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330" yWindow="60" windowWidth="8535" windowHeight="12135" tabRatio="789"/>
  </bookViews>
  <sheets>
    <sheet name="Distribution Tables 44-55" sheetId="10" r:id="rId1"/>
    <sheet name="OLD Tables 44-55" sheetId="4" r:id="rId2"/>
    <sheet name="TTD Tables 56-67" sheetId="11" r:id="rId3"/>
    <sheet name="OLD Tables 56-67" sheetId="5" r:id="rId4"/>
    <sheet name="Typical Hours Required" sheetId="17" r:id="rId5"/>
    <sheet name="CTD Tables 68-79" sheetId="12" r:id="rId6"/>
    <sheet name="OLD Tables 68-79" sheetId="7" r:id="rId7"/>
    <sheet name="Distribution Pivot Table" sheetId="3" r:id="rId8"/>
    <sheet name="TTA Pivot Table" sheetId="6" r:id="rId9"/>
    <sheet name="CTA Pivot Table" sheetId="8" r:id="rId10"/>
    <sheet name="Time to Degree Data" sheetId="9" r:id="rId11"/>
    <sheet name="Format for Dist pivot" sheetId="13" r:id="rId12"/>
    <sheet name="Format for TTA pivot" sheetId="14" r:id="rId13"/>
    <sheet name="Format for CTA pivot" sheetId="16" r:id="rId14"/>
  </sheets>
  <externalReferences>
    <externalReference r:id="rId15"/>
    <externalReference r:id="rId16"/>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Order1" hidden="1">255</definedName>
    <definedName name="APPHEAD" localSheetId="5">#REF!</definedName>
    <definedName name="APPHEAD" localSheetId="0">#REF!</definedName>
    <definedName name="APPHEAD" localSheetId="10">#REF!</definedName>
    <definedName name="APPHEAD" localSheetId="2">#REF!</definedName>
    <definedName name="APPHEAD">#REF!</definedName>
    <definedName name="APPHEAD2" localSheetId="5">#REF!</definedName>
    <definedName name="APPHEAD2" localSheetId="0">#REF!</definedName>
    <definedName name="APPHEAD2" localSheetId="10">#REF!</definedName>
    <definedName name="APPHEAD2" localSheetId="2">#REF!</definedName>
    <definedName name="APPHEAD2">#REF!</definedName>
    <definedName name="CHART">'[1]Surveys In'!$A$1:$U$38</definedName>
    <definedName name="CHHEAD" localSheetId="5">#REF!</definedName>
    <definedName name="CHHEAD" localSheetId="0">#REF!</definedName>
    <definedName name="CHHEAD" localSheetId="10">#REF!</definedName>
    <definedName name="CHHEAD" localSheetId="2">#REF!</definedName>
    <definedName name="CHHEAD">#REF!</definedName>
    <definedName name="CHHEAD2" localSheetId="5">#REF!</definedName>
    <definedName name="CHHEAD2" localSheetId="0">#REF!</definedName>
    <definedName name="CHHEAD2" localSheetId="10">#REF!</definedName>
    <definedName name="CHHEAD2" localSheetId="2">#REF!</definedName>
    <definedName name="CHHEAD2">#REF!</definedName>
    <definedName name="d" localSheetId="5">#REF!</definedName>
    <definedName name="d">#REF!</definedName>
    <definedName name="de">#REF!</definedName>
    <definedName name="MEMO">'[1]Surveys In'!$A$1:$U$41</definedName>
    <definedName name="N">'[1]Surveys In'!$I$38</definedName>
    <definedName name="NEWYEAR" localSheetId="5">#REF!</definedName>
    <definedName name="NEWYEAR" localSheetId="0">#REF!</definedName>
    <definedName name="NEWYEAR" localSheetId="10">#REF!</definedName>
    <definedName name="NEWYEAR" localSheetId="2">#REF!</definedName>
    <definedName name="NEWYEAR">#REF!</definedName>
    <definedName name="PAGE_17" localSheetId="5">#REF!</definedName>
    <definedName name="PAGE_17" localSheetId="0">#REF!</definedName>
    <definedName name="PAGE_17" localSheetId="10">#REF!</definedName>
    <definedName name="PAGE_17" localSheetId="2">#REF!</definedName>
    <definedName name="PAGE_17">#REF!</definedName>
    <definedName name="PAGE_17_2" localSheetId="5">#REF!</definedName>
    <definedName name="PAGE_17_2" localSheetId="0">#REF!</definedName>
    <definedName name="PAGE_17_2" localSheetId="10">#REF!</definedName>
    <definedName name="PAGE_17_2" localSheetId="2">#REF!</definedName>
    <definedName name="PAGE_17_2">#REF!</definedName>
    <definedName name="PAGE1" localSheetId="5">#REF!</definedName>
    <definedName name="PAGE1" localSheetId="0">#REF!</definedName>
    <definedName name="PAGE1" localSheetId="10">#REF!</definedName>
    <definedName name="PAGE1" localSheetId="2">#REF!</definedName>
    <definedName name="PAGE1">#REF!</definedName>
    <definedName name="PAGE1_2" localSheetId="5">#REF!</definedName>
    <definedName name="PAGE1_2" localSheetId="0">#REF!</definedName>
    <definedName name="PAGE1_2" localSheetId="10">#REF!</definedName>
    <definedName name="PAGE1_2" localSheetId="2">#REF!</definedName>
    <definedName name="PAGE1_2">#REF!</definedName>
    <definedName name="PAGE10" localSheetId="5">#REF!</definedName>
    <definedName name="PAGE10" localSheetId="0">#REF!</definedName>
    <definedName name="PAGE10" localSheetId="10">#REF!</definedName>
    <definedName name="PAGE10" localSheetId="2">#REF!</definedName>
    <definedName name="PAGE10">#REF!</definedName>
    <definedName name="PAGE10_2" localSheetId="5">#REF!</definedName>
    <definedName name="PAGE10_2" localSheetId="0">#REF!</definedName>
    <definedName name="PAGE10_2" localSheetId="10">#REF!</definedName>
    <definedName name="PAGE10_2" localSheetId="2">#REF!</definedName>
    <definedName name="PAGE10_2">#REF!</definedName>
    <definedName name="PAGE11" localSheetId="5">#REF!</definedName>
    <definedName name="PAGE11" localSheetId="0">#REF!</definedName>
    <definedName name="PAGE11" localSheetId="10">#REF!</definedName>
    <definedName name="PAGE11" localSheetId="2">#REF!</definedName>
    <definedName name="PAGE11">#REF!</definedName>
    <definedName name="PAGE11_2" localSheetId="5">#REF!</definedName>
    <definedName name="PAGE11_2" localSheetId="0">#REF!</definedName>
    <definedName name="PAGE11_2" localSheetId="10">#REF!</definedName>
    <definedName name="PAGE11_2" localSheetId="2">#REF!</definedName>
    <definedName name="PAGE11_2">#REF!</definedName>
    <definedName name="PAGE12" localSheetId="5">#REF!</definedName>
    <definedName name="PAGE12" localSheetId="0">#REF!</definedName>
    <definedName name="PAGE12" localSheetId="10">#REF!</definedName>
    <definedName name="PAGE12" localSheetId="2">#REF!</definedName>
    <definedName name="PAGE12">#REF!</definedName>
    <definedName name="PAGE12_2" localSheetId="5">#REF!</definedName>
    <definedName name="PAGE12_2" localSheetId="0">#REF!</definedName>
    <definedName name="PAGE12_2" localSheetId="10">#REF!</definedName>
    <definedName name="PAGE12_2" localSheetId="2">#REF!</definedName>
    <definedName name="PAGE12_2">#REF!</definedName>
    <definedName name="PAGE13" localSheetId="5">#REF!</definedName>
    <definedName name="PAGE13" localSheetId="0">#REF!</definedName>
    <definedName name="PAGE13" localSheetId="10">#REF!</definedName>
    <definedName name="PAGE13" localSheetId="2">#REF!</definedName>
    <definedName name="PAGE13">#REF!</definedName>
    <definedName name="PAGE13_2" localSheetId="5">#REF!</definedName>
    <definedName name="PAGE13_2" localSheetId="0">#REF!</definedName>
    <definedName name="PAGE13_2" localSheetId="10">#REF!</definedName>
    <definedName name="PAGE13_2" localSheetId="2">#REF!</definedName>
    <definedName name="PAGE13_2">#REF!</definedName>
    <definedName name="PAGE14" localSheetId="5">#REF!</definedName>
    <definedName name="PAGE14" localSheetId="0">#REF!</definedName>
    <definedName name="PAGE14" localSheetId="10">#REF!</definedName>
    <definedName name="PAGE14" localSheetId="2">#REF!</definedName>
    <definedName name="PAGE14">#REF!</definedName>
    <definedName name="PAGE14_2" localSheetId="5">#REF!</definedName>
    <definedName name="PAGE14_2" localSheetId="0">#REF!</definedName>
    <definedName name="PAGE14_2" localSheetId="10">#REF!</definedName>
    <definedName name="PAGE14_2" localSheetId="2">#REF!</definedName>
    <definedName name="PAGE14_2">#REF!</definedName>
    <definedName name="PAGE15" localSheetId="5">#REF!</definedName>
    <definedName name="PAGE15" localSheetId="0">#REF!</definedName>
    <definedName name="PAGE15" localSheetId="10">#REF!</definedName>
    <definedName name="PAGE15" localSheetId="2">#REF!</definedName>
    <definedName name="PAGE15">#REF!</definedName>
    <definedName name="PAGE15_2" localSheetId="5">#REF!</definedName>
    <definedName name="PAGE15_2" localSheetId="0">#REF!</definedName>
    <definedName name="PAGE15_2" localSheetId="10">#REF!</definedName>
    <definedName name="PAGE15_2" localSheetId="2">#REF!</definedName>
    <definedName name="PAGE15_2">#REF!</definedName>
    <definedName name="PAGE16" localSheetId="5">#REF!</definedName>
    <definedName name="PAGE16" localSheetId="0">#REF!</definedName>
    <definedName name="PAGE16" localSheetId="10">#REF!</definedName>
    <definedName name="PAGE16" localSheetId="2">#REF!</definedName>
    <definedName name="PAGE16">#REF!</definedName>
    <definedName name="PAGE16_2" localSheetId="5">#REF!</definedName>
    <definedName name="PAGE16_2" localSheetId="0">#REF!</definedName>
    <definedName name="PAGE16_2" localSheetId="10">#REF!</definedName>
    <definedName name="PAGE16_2" localSheetId="2">#REF!</definedName>
    <definedName name="PAGE16_2">#REF!</definedName>
    <definedName name="PAGE17" localSheetId="5">#REF!</definedName>
    <definedName name="PAGE17" localSheetId="0">#REF!</definedName>
    <definedName name="PAGE17" localSheetId="10">#REF!</definedName>
    <definedName name="PAGE17" localSheetId="2">#REF!</definedName>
    <definedName name="PAGE17">#REF!</definedName>
    <definedName name="PAGE17_2" localSheetId="5">#REF!</definedName>
    <definedName name="PAGE17_2" localSheetId="0">#REF!</definedName>
    <definedName name="PAGE17_2" localSheetId="10">#REF!</definedName>
    <definedName name="PAGE17_2" localSheetId="2">#REF!</definedName>
    <definedName name="PAGE17_2">#REF!</definedName>
    <definedName name="PAGE18" localSheetId="5">#REF!</definedName>
    <definedName name="PAGE18" localSheetId="0">#REF!</definedName>
    <definedName name="PAGE18" localSheetId="10">#REF!</definedName>
    <definedName name="PAGE18" localSheetId="2">#REF!</definedName>
    <definedName name="PAGE18">#REF!</definedName>
    <definedName name="PAGE18_2" localSheetId="5">#REF!</definedName>
    <definedName name="PAGE18_2" localSheetId="0">#REF!</definedName>
    <definedName name="PAGE18_2" localSheetId="10">#REF!</definedName>
    <definedName name="PAGE18_2" localSheetId="2">#REF!</definedName>
    <definedName name="PAGE18_2">#REF!</definedName>
    <definedName name="PAGE19" localSheetId="5">#REF!</definedName>
    <definedName name="PAGE19" localSheetId="0">#REF!</definedName>
    <definedName name="PAGE19" localSheetId="10">#REF!</definedName>
    <definedName name="PAGE19" localSheetId="2">#REF!</definedName>
    <definedName name="PAGE19">#REF!</definedName>
    <definedName name="PAGE19_2" localSheetId="5">#REF!</definedName>
    <definedName name="PAGE19_2" localSheetId="0">#REF!</definedName>
    <definedName name="PAGE19_2" localSheetId="10">#REF!</definedName>
    <definedName name="PAGE19_2" localSheetId="2">#REF!</definedName>
    <definedName name="PAGE19_2">#REF!</definedName>
    <definedName name="PAGE2" localSheetId="5">'[2]1 Degree data'!#REF!</definedName>
    <definedName name="PAGE2" localSheetId="0">'[2]1 Degree data'!#REF!</definedName>
    <definedName name="PAGE2" localSheetId="10">'[2]1 Degree data'!#REF!</definedName>
    <definedName name="PAGE2" localSheetId="2">'[2]1 Degree data'!#REF!</definedName>
    <definedName name="PAGE2">'[2]1 Degree data'!#REF!</definedName>
    <definedName name="PAGE2_2" localSheetId="5">#REF!</definedName>
    <definedName name="PAGE2_2" localSheetId="0">#REF!</definedName>
    <definedName name="PAGE2_2" localSheetId="10">#REF!</definedName>
    <definedName name="PAGE2_2" localSheetId="2">#REF!</definedName>
    <definedName name="PAGE2_2">#REF!</definedName>
    <definedName name="PAGE20" localSheetId="5">#REF!</definedName>
    <definedName name="PAGE20" localSheetId="0">#REF!</definedName>
    <definedName name="PAGE20" localSheetId="10">#REF!</definedName>
    <definedName name="PAGE20" localSheetId="2">#REF!</definedName>
    <definedName name="PAGE20">#REF!</definedName>
    <definedName name="PAGE20_2" localSheetId="5">#REF!</definedName>
    <definedName name="PAGE20_2" localSheetId="0">#REF!</definedName>
    <definedName name="PAGE20_2" localSheetId="10">#REF!</definedName>
    <definedName name="PAGE20_2" localSheetId="2">#REF!</definedName>
    <definedName name="PAGE20_2">#REF!</definedName>
    <definedName name="PAGE3" localSheetId="5">'[2]1 Degree data'!#REF!</definedName>
    <definedName name="PAGE3" localSheetId="0">'[2]1 Degree data'!#REF!</definedName>
    <definedName name="PAGE3" localSheetId="10">'[2]1 Degree data'!#REF!</definedName>
    <definedName name="PAGE3" localSheetId="2">'[2]1 Degree data'!#REF!</definedName>
    <definedName name="PAGE3">'[2]1 Degree data'!#REF!</definedName>
    <definedName name="PAGE3_2" localSheetId="5">#REF!</definedName>
    <definedName name="PAGE3_2" localSheetId="0">#REF!</definedName>
    <definedName name="PAGE3_2" localSheetId="10">#REF!</definedName>
    <definedName name="PAGE3_2" localSheetId="2">#REF!</definedName>
    <definedName name="PAGE3_2">#REF!</definedName>
    <definedName name="PAGE4" localSheetId="5">'[2]1 Degree data'!#REF!</definedName>
    <definedName name="PAGE4" localSheetId="0">'[2]1 Degree data'!#REF!</definedName>
    <definedName name="PAGE4" localSheetId="10">'[2]1 Degree data'!#REF!</definedName>
    <definedName name="PAGE4" localSheetId="2">'[2]1 Degree data'!#REF!</definedName>
    <definedName name="PAGE4">'[2]1 Degree data'!#REF!</definedName>
    <definedName name="PAGE4_2" localSheetId="5">#REF!</definedName>
    <definedName name="PAGE4_2" localSheetId="0">#REF!</definedName>
    <definedName name="PAGE4_2" localSheetId="10">#REF!</definedName>
    <definedName name="PAGE4_2" localSheetId="2">#REF!</definedName>
    <definedName name="PAGE4_2">#REF!</definedName>
    <definedName name="PAGE5" localSheetId="5">'[2]1 Degree data'!#REF!</definedName>
    <definedName name="PAGE5" localSheetId="0">'[2]1 Degree data'!#REF!</definedName>
    <definedName name="PAGE5" localSheetId="10">'[2]1 Degree data'!#REF!</definedName>
    <definedName name="PAGE5" localSheetId="2">'[2]1 Degree data'!#REF!</definedName>
    <definedName name="PAGE5">'[2]1 Degree data'!#REF!</definedName>
    <definedName name="PAGE5_2" localSheetId="5">#REF!</definedName>
    <definedName name="PAGE5_2" localSheetId="0">#REF!</definedName>
    <definedName name="PAGE5_2" localSheetId="10">#REF!</definedName>
    <definedName name="PAGE5_2" localSheetId="2">#REF!</definedName>
    <definedName name="PAGE5_2">#REF!</definedName>
    <definedName name="PAGE6" localSheetId="5">#REF!</definedName>
    <definedName name="PAGE6" localSheetId="0">#REF!</definedName>
    <definedName name="PAGE6" localSheetId="10">#REF!</definedName>
    <definedName name="PAGE6" localSheetId="2">#REF!</definedName>
    <definedName name="PAGE6">#REF!</definedName>
    <definedName name="PAGE6_2" localSheetId="5">#REF!</definedName>
    <definedName name="PAGE6_2" localSheetId="0">#REF!</definedName>
    <definedName name="PAGE6_2" localSheetId="10">#REF!</definedName>
    <definedName name="PAGE6_2" localSheetId="2">#REF!</definedName>
    <definedName name="PAGE6_2">#REF!</definedName>
    <definedName name="PAGE7" localSheetId="5">#REF!</definedName>
    <definedName name="PAGE7" localSheetId="0">#REF!</definedName>
    <definedName name="PAGE7" localSheetId="10">#REF!</definedName>
    <definedName name="PAGE7" localSheetId="2">#REF!</definedName>
    <definedName name="PAGE7">#REF!</definedName>
    <definedName name="PAGE7_2" localSheetId="5">#REF!</definedName>
    <definedName name="PAGE7_2" localSheetId="0">#REF!</definedName>
    <definedName name="PAGE7_2" localSheetId="10">#REF!</definedName>
    <definedName name="PAGE7_2" localSheetId="2">#REF!</definedName>
    <definedName name="PAGE7_2">#REF!</definedName>
    <definedName name="PAGE8" localSheetId="5">#REF!</definedName>
    <definedName name="PAGE8" localSheetId="0">#REF!</definedName>
    <definedName name="PAGE8" localSheetId="10">#REF!</definedName>
    <definedName name="PAGE8" localSheetId="2">#REF!</definedName>
    <definedName name="PAGE8">#REF!</definedName>
    <definedName name="PAGE8_2" localSheetId="5">#REF!</definedName>
    <definedName name="PAGE8_2" localSheetId="0">#REF!</definedName>
    <definedName name="PAGE8_2" localSheetId="10">#REF!</definedName>
    <definedName name="PAGE8_2" localSheetId="2">#REF!</definedName>
    <definedName name="PAGE8_2">#REF!</definedName>
    <definedName name="PAGE9" localSheetId="5">#REF!</definedName>
    <definedName name="PAGE9" localSheetId="0">#REF!</definedName>
    <definedName name="PAGE9" localSheetId="10">#REF!</definedName>
    <definedName name="PAGE9" localSheetId="2">#REF!</definedName>
    <definedName name="PAGE9">#REF!</definedName>
    <definedName name="PAGE9_2" localSheetId="5">#REF!</definedName>
    <definedName name="PAGE9_2" localSheetId="0">#REF!</definedName>
    <definedName name="PAGE9_2" localSheetId="10">#REF!</definedName>
    <definedName name="PAGE9_2" localSheetId="2">#REF!</definedName>
    <definedName name="PAGE9_2">#REF!</definedName>
    <definedName name="PART1" localSheetId="5">'[2]1 Degree data'!#REF!</definedName>
    <definedName name="PART1" localSheetId="0">'[2]1 Degree data'!#REF!</definedName>
    <definedName name="PART1" localSheetId="10">'[2]1 Degree data'!#REF!</definedName>
    <definedName name="PART1" localSheetId="2">'[2]1 Degree data'!#REF!</definedName>
    <definedName name="PART1">'[2]1 Degree data'!#REF!</definedName>
    <definedName name="PART1_2" localSheetId="5">#REF!</definedName>
    <definedName name="PART1_2" localSheetId="0">#REF!</definedName>
    <definedName name="PART1_2" localSheetId="10">#REF!</definedName>
    <definedName name="PART1_2" localSheetId="2">#REF!</definedName>
    <definedName name="PART1_2">#REF!</definedName>
    <definedName name="PART2" localSheetId="5">#REF!</definedName>
    <definedName name="PART2" localSheetId="0">#REF!</definedName>
    <definedName name="PART2" localSheetId="10">#REF!</definedName>
    <definedName name="PART2" localSheetId="2">#REF!</definedName>
    <definedName name="PART2">#REF!</definedName>
    <definedName name="PART2_2" localSheetId="5">#REF!</definedName>
    <definedName name="PART2_2" localSheetId="0">#REF!</definedName>
    <definedName name="PART2_2" localSheetId="10">#REF!</definedName>
    <definedName name="PART2_2" localSheetId="2">#REF!</definedName>
    <definedName name="PART2_2">#REF!</definedName>
    <definedName name="PART3" localSheetId="5">#REF!</definedName>
    <definedName name="PART3" localSheetId="0">#REF!</definedName>
    <definedName name="PART3" localSheetId="10">#REF!</definedName>
    <definedName name="PART3" localSheetId="2">#REF!</definedName>
    <definedName name="PART3">#REF!</definedName>
    <definedName name="PART3_2" localSheetId="5">#REF!</definedName>
    <definedName name="PART3_2" localSheetId="0">#REF!</definedName>
    <definedName name="PART3_2" localSheetId="10">#REF!</definedName>
    <definedName name="PART3_2" localSheetId="2">#REF!</definedName>
    <definedName name="PART3_2">#REF!</definedName>
    <definedName name="PART4A" localSheetId="5">#REF!</definedName>
    <definedName name="PART4A" localSheetId="0">#REF!</definedName>
    <definedName name="PART4A" localSheetId="10">#REF!</definedName>
    <definedName name="PART4A" localSheetId="2">#REF!</definedName>
    <definedName name="PART4A">#REF!</definedName>
    <definedName name="PART4A_2" localSheetId="5">#REF!</definedName>
    <definedName name="PART4A_2" localSheetId="0">#REF!</definedName>
    <definedName name="PART4A_2" localSheetId="10">#REF!</definedName>
    <definedName name="PART4A_2" localSheetId="2">#REF!</definedName>
    <definedName name="PART4A_2">#REF!</definedName>
    <definedName name="PART4B" localSheetId="5">#REF!</definedName>
    <definedName name="PART4B" localSheetId="0">#REF!</definedName>
    <definedName name="PART4B" localSheetId="10">#REF!</definedName>
    <definedName name="PART4B" localSheetId="2">#REF!</definedName>
    <definedName name="PART4B">#REF!</definedName>
    <definedName name="PART4B_2" localSheetId="5">#REF!</definedName>
    <definedName name="PART4B_2" localSheetId="0">#REF!</definedName>
    <definedName name="PART4B_2" localSheetId="10">#REF!</definedName>
    <definedName name="PART4B_2" localSheetId="2">#REF!</definedName>
    <definedName name="PART4B_2">#REF!</definedName>
    <definedName name="PART5" localSheetId="5">#REF!</definedName>
    <definedName name="PART5" localSheetId="0">#REF!</definedName>
    <definedName name="PART5" localSheetId="10">#REF!</definedName>
    <definedName name="PART5" localSheetId="2">#REF!</definedName>
    <definedName name="PART5">#REF!</definedName>
    <definedName name="PART5_2" localSheetId="5">#REF!</definedName>
    <definedName name="PART5_2" localSheetId="0">#REF!</definedName>
    <definedName name="PART5_2" localSheetId="10">#REF!</definedName>
    <definedName name="PART5_2" localSheetId="2">#REF!</definedName>
    <definedName name="PART5_2">#REF!</definedName>
    <definedName name="PART6A" localSheetId="5">#REF!</definedName>
    <definedName name="PART6A" localSheetId="0">#REF!</definedName>
    <definedName name="PART6A" localSheetId="10">#REF!</definedName>
    <definedName name="PART6A" localSheetId="2">#REF!</definedName>
    <definedName name="PART6A">#REF!</definedName>
    <definedName name="PART6A_2" localSheetId="5">#REF!</definedName>
    <definedName name="PART6A_2" localSheetId="0">#REF!</definedName>
    <definedName name="PART6A_2" localSheetId="10">#REF!</definedName>
    <definedName name="PART6A_2" localSheetId="2">#REF!</definedName>
    <definedName name="PART6A_2">#REF!</definedName>
    <definedName name="PART6B" localSheetId="5">#REF!</definedName>
    <definedName name="PART6B" localSheetId="0">#REF!</definedName>
    <definedName name="PART6B" localSheetId="10">#REF!</definedName>
    <definedName name="PART6B" localSheetId="2">#REF!</definedName>
    <definedName name="PART6B">#REF!</definedName>
    <definedName name="PART6B_2" localSheetId="5">#REF!</definedName>
    <definedName name="PART6B_2" localSheetId="0">#REF!</definedName>
    <definedName name="PART6B_2" localSheetId="10">#REF!</definedName>
    <definedName name="PART6B_2" localSheetId="2">#REF!</definedName>
    <definedName name="PART6B_2">#REF!</definedName>
    <definedName name="PART6C" localSheetId="5">#REF!</definedName>
    <definedName name="PART6C" localSheetId="0">#REF!</definedName>
    <definedName name="PART6C" localSheetId="10">#REF!</definedName>
    <definedName name="PART6C" localSheetId="2">#REF!</definedName>
    <definedName name="PART6C">#REF!</definedName>
    <definedName name="PART6C_2" localSheetId="5">#REF!</definedName>
    <definedName name="PART6C_2" localSheetId="0">#REF!</definedName>
    <definedName name="PART6C_2" localSheetId="10">#REF!</definedName>
    <definedName name="PART6C_2" localSheetId="2">#REF!</definedName>
    <definedName name="PART6C_2">#REF!</definedName>
    <definedName name="PART7B" localSheetId="5">#REF!</definedName>
    <definedName name="PART7B" localSheetId="0">#REF!</definedName>
    <definedName name="PART7B" localSheetId="10">#REF!</definedName>
    <definedName name="PART7B" localSheetId="2">#REF!</definedName>
    <definedName name="PART7B">#REF!</definedName>
    <definedName name="PART7B_2" localSheetId="5">#REF!</definedName>
    <definedName name="PART7B_2" localSheetId="0">#REF!</definedName>
    <definedName name="PART7B_2" localSheetId="10">#REF!</definedName>
    <definedName name="PART7B_2" localSheetId="2">#REF!</definedName>
    <definedName name="PART7B_2">#REF!</definedName>
    <definedName name="PART7C" localSheetId="5">#REF!</definedName>
    <definedName name="PART7C" localSheetId="0">#REF!</definedName>
    <definedName name="PART7C" localSheetId="10">#REF!</definedName>
    <definedName name="PART7C" localSheetId="2">#REF!</definedName>
    <definedName name="PART7C">#REF!</definedName>
    <definedName name="PART7C_2" localSheetId="5">#REF!</definedName>
    <definedName name="PART7C_2" localSheetId="0">#REF!</definedName>
    <definedName name="PART7C_2" localSheetId="10">#REF!</definedName>
    <definedName name="PART7C_2" localSheetId="2">#REF!</definedName>
    <definedName name="PART7C_2">#REF!</definedName>
    <definedName name="PART8" localSheetId="5">#REF!</definedName>
    <definedName name="PART8" localSheetId="0">#REF!</definedName>
    <definedName name="PART8" localSheetId="10">#REF!</definedName>
    <definedName name="PART8" localSheetId="2">#REF!</definedName>
    <definedName name="PART8">#REF!</definedName>
    <definedName name="PART8_2" localSheetId="5">#REF!</definedName>
    <definedName name="PART8_2" localSheetId="0">#REF!</definedName>
    <definedName name="PART8_2" localSheetId="10">#REF!</definedName>
    <definedName name="PART8_2" localSheetId="2">#REF!</definedName>
    <definedName name="PART8_2">#REF!</definedName>
    <definedName name="print" localSheetId="5">#REF!</definedName>
    <definedName name="print" localSheetId="2">#REF!</definedName>
    <definedName name="print">#REF!</definedName>
    <definedName name="_xlnm.Print_Area" localSheetId="9">'CTA Pivot Table'!$C$6:$R$229</definedName>
    <definedName name="_xlnm.Print_Area" localSheetId="5">'CTD Tables 68-79'!$A$1:$N$373</definedName>
    <definedName name="_xlnm.Print_Area" localSheetId="7">'Distribution Pivot Table'!$T$6:$AE$133</definedName>
    <definedName name="_xlnm.Print_Area" localSheetId="0">'Distribution Tables 44-55'!$A$1:$Q$394</definedName>
    <definedName name="_xlnm.Print_Area" localSheetId="1">'OLD Tables 44-55'!$A$1:$Q$388</definedName>
    <definedName name="_xlnm.Print_Area" localSheetId="3">'OLD Tables 56-67'!$A$1:$N$384</definedName>
    <definedName name="_xlnm.Print_Area" localSheetId="6">'OLD Tables 68-79'!$A$1:$N$373</definedName>
    <definedName name="_xlnm.Print_Area" localSheetId="10">#REF!</definedName>
    <definedName name="_xlnm.Print_Area" localSheetId="8">'TTA Pivot Table'!$C$6:$R$229</definedName>
    <definedName name="_xlnm.Print_Area" localSheetId="2">'TTD Tables 56-67'!$A$1:$N$384</definedName>
    <definedName name="_xlnm.Print_Area">#REF!</definedName>
    <definedName name="Print_Area_2" localSheetId="5">#REF!</definedName>
    <definedName name="Print_Area_2" localSheetId="0">#REF!</definedName>
    <definedName name="Print_Area_2" localSheetId="10">#REF!</definedName>
    <definedName name="Print_Area_2" localSheetId="2">#REF!</definedName>
    <definedName name="Print_Area_2">#REF!</definedName>
    <definedName name="Print_Area_3" localSheetId="5">#REF!</definedName>
    <definedName name="Print_Area_3" localSheetId="0">#REF!</definedName>
    <definedName name="Print_Area_3" localSheetId="10">#REF!</definedName>
    <definedName name="Print_Area_3" localSheetId="2">#REF!</definedName>
    <definedName name="Print_Area_3">#REF!</definedName>
    <definedName name="_xlnm.Print_Titles" localSheetId="9">'CTA Pivot Table'!$A:$B,'CTA Pivot Table'!$2:$5</definedName>
    <definedName name="_xlnm.Print_Titles" localSheetId="7">'Distribution Pivot Table'!$A:$B,'Distribution Pivot Table'!$1:$5</definedName>
    <definedName name="_xlnm.Print_Titles" localSheetId="8">'TTA Pivot Table'!$A:$B,'TTA Pivot Table'!$2:$5</definedName>
    <definedName name="R_">'[1]Surveys In'!$D$38</definedName>
    <definedName name="RATIONALE" localSheetId="5">#REF!</definedName>
    <definedName name="RATIONALE" localSheetId="0">#REF!</definedName>
    <definedName name="RATIONALE" localSheetId="10">#REF!</definedName>
    <definedName name="RATIONALE" localSheetId="2">#REF!</definedName>
    <definedName name="RATIONALE">#REF!</definedName>
    <definedName name="RATIONALE_2" localSheetId="5">#REF!</definedName>
    <definedName name="RATIONALE_2" localSheetId="0">#REF!</definedName>
    <definedName name="RATIONALE_2" localSheetId="10">#REF!</definedName>
    <definedName name="RATIONALE_2" localSheetId="2">#REF!</definedName>
    <definedName name="RATIONALE_2">#REF!</definedName>
    <definedName name="RATIONALE2" localSheetId="5">#REF!</definedName>
    <definedName name="RATIONALE2" localSheetId="0">#REF!</definedName>
    <definedName name="RATIONALE2" localSheetId="10">#REF!</definedName>
    <definedName name="RATIONALE2" localSheetId="2">#REF!</definedName>
    <definedName name="RATIONALE2">#REF!</definedName>
    <definedName name="RATIONALE2_2" localSheetId="5">#REF!</definedName>
    <definedName name="RATIONALE2_2" localSheetId="0">#REF!</definedName>
    <definedName name="RATIONALE2_2" localSheetId="10">#REF!</definedName>
    <definedName name="RATIONALE2_2" localSheetId="2">#REF!</definedName>
    <definedName name="RATIONALE2_2">#REF!</definedName>
    <definedName name="RNG_DATA_A">'[1]Surveys In'!$AA$10:$AC$10</definedName>
    <definedName name="RNG_LABEL_Y">'[1]Surveys In'!$V$9</definedName>
    <definedName name="SALHEAD" localSheetId="5">#REF!</definedName>
    <definedName name="SALHEAD" localSheetId="0">#REF!</definedName>
    <definedName name="SALHEAD" localSheetId="10">#REF!</definedName>
    <definedName name="SALHEAD" localSheetId="2">#REF!</definedName>
    <definedName name="SALHEAD">#REF!</definedName>
    <definedName name="SALHEAD_2" localSheetId="5">#REF!</definedName>
    <definedName name="SALHEAD_2" localSheetId="0">#REF!</definedName>
    <definedName name="SALHEAD_2" localSheetId="10">#REF!</definedName>
    <definedName name="SALHEAD_2" localSheetId="2">#REF!</definedName>
    <definedName name="SALHEAD_2">#REF!</definedName>
  </definedNames>
  <calcPr calcId="125725"/>
  <pivotCaches>
    <pivotCache cacheId="12" r:id="rId17"/>
  </pivotCaches>
</workbook>
</file>

<file path=xl/calcChain.xml><?xml version="1.0" encoding="utf-8"?>
<calcChain xmlns="http://schemas.openxmlformats.org/spreadsheetml/2006/main">
  <c r="N136" i="9"/>
  <c r="N137"/>
  <c r="N138"/>
  <c r="N139"/>
  <c r="N140"/>
  <c r="N141"/>
  <c r="N142"/>
  <c r="N143"/>
  <c r="N144"/>
  <c r="N145"/>
  <c r="N146"/>
  <c r="N147"/>
  <c r="N148"/>
  <c r="N149"/>
  <c r="N150"/>
  <c r="N151"/>
  <c r="N152"/>
  <c r="N153"/>
  <c r="N154"/>
  <c r="N155"/>
  <c r="N156"/>
  <c r="N157"/>
  <c r="N158"/>
  <c r="GA264"/>
  <c r="GB264"/>
  <c r="GC264"/>
  <c r="GD264"/>
  <c r="GK264"/>
  <c r="GL264"/>
  <c r="GS264"/>
  <c r="GT264"/>
  <c r="HA264"/>
  <c r="HB264"/>
  <c r="HE264"/>
  <c r="GA265"/>
  <c r="GB265"/>
  <c r="GC265"/>
  <c r="GD265"/>
  <c r="GK265"/>
  <c r="GL265"/>
  <c r="GS265"/>
  <c r="GT265"/>
  <c r="HA265"/>
  <c r="HB265"/>
  <c r="HE265"/>
  <c r="HF265"/>
  <c r="GA266"/>
  <c r="GB266"/>
  <c r="GC266"/>
  <c r="GD266"/>
  <c r="GG266"/>
  <c r="GK266"/>
  <c r="GL266"/>
  <c r="GO266"/>
  <c r="GS266"/>
  <c r="GT266"/>
  <c r="GW266"/>
  <c r="HA266"/>
  <c r="HB266"/>
  <c r="HE266"/>
  <c r="GA267"/>
  <c r="GB267"/>
  <c r="GC267"/>
  <c r="GD267"/>
  <c r="GG267"/>
  <c r="GK267"/>
  <c r="GL267"/>
  <c r="GO267"/>
  <c r="GS267"/>
  <c r="GT267"/>
  <c r="GW267"/>
  <c r="HA267"/>
  <c r="HB267"/>
  <c r="HE267"/>
  <c r="GA268"/>
  <c r="GB268"/>
  <c r="GC268"/>
  <c r="GD268"/>
  <c r="GG268"/>
  <c r="GK268"/>
  <c r="GL268"/>
  <c r="GO268"/>
  <c r="GS268"/>
  <c r="GT268"/>
  <c r="GW268"/>
  <c r="HA268"/>
  <c r="HB268"/>
  <c r="HE268"/>
  <c r="GA269"/>
  <c r="GB269"/>
  <c r="GC269"/>
  <c r="GD269"/>
  <c r="GG269"/>
  <c r="GK269"/>
  <c r="GL269"/>
  <c r="GO269"/>
  <c r="GS269"/>
  <c r="GT269"/>
  <c r="GW269"/>
  <c r="HA269"/>
  <c r="HB269"/>
  <c r="HE269"/>
  <c r="GA270"/>
  <c r="GB270"/>
  <c r="GC270"/>
  <c r="GD270"/>
  <c r="GG270"/>
  <c r="GK270"/>
  <c r="GL270"/>
  <c r="GO270"/>
  <c r="GS270"/>
  <c r="GT270"/>
  <c r="GW270"/>
  <c r="HA270"/>
  <c r="HB270"/>
  <c r="HE270"/>
  <c r="HF270"/>
  <c r="GA271"/>
  <c r="GB271"/>
  <c r="GC271"/>
  <c r="GD271"/>
  <c r="GG271"/>
  <c r="GK271"/>
  <c r="GL271"/>
  <c r="GO271"/>
  <c r="GS271"/>
  <c r="GT271"/>
  <c r="GW271"/>
  <c r="HA271"/>
  <c r="HB271"/>
  <c r="HE271"/>
  <c r="HF271"/>
  <c r="GA272"/>
  <c r="GB272"/>
  <c r="GC272"/>
  <c r="GD272"/>
  <c r="GG272"/>
  <c r="GK272"/>
  <c r="GL272"/>
  <c r="GO272"/>
  <c r="GS272"/>
  <c r="GT272"/>
  <c r="GW272"/>
  <c r="HA272"/>
  <c r="HB272"/>
  <c r="HE272"/>
  <c r="HF272"/>
  <c r="GA273"/>
  <c r="GB273"/>
  <c r="GC273"/>
  <c r="GD273"/>
  <c r="GG273"/>
  <c r="GK273"/>
  <c r="GL273"/>
  <c r="GO273"/>
  <c r="GS273"/>
  <c r="GT273"/>
  <c r="GW273"/>
  <c r="HA273"/>
  <c r="HB273"/>
  <c r="HE273"/>
  <c r="HF273"/>
  <c r="GA274"/>
  <c r="GB274"/>
  <c r="GC274"/>
  <c r="GD274"/>
  <c r="GG274"/>
  <c r="GK274"/>
  <c r="GL274"/>
  <c r="GO274"/>
  <c r="GS274"/>
  <c r="GT274"/>
  <c r="GW274"/>
  <c r="HA274"/>
  <c r="HB274"/>
  <c r="HE274"/>
  <c r="GA275"/>
  <c r="GB275"/>
  <c r="GC275"/>
  <c r="GD275"/>
  <c r="GG275"/>
  <c r="GK275"/>
  <c r="GL275"/>
  <c r="GO275"/>
  <c r="GS275"/>
  <c r="GT275"/>
  <c r="GW275"/>
  <c r="HA275"/>
  <c r="HB275"/>
  <c r="HE275"/>
  <c r="HF275"/>
  <c r="GA276"/>
  <c r="GB276"/>
  <c r="GC276"/>
  <c r="GD276"/>
  <c r="GG276"/>
  <c r="GK276"/>
  <c r="GL276"/>
  <c r="GO276"/>
  <c r="GS276"/>
  <c r="GT276"/>
  <c r="GW276"/>
  <c r="HA276"/>
  <c r="HB276"/>
  <c r="HE276"/>
  <c r="GA277"/>
  <c r="GB277"/>
  <c r="GC277"/>
  <c r="GD277"/>
  <c r="GG277"/>
  <c r="GK277"/>
  <c r="GL277"/>
  <c r="GO277"/>
  <c r="GS277"/>
  <c r="GT277"/>
  <c r="GW277"/>
  <c r="HA277"/>
  <c r="HB277"/>
  <c r="HE277"/>
  <c r="HF277"/>
  <c r="GA278"/>
  <c r="GB278"/>
  <c r="GC278"/>
  <c r="GD278"/>
  <c r="GG278"/>
  <c r="GK278"/>
  <c r="GL278"/>
  <c r="GO278"/>
  <c r="GS278"/>
  <c r="GT278"/>
  <c r="GW278"/>
  <c r="HA278"/>
  <c r="HB278"/>
  <c r="HE278"/>
  <c r="HF278"/>
  <c r="GA279"/>
  <c r="GB279"/>
  <c r="GC279"/>
  <c r="GD279"/>
  <c r="GG279"/>
  <c r="GK279"/>
  <c r="GO279" s="1"/>
  <c r="GL279"/>
  <c r="GT279"/>
  <c r="HA279"/>
  <c r="HE279" s="1"/>
  <c r="HB279"/>
  <c r="HF279"/>
  <c r="GA280"/>
  <c r="GB280"/>
  <c r="GC280"/>
  <c r="GG280" s="1"/>
  <c r="GD280"/>
  <c r="GK280"/>
  <c r="GL280"/>
  <c r="GO280"/>
  <c r="GS280"/>
  <c r="GW280" s="1"/>
  <c r="GT280"/>
  <c r="HA280"/>
  <c r="HB280"/>
  <c r="HE280"/>
  <c r="HF280"/>
  <c r="GA281"/>
  <c r="GB281"/>
  <c r="GC281"/>
  <c r="GD281"/>
  <c r="GG281"/>
  <c r="GK281"/>
  <c r="GO281" s="1"/>
  <c r="GL281"/>
  <c r="GT281"/>
  <c r="HA281"/>
  <c r="HE281" s="1"/>
  <c r="HB281"/>
  <c r="GA282"/>
  <c r="GB282"/>
  <c r="GC282"/>
  <c r="GD282"/>
  <c r="GG282"/>
  <c r="GK282"/>
  <c r="GO282" s="1"/>
  <c r="GL282"/>
  <c r="GT282"/>
  <c r="HA282"/>
  <c r="HE282" s="1"/>
  <c r="HB282"/>
  <c r="HF282"/>
  <c r="GA283"/>
  <c r="GB283"/>
  <c r="GC283"/>
  <c r="GG283" s="1"/>
  <c r="GD283"/>
  <c r="GK283"/>
  <c r="GL283"/>
  <c r="GO283"/>
  <c r="GT283"/>
  <c r="HA283"/>
  <c r="HB283"/>
  <c r="HE283"/>
  <c r="HF283"/>
  <c r="GA284"/>
  <c r="GB284"/>
  <c r="GC284"/>
  <c r="GD284"/>
  <c r="GG284"/>
  <c r="GK284"/>
  <c r="GL284"/>
  <c r="GO284"/>
  <c r="GS284"/>
  <c r="GT284"/>
  <c r="GW284"/>
  <c r="HA284"/>
  <c r="HB284"/>
  <c r="HE284"/>
  <c r="HF284"/>
  <c r="GA285"/>
  <c r="GB285"/>
  <c r="GC285"/>
  <c r="GD285"/>
  <c r="GG285"/>
  <c r="GK285"/>
  <c r="GL285"/>
  <c r="GO285"/>
  <c r="GS285"/>
  <c r="GT285"/>
  <c r="GW285"/>
  <c r="HA285"/>
  <c r="HB285"/>
  <c r="HE285"/>
  <c r="HF285"/>
  <c r="GA286"/>
  <c r="GB286"/>
  <c r="GC286"/>
  <c r="GD286"/>
  <c r="GG286"/>
  <c r="GK286"/>
  <c r="GL286"/>
  <c r="GO286"/>
  <c r="GS286"/>
  <c r="GT286"/>
  <c r="GW286"/>
  <c r="HA286"/>
  <c r="HB286"/>
  <c r="HE286"/>
  <c r="HF286"/>
  <c r="GA287"/>
  <c r="GB287"/>
  <c r="GC287"/>
  <c r="GD287"/>
  <c r="GG287"/>
  <c r="GK287"/>
  <c r="GL287"/>
  <c r="GO287"/>
  <c r="GS287"/>
  <c r="GT287"/>
  <c r="GW287"/>
  <c r="HA287"/>
  <c r="HB287"/>
  <c r="HE287"/>
  <c r="HF287"/>
  <c r="GA288"/>
  <c r="GB288"/>
  <c r="GC288"/>
  <c r="GD288"/>
  <c r="GG288"/>
  <c r="GK288"/>
  <c r="GL288"/>
  <c r="GO288"/>
  <c r="GS288"/>
  <c r="GT288"/>
  <c r="GW288"/>
  <c r="HA288"/>
  <c r="HB288"/>
  <c r="HE288"/>
  <c r="HF288"/>
  <c r="GA289"/>
  <c r="GB289"/>
  <c r="GC289"/>
  <c r="GD289"/>
  <c r="GG289"/>
  <c r="GK289"/>
  <c r="GL289"/>
  <c r="GO289"/>
  <c r="GS289"/>
  <c r="GT289"/>
  <c r="GW289"/>
  <c r="HA289"/>
  <c r="HB289"/>
  <c r="HE289"/>
  <c r="HF289"/>
  <c r="GA290"/>
  <c r="GB290"/>
  <c r="GC290"/>
  <c r="GD290"/>
  <c r="GG290"/>
  <c r="GK290"/>
  <c r="GL290"/>
  <c r="GO290"/>
  <c r="GS290"/>
  <c r="GT290"/>
  <c r="GW290"/>
  <c r="HA290"/>
  <c r="HB290"/>
  <c r="HE290"/>
  <c r="HF290"/>
  <c r="GA291"/>
  <c r="GB291"/>
  <c r="GC291"/>
  <c r="GD291"/>
  <c r="GG291"/>
  <c r="GK291"/>
  <c r="GL291"/>
  <c r="GO291"/>
  <c r="GS291"/>
  <c r="GT291"/>
  <c r="GW291"/>
  <c r="HA291"/>
  <c r="HB291"/>
  <c r="HE291"/>
  <c r="HF291"/>
  <c r="GA292"/>
  <c r="GB292"/>
  <c r="GC292"/>
  <c r="GD292"/>
  <c r="GG292"/>
  <c r="GK292"/>
  <c r="GL292"/>
  <c r="GO292"/>
  <c r="GS292"/>
  <c r="GT292"/>
  <c r="GW292"/>
  <c r="HA292"/>
  <c r="HB292"/>
  <c r="HE292"/>
  <c r="HF292"/>
  <c r="GA293"/>
  <c r="GB293"/>
  <c r="GC293"/>
  <c r="GD293"/>
  <c r="GG293"/>
  <c r="GH293"/>
  <c r="GK293"/>
  <c r="GL293"/>
  <c r="GO293"/>
  <c r="GP293"/>
  <c r="GS293"/>
  <c r="GT293"/>
  <c r="GW293"/>
  <c r="GX293"/>
  <c r="HA293"/>
  <c r="HB293"/>
  <c r="HE293"/>
  <c r="HF293"/>
  <c r="GA294"/>
  <c r="GB294"/>
  <c r="GC294"/>
  <c r="GD294"/>
  <c r="GG294"/>
  <c r="GH294"/>
  <c r="GK294"/>
  <c r="GL294"/>
  <c r="GO294"/>
  <c r="GP294"/>
  <c r="GS294"/>
  <c r="GT294"/>
  <c r="GW294"/>
  <c r="GX294"/>
  <c r="HA294"/>
  <c r="HB294"/>
  <c r="HE294"/>
  <c r="HF294"/>
  <c r="GA295"/>
  <c r="GB295"/>
  <c r="GC295"/>
  <c r="GD295"/>
  <c r="GG295"/>
  <c r="GH295"/>
  <c r="GK295"/>
  <c r="GL295"/>
  <c r="GO295"/>
  <c r="GP295"/>
  <c r="GS295"/>
  <c r="GT295"/>
  <c r="GW295"/>
  <c r="GX295"/>
  <c r="HA295"/>
  <c r="HB295"/>
  <c r="HE295"/>
  <c r="HF295"/>
  <c r="FW265"/>
  <c r="FX265"/>
  <c r="FW266"/>
  <c r="FX266"/>
  <c r="FW267"/>
  <c r="FX267"/>
  <c r="FW268"/>
  <c r="FX268"/>
  <c r="FW269"/>
  <c r="FX269"/>
  <c r="FW270"/>
  <c r="FX270"/>
  <c r="FW271"/>
  <c r="FX271"/>
  <c r="FW272"/>
  <c r="FX272"/>
  <c r="FW273"/>
  <c r="FX273"/>
  <c r="FW274"/>
  <c r="FX274"/>
  <c r="FW275"/>
  <c r="FX275"/>
  <c r="FW276"/>
  <c r="FX276"/>
  <c r="FW277"/>
  <c r="FX277"/>
  <c r="FW278"/>
  <c r="FX278"/>
  <c r="FW279"/>
  <c r="FX279"/>
  <c r="FW280"/>
  <c r="FX280"/>
  <c r="FW281"/>
  <c r="FX281"/>
  <c r="FW282"/>
  <c r="FX282"/>
  <c r="FW283"/>
  <c r="FX283"/>
  <c r="FW284"/>
  <c r="FX284"/>
  <c r="FW285"/>
  <c r="FX285"/>
  <c r="FW286"/>
  <c r="FX286"/>
  <c r="FW287"/>
  <c r="FX287"/>
  <c r="FW288"/>
  <c r="FX288"/>
  <c r="FW289"/>
  <c r="FX289"/>
  <c r="FW290"/>
  <c r="FX290"/>
  <c r="FW291"/>
  <c r="FX291"/>
  <c r="FW292"/>
  <c r="FX292"/>
  <c r="FW293"/>
  <c r="FX293"/>
  <c r="FW294"/>
  <c r="FX294"/>
  <c r="FS265"/>
  <c r="FT265"/>
  <c r="FS266"/>
  <c r="FT266"/>
  <c r="FS267"/>
  <c r="FT267"/>
  <c r="FS268"/>
  <c r="FT268"/>
  <c r="FS269"/>
  <c r="FT269"/>
  <c r="FS270"/>
  <c r="FT270"/>
  <c r="FS271"/>
  <c r="FT271"/>
  <c r="FS272"/>
  <c r="FT272"/>
  <c r="FS273"/>
  <c r="FT273"/>
  <c r="FS274"/>
  <c r="FT274"/>
  <c r="FS275"/>
  <c r="FT275"/>
  <c r="FS276"/>
  <c r="FT276"/>
  <c r="FS277"/>
  <c r="FT277"/>
  <c r="FS278"/>
  <c r="FT278"/>
  <c r="FS279"/>
  <c r="FT279"/>
  <c r="FS280"/>
  <c r="FT280"/>
  <c r="FS281"/>
  <c r="FT281"/>
  <c r="FS282"/>
  <c r="FT282"/>
  <c r="FS283"/>
  <c r="FT283"/>
  <c r="FS284"/>
  <c r="FT284"/>
  <c r="FS285"/>
  <c r="FT285"/>
  <c r="FS286"/>
  <c r="FT286"/>
  <c r="FS287"/>
  <c r="FT287"/>
  <c r="FS288"/>
  <c r="FT288"/>
  <c r="FS289"/>
  <c r="FT289"/>
  <c r="FS290"/>
  <c r="FT290"/>
  <c r="FS291"/>
  <c r="FT291"/>
  <c r="FS292"/>
  <c r="FT292"/>
  <c r="FS293"/>
  <c r="FT293"/>
  <c r="FS294"/>
  <c r="FT294"/>
  <c r="FS295"/>
  <c r="FT295"/>
  <c r="EU265"/>
  <c r="EV265"/>
  <c r="EU266"/>
  <c r="EV266"/>
  <c r="EU267"/>
  <c r="EV267"/>
  <c r="EU268"/>
  <c r="EV268"/>
  <c r="EU269"/>
  <c r="EV269"/>
  <c r="EU270"/>
  <c r="EV270"/>
  <c r="EU271"/>
  <c r="EV271"/>
  <c r="EU272"/>
  <c r="EV272"/>
  <c r="EU273"/>
  <c r="EV273"/>
  <c r="EU274"/>
  <c r="EV274"/>
  <c r="EU275"/>
  <c r="EV275"/>
  <c r="EU276"/>
  <c r="EV276"/>
  <c r="EU277"/>
  <c r="EV277"/>
  <c r="EU278"/>
  <c r="EV278"/>
  <c r="EU279"/>
  <c r="EV279"/>
  <c r="EU280"/>
  <c r="EV280"/>
  <c r="EU281"/>
  <c r="EV281"/>
  <c r="EU282"/>
  <c r="EV282"/>
  <c r="EU283"/>
  <c r="EV283"/>
  <c r="EU284"/>
  <c r="EV284"/>
  <c r="EU285"/>
  <c r="EV285"/>
  <c r="EU286"/>
  <c r="EV286"/>
  <c r="EU287"/>
  <c r="EV287"/>
  <c r="EU288"/>
  <c r="EV288"/>
  <c r="EU289"/>
  <c r="EV289"/>
  <c r="EU290"/>
  <c r="EV290"/>
  <c r="EU291"/>
  <c r="EV291"/>
  <c r="EU292"/>
  <c r="EV292"/>
  <c r="EU293"/>
  <c r="EV293"/>
  <c r="EU294"/>
  <c r="EV294"/>
  <c r="EU295"/>
  <c r="EV295"/>
  <c r="EQ265"/>
  <c r="ER265"/>
  <c r="EQ266"/>
  <c r="ER266"/>
  <c r="EQ267"/>
  <c r="ER267"/>
  <c r="EQ268"/>
  <c r="ER268"/>
  <c r="EQ269"/>
  <c r="ER269"/>
  <c r="EQ270"/>
  <c r="ER270"/>
  <c r="EQ271"/>
  <c r="ER271"/>
  <c r="EQ272"/>
  <c r="ER272"/>
  <c r="EQ273"/>
  <c r="ER273"/>
  <c r="EQ274"/>
  <c r="ER274"/>
  <c r="EQ275"/>
  <c r="ER275"/>
  <c r="EQ276"/>
  <c r="ER276"/>
  <c r="EQ277"/>
  <c r="ER277"/>
  <c r="EQ278"/>
  <c r="ER278"/>
  <c r="EQ279"/>
  <c r="ER279"/>
  <c r="EQ280"/>
  <c r="ER280"/>
  <c r="EQ281"/>
  <c r="ER281"/>
  <c r="EQ282"/>
  <c r="ER282"/>
  <c r="EQ283"/>
  <c r="ER283"/>
  <c r="EQ284"/>
  <c r="ER284"/>
  <c r="EQ285"/>
  <c r="ER285"/>
  <c r="EQ286"/>
  <c r="ER286"/>
  <c r="EQ287"/>
  <c r="ER287"/>
  <c r="EQ288"/>
  <c r="ER288"/>
  <c r="EQ289"/>
  <c r="ER289"/>
  <c r="EQ290"/>
  <c r="ER290"/>
  <c r="EQ291"/>
  <c r="ER291"/>
  <c r="EQ292"/>
  <c r="ER292"/>
  <c r="EQ293"/>
  <c r="ER293"/>
  <c r="EQ294"/>
  <c r="ER294"/>
  <c r="EM266"/>
  <c r="EN266"/>
  <c r="EM267"/>
  <c r="EN267"/>
  <c r="EM268"/>
  <c r="EN268"/>
  <c r="EM269"/>
  <c r="EN269"/>
  <c r="EM270"/>
  <c r="EN270"/>
  <c r="EM271"/>
  <c r="EN271"/>
  <c r="EM272"/>
  <c r="EN272"/>
  <c r="EM273"/>
  <c r="EN273"/>
  <c r="EM274"/>
  <c r="EN274"/>
  <c r="EM275"/>
  <c r="EN275"/>
  <c r="EM276"/>
  <c r="EN276"/>
  <c r="EM277"/>
  <c r="EN277"/>
  <c r="EM278"/>
  <c r="EN278"/>
  <c r="EM279"/>
  <c r="EN279"/>
  <c r="EM280"/>
  <c r="EN280"/>
  <c r="EM281"/>
  <c r="EN281"/>
  <c r="EM282"/>
  <c r="EN282"/>
  <c r="EM283"/>
  <c r="EN283"/>
  <c r="EM284"/>
  <c r="EN284"/>
  <c r="EM285"/>
  <c r="EN285"/>
  <c r="EM286"/>
  <c r="EN286"/>
  <c r="EM287"/>
  <c r="EN287"/>
  <c r="EM288"/>
  <c r="EN288"/>
  <c r="EM289"/>
  <c r="EN289"/>
  <c r="EM290"/>
  <c r="EN290"/>
  <c r="EM291"/>
  <c r="EN291"/>
  <c r="EM292"/>
  <c r="EN292"/>
  <c r="EM293"/>
  <c r="EN293"/>
  <c r="EE264"/>
  <c r="EF264"/>
  <c r="EG264"/>
  <c r="EH264"/>
  <c r="EE265"/>
  <c r="EF265"/>
  <c r="EG265"/>
  <c r="EH265"/>
  <c r="EE266"/>
  <c r="FK266" s="1"/>
  <c r="EF266"/>
  <c r="FL266" s="1"/>
  <c r="EG266"/>
  <c r="EH266"/>
  <c r="EE267"/>
  <c r="FK267" s="1"/>
  <c r="EF267"/>
  <c r="FL267" s="1"/>
  <c r="EG267"/>
  <c r="EH267"/>
  <c r="EE268"/>
  <c r="FK268" s="1"/>
  <c r="EF268"/>
  <c r="FL268" s="1"/>
  <c r="EG268"/>
  <c r="FO268" s="1"/>
  <c r="EH268"/>
  <c r="EE269"/>
  <c r="FK269" s="1"/>
  <c r="EF269"/>
  <c r="FL269" s="1"/>
  <c r="EG269"/>
  <c r="FO269" s="1"/>
  <c r="EH269"/>
  <c r="EE270"/>
  <c r="FK270" s="1"/>
  <c r="EF270"/>
  <c r="FL270" s="1"/>
  <c r="EG270"/>
  <c r="FO270" s="1"/>
  <c r="EH270"/>
  <c r="EE271"/>
  <c r="FK271" s="1"/>
  <c r="EF271"/>
  <c r="FL271" s="1"/>
  <c r="EG271"/>
  <c r="FO271" s="1"/>
  <c r="EH271"/>
  <c r="EE272"/>
  <c r="FK272" s="1"/>
  <c r="EF272"/>
  <c r="FL272" s="1"/>
  <c r="EG272"/>
  <c r="FO272" s="1"/>
  <c r="EH272"/>
  <c r="EE273"/>
  <c r="FK273" s="1"/>
  <c r="EF273"/>
  <c r="FL273" s="1"/>
  <c r="EG273"/>
  <c r="FO273" s="1"/>
  <c r="EH273"/>
  <c r="EE274"/>
  <c r="FK274" s="1"/>
  <c r="EF274"/>
  <c r="FL274" s="1"/>
  <c r="EG274"/>
  <c r="FO274" s="1"/>
  <c r="EH274"/>
  <c r="EE275"/>
  <c r="FK275" s="1"/>
  <c r="EF275"/>
  <c r="FL275" s="1"/>
  <c r="EG275"/>
  <c r="FO275" s="1"/>
  <c r="EH275"/>
  <c r="EE276"/>
  <c r="FK276" s="1"/>
  <c r="EF276"/>
  <c r="FL276" s="1"/>
  <c r="EG276"/>
  <c r="FO276" s="1"/>
  <c r="EH276"/>
  <c r="EE277"/>
  <c r="FK277" s="1"/>
  <c r="EF277"/>
  <c r="FL277" s="1"/>
  <c r="EG277"/>
  <c r="FO277" s="1"/>
  <c r="EH277"/>
  <c r="EE278"/>
  <c r="FK278" s="1"/>
  <c r="EF278"/>
  <c r="FL278" s="1"/>
  <c r="EG278"/>
  <c r="FO278" s="1"/>
  <c r="EH278"/>
  <c r="EE279"/>
  <c r="FK279" s="1"/>
  <c r="EF279"/>
  <c r="FL279" s="1"/>
  <c r="EG279"/>
  <c r="FO279" s="1"/>
  <c r="EH279"/>
  <c r="EE280"/>
  <c r="FK280" s="1"/>
  <c r="EF280"/>
  <c r="FL280" s="1"/>
  <c r="EG280"/>
  <c r="FO280" s="1"/>
  <c r="EH280"/>
  <c r="EE281"/>
  <c r="FK281" s="1"/>
  <c r="EF281"/>
  <c r="FL281" s="1"/>
  <c r="EG281"/>
  <c r="FO281" s="1"/>
  <c r="EH281"/>
  <c r="EE282"/>
  <c r="FK282" s="1"/>
  <c r="EF282"/>
  <c r="FL282" s="1"/>
  <c r="EG282"/>
  <c r="FO282" s="1"/>
  <c r="EH282"/>
  <c r="EE283"/>
  <c r="FK283" s="1"/>
  <c r="EF283"/>
  <c r="FL283" s="1"/>
  <c r="EG283"/>
  <c r="FO283" s="1"/>
  <c r="EH283"/>
  <c r="EE284"/>
  <c r="FK284" s="1"/>
  <c r="EF284"/>
  <c r="FL284" s="1"/>
  <c r="EG284"/>
  <c r="FO284" s="1"/>
  <c r="EH284"/>
  <c r="EE285"/>
  <c r="FK285" s="1"/>
  <c r="EF285"/>
  <c r="FL285" s="1"/>
  <c r="EG285"/>
  <c r="FO285" s="1"/>
  <c r="EH285"/>
  <c r="EE286"/>
  <c r="FK286" s="1"/>
  <c r="EF286"/>
  <c r="FL286" s="1"/>
  <c r="EG286"/>
  <c r="FO286" s="1"/>
  <c r="EH286"/>
  <c r="EE287"/>
  <c r="FK287" s="1"/>
  <c r="EF287"/>
  <c r="FL287" s="1"/>
  <c r="EG287"/>
  <c r="FO287" s="1"/>
  <c r="EH287"/>
  <c r="EE288"/>
  <c r="FK288" s="1"/>
  <c r="EF288"/>
  <c r="FL288" s="1"/>
  <c r="EG288"/>
  <c r="FO288" s="1"/>
  <c r="EH288"/>
  <c r="EE289"/>
  <c r="FK289" s="1"/>
  <c r="EF289"/>
  <c r="FL289" s="1"/>
  <c r="EG289"/>
  <c r="FO289" s="1"/>
  <c r="EH289"/>
  <c r="EE290"/>
  <c r="FK290" s="1"/>
  <c r="EF290"/>
  <c r="FL290" s="1"/>
  <c r="EG290"/>
  <c r="FO290" s="1"/>
  <c r="EH290"/>
  <c r="EE291"/>
  <c r="FK291" s="1"/>
  <c r="EF291"/>
  <c r="FL291" s="1"/>
  <c r="EG291"/>
  <c r="FO291" s="1"/>
  <c r="EH291"/>
  <c r="EE292"/>
  <c r="FK292" s="1"/>
  <c r="EF292"/>
  <c r="FL292" s="1"/>
  <c r="EG292"/>
  <c r="FO292" s="1"/>
  <c r="EH292"/>
  <c r="EE293"/>
  <c r="FK293" s="1"/>
  <c r="EF293"/>
  <c r="FL293" s="1"/>
  <c r="EG293"/>
  <c r="FO293" s="1"/>
  <c r="EH293"/>
  <c r="FP293" s="1"/>
  <c r="EE294"/>
  <c r="FK294" s="1"/>
  <c r="EF294"/>
  <c r="FL294" s="1"/>
  <c r="EG294"/>
  <c r="FO294" s="1"/>
  <c r="EH294"/>
  <c r="FP294" s="1"/>
  <c r="EE295"/>
  <c r="FK295" s="1"/>
  <c r="EF295"/>
  <c r="FL295" s="1"/>
  <c r="EG295"/>
  <c r="FO295" s="1"/>
  <c r="EH295"/>
  <c r="FP295" s="1"/>
  <c r="EA265"/>
  <c r="EB265"/>
  <c r="EA266"/>
  <c r="FG266" s="1"/>
  <c r="EB266"/>
  <c r="FH266" s="1"/>
  <c r="EA267"/>
  <c r="FG267" s="1"/>
  <c r="EB267"/>
  <c r="FH267" s="1"/>
  <c r="EA268"/>
  <c r="FG268" s="1"/>
  <c r="EB268"/>
  <c r="FH268" s="1"/>
  <c r="EA269"/>
  <c r="FG269" s="1"/>
  <c r="EB269"/>
  <c r="FH269" s="1"/>
  <c r="EA270"/>
  <c r="FG270" s="1"/>
  <c r="EB270"/>
  <c r="FH270" s="1"/>
  <c r="EA271"/>
  <c r="FG271" s="1"/>
  <c r="EB271"/>
  <c r="FH271" s="1"/>
  <c r="EA272"/>
  <c r="FG272" s="1"/>
  <c r="EB272"/>
  <c r="FH272" s="1"/>
  <c r="EA273"/>
  <c r="FG273" s="1"/>
  <c r="EB273"/>
  <c r="FH273" s="1"/>
  <c r="EA274"/>
  <c r="FG274" s="1"/>
  <c r="EB274"/>
  <c r="FH274" s="1"/>
  <c r="EA275"/>
  <c r="FG275" s="1"/>
  <c r="EB275"/>
  <c r="FH275" s="1"/>
  <c r="EA276"/>
  <c r="FG276" s="1"/>
  <c r="EB276"/>
  <c r="FH276" s="1"/>
  <c r="EA277"/>
  <c r="FG277" s="1"/>
  <c r="EB277"/>
  <c r="FH277" s="1"/>
  <c r="EA278"/>
  <c r="FG278" s="1"/>
  <c r="EB278"/>
  <c r="FH278" s="1"/>
  <c r="EA279"/>
  <c r="FG279" s="1"/>
  <c r="EB279"/>
  <c r="FH279" s="1"/>
  <c r="EA280"/>
  <c r="FG280" s="1"/>
  <c r="EB280"/>
  <c r="FH280" s="1"/>
  <c r="EA281"/>
  <c r="FG281" s="1"/>
  <c r="EB281"/>
  <c r="FH281" s="1"/>
  <c r="EA282"/>
  <c r="FG282" s="1"/>
  <c r="EB282"/>
  <c r="FH282" s="1"/>
  <c r="EA283"/>
  <c r="FG283" s="1"/>
  <c r="EB283"/>
  <c r="FH283" s="1"/>
  <c r="EA284"/>
  <c r="FG284" s="1"/>
  <c r="EB284"/>
  <c r="FH284" s="1"/>
  <c r="EA285"/>
  <c r="FG285" s="1"/>
  <c r="EB285"/>
  <c r="FH285" s="1"/>
  <c r="EA286"/>
  <c r="FG286" s="1"/>
  <c r="EB286"/>
  <c r="FH286" s="1"/>
  <c r="EA287"/>
  <c r="FG287" s="1"/>
  <c r="EB287"/>
  <c r="FH287" s="1"/>
  <c r="EA288"/>
  <c r="FG288" s="1"/>
  <c r="EB288"/>
  <c r="FH288" s="1"/>
  <c r="EA289"/>
  <c r="FG289" s="1"/>
  <c r="EB289"/>
  <c r="FH289" s="1"/>
  <c r="EA290"/>
  <c r="FG290" s="1"/>
  <c r="EB290"/>
  <c r="FH290" s="1"/>
  <c r="EA291"/>
  <c r="FG291" s="1"/>
  <c r="EB291"/>
  <c r="FH291" s="1"/>
  <c r="EA292"/>
  <c r="FG292" s="1"/>
  <c r="EB292"/>
  <c r="FH292" s="1"/>
  <c r="EA293"/>
  <c r="FG293" s="1"/>
  <c r="EB293"/>
  <c r="FH293" s="1"/>
  <c r="EA294"/>
  <c r="FG294" s="1"/>
  <c r="EB294"/>
  <c r="FH294" s="1"/>
  <c r="DW266"/>
  <c r="FC266" s="1"/>
  <c r="FM266" s="1"/>
  <c r="EI266" s="1"/>
  <c r="DX266"/>
  <c r="FD266" s="1"/>
  <c r="FN266" s="1"/>
  <c r="EJ266" s="1"/>
  <c r="DW267"/>
  <c r="FC267" s="1"/>
  <c r="FM267" s="1"/>
  <c r="EI267" s="1"/>
  <c r="DX267"/>
  <c r="FD267" s="1"/>
  <c r="FN267" s="1"/>
  <c r="EJ267" s="1"/>
  <c r="DW268"/>
  <c r="FC268" s="1"/>
  <c r="FM268" s="1"/>
  <c r="EI268" s="1"/>
  <c r="DX268"/>
  <c r="FD268" s="1"/>
  <c r="FN268" s="1"/>
  <c r="EJ268" s="1"/>
  <c r="DW269"/>
  <c r="FC269" s="1"/>
  <c r="FM269" s="1"/>
  <c r="EI269" s="1"/>
  <c r="DX269"/>
  <c r="FD269" s="1"/>
  <c r="FN269" s="1"/>
  <c r="EJ269" s="1"/>
  <c r="DW270"/>
  <c r="FC270" s="1"/>
  <c r="FM270" s="1"/>
  <c r="EI270" s="1"/>
  <c r="DX270"/>
  <c r="FD270" s="1"/>
  <c r="FN270" s="1"/>
  <c r="EJ270" s="1"/>
  <c r="DW271"/>
  <c r="FC271" s="1"/>
  <c r="FM271" s="1"/>
  <c r="EI271" s="1"/>
  <c r="DX271"/>
  <c r="FD271" s="1"/>
  <c r="FN271" s="1"/>
  <c r="EJ271" s="1"/>
  <c r="DW272"/>
  <c r="FC272" s="1"/>
  <c r="FM272" s="1"/>
  <c r="EI272" s="1"/>
  <c r="DX272"/>
  <c r="FD272" s="1"/>
  <c r="FN272" s="1"/>
  <c r="EJ272" s="1"/>
  <c r="DW273"/>
  <c r="FC273" s="1"/>
  <c r="FM273" s="1"/>
  <c r="EI273" s="1"/>
  <c r="DX273"/>
  <c r="FD273" s="1"/>
  <c r="FN273" s="1"/>
  <c r="EJ273" s="1"/>
  <c r="DW274"/>
  <c r="FC274" s="1"/>
  <c r="FM274" s="1"/>
  <c r="EI274" s="1"/>
  <c r="DX274"/>
  <c r="FD274" s="1"/>
  <c r="FN274" s="1"/>
  <c r="EJ274" s="1"/>
  <c r="DW275"/>
  <c r="FC275" s="1"/>
  <c r="FM275" s="1"/>
  <c r="EI275" s="1"/>
  <c r="DX275"/>
  <c r="FD275" s="1"/>
  <c r="FN275" s="1"/>
  <c r="EJ275" s="1"/>
  <c r="DW276"/>
  <c r="FC276" s="1"/>
  <c r="FM276" s="1"/>
  <c r="EI276" s="1"/>
  <c r="DX276"/>
  <c r="FD276" s="1"/>
  <c r="FN276" s="1"/>
  <c r="EJ276" s="1"/>
  <c r="DW277"/>
  <c r="FC277" s="1"/>
  <c r="FM277" s="1"/>
  <c r="EI277" s="1"/>
  <c r="DX277"/>
  <c r="FD277" s="1"/>
  <c r="FN277" s="1"/>
  <c r="EJ277" s="1"/>
  <c r="DW278"/>
  <c r="FC278" s="1"/>
  <c r="FM278" s="1"/>
  <c r="EI278" s="1"/>
  <c r="DX278"/>
  <c r="FD278" s="1"/>
  <c r="FN278" s="1"/>
  <c r="EJ278" s="1"/>
  <c r="DW279"/>
  <c r="FC279" s="1"/>
  <c r="FM279" s="1"/>
  <c r="EI279" s="1"/>
  <c r="DX279"/>
  <c r="FD279" s="1"/>
  <c r="FN279" s="1"/>
  <c r="EJ279" s="1"/>
  <c r="DW280"/>
  <c r="FC280" s="1"/>
  <c r="FM280" s="1"/>
  <c r="EI280" s="1"/>
  <c r="DX280"/>
  <c r="FD280" s="1"/>
  <c r="FN280" s="1"/>
  <c r="EJ280" s="1"/>
  <c r="DW281"/>
  <c r="FC281" s="1"/>
  <c r="FM281" s="1"/>
  <c r="EI281" s="1"/>
  <c r="DX281"/>
  <c r="FD281" s="1"/>
  <c r="FN281" s="1"/>
  <c r="EJ281" s="1"/>
  <c r="DW282"/>
  <c r="FC282" s="1"/>
  <c r="FM282" s="1"/>
  <c r="EI282" s="1"/>
  <c r="DX282"/>
  <c r="FD282" s="1"/>
  <c r="FN282" s="1"/>
  <c r="EJ282" s="1"/>
  <c r="DW283"/>
  <c r="FC283" s="1"/>
  <c r="FM283" s="1"/>
  <c r="EI283" s="1"/>
  <c r="DX283"/>
  <c r="FD283" s="1"/>
  <c r="FN283" s="1"/>
  <c r="EJ283" s="1"/>
  <c r="DW284"/>
  <c r="FC284" s="1"/>
  <c r="FM284" s="1"/>
  <c r="EI284" s="1"/>
  <c r="DX284"/>
  <c r="FD284" s="1"/>
  <c r="FN284" s="1"/>
  <c r="EJ284" s="1"/>
  <c r="DW285"/>
  <c r="FC285" s="1"/>
  <c r="FM285" s="1"/>
  <c r="EI285" s="1"/>
  <c r="DX285"/>
  <c r="FD285" s="1"/>
  <c r="FN285" s="1"/>
  <c r="EJ285" s="1"/>
  <c r="DW286"/>
  <c r="FC286" s="1"/>
  <c r="FM286" s="1"/>
  <c r="EI286" s="1"/>
  <c r="DX286"/>
  <c r="FD286" s="1"/>
  <c r="FN286" s="1"/>
  <c r="EJ286" s="1"/>
  <c r="DW287"/>
  <c r="FC287" s="1"/>
  <c r="FM287" s="1"/>
  <c r="EI287" s="1"/>
  <c r="DX287"/>
  <c r="FD287" s="1"/>
  <c r="FN287" s="1"/>
  <c r="EJ287" s="1"/>
  <c r="DW288"/>
  <c r="FC288" s="1"/>
  <c r="FM288" s="1"/>
  <c r="EI288" s="1"/>
  <c r="DX288"/>
  <c r="FD288" s="1"/>
  <c r="FN288" s="1"/>
  <c r="EJ288" s="1"/>
  <c r="DW289"/>
  <c r="FC289" s="1"/>
  <c r="FM289" s="1"/>
  <c r="EI289" s="1"/>
  <c r="DX289"/>
  <c r="FD289" s="1"/>
  <c r="FN289" s="1"/>
  <c r="EJ289" s="1"/>
  <c r="DW290"/>
  <c r="FC290" s="1"/>
  <c r="FM290" s="1"/>
  <c r="EI290" s="1"/>
  <c r="DX290"/>
  <c r="FD290" s="1"/>
  <c r="FN290" s="1"/>
  <c r="EJ290" s="1"/>
  <c r="DW291"/>
  <c r="FC291" s="1"/>
  <c r="FM291" s="1"/>
  <c r="EI291" s="1"/>
  <c r="DX291"/>
  <c r="FD291" s="1"/>
  <c r="FN291" s="1"/>
  <c r="EJ291" s="1"/>
  <c r="DW292"/>
  <c r="FC292" s="1"/>
  <c r="FM292" s="1"/>
  <c r="EI292" s="1"/>
  <c r="DX292"/>
  <c r="FD292" s="1"/>
  <c r="FN292" s="1"/>
  <c r="EJ292" s="1"/>
  <c r="DW293"/>
  <c r="FC293" s="1"/>
  <c r="FM293" s="1"/>
  <c r="DX293"/>
  <c r="FD293" s="1"/>
  <c r="FN293" s="1"/>
  <c r="DW294"/>
  <c r="FC294" s="1"/>
  <c r="FM294" s="1"/>
  <c r="DX294"/>
  <c r="FD294" s="1"/>
  <c r="FN294" s="1"/>
  <c r="CM264"/>
  <c r="CN264"/>
  <c r="CM265"/>
  <c r="CN265"/>
  <c r="CM266"/>
  <c r="CN266"/>
  <c r="CM267"/>
  <c r="CN267"/>
  <c r="CM268"/>
  <c r="CN268"/>
  <c r="CM269"/>
  <c r="CN269"/>
  <c r="CM270"/>
  <c r="CN270"/>
  <c r="CM271"/>
  <c r="CN271"/>
  <c r="CM272"/>
  <c r="CN272"/>
  <c r="CM273"/>
  <c r="CN273"/>
  <c r="CM274"/>
  <c r="CN274"/>
  <c r="CM275"/>
  <c r="CN275"/>
  <c r="CM276"/>
  <c r="CN276"/>
  <c r="CM277"/>
  <c r="CN277"/>
  <c r="CM278"/>
  <c r="CN278"/>
  <c r="CM279"/>
  <c r="CN279"/>
  <c r="CM280"/>
  <c r="CN280"/>
  <c r="CM281"/>
  <c r="CN281"/>
  <c r="CM282"/>
  <c r="CN282"/>
  <c r="CM283"/>
  <c r="CN283"/>
  <c r="CM284"/>
  <c r="CN284"/>
  <c r="CM285"/>
  <c r="CN285"/>
  <c r="CM286"/>
  <c r="CN286"/>
  <c r="CM287"/>
  <c r="CN287"/>
  <c r="CM288"/>
  <c r="CN288"/>
  <c r="CM289"/>
  <c r="CN289"/>
  <c r="CM290"/>
  <c r="CN290"/>
  <c r="CM291"/>
  <c r="CN291"/>
  <c r="CM292"/>
  <c r="CN292"/>
  <c r="CM293"/>
  <c r="CN293"/>
  <c r="CM294"/>
  <c r="CN294"/>
  <c r="CI266"/>
  <c r="CJ266"/>
  <c r="CI267"/>
  <c r="CJ267"/>
  <c r="CI268"/>
  <c r="CJ268"/>
  <c r="CI269"/>
  <c r="CJ269"/>
  <c r="CI270"/>
  <c r="CJ270"/>
  <c r="CI271"/>
  <c r="CJ271"/>
  <c r="CI272"/>
  <c r="CJ272"/>
  <c r="CI273"/>
  <c r="CJ273"/>
  <c r="CI274"/>
  <c r="CJ274"/>
  <c r="CI275"/>
  <c r="CJ275"/>
  <c r="CI276"/>
  <c r="CJ276"/>
  <c r="CI277"/>
  <c r="CJ277"/>
  <c r="CI278"/>
  <c r="CJ278"/>
  <c r="CI279"/>
  <c r="CJ279"/>
  <c r="CI280"/>
  <c r="CJ280"/>
  <c r="CI281"/>
  <c r="CJ281"/>
  <c r="CI282"/>
  <c r="CJ282"/>
  <c r="CI283"/>
  <c r="CJ283"/>
  <c r="CI284"/>
  <c r="CJ284"/>
  <c r="CI285"/>
  <c r="CJ285"/>
  <c r="CI286"/>
  <c r="CJ286"/>
  <c r="CI287"/>
  <c r="CJ287"/>
  <c r="CI288"/>
  <c r="CJ288"/>
  <c r="CI289"/>
  <c r="CJ289"/>
  <c r="CI290"/>
  <c r="CJ290"/>
  <c r="CI291"/>
  <c r="CJ291"/>
  <c r="CI292"/>
  <c r="CJ292"/>
  <c r="CI293"/>
  <c r="CJ293"/>
  <c r="CE266"/>
  <c r="CF266"/>
  <c r="CE267"/>
  <c r="CF267"/>
  <c r="CE268"/>
  <c r="CF268"/>
  <c r="CE269"/>
  <c r="CF269"/>
  <c r="CE270"/>
  <c r="CF270"/>
  <c r="CE271"/>
  <c r="CF271"/>
  <c r="CE272"/>
  <c r="CF272"/>
  <c r="CE273"/>
  <c r="CF273"/>
  <c r="CE274"/>
  <c r="CF274"/>
  <c r="CE275"/>
  <c r="CF275"/>
  <c r="CE276"/>
  <c r="CF276"/>
  <c r="CE277"/>
  <c r="CF277"/>
  <c r="CE278"/>
  <c r="CF278"/>
  <c r="CE279"/>
  <c r="CF279"/>
  <c r="CE280"/>
  <c r="CF280"/>
  <c r="CE281"/>
  <c r="CF281"/>
  <c r="CE282"/>
  <c r="CF282"/>
  <c r="CE283"/>
  <c r="CF283"/>
  <c r="CE284"/>
  <c r="CF284"/>
  <c r="CE285"/>
  <c r="CF285"/>
  <c r="CE286"/>
  <c r="CF286"/>
  <c r="CE287"/>
  <c r="CF287"/>
  <c r="CE288"/>
  <c r="CF288"/>
  <c r="CE289"/>
  <c r="CF289"/>
  <c r="CE290"/>
  <c r="CF290"/>
  <c r="CE291"/>
  <c r="CF291"/>
  <c r="CE292"/>
  <c r="CF292"/>
  <c r="CE293"/>
  <c r="CF293"/>
  <c r="CE294"/>
  <c r="CF294"/>
  <c r="BW265"/>
  <c r="DC265" s="1"/>
  <c r="BX265"/>
  <c r="DD265" s="1"/>
  <c r="BY265"/>
  <c r="BZ265"/>
  <c r="BW266"/>
  <c r="DC266" s="1"/>
  <c r="BX266"/>
  <c r="DD266" s="1"/>
  <c r="BY266"/>
  <c r="CO266" s="1"/>
  <c r="BZ266"/>
  <c r="CP266" s="1"/>
  <c r="BW267"/>
  <c r="DC267" s="1"/>
  <c r="BX267"/>
  <c r="DD267" s="1"/>
  <c r="BY267"/>
  <c r="CO267" s="1"/>
  <c r="BZ267"/>
  <c r="CP267" s="1"/>
  <c r="BW268"/>
  <c r="DC268" s="1"/>
  <c r="BX268"/>
  <c r="DD268" s="1"/>
  <c r="BY268"/>
  <c r="CO268" s="1"/>
  <c r="BZ268"/>
  <c r="CP268" s="1"/>
  <c r="BW269"/>
  <c r="DC269" s="1"/>
  <c r="BX269"/>
  <c r="DD269" s="1"/>
  <c r="BY269"/>
  <c r="CO269" s="1"/>
  <c r="BZ269"/>
  <c r="CP269" s="1"/>
  <c r="BW270"/>
  <c r="DC270" s="1"/>
  <c r="BX270"/>
  <c r="DD270" s="1"/>
  <c r="BY270"/>
  <c r="CO270" s="1"/>
  <c r="BZ270"/>
  <c r="CP270" s="1"/>
  <c r="BW271"/>
  <c r="DC271" s="1"/>
  <c r="BX271"/>
  <c r="DD271" s="1"/>
  <c r="BY271"/>
  <c r="CO271" s="1"/>
  <c r="BZ271"/>
  <c r="CP271" s="1"/>
  <c r="BW272"/>
  <c r="DC272" s="1"/>
  <c r="BX272"/>
  <c r="DD272" s="1"/>
  <c r="BY272"/>
  <c r="CO272" s="1"/>
  <c r="BZ272"/>
  <c r="CP272" s="1"/>
  <c r="BW273"/>
  <c r="DC273" s="1"/>
  <c r="BX273"/>
  <c r="DD273" s="1"/>
  <c r="BY273"/>
  <c r="CO273" s="1"/>
  <c r="BZ273"/>
  <c r="CP273" s="1"/>
  <c r="BW274"/>
  <c r="DC274" s="1"/>
  <c r="BX274"/>
  <c r="DD274" s="1"/>
  <c r="BY274"/>
  <c r="CO274" s="1"/>
  <c r="BZ274"/>
  <c r="CP274" s="1"/>
  <c r="BW275"/>
  <c r="DC275" s="1"/>
  <c r="BX275"/>
  <c r="DD275" s="1"/>
  <c r="BY275"/>
  <c r="CO275" s="1"/>
  <c r="BZ275"/>
  <c r="CP275" s="1"/>
  <c r="BW276"/>
  <c r="DC276" s="1"/>
  <c r="BX276"/>
  <c r="DD276" s="1"/>
  <c r="BY276"/>
  <c r="CO276" s="1"/>
  <c r="BZ276"/>
  <c r="CP276" s="1"/>
  <c r="BW277"/>
  <c r="DC277" s="1"/>
  <c r="BX277"/>
  <c r="DD277" s="1"/>
  <c r="BY277"/>
  <c r="CO277" s="1"/>
  <c r="BZ277"/>
  <c r="CP277" s="1"/>
  <c r="BW278"/>
  <c r="DC278" s="1"/>
  <c r="BX278"/>
  <c r="DD278" s="1"/>
  <c r="BY278"/>
  <c r="CO278" s="1"/>
  <c r="BZ278"/>
  <c r="CP278" s="1"/>
  <c r="BW279"/>
  <c r="DC279" s="1"/>
  <c r="BX279"/>
  <c r="DD279" s="1"/>
  <c r="BY279"/>
  <c r="CO279" s="1"/>
  <c r="BZ279"/>
  <c r="CP279" s="1"/>
  <c r="BW280"/>
  <c r="DC280" s="1"/>
  <c r="BX280"/>
  <c r="DD280" s="1"/>
  <c r="BY280"/>
  <c r="CO280" s="1"/>
  <c r="BZ280"/>
  <c r="CP280" s="1"/>
  <c r="BW281"/>
  <c r="DC281" s="1"/>
  <c r="BX281"/>
  <c r="DD281" s="1"/>
  <c r="BY281"/>
  <c r="CO281" s="1"/>
  <c r="BZ281"/>
  <c r="CP281" s="1"/>
  <c r="BW282"/>
  <c r="DC282" s="1"/>
  <c r="BX282"/>
  <c r="DD282" s="1"/>
  <c r="BY282"/>
  <c r="CO282" s="1"/>
  <c r="BZ282"/>
  <c r="CP282" s="1"/>
  <c r="BW283"/>
  <c r="DC283" s="1"/>
  <c r="BX283"/>
  <c r="DD283" s="1"/>
  <c r="BY283"/>
  <c r="CO283" s="1"/>
  <c r="BZ283"/>
  <c r="CP283" s="1"/>
  <c r="BW284"/>
  <c r="DC284" s="1"/>
  <c r="BX284"/>
  <c r="DD284" s="1"/>
  <c r="BY284"/>
  <c r="CO284" s="1"/>
  <c r="BZ284"/>
  <c r="CP284" s="1"/>
  <c r="BW285"/>
  <c r="DC285" s="1"/>
  <c r="BX285"/>
  <c r="DD285" s="1"/>
  <c r="BY285"/>
  <c r="CO285" s="1"/>
  <c r="BZ285"/>
  <c r="CP285" s="1"/>
  <c r="BW286"/>
  <c r="DC286" s="1"/>
  <c r="BX286"/>
  <c r="DD286" s="1"/>
  <c r="BY286"/>
  <c r="CO286" s="1"/>
  <c r="BZ286"/>
  <c r="CP286" s="1"/>
  <c r="BW287"/>
  <c r="DC287" s="1"/>
  <c r="BX287"/>
  <c r="DD287" s="1"/>
  <c r="BY287"/>
  <c r="CO287" s="1"/>
  <c r="BZ287"/>
  <c r="CP287" s="1"/>
  <c r="BW288"/>
  <c r="DC288" s="1"/>
  <c r="BX288"/>
  <c r="DD288" s="1"/>
  <c r="BY288"/>
  <c r="CO288" s="1"/>
  <c r="BZ288"/>
  <c r="CP288" s="1"/>
  <c r="BW289"/>
  <c r="DC289" s="1"/>
  <c r="BX289"/>
  <c r="DD289" s="1"/>
  <c r="BY289"/>
  <c r="CO289" s="1"/>
  <c r="BZ289"/>
  <c r="CP289" s="1"/>
  <c r="BW290"/>
  <c r="DC290" s="1"/>
  <c r="BX290"/>
  <c r="DD290" s="1"/>
  <c r="BY290"/>
  <c r="CO290" s="1"/>
  <c r="BZ290"/>
  <c r="CP290" s="1"/>
  <c r="BW291"/>
  <c r="DC291" s="1"/>
  <c r="BX291"/>
  <c r="DD291" s="1"/>
  <c r="BY291"/>
  <c r="CO291" s="1"/>
  <c r="BZ291"/>
  <c r="CP291" s="1"/>
  <c r="BW292"/>
  <c r="DC292" s="1"/>
  <c r="BX292"/>
  <c r="DD292" s="1"/>
  <c r="BY292"/>
  <c r="CO292" s="1"/>
  <c r="BZ292"/>
  <c r="CP292" s="1"/>
  <c r="BW293"/>
  <c r="DC293" s="1"/>
  <c r="BX293"/>
  <c r="DD293" s="1"/>
  <c r="BY293"/>
  <c r="CO293" s="1"/>
  <c r="BZ293"/>
  <c r="CP293" s="1"/>
  <c r="BW294"/>
  <c r="DC294" s="1"/>
  <c r="BX294"/>
  <c r="DD294" s="1"/>
  <c r="BY294"/>
  <c r="CO294" s="1"/>
  <c r="BZ294"/>
  <c r="CP294" s="1"/>
  <c r="BS266"/>
  <c r="CY266" s="1"/>
  <c r="BT266"/>
  <c r="CZ266" s="1"/>
  <c r="BS267"/>
  <c r="CY267" s="1"/>
  <c r="BT267"/>
  <c r="CZ267" s="1"/>
  <c r="BS268"/>
  <c r="CY268" s="1"/>
  <c r="BT268"/>
  <c r="CZ268" s="1"/>
  <c r="BS269"/>
  <c r="CY269" s="1"/>
  <c r="BT269"/>
  <c r="CZ269" s="1"/>
  <c r="BS270"/>
  <c r="CY270" s="1"/>
  <c r="BT270"/>
  <c r="CZ270" s="1"/>
  <c r="BS271"/>
  <c r="CY271" s="1"/>
  <c r="BT271"/>
  <c r="CZ271" s="1"/>
  <c r="BS272"/>
  <c r="CY272" s="1"/>
  <c r="BT272"/>
  <c r="CZ272" s="1"/>
  <c r="BS273"/>
  <c r="CY273" s="1"/>
  <c r="BT273"/>
  <c r="CZ273" s="1"/>
  <c r="BS274"/>
  <c r="CY274" s="1"/>
  <c r="BT274"/>
  <c r="CZ274" s="1"/>
  <c r="BS275"/>
  <c r="CY275" s="1"/>
  <c r="BT275"/>
  <c r="CZ275" s="1"/>
  <c r="BS276"/>
  <c r="CY276" s="1"/>
  <c r="BT276"/>
  <c r="CZ276" s="1"/>
  <c r="BS277"/>
  <c r="CY277" s="1"/>
  <c r="BT277"/>
  <c r="CZ277" s="1"/>
  <c r="BS278"/>
  <c r="CY278" s="1"/>
  <c r="BT278"/>
  <c r="CZ278" s="1"/>
  <c r="BS279"/>
  <c r="CY279" s="1"/>
  <c r="BT279"/>
  <c r="CZ279" s="1"/>
  <c r="BS280"/>
  <c r="CY280" s="1"/>
  <c r="BT280"/>
  <c r="CZ280" s="1"/>
  <c r="BS281"/>
  <c r="CY281" s="1"/>
  <c r="BT281"/>
  <c r="CZ281" s="1"/>
  <c r="BS282"/>
  <c r="CY282" s="1"/>
  <c r="BT282"/>
  <c r="CZ282" s="1"/>
  <c r="BS283"/>
  <c r="CY283" s="1"/>
  <c r="BT283"/>
  <c r="CZ283" s="1"/>
  <c r="BS284"/>
  <c r="CY284" s="1"/>
  <c r="BT284"/>
  <c r="CZ284" s="1"/>
  <c r="BS285"/>
  <c r="CY285" s="1"/>
  <c r="BT285"/>
  <c r="CZ285" s="1"/>
  <c r="BS286"/>
  <c r="CY286" s="1"/>
  <c r="BT286"/>
  <c r="CZ286" s="1"/>
  <c r="BS287"/>
  <c r="CY287" s="1"/>
  <c r="BT287"/>
  <c r="CZ287" s="1"/>
  <c r="BS288"/>
  <c r="CY288" s="1"/>
  <c r="BT288"/>
  <c r="CZ288" s="1"/>
  <c r="BS289"/>
  <c r="CY289" s="1"/>
  <c r="BT289"/>
  <c r="CZ289" s="1"/>
  <c r="BS290"/>
  <c r="CY290" s="1"/>
  <c r="BT290"/>
  <c r="CZ290" s="1"/>
  <c r="BS291"/>
  <c r="CY291" s="1"/>
  <c r="BT291"/>
  <c r="CZ291" s="1"/>
  <c r="BS292"/>
  <c r="CY292" s="1"/>
  <c r="BT292"/>
  <c r="CZ292" s="1"/>
  <c r="BS293"/>
  <c r="CY293" s="1"/>
  <c r="BT293"/>
  <c r="CZ293" s="1"/>
  <c r="BO266"/>
  <c r="CU266" s="1"/>
  <c r="DE266" s="1"/>
  <c r="CA266" s="1"/>
  <c r="DG266" s="1"/>
  <c r="BP266"/>
  <c r="CV266" s="1"/>
  <c r="DF266" s="1"/>
  <c r="CB266" s="1"/>
  <c r="DH266" s="1"/>
  <c r="BO267"/>
  <c r="CU267" s="1"/>
  <c r="DE267" s="1"/>
  <c r="CA267" s="1"/>
  <c r="DG267" s="1"/>
  <c r="BP267"/>
  <c r="CV267" s="1"/>
  <c r="DF267" s="1"/>
  <c r="CB267" s="1"/>
  <c r="DH267" s="1"/>
  <c r="BO268"/>
  <c r="CU268" s="1"/>
  <c r="DE268" s="1"/>
  <c r="CA268" s="1"/>
  <c r="DG268" s="1"/>
  <c r="BP268"/>
  <c r="CV268" s="1"/>
  <c r="DF268" s="1"/>
  <c r="CB268" s="1"/>
  <c r="DH268" s="1"/>
  <c r="BO269"/>
  <c r="CU269" s="1"/>
  <c r="DE269" s="1"/>
  <c r="CA269" s="1"/>
  <c r="DG269" s="1"/>
  <c r="BP269"/>
  <c r="CV269" s="1"/>
  <c r="DF269" s="1"/>
  <c r="CB269" s="1"/>
  <c r="DH269" s="1"/>
  <c r="BO270"/>
  <c r="CU270" s="1"/>
  <c r="DE270" s="1"/>
  <c r="CA270" s="1"/>
  <c r="DG270" s="1"/>
  <c r="BP270"/>
  <c r="CV270" s="1"/>
  <c r="DF270" s="1"/>
  <c r="CB270" s="1"/>
  <c r="DH270" s="1"/>
  <c r="BO271"/>
  <c r="CU271" s="1"/>
  <c r="DE271" s="1"/>
  <c r="CA271" s="1"/>
  <c r="DG271" s="1"/>
  <c r="BP271"/>
  <c r="CV271" s="1"/>
  <c r="DF271" s="1"/>
  <c r="CB271" s="1"/>
  <c r="DH271" s="1"/>
  <c r="BO272"/>
  <c r="CU272" s="1"/>
  <c r="DE272" s="1"/>
  <c r="CA272" s="1"/>
  <c r="DG272" s="1"/>
  <c r="BP272"/>
  <c r="CV272" s="1"/>
  <c r="DF272" s="1"/>
  <c r="CB272" s="1"/>
  <c r="DH272" s="1"/>
  <c r="BO273"/>
  <c r="CU273" s="1"/>
  <c r="DE273" s="1"/>
  <c r="CA273" s="1"/>
  <c r="DG273" s="1"/>
  <c r="BP273"/>
  <c r="CV273" s="1"/>
  <c r="DF273" s="1"/>
  <c r="CB273" s="1"/>
  <c r="DH273" s="1"/>
  <c r="BO274"/>
  <c r="CU274" s="1"/>
  <c r="DE274" s="1"/>
  <c r="CA274" s="1"/>
  <c r="DG274" s="1"/>
  <c r="BP274"/>
  <c r="CV274" s="1"/>
  <c r="DF274" s="1"/>
  <c r="CB274" s="1"/>
  <c r="DH274" s="1"/>
  <c r="BO275"/>
  <c r="CU275" s="1"/>
  <c r="DE275" s="1"/>
  <c r="CA275" s="1"/>
  <c r="DG275" s="1"/>
  <c r="BP275"/>
  <c r="CV275" s="1"/>
  <c r="DF275" s="1"/>
  <c r="CB275" s="1"/>
  <c r="DH275" s="1"/>
  <c r="BO276"/>
  <c r="CU276" s="1"/>
  <c r="DE276" s="1"/>
  <c r="CA276" s="1"/>
  <c r="DG276" s="1"/>
  <c r="BP276"/>
  <c r="CV276" s="1"/>
  <c r="DF276" s="1"/>
  <c r="CB276" s="1"/>
  <c r="DH276" s="1"/>
  <c r="BO277"/>
  <c r="CU277" s="1"/>
  <c r="DE277" s="1"/>
  <c r="CA277" s="1"/>
  <c r="DG277" s="1"/>
  <c r="BP277"/>
  <c r="CV277" s="1"/>
  <c r="DF277" s="1"/>
  <c r="CB277" s="1"/>
  <c r="DH277" s="1"/>
  <c r="BO278"/>
  <c r="CU278" s="1"/>
  <c r="DE278" s="1"/>
  <c r="CA278" s="1"/>
  <c r="DG278" s="1"/>
  <c r="BP278"/>
  <c r="CV278" s="1"/>
  <c r="DF278" s="1"/>
  <c r="CB278" s="1"/>
  <c r="DH278" s="1"/>
  <c r="BO279"/>
  <c r="CU279" s="1"/>
  <c r="DE279" s="1"/>
  <c r="CA279" s="1"/>
  <c r="DG279" s="1"/>
  <c r="BP279"/>
  <c r="CV279" s="1"/>
  <c r="DF279" s="1"/>
  <c r="CB279" s="1"/>
  <c r="DH279" s="1"/>
  <c r="BO280"/>
  <c r="CU280" s="1"/>
  <c r="DE280" s="1"/>
  <c r="CA280" s="1"/>
  <c r="DG280" s="1"/>
  <c r="BP280"/>
  <c r="CV280" s="1"/>
  <c r="DF280" s="1"/>
  <c r="CB280" s="1"/>
  <c r="DH280" s="1"/>
  <c r="BO281"/>
  <c r="CU281" s="1"/>
  <c r="DE281" s="1"/>
  <c r="CA281" s="1"/>
  <c r="DG281" s="1"/>
  <c r="BP281"/>
  <c r="CV281" s="1"/>
  <c r="DF281" s="1"/>
  <c r="CB281" s="1"/>
  <c r="DH281" s="1"/>
  <c r="BO282"/>
  <c r="CU282" s="1"/>
  <c r="DE282" s="1"/>
  <c r="CA282" s="1"/>
  <c r="DG282" s="1"/>
  <c r="BP282"/>
  <c r="CV282" s="1"/>
  <c r="DF282" s="1"/>
  <c r="CB282" s="1"/>
  <c r="DH282" s="1"/>
  <c r="BO283"/>
  <c r="CU283" s="1"/>
  <c r="DE283" s="1"/>
  <c r="CA283" s="1"/>
  <c r="DG283" s="1"/>
  <c r="BP283"/>
  <c r="CV283" s="1"/>
  <c r="DF283" s="1"/>
  <c r="CB283" s="1"/>
  <c r="DH283" s="1"/>
  <c r="BO284"/>
  <c r="CU284" s="1"/>
  <c r="DE284" s="1"/>
  <c r="CA284" s="1"/>
  <c r="DG284" s="1"/>
  <c r="BP284"/>
  <c r="CV284" s="1"/>
  <c r="DF284" s="1"/>
  <c r="CB284" s="1"/>
  <c r="DH284" s="1"/>
  <c r="BO285"/>
  <c r="CU285" s="1"/>
  <c r="DE285" s="1"/>
  <c r="CA285" s="1"/>
  <c r="DG285" s="1"/>
  <c r="BP285"/>
  <c r="CV285" s="1"/>
  <c r="DF285" s="1"/>
  <c r="CB285" s="1"/>
  <c r="DH285" s="1"/>
  <c r="BO286"/>
  <c r="CU286" s="1"/>
  <c r="DE286" s="1"/>
  <c r="CA286" s="1"/>
  <c r="DG286" s="1"/>
  <c r="BP286"/>
  <c r="CV286" s="1"/>
  <c r="DF286" s="1"/>
  <c r="CB286" s="1"/>
  <c r="DH286" s="1"/>
  <c r="BO287"/>
  <c r="CU287" s="1"/>
  <c r="DE287" s="1"/>
  <c r="CA287" s="1"/>
  <c r="DG287" s="1"/>
  <c r="BP287"/>
  <c r="CV287" s="1"/>
  <c r="DF287" s="1"/>
  <c r="CB287" s="1"/>
  <c r="DH287" s="1"/>
  <c r="BO288"/>
  <c r="CU288" s="1"/>
  <c r="DE288" s="1"/>
  <c r="CA288" s="1"/>
  <c r="DG288" s="1"/>
  <c r="BP288"/>
  <c r="CV288" s="1"/>
  <c r="DF288" s="1"/>
  <c r="CB288" s="1"/>
  <c r="DH288" s="1"/>
  <c r="BO289"/>
  <c r="CU289" s="1"/>
  <c r="DE289" s="1"/>
  <c r="CA289" s="1"/>
  <c r="DG289" s="1"/>
  <c r="BP289"/>
  <c r="CV289" s="1"/>
  <c r="DF289" s="1"/>
  <c r="CB289" s="1"/>
  <c r="DH289" s="1"/>
  <c r="BO290"/>
  <c r="CU290" s="1"/>
  <c r="DE290" s="1"/>
  <c r="CA290" s="1"/>
  <c r="DG290" s="1"/>
  <c r="BP290"/>
  <c r="CV290" s="1"/>
  <c r="DF290" s="1"/>
  <c r="CB290" s="1"/>
  <c r="DH290" s="1"/>
  <c r="BO291"/>
  <c r="CU291" s="1"/>
  <c r="DE291" s="1"/>
  <c r="CA291" s="1"/>
  <c r="DG291" s="1"/>
  <c r="BP291"/>
  <c r="CV291" s="1"/>
  <c r="DF291" s="1"/>
  <c r="CB291" s="1"/>
  <c r="DH291" s="1"/>
  <c r="BO292"/>
  <c r="CU292" s="1"/>
  <c r="DE292" s="1"/>
  <c r="CA292" s="1"/>
  <c r="DG292" s="1"/>
  <c r="BP292"/>
  <c r="CV292" s="1"/>
  <c r="DF292" s="1"/>
  <c r="CB292" s="1"/>
  <c r="DH292" s="1"/>
  <c r="BO293"/>
  <c r="CU293" s="1"/>
  <c r="DE293" s="1"/>
  <c r="BP293"/>
  <c r="CV293" s="1"/>
  <c r="DF293" s="1"/>
  <c r="BO294"/>
  <c r="CU294" s="1"/>
  <c r="BP294"/>
  <c r="CV294" s="1"/>
  <c r="BO295"/>
  <c r="BP295"/>
  <c r="BO296"/>
  <c r="BP296"/>
  <c r="BO297"/>
  <c r="BP297"/>
  <c r="AQ263"/>
  <c r="AR263"/>
  <c r="AQ264"/>
  <c r="AR264"/>
  <c r="AQ265"/>
  <c r="AR265"/>
  <c r="AQ266"/>
  <c r="AR266"/>
  <c r="HF266" s="1"/>
  <c r="AQ267"/>
  <c r="AR267"/>
  <c r="HF267" s="1"/>
  <c r="AQ268"/>
  <c r="AR268"/>
  <c r="HF268" s="1"/>
  <c r="AQ269"/>
  <c r="AR269"/>
  <c r="HF269" s="1"/>
  <c r="AQ270"/>
  <c r="AR270"/>
  <c r="AQ271"/>
  <c r="AR271"/>
  <c r="AQ272"/>
  <c r="AR272"/>
  <c r="AQ273"/>
  <c r="AR273"/>
  <c r="AQ274"/>
  <c r="AR274"/>
  <c r="HF274" s="1"/>
  <c r="AQ275"/>
  <c r="AR275"/>
  <c r="AQ276"/>
  <c r="AR276"/>
  <c r="HF276" s="1"/>
  <c r="AQ277"/>
  <c r="AR277"/>
  <c r="AQ278"/>
  <c r="AR278"/>
  <c r="AQ279"/>
  <c r="AR279"/>
  <c r="AQ280"/>
  <c r="AR280"/>
  <c r="AQ281"/>
  <c r="AR281"/>
  <c r="HF281" s="1"/>
  <c r="AQ282"/>
  <c r="AR282"/>
  <c r="AQ283"/>
  <c r="AR283"/>
  <c r="AQ284"/>
  <c r="AR284"/>
  <c r="AQ285"/>
  <c r="AR285"/>
  <c r="AQ286"/>
  <c r="AR286"/>
  <c r="AQ287"/>
  <c r="AR287"/>
  <c r="AQ288"/>
  <c r="AR288"/>
  <c r="AQ289"/>
  <c r="AR289"/>
  <c r="AQ290"/>
  <c r="AR290"/>
  <c r="AQ291"/>
  <c r="AR291"/>
  <c r="AQ292"/>
  <c r="AR292"/>
  <c r="AQ293"/>
  <c r="AR293"/>
  <c r="AM264"/>
  <c r="AN264"/>
  <c r="AM265"/>
  <c r="AN265"/>
  <c r="AM266"/>
  <c r="AN266"/>
  <c r="GP266" s="1"/>
  <c r="AM267"/>
  <c r="AN267"/>
  <c r="GP267" s="1"/>
  <c r="AM268"/>
  <c r="AN268"/>
  <c r="GP268" s="1"/>
  <c r="AM269"/>
  <c r="AN269"/>
  <c r="GP269" s="1"/>
  <c r="AM270"/>
  <c r="AN270"/>
  <c r="GP270" s="1"/>
  <c r="AM271"/>
  <c r="AN271"/>
  <c r="GP271" s="1"/>
  <c r="AM272"/>
  <c r="AN272"/>
  <c r="GP272" s="1"/>
  <c r="AM273"/>
  <c r="AN273"/>
  <c r="GP273" s="1"/>
  <c r="AM274"/>
  <c r="AN274"/>
  <c r="GP274" s="1"/>
  <c r="AM275"/>
  <c r="AN275"/>
  <c r="GP275" s="1"/>
  <c r="AM276"/>
  <c r="AN276"/>
  <c r="GP276" s="1"/>
  <c r="AM277"/>
  <c r="AN277"/>
  <c r="GP277" s="1"/>
  <c r="AM278"/>
  <c r="AN278"/>
  <c r="GP278" s="1"/>
  <c r="AM279"/>
  <c r="AN279"/>
  <c r="GP279" s="1"/>
  <c r="AM280"/>
  <c r="AN280"/>
  <c r="GP280" s="1"/>
  <c r="AM281"/>
  <c r="AN281"/>
  <c r="GP281" s="1"/>
  <c r="AM282"/>
  <c r="AN282"/>
  <c r="GP282" s="1"/>
  <c r="AM283"/>
  <c r="AN283"/>
  <c r="GP283" s="1"/>
  <c r="AM284"/>
  <c r="AN284"/>
  <c r="GP284" s="1"/>
  <c r="AM285"/>
  <c r="AN285"/>
  <c r="GP285" s="1"/>
  <c r="AM286"/>
  <c r="AN286"/>
  <c r="GP286" s="1"/>
  <c r="AM287"/>
  <c r="AN287"/>
  <c r="GP287" s="1"/>
  <c r="AM288"/>
  <c r="AN288"/>
  <c r="GP288" s="1"/>
  <c r="AM289"/>
  <c r="AN289"/>
  <c r="GP289" s="1"/>
  <c r="AM290"/>
  <c r="AN290"/>
  <c r="GP290" s="1"/>
  <c r="AM291"/>
  <c r="AN291"/>
  <c r="GP291" s="1"/>
  <c r="AM292"/>
  <c r="AN292"/>
  <c r="GP292" s="1"/>
  <c r="AM293"/>
  <c r="AN293"/>
  <c r="AM294"/>
  <c r="AN294"/>
  <c r="AI264"/>
  <c r="AJ264"/>
  <c r="AI265"/>
  <c r="AJ265"/>
  <c r="AI266"/>
  <c r="AJ266"/>
  <c r="GH266" s="1"/>
  <c r="GX266" s="1"/>
  <c r="AI267"/>
  <c r="AJ267"/>
  <c r="GH267" s="1"/>
  <c r="GX267" s="1"/>
  <c r="AI268"/>
  <c r="AJ268"/>
  <c r="GH268" s="1"/>
  <c r="GX268" s="1"/>
  <c r="AI269"/>
  <c r="AJ269"/>
  <c r="GH269" s="1"/>
  <c r="GX269" s="1"/>
  <c r="AI270"/>
  <c r="AJ270"/>
  <c r="GH270" s="1"/>
  <c r="GX270" s="1"/>
  <c r="AI271"/>
  <c r="AJ271"/>
  <c r="GH271" s="1"/>
  <c r="GX271" s="1"/>
  <c r="AI272"/>
  <c r="AJ272"/>
  <c r="GH272" s="1"/>
  <c r="GX272" s="1"/>
  <c r="AI273"/>
  <c r="AJ273"/>
  <c r="GH273" s="1"/>
  <c r="GX273" s="1"/>
  <c r="AI274"/>
  <c r="AJ274"/>
  <c r="GH274" s="1"/>
  <c r="GX274" s="1"/>
  <c r="AI275"/>
  <c r="AJ275"/>
  <c r="GH275" s="1"/>
  <c r="GX275" s="1"/>
  <c r="AI276"/>
  <c r="AJ276"/>
  <c r="GH276" s="1"/>
  <c r="GX276" s="1"/>
  <c r="AI277"/>
  <c r="AJ277"/>
  <c r="GH277" s="1"/>
  <c r="GX277" s="1"/>
  <c r="AI278"/>
  <c r="AJ278"/>
  <c r="GH278" s="1"/>
  <c r="GX278" s="1"/>
  <c r="AI279"/>
  <c r="AJ279"/>
  <c r="GH279" s="1"/>
  <c r="GX279" s="1"/>
  <c r="AI280"/>
  <c r="AJ280"/>
  <c r="GH280" s="1"/>
  <c r="GX280" s="1"/>
  <c r="AI281"/>
  <c r="AJ281"/>
  <c r="GH281" s="1"/>
  <c r="GX281" s="1"/>
  <c r="AI282"/>
  <c r="AJ282"/>
  <c r="GH282" s="1"/>
  <c r="GX282" s="1"/>
  <c r="AI283"/>
  <c r="AJ283"/>
  <c r="GH283" s="1"/>
  <c r="GX283" s="1"/>
  <c r="AI284"/>
  <c r="AJ284"/>
  <c r="GH284" s="1"/>
  <c r="GX284" s="1"/>
  <c r="AI285"/>
  <c r="AJ285"/>
  <c r="GH285" s="1"/>
  <c r="GX285" s="1"/>
  <c r="AI286"/>
  <c r="AJ286"/>
  <c r="GH286" s="1"/>
  <c r="GX286" s="1"/>
  <c r="AI287"/>
  <c r="AJ287"/>
  <c r="GH287" s="1"/>
  <c r="GX287" s="1"/>
  <c r="AI288"/>
  <c r="AJ288"/>
  <c r="GH288" s="1"/>
  <c r="GX288" s="1"/>
  <c r="AI289"/>
  <c r="AJ289"/>
  <c r="GH289" s="1"/>
  <c r="GX289" s="1"/>
  <c r="AI290"/>
  <c r="AJ290"/>
  <c r="GH290" s="1"/>
  <c r="GX290" s="1"/>
  <c r="AI291"/>
  <c r="AJ291"/>
  <c r="GH291" s="1"/>
  <c r="GX291" s="1"/>
  <c r="AI292"/>
  <c r="AJ292"/>
  <c r="GH292" s="1"/>
  <c r="GX292" s="1"/>
  <c r="AA265"/>
  <c r="HC265" s="1"/>
  <c r="HG265" s="1"/>
  <c r="AB265"/>
  <c r="HD265" s="1"/>
  <c r="HH265" s="1"/>
  <c r="AC265"/>
  <c r="DI265" s="1"/>
  <c r="AD265"/>
  <c r="DJ265" s="1"/>
  <c r="AA266"/>
  <c r="HC266" s="1"/>
  <c r="HG266" s="1"/>
  <c r="AB266"/>
  <c r="AC266"/>
  <c r="DI266" s="1"/>
  <c r="AD266"/>
  <c r="DJ266" s="1"/>
  <c r="AA267"/>
  <c r="HC267" s="1"/>
  <c r="HG267" s="1"/>
  <c r="AB267"/>
  <c r="AC267"/>
  <c r="DI267" s="1"/>
  <c r="AD267"/>
  <c r="DJ267" s="1"/>
  <c r="AA268"/>
  <c r="HC268" s="1"/>
  <c r="HG268" s="1"/>
  <c r="AB268"/>
  <c r="AC268"/>
  <c r="DI268" s="1"/>
  <c r="AD268"/>
  <c r="DJ268" s="1"/>
  <c r="AA269"/>
  <c r="HC269" s="1"/>
  <c r="HG269" s="1"/>
  <c r="AB269"/>
  <c r="AC269"/>
  <c r="DI269" s="1"/>
  <c r="AD269"/>
  <c r="DJ269" s="1"/>
  <c r="AA270"/>
  <c r="HC270" s="1"/>
  <c r="HG270" s="1"/>
  <c r="AB270"/>
  <c r="AC270"/>
  <c r="DI270" s="1"/>
  <c r="AD270"/>
  <c r="DJ270" s="1"/>
  <c r="AA271"/>
  <c r="HC271" s="1"/>
  <c r="HG271" s="1"/>
  <c r="AB271"/>
  <c r="AC271"/>
  <c r="DI271" s="1"/>
  <c r="AD271"/>
  <c r="DJ271" s="1"/>
  <c r="AA272"/>
  <c r="HC272" s="1"/>
  <c r="HG272" s="1"/>
  <c r="AB272"/>
  <c r="AC272"/>
  <c r="DI272" s="1"/>
  <c r="AD272"/>
  <c r="DJ272" s="1"/>
  <c r="AA273"/>
  <c r="HC273" s="1"/>
  <c r="HG273" s="1"/>
  <c r="AB273"/>
  <c r="AC273"/>
  <c r="DI273" s="1"/>
  <c r="AD273"/>
  <c r="DJ273" s="1"/>
  <c r="AA274"/>
  <c r="HC274" s="1"/>
  <c r="HG274" s="1"/>
  <c r="AB274"/>
  <c r="AC274"/>
  <c r="DI274" s="1"/>
  <c r="AD274"/>
  <c r="DJ274" s="1"/>
  <c r="AA275"/>
  <c r="HC275" s="1"/>
  <c r="HG275" s="1"/>
  <c r="AB275"/>
  <c r="AC275"/>
  <c r="DI275" s="1"/>
  <c r="AD275"/>
  <c r="DJ275" s="1"/>
  <c r="AA276"/>
  <c r="HC276" s="1"/>
  <c r="HG276" s="1"/>
  <c r="AB276"/>
  <c r="AC276"/>
  <c r="DI276" s="1"/>
  <c r="AD276"/>
  <c r="DJ276" s="1"/>
  <c r="AA277"/>
  <c r="HC277" s="1"/>
  <c r="HG277" s="1"/>
  <c r="AB277"/>
  <c r="AC277"/>
  <c r="DI277" s="1"/>
  <c r="AD277"/>
  <c r="DJ277" s="1"/>
  <c r="AA278"/>
  <c r="HC278" s="1"/>
  <c r="HG278" s="1"/>
  <c r="AB278"/>
  <c r="AC278"/>
  <c r="DI278" s="1"/>
  <c r="AD278"/>
  <c r="DJ278" s="1"/>
  <c r="AA279"/>
  <c r="HC279" s="1"/>
  <c r="HG279" s="1"/>
  <c r="AB279"/>
  <c r="AC279"/>
  <c r="DI279" s="1"/>
  <c r="AD279"/>
  <c r="DJ279" s="1"/>
  <c r="AA280"/>
  <c r="HC280" s="1"/>
  <c r="HG280" s="1"/>
  <c r="AB280"/>
  <c r="AC280"/>
  <c r="DI280" s="1"/>
  <c r="AD280"/>
  <c r="DJ280" s="1"/>
  <c r="AA281"/>
  <c r="HC281" s="1"/>
  <c r="HG281" s="1"/>
  <c r="AB281"/>
  <c r="AC281"/>
  <c r="DI281" s="1"/>
  <c r="AD281"/>
  <c r="DJ281" s="1"/>
  <c r="AA282"/>
  <c r="HC282" s="1"/>
  <c r="HG282" s="1"/>
  <c r="AB282"/>
  <c r="AC282"/>
  <c r="DI282" s="1"/>
  <c r="AD282"/>
  <c r="DJ282" s="1"/>
  <c r="AA283"/>
  <c r="HC283" s="1"/>
  <c r="HG283" s="1"/>
  <c r="AB283"/>
  <c r="AC283"/>
  <c r="DI283" s="1"/>
  <c r="AD283"/>
  <c r="DJ283" s="1"/>
  <c r="AA284"/>
  <c r="HC284" s="1"/>
  <c r="HG284" s="1"/>
  <c r="AB284"/>
  <c r="AC284"/>
  <c r="DI284" s="1"/>
  <c r="AD284"/>
  <c r="DJ284" s="1"/>
  <c r="AA285"/>
  <c r="HC285" s="1"/>
  <c r="HG285" s="1"/>
  <c r="AB285"/>
  <c r="AC285"/>
  <c r="DI285" s="1"/>
  <c r="AD285"/>
  <c r="DJ285" s="1"/>
  <c r="AA286"/>
  <c r="HC286" s="1"/>
  <c r="HG286" s="1"/>
  <c r="AB286"/>
  <c r="AC286"/>
  <c r="DI286" s="1"/>
  <c r="AD286"/>
  <c r="DJ286" s="1"/>
  <c r="AA287"/>
  <c r="HC287" s="1"/>
  <c r="HG287" s="1"/>
  <c r="AB287"/>
  <c r="AC287"/>
  <c r="DI287" s="1"/>
  <c r="AD287"/>
  <c r="DJ287" s="1"/>
  <c r="AA288"/>
  <c r="HC288" s="1"/>
  <c r="HG288" s="1"/>
  <c r="AB288"/>
  <c r="AC288"/>
  <c r="DI288" s="1"/>
  <c r="AD288"/>
  <c r="DJ288" s="1"/>
  <c r="AA289"/>
  <c r="HC289" s="1"/>
  <c r="HG289" s="1"/>
  <c r="AB289"/>
  <c r="AC289"/>
  <c r="DI289" s="1"/>
  <c r="AD289"/>
  <c r="DJ289" s="1"/>
  <c r="AA290"/>
  <c r="HC290" s="1"/>
  <c r="HG290" s="1"/>
  <c r="AB290"/>
  <c r="AC290"/>
  <c r="DI290" s="1"/>
  <c r="AD290"/>
  <c r="DJ290" s="1"/>
  <c r="AA291"/>
  <c r="HC291" s="1"/>
  <c r="HG291" s="1"/>
  <c r="AB291"/>
  <c r="AC291"/>
  <c r="DI291" s="1"/>
  <c r="AD291"/>
  <c r="DJ291" s="1"/>
  <c r="AA292"/>
  <c r="HC292" s="1"/>
  <c r="HG292" s="1"/>
  <c r="AB292"/>
  <c r="AC292"/>
  <c r="DI292" s="1"/>
  <c r="AD292"/>
  <c r="DJ292" s="1"/>
  <c r="AA293"/>
  <c r="HC293" s="1"/>
  <c r="HG293" s="1"/>
  <c r="AB293"/>
  <c r="AC293"/>
  <c r="DI293" s="1"/>
  <c r="AD293"/>
  <c r="DJ293" s="1"/>
  <c r="AA294"/>
  <c r="HC294" s="1"/>
  <c r="HG294" s="1"/>
  <c r="AB294"/>
  <c r="AC294"/>
  <c r="DI294" s="1"/>
  <c r="AD294"/>
  <c r="DJ294" s="1"/>
  <c r="AA295"/>
  <c r="AB295"/>
  <c r="AC295"/>
  <c r="AD295"/>
  <c r="AA296"/>
  <c r="AB296"/>
  <c r="AC296"/>
  <c r="AD296"/>
  <c r="W265"/>
  <c r="X265"/>
  <c r="W266"/>
  <c r="GM266" s="1"/>
  <c r="X266"/>
  <c r="W267"/>
  <c r="GM267" s="1"/>
  <c r="X267"/>
  <c r="W268"/>
  <c r="GM268" s="1"/>
  <c r="X268"/>
  <c r="W269"/>
  <c r="GM269" s="1"/>
  <c r="X269"/>
  <c r="W270"/>
  <c r="GM270" s="1"/>
  <c r="X270"/>
  <c r="W271"/>
  <c r="GM271" s="1"/>
  <c r="X271"/>
  <c r="W272"/>
  <c r="GM272" s="1"/>
  <c r="X272"/>
  <c r="W273"/>
  <c r="GM273" s="1"/>
  <c r="X273"/>
  <c r="W274"/>
  <c r="GM274" s="1"/>
  <c r="X274"/>
  <c r="W275"/>
  <c r="GM275" s="1"/>
  <c r="X275"/>
  <c r="GN275" s="1"/>
  <c r="W276"/>
  <c r="GM276" s="1"/>
  <c r="X276"/>
  <c r="GN276" s="1"/>
  <c r="W277"/>
  <c r="GM277" s="1"/>
  <c r="X277"/>
  <c r="GN277" s="1"/>
  <c r="W278"/>
  <c r="GM278" s="1"/>
  <c r="X278"/>
  <c r="GN278" s="1"/>
  <c r="W279"/>
  <c r="GM279" s="1"/>
  <c r="X279"/>
  <c r="GN279" s="1"/>
  <c r="W280"/>
  <c r="GM280" s="1"/>
  <c r="X280"/>
  <c r="GN280" s="1"/>
  <c r="W281"/>
  <c r="GM281" s="1"/>
  <c r="X281"/>
  <c r="GN281" s="1"/>
  <c r="W282"/>
  <c r="GM282" s="1"/>
  <c r="X282"/>
  <c r="GN282" s="1"/>
  <c r="W283"/>
  <c r="GM283" s="1"/>
  <c r="X283"/>
  <c r="GN283" s="1"/>
  <c r="W284"/>
  <c r="GM284" s="1"/>
  <c r="X284"/>
  <c r="GN284" s="1"/>
  <c r="W285"/>
  <c r="GM285" s="1"/>
  <c r="X285"/>
  <c r="GN285" s="1"/>
  <c r="W286"/>
  <c r="GM286" s="1"/>
  <c r="X286"/>
  <c r="GN286" s="1"/>
  <c r="W287"/>
  <c r="GM287" s="1"/>
  <c r="X287"/>
  <c r="GN287" s="1"/>
  <c r="W288"/>
  <c r="GM288" s="1"/>
  <c r="X288"/>
  <c r="GN288" s="1"/>
  <c r="W289"/>
  <c r="GM289" s="1"/>
  <c r="X289"/>
  <c r="GN289" s="1"/>
  <c r="W290"/>
  <c r="GM290" s="1"/>
  <c r="X290"/>
  <c r="GN290" s="1"/>
  <c r="W291"/>
  <c r="GM291" s="1"/>
  <c r="X291"/>
  <c r="GN291" s="1"/>
  <c r="W292"/>
  <c r="GM292" s="1"/>
  <c r="X292"/>
  <c r="GN292" s="1"/>
  <c r="W293"/>
  <c r="GM293" s="1"/>
  <c r="X293"/>
  <c r="GN293" s="1"/>
  <c r="W294"/>
  <c r="X294"/>
  <c r="S266"/>
  <c r="GE266" s="1"/>
  <c r="GI266" s="1"/>
  <c r="T266"/>
  <c r="GF266" s="1"/>
  <c r="GJ266" s="1"/>
  <c r="S267"/>
  <c r="GE267" s="1"/>
  <c r="GI267" s="1"/>
  <c r="T267"/>
  <c r="GF267" s="1"/>
  <c r="GJ267" s="1"/>
  <c r="S268"/>
  <c r="GE268" s="1"/>
  <c r="GI268" s="1"/>
  <c r="T268"/>
  <c r="GF268" s="1"/>
  <c r="GJ268" s="1"/>
  <c r="S269"/>
  <c r="GE269" s="1"/>
  <c r="GI269" s="1"/>
  <c r="T269"/>
  <c r="GF269" s="1"/>
  <c r="GJ269" s="1"/>
  <c r="S270"/>
  <c r="GE270" s="1"/>
  <c r="GI270" s="1"/>
  <c r="T270"/>
  <c r="GF270" s="1"/>
  <c r="GJ270" s="1"/>
  <c r="S271"/>
  <c r="GE271" s="1"/>
  <c r="GI271" s="1"/>
  <c r="T271"/>
  <c r="GF271" s="1"/>
  <c r="GJ271" s="1"/>
  <c r="S272"/>
  <c r="GE272" s="1"/>
  <c r="GI272" s="1"/>
  <c r="T272"/>
  <c r="GF272" s="1"/>
  <c r="GJ272" s="1"/>
  <c r="S273"/>
  <c r="GE273" s="1"/>
  <c r="GI273" s="1"/>
  <c r="T273"/>
  <c r="GF273" s="1"/>
  <c r="GJ273" s="1"/>
  <c r="S274"/>
  <c r="GE274" s="1"/>
  <c r="GI274" s="1"/>
  <c r="T274"/>
  <c r="GF274" s="1"/>
  <c r="GJ274" s="1"/>
  <c r="S275"/>
  <c r="GE275" s="1"/>
  <c r="GI275" s="1"/>
  <c r="T275"/>
  <c r="GF275" s="1"/>
  <c r="GJ275" s="1"/>
  <c r="S276"/>
  <c r="GE276" s="1"/>
  <c r="GI276" s="1"/>
  <c r="T276"/>
  <c r="GF276" s="1"/>
  <c r="GJ276" s="1"/>
  <c r="S277"/>
  <c r="GE277" s="1"/>
  <c r="GI277" s="1"/>
  <c r="T277"/>
  <c r="GF277" s="1"/>
  <c r="GJ277" s="1"/>
  <c r="S278"/>
  <c r="GE278" s="1"/>
  <c r="GI278" s="1"/>
  <c r="T278"/>
  <c r="GF278" s="1"/>
  <c r="GJ278" s="1"/>
  <c r="S279"/>
  <c r="GE279" s="1"/>
  <c r="GI279" s="1"/>
  <c r="T279"/>
  <c r="GF279" s="1"/>
  <c r="GJ279" s="1"/>
  <c r="S280"/>
  <c r="GE280" s="1"/>
  <c r="GI280" s="1"/>
  <c r="T280"/>
  <c r="GF280" s="1"/>
  <c r="GJ280" s="1"/>
  <c r="S281"/>
  <c r="GE281" s="1"/>
  <c r="GI281" s="1"/>
  <c r="T281"/>
  <c r="GF281" s="1"/>
  <c r="GJ281" s="1"/>
  <c r="S282"/>
  <c r="GE282" s="1"/>
  <c r="GI282" s="1"/>
  <c r="T282"/>
  <c r="GF282" s="1"/>
  <c r="GJ282" s="1"/>
  <c r="S283"/>
  <c r="GE283" s="1"/>
  <c r="GI283" s="1"/>
  <c r="T283"/>
  <c r="GF283" s="1"/>
  <c r="GJ283" s="1"/>
  <c r="S284"/>
  <c r="GE284" s="1"/>
  <c r="GI284" s="1"/>
  <c r="T284"/>
  <c r="GF284" s="1"/>
  <c r="GJ284" s="1"/>
  <c r="S285"/>
  <c r="GE285" s="1"/>
  <c r="GI285" s="1"/>
  <c r="T285"/>
  <c r="GF285" s="1"/>
  <c r="GJ285" s="1"/>
  <c r="S286"/>
  <c r="GE286" s="1"/>
  <c r="GI286" s="1"/>
  <c r="T286"/>
  <c r="GF286" s="1"/>
  <c r="GJ286" s="1"/>
  <c r="S287"/>
  <c r="GE287" s="1"/>
  <c r="GI287" s="1"/>
  <c r="T287"/>
  <c r="GF287" s="1"/>
  <c r="GJ287" s="1"/>
  <c r="S288"/>
  <c r="GE288" s="1"/>
  <c r="GI288" s="1"/>
  <c r="T288"/>
  <c r="GF288" s="1"/>
  <c r="GJ288" s="1"/>
  <c r="S289"/>
  <c r="GE289" s="1"/>
  <c r="GI289" s="1"/>
  <c r="T289"/>
  <c r="GF289" s="1"/>
  <c r="GJ289" s="1"/>
  <c r="S290"/>
  <c r="GE290" s="1"/>
  <c r="GI290" s="1"/>
  <c r="T290"/>
  <c r="GF290" s="1"/>
  <c r="GJ290" s="1"/>
  <c r="S291"/>
  <c r="GE291" s="1"/>
  <c r="GI291" s="1"/>
  <c r="T291"/>
  <c r="GF291" s="1"/>
  <c r="GJ291" s="1"/>
  <c r="S292"/>
  <c r="GE292" s="1"/>
  <c r="GI292" s="1"/>
  <c r="T292"/>
  <c r="GF292" s="1"/>
  <c r="GJ292" s="1"/>
  <c r="S293"/>
  <c r="GE293" s="1"/>
  <c r="GI293" s="1"/>
  <c r="T293"/>
  <c r="GF293" s="1"/>
  <c r="GJ293" s="1"/>
  <c r="S294"/>
  <c r="GE294" s="1"/>
  <c r="GI294" s="1"/>
  <c r="T294"/>
  <c r="GF294" s="1"/>
  <c r="GJ294" s="1"/>
  <c r="M266"/>
  <c r="N266"/>
  <c r="O266"/>
  <c r="P266"/>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7"/>
  <c r="M268"/>
  <c r="M269"/>
  <c r="M270"/>
  <c r="M271"/>
  <c r="M272"/>
  <c r="M273"/>
  <c r="M274"/>
  <c r="M275"/>
  <c r="M276"/>
  <c r="M277"/>
  <c r="M278"/>
  <c r="M279"/>
  <c r="M280"/>
  <c r="M281"/>
  <c r="M282"/>
  <c r="M283"/>
  <c r="M284"/>
  <c r="M285"/>
  <c r="M286"/>
  <c r="M287"/>
  <c r="M288"/>
  <c r="M289"/>
  <c r="M290"/>
  <c r="M291"/>
  <c r="M292"/>
  <c r="M293"/>
  <c r="M294"/>
  <c r="M295"/>
  <c r="M296"/>
  <c r="M297"/>
  <c r="M8"/>
  <c r="N8"/>
  <c r="M9"/>
  <c r="N9"/>
  <c r="M10"/>
  <c r="N10"/>
  <c r="M11"/>
  <c r="N11"/>
  <c r="M12"/>
  <c r="N12"/>
  <c r="M13"/>
  <c r="N13"/>
  <c r="M14"/>
  <c r="N14"/>
  <c r="M15"/>
  <c r="N15"/>
  <c r="M16"/>
  <c r="N16"/>
  <c r="M17"/>
  <c r="N17"/>
  <c r="M18"/>
  <c r="N18"/>
  <c r="M19"/>
  <c r="N19"/>
  <c r="M20"/>
  <c r="N20"/>
  <c r="M21"/>
  <c r="N21"/>
  <c r="M22"/>
  <c r="N22"/>
  <c r="M23"/>
  <c r="N23"/>
  <c r="M24"/>
  <c r="N24"/>
  <c r="M25"/>
  <c r="N25"/>
  <c r="M26"/>
  <c r="N26"/>
  <c r="M27"/>
  <c r="N27"/>
  <c r="M28"/>
  <c r="N28"/>
  <c r="M29"/>
  <c r="N29"/>
  <c r="M30"/>
  <c r="N30"/>
  <c r="M31"/>
  <c r="N31"/>
  <c r="M32"/>
  <c r="N32"/>
  <c r="M33"/>
  <c r="N33"/>
  <c r="M34"/>
  <c r="N34"/>
  <c r="M35"/>
  <c r="N35"/>
  <c r="M36"/>
  <c r="N36"/>
  <c r="M37"/>
  <c r="N37"/>
  <c r="M38"/>
  <c r="N38"/>
  <c r="M39"/>
  <c r="N39"/>
  <c r="M40"/>
  <c r="N40"/>
  <c r="M41"/>
  <c r="N41"/>
  <c r="M42"/>
  <c r="N42"/>
  <c r="M43"/>
  <c r="N43"/>
  <c r="M44"/>
  <c r="N44"/>
  <c r="M45"/>
  <c r="N45"/>
  <c r="M46"/>
  <c r="N46"/>
  <c r="M47"/>
  <c r="N47"/>
  <c r="M48"/>
  <c r="N48"/>
  <c r="M49"/>
  <c r="N49"/>
  <c r="M50"/>
  <c r="N50"/>
  <c r="M51"/>
  <c r="N51"/>
  <c r="M52"/>
  <c r="N52"/>
  <c r="M53"/>
  <c r="N53"/>
  <c r="M54"/>
  <c r="N54"/>
  <c r="M55"/>
  <c r="N55"/>
  <c r="M56"/>
  <c r="N56"/>
  <c r="M57"/>
  <c r="N57"/>
  <c r="M58"/>
  <c r="N58"/>
  <c r="M59"/>
  <c r="N59"/>
  <c r="M60"/>
  <c r="N60"/>
  <c r="M61"/>
  <c r="N61"/>
  <c r="M62"/>
  <c r="N62"/>
  <c r="M63"/>
  <c r="N63"/>
  <c r="M64"/>
  <c r="N64"/>
  <c r="M65"/>
  <c r="N65"/>
  <c r="M66"/>
  <c r="N66"/>
  <c r="M67"/>
  <c r="N67"/>
  <c r="M68"/>
  <c r="N68"/>
  <c r="M69"/>
  <c r="N69"/>
  <c r="M70"/>
  <c r="N70"/>
  <c r="M71"/>
  <c r="N71"/>
  <c r="M72"/>
  <c r="N72"/>
  <c r="M73"/>
  <c r="N73"/>
  <c r="M74"/>
  <c r="N74"/>
  <c r="M75"/>
  <c r="N75"/>
  <c r="M76"/>
  <c r="N76"/>
  <c r="M77"/>
  <c r="N77"/>
  <c r="M78"/>
  <c r="N78"/>
  <c r="M79"/>
  <c r="N79"/>
  <c r="M80"/>
  <c r="N80"/>
  <c r="M81"/>
  <c r="N81"/>
  <c r="M82"/>
  <c r="N82"/>
  <c r="M83"/>
  <c r="N83"/>
  <c r="M84"/>
  <c r="N84"/>
  <c r="M85"/>
  <c r="N85"/>
  <c r="M86"/>
  <c r="N86"/>
  <c r="M87"/>
  <c r="N87"/>
  <c r="M88"/>
  <c r="N88"/>
  <c r="M89"/>
  <c r="N89"/>
  <c r="M90"/>
  <c r="N90"/>
  <c r="M91"/>
  <c r="N91"/>
  <c r="M92"/>
  <c r="N92"/>
  <c r="M93"/>
  <c r="N93"/>
  <c r="M94"/>
  <c r="N94"/>
  <c r="M95"/>
  <c r="N95"/>
  <c r="M96"/>
  <c r="N96"/>
  <c r="M97"/>
  <c r="N97"/>
  <c r="M98"/>
  <c r="N98"/>
  <c r="M99"/>
  <c r="N99"/>
  <c r="M100"/>
  <c r="N100"/>
  <c r="M101"/>
  <c r="N101"/>
  <c r="M102"/>
  <c r="N102"/>
  <c r="M103"/>
  <c r="N103"/>
  <c r="M104"/>
  <c r="N104"/>
  <c r="M105"/>
  <c r="N105"/>
  <c r="M106"/>
  <c r="N106"/>
  <c r="M107"/>
  <c r="N107"/>
  <c r="M108"/>
  <c r="N108"/>
  <c r="M109"/>
  <c r="N109"/>
  <c r="M110"/>
  <c r="N110"/>
  <c r="M111"/>
  <c r="N111"/>
  <c r="M112"/>
  <c r="N112"/>
  <c r="M113"/>
  <c r="N113"/>
  <c r="M114"/>
  <c r="N114"/>
  <c r="M115"/>
  <c r="N115"/>
  <c r="M116"/>
  <c r="N116"/>
  <c r="M117"/>
  <c r="N117"/>
  <c r="M118"/>
  <c r="N118"/>
  <c r="M119"/>
  <c r="N119"/>
  <c r="M120"/>
  <c r="N120"/>
  <c r="M121"/>
  <c r="N121"/>
  <c r="M122"/>
  <c r="N122"/>
  <c r="M123"/>
  <c r="N123"/>
  <c r="M124"/>
  <c r="N124"/>
  <c r="M125"/>
  <c r="N125"/>
  <c r="M126"/>
  <c r="N126"/>
  <c r="M127"/>
  <c r="N127"/>
  <c r="M128"/>
  <c r="N128"/>
  <c r="M129"/>
  <c r="N129"/>
  <c r="M130"/>
  <c r="N130"/>
  <c r="M131"/>
  <c r="N131"/>
  <c r="M132"/>
  <c r="N132"/>
  <c r="M133"/>
  <c r="N133"/>
  <c r="M134"/>
  <c r="N134"/>
  <c r="M135"/>
  <c r="M136"/>
  <c r="M137"/>
  <c r="M138"/>
  <c r="M139"/>
  <c r="M140"/>
  <c r="M141"/>
  <c r="M142"/>
  <c r="M143"/>
  <c r="M144"/>
  <c r="M145"/>
  <c r="M146"/>
  <c r="M147"/>
  <c r="M148"/>
  <c r="M149"/>
  <c r="M150"/>
  <c r="M151"/>
  <c r="M152"/>
  <c r="M153"/>
  <c r="M154"/>
  <c r="M155"/>
  <c r="M156"/>
  <c r="M157"/>
  <c r="M158"/>
  <c r="M159"/>
  <c r="N159"/>
  <c r="M160"/>
  <c r="N160"/>
  <c r="M161"/>
  <c r="N161"/>
  <c r="M162"/>
  <c r="N162"/>
  <c r="M163"/>
  <c r="N163"/>
  <c r="M164"/>
  <c r="N164"/>
  <c r="M165"/>
  <c r="N165"/>
  <c r="M166"/>
  <c r="N166"/>
  <c r="M167"/>
  <c r="N167"/>
  <c r="M168"/>
  <c r="N168"/>
  <c r="M169"/>
  <c r="N169"/>
  <c r="M170"/>
  <c r="N170"/>
  <c r="M171"/>
  <c r="N171"/>
  <c r="M172"/>
  <c r="N172"/>
  <c r="M173"/>
  <c r="N173"/>
  <c r="M174"/>
  <c r="N174"/>
  <c r="M175"/>
  <c r="N175"/>
  <c r="M176"/>
  <c r="N176"/>
  <c r="M177"/>
  <c r="N177"/>
  <c r="M178"/>
  <c r="N178"/>
  <c r="M179"/>
  <c r="N179"/>
  <c r="M180"/>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7"/>
  <c r="O267"/>
  <c r="P267"/>
  <c r="N268"/>
  <c r="O268"/>
  <c r="P268"/>
  <c r="N269"/>
  <c r="O269"/>
  <c r="P269"/>
  <c r="N270"/>
  <c r="O270"/>
  <c r="P270"/>
  <c r="N271"/>
  <c r="O271"/>
  <c r="P271"/>
  <c r="N272"/>
  <c r="O272"/>
  <c r="P272"/>
  <c r="N273"/>
  <c r="O273"/>
  <c r="P273"/>
  <c r="N274"/>
  <c r="O274"/>
  <c r="P274"/>
  <c r="N275"/>
  <c r="O275"/>
  <c r="P275"/>
  <c r="N276"/>
  <c r="O276"/>
  <c r="P276"/>
  <c r="N277"/>
  <c r="O277"/>
  <c r="P277"/>
  <c r="N278"/>
  <c r="O278"/>
  <c r="P278"/>
  <c r="N279"/>
  <c r="O279"/>
  <c r="P279"/>
  <c r="N280"/>
  <c r="O280"/>
  <c r="P280"/>
  <c r="N281"/>
  <c r="O281"/>
  <c r="P281"/>
  <c r="N282"/>
  <c r="O282"/>
  <c r="P282"/>
  <c r="N283"/>
  <c r="O283"/>
  <c r="P283"/>
  <c r="N284"/>
  <c r="O284"/>
  <c r="P284"/>
  <c r="N285"/>
  <c r="O285"/>
  <c r="P285"/>
  <c r="N286"/>
  <c r="O286"/>
  <c r="P286"/>
  <c r="N287"/>
  <c r="O287"/>
  <c r="P287"/>
  <c r="N288"/>
  <c r="O288"/>
  <c r="P288"/>
  <c r="N289"/>
  <c r="O289"/>
  <c r="P289"/>
  <c r="N290"/>
  <c r="O290"/>
  <c r="P290"/>
  <c r="N291"/>
  <c r="O291"/>
  <c r="P291"/>
  <c r="N292"/>
  <c r="O292"/>
  <c r="P292"/>
  <c r="N293"/>
  <c r="O293"/>
  <c r="P293"/>
  <c r="N294"/>
  <c r="N29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GA52"/>
  <c r="GB52"/>
  <c r="GC52"/>
  <c r="GD52"/>
  <c r="GK52"/>
  <c r="GL52"/>
  <c r="GS52"/>
  <c r="GT52"/>
  <c r="HA52"/>
  <c r="HB52"/>
  <c r="HF52"/>
  <c r="GA53"/>
  <c r="GB53"/>
  <c r="GC53"/>
  <c r="GD53"/>
  <c r="GK53"/>
  <c r="GL53"/>
  <c r="GS53"/>
  <c r="GT53"/>
  <c r="HA53"/>
  <c r="HB53"/>
  <c r="GA54"/>
  <c r="GB54"/>
  <c r="GC54"/>
  <c r="GD54"/>
  <c r="GK54"/>
  <c r="GL54"/>
  <c r="GS54"/>
  <c r="GT54"/>
  <c r="HA54"/>
  <c r="HB54"/>
  <c r="GA55"/>
  <c r="GB55"/>
  <c r="GC55"/>
  <c r="GD55"/>
  <c r="GK55"/>
  <c r="GL55"/>
  <c r="GS55"/>
  <c r="GT55"/>
  <c r="HA55"/>
  <c r="HB55"/>
  <c r="GA56"/>
  <c r="GB56"/>
  <c r="GC56"/>
  <c r="GD56"/>
  <c r="GK56"/>
  <c r="GL56"/>
  <c r="GS56"/>
  <c r="GT56"/>
  <c r="HA56"/>
  <c r="HB56"/>
  <c r="GA57"/>
  <c r="GB57"/>
  <c r="GC57"/>
  <c r="GD57"/>
  <c r="GK57"/>
  <c r="GL57"/>
  <c r="GS57"/>
  <c r="GT57"/>
  <c r="HA57"/>
  <c r="HB57"/>
  <c r="GA58"/>
  <c r="GB58"/>
  <c r="GC58"/>
  <c r="GD58"/>
  <c r="GK58"/>
  <c r="GL58"/>
  <c r="GS58"/>
  <c r="GT58"/>
  <c r="HA58"/>
  <c r="HB58"/>
  <c r="GA59"/>
  <c r="GB59"/>
  <c r="GC59"/>
  <c r="GD59"/>
  <c r="GK59"/>
  <c r="GL59"/>
  <c r="GS59"/>
  <c r="GT59"/>
  <c r="HA59"/>
  <c r="HB59"/>
  <c r="GA60"/>
  <c r="GB60"/>
  <c r="GC60"/>
  <c r="GD60"/>
  <c r="GK60"/>
  <c r="GO60" s="1"/>
  <c r="GL60"/>
  <c r="GT60"/>
  <c r="HA60"/>
  <c r="HE60" s="1"/>
  <c r="HB60"/>
  <c r="GA61"/>
  <c r="GB61"/>
  <c r="GC61"/>
  <c r="GD61"/>
  <c r="GK61"/>
  <c r="GO61" s="1"/>
  <c r="GL61"/>
  <c r="GT61"/>
  <c r="HA61"/>
  <c r="HE61" s="1"/>
  <c r="HB61"/>
  <c r="GA62"/>
  <c r="GB62"/>
  <c r="GC62"/>
  <c r="GD62"/>
  <c r="GK62"/>
  <c r="GO62" s="1"/>
  <c r="GL62"/>
  <c r="GT62"/>
  <c r="HA62"/>
  <c r="HE62" s="1"/>
  <c r="HB62"/>
  <c r="GA63"/>
  <c r="GB63"/>
  <c r="GC63"/>
  <c r="GD63"/>
  <c r="GK63"/>
  <c r="GO63" s="1"/>
  <c r="GL63"/>
  <c r="GT63"/>
  <c r="HA63"/>
  <c r="HE63" s="1"/>
  <c r="HB63"/>
  <c r="GA64"/>
  <c r="GB64"/>
  <c r="GC64"/>
  <c r="GD64"/>
  <c r="GK64"/>
  <c r="GO64" s="1"/>
  <c r="GL64"/>
  <c r="GT64"/>
  <c r="HA64"/>
  <c r="HE64" s="1"/>
  <c r="HB64"/>
  <c r="GA65"/>
  <c r="GB65"/>
  <c r="GC65"/>
  <c r="GD65"/>
  <c r="GK65"/>
  <c r="GO65" s="1"/>
  <c r="GL65"/>
  <c r="GT65"/>
  <c r="HA65"/>
  <c r="HE65" s="1"/>
  <c r="HB65"/>
  <c r="GA66"/>
  <c r="GB66"/>
  <c r="GC66"/>
  <c r="GD66"/>
  <c r="GK66"/>
  <c r="GO66" s="1"/>
  <c r="GL66"/>
  <c r="GT66"/>
  <c r="HA66"/>
  <c r="HE66" s="1"/>
  <c r="HB66"/>
  <c r="GA67"/>
  <c r="GB67"/>
  <c r="GC67"/>
  <c r="GD67"/>
  <c r="GK67"/>
  <c r="GO67" s="1"/>
  <c r="GL67"/>
  <c r="GT67"/>
  <c r="HA67"/>
  <c r="HE67" s="1"/>
  <c r="HB67"/>
  <c r="HF67"/>
  <c r="GA68"/>
  <c r="GB68"/>
  <c r="GC68"/>
  <c r="GG68" s="1"/>
  <c r="GD68"/>
  <c r="GK68"/>
  <c r="GL68"/>
  <c r="GS68"/>
  <c r="GT68"/>
  <c r="HA68"/>
  <c r="HB68"/>
  <c r="HF68"/>
  <c r="GA69"/>
  <c r="GB69"/>
  <c r="GC69"/>
  <c r="GD69"/>
  <c r="GK69"/>
  <c r="GO69" s="1"/>
  <c r="GL69"/>
  <c r="GT69"/>
  <c r="HA69"/>
  <c r="HE69" s="1"/>
  <c r="HB69"/>
  <c r="GA70"/>
  <c r="GB70"/>
  <c r="GC70"/>
  <c r="GD70"/>
  <c r="GK70"/>
  <c r="GO70" s="1"/>
  <c r="GL70"/>
  <c r="GT70"/>
  <c r="HA70"/>
  <c r="HE70" s="1"/>
  <c r="HB70"/>
  <c r="GA71"/>
  <c r="GB71"/>
  <c r="GC71"/>
  <c r="GD71"/>
  <c r="GK71"/>
  <c r="GO71" s="1"/>
  <c r="GL71"/>
  <c r="GT71"/>
  <c r="HA71"/>
  <c r="HE71" s="1"/>
  <c r="HB71"/>
  <c r="GA72"/>
  <c r="GB72"/>
  <c r="GC72"/>
  <c r="GD72"/>
  <c r="GK72"/>
  <c r="GO72" s="1"/>
  <c r="GL72"/>
  <c r="GT72"/>
  <c r="HA72"/>
  <c r="HE72" s="1"/>
  <c r="HB72"/>
  <c r="GA73"/>
  <c r="GB73"/>
  <c r="GC73"/>
  <c r="GD73"/>
  <c r="GK73"/>
  <c r="GO73" s="1"/>
  <c r="GL73"/>
  <c r="GT73"/>
  <c r="HA73"/>
  <c r="HE73" s="1"/>
  <c r="HB73"/>
  <c r="GA74"/>
  <c r="GB74"/>
  <c r="GC74"/>
  <c r="GD74"/>
  <c r="GK74"/>
  <c r="GO74" s="1"/>
  <c r="GL74"/>
  <c r="GT74"/>
  <c r="HA74"/>
  <c r="HE74" s="1"/>
  <c r="HB74"/>
  <c r="GA75"/>
  <c r="GB75"/>
  <c r="GC75"/>
  <c r="GD75"/>
  <c r="GK75"/>
  <c r="GO75" s="1"/>
  <c r="GL75"/>
  <c r="GT75"/>
  <c r="HA75"/>
  <c r="HE75" s="1"/>
  <c r="HB75"/>
  <c r="GA76"/>
  <c r="GB76"/>
  <c r="GC76"/>
  <c r="GD76"/>
  <c r="GK76"/>
  <c r="GL76"/>
  <c r="GS76"/>
  <c r="GT76"/>
  <c r="HA76"/>
  <c r="HB76"/>
  <c r="HE76"/>
  <c r="GA77"/>
  <c r="GB77"/>
  <c r="GC77"/>
  <c r="GD77"/>
  <c r="GK77"/>
  <c r="GL77"/>
  <c r="GS77"/>
  <c r="GT77"/>
  <c r="HA77"/>
  <c r="HB77"/>
  <c r="GA78"/>
  <c r="GB78"/>
  <c r="GC78"/>
  <c r="GD78"/>
  <c r="GK78"/>
  <c r="GL78"/>
  <c r="GS78"/>
  <c r="GT78"/>
  <c r="HA78"/>
  <c r="HB78"/>
  <c r="GA79"/>
  <c r="GB79"/>
  <c r="GC79"/>
  <c r="GD79"/>
  <c r="GK79"/>
  <c r="GL79"/>
  <c r="GS79"/>
  <c r="GT79"/>
  <c r="HA79"/>
  <c r="HB79"/>
  <c r="GA80"/>
  <c r="GB80"/>
  <c r="GC80"/>
  <c r="GD80"/>
  <c r="GK80"/>
  <c r="GL80"/>
  <c r="GS80"/>
  <c r="GT80"/>
  <c r="HA80"/>
  <c r="HB80"/>
  <c r="HE80"/>
  <c r="HF80"/>
  <c r="GA81"/>
  <c r="GB81"/>
  <c r="GC81"/>
  <c r="GD81"/>
  <c r="GK81"/>
  <c r="GL81"/>
  <c r="GS81"/>
  <c r="GT81"/>
  <c r="HA81"/>
  <c r="HB81"/>
  <c r="HE81"/>
  <c r="HF81"/>
  <c r="GA82"/>
  <c r="GB82"/>
  <c r="GC82"/>
  <c r="GD82"/>
  <c r="GK82"/>
  <c r="GL82"/>
  <c r="GS82"/>
  <c r="GT82"/>
  <c r="HA82"/>
  <c r="HB82"/>
  <c r="HE82"/>
  <c r="HF82"/>
  <c r="FW52"/>
  <c r="FX52"/>
  <c r="FW53"/>
  <c r="FX53"/>
  <c r="FW54"/>
  <c r="FX54"/>
  <c r="FW55"/>
  <c r="FX55"/>
  <c r="FW56"/>
  <c r="FX56"/>
  <c r="FW57"/>
  <c r="FX57"/>
  <c r="FW58"/>
  <c r="FX58"/>
  <c r="FW59"/>
  <c r="FX59"/>
  <c r="FW60"/>
  <c r="FX60"/>
  <c r="FW61"/>
  <c r="FX61"/>
  <c r="FW62"/>
  <c r="FX62"/>
  <c r="FW63"/>
  <c r="FX63"/>
  <c r="FW64"/>
  <c r="FX64"/>
  <c r="FW65"/>
  <c r="FX65"/>
  <c r="FW66"/>
  <c r="FX66"/>
  <c r="FW67"/>
  <c r="FX67"/>
  <c r="FW68"/>
  <c r="FX68"/>
  <c r="FW69"/>
  <c r="FX69"/>
  <c r="FW70"/>
  <c r="FX70"/>
  <c r="FW71"/>
  <c r="FX71"/>
  <c r="FW72"/>
  <c r="FX72"/>
  <c r="FW73"/>
  <c r="FX73"/>
  <c r="FW74"/>
  <c r="FX74"/>
  <c r="FW75"/>
  <c r="FX75"/>
  <c r="FW76"/>
  <c r="FX76"/>
  <c r="FW77"/>
  <c r="FX77"/>
  <c r="FW78"/>
  <c r="FX78"/>
  <c r="FW79"/>
  <c r="FX79"/>
  <c r="FW80"/>
  <c r="FX80"/>
  <c r="FW81"/>
  <c r="FX81"/>
  <c r="FS52"/>
  <c r="FT52"/>
  <c r="FS53"/>
  <c r="FT53"/>
  <c r="FS54"/>
  <c r="FT54"/>
  <c r="FS55"/>
  <c r="FT55"/>
  <c r="FS56"/>
  <c r="FT56"/>
  <c r="FS57"/>
  <c r="FT57"/>
  <c r="FS58"/>
  <c r="FT58"/>
  <c r="FS59"/>
  <c r="FT59"/>
  <c r="FS60"/>
  <c r="FT60"/>
  <c r="FS61"/>
  <c r="FT61"/>
  <c r="FS62"/>
  <c r="FT62"/>
  <c r="FS63"/>
  <c r="FT63"/>
  <c r="FS64"/>
  <c r="FT64"/>
  <c r="FS65"/>
  <c r="FT65"/>
  <c r="FS66"/>
  <c r="FT66"/>
  <c r="FS67"/>
  <c r="FT67"/>
  <c r="FS68"/>
  <c r="FT68"/>
  <c r="FS69"/>
  <c r="FT69"/>
  <c r="FS70"/>
  <c r="FT70"/>
  <c r="FS71"/>
  <c r="FT71"/>
  <c r="FS72"/>
  <c r="FT72"/>
  <c r="FS73"/>
  <c r="FT73"/>
  <c r="FS74"/>
  <c r="FT74"/>
  <c r="FS75"/>
  <c r="FT75"/>
  <c r="FS76"/>
  <c r="FT76"/>
  <c r="FS77"/>
  <c r="FT77"/>
  <c r="FS78"/>
  <c r="FT78"/>
  <c r="FS79"/>
  <c r="FT79"/>
  <c r="FS80"/>
  <c r="FT80"/>
  <c r="FS81"/>
  <c r="FT81"/>
  <c r="FS82"/>
  <c r="FT82"/>
  <c r="EU52"/>
  <c r="EV52"/>
  <c r="EU53"/>
  <c r="EV53"/>
  <c r="EU54"/>
  <c r="EV54"/>
  <c r="EU55"/>
  <c r="EV55"/>
  <c r="EU56"/>
  <c r="EV56"/>
  <c r="EU57"/>
  <c r="EV57"/>
  <c r="EU58"/>
  <c r="EV58"/>
  <c r="EU59"/>
  <c r="EV59"/>
  <c r="EU60"/>
  <c r="EV60"/>
  <c r="EU61"/>
  <c r="EV61"/>
  <c r="EU62"/>
  <c r="EV62"/>
  <c r="EU63"/>
  <c r="EV63"/>
  <c r="EU64"/>
  <c r="EV64"/>
  <c r="EU65"/>
  <c r="EV65"/>
  <c r="EU66"/>
  <c r="EV66"/>
  <c r="EU67"/>
  <c r="EV67"/>
  <c r="EU68"/>
  <c r="EV68"/>
  <c r="EU69"/>
  <c r="EV69"/>
  <c r="EU70"/>
  <c r="EV70"/>
  <c r="EU71"/>
  <c r="EV71"/>
  <c r="EU72"/>
  <c r="EV72"/>
  <c r="EU73"/>
  <c r="EV73"/>
  <c r="EU74"/>
  <c r="EV74"/>
  <c r="EU75"/>
  <c r="EV75"/>
  <c r="EU76"/>
  <c r="EV76"/>
  <c r="EU77"/>
  <c r="EV77"/>
  <c r="EU78"/>
  <c r="EV78"/>
  <c r="EU79"/>
  <c r="EV79"/>
  <c r="EU80"/>
  <c r="EV80"/>
  <c r="EU81"/>
  <c r="EV81"/>
  <c r="EU82"/>
  <c r="EV82"/>
  <c r="EU83"/>
  <c r="EV83"/>
  <c r="EQ52"/>
  <c r="ER52"/>
  <c r="EQ53"/>
  <c r="ER53"/>
  <c r="EQ54"/>
  <c r="ER54"/>
  <c r="EQ55"/>
  <c r="ER55"/>
  <c r="EQ56"/>
  <c r="ER56"/>
  <c r="EQ57"/>
  <c r="ER57"/>
  <c r="EQ58"/>
  <c r="ER58"/>
  <c r="EQ59"/>
  <c r="ER59"/>
  <c r="EQ60"/>
  <c r="ER60"/>
  <c r="EQ61"/>
  <c r="ER61"/>
  <c r="EQ62"/>
  <c r="ER62"/>
  <c r="EQ63"/>
  <c r="ER63"/>
  <c r="EQ64"/>
  <c r="ER64"/>
  <c r="EQ65"/>
  <c r="ER65"/>
  <c r="EQ66"/>
  <c r="ER66"/>
  <c r="EQ67"/>
  <c r="ER67"/>
  <c r="EQ68"/>
  <c r="ER68"/>
  <c r="EQ69"/>
  <c r="ER69"/>
  <c r="EQ70"/>
  <c r="ER70"/>
  <c r="EQ71"/>
  <c r="ER71"/>
  <c r="EQ72"/>
  <c r="ER72"/>
  <c r="EQ73"/>
  <c r="ER73"/>
  <c r="EQ74"/>
  <c r="ER74"/>
  <c r="EQ75"/>
  <c r="ER75"/>
  <c r="EQ76"/>
  <c r="ER76"/>
  <c r="EQ77"/>
  <c r="ER77"/>
  <c r="EQ78"/>
  <c r="ER78"/>
  <c r="EQ79"/>
  <c r="ER79"/>
  <c r="EQ80"/>
  <c r="ER80"/>
  <c r="EQ81"/>
  <c r="ER81"/>
  <c r="EQ82"/>
  <c r="ER82"/>
  <c r="EQ83"/>
  <c r="ER83"/>
  <c r="EQ84"/>
  <c r="ER84"/>
  <c r="EM52"/>
  <c r="EN52"/>
  <c r="EM53"/>
  <c r="EN53"/>
  <c r="EM54"/>
  <c r="EN54"/>
  <c r="EM55"/>
  <c r="EN55"/>
  <c r="EM56"/>
  <c r="EN56"/>
  <c r="EM57"/>
  <c r="EN57"/>
  <c r="EM58"/>
  <c r="EN58"/>
  <c r="EM59"/>
  <c r="EN59"/>
  <c r="EM60"/>
  <c r="EN60"/>
  <c r="EM61"/>
  <c r="EN61"/>
  <c r="EM62"/>
  <c r="EN62"/>
  <c r="EM63"/>
  <c r="EN63"/>
  <c r="EM64"/>
  <c r="EN64"/>
  <c r="EM65"/>
  <c r="EN65"/>
  <c r="EM66"/>
  <c r="EN66"/>
  <c r="EM67"/>
  <c r="EN67"/>
  <c r="EM68"/>
  <c r="EN68"/>
  <c r="EM69"/>
  <c r="EN69"/>
  <c r="EM70"/>
  <c r="EN70"/>
  <c r="EM71"/>
  <c r="EN71"/>
  <c r="EM72"/>
  <c r="EN72"/>
  <c r="EM73"/>
  <c r="EN73"/>
  <c r="EM74"/>
  <c r="EN74"/>
  <c r="EM75"/>
  <c r="EN75"/>
  <c r="EM76"/>
  <c r="EN76"/>
  <c r="EM77"/>
  <c r="EN77"/>
  <c r="EM78"/>
  <c r="EN78"/>
  <c r="EM79"/>
  <c r="EN79"/>
  <c r="EM80"/>
  <c r="EN80"/>
  <c r="EM81"/>
  <c r="EN81"/>
  <c r="EM82"/>
  <c r="EN82"/>
  <c r="EM83"/>
  <c r="EN83"/>
  <c r="EE52"/>
  <c r="FK52" s="1"/>
  <c r="EF52"/>
  <c r="FL52" s="1"/>
  <c r="EG52"/>
  <c r="EH52"/>
  <c r="EE53"/>
  <c r="FK53" s="1"/>
  <c r="EF53"/>
  <c r="FL53" s="1"/>
  <c r="EG53"/>
  <c r="EH53"/>
  <c r="EE54"/>
  <c r="FK54" s="1"/>
  <c r="EF54"/>
  <c r="FL54" s="1"/>
  <c r="EG54"/>
  <c r="EH54"/>
  <c r="EE55"/>
  <c r="FK55" s="1"/>
  <c r="EF55"/>
  <c r="FL55" s="1"/>
  <c r="EG55"/>
  <c r="EH55"/>
  <c r="EE56"/>
  <c r="FK56" s="1"/>
  <c r="EF56"/>
  <c r="FL56" s="1"/>
  <c r="EG56"/>
  <c r="EH56"/>
  <c r="EE57"/>
  <c r="FK57" s="1"/>
  <c r="EF57"/>
  <c r="FL57" s="1"/>
  <c r="EG57"/>
  <c r="EH57"/>
  <c r="EE58"/>
  <c r="FK58" s="1"/>
  <c r="EF58"/>
  <c r="FL58" s="1"/>
  <c r="EG58"/>
  <c r="EH58"/>
  <c r="EE59"/>
  <c r="FK59" s="1"/>
  <c r="EF59"/>
  <c r="FL59" s="1"/>
  <c r="EG59"/>
  <c r="EH59"/>
  <c r="EE60"/>
  <c r="FK60" s="1"/>
  <c r="EF60"/>
  <c r="FL60" s="1"/>
  <c r="EG60"/>
  <c r="EH60"/>
  <c r="EE61"/>
  <c r="FK61" s="1"/>
  <c r="EF61"/>
  <c r="FL61" s="1"/>
  <c r="EG61"/>
  <c r="EH61"/>
  <c r="EE62"/>
  <c r="FK62" s="1"/>
  <c r="EF62"/>
  <c r="FL62" s="1"/>
  <c r="EG62"/>
  <c r="EH62"/>
  <c r="EE63"/>
  <c r="FK63" s="1"/>
  <c r="EF63"/>
  <c r="FL63" s="1"/>
  <c r="EG63"/>
  <c r="EH63"/>
  <c r="EE64"/>
  <c r="FK64" s="1"/>
  <c r="EF64"/>
  <c r="FL64" s="1"/>
  <c r="EG64"/>
  <c r="EH64"/>
  <c r="EE65"/>
  <c r="FK65" s="1"/>
  <c r="EF65"/>
  <c r="FL65" s="1"/>
  <c r="EG65"/>
  <c r="EH65"/>
  <c r="EE66"/>
  <c r="FK66" s="1"/>
  <c r="EF66"/>
  <c r="FL66" s="1"/>
  <c r="EG66"/>
  <c r="EH66"/>
  <c r="EE67"/>
  <c r="FK67" s="1"/>
  <c r="EF67"/>
  <c r="FL67" s="1"/>
  <c r="EG67"/>
  <c r="EH67"/>
  <c r="EE68"/>
  <c r="FK68" s="1"/>
  <c r="EF68"/>
  <c r="FL68" s="1"/>
  <c r="EG68"/>
  <c r="EH68"/>
  <c r="EE69"/>
  <c r="FK69" s="1"/>
  <c r="EF69"/>
  <c r="FL69" s="1"/>
  <c r="EG69"/>
  <c r="EH69"/>
  <c r="EE70"/>
  <c r="FK70" s="1"/>
  <c r="EF70"/>
  <c r="FL70" s="1"/>
  <c r="EG70"/>
  <c r="EH70"/>
  <c r="EE71"/>
  <c r="FK71" s="1"/>
  <c r="EF71"/>
  <c r="FL71" s="1"/>
  <c r="EG71"/>
  <c r="EH71"/>
  <c r="EE72"/>
  <c r="FK72" s="1"/>
  <c r="EF72"/>
  <c r="FL72" s="1"/>
  <c r="EG72"/>
  <c r="EH72"/>
  <c r="EE73"/>
  <c r="FK73" s="1"/>
  <c r="EF73"/>
  <c r="FL73" s="1"/>
  <c r="EG73"/>
  <c r="EH73"/>
  <c r="EE74"/>
  <c r="FK74" s="1"/>
  <c r="EF74"/>
  <c r="FL74" s="1"/>
  <c r="EG74"/>
  <c r="EH74"/>
  <c r="EE75"/>
  <c r="FK75" s="1"/>
  <c r="EF75"/>
  <c r="FL75" s="1"/>
  <c r="EG75"/>
  <c r="EH75"/>
  <c r="EE76"/>
  <c r="FK76" s="1"/>
  <c r="EF76"/>
  <c r="FL76" s="1"/>
  <c r="EG76"/>
  <c r="EH76"/>
  <c r="EE77"/>
  <c r="FK77" s="1"/>
  <c r="EF77"/>
  <c r="FL77" s="1"/>
  <c r="EG77"/>
  <c r="EH77"/>
  <c r="EE78"/>
  <c r="FK78" s="1"/>
  <c r="EF78"/>
  <c r="FL78" s="1"/>
  <c r="EG78"/>
  <c r="EH78"/>
  <c r="EE79"/>
  <c r="FK79" s="1"/>
  <c r="EF79"/>
  <c r="FL79" s="1"/>
  <c r="EG79"/>
  <c r="EH79"/>
  <c r="EE80"/>
  <c r="FK80" s="1"/>
  <c r="EF80"/>
  <c r="FL80" s="1"/>
  <c r="EG80"/>
  <c r="EH80"/>
  <c r="EE81"/>
  <c r="FK81" s="1"/>
  <c r="EF81"/>
  <c r="FL81" s="1"/>
  <c r="EG81"/>
  <c r="EH81"/>
  <c r="EE82"/>
  <c r="EF82"/>
  <c r="EG82"/>
  <c r="EW82" s="1"/>
  <c r="EH82"/>
  <c r="EX82" s="1"/>
  <c r="EA52"/>
  <c r="FG52" s="1"/>
  <c r="EB52"/>
  <c r="FH52" s="1"/>
  <c r="EA53"/>
  <c r="FG53" s="1"/>
  <c r="EB53"/>
  <c r="FH53" s="1"/>
  <c r="EA54"/>
  <c r="FG54" s="1"/>
  <c r="EB54"/>
  <c r="FH54" s="1"/>
  <c r="EA55"/>
  <c r="FG55" s="1"/>
  <c r="EB55"/>
  <c r="FH55" s="1"/>
  <c r="EA56"/>
  <c r="FG56" s="1"/>
  <c r="EB56"/>
  <c r="FH56" s="1"/>
  <c r="EA57"/>
  <c r="FG57" s="1"/>
  <c r="EB57"/>
  <c r="FH57" s="1"/>
  <c r="EA58"/>
  <c r="FG58" s="1"/>
  <c r="EB58"/>
  <c r="FH58" s="1"/>
  <c r="EA59"/>
  <c r="FG59" s="1"/>
  <c r="EB59"/>
  <c r="FH59" s="1"/>
  <c r="EA60"/>
  <c r="FG60" s="1"/>
  <c r="EB60"/>
  <c r="FH60" s="1"/>
  <c r="EA61"/>
  <c r="FG61" s="1"/>
  <c r="EB61"/>
  <c r="FH61" s="1"/>
  <c r="EA62"/>
  <c r="FG62" s="1"/>
  <c r="EB62"/>
  <c r="FH62" s="1"/>
  <c r="EA63"/>
  <c r="FG63" s="1"/>
  <c r="EB63"/>
  <c r="FH63" s="1"/>
  <c r="EA64"/>
  <c r="FG64" s="1"/>
  <c r="EB64"/>
  <c r="FH64" s="1"/>
  <c r="EA65"/>
  <c r="FG65" s="1"/>
  <c r="EB65"/>
  <c r="FH65" s="1"/>
  <c r="EA66"/>
  <c r="FG66" s="1"/>
  <c r="EB66"/>
  <c r="FH66" s="1"/>
  <c r="EA67"/>
  <c r="FG67" s="1"/>
  <c r="EB67"/>
  <c r="FH67" s="1"/>
  <c r="EA68"/>
  <c r="FG68" s="1"/>
  <c r="EB68"/>
  <c r="FH68" s="1"/>
  <c r="EA69"/>
  <c r="FG69" s="1"/>
  <c r="EB69"/>
  <c r="FH69" s="1"/>
  <c r="EA70"/>
  <c r="FG70" s="1"/>
  <c r="EB70"/>
  <c r="FH70" s="1"/>
  <c r="EA71"/>
  <c r="FG71" s="1"/>
  <c r="EB71"/>
  <c r="FH71" s="1"/>
  <c r="EA72"/>
  <c r="FG72" s="1"/>
  <c r="EB72"/>
  <c r="FH72" s="1"/>
  <c r="EA73"/>
  <c r="FG73" s="1"/>
  <c r="EB73"/>
  <c r="FH73" s="1"/>
  <c r="EA74"/>
  <c r="FG74" s="1"/>
  <c r="EB74"/>
  <c r="FH74" s="1"/>
  <c r="EA75"/>
  <c r="FG75" s="1"/>
  <c r="EB75"/>
  <c r="FH75" s="1"/>
  <c r="EA76"/>
  <c r="FG76" s="1"/>
  <c r="EB76"/>
  <c r="FH76" s="1"/>
  <c r="EA77"/>
  <c r="FG77" s="1"/>
  <c r="EB77"/>
  <c r="FH77" s="1"/>
  <c r="EA78"/>
  <c r="FG78" s="1"/>
  <c r="EB78"/>
  <c r="FH78" s="1"/>
  <c r="EA79"/>
  <c r="FG79" s="1"/>
  <c r="EB79"/>
  <c r="FH79" s="1"/>
  <c r="EA80"/>
  <c r="FG80" s="1"/>
  <c r="EB80"/>
  <c r="FH80" s="1"/>
  <c r="EA81"/>
  <c r="FG81" s="1"/>
  <c r="EB81"/>
  <c r="FH81" s="1"/>
  <c r="EA82"/>
  <c r="FG82" s="1"/>
  <c r="EB82"/>
  <c r="FH82" s="1"/>
  <c r="DW52"/>
  <c r="FC52" s="1"/>
  <c r="FM52" s="1"/>
  <c r="EI52" s="1"/>
  <c r="DX52"/>
  <c r="FD52" s="1"/>
  <c r="FN52" s="1"/>
  <c r="EJ52" s="1"/>
  <c r="DW53"/>
  <c r="FC53" s="1"/>
  <c r="FM53" s="1"/>
  <c r="EI53" s="1"/>
  <c r="DX53"/>
  <c r="FD53" s="1"/>
  <c r="FN53" s="1"/>
  <c r="EJ53" s="1"/>
  <c r="DW54"/>
  <c r="FC54" s="1"/>
  <c r="FM54" s="1"/>
  <c r="EI54" s="1"/>
  <c r="DX54"/>
  <c r="FD54" s="1"/>
  <c r="FN54" s="1"/>
  <c r="DW55"/>
  <c r="FC55" s="1"/>
  <c r="FM55" s="1"/>
  <c r="EI55" s="1"/>
  <c r="DX55"/>
  <c r="FD55" s="1"/>
  <c r="FN55" s="1"/>
  <c r="EJ55" s="1"/>
  <c r="DW56"/>
  <c r="FC56" s="1"/>
  <c r="FM56" s="1"/>
  <c r="DX56"/>
  <c r="FD56" s="1"/>
  <c r="FN56" s="1"/>
  <c r="EJ56" s="1"/>
  <c r="DW57"/>
  <c r="FC57" s="1"/>
  <c r="FM57" s="1"/>
  <c r="EI57" s="1"/>
  <c r="DX57"/>
  <c r="FD57" s="1"/>
  <c r="FN57" s="1"/>
  <c r="EJ57" s="1"/>
  <c r="DW58"/>
  <c r="FC58" s="1"/>
  <c r="FM58" s="1"/>
  <c r="EI58" s="1"/>
  <c r="DX58"/>
  <c r="FD58" s="1"/>
  <c r="FN58" s="1"/>
  <c r="EJ58" s="1"/>
  <c r="DW59"/>
  <c r="FC59" s="1"/>
  <c r="FM59" s="1"/>
  <c r="EI59" s="1"/>
  <c r="DX59"/>
  <c r="FD59" s="1"/>
  <c r="FN59" s="1"/>
  <c r="EJ59" s="1"/>
  <c r="DW60"/>
  <c r="FC60" s="1"/>
  <c r="FM60" s="1"/>
  <c r="EI60" s="1"/>
  <c r="DX60"/>
  <c r="FD60" s="1"/>
  <c r="FN60" s="1"/>
  <c r="EJ60" s="1"/>
  <c r="DW61"/>
  <c r="FC61" s="1"/>
  <c r="FM61" s="1"/>
  <c r="EI61" s="1"/>
  <c r="DX61"/>
  <c r="FD61" s="1"/>
  <c r="FN61" s="1"/>
  <c r="EJ61" s="1"/>
  <c r="DW62"/>
  <c r="FC62" s="1"/>
  <c r="FM62" s="1"/>
  <c r="EI62" s="1"/>
  <c r="DX62"/>
  <c r="FD62" s="1"/>
  <c r="FN62" s="1"/>
  <c r="EJ62" s="1"/>
  <c r="DW63"/>
  <c r="FC63" s="1"/>
  <c r="FM63" s="1"/>
  <c r="EI63" s="1"/>
  <c r="DX63"/>
  <c r="FD63" s="1"/>
  <c r="FN63" s="1"/>
  <c r="EJ63" s="1"/>
  <c r="DW64"/>
  <c r="FC64" s="1"/>
  <c r="FM64" s="1"/>
  <c r="EI64" s="1"/>
  <c r="DX64"/>
  <c r="FD64" s="1"/>
  <c r="FN64" s="1"/>
  <c r="EJ64" s="1"/>
  <c r="DW65"/>
  <c r="FC65" s="1"/>
  <c r="FM65" s="1"/>
  <c r="EI65" s="1"/>
  <c r="DX65"/>
  <c r="FD65" s="1"/>
  <c r="FN65" s="1"/>
  <c r="EJ65" s="1"/>
  <c r="DW66"/>
  <c r="FC66" s="1"/>
  <c r="FM66" s="1"/>
  <c r="EI66" s="1"/>
  <c r="DX66"/>
  <c r="FD66" s="1"/>
  <c r="FN66" s="1"/>
  <c r="EJ66" s="1"/>
  <c r="DW67"/>
  <c r="FC67" s="1"/>
  <c r="FM67" s="1"/>
  <c r="EI67" s="1"/>
  <c r="DX67"/>
  <c r="FD67" s="1"/>
  <c r="FN67" s="1"/>
  <c r="EJ67" s="1"/>
  <c r="DW68"/>
  <c r="FC68" s="1"/>
  <c r="FM68" s="1"/>
  <c r="EI68" s="1"/>
  <c r="DX68"/>
  <c r="FD68" s="1"/>
  <c r="FN68" s="1"/>
  <c r="EJ68" s="1"/>
  <c r="DW69"/>
  <c r="FC69" s="1"/>
  <c r="FM69" s="1"/>
  <c r="EI69" s="1"/>
  <c r="DX69"/>
  <c r="FD69" s="1"/>
  <c r="FN69" s="1"/>
  <c r="EJ69" s="1"/>
  <c r="DW70"/>
  <c r="FC70" s="1"/>
  <c r="FM70" s="1"/>
  <c r="EI70" s="1"/>
  <c r="DX70"/>
  <c r="FD70" s="1"/>
  <c r="FN70" s="1"/>
  <c r="EJ70" s="1"/>
  <c r="DW71"/>
  <c r="FC71" s="1"/>
  <c r="FM71" s="1"/>
  <c r="EI71" s="1"/>
  <c r="DX71"/>
  <c r="FD71" s="1"/>
  <c r="FN71" s="1"/>
  <c r="EJ71" s="1"/>
  <c r="DW72"/>
  <c r="FC72" s="1"/>
  <c r="FM72" s="1"/>
  <c r="EI72" s="1"/>
  <c r="DX72"/>
  <c r="FD72" s="1"/>
  <c r="FN72" s="1"/>
  <c r="EJ72" s="1"/>
  <c r="DW73"/>
  <c r="FC73" s="1"/>
  <c r="FM73" s="1"/>
  <c r="EI73" s="1"/>
  <c r="DX73"/>
  <c r="FD73" s="1"/>
  <c r="FN73" s="1"/>
  <c r="EJ73" s="1"/>
  <c r="DW74"/>
  <c r="FC74" s="1"/>
  <c r="FM74" s="1"/>
  <c r="EI74" s="1"/>
  <c r="DX74"/>
  <c r="FD74" s="1"/>
  <c r="FN74" s="1"/>
  <c r="EJ74" s="1"/>
  <c r="DW75"/>
  <c r="FC75" s="1"/>
  <c r="FM75" s="1"/>
  <c r="EI75" s="1"/>
  <c r="DX75"/>
  <c r="FD75" s="1"/>
  <c r="FN75" s="1"/>
  <c r="EJ75" s="1"/>
  <c r="DW76"/>
  <c r="FC76" s="1"/>
  <c r="FM76" s="1"/>
  <c r="EI76" s="1"/>
  <c r="DX76"/>
  <c r="FD76" s="1"/>
  <c r="FN76" s="1"/>
  <c r="EJ76" s="1"/>
  <c r="DW77"/>
  <c r="FC77" s="1"/>
  <c r="FM77" s="1"/>
  <c r="EI77" s="1"/>
  <c r="DX77"/>
  <c r="FD77" s="1"/>
  <c r="FN77" s="1"/>
  <c r="EJ77" s="1"/>
  <c r="DW78"/>
  <c r="FC78" s="1"/>
  <c r="FM78" s="1"/>
  <c r="EI78" s="1"/>
  <c r="DX78"/>
  <c r="FD78" s="1"/>
  <c r="FN78" s="1"/>
  <c r="EJ78" s="1"/>
  <c r="DW79"/>
  <c r="FC79" s="1"/>
  <c r="FM79" s="1"/>
  <c r="EI79" s="1"/>
  <c r="DX79"/>
  <c r="FD79" s="1"/>
  <c r="FN79" s="1"/>
  <c r="EJ79" s="1"/>
  <c r="DW80"/>
  <c r="FC80" s="1"/>
  <c r="FM80" s="1"/>
  <c r="DX80"/>
  <c r="FD80" s="1"/>
  <c r="FN80" s="1"/>
  <c r="DW81"/>
  <c r="FC81" s="1"/>
  <c r="FM81" s="1"/>
  <c r="DX81"/>
  <c r="FD81" s="1"/>
  <c r="FN81" s="1"/>
  <c r="DW82"/>
  <c r="FC82" s="1"/>
  <c r="DX82"/>
  <c r="FD82" s="1"/>
  <c r="CM52"/>
  <c r="CN52"/>
  <c r="CM53"/>
  <c r="CN53"/>
  <c r="CM54"/>
  <c r="CN54"/>
  <c r="CM55"/>
  <c r="CN55"/>
  <c r="CM56"/>
  <c r="CN56"/>
  <c r="CM57"/>
  <c r="CN57"/>
  <c r="CM58"/>
  <c r="CN58"/>
  <c r="CM59"/>
  <c r="CN59"/>
  <c r="CM60"/>
  <c r="CN60"/>
  <c r="CM61"/>
  <c r="CN61"/>
  <c r="CM62"/>
  <c r="CN62"/>
  <c r="CM63"/>
  <c r="CN63"/>
  <c r="CM64"/>
  <c r="CN64"/>
  <c r="CM65"/>
  <c r="CN65"/>
  <c r="CM66"/>
  <c r="CN66"/>
  <c r="CM67"/>
  <c r="CN67"/>
  <c r="CM68"/>
  <c r="CN68"/>
  <c r="CM69"/>
  <c r="CN69"/>
  <c r="CM70"/>
  <c r="CN70"/>
  <c r="CM71"/>
  <c r="CN71"/>
  <c r="CM72"/>
  <c r="CN72"/>
  <c r="CM73"/>
  <c r="CN73"/>
  <c r="CM74"/>
  <c r="CN74"/>
  <c r="CM75"/>
  <c r="CN75"/>
  <c r="CM76"/>
  <c r="CN76"/>
  <c r="CM77"/>
  <c r="CN77"/>
  <c r="CM78"/>
  <c r="CN78"/>
  <c r="CM79"/>
  <c r="CN79"/>
  <c r="CM80"/>
  <c r="CN80"/>
  <c r="CM81"/>
  <c r="CN81"/>
  <c r="CM82"/>
  <c r="CN82"/>
  <c r="CM83"/>
  <c r="CN83"/>
  <c r="CM84"/>
  <c r="CN84"/>
  <c r="CI52"/>
  <c r="CJ52"/>
  <c r="CI53"/>
  <c r="CJ53"/>
  <c r="CI54"/>
  <c r="CJ54"/>
  <c r="CI55"/>
  <c r="CJ55"/>
  <c r="CI56"/>
  <c r="CJ56"/>
  <c r="CI57"/>
  <c r="CJ57"/>
  <c r="CI58"/>
  <c r="CJ58"/>
  <c r="CI59"/>
  <c r="CJ59"/>
  <c r="CI60"/>
  <c r="CJ60"/>
  <c r="CI61"/>
  <c r="CJ61"/>
  <c r="CI62"/>
  <c r="CJ62"/>
  <c r="CI63"/>
  <c r="CJ63"/>
  <c r="CI64"/>
  <c r="CJ64"/>
  <c r="CI65"/>
  <c r="CJ65"/>
  <c r="CI66"/>
  <c r="CJ66"/>
  <c r="CI67"/>
  <c r="CJ67"/>
  <c r="CI68"/>
  <c r="CJ68"/>
  <c r="CI69"/>
  <c r="CJ69"/>
  <c r="CI70"/>
  <c r="CJ70"/>
  <c r="CI71"/>
  <c r="CJ71"/>
  <c r="CI72"/>
  <c r="CJ72"/>
  <c r="CI73"/>
  <c r="CJ73"/>
  <c r="CI74"/>
  <c r="CJ74"/>
  <c r="CI75"/>
  <c r="CJ75"/>
  <c r="CI76"/>
  <c r="CJ76"/>
  <c r="CI77"/>
  <c r="CJ77"/>
  <c r="CI78"/>
  <c r="CJ78"/>
  <c r="CI79"/>
  <c r="CJ79"/>
  <c r="CI80"/>
  <c r="CJ80"/>
  <c r="CI81"/>
  <c r="CJ81"/>
  <c r="CI82"/>
  <c r="CJ82"/>
  <c r="CE52"/>
  <c r="CF52"/>
  <c r="CE53"/>
  <c r="CF53"/>
  <c r="CE54"/>
  <c r="CF54"/>
  <c r="CE55"/>
  <c r="CF55"/>
  <c r="CE56"/>
  <c r="CF56"/>
  <c r="CE57"/>
  <c r="CF57"/>
  <c r="CE58"/>
  <c r="CF58"/>
  <c r="CE59"/>
  <c r="CF59"/>
  <c r="CE60"/>
  <c r="CF60"/>
  <c r="CE61"/>
  <c r="CF61"/>
  <c r="CE62"/>
  <c r="CF62"/>
  <c r="CE63"/>
  <c r="CF63"/>
  <c r="CE64"/>
  <c r="CF64"/>
  <c r="CE65"/>
  <c r="CF65"/>
  <c r="CE66"/>
  <c r="CF66"/>
  <c r="CE67"/>
  <c r="CF67"/>
  <c r="CE68"/>
  <c r="CF68"/>
  <c r="CE69"/>
  <c r="CF69"/>
  <c r="CE70"/>
  <c r="CF70"/>
  <c r="CE71"/>
  <c r="CF71"/>
  <c r="CE72"/>
  <c r="CF72"/>
  <c r="CE73"/>
  <c r="CF73"/>
  <c r="CE74"/>
  <c r="CF74"/>
  <c r="CE75"/>
  <c r="CF75"/>
  <c r="CE76"/>
  <c r="CF76"/>
  <c r="CE77"/>
  <c r="CF77"/>
  <c r="CE78"/>
  <c r="CF78"/>
  <c r="CE79"/>
  <c r="CF79"/>
  <c r="CE80"/>
  <c r="CF80"/>
  <c r="CE81"/>
  <c r="CF81"/>
  <c r="CE82"/>
  <c r="CF82"/>
  <c r="CE83"/>
  <c r="CF83"/>
  <c r="CE84"/>
  <c r="CF84"/>
  <c r="CE85"/>
  <c r="CF85"/>
  <c r="BW52"/>
  <c r="DC52" s="1"/>
  <c r="BX52"/>
  <c r="DD52" s="1"/>
  <c r="BY52"/>
  <c r="CO52" s="1"/>
  <c r="BZ52"/>
  <c r="CP52" s="1"/>
  <c r="BW53"/>
  <c r="DC53" s="1"/>
  <c r="BX53"/>
  <c r="DD53" s="1"/>
  <c r="BY53"/>
  <c r="CO53" s="1"/>
  <c r="BZ53"/>
  <c r="CP53" s="1"/>
  <c r="BW54"/>
  <c r="DC54" s="1"/>
  <c r="BX54"/>
  <c r="DD54" s="1"/>
  <c r="BY54"/>
  <c r="CO54" s="1"/>
  <c r="BZ54"/>
  <c r="CP54" s="1"/>
  <c r="BW55"/>
  <c r="DC55" s="1"/>
  <c r="BX55"/>
  <c r="DD55" s="1"/>
  <c r="BY55"/>
  <c r="CO55" s="1"/>
  <c r="BZ55"/>
  <c r="CP55" s="1"/>
  <c r="BW56"/>
  <c r="DC56" s="1"/>
  <c r="BX56"/>
  <c r="DD56" s="1"/>
  <c r="BY56"/>
  <c r="CO56" s="1"/>
  <c r="BZ56"/>
  <c r="CP56" s="1"/>
  <c r="BW57"/>
  <c r="DC57" s="1"/>
  <c r="BX57"/>
  <c r="DD57" s="1"/>
  <c r="BY57"/>
  <c r="CO57" s="1"/>
  <c r="BZ57"/>
  <c r="CP57" s="1"/>
  <c r="BW58"/>
  <c r="DC58" s="1"/>
  <c r="BX58"/>
  <c r="DD58" s="1"/>
  <c r="BY58"/>
  <c r="CO58" s="1"/>
  <c r="BZ58"/>
  <c r="CP58" s="1"/>
  <c r="BW59"/>
  <c r="DC59" s="1"/>
  <c r="BX59"/>
  <c r="DD59" s="1"/>
  <c r="BY59"/>
  <c r="CO59" s="1"/>
  <c r="BZ59"/>
  <c r="CP59" s="1"/>
  <c r="BW60"/>
  <c r="DC60" s="1"/>
  <c r="BX60"/>
  <c r="DD60" s="1"/>
  <c r="BY60"/>
  <c r="CO60" s="1"/>
  <c r="BZ60"/>
  <c r="CP60" s="1"/>
  <c r="BW61"/>
  <c r="DC61" s="1"/>
  <c r="BX61"/>
  <c r="DD61" s="1"/>
  <c r="BY61"/>
  <c r="CO61" s="1"/>
  <c r="BZ61"/>
  <c r="CP61" s="1"/>
  <c r="BW62"/>
  <c r="DC62" s="1"/>
  <c r="BX62"/>
  <c r="DD62" s="1"/>
  <c r="BY62"/>
  <c r="CO62" s="1"/>
  <c r="BZ62"/>
  <c r="CP62" s="1"/>
  <c r="BW63"/>
  <c r="DC63" s="1"/>
  <c r="BX63"/>
  <c r="DD63" s="1"/>
  <c r="BY63"/>
  <c r="CO63" s="1"/>
  <c r="BZ63"/>
  <c r="CP63" s="1"/>
  <c r="BW64"/>
  <c r="DC64" s="1"/>
  <c r="BX64"/>
  <c r="DD64" s="1"/>
  <c r="BY64"/>
  <c r="CO64" s="1"/>
  <c r="BZ64"/>
  <c r="CP64" s="1"/>
  <c r="BW65"/>
  <c r="DC65" s="1"/>
  <c r="BX65"/>
  <c r="DD65" s="1"/>
  <c r="BY65"/>
  <c r="CO65" s="1"/>
  <c r="BZ65"/>
  <c r="CP65" s="1"/>
  <c r="BW66"/>
  <c r="DC66" s="1"/>
  <c r="BX66"/>
  <c r="DD66" s="1"/>
  <c r="BY66"/>
  <c r="CO66" s="1"/>
  <c r="BZ66"/>
  <c r="CP66" s="1"/>
  <c r="BW67"/>
  <c r="DC67" s="1"/>
  <c r="BX67"/>
  <c r="DD67" s="1"/>
  <c r="BY67"/>
  <c r="CO67" s="1"/>
  <c r="BZ67"/>
  <c r="CP67" s="1"/>
  <c r="BW68"/>
  <c r="DC68" s="1"/>
  <c r="BX68"/>
  <c r="DD68" s="1"/>
  <c r="BY68"/>
  <c r="CO68" s="1"/>
  <c r="BZ68"/>
  <c r="CP68" s="1"/>
  <c r="BW69"/>
  <c r="DC69" s="1"/>
  <c r="BX69"/>
  <c r="DD69" s="1"/>
  <c r="BY69"/>
  <c r="CO69" s="1"/>
  <c r="BZ69"/>
  <c r="CP69" s="1"/>
  <c r="BW70"/>
  <c r="DC70" s="1"/>
  <c r="BX70"/>
  <c r="DD70" s="1"/>
  <c r="BY70"/>
  <c r="CO70" s="1"/>
  <c r="BZ70"/>
  <c r="CP70" s="1"/>
  <c r="BW71"/>
  <c r="DC71" s="1"/>
  <c r="BX71"/>
  <c r="DD71" s="1"/>
  <c r="BY71"/>
  <c r="CO71" s="1"/>
  <c r="BZ71"/>
  <c r="CP71" s="1"/>
  <c r="BW72"/>
  <c r="DC72" s="1"/>
  <c r="BX72"/>
  <c r="DD72" s="1"/>
  <c r="BY72"/>
  <c r="CO72" s="1"/>
  <c r="BZ72"/>
  <c r="CP72" s="1"/>
  <c r="BW73"/>
  <c r="DC73" s="1"/>
  <c r="BX73"/>
  <c r="DD73" s="1"/>
  <c r="BY73"/>
  <c r="CO73" s="1"/>
  <c r="BZ73"/>
  <c r="CP73" s="1"/>
  <c r="BW74"/>
  <c r="DC74" s="1"/>
  <c r="BX74"/>
  <c r="DD74" s="1"/>
  <c r="BY74"/>
  <c r="CO74" s="1"/>
  <c r="BZ74"/>
  <c r="CP74" s="1"/>
  <c r="BW75"/>
  <c r="DC75" s="1"/>
  <c r="BX75"/>
  <c r="DD75" s="1"/>
  <c r="BY75"/>
  <c r="CO75" s="1"/>
  <c r="BZ75"/>
  <c r="CP75" s="1"/>
  <c r="BW76"/>
  <c r="DC76" s="1"/>
  <c r="BX76"/>
  <c r="DD76" s="1"/>
  <c r="BY76"/>
  <c r="CO76" s="1"/>
  <c r="BZ76"/>
  <c r="CP76" s="1"/>
  <c r="BW77"/>
  <c r="DC77" s="1"/>
  <c r="BX77"/>
  <c r="DD77" s="1"/>
  <c r="BY77"/>
  <c r="CO77" s="1"/>
  <c r="BZ77"/>
  <c r="CP77" s="1"/>
  <c r="BW78"/>
  <c r="DC78" s="1"/>
  <c r="BX78"/>
  <c r="DD78" s="1"/>
  <c r="BY78"/>
  <c r="CO78" s="1"/>
  <c r="BZ78"/>
  <c r="CP78" s="1"/>
  <c r="BW79"/>
  <c r="DC79" s="1"/>
  <c r="BX79"/>
  <c r="DD79" s="1"/>
  <c r="BY79"/>
  <c r="CO79" s="1"/>
  <c r="BZ79"/>
  <c r="CP79" s="1"/>
  <c r="BW80"/>
  <c r="DC80" s="1"/>
  <c r="BX80"/>
  <c r="DD80" s="1"/>
  <c r="BY80"/>
  <c r="CO80" s="1"/>
  <c r="BZ80"/>
  <c r="CP80" s="1"/>
  <c r="BW81"/>
  <c r="DC81" s="1"/>
  <c r="BX81"/>
  <c r="DD81" s="1"/>
  <c r="BY81"/>
  <c r="CO81" s="1"/>
  <c r="BZ81"/>
  <c r="CP81" s="1"/>
  <c r="BW82"/>
  <c r="DC82" s="1"/>
  <c r="BX82"/>
  <c r="DD82" s="1"/>
  <c r="BY82"/>
  <c r="CO82" s="1"/>
  <c r="BZ82"/>
  <c r="CP82" s="1"/>
  <c r="BW83"/>
  <c r="BX83"/>
  <c r="BY83"/>
  <c r="BZ83"/>
  <c r="BW84"/>
  <c r="BX84"/>
  <c r="BY84"/>
  <c r="BZ84"/>
  <c r="BS52"/>
  <c r="CY52" s="1"/>
  <c r="BT52"/>
  <c r="CZ52" s="1"/>
  <c r="BS53"/>
  <c r="CY53" s="1"/>
  <c r="BT53"/>
  <c r="CZ53" s="1"/>
  <c r="BS54"/>
  <c r="CY54" s="1"/>
  <c r="BT54"/>
  <c r="CZ54" s="1"/>
  <c r="BS55"/>
  <c r="CY55" s="1"/>
  <c r="BT55"/>
  <c r="CZ55" s="1"/>
  <c r="BS56"/>
  <c r="CY56" s="1"/>
  <c r="BT56"/>
  <c r="CZ56" s="1"/>
  <c r="BS57"/>
  <c r="CY57" s="1"/>
  <c r="BT57"/>
  <c r="CZ57" s="1"/>
  <c r="BS58"/>
  <c r="CY58" s="1"/>
  <c r="BT58"/>
  <c r="CZ58" s="1"/>
  <c r="BS59"/>
  <c r="CY59" s="1"/>
  <c r="BT59"/>
  <c r="CZ59" s="1"/>
  <c r="BS60"/>
  <c r="CY60" s="1"/>
  <c r="BT60"/>
  <c r="CZ60" s="1"/>
  <c r="BS61"/>
  <c r="CY61" s="1"/>
  <c r="BT61"/>
  <c r="CZ61" s="1"/>
  <c r="BS62"/>
  <c r="CY62" s="1"/>
  <c r="BT62"/>
  <c r="CZ62" s="1"/>
  <c r="BS63"/>
  <c r="CY63" s="1"/>
  <c r="BT63"/>
  <c r="CZ63" s="1"/>
  <c r="BS64"/>
  <c r="CY64" s="1"/>
  <c r="BT64"/>
  <c r="CZ64" s="1"/>
  <c r="BS65"/>
  <c r="CY65" s="1"/>
  <c r="BT65"/>
  <c r="CZ65" s="1"/>
  <c r="BS66"/>
  <c r="CY66" s="1"/>
  <c r="BT66"/>
  <c r="CZ66" s="1"/>
  <c r="BS67"/>
  <c r="CY67" s="1"/>
  <c r="BT67"/>
  <c r="CZ67" s="1"/>
  <c r="BS68"/>
  <c r="CY68" s="1"/>
  <c r="BT68"/>
  <c r="CZ68" s="1"/>
  <c r="BS69"/>
  <c r="CY69" s="1"/>
  <c r="BT69"/>
  <c r="CZ69" s="1"/>
  <c r="BS70"/>
  <c r="CY70" s="1"/>
  <c r="BT70"/>
  <c r="CZ70" s="1"/>
  <c r="BS71"/>
  <c r="CY71" s="1"/>
  <c r="BT71"/>
  <c r="CZ71" s="1"/>
  <c r="BS72"/>
  <c r="CY72" s="1"/>
  <c r="BT72"/>
  <c r="CZ72" s="1"/>
  <c r="BS73"/>
  <c r="CY73" s="1"/>
  <c r="BT73"/>
  <c r="CZ73" s="1"/>
  <c r="BS74"/>
  <c r="CY74" s="1"/>
  <c r="BT74"/>
  <c r="CZ74" s="1"/>
  <c r="BS75"/>
  <c r="CY75" s="1"/>
  <c r="BT75"/>
  <c r="CZ75" s="1"/>
  <c r="BS76"/>
  <c r="CY76" s="1"/>
  <c r="BT76"/>
  <c r="CZ76" s="1"/>
  <c r="BS77"/>
  <c r="CY77" s="1"/>
  <c r="BT77"/>
  <c r="CZ77" s="1"/>
  <c r="BS78"/>
  <c r="CY78" s="1"/>
  <c r="BT78"/>
  <c r="CZ78" s="1"/>
  <c r="BS79"/>
  <c r="CY79" s="1"/>
  <c r="BT79"/>
  <c r="CZ79" s="1"/>
  <c r="BS80"/>
  <c r="CY80" s="1"/>
  <c r="BT80"/>
  <c r="CZ80" s="1"/>
  <c r="BS81"/>
  <c r="CY81" s="1"/>
  <c r="BT81"/>
  <c r="CZ81" s="1"/>
  <c r="BS82"/>
  <c r="CY82" s="1"/>
  <c r="BT82"/>
  <c r="CZ82" s="1"/>
  <c r="BS83"/>
  <c r="BT83"/>
  <c r="BO52"/>
  <c r="CU52" s="1"/>
  <c r="DE52" s="1"/>
  <c r="BP52"/>
  <c r="CV52" s="1"/>
  <c r="DF52" s="1"/>
  <c r="BO53"/>
  <c r="CU53" s="1"/>
  <c r="DE53" s="1"/>
  <c r="BP53"/>
  <c r="CV53" s="1"/>
  <c r="DF53" s="1"/>
  <c r="BO54"/>
  <c r="CU54" s="1"/>
  <c r="DE54" s="1"/>
  <c r="BP54"/>
  <c r="CV54" s="1"/>
  <c r="DF54" s="1"/>
  <c r="BO55"/>
  <c r="CU55" s="1"/>
  <c r="DE55" s="1"/>
  <c r="CA55" s="1"/>
  <c r="DG55" s="1"/>
  <c r="BP55"/>
  <c r="CV55" s="1"/>
  <c r="DF55" s="1"/>
  <c r="BO56"/>
  <c r="CU56" s="1"/>
  <c r="DE56" s="1"/>
  <c r="CA56" s="1"/>
  <c r="DG56" s="1"/>
  <c r="BP56"/>
  <c r="CV56" s="1"/>
  <c r="DF56" s="1"/>
  <c r="BO57"/>
  <c r="CU57" s="1"/>
  <c r="DE57" s="1"/>
  <c r="CA57" s="1"/>
  <c r="DG57" s="1"/>
  <c r="BP57"/>
  <c r="CV57" s="1"/>
  <c r="DF57" s="1"/>
  <c r="BO58"/>
  <c r="CU58" s="1"/>
  <c r="DE58" s="1"/>
  <c r="CA58" s="1"/>
  <c r="DG58" s="1"/>
  <c r="BP58"/>
  <c r="CV58" s="1"/>
  <c r="DF58" s="1"/>
  <c r="BO59"/>
  <c r="CU59" s="1"/>
  <c r="DE59" s="1"/>
  <c r="BP59"/>
  <c r="CV59" s="1"/>
  <c r="DF59" s="1"/>
  <c r="BO60"/>
  <c r="CU60" s="1"/>
  <c r="DE60" s="1"/>
  <c r="CA60" s="1"/>
  <c r="DG60" s="1"/>
  <c r="BP60"/>
  <c r="CV60" s="1"/>
  <c r="DF60" s="1"/>
  <c r="BO61"/>
  <c r="CU61" s="1"/>
  <c r="DE61" s="1"/>
  <c r="BP61"/>
  <c r="CV61" s="1"/>
  <c r="DF61" s="1"/>
  <c r="BO62"/>
  <c r="CU62" s="1"/>
  <c r="DE62" s="1"/>
  <c r="BP62"/>
  <c r="CV62" s="1"/>
  <c r="DF62" s="1"/>
  <c r="BO63"/>
  <c r="CU63" s="1"/>
  <c r="DE63" s="1"/>
  <c r="BP63"/>
  <c r="CV63" s="1"/>
  <c r="DF63" s="1"/>
  <c r="BO64"/>
  <c r="CU64" s="1"/>
  <c r="DE64" s="1"/>
  <c r="BP64"/>
  <c r="CV64" s="1"/>
  <c r="DF64" s="1"/>
  <c r="BO65"/>
  <c r="CU65" s="1"/>
  <c r="DE65" s="1"/>
  <c r="BP65"/>
  <c r="CV65" s="1"/>
  <c r="DF65" s="1"/>
  <c r="BO66"/>
  <c r="CU66" s="1"/>
  <c r="DE66" s="1"/>
  <c r="BP66"/>
  <c r="CV66" s="1"/>
  <c r="DF66" s="1"/>
  <c r="BO67"/>
  <c r="CU67" s="1"/>
  <c r="DE67" s="1"/>
  <c r="BP67"/>
  <c r="CV67" s="1"/>
  <c r="DF67" s="1"/>
  <c r="BO68"/>
  <c r="CU68" s="1"/>
  <c r="DE68" s="1"/>
  <c r="BP68"/>
  <c r="CV68" s="1"/>
  <c r="DF68" s="1"/>
  <c r="BO69"/>
  <c r="CU69" s="1"/>
  <c r="DE69" s="1"/>
  <c r="BP69"/>
  <c r="CV69" s="1"/>
  <c r="DF69" s="1"/>
  <c r="BO70"/>
  <c r="CU70" s="1"/>
  <c r="DE70" s="1"/>
  <c r="BP70"/>
  <c r="CV70" s="1"/>
  <c r="DF70" s="1"/>
  <c r="BO71"/>
  <c r="CU71" s="1"/>
  <c r="DE71" s="1"/>
  <c r="BP71"/>
  <c r="CV71" s="1"/>
  <c r="DF71" s="1"/>
  <c r="BO72"/>
  <c r="CU72" s="1"/>
  <c r="DE72" s="1"/>
  <c r="BP72"/>
  <c r="CV72" s="1"/>
  <c r="DF72" s="1"/>
  <c r="BO73"/>
  <c r="CU73" s="1"/>
  <c r="DE73" s="1"/>
  <c r="BP73"/>
  <c r="CV73" s="1"/>
  <c r="DF73" s="1"/>
  <c r="BO74"/>
  <c r="CU74" s="1"/>
  <c r="DE74" s="1"/>
  <c r="CA74" s="1"/>
  <c r="DG74" s="1"/>
  <c r="BP74"/>
  <c r="CV74" s="1"/>
  <c r="DF74" s="1"/>
  <c r="BO75"/>
  <c r="CU75" s="1"/>
  <c r="DE75" s="1"/>
  <c r="BP75"/>
  <c r="CV75" s="1"/>
  <c r="DF75" s="1"/>
  <c r="BO76"/>
  <c r="CU76" s="1"/>
  <c r="DE76" s="1"/>
  <c r="CA76" s="1"/>
  <c r="DG76" s="1"/>
  <c r="BP76"/>
  <c r="CV76" s="1"/>
  <c r="DF76" s="1"/>
  <c r="BO77"/>
  <c r="CU77" s="1"/>
  <c r="DE77" s="1"/>
  <c r="CA77" s="1"/>
  <c r="DG77" s="1"/>
  <c r="BP77"/>
  <c r="CV77" s="1"/>
  <c r="DF77" s="1"/>
  <c r="BO78"/>
  <c r="CU78" s="1"/>
  <c r="DE78" s="1"/>
  <c r="CA78" s="1"/>
  <c r="DG78" s="1"/>
  <c r="BP78"/>
  <c r="CV78" s="1"/>
  <c r="DF78" s="1"/>
  <c r="BO79"/>
  <c r="CU79" s="1"/>
  <c r="DE79" s="1"/>
  <c r="CA79" s="1"/>
  <c r="DG79" s="1"/>
  <c r="BP79"/>
  <c r="CV79" s="1"/>
  <c r="DF79" s="1"/>
  <c r="BO80"/>
  <c r="CU80" s="1"/>
  <c r="DE80" s="1"/>
  <c r="BP80"/>
  <c r="CV80" s="1"/>
  <c r="DF80" s="1"/>
  <c r="BO81"/>
  <c r="CU81" s="1"/>
  <c r="DE81" s="1"/>
  <c r="BP81"/>
  <c r="CV81" s="1"/>
  <c r="DF81" s="1"/>
  <c r="BO82"/>
  <c r="CU82" s="1"/>
  <c r="DE82" s="1"/>
  <c r="BP82"/>
  <c r="CV82" s="1"/>
  <c r="DF82" s="1"/>
  <c r="AQ52"/>
  <c r="HE52" s="1"/>
  <c r="AR52"/>
  <c r="AQ53"/>
  <c r="HE53" s="1"/>
  <c r="AR53"/>
  <c r="HF53" s="1"/>
  <c r="AQ54"/>
  <c r="HE54" s="1"/>
  <c r="AR54"/>
  <c r="HF54" s="1"/>
  <c r="AQ55"/>
  <c r="HE55" s="1"/>
  <c r="AR55"/>
  <c r="HF55" s="1"/>
  <c r="AQ56"/>
  <c r="HE56" s="1"/>
  <c r="AR56"/>
  <c r="HF56" s="1"/>
  <c r="AQ57"/>
  <c r="HE57" s="1"/>
  <c r="AR57"/>
  <c r="HF57" s="1"/>
  <c r="AQ58"/>
  <c r="HE58" s="1"/>
  <c r="AR58"/>
  <c r="HF58" s="1"/>
  <c r="AQ59"/>
  <c r="HE59" s="1"/>
  <c r="AR59"/>
  <c r="HF59" s="1"/>
  <c r="AQ60"/>
  <c r="AR60"/>
  <c r="HF60" s="1"/>
  <c r="AQ61"/>
  <c r="AR61"/>
  <c r="HF61" s="1"/>
  <c r="AQ62"/>
  <c r="AR62"/>
  <c r="HF62" s="1"/>
  <c r="AQ63"/>
  <c r="AR63"/>
  <c r="HF63" s="1"/>
  <c r="AQ64"/>
  <c r="AR64"/>
  <c r="HF64" s="1"/>
  <c r="AQ65"/>
  <c r="AR65"/>
  <c r="HF65" s="1"/>
  <c r="AQ66"/>
  <c r="AR66"/>
  <c r="HF66" s="1"/>
  <c r="AQ67"/>
  <c r="AR67"/>
  <c r="AQ68"/>
  <c r="HE68" s="1"/>
  <c r="AR68"/>
  <c r="AQ69"/>
  <c r="AR69"/>
  <c r="HF69" s="1"/>
  <c r="AQ70"/>
  <c r="AR70"/>
  <c r="HF70" s="1"/>
  <c r="AQ71"/>
  <c r="AR71"/>
  <c r="HF71" s="1"/>
  <c r="AQ72"/>
  <c r="AR72"/>
  <c r="HF72" s="1"/>
  <c r="AQ73"/>
  <c r="AR73"/>
  <c r="HF73" s="1"/>
  <c r="AQ74"/>
  <c r="AR74"/>
  <c r="HF74" s="1"/>
  <c r="AQ75"/>
  <c r="AR75"/>
  <c r="HF75" s="1"/>
  <c r="AQ76"/>
  <c r="AR76"/>
  <c r="HF76" s="1"/>
  <c r="AQ77"/>
  <c r="HE77" s="1"/>
  <c r="AR77"/>
  <c r="HF77" s="1"/>
  <c r="AQ78"/>
  <c r="HE78" s="1"/>
  <c r="AR78"/>
  <c r="HF78" s="1"/>
  <c r="AQ79"/>
  <c r="HE79" s="1"/>
  <c r="AR79"/>
  <c r="HF79" s="1"/>
  <c r="AQ80"/>
  <c r="AR80"/>
  <c r="AQ81"/>
  <c r="AR81"/>
  <c r="AM52"/>
  <c r="GO52" s="1"/>
  <c r="AN52"/>
  <c r="GP52" s="1"/>
  <c r="AM53"/>
  <c r="GO53" s="1"/>
  <c r="AN53"/>
  <c r="GP53" s="1"/>
  <c r="AM54"/>
  <c r="GO54" s="1"/>
  <c r="AN54"/>
  <c r="GP54" s="1"/>
  <c r="AM55"/>
  <c r="GO55" s="1"/>
  <c r="AN55"/>
  <c r="GP55" s="1"/>
  <c r="AM56"/>
  <c r="GO56" s="1"/>
  <c r="AN56"/>
  <c r="GP56" s="1"/>
  <c r="AM57"/>
  <c r="GO57" s="1"/>
  <c r="AN57"/>
  <c r="GP57" s="1"/>
  <c r="AM58"/>
  <c r="GO58" s="1"/>
  <c r="AN58"/>
  <c r="GP58" s="1"/>
  <c r="AM59"/>
  <c r="GO59" s="1"/>
  <c r="AN59"/>
  <c r="GP59" s="1"/>
  <c r="AM60"/>
  <c r="AN60"/>
  <c r="GP60" s="1"/>
  <c r="AM61"/>
  <c r="AN61"/>
  <c r="GP61" s="1"/>
  <c r="AM62"/>
  <c r="AN62"/>
  <c r="GP62" s="1"/>
  <c r="AM63"/>
  <c r="AN63"/>
  <c r="GP63" s="1"/>
  <c r="AM64"/>
  <c r="AN64"/>
  <c r="GP64" s="1"/>
  <c r="AM65"/>
  <c r="AN65"/>
  <c r="GP65" s="1"/>
  <c r="AM66"/>
  <c r="AN66"/>
  <c r="GP66" s="1"/>
  <c r="AM67"/>
  <c r="AN67"/>
  <c r="GP67" s="1"/>
  <c r="AM68"/>
  <c r="GO68" s="1"/>
  <c r="AN68"/>
  <c r="GP68" s="1"/>
  <c r="AM69"/>
  <c r="AN69"/>
  <c r="GP69" s="1"/>
  <c r="AM70"/>
  <c r="AN70"/>
  <c r="GP70" s="1"/>
  <c r="AM71"/>
  <c r="AN71"/>
  <c r="GP71" s="1"/>
  <c r="AM72"/>
  <c r="AN72"/>
  <c r="GP72" s="1"/>
  <c r="AM73"/>
  <c r="AN73"/>
  <c r="GP73" s="1"/>
  <c r="AM74"/>
  <c r="AN74"/>
  <c r="GP74" s="1"/>
  <c r="AM75"/>
  <c r="AN75"/>
  <c r="GP75" s="1"/>
  <c r="AM76"/>
  <c r="GO76" s="1"/>
  <c r="AN76"/>
  <c r="GP76" s="1"/>
  <c r="AM77"/>
  <c r="GO77" s="1"/>
  <c r="AN77"/>
  <c r="GP77" s="1"/>
  <c r="AM78"/>
  <c r="GO78" s="1"/>
  <c r="AN78"/>
  <c r="GP78" s="1"/>
  <c r="AM79"/>
  <c r="GO79" s="1"/>
  <c r="AN79"/>
  <c r="GP79" s="1"/>
  <c r="AM80"/>
  <c r="GO80" s="1"/>
  <c r="AN80"/>
  <c r="GP80" s="1"/>
  <c r="AM81"/>
  <c r="GO81" s="1"/>
  <c r="AN81"/>
  <c r="GP81" s="1"/>
  <c r="AM82"/>
  <c r="GO82" s="1"/>
  <c r="AN82"/>
  <c r="GP82" s="1"/>
  <c r="AM83"/>
  <c r="AN83"/>
  <c r="AM84"/>
  <c r="AN84"/>
  <c r="AM85"/>
  <c r="AN85"/>
  <c r="AI52"/>
  <c r="GG52" s="1"/>
  <c r="GW52" s="1"/>
  <c r="AJ52"/>
  <c r="GH52" s="1"/>
  <c r="GX52" s="1"/>
  <c r="AI53"/>
  <c r="GG53" s="1"/>
  <c r="GW53" s="1"/>
  <c r="AJ53"/>
  <c r="GH53" s="1"/>
  <c r="GX53" s="1"/>
  <c r="AI54"/>
  <c r="GG54" s="1"/>
  <c r="GW54" s="1"/>
  <c r="AJ54"/>
  <c r="GH54" s="1"/>
  <c r="GX54" s="1"/>
  <c r="AI55"/>
  <c r="GG55" s="1"/>
  <c r="GW55" s="1"/>
  <c r="AJ55"/>
  <c r="GH55" s="1"/>
  <c r="GX55" s="1"/>
  <c r="AI56"/>
  <c r="GG56" s="1"/>
  <c r="GW56" s="1"/>
  <c r="AJ56"/>
  <c r="GH56" s="1"/>
  <c r="GX56" s="1"/>
  <c r="AI57"/>
  <c r="GG57" s="1"/>
  <c r="GW57" s="1"/>
  <c r="AJ57"/>
  <c r="GH57" s="1"/>
  <c r="GX57" s="1"/>
  <c r="AI58"/>
  <c r="GG58" s="1"/>
  <c r="GW58" s="1"/>
  <c r="AJ58"/>
  <c r="GH58" s="1"/>
  <c r="GX58" s="1"/>
  <c r="AI59"/>
  <c r="GG59" s="1"/>
  <c r="GW59" s="1"/>
  <c r="AJ59"/>
  <c r="GH59" s="1"/>
  <c r="GX59" s="1"/>
  <c r="AI60"/>
  <c r="GG60" s="1"/>
  <c r="AJ60"/>
  <c r="GH60" s="1"/>
  <c r="GX60" s="1"/>
  <c r="AI61"/>
  <c r="GG61" s="1"/>
  <c r="AJ61"/>
  <c r="GH61" s="1"/>
  <c r="GX61" s="1"/>
  <c r="AI62"/>
  <c r="GG62" s="1"/>
  <c r="AJ62"/>
  <c r="GH62" s="1"/>
  <c r="GX62" s="1"/>
  <c r="AI63"/>
  <c r="GG63" s="1"/>
  <c r="AJ63"/>
  <c r="GH63" s="1"/>
  <c r="GX63" s="1"/>
  <c r="AI64"/>
  <c r="GG64" s="1"/>
  <c r="AJ64"/>
  <c r="GH64" s="1"/>
  <c r="GX64" s="1"/>
  <c r="AI65"/>
  <c r="GG65" s="1"/>
  <c r="AJ65"/>
  <c r="GH65" s="1"/>
  <c r="GX65" s="1"/>
  <c r="AI66"/>
  <c r="GG66" s="1"/>
  <c r="AJ66"/>
  <c r="GH66" s="1"/>
  <c r="GX66" s="1"/>
  <c r="AI67"/>
  <c r="GG67" s="1"/>
  <c r="AJ67"/>
  <c r="GH67" s="1"/>
  <c r="GX67" s="1"/>
  <c r="AI68"/>
  <c r="AJ68"/>
  <c r="GH68" s="1"/>
  <c r="GX68" s="1"/>
  <c r="AI69"/>
  <c r="GG69" s="1"/>
  <c r="AJ69"/>
  <c r="GH69" s="1"/>
  <c r="GX69" s="1"/>
  <c r="AI70"/>
  <c r="GG70" s="1"/>
  <c r="AJ70"/>
  <c r="GH70" s="1"/>
  <c r="GX70" s="1"/>
  <c r="AI71"/>
  <c r="GG71" s="1"/>
  <c r="AJ71"/>
  <c r="GH71" s="1"/>
  <c r="GX71" s="1"/>
  <c r="AI72"/>
  <c r="GG72" s="1"/>
  <c r="AJ72"/>
  <c r="GH72" s="1"/>
  <c r="GX72" s="1"/>
  <c r="AI73"/>
  <c r="GG73" s="1"/>
  <c r="AJ73"/>
  <c r="GH73" s="1"/>
  <c r="GX73" s="1"/>
  <c r="AI74"/>
  <c r="GG74" s="1"/>
  <c r="AJ74"/>
  <c r="GH74" s="1"/>
  <c r="GX74" s="1"/>
  <c r="AI75"/>
  <c r="GG75" s="1"/>
  <c r="AJ75"/>
  <c r="GH75" s="1"/>
  <c r="GX75" s="1"/>
  <c r="AI76"/>
  <c r="GG76" s="1"/>
  <c r="GW76" s="1"/>
  <c r="AJ76"/>
  <c r="GH76" s="1"/>
  <c r="GX76" s="1"/>
  <c r="AI77"/>
  <c r="GG77" s="1"/>
  <c r="GW77" s="1"/>
  <c r="AJ77"/>
  <c r="GH77" s="1"/>
  <c r="GX77" s="1"/>
  <c r="AI78"/>
  <c r="GG78" s="1"/>
  <c r="GW78" s="1"/>
  <c r="AJ78"/>
  <c r="GH78" s="1"/>
  <c r="GX78" s="1"/>
  <c r="AI79"/>
  <c r="GG79" s="1"/>
  <c r="GW79" s="1"/>
  <c r="AJ79"/>
  <c r="GH79" s="1"/>
  <c r="GX79" s="1"/>
  <c r="AI80"/>
  <c r="GG80" s="1"/>
  <c r="GW80" s="1"/>
  <c r="AJ80"/>
  <c r="GH80" s="1"/>
  <c r="GX80" s="1"/>
  <c r="AI81"/>
  <c r="GG81" s="1"/>
  <c r="GW81" s="1"/>
  <c r="AJ81"/>
  <c r="GH81" s="1"/>
  <c r="GX81" s="1"/>
  <c r="AI82"/>
  <c r="GG82" s="1"/>
  <c r="GW82" s="1"/>
  <c r="AJ82"/>
  <c r="GH82" s="1"/>
  <c r="GX82" s="1"/>
  <c r="AI83"/>
  <c r="AJ83"/>
  <c r="AA52"/>
  <c r="HC52" s="1"/>
  <c r="AB52"/>
  <c r="HD52" s="1"/>
  <c r="HH52" s="1"/>
  <c r="AC52"/>
  <c r="DI52" s="1"/>
  <c r="AD52"/>
  <c r="DJ52" s="1"/>
  <c r="AA53"/>
  <c r="HC53" s="1"/>
  <c r="AB53"/>
  <c r="HD53" s="1"/>
  <c r="AC53"/>
  <c r="DI53" s="1"/>
  <c r="AD53"/>
  <c r="DJ53" s="1"/>
  <c r="AA54"/>
  <c r="HC54" s="1"/>
  <c r="AB54"/>
  <c r="HD54" s="1"/>
  <c r="AC54"/>
  <c r="DI54" s="1"/>
  <c r="AD54"/>
  <c r="DJ54" s="1"/>
  <c r="AA55"/>
  <c r="HC55" s="1"/>
  <c r="AB55"/>
  <c r="HD55" s="1"/>
  <c r="AC55"/>
  <c r="DI55" s="1"/>
  <c r="AD55"/>
  <c r="DJ55" s="1"/>
  <c r="AA56"/>
  <c r="HC56" s="1"/>
  <c r="AB56"/>
  <c r="HD56" s="1"/>
  <c r="AC56"/>
  <c r="DI56" s="1"/>
  <c r="AD56"/>
  <c r="DJ56" s="1"/>
  <c r="AA57"/>
  <c r="HC57" s="1"/>
  <c r="AB57"/>
  <c r="HD57" s="1"/>
  <c r="AC57"/>
  <c r="DI57" s="1"/>
  <c r="AD57"/>
  <c r="DJ57" s="1"/>
  <c r="AA58"/>
  <c r="HC58" s="1"/>
  <c r="AB58"/>
  <c r="HD58" s="1"/>
  <c r="AC58"/>
  <c r="DI58" s="1"/>
  <c r="AD58"/>
  <c r="DJ58" s="1"/>
  <c r="AA59"/>
  <c r="HC59" s="1"/>
  <c r="AB59"/>
  <c r="HD59" s="1"/>
  <c r="AC59"/>
  <c r="DI59" s="1"/>
  <c r="AD59"/>
  <c r="DJ59" s="1"/>
  <c r="AA60"/>
  <c r="HC60" s="1"/>
  <c r="AB60"/>
  <c r="HD60" s="1"/>
  <c r="AC60"/>
  <c r="DI60" s="1"/>
  <c r="AD60"/>
  <c r="DJ60" s="1"/>
  <c r="AA61"/>
  <c r="HC61" s="1"/>
  <c r="AB61"/>
  <c r="HD61" s="1"/>
  <c r="AC61"/>
  <c r="DI61" s="1"/>
  <c r="AD61"/>
  <c r="DJ61" s="1"/>
  <c r="AA62"/>
  <c r="HC62" s="1"/>
  <c r="AB62"/>
  <c r="HD62" s="1"/>
  <c r="AC62"/>
  <c r="DI62" s="1"/>
  <c r="AD62"/>
  <c r="DJ62" s="1"/>
  <c r="AA63"/>
  <c r="HC63" s="1"/>
  <c r="AB63"/>
  <c r="HD63" s="1"/>
  <c r="AC63"/>
  <c r="DI63" s="1"/>
  <c r="AD63"/>
  <c r="DJ63" s="1"/>
  <c r="AA64"/>
  <c r="HC64" s="1"/>
  <c r="AB64"/>
  <c r="HD64" s="1"/>
  <c r="AC64"/>
  <c r="DI64" s="1"/>
  <c r="AD64"/>
  <c r="DJ64" s="1"/>
  <c r="AA65"/>
  <c r="HC65" s="1"/>
  <c r="AB65"/>
  <c r="HD65" s="1"/>
  <c r="AC65"/>
  <c r="DI65" s="1"/>
  <c r="AD65"/>
  <c r="DJ65" s="1"/>
  <c r="AA66"/>
  <c r="HC66" s="1"/>
  <c r="AB66"/>
  <c r="HD66" s="1"/>
  <c r="AC66"/>
  <c r="DI66" s="1"/>
  <c r="AD66"/>
  <c r="DJ66" s="1"/>
  <c r="AA67"/>
  <c r="HC67" s="1"/>
  <c r="AB67"/>
  <c r="HD67" s="1"/>
  <c r="HH67" s="1"/>
  <c r="AC67"/>
  <c r="DI67" s="1"/>
  <c r="AD67"/>
  <c r="DJ67" s="1"/>
  <c r="AA68"/>
  <c r="HC68" s="1"/>
  <c r="AB68"/>
  <c r="HD68" s="1"/>
  <c r="HH68" s="1"/>
  <c r="AC68"/>
  <c r="DI68" s="1"/>
  <c r="AD68"/>
  <c r="DJ68" s="1"/>
  <c r="AA69"/>
  <c r="HC69" s="1"/>
  <c r="AB69"/>
  <c r="HD69" s="1"/>
  <c r="AC69"/>
  <c r="DI69" s="1"/>
  <c r="AD69"/>
  <c r="DJ69" s="1"/>
  <c r="AA70"/>
  <c r="HC70" s="1"/>
  <c r="AB70"/>
  <c r="HD70" s="1"/>
  <c r="AC70"/>
  <c r="DI70" s="1"/>
  <c r="AD70"/>
  <c r="DJ70" s="1"/>
  <c r="AA71"/>
  <c r="HC71" s="1"/>
  <c r="AB71"/>
  <c r="HD71" s="1"/>
  <c r="AC71"/>
  <c r="DI71" s="1"/>
  <c r="AD71"/>
  <c r="DJ71" s="1"/>
  <c r="AA72"/>
  <c r="HC72" s="1"/>
  <c r="AB72"/>
  <c r="HD72" s="1"/>
  <c r="AC72"/>
  <c r="DI72" s="1"/>
  <c r="AD72"/>
  <c r="DJ72" s="1"/>
  <c r="AA73"/>
  <c r="HC73" s="1"/>
  <c r="AB73"/>
  <c r="HD73" s="1"/>
  <c r="AC73"/>
  <c r="DI73" s="1"/>
  <c r="AD73"/>
  <c r="DJ73" s="1"/>
  <c r="AA74"/>
  <c r="HC74" s="1"/>
  <c r="AB74"/>
  <c r="HD74" s="1"/>
  <c r="AC74"/>
  <c r="DI74" s="1"/>
  <c r="AD74"/>
  <c r="DJ74" s="1"/>
  <c r="AA75"/>
  <c r="HC75" s="1"/>
  <c r="AB75"/>
  <c r="HD75" s="1"/>
  <c r="AC75"/>
  <c r="DI75" s="1"/>
  <c r="AD75"/>
  <c r="DJ75" s="1"/>
  <c r="AA76"/>
  <c r="HC76" s="1"/>
  <c r="HG76" s="1"/>
  <c r="AB76"/>
  <c r="HD76" s="1"/>
  <c r="AC76"/>
  <c r="DI76" s="1"/>
  <c r="AD76"/>
  <c r="DJ76" s="1"/>
  <c r="AA77"/>
  <c r="HC77" s="1"/>
  <c r="AB77"/>
  <c r="HD77" s="1"/>
  <c r="AC77"/>
  <c r="DI77" s="1"/>
  <c r="AD77"/>
  <c r="DJ77" s="1"/>
  <c r="AA78"/>
  <c r="HC78" s="1"/>
  <c r="AB78"/>
  <c r="HD78" s="1"/>
  <c r="AC78"/>
  <c r="DI78" s="1"/>
  <c r="AD78"/>
  <c r="DJ78" s="1"/>
  <c r="AA79"/>
  <c r="HC79" s="1"/>
  <c r="AB79"/>
  <c r="HD79" s="1"/>
  <c r="AC79"/>
  <c r="DI79" s="1"/>
  <c r="AD79"/>
  <c r="DJ79" s="1"/>
  <c r="AA80"/>
  <c r="HC80" s="1"/>
  <c r="HG80" s="1"/>
  <c r="AB80"/>
  <c r="HD80" s="1"/>
  <c r="HH80" s="1"/>
  <c r="AC80"/>
  <c r="DI80" s="1"/>
  <c r="AD80"/>
  <c r="DJ80" s="1"/>
  <c r="AA81"/>
  <c r="HC81" s="1"/>
  <c r="HG81" s="1"/>
  <c r="AB81"/>
  <c r="HD81" s="1"/>
  <c r="HH81" s="1"/>
  <c r="AC81"/>
  <c r="DI81" s="1"/>
  <c r="AD81"/>
  <c r="DJ81" s="1"/>
  <c r="W52"/>
  <c r="GM52" s="1"/>
  <c r="X52"/>
  <c r="GN52" s="1"/>
  <c r="W53"/>
  <c r="GM53" s="1"/>
  <c r="X53"/>
  <c r="GN53" s="1"/>
  <c r="W54"/>
  <c r="GM54" s="1"/>
  <c r="X54"/>
  <c r="GN54" s="1"/>
  <c r="W55"/>
  <c r="GM55" s="1"/>
  <c r="X55"/>
  <c r="GN55" s="1"/>
  <c r="W56"/>
  <c r="GM56" s="1"/>
  <c r="X56"/>
  <c r="GN56" s="1"/>
  <c r="W57"/>
  <c r="GM57" s="1"/>
  <c r="X57"/>
  <c r="GN57" s="1"/>
  <c r="W58"/>
  <c r="GM58" s="1"/>
  <c r="X58"/>
  <c r="GN58" s="1"/>
  <c r="W59"/>
  <c r="GM59" s="1"/>
  <c r="X59"/>
  <c r="GN59" s="1"/>
  <c r="W60"/>
  <c r="GM60" s="1"/>
  <c r="X60"/>
  <c r="GN60" s="1"/>
  <c r="W61"/>
  <c r="GM61" s="1"/>
  <c r="X61"/>
  <c r="GN61" s="1"/>
  <c r="W62"/>
  <c r="GM62" s="1"/>
  <c r="X62"/>
  <c r="GN62" s="1"/>
  <c r="W63"/>
  <c r="GM63" s="1"/>
  <c r="X63"/>
  <c r="GN63" s="1"/>
  <c r="W64"/>
  <c r="GM64" s="1"/>
  <c r="X64"/>
  <c r="GN64" s="1"/>
  <c r="W65"/>
  <c r="GM65" s="1"/>
  <c r="X65"/>
  <c r="GN65" s="1"/>
  <c r="W66"/>
  <c r="GM66" s="1"/>
  <c r="X66"/>
  <c r="GN66" s="1"/>
  <c r="W67"/>
  <c r="GM67" s="1"/>
  <c r="X67"/>
  <c r="GN67" s="1"/>
  <c r="W68"/>
  <c r="GM68" s="1"/>
  <c r="X68"/>
  <c r="GN68" s="1"/>
  <c r="W69"/>
  <c r="GM69" s="1"/>
  <c r="X69"/>
  <c r="GN69" s="1"/>
  <c r="W70"/>
  <c r="GM70" s="1"/>
  <c r="X70"/>
  <c r="GN70" s="1"/>
  <c r="W71"/>
  <c r="GM71" s="1"/>
  <c r="X71"/>
  <c r="GN71" s="1"/>
  <c r="W72"/>
  <c r="GM72" s="1"/>
  <c r="X72"/>
  <c r="GN72" s="1"/>
  <c r="W73"/>
  <c r="GM73" s="1"/>
  <c r="X73"/>
  <c r="GN73" s="1"/>
  <c r="W74"/>
  <c r="GM74" s="1"/>
  <c r="X74"/>
  <c r="GN74" s="1"/>
  <c r="W75"/>
  <c r="GM75" s="1"/>
  <c r="X75"/>
  <c r="GN75" s="1"/>
  <c r="W76"/>
  <c r="GM76" s="1"/>
  <c r="X76"/>
  <c r="GN76" s="1"/>
  <c r="W77"/>
  <c r="GM77" s="1"/>
  <c r="X77"/>
  <c r="GN77" s="1"/>
  <c r="W78"/>
  <c r="GM78" s="1"/>
  <c r="X78"/>
  <c r="GN78" s="1"/>
  <c r="W79"/>
  <c r="GM79" s="1"/>
  <c r="X79"/>
  <c r="GN79" s="1"/>
  <c r="W80"/>
  <c r="GM80" s="1"/>
  <c r="X80"/>
  <c r="GN80" s="1"/>
  <c r="W81"/>
  <c r="GM81" s="1"/>
  <c r="X81"/>
  <c r="GN81" s="1"/>
  <c r="W82"/>
  <c r="GM82" s="1"/>
  <c r="X82"/>
  <c r="GN82" s="1"/>
  <c r="S52"/>
  <c r="T52"/>
  <c r="S53"/>
  <c r="T53"/>
  <c r="S54"/>
  <c r="T54"/>
  <c r="S55"/>
  <c r="T55"/>
  <c r="S56"/>
  <c r="T56"/>
  <c r="S57"/>
  <c r="T57"/>
  <c r="S58"/>
  <c r="T58"/>
  <c r="S59"/>
  <c r="T59"/>
  <c r="S60"/>
  <c r="O60" s="1"/>
  <c r="T60"/>
  <c r="S61"/>
  <c r="O61" s="1"/>
  <c r="T61"/>
  <c r="S62"/>
  <c r="O62" s="1"/>
  <c r="T62"/>
  <c r="S63"/>
  <c r="O63" s="1"/>
  <c r="T63"/>
  <c r="S64"/>
  <c r="O64" s="1"/>
  <c r="T64"/>
  <c r="S65"/>
  <c r="O65" s="1"/>
  <c r="T65"/>
  <c r="S66"/>
  <c r="O66" s="1"/>
  <c r="T66"/>
  <c r="S67"/>
  <c r="O67" s="1"/>
  <c r="T67"/>
  <c r="S68"/>
  <c r="O68" s="1"/>
  <c r="T68"/>
  <c r="S69"/>
  <c r="O69" s="1"/>
  <c r="T69"/>
  <c r="S70"/>
  <c r="O70" s="1"/>
  <c r="T70"/>
  <c r="S71"/>
  <c r="O71" s="1"/>
  <c r="T71"/>
  <c r="S72"/>
  <c r="O72" s="1"/>
  <c r="T72"/>
  <c r="S73"/>
  <c r="O73" s="1"/>
  <c r="T73"/>
  <c r="S74"/>
  <c r="O74" s="1"/>
  <c r="T74"/>
  <c r="S75"/>
  <c r="O75" s="1"/>
  <c r="T75"/>
  <c r="S76"/>
  <c r="O76" s="1"/>
  <c r="T76"/>
  <c r="P76" s="1"/>
  <c r="S77"/>
  <c r="O77" s="1"/>
  <c r="T77"/>
  <c r="P77" s="1"/>
  <c r="S78"/>
  <c r="O78" s="1"/>
  <c r="T78"/>
  <c r="P78" s="1"/>
  <c r="S79"/>
  <c r="O79" s="1"/>
  <c r="T79"/>
  <c r="P79" s="1"/>
  <c r="S80"/>
  <c r="O80" s="1"/>
  <c r="T80"/>
  <c r="P80" s="1"/>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FO81" l="1"/>
  <c r="FO80"/>
  <c r="FO79"/>
  <c r="FO78"/>
  <c r="FO77"/>
  <c r="FO76"/>
  <c r="FO75"/>
  <c r="FO74"/>
  <c r="FO73"/>
  <c r="FO72"/>
  <c r="FO71"/>
  <c r="FO70"/>
  <c r="FO69"/>
  <c r="FO68"/>
  <c r="FO67"/>
  <c r="FO66"/>
  <c r="FO65"/>
  <c r="FO64"/>
  <c r="FO63"/>
  <c r="FO62"/>
  <c r="FO61"/>
  <c r="FO60"/>
  <c r="FO59"/>
  <c r="FO58"/>
  <c r="FO57"/>
  <c r="FO56"/>
  <c r="FO55"/>
  <c r="FO54"/>
  <c r="FO53"/>
  <c r="FO52"/>
  <c r="FP81"/>
  <c r="FP80"/>
  <c r="FP79"/>
  <c r="FP78"/>
  <c r="FP77"/>
  <c r="FP76"/>
  <c r="FP75"/>
  <c r="FP74"/>
  <c r="FP73"/>
  <c r="FP72"/>
  <c r="FP71"/>
  <c r="FP70"/>
  <c r="FP69"/>
  <c r="FP68"/>
  <c r="FP67"/>
  <c r="FP66"/>
  <c r="FP65"/>
  <c r="FP64"/>
  <c r="FP63"/>
  <c r="FP62"/>
  <c r="FP61"/>
  <c r="FP60"/>
  <c r="FP59"/>
  <c r="FP58"/>
  <c r="FP57"/>
  <c r="FP56"/>
  <c r="FP55"/>
  <c r="FP54"/>
  <c r="FP53"/>
  <c r="FP52"/>
  <c r="GW68"/>
  <c r="P74"/>
  <c r="GF74"/>
  <c r="P72"/>
  <c r="GF72"/>
  <c r="P70"/>
  <c r="GF70"/>
  <c r="P68"/>
  <c r="GF68"/>
  <c r="P66"/>
  <c r="GF66"/>
  <c r="P64"/>
  <c r="GF64"/>
  <c r="P62"/>
  <c r="GF62"/>
  <c r="P60"/>
  <c r="GF60"/>
  <c r="P58"/>
  <c r="GF58"/>
  <c r="P56"/>
  <c r="GF56"/>
  <c r="P54"/>
  <c r="GF54"/>
  <c r="P52"/>
  <c r="GF52"/>
  <c r="GV74"/>
  <c r="GV72"/>
  <c r="GV64"/>
  <c r="GV62"/>
  <c r="GV60"/>
  <c r="GE59"/>
  <c r="O59"/>
  <c r="GE58"/>
  <c r="O58"/>
  <c r="GE57"/>
  <c r="O57"/>
  <c r="GE56"/>
  <c r="O56"/>
  <c r="GE55"/>
  <c r="O55"/>
  <c r="GE54"/>
  <c r="O54"/>
  <c r="GE53"/>
  <c r="O53"/>
  <c r="GE52"/>
  <c r="O52"/>
  <c r="GU59"/>
  <c r="GU58"/>
  <c r="GU57"/>
  <c r="GU56"/>
  <c r="GU55"/>
  <c r="GU54"/>
  <c r="GU53"/>
  <c r="GU52"/>
  <c r="AS81"/>
  <c r="DM81" s="1"/>
  <c r="DO81" s="1"/>
  <c r="AS80"/>
  <c r="DM80" s="1"/>
  <c r="DO80" s="1"/>
  <c r="AS79"/>
  <c r="DM79" s="1"/>
  <c r="DO79" s="1"/>
  <c r="AS78"/>
  <c r="DM78" s="1"/>
  <c r="DO78" s="1"/>
  <c r="AS77"/>
  <c r="DM77" s="1"/>
  <c r="DO77" s="1"/>
  <c r="AS76"/>
  <c r="DM76" s="1"/>
  <c r="DO76" s="1"/>
  <c r="AS75"/>
  <c r="DM75" s="1"/>
  <c r="DO75" s="1"/>
  <c r="AS74"/>
  <c r="DM74" s="1"/>
  <c r="DO74" s="1"/>
  <c r="AS73"/>
  <c r="DM73" s="1"/>
  <c r="DO73" s="1"/>
  <c r="AS72"/>
  <c r="DM72" s="1"/>
  <c r="DO72" s="1"/>
  <c r="AS71"/>
  <c r="DM71" s="1"/>
  <c r="DO71" s="1"/>
  <c r="AS70"/>
  <c r="DM70" s="1"/>
  <c r="DO70" s="1"/>
  <c r="AS69"/>
  <c r="DM69" s="1"/>
  <c r="DO69" s="1"/>
  <c r="AS68"/>
  <c r="DM68" s="1"/>
  <c r="DO68" s="1"/>
  <c r="AS67"/>
  <c r="DM67" s="1"/>
  <c r="DO67" s="1"/>
  <c r="AS66"/>
  <c r="DM66" s="1"/>
  <c r="DO66" s="1"/>
  <c r="AS65"/>
  <c r="DM65" s="1"/>
  <c r="DO65" s="1"/>
  <c r="AS64"/>
  <c r="DM64" s="1"/>
  <c r="DO64" s="1"/>
  <c r="AS63"/>
  <c r="DM63" s="1"/>
  <c r="DO63" s="1"/>
  <c r="AS62"/>
  <c r="DM62" s="1"/>
  <c r="DO62" s="1"/>
  <c r="AS61"/>
  <c r="DM61" s="1"/>
  <c r="DO61" s="1"/>
  <c r="AS60"/>
  <c r="DM60" s="1"/>
  <c r="DO60" s="1"/>
  <c r="AS59"/>
  <c r="DM59" s="1"/>
  <c r="DO59" s="1"/>
  <c r="AS58"/>
  <c r="DM58" s="1"/>
  <c r="DO58" s="1"/>
  <c r="AS57"/>
  <c r="DM57" s="1"/>
  <c r="DO57" s="1"/>
  <c r="AS56"/>
  <c r="DM56" s="1"/>
  <c r="DO56" s="1"/>
  <c r="AS55"/>
  <c r="DM55" s="1"/>
  <c r="DO55" s="1"/>
  <c r="AS54"/>
  <c r="DM54" s="1"/>
  <c r="DO54" s="1"/>
  <c r="AS53"/>
  <c r="DM53" s="1"/>
  <c r="DO53" s="1"/>
  <c r="AS52"/>
  <c r="DM52" s="1"/>
  <c r="DO52" s="1"/>
  <c r="AY80"/>
  <c r="AY79"/>
  <c r="AY78"/>
  <c r="AY77"/>
  <c r="AY76"/>
  <c r="AY75"/>
  <c r="AY74"/>
  <c r="AY73"/>
  <c r="AY72"/>
  <c r="AY71"/>
  <c r="AY70"/>
  <c r="AY69"/>
  <c r="AY68"/>
  <c r="AY67"/>
  <c r="AY66"/>
  <c r="AY65"/>
  <c r="AY64"/>
  <c r="AY63"/>
  <c r="BI63" s="1"/>
  <c r="AY62"/>
  <c r="AY61"/>
  <c r="BI61" s="1"/>
  <c r="AY60"/>
  <c r="AY59"/>
  <c r="BI59" s="1"/>
  <c r="AY58"/>
  <c r="AY57"/>
  <c r="BI57" s="1"/>
  <c r="AY56"/>
  <c r="AY55"/>
  <c r="BI55" s="1"/>
  <c r="AY54"/>
  <c r="AY53"/>
  <c r="BI53" s="1"/>
  <c r="AY52"/>
  <c r="BC82"/>
  <c r="GQ82" s="1"/>
  <c r="BC81"/>
  <c r="GQ81" s="1"/>
  <c r="BC80"/>
  <c r="GQ80" s="1"/>
  <c r="BC79"/>
  <c r="GQ79" s="1"/>
  <c r="BC78"/>
  <c r="GQ78" s="1"/>
  <c r="BC77"/>
  <c r="GQ77" s="1"/>
  <c r="BC76"/>
  <c r="GQ76" s="1"/>
  <c r="BC75"/>
  <c r="GQ75" s="1"/>
  <c r="BC74"/>
  <c r="GQ74" s="1"/>
  <c r="BC73"/>
  <c r="GQ73" s="1"/>
  <c r="BC72"/>
  <c r="GQ72" s="1"/>
  <c r="BC71"/>
  <c r="GQ71" s="1"/>
  <c r="BC70"/>
  <c r="GQ70" s="1"/>
  <c r="BC69"/>
  <c r="GQ69" s="1"/>
  <c r="BC68"/>
  <c r="GQ68" s="1"/>
  <c r="BC67"/>
  <c r="GQ67" s="1"/>
  <c r="BC66"/>
  <c r="GQ66" s="1"/>
  <c r="BC65"/>
  <c r="GQ65" s="1"/>
  <c r="BC64"/>
  <c r="GQ64" s="1"/>
  <c r="BC63"/>
  <c r="GQ63" s="1"/>
  <c r="BC62"/>
  <c r="GQ62" s="1"/>
  <c r="BC61"/>
  <c r="GQ61" s="1"/>
  <c r="BC60"/>
  <c r="GQ60" s="1"/>
  <c r="BC59"/>
  <c r="GQ59" s="1"/>
  <c r="BC58"/>
  <c r="GQ58" s="1"/>
  <c r="BC57"/>
  <c r="GQ57" s="1"/>
  <c r="BC56"/>
  <c r="GQ56" s="1"/>
  <c r="BC55"/>
  <c r="GQ55" s="1"/>
  <c r="BC54"/>
  <c r="GQ54" s="1"/>
  <c r="BC53"/>
  <c r="GQ53" s="1"/>
  <c r="BC52"/>
  <c r="GQ52" s="1"/>
  <c r="BG81"/>
  <c r="BG80"/>
  <c r="BG79"/>
  <c r="HG79" s="1"/>
  <c r="BG78"/>
  <c r="HG78" s="1"/>
  <c r="BG77"/>
  <c r="HG77" s="1"/>
  <c r="BG76"/>
  <c r="BG75"/>
  <c r="HG75" s="1"/>
  <c r="BG74"/>
  <c r="HG74" s="1"/>
  <c r="BG73"/>
  <c r="HG73" s="1"/>
  <c r="BG72"/>
  <c r="HG72" s="1"/>
  <c r="BG71"/>
  <c r="HG71" s="1"/>
  <c r="BG70"/>
  <c r="HG70" s="1"/>
  <c r="BG69"/>
  <c r="HG69" s="1"/>
  <c r="BG68"/>
  <c r="HG68" s="1"/>
  <c r="BG67"/>
  <c r="HG67" s="1"/>
  <c r="BG66"/>
  <c r="HG66" s="1"/>
  <c r="BG65"/>
  <c r="HG65" s="1"/>
  <c r="BG64"/>
  <c r="HG64" s="1"/>
  <c r="BG63"/>
  <c r="HG63" s="1"/>
  <c r="BG62"/>
  <c r="HG62" s="1"/>
  <c r="BG61"/>
  <c r="HG61" s="1"/>
  <c r="BG60"/>
  <c r="HG60" s="1"/>
  <c r="BG59"/>
  <c r="HG59" s="1"/>
  <c r="BG58"/>
  <c r="HG58" s="1"/>
  <c r="BG57"/>
  <c r="HG57" s="1"/>
  <c r="BG56"/>
  <c r="HG56" s="1"/>
  <c r="BG55"/>
  <c r="HG55" s="1"/>
  <c r="BG54"/>
  <c r="HG54" s="1"/>
  <c r="BG53"/>
  <c r="HG53" s="1"/>
  <c r="BG52"/>
  <c r="HG52" s="1"/>
  <c r="CQ82"/>
  <c r="CQ81"/>
  <c r="CQ80"/>
  <c r="CQ79"/>
  <c r="CQ78"/>
  <c r="CQ77"/>
  <c r="CQ76"/>
  <c r="CQ75"/>
  <c r="CQ74"/>
  <c r="CQ73"/>
  <c r="CQ72"/>
  <c r="CQ71"/>
  <c r="CQ70"/>
  <c r="CQ69"/>
  <c r="CQ68"/>
  <c r="CQ67"/>
  <c r="CQ66"/>
  <c r="CQ65"/>
  <c r="CQ64"/>
  <c r="CQ63"/>
  <c r="CQ62"/>
  <c r="CQ61"/>
  <c r="CQ60"/>
  <c r="CQ59"/>
  <c r="CQ58"/>
  <c r="CQ57"/>
  <c r="CQ56"/>
  <c r="CQ55"/>
  <c r="CQ54"/>
  <c r="CQ53"/>
  <c r="CQ52"/>
  <c r="EY82"/>
  <c r="EW81"/>
  <c r="EY81" s="1"/>
  <c r="EW80"/>
  <c r="EY80" s="1"/>
  <c r="EW79"/>
  <c r="EY79" s="1"/>
  <c r="EW78"/>
  <c r="EY78" s="1"/>
  <c r="EW77"/>
  <c r="EY77" s="1"/>
  <c r="EW76"/>
  <c r="EY76" s="1"/>
  <c r="EW75"/>
  <c r="EY75" s="1"/>
  <c r="EW74"/>
  <c r="EY74" s="1"/>
  <c r="EW73"/>
  <c r="EY73" s="1"/>
  <c r="EW72"/>
  <c r="EY72" s="1"/>
  <c r="EW71"/>
  <c r="EY71" s="1"/>
  <c r="EW70"/>
  <c r="EY70" s="1"/>
  <c r="EW69"/>
  <c r="EY69" s="1"/>
  <c r="EW68"/>
  <c r="EY68" s="1"/>
  <c r="EW67"/>
  <c r="EY67" s="1"/>
  <c r="EW66"/>
  <c r="EY66" s="1"/>
  <c r="EW65"/>
  <c r="EY65" s="1"/>
  <c r="EW64"/>
  <c r="EY64" s="1"/>
  <c r="EW63"/>
  <c r="EY63" s="1"/>
  <c r="EW62"/>
  <c r="EY62" s="1"/>
  <c r="EW61"/>
  <c r="EY61" s="1"/>
  <c r="EW60"/>
  <c r="EY60" s="1"/>
  <c r="EW59"/>
  <c r="EY59" s="1"/>
  <c r="EW58"/>
  <c r="EY58" s="1"/>
  <c r="EW57"/>
  <c r="EY57" s="1"/>
  <c r="EW56"/>
  <c r="EY56" s="1"/>
  <c r="EW55"/>
  <c r="EY55" s="1"/>
  <c r="EW54"/>
  <c r="EY54" s="1"/>
  <c r="EW53"/>
  <c r="EY53" s="1"/>
  <c r="EW52"/>
  <c r="EY52" s="1"/>
  <c r="GE80"/>
  <c r="GI80" s="1"/>
  <c r="GE79"/>
  <c r="GI79" s="1"/>
  <c r="GE78"/>
  <c r="GI78" s="1"/>
  <c r="GE77"/>
  <c r="GI77" s="1"/>
  <c r="GE76"/>
  <c r="GI76" s="1"/>
  <c r="GS75"/>
  <c r="GW75" s="1"/>
  <c r="GE75"/>
  <c r="GI75" s="1"/>
  <c r="GS74"/>
  <c r="GW74" s="1"/>
  <c r="GE74"/>
  <c r="GI74" s="1"/>
  <c r="GS73"/>
  <c r="GW73" s="1"/>
  <c r="GE73"/>
  <c r="GI73" s="1"/>
  <c r="GS72"/>
  <c r="GW72" s="1"/>
  <c r="GE72"/>
  <c r="GI72" s="1"/>
  <c r="GS71"/>
  <c r="GW71" s="1"/>
  <c r="GE71"/>
  <c r="GI71" s="1"/>
  <c r="GS70"/>
  <c r="GW70" s="1"/>
  <c r="GE70"/>
  <c r="GI70" s="1"/>
  <c r="GS69"/>
  <c r="GW69" s="1"/>
  <c r="GE69"/>
  <c r="GI69" s="1"/>
  <c r="GS67"/>
  <c r="GW67" s="1"/>
  <c r="GE67"/>
  <c r="GI67" s="1"/>
  <c r="GS66"/>
  <c r="GW66" s="1"/>
  <c r="GE66"/>
  <c r="GI66" s="1"/>
  <c r="GS65"/>
  <c r="GW65" s="1"/>
  <c r="GE65"/>
  <c r="GI65" s="1"/>
  <c r="GS64"/>
  <c r="GW64" s="1"/>
  <c r="GE64"/>
  <c r="GI64" s="1"/>
  <c r="GS63"/>
  <c r="GW63" s="1"/>
  <c r="GE63"/>
  <c r="GI63" s="1"/>
  <c r="GS62"/>
  <c r="GW62" s="1"/>
  <c r="GE62"/>
  <c r="GI62" s="1"/>
  <c r="GS61"/>
  <c r="GW61" s="1"/>
  <c r="GE61"/>
  <c r="GI61" s="1"/>
  <c r="GS60"/>
  <c r="GW60" s="1"/>
  <c r="GE60"/>
  <c r="GI60" s="1"/>
  <c r="P75"/>
  <c r="GF75"/>
  <c r="P73"/>
  <c r="GF73"/>
  <c r="P71"/>
  <c r="GF71"/>
  <c r="P69"/>
  <c r="GF69"/>
  <c r="P67"/>
  <c r="GF67"/>
  <c r="P65"/>
  <c r="GF65"/>
  <c r="P63"/>
  <c r="GF63"/>
  <c r="P61"/>
  <c r="GF61"/>
  <c r="P59"/>
  <c r="GF59"/>
  <c r="P57"/>
  <c r="GF57"/>
  <c r="P55"/>
  <c r="GF55"/>
  <c r="P53"/>
  <c r="GF53"/>
  <c r="GV75"/>
  <c r="GV73"/>
  <c r="GV71"/>
  <c r="GV70"/>
  <c r="GV68"/>
  <c r="GV66"/>
  <c r="GV65"/>
  <c r="GV63"/>
  <c r="GV61"/>
  <c r="GV58"/>
  <c r="GV56"/>
  <c r="GV54"/>
  <c r="GV52"/>
  <c r="AT81"/>
  <c r="DN81" s="1"/>
  <c r="DP81" s="1"/>
  <c r="AT80"/>
  <c r="DN80" s="1"/>
  <c r="DP80" s="1"/>
  <c r="AT79"/>
  <c r="DN79" s="1"/>
  <c r="DP79" s="1"/>
  <c r="AT78"/>
  <c r="DN78" s="1"/>
  <c r="DP78" s="1"/>
  <c r="AT77"/>
  <c r="DN77" s="1"/>
  <c r="DP77" s="1"/>
  <c r="AT76"/>
  <c r="DN76" s="1"/>
  <c r="DP76" s="1"/>
  <c r="AT75"/>
  <c r="DN75" s="1"/>
  <c r="DP75" s="1"/>
  <c r="AT74"/>
  <c r="DN74" s="1"/>
  <c r="DP74" s="1"/>
  <c r="AT73"/>
  <c r="DN73" s="1"/>
  <c r="DP73" s="1"/>
  <c r="AT72"/>
  <c r="DN72" s="1"/>
  <c r="DP72" s="1"/>
  <c r="AT71"/>
  <c r="DN71" s="1"/>
  <c r="DP71" s="1"/>
  <c r="AT70"/>
  <c r="DN70" s="1"/>
  <c r="DP70" s="1"/>
  <c r="AT69"/>
  <c r="DN69" s="1"/>
  <c r="DP69" s="1"/>
  <c r="AT68"/>
  <c r="DN68" s="1"/>
  <c r="DP68" s="1"/>
  <c r="AT67"/>
  <c r="DN67" s="1"/>
  <c r="DP67" s="1"/>
  <c r="AT66"/>
  <c r="DN66" s="1"/>
  <c r="DP66" s="1"/>
  <c r="AT65"/>
  <c r="DN65" s="1"/>
  <c r="DP65" s="1"/>
  <c r="AT64"/>
  <c r="DN64" s="1"/>
  <c r="DP64" s="1"/>
  <c r="AT63"/>
  <c r="DN63" s="1"/>
  <c r="DP63" s="1"/>
  <c r="AT62"/>
  <c r="DN62" s="1"/>
  <c r="DP62" s="1"/>
  <c r="AT61"/>
  <c r="DN61" s="1"/>
  <c r="DP61" s="1"/>
  <c r="AT60"/>
  <c r="DN60" s="1"/>
  <c r="DP60" s="1"/>
  <c r="AT59"/>
  <c r="DN59" s="1"/>
  <c r="DP59" s="1"/>
  <c r="AT58"/>
  <c r="DN58" s="1"/>
  <c r="DP58" s="1"/>
  <c r="AT57"/>
  <c r="DN57" s="1"/>
  <c r="DP57" s="1"/>
  <c r="AT56"/>
  <c r="DN56" s="1"/>
  <c r="DP56" s="1"/>
  <c r="AT55"/>
  <c r="DN55" s="1"/>
  <c r="DP55" s="1"/>
  <c r="AT54"/>
  <c r="DN54" s="1"/>
  <c r="DP54" s="1"/>
  <c r="AT53"/>
  <c r="DN53" s="1"/>
  <c r="DP53" s="1"/>
  <c r="AT52"/>
  <c r="DN52" s="1"/>
  <c r="DP52" s="1"/>
  <c r="AZ80"/>
  <c r="AZ79"/>
  <c r="BJ79" s="1"/>
  <c r="AZ78"/>
  <c r="AZ77"/>
  <c r="BJ77" s="1"/>
  <c r="AZ76"/>
  <c r="AZ75"/>
  <c r="BJ75" s="1"/>
  <c r="AZ74"/>
  <c r="AZ73"/>
  <c r="BJ73" s="1"/>
  <c r="AZ72"/>
  <c r="AZ71"/>
  <c r="BJ71" s="1"/>
  <c r="AZ70"/>
  <c r="AZ69"/>
  <c r="BJ69" s="1"/>
  <c r="AZ68"/>
  <c r="AZ67"/>
  <c r="BJ67" s="1"/>
  <c r="AZ66"/>
  <c r="AZ65"/>
  <c r="BJ65" s="1"/>
  <c r="AZ64"/>
  <c r="AZ63"/>
  <c r="BJ63" s="1"/>
  <c r="AZ62"/>
  <c r="AZ61"/>
  <c r="BJ61" s="1"/>
  <c r="AZ60"/>
  <c r="AZ59"/>
  <c r="BJ59" s="1"/>
  <c r="AZ58"/>
  <c r="AZ57"/>
  <c r="BJ57" s="1"/>
  <c r="AZ56"/>
  <c r="AZ55"/>
  <c r="BJ55" s="1"/>
  <c r="AZ54"/>
  <c r="AZ53"/>
  <c r="BJ53" s="1"/>
  <c r="AZ52"/>
  <c r="BD82"/>
  <c r="GR82" s="1"/>
  <c r="BD81"/>
  <c r="GR81" s="1"/>
  <c r="BD80"/>
  <c r="GR80" s="1"/>
  <c r="BD79"/>
  <c r="GR79" s="1"/>
  <c r="BD78"/>
  <c r="GR78" s="1"/>
  <c r="BD77"/>
  <c r="GR77" s="1"/>
  <c r="BD76"/>
  <c r="GR76" s="1"/>
  <c r="BD75"/>
  <c r="GR75" s="1"/>
  <c r="BD74"/>
  <c r="GR74" s="1"/>
  <c r="BD73"/>
  <c r="GR73" s="1"/>
  <c r="BD72"/>
  <c r="GR72" s="1"/>
  <c r="BD71"/>
  <c r="GR71" s="1"/>
  <c r="BD70"/>
  <c r="GR70" s="1"/>
  <c r="BD69"/>
  <c r="GR69" s="1"/>
  <c r="BD68"/>
  <c r="GR68" s="1"/>
  <c r="BD67"/>
  <c r="GR67" s="1"/>
  <c r="BD66"/>
  <c r="GR66" s="1"/>
  <c r="BD65"/>
  <c r="GR65" s="1"/>
  <c r="BD64"/>
  <c r="GR64" s="1"/>
  <c r="BD63"/>
  <c r="GR63" s="1"/>
  <c r="BD62"/>
  <c r="GR62" s="1"/>
  <c r="BD61"/>
  <c r="GR61" s="1"/>
  <c r="BD60"/>
  <c r="GR60" s="1"/>
  <c r="BD59"/>
  <c r="GR59" s="1"/>
  <c r="BD58"/>
  <c r="GR58" s="1"/>
  <c r="BD57"/>
  <c r="GR57" s="1"/>
  <c r="BD56"/>
  <c r="GR56" s="1"/>
  <c r="BD55"/>
  <c r="GR55" s="1"/>
  <c r="BD54"/>
  <c r="GR54" s="1"/>
  <c r="BD53"/>
  <c r="GR53" s="1"/>
  <c r="BD52"/>
  <c r="GR52" s="1"/>
  <c r="BH81"/>
  <c r="BH80"/>
  <c r="BH79"/>
  <c r="HH79" s="1"/>
  <c r="BH78"/>
  <c r="HH78" s="1"/>
  <c r="BH77"/>
  <c r="HH77" s="1"/>
  <c r="BH76"/>
  <c r="HH76" s="1"/>
  <c r="BH75"/>
  <c r="HH75" s="1"/>
  <c r="BH74"/>
  <c r="HH74" s="1"/>
  <c r="BH73"/>
  <c r="HH73" s="1"/>
  <c r="BH72"/>
  <c r="HH72" s="1"/>
  <c r="BH71"/>
  <c r="HH71" s="1"/>
  <c r="BH70"/>
  <c r="HH70" s="1"/>
  <c r="BH69"/>
  <c r="HH69" s="1"/>
  <c r="BH68"/>
  <c r="BH67"/>
  <c r="BH66"/>
  <c r="HH66" s="1"/>
  <c r="BH65"/>
  <c r="HH65" s="1"/>
  <c r="BH64"/>
  <c r="HH64" s="1"/>
  <c r="BH63"/>
  <c r="HH63" s="1"/>
  <c r="BH62"/>
  <c r="HH62" s="1"/>
  <c r="BH61"/>
  <c r="HH61" s="1"/>
  <c r="BH60"/>
  <c r="HH60" s="1"/>
  <c r="BH59"/>
  <c r="HH59" s="1"/>
  <c r="BH58"/>
  <c r="HH58" s="1"/>
  <c r="BH57"/>
  <c r="HH57" s="1"/>
  <c r="BH56"/>
  <c r="HH56" s="1"/>
  <c r="BH55"/>
  <c r="HH55" s="1"/>
  <c r="BH54"/>
  <c r="HH54" s="1"/>
  <c r="BH53"/>
  <c r="HH53" s="1"/>
  <c r="BH52"/>
  <c r="CR82"/>
  <c r="CR81"/>
  <c r="CR80"/>
  <c r="CR79"/>
  <c r="CR78"/>
  <c r="CR77"/>
  <c r="CR76"/>
  <c r="CR75"/>
  <c r="CR74"/>
  <c r="CR73"/>
  <c r="CR72"/>
  <c r="CR71"/>
  <c r="CR70"/>
  <c r="CR69"/>
  <c r="CR68"/>
  <c r="CR67"/>
  <c r="CR66"/>
  <c r="CR65"/>
  <c r="CR64"/>
  <c r="CR63"/>
  <c r="CR62"/>
  <c r="CR61"/>
  <c r="CR60"/>
  <c r="CR59"/>
  <c r="CR58"/>
  <c r="CR57"/>
  <c r="CR56"/>
  <c r="CR55"/>
  <c r="CR54"/>
  <c r="CR53"/>
  <c r="CR52"/>
  <c r="EZ82"/>
  <c r="EX81"/>
  <c r="EZ81" s="1"/>
  <c r="EX80"/>
  <c r="EZ80" s="1"/>
  <c r="EX79"/>
  <c r="EZ79" s="1"/>
  <c r="EX78"/>
  <c r="EZ78" s="1"/>
  <c r="EX77"/>
  <c r="EZ77" s="1"/>
  <c r="EX76"/>
  <c r="EZ76" s="1"/>
  <c r="EX75"/>
  <c r="EZ75" s="1"/>
  <c r="EX74"/>
  <c r="EZ74" s="1"/>
  <c r="EX73"/>
  <c r="EZ73" s="1"/>
  <c r="EX72"/>
  <c r="EZ72" s="1"/>
  <c r="EX71"/>
  <c r="EZ71" s="1"/>
  <c r="EX70"/>
  <c r="EZ70" s="1"/>
  <c r="EX69"/>
  <c r="EZ69" s="1"/>
  <c r="EX68"/>
  <c r="EZ68" s="1"/>
  <c r="EX67"/>
  <c r="EZ67" s="1"/>
  <c r="EX66"/>
  <c r="EZ66" s="1"/>
  <c r="EX65"/>
  <c r="EZ65" s="1"/>
  <c r="EX64"/>
  <c r="EZ64" s="1"/>
  <c r="EX63"/>
  <c r="EZ63" s="1"/>
  <c r="EX62"/>
  <c r="EZ62" s="1"/>
  <c r="EX61"/>
  <c r="EZ61" s="1"/>
  <c r="EX60"/>
  <c r="EZ60" s="1"/>
  <c r="EX59"/>
  <c r="EZ59" s="1"/>
  <c r="EX58"/>
  <c r="EZ58" s="1"/>
  <c r="EX57"/>
  <c r="EZ57" s="1"/>
  <c r="EX56"/>
  <c r="EZ56" s="1"/>
  <c r="EX55"/>
  <c r="EZ55" s="1"/>
  <c r="EX54"/>
  <c r="EZ54" s="1"/>
  <c r="EX53"/>
  <c r="EZ53" s="1"/>
  <c r="EX52"/>
  <c r="EZ52" s="1"/>
  <c r="GF80"/>
  <c r="GJ80" s="1"/>
  <c r="GF79"/>
  <c r="GJ79" s="1"/>
  <c r="GF78"/>
  <c r="GJ78" s="1"/>
  <c r="GF77"/>
  <c r="GJ77" s="1"/>
  <c r="GF76"/>
  <c r="GJ76" s="1"/>
  <c r="GE68"/>
  <c r="GI68" s="1"/>
  <c r="GQ293"/>
  <c r="GU293"/>
  <c r="GY293" s="1"/>
  <c r="GQ292"/>
  <c r="GU292"/>
  <c r="GY292" s="1"/>
  <c r="GQ291"/>
  <c r="GU291"/>
  <c r="GY291" s="1"/>
  <c r="GQ290"/>
  <c r="GU290"/>
  <c r="GY290" s="1"/>
  <c r="GQ289"/>
  <c r="GU289"/>
  <c r="GY289" s="1"/>
  <c r="GQ288"/>
  <c r="GU288"/>
  <c r="GY288" s="1"/>
  <c r="GQ287"/>
  <c r="GU287"/>
  <c r="GY287" s="1"/>
  <c r="GQ286"/>
  <c r="GU286"/>
  <c r="GY286" s="1"/>
  <c r="GQ285"/>
  <c r="GU285"/>
  <c r="GY285" s="1"/>
  <c r="GQ284"/>
  <c r="GU284"/>
  <c r="GY284" s="1"/>
  <c r="GQ283"/>
  <c r="GU283"/>
  <c r="GY283" s="1"/>
  <c r="GQ282"/>
  <c r="GU282"/>
  <c r="GY282" s="1"/>
  <c r="GQ281"/>
  <c r="GU281"/>
  <c r="GY281" s="1"/>
  <c r="GU280"/>
  <c r="GY280" s="1"/>
  <c r="GQ280"/>
  <c r="GQ279"/>
  <c r="GU279"/>
  <c r="GY279" s="1"/>
  <c r="GQ278"/>
  <c r="GU278"/>
  <c r="GY278" s="1"/>
  <c r="GQ277"/>
  <c r="GU277"/>
  <c r="GY277" s="1"/>
  <c r="GQ276"/>
  <c r="GU276"/>
  <c r="GY276" s="1"/>
  <c r="GQ275"/>
  <c r="GU275"/>
  <c r="GY275" s="1"/>
  <c r="GQ274"/>
  <c r="GU274"/>
  <c r="GY274" s="1"/>
  <c r="GQ273"/>
  <c r="GU273"/>
  <c r="GY273" s="1"/>
  <c r="GQ272"/>
  <c r="GU272"/>
  <c r="GY272" s="1"/>
  <c r="GQ271"/>
  <c r="GU271"/>
  <c r="GY271" s="1"/>
  <c r="GQ270"/>
  <c r="GU270"/>
  <c r="GY270" s="1"/>
  <c r="GQ269"/>
  <c r="GU269"/>
  <c r="GY269" s="1"/>
  <c r="GQ268"/>
  <c r="GU268"/>
  <c r="GY268" s="1"/>
  <c r="GQ267"/>
  <c r="GU267"/>
  <c r="GY267" s="1"/>
  <c r="GQ266"/>
  <c r="GU266"/>
  <c r="GY266" s="1"/>
  <c r="HI294"/>
  <c r="DM294"/>
  <c r="DO294"/>
  <c r="HI293"/>
  <c r="DM293"/>
  <c r="DO293"/>
  <c r="HI292"/>
  <c r="DM292"/>
  <c r="DO292"/>
  <c r="HI291"/>
  <c r="DM291"/>
  <c r="DO291"/>
  <c r="HI290"/>
  <c r="DM290"/>
  <c r="DO290"/>
  <c r="HI289"/>
  <c r="DM289"/>
  <c r="DO289"/>
  <c r="HI288"/>
  <c r="DM288"/>
  <c r="DO288"/>
  <c r="HI287"/>
  <c r="DM287"/>
  <c r="DO287"/>
  <c r="HI286"/>
  <c r="DM286"/>
  <c r="DO286"/>
  <c r="HI285"/>
  <c r="DM285"/>
  <c r="DO285"/>
  <c r="HI284"/>
  <c r="DM284"/>
  <c r="DO284"/>
  <c r="HI283"/>
  <c r="DM283"/>
  <c r="DO283"/>
  <c r="HI282"/>
  <c r="DM282"/>
  <c r="DO282"/>
  <c r="HI281"/>
  <c r="DM281"/>
  <c r="DO281"/>
  <c r="HI280"/>
  <c r="DM280"/>
  <c r="DO280"/>
  <c r="HI279"/>
  <c r="DM279"/>
  <c r="DO279"/>
  <c r="HI278"/>
  <c r="DM278"/>
  <c r="DO278"/>
  <c r="HI277"/>
  <c r="DM277"/>
  <c r="DO277"/>
  <c r="HI276"/>
  <c r="DM276"/>
  <c r="DO276"/>
  <c r="HI275"/>
  <c r="DM275"/>
  <c r="DO275"/>
  <c r="HI274"/>
  <c r="DM274"/>
  <c r="DO274"/>
  <c r="HI273"/>
  <c r="DM273"/>
  <c r="DO273"/>
  <c r="HI272"/>
  <c r="DM272"/>
  <c r="DO272"/>
  <c r="HI271"/>
  <c r="DM271"/>
  <c r="DO271"/>
  <c r="HI270"/>
  <c r="DM270"/>
  <c r="DO270"/>
  <c r="HI269"/>
  <c r="DM269"/>
  <c r="DO269"/>
  <c r="HI268"/>
  <c r="DM268"/>
  <c r="DO268"/>
  <c r="HI267"/>
  <c r="DM267"/>
  <c r="DO267"/>
  <c r="HI266"/>
  <c r="DM266"/>
  <c r="DO266"/>
  <c r="AU293"/>
  <c r="AS293"/>
  <c r="AU292"/>
  <c r="AS292"/>
  <c r="AU291"/>
  <c r="AS291"/>
  <c r="AU290"/>
  <c r="AS290"/>
  <c r="AU289"/>
  <c r="AS289"/>
  <c r="AU288"/>
  <c r="AS288"/>
  <c r="AU287"/>
  <c r="AS287"/>
  <c r="AU286"/>
  <c r="AS286"/>
  <c r="AU285"/>
  <c r="AS285"/>
  <c r="AU284"/>
  <c r="AS284"/>
  <c r="AU283"/>
  <c r="AS283"/>
  <c r="AU282"/>
  <c r="AS282"/>
  <c r="AU281"/>
  <c r="AS281"/>
  <c r="AU280"/>
  <c r="AS280"/>
  <c r="AU279"/>
  <c r="AS279"/>
  <c r="AU278"/>
  <c r="AS278"/>
  <c r="AU277"/>
  <c r="AS277"/>
  <c r="AU276"/>
  <c r="AS276"/>
  <c r="AU275"/>
  <c r="AS275"/>
  <c r="AU274"/>
  <c r="AS274"/>
  <c r="AU273"/>
  <c r="AS273"/>
  <c r="AU272"/>
  <c r="AS272"/>
  <c r="AU271"/>
  <c r="AS271"/>
  <c r="AU270"/>
  <c r="AS270"/>
  <c r="AU269"/>
  <c r="AS269"/>
  <c r="AU268"/>
  <c r="AS268"/>
  <c r="AU267"/>
  <c r="AS267"/>
  <c r="AU266"/>
  <c r="AS266"/>
  <c r="AU265"/>
  <c r="AS265"/>
  <c r="AY293"/>
  <c r="AY292"/>
  <c r="AY291"/>
  <c r="AY290"/>
  <c r="AY289"/>
  <c r="AY288"/>
  <c r="AY287"/>
  <c r="AY286"/>
  <c r="AY285"/>
  <c r="AY284"/>
  <c r="AY283"/>
  <c r="AY282"/>
  <c r="AY281"/>
  <c r="AY280"/>
  <c r="AY279"/>
  <c r="AY278"/>
  <c r="AY277"/>
  <c r="AY276"/>
  <c r="AY275"/>
  <c r="AY274"/>
  <c r="AY273"/>
  <c r="AY272"/>
  <c r="AY271"/>
  <c r="AY270"/>
  <c r="AY269"/>
  <c r="AY268"/>
  <c r="AY267"/>
  <c r="AY266"/>
  <c r="BC294"/>
  <c r="BC293"/>
  <c r="BC292"/>
  <c r="BC291"/>
  <c r="BC290"/>
  <c r="BC289"/>
  <c r="BC288"/>
  <c r="BC287"/>
  <c r="BC286"/>
  <c r="BC285"/>
  <c r="BC284"/>
  <c r="BC283"/>
  <c r="BC282"/>
  <c r="BC281"/>
  <c r="BC280"/>
  <c r="BC279"/>
  <c r="BC278"/>
  <c r="BC277"/>
  <c r="BC276"/>
  <c r="BC275"/>
  <c r="BC273"/>
  <c r="BC271"/>
  <c r="BC269"/>
  <c r="BC267"/>
  <c r="FP292"/>
  <c r="FP291"/>
  <c r="FP290"/>
  <c r="GR293"/>
  <c r="GV293"/>
  <c r="GZ293" s="1"/>
  <c r="GR292"/>
  <c r="GV292"/>
  <c r="GZ292" s="1"/>
  <c r="GR291"/>
  <c r="GV291"/>
  <c r="GZ291" s="1"/>
  <c r="GR290"/>
  <c r="GV290"/>
  <c r="GZ290" s="1"/>
  <c r="GR289"/>
  <c r="GV289"/>
  <c r="GZ289" s="1"/>
  <c r="GR288"/>
  <c r="GV288"/>
  <c r="GZ288" s="1"/>
  <c r="GR287"/>
  <c r="GV287"/>
  <c r="GZ287" s="1"/>
  <c r="GR286"/>
  <c r="GV286"/>
  <c r="GZ286" s="1"/>
  <c r="GR285"/>
  <c r="GV285"/>
  <c r="GZ285" s="1"/>
  <c r="GR284"/>
  <c r="GV284"/>
  <c r="GZ284" s="1"/>
  <c r="GR283"/>
  <c r="GV283"/>
  <c r="GZ283" s="1"/>
  <c r="GR282"/>
  <c r="GV282"/>
  <c r="GZ282" s="1"/>
  <c r="GR281"/>
  <c r="GV281"/>
  <c r="GZ281" s="1"/>
  <c r="GR280"/>
  <c r="GV280"/>
  <c r="GZ280" s="1"/>
  <c r="GR279"/>
  <c r="GV279"/>
  <c r="GZ279" s="1"/>
  <c r="GR278"/>
  <c r="GV278"/>
  <c r="GZ278" s="1"/>
  <c r="GR277"/>
  <c r="GV277"/>
  <c r="GZ277" s="1"/>
  <c r="GR276"/>
  <c r="GV276"/>
  <c r="GZ276" s="1"/>
  <c r="GR275"/>
  <c r="GV275"/>
  <c r="GZ275" s="1"/>
  <c r="GN274"/>
  <c r="BD274"/>
  <c r="GN273"/>
  <c r="BD273"/>
  <c r="GN272"/>
  <c r="BD272"/>
  <c r="GN271"/>
  <c r="BD271"/>
  <c r="GN270"/>
  <c r="BD270"/>
  <c r="GN269"/>
  <c r="BD269"/>
  <c r="GN268"/>
  <c r="BD268"/>
  <c r="GN267"/>
  <c r="BD267"/>
  <c r="GN266"/>
  <c r="BD266"/>
  <c r="HJ294"/>
  <c r="DN294"/>
  <c r="DP294"/>
  <c r="HD294"/>
  <c r="HH294" s="1"/>
  <c r="BH294"/>
  <c r="HJ293"/>
  <c r="DN293"/>
  <c r="DP293"/>
  <c r="HD293"/>
  <c r="HH293" s="1"/>
  <c r="BH293"/>
  <c r="HD292"/>
  <c r="HH292" s="1"/>
  <c r="BH292"/>
  <c r="HD291"/>
  <c r="HH291" s="1"/>
  <c r="BH291"/>
  <c r="HD290"/>
  <c r="HH290" s="1"/>
  <c r="BH290"/>
  <c r="HD289"/>
  <c r="HH289" s="1"/>
  <c r="BH289"/>
  <c r="HD288"/>
  <c r="HH288" s="1"/>
  <c r="BH288"/>
  <c r="HD287"/>
  <c r="HH287" s="1"/>
  <c r="BH287"/>
  <c r="HD286"/>
  <c r="HH286" s="1"/>
  <c r="BH286"/>
  <c r="HD285"/>
  <c r="HH285" s="1"/>
  <c r="BH285"/>
  <c r="HD284"/>
  <c r="HH284" s="1"/>
  <c r="BH284"/>
  <c r="HD283"/>
  <c r="HH283" s="1"/>
  <c r="BH283"/>
  <c r="HD282"/>
  <c r="HH282" s="1"/>
  <c r="BH282"/>
  <c r="HD281"/>
  <c r="HH281" s="1"/>
  <c r="BH281"/>
  <c r="HD280"/>
  <c r="HH280" s="1"/>
  <c r="BH280"/>
  <c r="HD279"/>
  <c r="HH279" s="1"/>
  <c r="BH279"/>
  <c r="HD278"/>
  <c r="HH278" s="1"/>
  <c r="BH278"/>
  <c r="HD277"/>
  <c r="HH277" s="1"/>
  <c r="BH277"/>
  <c r="HD276"/>
  <c r="HH276" s="1"/>
  <c r="BH276"/>
  <c r="HD275"/>
  <c r="HH275" s="1"/>
  <c r="BH275"/>
  <c r="HD274"/>
  <c r="HH274" s="1"/>
  <c r="BH274"/>
  <c r="HD273"/>
  <c r="HH273" s="1"/>
  <c r="BH273"/>
  <c r="HD272"/>
  <c r="HH272" s="1"/>
  <c r="BH272"/>
  <c r="HD271"/>
  <c r="HH271" s="1"/>
  <c r="BH271"/>
  <c r="HD270"/>
  <c r="HH270" s="1"/>
  <c r="BH270"/>
  <c r="HD269"/>
  <c r="HH269" s="1"/>
  <c r="BH269"/>
  <c r="HD268"/>
  <c r="HH268" s="1"/>
  <c r="BH268"/>
  <c r="HD267"/>
  <c r="HH267" s="1"/>
  <c r="BH267"/>
  <c r="HD266"/>
  <c r="HH266" s="1"/>
  <c r="BH266"/>
  <c r="AV293"/>
  <c r="AT293"/>
  <c r="AT292"/>
  <c r="DN292" s="1"/>
  <c r="DP292" s="1"/>
  <c r="HJ292" s="1"/>
  <c r="AT291"/>
  <c r="DN291" s="1"/>
  <c r="DP291" s="1"/>
  <c r="HJ291" s="1"/>
  <c r="AT290"/>
  <c r="DN290" s="1"/>
  <c r="DP290" s="1"/>
  <c r="HJ290" s="1"/>
  <c r="AT289"/>
  <c r="DN289" s="1"/>
  <c r="DP289" s="1"/>
  <c r="HJ289" s="1"/>
  <c r="AT288"/>
  <c r="DN288" s="1"/>
  <c r="DP288" s="1"/>
  <c r="HJ288" s="1"/>
  <c r="AT287"/>
  <c r="DN287" s="1"/>
  <c r="DP287" s="1"/>
  <c r="HJ287" s="1"/>
  <c r="AT286"/>
  <c r="DN286" s="1"/>
  <c r="DP286" s="1"/>
  <c r="HJ286" s="1"/>
  <c r="AT285"/>
  <c r="DN285" s="1"/>
  <c r="DP285" s="1"/>
  <c r="HJ285" s="1"/>
  <c r="AT284"/>
  <c r="DN284" s="1"/>
  <c r="DP284" s="1"/>
  <c r="HJ284" s="1"/>
  <c r="AT283"/>
  <c r="DN283" s="1"/>
  <c r="DP283" s="1"/>
  <c r="HJ283" s="1"/>
  <c r="AT282"/>
  <c r="DN282" s="1"/>
  <c r="DP282" s="1"/>
  <c r="HJ282" s="1"/>
  <c r="AT281"/>
  <c r="DN281" s="1"/>
  <c r="DP281" s="1"/>
  <c r="HJ281" s="1"/>
  <c r="AT280"/>
  <c r="DN280" s="1"/>
  <c r="DP280" s="1"/>
  <c r="HJ280" s="1"/>
  <c r="AT279"/>
  <c r="DN279" s="1"/>
  <c r="DP279" s="1"/>
  <c r="HJ279" s="1"/>
  <c r="AT278"/>
  <c r="DN278" s="1"/>
  <c r="DP278" s="1"/>
  <c r="HJ278" s="1"/>
  <c r="AT277"/>
  <c r="DN277" s="1"/>
  <c r="DP277" s="1"/>
  <c r="HJ277" s="1"/>
  <c r="AT276"/>
  <c r="DN276" s="1"/>
  <c r="DP276" s="1"/>
  <c r="HJ276" s="1"/>
  <c r="AT275"/>
  <c r="DN275" s="1"/>
  <c r="DP275" s="1"/>
  <c r="HJ275" s="1"/>
  <c r="AT274"/>
  <c r="DN274" s="1"/>
  <c r="DP274" s="1"/>
  <c r="HJ274" s="1"/>
  <c r="AT273"/>
  <c r="DN273" s="1"/>
  <c r="DP273" s="1"/>
  <c r="HJ273" s="1"/>
  <c r="AT272"/>
  <c r="DN272" s="1"/>
  <c r="DP272" s="1"/>
  <c r="HJ272" s="1"/>
  <c r="AT271"/>
  <c r="DN271" s="1"/>
  <c r="DP271" s="1"/>
  <c r="HJ271" s="1"/>
  <c r="AT270"/>
  <c r="DN270" s="1"/>
  <c r="DP270" s="1"/>
  <c r="HJ270" s="1"/>
  <c r="AT269"/>
  <c r="DN269" s="1"/>
  <c r="DP269" s="1"/>
  <c r="HJ269" s="1"/>
  <c r="AT268"/>
  <c r="DN268" s="1"/>
  <c r="DP268" s="1"/>
  <c r="HJ268" s="1"/>
  <c r="AT267"/>
  <c r="DN267" s="1"/>
  <c r="DP267" s="1"/>
  <c r="HJ267" s="1"/>
  <c r="AT266"/>
  <c r="DN266" s="1"/>
  <c r="DP266" s="1"/>
  <c r="AT265"/>
  <c r="AZ293"/>
  <c r="BJ293" s="1"/>
  <c r="AZ292"/>
  <c r="AZ291"/>
  <c r="BJ291" s="1"/>
  <c r="AF291" s="1"/>
  <c r="BL291" s="1"/>
  <c r="AZ290"/>
  <c r="AZ289"/>
  <c r="BJ289" s="1"/>
  <c r="AF289" s="1"/>
  <c r="BL289" s="1"/>
  <c r="AZ288"/>
  <c r="AZ287"/>
  <c r="BJ287" s="1"/>
  <c r="AF287" s="1"/>
  <c r="BL287" s="1"/>
  <c r="AZ286"/>
  <c r="AZ285"/>
  <c r="BJ285" s="1"/>
  <c r="AF285" s="1"/>
  <c r="BL285" s="1"/>
  <c r="AZ284"/>
  <c r="AZ283"/>
  <c r="BJ283" s="1"/>
  <c r="AF283" s="1"/>
  <c r="BL283" s="1"/>
  <c r="AZ282"/>
  <c r="AZ281"/>
  <c r="BJ281" s="1"/>
  <c r="AF281" s="1"/>
  <c r="BL281" s="1"/>
  <c r="AZ280"/>
  <c r="AZ279"/>
  <c r="BJ279" s="1"/>
  <c r="AF279" s="1"/>
  <c r="BL279" s="1"/>
  <c r="AZ278"/>
  <c r="AZ277"/>
  <c r="BJ277" s="1"/>
  <c r="AF277" s="1"/>
  <c r="BL277" s="1"/>
  <c r="AZ276"/>
  <c r="AZ275"/>
  <c r="BJ275" s="1"/>
  <c r="AF275" s="1"/>
  <c r="BL275" s="1"/>
  <c r="AZ274"/>
  <c r="AZ273"/>
  <c r="BJ273" s="1"/>
  <c r="AF273" s="1"/>
  <c r="BL273" s="1"/>
  <c r="AZ272"/>
  <c r="AZ271"/>
  <c r="BJ271" s="1"/>
  <c r="AF271" s="1"/>
  <c r="BL271" s="1"/>
  <c r="AZ270"/>
  <c r="AZ269"/>
  <c r="BJ269" s="1"/>
  <c r="AF269" s="1"/>
  <c r="BL269" s="1"/>
  <c r="AZ268"/>
  <c r="AZ267"/>
  <c r="BJ267" s="1"/>
  <c r="AF267" s="1"/>
  <c r="BL267" s="1"/>
  <c r="AZ266"/>
  <c r="BD294"/>
  <c r="BD293"/>
  <c r="BD292"/>
  <c r="BD291"/>
  <c r="BD290"/>
  <c r="BD289"/>
  <c r="BD288"/>
  <c r="BD287"/>
  <c r="BD286"/>
  <c r="BD285"/>
  <c r="BD284"/>
  <c r="BD283"/>
  <c r="BD282"/>
  <c r="BD281"/>
  <c r="BD280"/>
  <c r="BD279"/>
  <c r="BD278"/>
  <c r="BD277"/>
  <c r="BD276"/>
  <c r="BD275"/>
  <c r="BC274"/>
  <c r="BC272"/>
  <c r="BC270"/>
  <c r="BC268"/>
  <c r="BC266"/>
  <c r="BG294"/>
  <c r="BG293"/>
  <c r="BG292"/>
  <c r="BG291"/>
  <c r="BG290"/>
  <c r="BG289"/>
  <c r="BG288"/>
  <c r="BG287"/>
  <c r="BG286"/>
  <c r="BG285"/>
  <c r="BG284"/>
  <c r="BG283"/>
  <c r="BG282"/>
  <c r="BG281"/>
  <c r="BG280"/>
  <c r="BG279"/>
  <c r="BG278"/>
  <c r="BG277"/>
  <c r="BG276"/>
  <c r="BG275"/>
  <c r="BG274"/>
  <c r="BG273"/>
  <c r="BG272"/>
  <c r="BG271"/>
  <c r="BG270"/>
  <c r="BG269"/>
  <c r="BG268"/>
  <c r="BG267"/>
  <c r="BG266"/>
  <c r="CR294"/>
  <c r="CR293"/>
  <c r="CR292"/>
  <c r="CR291"/>
  <c r="CR290"/>
  <c r="CR289"/>
  <c r="CR288"/>
  <c r="CR287"/>
  <c r="CR286"/>
  <c r="CR285"/>
  <c r="CR284"/>
  <c r="CR283"/>
  <c r="CR282"/>
  <c r="CR281"/>
  <c r="CR280"/>
  <c r="CR279"/>
  <c r="CR278"/>
  <c r="CR277"/>
  <c r="CR276"/>
  <c r="CR275"/>
  <c r="CR274"/>
  <c r="CR273"/>
  <c r="CR272"/>
  <c r="CR271"/>
  <c r="CR270"/>
  <c r="CR269"/>
  <c r="CR268"/>
  <c r="CR267"/>
  <c r="CR266"/>
  <c r="FP289"/>
  <c r="FP288"/>
  <c r="FP287"/>
  <c r="FP286"/>
  <c r="FP285"/>
  <c r="FP284"/>
  <c r="FP283"/>
  <c r="FP282"/>
  <c r="FP281"/>
  <c r="FP280"/>
  <c r="FP279"/>
  <c r="FP278"/>
  <c r="FP277"/>
  <c r="FP276"/>
  <c r="FP275"/>
  <c r="FP274"/>
  <c r="FP273"/>
  <c r="FP272"/>
  <c r="FP271"/>
  <c r="FP270"/>
  <c r="FP269"/>
  <c r="FP268"/>
  <c r="FP267"/>
  <c r="FP266"/>
  <c r="EZ295"/>
  <c r="EX295"/>
  <c r="EZ294"/>
  <c r="EX294"/>
  <c r="EZ293"/>
  <c r="EX293"/>
  <c r="EZ292"/>
  <c r="EX292"/>
  <c r="EZ291"/>
  <c r="EX291"/>
  <c r="EZ290"/>
  <c r="EX290"/>
  <c r="EZ289"/>
  <c r="EX289"/>
  <c r="EZ288"/>
  <c r="EX288"/>
  <c r="EZ287"/>
  <c r="EX287"/>
  <c r="EZ286"/>
  <c r="EX286"/>
  <c r="EZ285"/>
  <c r="EX285"/>
  <c r="EZ284"/>
  <c r="EX284"/>
  <c r="EZ283"/>
  <c r="EX283"/>
  <c r="EZ282"/>
  <c r="EX282"/>
  <c r="EZ281"/>
  <c r="EX281"/>
  <c r="EZ280"/>
  <c r="EX280"/>
  <c r="EZ279"/>
  <c r="EX279"/>
  <c r="EZ278"/>
  <c r="EX278"/>
  <c r="EZ277"/>
  <c r="EX277"/>
  <c r="EZ276"/>
  <c r="EX276"/>
  <c r="EZ275"/>
  <c r="EX275"/>
  <c r="EZ274"/>
  <c r="EX274"/>
  <c r="EZ273"/>
  <c r="EX273"/>
  <c r="EZ272"/>
  <c r="EX272"/>
  <c r="EZ271"/>
  <c r="EX271"/>
  <c r="EZ270"/>
  <c r="EX270"/>
  <c r="EZ269"/>
  <c r="EX269"/>
  <c r="EZ268"/>
  <c r="EX268"/>
  <c r="EZ267"/>
  <c r="FO267"/>
  <c r="EW267"/>
  <c r="EY267"/>
  <c r="FO266"/>
  <c r="EW266"/>
  <c r="EY266"/>
  <c r="CQ294"/>
  <c r="CQ293"/>
  <c r="CQ292"/>
  <c r="CQ291"/>
  <c r="CQ290"/>
  <c r="CQ289"/>
  <c r="CQ288"/>
  <c r="CQ287"/>
  <c r="CQ286"/>
  <c r="CQ285"/>
  <c r="CQ284"/>
  <c r="CQ283"/>
  <c r="CQ282"/>
  <c r="CQ281"/>
  <c r="CQ280"/>
  <c r="CQ279"/>
  <c r="CQ278"/>
  <c r="CQ277"/>
  <c r="CQ276"/>
  <c r="CQ275"/>
  <c r="CQ274"/>
  <c r="CQ273"/>
  <c r="CQ272"/>
  <c r="CQ271"/>
  <c r="CQ270"/>
  <c r="CQ269"/>
  <c r="CQ268"/>
  <c r="CQ267"/>
  <c r="CQ266"/>
  <c r="EY295"/>
  <c r="EW295"/>
  <c r="EY294"/>
  <c r="EW294"/>
  <c r="EY293"/>
  <c r="EW293"/>
  <c r="EY292"/>
  <c r="EW292"/>
  <c r="EY291"/>
  <c r="EW291"/>
  <c r="EY290"/>
  <c r="EW290"/>
  <c r="EY289"/>
  <c r="EW289"/>
  <c r="EY288"/>
  <c r="EW288"/>
  <c r="EY287"/>
  <c r="EW287"/>
  <c r="EY286"/>
  <c r="EW286"/>
  <c r="EY285"/>
  <c r="EW285"/>
  <c r="EY284"/>
  <c r="EW284"/>
  <c r="EY283"/>
  <c r="EW283"/>
  <c r="EY282"/>
  <c r="EW282"/>
  <c r="EY281"/>
  <c r="EW281"/>
  <c r="EY280"/>
  <c r="EW280"/>
  <c r="EY279"/>
  <c r="EW279"/>
  <c r="EY278"/>
  <c r="EW278"/>
  <c r="EY277"/>
  <c r="EW277"/>
  <c r="EY276"/>
  <c r="EW276"/>
  <c r="EY275"/>
  <c r="EW275"/>
  <c r="EY274"/>
  <c r="EW274"/>
  <c r="EY273"/>
  <c r="EW273"/>
  <c r="EY272"/>
  <c r="EW272"/>
  <c r="EY271"/>
  <c r="EW271"/>
  <c r="EY270"/>
  <c r="EW270"/>
  <c r="EY269"/>
  <c r="EW269"/>
  <c r="EY268"/>
  <c r="EW268"/>
  <c r="EX267"/>
  <c r="EX266"/>
  <c r="EZ266" s="1"/>
  <c r="GS283"/>
  <c r="GW283" s="1"/>
  <c r="GS282"/>
  <c r="GW282" s="1"/>
  <c r="GS281"/>
  <c r="GW281" s="1"/>
  <c r="GS279"/>
  <c r="GW279" s="1"/>
  <c r="DL291"/>
  <c r="HL291" s="1"/>
  <c r="DL289"/>
  <c r="HL289" s="1"/>
  <c r="DL287"/>
  <c r="HL287" s="1"/>
  <c r="DL285"/>
  <c r="HL285" s="1"/>
  <c r="DL283"/>
  <c r="HL283" s="1"/>
  <c r="DL281"/>
  <c r="HL281" s="1"/>
  <c r="DL279"/>
  <c r="HL279" s="1"/>
  <c r="DL277"/>
  <c r="HL277" s="1"/>
  <c r="DL275"/>
  <c r="HL275" s="1"/>
  <c r="DL273"/>
  <c r="HL273" s="1"/>
  <c r="DL271"/>
  <c r="HL271" s="1"/>
  <c r="DL269"/>
  <c r="HL269" s="1"/>
  <c r="DL267"/>
  <c r="HL267" s="1"/>
  <c r="EI56"/>
  <c r="CA75"/>
  <c r="CA73"/>
  <c r="CA72"/>
  <c r="CA71"/>
  <c r="CA70"/>
  <c r="CA69"/>
  <c r="CA68"/>
  <c r="CA67"/>
  <c r="CA66"/>
  <c r="CA65"/>
  <c r="CA64"/>
  <c r="CA63"/>
  <c r="CA62"/>
  <c r="CA61"/>
  <c r="CA59"/>
  <c r="CA54"/>
  <c r="CA53"/>
  <c r="AF75"/>
  <c r="BL75" s="1"/>
  <c r="EJ54"/>
  <c r="AF53"/>
  <c r="BL53" s="1"/>
  <c r="AF55"/>
  <c r="BL55" s="1"/>
  <c r="AF57"/>
  <c r="BL57" s="1"/>
  <c r="CB59"/>
  <c r="AF61"/>
  <c r="BL61" s="1"/>
  <c r="AF63"/>
  <c r="BL63" s="1"/>
  <c r="AF65"/>
  <c r="BL65" s="1"/>
  <c r="AF67"/>
  <c r="BL67" s="1"/>
  <c r="AF69"/>
  <c r="BL69" s="1"/>
  <c r="AF71"/>
  <c r="BL71" s="1"/>
  <c r="AF73"/>
  <c r="BL73" s="1"/>
  <c r="AF77"/>
  <c r="BL77" s="1"/>
  <c r="AF79"/>
  <c r="BL79" s="1"/>
  <c r="HJ266" l="1"/>
  <c r="HJ53"/>
  <c r="HJ55"/>
  <c r="HJ57"/>
  <c r="HJ59"/>
  <c r="HJ61"/>
  <c r="HJ63"/>
  <c r="HJ65"/>
  <c r="HJ67"/>
  <c r="HJ69"/>
  <c r="HJ71"/>
  <c r="HJ73"/>
  <c r="HJ75"/>
  <c r="HJ77"/>
  <c r="HJ79"/>
  <c r="HJ81"/>
  <c r="HI53"/>
  <c r="HI55"/>
  <c r="HI57"/>
  <c r="HI59"/>
  <c r="HI61"/>
  <c r="HI63"/>
  <c r="HI65"/>
  <c r="HI67"/>
  <c r="HI69"/>
  <c r="HI71"/>
  <c r="HI73"/>
  <c r="HI75"/>
  <c r="HI77"/>
  <c r="HI79"/>
  <c r="HI81"/>
  <c r="HJ52"/>
  <c r="HJ54"/>
  <c r="HJ56"/>
  <c r="HJ58"/>
  <c r="HJ60"/>
  <c r="HJ62"/>
  <c r="HJ64"/>
  <c r="HJ66"/>
  <c r="HJ68"/>
  <c r="HJ70"/>
  <c r="HJ72"/>
  <c r="HJ74"/>
  <c r="HJ76"/>
  <c r="HJ78"/>
  <c r="HJ80"/>
  <c r="HI52"/>
  <c r="HI54"/>
  <c r="HI56"/>
  <c r="HI58"/>
  <c r="HI60"/>
  <c r="HI62"/>
  <c r="HI64"/>
  <c r="HI66"/>
  <c r="HI68"/>
  <c r="HI70"/>
  <c r="HI72"/>
  <c r="HI74"/>
  <c r="HI76"/>
  <c r="HI78"/>
  <c r="HI80"/>
  <c r="BJ266"/>
  <c r="AF266" s="1"/>
  <c r="BJ268"/>
  <c r="AF268" s="1"/>
  <c r="BJ270"/>
  <c r="AF270" s="1"/>
  <c r="BJ272"/>
  <c r="AF272" s="1"/>
  <c r="BJ274"/>
  <c r="AF274" s="1"/>
  <c r="BJ276"/>
  <c r="AF276" s="1"/>
  <c r="BJ278"/>
  <c r="AF278" s="1"/>
  <c r="BJ280"/>
  <c r="AF280" s="1"/>
  <c r="BJ282"/>
  <c r="AF282" s="1"/>
  <c r="BJ284"/>
  <c r="AF284" s="1"/>
  <c r="BJ286"/>
  <c r="AF286" s="1"/>
  <c r="BJ288"/>
  <c r="AF288" s="1"/>
  <c r="BJ290"/>
  <c r="AF290" s="1"/>
  <c r="BJ292"/>
  <c r="AF292" s="1"/>
  <c r="AV265"/>
  <c r="AV266"/>
  <c r="AV267"/>
  <c r="AV268"/>
  <c r="AV269"/>
  <c r="AV270"/>
  <c r="AV271"/>
  <c r="AV272"/>
  <c r="AV273"/>
  <c r="AV274"/>
  <c r="AV275"/>
  <c r="AV276"/>
  <c r="AV277"/>
  <c r="AV278"/>
  <c r="AV279"/>
  <c r="AV280"/>
  <c r="AV281"/>
  <c r="AV282"/>
  <c r="AV283"/>
  <c r="AV284"/>
  <c r="AV285"/>
  <c r="AV286"/>
  <c r="AV287"/>
  <c r="AV288"/>
  <c r="AV289"/>
  <c r="AV290"/>
  <c r="AV291"/>
  <c r="AV292"/>
  <c r="BI266"/>
  <c r="AE266" s="1"/>
  <c r="BI268"/>
  <c r="AE268" s="1"/>
  <c r="BI270"/>
  <c r="AE270" s="1"/>
  <c r="BI272"/>
  <c r="AE272" s="1"/>
  <c r="BI274"/>
  <c r="AE274" s="1"/>
  <c r="BI276"/>
  <c r="AE276" s="1"/>
  <c r="BI278"/>
  <c r="AE278" s="1"/>
  <c r="BI280"/>
  <c r="AE280" s="1"/>
  <c r="BI282"/>
  <c r="AE282" s="1"/>
  <c r="BI284"/>
  <c r="AE284" s="1"/>
  <c r="BI286"/>
  <c r="AE286" s="1"/>
  <c r="BI288"/>
  <c r="AE288" s="1"/>
  <c r="BI290"/>
  <c r="AE290" s="1"/>
  <c r="BI292"/>
  <c r="AE292" s="1"/>
  <c r="BJ52"/>
  <c r="AF52" s="1"/>
  <c r="BL52" s="1"/>
  <c r="BJ54"/>
  <c r="AF54" s="1"/>
  <c r="BL54" s="1"/>
  <c r="BJ56"/>
  <c r="AF56" s="1"/>
  <c r="BL56" s="1"/>
  <c r="BJ58"/>
  <c r="AF58" s="1"/>
  <c r="BL58" s="1"/>
  <c r="BJ60"/>
  <c r="AF60" s="1"/>
  <c r="BL60" s="1"/>
  <c r="BJ62"/>
  <c r="AF62" s="1"/>
  <c r="BL62" s="1"/>
  <c r="BJ64"/>
  <c r="AF64" s="1"/>
  <c r="BL64" s="1"/>
  <c r="BJ66"/>
  <c r="AF66" s="1"/>
  <c r="BL66" s="1"/>
  <c r="BJ68"/>
  <c r="AF68" s="1"/>
  <c r="BL68" s="1"/>
  <c r="BJ70"/>
  <c r="AF70" s="1"/>
  <c r="BL70" s="1"/>
  <c r="BJ72"/>
  <c r="AF72" s="1"/>
  <c r="BL72" s="1"/>
  <c r="BJ74"/>
  <c r="AF74" s="1"/>
  <c r="BL74" s="1"/>
  <c r="BJ76"/>
  <c r="AF76" s="1"/>
  <c r="BL76" s="1"/>
  <c r="BJ78"/>
  <c r="AF78" s="1"/>
  <c r="BL78" s="1"/>
  <c r="BJ80"/>
  <c r="AV52"/>
  <c r="AV53"/>
  <c r="AV54"/>
  <c r="AV55"/>
  <c r="AV56"/>
  <c r="AV57"/>
  <c r="AV58"/>
  <c r="AV59"/>
  <c r="AV60"/>
  <c r="AV61"/>
  <c r="AV62"/>
  <c r="AV63"/>
  <c r="AV64"/>
  <c r="AV65"/>
  <c r="AV66"/>
  <c r="AV67"/>
  <c r="AV68"/>
  <c r="AV69"/>
  <c r="AV70"/>
  <c r="AV71"/>
  <c r="AV72"/>
  <c r="AV73"/>
  <c r="AV74"/>
  <c r="AV75"/>
  <c r="AV76"/>
  <c r="AV77"/>
  <c r="AV78"/>
  <c r="AV79"/>
  <c r="AV80"/>
  <c r="AV81"/>
  <c r="GZ63"/>
  <c r="GJ53"/>
  <c r="GJ55"/>
  <c r="GJ57"/>
  <c r="GJ59"/>
  <c r="GJ61"/>
  <c r="GZ61" s="1"/>
  <c r="GJ63"/>
  <c r="GJ65"/>
  <c r="GZ65" s="1"/>
  <c r="GJ67"/>
  <c r="GJ69"/>
  <c r="GJ71"/>
  <c r="GZ71" s="1"/>
  <c r="GJ73"/>
  <c r="GZ73" s="1"/>
  <c r="GJ75"/>
  <c r="GZ75" s="1"/>
  <c r="BI52"/>
  <c r="BI54"/>
  <c r="BI56"/>
  <c r="BI58"/>
  <c r="BI60"/>
  <c r="BI62"/>
  <c r="BI64"/>
  <c r="BI66"/>
  <c r="BI68"/>
  <c r="BI70"/>
  <c r="BI72"/>
  <c r="BI74"/>
  <c r="BI76"/>
  <c r="BI78"/>
  <c r="BI80"/>
  <c r="AU52"/>
  <c r="AU53"/>
  <c r="AU54"/>
  <c r="AU55"/>
  <c r="AU56"/>
  <c r="AU57"/>
  <c r="AU58"/>
  <c r="AU59"/>
  <c r="AU60"/>
  <c r="AU61"/>
  <c r="AU62"/>
  <c r="AU63"/>
  <c r="AU64"/>
  <c r="AU65"/>
  <c r="AU66"/>
  <c r="AU67"/>
  <c r="AU68"/>
  <c r="AU69"/>
  <c r="AU70"/>
  <c r="AU71"/>
  <c r="AU72"/>
  <c r="AU73"/>
  <c r="AU74"/>
  <c r="AU75"/>
  <c r="AU76"/>
  <c r="AU77"/>
  <c r="AU78"/>
  <c r="AU79"/>
  <c r="AU80"/>
  <c r="AU81"/>
  <c r="GI52"/>
  <c r="GI53"/>
  <c r="GI54"/>
  <c r="GI55"/>
  <c r="GI56"/>
  <c r="GI57"/>
  <c r="GI58"/>
  <c r="GI59"/>
  <c r="GV76"/>
  <c r="GZ76" s="1"/>
  <c r="GV77"/>
  <c r="GZ77" s="1"/>
  <c r="GV78"/>
  <c r="GZ78" s="1"/>
  <c r="GV79"/>
  <c r="GZ79" s="1"/>
  <c r="GV80"/>
  <c r="GZ80" s="1"/>
  <c r="GU61"/>
  <c r="GY61" s="1"/>
  <c r="GU63"/>
  <c r="GY63" s="1"/>
  <c r="GU65"/>
  <c r="GY65" s="1"/>
  <c r="GU66"/>
  <c r="GY66" s="1"/>
  <c r="GU70"/>
  <c r="GY70" s="1"/>
  <c r="GU72"/>
  <c r="GY72" s="1"/>
  <c r="GU73"/>
  <c r="GY73" s="1"/>
  <c r="GU75"/>
  <c r="GY75" s="1"/>
  <c r="GU77"/>
  <c r="GY77" s="1"/>
  <c r="GU78"/>
  <c r="GY78" s="1"/>
  <c r="GU80"/>
  <c r="GY80" s="1"/>
  <c r="GR266"/>
  <c r="GV266"/>
  <c r="GZ266" s="1"/>
  <c r="GR267"/>
  <c r="GV267"/>
  <c r="GZ267" s="1"/>
  <c r="GR268"/>
  <c r="GV268"/>
  <c r="GZ268" s="1"/>
  <c r="GR269"/>
  <c r="GV269"/>
  <c r="GZ269" s="1"/>
  <c r="GR270"/>
  <c r="GV270"/>
  <c r="GZ270" s="1"/>
  <c r="GR271"/>
  <c r="GV271"/>
  <c r="GZ271" s="1"/>
  <c r="GR272"/>
  <c r="GV272"/>
  <c r="GZ272" s="1"/>
  <c r="GR273"/>
  <c r="GV273"/>
  <c r="GZ273" s="1"/>
  <c r="GR274"/>
  <c r="GV274"/>
  <c r="GZ274" s="1"/>
  <c r="BI267"/>
  <c r="AE267" s="1"/>
  <c r="BI269"/>
  <c r="AE269" s="1"/>
  <c r="BI271"/>
  <c r="AE271" s="1"/>
  <c r="BI273"/>
  <c r="AE273" s="1"/>
  <c r="BI275"/>
  <c r="AE275" s="1"/>
  <c r="BI277"/>
  <c r="AE277" s="1"/>
  <c r="BI279"/>
  <c r="AE279" s="1"/>
  <c r="BI281"/>
  <c r="AE281" s="1"/>
  <c r="BI283"/>
  <c r="AE283" s="1"/>
  <c r="BI285"/>
  <c r="AE285" s="1"/>
  <c r="BI287"/>
  <c r="AE287" s="1"/>
  <c r="BI289"/>
  <c r="AE289" s="1"/>
  <c r="BI291"/>
  <c r="AE291" s="1"/>
  <c r="BI293"/>
  <c r="BI65"/>
  <c r="BI67"/>
  <c r="BI69"/>
  <c r="BI71"/>
  <c r="AE71" s="1"/>
  <c r="BK71" s="1"/>
  <c r="BI73"/>
  <c r="AE73" s="1"/>
  <c r="BK73" s="1"/>
  <c r="BI75"/>
  <c r="BI77"/>
  <c r="BI79"/>
  <c r="GY52"/>
  <c r="GY53"/>
  <c r="GY54"/>
  <c r="GY55"/>
  <c r="GY56"/>
  <c r="GY57"/>
  <c r="GY58"/>
  <c r="GY59"/>
  <c r="GV53"/>
  <c r="GZ53" s="1"/>
  <c r="GV55"/>
  <c r="GZ55" s="1"/>
  <c r="GV57"/>
  <c r="GZ57" s="1"/>
  <c r="GV59"/>
  <c r="GZ59" s="1"/>
  <c r="GZ62"/>
  <c r="GV67"/>
  <c r="GZ67" s="1"/>
  <c r="GV69"/>
  <c r="GZ69" s="1"/>
  <c r="GJ52"/>
  <c r="GZ52" s="1"/>
  <c r="GJ54"/>
  <c r="GZ54" s="1"/>
  <c r="GJ56"/>
  <c r="GZ56" s="1"/>
  <c r="GJ58"/>
  <c r="GZ58" s="1"/>
  <c r="GJ60"/>
  <c r="GZ60" s="1"/>
  <c r="GJ62"/>
  <c r="GJ64"/>
  <c r="GZ64" s="1"/>
  <c r="GJ66"/>
  <c r="GZ66" s="1"/>
  <c r="GJ68"/>
  <c r="GZ68" s="1"/>
  <c r="GJ70"/>
  <c r="GZ70" s="1"/>
  <c r="GJ72"/>
  <c r="GZ72" s="1"/>
  <c r="GJ74"/>
  <c r="GZ74" s="1"/>
  <c r="GU68"/>
  <c r="GY68" s="1"/>
  <c r="GU60"/>
  <c r="GY60" s="1"/>
  <c r="GU62"/>
  <c r="GY62" s="1"/>
  <c r="GU64"/>
  <c r="GY64" s="1"/>
  <c r="GU67"/>
  <c r="GY67" s="1"/>
  <c r="GU69"/>
  <c r="GY69" s="1"/>
  <c r="GU71"/>
  <c r="GY71" s="1"/>
  <c r="GU74"/>
  <c r="GY74" s="1"/>
  <c r="GU76"/>
  <c r="GY76" s="1"/>
  <c r="GU79"/>
  <c r="GY79" s="1"/>
  <c r="DR267"/>
  <c r="DT267"/>
  <c r="DR269"/>
  <c r="DT269"/>
  <c r="DR271"/>
  <c r="DT271"/>
  <c r="DR273"/>
  <c r="DT273"/>
  <c r="DR275"/>
  <c r="DT275"/>
  <c r="DR277"/>
  <c r="DT277"/>
  <c r="DR279"/>
  <c r="DT279"/>
  <c r="DR281"/>
  <c r="DT281"/>
  <c r="DR283"/>
  <c r="DT283"/>
  <c r="DR285"/>
  <c r="DT285"/>
  <c r="DR287"/>
  <c r="DT287"/>
  <c r="DR289"/>
  <c r="DT289"/>
  <c r="DR291"/>
  <c r="DT291"/>
  <c r="DH59"/>
  <c r="DG53"/>
  <c r="DG59"/>
  <c r="DG62"/>
  <c r="DG64"/>
  <c r="DG66"/>
  <c r="DG68"/>
  <c r="DG70"/>
  <c r="DG72"/>
  <c r="DG75"/>
  <c r="DG54"/>
  <c r="DG61"/>
  <c r="DG63"/>
  <c r="DG65"/>
  <c r="DG67"/>
  <c r="DG69"/>
  <c r="DG71"/>
  <c r="DK71"/>
  <c r="DG73"/>
  <c r="DK73"/>
  <c r="CB77"/>
  <c r="CB74"/>
  <c r="CB52"/>
  <c r="CA52"/>
  <c r="CB64"/>
  <c r="CB54"/>
  <c r="AF59"/>
  <c r="BL59" s="1"/>
  <c r="AE77"/>
  <c r="AE72"/>
  <c r="BK72" s="1"/>
  <c r="AE78"/>
  <c r="CB75"/>
  <c r="AE70"/>
  <c r="BK70" s="1"/>
  <c r="AE69"/>
  <c r="BK69" s="1"/>
  <c r="AE68"/>
  <c r="BK68" s="1"/>
  <c r="AE67"/>
  <c r="BK67" s="1"/>
  <c r="AE66"/>
  <c r="BK66" s="1"/>
  <c r="AE65"/>
  <c r="BK65" s="1"/>
  <c r="AE64"/>
  <c r="BK64" s="1"/>
  <c r="AE63"/>
  <c r="BK63" s="1"/>
  <c r="AE62"/>
  <c r="BK62" s="1"/>
  <c r="AE61"/>
  <c r="BK61" s="1"/>
  <c r="AE58"/>
  <c r="AE57"/>
  <c r="AE56"/>
  <c r="AE55"/>
  <c r="AE54"/>
  <c r="BK54" s="1"/>
  <c r="AE53"/>
  <c r="BK53" s="1"/>
  <c r="AE52"/>
  <c r="BK52" s="1"/>
  <c r="AE79"/>
  <c r="AE76"/>
  <c r="AE75"/>
  <c r="BK75" s="1"/>
  <c r="AE74"/>
  <c r="AE60"/>
  <c r="AE59"/>
  <c r="BK59" s="1"/>
  <c r="CB60"/>
  <c r="HB8"/>
  <c r="HF8" s="1"/>
  <c r="HB9"/>
  <c r="HB10"/>
  <c r="HB11"/>
  <c r="HB12"/>
  <c r="HB13"/>
  <c r="HB14"/>
  <c r="HB15"/>
  <c r="HB16"/>
  <c r="HB17"/>
  <c r="HB18"/>
  <c r="HF18" s="1"/>
  <c r="HB19"/>
  <c r="HB20"/>
  <c r="HB21"/>
  <c r="HB22"/>
  <c r="HF22" s="1"/>
  <c r="HB23"/>
  <c r="HF23" s="1"/>
  <c r="HB24"/>
  <c r="HB25"/>
  <c r="HF25" s="1"/>
  <c r="HB26"/>
  <c r="HB27"/>
  <c r="HB28"/>
  <c r="HB29"/>
  <c r="HB30"/>
  <c r="HB31"/>
  <c r="HF31" s="1"/>
  <c r="HB32"/>
  <c r="HF32" s="1"/>
  <c r="HB33"/>
  <c r="HB34"/>
  <c r="HB35"/>
  <c r="HF35" s="1"/>
  <c r="HB36"/>
  <c r="HB37"/>
  <c r="HF37" s="1"/>
  <c r="HB38"/>
  <c r="HB39"/>
  <c r="HB40"/>
  <c r="HF40" s="1"/>
  <c r="HB41"/>
  <c r="HB42"/>
  <c r="HB43"/>
  <c r="HB44"/>
  <c r="HB45"/>
  <c r="HB46"/>
  <c r="HB47"/>
  <c r="HB48"/>
  <c r="HB49"/>
  <c r="HB50"/>
  <c r="HB51"/>
  <c r="HB83"/>
  <c r="HF83" s="1"/>
  <c r="HB84"/>
  <c r="HF84" s="1"/>
  <c r="HB85"/>
  <c r="HF85" s="1"/>
  <c r="HB86"/>
  <c r="HF86" s="1"/>
  <c r="HB87"/>
  <c r="HF87" s="1"/>
  <c r="HB88"/>
  <c r="HF88" s="1"/>
  <c r="HB89"/>
  <c r="HF89" s="1"/>
  <c r="HB90"/>
  <c r="HF90" s="1"/>
  <c r="HB91"/>
  <c r="HF91" s="1"/>
  <c r="HB92"/>
  <c r="HF92" s="1"/>
  <c r="HB93"/>
  <c r="HF93" s="1"/>
  <c r="HB94"/>
  <c r="HF94" s="1"/>
  <c r="HB95"/>
  <c r="HF95" s="1"/>
  <c r="HB96"/>
  <c r="HF96" s="1"/>
  <c r="HB97"/>
  <c r="HF97" s="1"/>
  <c r="HB98"/>
  <c r="HF98" s="1"/>
  <c r="HB99"/>
  <c r="HF99" s="1"/>
  <c r="HB100"/>
  <c r="HF100" s="1"/>
  <c r="HB101"/>
  <c r="HF101" s="1"/>
  <c r="HB102"/>
  <c r="HF102" s="1"/>
  <c r="HB103"/>
  <c r="HF103" s="1"/>
  <c r="HB104"/>
  <c r="HF104" s="1"/>
  <c r="HB105"/>
  <c r="HF105" s="1"/>
  <c r="HB106"/>
  <c r="HF106" s="1"/>
  <c r="HB107"/>
  <c r="HF107" s="1"/>
  <c r="HB108"/>
  <c r="HF108" s="1"/>
  <c r="HB109"/>
  <c r="HF109" s="1"/>
  <c r="HB110"/>
  <c r="HF110" s="1"/>
  <c r="HB111"/>
  <c r="HF111" s="1"/>
  <c r="HB112"/>
  <c r="HF112" s="1"/>
  <c r="HB113"/>
  <c r="HF113" s="1"/>
  <c r="HB114"/>
  <c r="HF114" s="1"/>
  <c r="HB115"/>
  <c r="HF115" s="1"/>
  <c r="HB116"/>
  <c r="HF116" s="1"/>
  <c r="HB117"/>
  <c r="HF117" s="1"/>
  <c r="HB118"/>
  <c r="HF118" s="1"/>
  <c r="HB119"/>
  <c r="HF119" s="1"/>
  <c r="HB120"/>
  <c r="HF120" s="1"/>
  <c r="HB121"/>
  <c r="HF121" s="1"/>
  <c r="HB122"/>
  <c r="HF122" s="1"/>
  <c r="HB123"/>
  <c r="HF123" s="1"/>
  <c r="HB124"/>
  <c r="HF124" s="1"/>
  <c r="HB125"/>
  <c r="HF125" s="1"/>
  <c r="HB126"/>
  <c r="HF126" s="1"/>
  <c r="HB127"/>
  <c r="HF127" s="1"/>
  <c r="HB128"/>
  <c r="HF128" s="1"/>
  <c r="HB129"/>
  <c r="HF129" s="1"/>
  <c r="HB130"/>
  <c r="HF130" s="1"/>
  <c r="HB131"/>
  <c r="HF131" s="1"/>
  <c r="HB132"/>
  <c r="HF132" s="1"/>
  <c r="HB133"/>
  <c r="HF133" s="1"/>
  <c r="HB134"/>
  <c r="HF134" s="1"/>
  <c r="HB135"/>
  <c r="HF135" s="1"/>
  <c r="HB136"/>
  <c r="HF136" s="1"/>
  <c r="HB137"/>
  <c r="HF137" s="1"/>
  <c r="HB138"/>
  <c r="HF138" s="1"/>
  <c r="HB139"/>
  <c r="HF139" s="1"/>
  <c r="HB140"/>
  <c r="HF140" s="1"/>
  <c r="HB141"/>
  <c r="HF141" s="1"/>
  <c r="HB142"/>
  <c r="HF142" s="1"/>
  <c r="HB143"/>
  <c r="HF143" s="1"/>
  <c r="HB144"/>
  <c r="HF144" s="1"/>
  <c r="HB145"/>
  <c r="HF145" s="1"/>
  <c r="HB146"/>
  <c r="HF146" s="1"/>
  <c r="HB147"/>
  <c r="HF147" s="1"/>
  <c r="HB148"/>
  <c r="HF148" s="1"/>
  <c r="HB149"/>
  <c r="HF149" s="1"/>
  <c r="HB150"/>
  <c r="HF150" s="1"/>
  <c r="HB151"/>
  <c r="HF151" s="1"/>
  <c r="HB152"/>
  <c r="HF152" s="1"/>
  <c r="HB153"/>
  <c r="HF153" s="1"/>
  <c r="HB154"/>
  <c r="HF154" s="1"/>
  <c r="HB155"/>
  <c r="HF155" s="1"/>
  <c r="HB156"/>
  <c r="HF156" s="1"/>
  <c r="HB157"/>
  <c r="HF157" s="1"/>
  <c r="HB158"/>
  <c r="HF158" s="1"/>
  <c r="HB159"/>
  <c r="HF159" s="1"/>
  <c r="HB160"/>
  <c r="HF160" s="1"/>
  <c r="HB161"/>
  <c r="HF161" s="1"/>
  <c r="HB162"/>
  <c r="HF162" s="1"/>
  <c r="HB163"/>
  <c r="HF163" s="1"/>
  <c r="HB164"/>
  <c r="HF164" s="1"/>
  <c r="HB165"/>
  <c r="HF165" s="1"/>
  <c r="HB166"/>
  <c r="HF166" s="1"/>
  <c r="HB167"/>
  <c r="HF167" s="1"/>
  <c r="HB168"/>
  <c r="HF168" s="1"/>
  <c r="HB169"/>
  <c r="HF169" s="1"/>
  <c r="HB170"/>
  <c r="HF170" s="1"/>
  <c r="HB171"/>
  <c r="HF171" s="1"/>
  <c r="HB172"/>
  <c r="HF172" s="1"/>
  <c r="HB173"/>
  <c r="HF173" s="1"/>
  <c r="HB174"/>
  <c r="HF174" s="1"/>
  <c r="HB175"/>
  <c r="HF175" s="1"/>
  <c r="HB176"/>
  <c r="HF176" s="1"/>
  <c r="HB177"/>
  <c r="HF177" s="1"/>
  <c r="HB178"/>
  <c r="HF178" s="1"/>
  <c r="HB179"/>
  <c r="HF179" s="1"/>
  <c r="HB180"/>
  <c r="HF180" s="1"/>
  <c r="HB181"/>
  <c r="HF181" s="1"/>
  <c r="HB182"/>
  <c r="HF182" s="1"/>
  <c r="HB183"/>
  <c r="HF183" s="1"/>
  <c r="HB184"/>
  <c r="HF184" s="1"/>
  <c r="HB185"/>
  <c r="HF185" s="1"/>
  <c r="HB186"/>
  <c r="HF186" s="1"/>
  <c r="HB187"/>
  <c r="HF187" s="1"/>
  <c r="HB188"/>
  <c r="HB189"/>
  <c r="HF189" s="1"/>
  <c r="HB190"/>
  <c r="HF190" s="1"/>
  <c r="HB191"/>
  <c r="HF191" s="1"/>
  <c r="HB192"/>
  <c r="HF192" s="1"/>
  <c r="HB193"/>
  <c r="HB194"/>
  <c r="HB195"/>
  <c r="HB196"/>
  <c r="HB197"/>
  <c r="HB198"/>
  <c r="HB199"/>
  <c r="HB200"/>
  <c r="HB201"/>
  <c r="HB202"/>
  <c r="HB203"/>
  <c r="HB204"/>
  <c r="HB205"/>
  <c r="HB206"/>
  <c r="HB207"/>
  <c r="HB208"/>
  <c r="HB209"/>
  <c r="HB210"/>
  <c r="HB211"/>
  <c r="HB212"/>
  <c r="HB213"/>
  <c r="HB214"/>
  <c r="HB215"/>
  <c r="HB216"/>
  <c r="HB217"/>
  <c r="HB218"/>
  <c r="HB219"/>
  <c r="HB220"/>
  <c r="HF220" s="1"/>
  <c r="HB221"/>
  <c r="HF221" s="1"/>
  <c r="HB222"/>
  <c r="HB223"/>
  <c r="HB224"/>
  <c r="HB225"/>
  <c r="HB226"/>
  <c r="HF226" s="1"/>
  <c r="HB227"/>
  <c r="HB228"/>
  <c r="HB229"/>
  <c r="HB230"/>
  <c r="HF230" s="1"/>
  <c r="HB231"/>
  <c r="HF231" s="1"/>
  <c r="HB232"/>
  <c r="HB233"/>
  <c r="HB234"/>
  <c r="HB235"/>
  <c r="HB236"/>
  <c r="HB237"/>
  <c r="HB238"/>
  <c r="HB239"/>
  <c r="HB240"/>
  <c r="HB241"/>
  <c r="HB242"/>
  <c r="HB243"/>
  <c r="HB244"/>
  <c r="HF244" s="1"/>
  <c r="HB245"/>
  <c r="HB246"/>
  <c r="HF246" s="1"/>
  <c r="HB247"/>
  <c r="HB248"/>
  <c r="HB249"/>
  <c r="HB250"/>
  <c r="HB251"/>
  <c r="HB252"/>
  <c r="HB253"/>
  <c r="HF253" s="1"/>
  <c r="HB254"/>
  <c r="HF254" s="1"/>
  <c r="HB255"/>
  <c r="HB256"/>
  <c r="HB257"/>
  <c r="HB258"/>
  <c r="HB259"/>
  <c r="HF259" s="1"/>
  <c r="HB260"/>
  <c r="HF260" s="1"/>
  <c r="HB261"/>
  <c r="HF261" s="1"/>
  <c r="HB262"/>
  <c r="HF262" s="1"/>
  <c r="HB263"/>
  <c r="HF263" s="1"/>
  <c r="HB296"/>
  <c r="HF296" s="1"/>
  <c r="HB297"/>
  <c r="HF297" s="1"/>
  <c r="HB298"/>
  <c r="HF298" s="1"/>
  <c r="HB299"/>
  <c r="HF299" s="1"/>
  <c r="HB300"/>
  <c r="HF300" s="1"/>
  <c r="HB301"/>
  <c r="HF301" s="1"/>
  <c r="HB302"/>
  <c r="HF302" s="1"/>
  <c r="HB303"/>
  <c r="HF303" s="1"/>
  <c r="HB304"/>
  <c r="HF304" s="1"/>
  <c r="HB305"/>
  <c r="HF305" s="1"/>
  <c r="HB306"/>
  <c r="HF306" s="1"/>
  <c r="HB307"/>
  <c r="HF307" s="1"/>
  <c r="HB308"/>
  <c r="HF308" s="1"/>
  <c r="HB309"/>
  <c r="HF309" s="1"/>
  <c r="HB310"/>
  <c r="HF310" s="1"/>
  <c r="HB311"/>
  <c r="HF311" s="1"/>
  <c r="HB312"/>
  <c r="HF312" s="1"/>
  <c r="HB313"/>
  <c r="HF313" s="1"/>
  <c r="HB314"/>
  <c r="HF314" s="1"/>
  <c r="HB315"/>
  <c r="HF315" s="1"/>
  <c r="HB316"/>
  <c r="HF316" s="1"/>
  <c r="HB317"/>
  <c r="HF317" s="1"/>
  <c r="HB318"/>
  <c r="HF318" s="1"/>
  <c r="HB319"/>
  <c r="HF319" s="1"/>
  <c r="HB320"/>
  <c r="HF320" s="1"/>
  <c r="HB321"/>
  <c r="HF321" s="1"/>
  <c r="HB322"/>
  <c r="HF322" s="1"/>
  <c r="HB323"/>
  <c r="HF323" s="1"/>
  <c r="HB324"/>
  <c r="HF324" s="1"/>
  <c r="HB325"/>
  <c r="HF325" s="1"/>
  <c r="HB326"/>
  <c r="HF326" s="1"/>
  <c r="HB327"/>
  <c r="HF327" s="1"/>
  <c r="HB328"/>
  <c r="HF328" s="1"/>
  <c r="HB329"/>
  <c r="HF329" s="1"/>
  <c r="HB330"/>
  <c r="HF330" s="1"/>
  <c r="HB331"/>
  <c r="HF331" s="1"/>
  <c r="HB332"/>
  <c r="HF332" s="1"/>
  <c r="HB333"/>
  <c r="HF333" s="1"/>
  <c r="HB334"/>
  <c r="HF334" s="1"/>
  <c r="HB335"/>
  <c r="HF335" s="1"/>
  <c r="HB336"/>
  <c r="HF336" s="1"/>
  <c r="HB337"/>
  <c r="HF337" s="1"/>
  <c r="HB338"/>
  <c r="HF338" s="1"/>
  <c r="HB339"/>
  <c r="HF339" s="1"/>
  <c r="HB340"/>
  <c r="HF340" s="1"/>
  <c r="HB341"/>
  <c r="HF341" s="1"/>
  <c r="HB342"/>
  <c r="HF342" s="1"/>
  <c r="HB343"/>
  <c r="HF343" s="1"/>
  <c r="HB344"/>
  <c r="HF344" s="1"/>
  <c r="HB345"/>
  <c r="HF345" s="1"/>
  <c r="HB346"/>
  <c r="HF346" s="1"/>
  <c r="HB347"/>
  <c r="HF347" s="1"/>
  <c r="HB348"/>
  <c r="HF348" s="1"/>
  <c r="HB349"/>
  <c r="HF349" s="1"/>
  <c r="HB350"/>
  <c r="HF350" s="1"/>
  <c r="HB351"/>
  <c r="HF351" s="1"/>
  <c r="HB352"/>
  <c r="HF352" s="1"/>
  <c r="HB353"/>
  <c r="HF353" s="1"/>
  <c r="HB354"/>
  <c r="HF354" s="1"/>
  <c r="HB355"/>
  <c r="HF355" s="1"/>
  <c r="HB356"/>
  <c r="HF356" s="1"/>
  <c r="HB357"/>
  <c r="HF357" s="1"/>
  <c r="HB358"/>
  <c r="HF358" s="1"/>
  <c r="HB359"/>
  <c r="HF359" s="1"/>
  <c r="HB360"/>
  <c r="HF360" s="1"/>
  <c r="HB361"/>
  <c r="HF361" s="1"/>
  <c r="HB362"/>
  <c r="HF362" s="1"/>
  <c r="HB363"/>
  <c r="HF363" s="1"/>
  <c r="HB364"/>
  <c r="HF364" s="1"/>
  <c r="HB365"/>
  <c r="HF365" s="1"/>
  <c r="HB366"/>
  <c r="HF366" s="1"/>
  <c r="HB367"/>
  <c r="HF367" s="1"/>
  <c r="HB368"/>
  <c r="HF368" s="1"/>
  <c r="HB369"/>
  <c r="HF369" s="1"/>
  <c r="HB370"/>
  <c r="HF370" s="1"/>
  <c r="HB371"/>
  <c r="HF371" s="1"/>
  <c r="HB372"/>
  <c r="HF372" s="1"/>
  <c r="HB373"/>
  <c r="HF373" s="1"/>
  <c r="HB374"/>
  <c r="HF374" s="1"/>
  <c r="HB375"/>
  <c r="HF375" s="1"/>
  <c r="HB376"/>
  <c r="HF376" s="1"/>
  <c r="HB377"/>
  <c r="HF377" s="1"/>
  <c r="HB378"/>
  <c r="HF378" s="1"/>
  <c r="HB379"/>
  <c r="HF379" s="1"/>
  <c r="HB380"/>
  <c r="HF380" s="1"/>
  <c r="HB381"/>
  <c r="HF381" s="1"/>
  <c r="HB382"/>
  <c r="HF382" s="1"/>
  <c r="HB383"/>
  <c r="HF383" s="1"/>
  <c r="HB384"/>
  <c r="HF384" s="1"/>
  <c r="HB385"/>
  <c r="HF385" s="1"/>
  <c r="HB386"/>
  <c r="HF386" s="1"/>
  <c r="HB387"/>
  <c r="HF387" s="1"/>
  <c r="HB388"/>
  <c r="HF388" s="1"/>
  <c r="HB389"/>
  <c r="HF389" s="1"/>
  <c r="HB390"/>
  <c r="HF390" s="1"/>
  <c r="HB391"/>
  <c r="HF391" s="1"/>
  <c r="HB392"/>
  <c r="HF392" s="1"/>
  <c r="HB393"/>
  <c r="HF393" s="1"/>
  <c r="HB394"/>
  <c r="HF394" s="1"/>
  <c r="HB395"/>
  <c r="HF395" s="1"/>
  <c r="HB396"/>
  <c r="HF396" s="1"/>
  <c r="HB397"/>
  <c r="HF397" s="1"/>
  <c r="HB398"/>
  <c r="HF398" s="1"/>
  <c r="HB399"/>
  <c r="HF399" s="1"/>
  <c r="HB400"/>
  <c r="HF400" s="1"/>
  <c r="HB401"/>
  <c r="HF401" s="1"/>
  <c r="HB402"/>
  <c r="HF402" s="1"/>
  <c r="HB403"/>
  <c r="HF403" s="1"/>
  <c r="HB404"/>
  <c r="HF404" s="1"/>
  <c r="HB405"/>
  <c r="HF405" s="1"/>
  <c r="HB406"/>
  <c r="HF406" s="1"/>
  <c r="HB407"/>
  <c r="HF407" s="1"/>
  <c r="HB408"/>
  <c r="HF408" s="1"/>
  <c r="HB409"/>
  <c r="HF409" s="1"/>
  <c r="HB410"/>
  <c r="HF410" s="1"/>
  <c r="HB411"/>
  <c r="HF411" s="1"/>
  <c r="HB412"/>
  <c r="HF412" s="1"/>
  <c r="HB413"/>
  <c r="HF413" s="1"/>
  <c r="HB414"/>
  <c r="HF414" s="1"/>
  <c r="HB415"/>
  <c r="HF415" s="1"/>
  <c r="HB416"/>
  <c r="HF416" s="1"/>
  <c r="HB417"/>
  <c r="HF417" s="1"/>
  <c r="HB418"/>
  <c r="HF418" s="1"/>
  <c r="HB419"/>
  <c r="HF419" s="1"/>
  <c r="HB420"/>
  <c r="HF420" s="1"/>
  <c r="HB421"/>
  <c r="HF421" s="1"/>
  <c r="HB422"/>
  <c r="HF422" s="1"/>
  <c r="HB423"/>
  <c r="HF423" s="1"/>
  <c r="HB424"/>
  <c r="HF424" s="1"/>
  <c r="HB425"/>
  <c r="HF425" s="1"/>
  <c r="HB426"/>
  <c r="HF426" s="1"/>
  <c r="HB427"/>
  <c r="HF427" s="1"/>
  <c r="HB428"/>
  <c r="HF428" s="1"/>
  <c r="HB429"/>
  <c r="HF429" s="1"/>
  <c r="HB430"/>
  <c r="HF430" s="1"/>
  <c r="HB431"/>
  <c r="HF431" s="1"/>
  <c r="HB432"/>
  <c r="HF432" s="1"/>
  <c r="HB433"/>
  <c r="HF433" s="1"/>
  <c r="HB434"/>
  <c r="HF434" s="1"/>
  <c r="HB435"/>
  <c r="HF435" s="1"/>
  <c r="HB436"/>
  <c r="HF436" s="1"/>
  <c r="HB437"/>
  <c r="HF437" s="1"/>
  <c r="HB438"/>
  <c r="HF438" s="1"/>
  <c r="HB439"/>
  <c r="HF439" s="1"/>
  <c r="HB440"/>
  <c r="HF440" s="1"/>
  <c r="HB441"/>
  <c r="HF441" s="1"/>
  <c r="HB442"/>
  <c r="HF442" s="1"/>
  <c r="HB443"/>
  <c r="HF443" s="1"/>
  <c r="HB444"/>
  <c r="HF444" s="1"/>
  <c r="HB445"/>
  <c r="HF445" s="1"/>
  <c r="HB446"/>
  <c r="HF446" s="1"/>
  <c r="HB447"/>
  <c r="HF447" s="1"/>
  <c r="HB448"/>
  <c r="HF448" s="1"/>
  <c r="HB449"/>
  <c r="HF449" s="1"/>
  <c r="HB450"/>
  <c r="HF450" s="1"/>
  <c r="HB451"/>
  <c r="HF451" s="1"/>
  <c r="HB452"/>
  <c r="HF452" s="1"/>
  <c r="HB453"/>
  <c r="HF453" s="1"/>
  <c r="HB454"/>
  <c r="HF454" s="1"/>
  <c r="HB455"/>
  <c r="HF455" s="1"/>
  <c r="HB456"/>
  <c r="HF456" s="1"/>
  <c r="HB457"/>
  <c r="HF457" s="1"/>
  <c r="HB458"/>
  <c r="HF458" s="1"/>
  <c r="HB459"/>
  <c r="HF459" s="1"/>
  <c r="HB460"/>
  <c r="HF460" s="1"/>
  <c r="HB461"/>
  <c r="HF461" s="1"/>
  <c r="HB462"/>
  <c r="HF462" s="1"/>
  <c r="HB463"/>
  <c r="HF463" s="1"/>
  <c r="HB464"/>
  <c r="HF464" s="1"/>
  <c r="HB465"/>
  <c r="HF465" s="1"/>
  <c r="HB466"/>
  <c r="HF466" s="1"/>
  <c r="HB467"/>
  <c r="HF467" s="1"/>
  <c r="HB468"/>
  <c r="HF468" s="1"/>
  <c r="HB469"/>
  <c r="HF469" s="1"/>
  <c r="HB470"/>
  <c r="HF470" s="1"/>
  <c r="HB471"/>
  <c r="HF471" s="1"/>
  <c r="HB472"/>
  <c r="HF472" s="1"/>
  <c r="HB473"/>
  <c r="HF473" s="1"/>
  <c r="HB474"/>
  <c r="HF474" s="1"/>
  <c r="HB475"/>
  <c r="HF475" s="1"/>
  <c r="HB476"/>
  <c r="HF476" s="1"/>
  <c r="HB477"/>
  <c r="HF477" s="1"/>
  <c r="HB478"/>
  <c r="HF478" s="1"/>
  <c r="HB479"/>
  <c r="HF479" s="1"/>
  <c r="HB480"/>
  <c r="HF480" s="1"/>
  <c r="HB481"/>
  <c r="HF481" s="1"/>
  <c r="HB482"/>
  <c r="HF482" s="1"/>
  <c r="HB483"/>
  <c r="HF483" s="1"/>
  <c r="HB484"/>
  <c r="HF484" s="1"/>
  <c r="HB485"/>
  <c r="HF485" s="1"/>
  <c r="HB486"/>
  <c r="HF486" s="1"/>
  <c r="HB487"/>
  <c r="HF487" s="1"/>
  <c r="HB488"/>
  <c r="HF488" s="1"/>
  <c r="HB489"/>
  <c r="HF489" s="1"/>
  <c r="HB490"/>
  <c r="HF490" s="1"/>
  <c r="HB491"/>
  <c r="HF491" s="1"/>
  <c r="HB492"/>
  <c r="HF492" s="1"/>
  <c r="HB493"/>
  <c r="HF493" s="1"/>
  <c r="HB494"/>
  <c r="HF494" s="1"/>
  <c r="HB495"/>
  <c r="HF495" s="1"/>
  <c r="HB496"/>
  <c r="HF496" s="1"/>
  <c r="HB497"/>
  <c r="HF497" s="1"/>
  <c r="HB498"/>
  <c r="HF498" s="1"/>
  <c r="HB499"/>
  <c r="HF499" s="1"/>
  <c r="HB500"/>
  <c r="HF500" s="1"/>
  <c r="HB501"/>
  <c r="HF501" s="1"/>
  <c r="HB502"/>
  <c r="HF502" s="1"/>
  <c r="HB503"/>
  <c r="HF503" s="1"/>
  <c r="HB504"/>
  <c r="HF504" s="1"/>
  <c r="HB505"/>
  <c r="HF505" s="1"/>
  <c r="HB506"/>
  <c r="HF506" s="1"/>
  <c r="HB507"/>
  <c r="HF507" s="1"/>
  <c r="HB508"/>
  <c r="HF508" s="1"/>
  <c r="HA8"/>
  <c r="HE8" s="1"/>
  <c r="HA9"/>
  <c r="HA10"/>
  <c r="HA11"/>
  <c r="HA12"/>
  <c r="HA13"/>
  <c r="HA14"/>
  <c r="HA15"/>
  <c r="HA16"/>
  <c r="HA17"/>
  <c r="HA18"/>
  <c r="HE18" s="1"/>
  <c r="HA19"/>
  <c r="HA20"/>
  <c r="HA21"/>
  <c r="HA22"/>
  <c r="HE22" s="1"/>
  <c r="HA23"/>
  <c r="HA24"/>
  <c r="HA25"/>
  <c r="HE25" s="1"/>
  <c r="HA26"/>
  <c r="HA27"/>
  <c r="HA28"/>
  <c r="HA29"/>
  <c r="HA30"/>
  <c r="HA31"/>
  <c r="HE31" s="1"/>
  <c r="HA32"/>
  <c r="HE32" s="1"/>
  <c r="HA33"/>
  <c r="HA34"/>
  <c r="HA35"/>
  <c r="HE35" s="1"/>
  <c r="HA36"/>
  <c r="HA37"/>
  <c r="HA38"/>
  <c r="HA39"/>
  <c r="HA40"/>
  <c r="HE40" s="1"/>
  <c r="HA41"/>
  <c r="HA42"/>
  <c r="HA43"/>
  <c r="HA44"/>
  <c r="HA45"/>
  <c r="HA46"/>
  <c r="HA47"/>
  <c r="HA48"/>
  <c r="HA49"/>
  <c r="HA50"/>
  <c r="HA51"/>
  <c r="HA83"/>
  <c r="HE83" s="1"/>
  <c r="HA84"/>
  <c r="HE84" s="1"/>
  <c r="HA85"/>
  <c r="HE85" s="1"/>
  <c r="HA86"/>
  <c r="HE86" s="1"/>
  <c r="HA87"/>
  <c r="HE87" s="1"/>
  <c r="HA88"/>
  <c r="HE88" s="1"/>
  <c r="HA89"/>
  <c r="HE89" s="1"/>
  <c r="HA90"/>
  <c r="HE90" s="1"/>
  <c r="HA91"/>
  <c r="HE91" s="1"/>
  <c r="HA92"/>
  <c r="HE92" s="1"/>
  <c r="HA93"/>
  <c r="HE93" s="1"/>
  <c r="HA94"/>
  <c r="HE94" s="1"/>
  <c r="HA95"/>
  <c r="HE95" s="1"/>
  <c r="HA96"/>
  <c r="HE96" s="1"/>
  <c r="HA97"/>
  <c r="HE97" s="1"/>
  <c r="HA98"/>
  <c r="HE98" s="1"/>
  <c r="HA99"/>
  <c r="HE99" s="1"/>
  <c r="HA100"/>
  <c r="HE100" s="1"/>
  <c r="HA101"/>
  <c r="HE101" s="1"/>
  <c r="HA102"/>
  <c r="HE102" s="1"/>
  <c r="HA103"/>
  <c r="HE103" s="1"/>
  <c r="HA104"/>
  <c r="HE104" s="1"/>
  <c r="HA105"/>
  <c r="HE105" s="1"/>
  <c r="HA106"/>
  <c r="HE106" s="1"/>
  <c r="HA107"/>
  <c r="HE107" s="1"/>
  <c r="HA108"/>
  <c r="HE108" s="1"/>
  <c r="HA109"/>
  <c r="HE109" s="1"/>
  <c r="HA110"/>
  <c r="HE110" s="1"/>
  <c r="HA111"/>
  <c r="HE111" s="1"/>
  <c r="HA112"/>
  <c r="HE112" s="1"/>
  <c r="HA113"/>
  <c r="HE113" s="1"/>
  <c r="HA114"/>
  <c r="HE114" s="1"/>
  <c r="HA115"/>
  <c r="HE115" s="1"/>
  <c r="HA116"/>
  <c r="HE116" s="1"/>
  <c r="HA117"/>
  <c r="HE117" s="1"/>
  <c r="HA118"/>
  <c r="HE118" s="1"/>
  <c r="HA119"/>
  <c r="HE119" s="1"/>
  <c r="HA120"/>
  <c r="HE120" s="1"/>
  <c r="HA121"/>
  <c r="HE121" s="1"/>
  <c r="HA122"/>
  <c r="HE122" s="1"/>
  <c r="HA123"/>
  <c r="HE123" s="1"/>
  <c r="HA124"/>
  <c r="HE124" s="1"/>
  <c r="HA125"/>
  <c r="HE125" s="1"/>
  <c r="HA126"/>
  <c r="HE126" s="1"/>
  <c r="HA127"/>
  <c r="HE127" s="1"/>
  <c r="HA128"/>
  <c r="HE128" s="1"/>
  <c r="HA129"/>
  <c r="HE129" s="1"/>
  <c r="HA130"/>
  <c r="HE130" s="1"/>
  <c r="HA131"/>
  <c r="HE131" s="1"/>
  <c r="HA132"/>
  <c r="HE132" s="1"/>
  <c r="HA133"/>
  <c r="HE133" s="1"/>
  <c r="HA134"/>
  <c r="HE134" s="1"/>
  <c r="HA135"/>
  <c r="HE135" s="1"/>
  <c r="HA136"/>
  <c r="HE136" s="1"/>
  <c r="HA137"/>
  <c r="HE137" s="1"/>
  <c r="HA138"/>
  <c r="HE138" s="1"/>
  <c r="HA139"/>
  <c r="HE139" s="1"/>
  <c r="HA140"/>
  <c r="HE140" s="1"/>
  <c r="HA141"/>
  <c r="HE141" s="1"/>
  <c r="HA142"/>
  <c r="HE142" s="1"/>
  <c r="HA143"/>
  <c r="HE143" s="1"/>
  <c r="HA144"/>
  <c r="HE144" s="1"/>
  <c r="HA145"/>
  <c r="HE145" s="1"/>
  <c r="HA146"/>
  <c r="HE146" s="1"/>
  <c r="HA147"/>
  <c r="HE147" s="1"/>
  <c r="HA148"/>
  <c r="HE148" s="1"/>
  <c r="HA149"/>
  <c r="HE149" s="1"/>
  <c r="HA150"/>
  <c r="HE150" s="1"/>
  <c r="HA151"/>
  <c r="HE151" s="1"/>
  <c r="HA152"/>
  <c r="HE152" s="1"/>
  <c r="HA153"/>
  <c r="HE153" s="1"/>
  <c r="HA154"/>
  <c r="HE154" s="1"/>
  <c r="HA155"/>
  <c r="HE155" s="1"/>
  <c r="HA156"/>
  <c r="HE156" s="1"/>
  <c r="HA157"/>
  <c r="HE157" s="1"/>
  <c r="HA158"/>
  <c r="HE158" s="1"/>
  <c r="HA159"/>
  <c r="HE159" s="1"/>
  <c r="HA160"/>
  <c r="HE160" s="1"/>
  <c r="HA161"/>
  <c r="HE161" s="1"/>
  <c r="HA162"/>
  <c r="HE162" s="1"/>
  <c r="HA163"/>
  <c r="HE163" s="1"/>
  <c r="HA164"/>
  <c r="HE164" s="1"/>
  <c r="HA165"/>
  <c r="HE165" s="1"/>
  <c r="HA166"/>
  <c r="HE166" s="1"/>
  <c r="HA167"/>
  <c r="HE167" s="1"/>
  <c r="HA168"/>
  <c r="HE168" s="1"/>
  <c r="HA169"/>
  <c r="HE169" s="1"/>
  <c r="HA170"/>
  <c r="HE170" s="1"/>
  <c r="HA171"/>
  <c r="HE171" s="1"/>
  <c r="HA172"/>
  <c r="HE172" s="1"/>
  <c r="HA173"/>
  <c r="HE173" s="1"/>
  <c r="HA174"/>
  <c r="HE174" s="1"/>
  <c r="HA175"/>
  <c r="HE175" s="1"/>
  <c r="HA176"/>
  <c r="HE176" s="1"/>
  <c r="HA177"/>
  <c r="HE177" s="1"/>
  <c r="HA178"/>
  <c r="HE178" s="1"/>
  <c r="HA179"/>
  <c r="HE179" s="1"/>
  <c r="HA180"/>
  <c r="HE180" s="1"/>
  <c r="HA181"/>
  <c r="HE181" s="1"/>
  <c r="HA182"/>
  <c r="HE182" s="1"/>
  <c r="HA183"/>
  <c r="HE183" s="1"/>
  <c r="HA184"/>
  <c r="HE184" s="1"/>
  <c r="HA185"/>
  <c r="HE185" s="1"/>
  <c r="HA186"/>
  <c r="HE186" s="1"/>
  <c r="HA187"/>
  <c r="HA188"/>
  <c r="HE188" s="1"/>
  <c r="HA189"/>
  <c r="HE189" s="1"/>
  <c r="HA190"/>
  <c r="HE190" s="1"/>
  <c r="HA191"/>
  <c r="HE191" s="1"/>
  <c r="HA192"/>
  <c r="HE192" s="1"/>
  <c r="HA193"/>
  <c r="HA194"/>
  <c r="HA195"/>
  <c r="HA196"/>
  <c r="HA197"/>
  <c r="HA198"/>
  <c r="HA199"/>
  <c r="HA200"/>
  <c r="HA201"/>
  <c r="HA202"/>
  <c r="HA203"/>
  <c r="HA204"/>
  <c r="HA205"/>
  <c r="HA206"/>
  <c r="HA207"/>
  <c r="HA208"/>
  <c r="HA209"/>
  <c r="HA210"/>
  <c r="HA211"/>
  <c r="HA212"/>
  <c r="HA213"/>
  <c r="HA214"/>
  <c r="HA215"/>
  <c r="HA216"/>
  <c r="HA217"/>
  <c r="HA218"/>
  <c r="HA219"/>
  <c r="HA220"/>
  <c r="HA221"/>
  <c r="HE221" s="1"/>
  <c r="HA222"/>
  <c r="HA223"/>
  <c r="HE223" s="1"/>
  <c r="HA224"/>
  <c r="HA225"/>
  <c r="HA226"/>
  <c r="HE226" s="1"/>
  <c r="HA227"/>
  <c r="HA228"/>
  <c r="HE228" s="1"/>
  <c r="HA229"/>
  <c r="HA230"/>
  <c r="HA231"/>
  <c r="HA232"/>
  <c r="HA233"/>
  <c r="HE233" s="1"/>
  <c r="HA234"/>
  <c r="HA235"/>
  <c r="HA236"/>
  <c r="HA237"/>
  <c r="HE237" s="1"/>
  <c r="HA238"/>
  <c r="HA239"/>
  <c r="HE239" s="1"/>
  <c r="HA240"/>
  <c r="HA241"/>
  <c r="HA242"/>
  <c r="HA243"/>
  <c r="HA244"/>
  <c r="HE244" s="1"/>
  <c r="HA245"/>
  <c r="HE245" s="1"/>
  <c r="HA246"/>
  <c r="HA247"/>
  <c r="HE247" s="1"/>
  <c r="HA248"/>
  <c r="HE248" s="1"/>
  <c r="HA249"/>
  <c r="HA250"/>
  <c r="HA251"/>
  <c r="HA252"/>
  <c r="HE252" s="1"/>
  <c r="HA253"/>
  <c r="HE253" s="1"/>
  <c r="HA254"/>
  <c r="HE254" s="1"/>
  <c r="HA255"/>
  <c r="HE255" s="1"/>
  <c r="HA256"/>
  <c r="HA257"/>
  <c r="HE257" s="1"/>
  <c r="HA258"/>
  <c r="HE258" s="1"/>
  <c r="HA259"/>
  <c r="HE259" s="1"/>
  <c r="HA260"/>
  <c r="HE260" s="1"/>
  <c r="HA261"/>
  <c r="HA262"/>
  <c r="HE262" s="1"/>
  <c r="HA263"/>
  <c r="HE263" s="1"/>
  <c r="HA296"/>
  <c r="HE296" s="1"/>
  <c r="HA297"/>
  <c r="HE297" s="1"/>
  <c r="HA298"/>
  <c r="HE298" s="1"/>
  <c r="HA299"/>
  <c r="HE299" s="1"/>
  <c r="HA300"/>
  <c r="HE300" s="1"/>
  <c r="HA301"/>
  <c r="HE301" s="1"/>
  <c r="HA302"/>
  <c r="HE302" s="1"/>
  <c r="HA303"/>
  <c r="HE303" s="1"/>
  <c r="HA304"/>
  <c r="HE304" s="1"/>
  <c r="HA305"/>
  <c r="HE305" s="1"/>
  <c r="HA306"/>
  <c r="HE306" s="1"/>
  <c r="HA307"/>
  <c r="HE307" s="1"/>
  <c r="HA308"/>
  <c r="HE308" s="1"/>
  <c r="HA309"/>
  <c r="HE309" s="1"/>
  <c r="HA310"/>
  <c r="HE310" s="1"/>
  <c r="HA311"/>
  <c r="HE311" s="1"/>
  <c r="HA312"/>
  <c r="HE312" s="1"/>
  <c r="HA313"/>
  <c r="HE313" s="1"/>
  <c r="HA314"/>
  <c r="HE314" s="1"/>
  <c r="HA315"/>
  <c r="HE315" s="1"/>
  <c r="HA316"/>
  <c r="HE316" s="1"/>
  <c r="HA317"/>
  <c r="HE317" s="1"/>
  <c r="HA318"/>
  <c r="HE318" s="1"/>
  <c r="HA319"/>
  <c r="HE319" s="1"/>
  <c r="HA320"/>
  <c r="HE320" s="1"/>
  <c r="HA321"/>
  <c r="HE321" s="1"/>
  <c r="HA322"/>
  <c r="HE322" s="1"/>
  <c r="HA323"/>
  <c r="HE323" s="1"/>
  <c r="HA324"/>
  <c r="HE324" s="1"/>
  <c r="HA325"/>
  <c r="HE325" s="1"/>
  <c r="HA326"/>
  <c r="HE326" s="1"/>
  <c r="HA327"/>
  <c r="HE327" s="1"/>
  <c r="HA328"/>
  <c r="HE328" s="1"/>
  <c r="HA329"/>
  <c r="HE329" s="1"/>
  <c r="HA330"/>
  <c r="HE330" s="1"/>
  <c r="HA331"/>
  <c r="HE331" s="1"/>
  <c r="HA332"/>
  <c r="HE332" s="1"/>
  <c r="HA333"/>
  <c r="HE333" s="1"/>
  <c r="HA334"/>
  <c r="HE334" s="1"/>
  <c r="HA335"/>
  <c r="HE335" s="1"/>
  <c r="HA336"/>
  <c r="HE336" s="1"/>
  <c r="HA337"/>
  <c r="HE337" s="1"/>
  <c r="HA338"/>
  <c r="HE338" s="1"/>
  <c r="HA339"/>
  <c r="HE339" s="1"/>
  <c r="HA340"/>
  <c r="HE340" s="1"/>
  <c r="HA341"/>
  <c r="HE341" s="1"/>
  <c r="HA342"/>
  <c r="HE342" s="1"/>
  <c r="HA343"/>
  <c r="HE343" s="1"/>
  <c r="HA344"/>
  <c r="HE344" s="1"/>
  <c r="HA345"/>
  <c r="HE345" s="1"/>
  <c r="HA346"/>
  <c r="HE346" s="1"/>
  <c r="HA347"/>
  <c r="HE347" s="1"/>
  <c r="HA348"/>
  <c r="HE348" s="1"/>
  <c r="HA349"/>
  <c r="HE349" s="1"/>
  <c r="HA350"/>
  <c r="HE350" s="1"/>
  <c r="HA351"/>
  <c r="HE351" s="1"/>
  <c r="HA352"/>
  <c r="HE352" s="1"/>
  <c r="HA353"/>
  <c r="HE353" s="1"/>
  <c r="HA354"/>
  <c r="HE354" s="1"/>
  <c r="HA355"/>
  <c r="HE355" s="1"/>
  <c r="HA356"/>
  <c r="HE356" s="1"/>
  <c r="HA357"/>
  <c r="HE357" s="1"/>
  <c r="HA358"/>
  <c r="HE358" s="1"/>
  <c r="HA359"/>
  <c r="HE359" s="1"/>
  <c r="HA360"/>
  <c r="HE360" s="1"/>
  <c r="HA361"/>
  <c r="HE361" s="1"/>
  <c r="HA362"/>
  <c r="HE362" s="1"/>
  <c r="HA363"/>
  <c r="HE363" s="1"/>
  <c r="HA364"/>
  <c r="HE364" s="1"/>
  <c r="HA365"/>
  <c r="HE365" s="1"/>
  <c r="HA366"/>
  <c r="HE366" s="1"/>
  <c r="HA367"/>
  <c r="HE367" s="1"/>
  <c r="HA368"/>
  <c r="HE368" s="1"/>
  <c r="HA369"/>
  <c r="HE369" s="1"/>
  <c r="HA370"/>
  <c r="HE370" s="1"/>
  <c r="HA371"/>
  <c r="HE371" s="1"/>
  <c r="HA372"/>
  <c r="HE372" s="1"/>
  <c r="HA373"/>
  <c r="HE373" s="1"/>
  <c r="HA374"/>
  <c r="HE374" s="1"/>
  <c r="HA375"/>
  <c r="HE375" s="1"/>
  <c r="HA376"/>
  <c r="HE376" s="1"/>
  <c r="HA377"/>
  <c r="HE377" s="1"/>
  <c r="HA378"/>
  <c r="HE378" s="1"/>
  <c r="HA379"/>
  <c r="HE379" s="1"/>
  <c r="HA380"/>
  <c r="HE380" s="1"/>
  <c r="HA381"/>
  <c r="HE381" s="1"/>
  <c r="HA382"/>
  <c r="HE382" s="1"/>
  <c r="HA383"/>
  <c r="HE383" s="1"/>
  <c r="HA384"/>
  <c r="HE384" s="1"/>
  <c r="HA385"/>
  <c r="HE385" s="1"/>
  <c r="HA386"/>
  <c r="HE386" s="1"/>
  <c r="HA387"/>
  <c r="HE387" s="1"/>
  <c r="HA388"/>
  <c r="HE388" s="1"/>
  <c r="HA389"/>
  <c r="HE389" s="1"/>
  <c r="HA390"/>
  <c r="HE390" s="1"/>
  <c r="HA391"/>
  <c r="HE391" s="1"/>
  <c r="HA392"/>
  <c r="HE392" s="1"/>
  <c r="HA393"/>
  <c r="HE393" s="1"/>
  <c r="HA394"/>
  <c r="HE394" s="1"/>
  <c r="HA395"/>
  <c r="HE395" s="1"/>
  <c r="HA396"/>
  <c r="HE396" s="1"/>
  <c r="HA397"/>
  <c r="HE397" s="1"/>
  <c r="HA398"/>
  <c r="HE398" s="1"/>
  <c r="HA399"/>
  <c r="HE399" s="1"/>
  <c r="HA400"/>
  <c r="HE400" s="1"/>
  <c r="HA401"/>
  <c r="HE401" s="1"/>
  <c r="HA402"/>
  <c r="HE402" s="1"/>
  <c r="HA403"/>
  <c r="HE403" s="1"/>
  <c r="HA404"/>
  <c r="HE404" s="1"/>
  <c r="HA405"/>
  <c r="HE405" s="1"/>
  <c r="HA406"/>
  <c r="HE406" s="1"/>
  <c r="HA407"/>
  <c r="HE407" s="1"/>
  <c r="HA408"/>
  <c r="HE408" s="1"/>
  <c r="HA409"/>
  <c r="HE409" s="1"/>
  <c r="HA410"/>
  <c r="HE410" s="1"/>
  <c r="HA411"/>
  <c r="HE411" s="1"/>
  <c r="HA412"/>
  <c r="HE412" s="1"/>
  <c r="HA413"/>
  <c r="HE413" s="1"/>
  <c r="HA414"/>
  <c r="HE414" s="1"/>
  <c r="HA415"/>
  <c r="HE415" s="1"/>
  <c r="HA416"/>
  <c r="HE416" s="1"/>
  <c r="HA417"/>
  <c r="HE417" s="1"/>
  <c r="HA418"/>
  <c r="HE418" s="1"/>
  <c r="HA419"/>
  <c r="HE419" s="1"/>
  <c r="HA420"/>
  <c r="HE420" s="1"/>
  <c r="HA421"/>
  <c r="HE421" s="1"/>
  <c r="HA422"/>
  <c r="HE422" s="1"/>
  <c r="HA423"/>
  <c r="HE423" s="1"/>
  <c r="HA424"/>
  <c r="HE424" s="1"/>
  <c r="HA425"/>
  <c r="HE425" s="1"/>
  <c r="HA426"/>
  <c r="HE426" s="1"/>
  <c r="HA427"/>
  <c r="HE427" s="1"/>
  <c r="HA428"/>
  <c r="HE428" s="1"/>
  <c r="HA429"/>
  <c r="HE429" s="1"/>
  <c r="HA430"/>
  <c r="HE430" s="1"/>
  <c r="HA431"/>
  <c r="HE431" s="1"/>
  <c r="HA432"/>
  <c r="HE432" s="1"/>
  <c r="HA433"/>
  <c r="HE433" s="1"/>
  <c r="HA434"/>
  <c r="HE434" s="1"/>
  <c r="HA435"/>
  <c r="HE435" s="1"/>
  <c r="HA436"/>
  <c r="HE436" s="1"/>
  <c r="HA437"/>
  <c r="HE437" s="1"/>
  <c r="HA438"/>
  <c r="HE438" s="1"/>
  <c r="HA439"/>
  <c r="HE439" s="1"/>
  <c r="HA440"/>
  <c r="HE440" s="1"/>
  <c r="HA441"/>
  <c r="HE441" s="1"/>
  <c r="HA442"/>
  <c r="HE442" s="1"/>
  <c r="HA443"/>
  <c r="HE443" s="1"/>
  <c r="HA444"/>
  <c r="HE444" s="1"/>
  <c r="HA445"/>
  <c r="HE445" s="1"/>
  <c r="HA446"/>
  <c r="HE446" s="1"/>
  <c r="HA447"/>
  <c r="HE447" s="1"/>
  <c r="HA448"/>
  <c r="HE448" s="1"/>
  <c r="HA449"/>
  <c r="HE449" s="1"/>
  <c r="HA450"/>
  <c r="HE450" s="1"/>
  <c r="HA451"/>
  <c r="HE451" s="1"/>
  <c r="HA452"/>
  <c r="HE452" s="1"/>
  <c r="HA453"/>
  <c r="HE453" s="1"/>
  <c r="HA454"/>
  <c r="HE454" s="1"/>
  <c r="HA455"/>
  <c r="HE455" s="1"/>
  <c r="HA456"/>
  <c r="HE456" s="1"/>
  <c r="HA457"/>
  <c r="HE457" s="1"/>
  <c r="HA458"/>
  <c r="HE458" s="1"/>
  <c r="HA459"/>
  <c r="HE459" s="1"/>
  <c r="HA460"/>
  <c r="HE460" s="1"/>
  <c r="HA461"/>
  <c r="HE461" s="1"/>
  <c r="HA462"/>
  <c r="HE462" s="1"/>
  <c r="HA463"/>
  <c r="HE463" s="1"/>
  <c r="HA464"/>
  <c r="HE464" s="1"/>
  <c r="HA465"/>
  <c r="HE465" s="1"/>
  <c r="HA466"/>
  <c r="HE466" s="1"/>
  <c r="HA467"/>
  <c r="HE467" s="1"/>
  <c r="HA468"/>
  <c r="HE468" s="1"/>
  <c r="HA469"/>
  <c r="HE469" s="1"/>
  <c r="HA470"/>
  <c r="HE470" s="1"/>
  <c r="HA471"/>
  <c r="HE471" s="1"/>
  <c r="HA472"/>
  <c r="HE472" s="1"/>
  <c r="HA473"/>
  <c r="HE473" s="1"/>
  <c r="HA474"/>
  <c r="HE474" s="1"/>
  <c r="HA475"/>
  <c r="HE475" s="1"/>
  <c r="HA476"/>
  <c r="HE476" s="1"/>
  <c r="HA477"/>
  <c r="HE477" s="1"/>
  <c r="HA478"/>
  <c r="HE478" s="1"/>
  <c r="HA479"/>
  <c r="HE479" s="1"/>
  <c r="HA480"/>
  <c r="HE480" s="1"/>
  <c r="HA481"/>
  <c r="HE481" s="1"/>
  <c r="HA482"/>
  <c r="HE482" s="1"/>
  <c r="HA483"/>
  <c r="HE483" s="1"/>
  <c r="HA484"/>
  <c r="HE484" s="1"/>
  <c r="HA485"/>
  <c r="HE485" s="1"/>
  <c r="HA486"/>
  <c r="HE486" s="1"/>
  <c r="HA487"/>
  <c r="HE487" s="1"/>
  <c r="HA488"/>
  <c r="HE488" s="1"/>
  <c r="HA489"/>
  <c r="HE489" s="1"/>
  <c r="HA490"/>
  <c r="HE490" s="1"/>
  <c r="HA491"/>
  <c r="HE491" s="1"/>
  <c r="HA492"/>
  <c r="HE492" s="1"/>
  <c r="HA493"/>
  <c r="HE493" s="1"/>
  <c r="HA494"/>
  <c r="HE494" s="1"/>
  <c r="HA495"/>
  <c r="HE495" s="1"/>
  <c r="HA496"/>
  <c r="HE496" s="1"/>
  <c r="HA497"/>
  <c r="HE497" s="1"/>
  <c r="HA498"/>
  <c r="HE498" s="1"/>
  <c r="HA499"/>
  <c r="HE499" s="1"/>
  <c r="HA500"/>
  <c r="HE500" s="1"/>
  <c r="HA501"/>
  <c r="HE501" s="1"/>
  <c r="HA502"/>
  <c r="HE502" s="1"/>
  <c r="HA503"/>
  <c r="HE503" s="1"/>
  <c r="HA504"/>
  <c r="HE504" s="1"/>
  <c r="HA505"/>
  <c r="HE505" s="1"/>
  <c r="HA506"/>
  <c r="HE506" s="1"/>
  <c r="HA507"/>
  <c r="HE507" s="1"/>
  <c r="HA508"/>
  <c r="HE508" s="1"/>
  <c r="GL8"/>
  <c r="GL9"/>
  <c r="GL10"/>
  <c r="GL11"/>
  <c r="GL12"/>
  <c r="GL13"/>
  <c r="GL14"/>
  <c r="GL15"/>
  <c r="GL16"/>
  <c r="GL17"/>
  <c r="GL18"/>
  <c r="GL19"/>
  <c r="GL20"/>
  <c r="GL21"/>
  <c r="GL22"/>
  <c r="GL23"/>
  <c r="GL24"/>
  <c r="GL25"/>
  <c r="GL26"/>
  <c r="GL27"/>
  <c r="GL28"/>
  <c r="GL29"/>
  <c r="GL30"/>
  <c r="GL31"/>
  <c r="GL32"/>
  <c r="GL33"/>
  <c r="GL34"/>
  <c r="GL35"/>
  <c r="GL36"/>
  <c r="GL37"/>
  <c r="GL38"/>
  <c r="GL39"/>
  <c r="GL40"/>
  <c r="GL41"/>
  <c r="GL42"/>
  <c r="GL43"/>
  <c r="GL44"/>
  <c r="GL45"/>
  <c r="GL46"/>
  <c r="GL47"/>
  <c r="GL48"/>
  <c r="GL49"/>
  <c r="GL50"/>
  <c r="GL51"/>
  <c r="GL83"/>
  <c r="GL84"/>
  <c r="GL85"/>
  <c r="GL86"/>
  <c r="GL87"/>
  <c r="GL88"/>
  <c r="GL89"/>
  <c r="GL90"/>
  <c r="GL91"/>
  <c r="GL92"/>
  <c r="GL93"/>
  <c r="GL94"/>
  <c r="GL95"/>
  <c r="GL96"/>
  <c r="GL97"/>
  <c r="GL98"/>
  <c r="GL99"/>
  <c r="GL100"/>
  <c r="GL101"/>
  <c r="GL102"/>
  <c r="GL103"/>
  <c r="GL104"/>
  <c r="GL105"/>
  <c r="GL106"/>
  <c r="GL107"/>
  <c r="GL108"/>
  <c r="GL109"/>
  <c r="GL110"/>
  <c r="GL111"/>
  <c r="GL112"/>
  <c r="GL113"/>
  <c r="GL114"/>
  <c r="GL115"/>
  <c r="GL116"/>
  <c r="GL117"/>
  <c r="GL118"/>
  <c r="GL119"/>
  <c r="GL120"/>
  <c r="GL121"/>
  <c r="GL122"/>
  <c r="GL123"/>
  <c r="GL124"/>
  <c r="GL125"/>
  <c r="GL126"/>
  <c r="GL127"/>
  <c r="GL128"/>
  <c r="GL129"/>
  <c r="GL130"/>
  <c r="GL131"/>
  <c r="GL132"/>
  <c r="GL133"/>
  <c r="GL134"/>
  <c r="GL135"/>
  <c r="GL136"/>
  <c r="GL137"/>
  <c r="GL138"/>
  <c r="GL139"/>
  <c r="GL140"/>
  <c r="GL141"/>
  <c r="GL142"/>
  <c r="GL143"/>
  <c r="GL144"/>
  <c r="GL145"/>
  <c r="GL146"/>
  <c r="GL147"/>
  <c r="GL148"/>
  <c r="GL149"/>
  <c r="GL150"/>
  <c r="GL151"/>
  <c r="GL152"/>
  <c r="GL153"/>
  <c r="GL154"/>
  <c r="GL155"/>
  <c r="GL156"/>
  <c r="GL157"/>
  <c r="GL158"/>
  <c r="GP158" s="1"/>
  <c r="GL159"/>
  <c r="GL160"/>
  <c r="GP160" s="1"/>
  <c r="GL161"/>
  <c r="GL162"/>
  <c r="GP162" s="1"/>
  <c r="GL163"/>
  <c r="GL164"/>
  <c r="GP164" s="1"/>
  <c r="GL165"/>
  <c r="GL166"/>
  <c r="GP166" s="1"/>
  <c r="GL167"/>
  <c r="GL168"/>
  <c r="GP168" s="1"/>
  <c r="GL169"/>
  <c r="GL170"/>
  <c r="GP170" s="1"/>
  <c r="GL171"/>
  <c r="GL172"/>
  <c r="GP172" s="1"/>
  <c r="GL173"/>
  <c r="GL174"/>
  <c r="GP174" s="1"/>
  <c r="GL175"/>
  <c r="GL176"/>
  <c r="GP176" s="1"/>
  <c r="GL177"/>
  <c r="GL178"/>
  <c r="GP178" s="1"/>
  <c r="GL179"/>
  <c r="GL180"/>
  <c r="GP180" s="1"/>
  <c r="GL181"/>
  <c r="GL182"/>
  <c r="GP182" s="1"/>
  <c r="GL183"/>
  <c r="GL184"/>
  <c r="GP184" s="1"/>
  <c r="GL185"/>
  <c r="GL186"/>
  <c r="GL187"/>
  <c r="GL188"/>
  <c r="GL189"/>
  <c r="GL190"/>
  <c r="GL191"/>
  <c r="GL192"/>
  <c r="GL193"/>
  <c r="GL194"/>
  <c r="GL195"/>
  <c r="GL196"/>
  <c r="GL197"/>
  <c r="GL198"/>
  <c r="GL199"/>
  <c r="GL200"/>
  <c r="GL201"/>
  <c r="GL202"/>
  <c r="GL203"/>
  <c r="GL204"/>
  <c r="GL205"/>
  <c r="GL206"/>
  <c r="GL207"/>
  <c r="GL208"/>
  <c r="GL209"/>
  <c r="GL210"/>
  <c r="GL211"/>
  <c r="GL212"/>
  <c r="GL213"/>
  <c r="GL214"/>
  <c r="GL215"/>
  <c r="GL216"/>
  <c r="GL217"/>
  <c r="GL218"/>
  <c r="GL219"/>
  <c r="GL220"/>
  <c r="GL221"/>
  <c r="GL222"/>
  <c r="GL223"/>
  <c r="GL224"/>
  <c r="GL225"/>
  <c r="GL226"/>
  <c r="GL227"/>
  <c r="GL228"/>
  <c r="GL229"/>
  <c r="GL230"/>
  <c r="GL231"/>
  <c r="GL232"/>
  <c r="GL233"/>
  <c r="GL234"/>
  <c r="GL235"/>
  <c r="GL236"/>
  <c r="GL237"/>
  <c r="GL238"/>
  <c r="GL239"/>
  <c r="GL240"/>
  <c r="GL241"/>
  <c r="GL242"/>
  <c r="GL243"/>
  <c r="GL244"/>
  <c r="GL245"/>
  <c r="GL246"/>
  <c r="GL247"/>
  <c r="GL248"/>
  <c r="GL249"/>
  <c r="GL250"/>
  <c r="GL251"/>
  <c r="GL252"/>
  <c r="GL253"/>
  <c r="GL254"/>
  <c r="GL255"/>
  <c r="GL256"/>
  <c r="GL257"/>
  <c r="GL258"/>
  <c r="GL259"/>
  <c r="GL260"/>
  <c r="GL261"/>
  <c r="GL262"/>
  <c r="GL263"/>
  <c r="GL296"/>
  <c r="GP296" s="1"/>
  <c r="GL297"/>
  <c r="GL298"/>
  <c r="GP298" s="1"/>
  <c r="GL299"/>
  <c r="GL300"/>
  <c r="GP300" s="1"/>
  <c r="GL301"/>
  <c r="GL302"/>
  <c r="GP302" s="1"/>
  <c r="GL303"/>
  <c r="GL304"/>
  <c r="GP304" s="1"/>
  <c r="GL305"/>
  <c r="GL306"/>
  <c r="GP306" s="1"/>
  <c r="GL307"/>
  <c r="GL308"/>
  <c r="GP308" s="1"/>
  <c r="GL309"/>
  <c r="GL310"/>
  <c r="GP310" s="1"/>
  <c r="GL311"/>
  <c r="GL312"/>
  <c r="GP312" s="1"/>
  <c r="GL313"/>
  <c r="GL314"/>
  <c r="GP314" s="1"/>
  <c r="GL315"/>
  <c r="GL316"/>
  <c r="GP316" s="1"/>
  <c r="GL317"/>
  <c r="GL318"/>
  <c r="GP318" s="1"/>
  <c r="GL319"/>
  <c r="GL320"/>
  <c r="GP320" s="1"/>
  <c r="GL321"/>
  <c r="GL322"/>
  <c r="GP322" s="1"/>
  <c r="GL323"/>
  <c r="GL324"/>
  <c r="GP324" s="1"/>
  <c r="GL325"/>
  <c r="GL326"/>
  <c r="GL327"/>
  <c r="GL328"/>
  <c r="GL329"/>
  <c r="GL330"/>
  <c r="GL331"/>
  <c r="GL332"/>
  <c r="GL333"/>
  <c r="GL334"/>
  <c r="GL335"/>
  <c r="GL336"/>
  <c r="GL337"/>
  <c r="GL338"/>
  <c r="GL339"/>
  <c r="GL340"/>
  <c r="GL341"/>
  <c r="GL342"/>
  <c r="GL343"/>
  <c r="GL344"/>
  <c r="GL345"/>
  <c r="GL346"/>
  <c r="GL347"/>
  <c r="GL348"/>
  <c r="GL349"/>
  <c r="GL350"/>
  <c r="GL351"/>
  <c r="GL352"/>
  <c r="GL353"/>
  <c r="GL354"/>
  <c r="GL355"/>
  <c r="GL356"/>
  <c r="GL357"/>
  <c r="GL358"/>
  <c r="GL359"/>
  <c r="GL360"/>
  <c r="GL361"/>
  <c r="GL362"/>
  <c r="GL363"/>
  <c r="GL364"/>
  <c r="GL365"/>
  <c r="GL366"/>
  <c r="GL367"/>
  <c r="GL368"/>
  <c r="GL369"/>
  <c r="GL370"/>
  <c r="GL371"/>
  <c r="GL372"/>
  <c r="GL373"/>
  <c r="GL374"/>
  <c r="GL375"/>
  <c r="GL376"/>
  <c r="GL377"/>
  <c r="GL378"/>
  <c r="GL379"/>
  <c r="GL380"/>
  <c r="GL381"/>
  <c r="GL382"/>
  <c r="GL383"/>
  <c r="GL384"/>
  <c r="GL385"/>
  <c r="GL386"/>
  <c r="GL387"/>
  <c r="GL388"/>
  <c r="GL389"/>
  <c r="GL390"/>
  <c r="GL391"/>
  <c r="GL392"/>
  <c r="GL393"/>
  <c r="GL394"/>
  <c r="GL395"/>
  <c r="GL396"/>
  <c r="GL397"/>
  <c r="GL398"/>
  <c r="GL399"/>
  <c r="GL400"/>
  <c r="GL401"/>
  <c r="GL402"/>
  <c r="GL403"/>
  <c r="GL404"/>
  <c r="GL405"/>
  <c r="GL406"/>
  <c r="GL407"/>
  <c r="GL408"/>
  <c r="GL409"/>
  <c r="GL410"/>
  <c r="GL411"/>
  <c r="GL412"/>
  <c r="GL413"/>
  <c r="GL414"/>
  <c r="GL415"/>
  <c r="GL416"/>
  <c r="GL417"/>
  <c r="GL418"/>
  <c r="GL419"/>
  <c r="GL420"/>
  <c r="GL421"/>
  <c r="GL422"/>
  <c r="GL423"/>
  <c r="GL424"/>
  <c r="GL425"/>
  <c r="GL426"/>
  <c r="GL427"/>
  <c r="GL428"/>
  <c r="GL429"/>
  <c r="GL430"/>
  <c r="GL431"/>
  <c r="GL432"/>
  <c r="GL433"/>
  <c r="GL434"/>
  <c r="GL435"/>
  <c r="GL436"/>
  <c r="GL437"/>
  <c r="GL438"/>
  <c r="GL439"/>
  <c r="GL440"/>
  <c r="GL441"/>
  <c r="GL442"/>
  <c r="GL443"/>
  <c r="GL444"/>
  <c r="GL445"/>
  <c r="GL446"/>
  <c r="GL447"/>
  <c r="GL448"/>
  <c r="GL449"/>
  <c r="GL450"/>
  <c r="GL451"/>
  <c r="GL452"/>
  <c r="GL453"/>
  <c r="GL454"/>
  <c r="GL455"/>
  <c r="GL456"/>
  <c r="GL457"/>
  <c r="GL458"/>
  <c r="GL459"/>
  <c r="GL460"/>
  <c r="GL461"/>
  <c r="GL462"/>
  <c r="GL463"/>
  <c r="GL464"/>
  <c r="GL465"/>
  <c r="GL466"/>
  <c r="GL467"/>
  <c r="GL468"/>
  <c r="GL469"/>
  <c r="GL470"/>
  <c r="GL471"/>
  <c r="GL472"/>
  <c r="GL473"/>
  <c r="GL474"/>
  <c r="GL475"/>
  <c r="GL476"/>
  <c r="GL477"/>
  <c r="GL478"/>
  <c r="GL479"/>
  <c r="GL480"/>
  <c r="GL481"/>
  <c r="GL482"/>
  <c r="GL483"/>
  <c r="GL484"/>
  <c r="GL485"/>
  <c r="GL486"/>
  <c r="GL487"/>
  <c r="GL488"/>
  <c r="GL489"/>
  <c r="GL490"/>
  <c r="GL491"/>
  <c r="GL492"/>
  <c r="GL493"/>
  <c r="GL494"/>
  <c r="GL495"/>
  <c r="GL496"/>
  <c r="GL497"/>
  <c r="GL498"/>
  <c r="GL499"/>
  <c r="GL500"/>
  <c r="GL501"/>
  <c r="GL502"/>
  <c r="GL503"/>
  <c r="GL504"/>
  <c r="GL505"/>
  <c r="GL506"/>
  <c r="GL507"/>
  <c r="GL508"/>
  <c r="GK8"/>
  <c r="GK9"/>
  <c r="GK10"/>
  <c r="GK11"/>
  <c r="GK12"/>
  <c r="GK13"/>
  <c r="GK14"/>
  <c r="GK15"/>
  <c r="GK16"/>
  <c r="GK17"/>
  <c r="GK18"/>
  <c r="GK19"/>
  <c r="GK20"/>
  <c r="GK21"/>
  <c r="GK22"/>
  <c r="GK23"/>
  <c r="GK24"/>
  <c r="GK25"/>
  <c r="GK26"/>
  <c r="GK27"/>
  <c r="GK28"/>
  <c r="GK29"/>
  <c r="GK30"/>
  <c r="GK31"/>
  <c r="GK32"/>
  <c r="GK33"/>
  <c r="GK34"/>
  <c r="GK35"/>
  <c r="GK36"/>
  <c r="GK37"/>
  <c r="GK38"/>
  <c r="GK39"/>
  <c r="GK40"/>
  <c r="GK41"/>
  <c r="GK42"/>
  <c r="GK43"/>
  <c r="GK44"/>
  <c r="GK45"/>
  <c r="GK46"/>
  <c r="GK47"/>
  <c r="GK48"/>
  <c r="GK49"/>
  <c r="GK50"/>
  <c r="GK51"/>
  <c r="GO51" s="1"/>
  <c r="GK83"/>
  <c r="GK84"/>
  <c r="GK85"/>
  <c r="GK86"/>
  <c r="GK87"/>
  <c r="GK88"/>
  <c r="GK89"/>
  <c r="GK90"/>
  <c r="GK91"/>
  <c r="GK92"/>
  <c r="GK93"/>
  <c r="GK94"/>
  <c r="GK95"/>
  <c r="GK96"/>
  <c r="GK97"/>
  <c r="GK98"/>
  <c r="GK99"/>
  <c r="GK100"/>
  <c r="GK101"/>
  <c r="GK102"/>
  <c r="GK103"/>
  <c r="GK104"/>
  <c r="GK105"/>
  <c r="GK106"/>
  <c r="GK107"/>
  <c r="GK108"/>
  <c r="GK109"/>
  <c r="GK110"/>
  <c r="GK111"/>
  <c r="GK112"/>
  <c r="GK113"/>
  <c r="GK114"/>
  <c r="GK115"/>
  <c r="GK116"/>
  <c r="GK117"/>
  <c r="GK118"/>
  <c r="GK119"/>
  <c r="GK120"/>
  <c r="GK121"/>
  <c r="GK122"/>
  <c r="GK123"/>
  <c r="GK124"/>
  <c r="GK125"/>
  <c r="GK126"/>
  <c r="GK127"/>
  <c r="GK128"/>
  <c r="GK129"/>
  <c r="GK130"/>
  <c r="GK131"/>
  <c r="GK132"/>
  <c r="GK133"/>
  <c r="GK134"/>
  <c r="GK135"/>
  <c r="GK136"/>
  <c r="GO136" s="1"/>
  <c r="GK137"/>
  <c r="GK138"/>
  <c r="GO138" s="1"/>
  <c r="GK139"/>
  <c r="GK140"/>
  <c r="GO140" s="1"/>
  <c r="GK141"/>
  <c r="GK142"/>
  <c r="GO142" s="1"/>
  <c r="GK143"/>
  <c r="GK144"/>
  <c r="GO144" s="1"/>
  <c r="GK145"/>
  <c r="GK146"/>
  <c r="GO146" s="1"/>
  <c r="GK147"/>
  <c r="GK148"/>
  <c r="GO148" s="1"/>
  <c r="GK149"/>
  <c r="GK150"/>
  <c r="GO150" s="1"/>
  <c r="GK151"/>
  <c r="GK152"/>
  <c r="GO152" s="1"/>
  <c r="GK153"/>
  <c r="GK154"/>
  <c r="GO154" s="1"/>
  <c r="GK155"/>
  <c r="GK156"/>
  <c r="GK157"/>
  <c r="GK158"/>
  <c r="GO158" s="1"/>
  <c r="GK159"/>
  <c r="GO159" s="1"/>
  <c r="GK160"/>
  <c r="GO160" s="1"/>
  <c r="GK161"/>
  <c r="GO161" s="1"/>
  <c r="GK162"/>
  <c r="GO162" s="1"/>
  <c r="GK163"/>
  <c r="GO163" s="1"/>
  <c r="GK164"/>
  <c r="GO164" s="1"/>
  <c r="GK165"/>
  <c r="GO165" s="1"/>
  <c r="GK166"/>
  <c r="GO166" s="1"/>
  <c r="GK167"/>
  <c r="GO167" s="1"/>
  <c r="GK168"/>
  <c r="GO168" s="1"/>
  <c r="GK169"/>
  <c r="GO169" s="1"/>
  <c r="GK170"/>
  <c r="GO170" s="1"/>
  <c r="GK171"/>
  <c r="GO171" s="1"/>
  <c r="GK172"/>
  <c r="GO172" s="1"/>
  <c r="GK173"/>
  <c r="GO173" s="1"/>
  <c r="GK174"/>
  <c r="GO174" s="1"/>
  <c r="GK175"/>
  <c r="GO175" s="1"/>
  <c r="GK176"/>
  <c r="GO176" s="1"/>
  <c r="GK177"/>
  <c r="GO177" s="1"/>
  <c r="GK178"/>
  <c r="GO178" s="1"/>
  <c r="GK179"/>
  <c r="GO179" s="1"/>
  <c r="GK180"/>
  <c r="GO180" s="1"/>
  <c r="GK181"/>
  <c r="GO181" s="1"/>
  <c r="GK182"/>
  <c r="GO182" s="1"/>
  <c r="GK183"/>
  <c r="GO183" s="1"/>
  <c r="GK184"/>
  <c r="GO184" s="1"/>
  <c r="GK185"/>
  <c r="GK186"/>
  <c r="GK187"/>
  <c r="GK188"/>
  <c r="GK189"/>
  <c r="GK190"/>
  <c r="GK191"/>
  <c r="GK192"/>
  <c r="GK193"/>
  <c r="GK194"/>
  <c r="GK195"/>
  <c r="GK196"/>
  <c r="GK197"/>
  <c r="GK198"/>
  <c r="GK199"/>
  <c r="GK200"/>
  <c r="GK201"/>
  <c r="GK202"/>
  <c r="GK203"/>
  <c r="GK204"/>
  <c r="GK205"/>
  <c r="GK206"/>
  <c r="GK207"/>
  <c r="GK208"/>
  <c r="GK209"/>
  <c r="GK210"/>
  <c r="GK211"/>
  <c r="GK212"/>
  <c r="GK213"/>
  <c r="GK214"/>
  <c r="GK215"/>
  <c r="GK216"/>
  <c r="GK217"/>
  <c r="GK218"/>
  <c r="GK219"/>
  <c r="GK220"/>
  <c r="GK221"/>
  <c r="GK222"/>
  <c r="GK223"/>
  <c r="GK224"/>
  <c r="GK225"/>
  <c r="GK226"/>
  <c r="GK227"/>
  <c r="GK228"/>
  <c r="GK229"/>
  <c r="GK230"/>
  <c r="GK231"/>
  <c r="GK232"/>
  <c r="GK233"/>
  <c r="GK234"/>
  <c r="GK235"/>
  <c r="GK236"/>
  <c r="GK237"/>
  <c r="GK238"/>
  <c r="GK239"/>
  <c r="GK240"/>
  <c r="GK241"/>
  <c r="GK242"/>
  <c r="GK243"/>
  <c r="GK244"/>
  <c r="GK245"/>
  <c r="GK246"/>
  <c r="GK247"/>
  <c r="GK248"/>
  <c r="GK249"/>
  <c r="GK250"/>
  <c r="GK251"/>
  <c r="GK252"/>
  <c r="GK253"/>
  <c r="GK254"/>
  <c r="GK255"/>
  <c r="GK256"/>
  <c r="GK257"/>
  <c r="GK258"/>
  <c r="GK259"/>
  <c r="GK260"/>
  <c r="GK261"/>
  <c r="GK262"/>
  <c r="GK263"/>
  <c r="GK296"/>
  <c r="GK297"/>
  <c r="GK298"/>
  <c r="GK299"/>
  <c r="GK300"/>
  <c r="GK301"/>
  <c r="GK302"/>
  <c r="GK303"/>
  <c r="GK304"/>
  <c r="GK305"/>
  <c r="GK306"/>
  <c r="GK307"/>
  <c r="GK308"/>
  <c r="GK309"/>
  <c r="GK310"/>
  <c r="GK311"/>
  <c r="GK312"/>
  <c r="GK313"/>
  <c r="GK314"/>
  <c r="GK315"/>
  <c r="GK316"/>
  <c r="GK317"/>
  <c r="GK318"/>
  <c r="GK319"/>
  <c r="GK320"/>
  <c r="GK321"/>
  <c r="GK322"/>
  <c r="GK323"/>
  <c r="GK324"/>
  <c r="GK325"/>
  <c r="GK326"/>
  <c r="GK327"/>
  <c r="GK328"/>
  <c r="GK329"/>
  <c r="GK330"/>
  <c r="GK331"/>
  <c r="GK332"/>
  <c r="GK333"/>
  <c r="GK334"/>
  <c r="GK335"/>
  <c r="GK336"/>
  <c r="GK337"/>
  <c r="GK338"/>
  <c r="GK339"/>
  <c r="GK340"/>
  <c r="GK341"/>
  <c r="GK342"/>
  <c r="GK343"/>
  <c r="GK344"/>
  <c r="GK345"/>
  <c r="GK346"/>
  <c r="GK347"/>
  <c r="GK348"/>
  <c r="GK349"/>
  <c r="GK350"/>
  <c r="GK351"/>
  <c r="GK352"/>
  <c r="GK353"/>
  <c r="GK354"/>
  <c r="GK355"/>
  <c r="GK356"/>
  <c r="GK357"/>
  <c r="GK358"/>
  <c r="GK359"/>
  <c r="GK360"/>
  <c r="GK361"/>
  <c r="GK362"/>
  <c r="GK363"/>
  <c r="GK364"/>
  <c r="GK365"/>
  <c r="GK366"/>
  <c r="GK367"/>
  <c r="GK368"/>
  <c r="GK369"/>
  <c r="GK370"/>
  <c r="GK371"/>
  <c r="GK372"/>
  <c r="GK373"/>
  <c r="GK374"/>
  <c r="GK375"/>
  <c r="GK376"/>
  <c r="GK377"/>
  <c r="GK378"/>
  <c r="GK379"/>
  <c r="GK380"/>
  <c r="GK381"/>
  <c r="GK382"/>
  <c r="GK383"/>
  <c r="GK384"/>
  <c r="GK385"/>
  <c r="GK386"/>
  <c r="GK387"/>
  <c r="GK388"/>
  <c r="GK389"/>
  <c r="GK390"/>
  <c r="GK391"/>
  <c r="GK392"/>
  <c r="GK393"/>
  <c r="GK394"/>
  <c r="GK395"/>
  <c r="GK396"/>
  <c r="GK397"/>
  <c r="GK398"/>
  <c r="GK399"/>
  <c r="GK400"/>
  <c r="GK401"/>
  <c r="GK402"/>
  <c r="GK403"/>
  <c r="GK404"/>
  <c r="GK405"/>
  <c r="GK406"/>
  <c r="GK407"/>
  <c r="GK408"/>
  <c r="GK409"/>
  <c r="GK410"/>
  <c r="GK411"/>
  <c r="GK412"/>
  <c r="GK413"/>
  <c r="GK414"/>
  <c r="GK415"/>
  <c r="GK416"/>
  <c r="GK417"/>
  <c r="GK418"/>
  <c r="GK419"/>
  <c r="GK420"/>
  <c r="GK421"/>
  <c r="GK422"/>
  <c r="GK423"/>
  <c r="GK424"/>
  <c r="GK425"/>
  <c r="GK426"/>
  <c r="GK427"/>
  <c r="GK428"/>
  <c r="GK429"/>
  <c r="GK430"/>
  <c r="GK431"/>
  <c r="GK432"/>
  <c r="GK433"/>
  <c r="GK434"/>
  <c r="GK435"/>
  <c r="GK436"/>
  <c r="GK437"/>
  <c r="GK438"/>
  <c r="GK439"/>
  <c r="GK440"/>
  <c r="GK441"/>
  <c r="GK442"/>
  <c r="GK443"/>
  <c r="GK444"/>
  <c r="GK445"/>
  <c r="GK446"/>
  <c r="GK447"/>
  <c r="GK448"/>
  <c r="GK449"/>
  <c r="GK450"/>
  <c r="GK451"/>
  <c r="GK452"/>
  <c r="GK453"/>
  <c r="GK454"/>
  <c r="GK455"/>
  <c r="GK456"/>
  <c r="GK457"/>
  <c r="GK458"/>
  <c r="GK459"/>
  <c r="GK460"/>
  <c r="GK461"/>
  <c r="GK462"/>
  <c r="GK463"/>
  <c r="GK464"/>
  <c r="GK465"/>
  <c r="GK466"/>
  <c r="GK467"/>
  <c r="GK468"/>
  <c r="GK469"/>
  <c r="GK470"/>
  <c r="GK471"/>
  <c r="GK472"/>
  <c r="GK473"/>
  <c r="GK474"/>
  <c r="GK475"/>
  <c r="GK476"/>
  <c r="GK477"/>
  <c r="GK478"/>
  <c r="GK479"/>
  <c r="GK480"/>
  <c r="GK481"/>
  <c r="GK482"/>
  <c r="GK483"/>
  <c r="GK484"/>
  <c r="GK485"/>
  <c r="GK486"/>
  <c r="GK487"/>
  <c r="GK488"/>
  <c r="GK489"/>
  <c r="GK490"/>
  <c r="GK491"/>
  <c r="GK492"/>
  <c r="GK493"/>
  <c r="GK494"/>
  <c r="GK495"/>
  <c r="GK496"/>
  <c r="GK497"/>
  <c r="GK498"/>
  <c r="GK499"/>
  <c r="GK500"/>
  <c r="GK501"/>
  <c r="GK502"/>
  <c r="GK503"/>
  <c r="GK504"/>
  <c r="GK505"/>
  <c r="GK506"/>
  <c r="GK507"/>
  <c r="GK508"/>
  <c r="GD8"/>
  <c r="GD9"/>
  <c r="GD10"/>
  <c r="GD11"/>
  <c r="GD12"/>
  <c r="GD13"/>
  <c r="GD14"/>
  <c r="GD15"/>
  <c r="GD16"/>
  <c r="GD17"/>
  <c r="GD18"/>
  <c r="GD19"/>
  <c r="GD20"/>
  <c r="GD21"/>
  <c r="GD22"/>
  <c r="GD23"/>
  <c r="GD24"/>
  <c r="GD25"/>
  <c r="GD26"/>
  <c r="GD27"/>
  <c r="GD28"/>
  <c r="GD29"/>
  <c r="GD30"/>
  <c r="GD31"/>
  <c r="GD32"/>
  <c r="GD33"/>
  <c r="GD34"/>
  <c r="GD35"/>
  <c r="GD36"/>
  <c r="GD37"/>
  <c r="GD38"/>
  <c r="GD39"/>
  <c r="GD40"/>
  <c r="GH40" s="1"/>
  <c r="GD41"/>
  <c r="GD42"/>
  <c r="GD43"/>
  <c r="GD44"/>
  <c r="GD45"/>
  <c r="GD46"/>
  <c r="GD47"/>
  <c r="GD48"/>
  <c r="GD49"/>
  <c r="GD50"/>
  <c r="GD51"/>
  <c r="GD83"/>
  <c r="GH83" s="1"/>
  <c r="GD84"/>
  <c r="GD85"/>
  <c r="GD86"/>
  <c r="GD87"/>
  <c r="GD88"/>
  <c r="GD89"/>
  <c r="GD90"/>
  <c r="GD91"/>
  <c r="GD92"/>
  <c r="GD93"/>
  <c r="GD94"/>
  <c r="GD95"/>
  <c r="GD96"/>
  <c r="GD97"/>
  <c r="GD98"/>
  <c r="GD99"/>
  <c r="GD100"/>
  <c r="GD101"/>
  <c r="GD102"/>
  <c r="GD103"/>
  <c r="GD104"/>
  <c r="GD105"/>
  <c r="GD106"/>
  <c r="GD107"/>
  <c r="GD108"/>
  <c r="GD109"/>
  <c r="GD110"/>
  <c r="GD111"/>
  <c r="GD112"/>
  <c r="GD113"/>
  <c r="GD114"/>
  <c r="GD115"/>
  <c r="GD116"/>
  <c r="GD117"/>
  <c r="GD118"/>
  <c r="GD119"/>
  <c r="GD120"/>
  <c r="GD121"/>
  <c r="GD122"/>
  <c r="GD123"/>
  <c r="GD124"/>
  <c r="GD125"/>
  <c r="GD126"/>
  <c r="GD127"/>
  <c r="GD128"/>
  <c r="GD129"/>
  <c r="GD130"/>
  <c r="GD131"/>
  <c r="GD132"/>
  <c r="GD133"/>
  <c r="GD134"/>
  <c r="GD135"/>
  <c r="GT135" s="1"/>
  <c r="GD136"/>
  <c r="GT136" s="1"/>
  <c r="GD137"/>
  <c r="GT137" s="1"/>
  <c r="GD138"/>
  <c r="GT138" s="1"/>
  <c r="GD139"/>
  <c r="GT139" s="1"/>
  <c r="GD140"/>
  <c r="GT140" s="1"/>
  <c r="GD141"/>
  <c r="GT141" s="1"/>
  <c r="GD142"/>
  <c r="GT142" s="1"/>
  <c r="GD143"/>
  <c r="GT143" s="1"/>
  <c r="GD144"/>
  <c r="GT144" s="1"/>
  <c r="GD145"/>
  <c r="GT145" s="1"/>
  <c r="GD146"/>
  <c r="GT146" s="1"/>
  <c r="GD147"/>
  <c r="GT147" s="1"/>
  <c r="GD148"/>
  <c r="GT148" s="1"/>
  <c r="GD149"/>
  <c r="GT149" s="1"/>
  <c r="GD150"/>
  <c r="GT150" s="1"/>
  <c r="GD151"/>
  <c r="GT151" s="1"/>
  <c r="GD152"/>
  <c r="GT152" s="1"/>
  <c r="GD153"/>
  <c r="GT153" s="1"/>
  <c r="GD154"/>
  <c r="GT154" s="1"/>
  <c r="GD155"/>
  <c r="GT155" s="1"/>
  <c r="GD156"/>
  <c r="GT156" s="1"/>
  <c r="GD157"/>
  <c r="GT157" s="1"/>
  <c r="GD158"/>
  <c r="GH158" s="1"/>
  <c r="GD159"/>
  <c r="GH159" s="1"/>
  <c r="GD160"/>
  <c r="GH160" s="1"/>
  <c r="GD161"/>
  <c r="GH161" s="1"/>
  <c r="GD162"/>
  <c r="GH162" s="1"/>
  <c r="GD163"/>
  <c r="GH163" s="1"/>
  <c r="GD164"/>
  <c r="GH164" s="1"/>
  <c r="GD165"/>
  <c r="GH165" s="1"/>
  <c r="GD166"/>
  <c r="GH166" s="1"/>
  <c r="GD167"/>
  <c r="GH167" s="1"/>
  <c r="GD168"/>
  <c r="GH168" s="1"/>
  <c r="GD169"/>
  <c r="GH169" s="1"/>
  <c r="GD170"/>
  <c r="GH170" s="1"/>
  <c r="GD171"/>
  <c r="GH171" s="1"/>
  <c r="GD172"/>
  <c r="GH172" s="1"/>
  <c r="GD173"/>
  <c r="GH173" s="1"/>
  <c r="GD174"/>
  <c r="GH174" s="1"/>
  <c r="GD175"/>
  <c r="GH175" s="1"/>
  <c r="GD176"/>
  <c r="GH176" s="1"/>
  <c r="GD177"/>
  <c r="GH177" s="1"/>
  <c r="GD178"/>
  <c r="GH178" s="1"/>
  <c r="GD179"/>
  <c r="GH179" s="1"/>
  <c r="GD180"/>
  <c r="GH180" s="1"/>
  <c r="GD181"/>
  <c r="GH181" s="1"/>
  <c r="GD182"/>
  <c r="GH182" s="1"/>
  <c r="GD183"/>
  <c r="GH183" s="1"/>
  <c r="GD184"/>
  <c r="GH184" s="1"/>
  <c r="GD185"/>
  <c r="GD186"/>
  <c r="GD187"/>
  <c r="GD188"/>
  <c r="GD189"/>
  <c r="GD190"/>
  <c r="GD191"/>
  <c r="GD192"/>
  <c r="GD193"/>
  <c r="GD194"/>
  <c r="GD195"/>
  <c r="GD196"/>
  <c r="GD197"/>
  <c r="GD198"/>
  <c r="GD199"/>
  <c r="GD200"/>
  <c r="GD201"/>
  <c r="GD202"/>
  <c r="GD203"/>
  <c r="GD204"/>
  <c r="GD205"/>
  <c r="GD206"/>
  <c r="GD207"/>
  <c r="GD208"/>
  <c r="GD209"/>
  <c r="GD210"/>
  <c r="GD211"/>
  <c r="GD212"/>
  <c r="GD213"/>
  <c r="GD214"/>
  <c r="GD215"/>
  <c r="GD216"/>
  <c r="GD217"/>
  <c r="GD218"/>
  <c r="GD219"/>
  <c r="GD220"/>
  <c r="GD221"/>
  <c r="GD222"/>
  <c r="GD223"/>
  <c r="GD224"/>
  <c r="GD225"/>
  <c r="GD226"/>
  <c r="GD227"/>
  <c r="GD228"/>
  <c r="GD229"/>
  <c r="GD230"/>
  <c r="GD231"/>
  <c r="GD232"/>
  <c r="GD233"/>
  <c r="GD234"/>
  <c r="GD235"/>
  <c r="GD236"/>
  <c r="GD237"/>
  <c r="GD238"/>
  <c r="GD239"/>
  <c r="GD240"/>
  <c r="GD241"/>
  <c r="GD242"/>
  <c r="GD243"/>
  <c r="GD244"/>
  <c r="GD245"/>
  <c r="GD246"/>
  <c r="GD247"/>
  <c r="GD248"/>
  <c r="GD249"/>
  <c r="GD250"/>
  <c r="GD251"/>
  <c r="GD252"/>
  <c r="GD253"/>
  <c r="GD254"/>
  <c r="GD255"/>
  <c r="GD256"/>
  <c r="GD257"/>
  <c r="GD258"/>
  <c r="GD259"/>
  <c r="GD260"/>
  <c r="GD261"/>
  <c r="GD262"/>
  <c r="GD263"/>
  <c r="GD296"/>
  <c r="GH296" s="1"/>
  <c r="GD297"/>
  <c r="GH297" s="1"/>
  <c r="GD298"/>
  <c r="GH298" s="1"/>
  <c r="GD299"/>
  <c r="GH299" s="1"/>
  <c r="GD300"/>
  <c r="GH300" s="1"/>
  <c r="GD301"/>
  <c r="GH301" s="1"/>
  <c r="GD302"/>
  <c r="GH302" s="1"/>
  <c r="GD303"/>
  <c r="GH303" s="1"/>
  <c r="GD304"/>
  <c r="GH304" s="1"/>
  <c r="GD305"/>
  <c r="GH305" s="1"/>
  <c r="GD306"/>
  <c r="GH306" s="1"/>
  <c r="GD307"/>
  <c r="GH307" s="1"/>
  <c r="GD308"/>
  <c r="GH308" s="1"/>
  <c r="GD309"/>
  <c r="GH309" s="1"/>
  <c r="GD310"/>
  <c r="GH310" s="1"/>
  <c r="GD311"/>
  <c r="GH311" s="1"/>
  <c r="GD312"/>
  <c r="GH312" s="1"/>
  <c r="GD313"/>
  <c r="GH313" s="1"/>
  <c r="GD314"/>
  <c r="GH314" s="1"/>
  <c r="GD315"/>
  <c r="GH315" s="1"/>
  <c r="GD316"/>
  <c r="GH316" s="1"/>
  <c r="GD317"/>
  <c r="GH317" s="1"/>
  <c r="GD318"/>
  <c r="GH318" s="1"/>
  <c r="GD319"/>
  <c r="GH319" s="1"/>
  <c r="GD320"/>
  <c r="GH320" s="1"/>
  <c r="GD321"/>
  <c r="GH321" s="1"/>
  <c r="GD322"/>
  <c r="GH322" s="1"/>
  <c r="GD323"/>
  <c r="GH323" s="1"/>
  <c r="GD324"/>
  <c r="GH324" s="1"/>
  <c r="GD325"/>
  <c r="GD326"/>
  <c r="GD327"/>
  <c r="GD328"/>
  <c r="GD329"/>
  <c r="GD330"/>
  <c r="GD331"/>
  <c r="GD332"/>
  <c r="GD333"/>
  <c r="GD334"/>
  <c r="GD335"/>
  <c r="GD336"/>
  <c r="GD337"/>
  <c r="GD338"/>
  <c r="GD339"/>
  <c r="GD340"/>
  <c r="GD341"/>
  <c r="GD342"/>
  <c r="GD343"/>
  <c r="GD344"/>
  <c r="GD345"/>
  <c r="GD346"/>
  <c r="GD347"/>
  <c r="GD348"/>
  <c r="GD349"/>
  <c r="GD350"/>
  <c r="GD351"/>
  <c r="GD352"/>
  <c r="GD353"/>
  <c r="GD354"/>
  <c r="GD355"/>
  <c r="GD356"/>
  <c r="GD357"/>
  <c r="GD358"/>
  <c r="GD359"/>
  <c r="GD360"/>
  <c r="GD361"/>
  <c r="GD362"/>
  <c r="GD363"/>
  <c r="GD364"/>
  <c r="GD365"/>
  <c r="GD366"/>
  <c r="GD367"/>
  <c r="GD368"/>
  <c r="GD369"/>
  <c r="GD370"/>
  <c r="GD371"/>
  <c r="GD372"/>
  <c r="GD373"/>
  <c r="GD374"/>
  <c r="GD375"/>
  <c r="GD376"/>
  <c r="GD377"/>
  <c r="GD378"/>
  <c r="GD379"/>
  <c r="GD380"/>
  <c r="GD381"/>
  <c r="GD382"/>
  <c r="GD383"/>
  <c r="GD384"/>
  <c r="GD385"/>
  <c r="GD386"/>
  <c r="GD387"/>
  <c r="GD388"/>
  <c r="GD389"/>
  <c r="GD390"/>
  <c r="GD391"/>
  <c r="GD392"/>
  <c r="GD393"/>
  <c r="GD394"/>
  <c r="GD395"/>
  <c r="GD396"/>
  <c r="GD397"/>
  <c r="GD398"/>
  <c r="GD399"/>
  <c r="GD400"/>
  <c r="GD401"/>
  <c r="GD402"/>
  <c r="GD403"/>
  <c r="GD404"/>
  <c r="GD405"/>
  <c r="GD406"/>
  <c r="GD407"/>
  <c r="GD408"/>
  <c r="GD409"/>
  <c r="GD410"/>
  <c r="GD411"/>
  <c r="GD412"/>
  <c r="GD413"/>
  <c r="GD414"/>
  <c r="GD415"/>
  <c r="GD416"/>
  <c r="GD417"/>
  <c r="GD418"/>
  <c r="GD419"/>
  <c r="GD420"/>
  <c r="GD421"/>
  <c r="GD422"/>
  <c r="GD423"/>
  <c r="GD424"/>
  <c r="GD425"/>
  <c r="GD426"/>
  <c r="GD427"/>
  <c r="GD428"/>
  <c r="GD429"/>
  <c r="GD430"/>
  <c r="GD431"/>
  <c r="GD432"/>
  <c r="GD433"/>
  <c r="GD434"/>
  <c r="GD435"/>
  <c r="GD436"/>
  <c r="GD437"/>
  <c r="GD438"/>
  <c r="GD439"/>
  <c r="GD440"/>
  <c r="GD441"/>
  <c r="GD442"/>
  <c r="GD443"/>
  <c r="GD444"/>
  <c r="GD445"/>
  <c r="GD446"/>
  <c r="GD447"/>
  <c r="GD448"/>
  <c r="GD449"/>
  <c r="GD450"/>
  <c r="GD451"/>
  <c r="GD452"/>
  <c r="GD453"/>
  <c r="GD454"/>
  <c r="GD455"/>
  <c r="GD456"/>
  <c r="GD457"/>
  <c r="GD458"/>
  <c r="GD459"/>
  <c r="GD460"/>
  <c r="GD461"/>
  <c r="GD462"/>
  <c r="GD463"/>
  <c r="GD464"/>
  <c r="GD465"/>
  <c r="GD466"/>
  <c r="GD467"/>
  <c r="GD468"/>
  <c r="GD469"/>
  <c r="GD470"/>
  <c r="GD471"/>
  <c r="GD472"/>
  <c r="GD473"/>
  <c r="GD474"/>
  <c r="GD475"/>
  <c r="GD476"/>
  <c r="GD477"/>
  <c r="GD478"/>
  <c r="GD479"/>
  <c r="GD480"/>
  <c r="GD481"/>
  <c r="GD482"/>
  <c r="GD483"/>
  <c r="GD484"/>
  <c r="GD485"/>
  <c r="GD486"/>
  <c r="GD487"/>
  <c r="GD488"/>
  <c r="GD489"/>
  <c r="GD490"/>
  <c r="GD491"/>
  <c r="GD492"/>
  <c r="GD493"/>
  <c r="GD494"/>
  <c r="GD495"/>
  <c r="GD496"/>
  <c r="GD497"/>
  <c r="GD498"/>
  <c r="GD499"/>
  <c r="GD500"/>
  <c r="GD501"/>
  <c r="GD502"/>
  <c r="GD503"/>
  <c r="GD504"/>
  <c r="GD505"/>
  <c r="GD506"/>
  <c r="GD507"/>
  <c r="GD508"/>
  <c r="GC8"/>
  <c r="GC9"/>
  <c r="GC10"/>
  <c r="GC11"/>
  <c r="GC12"/>
  <c r="GC13"/>
  <c r="GC14"/>
  <c r="GC15"/>
  <c r="GC16"/>
  <c r="GC17"/>
  <c r="GC18"/>
  <c r="GC19"/>
  <c r="GC20"/>
  <c r="GC21"/>
  <c r="GC22"/>
  <c r="GC23"/>
  <c r="GC24"/>
  <c r="GC25"/>
  <c r="GC26"/>
  <c r="GC27"/>
  <c r="GC28"/>
  <c r="GC29"/>
  <c r="GC30"/>
  <c r="GC31"/>
  <c r="GC32"/>
  <c r="GC33"/>
  <c r="GC34"/>
  <c r="GC35"/>
  <c r="GC36"/>
  <c r="GC37"/>
  <c r="GC38"/>
  <c r="GC39"/>
  <c r="GC40"/>
  <c r="GG40" s="1"/>
  <c r="GC41"/>
  <c r="GC42"/>
  <c r="GC43"/>
  <c r="GC44"/>
  <c r="GC45"/>
  <c r="GC46"/>
  <c r="GC47"/>
  <c r="GC48"/>
  <c r="GC49"/>
  <c r="GC50"/>
  <c r="GC51"/>
  <c r="GC83"/>
  <c r="GG83" s="1"/>
  <c r="GC84"/>
  <c r="GC85"/>
  <c r="GC86"/>
  <c r="GC87"/>
  <c r="GC88"/>
  <c r="GC89"/>
  <c r="GC90"/>
  <c r="GC91"/>
  <c r="GC92"/>
  <c r="GC93"/>
  <c r="GC94"/>
  <c r="GC95"/>
  <c r="GC96"/>
  <c r="GC97"/>
  <c r="GC98"/>
  <c r="GC99"/>
  <c r="GC100"/>
  <c r="GC101"/>
  <c r="GC102"/>
  <c r="GC103"/>
  <c r="GC104"/>
  <c r="GC105"/>
  <c r="GC106"/>
  <c r="GC107"/>
  <c r="GC108"/>
  <c r="GC109"/>
  <c r="GC110"/>
  <c r="GC111"/>
  <c r="GC112"/>
  <c r="GC113"/>
  <c r="GC114"/>
  <c r="GC115"/>
  <c r="GC116"/>
  <c r="GC117"/>
  <c r="GC118"/>
  <c r="GC119"/>
  <c r="GC120"/>
  <c r="GC121"/>
  <c r="GC122"/>
  <c r="GC123"/>
  <c r="GC124"/>
  <c r="GC125"/>
  <c r="GC126"/>
  <c r="GC127"/>
  <c r="GC128"/>
  <c r="GC129"/>
  <c r="GC130"/>
  <c r="GC131"/>
  <c r="GC132"/>
  <c r="GC133"/>
  <c r="GC134"/>
  <c r="GC135"/>
  <c r="GG135" s="1"/>
  <c r="GC136"/>
  <c r="GG136" s="1"/>
  <c r="GC137"/>
  <c r="GG137" s="1"/>
  <c r="GC138"/>
  <c r="GG138" s="1"/>
  <c r="GC139"/>
  <c r="GG139" s="1"/>
  <c r="GC140"/>
  <c r="GG140" s="1"/>
  <c r="GC141"/>
  <c r="GG141" s="1"/>
  <c r="GC142"/>
  <c r="GG142" s="1"/>
  <c r="GC143"/>
  <c r="GG143" s="1"/>
  <c r="GC144"/>
  <c r="GG144" s="1"/>
  <c r="GC145"/>
  <c r="GG145" s="1"/>
  <c r="GC146"/>
  <c r="GG146" s="1"/>
  <c r="GC147"/>
  <c r="GG147" s="1"/>
  <c r="GC148"/>
  <c r="GG148" s="1"/>
  <c r="GC149"/>
  <c r="GG149" s="1"/>
  <c r="GC150"/>
  <c r="GG150" s="1"/>
  <c r="GC151"/>
  <c r="GG151" s="1"/>
  <c r="GC152"/>
  <c r="GG152" s="1"/>
  <c r="GC153"/>
  <c r="GG153" s="1"/>
  <c r="GC154"/>
  <c r="GG154" s="1"/>
  <c r="GC155"/>
  <c r="GG155" s="1"/>
  <c r="GC156"/>
  <c r="GG156" s="1"/>
  <c r="GC157"/>
  <c r="GG157" s="1"/>
  <c r="GC158"/>
  <c r="GC159"/>
  <c r="GG159" s="1"/>
  <c r="GC160"/>
  <c r="GC161"/>
  <c r="GG161" s="1"/>
  <c r="GC162"/>
  <c r="GC163"/>
  <c r="GG163" s="1"/>
  <c r="GC164"/>
  <c r="GC165"/>
  <c r="GG165" s="1"/>
  <c r="GC166"/>
  <c r="GC167"/>
  <c r="GG167" s="1"/>
  <c r="GC168"/>
  <c r="GC169"/>
  <c r="GG169" s="1"/>
  <c r="GC170"/>
  <c r="GC171"/>
  <c r="GG171" s="1"/>
  <c r="GC172"/>
  <c r="GC173"/>
  <c r="GG173" s="1"/>
  <c r="GC174"/>
  <c r="GC175"/>
  <c r="GG175" s="1"/>
  <c r="GC176"/>
  <c r="GC177"/>
  <c r="GG177" s="1"/>
  <c r="GC178"/>
  <c r="GC179"/>
  <c r="GG179" s="1"/>
  <c r="GC180"/>
  <c r="GC181"/>
  <c r="GG181" s="1"/>
  <c r="GC182"/>
  <c r="GC183"/>
  <c r="GG183" s="1"/>
  <c r="GC184"/>
  <c r="GC185"/>
  <c r="GS185" s="1"/>
  <c r="GC186"/>
  <c r="GC187"/>
  <c r="GC188"/>
  <c r="GC189"/>
  <c r="GC190"/>
  <c r="GC191"/>
  <c r="GC192"/>
  <c r="GC193"/>
  <c r="GC194"/>
  <c r="GC195"/>
  <c r="GC196"/>
  <c r="GC197"/>
  <c r="GC198"/>
  <c r="GC199"/>
  <c r="GC200"/>
  <c r="GC201"/>
  <c r="GC202"/>
  <c r="GC203"/>
  <c r="GC204"/>
  <c r="GC205"/>
  <c r="GC206"/>
  <c r="GC207"/>
  <c r="GC208"/>
  <c r="GC209"/>
  <c r="GC210"/>
  <c r="GC211"/>
  <c r="GC212"/>
  <c r="GC213"/>
  <c r="GC214"/>
  <c r="GC215"/>
  <c r="GC216"/>
  <c r="GC217"/>
  <c r="GC218"/>
  <c r="GC219"/>
  <c r="GC220"/>
  <c r="GC221"/>
  <c r="GC222"/>
  <c r="GC223"/>
  <c r="GC224"/>
  <c r="GC225"/>
  <c r="GC226"/>
  <c r="GC227"/>
  <c r="GC228"/>
  <c r="GC229"/>
  <c r="GC230"/>
  <c r="GC231"/>
  <c r="GC232"/>
  <c r="GC233"/>
  <c r="GC234"/>
  <c r="GC235"/>
  <c r="GC236"/>
  <c r="GC237"/>
  <c r="GC238"/>
  <c r="GC239"/>
  <c r="GC240"/>
  <c r="GC241"/>
  <c r="GC242"/>
  <c r="GC243"/>
  <c r="GC244"/>
  <c r="GC245"/>
  <c r="GC246"/>
  <c r="GC247"/>
  <c r="GC248"/>
  <c r="GC249"/>
  <c r="GC250"/>
  <c r="GC251"/>
  <c r="GC252"/>
  <c r="GC253"/>
  <c r="GC254"/>
  <c r="GC255"/>
  <c r="GC256"/>
  <c r="GC257"/>
  <c r="GC258"/>
  <c r="GC259"/>
  <c r="GC260"/>
  <c r="GC261"/>
  <c r="GC262"/>
  <c r="GC263"/>
  <c r="GC296"/>
  <c r="GG296" s="1"/>
  <c r="GC297"/>
  <c r="GG297" s="1"/>
  <c r="GC298"/>
  <c r="GG298" s="1"/>
  <c r="GC299"/>
  <c r="GG299" s="1"/>
  <c r="GC300"/>
  <c r="GG300" s="1"/>
  <c r="GC301"/>
  <c r="GG301" s="1"/>
  <c r="GC302"/>
  <c r="GG302" s="1"/>
  <c r="GC303"/>
  <c r="GG303" s="1"/>
  <c r="GC304"/>
  <c r="GG304" s="1"/>
  <c r="GC305"/>
  <c r="GG305" s="1"/>
  <c r="GC306"/>
  <c r="GG306" s="1"/>
  <c r="GC307"/>
  <c r="GG307" s="1"/>
  <c r="GC308"/>
  <c r="GG308" s="1"/>
  <c r="GC309"/>
  <c r="GG309" s="1"/>
  <c r="GC310"/>
  <c r="GG310" s="1"/>
  <c r="GC311"/>
  <c r="GG311" s="1"/>
  <c r="GC312"/>
  <c r="GG312" s="1"/>
  <c r="GC313"/>
  <c r="GG313" s="1"/>
  <c r="GC314"/>
  <c r="GG314" s="1"/>
  <c r="GC315"/>
  <c r="GG315" s="1"/>
  <c r="GC316"/>
  <c r="GG316" s="1"/>
  <c r="GC317"/>
  <c r="GG317" s="1"/>
  <c r="GC318"/>
  <c r="GG318" s="1"/>
  <c r="GC319"/>
  <c r="GG319" s="1"/>
  <c r="GC320"/>
  <c r="GG320" s="1"/>
  <c r="GC321"/>
  <c r="GG321" s="1"/>
  <c r="GC322"/>
  <c r="GG322" s="1"/>
  <c r="GC323"/>
  <c r="GG323" s="1"/>
  <c r="GC324"/>
  <c r="GG324" s="1"/>
  <c r="GC325"/>
  <c r="GC326"/>
  <c r="GC327"/>
  <c r="GC328"/>
  <c r="GC329"/>
  <c r="GC330"/>
  <c r="GC331"/>
  <c r="GC332"/>
  <c r="GC333"/>
  <c r="GC334"/>
  <c r="GC335"/>
  <c r="GC336"/>
  <c r="GC337"/>
  <c r="GC338"/>
  <c r="GC339"/>
  <c r="GC340"/>
  <c r="GC341"/>
  <c r="GC342"/>
  <c r="GC343"/>
  <c r="GC344"/>
  <c r="GC345"/>
  <c r="GC346"/>
  <c r="GC347"/>
  <c r="GC348"/>
  <c r="GC349"/>
  <c r="GC350"/>
  <c r="GC351"/>
  <c r="GC352"/>
  <c r="GC353"/>
  <c r="GC354"/>
  <c r="GC355"/>
  <c r="GC356"/>
  <c r="GC357"/>
  <c r="GC358"/>
  <c r="GC359"/>
  <c r="GC360"/>
  <c r="GC361"/>
  <c r="GC362"/>
  <c r="GC363"/>
  <c r="GC364"/>
  <c r="GC365"/>
  <c r="GC366"/>
  <c r="GC367"/>
  <c r="GC368"/>
  <c r="GC369"/>
  <c r="GC370"/>
  <c r="GC371"/>
  <c r="GC372"/>
  <c r="GC373"/>
  <c r="GC374"/>
  <c r="GC375"/>
  <c r="GC376"/>
  <c r="GC377"/>
  <c r="GC378"/>
  <c r="GC379"/>
  <c r="GC380"/>
  <c r="GC381"/>
  <c r="GC382"/>
  <c r="GC383"/>
  <c r="GC384"/>
  <c r="GC385"/>
  <c r="GC386"/>
  <c r="GC387"/>
  <c r="GC388"/>
  <c r="GC389"/>
  <c r="GC390"/>
  <c r="GC391"/>
  <c r="GC392"/>
  <c r="GC393"/>
  <c r="GC394"/>
  <c r="GC395"/>
  <c r="GC396"/>
  <c r="GC397"/>
  <c r="GC398"/>
  <c r="GC399"/>
  <c r="GC400"/>
  <c r="GC401"/>
  <c r="GC402"/>
  <c r="GC403"/>
  <c r="GC404"/>
  <c r="GC405"/>
  <c r="GC406"/>
  <c r="GC407"/>
  <c r="GC408"/>
  <c r="GC409"/>
  <c r="GC410"/>
  <c r="GC411"/>
  <c r="GC412"/>
  <c r="GC413"/>
  <c r="GC414"/>
  <c r="GC415"/>
  <c r="GC416"/>
  <c r="GC417"/>
  <c r="GC418"/>
  <c r="GC419"/>
  <c r="GC420"/>
  <c r="GC421"/>
  <c r="GC422"/>
  <c r="GC423"/>
  <c r="GC424"/>
  <c r="GC425"/>
  <c r="GC426"/>
  <c r="GC427"/>
  <c r="GC428"/>
  <c r="GC429"/>
  <c r="GC430"/>
  <c r="GC431"/>
  <c r="GC432"/>
  <c r="GC433"/>
  <c r="GC434"/>
  <c r="GC435"/>
  <c r="GC436"/>
  <c r="GC437"/>
  <c r="GC438"/>
  <c r="GC439"/>
  <c r="GC440"/>
  <c r="GC441"/>
  <c r="GC442"/>
  <c r="GC443"/>
  <c r="GC444"/>
  <c r="GC445"/>
  <c r="GC446"/>
  <c r="GC447"/>
  <c r="GC448"/>
  <c r="GC449"/>
  <c r="GC450"/>
  <c r="GC451"/>
  <c r="GC452"/>
  <c r="GC453"/>
  <c r="GC454"/>
  <c r="GC455"/>
  <c r="GC456"/>
  <c r="GC457"/>
  <c r="GC458"/>
  <c r="GC459"/>
  <c r="GC460"/>
  <c r="GC461"/>
  <c r="GC462"/>
  <c r="GC463"/>
  <c r="GC464"/>
  <c r="GC465"/>
  <c r="GC466"/>
  <c r="GC467"/>
  <c r="GC468"/>
  <c r="GC469"/>
  <c r="GC470"/>
  <c r="GC471"/>
  <c r="GC472"/>
  <c r="GC473"/>
  <c r="GC474"/>
  <c r="GC475"/>
  <c r="GC476"/>
  <c r="GC477"/>
  <c r="GC478"/>
  <c r="GC479"/>
  <c r="GC480"/>
  <c r="GC481"/>
  <c r="GC482"/>
  <c r="GC483"/>
  <c r="GC484"/>
  <c r="GC485"/>
  <c r="GC486"/>
  <c r="GC487"/>
  <c r="GC488"/>
  <c r="GC489"/>
  <c r="GC490"/>
  <c r="GC491"/>
  <c r="GC492"/>
  <c r="GC493"/>
  <c r="GC494"/>
  <c r="GC495"/>
  <c r="GC496"/>
  <c r="GC497"/>
  <c r="GC498"/>
  <c r="GC499"/>
  <c r="GC500"/>
  <c r="GC501"/>
  <c r="GC502"/>
  <c r="GC503"/>
  <c r="GC504"/>
  <c r="GC505"/>
  <c r="GC506"/>
  <c r="GC507"/>
  <c r="GC508"/>
  <c r="GB8"/>
  <c r="GB9"/>
  <c r="GB10"/>
  <c r="GB11"/>
  <c r="GB12"/>
  <c r="GB13"/>
  <c r="GB14"/>
  <c r="GB15"/>
  <c r="GB16"/>
  <c r="GB17"/>
  <c r="GB18"/>
  <c r="GB19"/>
  <c r="GB20"/>
  <c r="GB21"/>
  <c r="GB22"/>
  <c r="GB23"/>
  <c r="GB24"/>
  <c r="GB25"/>
  <c r="GB26"/>
  <c r="GB27"/>
  <c r="GB28"/>
  <c r="GB29"/>
  <c r="GB30"/>
  <c r="GB31"/>
  <c r="GB32"/>
  <c r="GB33"/>
  <c r="GB34"/>
  <c r="GB35"/>
  <c r="GB36"/>
  <c r="GB37"/>
  <c r="GB38"/>
  <c r="GB39"/>
  <c r="GB40"/>
  <c r="GB41"/>
  <c r="GB42"/>
  <c r="GB43"/>
  <c r="GB44"/>
  <c r="GB45"/>
  <c r="GB46"/>
  <c r="GB47"/>
  <c r="GB48"/>
  <c r="GB49"/>
  <c r="GB50"/>
  <c r="GB51"/>
  <c r="GB83"/>
  <c r="GB84"/>
  <c r="GB85"/>
  <c r="GB86"/>
  <c r="GB87"/>
  <c r="GB88"/>
  <c r="GB89"/>
  <c r="GB90"/>
  <c r="GB91"/>
  <c r="GB92"/>
  <c r="GB93"/>
  <c r="GB94"/>
  <c r="GB95"/>
  <c r="GB96"/>
  <c r="GB97"/>
  <c r="GB98"/>
  <c r="GB99"/>
  <c r="GB100"/>
  <c r="GB101"/>
  <c r="GB102"/>
  <c r="GB103"/>
  <c r="GB104"/>
  <c r="GB105"/>
  <c r="GB106"/>
  <c r="GB107"/>
  <c r="GB108"/>
  <c r="GB109"/>
  <c r="GB110"/>
  <c r="GB111"/>
  <c r="GB112"/>
  <c r="GB113"/>
  <c r="GB114"/>
  <c r="GB115"/>
  <c r="GB116"/>
  <c r="GB117"/>
  <c r="GB118"/>
  <c r="GB119"/>
  <c r="GB120"/>
  <c r="GB121"/>
  <c r="GB122"/>
  <c r="GB123"/>
  <c r="GB124"/>
  <c r="GB125"/>
  <c r="GB126"/>
  <c r="GB127"/>
  <c r="GB128"/>
  <c r="GB129"/>
  <c r="GB130"/>
  <c r="GB131"/>
  <c r="GB132"/>
  <c r="GB133"/>
  <c r="GB134"/>
  <c r="GB135"/>
  <c r="GB136"/>
  <c r="GB137"/>
  <c r="GB138"/>
  <c r="GB139"/>
  <c r="GB140"/>
  <c r="GB141"/>
  <c r="GB142"/>
  <c r="GB143"/>
  <c r="GB144"/>
  <c r="GB145"/>
  <c r="GB146"/>
  <c r="GB147"/>
  <c r="GB148"/>
  <c r="GB149"/>
  <c r="GB150"/>
  <c r="GB151"/>
  <c r="GB152"/>
  <c r="GB153"/>
  <c r="GB154"/>
  <c r="GB155"/>
  <c r="GB156"/>
  <c r="GB157"/>
  <c r="GB158"/>
  <c r="GB159"/>
  <c r="GB160"/>
  <c r="GB161"/>
  <c r="GB162"/>
  <c r="GB163"/>
  <c r="GB164"/>
  <c r="GB165"/>
  <c r="GB166"/>
  <c r="GB167"/>
  <c r="GB168"/>
  <c r="GB169"/>
  <c r="GB170"/>
  <c r="GB171"/>
  <c r="GB172"/>
  <c r="GB173"/>
  <c r="GB174"/>
  <c r="GB175"/>
  <c r="GB176"/>
  <c r="GB177"/>
  <c r="GB178"/>
  <c r="GB179"/>
  <c r="GB180"/>
  <c r="GB181"/>
  <c r="GB182"/>
  <c r="GB183"/>
  <c r="GB184"/>
  <c r="GB185"/>
  <c r="GB186"/>
  <c r="GB187"/>
  <c r="GB188"/>
  <c r="GB189"/>
  <c r="GB190"/>
  <c r="GB191"/>
  <c r="GB192"/>
  <c r="GB193"/>
  <c r="GB194"/>
  <c r="GB195"/>
  <c r="GB196"/>
  <c r="GB197"/>
  <c r="GB198"/>
  <c r="GB199"/>
  <c r="GB200"/>
  <c r="GB201"/>
  <c r="GB202"/>
  <c r="GB203"/>
  <c r="GB204"/>
  <c r="GB205"/>
  <c r="GB206"/>
  <c r="GB207"/>
  <c r="GB208"/>
  <c r="GB209"/>
  <c r="GB210"/>
  <c r="GB211"/>
  <c r="GB212"/>
  <c r="GB213"/>
  <c r="GB214"/>
  <c r="GB215"/>
  <c r="GB216"/>
  <c r="GB217"/>
  <c r="GB218"/>
  <c r="GB219"/>
  <c r="GB220"/>
  <c r="GB221"/>
  <c r="GB222"/>
  <c r="GB223"/>
  <c r="GB224"/>
  <c r="GB225"/>
  <c r="GB226"/>
  <c r="GB227"/>
  <c r="GB228"/>
  <c r="GB229"/>
  <c r="GB230"/>
  <c r="GB231"/>
  <c r="GB232"/>
  <c r="GB233"/>
  <c r="GB234"/>
  <c r="GB235"/>
  <c r="GB236"/>
  <c r="GB237"/>
  <c r="GB238"/>
  <c r="GB239"/>
  <c r="GB240"/>
  <c r="GB241"/>
  <c r="GB242"/>
  <c r="GB243"/>
  <c r="GB244"/>
  <c r="GB245"/>
  <c r="GB246"/>
  <c r="GB247"/>
  <c r="GB248"/>
  <c r="GB249"/>
  <c r="GB250"/>
  <c r="GB251"/>
  <c r="GB252"/>
  <c r="GB253"/>
  <c r="GB254"/>
  <c r="GB255"/>
  <c r="GB256"/>
  <c r="GB257"/>
  <c r="GB258"/>
  <c r="GB259"/>
  <c r="GB260"/>
  <c r="GB261"/>
  <c r="GB262"/>
  <c r="GB263"/>
  <c r="GB296"/>
  <c r="GB297"/>
  <c r="GB298"/>
  <c r="GB299"/>
  <c r="GB300"/>
  <c r="GB301"/>
  <c r="GB302"/>
  <c r="GB303"/>
  <c r="GB304"/>
  <c r="GB305"/>
  <c r="GB306"/>
  <c r="GB307"/>
  <c r="GB308"/>
  <c r="GB309"/>
  <c r="GB310"/>
  <c r="GB311"/>
  <c r="GB312"/>
  <c r="GB313"/>
  <c r="GB314"/>
  <c r="GB315"/>
  <c r="GB316"/>
  <c r="GB317"/>
  <c r="GB318"/>
  <c r="GB319"/>
  <c r="GB320"/>
  <c r="GB321"/>
  <c r="GB322"/>
  <c r="GB323"/>
  <c r="GB324"/>
  <c r="GB325"/>
  <c r="GB326"/>
  <c r="GB327"/>
  <c r="GB328"/>
  <c r="GB329"/>
  <c r="GB330"/>
  <c r="GB331"/>
  <c r="GB332"/>
  <c r="GB333"/>
  <c r="GB334"/>
  <c r="GB335"/>
  <c r="GB336"/>
  <c r="GB337"/>
  <c r="GB338"/>
  <c r="GB339"/>
  <c r="GB340"/>
  <c r="GB341"/>
  <c r="GB342"/>
  <c r="GB343"/>
  <c r="GB344"/>
  <c r="GB345"/>
  <c r="GB346"/>
  <c r="GB347"/>
  <c r="GB348"/>
  <c r="GB349"/>
  <c r="GB350"/>
  <c r="GB351"/>
  <c r="GB352"/>
  <c r="GB353"/>
  <c r="GB354"/>
  <c r="GB355"/>
  <c r="GB356"/>
  <c r="GB357"/>
  <c r="GB358"/>
  <c r="GB359"/>
  <c r="GB360"/>
  <c r="GB361"/>
  <c r="GB362"/>
  <c r="GB363"/>
  <c r="GB364"/>
  <c r="GB365"/>
  <c r="GB366"/>
  <c r="GB367"/>
  <c r="GB368"/>
  <c r="GB369"/>
  <c r="GB370"/>
  <c r="GB371"/>
  <c r="GB372"/>
  <c r="GB373"/>
  <c r="GB374"/>
  <c r="GB375"/>
  <c r="GB376"/>
  <c r="GB377"/>
  <c r="GB378"/>
  <c r="GB379"/>
  <c r="GB380"/>
  <c r="GB381"/>
  <c r="GB382"/>
  <c r="GB383"/>
  <c r="GB384"/>
  <c r="GB385"/>
  <c r="GB386"/>
  <c r="GB387"/>
  <c r="GB388"/>
  <c r="GB389"/>
  <c r="GB390"/>
  <c r="GB391"/>
  <c r="GB392"/>
  <c r="GB393"/>
  <c r="GB394"/>
  <c r="GB395"/>
  <c r="GB396"/>
  <c r="GB397"/>
  <c r="GB398"/>
  <c r="GB399"/>
  <c r="GB400"/>
  <c r="GB401"/>
  <c r="GB402"/>
  <c r="GB403"/>
  <c r="GB404"/>
  <c r="GB405"/>
  <c r="GB406"/>
  <c r="GB407"/>
  <c r="GB408"/>
  <c r="GB409"/>
  <c r="GB410"/>
  <c r="GB411"/>
  <c r="GB412"/>
  <c r="GB413"/>
  <c r="GB414"/>
  <c r="GB415"/>
  <c r="GB416"/>
  <c r="GB417"/>
  <c r="GB418"/>
  <c r="GB419"/>
  <c r="GB420"/>
  <c r="GB421"/>
  <c r="GB422"/>
  <c r="GB423"/>
  <c r="GB424"/>
  <c r="GB425"/>
  <c r="GB426"/>
  <c r="GB427"/>
  <c r="GB428"/>
  <c r="GB429"/>
  <c r="GB430"/>
  <c r="GB431"/>
  <c r="GB432"/>
  <c r="GB433"/>
  <c r="GB434"/>
  <c r="GB435"/>
  <c r="GB436"/>
  <c r="GB437"/>
  <c r="GB438"/>
  <c r="GB439"/>
  <c r="GB440"/>
  <c r="GB441"/>
  <c r="GB442"/>
  <c r="GB443"/>
  <c r="GB444"/>
  <c r="GB445"/>
  <c r="GB446"/>
  <c r="GB447"/>
  <c r="GB448"/>
  <c r="GB449"/>
  <c r="GB450"/>
  <c r="GB451"/>
  <c r="GB452"/>
  <c r="GB453"/>
  <c r="GB454"/>
  <c r="GB455"/>
  <c r="GB456"/>
  <c r="GB457"/>
  <c r="GB458"/>
  <c r="GB459"/>
  <c r="GB460"/>
  <c r="GB461"/>
  <c r="GB462"/>
  <c r="GB463"/>
  <c r="GB464"/>
  <c r="GB465"/>
  <c r="GB466"/>
  <c r="GB467"/>
  <c r="GB468"/>
  <c r="GB469"/>
  <c r="GB470"/>
  <c r="GB471"/>
  <c r="GB472"/>
  <c r="GB473"/>
  <c r="GB474"/>
  <c r="GB475"/>
  <c r="GB476"/>
  <c r="GB477"/>
  <c r="GB478"/>
  <c r="GB479"/>
  <c r="GB480"/>
  <c r="GB481"/>
  <c r="GB482"/>
  <c r="GB483"/>
  <c r="GB484"/>
  <c r="GB485"/>
  <c r="GB486"/>
  <c r="GB487"/>
  <c r="GB488"/>
  <c r="GB489"/>
  <c r="GB490"/>
  <c r="GB491"/>
  <c r="GB492"/>
  <c r="GB493"/>
  <c r="GB494"/>
  <c r="GB495"/>
  <c r="GB496"/>
  <c r="GB497"/>
  <c r="GB498"/>
  <c r="GB499"/>
  <c r="GB500"/>
  <c r="GB501"/>
  <c r="GB502"/>
  <c r="GB503"/>
  <c r="GB504"/>
  <c r="GB505"/>
  <c r="GB506"/>
  <c r="GB507"/>
  <c r="GB508"/>
  <c r="GA8"/>
  <c r="GA9"/>
  <c r="GA10"/>
  <c r="GA11"/>
  <c r="GA12"/>
  <c r="GA13"/>
  <c r="GA14"/>
  <c r="GA15"/>
  <c r="GA16"/>
  <c r="GA17"/>
  <c r="GA18"/>
  <c r="GA19"/>
  <c r="GA20"/>
  <c r="GA21"/>
  <c r="GA22"/>
  <c r="GA23"/>
  <c r="GA24"/>
  <c r="GA25"/>
  <c r="GA26"/>
  <c r="GA27"/>
  <c r="GA28"/>
  <c r="GA29"/>
  <c r="GA30"/>
  <c r="GA31"/>
  <c r="GA32"/>
  <c r="GA33"/>
  <c r="GA34"/>
  <c r="GA35"/>
  <c r="GA36"/>
  <c r="GA37"/>
  <c r="GA38"/>
  <c r="GA39"/>
  <c r="GA40"/>
  <c r="GA41"/>
  <c r="GA42"/>
  <c r="GA43"/>
  <c r="GA44"/>
  <c r="GA45"/>
  <c r="GA46"/>
  <c r="GA47"/>
  <c r="GA48"/>
  <c r="GA49"/>
  <c r="GA50"/>
  <c r="GA51"/>
  <c r="GA83"/>
  <c r="GA84"/>
  <c r="GA85"/>
  <c r="GA86"/>
  <c r="GA87"/>
  <c r="GA88"/>
  <c r="GA89"/>
  <c r="GA90"/>
  <c r="GA91"/>
  <c r="GA92"/>
  <c r="GA93"/>
  <c r="GA94"/>
  <c r="GA95"/>
  <c r="GA96"/>
  <c r="GA97"/>
  <c r="GA98"/>
  <c r="GA99"/>
  <c r="GA100"/>
  <c r="GA101"/>
  <c r="GA102"/>
  <c r="GA103"/>
  <c r="GA104"/>
  <c r="GA105"/>
  <c r="GA106"/>
  <c r="GA107"/>
  <c r="GA108"/>
  <c r="GA109"/>
  <c r="GA110"/>
  <c r="GA111"/>
  <c r="GA112"/>
  <c r="GA113"/>
  <c r="GA114"/>
  <c r="GA115"/>
  <c r="GA116"/>
  <c r="GA117"/>
  <c r="GA118"/>
  <c r="GA119"/>
  <c r="GA120"/>
  <c r="GA121"/>
  <c r="GA122"/>
  <c r="GA123"/>
  <c r="GA124"/>
  <c r="GA125"/>
  <c r="GA126"/>
  <c r="GA127"/>
  <c r="GA128"/>
  <c r="GA129"/>
  <c r="GA130"/>
  <c r="GA131"/>
  <c r="GA132"/>
  <c r="GA133"/>
  <c r="GA134"/>
  <c r="GA135"/>
  <c r="GA136"/>
  <c r="GA137"/>
  <c r="GA138"/>
  <c r="GA139"/>
  <c r="GA140"/>
  <c r="GA141"/>
  <c r="GA142"/>
  <c r="GA143"/>
  <c r="GA144"/>
  <c r="GA145"/>
  <c r="GA146"/>
  <c r="GA147"/>
  <c r="GA148"/>
  <c r="GA149"/>
  <c r="GA150"/>
  <c r="GA151"/>
  <c r="GA152"/>
  <c r="GA153"/>
  <c r="GA154"/>
  <c r="GA155"/>
  <c r="GA156"/>
  <c r="GA157"/>
  <c r="GA158"/>
  <c r="GA159"/>
  <c r="GA160"/>
  <c r="GA161"/>
  <c r="GA162"/>
  <c r="GA163"/>
  <c r="GA164"/>
  <c r="GA165"/>
  <c r="GA166"/>
  <c r="GA167"/>
  <c r="GA168"/>
  <c r="GA169"/>
  <c r="GA170"/>
  <c r="GA171"/>
  <c r="GA172"/>
  <c r="GA173"/>
  <c r="GA174"/>
  <c r="GA175"/>
  <c r="GA176"/>
  <c r="GA177"/>
  <c r="GA178"/>
  <c r="GA179"/>
  <c r="GA180"/>
  <c r="GA181"/>
  <c r="GA182"/>
  <c r="GA183"/>
  <c r="GA184"/>
  <c r="GA185"/>
  <c r="GA186"/>
  <c r="GA187"/>
  <c r="GA188"/>
  <c r="GA189"/>
  <c r="GA190"/>
  <c r="GA191"/>
  <c r="GA192"/>
  <c r="GA193"/>
  <c r="GA194"/>
  <c r="GA195"/>
  <c r="GA196"/>
  <c r="GA197"/>
  <c r="GA198"/>
  <c r="GA199"/>
  <c r="GA200"/>
  <c r="GA201"/>
  <c r="GA202"/>
  <c r="GA203"/>
  <c r="GA204"/>
  <c r="GA205"/>
  <c r="GA206"/>
  <c r="GA207"/>
  <c r="GA208"/>
  <c r="GA209"/>
  <c r="GA210"/>
  <c r="GA211"/>
  <c r="GA212"/>
  <c r="GA213"/>
  <c r="GA214"/>
  <c r="GA215"/>
  <c r="GA216"/>
  <c r="GA217"/>
  <c r="GA218"/>
  <c r="GA219"/>
  <c r="GA220"/>
  <c r="GA221"/>
  <c r="GA222"/>
  <c r="GA223"/>
  <c r="GA224"/>
  <c r="GA225"/>
  <c r="GA226"/>
  <c r="GA227"/>
  <c r="GA228"/>
  <c r="GA229"/>
  <c r="GA230"/>
  <c r="GA231"/>
  <c r="GA232"/>
  <c r="GA233"/>
  <c r="GA234"/>
  <c r="GA235"/>
  <c r="GA236"/>
  <c r="GA237"/>
  <c r="GA238"/>
  <c r="GA239"/>
  <c r="GA240"/>
  <c r="GA241"/>
  <c r="GA242"/>
  <c r="GA243"/>
  <c r="GA244"/>
  <c r="GA245"/>
  <c r="GA246"/>
  <c r="GA247"/>
  <c r="GA248"/>
  <c r="GA249"/>
  <c r="GA250"/>
  <c r="GA251"/>
  <c r="GA252"/>
  <c r="GA253"/>
  <c r="GA254"/>
  <c r="GA255"/>
  <c r="GA256"/>
  <c r="GA257"/>
  <c r="GA258"/>
  <c r="GA259"/>
  <c r="GA260"/>
  <c r="GA261"/>
  <c r="GA262"/>
  <c r="GA263"/>
  <c r="GA296"/>
  <c r="GA297"/>
  <c r="GA298"/>
  <c r="GA299"/>
  <c r="GA300"/>
  <c r="GA301"/>
  <c r="GA302"/>
  <c r="GA303"/>
  <c r="GA304"/>
  <c r="GA305"/>
  <c r="GA306"/>
  <c r="GA307"/>
  <c r="GA308"/>
  <c r="GA309"/>
  <c r="GA310"/>
  <c r="GA311"/>
  <c r="GA312"/>
  <c r="GA313"/>
  <c r="GA314"/>
  <c r="GA315"/>
  <c r="GA316"/>
  <c r="GA317"/>
  <c r="GA318"/>
  <c r="GA319"/>
  <c r="GA320"/>
  <c r="GA321"/>
  <c r="GA322"/>
  <c r="GA323"/>
  <c r="GA324"/>
  <c r="GA325"/>
  <c r="GA326"/>
  <c r="GA327"/>
  <c r="GA328"/>
  <c r="GA329"/>
  <c r="GA330"/>
  <c r="GA331"/>
  <c r="GA332"/>
  <c r="GA333"/>
  <c r="GA334"/>
  <c r="GA335"/>
  <c r="GA336"/>
  <c r="GA337"/>
  <c r="GA338"/>
  <c r="GA339"/>
  <c r="GA340"/>
  <c r="GA341"/>
  <c r="GA342"/>
  <c r="GA343"/>
  <c r="GA344"/>
  <c r="GA345"/>
  <c r="GA346"/>
  <c r="GA347"/>
  <c r="GA348"/>
  <c r="GA349"/>
  <c r="GA350"/>
  <c r="GA351"/>
  <c r="GA352"/>
  <c r="GA353"/>
  <c r="GA354"/>
  <c r="GA355"/>
  <c r="GA356"/>
  <c r="GA357"/>
  <c r="GA358"/>
  <c r="GA359"/>
  <c r="GA360"/>
  <c r="GA361"/>
  <c r="GA362"/>
  <c r="GA363"/>
  <c r="GA364"/>
  <c r="GA365"/>
  <c r="GA366"/>
  <c r="GA367"/>
  <c r="GA368"/>
  <c r="GA369"/>
  <c r="GA370"/>
  <c r="GA371"/>
  <c r="GA372"/>
  <c r="GA373"/>
  <c r="GA374"/>
  <c r="GA375"/>
  <c r="GA376"/>
  <c r="GA377"/>
  <c r="GA378"/>
  <c r="GA379"/>
  <c r="GA380"/>
  <c r="GA381"/>
  <c r="GA382"/>
  <c r="GA383"/>
  <c r="GA384"/>
  <c r="GA385"/>
  <c r="GA386"/>
  <c r="GA387"/>
  <c r="GA388"/>
  <c r="GA389"/>
  <c r="GA390"/>
  <c r="GA391"/>
  <c r="GA392"/>
  <c r="GA393"/>
  <c r="GA394"/>
  <c r="GA395"/>
  <c r="GA396"/>
  <c r="GA397"/>
  <c r="GA398"/>
  <c r="GA399"/>
  <c r="GA400"/>
  <c r="GA401"/>
  <c r="GA402"/>
  <c r="GA403"/>
  <c r="GA404"/>
  <c r="GA405"/>
  <c r="GA406"/>
  <c r="GA407"/>
  <c r="GA408"/>
  <c r="GA409"/>
  <c r="GA410"/>
  <c r="GA411"/>
  <c r="GA412"/>
  <c r="GA413"/>
  <c r="GA414"/>
  <c r="GA415"/>
  <c r="GA416"/>
  <c r="GA417"/>
  <c r="GA418"/>
  <c r="GA419"/>
  <c r="GA420"/>
  <c r="GA421"/>
  <c r="GA422"/>
  <c r="GA423"/>
  <c r="GA424"/>
  <c r="GA425"/>
  <c r="GA426"/>
  <c r="GA427"/>
  <c r="GA428"/>
  <c r="GA429"/>
  <c r="GA430"/>
  <c r="GA431"/>
  <c r="GA432"/>
  <c r="GA433"/>
  <c r="GA434"/>
  <c r="GA435"/>
  <c r="GA436"/>
  <c r="GA437"/>
  <c r="GA438"/>
  <c r="GA439"/>
  <c r="GA440"/>
  <c r="GA441"/>
  <c r="GA442"/>
  <c r="GA443"/>
  <c r="GA444"/>
  <c r="GA445"/>
  <c r="GA446"/>
  <c r="GA447"/>
  <c r="GA448"/>
  <c r="GA449"/>
  <c r="GA450"/>
  <c r="GA451"/>
  <c r="GA452"/>
  <c r="GA453"/>
  <c r="GA454"/>
  <c r="GA455"/>
  <c r="GA456"/>
  <c r="GA457"/>
  <c r="GA458"/>
  <c r="GA459"/>
  <c r="GA460"/>
  <c r="GA461"/>
  <c r="GA462"/>
  <c r="GA463"/>
  <c r="GA464"/>
  <c r="GA465"/>
  <c r="GA466"/>
  <c r="GA467"/>
  <c r="GA468"/>
  <c r="GA469"/>
  <c r="GA470"/>
  <c r="GA471"/>
  <c r="GA472"/>
  <c r="GA473"/>
  <c r="GA474"/>
  <c r="GA475"/>
  <c r="GA476"/>
  <c r="GA477"/>
  <c r="GA478"/>
  <c r="GA479"/>
  <c r="GA480"/>
  <c r="GA481"/>
  <c r="GA482"/>
  <c r="GA483"/>
  <c r="GA484"/>
  <c r="GA485"/>
  <c r="GA486"/>
  <c r="GA487"/>
  <c r="GA488"/>
  <c r="GA489"/>
  <c r="GA490"/>
  <c r="GA491"/>
  <c r="GA492"/>
  <c r="GA493"/>
  <c r="GA494"/>
  <c r="GA495"/>
  <c r="GA496"/>
  <c r="GA497"/>
  <c r="GA498"/>
  <c r="GA499"/>
  <c r="GA500"/>
  <c r="GA501"/>
  <c r="GA502"/>
  <c r="GA503"/>
  <c r="GA504"/>
  <c r="GA505"/>
  <c r="GA506"/>
  <c r="GA507"/>
  <c r="GA508"/>
  <c r="FX8"/>
  <c r="FX9"/>
  <c r="FX10"/>
  <c r="FX11"/>
  <c r="FX12"/>
  <c r="FX13"/>
  <c r="FX14"/>
  <c r="FX15"/>
  <c r="FX16"/>
  <c r="FX17"/>
  <c r="FX18"/>
  <c r="FX19"/>
  <c r="FX20"/>
  <c r="FX21"/>
  <c r="FX22"/>
  <c r="FX23"/>
  <c r="FX24"/>
  <c r="FX25"/>
  <c r="FX26"/>
  <c r="FX27"/>
  <c r="FX28"/>
  <c r="FX29"/>
  <c r="FX30"/>
  <c r="FX31"/>
  <c r="FX32"/>
  <c r="FX33"/>
  <c r="FX34"/>
  <c r="FX35"/>
  <c r="FX36"/>
  <c r="FX37"/>
  <c r="FX38"/>
  <c r="FX39"/>
  <c r="FX40"/>
  <c r="FX41"/>
  <c r="FX42"/>
  <c r="FX43"/>
  <c r="FX44"/>
  <c r="FX45"/>
  <c r="FX46"/>
  <c r="FX47"/>
  <c r="FX48"/>
  <c r="FX49"/>
  <c r="FX50"/>
  <c r="FX51"/>
  <c r="FX82"/>
  <c r="FX83"/>
  <c r="FX84"/>
  <c r="FX85"/>
  <c r="FX86"/>
  <c r="FX87"/>
  <c r="FX88"/>
  <c r="FX89"/>
  <c r="FX90"/>
  <c r="FX91"/>
  <c r="FX92"/>
  <c r="FX93"/>
  <c r="FX94"/>
  <c r="FX95"/>
  <c r="FX96"/>
  <c r="FX97"/>
  <c r="FX98"/>
  <c r="FX99"/>
  <c r="FX100"/>
  <c r="FX101"/>
  <c r="FX102"/>
  <c r="FX103"/>
  <c r="FX104"/>
  <c r="FX105"/>
  <c r="FX106"/>
  <c r="FX107"/>
  <c r="FX108"/>
  <c r="FX109"/>
  <c r="FX110"/>
  <c r="FX111"/>
  <c r="FX112"/>
  <c r="FX113"/>
  <c r="FX114"/>
  <c r="FX115"/>
  <c r="FX116"/>
  <c r="FX117"/>
  <c r="FX118"/>
  <c r="FX119"/>
  <c r="FX120"/>
  <c r="FX121"/>
  <c r="FX122"/>
  <c r="FX123"/>
  <c r="FX124"/>
  <c r="FX125"/>
  <c r="FX126"/>
  <c r="FX127"/>
  <c r="FX128"/>
  <c r="FX129"/>
  <c r="FX130"/>
  <c r="FX131"/>
  <c r="FX132"/>
  <c r="FX133"/>
  <c r="FX134"/>
  <c r="FX136"/>
  <c r="FX137"/>
  <c r="FX138"/>
  <c r="FX139"/>
  <c r="FX140"/>
  <c r="FX141"/>
  <c r="FX142"/>
  <c r="FX143"/>
  <c r="FX144"/>
  <c r="FX145"/>
  <c r="FX146"/>
  <c r="FX147"/>
  <c r="FX148"/>
  <c r="FX149"/>
  <c r="FX150"/>
  <c r="FX151"/>
  <c r="FX152"/>
  <c r="FX153"/>
  <c r="FX154"/>
  <c r="FX155"/>
  <c r="FX156"/>
  <c r="FX157"/>
  <c r="FX158"/>
  <c r="FX159"/>
  <c r="FX160"/>
  <c r="FX161"/>
  <c r="FX162"/>
  <c r="FX163"/>
  <c r="FX164"/>
  <c r="FX165"/>
  <c r="FX166"/>
  <c r="FX167"/>
  <c r="FX168"/>
  <c r="FX169"/>
  <c r="FX170"/>
  <c r="FX171"/>
  <c r="FX172"/>
  <c r="FX173"/>
  <c r="FX174"/>
  <c r="FX175"/>
  <c r="FX176"/>
  <c r="FX177"/>
  <c r="FX178"/>
  <c r="FX179"/>
  <c r="FX180"/>
  <c r="FX181"/>
  <c r="FX182"/>
  <c r="FX183"/>
  <c r="FX184"/>
  <c r="FX185"/>
  <c r="FX186"/>
  <c r="FX187"/>
  <c r="FX188"/>
  <c r="FX189"/>
  <c r="FX190"/>
  <c r="FX191"/>
  <c r="FX192"/>
  <c r="FX193"/>
  <c r="FX194"/>
  <c r="FX195"/>
  <c r="FX196"/>
  <c r="FX197"/>
  <c r="FX198"/>
  <c r="FX199"/>
  <c r="FX200"/>
  <c r="FX201"/>
  <c r="FX202"/>
  <c r="FX203"/>
  <c r="FX204"/>
  <c r="FX205"/>
  <c r="FX206"/>
  <c r="FX207"/>
  <c r="FX208"/>
  <c r="FX209"/>
  <c r="FX210"/>
  <c r="FX211"/>
  <c r="FX212"/>
  <c r="FX213"/>
  <c r="FX214"/>
  <c r="FX215"/>
  <c r="FX216"/>
  <c r="FX217"/>
  <c r="FX218"/>
  <c r="FX219"/>
  <c r="FX220"/>
  <c r="FX221"/>
  <c r="FX222"/>
  <c r="FX223"/>
  <c r="FX224"/>
  <c r="FX225"/>
  <c r="FX226"/>
  <c r="FX227"/>
  <c r="FX228"/>
  <c r="FX229"/>
  <c r="FX230"/>
  <c r="FX231"/>
  <c r="FX232"/>
  <c r="FX233"/>
  <c r="FX234"/>
  <c r="FX235"/>
  <c r="FX236"/>
  <c r="FX237"/>
  <c r="FX238"/>
  <c r="FX239"/>
  <c r="FX240"/>
  <c r="FX241"/>
  <c r="FX242"/>
  <c r="FX243"/>
  <c r="FX244"/>
  <c r="FX245"/>
  <c r="FX246"/>
  <c r="FX247"/>
  <c r="FX248"/>
  <c r="FX249"/>
  <c r="FX250"/>
  <c r="FX251"/>
  <c r="FX252"/>
  <c r="FX253"/>
  <c r="FX254"/>
  <c r="FX255"/>
  <c r="FX256"/>
  <c r="FX257"/>
  <c r="FX258"/>
  <c r="FX259"/>
  <c r="FX260"/>
  <c r="FX261"/>
  <c r="FX262"/>
  <c r="FX263"/>
  <c r="FX264"/>
  <c r="FX295"/>
  <c r="FX296"/>
  <c r="FX297"/>
  <c r="FX298"/>
  <c r="FX299"/>
  <c r="FX300"/>
  <c r="FX301"/>
  <c r="FX302"/>
  <c r="FX303"/>
  <c r="FX304"/>
  <c r="FX305"/>
  <c r="FX306"/>
  <c r="FX307"/>
  <c r="FX308"/>
  <c r="FX309"/>
  <c r="FX310"/>
  <c r="FX311"/>
  <c r="FX312"/>
  <c r="FX313"/>
  <c r="FX314"/>
  <c r="FX315"/>
  <c r="FX316"/>
  <c r="FX317"/>
  <c r="FX318"/>
  <c r="FX319"/>
  <c r="FX320"/>
  <c r="FX321"/>
  <c r="FX322"/>
  <c r="FX323"/>
  <c r="FX324"/>
  <c r="FX325"/>
  <c r="FX326"/>
  <c r="FX327"/>
  <c r="FX328"/>
  <c r="FX329"/>
  <c r="FX330"/>
  <c r="FX331"/>
  <c r="FX332"/>
  <c r="FX333"/>
  <c r="FX334"/>
  <c r="FX335"/>
  <c r="FX336"/>
  <c r="FX337"/>
  <c r="FX338"/>
  <c r="FX339"/>
  <c r="FX340"/>
  <c r="FX341"/>
  <c r="FX342"/>
  <c r="FX343"/>
  <c r="FX344"/>
  <c r="FX345"/>
  <c r="FX346"/>
  <c r="FX347"/>
  <c r="FX348"/>
  <c r="FX349"/>
  <c r="FX350"/>
  <c r="FX351"/>
  <c r="FX352"/>
  <c r="FX353"/>
  <c r="FX354"/>
  <c r="FX355"/>
  <c r="FX356"/>
  <c r="FX357"/>
  <c r="FX358"/>
  <c r="FX359"/>
  <c r="FX360"/>
  <c r="FX361"/>
  <c r="FX362"/>
  <c r="FX363"/>
  <c r="FX364"/>
  <c r="FX365"/>
  <c r="FX366"/>
  <c r="FX367"/>
  <c r="FX368"/>
  <c r="FX369"/>
  <c r="FX370"/>
  <c r="FX371"/>
  <c r="FX372"/>
  <c r="FX373"/>
  <c r="FX374"/>
  <c r="FX375"/>
  <c r="FX376"/>
  <c r="FX377"/>
  <c r="FX378"/>
  <c r="FX379"/>
  <c r="FX380"/>
  <c r="FX381"/>
  <c r="FX382"/>
  <c r="FX383"/>
  <c r="FX384"/>
  <c r="FX385"/>
  <c r="FX386"/>
  <c r="FX387"/>
  <c r="FX388"/>
  <c r="FX389"/>
  <c r="FX390"/>
  <c r="FX391"/>
  <c r="FX392"/>
  <c r="FX393"/>
  <c r="FX394"/>
  <c r="FX395"/>
  <c r="FX396"/>
  <c r="FX397"/>
  <c r="FX398"/>
  <c r="FX399"/>
  <c r="FX400"/>
  <c r="FX401"/>
  <c r="FX402"/>
  <c r="FX403"/>
  <c r="FX404"/>
  <c r="FX405"/>
  <c r="FX406"/>
  <c r="FX407"/>
  <c r="FX408"/>
  <c r="FX409"/>
  <c r="FX410"/>
  <c r="FX411"/>
  <c r="FX412"/>
  <c r="FX413"/>
  <c r="FX414"/>
  <c r="FX415"/>
  <c r="FX416"/>
  <c r="FX417"/>
  <c r="FX418"/>
  <c r="FX419"/>
  <c r="FX420"/>
  <c r="FX421"/>
  <c r="FX422"/>
  <c r="FX423"/>
  <c r="FX424"/>
  <c r="FX425"/>
  <c r="FX426"/>
  <c r="FX427"/>
  <c r="FX428"/>
  <c r="FX429"/>
  <c r="FX430"/>
  <c r="FX431"/>
  <c r="FX432"/>
  <c r="FX433"/>
  <c r="FX434"/>
  <c r="FX435"/>
  <c r="FX436"/>
  <c r="FX437"/>
  <c r="FX438"/>
  <c r="FX439"/>
  <c r="FX440"/>
  <c r="FX441"/>
  <c r="FX442"/>
  <c r="FX443"/>
  <c r="FX444"/>
  <c r="FX445"/>
  <c r="FX446"/>
  <c r="FX447"/>
  <c r="FX448"/>
  <c r="FX449"/>
  <c r="FX450"/>
  <c r="FX451"/>
  <c r="FX452"/>
  <c r="FX453"/>
  <c r="FX454"/>
  <c r="FX455"/>
  <c r="FX456"/>
  <c r="FX457"/>
  <c r="FX458"/>
  <c r="FX459"/>
  <c r="FX460"/>
  <c r="FX461"/>
  <c r="FX462"/>
  <c r="FX463"/>
  <c r="FX464"/>
  <c r="FX465"/>
  <c r="FX466"/>
  <c r="FX467"/>
  <c r="FX468"/>
  <c r="FX469"/>
  <c r="FX470"/>
  <c r="FX471"/>
  <c r="FX472"/>
  <c r="FX473"/>
  <c r="FX474"/>
  <c r="FX475"/>
  <c r="FX476"/>
  <c r="FX477"/>
  <c r="FX478"/>
  <c r="FX479"/>
  <c r="FX480"/>
  <c r="FX481"/>
  <c r="FX482"/>
  <c r="FX483"/>
  <c r="FX484"/>
  <c r="FX485"/>
  <c r="FX486"/>
  <c r="FX487"/>
  <c r="FX488"/>
  <c r="FX489"/>
  <c r="FX490"/>
  <c r="FX491"/>
  <c r="FX492"/>
  <c r="FX493"/>
  <c r="FX494"/>
  <c r="FX495"/>
  <c r="FX496"/>
  <c r="FX497"/>
  <c r="FX498"/>
  <c r="FX499"/>
  <c r="FX500"/>
  <c r="FX501"/>
  <c r="FX502"/>
  <c r="FX503"/>
  <c r="FX504"/>
  <c r="FX505"/>
  <c r="FX506"/>
  <c r="FX507"/>
  <c r="FX508"/>
  <c r="FW8"/>
  <c r="FW9"/>
  <c r="FW10"/>
  <c r="FW11"/>
  <c r="FW12"/>
  <c r="FW13"/>
  <c r="FW14"/>
  <c r="FW15"/>
  <c r="FW16"/>
  <c r="FW17"/>
  <c r="FW18"/>
  <c r="FW19"/>
  <c r="FW20"/>
  <c r="FW21"/>
  <c r="FW22"/>
  <c r="FW23"/>
  <c r="FW24"/>
  <c r="FW25"/>
  <c r="FW26"/>
  <c r="FW27"/>
  <c r="FW28"/>
  <c r="FW29"/>
  <c r="FW30"/>
  <c r="FW31"/>
  <c r="FW32"/>
  <c r="FW33"/>
  <c r="FW34"/>
  <c r="FW35"/>
  <c r="FW36"/>
  <c r="FW37"/>
  <c r="FW38"/>
  <c r="FW39"/>
  <c r="FW40"/>
  <c r="FW41"/>
  <c r="FW42"/>
  <c r="FW43"/>
  <c r="FW44"/>
  <c r="FW45"/>
  <c r="FW46"/>
  <c r="FW47"/>
  <c r="FW48"/>
  <c r="FW49"/>
  <c r="FW50"/>
  <c r="FW51"/>
  <c r="FW82"/>
  <c r="FW83"/>
  <c r="FW84"/>
  <c r="FW85"/>
  <c r="FW86"/>
  <c r="FW87"/>
  <c r="FW88"/>
  <c r="FW89"/>
  <c r="FW90"/>
  <c r="FW91"/>
  <c r="FW92"/>
  <c r="FW93"/>
  <c r="FW94"/>
  <c r="FW95"/>
  <c r="FW96"/>
  <c r="FW97"/>
  <c r="FW98"/>
  <c r="FW99"/>
  <c r="FW100"/>
  <c r="FW101"/>
  <c r="FW102"/>
  <c r="FW103"/>
  <c r="FW104"/>
  <c r="FW105"/>
  <c r="FW106"/>
  <c r="FW107"/>
  <c r="FW108"/>
  <c r="FW109"/>
  <c r="FW110"/>
  <c r="FW111"/>
  <c r="FW112"/>
  <c r="FW113"/>
  <c r="FW114"/>
  <c r="FW115"/>
  <c r="FW116"/>
  <c r="FW117"/>
  <c r="FW118"/>
  <c r="FW119"/>
  <c r="FW120"/>
  <c r="FW121"/>
  <c r="FW122"/>
  <c r="FW123"/>
  <c r="FW124"/>
  <c r="FW125"/>
  <c r="FW126"/>
  <c r="FW127"/>
  <c r="FW128"/>
  <c r="FW129"/>
  <c r="FW130"/>
  <c r="FW131"/>
  <c r="FW132"/>
  <c r="FW133"/>
  <c r="FW134"/>
  <c r="FW135"/>
  <c r="FW136"/>
  <c r="FW137"/>
  <c r="FW138"/>
  <c r="FW139"/>
  <c r="FW140"/>
  <c r="FW141"/>
  <c r="FW142"/>
  <c r="FW143"/>
  <c r="FW144"/>
  <c r="FW145"/>
  <c r="FW146"/>
  <c r="FW147"/>
  <c r="FW148"/>
  <c r="FW149"/>
  <c r="FW150"/>
  <c r="FW151"/>
  <c r="FW152"/>
  <c r="FW153"/>
  <c r="FW154"/>
  <c r="FW155"/>
  <c r="FW156"/>
  <c r="FW157"/>
  <c r="FW158"/>
  <c r="FW159"/>
  <c r="FW160"/>
  <c r="FW161"/>
  <c r="FW162"/>
  <c r="FW163"/>
  <c r="FW164"/>
  <c r="FW165"/>
  <c r="FW166"/>
  <c r="FW167"/>
  <c r="FW168"/>
  <c r="FW169"/>
  <c r="FW170"/>
  <c r="FW171"/>
  <c r="FW172"/>
  <c r="FW173"/>
  <c r="FW174"/>
  <c r="FW175"/>
  <c r="FW176"/>
  <c r="FW177"/>
  <c r="FW178"/>
  <c r="FW179"/>
  <c r="FW180"/>
  <c r="FW181"/>
  <c r="FW182"/>
  <c r="FW183"/>
  <c r="FW184"/>
  <c r="FW185"/>
  <c r="FW186"/>
  <c r="FW187"/>
  <c r="FW188"/>
  <c r="FW189"/>
  <c r="FW190"/>
  <c r="FW191"/>
  <c r="FW192"/>
  <c r="FW193"/>
  <c r="FW194"/>
  <c r="FW195"/>
  <c r="FW196"/>
  <c r="FW197"/>
  <c r="FW198"/>
  <c r="FW199"/>
  <c r="FW200"/>
  <c r="FW201"/>
  <c r="FW202"/>
  <c r="FW203"/>
  <c r="FW204"/>
  <c r="FW205"/>
  <c r="FW206"/>
  <c r="FW207"/>
  <c r="FW208"/>
  <c r="FW209"/>
  <c r="FW210"/>
  <c r="FW211"/>
  <c r="FW212"/>
  <c r="FW213"/>
  <c r="FW214"/>
  <c r="FW215"/>
  <c r="FW216"/>
  <c r="FW217"/>
  <c r="FW218"/>
  <c r="FW219"/>
  <c r="FW220"/>
  <c r="FW221"/>
  <c r="FW222"/>
  <c r="FW223"/>
  <c r="FW224"/>
  <c r="FW225"/>
  <c r="FW226"/>
  <c r="FW227"/>
  <c r="FW228"/>
  <c r="FW229"/>
  <c r="FW230"/>
  <c r="FW231"/>
  <c r="FW232"/>
  <c r="FW233"/>
  <c r="FW234"/>
  <c r="FW235"/>
  <c r="FW236"/>
  <c r="FW237"/>
  <c r="FW238"/>
  <c r="FW239"/>
  <c r="FW240"/>
  <c r="FW241"/>
  <c r="FW242"/>
  <c r="FW243"/>
  <c r="FW244"/>
  <c r="FW245"/>
  <c r="FW246"/>
  <c r="FW247"/>
  <c r="FW248"/>
  <c r="FW249"/>
  <c r="FW250"/>
  <c r="FW251"/>
  <c r="FW252"/>
  <c r="FW253"/>
  <c r="FW254"/>
  <c r="FW255"/>
  <c r="FW256"/>
  <c r="FW257"/>
  <c r="FW258"/>
  <c r="FW259"/>
  <c r="FW260"/>
  <c r="FW261"/>
  <c r="FW262"/>
  <c r="FW263"/>
  <c r="FW264"/>
  <c r="FW295"/>
  <c r="FW296"/>
  <c r="FW297"/>
  <c r="FW298"/>
  <c r="FW299"/>
  <c r="FW300"/>
  <c r="FW301"/>
  <c r="FW302"/>
  <c r="FW303"/>
  <c r="FW304"/>
  <c r="FW305"/>
  <c r="FW306"/>
  <c r="FW307"/>
  <c r="FW308"/>
  <c r="FW309"/>
  <c r="FW310"/>
  <c r="FW311"/>
  <c r="FW312"/>
  <c r="FW313"/>
  <c r="FW314"/>
  <c r="FW315"/>
  <c r="FW316"/>
  <c r="FW317"/>
  <c r="FW318"/>
  <c r="FW319"/>
  <c r="FW320"/>
  <c r="FW321"/>
  <c r="FW322"/>
  <c r="FW323"/>
  <c r="FW324"/>
  <c r="FW325"/>
  <c r="FW326"/>
  <c r="FW327"/>
  <c r="FW328"/>
  <c r="FW329"/>
  <c r="FW330"/>
  <c r="FW331"/>
  <c r="FW332"/>
  <c r="FW333"/>
  <c r="FW334"/>
  <c r="FW335"/>
  <c r="FW336"/>
  <c r="FW337"/>
  <c r="FW338"/>
  <c r="FW339"/>
  <c r="FW340"/>
  <c r="FW341"/>
  <c r="FW342"/>
  <c r="FW343"/>
  <c r="FW344"/>
  <c r="FW345"/>
  <c r="FW346"/>
  <c r="FW347"/>
  <c r="FW348"/>
  <c r="FW349"/>
  <c r="FW350"/>
  <c r="FW351"/>
  <c r="FW352"/>
  <c r="FW353"/>
  <c r="FW354"/>
  <c r="FW355"/>
  <c r="FW356"/>
  <c r="FW357"/>
  <c r="FW358"/>
  <c r="FW359"/>
  <c r="FW360"/>
  <c r="FW361"/>
  <c r="FW362"/>
  <c r="FW363"/>
  <c r="FW364"/>
  <c r="FW365"/>
  <c r="FW366"/>
  <c r="FW367"/>
  <c r="FW368"/>
  <c r="FW369"/>
  <c r="FW370"/>
  <c r="FW371"/>
  <c r="FW372"/>
  <c r="FW373"/>
  <c r="FW374"/>
  <c r="FW375"/>
  <c r="FW376"/>
  <c r="FW377"/>
  <c r="FW378"/>
  <c r="FW379"/>
  <c r="FW380"/>
  <c r="FW381"/>
  <c r="FW382"/>
  <c r="FW383"/>
  <c r="FW384"/>
  <c r="FW385"/>
  <c r="FW386"/>
  <c r="FW387"/>
  <c r="FW388"/>
  <c r="FW389"/>
  <c r="FW390"/>
  <c r="FW391"/>
  <c r="FW392"/>
  <c r="FW393"/>
  <c r="FW394"/>
  <c r="FW395"/>
  <c r="FW396"/>
  <c r="FW397"/>
  <c r="FW398"/>
  <c r="FW399"/>
  <c r="FW400"/>
  <c r="FW401"/>
  <c r="FW402"/>
  <c r="FW403"/>
  <c r="FW404"/>
  <c r="FW405"/>
  <c r="FW406"/>
  <c r="FW407"/>
  <c r="FW408"/>
  <c r="FW409"/>
  <c r="FW410"/>
  <c r="FW411"/>
  <c r="FW412"/>
  <c r="FW413"/>
  <c r="FW414"/>
  <c r="FW415"/>
  <c r="FW416"/>
  <c r="FW417"/>
  <c r="FW418"/>
  <c r="FW419"/>
  <c r="FW420"/>
  <c r="FW421"/>
  <c r="FW422"/>
  <c r="FW423"/>
  <c r="FW424"/>
  <c r="FW425"/>
  <c r="FW426"/>
  <c r="FW427"/>
  <c r="FW428"/>
  <c r="FW429"/>
  <c r="FW430"/>
  <c r="FW431"/>
  <c r="FW432"/>
  <c r="FW433"/>
  <c r="FW434"/>
  <c r="FW435"/>
  <c r="FW436"/>
  <c r="FW437"/>
  <c r="FW438"/>
  <c r="FW439"/>
  <c r="FW440"/>
  <c r="FW441"/>
  <c r="FW442"/>
  <c r="FW443"/>
  <c r="FW444"/>
  <c r="FW445"/>
  <c r="FW446"/>
  <c r="FW447"/>
  <c r="FW448"/>
  <c r="FW449"/>
  <c r="FW450"/>
  <c r="FW451"/>
  <c r="FW452"/>
  <c r="FW453"/>
  <c r="FW454"/>
  <c r="FW455"/>
  <c r="FW456"/>
  <c r="FW457"/>
  <c r="FW458"/>
  <c r="FW459"/>
  <c r="FW460"/>
  <c r="FW461"/>
  <c r="FW462"/>
  <c r="FW463"/>
  <c r="FW464"/>
  <c r="FW465"/>
  <c r="FW466"/>
  <c r="FW467"/>
  <c r="FW468"/>
  <c r="FW469"/>
  <c r="FW470"/>
  <c r="FW471"/>
  <c r="FW472"/>
  <c r="FW473"/>
  <c r="FW474"/>
  <c r="FW475"/>
  <c r="FW476"/>
  <c r="FW477"/>
  <c r="FW478"/>
  <c r="FW479"/>
  <c r="FW480"/>
  <c r="FW481"/>
  <c r="FW482"/>
  <c r="FW483"/>
  <c r="FW484"/>
  <c r="FW485"/>
  <c r="FW486"/>
  <c r="FW487"/>
  <c r="FW488"/>
  <c r="FW489"/>
  <c r="FW490"/>
  <c r="FW491"/>
  <c r="FW492"/>
  <c r="FW493"/>
  <c r="FW494"/>
  <c r="FW495"/>
  <c r="FW496"/>
  <c r="FW497"/>
  <c r="FW498"/>
  <c r="FW499"/>
  <c r="FW500"/>
  <c r="FW501"/>
  <c r="FW502"/>
  <c r="FW503"/>
  <c r="FW504"/>
  <c r="FW505"/>
  <c r="FW506"/>
  <c r="FW507"/>
  <c r="FW508"/>
  <c r="FT8"/>
  <c r="FT9"/>
  <c r="FT10"/>
  <c r="FT11"/>
  <c r="FT12"/>
  <c r="FT13"/>
  <c r="FT14"/>
  <c r="FT15"/>
  <c r="FT16"/>
  <c r="FT17"/>
  <c r="FT18"/>
  <c r="FT19"/>
  <c r="FT20"/>
  <c r="FT21"/>
  <c r="FT22"/>
  <c r="FT23"/>
  <c r="FT24"/>
  <c r="FT25"/>
  <c r="FT26"/>
  <c r="FT27"/>
  <c r="FT28"/>
  <c r="FT29"/>
  <c r="FT30"/>
  <c r="FT31"/>
  <c r="FT32"/>
  <c r="FT33"/>
  <c r="FT34"/>
  <c r="FT35"/>
  <c r="FT36"/>
  <c r="FT37"/>
  <c r="FT38"/>
  <c r="FT39"/>
  <c r="FT40"/>
  <c r="FT41"/>
  <c r="FT42"/>
  <c r="FT43"/>
  <c r="FT44"/>
  <c r="FT45"/>
  <c r="FT46"/>
  <c r="FT47"/>
  <c r="FT48"/>
  <c r="FT49"/>
  <c r="FT50"/>
  <c r="FT51"/>
  <c r="FT83"/>
  <c r="FT84"/>
  <c r="FT85"/>
  <c r="FT86"/>
  <c r="FT87"/>
  <c r="FT88"/>
  <c r="FT89"/>
  <c r="FT90"/>
  <c r="FT91"/>
  <c r="FT92"/>
  <c r="FT93"/>
  <c r="FT94"/>
  <c r="FT95"/>
  <c r="FT96"/>
  <c r="FT97"/>
  <c r="FT98"/>
  <c r="FT99"/>
  <c r="FT100"/>
  <c r="FT101"/>
  <c r="FT102"/>
  <c r="FT103"/>
  <c r="FT104"/>
  <c r="FT105"/>
  <c r="FT106"/>
  <c r="FT107"/>
  <c r="FT108"/>
  <c r="FT109"/>
  <c r="FT110"/>
  <c r="FT111"/>
  <c r="FT112"/>
  <c r="FT113"/>
  <c r="FT114"/>
  <c r="FT115"/>
  <c r="FT116"/>
  <c r="FT117"/>
  <c r="FT118"/>
  <c r="FT119"/>
  <c r="FT120"/>
  <c r="FT121"/>
  <c r="FT122"/>
  <c r="FT123"/>
  <c r="FT124"/>
  <c r="FT125"/>
  <c r="FT126"/>
  <c r="FT127"/>
  <c r="FT128"/>
  <c r="FT129"/>
  <c r="FT130"/>
  <c r="FT131"/>
  <c r="FT132"/>
  <c r="FT133"/>
  <c r="FT134"/>
  <c r="FT135"/>
  <c r="FT136"/>
  <c r="FT137"/>
  <c r="FT138"/>
  <c r="FT139"/>
  <c r="FT140"/>
  <c r="FT141"/>
  <c r="FT142"/>
  <c r="FT143"/>
  <c r="FT144"/>
  <c r="FT145"/>
  <c r="FT146"/>
  <c r="FT147"/>
  <c r="FT148"/>
  <c r="FT149"/>
  <c r="FT150"/>
  <c r="FT151"/>
  <c r="FT152"/>
  <c r="FT153"/>
  <c r="FT154"/>
  <c r="FT155"/>
  <c r="FT156"/>
  <c r="FT157"/>
  <c r="FT158"/>
  <c r="FT159"/>
  <c r="FT160"/>
  <c r="FT161"/>
  <c r="FT162"/>
  <c r="FT163"/>
  <c r="FT164"/>
  <c r="FT165"/>
  <c r="FT166"/>
  <c r="FT167"/>
  <c r="FT168"/>
  <c r="FT169"/>
  <c r="FT170"/>
  <c r="FT171"/>
  <c r="FT172"/>
  <c r="FT173"/>
  <c r="FT174"/>
  <c r="FT175"/>
  <c r="FT176"/>
  <c r="FT177"/>
  <c r="FT178"/>
  <c r="FT179"/>
  <c r="FT180"/>
  <c r="FT181"/>
  <c r="FT182"/>
  <c r="FT183"/>
  <c r="FT184"/>
  <c r="FT185"/>
  <c r="FT186"/>
  <c r="FT187"/>
  <c r="FT188"/>
  <c r="FT189"/>
  <c r="FT190"/>
  <c r="FT191"/>
  <c r="FT192"/>
  <c r="FT193"/>
  <c r="FT194"/>
  <c r="FT195"/>
  <c r="FT196"/>
  <c r="FT197"/>
  <c r="FT198"/>
  <c r="FT199"/>
  <c r="FT200"/>
  <c r="FT201"/>
  <c r="FT202"/>
  <c r="FT203"/>
  <c r="FT204"/>
  <c r="FT205"/>
  <c r="FT206"/>
  <c r="FT207"/>
  <c r="FT208"/>
  <c r="FT209"/>
  <c r="FT210"/>
  <c r="FT211"/>
  <c r="FT212"/>
  <c r="FT213"/>
  <c r="FT214"/>
  <c r="FT215"/>
  <c r="FT216"/>
  <c r="FT217"/>
  <c r="FT218"/>
  <c r="FT219"/>
  <c r="FT220"/>
  <c r="FT221"/>
  <c r="FT222"/>
  <c r="FT223"/>
  <c r="FT224"/>
  <c r="FT225"/>
  <c r="FT226"/>
  <c r="FT227"/>
  <c r="FT228"/>
  <c r="FT229"/>
  <c r="FT230"/>
  <c r="FT231"/>
  <c r="FT232"/>
  <c r="FT233"/>
  <c r="FT234"/>
  <c r="FT235"/>
  <c r="FT236"/>
  <c r="FT237"/>
  <c r="FT238"/>
  <c r="FT239"/>
  <c r="FT240"/>
  <c r="FT241"/>
  <c r="FT242"/>
  <c r="FT243"/>
  <c r="FT244"/>
  <c r="FT245"/>
  <c r="FT246"/>
  <c r="FT247"/>
  <c r="FT248"/>
  <c r="FT249"/>
  <c r="FT250"/>
  <c r="FT251"/>
  <c r="FT252"/>
  <c r="FT253"/>
  <c r="FT254"/>
  <c r="FT255"/>
  <c r="FT256"/>
  <c r="FT257"/>
  <c r="FT258"/>
  <c r="FT259"/>
  <c r="FT260"/>
  <c r="FT261"/>
  <c r="FT262"/>
  <c r="FT263"/>
  <c r="FT264"/>
  <c r="FT296"/>
  <c r="FT297"/>
  <c r="FT298"/>
  <c r="FT299"/>
  <c r="FT300"/>
  <c r="FT301"/>
  <c r="FT302"/>
  <c r="FT303"/>
  <c r="FT304"/>
  <c r="FT305"/>
  <c r="FT306"/>
  <c r="FT307"/>
  <c r="FT308"/>
  <c r="FT309"/>
  <c r="FT310"/>
  <c r="FT311"/>
  <c r="FT312"/>
  <c r="FT313"/>
  <c r="FT314"/>
  <c r="FT315"/>
  <c r="FT316"/>
  <c r="FT317"/>
  <c r="FT318"/>
  <c r="FT319"/>
  <c r="FT320"/>
  <c r="FT321"/>
  <c r="FT322"/>
  <c r="FT323"/>
  <c r="FT324"/>
  <c r="FT325"/>
  <c r="FT326"/>
  <c r="FT327"/>
  <c r="FT328"/>
  <c r="FT329"/>
  <c r="FT330"/>
  <c r="FT331"/>
  <c r="FT332"/>
  <c r="FT333"/>
  <c r="FT334"/>
  <c r="FT335"/>
  <c r="FT336"/>
  <c r="FT337"/>
  <c r="FT338"/>
  <c r="FT339"/>
  <c r="FT340"/>
  <c r="FT341"/>
  <c r="FT342"/>
  <c r="FT343"/>
  <c r="FT344"/>
  <c r="FT345"/>
  <c r="FT346"/>
  <c r="FT347"/>
  <c r="FT348"/>
  <c r="FT349"/>
  <c r="FT350"/>
  <c r="FT351"/>
  <c r="FT352"/>
  <c r="FT353"/>
  <c r="FT354"/>
  <c r="FT355"/>
  <c r="FT356"/>
  <c r="FT357"/>
  <c r="FT358"/>
  <c r="FT359"/>
  <c r="FT360"/>
  <c r="FT361"/>
  <c r="FT362"/>
  <c r="FT363"/>
  <c r="FT364"/>
  <c r="FT365"/>
  <c r="FT366"/>
  <c r="FT367"/>
  <c r="FT368"/>
  <c r="FT369"/>
  <c r="FT370"/>
  <c r="FT371"/>
  <c r="FT372"/>
  <c r="FT373"/>
  <c r="FT374"/>
  <c r="FT375"/>
  <c r="FT376"/>
  <c r="FT377"/>
  <c r="FT378"/>
  <c r="FT379"/>
  <c r="FT380"/>
  <c r="FT381"/>
  <c r="FT382"/>
  <c r="FT383"/>
  <c r="FT384"/>
  <c r="FT385"/>
  <c r="FT386"/>
  <c r="FT387"/>
  <c r="FT388"/>
  <c r="FT389"/>
  <c r="FT390"/>
  <c r="FT391"/>
  <c r="FT392"/>
  <c r="FT393"/>
  <c r="FT394"/>
  <c r="FT395"/>
  <c r="FT396"/>
  <c r="FT397"/>
  <c r="FT398"/>
  <c r="FT399"/>
  <c r="FT400"/>
  <c r="FT401"/>
  <c r="FT402"/>
  <c r="FT403"/>
  <c r="FT404"/>
  <c r="FT405"/>
  <c r="FT406"/>
  <c r="FT407"/>
  <c r="FT408"/>
  <c r="FT409"/>
  <c r="FT410"/>
  <c r="FT411"/>
  <c r="FT412"/>
  <c r="FT413"/>
  <c r="FT414"/>
  <c r="FT415"/>
  <c r="FT416"/>
  <c r="FT417"/>
  <c r="FT418"/>
  <c r="FT419"/>
  <c r="FT420"/>
  <c r="FT421"/>
  <c r="FT422"/>
  <c r="FT423"/>
  <c r="FT424"/>
  <c r="FT425"/>
  <c r="FT426"/>
  <c r="FT427"/>
  <c r="FT428"/>
  <c r="FT429"/>
  <c r="FT430"/>
  <c r="FT431"/>
  <c r="FT432"/>
  <c r="FT433"/>
  <c r="FT434"/>
  <c r="FT435"/>
  <c r="FT436"/>
  <c r="FT437"/>
  <c r="FT438"/>
  <c r="FT439"/>
  <c r="FT440"/>
  <c r="FT441"/>
  <c r="FT442"/>
  <c r="FT443"/>
  <c r="FT444"/>
  <c r="FT445"/>
  <c r="FT446"/>
  <c r="FT447"/>
  <c r="FT448"/>
  <c r="FT449"/>
  <c r="FT450"/>
  <c r="FT451"/>
  <c r="FT452"/>
  <c r="FT453"/>
  <c r="FT454"/>
  <c r="FT455"/>
  <c r="FT456"/>
  <c r="FT457"/>
  <c r="FT458"/>
  <c r="FT459"/>
  <c r="FT460"/>
  <c r="FT461"/>
  <c r="FT462"/>
  <c r="FT463"/>
  <c r="FT464"/>
  <c r="FT465"/>
  <c r="FT466"/>
  <c r="FT467"/>
  <c r="FT468"/>
  <c r="FT469"/>
  <c r="FT470"/>
  <c r="FT471"/>
  <c r="FT472"/>
  <c r="FT473"/>
  <c r="FT474"/>
  <c r="FT475"/>
  <c r="FT476"/>
  <c r="FT477"/>
  <c r="FT478"/>
  <c r="FT479"/>
  <c r="FT480"/>
  <c r="FT481"/>
  <c r="FT482"/>
  <c r="FT483"/>
  <c r="FT484"/>
  <c r="FT485"/>
  <c r="FT486"/>
  <c r="FT487"/>
  <c r="FT488"/>
  <c r="FT489"/>
  <c r="FT490"/>
  <c r="FT491"/>
  <c r="FT492"/>
  <c r="FT493"/>
  <c r="FT494"/>
  <c r="FT495"/>
  <c r="FT496"/>
  <c r="FT497"/>
  <c r="FT498"/>
  <c r="FT499"/>
  <c r="FT500"/>
  <c r="FT501"/>
  <c r="FT502"/>
  <c r="FT503"/>
  <c r="FT504"/>
  <c r="FT505"/>
  <c r="FT506"/>
  <c r="FT507"/>
  <c r="FT508"/>
  <c r="FS8"/>
  <c r="FS9"/>
  <c r="FS10"/>
  <c r="FS11"/>
  <c r="FS12"/>
  <c r="FS13"/>
  <c r="FS14"/>
  <c r="FS15"/>
  <c r="FS16"/>
  <c r="FS17"/>
  <c r="FS18"/>
  <c r="FS19"/>
  <c r="FS20"/>
  <c r="FS21"/>
  <c r="FS22"/>
  <c r="FS23"/>
  <c r="FS24"/>
  <c r="FS25"/>
  <c r="FS26"/>
  <c r="FS27"/>
  <c r="FS28"/>
  <c r="FS29"/>
  <c r="FS30"/>
  <c r="FS31"/>
  <c r="FS32"/>
  <c r="FS33"/>
  <c r="FS34"/>
  <c r="FS35"/>
  <c r="FS36"/>
  <c r="FS37"/>
  <c r="FS38"/>
  <c r="FS39"/>
  <c r="FS40"/>
  <c r="FS41"/>
  <c r="FS42"/>
  <c r="FS43"/>
  <c r="FS44"/>
  <c r="FS45"/>
  <c r="FS46"/>
  <c r="FS47"/>
  <c r="FS48"/>
  <c r="FS49"/>
  <c r="FS50"/>
  <c r="FS51"/>
  <c r="FS83"/>
  <c r="FS84"/>
  <c r="FS85"/>
  <c r="FS86"/>
  <c r="FS87"/>
  <c r="FS88"/>
  <c r="FS89"/>
  <c r="FS90"/>
  <c r="FS91"/>
  <c r="FS92"/>
  <c r="FS93"/>
  <c r="FS94"/>
  <c r="FS95"/>
  <c r="FS96"/>
  <c r="FS97"/>
  <c r="FS98"/>
  <c r="FS99"/>
  <c r="FS100"/>
  <c r="FS101"/>
  <c r="FS102"/>
  <c r="FS103"/>
  <c r="FS104"/>
  <c r="FS105"/>
  <c r="FS106"/>
  <c r="FS107"/>
  <c r="FS108"/>
  <c r="FS109"/>
  <c r="FS110"/>
  <c r="FS111"/>
  <c r="FS112"/>
  <c r="FS113"/>
  <c r="FS114"/>
  <c r="FS115"/>
  <c r="FS116"/>
  <c r="FS117"/>
  <c r="FS118"/>
  <c r="FS119"/>
  <c r="FS120"/>
  <c r="FS121"/>
  <c r="FS122"/>
  <c r="FS123"/>
  <c r="FS124"/>
  <c r="FS125"/>
  <c r="FS126"/>
  <c r="FS127"/>
  <c r="FS128"/>
  <c r="FS129"/>
  <c r="FS130"/>
  <c r="FS131"/>
  <c r="FS132"/>
  <c r="FS133"/>
  <c r="FS134"/>
  <c r="FS135"/>
  <c r="FS136"/>
  <c r="FS137"/>
  <c r="FS138"/>
  <c r="FS139"/>
  <c r="FS140"/>
  <c r="FS141"/>
  <c r="FS142"/>
  <c r="FS143"/>
  <c r="FS144"/>
  <c r="FS145"/>
  <c r="FS146"/>
  <c r="FS147"/>
  <c r="FS148"/>
  <c r="FS149"/>
  <c r="FS150"/>
  <c r="FS151"/>
  <c r="FS152"/>
  <c r="FS153"/>
  <c r="FS154"/>
  <c r="FS155"/>
  <c r="FS156"/>
  <c r="FS157"/>
  <c r="FS158"/>
  <c r="FS159"/>
  <c r="FS160"/>
  <c r="FS161"/>
  <c r="FS162"/>
  <c r="FS163"/>
  <c r="FS164"/>
  <c r="FS165"/>
  <c r="FS166"/>
  <c r="FS167"/>
  <c r="FS168"/>
  <c r="FS169"/>
  <c r="FS170"/>
  <c r="FS171"/>
  <c r="FS172"/>
  <c r="FS173"/>
  <c r="FS174"/>
  <c r="FS175"/>
  <c r="FS176"/>
  <c r="FS177"/>
  <c r="FS178"/>
  <c r="FS179"/>
  <c r="FS180"/>
  <c r="FS181"/>
  <c r="FS182"/>
  <c r="FS183"/>
  <c r="FS184"/>
  <c r="FS185"/>
  <c r="FS186"/>
  <c r="FS187"/>
  <c r="FS188"/>
  <c r="FS189"/>
  <c r="FS190"/>
  <c r="FS191"/>
  <c r="FS192"/>
  <c r="FS193"/>
  <c r="FS194"/>
  <c r="FS195"/>
  <c r="FS196"/>
  <c r="FS197"/>
  <c r="FS198"/>
  <c r="FS199"/>
  <c r="FS200"/>
  <c r="FS201"/>
  <c r="FS202"/>
  <c r="FS203"/>
  <c r="FS204"/>
  <c r="FS205"/>
  <c r="FS206"/>
  <c r="FS207"/>
  <c r="FS208"/>
  <c r="FS209"/>
  <c r="FS210"/>
  <c r="FS211"/>
  <c r="FS212"/>
  <c r="FS213"/>
  <c r="FS214"/>
  <c r="FS215"/>
  <c r="FS216"/>
  <c r="FS217"/>
  <c r="FS218"/>
  <c r="FS219"/>
  <c r="FS220"/>
  <c r="FS221"/>
  <c r="FS222"/>
  <c r="FS223"/>
  <c r="FS224"/>
  <c r="FS225"/>
  <c r="FS226"/>
  <c r="FS227"/>
  <c r="FS228"/>
  <c r="FS229"/>
  <c r="FS230"/>
  <c r="FS231"/>
  <c r="FS232"/>
  <c r="FS233"/>
  <c r="FS234"/>
  <c r="FS235"/>
  <c r="FS236"/>
  <c r="FS237"/>
  <c r="FS238"/>
  <c r="FS239"/>
  <c r="FS240"/>
  <c r="FS241"/>
  <c r="FS242"/>
  <c r="FS243"/>
  <c r="FS244"/>
  <c r="FS245"/>
  <c r="FS246"/>
  <c r="FS247"/>
  <c r="FS248"/>
  <c r="FS249"/>
  <c r="FS250"/>
  <c r="FS251"/>
  <c r="FS252"/>
  <c r="FS253"/>
  <c r="FS254"/>
  <c r="FS255"/>
  <c r="FS256"/>
  <c r="FS257"/>
  <c r="FS258"/>
  <c r="FS259"/>
  <c r="FS260"/>
  <c r="FS261"/>
  <c r="FS262"/>
  <c r="FS263"/>
  <c r="FS264"/>
  <c r="FS296"/>
  <c r="FS297"/>
  <c r="FS298"/>
  <c r="FS299"/>
  <c r="FS300"/>
  <c r="FS301"/>
  <c r="FS302"/>
  <c r="FS303"/>
  <c r="FS304"/>
  <c r="FS305"/>
  <c r="FS306"/>
  <c r="FS307"/>
  <c r="FS308"/>
  <c r="FS309"/>
  <c r="FS310"/>
  <c r="FS311"/>
  <c r="FS312"/>
  <c r="FS313"/>
  <c r="FS314"/>
  <c r="FS315"/>
  <c r="FS316"/>
  <c r="FS317"/>
  <c r="FS318"/>
  <c r="FS319"/>
  <c r="FS320"/>
  <c r="FS321"/>
  <c r="FS322"/>
  <c r="FS323"/>
  <c r="FS324"/>
  <c r="FS325"/>
  <c r="FS326"/>
  <c r="FS327"/>
  <c r="FS328"/>
  <c r="FS329"/>
  <c r="FS330"/>
  <c r="FS331"/>
  <c r="FS332"/>
  <c r="FS333"/>
  <c r="FS334"/>
  <c r="FS335"/>
  <c r="FS336"/>
  <c r="FS337"/>
  <c r="FS338"/>
  <c r="FS339"/>
  <c r="FS340"/>
  <c r="FS341"/>
  <c r="FS342"/>
  <c r="FS343"/>
  <c r="FS344"/>
  <c r="FS345"/>
  <c r="FS346"/>
  <c r="FS347"/>
  <c r="FS348"/>
  <c r="FS349"/>
  <c r="FS350"/>
  <c r="FS351"/>
  <c r="FS352"/>
  <c r="FS353"/>
  <c r="FS354"/>
  <c r="FS355"/>
  <c r="FS356"/>
  <c r="FS357"/>
  <c r="FS358"/>
  <c r="FS359"/>
  <c r="FS360"/>
  <c r="FS361"/>
  <c r="FS362"/>
  <c r="FS363"/>
  <c r="FS364"/>
  <c r="FS365"/>
  <c r="FS366"/>
  <c r="FS367"/>
  <c r="FS368"/>
  <c r="FS369"/>
  <c r="FS370"/>
  <c r="FS371"/>
  <c r="FS372"/>
  <c r="FS373"/>
  <c r="FS374"/>
  <c r="FS375"/>
  <c r="FS376"/>
  <c r="FS377"/>
  <c r="FS378"/>
  <c r="FS379"/>
  <c r="FS380"/>
  <c r="FS381"/>
  <c r="FS382"/>
  <c r="FS383"/>
  <c r="FS384"/>
  <c r="FS385"/>
  <c r="FS386"/>
  <c r="FS387"/>
  <c r="FS388"/>
  <c r="FS389"/>
  <c r="FS390"/>
  <c r="FS391"/>
  <c r="FS392"/>
  <c r="FS393"/>
  <c r="FS394"/>
  <c r="FS395"/>
  <c r="FS396"/>
  <c r="FS397"/>
  <c r="FS398"/>
  <c r="FS399"/>
  <c r="FS400"/>
  <c r="FS401"/>
  <c r="FS402"/>
  <c r="FS403"/>
  <c r="FS404"/>
  <c r="FS405"/>
  <c r="FS406"/>
  <c r="FS407"/>
  <c r="FS408"/>
  <c r="FS409"/>
  <c r="FS410"/>
  <c r="FS411"/>
  <c r="FS412"/>
  <c r="FS413"/>
  <c r="FS414"/>
  <c r="FS415"/>
  <c r="FS416"/>
  <c r="FS417"/>
  <c r="FS418"/>
  <c r="FS419"/>
  <c r="FS420"/>
  <c r="FS421"/>
  <c r="FS422"/>
  <c r="FS423"/>
  <c r="FS424"/>
  <c r="FS425"/>
  <c r="FS426"/>
  <c r="FS427"/>
  <c r="FS428"/>
  <c r="FS429"/>
  <c r="FS430"/>
  <c r="FS431"/>
  <c r="FS432"/>
  <c r="FS433"/>
  <c r="FS434"/>
  <c r="FS435"/>
  <c r="FS436"/>
  <c r="FS437"/>
  <c r="FS438"/>
  <c r="FS439"/>
  <c r="FS440"/>
  <c r="FS441"/>
  <c r="FS442"/>
  <c r="FS443"/>
  <c r="FS444"/>
  <c r="FS445"/>
  <c r="FS446"/>
  <c r="FS447"/>
  <c r="FS448"/>
  <c r="FS449"/>
  <c r="FS450"/>
  <c r="FS451"/>
  <c r="FS452"/>
  <c r="FS453"/>
  <c r="FS454"/>
  <c r="FS455"/>
  <c r="FS456"/>
  <c r="FS457"/>
  <c r="FS458"/>
  <c r="FS459"/>
  <c r="FS460"/>
  <c r="FS461"/>
  <c r="FS462"/>
  <c r="FS463"/>
  <c r="FS464"/>
  <c r="FS465"/>
  <c r="FS466"/>
  <c r="FS467"/>
  <c r="FS468"/>
  <c r="FS469"/>
  <c r="FS470"/>
  <c r="FS471"/>
  <c r="FS472"/>
  <c r="FS473"/>
  <c r="FS474"/>
  <c r="FS475"/>
  <c r="FS476"/>
  <c r="FS477"/>
  <c r="FS478"/>
  <c r="FS479"/>
  <c r="FS480"/>
  <c r="FS481"/>
  <c r="FS482"/>
  <c r="FS483"/>
  <c r="FS484"/>
  <c r="FS485"/>
  <c r="FS486"/>
  <c r="FS487"/>
  <c r="FS488"/>
  <c r="FS489"/>
  <c r="FS490"/>
  <c r="FS491"/>
  <c r="FS492"/>
  <c r="FS493"/>
  <c r="FS494"/>
  <c r="FS495"/>
  <c r="FS496"/>
  <c r="FS497"/>
  <c r="FS498"/>
  <c r="FS499"/>
  <c r="FS500"/>
  <c r="FS501"/>
  <c r="FS502"/>
  <c r="FS503"/>
  <c r="FS504"/>
  <c r="FS505"/>
  <c r="FS506"/>
  <c r="FS507"/>
  <c r="FS508"/>
  <c r="FL82"/>
  <c r="FL264"/>
  <c r="FL265"/>
  <c r="FK82"/>
  <c r="FK264"/>
  <c r="FK265"/>
  <c r="FH265"/>
  <c r="FG265"/>
  <c r="FN82"/>
  <c r="EJ293"/>
  <c r="EJ294"/>
  <c r="FM82"/>
  <c r="EI293"/>
  <c r="EI294"/>
  <c r="EU8"/>
  <c r="EV8"/>
  <c r="EU9"/>
  <c r="EV9"/>
  <c r="EU10"/>
  <c r="EV10"/>
  <c r="EU11"/>
  <c r="EV11"/>
  <c r="EU12"/>
  <c r="EV12"/>
  <c r="EU13"/>
  <c r="EV13"/>
  <c r="EU14"/>
  <c r="EV14"/>
  <c r="EU15"/>
  <c r="EV15"/>
  <c r="EU16"/>
  <c r="EV16"/>
  <c r="EU17"/>
  <c r="EV17"/>
  <c r="EU18"/>
  <c r="EV18"/>
  <c r="EU19"/>
  <c r="EV19"/>
  <c r="EU20"/>
  <c r="EV20"/>
  <c r="EU21"/>
  <c r="EV21"/>
  <c r="EU22"/>
  <c r="EV22"/>
  <c r="EU23"/>
  <c r="EV23"/>
  <c r="EU24"/>
  <c r="EV24"/>
  <c r="EU25"/>
  <c r="EV25"/>
  <c r="EU26"/>
  <c r="EV26"/>
  <c r="EU27"/>
  <c r="EV27"/>
  <c r="EU28"/>
  <c r="EV28"/>
  <c r="EU29"/>
  <c r="EV29"/>
  <c r="EU30"/>
  <c r="EV30"/>
  <c r="EU31"/>
  <c r="EV31"/>
  <c r="EU32"/>
  <c r="EV32"/>
  <c r="EU33"/>
  <c r="EV33"/>
  <c r="EU34"/>
  <c r="EV34"/>
  <c r="EU35"/>
  <c r="EV35"/>
  <c r="EU36"/>
  <c r="EV36"/>
  <c r="EU37"/>
  <c r="EV37"/>
  <c r="EU38"/>
  <c r="EV38"/>
  <c r="EU39"/>
  <c r="EV39"/>
  <c r="EU40"/>
  <c r="EV40"/>
  <c r="EU41"/>
  <c r="EV41"/>
  <c r="EU42"/>
  <c r="EV42"/>
  <c r="EU43"/>
  <c r="EV43"/>
  <c r="EU44"/>
  <c r="EV44"/>
  <c r="EU45"/>
  <c r="EV45"/>
  <c r="EU46"/>
  <c r="EV46"/>
  <c r="EU47"/>
  <c r="EV47"/>
  <c r="EU48"/>
  <c r="EV48"/>
  <c r="EU49"/>
  <c r="EV49"/>
  <c r="EU50"/>
  <c r="EV50"/>
  <c r="EU51"/>
  <c r="EV51"/>
  <c r="EU84"/>
  <c r="EV84"/>
  <c r="EU85"/>
  <c r="EV85"/>
  <c r="EU86"/>
  <c r="EV86"/>
  <c r="EU87"/>
  <c r="EV87"/>
  <c r="EU88"/>
  <c r="EV88"/>
  <c r="EU89"/>
  <c r="EV89"/>
  <c r="EU90"/>
  <c r="EV90"/>
  <c r="EU91"/>
  <c r="EV91"/>
  <c r="EU92"/>
  <c r="EV92"/>
  <c r="EU93"/>
  <c r="EV93"/>
  <c r="EU94"/>
  <c r="EV94"/>
  <c r="EU95"/>
  <c r="EV95"/>
  <c r="EU96"/>
  <c r="EV96"/>
  <c r="EU97"/>
  <c r="EV97"/>
  <c r="EU98"/>
  <c r="EV98"/>
  <c r="EU99"/>
  <c r="EV99"/>
  <c r="EU100"/>
  <c r="EV100"/>
  <c r="EU101"/>
  <c r="EV101"/>
  <c r="EU102"/>
  <c r="EV102"/>
  <c r="EU103"/>
  <c r="EV103"/>
  <c r="EU104"/>
  <c r="EV104"/>
  <c r="EU105"/>
  <c r="EV105"/>
  <c r="EU106"/>
  <c r="EV106"/>
  <c r="EU107"/>
  <c r="EV107"/>
  <c r="EU108"/>
  <c r="EV108"/>
  <c r="EU109"/>
  <c r="EV109"/>
  <c r="EU110"/>
  <c r="EV110"/>
  <c r="EU111"/>
  <c r="EV111"/>
  <c r="EU112"/>
  <c r="EV112"/>
  <c r="EU113"/>
  <c r="EV113"/>
  <c r="EU114"/>
  <c r="EV114"/>
  <c r="EU115"/>
  <c r="EV115"/>
  <c r="EU116"/>
  <c r="EV116"/>
  <c r="EU117"/>
  <c r="EV117"/>
  <c r="EU118"/>
  <c r="EV118"/>
  <c r="EU119"/>
  <c r="EV119"/>
  <c r="EU120"/>
  <c r="EV120"/>
  <c r="EU121"/>
  <c r="EV121"/>
  <c r="EU122"/>
  <c r="EV122"/>
  <c r="EU123"/>
  <c r="EV123"/>
  <c r="EU124"/>
  <c r="EV124"/>
  <c r="EU125"/>
  <c r="EV125"/>
  <c r="EU126"/>
  <c r="EV126"/>
  <c r="EU127"/>
  <c r="EV127"/>
  <c r="EU128"/>
  <c r="EV128"/>
  <c r="EU129"/>
  <c r="EV129"/>
  <c r="EU130"/>
  <c r="EV130"/>
  <c r="EU131"/>
  <c r="EV131"/>
  <c r="EU132"/>
  <c r="EV132"/>
  <c r="EU133"/>
  <c r="EV133"/>
  <c r="EU134"/>
  <c r="EV134"/>
  <c r="EU135"/>
  <c r="EV135"/>
  <c r="EU136"/>
  <c r="EV136"/>
  <c r="EU137"/>
  <c r="EV137"/>
  <c r="EU138"/>
  <c r="EV138"/>
  <c r="EU139"/>
  <c r="EV139"/>
  <c r="EU140"/>
  <c r="EV140"/>
  <c r="EU141"/>
  <c r="EV141"/>
  <c r="EU142"/>
  <c r="EV142"/>
  <c r="EU143"/>
  <c r="EV143"/>
  <c r="EU144"/>
  <c r="EV144"/>
  <c r="EU145"/>
  <c r="EV145"/>
  <c r="EU146"/>
  <c r="EV146"/>
  <c r="EU147"/>
  <c r="EV147"/>
  <c r="EU148"/>
  <c r="EV148"/>
  <c r="EU149"/>
  <c r="EV149"/>
  <c r="EU150"/>
  <c r="EV150"/>
  <c r="EU151"/>
  <c r="EV151"/>
  <c r="EU152"/>
  <c r="EV152"/>
  <c r="EU153"/>
  <c r="EV153"/>
  <c r="EU154"/>
  <c r="EV154"/>
  <c r="EU155"/>
  <c r="EV155"/>
  <c r="EU156"/>
  <c r="EV156"/>
  <c r="EU157"/>
  <c r="EV157"/>
  <c r="EU158"/>
  <c r="EV158"/>
  <c r="EU159"/>
  <c r="EV159"/>
  <c r="EU160"/>
  <c r="EV160"/>
  <c r="EU161"/>
  <c r="EV161"/>
  <c r="EU162"/>
  <c r="EV162"/>
  <c r="EU163"/>
  <c r="EV163"/>
  <c r="EU164"/>
  <c r="EV164"/>
  <c r="EU165"/>
  <c r="EV165"/>
  <c r="EU166"/>
  <c r="EV166"/>
  <c r="EU167"/>
  <c r="EV167"/>
  <c r="EU168"/>
  <c r="EV168"/>
  <c r="EU169"/>
  <c r="EV169"/>
  <c r="EU170"/>
  <c r="EV170"/>
  <c r="EU171"/>
  <c r="EV171"/>
  <c r="EU172"/>
  <c r="EV172"/>
  <c r="EU173"/>
  <c r="EV173"/>
  <c r="EU174"/>
  <c r="EV174"/>
  <c r="EU175"/>
  <c r="EV175"/>
  <c r="EU176"/>
  <c r="EV176"/>
  <c r="EU177"/>
  <c r="EV177"/>
  <c r="EU178"/>
  <c r="EV178"/>
  <c r="EU179"/>
  <c r="EV179"/>
  <c r="EU180"/>
  <c r="EV180"/>
  <c r="EU181"/>
  <c r="EV181"/>
  <c r="EU182"/>
  <c r="EV182"/>
  <c r="EU183"/>
  <c r="EV183"/>
  <c r="EU184"/>
  <c r="EV184"/>
  <c r="EU185"/>
  <c r="EV185"/>
  <c r="EU186"/>
  <c r="EV186"/>
  <c r="EU187"/>
  <c r="EV187"/>
  <c r="EU188"/>
  <c r="EV188"/>
  <c r="EU189"/>
  <c r="EV189"/>
  <c r="EU190"/>
  <c r="EV190"/>
  <c r="EU191"/>
  <c r="EV191"/>
  <c r="EU192"/>
  <c r="EV192"/>
  <c r="EU193"/>
  <c r="EV193"/>
  <c r="EU194"/>
  <c r="EV194"/>
  <c r="EU195"/>
  <c r="EV195"/>
  <c r="EU196"/>
  <c r="EV196"/>
  <c r="EU197"/>
  <c r="EV197"/>
  <c r="EU198"/>
  <c r="EV198"/>
  <c r="EU199"/>
  <c r="EV199"/>
  <c r="EU200"/>
  <c r="EV200"/>
  <c r="EU201"/>
  <c r="EV201"/>
  <c r="EU202"/>
  <c r="EV202"/>
  <c r="EU203"/>
  <c r="EV203"/>
  <c r="EU204"/>
  <c r="EV204"/>
  <c r="EU205"/>
  <c r="EV205"/>
  <c r="EU206"/>
  <c r="EV206"/>
  <c r="EU207"/>
  <c r="EV207"/>
  <c r="EU208"/>
  <c r="EV208"/>
  <c r="EU209"/>
  <c r="EV209"/>
  <c r="EU210"/>
  <c r="EV210"/>
  <c r="EU211"/>
  <c r="EV211"/>
  <c r="EU212"/>
  <c r="EV212"/>
  <c r="EU213"/>
  <c r="EV213"/>
  <c r="EU214"/>
  <c r="EV214"/>
  <c r="EU215"/>
  <c r="EV215"/>
  <c r="EU216"/>
  <c r="EV216"/>
  <c r="EU217"/>
  <c r="EV217"/>
  <c r="EU218"/>
  <c r="EV218"/>
  <c r="EU219"/>
  <c r="EV219"/>
  <c r="EU220"/>
  <c r="EV220"/>
  <c r="EU221"/>
  <c r="EV221"/>
  <c r="EU222"/>
  <c r="EV222"/>
  <c r="EU223"/>
  <c r="EV223"/>
  <c r="EU224"/>
  <c r="EV224"/>
  <c r="EU225"/>
  <c r="EV225"/>
  <c r="EU226"/>
  <c r="EV226"/>
  <c r="EU227"/>
  <c r="EV227"/>
  <c r="EU228"/>
  <c r="EV228"/>
  <c r="EU229"/>
  <c r="EV229"/>
  <c r="EU230"/>
  <c r="EV230"/>
  <c r="EU231"/>
  <c r="EV231"/>
  <c r="EU232"/>
  <c r="EV232"/>
  <c r="EU233"/>
  <c r="EV233"/>
  <c r="EU234"/>
  <c r="EV234"/>
  <c r="EU235"/>
  <c r="EV235"/>
  <c r="EU236"/>
  <c r="EV236"/>
  <c r="EU237"/>
  <c r="EV237"/>
  <c r="EU238"/>
  <c r="EV238"/>
  <c r="EU239"/>
  <c r="EV239"/>
  <c r="EU240"/>
  <c r="EV240"/>
  <c r="EU241"/>
  <c r="EV241"/>
  <c r="EU242"/>
  <c r="EV242"/>
  <c r="EU243"/>
  <c r="EV243"/>
  <c r="EU244"/>
  <c r="EV244"/>
  <c r="EU245"/>
  <c r="EV245"/>
  <c r="EU246"/>
  <c r="EV246"/>
  <c r="EU247"/>
  <c r="EV247"/>
  <c r="EU248"/>
  <c r="EV248"/>
  <c r="EU249"/>
  <c r="EV249"/>
  <c r="EU250"/>
  <c r="EV250"/>
  <c r="EU251"/>
  <c r="EV251"/>
  <c r="EU252"/>
  <c r="EV252"/>
  <c r="EU253"/>
  <c r="EV253"/>
  <c r="EU254"/>
  <c r="EV254"/>
  <c r="EU255"/>
  <c r="EV255"/>
  <c r="EU256"/>
  <c r="EV256"/>
  <c r="EU257"/>
  <c r="EV257"/>
  <c r="EU258"/>
  <c r="EV258"/>
  <c r="EU259"/>
  <c r="EV259"/>
  <c r="EU260"/>
  <c r="EV260"/>
  <c r="EU261"/>
  <c r="EV261"/>
  <c r="EU262"/>
  <c r="EV262"/>
  <c r="EU263"/>
  <c r="EV263"/>
  <c r="EU264"/>
  <c r="EV264"/>
  <c r="HF264" s="1"/>
  <c r="EU296"/>
  <c r="EV296"/>
  <c r="EU297"/>
  <c r="EV297"/>
  <c r="EU298"/>
  <c r="EV298"/>
  <c r="EU299"/>
  <c r="EV299"/>
  <c r="EU300"/>
  <c r="EV300"/>
  <c r="EU301"/>
  <c r="EV301"/>
  <c r="EU302"/>
  <c r="EV302"/>
  <c r="EU303"/>
  <c r="EV303"/>
  <c r="EU304"/>
  <c r="EV304"/>
  <c r="EU305"/>
  <c r="EV305"/>
  <c r="EU306"/>
  <c r="EV306"/>
  <c r="EU307"/>
  <c r="EV307"/>
  <c r="EU308"/>
  <c r="EV308"/>
  <c r="EU309"/>
  <c r="EV309"/>
  <c r="EU310"/>
  <c r="EV310"/>
  <c r="EU311"/>
  <c r="EV311"/>
  <c r="EU312"/>
  <c r="EV312"/>
  <c r="EU313"/>
  <c r="EV313"/>
  <c r="EU314"/>
  <c r="EV314"/>
  <c r="EU315"/>
  <c r="EV315"/>
  <c r="EU316"/>
  <c r="EV316"/>
  <c r="EU317"/>
  <c r="EV317"/>
  <c r="EU318"/>
  <c r="EV318"/>
  <c r="EU319"/>
  <c r="EV319"/>
  <c r="EU320"/>
  <c r="EV320"/>
  <c r="EU321"/>
  <c r="EV321"/>
  <c r="EU322"/>
  <c r="EV322"/>
  <c r="EU323"/>
  <c r="EV323"/>
  <c r="EU324"/>
  <c r="EV324"/>
  <c r="EU325"/>
  <c r="EV325"/>
  <c r="EU326"/>
  <c r="EV326"/>
  <c r="EU327"/>
  <c r="EV327"/>
  <c r="EU328"/>
  <c r="EV328"/>
  <c r="EU329"/>
  <c r="EV329"/>
  <c r="EU330"/>
  <c r="EV330"/>
  <c r="EU331"/>
  <c r="EV331"/>
  <c r="EU332"/>
  <c r="EV332"/>
  <c r="EU333"/>
  <c r="EV333"/>
  <c r="EU334"/>
  <c r="EV334"/>
  <c r="EU335"/>
  <c r="EV335"/>
  <c r="EU336"/>
  <c r="EV336"/>
  <c r="EU337"/>
  <c r="EV337"/>
  <c r="EU338"/>
  <c r="EV338"/>
  <c r="EU339"/>
  <c r="EV339"/>
  <c r="EU340"/>
  <c r="EV340"/>
  <c r="EU341"/>
  <c r="EV341"/>
  <c r="EU342"/>
  <c r="EV342"/>
  <c r="EU343"/>
  <c r="EV343"/>
  <c r="EU344"/>
  <c r="EV344"/>
  <c r="EU345"/>
  <c r="EV345"/>
  <c r="EU346"/>
  <c r="EV346"/>
  <c r="EU347"/>
  <c r="EV347"/>
  <c r="EU348"/>
  <c r="EV348"/>
  <c r="EU349"/>
  <c r="EV349"/>
  <c r="EU350"/>
  <c r="EV350"/>
  <c r="EU351"/>
  <c r="EV351"/>
  <c r="EU352"/>
  <c r="EV352"/>
  <c r="EU353"/>
  <c r="EV353"/>
  <c r="EU354"/>
  <c r="EV354"/>
  <c r="EU355"/>
  <c r="EV355"/>
  <c r="EU356"/>
  <c r="EV356"/>
  <c r="EU357"/>
  <c r="EV357"/>
  <c r="EU358"/>
  <c r="EV358"/>
  <c r="EU359"/>
  <c r="EV359"/>
  <c r="EU360"/>
  <c r="EV360"/>
  <c r="EU361"/>
  <c r="EV361"/>
  <c r="EU362"/>
  <c r="EV362"/>
  <c r="EU363"/>
  <c r="EV363"/>
  <c r="EU364"/>
  <c r="EV364"/>
  <c r="EU365"/>
  <c r="EV365"/>
  <c r="EU366"/>
  <c r="EV366"/>
  <c r="EU367"/>
  <c r="EV367"/>
  <c r="EU368"/>
  <c r="EV368"/>
  <c r="EU369"/>
  <c r="EV369"/>
  <c r="EU370"/>
  <c r="EV370"/>
  <c r="EU371"/>
  <c r="EV371"/>
  <c r="EU372"/>
  <c r="EV372"/>
  <c r="EU373"/>
  <c r="EV373"/>
  <c r="EU374"/>
  <c r="EV374"/>
  <c r="EU375"/>
  <c r="EV375"/>
  <c r="EU376"/>
  <c r="EV376"/>
  <c r="EU377"/>
  <c r="EV377"/>
  <c r="EU378"/>
  <c r="EV378"/>
  <c r="EU379"/>
  <c r="EV379"/>
  <c r="EU380"/>
  <c r="EV380"/>
  <c r="EU381"/>
  <c r="EV381"/>
  <c r="EU382"/>
  <c r="EV382"/>
  <c r="EU383"/>
  <c r="EV383"/>
  <c r="EU384"/>
  <c r="EV384"/>
  <c r="EU385"/>
  <c r="EV385"/>
  <c r="EU386"/>
  <c r="EV386"/>
  <c r="EU387"/>
  <c r="EV387"/>
  <c r="EU388"/>
  <c r="EV388"/>
  <c r="EU389"/>
  <c r="EV389"/>
  <c r="EU390"/>
  <c r="EV390"/>
  <c r="EU391"/>
  <c r="EV391"/>
  <c r="EU392"/>
  <c r="EV392"/>
  <c r="EU393"/>
  <c r="EV393"/>
  <c r="EU394"/>
  <c r="EV394"/>
  <c r="EU395"/>
  <c r="EV395"/>
  <c r="EU396"/>
  <c r="EV396"/>
  <c r="EU397"/>
  <c r="EV397"/>
  <c r="EU398"/>
  <c r="EV398"/>
  <c r="EU399"/>
  <c r="EV399"/>
  <c r="EU400"/>
  <c r="EV400"/>
  <c r="EU401"/>
  <c r="EV401"/>
  <c r="EU402"/>
  <c r="EV402"/>
  <c r="EU403"/>
  <c r="EV403"/>
  <c r="EU404"/>
  <c r="EV404"/>
  <c r="EU405"/>
  <c r="EV405"/>
  <c r="EU406"/>
  <c r="EV406"/>
  <c r="EU407"/>
  <c r="EV407"/>
  <c r="EU408"/>
  <c r="EV408"/>
  <c r="EU409"/>
  <c r="EV409"/>
  <c r="EU410"/>
  <c r="EV410"/>
  <c r="EU411"/>
  <c r="EV411"/>
  <c r="EU412"/>
  <c r="EV412"/>
  <c r="EU413"/>
  <c r="EV413"/>
  <c r="EU414"/>
  <c r="EV414"/>
  <c r="EU415"/>
  <c r="EV415"/>
  <c r="EU416"/>
  <c r="EV416"/>
  <c r="EU417"/>
  <c r="EV417"/>
  <c r="EU418"/>
  <c r="EV418"/>
  <c r="EU419"/>
  <c r="EV419"/>
  <c r="EU420"/>
  <c r="EV420"/>
  <c r="EU421"/>
  <c r="EV421"/>
  <c r="EU422"/>
  <c r="EV422"/>
  <c r="EU423"/>
  <c r="EV423"/>
  <c r="EU424"/>
  <c r="EV424"/>
  <c r="EU425"/>
  <c r="EV425"/>
  <c r="EU426"/>
  <c r="EV426"/>
  <c r="EU427"/>
  <c r="EV427"/>
  <c r="EU428"/>
  <c r="EV428"/>
  <c r="EU429"/>
  <c r="EV429"/>
  <c r="EU430"/>
  <c r="EV430"/>
  <c r="EU431"/>
  <c r="EV431"/>
  <c r="EU432"/>
  <c r="EV432"/>
  <c r="EU433"/>
  <c r="EV433"/>
  <c r="EU434"/>
  <c r="EV434"/>
  <c r="EU435"/>
  <c r="EV435"/>
  <c r="EU436"/>
  <c r="EV436"/>
  <c r="EU437"/>
  <c r="EV437"/>
  <c r="EU438"/>
  <c r="EV438"/>
  <c r="EU439"/>
  <c r="EV439"/>
  <c r="EU440"/>
  <c r="EV440"/>
  <c r="EU441"/>
  <c r="EV441"/>
  <c r="EU442"/>
  <c r="EV442"/>
  <c r="EU443"/>
  <c r="EV443"/>
  <c r="EU444"/>
  <c r="EV444"/>
  <c r="EU445"/>
  <c r="EV445"/>
  <c r="EU446"/>
  <c r="EV446"/>
  <c r="EU447"/>
  <c r="EV447"/>
  <c r="EU448"/>
  <c r="EV448"/>
  <c r="EU449"/>
  <c r="EV449"/>
  <c r="EU450"/>
  <c r="EV450"/>
  <c r="EU451"/>
  <c r="EV451"/>
  <c r="EU452"/>
  <c r="EV452"/>
  <c r="EU453"/>
  <c r="EV453"/>
  <c r="EU454"/>
  <c r="EV454"/>
  <c r="EU455"/>
  <c r="EV455"/>
  <c r="EU456"/>
  <c r="EV456"/>
  <c r="EU457"/>
  <c r="EV457"/>
  <c r="EU458"/>
  <c r="EV458"/>
  <c r="EU459"/>
  <c r="EV459"/>
  <c r="EU460"/>
  <c r="EV460"/>
  <c r="EU461"/>
  <c r="EV461"/>
  <c r="EU462"/>
  <c r="EV462"/>
  <c r="EU463"/>
  <c r="EV463"/>
  <c r="EU464"/>
  <c r="EV464"/>
  <c r="EU465"/>
  <c r="EV465"/>
  <c r="EU466"/>
  <c r="EV466"/>
  <c r="EU467"/>
  <c r="EV467"/>
  <c r="EU468"/>
  <c r="EV468"/>
  <c r="EU469"/>
  <c r="EV469"/>
  <c r="EU470"/>
  <c r="EV470"/>
  <c r="EU471"/>
  <c r="EV471"/>
  <c r="EU472"/>
  <c r="EV472"/>
  <c r="EU473"/>
  <c r="EV473"/>
  <c r="EU474"/>
  <c r="EV474"/>
  <c r="EU475"/>
  <c r="EV475"/>
  <c r="EU476"/>
  <c r="EV476"/>
  <c r="EU477"/>
  <c r="EV477"/>
  <c r="EU478"/>
  <c r="EV478"/>
  <c r="EU479"/>
  <c r="EV479"/>
  <c r="EU480"/>
  <c r="EV480"/>
  <c r="EU481"/>
  <c r="EV481"/>
  <c r="EU482"/>
  <c r="EV482"/>
  <c r="EU483"/>
  <c r="EV483"/>
  <c r="EU484"/>
  <c r="EV484"/>
  <c r="EU485"/>
  <c r="EV485"/>
  <c r="EU486"/>
  <c r="EV486"/>
  <c r="EU487"/>
  <c r="EV487"/>
  <c r="EU488"/>
  <c r="EV488"/>
  <c r="EU489"/>
  <c r="EV489"/>
  <c r="EU490"/>
  <c r="EV490"/>
  <c r="EU491"/>
  <c r="EV491"/>
  <c r="EU492"/>
  <c r="EV492"/>
  <c r="EU493"/>
  <c r="EV493"/>
  <c r="EU494"/>
  <c r="EV494"/>
  <c r="EU495"/>
  <c r="EV495"/>
  <c r="EU496"/>
  <c r="EV496"/>
  <c r="EU497"/>
  <c r="EV497"/>
  <c r="EU498"/>
  <c r="EV498"/>
  <c r="EU499"/>
  <c r="EV499"/>
  <c r="EU500"/>
  <c r="EV500"/>
  <c r="EU501"/>
  <c r="EV501"/>
  <c r="EU502"/>
  <c r="EV502"/>
  <c r="EU503"/>
  <c r="EV503"/>
  <c r="EU504"/>
  <c r="EV504"/>
  <c r="EU505"/>
  <c r="EV505"/>
  <c r="EU506"/>
  <c r="EV506"/>
  <c r="EU507"/>
  <c r="EV507"/>
  <c r="EU508"/>
  <c r="EV508"/>
  <c r="BC265"/>
  <c r="BD265"/>
  <c r="AY294"/>
  <c r="BI294" s="1"/>
  <c r="AZ294"/>
  <c r="BJ294" s="1"/>
  <c r="AQ8"/>
  <c r="AR8"/>
  <c r="AQ9"/>
  <c r="AR9"/>
  <c r="AQ10"/>
  <c r="AR10"/>
  <c r="AQ11"/>
  <c r="AR11"/>
  <c r="AQ12"/>
  <c r="AR12"/>
  <c r="AQ13"/>
  <c r="AR13"/>
  <c r="AQ14"/>
  <c r="AR14"/>
  <c r="AQ15"/>
  <c r="AR15"/>
  <c r="AQ16"/>
  <c r="AR16"/>
  <c r="AQ17"/>
  <c r="AR17"/>
  <c r="AQ18"/>
  <c r="AR18"/>
  <c r="AQ19"/>
  <c r="AR19"/>
  <c r="AQ20"/>
  <c r="AR20"/>
  <c r="AQ21"/>
  <c r="AR21"/>
  <c r="AQ22"/>
  <c r="AR22"/>
  <c r="AQ23"/>
  <c r="AR23"/>
  <c r="AQ24"/>
  <c r="AR24"/>
  <c r="AQ25"/>
  <c r="AR25"/>
  <c r="AQ26"/>
  <c r="AR26"/>
  <c r="AQ27"/>
  <c r="AR27"/>
  <c r="AQ28"/>
  <c r="AR28"/>
  <c r="AQ29"/>
  <c r="AR29"/>
  <c r="AQ30"/>
  <c r="AR30"/>
  <c r="AQ31"/>
  <c r="AR31"/>
  <c r="AQ32"/>
  <c r="AR32"/>
  <c r="AQ33"/>
  <c r="AR33"/>
  <c r="AQ34"/>
  <c r="AR34"/>
  <c r="AQ35"/>
  <c r="AR35"/>
  <c r="AQ36"/>
  <c r="AR36"/>
  <c r="AQ37"/>
  <c r="AR37"/>
  <c r="AQ38"/>
  <c r="AR38"/>
  <c r="AQ39"/>
  <c r="AR39"/>
  <c r="AQ40"/>
  <c r="AR40"/>
  <c r="AQ41"/>
  <c r="AR41"/>
  <c r="AQ42"/>
  <c r="AR42"/>
  <c r="AQ43"/>
  <c r="AR43"/>
  <c r="AQ44"/>
  <c r="AR44"/>
  <c r="AQ45"/>
  <c r="AR45"/>
  <c r="AQ46"/>
  <c r="AR46"/>
  <c r="AQ47"/>
  <c r="AR47"/>
  <c r="AQ48"/>
  <c r="AR48"/>
  <c r="AQ49"/>
  <c r="AR49"/>
  <c r="AQ50"/>
  <c r="AR50"/>
  <c r="AQ51"/>
  <c r="AR51"/>
  <c r="AQ82"/>
  <c r="AR82"/>
  <c r="AQ83"/>
  <c r="AR83"/>
  <c r="AQ84"/>
  <c r="AR84"/>
  <c r="AQ85"/>
  <c r="AR85"/>
  <c r="AQ86"/>
  <c r="AR86"/>
  <c r="AQ87"/>
  <c r="AR87"/>
  <c r="AQ88"/>
  <c r="AR88"/>
  <c r="AQ89"/>
  <c r="AR89"/>
  <c r="AQ90"/>
  <c r="AR90"/>
  <c r="AQ91"/>
  <c r="AR91"/>
  <c r="AQ92"/>
  <c r="AR92"/>
  <c r="AQ93"/>
  <c r="AR93"/>
  <c r="AQ94"/>
  <c r="AR94"/>
  <c r="AQ95"/>
  <c r="AR95"/>
  <c r="AQ96"/>
  <c r="AR96"/>
  <c r="AQ97"/>
  <c r="AR97"/>
  <c r="AQ98"/>
  <c r="AR98"/>
  <c r="AQ99"/>
  <c r="AR99"/>
  <c r="AQ100"/>
  <c r="AR100"/>
  <c r="AQ101"/>
  <c r="AR101"/>
  <c r="AQ102"/>
  <c r="AR102"/>
  <c r="AQ103"/>
  <c r="AR103"/>
  <c r="AQ104"/>
  <c r="AR104"/>
  <c r="AQ105"/>
  <c r="AR105"/>
  <c r="AQ106"/>
  <c r="AR106"/>
  <c r="AQ107"/>
  <c r="AR107"/>
  <c r="AQ108"/>
  <c r="AR108"/>
  <c r="AQ109"/>
  <c r="AR109"/>
  <c r="AQ110"/>
  <c r="AR110"/>
  <c r="AQ111"/>
  <c r="AR111"/>
  <c r="AQ112"/>
  <c r="AR112"/>
  <c r="AQ113"/>
  <c r="AR113"/>
  <c r="AQ114"/>
  <c r="AR114"/>
  <c r="AQ115"/>
  <c r="AR115"/>
  <c r="AQ116"/>
  <c r="AR116"/>
  <c r="AQ117"/>
  <c r="AR117"/>
  <c r="AQ118"/>
  <c r="AR118"/>
  <c r="AQ119"/>
  <c r="AR119"/>
  <c r="AQ120"/>
  <c r="AR120"/>
  <c r="AQ121"/>
  <c r="AR121"/>
  <c r="AQ122"/>
  <c r="AR122"/>
  <c r="AQ123"/>
  <c r="AR123"/>
  <c r="AQ124"/>
  <c r="AR124"/>
  <c r="AQ125"/>
  <c r="AR125"/>
  <c r="AQ126"/>
  <c r="AR126"/>
  <c r="AQ127"/>
  <c r="AR127"/>
  <c r="AQ128"/>
  <c r="AR128"/>
  <c r="AQ129"/>
  <c r="AR129"/>
  <c r="AQ130"/>
  <c r="AR130"/>
  <c r="AQ131"/>
  <c r="AR131"/>
  <c r="AQ132"/>
  <c r="AR132"/>
  <c r="AQ133"/>
  <c r="AR133"/>
  <c r="AQ134"/>
  <c r="AR134"/>
  <c r="AQ135"/>
  <c r="AR135"/>
  <c r="AQ136"/>
  <c r="AR136"/>
  <c r="AQ137"/>
  <c r="AR137"/>
  <c r="AQ138"/>
  <c r="AR138"/>
  <c r="AQ139"/>
  <c r="AR139"/>
  <c r="AQ140"/>
  <c r="AR140"/>
  <c r="AQ141"/>
  <c r="AR141"/>
  <c r="AQ142"/>
  <c r="AR142"/>
  <c r="AQ143"/>
  <c r="AR143"/>
  <c r="AQ144"/>
  <c r="AR144"/>
  <c r="AQ145"/>
  <c r="AR145"/>
  <c r="AQ146"/>
  <c r="AR146"/>
  <c r="AQ147"/>
  <c r="AR147"/>
  <c r="AQ148"/>
  <c r="AR148"/>
  <c r="AQ149"/>
  <c r="AR149"/>
  <c r="AQ150"/>
  <c r="AR150"/>
  <c r="AQ151"/>
  <c r="AR151"/>
  <c r="AQ152"/>
  <c r="AR152"/>
  <c r="AQ153"/>
  <c r="AR153"/>
  <c r="AQ154"/>
  <c r="AR154"/>
  <c r="AQ155"/>
  <c r="AR155"/>
  <c r="AQ156"/>
  <c r="AR156"/>
  <c r="AQ157"/>
  <c r="AR157"/>
  <c r="AQ158"/>
  <c r="AR158"/>
  <c r="AQ159"/>
  <c r="AR159"/>
  <c r="AQ160"/>
  <c r="AR160"/>
  <c r="AQ161"/>
  <c r="AR161"/>
  <c r="AQ162"/>
  <c r="AR162"/>
  <c r="AQ163"/>
  <c r="AR163"/>
  <c r="AQ164"/>
  <c r="AR164"/>
  <c r="AQ165"/>
  <c r="AR165"/>
  <c r="AQ166"/>
  <c r="AR166"/>
  <c r="AQ167"/>
  <c r="AR167"/>
  <c r="AQ168"/>
  <c r="AR168"/>
  <c r="AQ169"/>
  <c r="AR169"/>
  <c r="AQ170"/>
  <c r="AR170"/>
  <c r="AQ171"/>
  <c r="AR171"/>
  <c r="AQ172"/>
  <c r="AR172"/>
  <c r="AQ173"/>
  <c r="AR173"/>
  <c r="AQ174"/>
  <c r="AR174"/>
  <c r="AQ175"/>
  <c r="AR175"/>
  <c r="AQ176"/>
  <c r="AR176"/>
  <c r="AQ177"/>
  <c r="AR177"/>
  <c r="AQ178"/>
  <c r="AR178"/>
  <c r="AQ179"/>
  <c r="AR179"/>
  <c r="AQ180"/>
  <c r="AR180"/>
  <c r="AQ181"/>
  <c r="AR181"/>
  <c r="AQ182"/>
  <c r="AR182"/>
  <c r="AQ183"/>
  <c r="AR183"/>
  <c r="AQ184"/>
  <c r="AR184"/>
  <c r="AQ185"/>
  <c r="AR185"/>
  <c r="AQ186"/>
  <c r="AR186"/>
  <c r="AQ187"/>
  <c r="AR187"/>
  <c r="AQ188"/>
  <c r="AR188"/>
  <c r="AQ189"/>
  <c r="AR189"/>
  <c r="AQ190"/>
  <c r="AR190"/>
  <c r="AQ191"/>
  <c r="AR191"/>
  <c r="AQ192"/>
  <c r="AR192"/>
  <c r="AQ193"/>
  <c r="AR193"/>
  <c r="AQ194"/>
  <c r="AR194"/>
  <c r="AQ195"/>
  <c r="AR195"/>
  <c r="AQ196"/>
  <c r="AR196"/>
  <c r="AQ197"/>
  <c r="AR197"/>
  <c r="AQ198"/>
  <c r="AR198"/>
  <c r="AQ199"/>
  <c r="AR199"/>
  <c r="AQ200"/>
  <c r="AR200"/>
  <c r="AQ201"/>
  <c r="AR201"/>
  <c r="AQ202"/>
  <c r="AR202"/>
  <c r="AQ203"/>
  <c r="AR203"/>
  <c r="AQ204"/>
  <c r="AR204"/>
  <c r="AQ205"/>
  <c r="AR205"/>
  <c r="AQ206"/>
  <c r="AR206"/>
  <c r="AQ207"/>
  <c r="AR207"/>
  <c r="AQ208"/>
  <c r="AR208"/>
  <c r="AQ209"/>
  <c r="AR209"/>
  <c r="AQ210"/>
  <c r="AR210"/>
  <c r="AQ211"/>
  <c r="AR211"/>
  <c r="AQ212"/>
  <c r="AR212"/>
  <c r="AQ213"/>
  <c r="AR213"/>
  <c r="AQ214"/>
  <c r="AR214"/>
  <c r="AQ215"/>
  <c r="AR215"/>
  <c r="AQ216"/>
  <c r="AR216"/>
  <c r="AQ217"/>
  <c r="AR217"/>
  <c r="AQ218"/>
  <c r="AR218"/>
  <c r="AQ219"/>
  <c r="AR219"/>
  <c r="AQ220"/>
  <c r="AR220"/>
  <c r="AQ221"/>
  <c r="AR221"/>
  <c r="AQ222"/>
  <c r="AR222"/>
  <c r="AQ223"/>
  <c r="AR223"/>
  <c r="AQ224"/>
  <c r="AR224"/>
  <c r="AQ225"/>
  <c r="AR225"/>
  <c r="AQ226"/>
  <c r="AR226"/>
  <c r="AQ227"/>
  <c r="AR227"/>
  <c r="AQ228"/>
  <c r="AR228"/>
  <c r="AQ229"/>
  <c r="AR229"/>
  <c r="AQ230"/>
  <c r="AR230"/>
  <c r="AQ231"/>
  <c r="AR231"/>
  <c r="AQ232"/>
  <c r="AR232"/>
  <c r="AQ233"/>
  <c r="AR233"/>
  <c r="AQ234"/>
  <c r="AR234"/>
  <c r="AQ235"/>
  <c r="AR235"/>
  <c r="AQ236"/>
  <c r="AR236"/>
  <c r="AQ237"/>
  <c r="AR237"/>
  <c r="AQ238"/>
  <c r="AR238"/>
  <c r="AQ239"/>
  <c r="AR239"/>
  <c r="AQ240"/>
  <c r="AR240"/>
  <c r="AQ241"/>
  <c r="AR241"/>
  <c r="AQ242"/>
  <c r="AR242"/>
  <c r="AQ243"/>
  <c r="AR243"/>
  <c r="AQ244"/>
  <c r="AR244"/>
  <c r="AQ245"/>
  <c r="AR245"/>
  <c r="AQ246"/>
  <c r="AR246"/>
  <c r="AQ247"/>
  <c r="AR247"/>
  <c r="AQ248"/>
  <c r="AR248"/>
  <c r="AQ249"/>
  <c r="AR249"/>
  <c r="AQ250"/>
  <c r="AR250"/>
  <c r="AQ251"/>
  <c r="AR251"/>
  <c r="AQ252"/>
  <c r="AR252"/>
  <c r="AQ253"/>
  <c r="AR253"/>
  <c r="AQ254"/>
  <c r="AR254"/>
  <c r="AQ255"/>
  <c r="AR255"/>
  <c r="AQ256"/>
  <c r="AR256"/>
  <c r="AQ257"/>
  <c r="AR257"/>
  <c r="AQ258"/>
  <c r="AR258"/>
  <c r="AQ259"/>
  <c r="AR259"/>
  <c r="AQ260"/>
  <c r="AR260"/>
  <c r="AQ261"/>
  <c r="AR261"/>
  <c r="AQ262"/>
  <c r="AR262"/>
  <c r="AQ294"/>
  <c r="AR294"/>
  <c r="AS294"/>
  <c r="AT294"/>
  <c r="AU294"/>
  <c r="AV294"/>
  <c r="AQ295"/>
  <c r="AR295"/>
  <c r="AS295"/>
  <c r="AT295"/>
  <c r="AU295"/>
  <c r="AV295"/>
  <c r="AQ296"/>
  <c r="AR296"/>
  <c r="AS296"/>
  <c r="AT296"/>
  <c r="AU296"/>
  <c r="AV296"/>
  <c r="AQ297"/>
  <c r="AR297"/>
  <c r="AQ298"/>
  <c r="AR298"/>
  <c r="AQ299"/>
  <c r="AR299"/>
  <c r="AQ300"/>
  <c r="AR300"/>
  <c r="AQ301"/>
  <c r="AR301"/>
  <c r="AQ302"/>
  <c r="AR302"/>
  <c r="AQ303"/>
  <c r="AR303"/>
  <c r="AQ304"/>
  <c r="AR304"/>
  <c r="AQ305"/>
  <c r="AR305"/>
  <c r="AQ306"/>
  <c r="AR306"/>
  <c r="AQ307"/>
  <c r="AR307"/>
  <c r="AQ308"/>
  <c r="AR308"/>
  <c r="AQ309"/>
  <c r="AR309"/>
  <c r="AQ310"/>
  <c r="AR310"/>
  <c r="AQ311"/>
  <c r="AR311"/>
  <c r="AQ312"/>
  <c r="AR312"/>
  <c r="AQ313"/>
  <c r="AR313"/>
  <c r="AQ314"/>
  <c r="AR314"/>
  <c r="AQ315"/>
  <c r="AR315"/>
  <c r="AQ316"/>
  <c r="AR316"/>
  <c r="AQ317"/>
  <c r="AR317"/>
  <c r="AQ318"/>
  <c r="AR318"/>
  <c r="AQ319"/>
  <c r="AR319"/>
  <c r="AQ320"/>
  <c r="AR320"/>
  <c r="AQ321"/>
  <c r="AR321"/>
  <c r="AQ322"/>
  <c r="AR322"/>
  <c r="AQ323"/>
  <c r="AR323"/>
  <c r="AQ324"/>
  <c r="AR324"/>
  <c r="AQ325"/>
  <c r="AR325"/>
  <c r="AQ326"/>
  <c r="AR326"/>
  <c r="AQ327"/>
  <c r="AR327"/>
  <c r="AQ328"/>
  <c r="AR328"/>
  <c r="AQ329"/>
  <c r="AR329"/>
  <c r="AQ330"/>
  <c r="AR330"/>
  <c r="AQ331"/>
  <c r="AR331"/>
  <c r="AQ332"/>
  <c r="AR332"/>
  <c r="AQ333"/>
  <c r="AR333"/>
  <c r="AQ334"/>
  <c r="AR334"/>
  <c r="AQ335"/>
  <c r="AR335"/>
  <c r="AQ336"/>
  <c r="AR336"/>
  <c r="AQ337"/>
  <c r="AR337"/>
  <c r="AQ338"/>
  <c r="AR338"/>
  <c r="AQ339"/>
  <c r="AR339"/>
  <c r="AQ340"/>
  <c r="AR340"/>
  <c r="AQ341"/>
  <c r="AR341"/>
  <c r="AQ342"/>
  <c r="AR342"/>
  <c r="AQ343"/>
  <c r="AR343"/>
  <c r="AQ344"/>
  <c r="AR344"/>
  <c r="AQ345"/>
  <c r="AR345"/>
  <c r="AQ346"/>
  <c r="AR346"/>
  <c r="AQ347"/>
  <c r="AR347"/>
  <c r="AQ348"/>
  <c r="AR348"/>
  <c r="AQ349"/>
  <c r="AR349"/>
  <c r="AQ350"/>
  <c r="AR350"/>
  <c r="AQ351"/>
  <c r="AR351"/>
  <c r="AQ352"/>
  <c r="AR352"/>
  <c r="AQ353"/>
  <c r="AR353"/>
  <c r="AQ354"/>
  <c r="AR354"/>
  <c r="AQ355"/>
  <c r="AR355"/>
  <c r="AQ356"/>
  <c r="AR356"/>
  <c r="AQ357"/>
  <c r="AR357"/>
  <c r="AQ358"/>
  <c r="AR358"/>
  <c r="AQ359"/>
  <c r="AR359"/>
  <c r="AQ360"/>
  <c r="AR360"/>
  <c r="AQ361"/>
  <c r="AR361"/>
  <c r="AQ362"/>
  <c r="AR362"/>
  <c r="AQ363"/>
  <c r="AR363"/>
  <c r="AQ364"/>
  <c r="AR364"/>
  <c r="AQ365"/>
  <c r="AR365"/>
  <c r="AQ366"/>
  <c r="AR366"/>
  <c r="AQ367"/>
  <c r="AR367"/>
  <c r="AQ368"/>
  <c r="AR368"/>
  <c r="AQ369"/>
  <c r="AR369"/>
  <c r="AQ370"/>
  <c r="AR370"/>
  <c r="AQ371"/>
  <c r="AR371"/>
  <c r="AQ372"/>
  <c r="AR372"/>
  <c r="AQ373"/>
  <c r="AR373"/>
  <c r="AQ374"/>
  <c r="AR374"/>
  <c r="AQ375"/>
  <c r="AR375"/>
  <c r="AQ376"/>
  <c r="AR376"/>
  <c r="AQ377"/>
  <c r="AR377"/>
  <c r="AQ378"/>
  <c r="AR378"/>
  <c r="AQ379"/>
  <c r="AR379"/>
  <c r="AQ380"/>
  <c r="AR380"/>
  <c r="AQ381"/>
  <c r="AR381"/>
  <c r="AQ382"/>
  <c r="AR382"/>
  <c r="AQ383"/>
  <c r="AR383"/>
  <c r="AQ384"/>
  <c r="AR384"/>
  <c r="AQ385"/>
  <c r="AR385"/>
  <c r="AQ386"/>
  <c r="AR386"/>
  <c r="AQ387"/>
  <c r="AR387"/>
  <c r="AQ388"/>
  <c r="AR388"/>
  <c r="AQ389"/>
  <c r="AR389"/>
  <c r="AQ390"/>
  <c r="AR390"/>
  <c r="AQ391"/>
  <c r="AR391"/>
  <c r="AQ392"/>
  <c r="AR392"/>
  <c r="AQ393"/>
  <c r="AR393"/>
  <c r="AQ394"/>
  <c r="AR394"/>
  <c r="AQ395"/>
  <c r="AR395"/>
  <c r="AQ396"/>
  <c r="AR396"/>
  <c r="AQ397"/>
  <c r="AR397"/>
  <c r="AQ398"/>
  <c r="AR398"/>
  <c r="AQ399"/>
  <c r="AR399"/>
  <c r="AQ400"/>
  <c r="AR400"/>
  <c r="AQ401"/>
  <c r="AR401"/>
  <c r="AQ402"/>
  <c r="AR402"/>
  <c r="AQ403"/>
  <c r="AR403"/>
  <c r="AQ404"/>
  <c r="AR404"/>
  <c r="AQ405"/>
  <c r="AR405"/>
  <c r="AQ406"/>
  <c r="AR406"/>
  <c r="AQ407"/>
  <c r="AR407"/>
  <c r="AQ408"/>
  <c r="AR408"/>
  <c r="AQ409"/>
  <c r="AR409"/>
  <c r="AQ410"/>
  <c r="AR410"/>
  <c r="AQ411"/>
  <c r="AR411"/>
  <c r="AQ412"/>
  <c r="AR412"/>
  <c r="AQ413"/>
  <c r="AR413"/>
  <c r="AQ414"/>
  <c r="AR414"/>
  <c r="AQ415"/>
  <c r="AR415"/>
  <c r="AQ416"/>
  <c r="AR416"/>
  <c r="AQ417"/>
  <c r="AR417"/>
  <c r="AQ418"/>
  <c r="AR418"/>
  <c r="AQ419"/>
  <c r="AR419"/>
  <c r="AQ420"/>
  <c r="AR420"/>
  <c r="AQ421"/>
  <c r="AR421"/>
  <c r="AQ422"/>
  <c r="AR422"/>
  <c r="AQ423"/>
  <c r="AR423"/>
  <c r="AQ424"/>
  <c r="AR424"/>
  <c r="AQ425"/>
  <c r="AR425"/>
  <c r="AQ426"/>
  <c r="AR426"/>
  <c r="AQ427"/>
  <c r="AR427"/>
  <c r="AQ428"/>
  <c r="AR428"/>
  <c r="AQ429"/>
  <c r="AR429"/>
  <c r="AQ430"/>
  <c r="AR430"/>
  <c r="AQ431"/>
  <c r="AR431"/>
  <c r="AQ432"/>
  <c r="AR432"/>
  <c r="AQ433"/>
  <c r="AR433"/>
  <c r="AQ434"/>
  <c r="AR434"/>
  <c r="AQ435"/>
  <c r="AR435"/>
  <c r="AQ436"/>
  <c r="AR436"/>
  <c r="AQ437"/>
  <c r="AR437"/>
  <c r="AQ438"/>
  <c r="AR438"/>
  <c r="AQ439"/>
  <c r="AR439"/>
  <c r="AQ440"/>
  <c r="AR440"/>
  <c r="AQ441"/>
  <c r="AR441"/>
  <c r="AQ442"/>
  <c r="AR442"/>
  <c r="AQ443"/>
  <c r="AR443"/>
  <c r="AQ444"/>
  <c r="AR444"/>
  <c r="AQ445"/>
  <c r="AR445"/>
  <c r="AQ446"/>
  <c r="AR446"/>
  <c r="AQ447"/>
  <c r="AR447"/>
  <c r="AQ448"/>
  <c r="AR448"/>
  <c r="AQ449"/>
  <c r="AR449"/>
  <c r="AQ450"/>
  <c r="AR450"/>
  <c r="AQ451"/>
  <c r="AR451"/>
  <c r="AQ452"/>
  <c r="AR452"/>
  <c r="AQ453"/>
  <c r="AR453"/>
  <c r="AQ454"/>
  <c r="AR454"/>
  <c r="AQ455"/>
  <c r="AR455"/>
  <c r="AQ456"/>
  <c r="AR456"/>
  <c r="AQ457"/>
  <c r="AR457"/>
  <c r="AQ458"/>
  <c r="AR458"/>
  <c r="AQ459"/>
  <c r="AR459"/>
  <c r="AQ460"/>
  <c r="AR460"/>
  <c r="AQ461"/>
  <c r="AR461"/>
  <c r="AQ462"/>
  <c r="AR462"/>
  <c r="AQ463"/>
  <c r="AR463"/>
  <c r="AQ464"/>
  <c r="AR464"/>
  <c r="AQ465"/>
  <c r="AR465"/>
  <c r="AQ466"/>
  <c r="AR466"/>
  <c r="AQ467"/>
  <c r="AR467"/>
  <c r="AQ468"/>
  <c r="AR468"/>
  <c r="AQ469"/>
  <c r="AR469"/>
  <c r="AQ470"/>
  <c r="AR470"/>
  <c r="AQ471"/>
  <c r="AR471"/>
  <c r="AQ472"/>
  <c r="AR472"/>
  <c r="AQ473"/>
  <c r="AR473"/>
  <c r="AQ474"/>
  <c r="AR474"/>
  <c r="AQ475"/>
  <c r="AR475"/>
  <c r="AQ476"/>
  <c r="AR476"/>
  <c r="AQ477"/>
  <c r="AR477"/>
  <c r="AQ478"/>
  <c r="AR478"/>
  <c r="AQ479"/>
  <c r="AR479"/>
  <c r="AQ480"/>
  <c r="AR480"/>
  <c r="AQ481"/>
  <c r="AR481"/>
  <c r="AQ482"/>
  <c r="AR482"/>
  <c r="AQ483"/>
  <c r="AR483"/>
  <c r="AQ484"/>
  <c r="AR484"/>
  <c r="AQ485"/>
  <c r="AR485"/>
  <c r="AQ486"/>
  <c r="AR486"/>
  <c r="AQ487"/>
  <c r="AR487"/>
  <c r="AQ488"/>
  <c r="AR488"/>
  <c r="AQ489"/>
  <c r="AR489"/>
  <c r="AQ490"/>
  <c r="AR490"/>
  <c r="AQ491"/>
  <c r="AR491"/>
  <c r="AQ492"/>
  <c r="AR492"/>
  <c r="AQ493"/>
  <c r="AR493"/>
  <c r="AQ494"/>
  <c r="AR494"/>
  <c r="AQ495"/>
  <c r="AR495"/>
  <c r="AQ496"/>
  <c r="AR496"/>
  <c r="AQ497"/>
  <c r="AR497"/>
  <c r="AQ498"/>
  <c r="AR498"/>
  <c r="AQ499"/>
  <c r="AR499"/>
  <c r="AQ500"/>
  <c r="AR500"/>
  <c r="AQ501"/>
  <c r="AR501"/>
  <c r="AQ502"/>
  <c r="AR502"/>
  <c r="AQ503"/>
  <c r="AR503"/>
  <c r="AQ504"/>
  <c r="AR504"/>
  <c r="AQ505"/>
  <c r="AR505"/>
  <c r="AQ506"/>
  <c r="AR506"/>
  <c r="AQ507"/>
  <c r="AR507"/>
  <c r="AQ508"/>
  <c r="AR508"/>
  <c r="AM8"/>
  <c r="AN8"/>
  <c r="AM9"/>
  <c r="AN9"/>
  <c r="AM10"/>
  <c r="AN10"/>
  <c r="AM11"/>
  <c r="AN11"/>
  <c r="AM12"/>
  <c r="AN12"/>
  <c r="AM13"/>
  <c r="AN13"/>
  <c r="AM14"/>
  <c r="AN14"/>
  <c r="AM15"/>
  <c r="AN15"/>
  <c r="AM16"/>
  <c r="AN16"/>
  <c r="AM17"/>
  <c r="AN17"/>
  <c r="AM18"/>
  <c r="AN18"/>
  <c r="AM19"/>
  <c r="AN19"/>
  <c r="AM20"/>
  <c r="AN20"/>
  <c r="AM21"/>
  <c r="AN21"/>
  <c r="AM22"/>
  <c r="AN22"/>
  <c r="AM23"/>
  <c r="AN23"/>
  <c r="AM24"/>
  <c r="AN24"/>
  <c r="AM25"/>
  <c r="AN25"/>
  <c r="AM26"/>
  <c r="AN26"/>
  <c r="AM27"/>
  <c r="AN27"/>
  <c r="AM28"/>
  <c r="AN28"/>
  <c r="AM29"/>
  <c r="AN29"/>
  <c r="AM30"/>
  <c r="AN30"/>
  <c r="AM31"/>
  <c r="AN31"/>
  <c r="AM32"/>
  <c r="AN32"/>
  <c r="AM33"/>
  <c r="AN33"/>
  <c r="AM34"/>
  <c r="AN34"/>
  <c r="AM35"/>
  <c r="AN35"/>
  <c r="AM36"/>
  <c r="AN36"/>
  <c r="AM37"/>
  <c r="AN37"/>
  <c r="AM38"/>
  <c r="AN38"/>
  <c r="AM39"/>
  <c r="AN39"/>
  <c r="AM40"/>
  <c r="AN40"/>
  <c r="AM41"/>
  <c r="AN41"/>
  <c r="AM42"/>
  <c r="AN42"/>
  <c r="AM43"/>
  <c r="AN43"/>
  <c r="AM44"/>
  <c r="AN44"/>
  <c r="AM45"/>
  <c r="AN45"/>
  <c r="AM46"/>
  <c r="AN46"/>
  <c r="AM47"/>
  <c r="AN47"/>
  <c r="AM48"/>
  <c r="AN48"/>
  <c r="AM49"/>
  <c r="AN49"/>
  <c r="AM50"/>
  <c r="AN50"/>
  <c r="AM51"/>
  <c r="AN51"/>
  <c r="AM86"/>
  <c r="AN86"/>
  <c r="AM87"/>
  <c r="AN87"/>
  <c r="AM88"/>
  <c r="AN88"/>
  <c r="AM89"/>
  <c r="AN89"/>
  <c r="AM90"/>
  <c r="AN90"/>
  <c r="AM91"/>
  <c r="AN91"/>
  <c r="AM92"/>
  <c r="AN92"/>
  <c r="AM93"/>
  <c r="AN93"/>
  <c r="AM94"/>
  <c r="AN94"/>
  <c r="AM95"/>
  <c r="AN95"/>
  <c r="AM96"/>
  <c r="AN96"/>
  <c r="AM97"/>
  <c r="AN97"/>
  <c r="AM98"/>
  <c r="AN98"/>
  <c r="AM99"/>
  <c r="AN99"/>
  <c r="AM100"/>
  <c r="AN100"/>
  <c r="AM101"/>
  <c r="AN101"/>
  <c r="AM102"/>
  <c r="AN102"/>
  <c r="AM103"/>
  <c r="AN103"/>
  <c r="AM104"/>
  <c r="AN104"/>
  <c r="AM105"/>
  <c r="AN105"/>
  <c r="AM106"/>
  <c r="AN106"/>
  <c r="AM107"/>
  <c r="AN107"/>
  <c r="AM108"/>
  <c r="AN108"/>
  <c r="AM109"/>
  <c r="AN109"/>
  <c r="AM110"/>
  <c r="AN110"/>
  <c r="AM111"/>
  <c r="AN111"/>
  <c r="AM112"/>
  <c r="AN112"/>
  <c r="AM113"/>
  <c r="AN113"/>
  <c r="AM114"/>
  <c r="AN114"/>
  <c r="AM115"/>
  <c r="AN115"/>
  <c r="AM116"/>
  <c r="AN116"/>
  <c r="AM117"/>
  <c r="AN117"/>
  <c r="AM118"/>
  <c r="AN118"/>
  <c r="AM119"/>
  <c r="AN119"/>
  <c r="AM120"/>
  <c r="AN120"/>
  <c r="AM121"/>
  <c r="AN121"/>
  <c r="AM122"/>
  <c r="AN122"/>
  <c r="AM123"/>
  <c r="AN123"/>
  <c r="AM124"/>
  <c r="AN124"/>
  <c r="AM125"/>
  <c r="AN125"/>
  <c r="AM126"/>
  <c r="AN126"/>
  <c r="AM127"/>
  <c r="AN127"/>
  <c r="AM128"/>
  <c r="AN128"/>
  <c r="AM129"/>
  <c r="AN129"/>
  <c r="AM130"/>
  <c r="AN130"/>
  <c r="AM131"/>
  <c r="AN131"/>
  <c r="AM132"/>
  <c r="AN132"/>
  <c r="AM133"/>
  <c r="AN133"/>
  <c r="AM134"/>
  <c r="AN134"/>
  <c r="AM135"/>
  <c r="AN135"/>
  <c r="AM136"/>
  <c r="AN136"/>
  <c r="AM137"/>
  <c r="AN137"/>
  <c r="AM138"/>
  <c r="AN138"/>
  <c r="AM139"/>
  <c r="AN139"/>
  <c r="AM140"/>
  <c r="AN140"/>
  <c r="AM141"/>
  <c r="AN141"/>
  <c r="AM142"/>
  <c r="AN142"/>
  <c r="AM143"/>
  <c r="AN143"/>
  <c r="AM144"/>
  <c r="AN144"/>
  <c r="AM145"/>
  <c r="AN145"/>
  <c r="AM146"/>
  <c r="AN146"/>
  <c r="AM147"/>
  <c r="AN147"/>
  <c r="AM148"/>
  <c r="AN148"/>
  <c r="AM149"/>
  <c r="AN149"/>
  <c r="AM150"/>
  <c r="AN150"/>
  <c r="AM151"/>
  <c r="AN151"/>
  <c r="AM152"/>
  <c r="AN152"/>
  <c r="AM153"/>
  <c r="AN153"/>
  <c r="AM154"/>
  <c r="AN154"/>
  <c r="AM155"/>
  <c r="AN155"/>
  <c r="AM156"/>
  <c r="AN156"/>
  <c r="AM157"/>
  <c r="AN157"/>
  <c r="AM158"/>
  <c r="AN158"/>
  <c r="AM159"/>
  <c r="AN159"/>
  <c r="AM160"/>
  <c r="AN160"/>
  <c r="AM161"/>
  <c r="AN161"/>
  <c r="AM162"/>
  <c r="AN162"/>
  <c r="AM163"/>
  <c r="AN163"/>
  <c r="AM164"/>
  <c r="AN164"/>
  <c r="AM165"/>
  <c r="AN165"/>
  <c r="AM166"/>
  <c r="AN166"/>
  <c r="AM167"/>
  <c r="AN167"/>
  <c r="AM168"/>
  <c r="AN168"/>
  <c r="AM169"/>
  <c r="AN169"/>
  <c r="AM170"/>
  <c r="AN170"/>
  <c r="AM171"/>
  <c r="AN171"/>
  <c r="AM172"/>
  <c r="AN172"/>
  <c r="AM173"/>
  <c r="AN173"/>
  <c r="AM174"/>
  <c r="AN174"/>
  <c r="AM175"/>
  <c r="AN175"/>
  <c r="AM176"/>
  <c r="AN176"/>
  <c r="AM177"/>
  <c r="AN177"/>
  <c r="AM178"/>
  <c r="AN178"/>
  <c r="AM179"/>
  <c r="AN179"/>
  <c r="AM180"/>
  <c r="AN180"/>
  <c r="AM181"/>
  <c r="AN181"/>
  <c r="AM182"/>
  <c r="AN182"/>
  <c r="AM183"/>
  <c r="AN183"/>
  <c r="AM184"/>
  <c r="AN184"/>
  <c r="AM185"/>
  <c r="AN185"/>
  <c r="AM186"/>
  <c r="AN186"/>
  <c r="AM187"/>
  <c r="AN187"/>
  <c r="AM188"/>
  <c r="AN188"/>
  <c r="AM189"/>
  <c r="AN189"/>
  <c r="AM190"/>
  <c r="AN190"/>
  <c r="AM191"/>
  <c r="AN191"/>
  <c r="AM192"/>
  <c r="AN192"/>
  <c r="AM193"/>
  <c r="AN193"/>
  <c r="AM194"/>
  <c r="AN194"/>
  <c r="AM195"/>
  <c r="AN195"/>
  <c r="AM196"/>
  <c r="AN196"/>
  <c r="AM197"/>
  <c r="AN197"/>
  <c r="AM198"/>
  <c r="AN198"/>
  <c r="AM199"/>
  <c r="AN199"/>
  <c r="AM200"/>
  <c r="AN200"/>
  <c r="AM201"/>
  <c r="AN201"/>
  <c r="AM202"/>
  <c r="AN202"/>
  <c r="AM203"/>
  <c r="AN203"/>
  <c r="AM204"/>
  <c r="AN204"/>
  <c r="AM205"/>
  <c r="AN205"/>
  <c r="AM206"/>
  <c r="AN206"/>
  <c r="AM207"/>
  <c r="AN207"/>
  <c r="AM208"/>
  <c r="AN208"/>
  <c r="AM209"/>
  <c r="AN209"/>
  <c r="AM210"/>
  <c r="AN210"/>
  <c r="AM211"/>
  <c r="AN211"/>
  <c r="AM212"/>
  <c r="AN212"/>
  <c r="AM213"/>
  <c r="AN213"/>
  <c r="AM214"/>
  <c r="AN214"/>
  <c r="AM215"/>
  <c r="AN215"/>
  <c r="AM216"/>
  <c r="AN216"/>
  <c r="AM217"/>
  <c r="AN217"/>
  <c r="AM218"/>
  <c r="AN218"/>
  <c r="AM219"/>
  <c r="AN219"/>
  <c r="AM220"/>
  <c r="AN220"/>
  <c r="AM221"/>
  <c r="AN221"/>
  <c r="AM222"/>
  <c r="AN222"/>
  <c r="AM223"/>
  <c r="AN223"/>
  <c r="AM224"/>
  <c r="AN224"/>
  <c r="AM225"/>
  <c r="AN225"/>
  <c r="AM226"/>
  <c r="AN226"/>
  <c r="AM227"/>
  <c r="AN227"/>
  <c r="AM228"/>
  <c r="AN228"/>
  <c r="AM229"/>
  <c r="AN229"/>
  <c r="AM230"/>
  <c r="AN230"/>
  <c r="AM231"/>
  <c r="AN231"/>
  <c r="AM232"/>
  <c r="AN232"/>
  <c r="AM233"/>
  <c r="AN233"/>
  <c r="AM234"/>
  <c r="AN234"/>
  <c r="AM235"/>
  <c r="AN235"/>
  <c r="AM236"/>
  <c r="AN236"/>
  <c r="AM237"/>
  <c r="AN237"/>
  <c r="AM238"/>
  <c r="AN238"/>
  <c r="AM239"/>
  <c r="AN239"/>
  <c r="AM240"/>
  <c r="AN240"/>
  <c r="AM241"/>
  <c r="AN241"/>
  <c r="AM242"/>
  <c r="AN242"/>
  <c r="AM243"/>
  <c r="AN243"/>
  <c r="AM244"/>
  <c r="AN244"/>
  <c r="AM245"/>
  <c r="AN245"/>
  <c r="AM246"/>
  <c r="AN246"/>
  <c r="AM247"/>
  <c r="AN247"/>
  <c r="AM248"/>
  <c r="AN248"/>
  <c r="AM249"/>
  <c r="AN249"/>
  <c r="AM250"/>
  <c r="AN250"/>
  <c r="AM251"/>
  <c r="AN251"/>
  <c r="AM252"/>
  <c r="AN252"/>
  <c r="AM253"/>
  <c r="AN253"/>
  <c r="AM254"/>
  <c r="AN254"/>
  <c r="AM255"/>
  <c r="AN255"/>
  <c r="AM256"/>
  <c r="AN256"/>
  <c r="AM257"/>
  <c r="AN257"/>
  <c r="AM258"/>
  <c r="AN258"/>
  <c r="AM259"/>
  <c r="AN259"/>
  <c r="AM260"/>
  <c r="AN260"/>
  <c r="AM261"/>
  <c r="AN261"/>
  <c r="AM262"/>
  <c r="AN262"/>
  <c r="AM263"/>
  <c r="AN263"/>
  <c r="AM295"/>
  <c r="AN295"/>
  <c r="AM296"/>
  <c r="AN296"/>
  <c r="AM297"/>
  <c r="AN297"/>
  <c r="AM298"/>
  <c r="AN298"/>
  <c r="AM299"/>
  <c r="AN299"/>
  <c r="AM300"/>
  <c r="AN300"/>
  <c r="AM301"/>
  <c r="AN301"/>
  <c r="AM302"/>
  <c r="AN302"/>
  <c r="AM303"/>
  <c r="AN303"/>
  <c r="AM304"/>
  <c r="AN304"/>
  <c r="AM305"/>
  <c r="AN305"/>
  <c r="AM306"/>
  <c r="AN306"/>
  <c r="AM307"/>
  <c r="AN307"/>
  <c r="AM308"/>
  <c r="AN308"/>
  <c r="AM309"/>
  <c r="AN309"/>
  <c r="AM310"/>
  <c r="AN310"/>
  <c r="AM311"/>
  <c r="AN311"/>
  <c r="AM312"/>
  <c r="AN312"/>
  <c r="AM313"/>
  <c r="AN313"/>
  <c r="AM314"/>
  <c r="AN314"/>
  <c r="AM315"/>
  <c r="AN315"/>
  <c r="AM316"/>
  <c r="AN316"/>
  <c r="AM317"/>
  <c r="AN317"/>
  <c r="AM318"/>
  <c r="AN318"/>
  <c r="AM319"/>
  <c r="AN319"/>
  <c r="AM320"/>
  <c r="AN320"/>
  <c r="AM321"/>
  <c r="AN321"/>
  <c r="AM322"/>
  <c r="AN322"/>
  <c r="AM323"/>
  <c r="AN323"/>
  <c r="AM324"/>
  <c r="AN324"/>
  <c r="AM325"/>
  <c r="AN325"/>
  <c r="AM326"/>
  <c r="AN326"/>
  <c r="AM327"/>
  <c r="AN327"/>
  <c r="AM328"/>
  <c r="AN328"/>
  <c r="AM329"/>
  <c r="AN329"/>
  <c r="AM330"/>
  <c r="AN330"/>
  <c r="AM331"/>
  <c r="AN331"/>
  <c r="AM332"/>
  <c r="AN332"/>
  <c r="AM333"/>
  <c r="AN333"/>
  <c r="AM334"/>
  <c r="AN334"/>
  <c r="AM335"/>
  <c r="AN335"/>
  <c r="AM336"/>
  <c r="AN336"/>
  <c r="AM337"/>
  <c r="AN337"/>
  <c r="AM338"/>
  <c r="AN338"/>
  <c r="AM339"/>
  <c r="AN339"/>
  <c r="AM340"/>
  <c r="AN340"/>
  <c r="AM341"/>
  <c r="AN341"/>
  <c r="AM342"/>
  <c r="AN342"/>
  <c r="AM343"/>
  <c r="AN343"/>
  <c r="AM344"/>
  <c r="AN344"/>
  <c r="AM345"/>
  <c r="AN345"/>
  <c r="AM346"/>
  <c r="AN346"/>
  <c r="AM347"/>
  <c r="AN347"/>
  <c r="AM348"/>
  <c r="AN348"/>
  <c r="AM349"/>
  <c r="AN349"/>
  <c r="AM350"/>
  <c r="AN350"/>
  <c r="AM351"/>
  <c r="AN351"/>
  <c r="AM352"/>
  <c r="AN352"/>
  <c r="AM353"/>
  <c r="AN353"/>
  <c r="AM354"/>
  <c r="AN354"/>
  <c r="AM355"/>
  <c r="AN355"/>
  <c r="AM356"/>
  <c r="AN356"/>
  <c r="AM357"/>
  <c r="AN357"/>
  <c r="AM358"/>
  <c r="AN358"/>
  <c r="AM359"/>
  <c r="AN359"/>
  <c r="AM360"/>
  <c r="AN360"/>
  <c r="AM361"/>
  <c r="AN361"/>
  <c r="AM362"/>
  <c r="AN362"/>
  <c r="AM363"/>
  <c r="AN363"/>
  <c r="AM364"/>
  <c r="AN364"/>
  <c r="AM365"/>
  <c r="AN365"/>
  <c r="AM366"/>
  <c r="AN366"/>
  <c r="AM367"/>
  <c r="AN367"/>
  <c r="AM368"/>
  <c r="AN368"/>
  <c r="AM369"/>
  <c r="AN369"/>
  <c r="AM370"/>
  <c r="AN370"/>
  <c r="AM371"/>
  <c r="AN371"/>
  <c r="AM372"/>
  <c r="AN372"/>
  <c r="AM373"/>
  <c r="AN373"/>
  <c r="AM374"/>
  <c r="AN374"/>
  <c r="AM375"/>
  <c r="AN375"/>
  <c r="AM376"/>
  <c r="AN376"/>
  <c r="AM377"/>
  <c r="AN377"/>
  <c r="AM378"/>
  <c r="AN378"/>
  <c r="AM379"/>
  <c r="AN379"/>
  <c r="AM380"/>
  <c r="AN380"/>
  <c r="AM381"/>
  <c r="AN381"/>
  <c r="AM382"/>
  <c r="AN382"/>
  <c r="AM383"/>
  <c r="AN383"/>
  <c r="AM384"/>
  <c r="AN384"/>
  <c r="AM385"/>
  <c r="AN385"/>
  <c r="AM386"/>
  <c r="AN386"/>
  <c r="AM387"/>
  <c r="AN387"/>
  <c r="AM388"/>
  <c r="AN388"/>
  <c r="AM389"/>
  <c r="AN389"/>
  <c r="AM390"/>
  <c r="AN390"/>
  <c r="AM391"/>
  <c r="AN391"/>
  <c r="AM392"/>
  <c r="AN392"/>
  <c r="AM393"/>
  <c r="AN393"/>
  <c r="AM394"/>
  <c r="AN394"/>
  <c r="AM395"/>
  <c r="AN395"/>
  <c r="AM396"/>
  <c r="AN396"/>
  <c r="AM397"/>
  <c r="AN397"/>
  <c r="AM398"/>
  <c r="AN398"/>
  <c r="AM399"/>
  <c r="AN399"/>
  <c r="AM400"/>
  <c r="AN400"/>
  <c r="AM401"/>
  <c r="AN401"/>
  <c r="AM402"/>
  <c r="AN402"/>
  <c r="AM403"/>
  <c r="AN403"/>
  <c r="AM404"/>
  <c r="AN404"/>
  <c r="AM405"/>
  <c r="AN405"/>
  <c r="AM406"/>
  <c r="AN406"/>
  <c r="AM407"/>
  <c r="AN407"/>
  <c r="AM408"/>
  <c r="AN408"/>
  <c r="AM409"/>
  <c r="AN409"/>
  <c r="AM410"/>
  <c r="AN410"/>
  <c r="AM411"/>
  <c r="AN411"/>
  <c r="AM412"/>
  <c r="AN412"/>
  <c r="AM413"/>
  <c r="AN413"/>
  <c r="AM414"/>
  <c r="AN414"/>
  <c r="AM415"/>
  <c r="AN415"/>
  <c r="AM416"/>
  <c r="AN416"/>
  <c r="AM417"/>
  <c r="AN417"/>
  <c r="AM418"/>
  <c r="AN418"/>
  <c r="AM419"/>
  <c r="AN419"/>
  <c r="AM420"/>
  <c r="AN420"/>
  <c r="AM421"/>
  <c r="AN421"/>
  <c r="AM422"/>
  <c r="AN422"/>
  <c r="AM423"/>
  <c r="AN423"/>
  <c r="AM424"/>
  <c r="AN424"/>
  <c r="AM425"/>
  <c r="AN425"/>
  <c r="AM426"/>
  <c r="AN426"/>
  <c r="AM427"/>
  <c r="AN427"/>
  <c r="AM428"/>
  <c r="AN428"/>
  <c r="AM429"/>
  <c r="AN429"/>
  <c r="AM430"/>
  <c r="AN430"/>
  <c r="AM431"/>
  <c r="AN431"/>
  <c r="AM432"/>
  <c r="AN432"/>
  <c r="AM433"/>
  <c r="AN433"/>
  <c r="AM434"/>
  <c r="AN434"/>
  <c r="AM435"/>
  <c r="AN435"/>
  <c r="AM436"/>
  <c r="AN436"/>
  <c r="AM437"/>
  <c r="AN437"/>
  <c r="AM438"/>
  <c r="AN438"/>
  <c r="AM439"/>
  <c r="AN439"/>
  <c r="AM440"/>
  <c r="AN440"/>
  <c r="AM441"/>
  <c r="AN441"/>
  <c r="AM442"/>
  <c r="AN442"/>
  <c r="AM443"/>
  <c r="AN443"/>
  <c r="AM444"/>
  <c r="AN444"/>
  <c r="AM445"/>
  <c r="AN445"/>
  <c r="AM446"/>
  <c r="AN446"/>
  <c r="AM447"/>
  <c r="AN447"/>
  <c r="AM448"/>
  <c r="AN448"/>
  <c r="AM449"/>
  <c r="AN449"/>
  <c r="AM450"/>
  <c r="AN450"/>
  <c r="AM451"/>
  <c r="AN451"/>
  <c r="AM452"/>
  <c r="AN452"/>
  <c r="AM453"/>
  <c r="AN453"/>
  <c r="AM454"/>
  <c r="AN454"/>
  <c r="AM455"/>
  <c r="AN455"/>
  <c r="AM456"/>
  <c r="AN456"/>
  <c r="AM457"/>
  <c r="AN457"/>
  <c r="AM458"/>
  <c r="AN458"/>
  <c r="AM459"/>
  <c r="AN459"/>
  <c r="AM460"/>
  <c r="AN460"/>
  <c r="AM461"/>
  <c r="AN461"/>
  <c r="AM462"/>
  <c r="AN462"/>
  <c r="AM463"/>
  <c r="AN463"/>
  <c r="AM464"/>
  <c r="AN464"/>
  <c r="AM465"/>
  <c r="AN465"/>
  <c r="AM466"/>
  <c r="AN466"/>
  <c r="AM467"/>
  <c r="AN467"/>
  <c r="AM468"/>
  <c r="AN468"/>
  <c r="AM469"/>
  <c r="AN469"/>
  <c r="AM470"/>
  <c r="AN470"/>
  <c r="AM471"/>
  <c r="AN471"/>
  <c r="AM472"/>
  <c r="AN472"/>
  <c r="AM473"/>
  <c r="AN473"/>
  <c r="AM474"/>
  <c r="AN474"/>
  <c r="AM475"/>
  <c r="AN475"/>
  <c r="AM476"/>
  <c r="AN476"/>
  <c r="AM477"/>
  <c r="AN477"/>
  <c r="AM478"/>
  <c r="AN478"/>
  <c r="AM479"/>
  <c r="AN479"/>
  <c r="AM480"/>
  <c r="AN480"/>
  <c r="AM481"/>
  <c r="AN481"/>
  <c r="AM482"/>
  <c r="AN482"/>
  <c r="AM483"/>
  <c r="AN483"/>
  <c r="AM484"/>
  <c r="AN484"/>
  <c r="AM485"/>
  <c r="AN485"/>
  <c r="AM486"/>
  <c r="AN486"/>
  <c r="AM487"/>
  <c r="AN487"/>
  <c r="AM488"/>
  <c r="AN488"/>
  <c r="AM489"/>
  <c r="AN489"/>
  <c r="AM490"/>
  <c r="AN490"/>
  <c r="AM491"/>
  <c r="AN491"/>
  <c r="AM492"/>
  <c r="AN492"/>
  <c r="AM493"/>
  <c r="AN493"/>
  <c r="AM494"/>
  <c r="AN494"/>
  <c r="AM495"/>
  <c r="AN495"/>
  <c r="AM496"/>
  <c r="AN496"/>
  <c r="AM497"/>
  <c r="AN497"/>
  <c r="AM498"/>
  <c r="AN498"/>
  <c r="AM499"/>
  <c r="AN499"/>
  <c r="AM500"/>
  <c r="AN500"/>
  <c r="AM501"/>
  <c r="AN501"/>
  <c r="AM502"/>
  <c r="AN502"/>
  <c r="AM503"/>
  <c r="AN503"/>
  <c r="AM504"/>
  <c r="AN504"/>
  <c r="AM505"/>
  <c r="AN505"/>
  <c r="AM506"/>
  <c r="AN506"/>
  <c r="AM507"/>
  <c r="AN507"/>
  <c r="AM508"/>
  <c r="AN508"/>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I37"/>
  <c r="AJ37"/>
  <c r="AI38"/>
  <c r="AJ38"/>
  <c r="AI39"/>
  <c r="AJ39"/>
  <c r="AI40"/>
  <c r="AJ40"/>
  <c r="AI41"/>
  <c r="AJ41"/>
  <c r="AI42"/>
  <c r="AJ42"/>
  <c r="AI43"/>
  <c r="AJ43"/>
  <c r="AI44"/>
  <c r="AJ44"/>
  <c r="AI45"/>
  <c r="AJ45"/>
  <c r="AI46"/>
  <c r="AJ46"/>
  <c r="AI47"/>
  <c r="AJ47"/>
  <c r="AI48"/>
  <c r="AJ48"/>
  <c r="AI49"/>
  <c r="AJ49"/>
  <c r="AI50"/>
  <c r="AJ50"/>
  <c r="AI51"/>
  <c r="AJ51"/>
  <c r="AI84"/>
  <c r="AJ84"/>
  <c r="AI85"/>
  <c r="AJ85"/>
  <c r="AI86"/>
  <c r="AJ86"/>
  <c r="AI87"/>
  <c r="AJ87"/>
  <c r="AI88"/>
  <c r="AJ88"/>
  <c r="AI89"/>
  <c r="AJ89"/>
  <c r="AI90"/>
  <c r="AJ90"/>
  <c r="AI91"/>
  <c r="AJ91"/>
  <c r="AI92"/>
  <c r="AJ92"/>
  <c r="AI93"/>
  <c r="AJ93"/>
  <c r="AI94"/>
  <c r="AJ94"/>
  <c r="AI95"/>
  <c r="AJ95"/>
  <c r="AI96"/>
  <c r="AJ96"/>
  <c r="AI97"/>
  <c r="AJ97"/>
  <c r="AI98"/>
  <c r="AJ98"/>
  <c r="AI99"/>
  <c r="AJ99"/>
  <c r="AI100"/>
  <c r="AJ100"/>
  <c r="AI101"/>
  <c r="AJ101"/>
  <c r="AI102"/>
  <c r="AJ102"/>
  <c r="AI103"/>
  <c r="AJ103"/>
  <c r="AI104"/>
  <c r="AJ104"/>
  <c r="AI105"/>
  <c r="AJ105"/>
  <c r="AI106"/>
  <c r="AJ106"/>
  <c r="AI107"/>
  <c r="AJ107"/>
  <c r="AI108"/>
  <c r="AJ108"/>
  <c r="AI109"/>
  <c r="AJ109"/>
  <c r="AI110"/>
  <c r="AJ110"/>
  <c r="AI111"/>
  <c r="AJ111"/>
  <c r="AI112"/>
  <c r="AJ112"/>
  <c r="AI113"/>
  <c r="AJ113"/>
  <c r="AI114"/>
  <c r="AJ114"/>
  <c r="AI115"/>
  <c r="AJ115"/>
  <c r="AI116"/>
  <c r="AJ116"/>
  <c r="AI117"/>
  <c r="AJ117"/>
  <c r="AI118"/>
  <c r="AJ118"/>
  <c r="AI119"/>
  <c r="AJ119"/>
  <c r="AI120"/>
  <c r="AJ120"/>
  <c r="AI121"/>
  <c r="AJ121"/>
  <c r="AI122"/>
  <c r="AJ122"/>
  <c r="AI123"/>
  <c r="AJ123"/>
  <c r="AI124"/>
  <c r="AJ124"/>
  <c r="AI125"/>
  <c r="AJ125"/>
  <c r="AI126"/>
  <c r="AJ126"/>
  <c r="AI127"/>
  <c r="AJ127"/>
  <c r="AI128"/>
  <c r="AJ128"/>
  <c r="AI129"/>
  <c r="AJ129"/>
  <c r="AI130"/>
  <c r="AJ130"/>
  <c r="AI131"/>
  <c r="AJ131"/>
  <c r="AI132"/>
  <c r="AJ132"/>
  <c r="AI133"/>
  <c r="AJ133"/>
  <c r="AI134"/>
  <c r="AJ134"/>
  <c r="AI135"/>
  <c r="AJ135"/>
  <c r="AI136"/>
  <c r="AJ136"/>
  <c r="AI137"/>
  <c r="AJ137"/>
  <c r="AI138"/>
  <c r="AJ138"/>
  <c r="AI139"/>
  <c r="AJ139"/>
  <c r="AI140"/>
  <c r="AJ140"/>
  <c r="AI141"/>
  <c r="AJ141"/>
  <c r="AI142"/>
  <c r="AJ142"/>
  <c r="AI143"/>
  <c r="AJ143"/>
  <c r="AI144"/>
  <c r="AJ144"/>
  <c r="AI145"/>
  <c r="AJ145"/>
  <c r="AI146"/>
  <c r="AJ146"/>
  <c r="AI147"/>
  <c r="AJ147"/>
  <c r="AI148"/>
  <c r="AJ148"/>
  <c r="AI149"/>
  <c r="AJ149"/>
  <c r="AI150"/>
  <c r="AJ150"/>
  <c r="AI151"/>
  <c r="AJ151"/>
  <c r="AI152"/>
  <c r="AJ152"/>
  <c r="AI153"/>
  <c r="AJ153"/>
  <c r="AI154"/>
  <c r="AJ154"/>
  <c r="AI155"/>
  <c r="AJ155"/>
  <c r="AI156"/>
  <c r="AJ156"/>
  <c r="AI157"/>
  <c r="AJ157"/>
  <c r="AI158"/>
  <c r="AJ158"/>
  <c r="AI159"/>
  <c r="AJ159"/>
  <c r="AI160"/>
  <c r="AJ160"/>
  <c r="AI161"/>
  <c r="AJ161"/>
  <c r="AI162"/>
  <c r="AJ162"/>
  <c r="AI163"/>
  <c r="AJ163"/>
  <c r="AI164"/>
  <c r="AJ164"/>
  <c r="AI165"/>
  <c r="AJ165"/>
  <c r="AI166"/>
  <c r="AJ166"/>
  <c r="AI167"/>
  <c r="AJ167"/>
  <c r="AI168"/>
  <c r="AJ168"/>
  <c r="AI169"/>
  <c r="AJ169"/>
  <c r="AI170"/>
  <c r="AJ170"/>
  <c r="AI171"/>
  <c r="AJ171"/>
  <c r="AI172"/>
  <c r="AJ172"/>
  <c r="AI173"/>
  <c r="AJ173"/>
  <c r="AI174"/>
  <c r="AJ174"/>
  <c r="AI175"/>
  <c r="AJ175"/>
  <c r="AI176"/>
  <c r="AJ176"/>
  <c r="AI177"/>
  <c r="AJ177"/>
  <c r="AI178"/>
  <c r="AJ178"/>
  <c r="AI179"/>
  <c r="AJ179"/>
  <c r="AI180"/>
  <c r="AJ180"/>
  <c r="AI181"/>
  <c r="AJ181"/>
  <c r="AI182"/>
  <c r="AJ182"/>
  <c r="AI183"/>
  <c r="AJ183"/>
  <c r="AI184"/>
  <c r="AJ184"/>
  <c r="AI185"/>
  <c r="AJ185"/>
  <c r="AI186"/>
  <c r="AJ186"/>
  <c r="AI187"/>
  <c r="AJ187"/>
  <c r="AI188"/>
  <c r="AJ188"/>
  <c r="AI189"/>
  <c r="AJ189"/>
  <c r="AI190"/>
  <c r="AJ190"/>
  <c r="AI191"/>
  <c r="AJ191"/>
  <c r="AI192"/>
  <c r="AJ192"/>
  <c r="AI193"/>
  <c r="AJ193"/>
  <c r="AI194"/>
  <c r="AJ194"/>
  <c r="AI195"/>
  <c r="AJ195"/>
  <c r="AI196"/>
  <c r="AJ196"/>
  <c r="AI197"/>
  <c r="AJ197"/>
  <c r="AI198"/>
  <c r="AJ198"/>
  <c r="AI199"/>
  <c r="AJ199"/>
  <c r="AI200"/>
  <c r="AJ200"/>
  <c r="AI201"/>
  <c r="AJ201"/>
  <c r="AI202"/>
  <c r="AJ202"/>
  <c r="AI203"/>
  <c r="AJ203"/>
  <c r="AI204"/>
  <c r="AJ204"/>
  <c r="AI205"/>
  <c r="AJ205"/>
  <c r="AI206"/>
  <c r="AJ206"/>
  <c r="AI207"/>
  <c r="AJ207"/>
  <c r="AI208"/>
  <c r="AJ208"/>
  <c r="AI209"/>
  <c r="AJ209"/>
  <c r="AI210"/>
  <c r="AJ210"/>
  <c r="AI211"/>
  <c r="AJ211"/>
  <c r="AI212"/>
  <c r="AJ212"/>
  <c r="AI213"/>
  <c r="AJ213"/>
  <c r="AI214"/>
  <c r="AJ214"/>
  <c r="AI215"/>
  <c r="AJ215"/>
  <c r="AI216"/>
  <c r="AJ216"/>
  <c r="AI217"/>
  <c r="AJ217"/>
  <c r="AI218"/>
  <c r="AJ218"/>
  <c r="AI219"/>
  <c r="AJ219"/>
  <c r="AI220"/>
  <c r="AJ220"/>
  <c r="AI221"/>
  <c r="AJ221"/>
  <c r="AI222"/>
  <c r="AJ222"/>
  <c r="AI223"/>
  <c r="AJ223"/>
  <c r="AI224"/>
  <c r="AJ224"/>
  <c r="AI225"/>
  <c r="AJ225"/>
  <c r="AI226"/>
  <c r="AJ226"/>
  <c r="AI227"/>
  <c r="AJ227"/>
  <c r="AI228"/>
  <c r="AJ228"/>
  <c r="AI229"/>
  <c r="AJ229"/>
  <c r="AI230"/>
  <c r="AJ230"/>
  <c r="AI231"/>
  <c r="AJ231"/>
  <c r="AI232"/>
  <c r="AJ232"/>
  <c r="AI233"/>
  <c r="AJ233"/>
  <c r="AI234"/>
  <c r="AJ234"/>
  <c r="AI235"/>
  <c r="AJ235"/>
  <c r="AI236"/>
  <c r="AJ236"/>
  <c r="AI237"/>
  <c r="AJ237"/>
  <c r="AI238"/>
  <c r="AJ238"/>
  <c r="AI239"/>
  <c r="AJ239"/>
  <c r="AI240"/>
  <c r="AJ240"/>
  <c r="AI241"/>
  <c r="AJ241"/>
  <c r="AI242"/>
  <c r="AJ242"/>
  <c r="AI243"/>
  <c r="AJ243"/>
  <c r="AI244"/>
  <c r="AJ244"/>
  <c r="AI245"/>
  <c r="AJ245"/>
  <c r="AI246"/>
  <c r="AJ246"/>
  <c r="AI247"/>
  <c r="AJ247"/>
  <c r="AI248"/>
  <c r="AJ248"/>
  <c r="AI249"/>
  <c r="AJ249"/>
  <c r="AI250"/>
  <c r="AJ250"/>
  <c r="AI251"/>
  <c r="AJ251"/>
  <c r="AI252"/>
  <c r="AJ252"/>
  <c r="AI253"/>
  <c r="AJ253"/>
  <c r="AI254"/>
  <c r="AJ254"/>
  <c r="AI255"/>
  <c r="AJ255"/>
  <c r="AI256"/>
  <c r="AJ256"/>
  <c r="AI257"/>
  <c r="AJ257"/>
  <c r="AI258"/>
  <c r="AJ258"/>
  <c r="AI259"/>
  <c r="AJ259"/>
  <c r="AI260"/>
  <c r="AJ260"/>
  <c r="AI261"/>
  <c r="AJ261"/>
  <c r="AI262"/>
  <c r="AJ262"/>
  <c r="AI263"/>
  <c r="AJ263"/>
  <c r="AI293"/>
  <c r="AJ293"/>
  <c r="AI294"/>
  <c r="AJ294"/>
  <c r="AI295"/>
  <c r="AJ295"/>
  <c r="AI296"/>
  <c r="AJ296"/>
  <c r="AI297"/>
  <c r="AJ297"/>
  <c r="AI298"/>
  <c r="AJ298"/>
  <c r="AI299"/>
  <c r="AJ299"/>
  <c r="AI300"/>
  <c r="AJ300"/>
  <c r="AI301"/>
  <c r="AJ301"/>
  <c r="AI302"/>
  <c r="AJ302"/>
  <c r="AI303"/>
  <c r="AJ303"/>
  <c r="AI304"/>
  <c r="AJ304"/>
  <c r="AI305"/>
  <c r="AJ305"/>
  <c r="AI306"/>
  <c r="AJ306"/>
  <c r="AI307"/>
  <c r="AJ307"/>
  <c r="AI308"/>
  <c r="AJ308"/>
  <c r="AI309"/>
  <c r="AJ309"/>
  <c r="AI310"/>
  <c r="AJ310"/>
  <c r="AI311"/>
  <c r="AJ311"/>
  <c r="AI312"/>
  <c r="AJ312"/>
  <c r="AI313"/>
  <c r="AJ313"/>
  <c r="AI314"/>
  <c r="AJ314"/>
  <c r="AI315"/>
  <c r="AJ315"/>
  <c r="AI316"/>
  <c r="AJ316"/>
  <c r="AI317"/>
  <c r="AJ317"/>
  <c r="AI318"/>
  <c r="AJ318"/>
  <c r="AI319"/>
  <c r="AJ319"/>
  <c r="AI320"/>
  <c r="AJ320"/>
  <c r="AI321"/>
  <c r="AJ321"/>
  <c r="AI322"/>
  <c r="AJ322"/>
  <c r="AI323"/>
  <c r="AJ323"/>
  <c r="AI324"/>
  <c r="AJ324"/>
  <c r="AI325"/>
  <c r="AJ325"/>
  <c r="AI326"/>
  <c r="AJ326"/>
  <c r="AI327"/>
  <c r="AJ327"/>
  <c r="AI328"/>
  <c r="AJ328"/>
  <c r="AI329"/>
  <c r="AJ329"/>
  <c r="AI330"/>
  <c r="AJ330"/>
  <c r="AI331"/>
  <c r="AJ331"/>
  <c r="AI332"/>
  <c r="AJ332"/>
  <c r="AI333"/>
  <c r="AJ333"/>
  <c r="AI334"/>
  <c r="AJ334"/>
  <c r="AI335"/>
  <c r="AJ335"/>
  <c r="AI336"/>
  <c r="AJ336"/>
  <c r="AI337"/>
  <c r="AJ337"/>
  <c r="AI338"/>
  <c r="AJ338"/>
  <c r="AI339"/>
  <c r="AJ339"/>
  <c r="AI340"/>
  <c r="AJ340"/>
  <c r="AI341"/>
  <c r="AJ341"/>
  <c r="AI342"/>
  <c r="AJ342"/>
  <c r="AI343"/>
  <c r="AJ343"/>
  <c r="AI344"/>
  <c r="AJ344"/>
  <c r="AI345"/>
  <c r="AJ345"/>
  <c r="AI346"/>
  <c r="AJ346"/>
  <c r="AI347"/>
  <c r="AJ347"/>
  <c r="AI348"/>
  <c r="AJ348"/>
  <c r="AI349"/>
  <c r="AJ349"/>
  <c r="AI350"/>
  <c r="AJ350"/>
  <c r="AI351"/>
  <c r="AJ351"/>
  <c r="AI352"/>
  <c r="AJ352"/>
  <c r="AI353"/>
  <c r="AJ353"/>
  <c r="AI354"/>
  <c r="AJ354"/>
  <c r="AI355"/>
  <c r="AJ355"/>
  <c r="AI356"/>
  <c r="AJ356"/>
  <c r="AI357"/>
  <c r="AJ357"/>
  <c r="AI358"/>
  <c r="AJ358"/>
  <c r="AI359"/>
  <c r="AJ359"/>
  <c r="AI360"/>
  <c r="AJ360"/>
  <c r="AI361"/>
  <c r="AJ361"/>
  <c r="AI362"/>
  <c r="AJ362"/>
  <c r="AI363"/>
  <c r="AJ363"/>
  <c r="AI364"/>
  <c r="AJ364"/>
  <c r="AI365"/>
  <c r="AJ365"/>
  <c r="AI366"/>
  <c r="AJ366"/>
  <c r="AI367"/>
  <c r="AJ367"/>
  <c r="AI368"/>
  <c r="AJ368"/>
  <c r="AI369"/>
  <c r="AJ369"/>
  <c r="AI370"/>
  <c r="AJ370"/>
  <c r="AI371"/>
  <c r="AJ371"/>
  <c r="AI372"/>
  <c r="AJ372"/>
  <c r="AI373"/>
  <c r="AJ373"/>
  <c r="AI374"/>
  <c r="AJ374"/>
  <c r="AI375"/>
  <c r="AJ375"/>
  <c r="AI376"/>
  <c r="AJ376"/>
  <c r="AI377"/>
  <c r="AJ377"/>
  <c r="AI378"/>
  <c r="AJ378"/>
  <c r="AI379"/>
  <c r="AJ379"/>
  <c r="AI380"/>
  <c r="AJ380"/>
  <c r="AI381"/>
  <c r="AJ381"/>
  <c r="AI382"/>
  <c r="AJ382"/>
  <c r="AI383"/>
  <c r="AJ383"/>
  <c r="AI384"/>
  <c r="AJ384"/>
  <c r="AI385"/>
  <c r="AJ385"/>
  <c r="AI386"/>
  <c r="AJ386"/>
  <c r="AI387"/>
  <c r="AJ387"/>
  <c r="AI388"/>
  <c r="AJ388"/>
  <c r="AI389"/>
  <c r="AJ389"/>
  <c r="AI390"/>
  <c r="AJ390"/>
  <c r="AI391"/>
  <c r="AJ391"/>
  <c r="AI392"/>
  <c r="AJ392"/>
  <c r="AI393"/>
  <c r="AJ393"/>
  <c r="AI394"/>
  <c r="AJ394"/>
  <c r="AI395"/>
  <c r="AJ395"/>
  <c r="AI396"/>
  <c r="AJ396"/>
  <c r="AI397"/>
  <c r="AJ397"/>
  <c r="AI398"/>
  <c r="AJ398"/>
  <c r="AI399"/>
  <c r="AJ399"/>
  <c r="AI400"/>
  <c r="AJ400"/>
  <c r="AI401"/>
  <c r="AJ401"/>
  <c r="AI402"/>
  <c r="AJ402"/>
  <c r="AI403"/>
  <c r="AJ403"/>
  <c r="AI404"/>
  <c r="AJ404"/>
  <c r="AI405"/>
  <c r="AJ405"/>
  <c r="AI406"/>
  <c r="AJ406"/>
  <c r="AI407"/>
  <c r="AJ407"/>
  <c r="AI408"/>
  <c r="AJ408"/>
  <c r="AI409"/>
  <c r="AJ409"/>
  <c r="AI410"/>
  <c r="AJ410"/>
  <c r="AI411"/>
  <c r="AJ411"/>
  <c r="AI412"/>
  <c r="AJ412"/>
  <c r="AI413"/>
  <c r="AJ413"/>
  <c r="AI414"/>
  <c r="AJ414"/>
  <c r="AI415"/>
  <c r="AJ415"/>
  <c r="AI416"/>
  <c r="AJ416"/>
  <c r="AI417"/>
  <c r="AJ417"/>
  <c r="AI418"/>
  <c r="AJ418"/>
  <c r="AI419"/>
  <c r="AJ419"/>
  <c r="AI420"/>
  <c r="AJ420"/>
  <c r="AI421"/>
  <c r="AJ421"/>
  <c r="AI422"/>
  <c r="AJ422"/>
  <c r="AI423"/>
  <c r="AJ423"/>
  <c r="AI424"/>
  <c r="AJ424"/>
  <c r="AI425"/>
  <c r="AJ425"/>
  <c r="AI426"/>
  <c r="AJ426"/>
  <c r="AI427"/>
  <c r="AJ427"/>
  <c r="AI428"/>
  <c r="AJ428"/>
  <c r="AI429"/>
  <c r="AJ429"/>
  <c r="AI430"/>
  <c r="AJ430"/>
  <c r="AI431"/>
  <c r="AJ431"/>
  <c r="AI432"/>
  <c r="AJ432"/>
  <c r="AI433"/>
  <c r="AJ433"/>
  <c r="AI434"/>
  <c r="AJ434"/>
  <c r="AI435"/>
  <c r="AJ435"/>
  <c r="AI436"/>
  <c r="AJ436"/>
  <c r="AI437"/>
  <c r="AJ437"/>
  <c r="AI438"/>
  <c r="AJ438"/>
  <c r="AI439"/>
  <c r="AJ439"/>
  <c r="AI440"/>
  <c r="AJ440"/>
  <c r="AI441"/>
  <c r="AJ441"/>
  <c r="AI442"/>
  <c r="AJ442"/>
  <c r="AI443"/>
  <c r="AJ443"/>
  <c r="AI444"/>
  <c r="AJ444"/>
  <c r="AI445"/>
  <c r="AJ445"/>
  <c r="AI446"/>
  <c r="AJ446"/>
  <c r="AI447"/>
  <c r="AJ447"/>
  <c r="AI448"/>
  <c r="AJ448"/>
  <c r="AI449"/>
  <c r="AJ449"/>
  <c r="AI450"/>
  <c r="AJ450"/>
  <c r="AI451"/>
  <c r="AJ451"/>
  <c r="AI452"/>
  <c r="AJ452"/>
  <c r="AI453"/>
  <c r="AJ453"/>
  <c r="AI454"/>
  <c r="AJ454"/>
  <c r="AI455"/>
  <c r="AJ455"/>
  <c r="AI456"/>
  <c r="AJ456"/>
  <c r="AI457"/>
  <c r="AJ457"/>
  <c r="AI458"/>
  <c r="AJ458"/>
  <c r="AI459"/>
  <c r="AJ459"/>
  <c r="AI460"/>
  <c r="AJ460"/>
  <c r="AI461"/>
  <c r="AJ461"/>
  <c r="AI462"/>
  <c r="AJ462"/>
  <c r="AI463"/>
  <c r="AJ463"/>
  <c r="AI464"/>
  <c r="AJ464"/>
  <c r="AI465"/>
  <c r="AJ465"/>
  <c r="AI466"/>
  <c r="AJ466"/>
  <c r="AI467"/>
  <c r="AJ467"/>
  <c r="AI468"/>
  <c r="AJ468"/>
  <c r="AI469"/>
  <c r="AJ469"/>
  <c r="AI470"/>
  <c r="AJ470"/>
  <c r="AI471"/>
  <c r="AJ471"/>
  <c r="AI472"/>
  <c r="AJ472"/>
  <c r="AI473"/>
  <c r="AJ473"/>
  <c r="AI474"/>
  <c r="AJ474"/>
  <c r="AI475"/>
  <c r="AJ475"/>
  <c r="AI476"/>
  <c r="AJ476"/>
  <c r="AI477"/>
  <c r="AJ477"/>
  <c r="AI478"/>
  <c r="AJ478"/>
  <c r="AI479"/>
  <c r="AJ479"/>
  <c r="AI480"/>
  <c r="AJ480"/>
  <c r="AI481"/>
  <c r="AJ481"/>
  <c r="AI482"/>
  <c r="AJ482"/>
  <c r="AI483"/>
  <c r="AJ483"/>
  <c r="AI484"/>
  <c r="AJ484"/>
  <c r="AI485"/>
  <c r="AJ485"/>
  <c r="AI486"/>
  <c r="AJ486"/>
  <c r="AI487"/>
  <c r="AJ487"/>
  <c r="AI488"/>
  <c r="AJ488"/>
  <c r="AI489"/>
  <c r="AJ489"/>
  <c r="AI490"/>
  <c r="AJ490"/>
  <c r="AI491"/>
  <c r="AJ491"/>
  <c r="AI492"/>
  <c r="AJ492"/>
  <c r="AI493"/>
  <c r="AJ493"/>
  <c r="AI494"/>
  <c r="AJ494"/>
  <c r="AI495"/>
  <c r="AJ495"/>
  <c r="AI496"/>
  <c r="AJ496"/>
  <c r="AI497"/>
  <c r="AJ497"/>
  <c r="AI498"/>
  <c r="AJ498"/>
  <c r="AI499"/>
  <c r="AJ499"/>
  <c r="AI500"/>
  <c r="AJ500"/>
  <c r="AI501"/>
  <c r="AJ501"/>
  <c r="AI502"/>
  <c r="AJ502"/>
  <c r="AI503"/>
  <c r="AJ503"/>
  <c r="AI504"/>
  <c r="AJ504"/>
  <c r="AI505"/>
  <c r="AJ505"/>
  <c r="AI506"/>
  <c r="AJ506"/>
  <c r="AI507"/>
  <c r="AJ507"/>
  <c r="AI508"/>
  <c r="AJ508"/>
  <c r="AA8"/>
  <c r="AB8"/>
  <c r="AC8"/>
  <c r="AS8" s="1"/>
  <c r="AD8"/>
  <c r="AT8" s="1"/>
  <c r="AA9"/>
  <c r="AB9"/>
  <c r="AC9"/>
  <c r="AS9" s="1"/>
  <c r="AD9"/>
  <c r="AT9" s="1"/>
  <c r="AA10"/>
  <c r="AB10"/>
  <c r="AC10"/>
  <c r="AS10" s="1"/>
  <c r="AD10"/>
  <c r="AT10" s="1"/>
  <c r="AA11"/>
  <c r="AB11"/>
  <c r="AC11"/>
  <c r="AS11" s="1"/>
  <c r="AD11"/>
  <c r="AT11" s="1"/>
  <c r="AA12"/>
  <c r="AB12"/>
  <c r="AC12"/>
  <c r="AS12" s="1"/>
  <c r="AD12"/>
  <c r="AT12" s="1"/>
  <c r="AA13"/>
  <c r="AB13"/>
  <c r="AC13"/>
  <c r="AS13" s="1"/>
  <c r="AD13"/>
  <c r="AT13" s="1"/>
  <c r="AA14"/>
  <c r="AB14"/>
  <c r="AC14"/>
  <c r="AS14" s="1"/>
  <c r="AD14"/>
  <c r="AT14" s="1"/>
  <c r="AA15"/>
  <c r="AB15"/>
  <c r="AC15"/>
  <c r="AS15" s="1"/>
  <c r="AD15"/>
  <c r="AT15" s="1"/>
  <c r="AA16"/>
  <c r="AB16"/>
  <c r="AC16"/>
  <c r="AS16" s="1"/>
  <c r="AD16"/>
  <c r="AT16" s="1"/>
  <c r="AA17"/>
  <c r="AB17"/>
  <c r="AC17"/>
  <c r="AS17" s="1"/>
  <c r="AD17"/>
  <c r="AT17" s="1"/>
  <c r="AA18"/>
  <c r="AB18"/>
  <c r="AC18"/>
  <c r="AS18" s="1"/>
  <c r="AD18"/>
  <c r="AT18" s="1"/>
  <c r="AA19"/>
  <c r="AB19"/>
  <c r="AC19"/>
  <c r="AS19" s="1"/>
  <c r="AD19"/>
  <c r="AT19" s="1"/>
  <c r="AA20"/>
  <c r="AB20"/>
  <c r="AC20"/>
  <c r="AS20" s="1"/>
  <c r="AD20"/>
  <c r="AT20" s="1"/>
  <c r="AA21"/>
  <c r="AB21"/>
  <c r="AC21"/>
  <c r="AS21" s="1"/>
  <c r="AD21"/>
  <c r="AT21" s="1"/>
  <c r="AA22"/>
  <c r="AB22"/>
  <c r="AC22"/>
  <c r="AS22" s="1"/>
  <c r="AD22"/>
  <c r="AT22" s="1"/>
  <c r="AA23"/>
  <c r="AB23"/>
  <c r="AC23"/>
  <c r="AS23" s="1"/>
  <c r="AD23"/>
  <c r="AT23" s="1"/>
  <c r="AA24"/>
  <c r="AB24"/>
  <c r="AC24"/>
  <c r="AS24" s="1"/>
  <c r="AD24"/>
  <c r="AT24" s="1"/>
  <c r="AA25"/>
  <c r="AB25"/>
  <c r="AC25"/>
  <c r="AS25" s="1"/>
  <c r="AD25"/>
  <c r="AT25" s="1"/>
  <c r="AA26"/>
  <c r="AB26"/>
  <c r="AC26"/>
  <c r="AS26" s="1"/>
  <c r="AD26"/>
  <c r="AT26" s="1"/>
  <c r="AA27"/>
  <c r="AB27"/>
  <c r="AC27"/>
  <c r="AS27" s="1"/>
  <c r="AD27"/>
  <c r="AT27" s="1"/>
  <c r="AA28"/>
  <c r="AB28"/>
  <c r="AC28"/>
  <c r="AS28" s="1"/>
  <c r="AD28"/>
  <c r="AT28" s="1"/>
  <c r="AA29"/>
  <c r="AB29"/>
  <c r="AC29"/>
  <c r="AS29" s="1"/>
  <c r="AD29"/>
  <c r="AT29" s="1"/>
  <c r="AA30"/>
  <c r="AB30"/>
  <c r="AC30"/>
  <c r="AS30" s="1"/>
  <c r="AD30"/>
  <c r="AT30" s="1"/>
  <c r="AA31"/>
  <c r="AB31"/>
  <c r="AC31"/>
  <c r="AS31" s="1"/>
  <c r="AD31"/>
  <c r="AT31" s="1"/>
  <c r="AA32"/>
  <c r="AB32"/>
  <c r="AC32"/>
  <c r="AS32" s="1"/>
  <c r="AD32"/>
  <c r="AT32" s="1"/>
  <c r="AA33"/>
  <c r="AB33"/>
  <c r="AC33"/>
  <c r="AS33" s="1"/>
  <c r="AD33"/>
  <c r="AT33" s="1"/>
  <c r="AA34"/>
  <c r="AB34"/>
  <c r="AC34"/>
  <c r="AS34" s="1"/>
  <c r="AD34"/>
  <c r="AT34" s="1"/>
  <c r="AA35"/>
  <c r="AB35"/>
  <c r="AC35"/>
  <c r="AS35" s="1"/>
  <c r="AD35"/>
  <c r="AT35" s="1"/>
  <c r="AA36"/>
  <c r="AB36"/>
  <c r="AC36"/>
  <c r="AS36" s="1"/>
  <c r="AD36"/>
  <c r="AT36" s="1"/>
  <c r="AA37"/>
  <c r="AB37"/>
  <c r="AC37"/>
  <c r="AS37" s="1"/>
  <c r="AD37"/>
  <c r="AT37" s="1"/>
  <c r="AA38"/>
  <c r="AB38"/>
  <c r="AC38"/>
  <c r="AS38" s="1"/>
  <c r="AD38"/>
  <c r="AT38" s="1"/>
  <c r="AA39"/>
  <c r="AB39"/>
  <c r="AC39"/>
  <c r="AS39" s="1"/>
  <c r="AD39"/>
  <c r="AT39" s="1"/>
  <c r="AA40"/>
  <c r="AB40"/>
  <c r="AC40"/>
  <c r="AS40" s="1"/>
  <c r="AD40"/>
  <c r="AT40" s="1"/>
  <c r="AA41"/>
  <c r="AB41"/>
  <c r="AC41"/>
  <c r="AS41" s="1"/>
  <c r="AD41"/>
  <c r="AT41" s="1"/>
  <c r="AA42"/>
  <c r="AB42"/>
  <c r="AC42"/>
  <c r="AS42" s="1"/>
  <c r="AD42"/>
  <c r="AT42" s="1"/>
  <c r="AA43"/>
  <c r="AB43"/>
  <c r="AC43"/>
  <c r="AS43" s="1"/>
  <c r="AD43"/>
  <c r="AT43" s="1"/>
  <c r="AA44"/>
  <c r="AB44"/>
  <c r="AC44"/>
  <c r="AS44" s="1"/>
  <c r="AD44"/>
  <c r="AT44" s="1"/>
  <c r="AA45"/>
  <c r="AB45"/>
  <c r="AC45"/>
  <c r="AS45" s="1"/>
  <c r="AD45"/>
  <c r="AT45" s="1"/>
  <c r="AA46"/>
  <c r="AB46"/>
  <c r="AC46"/>
  <c r="AS46" s="1"/>
  <c r="AD46"/>
  <c r="AT46" s="1"/>
  <c r="AA47"/>
  <c r="AB47"/>
  <c r="AC47"/>
  <c r="AS47" s="1"/>
  <c r="AD47"/>
  <c r="AT47" s="1"/>
  <c r="AA48"/>
  <c r="AB48"/>
  <c r="AC48"/>
  <c r="AS48" s="1"/>
  <c r="AD48"/>
  <c r="AT48" s="1"/>
  <c r="AA49"/>
  <c r="AB49"/>
  <c r="AC49"/>
  <c r="AS49" s="1"/>
  <c r="AD49"/>
  <c r="AT49" s="1"/>
  <c r="AA50"/>
  <c r="AB50"/>
  <c r="AC50"/>
  <c r="AS50" s="1"/>
  <c r="AD50"/>
  <c r="AT50" s="1"/>
  <c r="AA51"/>
  <c r="AB51"/>
  <c r="AC51"/>
  <c r="AS51" s="1"/>
  <c r="AD51"/>
  <c r="AT51" s="1"/>
  <c r="AA82"/>
  <c r="AB82"/>
  <c r="AC82"/>
  <c r="DI82" s="1"/>
  <c r="AD82"/>
  <c r="DJ82" s="1"/>
  <c r="AA83"/>
  <c r="AB83"/>
  <c r="AC83"/>
  <c r="AS83" s="1"/>
  <c r="AD83"/>
  <c r="AT83" s="1"/>
  <c r="AA84"/>
  <c r="AB84"/>
  <c r="AC84"/>
  <c r="AS84" s="1"/>
  <c r="AD84"/>
  <c r="AT84" s="1"/>
  <c r="AA85"/>
  <c r="AB85"/>
  <c r="AC85"/>
  <c r="AS85" s="1"/>
  <c r="AD85"/>
  <c r="AT85" s="1"/>
  <c r="AA86"/>
  <c r="AB86"/>
  <c r="AC86"/>
  <c r="AS86" s="1"/>
  <c r="AD86"/>
  <c r="AT86" s="1"/>
  <c r="AA87"/>
  <c r="AB87"/>
  <c r="AC87"/>
  <c r="AS87" s="1"/>
  <c r="AD87"/>
  <c r="AT87" s="1"/>
  <c r="AA88"/>
  <c r="AB88"/>
  <c r="AC88"/>
  <c r="AS88" s="1"/>
  <c r="AD88"/>
  <c r="AT88" s="1"/>
  <c r="AA89"/>
  <c r="AB89"/>
  <c r="AC89"/>
  <c r="AS89" s="1"/>
  <c r="AD89"/>
  <c r="AT89" s="1"/>
  <c r="AA90"/>
  <c r="AB90"/>
  <c r="AC90"/>
  <c r="AS90" s="1"/>
  <c r="AD90"/>
  <c r="AT90" s="1"/>
  <c r="AA91"/>
  <c r="AB91"/>
  <c r="AC91"/>
  <c r="AS91" s="1"/>
  <c r="AD91"/>
  <c r="AT91" s="1"/>
  <c r="AA92"/>
  <c r="AB92"/>
  <c r="AC92"/>
  <c r="AS92" s="1"/>
  <c r="AD92"/>
  <c r="AT92" s="1"/>
  <c r="AA93"/>
  <c r="AB93"/>
  <c r="AC93"/>
  <c r="AS93" s="1"/>
  <c r="AD93"/>
  <c r="AT93" s="1"/>
  <c r="AA94"/>
  <c r="AB94"/>
  <c r="AC94"/>
  <c r="AS94" s="1"/>
  <c r="AD94"/>
  <c r="AT94" s="1"/>
  <c r="AA95"/>
  <c r="AB95"/>
  <c r="AC95"/>
  <c r="AS95" s="1"/>
  <c r="AD95"/>
  <c r="AT95" s="1"/>
  <c r="AA96"/>
  <c r="AB96"/>
  <c r="AC96"/>
  <c r="AS96" s="1"/>
  <c r="AD96"/>
  <c r="AT96" s="1"/>
  <c r="AA97"/>
  <c r="AB97"/>
  <c r="AC97"/>
  <c r="AS97" s="1"/>
  <c r="AD97"/>
  <c r="AT97" s="1"/>
  <c r="AA98"/>
  <c r="AB98"/>
  <c r="AC98"/>
  <c r="AS98" s="1"/>
  <c r="AD98"/>
  <c r="AT98" s="1"/>
  <c r="AA99"/>
  <c r="AB99"/>
  <c r="AC99"/>
  <c r="AS99" s="1"/>
  <c r="AD99"/>
  <c r="AT99" s="1"/>
  <c r="AA100"/>
  <c r="AB100"/>
  <c r="AC100"/>
  <c r="AS100" s="1"/>
  <c r="AD100"/>
  <c r="AT100" s="1"/>
  <c r="AA101"/>
  <c r="AB101"/>
  <c r="AC101"/>
  <c r="AS101" s="1"/>
  <c r="AD101"/>
  <c r="AT101" s="1"/>
  <c r="AA102"/>
  <c r="AB102"/>
  <c r="AC102"/>
  <c r="AS102" s="1"/>
  <c r="AD102"/>
  <c r="AT102" s="1"/>
  <c r="AA103"/>
  <c r="AB103"/>
  <c r="AC103"/>
  <c r="AS103" s="1"/>
  <c r="AD103"/>
  <c r="AT103" s="1"/>
  <c r="AA104"/>
  <c r="AB104"/>
  <c r="AC104"/>
  <c r="AS104" s="1"/>
  <c r="AD104"/>
  <c r="AT104" s="1"/>
  <c r="AA105"/>
  <c r="AB105"/>
  <c r="AC105"/>
  <c r="AS105" s="1"/>
  <c r="AD105"/>
  <c r="AT105" s="1"/>
  <c r="AA106"/>
  <c r="AB106"/>
  <c r="AC106"/>
  <c r="AS106" s="1"/>
  <c r="AD106"/>
  <c r="AT106" s="1"/>
  <c r="AA107"/>
  <c r="AB107"/>
  <c r="AC107"/>
  <c r="AS107" s="1"/>
  <c r="AD107"/>
  <c r="AT107" s="1"/>
  <c r="AA108"/>
  <c r="AB108"/>
  <c r="AC108"/>
  <c r="AS108" s="1"/>
  <c r="AD108"/>
  <c r="AT108" s="1"/>
  <c r="AA109"/>
  <c r="AB109"/>
  <c r="AC109"/>
  <c r="AS109" s="1"/>
  <c r="AD109"/>
  <c r="AT109" s="1"/>
  <c r="AA110"/>
  <c r="AB110"/>
  <c r="AC110"/>
  <c r="AS110" s="1"/>
  <c r="AD110"/>
  <c r="AT110" s="1"/>
  <c r="AA111"/>
  <c r="AB111"/>
  <c r="AC111"/>
  <c r="AS111" s="1"/>
  <c r="AD111"/>
  <c r="AT111" s="1"/>
  <c r="AA112"/>
  <c r="AB112"/>
  <c r="AC112"/>
  <c r="AS112" s="1"/>
  <c r="AD112"/>
  <c r="AT112" s="1"/>
  <c r="AA113"/>
  <c r="AB113"/>
  <c r="AC113"/>
  <c r="AS113" s="1"/>
  <c r="AD113"/>
  <c r="AT113" s="1"/>
  <c r="AA114"/>
  <c r="AB114"/>
  <c r="AC114"/>
  <c r="AS114" s="1"/>
  <c r="AD114"/>
  <c r="AT114" s="1"/>
  <c r="AA115"/>
  <c r="AB115"/>
  <c r="AC115"/>
  <c r="AS115" s="1"/>
  <c r="AD115"/>
  <c r="AT115" s="1"/>
  <c r="AA116"/>
  <c r="AB116"/>
  <c r="AC116"/>
  <c r="AS116" s="1"/>
  <c r="AD116"/>
  <c r="AT116" s="1"/>
  <c r="AA117"/>
  <c r="AB117"/>
  <c r="AC117"/>
  <c r="AS117" s="1"/>
  <c r="AD117"/>
  <c r="AT117" s="1"/>
  <c r="AA118"/>
  <c r="AB118"/>
  <c r="AC118"/>
  <c r="AS118" s="1"/>
  <c r="AD118"/>
  <c r="AT118" s="1"/>
  <c r="AA119"/>
  <c r="AB119"/>
  <c r="AC119"/>
  <c r="AS119" s="1"/>
  <c r="AD119"/>
  <c r="AT119" s="1"/>
  <c r="AA120"/>
  <c r="AB120"/>
  <c r="AC120"/>
  <c r="AS120" s="1"/>
  <c r="AD120"/>
  <c r="AT120" s="1"/>
  <c r="AA121"/>
  <c r="AB121"/>
  <c r="AC121"/>
  <c r="AS121" s="1"/>
  <c r="AD121"/>
  <c r="AT121" s="1"/>
  <c r="AA122"/>
  <c r="AB122"/>
  <c r="AC122"/>
  <c r="AS122" s="1"/>
  <c r="AD122"/>
  <c r="AT122" s="1"/>
  <c r="AA123"/>
  <c r="AB123"/>
  <c r="AC123"/>
  <c r="AS123" s="1"/>
  <c r="AD123"/>
  <c r="AT123" s="1"/>
  <c r="AA124"/>
  <c r="AB124"/>
  <c r="AC124"/>
  <c r="AS124" s="1"/>
  <c r="AD124"/>
  <c r="AT124" s="1"/>
  <c r="AA125"/>
  <c r="AB125"/>
  <c r="AC125"/>
  <c r="AS125" s="1"/>
  <c r="AD125"/>
  <c r="AT125" s="1"/>
  <c r="AA126"/>
  <c r="AB126"/>
  <c r="AC126"/>
  <c r="AS126" s="1"/>
  <c r="AD126"/>
  <c r="AT126" s="1"/>
  <c r="AA127"/>
  <c r="AB127"/>
  <c r="AC127"/>
  <c r="AS127" s="1"/>
  <c r="AD127"/>
  <c r="AT127" s="1"/>
  <c r="AA128"/>
  <c r="AB128"/>
  <c r="AC128"/>
  <c r="AS128" s="1"/>
  <c r="AD128"/>
  <c r="AT128" s="1"/>
  <c r="AA129"/>
  <c r="AB129"/>
  <c r="AC129"/>
  <c r="AS129" s="1"/>
  <c r="AD129"/>
  <c r="AT129" s="1"/>
  <c r="AA130"/>
  <c r="AB130"/>
  <c r="AC130"/>
  <c r="AS130" s="1"/>
  <c r="AD130"/>
  <c r="AT130" s="1"/>
  <c r="AA131"/>
  <c r="AB131"/>
  <c r="AC131"/>
  <c r="AS131" s="1"/>
  <c r="AD131"/>
  <c r="AT131" s="1"/>
  <c r="AA132"/>
  <c r="AB132"/>
  <c r="AC132"/>
  <c r="AS132" s="1"/>
  <c r="AD132"/>
  <c r="AT132" s="1"/>
  <c r="AA133"/>
  <c r="AB133"/>
  <c r="AC133"/>
  <c r="AS133" s="1"/>
  <c r="AD133"/>
  <c r="AT133" s="1"/>
  <c r="AA134"/>
  <c r="AB134"/>
  <c r="AC134"/>
  <c r="AS134" s="1"/>
  <c r="AD134"/>
  <c r="AT134" s="1"/>
  <c r="AA135"/>
  <c r="AB135"/>
  <c r="AC135"/>
  <c r="AS135" s="1"/>
  <c r="AD135"/>
  <c r="AT135" s="1"/>
  <c r="AA136"/>
  <c r="AB136"/>
  <c r="AC136"/>
  <c r="AS136" s="1"/>
  <c r="AD136"/>
  <c r="AT136" s="1"/>
  <c r="AA137"/>
  <c r="AB137"/>
  <c r="AC137"/>
  <c r="AS137" s="1"/>
  <c r="AD137"/>
  <c r="AT137" s="1"/>
  <c r="AA138"/>
  <c r="AB138"/>
  <c r="AC138"/>
  <c r="AS138" s="1"/>
  <c r="AD138"/>
  <c r="AT138" s="1"/>
  <c r="AA139"/>
  <c r="AB139"/>
  <c r="AC139"/>
  <c r="AS139" s="1"/>
  <c r="AD139"/>
  <c r="AT139" s="1"/>
  <c r="AA140"/>
  <c r="AB140"/>
  <c r="AC140"/>
  <c r="AS140" s="1"/>
  <c r="AD140"/>
  <c r="AT140" s="1"/>
  <c r="AA141"/>
  <c r="AB141"/>
  <c r="AC141"/>
  <c r="AS141" s="1"/>
  <c r="AD141"/>
  <c r="AT141" s="1"/>
  <c r="AA142"/>
  <c r="AB142"/>
  <c r="AC142"/>
  <c r="AS142" s="1"/>
  <c r="AD142"/>
  <c r="AT142" s="1"/>
  <c r="AA143"/>
  <c r="AB143"/>
  <c r="AC143"/>
  <c r="AS143" s="1"/>
  <c r="AD143"/>
  <c r="AT143" s="1"/>
  <c r="AA144"/>
  <c r="AB144"/>
  <c r="AC144"/>
  <c r="AS144" s="1"/>
  <c r="AD144"/>
  <c r="AT144" s="1"/>
  <c r="AA145"/>
  <c r="AB145"/>
  <c r="AC145"/>
  <c r="AS145" s="1"/>
  <c r="AD145"/>
  <c r="AT145" s="1"/>
  <c r="AA146"/>
  <c r="AB146"/>
  <c r="AC146"/>
  <c r="AS146" s="1"/>
  <c r="AD146"/>
  <c r="AT146" s="1"/>
  <c r="AA147"/>
  <c r="AB147"/>
  <c r="AC147"/>
  <c r="AS147" s="1"/>
  <c r="AD147"/>
  <c r="AT147" s="1"/>
  <c r="AA148"/>
  <c r="AB148"/>
  <c r="AC148"/>
  <c r="AS148" s="1"/>
  <c r="AD148"/>
  <c r="AT148" s="1"/>
  <c r="AA149"/>
  <c r="AB149"/>
  <c r="AC149"/>
  <c r="AS149" s="1"/>
  <c r="AD149"/>
  <c r="AT149" s="1"/>
  <c r="AA150"/>
  <c r="AB150"/>
  <c r="AC150"/>
  <c r="AS150" s="1"/>
  <c r="AD150"/>
  <c r="AT150" s="1"/>
  <c r="AA151"/>
  <c r="AB151"/>
  <c r="AC151"/>
  <c r="AS151" s="1"/>
  <c r="AD151"/>
  <c r="AT151" s="1"/>
  <c r="AA152"/>
  <c r="AB152"/>
  <c r="AC152"/>
  <c r="AS152" s="1"/>
  <c r="AD152"/>
  <c r="AT152" s="1"/>
  <c r="AA153"/>
  <c r="AB153"/>
  <c r="AC153"/>
  <c r="AS153" s="1"/>
  <c r="AD153"/>
  <c r="AT153" s="1"/>
  <c r="AA154"/>
  <c r="AB154"/>
  <c r="AC154"/>
  <c r="AS154" s="1"/>
  <c r="AD154"/>
  <c r="AT154" s="1"/>
  <c r="AA155"/>
  <c r="AB155"/>
  <c r="AC155"/>
  <c r="AS155" s="1"/>
  <c r="AD155"/>
  <c r="AT155" s="1"/>
  <c r="AA156"/>
  <c r="AB156"/>
  <c r="AC156"/>
  <c r="AU156" s="1"/>
  <c r="AD156"/>
  <c r="AT156" s="1"/>
  <c r="AA157"/>
  <c r="AB157"/>
  <c r="AC157"/>
  <c r="AU157" s="1"/>
  <c r="AD157"/>
  <c r="AT157" s="1"/>
  <c r="AA158"/>
  <c r="AB158"/>
  <c r="AC158"/>
  <c r="AD158"/>
  <c r="AT158" s="1"/>
  <c r="AA159"/>
  <c r="AB159"/>
  <c r="AC159"/>
  <c r="AD159"/>
  <c r="AT159" s="1"/>
  <c r="AA160"/>
  <c r="AB160"/>
  <c r="AC160"/>
  <c r="AD160"/>
  <c r="AT160" s="1"/>
  <c r="AA161"/>
  <c r="AB161"/>
  <c r="AC161"/>
  <c r="AD161"/>
  <c r="AT161" s="1"/>
  <c r="AA162"/>
  <c r="AB162"/>
  <c r="AC162"/>
  <c r="AD162"/>
  <c r="AT162" s="1"/>
  <c r="AA163"/>
  <c r="AB163"/>
  <c r="AC163"/>
  <c r="AD163"/>
  <c r="AT163" s="1"/>
  <c r="AA164"/>
  <c r="AB164"/>
  <c r="AC164"/>
  <c r="AD164"/>
  <c r="AT164" s="1"/>
  <c r="AA165"/>
  <c r="AB165"/>
  <c r="AC165"/>
  <c r="AD165"/>
  <c r="AT165" s="1"/>
  <c r="AA166"/>
  <c r="AB166"/>
  <c r="AC166"/>
  <c r="AD166"/>
  <c r="AT166" s="1"/>
  <c r="AA167"/>
  <c r="AB167"/>
  <c r="AC167"/>
  <c r="AD167"/>
  <c r="AT167" s="1"/>
  <c r="AA168"/>
  <c r="AB168"/>
  <c r="AC168"/>
  <c r="AD168"/>
  <c r="AT168" s="1"/>
  <c r="AA169"/>
  <c r="AB169"/>
  <c r="AC169"/>
  <c r="AD169"/>
  <c r="AT169" s="1"/>
  <c r="AA170"/>
  <c r="AB170"/>
  <c r="AC170"/>
  <c r="AD170"/>
  <c r="AT170" s="1"/>
  <c r="AA171"/>
  <c r="AB171"/>
  <c r="AC171"/>
  <c r="AS171" s="1"/>
  <c r="AD171"/>
  <c r="AT171" s="1"/>
  <c r="AA172"/>
  <c r="AB172"/>
  <c r="AC172"/>
  <c r="AS172" s="1"/>
  <c r="AD172"/>
  <c r="AT172" s="1"/>
  <c r="AA173"/>
  <c r="AB173"/>
  <c r="AC173"/>
  <c r="AS173" s="1"/>
  <c r="AD173"/>
  <c r="AT173" s="1"/>
  <c r="AA174"/>
  <c r="AB174"/>
  <c r="AC174"/>
  <c r="AS174" s="1"/>
  <c r="AD174"/>
  <c r="AT174" s="1"/>
  <c r="AA175"/>
  <c r="AB175"/>
  <c r="AC175"/>
  <c r="AS175" s="1"/>
  <c r="AD175"/>
  <c r="AT175" s="1"/>
  <c r="AA176"/>
  <c r="AB176"/>
  <c r="AC176"/>
  <c r="AS176" s="1"/>
  <c r="AD176"/>
  <c r="AT176" s="1"/>
  <c r="AA177"/>
  <c r="AB177"/>
  <c r="AC177"/>
  <c r="AS177" s="1"/>
  <c r="AD177"/>
  <c r="AT177" s="1"/>
  <c r="AA178"/>
  <c r="AB178"/>
  <c r="AC178"/>
  <c r="AS178" s="1"/>
  <c r="AD178"/>
  <c r="AT178" s="1"/>
  <c r="AA179"/>
  <c r="AB179"/>
  <c r="AC179"/>
  <c r="AS179" s="1"/>
  <c r="AD179"/>
  <c r="AT179" s="1"/>
  <c r="AA180"/>
  <c r="AB180"/>
  <c r="AC180"/>
  <c r="AS180" s="1"/>
  <c r="AD180"/>
  <c r="AT180" s="1"/>
  <c r="AA181"/>
  <c r="AB181"/>
  <c r="AC181"/>
  <c r="AS181" s="1"/>
  <c r="AD181"/>
  <c r="AT181" s="1"/>
  <c r="AA182"/>
  <c r="AB182"/>
  <c r="AC182"/>
  <c r="AS182" s="1"/>
  <c r="AD182"/>
  <c r="AT182" s="1"/>
  <c r="AA183"/>
  <c r="AB183"/>
  <c r="AC183"/>
  <c r="AS183" s="1"/>
  <c r="AD183"/>
  <c r="AT183" s="1"/>
  <c r="AA184"/>
  <c r="AB184"/>
  <c r="AC184"/>
  <c r="AS184" s="1"/>
  <c r="AD184"/>
  <c r="AT184" s="1"/>
  <c r="AA185"/>
  <c r="AB185"/>
  <c r="AC185"/>
  <c r="AD185"/>
  <c r="AT185" s="1"/>
  <c r="AA186"/>
  <c r="AB186"/>
  <c r="AC186"/>
  <c r="AS186" s="1"/>
  <c r="AD186"/>
  <c r="AT186" s="1"/>
  <c r="AA187"/>
  <c r="AB187"/>
  <c r="AC187"/>
  <c r="AS187" s="1"/>
  <c r="AD187"/>
  <c r="AT187" s="1"/>
  <c r="AA188"/>
  <c r="AB188"/>
  <c r="AC188"/>
  <c r="AS188" s="1"/>
  <c r="AD188"/>
  <c r="AT188" s="1"/>
  <c r="AA189"/>
  <c r="AB189"/>
  <c r="AC189"/>
  <c r="AS189" s="1"/>
  <c r="AD189"/>
  <c r="AT189" s="1"/>
  <c r="AA190"/>
  <c r="AB190"/>
  <c r="AC190"/>
  <c r="AS190" s="1"/>
  <c r="AD190"/>
  <c r="AT190" s="1"/>
  <c r="AA191"/>
  <c r="AB191"/>
  <c r="AC191"/>
  <c r="AS191" s="1"/>
  <c r="AD191"/>
  <c r="AT191" s="1"/>
  <c r="AA192"/>
  <c r="AB192"/>
  <c r="AC192"/>
  <c r="AS192" s="1"/>
  <c r="AD192"/>
  <c r="AT192" s="1"/>
  <c r="AA193"/>
  <c r="AB193"/>
  <c r="AC193"/>
  <c r="AS193" s="1"/>
  <c r="AD193"/>
  <c r="AT193" s="1"/>
  <c r="AA194"/>
  <c r="AB194"/>
  <c r="AC194"/>
  <c r="AS194" s="1"/>
  <c r="AD194"/>
  <c r="AT194" s="1"/>
  <c r="AA195"/>
  <c r="AB195"/>
  <c r="AC195"/>
  <c r="AS195" s="1"/>
  <c r="AD195"/>
  <c r="AT195" s="1"/>
  <c r="AA196"/>
  <c r="AB196"/>
  <c r="AC196"/>
  <c r="AS196" s="1"/>
  <c r="AD196"/>
  <c r="AT196" s="1"/>
  <c r="AA197"/>
  <c r="AB197"/>
  <c r="AC197"/>
  <c r="AS197" s="1"/>
  <c r="AD197"/>
  <c r="AT197" s="1"/>
  <c r="AA198"/>
  <c r="AB198"/>
  <c r="AC198"/>
  <c r="AS198" s="1"/>
  <c r="AD198"/>
  <c r="AT198" s="1"/>
  <c r="AA199"/>
  <c r="AB199"/>
  <c r="AC199"/>
  <c r="AS199" s="1"/>
  <c r="AD199"/>
  <c r="AT199" s="1"/>
  <c r="AA200"/>
  <c r="AB200"/>
  <c r="AC200"/>
  <c r="AS200" s="1"/>
  <c r="AD200"/>
  <c r="AT200" s="1"/>
  <c r="AA201"/>
  <c r="AB201"/>
  <c r="AC201"/>
  <c r="AS201" s="1"/>
  <c r="AD201"/>
  <c r="AT201" s="1"/>
  <c r="AA202"/>
  <c r="AB202"/>
  <c r="AC202"/>
  <c r="AS202" s="1"/>
  <c r="AD202"/>
  <c r="AT202" s="1"/>
  <c r="AA203"/>
  <c r="AB203"/>
  <c r="AC203"/>
  <c r="AS203" s="1"/>
  <c r="AD203"/>
  <c r="AT203" s="1"/>
  <c r="AA204"/>
  <c r="AB204"/>
  <c r="AC204"/>
  <c r="AS204" s="1"/>
  <c r="AD204"/>
  <c r="AT204" s="1"/>
  <c r="AA205"/>
  <c r="AB205"/>
  <c r="AC205"/>
  <c r="AS205" s="1"/>
  <c r="AD205"/>
  <c r="AT205" s="1"/>
  <c r="AA206"/>
  <c r="AB206"/>
  <c r="AC206"/>
  <c r="AS206" s="1"/>
  <c r="AD206"/>
  <c r="AT206" s="1"/>
  <c r="AA207"/>
  <c r="AB207"/>
  <c r="AC207"/>
  <c r="AS207" s="1"/>
  <c r="AD207"/>
  <c r="AT207" s="1"/>
  <c r="AA208"/>
  <c r="AB208"/>
  <c r="AC208"/>
  <c r="AS208" s="1"/>
  <c r="AD208"/>
  <c r="AT208" s="1"/>
  <c r="AA209"/>
  <c r="AB209"/>
  <c r="AC209"/>
  <c r="AS209" s="1"/>
  <c r="AD209"/>
  <c r="AT209" s="1"/>
  <c r="AA210"/>
  <c r="AB210"/>
  <c r="AC210"/>
  <c r="AS210" s="1"/>
  <c r="AD210"/>
  <c r="AT210" s="1"/>
  <c r="AA211"/>
  <c r="AB211"/>
  <c r="AC211"/>
  <c r="AS211" s="1"/>
  <c r="AD211"/>
  <c r="AT211" s="1"/>
  <c r="AA212"/>
  <c r="AB212"/>
  <c r="AC212"/>
  <c r="AS212" s="1"/>
  <c r="AD212"/>
  <c r="AT212" s="1"/>
  <c r="AA213"/>
  <c r="AB213"/>
  <c r="AC213"/>
  <c r="AS213" s="1"/>
  <c r="AD213"/>
  <c r="AT213" s="1"/>
  <c r="AA214"/>
  <c r="AB214"/>
  <c r="AC214"/>
  <c r="AS214" s="1"/>
  <c r="AD214"/>
  <c r="AT214" s="1"/>
  <c r="AA215"/>
  <c r="AB215"/>
  <c r="AC215"/>
  <c r="AS215" s="1"/>
  <c r="AD215"/>
  <c r="AT215" s="1"/>
  <c r="AA216"/>
  <c r="AB216"/>
  <c r="AC216"/>
  <c r="AS216" s="1"/>
  <c r="AD216"/>
  <c r="AT216" s="1"/>
  <c r="AA217"/>
  <c r="AB217"/>
  <c r="AC217"/>
  <c r="AS217" s="1"/>
  <c r="AD217"/>
  <c r="AT217" s="1"/>
  <c r="AA218"/>
  <c r="AB218"/>
  <c r="AC218"/>
  <c r="AS218" s="1"/>
  <c r="AD218"/>
  <c r="AT218" s="1"/>
  <c r="AA219"/>
  <c r="AB219"/>
  <c r="AC219"/>
  <c r="AS219" s="1"/>
  <c r="AD219"/>
  <c r="AT219" s="1"/>
  <c r="AA220"/>
  <c r="AB220"/>
  <c r="AC220"/>
  <c r="AS220" s="1"/>
  <c r="AD220"/>
  <c r="AT220" s="1"/>
  <c r="AA221"/>
  <c r="AB221"/>
  <c r="AC221"/>
  <c r="AS221" s="1"/>
  <c r="AD221"/>
  <c r="AT221" s="1"/>
  <c r="AA222"/>
  <c r="AB222"/>
  <c r="AC222"/>
  <c r="AS222" s="1"/>
  <c r="AD222"/>
  <c r="AT222" s="1"/>
  <c r="AA223"/>
  <c r="AB223"/>
  <c r="AC223"/>
  <c r="AS223" s="1"/>
  <c r="AD223"/>
  <c r="AT223" s="1"/>
  <c r="AA224"/>
  <c r="AB224"/>
  <c r="AC224"/>
  <c r="AS224" s="1"/>
  <c r="AD224"/>
  <c r="AT224" s="1"/>
  <c r="AA225"/>
  <c r="AB225"/>
  <c r="AC225"/>
  <c r="AS225" s="1"/>
  <c r="AD225"/>
  <c r="AT225" s="1"/>
  <c r="AA226"/>
  <c r="AB226"/>
  <c r="AC226"/>
  <c r="AS226" s="1"/>
  <c r="AD226"/>
  <c r="AT226" s="1"/>
  <c r="AA227"/>
  <c r="AB227"/>
  <c r="AC227"/>
  <c r="AS227" s="1"/>
  <c r="AD227"/>
  <c r="AT227" s="1"/>
  <c r="AA228"/>
  <c r="AB228"/>
  <c r="AC228"/>
  <c r="AS228" s="1"/>
  <c r="AD228"/>
  <c r="AT228" s="1"/>
  <c r="AA229"/>
  <c r="AB229"/>
  <c r="AC229"/>
  <c r="AS229" s="1"/>
  <c r="AD229"/>
  <c r="AT229" s="1"/>
  <c r="AA230"/>
  <c r="AB230"/>
  <c r="AC230"/>
  <c r="AS230" s="1"/>
  <c r="AD230"/>
  <c r="AT230" s="1"/>
  <c r="AA231"/>
  <c r="AB231"/>
  <c r="AC231"/>
  <c r="AS231" s="1"/>
  <c r="AD231"/>
  <c r="AT231" s="1"/>
  <c r="AA232"/>
  <c r="AB232"/>
  <c r="AC232"/>
  <c r="AS232" s="1"/>
  <c r="AD232"/>
  <c r="AT232" s="1"/>
  <c r="AA233"/>
  <c r="AB233"/>
  <c r="AC233"/>
  <c r="AS233" s="1"/>
  <c r="AD233"/>
  <c r="AT233" s="1"/>
  <c r="AA234"/>
  <c r="AB234"/>
  <c r="AC234"/>
  <c r="AS234" s="1"/>
  <c r="AD234"/>
  <c r="AT234" s="1"/>
  <c r="AA235"/>
  <c r="AB235"/>
  <c r="AC235"/>
  <c r="AS235" s="1"/>
  <c r="AD235"/>
  <c r="AT235" s="1"/>
  <c r="AA236"/>
  <c r="AB236"/>
  <c r="AC236"/>
  <c r="AS236" s="1"/>
  <c r="AD236"/>
  <c r="AT236" s="1"/>
  <c r="AA237"/>
  <c r="AB237"/>
  <c r="AC237"/>
  <c r="AS237" s="1"/>
  <c r="AD237"/>
  <c r="AT237" s="1"/>
  <c r="AA238"/>
  <c r="AB238"/>
  <c r="AC238"/>
  <c r="AS238" s="1"/>
  <c r="AD238"/>
  <c r="AT238" s="1"/>
  <c r="AA239"/>
  <c r="AB239"/>
  <c r="AC239"/>
  <c r="AS239" s="1"/>
  <c r="AD239"/>
  <c r="AT239" s="1"/>
  <c r="AA240"/>
  <c r="AB240"/>
  <c r="AC240"/>
  <c r="AS240" s="1"/>
  <c r="AD240"/>
  <c r="AT240" s="1"/>
  <c r="AA241"/>
  <c r="AB241"/>
  <c r="AC241"/>
  <c r="AS241" s="1"/>
  <c r="AD241"/>
  <c r="AT241" s="1"/>
  <c r="AA242"/>
  <c r="AB242"/>
  <c r="AC242"/>
  <c r="AS242" s="1"/>
  <c r="AD242"/>
  <c r="AT242" s="1"/>
  <c r="AA243"/>
  <c r="AB243"/>
  <c r="AC243"/>
  <c r="AS243" s="1"/>
  <c r="AD243"/>
  <c r="AT243" s="1"/>
  <c r="AA244"/>
  <c r="AB244"/>
  <c r="AC244"/>
  <c r="AS244" s="1"/>
  <c r="AD244"/>
  <c r="AT244" s="1"/>
  <c r="AA245"/>
  <c r="AB245"/>
  <c r="AC245"/>
  <c r="AS245" s="1"/>
  <c r="AD245"/>
  <c r="AT245" s="1"/>
  <c r="AA246"/>
  <c r="AB246"/>
  <c r="AC246"/>
  <c r="AS246" s="1"/>
  <c r="AD246"/>
  <c r="AT246" s="1"/>
  <c r="AA247"/>
  <c r="AB247"/>
  <c r="AC247"/>
  <c r="AS247" s="1"/>
  <c r="AD247"/>
  <c r="AT247" s="1"/>
  <c r="AA248"/>
  <c r="AB248"/>
  <c r="AC248"/>
  <c r="AS248" s="1"/>
  <c r="AD248"/>
  <c r="AT248" s="1"/>
  <c r="AA249"/>
  <c r="AB249"/>
  <c r="AC249"/>
  <c r="AS249" s="1"/>
  <c r="AD249"/>
  <c r="AT249" s="1"/>
  <c r="AA250"/>
  <c r="AB250"/>
  <c r="AC250"/>
  <c r="AS250" s="1"/>
  <c r="AD250"/>
  <c r="AT250" s="1"/>
  <c r="AA251"/>
  <c r="AB251"/>
  <c r="AC251"/>
  <c r="AS251" s="1"/>
  <c r="AD251"/>
  <c r="AT251" s="1"/>
  <c r="AA252"/>
  <c r="AB252"/>
  <c r="AC252"/>
  <c r="AS252" s="1"/>
  <c r="AD252"/>
  <c r="AT252" s="1"/>
  <c r="AA253"/>
  <c r="AB253"/>
  <c r="AC253"/>
  <c r="AS253" s="1"/>
  <c r="AD253"/>
  <c r="AT253" s="1"/>
  <c r="AA254"/>
  <c r="AB254"/>
  <c r="AC254"/>
  <c r="AS254" s="1"/>
  <c r="AD254"/>
  <c r="AT254" s="1"/>
  <c r="AA255"/>
  <c r="AB255"/>
  <c r="AC255"/>
  <c r="AS255" s="1"/>
  <c r="AD255"/>
  <c r="AT255" s="1"/>
  <c r="AA256"/>
  <c r="AB256"/>
  <c r="AC256"/>
  <c r="AS256" s="1"/>
  <c r="AD256"/>
  <c r="AT256" s="1"/>
  <c r="AA257"/>
  <c r="AB257"/>
  <c r="AC257"/>
  <c r="AS257" s="1"/>
  <c r="AD257"/>
  <c r="AT257" s="1"/>
  <c r="AA258"/>
  <c r="AB258"/>
  <c r="AC258"/>
  <c r="AS258" s="1"/>
  <c r="AD258"/>
  <c r="AT258" s="1"/>
  <c r="AA259"/>
  <c r="AB259"/>
  <c r="AC259"/>
  <c r="AS259" s="1"/>
  <c r="AD259"/>
  <c r="AT259" s="1"/>
  <c r="AA260"/>
  <c r="AB260"/>
  <c r="AC260"/>
  <c r="AS260" s="1"/>
  <c r="AD260"/>
  <c r="AT260" s="1"/>
  <c r="AA261"/>
  <c r="AB261"/>
  <c r="AC261"/>
  <c r="AS261" s="1"/>
  <c r="AD261"/>
  <c r="AT261" s="1"/>
  <c r="AA262"/>
  <c r="AB262"/>
  <c r="AC262"/>
  <c r="AS262" s="1"/>
  <c r="AD262"/>
  <c r="AT262" s="1"/>
  <c r="AA263"/>
  <c r="AB263"/>
  <c r="AC263"/>
  <c r="AD263"/>
  <c r="AA264"/>
  <c r="AB264"/>
  <c r="AC264"/>
  <c r="AD264"/>
  <c r="AA297"/>
  <c r="AB297"/>
  <c r="AC297"/>
  <c r="AS297" s="1"/>
  <c r="AD297"/>
  <c r="AT297" s="1"/>
  <c r="AA298"/>
  <c r="AB298"/>
  <c r="AC298"/>
  <c r="AS298" s="1"/>
  <c r="AD298"/>
  <c r="AT298" s="1"/>
  <c r="AA299"/>
  <c r="AB299"/>
  <c r="AC299"/>
  <c r="AS299" s="1"/>
  <c r="AD299"/>
  <c r="AT299" s="1"/>
  <c r="AA300"/>
  <c r="AB300"/>
  <c r="AC300"/>
  <c r="AS300" s="1"/>
  <c r="AD300"/>
  <c r="AT300" s="1"/>
  <c r="AA301"/>
  <c r="AB301"/>
  <c r="AC301"/>
  <c r="AS301" s="1"/>
  <c r="AD301"/>
  <c r="AT301" s="1"/>
  <c r="AA302"/>
  <c r="AB302"/>
  <c r="AC302"/>
  <c r="AS302" s="1"/>
  <c r="AD302"/>
  <c r="AT302" s="1"/>
  <c r="AA303"/>
  <c r="AB303"/>
  <c r="AC303"/>
  <c r="AS303" s="1"/>
  <c r="AD303"/>
  <c r="AT303" s="1"/>
  <c r="AA304"/>
  <c r="AB304"/>
  <c r="AC304"/>
  <c r="AS304" s="1"/>
  <c r="AD304"/>
  <c r="AT304" s="1"/>
  <c r="AA305"/>
  <c r="AB305"/>
  <c r="AC305"/>
  <c r="AS305" s="1"/>
  <c r="AD305"/>
  <c r="AT305" s="1"/>
  <c r="AA306"/>
  <c r="AB306"/>
  <c r="AC306"/>
  <c r="AS306" s="1"/>
  <c r="AD306"/>
  <c r="AT306" s="1"/>
  <c r="AA307"/>
  <c r="AB307"/>
  <c r="AC307"/>
  <c r="AS307" s="1"/>
  <c r="AD307"/>
  <c r="AT307" s="1"/>
  <c r="AA308"/>
  <c r="AB308"/>
  <c r="AC308"/>
  <c r="AS308" s="1"/>
  <c r="AD308"/>
  <c r="AT308" s="1"/>
  <c r="AA309"/>
  <c r="AB309"/>
  <c r="AC309"/>
  <c r="AS309" s="1"/>
  <c r="AD309"/>
  <c r="AT309" s="1"/>
  <c r="AA310"/>
  <c r="AB310"/>
  <c r="AC310"/>
  <c r="AS310" s="1"/>
  <c r="AD310"/>
  <c r="AT310" s="1"/>
  <c r="AA311"/>
  <c r="AB311"/>
  <c r="AC311"/>
  <c r="AS311" s="1"/>
  <c r="AD311"/>
  <c r="AT311" s="1"/>
  <c r="AA312"/>
  <c r="AB312"/>
  <c r="AC312"/>
  <c r="AS312" s="1"/>
  <c r="AD312"/>
  <c r="AT312" s="1"/>
  <c r="AA313"/>
  <c r="AB313"/>
  <c r="AC313"/>
  <c r="AS313" s="1"/>
  <c r="AD313"/>
  <c r="AT313" s="1"/>
  <c r="AA314"/>
  <c r="AB314"/>
  <c r="AC314"/>
  <c r="AS314" s="1"/>
  <c r="AD314"/>
  <c r="AT314" s="1"/>
  <c r="AA315"/>
  <c r="AB315"/>
  <c r="AC315"/>
  <c r="AS315" s="1"/>
  <c r="AD315"/>
  <c r="AT315" s="1"/>
  <c r="AA316"/>
  <c r="AB316"/>
  <c r="AC316"/>
  <c r="AS316" s="1"/>
  <c r="AD316"/>
  <c r="AT316" s="1"/>
  <c r="AA317"/>
  <c r="AB317"/>
  <c r="AC317"/>
  <c r="AS317" s="1"/>
  <c r="AD317"/>
  <c r="AT317" s="1"/>
  <c r="AA318"/>
  <c r="AB318"/>
  <c r="AC318"/>
  <c r="AS318" s="1"/>
  <c r="AD318"/>
  <c r="AT318" s="1"/>
  <c r="AA319"/>
  <c r="AB319"/>
  <c r="AC319"/>
  <c r="AS319" s="1"/>
  <c r="AD319"/>
  <c r="AT319" s="1"/>
  <c r="AA320"/>
  <c r="AB320"/>
  <c r="AC320"/>
  <c r="AS320" s="1"/>
  <c r="AD320"/>
  <c r="AT320" s="1"/>
  <c r="AA321"/>
  <c r="AB321"/>
  <c r="AC321"/>
  <c r="AS321" s="1"/>
  <c r="AD321"/>
  <c r="AT321" s="1"/>
  <c r="AA322"/>
  <c r="AB322"/>
  <c r="AC322"/>
  <c r="AS322" s="1"/>
  <c r="AD322"/>
  <c r="AT322" s="1"/>
  <c r="AA323"/>
  <c r="AB323"/>
  <c r="AC323"/>
  <c r="AS323" s="1"/>
  <c r="AD323"/>
  <c r="AT323" s="1"/>
  <c r="AA324"/>
  <c r="AB324"/>
  <c r="AC324"/>
  <c r="AS324" s="1"/>
  <c r="AD324"/>
  <c r="AT324" s="1"/>
  <c r="AA325"/>
  <c r="AB325"/>
  <c r="AC325"/>
  <c r="AS325" s="1"/>
  <c r="AD325"/>
  <c r="AT325" s="1"/>
  <c r="AA326"/>
  <c r="AB326"/>
  <c r="AC326"/>
  <c r="AS326" s="1"/>
  <c r="AD326"/>
  <c r="AT326" s="1"/>
  <c r="AA327"/>
  <c r="AB327"/>
  <c r="AC327"/>
  <c r="AS327" s="1"/>
  <c r="AD327"/>
  <c r="AT327" s="1"/>
  <c r="AA328"/>
  <c r="AB328"/>
  <c r="AC328"/>
  <c r="AS328" s="1"/>
  <c r="AD328"/>
  <c r="AT328" s="1"/>
  <c r="AA329"/>
  <c r="AB329"/>
  <c r="AC329"/>
  <c r="AS329" s="1"/>
  <c r="AD329"/>
  <c r="AT329" s="1"/>
  <c r="AA330"/>
  <c r="AB330"/>
  <c r="AC330"/>
  <c r="AS330" s="1"/>
  <c r="AD330"/>
  <c r="AT330" s="1"/>
  <c r="AA331"/>
  <c r="AB331"/>
  <c r="AC331"/>
  <c r="AS331" s="1"/>
  <c r="AD331"/>
  <c r="AT331" s="1"/>
  <c r="AA332"/>
  <c r="AB332"/>
  <c r="AC332"/>
  <c r="AS332" s="1"/>
  <c r="AD332"/>
  <c r="AT332" s="1"/>
  <c r="AA333"/>
  <c r="AB333"/>
  <c r="AC333"/>
  <c r="AS333" s="1"/>
  <c r="AD333"/>
  <c r="AT333" s="1"/>
  <c r="AA334"/>
  <c r="AB334"/>
  <c r="AC334"/>
  <c r="AS334" s="1"/>
  <c r="AD334"/>
  <c r="AT334" s="1"/>
  <c r="AA335"/>
  <c r="AB335"/>
  <c r="AC335"/>
  <c r="AS335" s="1"/>
  <c r="AD335"/>
  <c r="AT335" s="1"/>
  <c r="AA336"/>
  <c r="AB336"/>
  <c r="AC336"/>
  <c r="AS336" s="1"/>
  <c r="AD336"/>
  <c r="AT336" s="1"/>
  <c r="AA337"/>
  <c r="AB337"/>
  <c r="AC337"/>
  <c r="AS337" s="1"/>
  <c r="AD337"/>
  <c r="AT337" s="1"/>
  <c r="AA338"/>
  <c r="AB338"/>
  <c r="AC338"/>
  <c r="AS338" s="1"/>
  <c r="AD338"/>
  <c r="AT338" s="1"/>
  <c r="AA339"/>
  <c r="AB339"/>
  <c r="AC339"/>
  <c r="AS339" s="1"/>
  <c r="AD339"/>
  <c r="AT339" s="1"/>
  <c r="AA340"/>
  <c r="AB340"/>
  <c r="AC340"/>
  <c r="AS340" s="1"/>
  <c r="AD340"/>
  <c r="AT340" s="1"/>
  <c r="AA341"/>
  <c r="AB341"/>
  <c r="AC341"/>
  <c r="AS341" s="1"/>
  <c r="AD341"/>
  <c r="AT341" s="1"/>
  <c r="AA342"/>
  <c r="AB342"/>
  <c r="AC342"/>
  <c r="AS342" s="1"/>
  <c r="AD342"/>
  <c r="AT342" s="1"/>
  <c r="AA343"/>
  <c r="AB343"/>
  <c r="AC343"/>
  <c r="AS343" s="1"/>
  <c r="AD343"/>
  <c r="AT343" s="1"/>
  <c r="AA344"/>
  <c r="AB344"/>
  <c r="AC344"/>
  <c r="AS344" s="1"/>
  <c r="AD344"/>
  <c r="AT344" s="1"/>
  <c r="AA345"/>
  <c r="AB345"/>
  <c r="AC345"/>
  <c r="AS345" s="1"/>
  <c r="AD345"/>
  <c r="AT345" s="1"/>
  <c r="AA346"/>
  <c r="AB346"/>
  <c r="AC346"/>
  <c r="AS346" s="1"/>
  <c r="AD346"/>
  <c r="AT346" s="1"/>
  <c r="AA347"/>
  <c r="AB347"/>
  <c r="AC347"/>
  <c r="AS347" s="1"/>
  <c r="AD347"/>
  <c r="AT347" s="1"/>
  <c r="AA348"/>
  <c r="AB348"/>
  <c r="AC348"/>
  <c r="AS348" s="1"/>
  <c r="AD348"/>
  <c r="AT348" s="1"/>
  <c r="AA349"/>
  <c r="AB349"/>
  <c r="AC349"/>
  <c r="AS349" s="1"/>
  <c r="AD349"/>
  <c r="AT349" s="1"/>
  <c r="AA350"/>
  <c r="AB350"/>
  <c r="AC350"/>
  <c r="AS350" s="1"/>
  <c r="AD350"/>
  <c r="AT350" s="1"/>
  <c r="AA351"/>
  <c r="AB351"/>
  <c r="AC351"/>
  <c r="AS351" s="1"/>
  <c r="AD351"/>
  <c r="AT351" s="1"/>
  <c r="AA352"/>
  <c r="AB352"/>
  <c r="AC352"/>
  <c r="AS352" s="1"/>
  <c r="AD352"/>
  <c r="AT352" s="1"/>
  <c r="AA353"/>
  <c r="AB353"/>
  <c r="AC353"/>
  <c r="AS353" s="1"/>
  <c r="AD353"/>
  <c r="AT353" s="1"/>
  <c r="AA354"/>
  <c r="AB354"/>
  <c r="AC354"/>
  <c r="AS354" s="1"/>
  <c r="AD354"/>
  <c r="AT354" s="1"/>
  <c r="AA355"/>
  <c r="AB355"/>
  <c r="AC355"/>
  <c r="AS355" s="1"/>
  <c r="AD355"/>
  <c r="AT355" s="1"/>
  <c r="AA356"/>
  <c r="AB356"/>
  <c r="AC356"/>
  <c r="AS356" s="1"/>
  <c r="AD356"/>
  <c r="AT356" s="1"/>
  <c r="AA357"/>
  <c r="AB357"/>
  <c r="AC357"/>
  <c r="AS357" s="1"/>
  <c r="AD357"/>
  <c r="AT357" s="1"/>
  <c r="AA358"/>
  <c r="AB358"/>
  <c r="AC358"/>
  <c r="AS358" s="1"/>
  <c r="AD358"/>
  <c r="AT358" s="1"/>
  <c r="AA359"/>
  <c r="AB359"/>
  <c r="AC359"/>
  <c r="AS359" s="1"/>
  <c r="AD359"/>
  <c r="AT359" s="1"/>
  <c r="AA360"/>
  <c r="AB360"/>
  <c r="AC360"/>
  <c r="AS360" s="1"/>
  <c r="AD360"/>
  <c r="AT360" s="1"/>
  <c r="AA361"/>
  <c r="AB361"/>
  <c r="AC361"/>
  <c r="AS361" s="1"/>
  <c r="AD361"/>
  <c r="AT361" s="1"/>
  <c r="AA362"/>
  <c r="AB362"/>
  <c r="AC362"/>
  <c r="AS362" s="1"/>
  <c r="AD362"/>
  <c r="AT362" s="1"/>
  <c r="AA363"/>
  <c r="AB363"/>
  <c r="AC363"/>
  <c r="AS363" s="1"/>
  <c r="AD363"/>
  <c r="AT363" s="1"/>
  <c r="AA364"/>
  <c r="AB364"/>
  <c r="AC364"/>
  <c r="AS364" s="1"/>
  <c r="AD364"/>
  <c r="AT364" s="1"/>
  <c r="AA365"/>
  <c r="AB365"/>
  <c r="AC365"/>
  <c r="AS365" s="1"/>
  <c r="AD365"/>
  <c r="AT365" s="1"/>
  <c r="AA366"/>
  <c r="AB366"/>
  <c r="AC366"/>
  <c r="AS366" s="1"/>
  <c r="AD366"/>
  <c r="AT366" s="1"/>
  <c r="AA367"/>
  <c r="AB367"/>
  <c r="AC367"/>
  <c r="AS367" s="1"/>
  <c r="AD367"/>
  <c r="AT367" s="1"/>
  <c r="AA368"/>
  <c r="AB368"/>
  <c r="AC368"/>
  <c r="AS368" s="1"/>
  <c r="AD368"/>
  <c r="AT368" s="1"/>
  <c r="AA369"/>
  <c r="AB369"/>
  <c r="AC369"/>
  <c r="AS369" s="1"/>
  <c r="AD369"/>
  <c r="AT369" s="1"/>
  <c r="AA370"/>
  <c r="AB370"/>
  <c r="AC370"/>
  <c r="AS370" s="1"/>
  <c r="AD370"/>
  <c r="AT370" s="1"/>
  <c r="AA371"/>
  <c r="AB371"/>
  <c r="AC371"/>
  <c r="AS371" s="1"/>
  <c r="AD371"/>
  <c r="AT371" s="1"/>
  <c r="AA372"/>
  <c r="AB372"/>
  <c r="AC372"/>
  <c r="AS372" s="1"/>
  <c r="AD372"/>
  <c r="AT372" s="1"/>
  <c r="AA373"/>
  <c r="AB373"/>
  <c r="AC373"/>
  <c r="AS373" s="1"/>
  <c r="AD373"/>
  <c r="AT373" s="1"/>
  <c r="AA374"/>
  <c r="AB374"/>
  <c r="AC374"/>
  <c r="AS374" s="1"/>
  <c r="AD374"/>
  <c r="AT374" s="1"/>
  <c r="AA375"/>
  <c r="AB375"/>
  <c r="AC375"/>
  <c r="AS375" s="1"/>
  <c r="AD375"/>
  <c r="AT375" s="1"/>
  <c r="AA376"/>
  <c r="AB376"/>
  <c r="AC376"/>
  <c r="AS376" s="1"/>
  <c r="AD376"/>
  <c r="AT376" s="1"/>
  <c r="AA377"/>
  <c r="AB377"/>
  <c r="AC377"/>
  <c r="AS377" s="1"/>
  <c r="AD377"/>
  <c r="AT377" s="1"/>
  <c r="AA378"/>
  <c r="AB378"/>
  <c r="AC378"/>
  <c r="AS378" s="1"/>
  <c r="AD378"/>
  <c r="AT378" s="1"/>
  <c r="AA379"/>
  <c r="AB379"/>
  <c r="AC379"/>
  <c r="AS379" s="1"/>
  <c r="AD379"/>
  <c r="AT379" s="1"/>
  <c r="AA380"/>
  <c r="AB380"/>
  <c r="AC380"/>
  <c r="AS380" s="1"/>
  <c r="AD380"/>
  <c r="AT380" s="1"/>
  <c r="AA381"/>
  <c r="AB381"/>
  <c r="AC381"/>
  <c r="AS381" s="1"/>
  <c r="AD381"/>
  <c r="AT381" s="1"/>
  <c r="AA382"/>
  <c r="AB382"/>
  <c r="AC382"/>
  <c r="AS382" s="1"/>
  <c r="AD382"/>
  <c r="AT382" s="1"/>
  <c r="AA383"/>
  <c r="AB383"/>
  <c r="AC383"/>
  <c r="AS383" s="1"/>
  <c r="AD383"/>
  <c r="AT383" s="1"/>
  <c r="AA384"/>
  <c r="AB384"/>
  <c r="AC384"/>
  <c r="AS384" s="1"/>
  <c r="AD384"/>
  <c r="AT384" s="1"/>
  <c r="AA385"/>
  <c r="AB385"/>
  <c r="AC385"/>
  <c r="AS385" s="1"/>
  <c r="AD385"/>
  <c r="AT385" s="1"/>
  <c r="AA386"/>
  <c r="AB386"/>
  <c r="AC386"/>
  <c r="AS386" s="1"/>
  <c r="AD386"/>
  <c r="AT386" s="1"/>
  <c r="AA387"/>
  <c r="AB387"/>
  <c r="AC387"/>
  <c r="AS387" s="1"/>
  <c r="AD387"/>
  <c r="AT387" s="1"/>
  <c r="AA388"/>
  <c r="AB388"/>
  <c r="AC388"/>
  <c r="AS388" s="1"/>
  <c r="AD388"/>
  <c r="AT388" s="1"/>
  <c r="AA389"/>
  <c r="AB389"/>
  <c r="AC389"/>
  <c r="AS389" s="1"/>
  <c r="AD389"/>
  <c r="AT389" s="1"/>
  <c r="AA390"/>
  <c r="AB390"/>
  <c r="AC390"/>
  <c r="AS390" s="1"/>
  <c r="AD390"/>
  <c r="AT390" s="1"/>
  <c r="AA391"/>
  <c r="AB391"/>
  <c r="AC391"/>
  <c r="AS391" s="1"/>
  <c r="AD391"/>
  <c r="AT391" s="1"/>
  <c r="AA392"/>
  <c r="AB392"/>
  <c r="AC392"/>
  <c r="AS392" s="1"/>
  <c r="AD392"/>
  <c r="AT392" s="1"/>
  <c r="AA393"/>
  <c r="AB393"/>
  <c r="AC393"/>
  <c r="AS393" s="1"/>
  <c r="AD393"/>
  <c r="AT393" s="1"/>
  <c r="AA394"/>
  <c r="AB394"/>
  <c r="AC394"/>
  <c r="AS394" s="1"/>
  <c r="AD394"/>
  <c r="AT394" s="1"/>
  <c r="AA395"/>
  <c r="AB395"/>
  <c r="AC395"/>
  <c r="AS395" s="1"/>
  <c r="AD395"/>
  <c r="AT395" s="1"/>
  <c r="AA396"/>
  <c r="AB396"/>
  <c r="AC396"/>
  <c r="AS396" s="1"/>
  <c r="AD396"/>
  <c r="AT396" s="1"/>
  <c r="AA397"/>
  <c r="AB397"/>
  <c r="AC397"/>
  <c r="AS397" s="1"/>
  <c r="AD397"/>
  <c r="AT397" s="1"/>
  <c r="AA398"/>
  <c r="AB398"/>
  <c r="AC398"/>
  <c r="AS398" s="1"/>
  <c r="AD398"/>
  <c r="AT398" s="1"/>
  <c r="AA399"/>
  <c r="AB399"/>
  <c r="AC399"/>
  <c r="AS399" s="1"/>
  <c r="AD399"/>
  <c r="AT399" s="1"/>
  <c r="AA400"/>
  <c r="AB400"/>
  <c r="AC400"/>
  <c r="AS400" s="1"/>
  <c r="AD400"/>
  <c r="AT400" s="1"/>
  <c r="AA401"/>
  <c r="AB401"/>
  <c r="AC401"/>
  <c r="AS401" s="1"/>
  <c r="AD401"/>
  <c r="AT401" s="1"/>
  <c r="AA402"/>
  <c r="AB402"/>
  <c r="AC402"/>
  <c r="AS402" s="1"/>
  <c r="AD402"/>
  <c r="AT402" s="1"/>
  <c r="AA403"/>
  <c r="AB403"/>
  <c r="AC403"/>
  <c r="AS403" s="1"/>
  <c r="AD403"/>
  <c r="AT403" s="1"/>
  <c r="AA404"/>
  <c r="AB404"/>
  <c r="AC404"/>
  <c r="AS404" s="1"/>
  <c r="AD404"/>
  <c r="AT404" s="1"/>
  <c r="AA405"/>
  <c r="AB405"/>
  <c r="AC405"/>
  <c r="AS405" s="1"/>
  <c r="AD405"/>
  <c r="AT405" s="1"/>
  <c r="AA406"/>
  <c r="AB406"/>
  <c r="AC406"/>
  <c r="AS406" s="1"/>
  <c r="AD406"/>
  <c r="AT406" s="1"/>
  <c r="AA407"/>
  <c r="AB407"/>
  <c r="AC407"/>
  <c r="AS407" s="1"/>
  <c r="AD407"/>
  <c r="AT407" s="1"/>
  <c r="AA408"/>
  <c r="AB408"/>
  <c r="AC408"/>
  <c r="AS408" s="1"/>
  <c r="AD408"/>
  <c r="AT408" s="1"/>
  <c r="AA409"/>
  <c r="AB409"/>
  <c r="AC409"/>
  <c r="AS409" s="1"/>
  <c r="AD409"/>
  <c r="AT409" s="1"/>
  <c r="AA410"/>
  <c r="AB410"/>
  <c r="AC410"/>
  <c r="AS410" s="1"/>
  <c r="AD410"/>
  <c r="AT410" s="1"/>
  <c r="AA411"/>
  <c r="AB411"/>
  <c r="AC411"/>
  <c r="AS411" s="1"/>
  <c r="AD411"/>
  <c r="AT411" s="1"/>
  <c r="AA412"/>
  <c r="AB412"/>
  <c r="AC412"/>
  <c r="AS412" s="1"/>
  <c r="AD412"/>
  <c r="AT412" s="1"/>
  <c r="AA413"/>
  <c r="AB413"/>
  <c r="AC413"/>
  <c r="AS413" s="1"/>
  <c r="AD413"/>
  <c r="AT413" s="1"/>
  <c r="AA414"/>
  <c r="AB414"/>
  <c r="AC414"/>
  <c r="AS414" s="1"/>
  <c r="AD414"/>
  <c r="AT414" s="1"/>
  <c r="AA415"/>
  <c r="AB415"/>
  <c r="AC415"/>
  <c r="AS415" s="1"/>
  <c r="AD415"/>
  <c r="AT415" s="1"/>
  <c r="AA416"/>
  <c r="AB416"/>
  <c r="AC416"/>
  <c r="AS416" s="1"/>
  <c r="AD416"/>
  <c r="AT416" s="1"/>
  <c r="AA417"/>
  <c r="AB417"/>
  <c r="AC417"/>
  <c r="AS417" s="1"/>
  <c r="AD417"/>
  <c r="AT417" s="1"/>
  <c r="AA418"/>
  <c r="AB418"/>
  <c r="AC418"/>
  <c r="AS418" s="1"/>
  <c r="AD418"/>
  <c r="AT418" s="1"/>
  <c r="AA419"/>
  <c r="AB419"/>
  <c r="AC419"/>
  <c r="AS419" s="1"/>
  <c r="AD419"/>
  <c r="AT419" s="1"/>
  <c r="AA420"/>
  <c r="AB420"/>
  <c r="AC420"/>
  <c r="AS420" s="1"/>
  <c r="AD420"/>
  <c r="AT420" s="1"/>
  <c r="AA421"/>
  <c r="AB421"/>
  <c r="AC421"/>
  <c r="AS421" s="1"/>
  <c r="AD421"/>
  <c r="AT421" s="1"/>
  <c r="AA422"/>
  <c r="AB422"/>
  <c r="AC422"/>
  <c r="AS422" s="1"/>
  <c r="AD422"/>
  <c r="AT422" s="1"/>
  <c r="AA423"/>
  <c r="AB423"/>
  <c r="AC423"/>
  <c r="AS423" s="1"/>
  <c r="AD423"/>
  <c r="AT423" s="1"/>
  <c r="AA424"/>
  <c r="AB424"/>
  <c r="AC424"/>
  <c r="AS424" s="1"/>
  <c r="AD424"/>
  <c r="AT424" s="1"/>
  <c r="AA425"/>
  <c r="AB425"/>
  <c r="AC425"/>
  <c r="AS425" s="1"/>
  <c r="AD425"/>
  <c r="AT425" s="1"/>
  <c r="AA426"/>
  <c r="AB426"/>
  <c r="AC426"/>
  <c r="AS426" s="1"/>
  <c r="AD426"/>
  <c r="AT426" s="1"/>
  <c r="AA427"/>
  <c r="AB427"/>
  <c r="AC427"/>
  <c r="AS427" s="1"/>
  <c r="AD427"/>
  <c r="AT427" s="1"/>
  <c r="AA428"/>
  <c r="AB428"/>
  <c r="AC428"/>
  <c r="AS428" s="1"/>
  <c r="AD428"/>
  <c r="AT428" s="1"/>
  <c r="AA429"/>
  <c r="AB429"/>
  <c r="AC429"/>
  <c r="AS429" s="1"/>
  <c r="AD429"/>
  <c r="AT429" s="1"/>
  <c r="AA430"/>
  <c r="AB430"/>
  <c r="AC430"/>
  <c r="AS430" s="1"/>
  <c r="AD430"/>
  <c r="AT430" s="1"/>
  <c r="AA431"/>
  <c r="AB431"/>
  <c r="AC431"/>
  <c r="AS431" s="1"/>
  <c r="AD431"/>
  <c r="AT431" s="1"/>
  <c r="AA432"/>
  <c r="AB432"/>
  <c r="AC432"/>
  <c r="AS432" s="1"/>
  <c r="AD432"/>
  <c r="AT432" s="1"/>
  <c r="AA433"/>
  <c r="AB433"/>
  <c r="AC433"/>
  <c r="AS433" s="1"/>
  <c r="AD433"/>
  <c r="AT433" s="1"/>
  <c r="AA434"/>
  <c r="AB434"/>
  <c r="AC434"/>
  <c r="AS434" s="1"/>
  <c r="AD434"/>
  <c r="AT434" s="1"/>
  <c r="AA435"/>
  <c r="AB435"/>
  <c r="AC435"/>
  <c r="AS435" s="1"/>
  <c r="AD435"/>
  <c r="AT435" s="1"/>
  <c r="AA436"/>
  <c r="AB436"/>
  <c r="AC436"/>
  <c r="AS436" s="1"/>
  <c r="AD436"/>
  <c r="AT436" s="1"/>
  <c r="AA437"/>
  <c r="AB437"/>
  <c r="AC437"/>
  <c r="AS437" s="1"/>
  <c r="AD437"/>
  <c r="AT437" s="1"/>
  <c r="AA438"/>
  <c r="AB438"/>
  <c r="AC438"/>
  <c r="AS438" s="1"/>
  <c r="AD438"/>
  <c r="AT438" s="1"/>
  <c r="AA439"/>
  <c r="AB439"/>
  <c r="AC439"/>
  <c r="AS439" s="1"/>
  <c r="AD439"/>
  <c r="AT439" s="1"/>
  <c r="AA440"/>
  <c r="AB440"/>
  <c r="AC440"/>
  <c r="AS440" s="1"/>
  <c r="AD440"/>
  <c r="AT440" s="1"/>
  <c r="AA441"/>
  <c r="AB441"/>
  <c r="AC441"/>
  <c r="AS441" s="1"/>
  <c r="AD441"/>
  <c r="AT441" s="1"/>
  <c r="AA442"/>
  <c r="AB442"/>
  <c r="AC442"/>
  <c r="AS442" s="1"/>
  <c r="AD442"/>
  <c r="AT442" s="1"/>
  <c r="AA443"/>
  <c r="AB443"/>
  <c r="AC443"/>
  <c r="AS443" s="1"/>
  <c r="AD443"/>
  <c r="AT443" s="1"/>
  <c r="AA444"/>
  <c r="AB444"/>
  <c r="AC444"/>
  <c r="AS444" s="1"/>
  <c r="AD444"/>
  <c r="AT444" s="1"/>
  <c r="AA445"/>
  <c r="AB445"/>
  <c r="AC445"/>
  <c r="AS445" s="1"/>
  <c r="AD445"/>
  <c r="AT445" s="1"/>
  <c r="AA446"/>
  <c r="AB446"/>
  <c r="AC446"/>
  <c r="AS446" s="1"/>
  <c r="AD446"/>
  <c r="AT446" s="1"/>
  <c r="AA447"/>
  <c r="AB447"/>
  <c r="AC447"/>
  <c r="AS447" s="1"/>
  <c r="AD447"/>
  <c r="AT447" s="1"/>
  <c r="AA448"/>
  <c r="AB448"/>
  <c r="AC448"/>
  <c r="AS448" s="1"/>
  <c r="AD448"/>
  <c r="AT448" s="1"/>
  <c r="AA449"/>
  <c r="AB449"/>
  <c r="AC449"/>
  <c r="AS449" s="1"/>
  <c r="AD449"/>
  <c r="AT449" s="1"/>
  <c r="AA450"/>
  <c r="AB450"/>
  <c r="AC450"/>
  <c r="AS450" s="1"/>
  <c r="AD450"/>
  <c r="AT450" s="1"/>
  <c r="AA451"/>
  <c r="AB451"/>
  <c r="AC451"/>
  <c r="AS451" s="1"/>
  <c r="AD451"/>
  <c r="AT451" s="1"/>
  <c r="AA452"/>
  <c r="AB452"/>
  <c r="AC452"/>
  <c r="AS452" s="1"/>
  <c r="AD452"/>
  <c r="AT452" s="1"/>
  <c r="AA453"/>
  <c r="AB453"/>
  <c r="AC453"/>
  <c r="AS453" s="1"/>
  <c r="AD453"/>
  <c r="AT453" s="1"/>
  <c r="AA454"/>
  <c r="AB454"/>
  <c r="AC454"/>
  <c r="AS454" s="1"/>
  <c r="AD454"/>
  <c r="AT454" s="1"/>
  <c r="AA455"/>
  <c r="AB455"/>
  <c r="AC455"/>
  <c r="AS455" s="1"/>
  <c r="AD455"/>
  <c r="AT455" s="1"/>
  <c r="AA456"/>
  <c r="AB456"/>
  <c r="AC456"/>
  <c r="AS456" s="1"/>
  <c r="AD456"/>
  <c r="AT456" s="1"/>
  <c r="AA457"/>
  <c r="AB457"/>
  <c r="AC457"/>
  <c r="AS457" s="1"/>
  <c r="AD457"/>
  <c r="AT457" s="1"/>
  <c r="AA458"/>
  <c r="AB458"/>
  <c r="AC458"/>
  <c r="AS458" s="1"/>
  <c r="AD458"/>
  <c r="AT458" s="1"/>
  <c r="AA459"/>
  <c r="AB459"/>
  <c r="AC459"/>
  <c r="AS459" s="1"/>
  <c r="AD459"/>
  <c r="AT459" s="1"/>
  <c r="AA460"/>
  <c r="AB460"/>
  <c r="AC460"/>
  <c r="AS460" s="1"/>
  <c r="AD460"/>
  <c r="AT460" s="1"/>
  <c r="AA461"/>
  <c r="AB461"/>
  <c r="AC461"/>
  <c r="AS461" s="1"/>
  <c r="AD461"/>
  <c r="AT461" s="1"/>
  <c r="AA462"/>
  <c r="AB462"/>
  <c r="AC462"/>
  <c r="AS462" s="1"/>
  <c r="AD462"/>
  <c r="AT462" s="1"/>
  <c r="AA463"/>
  <c r="AB463"/>
  <c r="AC463"/>
  <c r="AS463" s="1"/>
  <c r="AD463"/>
  <c r="AT463" s="1"/>
  <c r="AA464"/>
  <c r="AB464"/>
  <c r="AC464"/>
  <c r="AS464" s="1"/>
  <c r="AD464"/>
  <c r="AT464" s="1"/>
  <c r="AA465"/>
  <c r="AB465"/>
  <c r="AC465"/>
  <c r="AS465" s="1"/>
  <c r="AD465"/>
  <c r="AT465" s="1"/>
  <c r="AA466"/>
  <c r="AB466"/>
  <c r="AC466"/>
  <c r="AS466" s="1"/>
  <c r="AD466"/>
  <c r="AT466" s="1"/>
  <c r="AA467"/>
  <c r="AB467"/>
  <c r="AC467"/>
  <c r="AS467" s="1"/>
  <c r="AD467"/>
  <c r="AT467" s="1"/>
  <c r="AA468"/>
  <c r="AB468"/>
  <c r="AC468"/>
  <c r="AS468" s="1"/>
  <c r="AD468"/>
  <c r="AT468" s="1"/>
  <c r="AA469"/>
  <c r="AB469"/>
  <c r="AC469"/>
  <c r="AS469" s="1"/>
  <c r="AD469"/>
  <c r="AT469" s="1"/>
  <c r="AA470"/>
  <c r="AB470"/>
  <c r="AC470"/>
  <c r="AS470" s="1"/>
  <c r="AD470"/>
  <c r="AT470" s="1"/>
  <c r="AA471"/>
  <c r="AB471"/>
  <c r="AC471"/>
  <c r="AS471" s="1"/>
  <c r="AD471"/>
  <c r="AT471" s="1"/>
  <c r="AA472"/>
  <c r="AB472"/>
  <c r="AC472"/>
  <c r="AS472" s="1"/>
  <c r="AD472"/>
  <c r="AT472" s="1"/>
  <c r="AA473"/>
  <c r="AB473"/>
  <c r="AC473"/>
  <c r="AS473" s="1"/>
  <c r="AD473"/>
  <c r="AT473" s="1"/>
  <c r="AA474"/>
  <c r="AB474"/>
  <c r="AC474"/>
  <c r="AS474" s="1"/>
  <c r="AD474"/>
  <c r="AT474" s="1"/>
  <c r="AA475"/>
  <c r="AB475"/>
  <c r="AC475"/>
  <c r="AS475" s="1"/>
  <c r="AD475"/>
  <c r="AT475" s="1"/>
  <c r="AA476"/>
  <c r="AB476"/>
  <c r="AC476"/>
  <c r="AS476" s="1"/>
  <c r="AD476"/>
  <c r="AT476" s="1"/>
  <c r="AA477"/>
  <c r="AB477"/>
  <c r="AC477"/>
  <c r="AS477" s="1"/>
  <c r="AD477"/>
  <c r="AT477" s="1"/>
  <c r="AA478"/>
  <c r="AB478"/>
  <c r="AC478"/>
  <c r="AS478" s="1"/>
  <c r="AD478"/>
  <c r="AT478" s="1"/>
  <c r="AA479"/>
  <c r="AB479"/>
  <c r="AC479"/>
  <c r="AS479" s="1"/>
  <c r="AD479"/>
  <c r="AT479" s="1"/>
  <c r="AA480"/>
  <c r="AB480"/>
  <c r="AC480"/>
  <c r="AS480" s="1"/>
  <c r="AD480"/>
  <c r="AT480" s="1"/>
  <c r="AA481"/>
  <c r="AB481"/>
  <c r="AC481"/>
  <c r="AS481" s="1"/>
  <c r="AD481"/>
  <c r="AT481" s="1"/>
  <c r="AA482"/>
  <c r="AB482"/>
  <c r="AC482"/>
  <c r="AS482" s="1"/>
  <c r="AD482"/>
  <c r="AT482" s="1"/>
  <c r="AA483"/>
  <c r="AB483"/>
  <c r="AC483"/>
  <c r="AS483" s="1"/>
  <c r="AD483"/>
  <c r="AT483" s="1"/>
  <c r="AA484"/>
  <c r="AB484"/>
  <c r="AC484"/>
  <c r="AS484" s="1"/>
  <c r="AD484"/>
  <c r="AT484" s="1"/>
  <c r="AA485"/>
  <c r="AB485"/>
  <c r="AC485"/>
  <c r="AS485" s="1"/>
  <c r="AD485"/>
  <c r="AT485" s="1"/>
  <c r="AA486"/>
  <c r="AB486"/>
  <c r="AC486"/>
  <c r="AS486" s="1"/>
  <c r="AD486"/>
  <c r="AT486" s="1"/>
  <c r="AA487"/>
  <c r="AB487"/>
  <c r="AC487"/>
  <c r="AS487" s="1"/>
  <c r="AD487"/>
  <c r="AT487" s="1"/>
  <c r="AA488"/>
  <c r="AB488"/>
  <c r="AC488"/>
  <c r="AS488" s="1"/>
  <c r="AD488"/>
  <c r="AT488" s="1"/>
  <c r="AA489"/>
  <c r="AB489"/>
  <c r="AC489"/>
  <c r="AS489" s="1"/>
  <c r="AD489"/>
  <c r="AT489" s="1"/>
  <c r="AA490"/>
  <c r="AB490"/>
  <c r="AC490"/>
  <c r="AS490" s="1"/>
  <c r="AD490"/>
  <c r="AT490" s="1"/>
  <c r="AA491"/>
  <c r="AB491"/>
  <c r="AC491"/>
  <c r="AS491" s="1"/>
  <c r="AD491"/>
  <c r="AT491" s="1"/>
  <c r="AA492"/>
  <c r="AB492"/>
  <c r="AC492"/>
  <c r="AS492" s="1"/>
  <c r="AD492"/>
  <c r="AT492" s="1"/>
  <c r="AA493"/>
  <c r="AB493"/>
  <c r="AC493"/>
  <c r="AS493" s="1"/>
  <c r="AD493"/>
  <c r="AT493" s="1"/>
  <c r="AA494"/>
  <c r="AB494"/>
  <c r="AC494"/>
  <c r="AS494" s="1"/>
  <c r="AD494"/>
  <c r="AT494" s="1"/>
  <c r="AA495"/>
  <c r="AB495"/>
  <c r="AC495"/>
  <c r="AS495" s="1"/>
  <c r="AD495"/>
  <c r="AT495" s="1"/>
  <c r="AA496"/>
  <c r="AB496"/>
  <c r="AC496"/>
  <c r="AS496" s="1"/>
  <c r="AD496"/>
  <c r="AT496" s="1"/>
  <c r="AA497"/>
  <c r="AB497"/>
  <c r="AC497"/>
  <c r="AS497" s="1"/>
  <c r="AD497"/>
  <c r="AT497" s="1"/>
  <c r="AA498"/>
  <c r="AB498"/>
  <c r="AC498"/>
  <c r="AS498" s="1"/>
  <c r="AD498"/>
  <c r="AT498" s="1"/>
  <c r="AA499"/>
  <c r="AB499"/>
  <c r="AC499"/>
  <c r="AS499" s="1"/>
  <c r="AD499"/>
  <c r="AT499" s="1"/>
  <c r="AA500"/>
  <c r="AB500"/>
  <c r="AC500"/>
  <c r="AS500" s="1"/>
  <c r="AD500"/>
  <c r="AT500" s="1"/>
  <c r="AA501"/>
  <c r="AB501"/>
  <c r="AC501"/>
  <c r="AS501" s="1"/>
  <c r="AD501"/>
  <c r="AT501" s="1"/>
  <c r="AA502"/>
  <c r="AB502"/>
  <c r="AC502"/>
  <c r="AS502" s="1"/>
  <c r="AD502"/>
  <c r="AT502" s="1"/>
  <c r="AA503"/>
  <c r="AB503"/>
  <c r="AC503"/>
  <c r="AS503" s="1"/>
  <c r="AD503"/>
  <c r="AT503" s="1"/>
  <c r="AA504"/>
  <c r="AB504"/>
  <c r="AC504"/>
  <c r="AS504" s="1"/>
  <c r="AD504"/>
  <c r="AT504" s="1"/>
  <c r="AA505"/>
  <c r="AB505"/>
  <c r="AC505"/>
  <c r="AS505" s="1"/>
  <c r="AD505"/>
  <c r="AT505" s="1"/>
  <c r="AA506"/>
  <c r="AB506"/>
  <c r="AC506"/>
  <c r="AS506" s="1"/>
  <c r="AD506"/>
  <c r="AT506" s="1"/>
  <c r="AA507"/>
  <c r="AB507"/>
  <c r="AC507"/>
  <c r="AS507" s="1"/>
  <c r="AD507"/>
  <c r="AT507" s="1"/>
  <c r="AA508"/>
  <c r="AB508"/>
  <c r="AC508"/>
  <c r="AS508" s="1"/>
  <c r="AD508"/>
  <c r="AT508" s="1"/>
  <c r="W8"/>
  <c r="X8"/>
  <c r="W9"/>
  <c r="X9"/>
  <c r="W10"/>
  <c r="X10"/>
  <c r="W11"/>
  <c r="X11"/>
  <c r="W12"/>
  <c r="X12"/>
  <c r="W13"/>
  <c r="X13"/>
  <c r="W14"/>
  <c r="X14"/>
  <c r="W15"/>
  <c r="X15"/>
  <c r="W16"/>
  <c r="X16"/>
  <c r="W17"/>
  <c r="X17"/>
  <c r="W18"/>
  <c r="X18"/>
  <c r="W19"/>
  <c r="X19"/>
  <c r="W20"/>
  <c r="X20"/>
  <c r="W21"/>
  <c r="X21"/>
  <c r="W22"/>
  <c r="X22"/>
  <c r="W23"/>
  <c r="X23"/>
  <c r="W24"/>
  <c r="X24"/>
  <c r="W25"/>
  <c r="X25"/>
  <c r="W26"/>
  <c r="X26"/>
  <c r="W27"/>
  <c r="X27"/>
  <c r="W28"/>
  <c r="X28"/>
  <c r="W29"/>
  <c r="X29"/>
  <c r="W30"/>
  <c r="X30"/>
  <c r="W31"/>
  <c r="X31"/>
  <c r="W32"/>
  <c r="X32"/>
  <c r="W33"/>
  <c r="X33"/>
  <c r="W34"/>
  <c r="X34"/>
  <c r="W35"/>
  <c r="X35"/>
  <c r="W36"/>
  <c r="X36"/>
  <c r="W37"/>
  <c r="X37"/>
  <c r="W38"/>
  <c r="X38"/>
  <c r="W39"/>
  <c r="X39"/>
  <c r="W40"/>
  <c r="X40"/>
  <c r="W41"/>
  <c r="X41"/>
  <c r="W42"/>
  <c r="X42"/>
  <c r="W43"/>
  <c r="X43"/>
  <c r="W44"/>
  <c r="X44"/>
  <c r="W45"/>
  <c r="X45"/>
  <c r="W46"/>
  <c r="X46"/>
  <c r="W47"/>
  <c r="X47"/>
  <c r="W48"/>
  <c r="X48"/>
  <c r="W49"/>
  <c r="X49"/>
  <c r="W50"/>
  <c r="X50"/>
  <c r="W51"/>
  <c r="X51"/>
  <c r="W83"/>
  <c r="X83"/>
  <c r="W84"/>
  <c r="X84"/>
  <c r="W85"/>
  <c r="X85"/>
  <c r="W86"/>
  <c r="X86"/>
  <c r="W87"/>
  <c r="X87"/>
  <c r="W88"/>
  <c r="X88"/>
  <c r="W89"/>
  <c r="X89"/>
  <c r="W90"/>
  <c r="X90"/>
  <c r="W91"/>
  <c r="X91"/>
  <c r="W92"/>
  <c r="X92"/>
  <c r="W93"/>
  <c r="X93"/>
  <c r="W94"/>
  <c r="X94"/>
  <c r="W95"/>
  <c r="X95"/>
  <c r="W96"/>
  <c r="X96"/>
  <c r="W97"/>
  <c r="X97"/>
  <c r="W98"/>
  <c r="X98"/>
  <c r="W99"/>
  <c r="X99"/>
  <c r="W100"/>
  <c r="X100"/>
  <c r="W101"/>
  <c r="X101"/>
  <c r="W102"/>
  <c r="X102"/>
  <c r="W103"/>
  <c r="X103"/>
  <c r="W104"/>
  <c r="X104"/>
  <c r="W105"/>
  <c r="X105"/>
  <c r="W106"/>
  <c r="X106"/>
  <c r="W107"/>
  <c r="X107"/>
  <c r="W108"/>
  <c r="X108"/>
  <c r="W109"/>
  <c r="X109"/>
  <c r="W110"/>
  <c r="X110"/>
  <c r="W111"/>
  <c r="X111"/>
  <c r="W112"/>
  <c r="X112"/>
  <c r="W113"/>
  <c r="X113"/>
  <c r="W114"/>
  <c r="X114"/>
  <c r="W115"/>
  <c r="X115"/>
  <c r="W116"/>
  <c r="X116"/>
  <c r="W117"/>
  <c r="X117"/>
  <c r="W118"/>
  <c r="X118"/>
  <c r="W119"/>
  <c r="X119"/>
  <c r="W120"/>
  <c r="X120"/>
  <c r="W121"/>
  <c r="X121"/>
  <c r="W122"/>
  <c r="X122"/>
  <c r="W123"/>
  <c r="X123"/>
  <c r="W124"/>
  <c r="X124"/>
  <c r="W125"/>
  <c r="X125"/>
  <c r="W126"/>
  <c r="X126"/>
  <c r="W127"/>
  <c r="X127"/>
  <c r="W128"/>
  <c r="X128"/>
  <c r="W129"/>
  <c r="X129"/>
  <c r="W130"/>
  <c r="X130"/>
  <c r="W131"/>
  <c r="X131"/>
  <c r="W132"/>
  <c r="X132"/>
  <c r="W133"/>
  <c r="X133"/>
  <c r="W134"/>
  <c r="X134"/>
  <c r="W135"/>
  <c r="X135"/>
  <c r="W136"/>
  <c r="BC136" s="1"/>
  <c r="X136"/>
  <c r="W137"/>
  <c r="X137"/>
  <c r="W138"/>
  <c r="X138"/>
  <c r="W139"/>
  <c r="X139"/>
  <c r="W140"/>
  <c r="BC140" s="1"/>
  <c r="X140"/>
  <c r="W141"/>
  <c r="X141"/>
  <c r="W142"/>
  <c r="X142"/>
  <c r="W143"/>
  <c r="X143"/>
  <c r="W144"/>
  <c r="BC144" s="1"/>
  <c r="X144"/>
  <c r="W145"/>
  <c r="X145"/>
  <c r="W146"/>
  <c r="X146"/>
  <c r="W147"/>
  <c r="X147"/>
  <c r="W148"/>
  <c r="BC148" s="1"/>
  <c r="X148"/>
  <c r="W149"/>
  <c r="X149"/>
  <c r="W150"/>
  <c r="X150"/>
  <c r="W151"/>
  <c r="X151"/>
  <c r="W152"/>
  <c r="BC152" s="1"/>
  <c r="X152"/>
  <c r="W153"/>
  <c r="X153"/>
  <c r="W154"/>
  <c r="X154"/>
  <c r="W155"/>
  <c r="X155"/>
  <c r="W156"/>
  <c r="X156"/>
  <c r="W157"/>
  <c r="X157"/>
  <c r="W158"/>
  <c r="BC158" s="1"/>
  <c r="X158"/>
  <c r="W159"/>
  <c r="X159"/>
  <c r="W160"/>
  <c r="BC160" s="1"/>
  <c r="X160"/>
  <c r="W161"/>
  <c r="X161"/>
  <c r="W162"/>
  <c r="BC162" s="1"/>
  <c r="X162"/>
  <c r="W163"/>
  <c r="X163"/>
  <c r="W164"/>
  <c r="BC164" s="1"/>
  <c r="X164"/>
  <c r="W165"/>
  <c r="X165"/>
  <c r="W166"/>
  <c r="BC166" s="1"/>
  <c r="X166"/>
  <c r="W167"/>
  <c r="X167"/>
  <c r="W168"/>
  <c r="BC168" s="1"/>
  <c r="X168"/>
  <c r="W169"/>
  <c r="X169"/>
  <c r="W170"/>
  <c r="BC170" s="1"/>
  <c r="X170"/>
  <c r="W171"/>
  <c r="X171"/>
  <c r="W172"/>
  <c r="BC172" s="1"/>
  <c r="X172"/>
  <c r="W173"/>
  <c r="X173"/>
  <c r="W174"/>
  <c r="BC174" s="1"/>
  <c r="X174"/>
  <c r="W175"/>
  <c r="X175"/>
  <c r="W176"/>
  <c r="BC176" s="1"/>
  <c r="X176"/>
  <c r="W177"/>
  <c r="X177"/>
  <c r="W178"/>
  <c r="BC178" s="1"/>
  <c r="X178"/>
  <c r="W179"/>
  <c r="X179"/>
  <c r="W180"/>
  <c r="BC180" s="1"/>
  <c r="X180"/>
  <c r="W181"/>
  <c r="X181"/>
  <c r="W182"/>
  <c r="BC182" s="1"/>
  <c r="X182"/>
  <c r="W183"/>
  <c r="X183"/>
  <c r="W184"/>
  <c r="BC184" s="1"/>
  <c r="X184"/>
  <c r="W185"/>
  <c r="BC185" s="1"/>
  <c r="X185"/>
  <c r="W186"/>
  <c r="BC186" s="1"/>
  <c r="X186"/>
  <c r="W187"/>
  <c r="X187"/>
  <c r="W188"/>
  <c r="BC188" s="1"/>
  <c r="X188"/>
  <c r="W189"/>
  <c r="X189"/>
  <c r="W190"/>
  <c r="BC190" s="1"/>
  <c r="X190"/>
  <c r="W191"/>
  <c r="X191"/>
  <c r="W192"/>
  <c r="BC192" s="1"/>
  <c r="X192"/>
  <c r="W193"/>
  <c r="X193"/>
  <c r="W194"/>
  <c r="BC194" s="1"/>
  <c r="X194"/>
  <c r="W195"/>
  <c r="X195"/>
  <c r="W196"/>
  <c r="BC196" s="1"/>
  <c r="X196"/>
  <c r="W197"/>
  <c r="X197"/>
  <c r="W198"/>
  <c r="BC198" s="1"/>
  <c r="X198"/>
  <c r="W199"/>
  <c r="X199"/>
  <c r="W200"/>
  <c r="BC200" s="1"/>
  <c r="X200"/>
  <c r="W201"/>
  <c r="X201"/>
  <c r="W202"/>
  <c r="BC202" s="1"/>
  <c r="X202"/>
  <c r="W203"/>
  <c r="X203"/>
  <c r="W204"/>
  <c r="BC204" s="1"/>
  <c r="X204"/>
  <c r="W205"/>
  <c r="X205"/>
  <c r="W206"/>
  <c r="BC206" s="1"/>
  <c r="X206"/>
  <c r="W207"/>
  <c r="X207"/>
  <c r="W208"/>
  <c r="BC208" s="1"/>
  <c r="X208"/>
  <c r="W209"/>
  <c r="X209"/>
  <c r="W210"/>
  <c r="BC210" s="1"/>
  <c r="X210"/>
  <c r="W211"/>
  <c r="X211"/>
  <c r="W212"/>
  <c r="BC212" s="1"/>
  <c r="X212"/>
  <c r="W213"/>
  <c r="X213"/>
  <c r="W214"/>
  <c r="BC214" s="1"/>
  <c r="X214"/>
  <c r="W215"/>
  <c r="X215"/>
  <c r="W216"/>
  <c r="BC216" s="1"/>
  <c r="X216"/>
  <c r="W217"/>
  <c r="X217"/>
  <c r="W218"/>
  <c r="BC218" s="1"/>
  <c r="X218"/>
  <c r="W219"/>
  <c r="X219"/>
  <c r="W220"/>
  <c r="BC220" s="1"/>
  <c r="X220"/>
  <c r="W221"/>
  <c r="X221"/>
  <c r="W222"/>
  <c r="BC222" s="1"/>
  <c r="X222"/>
  <c r="W223"/>
  <c r="X223"/>
  <c r="W224"/>
  <c r="BC224" s="1"/>
  <c r="X224"/>
  <c r="W225"/>
  <c r="X225"/>
  <c r="W226"/>
  <c r="BC226" s="1"/>
  <c r="X226"/>
  <c r="W227"/>
  <c r="X227"/>
  <c r="W228"/>
  <c r="BC228" s="1"/>
  <c r="X228"/>
  <c r="W229"/>
  <c r="X229"/>
  <c r="W230"/>
  <c r="BC230" s="1"/>
  <c r="X230"/>
  <c r="W231"/>
  <c r="X231"/>
  <c r="W232"/>
  <c r="BC232" s="1"/>
  <c r="X232"/>
  <c r="W233"/>
  <c r="X233"/>
  <c r="W234"/>
  <c r="BC234" s="1"/>
  <c r="X234"/>
  <c r="W235"/>
  <c r="X235"/>
  <c r="W236"/>
  <c r="BC236" s="1"/>
  <c r="X236"/>
  <c r="W237"/>
  <c r="X237"/>
  <c r="W238"/>
  <c r="BC238" s="1"/>
  <c r="X238"/>
  <c r="W239"/>
  <c r="X239"/>
  <c r="W240"/>
  <c r="BC240" s="1"/>
  <c r="X240"/>
  <c r="W241"/>
  <c r="X241"/>
  <c r="W242"/>
  <c r="BC242" s="1"/>
  <c r="X242"/>
  <c r="W243"/>
  <c r="X243"/>
  <c r="W244"/>
  <c r="BC244" s="1"/>
  <c r="X244"/>
  <c r="W245"/>
  <c r="X245"/>
  <c r="W246"/>
  <c r="BC246" s="1"/>
  <c r="X246"/>
  <c r="W247"/>
  <c r="X247"/>
  <c r="W248"/>
  <c r="BC248" s="1"/>
  <c r="X248"/>
  <c r="W249"/>
  <c r="X249"/>
  <c r="W250"/>
  <c r="BC250" s="1"/>
  <c r="X250"/>
  <c r="W251"/>
  <c r="X251"/>
  <c r="W252"/>
  <c r="BC252" s="1"/>
  <c r="X252"/>
  <c r="W253"/>
  <c r="X253"/>
  <c r="W254"/>
  <c r="BC254" s="1"/>
  <c r="X254"/>
  <c r="W255"/>
  <c r="X255"/>
  <c r="W256"/>
  <c r="BC256" s="1"/>
  <c r="X256"/>
  <c r="W257"/>
  <c r="X257"/>
  <c r="W258"/>
  <c r="BC258" s="1"/>
  <c r="X258"/>
  <c r="W259"/>
  <c r="X259"/>
  <c r="W260"/>
  <c r="BC260" s="1"/>
  <c r="X260"/>
  <c r="W261"/>
  <c r="X261"/>
  <c r="W262"/>
  <c r="BC262" s="1"/>
  <c r="X262"/>
  <c r="W263"/>
  <c r="X263"/>
  <c r="W264"/>
  <c r="BC264" s="1"/>
  <c r="X264"/>
  <c r="W295"/>
  <c r="X295"/>
  <c r="W296"/>
  <c r="BC296" s="1"/>
  <c r="X296"/>
  <c r="W297"/>
  <c r="X297"/>
  <c r="W298"/>
  <c r="BC298" s="1"/>
  <c r="X298"/>
  <c r="W299"/>
  <c r="X299"/>
  <c r="W300"/>
  <c r="BC300" s="1"/>
  <c r="X300"/>
  <c r="W301"/>
  <c r="X301"/>
  <c r="W302"/>
  <c r="BC302" s="1"/>
  <c r="X302"/>
  <c r="W303"/>
  <c r="X303"/>
  <c r="W304"/>
  <c r="BC304" s="1"/>
  <c r="X304"/>
  <c r="W305"/>
  <c r="X305"/>
  <c r="W306"/>
  <c r="BC306" s="1"/>
  <c r="X306"/>
  <c r="W307"/>
  <c r="X307"/>
  <c r="W308"/>
  <c r="BC308" s="1"/>
  <c r="X308"/>
  <c r="W309"/>
  <c r="X309"/>
  <c r="W310"/>
  <c r="BC310" s="1"/>
  <c r="X310"/>
  <c r="W311"/>
  <c r="X311"/>
  <c r="W312"/>
  <c r="BC312" s="1"/>
  <c r="X312"/>
  <c r="W313"/>
  <c r="X313"/>
  <c r="W314"/>
  <c r="BC314" s="1"/>
  <c r="X314"/>
  <c r="W315"/>
  <c r="X315"/>
  <c r="W316"/>
  <c r="BC316" s="1"/>
  <c r="X316"/>
  <c r="W317"/>
  <c r="X317"/>
  <c r="W318"/>
  <c r="BC318" s="1"/>
  <c r="X318"/>
  <c r="W319"/>
  <c r="X319"/>
  <c r="W320"/>
  <c r="BC320" s="1"/>
  <c r="X320"/>
  <c r="W321"/>
  <c r="X321"/>
  <c r="W322"/>
  <c r="BC322" s="1"/>
  <c r="X322"/>
  <c r="W323"/>
  <c r="X323"/>
  <c r="W324"/>
  <c r="BC324" s="1"/>
  <c r="X324"/>
  <c r="W325"/>
  <c r="X325"/>
  <c r="W326"/>
  <c r="BC326" s="1"/>
  <c r="X326"/>
  <c r="W327"/>
  <c r="X327"/>
  <c r="W328"/>
  <c r="BC328" s="1"/>
  <c r="X328"/>
  <c r="W329"/>
  <c r="X329"/>
  <c r="W330"/>
  <c r="BC330" s="1"/>
  <c r="X330"/>
  <c r="W331"/>
  <c r="X331"/>
  <c r="W332"/>
  <c r="BC332" s="1"/>
  <c r="X332"/>
  <c r="W333"/>
  <c r="X333"/>
  <c r="W334"/>
  <c r="BC334" s="1"/>
  <c r="X334"/>
  <c r="W335"/>
  <c r="X335"/>
  <c r="W336"/>
  <c r="BC336" s="1"/>
  <c r="X336"/>
  <c r="W337"/>
  <c r="X337"/>
  <c r="W338"/>
  <c r="BC338" s="1"/>
  <c r="X338"/>
  <c r="W339"/>
  <c r="X339"/>
  <c r="W340"/>
  <c r="BC340" s="1"/>
  <c r="X340"/>
  <c r="W341"/>
  <c r="X341"/>
  <c r="W342"/>
  <c r="BC342" s="1"/>
  <c r="X342"/>
  <c r="W343"/>
  <c r="X343"/>
  <c r="W344"/>
  <c r="BC344" s="1"/>
  <c r="X344"/>
  <c r="W345"/>
  <c r="X345"/>
  <c r="W346"/>
  <c r="BC346" s="1"/>
  <c r="X346"/>
  <c r="W347"/>
  <c r="X347"/>
  <c r="W348"/>
  <c r="BC348" s="1"/>
  <c r="X348"/>
  <c r="W349"/>
  <c r="X349"/>
  <c r="W350"/>
  <c r="BC350" s="1"/>
  <c r="X350"/>
  <c r="W351"/>
  <c r="X351"/>
  <c r="W352"/>
  <c r="BC352" s="1"/>
  <c r="X352"/>
  <c r="W353"/>
  <c r="X353"/>
  <c r="W354"/>
  <c r="BC354" s="1"/>
  <c r="X354"/>
  <c r="W355"/>
  <c r="X355"/>
  <c r="W356"/>
  <c r="BC356" s="1"/>
  <c r="X356"/>
  <c r="W357"/>
  <c r="X357"/>
  <c r="W358"/>
  <c r="BC358" s="1"/>
  <c r="X358"/>
  <c r="W359"/>
  <c r="X359"/>
  <c r="W360"/>
  <c r="BC360" s="1"/>
  <c r="X360"/>
  <c r="W361"/>
  <c r="X361"/>
  <c r="W362"/>
  <c r="BC362" s="1"/>
  <c r="X362"/>
  <c r="W363"/>
  <c r="X363"/>
  <c r="W364"/>
  <c r="BC364" s="1"/>
  <c r="X364"/>
  <c r="W365"/>
  <c r="X365"/>
  <c r="W366"/>
  <c r="BC366" s="1"/>
  <c r="X366"/>
  <c r="W367"/>
  <c r="X367"/>
  <c r="W368"/>
  <c r="BC368" s="1"/>
  <c r="X368"/>
  <c r="W369"/>
  <c r="X369"/>
  <c r="W370"/>
  <c r="BC370" s="1"/>
  <c r="X370"/>
  <c r="W371"/>
  <c r="X371"/>
  <c r="W372"/>
  <c r="BC372" s="1"/>
  <c r="X372"/>
  <c r="W373"/>
  <c r="X373"/>
  <c r="W374"/>
  <c r="X374"/>
  <c r="W375"/>
  <c r="X375"/>
  <c r="W376"/>
  <c r="X376"/>
  <c r="W377"/>
  <c r="X377"/>
  <c r="W378"/>
  <c r="X378"/>
  <c r="W379"/>
  <c r="X379"/>
  <c r="W380"/>
  <c r="X380"/>
  <c r="W381"/>
  <c r="X381"/>
  <c r="W382"/>
  <c r="X382"/>
  <c r="W383"/>
  <c r="X383"/>
  <c r="W384"/>
  <c r="X384"/>
  <c r="W385"/>
  <c r="X385"/>
  <c r="W386"/>
  <c r="X386"/>
  <c r="W387"/>
  <c r="X387"/>
  <c r="W388"/>
  <c r="X388"/>
  <c r="W389"/>
  <c r="X389"/>
  <c r="W390"/>
  <c r="X390"/>
  <c r="W391"/>
  <c r="X391"/>
  <c r="W392"/>
  <c r="X392"/>
  <c r="W393"/>
  <c r="X393"/>
  <c r="W394"/>
  <c r="X394"/>
  <c r="W395"/>
  <c r="X395"/>
  <c r="W396"/>
  <c r="X396"/>
  <c r="W397"/>
  <c r="X397"/>
  <c r="W398"/>
  <c r="X398"/>
  <c r="W399"/>
  <c r="X399"/>
  <c r="W400"/>
  <c r="X400"/>
  <c r="W401"/>
  <c r="X401"/>
  <c r="W402"/>
  <c r="X402"/>
  <c r="W403"/>
  <c r="X403"/>
  <c r="W404"/>
  <c r="X404"/>
  <c r="W405"/>
  <c r="X405"/>
  <c r="W406"/>
  <c r="X406"/>
  <c r="W407"/>
  <c r="X407"/>
  <c r="W408"/>
  <c r="X408"/>
  <c r="W409"/>
  <c r="X409"/>
  <c r="W410"/>
  <c r="X410"/>
  <c r="W411"/>
  <c r="X411"/>
  <c r="W412"/>
  <c r="X412"/>
  <c r="W413"/>
  <c r="X413"/>
  <c r="W414"/>
  <c r="X414"/>
  <c r="W415"/>
  <c r="X415"/>
  <c r="W416"/>
  <c r="X416"/>
  <c r="W417"/>
  <c r="X417"/>
  <c r="W418"/>
  <c r="X418"/>
  <c r="W419"/>
  <c r="X419"/>
  <c r="W420"/>
  <c r="X420"/>
  <c r="W421"/>
  <c r="X421"/>
  <c r="W422"/>
  <c r="X422"/>
  <c r="W423"/>
  <c r="X423"/>
  <c r="W424"/>
  <c r="X424"/>
  <c r="W425"/>
  <c r="X425"/>
  <c r="W426"/>
  <c r="X426"/>
  <c r="W427"/>
  <c r="X427"/>
  <c r="W428"/>
  <c r="X428"/>
  <c r="W429"/>
  <c r="X429"/>
  <c r="W430"/>
  <c r="X430"/>
  <c r="W431"/>
  <c r="X431"/>
  <c r="W432"/>
  <c r="X432"/>
  <c r="W433"/>
  <c r="X433"/>
  <c r="W434"/>
  <c r="X434"/>
  <c r="W435"/>
  <c r="X435"/>
  <c r="W436"/>
  <c r="X436"/>
  <c r="W437"/>
  <c r="X437"/>
  <c r="W438"/>
  <c r="X438"/>
  <c r="W439"/>
  <c r="X439"/>
  <c r="W440"/>
  <c r="X440"/>
  <c r="W441"/>
  <c r="X441"/>
  <c r="W442"/>
  <c r="X442"/>
  <c r="W443"/>
  <c r="X443"/>
  <c r="W444"/>
  <c r="X444"/>
  <c r="W445"/>
  <c r="X445"/>
  <c r="W446"/>
  <c r="X446"/>
  <c r="W447"/>
  <c r="X447"/>
  <c r="W448"/>
  <c r="X448"/>
  <c r="W449"/>
  <c r="X449"/>
  <c r="W450"/>
  <c r="X450"/>
  <c r="W451"/>
  <c r="X451"/>
  <c r="W452"/>
  <c r="X452"/>
  <c r="W453"/>
  <c r="X453"/>
  <c r="W454"/>
  <c r="X454"/>
  <c r="W455"/>
  <c r="X455"/>
  <c r="W456"/>
  <c r="X456"/>
  <c r="W457"/>
  <c r="X457"/>
  <c r="W458"/>
  <c r="X458"/>
  <c r="W459"/>
  <c r="X459"/>
  <c r="W460"/>
  <c r="X460"/>
  <c r="W461"/>
  <c r="X461"/>
  <c r="W462"/>
  <c r="X462"/>
  <c r="W463"/>
  <c r="X463"/>
  <c r="W464"/>
  <c r="X464"/>
  <c r="W465"/>
  <c r="X465"/>
  <c r="W466"/>
  <c r="X466"/>
  <c r="W467"/>
  <c r="X467"/>
  <c r="W468"/>
  <c r="X468"/>
  <c r="W469"/>
  <c r="X469"/>
  <c r="W470"/>
  <c r="X470"/>
  <c r="W471"/>
  <c r="X471"/>
  <c r="W472"/>
  <c r="X472"/>
  <c r="W473"/>
  <c r="X473"/>
  <c r="W474"/>
  <c r="X474"/>
  <c r="W475"/>
  <c r="X475"/>
  <c r="W476"/>
  <c r="X476"/>
  <c r="W477"/>
  <c r="X477"/>
  <c r="W478"/>
  <c r="X478"/>
  <c r="W479"/>
  <c r="X479"/>
  <c r="W480"/>
  <c r="X480"/>
  <c r="W481"/>
  <c r="X481"/>
  <c r="W482"/>
  <c r="X482"/>
  <c r="W483"/>
  <c r="X483"/>
  <c r="W484"/>
  <c r="X484"/>
  <c r="W485"/>
  <c r="X485"/>
  <c r="W486"/>
  <c r="X486"/>
  <c r="W487"/>
  <c r="X487"/>
  <c r="W488"/>
  <c r="X488"/>
  <c r="W489"/>
  <c r="X489"/>
  <c r="W490"/>
  <c r="X490"/>
  <c r="W491"/>
  <c r="X491"/>
  <c r="W492"/>
  <c r="X492"/>
  <c r="W493"/>
  <c r="X493"/>
  <c r="W494"/>
  <c r="X494"/>
  <c r="W495"/>
  <c r="X495"/>
  <c r="W496"/>
  <c r="X496"/>
  <c r="W497"/>
  <c r="X497"/>
  <c r="W498"/>
  <c r="X498"/>
  <c r="W499"/>
  <c r="X499"/>
  <c r="W500"/>
  <c r="X500"/>
  <c r="W501"/>
  <c r="X501"/>
  <c r="W502"/>
  <c r="X502"/>
  <c r="W503"/>
  <c r="X503"/>
  <c r="W504"/>
  <c r="X504"/>
  <c r="W505"/>
  <c r="X505"/>
  <c r="W506"/>
  <c r="X506"/>
  <c r="W507"/>
  <c r="X507"/>
  <c r="W508"/>
  <c r="X508"/>
  <c r="T8"/>
  <c r="AZ8" s="1"/>
  <c r="T9"/>
  <c r="T10"/>
  <c r="AZ10" s="1"/>
  <c r="T11"/>
  <c r="T12"/>
  <c r="AZ12" s="1"/>
  <c r="T13"/>
  <c r="T14"/>
  <c r="AZ14" s="1"/>
  <c r="T15"/>
  <c r="T16"/>
  <c r="AZ16" s="1"/>
  <c r="T17"/>
  <c r="T18"/>
  <c r="AZ18" s="1"/>
  <c r="T19"/>
  <c r="T20"/>
  <c r="AZ20" s="1"/>
  <c r="T21"/>
  <c r="T22"/>
  <c r="AZ22" s="1"/>
  <c r="T23"/>
  <c r="T24"/>
  <c r="AZ24" s="1"/>
  <c r="T25"/>
  <c r="T26"/>
  <c r="AZ26" s="1"/>
  <c r="T27"/>
  <c r="T28"/>
  <c r="AZ28" s="1"/>
  <c r="T29"/>
  <c r="T30"/>
  <c r="AZ30" s="1"/>
  <c r="T31"/>
  <c r="T32"/>
  <c r="AZ32" s="1"/>
  <c r="T33"/>
  <c r="T34"/>
  <c r="AZ34" s="1"/>
  <c r="T35"/>
  <c r="T36"/>
  <c r="AZ36" s="1"/>
  <c r="T37"/>
  <c r="T38"/>
  <c r="AZ38" s="1"/>
  <c r="T39"/>
  <c r="T40"/>
  <c r="AZ40" s="1"/>
  <c r="T41"/>
  <c r="T42"/>
  <c r="AZ42" s="1"/>
  <c r="T43"/>
  <c r="T44"/>
  <c r="AZ44" s="1"/>
  <c r="T45"/>
  <c r="T46"/>
  <c r="AZ46" s="1"/>
  <c r="T47"/>
  <c r="T48"/>
  <c r="AZ48" s="1"/>
  <c r="T49"/>
  <c r="T50"/>
  <c r="AZ50" s="1"/>
  <c r="T51"/>
  <c r="T81"/>
  <c r="T82"/>
  <c r="T83"/>
  <c r="T84"/>
  <c r="T85"/>
  <c r="AZ85" s="1"/>
  <c r="T86"/>
  <c r="T87"/>
  <c r="AZ87" s="1"/>
  <c r="T88"/>
  <c r="T89"/>
  <c r="AZ89" s="1"/>
  <c r="T90"/>
  <c r="T91"/>
  <c r="AZ91" s="1"/>
  <c r="T92"/>
  <c r="T93"/>
  <c r="AZ93" s="1"/>
  <c r="T94"/>
  <c r="T95"/>
  <c r="AZ95" s="1"/>
  <c r="T96"/>
  <c r="T97"/>
  <c r="AZ97" s="1"/>
  <c r="T98"/>
  <c r="T99"/>
  <c r="AZ99" s="1"/>
  <c r="T100"/>
  <c r="T101"/>
  <c r="AZ101" s="1"/>
  <c r="T102"/>
  <c r="T103"/>
  <c r="AZ103" s="1"/>
  <c r="T104"/>
  <c r="T105"/>
  <c r="AZ105" s="1"/>
  <c r="T106"/>
  <c r="T107"/>
  <c r="AZ107" s="1"/>
  <c r="T108"/>
  <c r="T109"/>
  <c r="AZ109" s="1"/>
  <c r="T110"/>
  <c r="T111"/>
  <c r="AZ111" s="1"/>
  <c r="T112"/>
  <c r="T113"/>
  <c r="AZ113" s="1"/>
  <c r="T114"/>
  <c r="T115"/>
  <c r="AZ115" s="1"/>
  <c r="T116"/>
  <c r="T117"/>
  <c r="AZ117" s="1"/>
  <c r="T118"/>
  <c r="T119"/>
  <c r="AZ119" s="1"/>
  <c r="T120"/>
  <c r="T121"/>
  <c r="AZ121" s="1"/>
  <c r="T122"/>
  <c r="T123"/>
  <c r="AZ123" s="1"/>
  <c r="T124"/>
  <c r="T125"/>
  <c r="AZ125" s="1"/>
  <c r="T126"/>
  <c r="T127"/>
  <c r="AZ127" s="1"/>
  <c r="T128"/>
  <c r="T129"/>
  <c r="AZ129" s="1"/>
  <c r="T130"/>
  <c r="T131"/>
  <c r="AZ131" s="1"/>
  <c r="T132"/>
  <c r="T133"/>
  <c r="AZ133" s="1"/>
  <c r="T134"/>
  <c r="T135"/>
  <c r="T136"/>
  <c r="T137"/>
  <c r="T138"/>
  <c r="T139"/>
  <c r="T140"/>
  <c r="T141"/>
  <c r="T142"/>
  <c r="T143"/>
  <c r="T144"/>
  <c r="T145"/>
  <c r="T146"/>
  <c r="T147"/>
  <c r="T148"/>
  <c r="T149"/>
  <c r="T150"/>
  <c r="T151"/>
  <c r="T152"/>
  <c r="T153"/>
  <c r="T154"/>
  <c r="T155"/>
  <c r="T156"/>
  <c r="T157"/>
  <c r="T158"/>
  <c r="T159"/>
  <c r="AZ159" s="1"/>
  <c r="T160"/>
  <c r="T161"/>
  <c r="AZ161" s="1"/>
  <c r="T162"/>
  <c r="T163"/>
  <c r="AZ163" s="1"/>
  <c r="T164"/>
  <c r="T165"/>
  <c r="AZ165" s="1"/>
  <c r="T166"/>
  <c r="T167"/>
  <c r="AZ167" s="1"/>
  <c r="T168"/>
  <c r="T169"/>
  <c r="AZ169" s="1"/>
  <c r="T170"/>
  <c r="T171"/>
  <c r="AZ171" s="1"/>
  <c r="T172"/>
  <c r="T173"/>
  <c r="AZ173" s="1"/>
  <c r="T174"/>
  <c r="T175"/>
  <c r="AZ175" s="1"/>
  <c r="T176"/>
  <c r="T177"/>
  <c r="AZ177" s="1"/>
  <c r="T178"/>
  <c r="T179"/>
  <c r="AZ179" s="1"/>
  <c r="T180"/>
  <c r="T181"/>
  <c r="AZ181" s="1"/>
  <c r="T182"/>
  <c r="T183"/>
  <c r="AZ183" s="1"/>
  <c r="T184"/>
  <c r="T185"/>
  <c r="AZ185" s="1"/>
  <c r="T186"/>
  <c r="T187"/>
  <c r="AZ187" s="1"/>
  <c r="T188"/>
  <c r="T189"/>
  <c r="AZ189" s="1"/>
  <c r="T190"/>
  <c r="T191"/>
  <c r="AZ191" s="1"/>
  <c r="T192"/>
  <c r="T193"/>
  <c r="AZ193" s="1"/>
  <c r="T194"/>
  <c r="T195"/>
  <c r="AZ195" s="1"/>
  <c r="T196"/>
  <c r="T197"/>
  <c r="AZ197" s="1"/>
  <c r="T198"/>
  <c r="T199"/>
  <c r="AZ199" s="1"/>
  <c r="T200"/>
  <c r="T201"/>
  <c r="AZ201" s="1"/>
  <c r="T202"/>
  <c r="T203"/>
  <c r="AZ203" s="1"/>
  <c r="T204"/>
  <c r="T205"/>
  <c r="AZ205" s="1"/>
  <c r="T206"/>
  <c r="T207"/>
  <c r="AZ207" s="1"/>
  <c r="T208"/>
  <c r="T209"/>
  <c r="AZ209" s="1"/>
  <c r="T210"/>
  <c r="T211"/>
  <c r="AZ211" s="1"/>
  <c r="T212"/>
  <c r="T213"/>
  <c r="AZ213" s="1"/>
  <c r="T214"/>
  <c r="T215"/>
  <c r="AZ215" s="1"/>
  <c r="T216"/>
  <c r="T217"/>
  <c r="AZ217" s="1"/>
  <c r="T218"/>
  <c r="T219"/>
  <c r="AZ219" s="1"/>
  <c r="T220"/>
  <c r="T221"/>
  <c r="AZ221" s="1"/>
  <c r="T222"/>
  <c r="T223"/>
  <c r="AZ223" s="1"/>
  <c r="T224"/>
  <c r="T225"/>
  <c r="AZ225" s="1"/>
  <c r="T226"/>
  <c r="T227"/>
  <c r="AZ227" s="1"/>
  <c r="T228"/>
  <c r="T229"/>
  <c r="AZ229" s="1"/>
  <c r="T230"/>
  <c r="T231"/>
  <c r="AZ231" s="1"/>
  <c r="T232"/>
  <c r="T233"/>
  <c r="AZ233" s="1"/>
  <c r="T234"/>
  <c r="T235"/>
  <c r="AZ235" s="1"/>
  <c r="T236"/>
  <c r="T237"/>
  <c r="AZ237" s="1"/>
  <c r="T238"/>
  <c r="T239"/>
  <c r="AZ239" s="1"/>
  <c r="T240"/>
  <c r="T241"/>
  <c r="AZ241" s="1"/>
  <c r="T242"/>
  <c r="T243"/>
  <c r="AZ243" s="1"/>
  <c r="T244"/>
  <c r="T245"/>
  <c r="AZ245" s="1"/>
  <c r="T246"/>
  <c r="T247"/>
  <c r="AZ247" s="1"/>
  <c r="T248"/>
  <c r="T249"/>
  <c r="AZ249" s="1"/>
  <c r="T250"/>
  <c r="T251"/>
  <c r="AZ251" s="1"/>
  <c r="T252"/>
  <c r="T253"/>
  <c r="AZ253" s="1"/>
  <c r="T254"/>
  <c r="T255"/>
  <c r="AZ255" s="1"/>
  <c r="T256"/>
  <c r="T257"/>
  <c r="AZ257" s="1"/>
  <c r="T258"/>
  <c r="T259"/>
  <c r="AZ259" s="1"/>
  <c r="T260"/>
  <c r="T261"/>
  <c r="AZ261" s="1"/>
  <c r="T262"/>
  <c r="T263"/>
  <c r="AZ263" s="1"/>
  <c r="T264"/>
  <c r="T265"/>
  <c r="AZ265" s="1"/>
  <c r="T295"/>
  <c r="T296"/>
  <c r="AZ296" s="1"/>
  <c r="T297"/>
  <c r="T298"/>
  <c r="AZ298" s="1"/>
  <c r="T299"/>
  <c r="T300"/>
  <c r="AZ300" s="1"/>
  <c r="T301"/>
  <c r="T302"/>
  <c r="AZ302" s="1"/>
  <c r="T303"/>
  <c r="T304"/>
  <c r="AZ304" s="1"/>
  <c r="T305"/>
  <c r="T306"/>
  <c r="AZ306" s="1"/>
  <c r="T307"/>
  <c r="T308"/>
  <c r="AZ308" s="1"/>
  <c r="T309"/>
  <c r="T310"/>
  <c r="AZ310" s="1"/>
  <c r="T311"/>
  <c r="T312"/>
  <c r="AZ312" s="1"/>
  <c r="T313"/>
  <c r="T314"/>
  <c r="AZ314" s="1"/>
  <c r="T315"/>
  <c r="T316"/>
  <c r="AZ316" s="1"/>
  <c r="T317"/>
  <c r="T318"/>
  <c r="AZ318" s="1"/>
  <c r="T319"/>
  <c r="T320"/>
  <c r="AZ320" s="1"/>
  <c r="T321"/>
  <c r="T322"/>
  <c r="AZ322" s="1"/>
  <c r="T323"/>
  <c r="T324"/>
  <c r="AZ324" s="1"/>
  <c r="T325"/>
  <c r="T326"/>
  <c r="AZ326" s="1"/>
  <c r="T327"/>
  <c r="T328"/>
  <c r="AZ328" s="1"/>
  <c r="T329"/>
  <c r="T330"/>
  <c r="AZ330" s="1"/>
  <c r="T331"/>
  <c r="T332"/>
  <c r="AZ332" s="1"/>
  <c r="T333"/>
  <c r="T334"/>
  <c r="AZ334" s="1"/>
  <c r="T335"/>
  <c r="T336"/>
  <c r="AZ336" s="1"/>
  <c r="T337"/>
  <c r="T338"/>
  <c r="AZ338" s="1"/>
  <c r="T339"/>
  <c r="T340"/>
  <c r="AZ340" s="1"/>
  <c r="T341"/>
  <c r="T342"/>
  <c r="AZ342" s="1"/>
  <c r="T343"/>
  <c r="T344"/>
  <c r="AZ344" s="1"/>
  <c r="T345"/>
  <c r="T346"/>
  <c r="AZ346" s="1"/>
  <c r="T347"/>
  <c r="T348"/>
  <c r="AZ348" s="1"/>
  <c r="T349"/>
  <c r="T350"/>
  <c r="AZ350" s="1"/>
  <c r="T351"/>
  <c r="T352"/>
  <c r="AZ352" s="1"/>
  <c r="T353"/>
  <c r="T354"/>
  <c r="AZ354" s="1"/>
  <c r="T355"/>
  <c r="T356"/>
  <c r="AZ356" s="1"/>
  <c r="T357"/>
  <c r="T358"/>
  <c r="AZ358" s="1"/>
  <c r="T359"/>
  <c r="T360"/>
  <c r="AZ360" s="1"/>
  <c r="T361"/>
  <c r="T362"/>
  <c r="AZ362" s="1"/>
  <c r="T363"/>
  <c r="T364"/>
  <c r="AZ364" s="1"/>
  <c r="T365"/>
  <c r="T366"/>
  <c r="AZ366" s="1"/>
  <c r="T367"/>
  <c r="T368"/>
  <c r="AZ368" s="1"/>
  <c r="T369"/>
  <c r="T370"/>
  <c r="AZ370" s="1"/>
  <c r="T371"/>
  <c r="T372"/>
  <c r="AZ372" s="1"/>
  <c r="T373"/>
  <c r="T374"/>
  <c r="AZ374" s="1"/>
  <c r="T375"/>
  <c r="T376"/>
  <c r="AZ376" s="1"/>
  <c r="T377"/>
  <c r="T378"/>
  <c r="AZ378" s="1"/>
  <c r="T379"/>
  <c r="T380"/>
  <c r="AZ380" s="1"/>
  <c r="T381"/>
  <c r="T382"/>
  <c r="AZ382" s="1"/>
  <c r="T383"/>
  <c r="T384"/>
  <c r="AZ384" s="1"/>
  <c r="T385"/>
  <c r="T386"/>
  <c r="AZ386" s="1"/>
  <c r="T387"/>
  <c r="T388"/>
  <c r="AZ388" s="1"/>
  <c r="T389"/>
  <c r="T390"/>
  <c r="AZ390" s="1"/>
  <c r="T391"/>
  <c r="T392"/>
  <c r="AZ392" s="1"/>
  <c r="T393"/>
  <c r="T394"/>
  <c r="AZ394" s="1"/>
  <c r="T395"/>
  <c r="T396"/>
  <c r="AZ396" s="1"/>
  <c r="T397"/>
  <c r="T398"/>
  <c r="AZ398" s="1"/>
  <c r="T399"/>
  <c r="T400"/>
  <c r="AZ400" s="1"/>
  <c r="T401"/>
  <c r="T402"/>
  <c r="AZ402" s="1"/>
  <c r="T403"/>
  <c r="T404"/>
  <c r="AZ404" s="1"/>
  <c r="T405"/>
  <c r="T406"/>
  <c r="AZ406" s="1"/>
  <c r="T407"/>
  <c r="T408"/>
  <c r="AZ408" s="1"/>
  <c r="T409"/>
  <c r="T410"/>
  <c r="AZ410" s="1"/>
  <c r="T411"/>
  <c r="T412"/>
  <c r="AZ412" s="1"/>
  <c r="T413"/>
  <c r="T414"/>
  <c r="AZ414" s="1"/>
  <c r="T415"/>
  <c r="T416"/>
  <c r="AZ416" s="1"/>
  <c r="T417"/>
  <c r="T418"/>
  <c r="AZ418" s="1"/>
  <c r="T419"/>
  <c r="T420"/>
  <c r="AZ420" s="1"/>
  <c r="T421"/>
  <c r="T422"/>
  <c r="AZ422" s="1"/>
  <c r="T423"/>
  <c r="T424"/>
  <c r="AZ424" s="1"/>
  <c r="T425"/>
  <c r="T426"/>
  <c r="AZ426" s="1"/>
  <c r="T427"/>
  <c r="T428"/>
  <c r="AZ428" s="1"/>
  <c r="T429"/>
  <c r="T430"/>
  <c r="AZ430" s="1"/>
  <c r="T431"/>
  <c r="T432"/>
  <c r="AZ432" s="1"/>
  <c r="T433"/>
  <c r="T434"/>
  <c r="AZ434" s="1"/>
  <c r="T435"/>
  <c r="T436"/>
  <c r="AZ436" s="1"/>
  <c r="T437"/>
  <c r="T438"/>
  <c r="AZ438" s="1"/>
  <c r="T439"/>
  <c r="T440"/>
  <c r="AZ440" s="1"/>
  <c r="T441"/>
  <c r="T442"/>
  <c r="AZ442" s="1"/>
  <c r="T443"/>
  <c r="T444"/>
  <c r="AZ444" s="1"/>
  <c r="T445"/>
  <c r="T446"/>
  <c r="AZ446" s="1"/>
  <c r="T447"/>
  <c r="T448"/>
  <c r="AZ448" s="1"/>
  <c r="T449"/>
  <c r="T450"/>
  <c r="AZ450" s="1"/>
  <c r="T451"/>
  <c r="T452"/>
  <c r="AZ452" s="1"/>
  <c r="T453"/>
  <c r="T454"/>
  <c r="AZ454" s="1"/>
  <c r="T455"/>
  <c r="T456"/>
  <c r="AZ456" s="1"/>
  <c r="T457"/>
  <c r="T458"/>
  <c r="AZ458" s="1"/>
  <c r="T459"/>
  <c r="T460"/>
  <c r="AZ460" s="1"/>
  <c r="T461"/>
  <c r="T462"/>
  <c r="AZ462" s="1"/>
  <c r="T463"/>
  <c r="T464"/>
  <c r="AZ464" s="1"/>
  <c r="T465"/>
  <c r="T466"/>
  <c r="AZ466" s="1"/>
  <c r="T467"/>
  <c r="T468"/>
  <c r="AZ468" s="1"/>
  <c r="T469"/>
  <c r="T470"/>
  <c r="AZ470" s="1"/>
  <c r="T471"/>
  <c r="T472"/>
  <c r="AZ472" s="1"/>
  <c r="T473"/>
  <c r="T474"/>
  <c r="AZ474" s="1"/>
  <c r="T475"/>
  <c r="T476"/>
  <c r="AZ476" s="1"/>
  <c r="T477"/>
  <c r="T478"/>
  <c r="AZ478" s="1"/>
  <c r="T479"/>
  <c r="T480"/>
  <c r="AZ480" s="1"/>
  <c r="T481"/>
  <c r="T482"/>
  <c r="AZ482" s="1"/>
  <c r="T483"/>
  <c r="T484"/>
  <c r="AZ484" s="1"/>
  <c r="T485"/>
  <c r="T486"/>
  <c r="AZ486" s="1"/>
  <c r="T487"/>
  <c r="T488"/>
  <c r="AZ488" s="1"/>
  <c r="T489"/>
  <c r="T490"/>
  <c r="AZ490" s="1"/>
  <c r="T491"/>
  <c r="T492"/>
  <c r="AZ492" s="1"/>
  <c r="T493"/>
  <c r="T494"/>
  <c r="AZ494" s="1"/>
  <c r="T495"/>
  <c r="T496"/>
  <c r="AZ496" s="1"/>
  <c r="T497"/>
  <c r="T498"/>
  <c r="AZ498" s="1"/>
  <c r="T499"/>
  <c r="T500"/>
  <c r="AZ500" s="1"/>
  <c r="T501"/>
  <c r="T502"/>
  <c r="AZ502" s="1"/>
  <c r="T503"/>
  <c r="T504"/>
  <c r="AZ504" s="1"/>
  <c r="T505"/>
  <c r="T506"/>
  <c r="AZ506" s="1"/>
  <c r="T507"/>
  <c r="T508"/>
  <c r="AZ508" s="1"/>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AY156" s="1"/>
  <c r="S157"/>
  <c r="AY157" s="1"/>
  <c r="S158"/>
  <c r="S159"/>
  <c r="S160"/>
  <c r="S161"/>
  <c r="S162"/>
  <c r="S163"/>
  <c r="S164"/>
  <c r="S165"/>
  <c r="S166"/>
  <c r="S167"/>
  <c r="S168"/>
  <c r="S169"/>
  <c r="S170"/>
  <c r="S171"/>
  <c r="S172"/>
  <c r="S173"/>
  <c r="S174"/>
  <c r="S175"/>
  <c r="S176"/>
  <c r="S177"/>
  <c r="S178"/>
  <c r="S179"/>
  <c r="S180"/>
  <c r="S181"/>
  <c r="S182"/>
  <c r="S183"/>
  <c r="S184"/>
  <c r="S185"/>
  <c r="S186"/>
  <c r="AY186" s="1"/>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 r="N478"/>
  <c r="N479"/>
  <c r="N480"/>
  <c r="N481"/>
  <c r="N482"/>
  <c r="N483"/>
  <c r="N484"/>
  <c r="N485"/>
  <c r="N486"/>
  <c r="N487"/>
  <c r="N488"/>
  <c r="N489"/>
  <c r="N490"/>
  <c r="N491"/>
  <c r="N492"/>
  <c r="N493"/>
  <c r="N494"/>
  <c r="N495"/>
  <c r="N496"/>
  <c r="N497"/>
  <c r="N498"/>
  <c r="N499"/>
  <c r="N500"/>
  <c r="N501"/>
  <c r="N502"/>
  <c r="N503"/>
  <c r="N504"/>
  <c r="N505"/>
  <c r="N506"/>
  <c r="N507"/>
  <c r="N508"/>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313"/>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AB7"/>
  <c r="X7"/>
  <c r="ER487"/>
  <c r="EQ487"/>
  <c r="EN487"/>
  <c r="EM487"/>
  <c r="EH487"/>
  <c r="EG487"/>
  <c r="EF487"/>
  <c r="FL487" s="1"/>
  <c r="EE487"/>
  <c r="FK487" s="1"/>
  <c r="EB487"/>
  <c r="FH487" s="1"/>
  <c r="EA487"/>
  <c r="FG487" s="1"/>
  <c r="DX487"/>
  <c r="DW487"/>
  <c r="CN487"/>
  <c r="CM487"/>
  <c r="CJ487"/>
  <c r="CI487"/>
  <c r="CF487"/>
  <c r="CE487"/>
  <c r="BZ487"/>
  <c r="DJ487" s="1"/>
  <c r="BY487"/>
  <c r="BX487"/>
  <c r="BW487"/>
  <c r="DC487" s="1"/>
  <c r="BT487"/>
  <c r="BS487"/>
  <c r="CY487" s="1"/>
  <c r="BP487"/>
  <c r="CV487" s="1"/>
  <c r="BO487"/>
  <c r="CU487" s="1"/>
  <c r="DE487" s="1"/>
  <c r="CA487" s="1"/>
  <c r="DG487" s="1"/>
  <c r="BH487"/>
  <c r="DI487"/>
  <c r="ER486"/>
  <c r="EQ486"/>
  <c r="EN486"/>
  <c r="EM486"/>
  <c r="EH486"/>
  <c r="EG486"/>
  <c r="EF486"/>
  <c r="FL486" s="1"/>
  <c r="EE486"/>
  <c r="FK486" s="1"/>
  <c r="EB486"/>
  <c r="FH486" s="1"/>
  <c r="EA486"/>
  <c r="FG486" s="1"/>
  <c r="DX486"/>
  <c r="DW486"/>
  <c r="CN486"/>
  <c r="CM486"/>
  <c r="CJ486"/>
  <c r="CI486"/>
  <c r="CF486"/>
  <c r="CE486"/>
  <c r="BZ486"/>
  <c r="BY486"/>
  <c r="DI486" s="1"/>
  <c r="BX486"/>
  <c r="BW486"/>
  <c r="DC486" s="1"/>
  <c r="BT486"/>
  <c r="BS486"/>
  <c r="CY486" s="1"/>
  <c r="BP486"/>
  <c r="CV486" s="1"/>
  <c r="BO486"/>
  <c r="CU486" s="1"/>
  <c r="DE486" s="1"/>
  <c r="CA486" s="1"/>
  <c r="DG486" s="1"/>
  <c r="BH486"/>
  <c r="DJ486"/>
  <c r="ER485"/>
  <c r="EQ485"/>
  <c r="EN485"/>
  <c r="EM485"/>
  <c r="EH485"/>
  <c r="EG485"/>
  <c r="EF485"/>
  <c r="FL485" s="1"/>
  <c r="EE485"/>
  <c r="FK485" s="1"/>
  <c r="EB485"/>
  <c r="FH485" s="1"/>
  <c r="EA485"/>
  <c r="FG485" s="1"/>
  <c r="DX485"/>
  <c r="DW485"/>
  <c r="CN485"/>
  <c r="CM485"/>
  <c r="CJ485"/>
  <c r="CI485"/>
  <c r="CF485"/>
  <c r="CE485"/>
  <c r="BZ485"/>
  <c r="BY485"/>
  <c r="BX485"/>
  <c r="BW485"/>
  <c r="DC485" s="1"/>
  <c r="BT485"/>
  <c r="BS485"/>
  <c r="CY485" s="1"/>
  <c r="BP485"/>
  <c r="CV485" s="1"/>
  <c r="BO485"/>
  <c r="CU485" s="1"/>
  <c r="DE485" s="1"/>
  <c r="CA485" s="1"/>
  <c r="DG485" s="1"/>
  <c r="BH485"/>
  <c r="BG485"/>
  <c r="DJ485"/>
  <c r="DI485"/>
  <c r="ER484"/>
  <c r="EQ484"/>
  <c r="EN484"/>
  <c r="EM484"/>
  <c r="EH484"/>
  <c r="EG484"/>
  <c r="EF484"/>
  <c r="FL484" s="1"/>
  <c r="EE484"/>
  <c r="FK484" s="1"/>
  <c r="EB484"/>
  <c r="FH484" s="1"/>
  <c r="EA484"/>
  <c r="FG484" s="1"/>
  <c r="DX484"/>
  <c r="DW484"/>
  <c r="CN484"/>
  <c r="CM484"/>
  <c r="CJ484"/>
  <c r="CI484"/>
  <c r="CF484"/>
  <c r="CE484"/>
  <c r="BZ484"/>
  <c r="DJ484" s="1"/>
  <c r="BY484"/>
  <c r="BX484"/>
  <c r="BW484"/>
  <c r="DC484" s="1"/>
  <c r="BT484"/>
  <c r="BS484"/>
  <c r="CY484" s="1"/>
  <c r="BP484"/>
  <c r="CV484" s="1"/>
  <c r="BO484"/>
  <c r="CU484" s="1"/>
  <c r="DE484" s="1"/>
  <c r="CA484" s="1"/>
  <c r="DG484" s="1"/>
  <c r="BH484"/>
  <c r="DI484"/>
  <c r="ER483"/>
  <c r="EQ483"/>
  <c r="EN483"/>
  <c r="EM483"/>
  <c r="EH483"/>
  <c r="EG483"/>
  <c r="EF483"/>
  <c r="FL483" s="1"/>
  <c r="EE483"/>
  <c r="FK483" s="1"/>
  <c r="EB483"/>
  <c r="FH483" s="1"/>
  <c r="EA483"/>
  <c r="FG483" s="1"/>
  <c r="DX483"/>
  <c r="DW483"/>
  <c r="CN483"/>
  <c r="CM483"/>
  <c r="CJ483"/>
  <c r="CI483"/>
  <c r="CF483"/>
  <c r="CE483"/>
  <c r="BZ483"/>
  <c r="BY483"/>
  <c r="BX483"/>
  <c r="BW483"/>
  <c r="DC483" s="1"/>
  <c r="BT483"/>
  <c r="BS483"/>
  <c r="CY483" s="1"/>
  <c r="BP483"/>
  <c r="CV483" s="1"/>
  <c r="BO483"/>
  <c r="CU483" s="1"/>
  <c r="DE483" s="1"/>
  <c r="CA483" s="1"/>
  <c r="DG483" s="1"/>
  <c r="BH483"/>
  <c r="BG483"/>
  <c r="DJ483"/>
  <c r="DI483"/>
  <c r="ER482"/>
  <c r="EQ482"/>
  <c r="EN482"/>
  <c r="EM482"/>
  <c r="EH482"/>
  <c r="EG482"/>
  <c r="EF482"/>
  <c r="FL482" s="1"/>
  <c r="EE482"/>
  <c r="FK482" s="1"/>
  <c r="EB482"/>
  <c r="FH482" s="1"/>
  <c r="EA482"/>
  <c r="FG482" s="1"/>
  <c r="DX482"/>
  <c r="DW482"/>
  <c r="CN482"/>
  <c r="CM482"/>
  <c r="CJ482"/>
  <c r="CI482"/>
  <c r="CF482"/>
  <c r="CE482"/>
  <c r="BZ482"/>
  <c r="BY482"/>
  <c r="BX482"/>
  <c r="BW482"/>
  <c r="DC482" s="1"/>
  <c r="BT482"/>
  <c r="BS482"/>
  <c r="CY482" s="1"/>
  <c r="BP482"/>
  <c r="CV482" s="1"/>
  <c r="BO482"/>
  <c r="CU482" s="1"/>
  <c r="DE482" s="1"/>
  <c r="CA482" s="1"/>
  <c r="DG482" s="1"/>
  <c r="BH482"/>
  <c r="DJ482"/>
  <c r="ER481"/>
  <c r="EQ481"/>
  <c r="EN481"/>
  <c r="EM481"/>
  <c r="EH481"/>
  <c r="EG481"/>
  <c r="EF481"/>
  <c r="FL481" s="1"/>
  <c r="EE481"/>
  <c r="FK481" s="1"/>
  <c r="EB481"/>
  <c r="FH481" s="1"/>
  <c r="EA481"/>
  <c r="FG481" s="1"/>
  <c r="DX481"/>
  <c r="DW481"/>
  <c r="CN481"/>
  <c r="CM481"/>
  <c r="CJ481"/>
  <c r="CI481"/>
  <c r="CF481"/>
  <c r="CE481"/>
  <c r="BZ481"/>
  <c r="BY481"/>
  <c r="DI481" s="1"/>
  <c r="BX481"/>
  <c r="BW481"/>
  <c r="DC481" s="1"/>
  <c r="BT481"/>
  <c r="BS481"/>
  <c r="CY481" s="1"/>
  <c r="BP481"/>
  <c r="CV481" s="1"/>
  <c r="BO481"/>
  <c r="CU481" s="1"/>
  <c r="DE481" s="1"/>
  <c r="CA481" s="1"/>
  <c r="DG481" s="1"/>
  <c r="BH481"/>
  <c r="DJ481"/>
  <c r="ER480"/>
  <c r="EQ480"/>
  <c r="EN480"/>
  <c r="EM480"/>
  <c r="EH480"/>
  <c r="EG480"/>
  <c r="EF480"/>
  <c r="FL480" s="1"/>
  <c r="EE480"/>
  <c r="FK480" s="1"/>
  <c r="EB480"/>
  <c r="FH480" s="1"/>
  <c r="EA480"/>
  <c r="FG480" s="1"/>
  <c r="DX480"/>
  <c r="DW480"/>
  <c r="CN480"/>
  <c r="CM480"/>
  <c r="CJ480"/>
  <c r="CI480"/>
  <c r="CF480"/>
  <c r="CE480"/>
  <c r="BZ480"/>
  <c r="DJ480" s="1"/>
  <c r="BY480"/>
  <c r="BX480"/>
  <c r="BW480"/>
  <c r="DC480" s="1"/>
  <c r="BT480"/>
  <c r="BS480"/>
  <c r="CY480" s="1"/>
  <c r="BP480"/>
  <c r="CV480" s="1"/>
  <c r="BO480"/>
  <c r="CU480" s="1"/>
  <c r="DE480" s="1"/>
  <c r="CA480" s="1"/>
  <c r="DG480" s="1"/>
  <c r="BH480"/>
  <c r="DI480"/>
  <c r="ER479"/>
  <c r="EQ479"/>
  <c r="EN479"/>
  <c r="EM479"/>
  <c r="EH479"/>
  <c r="EG479"/>
  <c r="EF479"/>
  <c r="FL479" s="1"/>
  <c r="EE479"/>
  <c r="FK479" s="1"/>
  <c r="EB479"/>
  <c r="FH479" s="1"/>
  <c r="EA479"/>
  <c r="FG479" s="1"/>
  <c r="DX479"/>
  <c r="DW479"/>
  <c r="CN479"/>
  <c r="CM479"/>
  <c r="CJ479"/>
  <c r="CI479"/>
  <c r="CF479"/>
  <c r="CE479"/>
  <c r="BZ479"/>
  <c r="BY479"/>
  <c r="BX479"/>
  <c r="BW479"/>
  <c r="DC479" s="1"/>
  <c r="BT479"/>
  <c r="BS479"/>
  <c r="CY479" s="1"/>
  <c r="BP479"/>
  <c r="CV479" s="1"/>
  <c r="BO479"/>
  <c r="CU479" s="1"/>
  <c r="DE479" s="1"/>
  <c r="CA479" s="1"/>
  <c r="DG479" s="1"/>
  <c r="BH479"/>
  <c r="BG479"/>
  <c r="DJ479"/>
  <c r="DI479"/>
  <c r="ER478"/>
  <c r="EQ478"/>
  <c r="EN478"/>
  <c r="EM478"/>
  <c r="EH478"/>
  <c r="EG478"/>
  <c r="EF478"/>
  <c r="FL478" s="1"/>
  <c r="EE478"/>
  <c r="FK478" s="1"/>
  <c r="EB478"/>
  <c r="FH478" s="1"/>
  <c r="EA478"/>
  <c r="FG478" s="1"/>
  <c r="DX478"/>
  <c r="DW478"/>
  <c r="CN478"/>
  <c r="CM478"/>
  <c r="CJ478"/>
  <c r="CI478"/>
  <c r="CF478"/>
  <c r="CE478"/>
  <c r="BZ478"/>
  <c r="BY478"/>
  <c r="DI478" s="1"/>
  <c r="BX478"/>
  <c r="BW478"/>
  <c r="DC478" s="1"/>
  <c r="BT478"/>
  <c r="BS478"/>
  <c r="CY478" s="1"/>
  <c r="BP478"/>
  <c r="CV478" s="1"/>
  <c r="BO478"/>
  <c r="CU478" s="1"/>
  <c r="DE478" s="1"/>
  <c r="CA478" s="1"/>
  <c r="DG478" s="1"/>
  <c r="BH478"/>
  <c r="DJ478"/>
  <c r="ER477"/>
  <c r="EQ477"/>
  <c r="EN477"/>
  <c r="EM477"/>
  <c r="EH477"/>
  <c r="EG477"/>
  <c r="EF477"/>
  <c r="FL477" s="1"/>
  <c r="EE477"/>
  <c r="FK477" s="1"/>
  <c r="EB477"/>
  <c r="FH477" s="1"/>
  <c r="EA477"/>
  <c r="FG477" s="1"/>
  <c r="DX477"/>
  <c r="DW477"/>
  <c r="CN477"/>
  <c r="CM477"/>
  <c r="CJ477"/>
  <c r="CI477"/>
  <c r="CF477"/>
  <c r="CE477"/>
  <c r="BZ477"/>
  <c r="BY477"/>
  <c r="BX477"/>
  <c r="BW477"/>
  <c r="DC477" s="1"/>
  <c r="BT477"/>
  <c r="BS477"/>
  <c r="CY477" s="1"/>
  <c r="BP477"/>
  <c r="CV477" s="1"/>
  <c r="BO477"/>
  <c r="CU477" s="1"/>
  <c r="DE477" s="1"/>
  <c r="CA477" s="1"/>
  <c r="DG477" s="1"/>
  <c r="BH477"/>
  <c r="BG477"/>
  <c r="DJ477"/>
  <c r="ER476"/>
  <c r="EQ476"/>
  <c r="EN476"/>
  <c r="EM476"/>
  <c r="EH476"/>
  <c r="EG476"/>
  <c r="EF476"/>
  <c r="FL476" s="1"/>
  <c r="EE476"/>
  <c r="FK476" s="1"/>
  <c r="EB476"/>
  <c r="FH476" s="1"/>
  <c r="EA476"/>
  <c r="FG476" s="1"/>
  <c r="DX476"/>
  <c r="DW476"/>
  <c r="CN476"/>
  <c r="CM476"/>
  <c r="CJ476"/>
  <c r="CI476"/>
  <c r="CF476"/>
  <c r="CE476"/>
  <c r="BZ476"/>
  <c r="BY476"/>
  <c r="BX476"/>
  <c r="BW476"/>
  <c r="DC476" s="1"/>
  <c r="BT476"/>
  <c r="BS476"/>
  <c r="CY476" s="1"/>
  <c r="BP476"/>
  <c r="CV476" s="1"/>
  <c r="BO476"/>
  <c r="CU476" s="1"/>
  <c r="DE476" s="1"/>
  <c r="CA476" s="1"/>
  <c r="DG476" s="1"/>
  <c r="BH476"/>
  <c r="BG476"/>
  <c r="DJ476"/>
  <c r="DI476"/>
  <c r="ER475"/>
  <c r="EQ475"/>
  <c r="EN475"/>
  <c r="EM475"/>
  <c r="EH475"/>
  <c r="EG475"/>
  <c r="EF475"/>
  <c r="FL475" s="1"/>
  <c r="EE475"/>
  <c r="FK475" s="1"/>
  <c r="EB475"/>
  <c r="FH475" s="1"/>
  <c r="EA475"/>
  <c r="FG475" s="1"/>
  <c r="DX475"/>
  <c r="DW475"/>
  <c r="CN475"/>
  <c r="CM475"/>
  <c r="CJ475"/>
  <c r="CI475"/>
  <c r="CF475"/>
  <c r="CE475"/>
  <c r="BZ475"/>
  <c r="BY475"/>
  <c r="DI475" s="1"/>
  <c r="BX475"/>
  <c r="BW475"/>
  <c r="DC475" s="1"/>
  <c r="BT475"/>
  <c r="BS475"/>
  <c r="CY475" s="1"/>
  <c r="BP475"/>
  <c r="CV475" s="1"/>
  <c r="BO475"/>
  <c r="CU475" s="1"/>
  <c r="DE475" s="1"/>
  <c r="CA475" s="1"/>
  <c r="DG475" s="1"/>
  <c r="BH475"/>
  <c r="DJ475"/>
  <c r="ER474"/>
  <c r="EQ474"/>
  <c r="EN474"/>
  <c r="EM474"/>
  <c r="EH474"/>
  <c r="EG474"/>
  <c r="EF474"/>
  <c r="FL474" s="1"/>
  <c r="EE474"/>
  <c r="FK474" s="1"/>
  <c r="EB474"/>
  <c r="FH474" s="1"/>
  <c r="EA474"/>
  <c r="FG474" s="1"/>
  <c r="DX474"/>
  <c r="DW474"/>
  <c r="CN474"/>
  <c r="CM474"/>
  <c r="CJ474"/>
  <c r="CI474"/>
  <c r="CF474"/>
  <c r="CE474"/>
  <c r="BZ474"/>
  <c r="BY474"/>
  <c r="BX474"/>
  <c r="BW474"/>
  <c r="BT474"/>
  <c r="BS474"/>
  <c r="CY474" s="1"/>
  <c r="BP474"/>
  <c r="CV474" s="1"/>
  <c r="BO474"/>
  <c r="CU474" s="1"/>
  <c r="BH474"/>
  <c r="BG474"/>
  <c r="DJ474"/>
  <c r="DI474"/>
  <c r="ER473"/>
  <c r="EQ473"/>
  <c r="EN473"/>
  <c r="EM473"/>
  <c r="EH473"/>
  <c r="EG473"/>
  <c r="EF473"/>
  <c r="FL473" s="1"/>
  <c r="EE473"/>
  <c r="FK473" s="1"/>
  <c r="EB473"/>
  <c r="FH473" s="1"/>
  <c r="EA473"/>
  <c r="FG473" s="1"/>
  <c r="DX473"/>
  <c r="DW473"/>
  <c r="CN473"/>
  <c r="CM473"/>
  <c r="CJ473"/>
  <c r="CI473"/>
  <c r="CF473"/>
  <c r="CE473"/>
  <c r="BZ473"/>
  <c r="DJ473" s="1"/>
  <c r="BY473"/>
  <c r="BX473"/>
  <c r="BW473"/>
  <c r="DC473" s="1"/>
  <c r="BT473"/>
  <c r="BS473"/>
  <c r="CY473" s="1"/>
  <c r="BP473"/>
  <c r="CV473" s="1"/>
  <c r="BO473"/>
  <c r="CU473" s="1"/>
  <c r="DE473" s="1"/>
  <c r="CA473" s="1"/>
  <c r="DG473" s="1"/>
  <c r="BH473"/>
  <c r="DI473"/>
  <c r="ER472"/>
  <c r="EQ472"/>
  <c r="EN472"/>
  <c r="EM472"/>
  <c r="EH472"/>
  <c r="EG472"/>
  <c r="EF472"/>
  <c r="FL472" s="1"/>
  <c r="EE472"/>
  <c r="FK472" s="1"/>
  <c r="EB472"/>
  <c r="FH472" s="1"/>
  <c r="EA472"/>
  <c r="FG472" s="1"/>
  <c r="DX472"/>
  <c r="DW472"/>
  <c r="CN472"/>
  <c r="CM472"/>
  <c r="CJ472"/>
  <c r="CI472"/>
  <c r="CF472"/>
  <c r="CE472"/>
  <c r="BZ472"/>
  <c r="BY472"/>
  <c r="BX472"/>
  <c r="BW472"/>
  <c r="BT472"/>
  <c r="BS472"/>
  <c r="CY472" s="1"/>
  <c r="BP472"/>
  <c r="CV472" s="1"/>
  <c r="BO472"/>
  <c r="CU472" s="1"/>
  <c r="BH472"/>
  <c r="BG472"/>
  <c r="DJ472"/>
  <c r="DI472"/>
  <c r="ER471"/>
  <c r="EQ471"/>
  <c r="EN471"/>
  <c r="EM471"/>
  <c r="EH471"/>
  <c r="EG471"/>
  <c r="EF471"/>
  <c r="FL471" s="1"/>
  <c r="EE471"/>
  <c r="FK471" s="1"/>
  <c r="EB471"/>
  <c r="FH471" s="1"/>
  <c r="EA471"/>
  <c r="FG471" s="1"/>
  <c r="DX471"/>
  <c r="DW471"/>
  <c r="CN471"/>
  <c r="CM471"/>
  <c r="CJ471"/>
  <c r="CI471"/>
  <c r="CF471"/>
  <c r="CE471"/>
  <c r="BZ471"/>
  <c r="BY471"/>
  <c r="DI471" s="1"/>
  <c r="BX471"/>
  <c r="BW471"/>
  <c r="DC471" s="1"/>
  <c r="BT471"/>
  <c r="BS471"/>
  <c r="CY471" s="1"/>
  <c r="BP471"/>
  <c r="CV471" s="1"/>
  <c r="BO471"/>
  <c r="CU471" s="1"/>
  <c r="DE471" s="1"/>
  <c r="CA471" s="1"/>
  <c r="DG471" s="1"/>
  <c r="BH471"/>
  <c r="DJ471"/>
  <c r="ER470"/>
  <c r="EQ470"/>
  <c r="EN470"/>
  <c r="EM470"/>
  <c r="EH470"/>
  <c r="EG470"/>
  <c r="EF470"/>
  <c r="FL470" s="1"/>
  <c r="EE470"/>
  <c r="FK470" s="1"/>
  <c r="EB470"/>
  <c r="FH470" s="1"/>
  <c r="EA470"/>
  <c r="FG470" s="1"/>
  <c r="DX470"/>
  <c r="DW470"/>
  <c r="CN470"/>
  <c r="CM470"/>
  <c r="CJ470"/>
  <c r="CI470"/>
  <c r="CF470"/>
  <c r="CE470"/>
  <c r="BZ470"/>
  <c r="BY470"/>
  <c r="BX470"/>
  <c r="BW470"/>
  <c r="BT470"/>
  <c r="BS470"/>
  <c r="CY470" s="1"/>
  <c r="BP470"/>
  <c r="CV470" s="1"/>
  <c r="BO470"/>
  <c r="CU470" s="1"/>
  <c r="BH470"/>
  <c r="BG470"/>
  <c r="DJ470"/>
  <c r="DI470"/>
  <c r="ER469"/>
  <c r="EQ469"/>
  <c r="EN469"/>
  <c r="EM469"/>
  <c r="EH469"/>
  <c r="EG469"/>
  <c r="EF469"/>
  <c r="FL469" s="1"/>
  <c r="EE469"/>
  <c r="FK469" s="1"/>
  <c r="EB469"/>
  <c r="FH469" s="1"/>
  <c r="EA469"/>
  <c r="FG469" s="1"/>
  <c r="DX469"/>
  <c r="DW469"/>
  <c r="CN469"/>
  <c r="CM469"/>
  <c r="CJ469"/>
  <c r="CI469"/>
  <c r="CF469"/>
  <c r="CE469"/>
  <c r="BZ469"/>
  <c r="DJ469" s="1"/>
  <c r="BY469"/>
  <c r="BX469"/>
  <c r="BW469"/>
  <c r="DC469" s="1"/>
  <c r="BT469"/>
  <c r="BS469"/>
  <c r="CY469" s="1"/>
  <c r="BP469"/>
  <c r="CV469" s="1"/>
  <c r="BO469"/>
  <c r="CU469" s="1"/>
  <c r="DE469" s="1"/>
  <c r="CA469" s="1"/>
  <c r="DG469" s="1"/>
  <c r="BH469"/>
  <c r="DI469"/>
  <c r="ER468"/>
  <c r="EQ468"/>
  <c r="EN468"/>
  <c r="EM468"/>
  <c r="EH468"/>
  <c r="EG468"/>
  <c r="EF468"/>
  <c r="FL468" s="1"/>
  <c r="EE468"/>
  <c r="FK468" s="1"/>
  <c r="EB468"/>
  <c r="FH468" s="1"/>
  <c r="EA468"/>
  <c r="FG468" s="1"/>
  <c r="DX468"/>
  <c r="DW468"/>
  <c r="CN468"/>
  <c r="CM468"/>
  <c r="CJ468"/>
  <c r="CI468"/>
  <c r="CF468"/>
  <c r="CE468"/>
  <c r="BZ468"/>
  <c r="BY468"/>
  <c r="BX468"/>
  <c r="BW468"/>
  <c r="BT468"/>
  <c r="BS468"/>
  <c r="CY468" s="1"/>
  <c r="BP468"/>
  <c r="CV468" s="1"/>
  <c r="BO468"/>
  <c r="CU468" s="1"/>
  <c r="BH468"/>
  <c r="BG468"/>
  <c r="DJ468"/>
  <c r="DI468"/>
  <c r="ER467"/>
  <c r="EQ467"/>
  <c r="EN467"/>
  <c r="EM467"/>
  <c r="EH467"/>
  <c r="EG467"/>
  <c r="EF467"/>
  <c r="FL467" s="1"/>
  <c r="EE467"/>
  <c r="FK467" s="1"/>
  <c r="EB467"/>
  <c r="FH467" s="1"/>
  <c r="EA467"/>
  <c r="FG467" s="1"/>
  <c r="DX467"/>
  <c r="DW467"/>
  <c r="CN467"/>
  <c r="CM467"/>
  <c r="CJ467"/>
  <c r="CI467"/>
  <c r="CF467"/>
  <c r="CE467"/>
  <c r="BZ467"/>
  <c r="BY467"/>
  <c r="DI467" s="1"/>
  <c r="BX467"/>
  <c r="BW467"/>
  <c r="DC467" s="1"/>
  <c r="BT467"/>
  <c r="BS467"/>
  <c r="CY467" s="1"/>
  <c r="BP467"/>
  <c r="CV467" s="1"/>
  <c r="BO467"/>
  <c r="CU467" s="1"/>
  <c r="DE467" s="1"/>
  <c r="CA467" s="1"/>
  <c r="DG467" s="1"/>
  <c r="BH467"/>
  <c r="DJ467"/>
  <c r="ER466"/>
  <c r="EQ466"/>
  <c r="EN466"/>
  <c r="EM466"/>
  <c r="EH466"/>
  <c r="EG466"/>
  <c r="EF466"/>
  <c r="FL466" s="1"/>
  <c r="EE466"/>
  <c r="FK466" s="1"/>
  <c r="EB466"/>
  <c r="FH466" s="1"/>
  <c r="EA466"/>
  <c r="FG466" s="1"/>
  <c r="DX466"/>
  <c r="DW466"/>
  <c r="FC466" s="1"/>
  <c r="FM466" s="1"/>
  <c r="DC466"/>
  <c r="CN466"/>
  <c r="CM466"/>
  <c r="CJ466"/>
  <c r="CI466"/>
  <c r="CF466"/>
  <c r="CE466"/>
  <c r="BZ466"/>
  <c r="BY466"/>
  <c r="BX466"/>
  <c r="BW466"/>
  <c r="BT466"/>
  <c r="BS466"/>
  <c r="CY466" s="1"/>
  <c r="BP466"/>
  <c r="CV466" s="1"/>
  <c r="BO466"/>
  <c r="O466" s="1"/>
  <c r="BH466"/>
  <c r="BG466"/>
  <c r="DJ466"/>
  <c r="DI466"/>
  <c r="ER465"/>
  <c r="EQ465"/>
  <c r="EN465"/>
  <c r="EM465"/>
  <c r="EH465"/>
  <c r="EG465"/>
  <c r="EF465"/>
  <c r="FL465" s="1"/>
  <c r="EE465"/>
  <c r="FK465" s="1"/>
  <c r="EB465"/>
  <c r="FH465" s="1"/>
  <c r="EA465"/>
  <c r="FG465" s="1"/>
  <c r="DX465"/>
  <c r="DW465"/>
  <c r="CN465"/>
  <c r="CM465"/>
  <c r="CJ465"/>
  <c r="CI465"/>
  <c r="CF465"/>
  <c r="CE465"/>
  <c r="BZ465"/>
  <c r="BY465"/>
  <c r="BX465"/>
  <c r="DD465" s="1"/>
  <c r="BW465"/>
  <c r="DC465" s="1"/>
  <c r="BT465"/>
  <c r="BS465"/>
  <c r="CY465" s="1"/>
  <c r="BP465"/>
  <c r="CV465" s="1"/>
  <c r="BO465"/>
  <c r="CU465" s="1"/>
  <c r="DE465" s="1"/>
  <c r="CA465" s="1"/>
  <c r="DG465" s="1"/>
  <c r="BH465"/>
  <c r="BG465"/>
  <c r="DJ465"/>
  <c r="DI465"/>
  <c r="ER464"/>
  <c r="EQ464"/>
  <c r="EN464"/>
  <c r="EM464"/>
  <c r="EH464"/>
  <c r="EG464"/>
  <c r="EF464"/>
  <c r="FL464" s="1"/>
  <c r="EE464"/>
  <c r="FK464" s="1"/>
  <c r="EB464"/>
  <c r="FH464" s="1"/>
  <c r="EA464"/>
  <c r="FG464" s="1"/>
  <c r="DX464"/>
  <c r="DW464"/>
  <c r="CN464"/>
  <c r="CM464"/>
  <c r="CJ464"/>
  <c r="CI464"/>
  <c r="CF464"/>
  <c r="CE464"/>
  <c r="BZ464"/>
  <c r="DJ464" s="1"/>
  <c r="BY464"/>
  <c r="BX464"/>
  <c r="BW464"/>
  <c r="DC464" s="1"/>
  <c r="BT464"/>
  <c r="BS464"/>
  <c r="CY464" s="1"/>
  <c r="BP464"/>
  <c r="CV464" s="1"/>
  <c r="BO464"/>
  <c r="CU464" s="1"/>
  <c r="DE464" s="1"/>
  <c r="CA464" s="1"/>
  <c r="DG464" s="1"/>
  <c r="BH464"/>
  <c r="DI464"/>
  <c r="ER463"/>
  <c r="EQ463"/>
  <c r="EN463"/>
  <c r="EM463"/>
  <c r="EH463"/>
  <c r="EG463"/>
  <c r="EF463"/>
  <c r="FL463" s="1"/>
  <c r="EE463"/>
  <c r="FK463" s="1"/>
  <c r="EB463"/>
  <c r="FH463" s="1"/>
  <c r="EA463"/>
  <c r="FG463" s="1"/>
  <c r="DX463"/>
  <c r="DW463"/>
  <c r="CN463"/>
  <c r="CM463"/>
  <c r="CJ463"/>
  <c r="CI463"/>
  <c r="CF463"/>
  <c r="CE463"/>
  <c r="BZ463"/>
  <c r="BY463"/>
  <c r="BX463"/>
  <c r="BW463"/>
  <c r="BT463"/>
  <c r="BS463"/>
  <c r="CY463" s="1"/>
  <c r="BP463"/>
  <c r="CV463" s="1"/>
  <c r="BO463"/>
  <c r="CU463" s="1"/>
  <c r="BH463"/>
  <c r="BG463"/>
  <c r="DJ463"/>
  <c r="DI463"/>
  <c r="ER462"/>
  <c r="EQ462"/>
  <c r="EN462"/>
  <c r="EM462"/>
  <c r="EH462"/>
  <c r="EG462"/>
  <c r="EF462"/>
  <c r="FL462" s="1"/>
  <c r="EE462"/>
  <c r="FK462" s="1"/>
  <c r="EB462"/>
  <c r="FH462" s="1"/>
  <c r="EA462"/>
  <c r="FG462" s="1"/>
  <c r="DX462"/>
  <c r="DW462"/>
  <c r="CN462"/>
  <c r="CM462"/>
  <c r="CJ462"/>
  <c r="CI462"/>
  <c r="CF462"/>
  <c r="CE462"/>
  <c r="BZ462"/>
  <c r="BY462"/>
  <c r="DI462" s="1"/>
  <c r="BX462"/>
  <c r="BW462"/>
  <c r="DC462" s="1"/>
  <c r="BT462"/>
  <c r="BS462"/>
  <c r="CY462" s="1"/>
  <c r="BP462"/>
  <c r="CV462" s="1"/>
  <c r="BO462"/>
  <c r="CU462" s="1"/>
  <c r="DE462" s="1"/>
  <c r="CA462" s="1"/>
  <c r="DG462" s="1"/>
  <c r="BH462"/>
  <c r="DJ462"/>
  <c r="ER461"/>
  <c r="EQ461"/>
  <c r="EN461"/>
  <c r="EM461"/>
  <c r="EH461"/>
  <c r="EG461"/>
  <c r="EF461"/>
  <c r="FL461" s="1"/>
  <c r="EE461"/>
  <c r="FK461" s="1"/>
  <c r="EB461"/>
  <c r="FH461" s="1"/>
  <c r="EA461"/>
  <c r="FG461" s="1"/>
  <c r="DX461"/>
  <c r="DW461"/>
  <c r="CN461"/>
  <c r="CM461"/>
  <c r="CJ461"/>
  <c r="CI461"/>
  <c r="CF461"/>
  <c r="CE461"/>
  <c r="BZ461"/>
  <c r="BY461"/>
  <c r="BX461"/>
  <c r="BW461"/>
  <c r="BT461"/>
  <c r="BS461"/>
  <c r="CY461" s="1"/>
  <c r="BP461"/>
  <c r="CV461" s="1"/>
  <c r="BO461"/>
  <c r="CU461" s="1"/>
  <c r="BH461"/>
  <c r="BG461"/>
  <c r="DJ461"/>
  <c r="DI461"/>
  <c r="ER460"/>
  <c r="EQ460"/>
  <c r="EN460"/>
  <c r="EM460"/>
  <c r="EH460"/>
  <c r="EG460"/>
  <c r="EF460"/>
  <c r="FL460" s="1"/>
  <c r="EE460"/>
  <c r="FK460" s="1"/>
  <c r="EB460"/>
  <c r="FH460" s="1"/>
  <c r="EA460"/>
  <c r="FG460" s="1"/>
  <c r="DX460"/>
  <c r="DW460"/>
  <c r="CN460"/>
  <c r="CM460"/>
  <c r="CJ460"/>
  <c r="CI460"/>
  <c r="CF460"/>
  <c r="CE460"/>
  <c r="BZ460"/>
  <c r="DJ460" s="1"/>
  <c r="BY460"/>
  <c r="BX460"/>
  <c r="BW460"/>
  <c r="DC460" s="1"/>
  <c r="BT460"/>
  <c r="BS460"/>
  <c r="CY460" s="1"/>
  <c r="BP460"/>
  <c r="CV460" s="1"/>
  <c r="BO460"/>
  <c r="CU460" s="1"/>
  <c r="DE460" s="1"/>
  <c r="CA460" s="1"/>
  <c r="DG460" s="1"/>
  <c r="BH460"/>
  <c r="DI460"/>
  <c r="ER459"/>
  <c r="EQ459"/>
  <c r="EN459"/>
  <c r="EM459"/>
  <c r="EH459"/>
  <c r="EG459"/>
  <c r="EF459"/>
  <c r="FL459" s="1"/>
  <c r="EE459"/>
  <c r="FK459" s="1"/>
  <c r="EB459"/>
  <c r="FH459" s="1"/>
  <c r="EA459"/>
  <c r="FG459" s="1"/>
  <c r="DX459"/>
  <c r="DW459"/>
  <c r="CN459"/>
  <c r="CM459"/>
  <c r="CJ459"/>
  <c r="CI459"/>
  <c r="CF459"/>
  <c r="CE459"/>
  <c r="BZ459"/>
  <c r="BY459"/>
  <c r="BX459"/>
  <c r="BW459"/>
  <c r="BT459"/>
  <c r="BS459"/>
  <c r="CY459" s="1"/>
  <c r="BP459"/>
  <c r="CV459" s="1"/>
  <c r="BO459"/>
  <c r="CU459" s="1"/>
  <c r="BH459"/>
  <c r="BG459"/>
  <c r="DJ459"/>
  <c r="DI459"/>
  <c r="ER458"/>
  <c r="EQ458"/>
  <c r="EN458"/>
  <c r="EM458"/>
  <c r="EH458"/>
  <c r="EG458"/>
  <c r="EF458"/>
  <c r="FL458" s="1"/>
  <c r="EE458"/>
  <c r="FK458" s="1"/>
  <c r="EB458"/>
  <c r="FH458" s="1"/>
  <c r="EA458"/>
  <c r="FG458" s="1"/>
  <c r="DX458"/>
  <c r="DW458"/>
  <c r="CN458"/>
  <c r="CM458"/>
  <c r="CJ458"/>
  <c r="CI458"/>
  <c r="CF458"/>
  <c r="CE458"/>
  <c r="BZ458"/>
  <c r="BY458"/>
  <c r="DI458" s="1"/>
  <c r="BX458"/>
  <c r="BW458"/>
  <c r="DC458" s="1"/>
  <c r="BT458"/>
  <c r="BS458"/>
  <c r="CY458" s="1"/>
  <c r="BP458"/>
  <c r="CV458" s="1"/>
  <c r="BO458"/>
  <c r="CU458" s="1"/>
  <c r="DE458" s="1"/>
  <c r="CA458" s="1"/>
  <c r="DG458" s="1"/>
  <c r="BH458"/>
  <c r="DJ458"/>
  <c r="ER457"/>
  <c r="EQ457"/>
  <c r="EN457"/>
  <c r="EM457"/>
  <c r="EH457"/>
  <c r="EG457"/>
  <c r="EF457"/>
  <c r="FL457" s="1"/>
  <c r="EE457"/>
  <c r="FK457" s="1"/>
  <c r="EB457"/>
  <c r="FH457" s="1"/>
  <c r="EA457"/>
  <c r="FG457" s="1"/>
  <c r="DX457"/>
  <c r="DW457"/>
  <c r="CN457"/>
  <c r="CM457"/>
  <c r="CJ457"/>
  <c r="CI457"/>
  <c r="CF457"/>
  <c r="CE457"/>
  <c r="BZ457"/>
  <c r="BY457"/>
  <c r="BX457"/>
  <c r="BW457"/>
  <c r="BT457"/>
  <c r="BS457"/>
  <c r="CY457" s="1"/>
  <c r="BP457"/>
  <c r="CV457" s="1"/>
  <c r="BO457"/>
  <c r="CU457" s="1"/>
  <c r="BH457"/>
  <c r="BG457"/>
  <c r="DJ457"/>
  <c r="DI457"/>
  <c r="ER456"/>
  <c r="EQ456"/>
  <c r="EN456"/>
  <c r="EM456"/>
  <c r="EH456"/>
  <c r="EG456"/>
  <c r="EF456"/>
  <c r="FL456" s="1"/>
  <c r="EE456"/>
  <c r="FK456" s="1"/>
  <c r="EB456"/>
  <c r="FH456" s="1"/>
  <c r="EA456"/>
  <c r="FG456" s="1"/>
  <c r="DX456"/>
  <c r="DW456"/>
  <c r="CN456"/>
  <c r="CM456"/>
  <c r="CJ456"/>
  <c r="CI456"/>
  <c r="CF456"/>
  <c r="CE456"/>
  <c r="BZ456"/>
  <c r="DJ456" s="1"/>
  <c r="BY456"/>
  <c r="BX456"/>
  <c r="BW456"/>
  <c r="DC456" s="1"/>
  <c r="BT456"/>
  <c r="BS456"/>
  <c r="CY456" s="1"/>
  <c r="BP456"/>
  <c r="CV456" s="1"/>
  <c r="BO456"/>
  <c r="CU456" s="1"/>
  <c r="DE456" s="1"/>
  <c r="CA456" s="1"/>
  <c r="DG456" s="1"/>
  <c r="BH456"/>
  <c r="DI456"/>
  <c r="ER455"/>
  <c r="EQ455"/>
  <c r="EN455"/>
  <c r="EM455"/>
  <c r="EH455"/>
  <c r="EG455"/>
  <c r="EF455"/>
  <c r="FL455" s="1"/>
  <c r="EE455"/>
  <c r="FK455" s="1"/>
  <c r="EB455"/>
  <c r="FH455" s="1"/>
  <c r="EA455"/>
  <c r="FG455" s="1"/>
  <c r="DX455"/>
  <c r="DW455"/>
  <c r="CN455"/>
  <c r="CM455"/>
  <c r="CJ455"/>
  <c r="CI455"/>
  <c r="CF455"/>
  <c r="CE455"/>
  <c r="BZ455"/>
  <c r="BY455"/>
  <c r="BX455"/>
  <c r="BW455"/>
  <c r="BT455"/>
  <c r="BS455"/>
  <c r="CY455" s="1"/>
  <c r="BP455"/>
  <c r="CV455" s="1"/>
  <c r="BO455"/>
  <c r="CU455" s="1"/>
  <c r="BH455"/>
  <c r="BG455"/>
  <c r="DJ455"/>
  <c r="DI455"/>
  <c r="ER454"/>
  <c r="EQ454"/>
  <c r="EN454"/>
  <c r="EM454"/>
  <c r="EH454"/>
  <c r="EG454"/>
  <c r="EF454"/>
  <c r="FL454" s="1"/>
  <c r="EE454"/>
  <c r="FK454" s="1"/>
  <c r="EB454"/>
  <c r="FH454" s="1"/>
  <c r="EA454"/>
  <c r="FG454" s="1"/>
  <c r="DX454"/>
  <c r="DW454"/>
  <c r="CN454"/>
  <c r="CM454"/>
  <c r="CJ454"/>
  <c r="CI454"/>
  <c r="CF454"/>
  <c r="CE454"/>
  <c r="BZ454"/>
  <c r="CP454" s="1"/>
  <c r="BY454"/>
  <c r="DI454" s="1"/>
  <c r="BX454"/>
  <c r="DD454" s="1"/>
  <c r="BW454"/>
  <c r="DC454" s="1"/>
  <c r="BT454"/>
  <c r="BS454"/>
  <c r="CY454" s="1"/>
  <c r="BP454"/>
  <c r="CV454" s="1"/>
  <c r="BO454"/>
  <c r="CU454" s="1"/>
  <c r="BH454"/>
  <c r="ER453"/>
  <c r="EQ453"/>
  <c r="EN453"/>
  <c r="EM453"/>
  <c r="EH453"/>
  <c r="EG453"/>
  <c r="EF453"/>
  <c r="FL453" s="1"/>
  <c r="EE453"/>
  <c r="FK453" s="1"/>
  <c r="EB453"/>
  <c r="FH453" s="1"/>
  <c r="EA453"/>
  <c r="FG453" s="1"/>
  <c r="DX453"/>
  <c r="DW453"/>
  <c r="CN453"/>
  <c r="CM453"/>
  <c r="CJ453"/>
  <c r="CI453"/>
  <c r="CF453"/>
  <c r="CE453"/>
  <c r="BZ453"/>
  <c r="BY453"/>
  <c r="BX453"/>
  <c r="BW453"/>
  <c r="BT453"/>
  <c r="BS453"/>
  <c r="CY453" s="1"/>
  <c r="BP453"/>
  <c r="CV453" s="1"/>
  <c r="BO453"/>
  <c r="CU453" s="1"/>
  <c r="BH453"/>
  <c r="BG453"/>
  <c r="DJ453"/>
  <c r="DI453"/>
  <c r="ER452"/>
  <c r="EQ452"/>
  <c r="EN452"/>
  <c r="EM452"/>
  <c r="EH452"/>
  <c r="EG452"/>
  <c r="EF452"/>
  <c r="FL452" s="1"/>
  <c r="EE452"/>
  <c r="FK452" s="1"/>
  <c r="EB452"/>
  <c r="FH452" s="1"/>
  <c r="EA452"/>
  <c r="FG452" s="1"/>
  <c r="DX452"/>
  <c r="DW452"/>
  <c r="CN452"/>
  <c r="CM452"/>
  <c r="CJ452"/>
  <c r="CI452"/>
  <c r="CF452"/>
  <c r="CE452"/>
  <c r="BZ452"/>
  <c r="BY452"/>
  <c r="DI452" s="1"/>
  <c r="BX452"/>
  <c r="BW452"/>
  <c r="DC452" s="1"/>
  <c r="BT452"/>
  <c r="BS452"/>
  <c r="CY452" s="1"/>
  <c r="BP452"/>
  <c r="CV452" s="1"/>
  <c r="BO452"/>
  <c r="CU452" s="1"/>
  <c r="DE452" s="1"/>
  <c r="CA452" s="1"/>
  <c r="DG452" s="1"/>
  <c r="BH452"/>
  <c r="DJ452"/>
  <c r="ER451"/>
  <c r="EQ451"/>
  <c r="EN451"/>
  <c r="EM451"/>
  <c r="EH451"/>
  <c r="EG451"/>
  <c r="EF451"/>
  <c r="FL451" s="1"/>
  <c r="EE451"/>
  <c r="FK451" s="1"/>
  <c r="EB451"/>
  <c r="FH451" s="1"/>
  <c r="EA451"/>
  <c r="FG451" s="1"/>
  <c r="DX451"/>
  <c r="DW451"/>
  <c r="CN451"/>
  <c r="CM451"/>
  <c r="CJ451"/>
  <c r="CI451"/>
  <c r="CF451"/>
  <c r="CE451"/>
  <c r="BZ451"/>
  <c r="BY451"/>
  <c r="BX451"/>
  <c r="BW451"/>
  <c r="BT451"/>
  <c r="BS451"/>
  <c r="CY451" s="1"/>
  <c r="BP451"/>
  <c r="CV451" s="1"/>
  <c r="BO451"/>
  <c r="CU451" s="1"/>
  <c r="BH451"/>
  <c r="BG451"/>
  <c r="DJ451"/>
  <c r="DI451"/>
  <c r="ER450"/>
  <c r="EQ450"/>
  <c r="EN450"/>
  <c r="EM450"/>
  <c r="EH450"/>
  <c r="EG450"/>
  <c r="EF450"/>
  <c r="FL450" s="1"/>
  <c r="EE450"/>
  <c r="FK450" s="1"/>
  <c r="EB450"/>
  <c r="FH450" s="1"/>
  <c r="EA450"/>
  <c r="FG450" s="1"/>
  <c r="DX450"/>
  <c r="DW450"/>
  <c r="CN450"/>
  <c r="CM450"/>
  <c r="CJ450"/>
  <c r="CI450"/>
  <c r="CF450"/>
  <c r="CE450"/>
  <c r="BZ450"/>
  <c r="DJ450" s="1"/>
  <c r="BY450"/>
  <c r="BX450"/>
  <c r="BW450"/>
  <c r="DC450" s="1"/>
  <c r="BT450"/>
  <c r="BS450"/>
  <c r="CY450" s="1"/>
  <c r="BP450"/>
  <c r="CV450" s="1"/>
  <c r="BO450"/>
  <c r="CU450" s="1"/>
  <c r="DE450" s="1"/>
  <c r="CA450" s="1"/>
  <c r="DG450" s="1"/>
  <c r="BH450"/>
  <c r="DI450"/>
  <c r="EI454" l="1"/>
  <c r="FC454"/>
  <c r="FM454" s="1"/>
  <c r="EW455"/>
  <c r="EY455" s="1"/>
  <c r="EZ456"/>
  <c r="EX456"/>
  <c r="EX457"/>
  <c r="EZ457" s="1"/>
  <c r="EY458"/>
  <c r="EW458"/>
  <c r="EI459"/>
  <c r="FC459"/>
  <c r="FM459" s="1"/>
  <c r="EX460"/>
  <c r="EZ460" s="1"/>
  <c r="FC450"/>
  <c r="FM450" s="1"/>
  <c r="EI450" s="1"/>
  <c r="EY450"/>
  <c r="EW450"/>
  <c r="EI451"/>
  <c r="FC451"/>
  <c r="FM451" s="1"/>
  <c r="FO451"/>
  <c r="EW451"/>
  <c r="EY451" s="1"/>
  <c r="FD452"/>
  <c r="FN452" s="1"/>
  <c r="EJ452" s="1"/>
  <c r="EZ452"/>
  <c r="EX452"/>
  <c r="EJ453"/>
  <c r="FD453"/>
  <c r="FN453" s="1"/>
  <c r="FP453"/>
  <c r="EX453"/>
  <c r="EZ453" s="1"/>
  <c r="FD454"/>
  <c r="FN454" s="1"/>
  <c r="EJ454" s="1"/>
  <c r="EZ454"/>
  <c r="EX454"/>
  <c r="EJ455"/>
  <c r="FD455"/>
  <c r="FN455" s="1"/>
  <c r="FP455"/>
  <c r="EX455"/>
  <c r="EZ455" s="1"/>
  <c r="FC456"/>
  <c r="FM456" s="1"/>
  <c r="EI456" s="1"/>
  <c r="EY456"/>
  <c r="EW456"/>
  <c r="EI457"/>
  <c r="FC457"/>
  <c r="FM457" s="1"/>
  <c r="FO457"/>
  <c r="EW457"/>
  <c r="EY457" s="1"/>
  <c r="FD458"/>
  <c r="FN458" s="1"/>
  <c r="EJ458" s="1"/>
  <c r="EZ458"/>
  <c r="EX458"/>
  <c r="EJ459"/>
  <c r="FD459"/>
  <c r="FN459" s="1"/>
  <c r="FP459"/>
  <c r="EX459"/>
  <c r="EZ459" s="1"/>
  <c r="FC460"/>
  <c r="FM460" s="1"/>
  <c r="EI460" s="1"/>
  <c r="EY460"/>
  <c r="EW460"/>
  <c r="EI461"/>
  <c r="FC461"/>
  <c r="FM461" s="1"/>
  <c r="FO461"/>
  <c r="EW461"/>
  <c r="EY461" s="1"/>
  <c r="FD462"/>
  <c r="FN462" s="1"/>
  <c r="EJ462" s="1"/>
  <c r="EZ462"/>
  <c r="EX462"/>
  <c r="EJ463"/>
  <c r="FD463"/>
  <c r="FN463" s="1"/>
  <c r="FP463"/>
  <c r="EX463"/>
  <c r="EZ463" s="1"/>
  <c r="FC464"/>
  <c r="FM464" s="1"/>
  <c r="EI464" s="1"/>
  <c r="EY464"/>
  <c r="EW464"/>
  <c r="EI465"/>
  <c r="FC465"/>
  <c r="FM465" s="1"/>
  <c r="FO465"/>
  <c r="EW465"/>
  <c r="EY465" s="1"/>
  <c r="FO466"/>
  <c r="EY466"/>
  <c r="EW466"/>
  <c r="EJ467"/>
  <c r="FD467"/>
  <c r="FN467" s="1"/>
  <c r="FP467"/>
  <c r="EX467"/>
  <c r="EZ467" s="1"/>
  <c r="FD468"/>
  <c r="FN468" s="1"/>
  <c r="EJ468" s="1"/>
  <c r="EZ468"/>
  <c r="EX468"/>
  <c r="EI469"/>
  <c r="FC469"/>
  <c r="FM469" s="1"/>
  <c r="FO469"/>
  <c r="EW469"/>
  <c r="EY469" s="1"/>
  <c r="FC470"/>
  <c r="FM470" s="1"/>
  <c r="EI470" s="1"/>
  <c r="EY470"/>
  <c r="EW470"/>
  <c r="EJ471"/>
  <c r="FD471"/>
  <c r="FN471" s="1"/>
  <c r="FP471"/>
  <c r="EX471"/>
  <c r="EZ471" s="1"/>
  <c r="FD472"/>
  <c r="FN472" s="1"/>
  <c r="EJ472" s="1"/>
  <c r="EZ472"/>
  <c r="EX472"/>
  <c r="EI473"/>
  <c r="FC473"/>
  <c r="FM473" s="1"/>
  <c r="FO473"/>
  <c r="EW473"/>
  <c r="EY473" s="1"/>
  <c r="FC474"/>
  <c r="FM474" s="1"/>
  <c r="EI474" s="1"/>
  <c r="EY474"/>
  <c r="EW474"/>
  <c r="EJ475"/>
  <c r="FD475"/>
  <c r="FN475" s="1"/>
  <c r="FP475"/>
  <c r="EX475"/>
  <c r="EZ475" s="1"/>
  <c r="FD476"/>
  <c r="FN476" s="1"/>
  <c r="EJ476" s="1"/>
  <c r="EZ476"/>
  <c r="EX476"/>
  <c r="EI477"/>
  <c r="FC477"/>
  <c r="FM477" s="1"/>
  <c r="FO477"/>
  <c r="EW477"/>
  <c r="EY477" s="1"/>
  <c r="FD478"/>
  <c r="FN478" s="1"/>
  <c r="EJ478" s="1"/>
  <c r="EZ478"/>
  <c r="EX478"/>
  <c r="EJ479"/>
  <c r="FD479"/>
  <c r="FN479" s="1"/>
  <c r="FP479"/>
  <c r="EX479"/>
  <c r="EZ479" s="1"/>
  <c r="FC480"/>
  <c r="FM480" s="1"/>
  <c r="EI480" s="1"/>
  <c r="EY480"/>
  <c r="EW480"/>
  <c r="EJ481"/>
  <c r="FD481"/>
  <c r="FN481" s="1"/>
  <c r="FP481"/>
  <c r="EX481"/>
  <c r="EZ481" s="1"/>
  <c r="FD482"/>
  <c r="FN482" s="1"/>
  <c r="EJ482" s="1"/>
  <c r="EZ482"/>
  <c r="EX482"/>
  <c r="EJ483"/>
  <c r="FD483"/>
  <c r="FN483" s="1"/>
  <c r="FP483"/>
  <c r="EX483"/>
  <c r="EZ483" s="1"/>
  <c r="FC484"/>
  <c r="FM484" s="1"/>
  <c r="EI484" s="1"/>
  <c r="EY484"/>
  <c r="EW484"/>
  <c r="FC485"/>
  <c r="FM485" s="1"/>
  <c r="EI485" s="1"/>
  <c r="FO485"/>
  <c r="EW485"/>
  <c r="EY485" s="1"/>
  <c r="FD486"/>
  <c r="FN486" s="1"/>
  <c r="EJ486" s="1"/>
  <c r="EZ486"/>
  <c r="EX486"/>
  <c r="EI487"/>
  <c r="FC487"/>
  <c r="FM487" s="1"/>
  <c r="FO487"/>
  <c r="EW487"/>
  <c r="EY487" s="1"/>
  <c r="AY508"/>
  <c r="AY506"/>
  <c r="AY504"/>
  <c r="AY502"/>
  <c r="AY500"/>
  <c r="AY498"/>
  <c r="AY496"/>
  <c r="AY494"/>
  <c r="AY492"/>
  <c r="AY490"/>
  <c r="AY488"/>
  <c r="GE486"/>
  <c r="AY486"/>
  <c r="GE484"/>
  <c r="GI484" s="1"/>
  <c r="AY484"/>
  <c r="GE482"/>
  <c r="AY482"/>
  <c r="GE480"/>
  <c r="GI480" s="1"/>
  <c r="AY480"/>
  <c r="GE478"/>
  <c r="AY478"/>
  <c r="GE476"/>
  <c r="AY476"/>
  <c r="GE474"/>
  <c r="GI474" s="1"/>
  <c r="AY474"/>
  <c r="GE472"/>
  <c r="AY472"/>
  <c r="GE470"/>
  <c r="GI470" s="1"/>
  <c r="AY470"/>
  <c r="GE468"/>
  <c r="AY468"/>
  <c r="GE466"/>
  <c r="AY466"/>
  <c r="GE464"/>
  <c r="GI464" s="1"/>
  <c r="AY464"/>
  <c r="GE462"/>
  <c r="AY462"/>
  <c r="GE460"/>
  <c r="GI460" s="1"/>
  <c r="AY460"/>
  <c r="GE458"/>
  <c r="AY458"/>
  <c r="GE456"/>
  <c r="GI456" s="1"/>
  <c r="AY456"/>
  <c r="GE454"/>
  <c r="GI454" s="1"/>
  <c r="AY454"/>
  <c r="GE452"/>
  <c r="AY452"/>
  <c r="GE450"/>
  <c r="GI450" s="1"/>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O81"/>
  <c r="GE81"/>
  <c r="AY81"/>
  <c r="BI81" s="1"/>
  <c r="AY50"/>
  <c r="AY48"/>
  <c r="AY46"/>
  <c r="AY44"/>
  <c r="AY42"/>
  <c r="AY40"/>
  <c r="AY38"/>
  <c r="AY36"/>
  <c r="AY34"/>
  <c r="AY32"/>
  <c r="AY30"/>
  <c r="AY28"/>
  <c r="AY26"/>
  <c r="AY24"/>
  <c r="AY22"/>
  <c r="AY20"/>
  <c r="AY18"/>
  <c r="AY16"/>
  <c r="AY14"/>
  <c r="AY12"/>
  <c r="AY10"/>
  <c r="AY8"/>
  <c r="AZ507"/>
  <c r="AZ505"/>
  <c r="AZ503"/>
  <c r="AZ501"/>
  <c r="AZ499"/>
  <c r="AZ497"/>
  <c r="AZ495"/>
  <c r="AZ493"/>
  <c r="AZ491"/>
  <c r="AZ489"/>
  <c r="GF487"/>
  <c r="AZ487"/>
  <c r="GF485"/>
  <c r="AZ485"/>
  <c r="GF483"/>
  <c r="AZ483"/>
  <c r="GF481"/>
  <c r="AZ481"/>
  <c r="GF479"/>
  <c r="AZ479"/>
  <c r="GF477"/>
  <c r="AZ477"/>
  <c r="GF475"/>
  <c r="AZ475"/>
  <c r="GF473"/>
  <c r="AZ473"/>
  <c r="GF471"/>
  <c r="AZ471"/>
  <c r="GF469"/>
  <c r="AZ469"/>
  <c r="GF467"/>
  <c r="AZ467"/>
  <c r="GF465"/>
  <c r="AZ465"/>
  <c r="GF463"/>
  <c r="AZ463"/>
  <c r="GF461"/>
  <c r="AZ461"/>
  <c r="GF459"/>
  <c r="AZ459"/>
  <c r="GF457"/>
  <c r="AZ457"/>
  <c r="GF455"/>
  <c r="AZ455"/>
  <c r="GF453"/>
  <c r="AZ453"/>
  <c r="GF451"/>
  <c r="AZ451"/>
  <c r="AZ449"/>
  <c r="AZ447"/>
  <c r="AZ445"/>
  <c r="AZ443"/>
  <c r="AZ441"/>
  <c r="AZ439"/>
  <c r="AZ437"/>
  <c r="AZ435"/>
  <c r="AZ433"/>
  <c r="AZ431"/>
  <c r="AZ429"/>
  <c r="AZ427"/>
  <c r="AZ425"/>
  <c r="AZ423"/>
  <c r="AZ421"/>
  <c r="AZ419"/>
  <c r="AZ417"/>
  <c r="AZ415"/>
  <c r="AZ413"/>
  <c r="AZ411"/>
  <c r="AZ409"/>
  <c r="AZ407"/>
  <c r="AZ405"/>
  <c r="AZ403"/>
  <c r="AZ401"/>
  <c r="AZ399"/>
  <c r="AZ397"/>
  <c r="AZ395"/>
  <c r="AZ393"/>
  <c r="AZ391"/>
  <c r="AZ389"/>
  <c r="AZ387"/>
  <c r="AZ385"/>
  <c r="AZ383"/>
  <c r="AZ381"/>
  <c r="AZ379"/>
  <c r="AZ377"/>
  <c r="AZ375"/>
  <c r="AZ373"/>
  <c r="AZ371"/>
  <c r="AZ369"/>
  <c r="AZ367"/>
  <c r="AZ365"/>
  <c r="AZ363"/>
  <c r="AZ361"/>
  <c r="AZ359"/>
  <c r="AZ357"/>
  <c r="AZ355"/>
  <c r="AZ353"/>
  <c r="AZ351"/>
  <c r="AZ349"/>
  <c r="AZ347"/>
  <c r="AZ345"/>
  <c r="AZ343"/>
  <c r="AZ341"/>
  <c r="AZ339"/>
  <c r="AZ337"/>
  <c r="AZ335"/>
  <c r="AZ333"/>
  <c r="AZ331"/>
  <c r="AZ329"/>
  <c r="AZ327"/>
  <c r="AZ325"/>
  <c r="AZ323"/>
  <c r="AZ321"/>
  <c r="AZ319"/>
  <c r="AZ317"/>
  <c r="AZ315"/>
  <c r="AZ313"/>
  <c r="AZ311"/>
  <c r="AZ309"/>
  <c r="AZ307"/>
  <c r="AZ305"/>
  <c r="AZ303"/>
  <c r="AZ301"/>
  <c r="CO466"/>
  <c r="CQ466" s="1"/>
  <c r="CU466"/>
  <c r="O486"/>
  <c r="O484"/>
  <c r="O482"/>
  <c r="O480"/>
  <c r="O478"/>
  <c r="O476"/>
  <c r="O474"/>
  <c r="O472"/>
  <c r="O470"/>
  <c r="O468"/>
  <c r="O464"/>
  <c r="O462"/>
  <c r="O460"/>
  <c r="O458"/>
  <c r="O456"/>
  <c r="O454"/>
  <c r="O452"/>
  <c r="O450"/>
  <c r="P487"/>
  <c r="P485"/>
  <c r="P483"/>
  <c r="P481"/>
  <c r="P479"/>
  <c r="P477"/>
  <c r="P475"/>
  <c r="P473"/>
  <c r="P471"/>
  <c r="P469"/>
  <c r="P467"/>
  <c r="P465"/>
  <c r="P463"/>
  <c r="P461"/>
  <c r="P459"/>
  <c r="P457"/>
  <c r="P455"/>
  <c r="P453"/>
  <c r="P451"/>
  <c r="FD450"/>
  <c r="FN450" s="1"/>
  <c r="EJ450" s="1"/>
  <c r="EZ450"/>
  <c r="EX450"/>
  <c r="EJ451"/>
  <c r="FD451"/>
  <c r="FN451" s="1"/>
  <c r="FP451"/>
  <c r="EX451"/>
  <c r="EZ451" s="1"/>
  <c r="FC452"/>
  <c r="FM452" s="1"/>
  <c r="EI452" s="1"/>
  <c r="EY452"/>
  <c r="EW452"/>
  <c r="EI453"/>
  <c r="FC453"/>
  <c r="FM453" s="1"/>
  <c r="FO453"/>
  <c r="EW453"/>
  <c r="EY453" s="1"/>
  <c r="FO454"/>
  <c r="EY454"/>
  <c r="EW454"/>
  <c r="EI455"/>
  <c r="FC455"/>
  <c r="FM455" s="1"/>
  <c r="FO455" s="1"/>
  <c r="EJ456"/>
  <c r="FD456"/>
  <c r="FN456" s="1"/>
  <c r="FP456" s="1"/>
  <c r="EJ457"/>
  <c r="FD457"/>
  <c r="FN457" s="1"/>
  <c r="FP457" s="1"/>
  <c r="EI458"/>
  <c r="FC458"/>
  <c r="FM458" s="1"/>
  <c r="FO458" s="1"/>
  <c r="FO459"/>
  <c r="EW459"/>
  <c r="EY459" s="1"/>
  <c r="FD460"/>
  <c r="FN460" s="1"/>
  <c r="FP460" s="1"/>
  <c r="FD461"/>
  <c r="FN461" s="1"/>
  <c r="EJ461" s="1"/>
  <c r="EZ461"/>
  <c r="EX461"/>
  <c r="EI462"/>
  <c r="FC462"/>
  <c r="FM462" s="1"/>
  <c r="FO462"/>
  <c r="EW462"/>
  <c r="EY462" s="1"/>
  <c r="FC463"/>
  <c r="FM463" s="1"/>
  <c r="EI463" s="1"/>
  <c r="EY463"/>
  <c r="EW463"/>
  <c r="EJ464"/>
  <c r="FD464"/>
  <c r="FN464" s="1"/>
  <c r="FP464"/>
  <c r="EX464"/>
  <c r="EZ464" s="1"/>
  <c r="FD465"/>
  <c r="FN465" s="1"/>
  <c r="EJ465" s="1"/>
  <c r="EZ465"/>
  <c r="EX465"/>
  <c r="EJ466"/>
  <c r="FD466"/>
  <c r="FN466" s="1"/>
  <c r="FP466"/>
  <c r="EX466"/>
  <c r="EZ466" s="1"/>
  <c r="FC467"/>
  <c r="FM467" s="1"/>
  <c r="EI467" s="1"/>
  <c r="EY467"/>
  <c r="EW467"/>
  <c r="EI468"/>
  <c r="FC468"/>
  <c r="FM468" s="1"/>
  <c r="FO468"/>
  <c r="EW468"/>
  <c r="EY468" s="1"/>
  <c r="FD469"/>
  <c r="FN469" s="1"/>
  <c r="EJ469" s="1"/>
  <c r="EZ469"/>
  <c r="EX469"/>
  <c r="EJ470"/>
  <c r="FD470"/>
  <c r="FN470" s="1"/>
  <c r="FP470"/>
  <c r="EX470"/>
  <c r="EZ470" s="1"/>
  <c r="FC471"/>
  <c r="FM471" s="1"/>
  <c r="EI471" s="1"/>
  <c r="EY471"/>
  <c r="EW471"/>
  <c r="EI472"/>
  <c r="FC472"/>
  <c r="FM472" s="1"/>
  <c r="FO472"/>
  <c r="EW472"/>
  <c r="EY472" s="1"/>
  <c r="FD473"/>
  <c r="FN473" s="1"/>
  <c r="EJ473" s="1"/>
  <c r="EZ473"/>
  <c r="EX473"/>
  <c r="EJ474"/>
  <c r="FD474"/>
  <c r="FN474" s="1"/>
  <c r="FP474"/>
  <c r="EX474"/>
  <c r="EZ474" s="1"/>
  <c r="FC475"/>
  <c r="FM475" s="1"/>
  <c r="EI475" s="1"/>
  <c r="EY475"/>
  <c r="EW475"/>
  <c r="EI476"/>
  <c r="FC476"/>
  <c r="FM476" s="1"/>
  <c r="FO476"/>
  <c r="EW476"/>
  <c r="EY476" s="1"/>
  <c r="FD477"/>
  <c r="FN477" s="1"/>
  <c r="EJ477" s="1"/>
  <c r="EZ477"/>
  <c r="EX477"/>
  <c r="EI478"/>
  <c r="FC478"/>
  <c r="FM478" s="1"/>
  <c r="FO478"/>
  <c r="EW478"/>
  <c r="EY478" s="1"/>
  <c r="FC479"/>
  <c r="FM479" s="1"/>
  <c r="EI479" s="1"/>
  <c r="EY479"/>
  <c r="EW479"/>
  <c r="EJ480"/>
  <c r="FD480"/>
  <c r="FN480" s="1"/>
  <c r="FP480"/>
  <c r="EX480"/>
  <c r="EZ480" s="1"/>
  <c r="FC481"/>
  <c r="FM481" s="1"/>
  <c r="EI481" s="1"/>
  <c r="EY481"/>
  <c r="EW481"/>
  <c r="EI482"/>
  <c r="FC482"/>
  <c r="FM482" s="1"/>
  <c r="FO482"/>
  <c r="EW482"/>
  <c r="EY482" s="1"/>
  <c r="FC483"/>
  <c r="FM483" s="1"/>
  <c r="EI483" s="1"/>
  <c r="EY483"/>
  <c r="EW483"/>
  <c r="EJ484"/>
  <c r="FD484"/>
  <c r="FN484" s="1"/>
  <c r="FP484"/>
  <c r="EX484"/>
  <c r="EZ484" s="1"/>
  <c r="FD485"/>
  <c r="FN485" s="1"/>
  <c r="EJ485" s="1"/>
  <c r="EZ485"/>
  <c r="EX485"/>
  <c r="EI486"/>
  <c r="FC486"/>
  <c r="FM486" s="1"/>
  <c r="FO486"/>
  <c r="EW486"/>
  <c r="EY486" s="1"/>
  <c r="FD487"/>
  <c r="FN487" s="1"/>
  <c r="EJ487" s="1"/>
  <c r="EZ487"/>
  <c r="EX487"/>
  <c r="AY507"/>
  <c r="AY505"/>
  <c r="AY503"/>
  <c r="AY501"/>
  <c r="AY499"/>
  <c r="AY497"/>
  <c r="AY495"/>
  <c r="AY493"/>
  <c r="AY491"/>
  <c r="AY489"/>
  <c r="GE487"/>
  <c r="GI487" s="1"/>
  <c r="AY487"/>
  <c r="GE485"/>
  <c r="GI485" s="1"/>
  <c r="AY485"/>
  <c r="GE483"/>
  <c r="GI483" s="1"/>
  <c r="AY483"/>
  <c r="GE481"/>
  <c r="GI481" s="1"/>
  <c r="AY481"/>
  <c r="GE479"/>
  <c r="GI479" s="1"/>
  <c r="AY479"/>
  <c r="GE477"/>
  <c r="GI477" s="1"/>
  <c r="AY477"/>
  <c r="GE475"/>
  <c r="GI475" s="1"/>
  <c r="AY475"/>
  <c r="GE473"/>
  <c r="GI473" s="1"/>
  <c r="AY473"/>
  <c r="GE471"/>
  <c r="GI471" s="1"/>
  <c r="AY471"/>
  <c r="GE469"/>
  <c r="GI469" s="1"/>
  <c r="AY469"/>
  <c r="GE467"/>
  <c r="GI467" s="1"/>
  <c r="AY467"/>
  <c r="GE465"/>
  <c r="GI465" s="1"/>
  <c r="AY465"/>
  <c r="GE463"/>
  <c r="GI463" s="1"/>
  <c r="AY463"/>
  <c r="GE461"/>
  <c r="GI461" s="1"/>
  <c r="AY461"/>
  <c r="GE459"/>
  <c r="GI459" s="1"/>
  <c r="AY459"/>
  <c r="GE457"/>
  <c r="GI457" s="1"/>
  <c r="AY457"/>
  <c r="GE455"/>
  <c r="GI455" s="1"/>
  <c r="AY455"/>
  <c r="GE453"/>
  <c r="GI453" s="1"/>
  <c r="AY453"/>
  <c r="GE451"/>
  <c r="GI451" s="1"/>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54"/>
  <c r="AY152"/>
  <c r="AY150"/>
  <c r="AY148"/>
  <c r="AY146"/>
  <c r="AY144"/>
  <c r="AY142"/>
  <c r="AY140"/>
  <c r="AY138"/>
  <c r="AY136"/>
  <c r="AY134"/>
  <c r="AY132"/>
  <c r="AY130"/>
  <c r="AY128"/>
  <c r="AY126"/>
  <c r="AY124"/>
  <c r="AY122"/>
  <c r="DE454"/>
  <c r="CA454" s="1"/>
  <c r="DG454" s="1"/>
  <c r="O487"/>
  <c r="O485"/>
  <c r="O483"/>
  <c r="O481"/>
  <c r="O479"/>
  <c r="O477"/>
  <c r="O475"/>
  <c r="O473"/>
  <c r="O471"/>
  <c r="O469"/>
  <c r="O467"/>
  <c r="O465"/>
  <c r="O463"/>
  <c r="O461"/>
  <c r="O459"/>
  <c r="O457"/>
  <c r="O455"/>
  <c r="O453"/>
  <c r="O451"/>
  <c r="P486"/>
  <c r="P484"/>
  <c r="P482"/>
  <c r="P480"/>
  <c r="P478"/>
  <c r="P476"/>
  <c r="P474"/>
  <c r="P472"/>
  <c r="P470"/>
  <c r="P468"/>
  <c r="P466"/>
  <c r="P464"/>
  <c r="P462"/>
  <c r="P460"/>
  <c r="P458"/>
  <c r="P456"/>
  <c r="P454"/>
  <c r="P452"/>
  <c r="P450"/>
  <c r="AZ299"/>
  <c r="AZ297"/>
  <c r="AZ295"/>
  <c r="AZ264"/>
  <c r="AZ262"/>
  <c r="AZ260"/>
  <c r="AZ258"/>
  <c r="AZ256"/>
  <c r="AZ254"/>
  <c r="AZ252"/>
  <c r="AZ250"/>
  <c r="AZ248"/>
  <c r="AZ246"/>
  <c r="AZ244"/>
  <c r="AZ242"/>
  <c r="AZ240"/>
  <c r="AZ238"/>
  <c r="AZ236"/>
  <c r="AZ234"/>
  <c r="AZ232"/>
  <c r="AZ230"/>
  <c r="AZ228"/>
  <c r="AZ226"/>
  <c r="AZ224"/>
  <c r="AZ222"/>
  <c r="AZ220"/>
  <c r="AZ218"/>
  <c r="AZ216"/>
  <c r="AZ214"/>
  <c r="AZ212"/>
  <c r="AZ210"/>
  <c r="AZ208"/>
  <c r="AZ206"/>
  <c r="AZ204"/>
  <c r="AZ202"/>
  <c r="AZ200"/>
  <c r="AZ198"/>
  <c r="AZ196"/>
  <c r="AZ194"/>
  <c r="AZ192"/>
  <c r="AZ190"/>
  <c r="AZ188"/>
  <c r="AZ186"/>
  <c r="AZ184"/>
  <c r="AZ182"/>
  <c r="AZ180"/>
  <c r="AZ178"/>
  <c r="AZ176"/>
  <c r="AZ174"/>
  <c r="AZ172"/>
  <c r="AZ170"/>
  <c r="AZ168"/>
  <c r="AZ166"/>
  <c r="AZ164"/>
  <c r="AZ162"/>
  <c r="AZ160"/>
  <c r="AZ158"/>
  <c r="AZ134"/>
  <c r="AZ132"/>
  <c r="AZ130"/>
  <c r="AZ128"/>
  <c r="AZ126"/>
  <c r="AZ124"/>
  <c r="AZ122"/>
  <c r="AZ120"/>
  <c r="AZ118"/>
  <c r="AZ116"/>
  <c r="AZ114"/>
  <c r="AZ112"/>
  <c r="AZ110"/>
  <c r="AZ108"/>
  <c r="AZ106"/>
  <c r="AZ104"/>
  <c r="AZ102"/>
  <c r="AZ100"/>
  <c r="AZ98"/>
  <c r="AZ96"/>
  <c r="AZ94"/>
  <c r="AZ92"/>
  <c r="AZ90"/>
  <c r="AZ88"/>
  <c r="AZ86"/>
  <c r="AZ84"/>
  <c r="P82"/>
  <c r="GF82"/>
  <c r="AZ82"/>
  <c r="AZ51"/>
  <c r="AZ49"/>
  <c r="AZ47"/>
  <c r="AZ45"/>
  <c r="AZ43"/>
  <c r="AZ41"/>
  <c r="AZ39"/>
  <c r="AZ37"/>
  <c r="AZ35"/>
  <c r="AZ33"/>
  <c r="AZ31"/>
  <c r="AZ29"/>
  <c r="AZ27"/>
  <c r="AZ25"/>
  <c r="AZ23"/>
  <c r="AZ21"/>
  <c r="AZ19"/>
  <c r="AZ17"/>
  <c r="AZ15"/>
  <c r="AZ13"/>
  <c r="AZ11"/>
  <c r="AZ9"/>
  <c r="BD508"/>
  <c r="BD507"/>
  <c r="BD506"/>
  <c r="BD505"/>
  <c r="BD504"/>
  <c r="BD503"/>
  <c r="BD502"/>
  <c r="BD501"/>
  <c r="BD500"/>
  <c r="BD499"/>
  <c r="BD498"/>
  <c r="BD497"/>
  <c r="BD496"/>
  <c r="BD495"/>
  <c r="BD494"/>
  <c r="BD493"/>
  <c r="BD492"/>
  <c r="BD491"/>
  <c r="BD490"/>
  <c r="BD489"/>
  <c r="BD488"/>
  <c r="GN487"/>
  <c r="BD487"/>
  <c r="GN486"/>
  <c r="BD486"/>
  <c r="GN485"/>
  <c r="BD485"/>
  <c r="GN484"/>
  <c r="BD484"/>
  <c r="GN483"/>
  <c r="BD483"/>
  <c r="GN482"/>
  <c r="BD482"/>
  <c r="GN481"/>
  <c r="BD481"/>
  <c r="GN480"/>
  <c r="BD480"/>
  <c r="GN479"/>
  <c r="BD479"/>
  <c r="GN478"/>
  <c r="BD478"/>
  <c r="GN477"/>
  <c r="BD477"/>
  <c r="GN476"/>
  <c r="BD476"/>
  <c r="GN475"/>
  <c r="BD475"/>
  <c r="GN474"/>
  <c r="BD474"/>
  <c r="GN473"/>
  <c r="BD473"/>
  <c r="GN472"/>
  <c r="BD472"/>
  <c r="GN471"/>
  <c r="BD471"/>
  <c r="GN470"/>
  <c r="BD470"/>
  <c r="GN469"/>
  <c r="BD469"/>
  <c r="GN468"/>
  <c r="BD468"/>
  <c r="GN467"/>
  <c r="BD467"/>
  <c r="GN466"/>
  <c r="BD466"/>
  <c r="GN465"/>
  <c r="BD465"/>
  <c r="GN464"/>
  <c r="BD464"/>
  <c r="GN463"/>
  <c r="BD463"/>
  <c r="GN462"/>
  <c r="BD462"/>
  <c r="GN461"/>
  <c r="BD461"/>
  <c r="GN460"/>
  <c r="BD460"/>
  <c r="GN459"/>
  <c r="BD459"/>
  <c r="GN458"/>
  <c r="BD458"/>
  <c r="GN457"/>
  <c r="BD457"/>
  <c r="GN456"/>
  <c r="BD456"/>
  <c r="GN455"/>
  <c r="BD455"/>
  <c r="GN454"/>
  <c r="BD454"/>
  <c r="GN453"/>
  <c r="BD453"/>
  <c r="GN452"/>
  <c r="BD452"/>
  <c r="GN451"/>
  <c r="BD451"/>
  <c r="GN450"/>
  <c r="BD450"/>
  <c r="BD449"/>
  <c r="BD448"/>
  <c r="BD447"/>
  <c r="BD446"/>
  <c r="BD445"/>
  <c r="BD444"/>
  <c r="BD443"/>
  <c r="BD442"/>
  <c r="BD441"/>
  <c r="BD440"/>
  <c r="BD439"/>
  <c r="BD438"/>
  <c r="BD437"/>
  <c r="BD436"/>
  <c r="BD435"/>
  <c r="BD434"/>
  <c r="BD433"/>
  <c r="BD432"/>
  <c r="BD431"/>
  <c r="BD430"/>
  <c r="BD429"/>
  <c r="BD428"/>
  <c r="BD427"/>
  <c r="BD426"/>
  <c r="BD425"/>
  <c r="BD424"/>
  <c r="BD423"/>
  <c r="BD422"/>
  <c r="BD421"/>
  <c r="BD420"/>
  <c r="BD419"/>
  <c r="BD418"/>
  <c r="BD417"/>
  <c r="BD416"/>
  <c r="BD415"/>
  <c r="BD414"/>
  <c r="BD413"/>
  <c r="BD412"/>
  <c r="BD411"/>
  <c r="BD410"/>
  <c r="BD409"/>
  <c r="BD408"/>
  <c r="BD407"/>
  <c r="BD406"/>
  <c r="BD405"/>
  <c r="BD404"/>
  <c r="BD403"/>
  <c r="BD402"/>
  <c r="BD401"/>
  <c r="BD400"/>
  <c r="BD399"/>
  <c r="BD398"/>
  <c r="BD397"/>
  <c r="BD396"/>
  <c r="BD395"/>
  <c r="BD394"/>
  <c r="BD393"/>
  <c r="BD392"/>
  <c r="BD391"/>
  <c r="BD390"/>
  <c r="BD389"/>
  <c r="BD388"/>
  <c r="BD387"/>
  <c r="BD386"/>
  <c r="BD385"/>
  <c r="BD384"/>
  <c r="BD383"/>
  <c r="BD382"/>
  <c r="BD381"/>
  <c r="BD380"/>
  <c r="BD379"/>
  <c r="BD378"/>
  <c r="BD377"/>
  <c r="BD376"/>
  <c r="BD375"/>
  <c r="BD374"/>
  <c r="BD373"/>
  <c r="BD372"/>
  <c r="BD371"/>
  <c r="BD370"/>
  <c r="BD369"/>
  <c r="BD368"/>
  <c r="BD367"/>
  <c r="BD366"/>
  <c r="BD365"/>
  <c r="BD364"/>
  <c r="BD363"/>
  <c r="BD362"/>
  <c r="BD361"/>
  <c r="BD360"/>
  <c r="BD359"/>
  <c r="BD358"/>
  <c r="BD357"/>
  <c r="BD356"/>
  <c r="BD355"/>
  <c r="BD354"/>
  <c r="BD353"/>
  <c r="BD352"/>
  <c r="BD351"/>
  <c r="BD350"/>
  <c r="BD349"/>
  <c r="BD348"/>
  <c r="BD347"/>
  <c r="BD346"/>
  <c r="BD345"/>
  <c r="BD344"/>
  <c r="BD343"/>
  <c r="BD342"/>
  <c r="BD341"/>
  <c r="BD340"/>
  <c r="BD339"/>
  <c r="BD338"/>
  <c r="BD337"/>
  <c r="BD336"/>
  <c r="BD335"/>
  <c r="BD334"/>
  <c r="BD333"/>
  <c r="BD332"/>
  <c r="BD331"/>
  <c r="BD330"/>
  <c r="BD329"/>
  <c r="BD328"/>
  <c r="BD327"/>
  <c r="BD326"/>
  <c r="BD325"/>
  <c r="BD324"/>
  <c r="BD323"/>
  <c r="BD322"/>
  <c r="BD321"/>
  <c r="BD320"/>
  <c r="BD319"/>
  <c r="BD318"/>
  <c r="BD317"/>
  <c r="BD316"/>
  <c r="BD315"/>
  <c r="BD314"/>
  <c r="BD313"/>
  <c r="BD312"/>
  <c r="BD311"/>
  <c r="BD310"/>
  <c r="BD309"/>
  <c r="BD308"/>
  <c r="BD307"/>
  <c r="BD306"/>
  <c r="BD305"/>
  <c r="BD304"/>
  <c r="BD303"/>
  <c r="BD302"/>
  <c r="BD301"/>
  <c r="BD300"/>
  <c r="BD299"/>
  <c r="BD298"/>
  <c r="BD297"/>
  <c r="BD296"/>
  <c r="BD295"/>
  <c r="BD264"/>
  <c r="BD263"/>
  <c r="BD262"/>
  <c r="BD261"/>
  <c r="BD260"/>
  <c r="BD259"/>
  <c r="BD258"/>
  <c r="BD257"/>
  <c r="BD256"/>
  <c r="BD255"/>
  <c r="BD254"/>
  <c r="BD253"/>
  <c r="BD252"/>
  <c r="BD251"/>
  <c r="BD250"/>
  <c r="BD249"/>
  <c r="BD248"/>
  <c r="BD247"/>
  <c r="BD246"/>
  <c r="BD245"/>
  <c r="BD244"/>
  <c r="BD243"/>
  <c r="BD242"/>
  <c r="BD241"/>
  <c r="BD240"/>
  <c r="BD239"/>
  <c r="BD238"/>
  <c r="BD237"/>
  <c r="BD236"/>
  <c r="BD235"/>
  <c r="BD234"/>
  <c r="BD233"/>
  <c r="BD232"/>
  <c r="BD231"/>
  <c r="BD230"/>
  <c r="BD229"/>
  <c r="BD228"/>
  <c r="BD227"/>
  <c r="BD226"/>
  <c r="BD225"/>
  <c r="BD224"/>
  <c r="BD223"/>
  <c r="BD222"/>
  <c r="BD221"/>
  <c r="BD220"/>
  <c r="BD219"/>
  <c r="BD218"/>
  <c r="BD217"/>
  <c r="BD216"/>
  <c r="BD215"/>
  <c r="BD214"/>
  <c r="BD213"/>
  <c r="BD212"/>
  <c r="BD211"/>
  <c r="BD210"/>
  <c r="BD209"/>
  <c r="BD208"/>
  <c r="BD207"/>
  <c r="BD206"/>
  <c r="BD205"/>
  <c r="BD204"/>
  <c r="BD203"/>
  <c r="BD202"/>
  <c r="BD201"/>
  <c r="BD200"/>
  <c r="BD199"/>
  <c r="BD198"/>
  <c r="BD197"/>
  <c r="BD196"/>
  <c r="BD195"/>
  <c r="BD194"/>
  <c r="BD193"/>
  <c r="BD192"/>
  <c r="BD191"/>
  <c r="BD190"/>
  <c r="BD189"/>
  <c r="BD188"/>
  <c r="BD187"/>
  <c r="BD186"/>
  <c r="BD185"/>
  <c r="BD183"/>
  <c r="BD181"/>
  <c r="BD179"/>
  <c r="BD177"/>
  <c r="BD175"/>
  <c r="BD173"/>
  <c r="BD171"/>
  <c r="BD169"/>
  <c r="BD167"/>
  <c r="BD165"/>
  <c r="BD163"/>
  <c r="BD161"/>
  <c r="BD159"/>
  <c r="BD83"/>
  <c r="AT264"/>
  <c r="AV264" s="1"/>
  <c r="AT263"/>
  <c r="AV263" s="1"/>
  <c r="HD82"/>
  <c r="HH82" s="1"/>
  <c r="BH82"/>
  <c r="HD487"/>
  <c r="HH487" s="1"/>
  <c r="HD486"/>
  <c r="HH486" s="1"/>
  <c r="HD485"/>
  <c r="HH485" s="1"/>
  <c r="HD484"/>
  <c r="HH484" s="1"/>
  <c r="HD483"/>
  <c r="HH483" s="1"/>
  <c r="HD482"/>
  <c r="HH482" s="1"/>
  <c r="HD481"/>
  <c r="HH481" s="1"/>
  <c r="HD480"/>
  <c r="HH480" s="1"/>
  <c r="HD479"/>
  <c r="HH479" s="1"/>
  <c r="HD478"/>
  <c r="HH478" s="1"/>
  <c r="HD477"/>
  <c r="HH477" s="1"/>
  <c r="HD476"/>
  <c r="HH476" s="1"/>
  <c r="HD475"/>
  <c r="HH475" s="1"/>
  <c r="HD474"/>
  <c r="HH474" s="1"/>
  <c r="HD473"/>
  <c r="HH473" s="1"/>
  <c r="HD472"/>
  <c r="HH472" s="1"/>
  <c r="HD471"/>
  <c r="HH471" s="1"/>
  <c r="HD470"/>
  <c r="HH470" s="1"/>
  <c r="HD469"/>
  <c r="HH469" s="1"/>
  <c r="HD468"/>
  <c r="HH468" s="1"/>
  <c r="HD467"/>
  <c r="HH467" s="1"/>
  <c r="HD466"/>
  <c r="HH466" s="1"/>
  <c r="HD465"/>
  <c r="HH465" s="1"/>
  <c r="HD464"/>
  <c r="HH464" s="1"/>
  <c r="HD463"/>
  <c r="HH463" s="1"/>
  <c r="HD462"/>
  <c r="HH462" s="1"/>
  <c r="HD461"/>
  <c r="HH461" s="1"/>
  <c r="HD460"/>
  <c r="HH460" s="1"/>
  <c r="HD459"/>
  <c r="HH459" s="1"/>
  <c r="HD458"/>
  <c r="HH458" s="1"/>
  <c r="HD457"/>
  <c r="HH457" s="1"/>
  <c r="HD456"/>
  <c r="HH456" s="1"/>
  <c r="HD455"/>
  <c r="HH455" s="1"/>
  <c r="HD454"/>
  <c r="HH454" s="1"/>
  <c r="HD453"/>
  <c r="HH453" s="1"/>
  <c r="HD452"/>
  <c r="HH452" s="1"/>
  <c r="HD451"/>
  <c r="HH451" s="1"/>
  <c r="HD450"/>
  <c r="HH450" s="1"/>
  <c r="AV508"/>
  <c r="AV507"/>
  <c r="AV506"/>
  <c r="AV505"/>
  <c r="AV504"/>
  <c r="AV503"/>
  <c r="AV502"/>
  <c r="AV501"/>
  <c r="AV500"/>
  <c r="AV499"/>
  <c r="AV498"/>
  <c r="AV497"/>
  <c r="AV496"/>
  <c r="AV495"/>
  <c r="AV494"/>
  <c r="AV493"/>
  <c r="AV492"/>
  <c r="AV491"/>
  <c r="AV490"/>
  <c r="AV489"/>
  <c r="AV488"/>
  <c r="AV487"/>
  <c r="AV486"/>
  <c r="AV485"/>
  <c r="AV484"/>
  <c r="AV483"/>
  <c r="AV482"/>
  <c r="AV481"/>
  <c r="AV480"/>
  <c r="AV479"/>
  <c r="AV478"/>
  <c r="AV477"/>
  <c r="AV476"/>
  <c r="AV475"/>
  <c r="AV474"/>
  <c r="AV473"/>
  <c r="AV472"/>
  <c r="AV471"/>
  <c r="AV470"/>
  <c r="AV469"/>
  <c r="AV468"/>
  <c r="AV467"/>
  <c r="AV466"/>
  <c r="AV465"/>
  <c r="AV464"/>
  <c r="AV463"/>
  <c r="AV462"/>
  <c r="AV461"/>
  <c r="AV460"/>
  <c r="AV459"/>
  <c r="AV458"/>
  <c r="AV457"/>
  <c r="AV456"/>
  <c r="AV455"/>
  <c r="AV454"/>
  <c r="AV453"/>
  <c r="AV452"/>
  <c r="AV451"/>
  <c r="AV450"/>
  <c r="AV449"/>
  <c r="AV448"/>
  <c r="AV447"/>
  <c r="AV446"/>
  <c r="AV445"/>
  <c r="AV444"/>
  <c r="AV443"/>
  <c r="AV442"/>
  <c r="AV441"/>
  <c r="AV440"/>
  <c r="AV439"/>
  <c r="AV438"/>
  <c r="AV437"/>
  <c r="AV436"/>
  <c r="AV435"/>
  <c r="AV434"/>
  <c r="AV433"/>
  <c r="AV432"/>
  <c r="AV431"/>
  <c r="AV430"/>
  <c r="AV429"/>
  <c r="AV428"/>
  <c r="AV427"/>
  <c r="AV426"/>
  <c r="AV425"/>
  <c r="AV424"/>
  <c r="AV423"/>
  <c r="AV422"/>
  <c r="AV421"/>
  <c r="AV420"/>
  <c r="AV419"/>
  <c r="AV418"/>
  <c r="AV417"/>
  <c r="AV416"/>
  <c r="AV415"/>
  <c r="AV414"/>
  <c r="AV413"/>
  <c r="AV412"/>
  <c r="AV411"/>
  <c r="AV410"/>
  <c r="AV409"/>
  <c r="AV408"/>
  <c r="AV407"/>
  <c r="AV406"/>
  <c r="AV405"/>
  <c r="AV404"/>
  <c r="AV403"/>
  <c r="AV402"/>
  <c r="AV401"/>
  <c r="AV400"/>
  <c r="AV399"/>
  <c r="AV398"/>
  <c r="AV397"/>
  <c r="AV396"/>
  <c r="AV395"/>
  <c r="AV394"/>
  <c r="AV393"/>
  <c r="AV392"/>
  <c r="AV391"/>
  <c r="AV390"/>
  <c r="AV389"/>
  <c r="AV388"/>
  <c r="AV387"/>
  <c r="AV386"/>
  <c r="AV385"/>
  <c r="AV384"/>
  <c r="AV383"/>
  <c r="AV382"/>
  <c r="AV381"/>
  <c r="AV380"/>
  <c r="AV379"/>
  <c r="AV378"/>
  <c r="AV377"/>
  <c r="AV376"/>
  <c r="AV375"/>
  <c r="AV374"/>
  <c r="AV373"/>
  <c r="AV372"/>
  <c r="AV371"/>
  <c r="AV370"/>
  <c r="AV369"/>
  <c r="AV368"/>
  <c r="AV367"/>
  <c r="AV366"/>
  <c r="AV365"/>
  <c r="AV364"/>
  <c r="AV363"/>
  <c r="AV362"/>
  <c r="AV361"/>
  <c r="AV360"/>
  <c r="AV359"/>
  <c r="AV358"/>
  <c r="AV357"/>
  <c r="AV356"/>
  <c r="AV355"/>
  <c r="AV354"/>
  <c r="AV353"/>
  <c r="AV352"/>
  <c r="AV351"/>
  <c r="AV350"/>
  <c r="AV349"/>
  <c r="AV348"/>
  <c r="AV347"/>
  <c r="AV346"/>
  <c r="AV345"/>
  <c r="AV344"/>
  <c r="AV343"/>
  <c r="AV342"/>
  <c r="AV341"/>
  <c r="AV340"/>
  <c r="AV339"/>
  <c r="AV338"/>
  <c r="AV337"/>
  <c r="AV336"/>
  <c r="AV335"/>
  <c r="AV334"/>
  <c r="AV333"/>
  <c r="AV332"/>
  <c r="AV331"/>
  <c r="AV330"/>
  <c r="AV329"/>
  <c r="AV328"/>
  <c r="AV327"/>
  <c r="AV326"/>
  <c r="AV325"/>
  <c r="AV324"/>
  <c r="AV323"/>
  <c r="AV322"/>
  <c r="AV321"/>
  <c r="AV320"/>
  <c r="AV319"/>
  <c r="AV318"/>
  <c r="AV317"/>
  <c r="AV316"/>
  <c r="AV315"/>
  <c r="AV314"/>
  <c r="AV313"/>
  <c r="AV312"/>
  <c r="AV311"/>
  <c r="AV310"/>
  <c r="AV309"/>
  <c r="AV308"/>
  <c r="AV307"/>
  <c r="AV306"/>
  <c r="AV305"/>
  <c r="AV304"/>
  <c r="AV303"/>
  <c r="AV302"/>
  <c r="AV301"/>
  <c r="AV300"/>
  <c r="AV299"/>
  <c r="AV298"/>
  <c r="AV297"/>
  <c r="AV262"/>
  <c r="AV261"/>
  <c r="AV260"/>
  <c r="AV259"/>
  <c r="AV258"/>
  <c r="AV257"/>
  <c r="AV256"/>
  <c r="AV255"/>
  <c r="AV254"/>
  <c r="AV253"/>
  <c r="AV252"/>
  <c r="AV251"/>
  <c r="AV250"/>
  <c r="AV249"/>
  <c r="AV248"/>
  <c r="AV247"/>
  <c r="AV246"/>
  <c r="AV245"/>
  <c r="AV244"/>
  <c r="AV243"/>
  <c r="AV242"/>
  <c r="AV241"/>
  <c r="AV240"/>
  <c r="AV239"/>
  <c r="AV238"/>
  <c r="AV237"/>
  <c r="AV236"/>
  <c r="AV235"/>
  <c r="AV234"/>
  <c r="AV233"/>
  <c r="AV232"/>
  <c r="AV231"/>
  <c r="AV230"/>
  <c r="AV229"/>
  <c r="AV228"/>
  <c r="AV227"/>
  <c r="AV226"/>
  <c r="AV225"/>
  <c r="AV224"/>
  <c r="AV223"/>
  <c r="AV222"/>
  <c r="AV221"/>
  <c r="AV220"/>
  <c r="AV219"/>
  <c r="AV218"/>
  <c r="AV217"/>
  <c r="AV216"/>
  <c r="AV215"/>
  <c r="AV214"/>
  <c r="AV213"/>
  <c r="AV212"/>
  <c r="AV211"/>
  <c r="AV210"/>
  <c r="AV209"/>
  <c r="AV208"/>
  <c r="AV207"/>
  <c r="AV206"/>
  <c r="AV205"/>
  <c r="AV204"/>
  <c r="AV203"/>
  <c r="AV202"/>
  <c r="AV201"/>
  <c r="AV200"/>
  <c r="AV199"/>
  <c r="AV198"/>
  <c r="AV197"/>
  <c r="AV196"/>
  <c r="AV195"/>
  <c r="AV194"/>
  <c r="AV193"/>
  <c r="AV192"/>
  <c r="AV191"/>
  <c r="AV190"/>
  <c r="AV189"/>
  <c r="AV188"/>
  <c r="AV187"/>
  <c r="AV186"/>
  <c r="AV185"/>
  <c r="AV184"/>
  <c r="AV183"/>
  <c r="AV182"/>
  <c r="AV181"/>
  <c r="AV180"/>
  <c r="AV179"/>
  <c r="AV178"/>
  <c r="AV177"/>
  <c r="AV176"/>
  <c r="AV175"/>
  <c r="AV174"/>
  <c r="AV173"/>
  <c r="AV172"/>
  <c r="AV171"/>
  <c r="AV170"/>
  <c r="AV169"/>
  <c r="AV168"/>
  <c r="AV167"/>
  <c r="AV166"/>
  <c r="AV165"/>
  <c r="AV164"/>
  <c r="AV163"/>
  <c r="AV162"/>
  <c r="AV161"/>
  <c r="AV160"/>
  <c r="AV159"/>
  <c r="AV158"/>
  <c r="AU155"/>
  <c r="AU154"/>
  <c r="AU153"/>
  <c r="AU152"/>
  <c r="AU151"/>
  <c r="AU150"/>
  <c r="AU149"/>
  <c r="AU148"/>
  <c r="AU147"/>
  <c r="AU146"/>
  <c r="AU145"/>
  <c r="AU144"/>
  <c r="AU143"/>
  <c r="AU142"/>
  <c r="AU141"/>
  <c r="AU140"/>
  <c r="AU139"/>
  <c r="AU138"/>
  <c r="AU137"/>
  <c r="AU136"/>
  <c r="AU135"/>
  <c r="AV134"/>
  <c r="AV133"/>
  <c r="AV132"/>
  <c r="AV131"/>
  <c r="AV130"/>
  <c r="AV129"/>
  <c r="AV128"/>
  <c r="AV127"/>
  <c r="AV126"/>
  <c r="AV125"/>
  <c r="AV124"/>
  <c r="AV123"/>
  <c r="AV122"/>
  <c r="AV121"/>
  <c r="AV120"/>
  <c r="AV119"/>
  <c r="AV118"/>
  <c r="AV117"/>
  <c r="AV116"/>
  <c r="AV115"/>
  <c r="AV114"/>
  <c r="AV113"/>
  <c r="AV112"/>
  <c r="AV111"/>
  <c r="AV110"/>
  <c r="AV109"/>
  <c r="AV108"/>
  <c r="AV107"/>
  <c r="AV106"/>
  <c r="AV105"/>
  <c r="AV104"/>
  <c r="AV103"/>
  <c r="AV102"/>
  <c r="AV101"/>
  <c r="AV100"/>
  <c r="AV99"/>
  <c r="AV98"/>
  <c r="AV97"/>
  <c r="AV96"/>
  <c r="AV95"/>
  <c r="AV94"/>
  <c r="AV93"/>
  <c r="AV92"/>
  <c r="AV91"/>
  <c r="AV90"/>
  <c r="AV89"/>
  <c r="AV88"/>
  <c r="AV87"/>
  <c r="AV86"/>
  <c r="AV85"/>
  <c r="AV84"/>
  <c r="AV83"/>
  <c r="AV82"/>
  <c r="AT82"/>
  <c r="DN82" s="1"/>
  <c r="DP82" s="1"/>
  <c r="HJ82" s="1"/>
  <c r="AV51"/>
  <c r="AV50"/>
  <c r="AV49"/>
  <c r="AV48"/>
  <c r="AV47"/>
  <c r="AV46"/>
  <c r="AV45"/>
  <c r="AV44"/>
  <c r="AV43"/>
  <c r="AV42"/>
  <c r="AV41"/>
  <c r="AV40"/>
  <c r="AV39"/>
  <c r="AV38"/>
  <c r="AV37"/>
  <c r="AV36"/>
  <c r="AV35"/>
  <c r="AV34"/>
  <c r="AV33"/>
  <c r="AV32"/>
  <c r="AV31"/>
  <c r="AV30"/>
  <c r="AV29"/>
  <c r="AV28"/>
  <c r="AV27"/>
  <c r="AV26"/>
  <c r="AV25"/>
  <c r="AV24"/>
  <c r="AV23"/>
  <c r="AV22"/>
  <c r="AV21"/>
  <c r="AV20"/>
  <c r="AV19"/>
  <c r="AV18"/>
  <c r="AV17"/>
  <c r="AV16"/>
  <c r="AV15"/>
  <c r="AV14"/>
  <c r="AV13"/>
  <c r="AV12"/>
  <c r="AV11"/>
  <c r="AV10"/>
  <c r="AV9"/>
  <c r="AV8"/>
  <c r="BD182"/>
  <c r="BD178"/>
  <c r="BD174"/>
  <c r="BD170"/>
  <c r="BD166"/>
  <c r="BD162"/>
  <c r="BD158"/>
  <c r="BD133"/>
  <c r="BD131"/>
  <c r="BD129"/>
  <c r="BD127"/>
  <c r="BD125"/>
  <c r="BD123"/>
  <c r="BD121"/>
  <c r="BD119"/>
  <c r="BD117"/>
  <c r="BD115"/>
  <c r="BD113"/>
  <c r="BD111"/>
  <c r="BD109"/>
  <c r="BD107"/>
  <c r="BD105"/>
  <c r="BD103"/>
  <c r="BD101"/>
  <c r="BD99"/>
  <c r="BD97"/>
  <c r="BD95"/>
  <c r="BD93"/>
  <c r="BD91"/>
  <c r="BD89"/>
  <c r="BD87"/>
  <c r="BD85"/>
  <c r="BD51"/>
  <c r="BD49"/>
  <c r="BD47"/>
  <c r="BD45"/>
  <c r="BD43"/>
  <c r="BD41"/>
  <c r="BD39"/>
  <c r="BD37"/>
  <c r="BD35"/>
  <c r="BD33"/>
  <c r="BD31"/>
  <c r="BD29"/>
  <c r="BD27"/>
  <c r="BD25"/>
  <c r="BD23"/>
  <c r="BD21"/>
  <c r="BD19"/>
  <c r="BD17"/>
  <c r="BD15"/>
  <c r="BD13"/>
  <c r="BD11"/>
  <c r="BD9"/>
  <c r="GG487"/>
  <c r="GG485"/>
  <c r="GG483"/>
  <c r="GG481"/>
  <c r="GG479"/>
  <c r="GG477"/>
  <c r="GG475"/>
  <c r="GG473"/>
  <c r="GG471"/>
  <c r="GG469"/>
  <c r="GG467"/>
  <c r="GG465"/>
  <c r="GG463"/>
  <c r="GG461"/>
  <c r="GG459"/>
  <c r="GG457"/>
  <c r="GG455"/>
  <c r="GG453"/>
  <c r="GG451"/>
  <c r="GH487"/>
  <c r="GH485"/>
  <c r="GH483"/>
  <c r="GH481"/>
  <c r="GH479"/>
  <c r="GH477"/>
  <c r="GH475"/>
  <c r="GH473"/>
  <c r="GH471"/>
  <c r="GH469"/>
  <c r="GH467"/>
  <c r="GH465"/>
  <c r="GH463"/>
  <c r="GH461"/>
  <c r="GH459"/>
  <c r="GH457"/>
  <c r="GH455"/>
  <c r="GH453"/>
  <c r="GH451"/>
  <c r="AY84"/>
  <c r="O82"/>
  <c r="GE82"/>
  <c r="AY82"/>
  <c r="AZ83"/>
  <c r="P81"/>
  <c r="GF81"/>
  <c r="AZ81"/>
  <c r="BJ81" s="1"/>
  <c r="BC155"/>
  <c r="BC153"/>
  <c r="BC151"/>
  <c r="BC149"/>
  <c r="BC147"/>
  <c r="BC145"/>
  <c r="BC143"/>
  <c r="BC141"/>
  <c r="BC139"/>
  <c r="BC137"/>
  <c r="BC135"/>
  <c r="BC134"/>
  <c r="BC133"/>
  <c r="BC132"/>
  <c r="BC131"/>
  <c r="BC130"/>
  <c r="BC129"/>
  <c r="BC128"/>
  <c r="BC127"/>
  <c r="BC126"/>
  <c r="BC125"/>
  <c r="BC124"/>
  <c r="BC123"/>
  <c r="BC122"/>
  <c r="BC121"/>
  <c r="BC120"/>
  <c r="BC119"/>
  <c r="BC118"/>
  <c r="BC117"/>
  <c r="BC116"/>
  <c r="BC115"/>
  <c r="BC114"/>
  <c r="BC113"/>
  <c r="BC112"/>
  <c r="BC111"/>
  <c r="BC110"/>
  <c r="BC109"/>
  <c r="BC108"/>
  <c r="BC107"/>
  <c r="BC106"/>
  <c r="BC105"/>
  <c r="BC104"/>
  <c r="BC103"/>
  <c r="BC102"/>
  <c r="BC101"/>
  <c r="BC100"/>
  <c r="BC99"/>
  <c r="BC98"/>
  <c r="BC97"/>
  <c r="BC96"/>
  <c r="BC95"/>
  <c r="BC94"/>
  <c r="BC93"/>
  <c r="BC92"/>
  <c r="BC91"/>
  <c r="BC90"/>
  <c r="BC89"/>
  <c r="BC88"/>
  <c r="BC87"/>
  <c r="BC86"/>
  <c r="BC85"/>
  <c r="BC84"/>
  <c r="BC83"/>
  <c r="BC51"/>
  <c r="BC50"/>
  <c r="BC49"/>
  <c r="BC48"/>
  <c r="BC47"/>
  <c r="BC46"/>
  <c r="BC45"/>
  <c r="BC44"/>
  <c r="BC43"/>
  <c r="BC42"/>
  <c r="BC41"/>
  <c r="BC40"/>
  <c r="BC39"/>
  <c r="BC38"/>
  <c r="BC37"/>
  <c r="BC36"/>
  <c r="BC35"/>
  <c r="BC34"/>
  <c r="BC33"/>
  <c r="BC32"/>
  <c r="BC31"/>
  <c r="BC30"/>
  <c r="BC29"/>
  <c r="BC28"/>
  <c r="BC27"/>
  <c r="BC26"/>
  <c r="BC25"/>
  <c r="BC24"/>
  <c r="BC23"/>
  <c r="BC22"/>
  <c r="BC21"/>
  <c r="BC20"/>
  <c r="BC19"/>
  <c r="BC18"/>
  <c r="BC17"/>
  <c r="BC16"/>
  <c r="BC15"/>
  <c r="BC14"/>
  <c r="BC13"/>
  <c r="BC12"/>
  <c r="BC11"/>
  <c r="BC10"/>
  <c r="BC9"/>
  <c r="BC8"/>
  <c r="AS264"/>
  <c r="AU264"/>
  <c r="AS263"/>
  <c r="AU263"/>
  <c r="HC82"/>
  <c r="HG82" s="1"/>
  <c r="BG82"/>
  <c r="GF486"/>
  <c r="GJ486" s="1"/>
  <c r="GF484"/>
  <c r="GJ484" s="1"/>
  <c r="GF482"/>
  <c r="GJ482" s="1"/>
  <c r="GF480"/>
  <c r="GJ480" s="1"/>
  <c r="GF478"/>
  <c r="GJ478" s="1"/>
  <c r="GF476"/>
  <c r="GJ476" s="1"/>
  <c r="GF474"/>
  <c r="GJ474" s="1"/>
  <c r="GF472"/>
  <c r="GJ472" s="1"/>
  <c r="GF470"/>
  <c r="GJ470" s="1"/>
  <c r="GF468"/>
  <c r="GJ468" s="1"/>
  <c r="GF466"/>
  <c r="GJ466" s="1"/>
  <c r="GF464"/>
  <c r="GJ464" s="1"/>
  <c r="GF462"/>
  <c r="GJ462" s="1"/>
  <c r="GF460"/>
  <c r="GJ460" s="1"/>
  <c r="GF458"/>
  <c r="GJ458" s="1"/>
  <c r="GF456"/>
  <c r="GJ456" s="1"/>
  <c r="GF454"/>
  <c r="GJ454" s="1"/>
  <c r="GF452"/>
  <c r="GJ452" s="1"/>
  <c r="GF450"/>
  <c r="GJ450" s="1"/>
  <c r="GM487"/>
  <c r="GM486"/>
  <c r="GM485"/>
  <c r="GM484"/>
  <c r="GM483"/>
  <c r="GM482"/>
  <c r="GM481"/>
  <c r="GM480"/>
  <c r="GM479"/>
  <c r="GM478"/>
  <c r="GM477"/>
  <c r="GM476"/>
  <c r="GM475"/>
  <c r="GM474"/>
  <c r="GM473"/>
  <c r="GM472"/>
  <c r="GM471"/>
  <c r="GM470"/>
  <c r="GM469"/>
  <c r="GM468"/>
  <c r="GM467"/>
  <c r="GM466"/>
  <c r="GM465"/>
  <c r="GM464"/>
  <c r="GM463"/>
  <c r="GM462"/>
  <c r="GM461"/>
  <c r="GM460"/>
  <c r="GM459"/>
  <c r="GM458"/>
  <c r="GM457"/>
  <c r="GM456"/>
  <c r="GM455"/>
  <c r="GM454"/>
  <c r="GM453"/>
  <c r="GM452"/>
  <c r="GM451"/>
  <c r="GM450"/>
  <c r="HC487"/>
  <c r="HG487" s="1"/>
  <c r="HC486"/>
  <c r="HG486" s="1"/>
  <c r="HC485"/>
  <c r="HG485" s="1"/>
  <c r="HC484"/>
  <c r="HG484" s="1"/>
  <c r="HC483"/>
  <c r="HG483" s="1"/>
  <c r="HC482"/>
  <c r="HG482" s="1"/>
  <c r="HC481"/>
  <c r="HG481" s="1"/>
  <c r="HC480"/>
  <c r="HG480" s="1"/>
  <c r="HC479"/>
  <c r="HG479" s="1"/>
  <c r="HC478"/>
  <c r="HG478" s="1"/>
  <c r="HC477"/>
  <c r="HG477" s="1"/>
  <c r="HC476"/>
  <c r="HG476" s="1"/>
  <c r="HC475"/>
  <c r="HG475" s="1"/>
  <c r="HC474"/>
  <c r="HG474" s="1"/>
  <c r="HC473"/>
  <c r="HG473" s="1"/>
  <c r="HC472"/>
  <c r="HG472" s="1"/>
  <c r="HC471"/>
  <c r="HG471" s="1"/>
  <c r="HC470"/>
  <c r="HG470" s="1"/>
  <c r="HC469"/>
  <c r="HG469" s="1"/>
  <c r="HC468"/>
  <c r="HG468" s="1"/>
  <c r="HC467"/>
  <c r="HG467" s="1"/>
  <c r="HC466"/>
  <c r="HG466" s="1"/>
  <c r="HC465"/>
  <c r="HG465" s="1"/>
  <c r="HC464"/>
  <c r="HG464" s="1"/>
  <c r="HC463"/>
  <c r="HG463" s="1"/>
  <c r="HC462"/>
  <c r="HG462" s="1"/>
  <c r="HC461"/>
  <c r="HG461" s="1"/>
  <c r="HC460"/>
  <c r="HG460" s="1"/>
  <c r="HC459"/>
  <c r="HG459" s="1"/>
  <c r="HC458"/>
  <c r="HG458" s="1"/>
  <c r="HC457"/>
  <c r="HG457" s="1"/>
  <c r="HC456"/>
  <c r="HG456" s="1"/>
  <c r="HC455"/>
  <c r="HG455" s="1"/>
  <c r="HC454"/>
  <c r="HG454" s="1"/>
  <c r="HC453"/>
  <c r="HG453" s="1"/>
  <c r="HC452"/>
  <c r="HG452" s="1"/>
  <c r="HC451"/>
  <c r="HG451" s="1"/>
  <c r="HC450"/>
  <c r="HG450" s="1"/>
  <c r="AS185"/>
  <c r="AU185" s="1"/>
  <c r="AU508"/>
  <c r="AU507"/>
  <c r="AU506"/>
  <c r="AU505"/>
  <c r="AU504"/>
  <c r="AU503"/>
  <c r="AU502"/>
  <c r="AU501"/>
  <c r="AU500"/>
  <c r="AU499"/>
  <c r="AU498"/>
  <c r="AU497"/>
  <c r="AU496"/>
  <c r="AU495"/>
  <c r="AU494"/>
  <c r="AU493"/>
  <c r="AU492"/>
  <c r="AU491"/>
  <c r="AU490"/>
  <c r="AU489"/>
  <c r="AU488"/>
  <c r="AU487"/>
  <c r="AU486"/>
  <c r="AU485"/>
  <c r="AU484"/>
  <c r="AU483"/>
  <c r="AU482"/>
  <c r="AU481"/>
  <c r="AU480"/>
  <c r="AU479"/>
  <c r="AU478"/>
  <c r="AU477"/>
  <c r="AU476"/>
  <c r="AU475"/>
  <c r="AU474"/>
  <c r="AU473"/>
  <c r="AU472"/>
  <c r="AU471"/>
  <c r="AU470"/>
  <c r="AU469"/>
  <c r="AU468"/>
  <c r="AU467"/>
  <c r="AU466"/>
  <c r="AU465"/>
  <c r="AU464"/>
  <c r="AU463"/>
  <c r="AU462"/>
  <c r="AU461"/>
  <c r="AU460"/>
  <c r="AU459"/>
  <c r="AU458"/>
  <c r="AU457"/>
  <c r="AU456"/>
  <c r="AU455"/>
  <c r="AU454"/>
  <c r="AU453"/>
  <c r="AU452"/>
  <c r="AU451"/>
  <c r="AU450"/>
  <c r="AU449"/>
  <c r="AU448"/>
  <c r="AU447"/>
  <c r="AU446"/>
  <c r="AU445"/>
  <c r="AU444"/>
  <c r="AU443"/>
  <c r="AU442"/>
  <c r="AU441"/>
  <c r="AU440"/>
  <c r="AU439"/>
  <c r="AU438"/>
  <c r="AU437"/>
  <c r="AU436"/>
  <c r="AU435"/>
  <c r="AU434"/>
  <c r="AU433"/>
  <c r="AU432"/>
  <c r="AU431"/>
  <c r="AU430"/>
  <c r="AU429"/>
  <c r="AU428"/>
  <c r="AU427"/>
  <c r="AU426"/>
  <c r="AU425"/>
  <c r="AU424"/>
  <c r="AU423"/>
  <c r="AU422"/>
  <c r="AU421"/>
  <c r="AU420"/>
  <c r="AU419"/>
  <c r="AU418"/>
  <c r="AU417"/>
  <c r="AU416"/>
  <c r="AU415"/>
  <c r="AU414"/>
  <c r="AU413"/>
  <c r="AU412"/>
  <c r="AU411"/>
  <c r="AU410"/>
  <c r="AU409"/>
  <c r="AU408"/>
  <c r="AU407"/>
  <c r="AU406"/>
  <c r="AU405"/>
  <c r="AU404"/>
  <c r="AU403"/>
  <c r="AU402"/>
  <c r="AU401"/>
  <c r="AU400"/>
  <c r="AU399"/>
  <c r="AU398"/>
  <c r="AU397"/>
  <c r="AU396"/>
  <c r="AU395"/>
  <c r="AU394"/>
  <c r="AU393"/>
  <c r="AU392"/>
  <c r="AU391"/>
  <c r="AU390"/>
  <c r="AU389"/>
  <c r="AU388"/>
  <c r="AU387"/>
  <c r="AU386"/>
  <c r="AU385"/>
  <c r="AU384"/>
  <c r="AU383"/>
  <c r="AU382"/>
  <c r="AU381"/>
  <c r="AU380"/>
  <c r="AU379"/>
  <c r="AU378"/>
  <c r="AU377"/>
  <c r="AU376"/>
  <c r="AU375"/>
  <c r="AU374"/>
  <c r="AU373"/>
  <c r="AU372"/>
  <c r="AU371"/>
  <c r="AU370"/>
  <c r="AU369"/>
  <c r="AU368"/>
  <c r="AU367"/>
  <c r="AU366"/>
  <c r="AU365"/>
  <c r="AU364"/>
  <c r="AU363"/>
  <c r="AU362"/>
  <c r="AU361"/>
  <c r="AU360"/>
  <c r="AU359"/>
  <c r="AU358"/>
  <c r="AU357"/>
  <c r="AU356"/>
  <c r="AU355"/>
  <c r="AU354"/>
  <c r="AU353"/>
  <c r="AU352"/>
  <c r="AU351"/>
  <c r="AU350"/>
  <c r="AU349"/>
  <c r="AU348"/>
  <c r="AU347"/>
  <c r="AU346"/>
  <c r="AU345"/>
  <c r="AU344"/>
  <c r="AU343"/>
  <c r="AU342"/>
  <c r="AU341"/>
  <c r="AU340"/>
  <c r="AU339"/>
  <c r="AU338"/>
  <c r="AU337"/>
  <c r="AU336"/>
  <c r="AU335"/>
  <c r="AU334"/>
  <c r="AU333"/>
  <c r="AU332"/>
  <c r="AU331"/>
  <c r="AU330"/>
  <c r="AU329"/>
  <c r="AU328"/>
  <c r="AU327"/>
  <c r="AU326"/>
  <c r="AU325"/>
  <c r="AU324"/>
  <c r="AU323"/>
  <c r="AU322"/>
  <c r="AU321"/>
  <c r="AU320"/>
  <c r="AU319"/>
  <c r="AU318"/>
  <c r="AU317"/>
  <c r="AU316"/>
  <c r="AU315"/>
  <c r="AU314"/>
  <c r="AU313"/>
  <c r="AU312"/>
  <c r="AU311"/>
  <c r="AU310"/>
  <c r="AU309"/>
  <c r="AU308"/>
  <c r="AU307"/>
  <c r="AU306"/>
  <c r="AU305"/>
  <c r="AU304"/>
  <c r="AU303"/>
  <c r="AU302"/>
  <c r="AU301"/>
  <c r="AU300"/>
  <c r="AU299"/>
  <c r="AU298"/>
  <c r="AU297"/>
  <c r="AU262"/>
  <c r="AU261"/>
  <c r="AU260"/>
  <c r="AU259"/>
  <c r="AU258"/>
  <c r="AU257"/>
  <c r="AU256"/>
  <c r="AU255"/>
  <c r="AU254"/>
  <c r="AU253"/>
  <c r="AU252"/>
  <c r="AU251"/>
  <c r="AU250"/>
  <c r="AU249"/>
  <c r="AU248"/>
  <c r="AU247"/>
  <c r="AU246"/>
  <c r="AU245"/>
  <c r="AU244"/>
  <c r="AU243"/>
  <c r="AU242"/>
  <c r="AU241"/>
  <c r="AU240"/>
  <c r="AU239"/>
  <c r="AU238"/>
  <c r="AU237"/>
  <c r="AU236"/>
  <c r="AU235"/>
  <c r="AU234"/>
  <c r="AU233"/>
  <c r="AU232"/>
  <c r="AU231"/>
  <c r="AU230"/>
  <c r="AU229"/>
  <c r="AU228"/>
  <c r="AU227"/>
  <c r="AU226"/>
  <c r="AU225"/>
  <c r="AU224"/>
  <c r="AU223"/>
  <c r="AU222"/>
  <c r="AU221"/>
  <c r="AU220"/>
  <c r="AU219"/>
  <c r="AU218"/>
  <c r="AU217"/>
  <c r="AU216"/>
  <c r="AU215"/>
  <c r="AU214"/>
  <c r="AU213"/>
  <c r="AU212"/>
  <c r="AU211"/>
  <c r="AU210"/>
  <c r="AU209"/>
  <c r="AU208"/>
  <c r="AU207"/>
  <c r="AU206"/>
  <c r="AU205"/>
  <c r="AU204"/>
  <c r="AU203"/>
  <c r="AU202"/>
  <c r="AU201"/>
  <c r="AU200"/>
  <c r="AU199"/>
  <c r="AU198"/>
  <c r="AU197"/>
  <c r="AU196"/>
  <c r="AU195"/>
  <c r="AU194"/>
  <c r="AU193"/>
  <c r="AU192"/>
  <c r="AU191"/>
  <c r="AU190"/>
  <c r="AU189"/>
  <c r="AU188"/>
  <c r="AU187"/>
  <c r="AU186"/>
  <c r="AU134"/>
  <c r="AU133"/>
  <c r="AU132"/>
  <c r="AU131"/>
  <c r="AU130"/>
  <c r="AU129"/>
  <c r="AU128"/>
  <c r="AU127"/>
  <c r="AU126"/>
  <c r="AU125"/>
  <c r="AU124"/>
  <c r="AU123"/>
  <c r="AU122"/>
  <c r="AU121"/>
  <c r="AU120"/>
  <c r="AU119"/>
  <c r="AU118"/>
  <c r="AU117"/>
  <c r="AU116"/>
  <c r="AU115"/>
  <c r="AU114"/>
  <c r="AU113"/>
  <c r="AU112"/>
  <c r="AU111"/>
  <c r="AU110"/>
  <c r="AU109"/>
  <c r="AU108"/>
  <c r="AU107"/>
  <c r="AU106"/>
  <c r="AU105"/>
  <c r="AU104"/>
  <c r="AU103"/>
  <c r="AU102"/>
  <c r="AU101"/>
  <c r="AU100"/>
  <c r="AU99"/>
  <c r="AU98"/>
  <c r="AU97"/>
  <c r="AU96"/>
  <c r="AU95"/>
  <c r="AU94"/>
  <c r="AU93"/>
  <c r="AU92"/>
  <c r="AU91"/>
  <c r="AU90"/>
  <c r="AU89"/>
  <c r="AU88"/>
  <c r="AU87"/>
  <c r="AU86"/>
  <c r="AU85"/>
  <c r="AU84"/>
  <c r="AU83"/>
  <c r="AU82"/>
  <c r="AS82"/>
  <c r="DM82" s="1"/>
  <c r="DO82" s="1"/>
  <c r="HI82" s="1"/>
  <c r="AU51"/>
  <c r="AU50"/>
  <c r="AU49"/>
  <c r="AU48"/>
  <c r="AU47"/>
  <c r="AU46"/>
  <c r="AU45"/>
  <c r="AU44"/>
  <c r="AU43"/>
  <c r="AU42"/>
  <c r="AU41"/>
  <c r="AU40"/>
  <c r="AU39"/>
  <c r="AU38"/>
  <c r="AU37"/>
  <c r="AU36"/>
  <c r="AU35"/>
  <c r="AU34"/>
  <c r="AU33"/>
  <c r="AU32"/>
  <c r="AU31"/>
  <c r="AU30"/>
  <c r="AU29"/>
  <c r="AU28"/>
  <c r="AU27"/>
  <c r="AU26"/>
  <c r="AU25"/>
  <c r="AU24"/>
  <c r="AU23"/>
  <c r="AU22"/>
  <c r="AU21"/>
  <c r="AU20"/>
  <c r="AU19"/>
  <c r="AU18"/>
  <c r="AU17"/>
  <c r="AU16"/>
  <c r="AU15"/>
  <c r="AU14"/>
  <c r="AU13"/>
  <c r="AU12"/>
  <c r="AU11"/>
  <c r="AU10"/>
  <c r="AU9"/>
  <c r="AU8"/>
  <c r="AY120"/>
  <c r="AY118"/>
  <c r="AY116"/>
  <c r="AY114"/>
  <c r="AY112"/>
  <c r="AY110"/>
  <c r="AY108"/>
  <c r="AY106"/>
  <c r="AY104"/>
  <c r="AY102"/>
  <c r="AY100"/>
  <c r="AY98"/>
  <c r="AY96"/>
  <c r="AY94"/>
  <c r="AY92"/>
  <c r="AY90"/>
  <c r="AY88"/>
  <c r="AY86"/>
  <c r="AY51"/>
  <c r="AY49"/>
  <c r="AY47"/>
  <c r="AY45"/>
  <c r="AY43"/>
  <c r="AY41"/>
  <c r="AY39"/>
  <c r="AY37"/>
  <c r="AY35"/>
  <c r="AY33"/>
  <c r="AY31"/>
  <c r="AY29"/>
  <c r="AY27"/>
  <c r="AY25"/>
  <c r="AY23"/>
  <c r="AY21"/>
  <c r="AY19"/>
  <c r="AY17"/>
  <c r="AY15"/>
  <c r="AY13"/>
  <c r="AY11"/>
  <c r="AY9"/>
  <c r="BC508"/>
  <c r="BC507"/>
  <c r="BC506"/>
  <c r="BC505"/>
  <c r="BC504"/>
  <c r="BC503"/>
  <c r="BC502"/>
  <c r="BC501"/>
  <c r="BC500"/>
  <c r="BC499"/>
  <c r="BC498"/>
  <c r="BC497"/>
  <c r="BC496"/>
  <c r="BC495"/>
  <c r="BC494"/>
  <c r="BC493"/>
  <c r="BC492"/>
  <c r="BC491"/>
  <c r="BC490"/>
  <c r="BC489"/>
  <c r="BC488"/>
  <c r="BC487"/>
  <c r="BC486"/>
  <c r="BC485"/>
  <c r="BC484"/>
  <c r="BC483"/>
  <c r="BC482"/>
  <c r="BC481"/>
  <c r="BC480"/>
  <c r="BC479"/>
  <c r="BC478"/>
  <c r="BC477"/>
  <c r="BC476"/>
  <c r="BC475"/>
  <c r="BC474"/>
  <c r="BC473"/>
  <c r="BC472"/>
  <c r="BC471"/>
  <c r="BC470"/>
  <c r="BC469"/>
  <c r="BC468"/>
  <c r="BC467"/>
  <c r="BC466"/>
  <c r="BC465"/>
  <c r="BC464"/>
  <c r="BC463"/>
  <c r="BC462"/>
  <c r="BC461"/>
  <c r="BC460"/>
  <c r="BC459"/>
  <c r="BC458"/>
  <c r="BC457"/>
  <c r="BC456"/>
  <c r="BC455"/>
  <c r="BC454"/>
  <c r="BC453"/>
  <c r="BC452"/>
  <c r="BC451"/>
  <c r="BC450"/>
  <c r="BC449"/>
  <c r="BC448"/>
  <c r="BC447"/>
  <c r="BC446"/>
  <c r="BC445"/>
  <c r="BC444"/>
  <c r="BC443"/>
  <c r="BC442"/>
  <c r="BC441"/>
  <c r="BC440"/>
  <c r="BC439"/>
  <c r="BC438"/>
  <c r="BC437"/>
  <c r="BC436"/>
  <c r="BC435"/>
  <c r="BC434"/>
  <c r="BC433"/>
  <c r="BC432"/>
  <c r="BC431"/>
  <c r="BC430"/>
  <c r="BC429"/>
  <c r="BC428"/>
  <c r="BC427"/>
  <c r="BC426"/>
  <c r="BC425"/>
  <c r="BC424"/>
  <c r="BC423"/>
  <c r="BC422"/>
  <c r="BC421"/>
  <c r="BC420"/>
  <c r="BC419"/>
  <c r="BC418"/>
  <c r="BC417"/>
  <c r="BC416"/>
  <c r="BC415"/>
  <c r="BC414"/>
  <c r="BC413"/>
  <c r="BC412"/>
  <c r="BC411"/>
  <c r="BC410"/>
  <c r="BC409"/>
  <c r="BC408"/>
  <c r="BC407"/>
  <c r="BC406"/>
  <c r="BC405"/>
  <c r="BC404"/>
  <c r="BC403"/>
  <c r="BC402"/>
  <c r="BC401"/>
  <c r="BC400"/>
  <c r="BC399"/>
  <c r="BC398"/>
  <c r="BC397"/>
  <c r="BC396"/>
  <c r="BC395"/>
  <c r="BC394"/>
  <c r="BC393"/>
  <c r="BC392"/>
  <c r="BC391"/>
  <c r="BC390"/>
  <c r="BC389"/>
  <c r="BC388"/>
  <c r="BC387"/>
  <c r="BC386"/>
  <c r="BC385"/>
  <c r="BC384"/>
  <c r="BC383"/>
  <c r="BC382"/>
  <c r="BC381"/>
  <c r="BC380"/>
  <c r="BC379"/>
  <c r="BC378"/>
  <c r="BC377"/>
  <c r="BC376"/>
  <c r="BC375"/>
  <c r="BC374"/>
  <c r="BC373"/>
  <c r="BC371"/>
  <c r="BC369"/>
  <c r="BC367"/>
  <c r="BC365"/>
  <c r="BC363"/>
  <c r="BC361"/>
  <c r="BC359"/>
  <c r="BC357"/>
  <c r="BC355"/>
  <c r="BC353"/>
  <c r="BC351"/>
  <c r="BC349"/>
  <c r="BC347"/>
  <c r="BC345"/>
  <c r="BC343"/>
  <c r="BC341"/>
  <c r="BC339"/>
  <c r="BC337"/>
  <c r="BC335"/>
  <c r="BC333"/>
  <c r="BC331"/>
  <c r="BC329"/>
  <c r="BC327"/>
  <c r="BC325"/>
  <c r="BC323"/>
  <c r="BC321"/>
  <c r="BC319"/>
  <c r="BC317"/>
  <c r="BC315"/>
  <c r="BC313"/>
  <c r="BC311"/>
  <c r="BC309"/>
  <c r="BC307"/>
  <c r="BC305"/>
  <c r="BC303"/>
  <c r="BC301"/>
  <c r="BC299"/>
  <c r="BC297"/>
  <c r="BC295"/>
  <c r="BC263"/>
  <c r="BC261"/>
  <c r="BC259"/>
  <c r="BC257"/>
  <c r="BC255"/>
  <c r="BC253"/>
  <c r="BC251"/>
  <c r="BC249"/>
  <c r="BC247"/>
  <c r="BC245"/>
  <c r="BC243"/>
  <c r="BC241"/>
  <c r="BC239"/>
  <c r="BC237"/>
  <c r="BC235"/>
  <c r="BC233"/>
  <c r="BC231"/>
  <c r="BC229"/>
  <c r="BC227"/>
  <c r="BC225"/>
  <c r="BC223"/>
  <c r="BC221"/>
  <c r="BC219"/>
  <c r="BC217"/>
  <c r="BC215"/>
  <c r="BC213"/>
  <c r="BC211"/>
  <c r="BC209"/>
  <c r="BC207"/>
  <c r="BC205"/>
  <c r="BC203"/>
  <c r="BC201"/>
  <c r="BC199"/>
  <c r="BC197"/>
  <c r="BC195"/>
  <c r="BC193"/>
  <c r="BC191"/>
  <c r="BC189"/>
  <c r="BC187"/>
  <c r="BD184"/>
  <c r="BD180"/>
  <c r="BD176"/>
  <c r="BD172"/>
  <c r="BD168"/>
  <c r="BD164"/>
  <c r="BD160"/>
  <c r="BC154"/>
  <c r="BC150"/>
  <c r="BC146"/>
  <c r="BC142"/>
  <c r="BC138"/>
  <c r="BD134"/>
  <c r="BD132"/>
  <c r="BD130"/>
  <c r="BD128"/>
  <c r="BD126"/>
  <c r="BD124"/>
  <c r="BD122"/>
  <c r="BD120"/>
  <c r="BD118"/>
  <c r="BD116"/>
  <c r="BD114"/>
  <c r="BD112"/>
  <c r="BD110"/>
  <c r="BD108"/>
  <c r="BD106"/>
  <c r="BD104"/>
  <c r="BD102"/>
  <c r="BD100"/>
  <c r="BD98"/>
  <c r="BD96"/>
  <c r="BD94"/>
  <c r="BD92"/>
  <c r="BD90"/>
  <c r="BD88"/>
  <c r="BD86"/>
  <c r="BD84"/>
  <c r="BD50"/>
  <c r="BD48"/>
  <c r="BD46"/>
  <c r="BD44"/>
  <c r="BD42"/>
  <c r="BD40"/>
  <c r="BD38"/>
  <c r="BD36"/>
  <c r="BD34"/>
  <c r="BD32"/>
  <c r="BD30"/>
  <c r="BD28"/>
  <c r="BD26"/>
  <c r="BD24"/>
  <c r="BD22"/>
  <c r="BD20"/>
  <c r="BD18"/>
  <c r="BD16"/>
  <c r="BD14"/>
  <c r="BD12"/>
  <c r="BD10"/>
  <c r="BD8"/>
  <c r="GG486"/>
  <c r="GG484"/>
  <c r="GG482"/>
  <c r="GG480"/>
  <c r="GG478"/>
  <c r="GG476"/>
  <c r="GG474"/>
  <c r="GG472"/>
  <c r="GG470"/>
  <c r="GG468"/>
  <c r="GG466"/>
  <c r="GG464"/>
  <c r="GG462"/>
  <c r="GG460"/>
  <c r="GG458"/>
  <c r="GG456"/>
  <c r="GG454"/>
  <c r="GG452"/>
  <c r="GG450"/>
  <c r="GH486"/>
  <c r="GH484"/>
  <c r="GH482"/>
  <c r="GH480"/>
  <c r="GH478"/>
  <c r="GH476"/>
  <c r="GH474"/>
  <c r="GH472"/>
  <c r="GH470"/>
  <c r="GH468"/>
  <c r="GH466"/>
  <c r="GH464"/>
  <c r="GH462"/>
  <c r="GH460"/>
  <c r="GH458"/>
  <c r="GH456"/>
  <c r="GH454"/>
  <c r="GH452"/>
  <c r="GH450"/>
  <c r="GP486"/>
  <c r="GP484"/>
  <c r="GP482"/>
  <c r="GP480"/>
  <c r="GP478"/>
  <c r="GP476"/>
  <c r="GP474"/>
  <c r="GP472"/>
  <c r="GP470"/>
  <c r="GP468"/>
  <c r="GP466"/>
  <c r="GP464"/>
  <c r="GP462"/>
  <c r="GP460"/>
  <c r="GP458"/>
  <c r="GP456"/>
  <c r="GP454"/>
  <c r="GP452"/>
  <c r="GP450"/>
  <c r="GS507"/>
  <c r="GS505"/>
  <c r="GS503"/>
  <c r="GS501"/>
  <c r="GS499"/>
  <c r="GS497"/>
  <c r="GS495"/>
  <c r="GS493"/>
  <c r="GS491"/>
  <c r="GS489"/>
  <c r="GS487"/>
  <c r="GS485"/>
  <c r="GS483"/>
  <c r="GS481"/>
  <c r="GS479"/>
  <c r="GS477"/>
  <c r="GS475"/>
  <c r="GS473"/>
  <c r="GS471"/>
  <c r="GS469"/>
  <c r="GS467"/>
  <c r="GS465"/>
  <c r="GS463"/>
  <c r="GS461"/>
  <c r="GS459"/>
  <c r="GS457"/>
  <c r="GS455"/>
  <c r="GS453"/>
  <c r="GS451"/>
  <c r="GS449"/>
  <c r="GS447"/>
  <c r="GS445"/>
  <c r="GS443"/>
  <c r="GS441"/>
  <c r="GS439"/>
  <c r="GS437"/>
  <c r="GS435"/>
  <c r="GS433"/>
  <c r="GS431"/>
  <c r="GS429"/>
  <c r="GS427"/>
  <c r="GS425"/>
  <c r="GS423"/>
  <c r="GS421"/>
  <c r="GS419"/>
  <c r="GS417"/>
  <c r="GS415"/>
  <c r="GS413"/>
  <c r="GS411"/>
  <c r="GS409"/>
  <c r="GS407"/>
  <c r="GS405"/>
  <c r="GS403"/>
  <c r="GS401"/>
  <c r="GS399"/>
  <c r="GS397"/>
  <c r="GS395"/>
  <c r="GS393"/>
  <c r="GS391"/>
  <c r="GS389"/>
  <c r="GS387"/>
  <c r="GS385"/>
  <c r="GS383"/>
  <c r="GS381"/>
  <c r="GS379"/>
  <c r="GS377"/>
  <c r="GS375"/>
  <c r="GS373"/>
  <c r="GS371"/>
  <c r="GS369"/>
  <c r="GS367"/>
  <c r="GS365"/>
  <c r="GS363"/>
  <c r="GS361"/>
  <c r="GS359"/>
  <c r="GS357"/>
  <c r="GS355"/>
  <c r="GS353"/>
  <c r="GS351"/>
  <c r="GS349"/>
  <c r="GS347"/>
  <c r="GS345"/>
  <c r="GS343"/>
  <c r="GS341"/>
  <c r="GS339"/>
  <c r="GS337"/>
  <c r="GS335"/>
  <c r="GS333"/>
  <c r="GS331"/>
  <c r="GS329"/>
  <c r="GS327"/>
  <c r="GS325"/>
  <c r="GS323"/>
  <c r="GW323" s="1"/>
  <c r="GS321"/>
  <c r="GW321" s="1"/>
  <c r="GS319"/>
  <c r="GW319" s="1"/>
  <c r="GS317"/>
  <c r="GW317" s="1"/>
  <c r="GS315"/>
  <c r="GW315" s="1"/>
  <c r="GS313"/>
  <c r="GW313" s="1"/>
  <c r="GS311"/>
  <c r="GW311" s="1"/>
  <c r="GS309"/>
  <c r="GW309" s="1"/>
  <c r="GS307"/>
  <c r="GW307" s="1"/>
  <c r="GS305"/>
  <c r="GW305" s="1"/>
  <c r="GS303"/>
  <c r="GW303" s="1"/>
  <c r="GS301"/>
  <c r="GW301" s="1"/>
  <c r="GS299"/>
  <c r="GW299" s="1"/>
  <c r="GS297"/>
  <c r="GW297" s="1"/>
  <c r="GS263"/>
  <c r="GS261"/>
  <c r="GS259"/>
  <c r="GS257"/>
  <c r="GS255"/>
  <c r="GS253"/>
  <c r="GS251"/>
  <c r="GS249"/>
  <c r="GS247"/>
  <c r="GS245"/>
  <c r="GS243"/>
  <c r="GS241"/>
  <c r="GS239"/>
  <c r="GS237"/>
  <c r="GS235"/>
  <c r="GS233"/>
  <c r="GS231"/>
  <c r="GS229"/>
  <c r="GS227"/>
  <c r="GS225"/>
  <c r="GS223"/>
  <c r="GS221"/>
  <c r="GS219"/>
  <c r="GS217"/>
  <c r="GS215"/>
  <c r="GS213"/>
  <c r="GS211"/>
  <c r="GS209"/>
  <c r="GS207"/>
  <c r="GS205"/>
  <c r="GS203"/>
  <c r="GS201"/>
  <c r="GS199"/>
  <c r="GS197"/>
  <c r="GS195"/>
  <c r="GS193"/>
  <c r="GS191"/>
  <c r="GS189"/>
  <c r="GS187"/>
  <c r="GS155"/>
  <c r="GW155" s="1"/>
  <c r="GS153"/>
  <c r="GW153" s="1"/>
  <c r="GS151"/>
  <c r="GW151" s="1"/>
  <c r="GS149"/>
  <c r="GW149" s="1"/>
  <c r="GS147"/>
  <c r="GW147" s="1"/>
  <c r="GS145"/>
  <c r="GW145" s="1"/>
  <c r="GS143"/>
  <c r="GW143" s="1"/>
  <c r="GS141"/>
  <c r="GW141" s="1"/>
  <c r="GS139"/>
  <c r="GW139" s="1"/>
  <c r="GS137"/>
  <c r="GW137" s="1"/>
  <c r="GS135"/>
  <c r="GW135" s="1"/>
  <c r="GS133"/>
  <c r="GS131"/>
  <c r="GS129"/>
  <c r="GS127"/>
  <c r="GS125"/>
  <c r="GS123"/>
  <c r="GS121"/>
  <c r="GS119"/>
  <c r="GS117"/>
  <c r="GS115"/>
  <c r="GS113"/>
  <c r="GS111"/>
  <c r="GS109"/>
  <c r="GS107"/>
  <c r="GS105"/>
  <c r="GS103"/>
  <c r="GS101"/>
  <c r="GS99"/>
  <c r="GS97"/>
  <c r="GS95"/>
  <c r="GS93"/>
  <c r="GS91"/>
  <c r="GS89"/>
  <c r="GS87"/>
  <c r="GS85"/>
  <c r="GS83"/>
  <c r="GS50"/>
  <c r="GS48"/>
  <c r="GS46"/>
  <c r="GS44"/>
  <c r="GS42"/>
  <c r="GS40"/>
  <c r="GW40" s="1"/>
  <c r="GS38"/>
  <c r="GS36"/>
  <c r="GS34"/>
  <c r="GS32"/>
  <c r="GS30"/>
  <c r="GS28"/>
  <c r="GS26"/>
  <c r="GS24"/>
  <c r="GS22"/>
  <c r="GS20"/>
  <c r="GS18"/>
  <c r="GS16"/>
  <c r="GS14"/>
  <c r="GS12"/>
  <c r="GS10"/>
  <c r="GS8"/>
  <c r="GT507"/>
  <c r="GT505"/>
  <c r="GT503"/>
  <c r="GT501"/>
  <c r="GT499"/>
  <c r="GT497"/>
  <c r="GT495"/>
  <c r="GT493"/>
  <c r="GT491"/>
  <c r="GT489"/>
  <c r="GT487"/>
  <c r="GT485"/>
  <c r="GT483"/>
  <c r="GT481"/>
  <c r="GT479"/>
  <c r="GT477"/>
  <c r="GT475"/>
  <c r="GT473"/>
  <c r="GT471"/>
  <c r="GT469"/>
  <c r="GT467"/>
  <c r="GT465"/>
  <c r="GT463"/>
  <c r="GT461"/>
  <c r="GT459"/>
  <c r="GT457"/>
  <c r="GT455"/>
  <c r="GT453"/>
  <c r="GT451"/>
  <c r="GT449"/>
  <c r="GT447"/>
  <c r="GT445"/>
  <c r="GT443"/>
  <c r="GT441"/>
  <c r="GT439"/>
  <c r="GT437"/>
  <c r="GT435"/>
  <c r="GT433"/>
  <c r="GT431"/>
  <c r="GT429"/>
  <c r="GT427"/>
  <c r="GT425"/>
  <c r="GT423"/>
  <c r="GT421"/>
  <c r="GT419"/>
  <c r="GT417"/>
  <c r="GT415"/>
  <c r="GT413"/>
  <c r="GT411"/>
  <c r="GT409"/>
  <c r="GT407"/>
  <c r="GT405"/>
  <c r="GT403"/>
  <c r="GT401"/>
  <c r="GT399"/>
  <c r="GT397"/>
  <c r="GT395"/>
  <c r="GT393"/>
  <c r="GT391"/>
  <c r="GT389"/>
  <c r="GT387"/>
  <c r="GT385"/>
  <c r="GT383"/>
  <c r="GT381"/>
  <c r="GT379"/>
  <c r="GT377"/>
  <c r="GT375"/>
  <c r="GT373"/>
  <c r="GT371"/>
  <c r="GT369"/>
  <c r="GT367"/>
  <c r="GT365"/>
  <c r="GT363"/>
  <c r="GT361"/>
  <c r="GT359"/>
  <c r="GT357"/>
  <c r="GT355"/>
  <c r="GT353"/>
  <c r="GT351"/>
  <c r="GT349"/>
  <c r="GT347"/>
  <c r="GT345"/>
  <c r="GT343"/>
  <c r="GT341"/>
  <c r="GT339"/>
  <c r="GT337"/>
  <c r="GT335"/>
  <c r="GT333"/>
  <c r="GT331"/>
  <c r="GT329"/>
  <c r="GT327"/>
  <c r="GT325"/>
  <c r="GT323"/>
  <c r="GX323" s="1"/>
  <c r="GT321"/>
  <c r="GX321" s="1"/>
  <c r="GT319"/>
  <c r="GX319" s="1"/>
  <c r="GT317"/>
  <c r="GX317" s="1"/>
  <c r="GT315"/>
  <c r="GX315" s="1"/>
  <c r="GT313"/>
  <c r="GX313" s="1"/>
  <c r="GT311"/>
  <c r="GX311" s="1"/>
  <c r="GT309"/>
  <c r="GX309" s="1"/>
  <c r="GT307"/>
  <c r="GX307" s="1"/>
  <c r="GT305"/>
  <c r="GX305" s="1"/>
  <c r="GT303"/>
  <c r="GX303" s="1"/>
  <c r="GT301"/>
  <c r="GX301" s="1"/>
  <c r="GT299"/>
  <c r="GX299" s="1"/>
  <c r="GT297"/>
  <c r="GX297" s="1"/>
  <c r="GT263"/>
  <c r="GT261"/>
  <c r="GT259"/>
  <c r="GT257"/>
  <c r="GT255"/>
  <c r="GT253"/>
  <c r="GT251"/>
  <c r="GT249"/>
  <c r="GT247"/>
  <c r="GT245"/>
  <c r="GT243"/>
  <c r="GT241"/>
  <c r="GT239"/>
  <c r="GT237"/>
  <c r="GT235"/>
  <c r="GT233"/>
  <c r="GT231"/>
  <c r="GT229"/>
  <c r="GT227"/>
  <c r="GT225"/>
  <c r="GT223"/>
  <c r="GT221"/>
  <c r="GT219"/>
  <c r="GT217"/>
  <c r="GT215"/>
  <c r="GT213"/>
  <c r="GT211"/>
  <c r="GT209"/>
  <c r="GT207"/>
  <c r="GT205"/>
  <c r="GT203"/>
  <c r="GT201"/>
  <c r="GT199"/>
  <c r="GT197"/>
  <c r="GT195"/>
  <c r="GT193"/>
  <c r="GT191"/>
  <c r="GT189"/>
  <c r="GT187"/>
  <c r="GT185"/>
  <c r="GT183"/>
  <c r="GX183" s="1"/>
  <c r="GT181"/>
  <c r="GX181" s="1"/>
  <c r="GT179"/>
  <c r="GX179" s="1"/>
  <c r="GT177"/>
  <c r="GX177" s="1"/>
  <c r="GT175"/>
  <c r="GX175" s="1"/>
  <c r="GT173"/>
  <c r="GX173" s="1"/>
  <c r="GT171"/>
  <c r="GX171" s="1"/>
  <c r="GT169"/>
  <c r="GX169" s="1"/>
  <c r="GT167"/>
  <c r="GX167" s="1"/>
  <c r="GT165"/>
  <c r="GX165" s="1"/>
  <c r="GT163"/>
  <c r="GX163" s="1"/>
  <c r="GT161"/>
  <c r="GX161" s="1"/>
  <c r="GT159"/>
  <c r="GX159" s="1"/>
  <c r="GT133"/>
  <c r="GT131"/>
  <c r="GT129"/>
  <c r="GT127"/>
  <c r="GT125"/>
  <c r="GT123"/>
  <c r="GT121"/>
  <c r="GT119"/>
  <c r="GT117"/>
  <c r="GT115"/>
  <c r="GT113"/>
  <c r="GT111"/>
  <c r="GT109"/>
  <c r="GT107"/>
  <c r="GT105"/>
  <c r="GT103"/>
  <c r="GT101"/>
  <c r="GT99"/>
  <c r="GT97"/>
  <c r="GT95"/>
  <c r="GT93"/>
  <c r="GT91"/>
  <c r="GT89"/>
  <c r="GT87"/>
  <c r="GT85"/>
  <c r="GT83"/>
  <c r="GT50"/>
  <c r="GT48"/>
  <c r="GT46"/>
  <c r="GT44"/>
  <c r="GT42"/>
  <c r="GT40"/>
  <c r="GX40" s="1"/>
  <c r="GT38"/>
  <c r="GT36"/>
  <c r="GT34"/>
  <c r="GT32"/>
  <c r="GT30"/>
  <c r="GT28"/>
  <c r="GT26"/>
  <c r="GT24"/>
  <c r="GT22"/>
  <c r="GT20"/>
  <c r="GT18"/>
  <c r="GT16"/>
  <c r="GT14"/>
  <c r="GT12"/>
  <c r="GT10"/>
  <c r="GT8"/>
  <c r="GO487"/>
  <c r="GO485"/>
  <c r="GO483"/>
  <c r="GO481"/>
  <c r="GO479"/>
  <c r="GO477"/>
  <c r="GO475"/>
  <c r="GO473"/>
  <c r="GO471"/>
  <c r="GO469"/>
  <c r="GO467"/>
  <c r="GO465"/>
  <c r="GO463"/>
  <c r="GO461"/>
  <c r="GO459"/>
  <c r="GO457"/>
  <c r="GO455"/>
  <c r="GO453"/>
  <c r="GO451"/>
  <c r="GO323"/>
  <c r="GO321"/>
  <c r="GO319"/>
  <c r="GO317"/>
  <c r="GO315"/>
  <c r="GO313"/>
  <c r="GO311"/>
  <c r="GO309"/>
  <c r="GO307"/>
  <c r="GO305"/>
  <c r="GO303"/>
  <c r="GO301"/>
  <c r="GO299"/>
  <c r="GO297"/>
  <c r="GP40"/>
  <c r="GS508"/>
  <c r="GS506"/>
  <c r="GS504"/>
  <c r="GS502"/>
  <c r="GS500"/>
  <c r="GS498"/>
  <c r="GS496"/>
  <c r="GS494"/>
  <c r="GS492"/>
  <c r="GS490"/>
  <c r="GS488"/>
  <c r="GS486"/>
  <c r="GS484"/>
  <c r="GS482"/>
  <c r="GS480"/>
  <c r="GS478"/>
  <c r="GS476"/>
  <c r="GS474"/>
  <c r="GS472"/>
  <c r="GS470"/>
  <c r="GS468"/>
  <c r="GS466"/>
  <c r="GS464"/>
  <c r="GS462"/>
  <c r="GS460"/>
  <c r="GS458"/>
  <c r="GS456"/>
  <c r="GS454"/>
  <c r="GS452"/>
  <c r="GS450"/>
  <c r="GS448"/>
  <c r="GS446"/>
  <c r="GS444"/>
  <c r="GS442"/>
  <c r="GS440"/>
  <c r="GS438"/>
  <c r="GS436"/>
  <c r="GS434"/>
  <c r="GS432"/>
  <c r="GS430"/>
  <c r="GS428"/>
  <c r="GS426"/>
  <c r="GS424"/>
  <c r="GS422"/>
  <c r="GS420"/>
  <c r="GS418"/>
  <c r="GS416"/>
  <c r="GS414"/>
  <c r="GS412"/>
  <c r="GS410"/>
  <c r="GS408"/>
  <c r="GS406"/>
  <c r="GS404"/>
  <c r="GS402"/>
  <c r="GS400"/>
  <c r="GS398"/>
  <c r="GS396"/>
  <c r="GS394"/>
  <c r="GS392"/>
  <c r="GS390"/>
  <c r="GS388"/>
  <c r="GS386"/>
  <c r="GS384"/>
  <c r="GS382"/>
  <c r="GS380"/>
  <c r="GS378"/>
  <c r="GS376"/>
  <c r="GS374"/>
  <c r="GS372"/>
  <c r="GS370"/>
  <c r="GS368"/>
  <c r="GS366"/>
  <c r="GS364"/>
  <c r="GS362"/>
  <c r="GS360"/>
  <c r="GS358"/>
  <c r="GS356"/>
  <c r="GS354"/>
  <c r="GS352"/>
  <c r="GS350"/>
  <c r="GS348"/>
  <c r="GS346"/>
  <c r="GS344"/>
  <c r="GS342"/>
  <c r="GS340"/>
  <c r="GS338"/>
  <c r="GS336"/>
  <c r="GS334"/>
  <c r="GS332"/>
  <c r="GS330"/>
  <c r="GS328"/>
  <c r="GS326"/>
  <c r="GS324"/>
  <c r="GW324" s="1"/>
  <c r="GS322"/>
  <c r="GW322" s="1"/>
  <c r="GS320"/>
  <c r="GW320" s="1"/>
  <c r="GS318"/>
  <c r="GW318" s="1"/>
  <c r="GS316"/>
  <c r="GW316" s="1"/>
  <c r="GS314"/>
  <c r="GW314" s="1"/>
  <c r="GS312"/>
  <c r="GW312" s="1"/>
  <c r="GS310"/>
  <c r="GW310" s="1"/>
  <c r="GS308"/>
  <c r="GW308" s="1"/>
  <c r="GS306"/>
  <c r="GW306" s="1"/>
  <c r="GS304"/>
  <c r="GW304" s="1"/>
  <c r="GS302"/>
  <c r="GW302" s="1"/>
  <c r="GS300"/>
  <c r="GW300" s="1"/>
  <c r="GS298"/>
  <c r="GW298" s="1"/>
  <c r="GS296"/>
  <c r="GW296" s="1"/>
  <c r="GS262"/>
  <c r="GS260"/>
  <c r="GS258"/>
  <c r="GS256"/>
  <c r="GS254"/>
  <c r="GS252"/>
  <c r="GS250"/>
  <c r="GS248"/>
  <c r="GS246"/>
  <c r="GS244"/>
  <c r="GS242"/>
  <c r="GS240"/>
  <c r="GS238"/>
  <c r="GS236"/>
  <c r="GS234"/>
  <c r="GS232"/>
  <c r="GS230"/>
  <c r="GS228"/>
  <c r="GS226"/>
  <c r="GS224"/>
  <c r="GS222"/>
  <c r="GS220"/>
  <c r="GS218"/>
  <c r="GS216"/>
  <c r="GS214"/>
  <c r="GS212"/>
  <c r="GS210"/>
  <c r="GS208"/>
  <c r="GS206"/>
  <c r="GS204"/>
  <c r="GS202"/>
  <c r="GS200"/>
  <c r="GS198"/>
  <c r="GS196"/>
  <c r="GS194"/>
  <c r="GS192"/>
  <c r="GS190"/>
  <c r="GS188"/>
  <c r="GS156"/>
  <c r="GW156" s="1"/>
  <c r="GS154"/>
  <c r="GW154" s="1"/>
  <c r="GS152"/>
  <c r="GW152" s="1"/>
  <c r="GS150"/>
  <c r="GW150" s="1"/>
  <c r="GS148"/>
  <c r="GW148" s="1"/>
  <c r="GS146"/>
  <c r="GW146" s="1"/>
  <c r="GS144"/>
  <c r="GW144" s="1"/>
  <c r="GS142"/>
  <c r="GW142" s="1"/>
  <c r="GS140"/>
  <c r="GW140" s="1"/>
  <c r="GS138"/>
  <c r="GW138" s="1"/>
  <c r="GS136"/>
  <c r="GW136" s="1"/>
  <c r="GS134"/>
  <c r="GS132"/>
  <c r="GS130"/>
  <c r="GS128"/>
  <c r="GS126"/>
  <c r="GS124"/>
  <c r="GS122"/>
  <c r="GS120"/>
  <c r="GS118"/>
  <c r="GS116"/>
  <c r="GS114"/>
  <c r="GS112"/>
  <c r="GS110"/>
  <c r="GS108"/>
  <c r="GS106"/>
  <c r="GS104"/>
  <c r="GS102"/>
  <c r="GS100"/>
  <c r="GS98"/>
  <c r="GS96"/>
  <c r="GS94"/>
  <c r="GS92"/>
  <c r="GS90"/>
  <c r="GS88"/>
  <c r="GS86"/>
  <c r="GS84"/>
  <c r="GS51"/>
  <c r="GS49"/>
  <c r="GS47"/>
  <c r="GS45"/>
  <c r="GS43"/>
  <c r="GS41"/>
  <c r="GS39"/>
  <c r="GS37"/>
  <c r="GS35"/>
  <c r="GS33"/>
  <c r="GS31"/>
  <c r="GS29"/>
  <c r="GS27"/>
  <c r="GS25"/>
  <c r="GS23"/>
  <c r="GS21"/>
  <c r="GS19"/>
  <c r="GS17"/>
  <c r="GS15"/>
  <c r="GS13"/>
  <c r="GS11"/>
  <c r="GS9"/>
  <c r="GT508"/>
  <c r="GT506"/>
  <c r="GT504"/>
  <c r="GT502"/>
  <c r="GT500"/>
  <c r="GT498"/>
  <c r="GT496"/>
  <c r="GT494"/>
  <c r="GT492"/>
  <c r="GT490"/>
  <c r="GT488"/>
  <c r="GT486"/>
  <c r="GX486" s="1"/>
  <c r="GT484"/>
  <c r="GX484" s="1"/>
  <c r="GT482"/>
  <c r="GX482" s="1"/>
  <c r="GT480"/>
  <c r="GX480" s="1"/>
  <c r="GT478"/>
  <c r="GX478" s="1"/>
  <c r="GT476"/>
  <c r="GX476" s="1"/>
  <c r="GT474"/>
  <c r="GX474" s="1"/>
  <c r="GT472"/>
  <c r="GX472" s="1"/>
  <c r="GT470"/>
  <c r="GX470" s="1"/>
  <c r="GT468"/>
  <c r="GX468" s="1"/>
  <c r="GT466"/>
  <c r="GX466" s="1"/>
  <c r="GT464"/>
  <c r="GX464" s="1"/>
  <c r="GT462"/>
  <c r="GX462" s="1"/>
  <c r="GT460"/>
  <c r="GX460" s="1"/>
  <c r="GT458"/>
  <c r="GX458" s="1"/>
  <c r="GT456"/>
  <c r="GX456" s="1"/>
  <c r="GT454"/>
  <c r="GX454" s="1"/>
  <c r="GT452"/>
  <c r="GX452" s="1"/>
  <c r="GT450"/>
  <c r="GX450" s="1"/>
  <c r="GT448"/>
  <c r="GT446"/>
  <c r="GT444"/>
  <c r="GT442"/>
  <c r="GT440"/>
  <c r="GT438"/>
  <c r="GT436"/>
  <c r="GT434"/>
  <c r="GT432"/>
  <c r="GT430"/>
  <c r="GT428"/>
  <c r="GT426"/>
  <c r="GT424"/>
  <c r="GT422"/>
  <c r="GT420"/>
  <c r="GT418"/>
  <c r="GT416"/>
  <c r="GT414"/>
  <c r="GT412"/>
  <c r="GT410"/>
  <c r="GT408"/>
  <c r="GT406"/>
  <c r="GT404"/>
  <c r="GT402"/>
  <c r="GT400"/>
  <c r="GT398"/>
  <c r="GT396"/>
  <c r="GT394"/>
  <c r="GT392"/>
  <c r="GT390"/>
  <c r="GT388"/>
  <c r="GT386"/>
  <c r="GT384"/>
  <c r="GT382"/>
  <c r="GT380"/>
  <c r="GT378"/>
  <c r="GT376"/>
  <c r="GT374"/>
  <c r="GT372"/>
  <c r="GT370"/>
  <c r="GT368"/>
  <c r="GT366"/>
  <c r="GT364"/>
  <c r="GT362"/>
  <c r="GT360"/>
  <c r="GT358"/>
  <c r="GT356"/>
  <c r="GT354"/>
  <c r="GT352"/>
  <c r="GT350"/>
  <c r="GT348"/>
  <c r="GT346"/>
  <c r="GT344"/>
  <c r="GT342"/>
  <c r="GT340"/>
  <c r="GT338"/>
  <c r="GT336"/>
  <c r="GT334"/>
  <c r="GT332"/>
  <c r="GT330"/>
  <c r="GT328"/>
  <c r="GT326"/>
  <c r="GT324"/>
  <c r="GX324" s="1"/>
  <c r="GT322"/>
  <c r="GX322" s="1"/>
  <c r="GT320"/>
  <c r="GX320" s="1"/>
  <c r="GT318"/>
  <c r="GX318" s="1"/>
  <c r="GT316"/>
  <c r="GX316" s="1"/>
  <c r="GT314"/>
  <c r="GX314" s="1"/>
  <c r="GT312"/>
  <c r="GX312" s="1"/>
  <c r="GT310"/>
  <c r="GX310" s="1"/>
  <c r="GT308"/>
  <c r="GX308" s="1"/>
  <c r="GT306"/>
  <c r="GX306" s="1"/>
  <c r="GT304"/>
  <c r="GX304" s="1"/>
  <c r="GT302"/>
  <c r="GX302" s="1"/>
  <c r="GT300"/>
  <c r="GX300" s="1"/>
  <c r="GT298"/>
  <c r="GX298" s="1"/>
  <c r="GT296"/>
  <c r="GX296" s="1"/>
  <c r="GT262"/>
  <c r="GT260"/>
  <c r="GT258"/>
  <c r="GT256"/>
  <c r="GT254"/>
  <c r="GT252"/>
  <c r="GT250"/>
  <c r="GT248"/>
  <c r="GT246"/>
  <c r="GT244"/>
  <c r="GT242"/>
  <c r="GT240"/>
  <c r="GT238"/>
  <c r="GT236"/>
  <c r="GT234"/>
  <c r="GT232"/>
  <c r="GT230"/>
  <c r="GT228"/>
  <c r="GT226"/>
  <c r="GT224"/>
  <c r="GT222"/>
  <c r="GT220"/>
  <c r="GT218"/>
  <c r="GT216"/>
  <c r="GT214"/>
  <c r="GT212"/>
  <c r="GT210"/>
  <c r="GT208"/>
  <c r="GT206"/>
  <c r="GT204"/>
  <c r="GT202"/>
  <c r="GT200"/>
  <c r="GT198"/>
  <c r="GT196"/>
  <c r="GT194"/>
  <c r="GT192"/>
  <c r="GT190"/>
  <c r="GT188"/>
  <c r="GT186"/>
  <c r="GT184"/>
  <c r="GX184" s="1"/>
  <c r="GT182"/>
  <c r="GX182" s="1"/>
  <c r="GT180"/>
  <c r="GX180" s="1"/>
  <c r="GT178"/>
  <c r="GX178" s="1"/>
  <c r="GT176"/>
  <c r="GX176" s="1"/>
  <c r="GT174"/>
  <c r="GX174" s="1"/>
  <c r="GT172"/>
  <c r="GX172" s="1"/>
  <c r="GT170"/>
  <c r="GX170" s="1"/>
  <c r="GT168"/>
  <c r="GX168" s="1"/>
  <c r="GT166"/>
  <c r="GX166" s="1"/>
  <c r="GT164"/>
  <c r="GX164" s="1"/>
  <c r="GT162"/>
  <c r="GX162" s="1"/>
  <c r="GT160"/>
  <c r="GX160" s="1"/>
  <c r="GT158"/>
  <c r="GX158" s="1"/>
  <c r="GT134"/>
  <c r="GT132"/>
  <c r="GT130"/>
  <c r="GT128"/>
  <c r="GT126"/>
  <c r="GT124"/>
  <c r="GT122"/>
  <c r="GT120"/>
  <c r="GT118"/>
  <c r="GT116"/>
  <c r="GT114"/>
  <c r="GT112"/>
  <c r="GT110"/>
  <c r="GT108"/>
  <c r="GT106"/>
  <c r="GT104"/>
  <c r="GT102"/>
  <c r="GT100"/>
  <c r="GT98"/>
  <c r="GT96"/>
  <c r="GT94"/>
  <c r="GT92"/>
  <c r="GT90"/>
  <c r="GT88"/>
  <c r="GT86"/>
  <c r="GT84"/>
  <c r="GT51"/>
  <c r="GT49"/>
  <c r="GT47"/>
  <c r="GT45"/>
  <c r="GT43"/>
  <c r="GT41"/>
  <c r="GT39"/>
  <c r="GT37"/>
  <c r="GT35"/>
  <c r="GT33"/>
  <c r="GT31"/>
  <c r="GT29"/>
  <c r="GT27"/>
  <c r="GT25"/>
  <c r="GT23"/>
  <c r="GT21"/>
  <c r="GT19"/>
  <c r="GT17"/>
  <c r="GT15"/>
  <c r="GT13"/>
  <c r="GT11"/>
  <c r="GT9"/>
  <c r="GO486"/>
  <c r="GO484"/>
  <c r="GO482"/>
  <c r="GO480"/>
  <c r="GO478"/>
  <c r="GO476"/>
  <c r="GO474"/>
  <c r="GO472"/>
  <c r="GO470"/>
  <c r="GO468"/>
  <c r="GO466"/>
  <c r="GO464"/>
  <c r="GO462"/>
  <c r="GO460"/>
  <c r="GO458"/>
  <c r="GO456"/>
  <c r="GO454"/>
  <c r="GO452"/>
  <c r="GO450"/>
  <c r="GO442"/>
  <c r="GO324"/>
  <c r="GO322"/>
  <c r="GO320"/>
  <c r="GO318"/>
  <c r="GO316"/>
  <c r="GO314"/>
  <c r="GO312"/>
  <c r="GO310"/>
  <c r="GO308"/>
  <c r="GO306"/>
  <c r="GO304"/>
  <c r="GO302"/>
  <c r="GO300"/>
  <c r="GO298"/>
  <c r="GO296"/>
  <c r="GO155"/>
  <c r="GO153"/>
  <c r="GO151"/>
  <c r="GO149"/>
  <c r="GO147"/>
  <c r="GO145"/>
  <c r="GO143"/>
  <c r="GO141"/>
  <c r="GO139"/>
  <c r="GO137"/>
  <c r="GO135"/>
  <c r="GO40"/>
  <c r="GP493"/>
  <c r="GP487"/>
  <c r="GP485"/>
  <c r="GP483"/>
  <c r="GP481"/>
  <c r="GP479"/>
  <c r="GP477"/>
  <c r="GP475"/>
  <c r="GP473"/>
  <c r="GP471"/>
  <c r="GP469"/>
  <c r="GP467"/>
  <c r="GP465"/>
  <c r="GP463"/>
  <c r="GP461"/>
  <c r="GP459"/>
  <c r="GP457"/>
  <c r="GP455"/>
  <c r="GP453"/>
  <c r="GP451"/>
  <c r="GP323"/>
  <c r="GP321"/>
  <c r="GP319"/>
  <c r="GP317"/>
  <c r="GP315"/>
  <c r="GP313"/>
  <c r="GP311"/>
  <c r="GP309"/>
  <c r="GP307"/>
  <c r="GP305"/>
  <c r="GP303"/>
  <c r="GP301"/>
  <c r="GP299"/>
  <c r="GP297"/>
  <c r="GP183"/>
  <c r="GP181"/>
  <c r="GP179"/>
  <c r="GP177"/>
  <c r="GP175"/>
  <c r="GP173"/>
  <c r="GP171"/>
  <c r="GP169"/>
  <c r="GP167"/>
  <c r="GP165"/>
  <c r="GP163"/>
  <c r="GP161"/>
  <c r="GP159"/>
  <c r="GP51"/>
  <c r="GP31"/>
  <c r="BK60"/>
  <c r="DK60"/>
  <c r="BK79"/>
  <c r="DK79"/>
  <c r="BK55"/>
  <c r="DK55"/>
  <c r="BK57"/>
  <c r="DK57"/>
  <c r="BK291"/>
  <c r="DK291"/>
  <c r="BK287"/>
  <c r="DK287"/>
  <c r="BK283"/>
  <c r="DK283"/>
  <c r="BK279"/>
  <c r="DK279"/>
  <c r="BK275"/>
  <c r="DK275"/>
  <c r="BK271"/>
  <c r="DK271"/>
  <c r="BK267"/>
  <c r="DK267"/>
  <c r="BK292"/>
  <c r="DK292"/>
  <c r="BK288"/>
  <c r="DK288"/>
  <c r="BK284"/>
  <c r="DK284"/>
  <c r="BK280"/>
  <c r="DK280"/>
  <c r="BK276"/>
  <c r="DK276"/>
  <c r="BK272"/>
  <c r="DK272"/>
  <c r="BK268"/>
  <c r="DK268"/>
  <c r="BL292"/>
  <c r="DL292"/>
  <c r="BL288"/>
  <c r="DL288"/>
  <c r="BL284"/>
  <c r="DL284"/>
  <c r="BL280"/>
  <c r="DL280"/>
  <c r="BL276"/>
  <c r="DL276"/>
  <c r="BL272"/>
  <c r="DL272"/>
  <c r="BL268"/>
  <c r="DL268"/>
  <c r="DK69"/>
  <c r="DK67"/>
  <c r="DK65"/>
  <c r="DK63"/>
  <c r="DK61"/>
  <c r="DK54"/>
  <c r="DK75"/>
  <c r="DK72"/>
  <c r="DK70"/>
  <c r="DK68"/>
  <c r="DK66"/>
  <c r="DK64"/>
  <c r="DK62"/>
  <c r="DK59"/>
  <c r="DK53"/>
  <c r="DL59"/>
  <c r="BK74"/>
  <c r="DK74"/>
  <c r="BK76"/>
  <c r="DK76"/>
  <c r="BK56"/>
  <c r="DK56"/>
  <c r="BK58"/>
  <c r="DK58"/>
  <c r="BK78"/>
  <c r="DK78"/>
  <c r="BK77"/>
  <c r="DK77"/>
  <c r="BK289"/>
  <c r="DK289"/>
  <c r="BK285"/>
  <c r="DK285"/>
  <c r="BK281"/>
  <c r="DK281"/>
  <c r="BK277"/>
  <c r="DK277"/>
  <c r="BK273"/>
  <c r="DK273"/>
  <c r="BK269"/>
  <c r="DK269"/>
  <c r="BK290"/>
  <c r="DK290"/>
  <c r="BK286"/>
  <c r="DK286"/>
  <c r="BK282"/>
  <c r="DK282"/>
  <c r="BK278"/>
  <c r="DK278"/>
  <c r="BK274"/>
  <c r="DK274"/>
  <c r="BK270"/>
  <c r="DK270"/>
  <c r="BK266"/>
  <c r="DK266"/>
  <c r="BL290"/>
  <c r="DL290"/>
  <c r="BL286"/>
  <c r="DL286"/>
  <c r="BL282"/>
  <c r="DL282"/>
  <c r="BL278"/>
  <c r="DL278"/>
  <c r="BL274"/>
  <c r="DL274"/>
  <c r="BL270"/>
  <c r="DL270"/>
  <c r="BL266"/>
  <c r="DL266"/>
  <c r="GO156"/>
  <c r="GS184"/>
  <c r="GW184" s="1"/>
  <c r="GS182"/>
  <c r="GW182" s="1"/>
  <c r="GS180"/>
  <c r="GW180" s="1"/>
  <c r="GS178"/>
  <c r="GW178" s="1"/>
  <c r="GS176"/>
  <c r="GW176" s="1"/>
  <c r="GS174"/>
  <c r="GW174" s="1"/>
  <c r="GS172"/>
  <c r="GW172" s="1"/>
  <c r="GS170"/>
  <c r="GW170" s="1"/>
  <c r="GS168"/>
  <c r="GW168" s="1"/>
  <c r="GS166"/>
  <c r="GW166" s="1"/>
  <c r="GS164"/>
  <c r="GW164" s="1"/>
  <c r="GS162"/>
  <c r="GW162" s="1"/>
  <c r="GS160"/>
  <c r="GW160" s="1"/>
  <c r="GS158"/>
  <c r="GW158" s="1"/>
  <c r="GG162"/>
  <c r="GG158"/>
  <c r="GG160"/>
  <c r="GS157"/>
  <c r="GW157" s="1"/>
  <c r="GS186"/>
  <c r="GG182"/>
  <c r="GG178"/>
  <c r="GG174"/>
  <c r="GG170"/>
  <c r="GG166"/>
  <c r="GG184"/>
  <c r="GG180"/>
  <c r="GG176"/>
  <c r="GG172"/>
  <c r="GG168"/>
  <c r="GG164"/>
  <c r="BC156"/>
  <c r="AY185"/>
  <c r="AY181"/>
  <c r="AY177"/>
  <c r="AY173"/>
  <c r="AY169"/>
  <c r="AY165"/>
  <c r="AY161"/>
  <c r="AY183"/>
  <c r="AY179"/>
  <c r="AY175"/>
  <c r="AY171"/>
  <c r="AY167"/>
  <c r="AY163"/>
  <c r="AY159"/>
  <c r="AS156"/>
  <c r="AS157"/>
  <c r="BC157"/>
  <c r="GO157"/>
  <c r="BC183"/>
  <c r="BC181"/>
  <c r="BC179"/>
  <c r="BC177"/>
  <c r="BC175"/>
  <c r="BC173"/>
  <c r="BC171"/>
  <c r="BC169"/>
  <c r="BC167"/>
  <c r="BC165"/>
  <c r="BC163"/>
  <c r="BC161"/>
  <c r="BC159"/>
  <c r="AY184"/>
  <c r="AY182"/>
  <c r="AY180"/>
  <c r="AY178"/>
  <c r="AY176"/>
  <c r="AY174"/>
  <c r="AY172"/>
  <c r="AY170"/>
  <c r="AY168"/>
  <c r="AY166"/>
  <c r="AY164"/>
  <c r="AY162"/>
  <c r="AY160"/>
  <c r="AY158"/>
  <c r="AS170"/>
  <c r="AU170"/>
  <c r="AS169"/>
  <c r="AU169"/>
  <c r="AS168"/>
  <c r="AU168"/>
  <c r="AS167"/>
  <c r="AU167"/>
  <c r="AS166"/>
  <c r="AU166"/>
  <c r="AS165"/>
  <c r="AU165"/>
  <c r="AS164"/>
  <c r="AU164"/>
  <c r="AS163"/>
  <c r="AU163"/>
  <c r="AS162"/>
  <c r="AU162"/>
  <c r="AS161"/>
  <c r="AU161"/>
  <c r="AS160"/>
  <c r="AU160"/>
  <c r="AS159"/>
  <c r="AU159"/>
  <c r="AS158"/>
  <c r="AU158"/>
  <c r="AU184"/>
  <c r="AU183"/>
  <c r="AU182"/>
  <c r="AU181"/>
  <c r="AU180"/>
  <c r="AU179"/>
  <c r="AU178"/>
  <c r="AU177"/>
  <c r="AU176"/>
  <c r="AU175"/>
  <c r="AU174"/>
  <c r="AU173"/>
  <c r="AU172"/>
  <c r="AU171"/>
  <c r="GS183"/>
  <c r="GW183" s="1"/>
  <c r="GS181"/>
  <c r="GW181" s="1"/>
  <c r="GS179"/>
  <c r="GW179" s="1"/>
  <c r="GS177"/>
  <c r="GW177" s="1"/>
  <c r="GS175"/>
  <c r="GW175" s="1"/>
  <c r="GS173"/>
  <c r="GW173" s="1"/>
  <c r="GS171"/>
  <c r="GW171" s="1"/>
  <c r="GS169"/>
  <c r="GW169" s="1"/>
  <c r="GS167"/>
  <c r="GW167" s="1"/>
  <c r="GS165"/>
  <c r="GW165" s="1"/>
  <c r="GS163"/>
  <c r="GW163" s="1"/>
  <c r="GS161"/>
  <c r="GW161" s="1"/>
  <c r="GS159"/>
  <c r="GW159" s="1"/>
  <c r="BD157"/>
  <c r="BD156"/>
  <c r="BD155"/>
  <c r="BD154"/>
  <c r="BD153"/>
  <c r="BD152"/>
  <c r="BD151"/>
  <c r="BD150"/>
  <c r="BD149"/>
  <c r="BD148"/>
  <c r="BD147"/>
  <c r="BD146"/>
  <c r="BD145"/>
  <c r="BD144"/>
  <c r="BD143"/>
  <c r="BD142"/>
  <c r="BD141"/>
  <c r="BD140"/>
  <c r="BD139"/>
  <c r="BD138"/>
  <c r="BD137"/>
  <c r="BD136"/>
  <c r="BD135"/>
  <c r="AV157"/>
  <c r="AV156"/>
  <c r="AV155"/>
  <c r="AV154"/>
  <c r="AV153"/>
  <c r="AV152"/>
  <c r="AV151"/>
  <c r="AV150"/>
  <c r="AV149"/>
  <c r="AV148"/>
  <c r="AV147"/>
  <c r="AV146"/>
  <c r="AV145"/>
  <c r="AV144"/>
  <c r="AV143"/>
  <c r="AV142"/>
  <c r="AV141"/>
  <c r="AV140"/>
  <c r="AV139"/>
  <c r="AV138"/>
  <c r="AV137"/>
  <c r="AV136"/>
  <c r="AV135"/>
  <c r="AZ157"/>
  <c r="AZ156"/>
  <c r="AZ155"/>
  <c r="AZ154"/>
  <c r="AZ153"/>
  <c r="AZ152"/>
  <c r="AZ151"/>
  <c r="AZ150"/>
  <c r="AZ149"/>
  <c r="AZ148"/>
  <c r="AZ147"/>
  <c r="AZ146"/>
  <c r="AZ145"/>
  <c r="AZ144"/>
  <c r="AZ143"/>
  <c r="AZ142"/>
  <c r="AZ141"/>
  <c r="AZ140"/>
  <c r="AZ139"/>
  <c r="AZ138"/>
  <c r="AZ137"/>
  <c r="AZ136"/>
  <c r="AZ135"/>
  <c r="FO82"/>
  <c r="EI82"/>
  <c r="EI80"/>
  <c r="EJ81"/>
  <c r="EI81"/>
  <c r="FP82"/>
  <c r="EJ82"/>
  <c r="EJ80"/>
  <c r="DH75"/>
  <c r="DL75"/>
  <c r="DH54"/>
  <c r="DL54"/>
  <c r="DG52"/>
  <c r="DK52"/>
  <c r="DH74"/>
  <c r="DL74"/>
  <c r="DH60"/>
  <c r="DL60"/>
  <c r="DH64"/>
  <c r="DL64"/>
  <c r="DH52"/>
  <c r="DL52"/>
  <c r="DH77"/>
  <c r="DL77"/>
  <c r="DQ73"/>
  <c r="DS73"/>
  <c r="HK73" s="1"/>
  <c r="DQ71"/>
  <c r="DS71"/>
  <c r="HK71" s="1"/>
  <c r="DQ69"/>
  <c r="DS69"/>
  <c r="DQ67"/>
  <c r="DS67"/>
  <c r="DQ65"/>
  <c r="DS65"/>
  <c r="DQ63"/>
  <c r="DS63" s="1"/>
  <c r="DQ61"/>
  <c r="DS61" s="1"/>
  <c r="DQ54"/>
  <c r="DS54" s="1"/>
  <c r="DQ75"/>
  <c r="DS75" s="1"/>
  <c r="DQ72"/>
  <c r="DS72" s="1"/>
  <c r="DQ70"/>
  <c r="DS70" s="1"/>
  <c r="DQ68"/>
  <c r="DS68" s="1"/>
  <c r="DQ66"/>
  <c r="DS66" s="1"/>
  <c r="DQ64"/>
  <c r="DS64" s="1"/>
  <c r="DQ62"/>
  <c r="DS62" s="1"/>
  <c r="DQ59"/>
  <c r="DS59" s="1"/>
  <c r="DQ53"/>
  <c r="DS53" s="1"/>
  <c r="DR59"/>
  <c r="DT59" s="1"/>
  <c r="CB76"/>
  <c r="CB53"/>
  <c r="CB56"/>
  <c r="CB63"/>
  <c r="CB67"/>
  <c r="CB66"/>
  <c r="CB72"/>
  <c r="CB73"/>
  <c r="CB79"/>
  <c r="CB55"/>
  <c r="CB61"/>
  <c r="CB70"/>
  <c r="CB78"/>
  <c r="CB58"/>
  <c r="CB65"/>
  <c r="CB69"/>
  <c r="CB62"/>
  <c r="CB68"/>
  <c r="CB71"/>
  <c r="CB57"/>
  <c r="BJ454"/>
  <c r="AF454" s="1"/>
  <c r="BL454" s="1"/>
  <c r="BJ465"/>
  <c r="AF465" s="1"/>
  <c r="BG450"/>
  <c r="CO450"/>
  <c r="CQ450" s="1"/>
  <c r="BJ451"/>
  <c r="AF451" s="1"/>
  <c r="CP451"/>
  <c r="CR451" s="1"/>
  <c r="CZ451"/>
  <c r="DD451"/>
  <c r="BG452"/>
  <c r="CO452"/>
  <c r="CQ452" s="1"/>
  <c r="BJ453"/>
  <c r="AF453" s="1"/>
  <c r="CP453"/>
  <c r="CR453" s="1"/>
  <c r="CZ453"/>
  <c r="DD453"/>
  <c r="CR454"/>
  <c r="CZ454"/>
  <c r="DJ454"/>
  <c r="BI466"/>
  <c r="AE466" s="1"/>
  <c r="DE466"/>
  <c r="CA466" s="1"/>
  <c r="DG466" s="1"/>
  <c r="BG454"/>
  <c r="BL465"/>
  <c r="BJ450"/>
  <c r="AF450" s="1"/>
  <c r="CP450"/>
  <c r="CR450" s="1"/>
  <c r="CZ450"/>
  <c r="DD450"/>
  <c r="DM451"/>
  <c r="DO451" s="1"/>
  <c r="HI451" s="1"/>
  <c r="CO451"/>
  <c r="CQ451" s="1"/>
  <c r="DC451"/>
  <c r="DE451" s="1"/>
  <c r="CA451" s="1"/>
  <c r="DG451" s="1"/>
  <c r="BJ452"/>
  <c r="AF452" s="1"/>
  <c r="CP452"/>
  <c r="CR452" s="1"/>
  <c r="CZ452"/>
  <c r="DD452"/>
  <c r="BI453"/>
  <c r="AE453" s="1"/>
  <c r="CO453"/>
  <c r="CQ453" s="1"/>
  <c r="DC453"/>
  <c r="DE453" s="1"/>
  <c r="CA453" s="1"/>
  <c r="DG453" s="1"/>
  <c r="BJ467"/>
  <c r="AF467" s="1"/>
  <c r="CO454"/>
  <c r="CQ454" s="1"/>
  <c r="BJ455"/>
  <c r="AF455" s="1"/>
  <c r="CP455"/>
  <c r="CR455" s="1"/>
  <c r="CZ455"/>
  <c r="DD455"/>
  <c r="BG456"/>
  <c r="CO456"/>
  <c r="CQ456" s="1"/>
  <c r="BJ457"/>
  <c r="AF457" s="1"/>
  <c r="CP457"/>
  <c r="CR457" s="1"/>
  <c r="CZ457"/>
  <c r="DD457"/>
  <c r="BG458"/>
  <c r="CO458"/>
  <c r="CQ458" s="1"/>
  <c r="BJ459"/>
  <c r="AF459" s="1"/>
  <c r="CP459"/>
  <c r="CR459" s="1"/>
  <c r="CZ459"/>
  <c r="DD459"/>
  <c r="BG460"/>
  <c r="CO460"/>
  <c r="CQ460" s="1"/>
  <c r="BJ461"/>
  <c r="AF461" s="1"/>
  <c r="CP461"/>
  <c r="CR461" s="1"/>
  <c r="CZ461"/>
  <c r="DD461"/>
  <c r="BG462"/>
  <c r="CO462"/>
  <c r="CQ462" s="1"/>
  <c r="BJ463"/>
  <c r="AF463" s="1"/>
  <c r="CP463"/>
  <c r="CR463" s="1"/>
  <c r="CZ463"/>
  <c r="DD463"/>
  <c r="BG464"/>
  <c r="CO464"/>
  <c r="CQ464" s="1"/>
  <c r="DN465"/>
  <c r="DP465" s="1"/>
  <c r="HJ465" s="1"/>
  <c r="CP465"/>
  <c r="CR465" s="1"/>
  <c r="CZ465"/>
  <c r="CO455"/>
  <c r="DM455" s="1"/>
  <c r="DO455" s="1"/>
  <c r="HI455" s="1"/>
  <c r="DC455"/>
  <c r="DE455" s="1"/>
  <c r="CA455" s="1"/>
  <c r="DG455" s="1"/>
  <c r="BJ456"/>
  <c r="AF456" s="1"/>
  <c r="CP456"/>
  <c r="CR456" s="1"/>
  <c r="CZ456"/>
  <c r="DD456"/>
  <c r="DM457"/>
  <c r="DO457" s="1"/>
  <c r="HI457" s="1"/>
  <c r="CO457"/>
  <c r="CQ457" s="1"/>
  <c r="DC457"/>
  <c r="DE457" s="1"/>
  <c r="CA457" s="1"/>
  <c r="DG457" s="1"/>
  <c r="BJ458"/>
  <c r="AF458" s="1"/>
  <c r="CP458"/>
  <c r="CR458" s="1"/>
  <c r="CZ458"/>
  <c r="DD458"/>
  <c r="DM459"/>
  <c r="DO459" s="1"/>
  <c r="HI459" s="1"/>
  <c r="CO459"/>
  <c r="CQ459" s="1"/>
  <c r="DC459"/>
  <c r="DE459" s="1"/>
  <c r="CA459" s="1"/>
  <c r="DG459" s="1"/>
  <c r="BJ460"/>
  <c r="AF460" s="1"/>
  <c r="CP460"/>
  <c r="CR460" s="1"/>
  <c r="CZ460"/>
  <c r="DD460"/>
  <c r="DM461"/>
  <c r="DO461" s="1"/>
  <c r="HI461" s="1"/>
  <c r="CO461"/>
  <c r="CQ461" s="1"/>
  <c r="DC461"/>
  <c r="DE461" s="1"/>
  <c r="CA461" s="1"/>
  <c r="DG461" s="1"/>
  <c r="BJ462"/>
  <c r="AF462" s="1"/>
  <c r="CP462"/>
  <c r="CR462" s="1"/>
  <c r="CZ462"/>
  <c r="DD462"/>
  <c r="DM463"/>
  <c r="DO463" s="1"/>
  <c r="HI463" s="1"/>
  <c r="CO463"/>
  <c r="CQ463" s="1"/>
  <c r="DC463"/>
  <c r="DE463" s="1"/>
  <c r="CA463" s="1"/>
  <c r="DG463" s="1"/>
  <c r="BJ464"/>
  <c r="AF464" s="1"/>
  <c r="CP464"/>
  <c r="CR464" s="1"/>
  <c r="CZ464"/>
  <c r="DD464"/>
  <c r="DM465"/>
  <c r="DO465" s="1"/>
  <c r="HI465" s="1"/>
  <c r="CO465"/>
  <c r="CQ465" s="1"/>
  <c r="DM466"/>
  <c r="DO466" s="1"/>
  <c r="HI466" s="1"/>
  <c r="BJ466"/>
  <c r="AF466" s="1"/>
  <c r="CP466"/>
  <c r="CR466" s="1"/>
  <c r="CZ466"/>
  <c r="DD466"/>
  <c r="BG467"/>
  <c r="CO467"/>
  <c r="CQ467" s="1"/>
  <c r="BJ468"/>
  <c r="AF468" s="1"/>
  <c r="CP468"/>
  <c r="CR468" s="1"/>
  <c r="CZ468"/>
  <c r="DD468"/>
  <c r="BG469"/>
  <c r="CO469"/>
  <c r="CQ469" s="1"/>
  <c r="BJ470"/>
  <c r="AF470" s="1"/>
  <c r="CP470"/>
  <c r="CR470" s="1"/>
  <c r="CZ470"/>
  <c r="DD470"/>
  <c r="BG471"/>
  <c r="CO471"/>
  <c r="CQ471" s="1"/>
  <c r="BJ472"/>
  <c r="AF472" s="1"/>
  <c r="CP472"/>
  <c r="CR472" s="1"/>
  <c r="CZ472"/>
  <c r="DD472"/>
  <c r="BG473"/>
  <c r="CO473"/>
  <c r="CQ473" s="1"/>
  <c r="BJ474"/>
  <c r="AF474" s="1"/>
  <c r="CP474"/>
  <c r="CR474" s="1"/>
  <c r="CZ474"/>
  <c r="DD474"/>
  <c r="BG475"/>
  <c r="CO475"/>
  <c r="CQ475" s="1"/>
  <c r="BJ476"/>
  <c r="AF476" s="1"/>
  <c r="CP476"/>
  <c r="CR476" s="1"/>
  <c r="CZ476"/>
  <c r="DD476"/>
  <c r="DI477"/>
  <c r="DN467"/>
  <c r="DP467" s="1"/>
  <c r="HJ467" s="1"/>
  <c r="CP467"/>
  <c r="CR467" s="1"/>
  <c r="CZ467"/>
  <c r="DD467"/>
  <c r="CO468"/>
  <c r="CQ468" s="1"/>
  <c r="DC468"/>
  <c r="DE468" s="1"/>
  <c r="CA468" s="1"/>
  <c r="DG468" s="1"/>
  <c r="BJ469"/>
  <c r="AF469" s="1"/>
  <c r="CP469"/>
  <c r="CR469" s="1"/>
  <c r="CZ469"/>
  <c r="DD469"/>
  <c r="CO470"/>
  <c r="CQ470" s="1"/>
  <c r="DC470"/>
  <c r="DE470" s="1"/>
  <c r="CA470" s="1"/>
  <c r="DG470" s="1"/>
  <c r="BJ471"/>
  <c r="AF471" s="1"/>
  <c r="CP471"/>
  <c r="CR471" s="1"/>
  <c r="CZ471"/>
  <c r="DD471"/>
  <c r="CO472"/>
  <c r="CQ472" s="1"/>
  <c r="DC472"/>
  <c r="DE472" s="1"/>
  <c r="CA472" s="1"/>
  <c r="DG472" s="1"/>
  <c r="BJ473"/>
  <c r="AF473" s="1"/>
  <c r="CP473"/>
  <c r="CR473" s="1"/>
  <c r="CZ473"/>
  <c r="DD473"/>
  <c r="CO474"/>
  <c r="CQ474" s="1"/>
  <c r="DC474"/>
  <c r="DE474" s="1"/>
  <c r="CA474" s="1"/>
  <c r="DG474" s="1"/>
  <c r="BJ475"/>
  <c r="AF475" s="1"/>
  <c r="CP475"/>
  <c r="CR475" s="1"/>
  <c r="CZ475"/>
  <c r="DD475"/>
  <c r="CO476"/>
  <c r="CQ476" s="1"/>
  <c r="DI482"/>
  <c r="BJ477"/>
  <c r="AF477" s="1"/>
  <c r="CP477"/>
  <c r="CR477" s="1"/>
  <c r="CZ477"/>
  <c r="DD477"/>
  <c r="BG478"/>
  <c r="CO478"/>
  <c r="CQ478" s="1"/>
  <c r="BJ479"/>
  <c r="AF479" s="1"/>
  <c r="CP479"/>
  <c r="CR479" s="1"/>
  <c r="CZ479"/>
  <c r="DD479"/>
  <c r="BG480"/>
  <c r="CO480"/>
  <c r="CQ480" s="1"/>
  <c r="BJ481"/>
  <c r="AF481" s="1"/>
  <c r="CP481"/>
  <c r="CR481" s="1"/>
  <c r="CZ481"/>
  <c r="DD481"/>
  <c r="BJ482"/>
  <c r="AF482" s="1"/>
  <c r="CP482"/>
  <c r="CR482" s="1"/>
  <c r="DD482"/>
  <c r="BG482"/>
  <c r="CO477"/>
  <c r="CQ477" s="1"/>
  <c r="BJ478"/>
  <c r="AF478" s="1"/>
  <c r="CP478"/>
  <c r="CR478" s="1"/>
  <c r="CZ478"/>
  <c r="DD478"/>
  <c r="CO479"/>
  <c r="CQ479" s="1"/>
  <c r="BJ480"/>
  <c r="AF480" s="1"/>
  <c r="CP480"/>
  <c r="CR480" s="1"/>
  <c r="CZ480"/>
  <c r="DD480"/>
  <c r="BG481"/>
  <c r="CO481"/>
  <c r="CQ481" s="1"/>
  <c r="CZ482"/>
  <c r="CO483"/>
  <c r="CQ483" s="1"/>
  <c r="BJ484"/>
  <c r="AF484" s="1"/>
  <c r="CP484"/>
  <c r="CR484" s="1"/>
  <c r="CZ484"/>
  <c r="DD484"/>
  <c r="CO485"/>
  <c r="CQ485" s="1"/>
  <c r="BJ486"/>
  <c r="AF486" s="1"/>
  <c r="CP486"/>
  <c r="CR486" s="1"/>
  <c r="CZ486"/>
  <c r="DF486" s="1"/>
  <c r="CB486" s="1"/>
  <c r="DH486" s="1"/>
  <c r="DD486"/>
  <c r="BG487"/>
  <c r="CO487"/>
  <c r="CQ487" s="1"/>
  <c r="CO482"/>
  <c r="CQ482" s="1"/>
  <c r="BJ483"/>
  <c r="AF483" s="1"/>
  <c r="CP483"/>
  <c r="CR483" s="1"/>
  <c r="CZ483"/>
  <c r="DD483"/>
  <c r="BG484"/>
  <c r="CO484"/>
  <c r="CQ484" s="1"/>
  <c r="BJ485"/>
  <c r="AF485" s="1"/>
  <c r="CP485"/>
  <c r="CR485" s="1"/>
  <c r="CZ485"/>
  <c r="DD485"/>
  <c r="BG486"/>
  <c r="CO486"/>
  <c r="CQ486" s="1"/>
  <c r="BJ487"/>
  <c r="AF487" s="1"/>
  <c r="CP487"/>
  <c r="CR487" s="1"/>
  <c r="CZ487"/>
  <c r="DD487"/>
  <c r="GU451" l="1"/>
  <c r="GQ451"/>
  <c r="GU453"/>
  <c r="GQ453"/>
  <c r="GU455"/>
  <c r="GQ455"/>
  <c r="GU457"/>
  <c r="GQ457"/>
  <c r="GU459"/>
  <c r="GQ459"/>
  <c r="GU461"/>
  <c r="GQ461"/>
  <c r="GU463"/>
  <c r="GQ463"/>
  <c r="GU465"/>
  <c r="GQ465"/>
  <c r="GU467"/>
  <c r="GQ467"/>
  <c r="GU469"/>
  <c r="GQ469"/>
  <c r="GU471"/>
  <c r="GQ471"/>
  <c r="GU473"/>
  <c r="GQ473"/>
  <c r="GU475"/>
  <c r="GQ475"/>
  <c r="GU477"/>
  <c r="GY477" s="1"/>
  <c r="GQ477"/>
  <c r="GU479"/>
  <c r="GY479" s="1"/>
  <c r="GQ479"/>
  <c r="GU481"/>
  <c r="GY481" s="1"/>
  <c r="GQ481"/>
  <c r="GU483"/>
  <c r="GY483" s="1"/>
  <c r="GQ483"/>
  <c r="GU485"/>
  <c r="GY485" s="1"/>
  <c r="GQ485"/>
  <c r="GU487"/>
  <c r="GY487" s="1"/>
  <c r="GQ487"/>
  <c r="GV450"/>
  <c r="GZ450" s="1"/>
  <c r="GR450"/>
  <c r="GV451"/>
  <c r="GR451"/>
  <c r="GV452"/>
  <c r="GZ452" s="1"/>
  <c r="GR452"/>
  <c r="GV453"/>
  <c r="GR453"/>
  <c r="GV454"/>
  <c r="GZ454" s="1"/>
  <c r="GR454"/>
  <c r="GV455"/>
  <c r="GR455"/>
  <c r="GV456"/>
  <c r="GZ456" s="1"/>
  <c r="GR456"/>
  <c r="GV457"/>
  <c r="GR457"/>
  <c r="GV458"/>
  <c r="GZ458" s="1"/>
  <c r="GR458"/>
  <c r="GV459"/>
  <c r="GR459"/>
  <c r="GV460"/>
  <c r="GZ460" s="1"/>
  <c r="GR460"/>
  <c r="GV461"/>
  <c r="GR461"/>
  <c r="GV462"/>
  <c r="GZ462" s="1"/>
  <c r="GR462"/>
  <c r="GV463"/>
  <c r="GR463"/>
  <c r="GV464"/>
  <c r="GZ464" s="1"/>
  <c r="GR464"/>
  <c r="GV465"/>
  <c r="GR465"/>
  <c r="GV466"/>
  <c r="GZ466" s="1"/>
  <c r="GR466"/>
  <c r="GV467"/>
  <c r="GR467"/>
  <c r="GV468"/>
  <c r="GZ468" s="1"/>
  <c r="GR468"/>
  <c r="GV469"/>
  <c r="GR469"/>
  <c r="GV470"/>
  <c r="GZ470" s="1"/>
  <c r="GR470"/>
  <c r="GV471"/>
  <c r="GR471"/>
  <c r="GV472"/>
  <c r="GZ472" s="1"/>
  <c r="GR472"/>
  <c r="GV473"/>
  <c r="GR473"/>
  <c r="GV474"/>
  <c r="GZ474" s="1"/>
  <c r="GR474"/>
  <c r="GV475"/>
  <c r="GR475"/>
  <c r="GV476"/>
  <c r="GZ476" s="1"/>
  <c r="GR476"/>
  <c r="GV477"/>
  <c r="GR477"/>
  <c r="GV478"/>
  <c r="GZ478" s="1"/>
  <c r="GR478"/>
  <c r="GV479"/>
  <c r="GR479"/>
  <c r="GV480"/>
  <c r="GZ480" s="1"/>
  <c r="GR480"/>
  <c r="GV481"/>
  <c r="GR481"/>
  <c r="GV482"/>
  <c r="GZ482" s="1"/>
  <c r="GR482"/>
  <c r="GV483"/>
  <c r="GR483"/>
  <c r="GV484"/>
  <c r="GZ484" s="1"/>
  <c r="GR484"/>
  <c r="GV485"/>
  <c r="GR485"/>
  <c r="GV486"/>
  <c r="GZ486" s="1"/>
  <c r="GR486"/>
  <c r="GV487"/>
  <c r="GR487"/>
  <c r="GJ82"/>
  <c r="GV82"/>
  <c r="DM486"/>
  <c r="DO486" s="1"/>
  <c r="HI486" s="1"/>
  <c r="DF485"/>
  <c r="CB485" s="1"/>
  <c r="DH485" s="1"/>
  <c r="DN483"/>
  <c r="DP483" s="1"/>
  <c r="HJ483" s="1"/>
  <c r="DN486"/>
  <c r="DP486" s="1"/>
  <c r="HJ486" s="1"/>
  <c r="DM485"/>
  <c r="DO485" s="1"/>
  <c r="HI485" s="1"/>
  <c r="DF482"/>
  <c r="CB482" s="1"/>
  <c r="DH482" s="1"/>
  <c r="DN480"/>
  <c r="DP480" s="1"/>
  <c r="HJ480" s="1"/>
  <c r="DN478"/>
  <c r="DP478" s="1"/>
  <c r="HJ478" s="1"/>
  <c r="DN482"/>
  <c r="DP482" s="1"/>
  <c r="HJ482" s="1"/>
  <c r="DM480"/>
  <c r="DO480" s="1"/>
  <c r="HI480" s="1"/>
  <c r="DF479"/>
  <c r="CB479" s="1"/>
  <c r="DH479" s="1"/>
  <c r="DM478"/>
  <c r="DO478" s="1"/>
  <c r="HI478" s="1"/>
  <c r="DN475"/>
  <c r="DP475" s="1"/>
  <c r="HJ475" s="1"/>
  <c r="DN471"/>
  <c r="DP471" s="1"/>
  <c r="HJ471" s="1"/>
  <c r="DF476"/>
  <c r="CB476" s="1"/>
  <c r="DH476" s="1"/>
  <c r="DM475"/>
  <c r="DO475" s="1"/>
  <c r="HI475" s="1"/>
  <c r="DM473"/>
  <c r="DO473" s="1"/>
  <c r="HI473" s="1"/>
  <c r="DF472"/>
  <c r="CB472" s="1"/>
  <c r="DH472" s="1"/>
  <c r="DM471"/>
  <c r="DO471" s="1"/>
  <c r="HI471" s="1"/>
  <c r="DM469"/>
  <c r="DO469" s="1"/>
  <c r="HI469" s="1"/>
  <c r="DF468"/>
  <c r="CB468" s="1"/>
  <c r="DH468" s="1"/>
  <c r="DM467"/>
  <c r="DO467" s="1"/>
  <c r="HI467" s="1"/>
  <c r="DN464"/>
  <c r="DP464" s="1"/>
  <c r="HJ464" s="1"/>
  <c r="DN462"/>
  <c r="DP462" s="1"/>
  <c r="HJ462" s="1"/>
  <c r="DN460"/>
  <c r="DP460" s="1"/>
  <c r="HJ460" s="1"/>
  <c r="DN458"/>
  <c r="DP458" s="1"/>
  <c r="HJ458" s="1"/>
  <c r="DN456"/>
  <c r="DP456" s="1"/>
  <c r="HJ456" s="1"/>
  <c r="DM464"/>
  <c r="DO464" s="1"/>
  <c r="HI464" s="1"/>
  <c r="DN461"/>
  <c r="DP461" s="1"/>
  <c r="HJ461" s="1"/>
  <c r="DN459"/>
  <c r="DP459" s="1"/>
  <c r="HJ459" s="1"/>
  <c r="DN457"/>
  <c r="DP457" s="1"/>
  <c r="HJ457" s="1"/>
  <c r="DN455"/>
  <c r="DP455" s="1"/>
  <c r="HJ455" s="1"/>
  <c r="DM454"/>
  <c r="DO454" s="1"/>
  <c r="HI454" s="1"/>
  <c r="DN452"/>
  <c r="DP452" s="1"/>
  <c r="HJ452" s="1"/>
  <c r="DN450"/>
  <c r="DP450" s="1"/>
  <c r="HJ450" s="1"/>
  <c r="DN453"/>
  <c r="DP453" s="1"/>
  <c r="HJ453" s="1"/>
  <c r="DN451"/>
  <c r="DP451" s="1"/>
  <c r="HJ451" s="1"/>
  <c r="HK53"/>
  <c r="HK62"/>
  <c r="HK66"/>
  <c r="HK70"/>
  <c r="HK75"/>
  <c r="HK61"/>
  <c r="HK65"/>
  <c r="HK69"/>
  <c r="GW452"/>
  <c r="GW456"/>
  <c r="GW460"/>
  <c r="GW464"/>
  <c r="GW468"/>
  <c r="GW472"/>
  <c r="GW476"/>
  <c r="GW480"/>
  <c r="GW484"/>
  <c r="GX451"/>
  <c r="GX455"/>
  <c r="GX459"/>
  <c r="GX463"/>
  <c r="GX467"/>
  <c r="GX471"/>
  <c r="GX475"/>
  <c r="GX479"/>
  <c r="GX483"/>
  <c r="GX487"/>
  <c r="GW451"/>
  <c r="GW455"/>
  <c r="GW459"/>
  <c r="GW463"/>
  <c r="GW467"/>
  <c r="GW471"/>
  <c r="GW475"/>
  <c r="GW479"/>
  <c r="GW483"/>
  <c r="GW487"/>
  <c r="BI82"/>
  <c r="GI452"/>
  <c r="GI458"/>
  <c r="GI462"/>
  <c r="GI466"/>
  <c r="GI468"/>
  <c r="GI472"/>
  <c r="GI476"/>
  <c r="GI478"/>
  <c r="GI482"/>
  <c r="GI486"/>
  <c r="FP486"/>
  <c r="FO484"/>
  <c r="FP482"/>
  <c r="FO480"/>
  <c r="FP478"/>
  <c r="FP476"/>
  <c r="FO474"/>
  <c r="FP472"/>
  <c r="FO470"/>
  <c r="FP468"/>
  <c r="FO464"/>
  <c r="FP462"/>
  <c r="FO460"/>
  <c r="FP458"/>
  <c r="FO456"/>
  <c r="FP454"/>
  <c r="FP452"/>
  <c r="FO450"/>
  <c r="HL266"/>
  <c r="DR266"/>
  <c r="DT266"/>
  <c r="HL270"/>
  <c r="DR270"/>
  <c r="DT270"/>
  <c r="HL274"/>
  <c r="DR274"/>
  <c r="DT274"/>
  <c r="HL278"/>
  <c r="DR278"/>
  <c r="DT278"/>
  <c r="HL282"/>
  <c r="DR282"/>
  <c r="DT282"/>
  <c r="HL286"/>
  <c r="DR286"/>
  <c r="DT286"/>
  <c r="HL290"/>
  <c r="DR290"/>
  <c r="DT290"/>
  <c r="HK266"/>
  <c r="DQ266"/>
  <c r="DS266"/>
  <c r="HK270"/>
  <c r="DQ270"/>
  <c r="DS270"/>
  <c r="HK274"/>
  <c r="DQ274"/>
  <c r="DS274"/>
  <c r="HK278"/>
  <c r="DQ278"/>
  <c r="DS278"/>
  <c r="HK282"/>
  <c r="DQ282"/>
  <c r="DS282"/>
  <c r="HK286"/>
  <c r="DQ286"/>
  <c r="DS286"/>
  <c r="HK290"/>
  <c r="DQ290"/>
  <c r="DS290"/>
  <c r="HK269"/>
  <c r="DQ269"/>
  <c r="DS269"/>
  <c r="HK273"/>
  <c r="DQ273"/>
  <c r="DS273"/>
  <c r="HK277"/>
  <c r="DQ277"/>
  <c r="DS277"/>
  <c r="HK281"/>
  <c r="DQ281"/>
  <c r="DS281"/>
  <c r="HK285"/>
  <c r="DQ285"/>
  <c r="DS285"/>
  <c r="HK289"/>
  <c r="DQ289"/>
  <c r="DS289"/>
  <c r="HK77"/>
  <c r="DQ77"/>
  <c r="DS77" s="1"/>
  <c r="HK78"/>
  <c r="DQ78"/>
  <c r="DS78" s="1"/>
  <c r="DQ58"/>
  <c r="DS58"/>
  <c r="HK58" s="1"/>
  <c r="DQ56"/>
  <c r="DS56" s="1"/>
  <c r="HK56" s="1"/>
  <c r="HK76"/>
  <c r="DQ76"/>
  <c r="DS76" s="1"/>
  <c r="DQ74"/>
  <c r="DS74"/>
  <c r="HK74" s="1"/>
  <c r="HL268"/>
  <c r="DR268"/>
  <c r="DT268"/>
  <c r="HL272"/>
  <c r="DR272"/>
  <c r="DT272"/>
  <c r="HL276"/>
  <c r="DR276"/>
  <c r="DT276"/>
  <c r="HL280"/>
  <c r="DR280"/>
  <c r="DT280"/>
  <c r="HL284"/>
  <c r="DR284"/>
  <c r="DT284"/>
  <c r="HL288"/>
  <c r="DR288"/>
  <c r="DT288"/>
  <c r="HL292"/>
  <c r="DR292"/>
  <c r="DT292"/>
  <c r="HK268"/>
  <c r="DQ268"/>
  <c r="DS268"/>
  <c r="HK272"/>
  <c r="DQ272"/>
  <c r="DS272"/>
  <c r="HK276"/>
  <c r="DQ276"/>
  <c r="DS276"/>
  <c r="HK280"/>
  <c r="DQ280"/>
  <c r="DS280"/>
  <c r="HK284"/>
  <c r="DQ284"/>
  <c r="DS284"/>
  <c r="HK288"/>
  <c r="DQ288"/>
  <c r="DS288"/>
  <c r="HK292"/>
  <c r="DQ292"/>
  <c r="DS292"/>
  <c r="HK267"/>
  <c r="DQ267"/>
  <c r="DS267"/>
  <c r="HK271"/>
  <c r="DQ271"/>
  <c r="DS271"/>
  <c r="HK275"/>
  <c r="DQ275"/>
  <c r="DS275"/>
  <c r="HK279"/>
  <c r="DQ279"/>
  <c r="DS279"/>
  <c r="HK283"/>
  <c r="DQ283"/>
  <c r="DS283"/>
  <c r="HK287"/>
  <c r="DQ287"/>
  <c r="DS287"/>
  <c r="HK291"/>
  <c r="DQ291"/>
  <c r="DS291"/>
  <c r="DQ57"/>
  <c r="DS57"/>
  <c r="HK57" s="1"/>
  <c r="DQ55"/>
  <c r="DS55" s="1"/>
  <c r="HK55" s="1"/>
  <c r="HK79"/>
  <c r="DQ79"/>
  <c r="DS79" s="1"/>
  <c r="HK60"/>
  <c r="DQ60"/>
  <c r="DS60" s="1"/>
  <c r="GU450"/>
  <c r="GY450" s="1"/>
  <c r="GQ450"/>
  <c r="GU452"/>
  <c r="GY452" s="1"/>
  <c r="GQ452"/>
  <c r="GU454"/>
  <c r="GY454" s="1"/>
  <c r="GQ454"/>
  <c r="GU456"/>
  <c r="GY456" s="1"/>
  <c r="GQ456"/>
  <c r="GU458"/>
  <c r="GY458" s="1"/>
  <c r="GQ458"/>
  <c r="GU460"/>
  <c r="GY460" s="1"/>
  <c r="GQ460"/>
  <c r="GU462"/>
  <c r="GY462" s="1"/>
  <c r="GQ462"/>
  <c r="GU464"/>
  <c r="GY464" s="1"/>
  <c r="GQ464"/>
  <c r="GU466"/>
  <c r="GY466" s="1"/>
  <c r="GQ466"/>
  <c r="GU468"/>
  <c r="GY468" s="1"/>
  <c r="GQ468"/>
  <c r="GU470"/>
  <c r="GY470" s="1"/>
  <c r="GQ470"/>
  <c r="GU472"/>
  <c r="GY472" s="1"/>
  <c r="GQ472"/>
  <c r="GU474"/>
  <c r="GY474" s="1"/>
  <c r="GQ474"/>
  <c r="GU476"/>
  <c r="GY476" s="1"/>
  <c r="GQ476"/>
  <c r="GU478"/>
  <c r="GY478" s="1"/>
  <c r="GQ478"/>
  <c r="GU480"/>
  <c r="GY480" s="1"/>
  <c r="GQ480"/>
  <c r="GU482"/>
  <c r="GY482" s="1"/>
  <c r="GQ482"/>
  <c r="GU484"/>
  <c r="GY484" s="1"/>
  <c r="GQ484"/>
  <c r="GU486"/>
  <c r="GY486" s="1"/>
  <c r="GQ486"/>
  <c r="GJ81"/>
  <c r="GV81"/>
  <c r="GI82"/>
  <c r="GU82"/>
  <c r="GI81"/>
  <c r="GU81"/>
  <c r="DN487"/>
  <c r="DP487" s="1"/>
  <c r="HJ487" s="1"/>
  <c r="DM484"/>
  <c r="DO484" s="1"/>
  <c r="HI484" s="1"/>
  <c r="DM481"/>
  <c r="DO481" s="1"/>
  <c r="HI481" s="1"/>
  <c r="DN481"/>
  <c r="DP481" s="1"/>
  <c r="HJ481" s="1"/>
  <c r="DN479"/>
  <c r="DP479" s="1"/>
  <c r="HJ479" s="1"/>
  <c r="DN477"/>
  <c r="DP477" s="1"/>
  <c r="HJ477" s="1"/>
  <c r="DN473"/>
  <c r="DP473" s="1"/>
  <c r="HJ473" s="1"/>
  <c r="DN469"/>
  <c r="DP469" s="1"/>
  <c r="HJ469" s="1"/>
  <c r="DN476"/>
  <c r="DP476" s="1"/>
  <c r="HJ476" s="1"/>
  <c r="DN474"/>
  <c r="DP474" s="1"/>
  <c r="HJ474" s="1"/>
  <c r="DN472"/>
  <c r="DP472" s="1"/>
  <c r="HJ472" s="1"/>
  <c r="DN470"/>
  <c r="DP470" s="1"/>
  <c r="HJ470" s="1"/>
  <c r="DN468"/>
  <c r="DP468" s="1"/>
  <c r="HJ468" s="1"/>
  <c r="DN463"/>
  <c r="DP463" s="1"/>
  <c r="HJ463" s="1"/>
  <c r="DM460"/>
  <c r="DO460" s="1"/>
  <c r="HI460" s="1"/>
  <c r="DM458"/>
  <c r="DO458" s="1"/>
  <c r="HI458" s="1"/>
  <c r="DM456"/>
  <c r="DO456" s="1"/>
  <c r="HI456" s="1"/>
  <c r="DM453"/>
  <c r="DO453" s="1"/>
  <c r="HI453" s="1"/>
  <c r="DM452"/>
  <c r="DO452" s="1"/>
  <c r="HI452" s="1"/>
  <c r="DM450"/>
  <c r="DO450" s="1"/>
  <c r="HI450" s="1"/>
  <c r="HL59"/>
  <c r="HK59"/>
  <c r="HK64"/>
  <c r="HK68"/>
  <c r="HK72"/>
  <c r="HK54"/>
  <c r="HK63"/>
  <c r="HK67"/>
  <c r="GW450"/>
  <c r="GW454"/>
  <c r="GW458"/>
  <c r="GW462"/>
  <c r="GW466"/>
  <c r="GW470"/>
  <c r="GW474"/>
  <c r="GW478"/>
  <c r="GW482"/>
  <c r="GW486"/>
  <c r="GX453"/>
  <c r="GX457"/>
  <c r="GX461"/>
  <c r="GX465"/>
  <c r="GX469"/>
  <c r="GX473"/>
  <c r="GX477"/>
  <c r="GX481"/>
  <c r="GX485"/>
  <c r="GW453"/>
  <c r="GW457"/>
  <c r="GW461"/>
  <c r="GW465"/>
  <c r="GW469"/>
  <c r="GW473"/>
  <c r="GW477"/>
  <c r="GW481"/>
  <c r="GW485"/>
  <c r="BJ82"/>
  <c r="FP487"/>
  <c r="FP485"/>
  <c r="FO483"/>
  <c r="FO481"/>
  <c r="FO479"/>
  <c r="FP477"/>
  <c r="FO475"/>
  <c r="FP473"/>
  <c r="FO471"/>
  <c r="FP469"/>
  <c r="FO467"/>
  <c r="FP465"/>
  <c r="FO463"/>
  <c r="FP461"/>
  <c r="EJ460"/>
  <c r="FO452"/>
  <c r="FP450"/>
  <c r="GJ451"/>
  <c r="GJ453"/>
  <c r="GJ455"/>
  <c r="GJ457"/>
  <c r="GJ459"/>
  <c r="GJ461"/>
  <c r="GJ463"/>
  <c r="GJ465"/>
  <c r="GJ467"/>
  <c r="GJ469"/>
  <c r="GJ471"/>
  <c r="GJ473"/>
  <c r="GJ475"/>
  <c r="GJ477"/>
  <c r="GJ479"/>
  <c r="GJ481"/>
  <c r="GJ483"/>
  <c r="GJ485"/>
  <c r="GJ487"/>
  <c r="DH71"/>
  <c r="DL71"/>
  <c r="DH62"/>
  <c r="DL62"/>
  <c r="DH65"/>
  <c r="DL65"/>
  <c r="DH78"/>
  <c r="DL78"/>
  <c r="DH61"/>
  <c r="DL61"/>
  <c r="DH79"/>
  <c r="DL79"/>
  <c r="DH72"/>
  <c r="DL72"/>
  <c r="DH67"/>
  <c r="DL67"/>
  <c r="DH56"/>
  <c r="DL56"/>
  <c r="DH76"/>
  <c r="DL76"/>
  <c r="DH57"/>
  <c r="DL57"/>
  <c r="DH68"/>
  <c r="DL68"/>
  <c r="DH69"/>
  <c r="DL69"/>
  <c r="DH58"/>
  <c r="DL58"/>
  <c r="DH70"/>
  <c r="DL70"/>
  <c r="DH55"/>
  <c r="DL55"/>
  <c r="DH73"/>
  <c r="DL73"/>
  <c r="DH66"/>
  <c r="DL66"/>
  <c r="DH63"/>
  <c r="DL63"/>
  <c r="DH53"/>
  <c r="DL53"/>
  <c r="DR77"/>
  <c r="DT77" s="1"/>
  <c r="HL77" s="1"/>
  <c r="DR52"/>
  <c r="DT52" s="1"/>
  <c r="HL52" s="1"/>
  <c r="DR64"/>
  <c r="DT64" s="1"/>
  <c r="HL64" s="1"/>
  <c r="DR60"/>
  <c r="DT60" s="1"/>
  <c r="HL60" s="1"/>
  <c r="DR74"/>
  <c r="DT74" s="1"/>
  <c r="HL74" s="1"/>
  <c r="DQ52"/>
  <c r="DS52" s="1"/>
  <c r="HK52" s="1"/>
  <c r="DR54"/>
  <c r="DT54" s="1"/>
  <c r="HL54" s="1"/>
  <c r="DR75"/>
  <c r="DT75" s="1"/>
  <c r="HL75" s="1"/>
  <c r="BI476"/>
  <c r="AE476" s="1"/>
  <c r="BI479"/>
  <c r="AE479" s="1"/>
  <c r="DK479" s="1"/>
  <c r="BI483"/>
  <c r="BI474"/>
  <c r="BI472"/>
  <c r="AE472" s="1"/>
  <c r="BI470"/>
  <c r="BI468"/>
  <c r="AE468" s="1"/>
  <c r="BI465"/>
  <c r="DL485"/>
  <c r="BL485"/>
  <c r="BL484"/>
  <c r="BL480"/>
  <c r="BK479"/>
  <c r="DL479"/>
  <c r="BL479"/>
  <c r="DM482"/>
  <c r="DO482" s="1"/>
  <c r="HI482" s="1"/>
  <c r="DK476"/>
  <c r="BK476"/>
  <c r="DK472"/>
  <c r="BK472"/>
  <c r="DK468"/>
  <c r="BK468"/>
  <c r="DL476"/>
  <c r="BL476"/>
  <c r="BL474"/>
  <c r="BL470"/>
  <c r="BL466"/>
  <c r="BL464"/>
  <c r="BL462"/>
  <c r="BL460"/>
  <c r="BL458"/>
  <c r="BL456"/>
  <c r="BL461"/>
  <c r="BL457"/>
  <c r="BL452"/>
  <c r="BL450"/>
  <c r="BI486"/>
  <c r="AE486" s="1"/>
  <c r="BI487"/>
  <c r="AE487" s="1"/>
  <c r="DF483"/>
  <c r="CB483" s="1"/>
  <c r="DH483" s="1"/>
  <c r="DM487"/>
  <c r="DO487" s="1"/>
  <c r="HI487" s="1"/>
  <c r="DM483"/>
  <c r="DO483" s="1"/>
  <c r="HI483" s="1"/>
  <c r="DF487"/>
  <c r="CB487" s="1"/>
  <c r="DH487" s="1"/>
  <c r="DF484"/>
  <c r="CB484" s="1"/>
  <c r="DH484" s="1"/>
  <c r="BI480"/>
  <c r="AE480" s="1"/>
  <c r="DN485"/>
  <c r="DP485" s="1"/>
  <c r="HJ485" s="1"/>
  <c r="DN484"/>
  <c r="DP484" s="1"/>
  <c r="HJ484" s="1"/>
  <c r="DF481"/>
  <c r="CB481" s="1"/>
  <c r="DH481" s="1"/>
  <c r="DF478"/>
  <c r="CB478" s="1"/>
  <c r="DH478" s="1"/>
  <c r="BI477"/>
  <c r="AE477" s="1"/>
  <c r="DF477"/>
  <c r="CB477" s="1"/>
  <c r="DH477" s="1"/>
  <c r="BI475"/>
  <c r="AE475" s="1"/>
  <c r="BI471"/>
  <c r="AE471" s="1"/>
  <c r="BI467"/>
  <c r="AE467" s="1"/>
  <c r="DM479"/>
  <c r="DO479" s="1"/>
  <c r="HI479" s="1"/>
  <c r="DF474"/>
  <c r="CB474" s="1"/>
  <c r="DH474" s="1"/>
  <c r="DF470"/>
  <c r="CB470" s="1"/>
  <c r="DH470" s="1"/>
  <c r="DF466"/>
  <c r="CB466" s="1"/>
  <c r="DH466" s="1"/>
  <c r="DM476"/>
  <c r="DO476" s="1"/>
  <c r="HI476" s="1"/>
  <c r="DM474"/>
  <c r="DO474" s="1"/>
  <c r="HI474" s="1"/>
  <c r="DM472"/>
  <c r="DO472" s="1"/>
  <c r="HI472" s="1"/>
  <c r="DM470"/>
  <c r="DO470" s="1"/>
  <c r="HI470" s="1"/>
  <c r="DM468"/>
  <c r="DO468" s="1"/>
  <c r="HI468" s="1"/>
  <c r="DN466"/>
  <c r="DP466" s="1"/>
  <c r="HJ466" s="1"/>
  <c r="BI462"/>
  <c r="AE462" s="1"/>
  <c r="BI458"/>
  <c r="AE458" s="1"/>
  <c r="DF465"/>
  <c r="CB465" s="1"/>
  <c r="DF463"/>
  <c r="CB463" s="1"/>
  <c r="DH463" s="1"/>
  <c r="DF459"/>
  <c r="CB459" s="1"/>
  <c r="DH459" s="1"/>
  <c r="DF455"/>
  <c r="CB455" s="1"/>
  <c r="DH455" s="1"/>
  <c r="BI450"/>
  <c r="AE450" s="1"/>
  <c r="DM462"/>
  <c r="DO462" s="1"/>
  <c r="HI462" s="1"/>
  <c r="DF453"/>
  <c r="CB453" s="1"/>
  <c r="DH453" s="1"/>
  <c r="DL487"/>
  <c r="BL487"/>
  <c r="DL483"/>
  <c r="BL483"/>
  <c r="DL486"/>
  <c r="BL486"/>
  <c r="DL478"/>
  <c r="BL478"/>
  <c r="DL482"/>
  <c r="BL482"/>
  <c r="DL481"/>
  <c r="BL481"/>
  <c r="DL477"/>
  <c r="BL477"/>
  <c r="BL475"/>
  <c r="BL473"/>
  <c r="BL471"/>
  <c r="BL469"/>
  <c r="DM477"/>
  <c r="DO477" s="1"/>
  <c r="HI477" s="1"/>
  <c r="DL472"/>
  <c r="BL472"/>
  <c r="DL468"/>
  <c r="BL468"/>
  <c r="BL463"/>
  <c r="DL459"/>
  <c r="BL459"/>
  <c r="BL455"/>
  <c r="BL467"/>
  <c r="DK453"/>
  <c r="BK453"/>
  <c r="EI466"/>
  <c r="DK466"/>
  <c r="BK466"/>
  <c r="DN454"/>
  <c r="DP454" s="1"/>
  <c r="HJ454" s="1"/>
  <c r="DL453"/>
  <c r="BL453"/>
  <c r="BL451"/>
  <c r="BI484"/>
  <c r="AE484" s="1"/>
  <c r="BI485"/>
  <c r="AE485" s="1"/>
  <c r="BI481"/>
  <c r="AE481" s="1"/>
  <c r="BI478"/>
  <c r="AE478" s="1"/>
  <c r="BI482"/>
  <c r="AE482" s="1"/>
  <c r="DF480"/>
  <c r="CB480" s="1"/>
  <c r="DH480" s="1"/>
  <c r="BI473"/>
  <c r="AE473" s="1"/>
  <c r="BI469"/>
  <c r="AE469" s="1"/>
  <c r="BI463"/>
  <c r="AE463" s="1"/>
  <c r="BI461"/>
  <c r="AE461" s="1"/>
  <c r="BI459"/>
  <c r="AE459" s="1"/>
  <c r="BI457"/>
  <c r="AE457" s="1"/>
  <c r="DF475"/>
  <c r="CB475" s="1"/>
  <c r="DH475" s="1"/>
  <c r="DF473"/>
  <c r="CB473" s="1"/>
  <c r="DH473" s="1"/>
  <c r="DF471"/>
  <c r="CB471" s="1"/>
  <c r="DH471" s="1"/>
  <c r="DF469"/>
  <c r="CB469" s="1"/>
  <c r="DH469" s="1"/>
  <c r="DF467"/>
  <c r="CB467" s="1"/>
  <c r="DH467" s="1"/>
  <c r="BI464"/>
  <c r="AE464" s="1"/>
  <c r="BI460"/>
  <c r="AE460" s="1"/>
  <c r="BI456"/>
  <c r="AE456" s="1"/>
  <c r="BI454"/>
  <c r="AE454" s="1"/>
  <c r="DF464"/>
  <c r="CB464" s="1"/>
  <c r="DH464" s="1"/>
  <c r="DF462"/>
  <c r="CB462" s="1"/>
  <c r="DH462" s="1"/>
  <c r="DF460"/>
  <c r="CB460" s="1"/>
  <c r="DH460" s="1"/>
  <c r="DF458"/>
  <c r="CB458" s="1"/>
  <c r="DH458" s="1"/>
  <c r="DF456"/>
  <c r="CB456" s="1"/>
  <c r="DH456" s="1"/>
  <c r="CQ455"/>
  <c r="BI451"/>
  <c r="AE451" s="1"/>
  <c r="DF461"/>
  <c r="CB461" s="1"/>
  <c r="DH461" s="1"/>
  <c r="DF457"/>
  <c r="CB457" s="1"/>
  <c r="DH457" s="1"/>
  <c r="BI455"/>
  <c r="AE455" s="1"/>
  <c r="BI452"/>
  <c r="AE452" s="1"/>
  <c r="DF454"/>
  <c r="CB454" s="1"/>
  <c r="DF452"/>
  <c r="CB452" s="1"/>
  <c r="DH452" s="1"/>
  <c r="DF450"/>
  <c r="CB450" s="1"/>
  <c r="DH450" s="1"/>
  <c r="DF451"/>
  <c r="CB451" s="1"/>
  <c r="DH451" s="1"/>
  <c r="GZ487" l="1"/>
  <c r="GZ485"/>
  <c r="GZ483"/>
  <c r="GZ481"/>
  <c r="GZ479"/>
  <c r="GZ477"/>
  <c r="GZ475"/>
  <c r="GZ473"/>
  <c r="GZ471"/>
  <c r="GZ469"/>
  <c r="GZ467"/>
  <c r="GZ465"/>
  <c r="GZ463"/>
  <c r="GZ461"/>
  <c r="GZ459"/>
  <c r="GZ457"/>
  <c r="GZ455"/>
  <c r="GZ453"/>
  <c r="GZ451"/>
  <c r="GY475"/>
  <c r="GY473"/>
  <c r="GY471"/>
  <c r="GY469"/>
  <c r="GY467"/>
  <c r="GY465"/>
  <c r="GY463"/>
  <c r="GY461"/>
  <c r="GY459"/>
  <c r="GY457"/>
  <c r="GY455"/>
  <c r="GY453"/>
  <c r="GY451"/>
  <c r="DL455"/>
  <c r="DL463"/>
  <c r="GY81"/>
  <c r="GY82"/>
  <c r="GZ81"/>
  <c r="GZ82"/>
  <c r="DR53"/>
  <c r="DT53"/>
  <c r="HL53" s="1"/>
  <c r="DR63"/>
  <c r="DT63"/>
  <c r="HL63" s="1"/>
  <c r="DR66"/>
  <c r="DT66"/>
  <c r="HL66" s="1"/>
  <c r="DR73"/>
  <c r="DT73" s="1"/>
  <c r="HL73" s="1"/>
  <c r="DR55"/>
  <c r="DT55" s="1"/>
  <c r="HL55" s="1"/>
  <c r="DR76"/>
  <c r="DT76" s="1"/>
  <c r="HL76" s="1"/>
  <c r="DR56"/>
  <c r="DT56" s="1"/>
  <c r="HL56" s="1"/>
  <c r="DR67"/>
  <c r="DT67" s="1"/>
  <c r="HL67" s="1"/>
  <c r="DR72"/>
  <c r="DT72" s="1"/>
  <c r="HL72" s="1"/>
  <c r="DR79"/>
  <c r="DT79"/>
  <c r="HL79" s="1"/>
  <c r="DR61"/>
  <c r="DT61" s="1"/>
  <c r="HL61" s="1"/>
  <c r="DR78"/>
  <c r="DT78" s="1"/>
  <c r="HL78" s="1"/>
  <c r="DR65"/>
  <c r="DT65" s="1"/>
  <c r="HL65" s="1"/>
  <c r="DR62"/>
  <c r="DT62" s="1"/>
  <c r="HL62" s="1"/>
  <c r="DR70"/>
  <c r="DT70" s="1"/>
  <c r="HL70" s="1"/>
  <c r="DR58"/>
  <c r="DT58" s="1"/>
  <c r="HL58" s="1"/>
  <c r="DR69"/>
  <c r="DT69" s="1"/>
  <c r="HL69" s="1"/>
  <c r="DR68"/>
  <c r="DT68" s="1"/>
  <c r="HL68" s="1"/>
  <c r="DR57"/>
  <c r="DT57"/>
  <c r="HL57" s="1"/>
  <c r="DR71"/>
  <c r="DT71"/>
  <c r="HL71" s="1"/>
  <c r="AE465"/>
  <c r="DK465" s="1"/>
  <c r="AE470"/>
  <c r="BK470" s="1"/>
  <c r="AE474"/>
  <c r="BK474" s="1"/>
  <c r="AE483"/>
  <c r="DK483" s="1"/>
  <c r="DK456"/>
  <c r="BK456"/>
  <c r="DK460"/>
  <c r="BK460"/>
  <c r="DK464"/>
  <c r="BK464"/>
  <c r="DK457"/>
  <c r="BK457"/>
  <c r="DK461"/>
  <c r="BK461"/>
  <c r="DK463"/>
  <c r="BK463"/>
  <c r="DK473"/>
  <c r="BK473"/>
  <c r="DK482"/>
  <c r="BK482"/>
  <c r="DK481"/>
  <c r="BK481"/>
  <c r="DK485"/>
  <c r="BK485"/>
  <c r="DR453"/>
  <c r="DT453" s="1"/>
  <c r="HL453" s="1"/>
  <c r="DQ466"/>
  <c r="DS466" s="1"/>
  <c r="HK466" s="1"/>
  <c r="DQ453"/>
  <c r="DS453" s="1"/>
  <c r="HK453" s="1"/>
  <c r="DR455"/>
  <c r="DT455" s="1"/>
  <c r="DR459"/>
  <c r="DT459" s="1"/>
  <c r="HL459" s="1"/>
  <c r="DR463"/>
  <c r="DT463" s="1"/>
  <c r="DR468"/>
  <c r="DT468" s="1"/>
  <c r="HL468" s="1"/>
  <c r="DR472"/>
  <c r="DT472" s="1"/>
  <c r="HL472" s="1"/>
  <c r="DK462"/>
  <c r="BK462"/>
  <c r="DK467"/>
  <c r="BK467"/>
  <c r="DK475"/>
  <c r="BK475"/>
  <c r="DK486"/>
  <c r="BK486"/>
  <c r="DQ465"/>
  <c r="DS465" s="1"/>
  <c r="DR476"/>
  <c r="DT476" s="1"/>
  <c r="HL476" s="1"/>
  <c r="DQ468"/>
  <c r="DS468" s="1"/>
  <c r="HK468" s="1"/>
  <c r="DQ472"/>
  <c r="DS472" s="1"/>
  <c r="HK472" s="1"/>
  <c r="DQ476"/>
  <c r="DS476" s="1"/>
  <c r="HK476" s="1"/>
  <c r="DL451"/>
  <c r="DL467"/>
  <c r="DL450"/>
  <c r="DL452"/>
  <c r="DL457"/>
  <c r="DL461"/>
  <c r="DL456"/>
  <c r="DL458"/>
  <c r="DL460"/>
  <c r="DL462"/>
  <c r="DL464"/>
  <c r="DL466"/>
  <c r="DL470"/>
  <c r="DL474"/>
  <c r="DH454"/>
  <c r="DL454"/>
  <c r="DK452"/>
  <c r="BK452"/>
  <c r="DK455"/>
  <c r="BK455"/>
  <c r="DK451"/>
  <c r="BK451"/>
  <c r="DK454"/>
  <c r="BK454"/>
  <c r="DK459"/>
  <c r="BK459"/>
  <c r="DK469"/>
  <c r="BK469"/>
  <c r="DK478"/>
  <c r="BK478"/>
  <c r="DK484"/>
  <c r="BK484"/>
  <c r="DR477"/>
  <c r="DT477" s="1"/>
  <c r="HL477" s="1"/>
  <c r="DR481"/>
  <c r="DT481" s="1"/>
  <c r="HL481" s="1"/>
  <c r="DR482"/>
  <c r="DT482" s="1"/>
  <c r="HL482" s="1"/>
  <c r="DR478"/>
  <c r="DT478" s="1"/>
  <c r="HL478" s="1"/>
  <c r="DR486"/>
  <c r="DT486" s="1"/>
  <c r="HL486" s="1"/>
  <c r="DR483"/>
  <c r="DT483" s="1"/>
  <c r="HL483" s="1"/>
  <c r="DR487"/>
  <c r="DT487" s="1"/>
  <c r="HL487" s="1"/>
  <c r="DK450"/>
  <c r="BK450"/>
  <c r="DH465"/>
  <c r="DL465"/>
  <c r="DK458"/>
  <c r="BK458"/>
  <c r="DK471"/>
  <c r="BK471"/>
  <c r="DK477"/>
  <c r="BK477"/>
  <c r="DK480"/>
  <c r="BK480"/>
  <c r="DK487"/>
  <c r="BK487"/>
  <c r="DR479"/>
  <c r="DT479" s="1"/>
  <c r="HL479" s="1"/>
  <c r="DQ479"/>
  <c r="DS479" s="1"/>
  <c r="HK479" s="1"/>
  <c r="DQ483"/>
  <c r="DS483" s="1"/>
  <c r="DR485"/>
  <c r="DT485" s="1"/>
  <c r="HL485" s="1"/>
  <c r="DL469"/>
  <c r="DL471"/>
  <c r="DL473"/>
  <c r="DL475"/>
  <c r="DL480"/>
  <c r="DL484"/>
  <c r="HK465" l="1"/>
  <c r="HK483"/>
  <c r="HL463"/>
  <c r="HL455"/>
  <c r="BK483"/>
  <c r="DK474"/>
  <c r="DK470"/>
  <c r="BK465"/>
  <c r="DR480"/>
  <c r="DT480" s="1"/>
  <c r="HL480" s="1"/>
  <c r="DR469"/>
  <c r="DT469" s="1"/>
  <c r="HL469" s="1"/>
  <c r="DQ471"/>
  <c r="DS471" s="1"/>
  <c r="HK471" s="1"/>
  <c r="DR484"/>
  <c r="DT484" s="1"/>
  <c r="HL484" s="1"/>
  <c r="DR475"/>
  <c r="DT475" s="1"/>
  <c r="HL475" s="1"/>
  <c r="DR471"/>
  <c r="DT471" s="1"/>
  <c r="HL471" s="1"/>
  <c r="DR465"/>
  <c r="DT465" s="1"/>
  <c r="HL465" s="1"/>
  <c r="DR454"/>
  <c r="DT454" s="1"/>
  <c r="HL454" s="1"/>
  <c r="DR470"/>
  <c r="DT470" s="1"/>
  <c r="HL470" s="1"/>
  <c r="DR464"/>
  <c r="DT464" s="1"/>
  <c r="HL464" s="1"/>
  <c r="DR460"/>
  <c r="DT460" s="1"/>
  <c r="HL460" s="1"/>
  <c r="DR456"/>
  <c r="DT456" s="1"/>
  <c r="HL456" s="1"/>
  <c r="DR457"/>
  <c r="DT457" s="1"/>
  <c r="HL457" s="1"/>
  <c r="DR450"/>
  <c r="DT450" s="1"/>
  <c r="HL450" s="1"/>
  <c r="DR467"/>
  <c r="DT467" s="1"/>
  <c r="HL467" s="1"/>
  <c r="DR451"/>
  <c r="DT451" s="1"/>
  <c r="HL451" s="1"/>
  <c r="DQ486"/>
  <c r="DS486" s="1"/>
  <c r="HK486" s="1"/>
  <c r="DQ475"/>
  <c r="DS475" s="1"/>
  <c r="HK475" s="1"/>
  <c r="DQ467"/>
  <c r="DS467" s="1"/>
  <c r="HK467" s="1"/>
  <c r="DQ462"/>
  <c r="DS462" s="1"/>
  <c r="HK462" s="1"/>
  <c r="DQ485"/>
  <c r="DS485" s="1"/>
  <c r="HK485" s="1"/>
  <c r="DQ481"/>
  <c r="DS481" s="1"/>
  <c r="HK481" s="1"/>
  <c r="DQ482"/>
  <c r="DS482" s="1"/>
  <c r="HK482" s="1"/>
  <c r="DQ473"/>
  <c r="DS473" s="1"/>
  <c r="HK473" s="1"/>
  <c r="DQ463"/>
  <c r="DS463" s="1"/>
  <c r="HK463" s="1"/>
  <c r="DQ461"/>
  <c r="DS461" s="1"/>
  <c r="HK461" s="1"/>
  <c r="DQ457"/>
  <c r="DS457" s="1"/>
  <c r="HK457" s="1"/>
  <c r="DQ464"/>
  <c r="DS464" s="1"/>
  <c r="HK464" s="1"/>
  <c r="DQ460"/>
  <c r="DS460" s="1"/>
  <c r="HK460" s="1"/>
  <c r="DQ456"/>
  <c r="DS456" s="1"/>
  <c r="HK456" s="1"/>
  <c r="DR473"/>
  <c r="DT473" s="1"/>
  <c r="HL473" s="1"/>
  <c r="DQ487"/>
  <c r="DS487" s="1"/>
  <c r="HK487" s="1"/>
  <c r="DQ480"/>
  <c r="DS480" s="1"/>
  <c r="HK480" s="1"/>
  <c r="DQ477"/>
  <c r="DS477" s="1"/>
  <c r="HK477" s="1"/>
  <c r="DQ458"/>
  <c r="DS458" s="1"/>
  <c r="HK458" s="1"/>
  <c r="DQ450"/>
  <c r="DS450" s="1"/>
  <c r="HK450" s="1"/>
  <c r="DQ484"/>
  <c r="DS484" s="1"/>
  <c r="HK484" s="1"/>
  <c r="DQ478"/>
  <c r="DS478" s="1"/>
  <c r="HK478" s="1"/>
  <c r="DQ469"/>
  <c r="DS469" s="1"/>
  <c r="HK469" s="1"/>
  <c r="DQ459"/>
  <c r="DS459" s="1"/>
  <c r="HK459" s="1"/>
  <c r="DQ454"/>
  <c r="DS454" s="1"/>
  <c r="HK454" s="1"/>
  <c r="DQ451"/>
  <c r="DS451" s="1"/>
  <c r="HK451" s="1"/>
  <c r="DQ455"/>
  <c r="DS455" s="1"/>
  <c r="HK455" s="1"/>
  <c r="DQ452"/>
  <c r="DS452" s="1"/>
  <c r="HK452" s="1"/>
  <c r="DR474"/>
  <c r="DT474" s="1"/>
  <c r="HL474" s="1"/>
  <c r="DR466"/>
  <c r="DT466" s="1"/>
  <c r="HL466" s="1"/>
  <c r="DR462"/>
  <c r="DT462" s="1"/>
  <c r="HL462" s="1"/>
  <c r="DR458"/>
  <c r="DT458" s="1"/>
  <c r="HL458" s="1"/>
  <c r="DR461"/>
  <c r="DT461" s="1"/>
  <c r="HL461" s="1"/>
  <c r="DR452"/>
  <c r="DT452" s="1"/>
  <c r="HL452" s="1"/>
  <c r="DQ470" l="1"/>
  <c r="DS470" s="1"/>
  <c r="HK470" s="1"/>
  <c r="DQ474"/>
  <c r="DS474" s="1"/>
  <c r="HK474" s="1"/>
  <c r="HM34"/>
  <c r="ER34"/>
  <c r="EQ34"/>
  <c r="EN34"/>
  <c r="EM34"/>
  <c r="EH34"/>
  <c r="EG34"/>
  <c r="EF34"/>
  <c r="FL34" s="1"/>
  <c r="EE34"/>
  <c r="FK34" s="1"/>
  <c r="EB34"/>
  <c r="FH34" s="1"/>
  <c r="EA34"/>
  <c r="FG34" s="1"/>
  <c r="DX34"/>
  <c r="DW34"/>
  <c r="CN34"/>
  <c r="HF34" s="1"/>
  <c r="CM34"/>
  <c r="HE34" s="1"/>
  <c r="CJ34"/>
  <c r="GP34" s="1"/>
  <c r="CI34"/>
  <c r="GO34" s="1"/>
  <c r="CF34"/>
  <c r="GH34" s="1"/>
  <c r="GX34" s="1"/>
  <c r="CE34"/>
  <c r="GG34" s="1"/>
  <c r="GW34" s="1"/>
  <c r="BZ34"/>
  <c r="BY34"/>
  <c r="BX34"/>
  <c r="HD34" s="1"/>
  <c r="BW34"/>
  <c r="BT34"/>
  <c r="GN34" s="1"/>
  <c r="BS34"/>
  <c r="BP34"/>
  <c r="BO34"/>
  <c r="BH34"/>
  <c r="DJ34"/>
  <c r="DI34"/>
  <c r="HM31"/>
  <c r="ER31"/>
  <c r="EQ31"/>
  <c r="EN31"/>
  <c r="EM31"/>
  <c r="EH31"/>
  <c r="EG31"/>
  <c r="EF31"/>
  <c r="FL31" s="1"/>
  <c r="EE31"/>
  <c r="FK31" s="1"/>
  <c r="EB31"/>
  <c r="FH31" s="1"/>
  <c r="EA31"/>
  <c r="FG31" s="1"/>
  <c r="DX31"/>
  <c r="DW31"/>
  <c r="CN31"/>
  <c r="CM31"/>
  <c r="CJ31"/>
  <c r="CI31"/>
  <c r="GO31" s="1"/>
  <c r="CF31"/>
  <c r="GH31" s="1"/>
  <c r="GX31" s="1"/>
  <c r="CE31"/>
  <c r="GG31" s="1"/>
  <c r="GW31" s="1"/>
  <c r="BZ31"/>
  <c r="BY31"/>
  <c r="BX31"/>
  <c r="HD31" s="1"/>
  <c r="HH31" s="1"/>
  <c r="BW31"/>
  <c r="BT31"/>
  <c r="GN31" s="1"/>
  <c r="BS31"/>
  <c r="BP31"/>
  <c r="BO31"/>
  <c r="BH31"/>
  <c r="DJ31"/>
  <c r="DI31"/>
  <c r="HM18"/>
  <c r="ER18"/>
  <c r="EQ18"/>
  <c r="EN18"/>
  <c r="EM18"/>
  <c r="EH18"/>
  <c r="EG18"/>
  <c r="EF18"/>
  <c r="FL18" s="1"/>
  <c r="EE18"/>
  <c r="FK18" s="1"/>
  <c r="EB18"/>
  <c r="FH18" s="1"/>
  <c r="EA18"/>
  <c r="FG18" s="1"/>
  <c r="DX18"/>
  <c r="DW18"/>
  <c r="CN18"/>
  <c r="CM18"/>
  <c r="CJ18"/>
  <c r="GP18" s="1"/>
  <c r="CI18"/>
  <c r="GO18" s="1"/>
  <c r="CF18"/>
  <c r="GH18" s="1"/>
  <c r="GX18" s="1"/>
  <c r="CE18"/>
  <c r="GG18" s="1"/>
  <c r="GW18" s="1"/>
  <c r="BZ18"/>
  <c r="BY18"/>
  <c r="BX18"/>
  <c r="HD18" s="1"/>
  <c r="HH18" s="1"/>
  <c r="BW18"/>
  <c r="BT18"/>
  <c r="GN18" s="1"/>
  <c r="BS18"/>
  <c r="BP18"/>
  <c r="BO18"/>
  <c r="BH18"/>
  <c r="DJ18"/>
  <c r="DI18"/>
  <c r="CV18" l="1"/>
  <c r="P18"/>
  <c r="GF18"/>
  <c r="CU18"/>
  <c r="O18"/>
  <c r="GE18"/>
  <c r="CY18"/>
  <c r="GM18"/>
  <c r="DC18"/>
  <c r="HC18"/>
  <c r="HG18" s="1"/>
  <c r="FC18"/>
  <c r="FM18" s="1"/>
  <c r="EI18" s="1"/>
  <c r="EY18"/>
  <c r="EW18"/>
  <c r="CU31"/>
  <c r="DE31" s="1"/>
  <c r="CA31" s="1"/>
  <c r="DG31" s="1"/>
  <c r="O31"/>
  <c r="GE31"/>
  <c r="CY31"/>
  <c r="GM31"/>
  <c r="DC31"/>
  <c r="HC31"/>
  <c r="HG31" s="1"/>
  <c r="FC31"/>
  <c r="FM31" s="1"/>
  <c r="EI31" s="1"/>
  <c r="FO31"/>
  <c r="EY31"/>
  <c r="EW31"/>
  <c r="CU34"/>
  <c r="DE34" s="1"/>
  <c r="CA34" s="1"/>
  <c r="DG34" s="1"/>
  <c r="O34"/>
  <c r="GE34"/>
  <c r="CY34"/>
  <c r="GM34"/>
  <c r="DC34"/>
  <c r="HC34"/>
  <c r="FC34"/>
  <c r="FM34" s="1"/>
  <c r="EI34" s="1"/>
  <c r="EY34"/>
  <c r="EW34"/>
  <c r="GV18"/>
  <c r="FD18"/>
  <c r="FN18" s="1"/>
  <c r="EJ18" s="1"/>
  <c r="EZ18"/>
  <c r="EX18"/>
  <c r="CV31"/>
  <c r="GF31"/>
  <c r="P31"/>
  <c r="GV31"/>
  <c r="GR31"/>
  <c r="FD31"/>
  <c r="FN31" s="1"/>
  <c r="EJ31" s="1"/>
  <c r="FP31"/>
  <c r="EZ31"/>
  <c r="EX31"/>
  <c r="CV34"/>
  <c r="P34"/>
  <c r="GF34"/>
  <c r="GV34" s="1"/>
  <c r="GR34"/>
  <c r="FD34"/>
  <c r="FN34" s="1"/>
  <c r="EJ34" s="1"/>
  <c r="EZ34"/>
  <c r="EX34"/>
  <c r="BG34"/>
  <c r="CO34"/>
  <c r="CQ34" s="1"/>
  <c r="BJ34"/>
  <c r="AF34" s="1"/>
  <c r="CP34"/>
  <c r="CR34" s="1"/>
  <c r="CZ34"/>
  <c r="DD34"/>
  <c r="HH34" s="1"/>
  <c r="BG31"/>
  <c r="CO31"/>
  <c r="CQ31" s="1"/>
  <c r="BJ31"/>
  <c r="AF31" s="1"/>
  <c r="CP31"/>
  <c r="CR31" s="1"/>
  <c r="CZ31"/>
  <c r="DF31" s="1"/>
  <c r="CB31" s="1"/>
  <c r="DH31" s="1"/>
  <c r="DD31"/>
  <c r="BG18"/>
  <c r="CO18"/>
  <c r="CQ18" s="1"/>
  <c r="BJ18"/>
  <c r="AF18" s="1"/>
  <c r="CP18"/>
  <c r="CR18" s="1"/>
  <c r="CZ18"/>
  <c r="GR18" s="1"/>
  <c r="DD18"/>
  <c r="EQ448"/>
  <c r="ER448"/>
  <c r="EQ449"/>
  <c r="ER449"/>
  <c r="EQ488"/>
  <c r="ER488"/>
  <c r="EQ489"/>
  <c r="ER489"/>
  <c r="EQ490"/>
  <c r="ER490"/>
  <c r="EM449"/>
  <c r="EN449"/>
  <c r="EM488"/>
  <c r="EN488"/>
  <c r="EM489"/>
  <c r="EN489"/>
  <c r="EM490"/>
  <c r="EN490"/>
  <c r="EE447"/>
  <c r="FK447" s="1"/>
  <c r="EF447"/>
  <c r="FL447" s="1"/>
  <c r="EG447"/>
  <c r="EH447"/>
  <c r="EE448"/>
  <c r="FK448" s="1"/>
  <c r="EF448"/>
  <c r="FL448" s="1"/>
  <c r="EG448"/>
  <c r="EH448"/>
  <c r="EE449"/>
  <c r="FK449" s="1"/>
  <c r="EF449"/>
  <c r="FL449" s="1"/>
  <c r="EG449"/>
  <c r="EH449"/>
  <c r="EE488"/>
  <c r="FK488" s="1"/>
  <c r="EF488"/>
  <c r="FL488" s="1"/>
  <c r="EG488"/>
  <c r="EH488"/>
  <c r="EE489"/>
  <c r="FK489" s="1"/>
  <c r="EF489"/>
  <c r="FL489" s="1"/>
  <c r="EG489"/>
  <c r="EH489"/>
  <c r="EA447"/>
  <c r="FG447" s="1"/>
  <c r="EB447"/>
  <c r="FH447" s="1"/>
  <c r="EA448"/>
  <c r="FG448" s="1"/>
  <c r="EB448"/>
  <c r="FH448" s="1"/>
  <c r="EA449"/>
  <c r="FG449" s="1"/>
  <c r="EB449"/>
  <c r="FH449" s="1"/>
  <c r="EA488"/>
  <c r="FG488" s="1"/>
  <c r="EB488"/>
  <c r="FH488" s="1"/>
  <c r="EA489"/>
  <c r="FG489" s="1"/>
  <c r="EB489"/>
  <c r="FH489" s="1"/>
  <c r="DW448"/>
  <c r="FC448" s="1"/>
  <c r="FM448" s="1"/>
  <c r="DX448"/>
  <c r="FD448" s="1"/>
  <c r="FN448" s="1"/>
  <c r="DW449"/>
  <c r="FC449" s="1"/>
  <c r="FM449" s="1"/>
  <c r="DX449"/>
  <c r="FD449" s="1"/>
  <c r="FN449" s="1"/>
  <c r="DW488"/>
  <c r="FC488" s="1"/>
  <c r="FM488" s="1"/>
  <c r="DX488"/>
  <c r="FD488" s="1"/>
  <c r="FN488" s="1"/>
  <c r="DW489"/>
  <c r="FC489" s="1"/>
  <c r="FM489" s="1"/>
  <c r="DX489"/>
  <c r="FD489" s="1"/>
  <c r="FN489" s="1"/>
  <c r="CM448"/>
  <c r="CN448"/>
  <c r="CM449"/>
  <c r="CN449"/>
  <c r="CM488"/>
  <c r="CN488"/>
  <c r="CM489"/>
  <c r="CN489"/>
  <c r="CM490"/>
  <c r="CN490"/>
  <c r="CI449"/>
  <c r="GO449" s="1"/>
  <c r="CJ449"/>
  <c r="GP449" s="1"/>
  <c r="CI488"/>
  <c r="GO488" s="1"/>
  <c r="CJ488"/>
  <c r="GP488" s="1"/>
  <c r="CI489"/>
  <c r="GO489" s="1"/>
  <c r="CJ489"/>
  <c r="GP489" s="1"/>
  <c r="CI490"/>
  <c r="GO490" s="1"/>
  <c r="CJ490"/>
  <c r="GP490" s="1"/>
  <c r="CF449"/>
  <c r="GH449" s="1"/>
  <c r="GX449" s="1"/>
  <c r="CF488"/>
  <c r="GH488" s="1"/>
  <c r="GX488" s="1"/>
  <c r="CF489"/>
  <c r="GH489" s="1"/>
  <c r="GX489" s="1"/>
  <c r="CF490"/>
  <c r="GH490" s="1"/>
  <c r="GX490" s="1"/>
  <c r="CE449"/>
  <c r="GG449" s="1"/>
  <c r="GW449" s="1"/>
  <c r="CE488"/>
  <c r="GG488" s="1"/>
  <c r="CE489"/>
  <c r="GG489" s="1"/>
  <c r="GW489" s="1"/>
  <c r="BW449"/>
  <c r="HC449" s="1"/>
  <c r="HG449" s="1"/>
  <c r="BX449"/>
  <c r="HD449" s="1"/>
  <c r="HH449" s="1"/>
  <c r="BY449"/>
  <c r="CO449" s="1"/>
  <c r="BZ449"/>
  <c r="CP449" s="1"/>
  <c r="BW488"/>
  <c r="HC488" s="1"/>
  <c r="HG488" s="1"/>
  <c r="BX488"/>
  <c r="HD488" s="1"/>
  <c r="HH488" s="1"/>
  <c r="BY488"/>
  <c r="CO488" s="1"/>
  <c r="BZ488"/>
  <c r="CP488" s="1"/>
  <c r="BW489"/>
  <c r="HC489" s="1"/>
  <c r="HG489" s="1"/>
  <c r="BX489"/>
  <c r="HD489" s="1"/>
  <c r="HH489" s="1"/>
  <c r="BY489"/>
  <c r="CO489" s="1"/>
  <c r="BZ489"/>
  <c r="CP489" s="1"/>
  <c r="BW490"/>
  <c r="BX490"/>
  <c r="BY490"/>
  <c r="BZ490"/>
  <c r="CP490" s="1"/>
  <c r="BW491"/>
  <c r="BX491"/>
  <c r="BY491"/>
  <c r="BZ491"/>
  <c r="BW492"/>
  <c r="BX492"/>
  <c r="BY492"/>
  <c r="BZ492"/>
  <c r="BS449"/>
  <c r="GM449" s="1"/>
  <c r="BT449"/>
  <c r="GN449" s="1"/>
  <c r="BS488"/>
  <c r="GM488" s="1"/>
  <c r="BT488"/>
  <c r="GN488" s="1"/>
  <c r="BS489"/>
  <c r="GM489" s="1"/>
  <c r="BT489"/>
  <c r="GN489" s="1"/>
  <c r="BS490"/>
  <c r="BT490"/>
  <c r="CZ490" s="1"/>
  <c r="BO449"/>
  <c r="BP449"/>
  <c r="CV449" s="1"/>
  <c r="BO488"/>
  <c r="BP488"/>
  <c r="CV488" s="1"/>
  <c r="BO489"/>
  <c r="BP489"/>
  <c r="CV489" s="1"/>
  <c r="BO490"/>
  <c r="BP490"/>
  <c r="BG488"/>
  <c r="BH488"/>
  <c r="BJ488" s="1"/>
  <c r="AF488" s="1"/>
  <c r="BG489"/>
  <c r="BH489"/>
  <c r="BG490"/>
  <c r="BH490"/>
  <c r="BJ490" s="1"/>
  <c r="AF490" s="1"/>
  <c r="BJ489"/>
  <c r="AF489" s="1"/>
  <c r="DI449"/>
  <c r="DJ449"/>
  <c r="DI488"/>
  <c r="DJ488"/>
  <c r="DI489"/>
  <c r="DJ489"/>
  <c r="E386" i="10"/>
  <c r="E381"/>
  <c r="E376"/>
  <c r="E353"/>
  <c r="E348"/>
  <c r="E343"/>
  <c r="E320"/>
  <c r="E315"/>
  <c r="E310"/>
  <c r="E287"/>
  <c r="E282"/>
  <c r="E277"/>
  <c r="E221"/>
  <c r="E216"/>
  <c r="E211"/>
  <c r="E188"/>
  <c r="E183"/>
  <c r="E178"/>
  <c r="E155"/>
  <c r="E150"/>
  <c r="E145"/>
  <c r="E122"/>
  <c r="E117"/>
  <c r="E112"/>
  <c r="E89"/>
  <c r="E84"/>
  <c r="E79"/>
  <c r="E57"/>
  <c r="E52"/>
  <c r="E47"/>
  <c r="S370"/>
  <c r="R370"/>
  <c r="S337"/>
  <c r="R337"/>
  <c r="S304"/>
  <c r="R304"/>
  <c r="S271"/>
  <c r="R271"/>
  <c r="S238"/>
  <c r="R238"/>
  <c r="S205"/>
  <c r="R205"/>
  <c r="S172"/>
  <c r="R172"/>
  <c r="S139"/>
  <c r="R139"/>
  <c r="S106"/>
  <c r="R106"/>
  <c r="S73"/>
  <c r="R73"/>
  <c r="S41"/>
  <c r="R41"/>
  <c r="S9"/>
  <c r="R9"/>
  <c r="E380" i="4"/>
  <c r="E375"/>
  <c r="E370"/>
  <c r="E347"/>
  <c r="E342"/>
  <c r="E337"/>
  <c r="E314"/>
  <c r="E309"/>
  <c r="E304"/>
  <c r="E281"/>
  <c r="E276"/>
  <c r="E271"/>
  <c r="E218"/>
  <c r="E213"/>
  <c r="E208"/>
  <c r="E185"/>
  <c r="E180"/>
  <c r="E175"/>
  <c r="E152"/>
  <c r="E147"/>
  <c r="E142"/>
  <c r="E119"/>
  <c r="E114"/>
  <c r="E109"/>
  <c r="E86"/>
  <c r="E81"/>
  <c r="E76"/>
  <c r="E54"/>
  <c r="E49"/>
  <c r="E44"/>
  <c r="N381" i="11"/>
  <c r="M381"/>
  <c r="L381"/>
  <c r="K381"/>
  <c r="J381"/>
  <c r="I381"/>
  <c r="H381"/>
  <c r="G381"/>
  <c r="F381"/>
  <c r="E381"/>
  <c r="D381"/>
  <c r="C381"/>
  <c r="B381"/>
  <c r="N380"/>
  <c r="M380"/>
  <c r="L380"/>
  <c r="K380"/>
  <c r="J380"/>
  <c r="I380"/>
  <c r="H380"/>
  <c r="G380"/>
  <c r="F380"/>
  <c r="E380"/>
  <c r="D380"/>
  <c r="C380"/>
  <c r="B380"/>
  <c r="N379"/>
  <c r="M379"/>
  <c r="L379"/>
  <c r="K379"/>
  <c r="J379"/>
  <c r="I379"/>
  <c r="H379"/>
  <c r="G379"/>
  <c r="F379"/>
  <c r="E379"/>
  <c r="D379"/>
  <c r="C379"/>
  <c r="B379"/>
  <c r="N378"/>
  <c r="M378"/>
  <c r="L378"/>
  <c r="K378"/>
  <c r="J378"/>
  <c r="I378"/>
  <c r="H378"/>
  <c r="G378"/>
  <c r="F378"/>
  <c r="E378"/>
  <c r="D378"/>
  <c r="C378"/>
  <c r="B378"/>
  <c r="N376"/>
  <c r="M376"/>
  <c r="L376"/>
  <c r="K376"/>
  <c r="J376"/>
  <c r="I376"/>
  <c r="H376"/>
  <c r="G376"/>
  <c r="F376"/>
  <c r="E376"/>
  <c r="D376"/>
  <c r="C376"/>
  <c r="B376"/>
  <c r="N375"/>
  <c r="M375"/>
  <c r="L375"/>
  <c r="K375"/>
  <c r="J375"/>
  <c r="I375"/>
  <c r="H375"/>
  <c r="G375"/>
  <c r="F375"/>
  <c r="E375"/>
  <c r="D375"/>
  <c r="C375"/>
  <c r="B375"/>
  <c r="N374"/>
  <c r="M374"/>
  <c r="L374"/>
  <c r="K374"/>
  <c r="J374"/>
  <c r="I374"/>
  <c r="H374"/>
  <c r="G374"/>
  <c r="F374"/>
  <c r="E374"/>
  <c r="D374"/>
  <c r="C374"/>
  <c r="B374"/>
  <c r="N373"/>
  <c r="M373"/>
  <c r="L373"/>
  <c r="K373"/>
  <c r="J373"/>
  <c r="I373"/>
  <c r="H373"/>
  <c r="G373"/>
  <c r="F373"/>
  <c r="E373"/>
  <c r="D373"/>
  <c r="C373"/>
  <c r="B373"/>
  <c r="N371"/>
  <c r="M371"/>
  <c r="L371"/>
  <c r="K371"/>
  <c r="J371"/>
  <c r="I371"/>
  <c r="H371"/>
  <c r="G371"/>
  <c r="F371"/>
  <c r="E371"/>
  <c r="D371"/>
  <c r="C371"/>
  <c r="B371"/>
  <c r="N370"/>
  <c r="M370"/>
  <c r="L370"/>
  <c r="K370"/>
  <c r="J370"/>
  <c r="I370"/>
  <c r="H370"/>
  <c r="G370"/>
  <c r="F370"/>
  <c r="E370"/>
  <c r="D370"/>
  <c r="C370"/>
  <c r="B370"/>
  <c r="N369"/>
  <c r="M369"/>
  <c r="L369"/>
  <c r="K369"/>
  <c r="J369"/>
  <c r="I369"/>
  <c r="H369"/>
  <c r="G369"/>
  <c r="F369"/>
  <c r="E369"/>
  <c r="D369"/>
  <c r="C369"/>
  <c r="B369"/>
  <c r="N368"/>
  <c r="M368"/>
  <c r="L368"/>
  <c r="K368"/>
  <c r="J368"/>
  <c r="I368"/>
  <c r="H368"/>
  <c r="G368"/>
  <c r="F368"/>
  <c r="E368"/>
  <c r="D368"/>
  <c r="C368"/>
  <c r="B368"/>
  <c r="N366"/>
  <c r="M366"/>
  <c r="L366"/>
  <c r="K366"/>
  <c r="J366"/>
  <c r="I366"/>
  <c r="H366"/>
  <c r="G366"/>
  <c r="F366"/>
  <c r="E366"/>
  <c r="D366"/>
  <c r="C366"/>
  <c r="B366"/>
  <c r="N365"/>
  <c r="M365"/>
  <c r="L365"/>
  <c r="K365"/>
  <c r="J365"/>
  <c r="I365"/>
  <c r="H365"/>
  <c r="G365"/>
  <c r="F365"/>
  <c r="E365"/>
  <c r="D365"/>
  <c r="C365"/>
  <c r="B365"/>
  <c r="N364"/>
  <c r="M364"/>
  <c r="L364"/>
  <c r="K364"/>
  <c r="J364"/>
  <c r="I364"/>
  <c r="H364"/>
  <c r="G364"/>
  <c r="F364"/>
  <c r="E364"/>
  <c r="D364"/>
  <c r="C364"/>
  <c r="B364"/>
  <c r="N363"/>
  <c r="M363"/>
  <c r="L363"/>
  <c r="K363"/>
  <c r="J363"/>
  <c r="I363"/>
  <c r="H363"/>
  <c r="G363"/>
  <c r="F363"/>
  <c r="E363"/>
  <c r="D363"/>
  <c r="C363"/>
  <c r="B363"/>
  <c r="N349"/>
  <c r="M349"/>
  <c r="L349"/>
  <c r="K349"/>
  <c r="J349"/>
  <c r="I349"/>
  <c r="H349"/>
  <c r="G349"/>
  <c r="F349"/>
  <c r="E349"/>
  <c r="D349"/>
  <c r="C349"/>
  <c r="B349"/>
  <c r="N348"/>
  <c r="M348"/>
  <c r="L348"/>
  <c r="K348"/>
  <c r="J348"/>
  <c r="I348"/>
  <c r="H348"/>
  <c r="G348"/>
  <c r="F348"/>
  <c r="E348"/>
  <c r="D348"/>
  <c r="C348"/>
  <c r="B348"/>
  <c r="N347"/>
  <c r="M347"/>
  <c r="L347"/>
  <c r="K347"/>
  <c r="J347"/>
  <c r="I347"/>
  <c r="H347"/>
  <c r="G347"/>
  <c r="F347"/>
  <c r="E347"/>
  <c r="D347"/>
  <c r="C347"/>
  <c r="B347"/>
  <c r="N346"/>
  <c r="M346"/>
  <c r="L346"/>
  <c r="K346"/>
  <c r="J346"/>
  <c r="I346"/>
  <c r="H346"/>
  <c r="G346"/>
  <c r="F346"/>
  <c r="E346"/>
  <c r="D346"/>
  <c r="C346"/>
  <c r="B346"/>
  <c r="N344"/>
  <c r="M344"/>
  <c r="L344"/>
  <c r="K344"/>
  <c r="J344"/>
  <c r="I344"/>
  <c r="H344"/>
  <c r="G344"/>
  <c r="F344"/>
  <c r="E344"/>
  <c r="D344"/>
  <c r="C344"/>
  <c r="B344"/>
  <c r="N343"/>
  <c r="M343"/>
  <c r="L343"/>
  <c r="K343"/>
  <c r="J343"/>
  <c r="I343"/>
  <c r="H343"/>
  <c r="G343"/>
  <c r="F343"/>
  <c r="E343"/>
  <c r="D343"/>
  <c r="C343"/>
  <c r="B343"/>
  <c r="N342"/>
  <c r="M342"/>
  <c r="L342"/>
  <c r="K342"/>
  <c r="J342"/>
  <c r="I342"/>
  <c r="H342"/>
  <c r="G342"/>
  <c r="F342"/>
  <c r="E342"/>
  <c r="D342"/>
  <c r="C342"/>
  <c r="B342"/>
  <c r="N341"/>
  <c r="M341"/>
  <c r="L341"/>
  <c r="K341"/>
  <c r="J341"/>
  <c r="I341"/>
  <c r="H341"/>
  <c r="G341"/>
  <c r="F341"/>
  <c r="E341"/>
  <c r="D341"/>
  <c r="C341"/>
  <c r="B341"/>
  <c r="N339"/>
  <c r="M339"/>
  <c r="L339"/>
  <c r="K339"/>
  <c r="J339"/>
  <c r="I339"/>
  <c r="H339"/>
  <c r="G339"/>
  <c r="F339"/>
  <c r="E339"/>
  <c r="D339"/>
  <c r="C339"/>
  <c r="B339"/>
  <c r="N338"/>
  <c r="M338"/>
  <c r="L338"/>
  <c r="K338"/>
  <c r="J338"/>
  <c r="I338"/>
  <c r="H338"/>
  <c r="G338"/>
  <c r="F338"/>
  <c r="E338"/>
  <c r="D338"/>
  <c r="C338"/>
  <c r="B338"/>
  <c r="N337"/>
  <c r="M337"/>
  <c r="L337"/>
  <c r="K337"/>
  <c r="J337"/>
  <c r="I337"/>
  <c r="H337"/>
  <c r="G337"/>
  <c r="F337"/>
  <c r="E337"/>
  <c r="D337"/>
  <c r="C337"/>
  <c r="B337"/>
  <c r="N336"/>
  <c r="M336"/>
  <c r="L336"/>
  <c r="K336"/>
  <c r="J336"/>
  <c r="I336"/>
  <c r="H336"/>
  <c r="G336"/>
  <c r="F336"/>
  <c r="E336"/>
  <c r="D336"/>
  <c r="C336"/>
  <c r="B336"/>
  <c r="N334"/>
  <c r="M334"/>
  <c r="L334"/>
  <c r="K334"/>
  <c r="J334"/>
  <c r="I334"/>
  <c r="H334"/>
  <c r="G334"/>
  <c r="F334"/>
  <c r="E334"/>
  <c r="D334"/>
  <c r="C334"/>
  <c r="B334"/>
  <c r="N333"/>
  <c r="M333"/>
  <c r="L333"/>
  <c r="K333"/>
  <c r="J333"/>
  <c r="I333"/>
  <c r="H333"/>
  <c r="G333"/>
  <c r="F333"/>
  <c r="E333"/>
  <c r="D333"/>
  <c r="C333"/>
  <c r="B333"/>
  <c r="N332"/>
  <c r="M332"/>
  <c r="L332"/>
  <c r="K332"/>
  <c r="J332"/>
  <c r="I332"/>
  <c r="H332"/>
  <c r="G332"/>
  <c r="F332"/>
  <c r="E332"/>
  <c r="D332"/>
  <c r="C332"/>
  <c r="B332"/>
  <c r="N331"/>
  <c r="M331"/>
  <c r="L331"/>
  <c r="K331"/>
  <c r="J331"/>
  <c r="I331"/>
  <c r="H331"/>
  <c r="G331"/>
  <c r="F331"/>
  <c r="E331"/>
  <c r="D331"/>
  <c r="C331"/>
  <c r="B331"/>
  <c r="N317"/>
  <c r="M317"/>
  <c r="L317"/>
  <c r="K317"/>
  <c r="J317"/>
  <c r="I317"/>
  <c r="H317"/>
  <c r="G317"/>
  <c r="F317"/>
  <c r="E317"/>
  <c r="D317"/>
  <c r="C317"/>
  <c r="B317"/>
  <c r="N316"/>
  <c r="M316"/>
  <c r="L316"/>
  <c r="K316"/>
  <c r="J316"/>
  <c r="I316"/>
  <c r="H316"/>
  <c r="G316"/>
  <c r="F316"/>
  <c r="E316"/>
  <c r="D316"/>
  <c r="C316"/>
  <c r="B316"/>
  <c r="N315"/>
  <c r="M315"/>
  <c r="L315"/>
  <c r="K315"/>
  <c r="J315"/>
  <c r="I315"/>
  <c r="H315"/>
  <c r="G315"/>
  <c r="F315"/>
  <c r="E315"/>
  <c r="D315"/>
  <c r="C315"/>
  <c r="B315"/>
  <c r="N314"/>
  <c r="M314"/>
  <c r="L314"/>
  <c r="K314"/>
  <c r="J314"/>
  <c r="I314"/>
  <c r="H314"/>
  <c r="G314"/>
  <c r="F314"/>
  <c r="E314"/>
  <c r="D314"/>
  <c r="C314"/>
  <c r="B314"/>
  <c r="N312"/>
  <c r="M312"/>
  <c r="L312"/>
  <c r="K312"/>
  <c r="J312"/>
  <c r="I312"/>
  <c r="H312"/>
  <c r="G312"/>
  <c r="F312"/>
  <c r="E312"/>
  <c r="D312"/>
  <c r="C312"/>
  <c r="B312"/>
  <c r="N311"/>
  <c r="M311"/>
  <c r="L311"/>
  <c r="K311"/>
  <c r="J311"/>
  <c r="I311"/>
  <c r="H311"/>
  <c r="G311"/>
  <c r="F311"/>
  <c r="E311"/>
  <c r="D311"/>
  <c r="C311"/>
  <c r="B311"/>
  <c r="N310"/>
  <c r="M310"/>
  <c r="L310"/>
  <c r="K310"/>
  <c r="J310"/>
  <c r="I310"/>
  <c r="H310"/>
  <c r="G310"/>
  <c r="F310"/>
  <c r="E310"/>
  <c r="D310"/>
  <c r="C310"/>
  <c r="B310"/>
  <c r="N309"/>
  <c r="M309"/>
  <c r="L309"/>
  <c r="K309"/>
  <c r="J309"/>
  <c r="I309"/>
  <c r="H309"/>
  <c r="G309"/>
  <c r="F309"/>
  <c r="E309"/>
  <c r="D309"/>
  <c r="C309"/>
  <c r="B309"/>
  <c r="N307"/>
  <c r="M307"/>
  <c r="L307"/>
  <c r="K307"/>
  <c r="J307"/>
  <c r="I307"/>
  <c r="H307"/>
  <c r="G307"/>
  <c r="F307"/>
  <c r="E307"/>
  <c r="D307"/>
  <c r="C307"/>
  <c r="B307"/>
  <c r="N306"/>
  <c r="M306"/>
  <c r="L306"/>
  <c r="K306"/>
  <c r="J306"/>
  <c r="I306"/>
  <c r="H306"/>
  <c r="G306"/>
  <c r="F306"/>
  <c r="E306"/>
  <c r="D306"/>
  <c r="C306"/>
  <c r="B306"/>
  <c r="N305"/>
  <c r="M305"/>
  <c r="L305"/>
  <c r="K305"/>
  <c r="J305"/>
  <c r="I305"/>
  <c r="H305"/>
  <c r="G305"/>
  <c r="F305"/>
  <c r="E305"/>
  <c r="D305"/>
  <c r="C305"/>
  <c r="B305"/>
  <c r="N304"/>
  <c r="M304"/>
  <c r="L304"/>
  <c r="K304"/>
  <c r="J304"/>
  <c r="I304"/>
  <c r="H304"/>
  <c r="G304"/>
  <c r="F304"/>
  <c r="E304"/>
  <c r="D304"/>
  <c r="C304"/>
  <c r="B304"/>
  <c r="N302"/>
  <c r="M302"/>
  <c r="L302"/>
  <c r="K302"/>
  <c r="J302"/>
  <c r="I302"/>
  <c r="H302"/>
  <c r="G302"/>
  <c r="F302"/>
  <c r="E302"/>
  <c r="D302"/>
  <c r="C302"/>
  <c r="B302"/>
  <c r="N301"/>
  <c r="M301"/>
  <c r="L301"/>
  <c r="K301"/>
  <c r="J301"/>
  <c r="I301"/>
  <c r="H301"/>
  <c r="G301"/>
  <c r="F301"/>
  <c r="E301"/>
  <c r="D301"/>
  <c r="C301"/>
  <c r="B301"/>
  <c r="N300"/>
  <c r="M300"/>
  <c r="L300"/>
  <c r="K300"/>
  <c r="J300"/>
  <c r="I300"/>
  <c r="H300"/>
  <c r="G300"/>
  <c r="F300"/>
  <c r="E300"/>
  <c r="D300"/>
  <c r="C300"/>
  <c r="B300"/>
  <c r="N299"/>
  <c r="M299"/>
  <c r="L299"/>
  <c r="K299"/>
  <c r="J299"/>
  <c r="I299"/>
  <c r="H299"/>
  <c r="G299"/>
  <c r="F299"/>
  <c r="E299"/>
  <c r="D299"/>
  <c r="C299"/>
  <c r="B299"/>
  <c r="N285"/>
  <c r="M285"/>
  <c r="L285"/>
  <c r="K285"/>
  <c r="J285"/>
  <c r="I285"/>
  <c r="H285"/>
  <c r="G285"/>
  <c r="F285"/>
  <c r="E285"/>
  <c r="D285"/>
  <c r="C285"/>
  <c r="B285"/>
  <c r="N284"/>
  <c r="M284"/>
  <c r="L284"/>
  <c r="K284"/>
  <c r="J284"/>
  <c r="I284"/>
  <c r="H284"/>
  <c r="G284"/>
  <c r="F284"/>
  <c r="E284"/>
  <c r="D284"/>
  <c r="C284"/>
  <c r="B284"/>
  <c r="N283"/>
  <c r="M283"/>
  <c r="L283"/>
  <c r="K283"/>
  <c r="J283"/>
  <c r="I283"/>
  <c r="H283"/>
  <c r="G283"/>
  <c r="F283"/>
  <c r="E283"/>
  <c r="D283"/>
  <c r="C283"/>
  <c r="B283"/>
  <c r="N282"/>
  <c r="M282"/>
  <c r="L282"/>
  <c r="K282"/>
  <c r="J282"/>
  <c r="I282"/>
  <c r="H282"/>
  <c r="G282"/>
  <c r="F282"/>
  <c r="E282"/>
  <c r="D282"/>
  <c r="C282"/>
  <c r="B282"/>
  <c r="N280"/>
  <c r="M280"/>
  <c r="L280"/>
  <c r="K280"/>
  <c r="J280"/>
  <c r="I280"/>
  <c r="H280"/>
  <c r="G280"/>
  <c r="F280"/>
  <c r="E280"/>
  <c r="D280"/>
  <c r="C280"/>
  <c r="B280"/>
  <c r="N279"/>
  <c r="M279"/>
  <c r="L279"/>
  <c r="K279"/>
  <c r="J279"/>
  <c r="I279"/>
  <c r="H279"/>
  <c r="G279"/>
  <c r="F279"/>
  <c r="E279"/>
  <c r="D279"/>
  <c r="C279"/>
  <c r="B279"/>
  <c r="N278"/>
  <c r="M278"/>
  <c r="L278"/>
  <c r="K278"/>
  <c r="J278"/>
  <c r="I278"/>
  <c r="H278"/>
  <c r="G278"/>
  <c r="F278"/>
  <c r="E278"/>
  <c r="D278"/>
  <c r="C278"/>
  <c r="B278"/>
  <c r="N277"/>
  <c r="M277"/>
  <c r="L277"/>
  <c r="K277"/>
  <c r="J277"/>
  <c r="I277"/>
  <c r="H277"/>
  <c r="G277"/>
  <c r="F277"/>
  <c r="E277"/>
  <c r="D277"/>
  <c r="C277"/>
  <c r="B277"/>
  <c r="N275"/>
  <c r="M275"/>
  <c r="L275"/>
  <c r="K275"/>
  <c r="J275"/>
  <c r="I275"/>
  <c r="H275"/>
  <c r="G275"/>
  <c r="F275"/>
  <c r="E275"/>
  <c r="D275"/>
  <c r="C275"/>
  <c r="B275"/>
  <c r="N274"/>
  <c r="M274"/>
  <c r="L274"/>
  <c r="K274"/>
  <c r="J274"/>
  <c r="I274"/>
  <c r="H274"/>
  <c r="G274"/>
  <c r="F274"/>
  <c r="E274"/>
  <c r="D274"/>
  <c r="C274"/>
  <c r="B274"/>
  <c r="N273"/>
  <c r="M273"/>
  <c r="L273"/>
  <c r="K273"/>
  <c r="J273"/>
  <c r="I273"/>
  <c r="H273"/>
  <c r="G273"/>
  <c r="F273"/>
  <c r="E273"/>
  <c r="D273"/>
  <c r="C273"/>
  <c r="B273"/>
  <c r="N272"/>
  <c r="M272"/>
  <c r="L272"/>
  <c r="K272"/>
  <c r="J272"/>
  <c r="I272"/>
  <c r="H272"/>
  <c r="G272"/>
  <c r="F272"/>
  <c r="E272"/>
  <c r="D272"/>
  <c r="C272"/>
  <c r="B272"/>
  <c r="N270"/>
  <c r="M270"/>
  <c r="L270"/>
  <c r="K270"/>
  <c r="J270"/>
  <c r="I270"/>
  <c r="H270"/>
  <c r="G270"/>
  <c r="F270"/>
  <c r="E270"/>
  <c r="D270"/>
  <c r="C270"/>
  <c r="B270"/>
  <c r="N269"/>
  <c r="M269"/>
  <c r="L269"/>
  <c r="K269"/>
  <c r="J269"/>
  <c r="I269"/>
  <c r="H269"/>
  <c r="G269"/>
  <c r="F269"/>
  <c r="E269"/>
  <c r="D269"/>
  <c r="C269"/>
  <c r="B269"/>
  <c r="N268"/>
  <c r="M268"/>
  <c r="L268"/>
  <c r="K268"/>
  <c r="J268"/>
  <c r="I268"/>
  <c r="H268"/>
  <c r="G268"/>
  <c r="F268"/>
  <c r="E268"/>
  <c r="D268"/>
  <c r="C268"/>
  <c r="B268"/>
  <c r="N267"/>
  <c r="M267"/>
  <c r="L267"/>
  <c r="K267"/>
  <c r="J267"/>
  <c r="I267"/>
  <c r="H267"/>
  <c r="G267"/>
  <c r="F267"/>
  <c r="E267"/>
  <c r="D267"/>
  <c r="C267"/>
  <c r="B267"/>
  <c r="N253"/>
  <c r="M253"/>
  <c r="L253"/>
  <c r="K253"/>
  <c r="J253"/>
  <c r="I253"/>
  <c r="H253"/>
  <c r="G253"/>
  <c r="F253"/>
  <c r="E253"/>
  <c r="D253"/>
  <c r="C253"/>
  <c r="B253"/>
  <c r="N252"/>
  <c r="M252"/>
  <c r="L252"/>
  <c r="K252"/>
  <c r="J252"/>
  <c r="I252"/>
  <c r="H252"/>
  <c r="G252"/>
  <c r="F252"/>
  <c r="E252"/>
  <c r="D252"/>
  <c r="C252"/>
  <c r="B252"/>
  <c r="N251"/>
  <c r="M251"/>
  <c r="L251"/>
  <c r="K251"/>
  <c r="J251"/>
  <c r="I251"/>
  <c r="H251"/>
  <c r="G251"/>
  <c r="F251"/>
  <c r="E251"/>
  <c r="D251"/>
  <c r="C251"/>
  <c r="B251"/>
  <c r="N250"/>
  <c r="M250"/>
  <c r="L250"/>
  <c r="K250"/>
  <c r="J250"/>
  <c r="I250"/>
  <c r="H250"/>
  <c r="G250"/>
  <c r="F250"/>
  <c r="E250"/>
  <c r="D250"/>
  <c r="C250"/>
  <c r="B250"/>
  <c r="N248"/>
  <c r="M248"/>
  <c r="L248"/>
  <c r="K248"/>
  <c r="J248"/>
  <c r="I248"/>
  <c r="H248"/>
  <c r="G248"/>
  <c r="F248"/>
  <c r="E248"/>
  <c r="D248"/>
  <c r="C248"/>
  <c r="B248"/>
  <c r="N247"/>
  <c r="M247"/>
  <c r="L247"/>
  <c r="K247"/>
  <c r="J247"/>
  <c r="I247"/>
  <c r="H247"/>
  <c r="G247"/>
  <c r="F247"/>
  <c r="E247"/>
  <c r="D247"/>
  <c r="C247"/>
  <c r="B247"/>
  <c r="N246"/>
  <c r="M246"/>
  <c r="L246"/>
  <c r="K246"/>
  <c r="J246"/>
  <c r="I246"/>
  <c r="H246"/>
  <c r="G246"/>
  <c r="F246"/>
  <c r="E246"/>
  <c r="D246"/>
  <c r="C246"/>
  <c r="B246"/>
  <c r="N245"/>
  <c r="M245"/>
  <c r="L245"/>
  <c r="K245"/>
  <c r="J245"/>
  <c r="I245"/>
  <c r="H245"/>
  <c r="G245"/>
  <c r="F245"/>
  <c r="E245"/>
  <c r="D245"/>
  <c r="C245"/>
  <c r="B245"/>
  <c r="N243"/>
  <c r="M243"/>
  <c r="L243"/>
  <c r="K243"/>
  <c r="J243"/>
  <c r="I243"/>
  <c r="H243"/>
  <c r="G243"/>
  <c r="F243"/>
  <c r="E243"/>
  <c r="D243"/>
  <c r="C243"/>
  <c r="B243"/>
  <c r="N242"/>
  <c r="M242"/>
  <c r="L242"/>
  <c r="K242"/>
  <c r="J242"/>
  <c r="I242"/>
  <c r="H242"/>
  <c r="G242"/>
  <c r="F242"/>
  <c r="E242"/>
  <c r="D242"/>
  <c r="C242"/>
  <c r="B242"/>
  <c r="N241"/>
  <c r="M241"/>
  <c r="L241"/>
  <c r="K241"/>
  <c r="J241"/>
  <c r="I241"/>
  <c r="H241"/>
  <c r="G241"/>
  <c r="F241"/>
  <c r="E241"/>
  <c r="D241"/>
  <c r="C241"/>
  <c r="B241"/>
  <c r="N240"/>
  <c r="M240"/>
  <c r="L240"/>
  <c r="K240"/>
  <c r="J240"/>
  <c r="I240"/>
  <c r="H240"/>
  <c r="G240"/>
  <c r="F240"/>
  <c r="E240"/>
  <c r="D240"/>
  <c r="C240"/>
  <c r="B240"/>
  <c r="N238"/>
  <c r="M238"/>
  <c r="L238"/>
  <c r="K238"/>
  <c r="J238"/>
  <c r="I238"/>
  <c r="H238"/>
  <c r="G238"/>
  <c r="F238"/>
  <c r="E238"/>
  <c r="D238"/>
  <c r="C238"/>
  <c r="B238"/>
  <c r="N237"/>
  <c r="M237"/>
  <c r="L237"/>
  <c r="K237"/>
  <c r="J237"/>
  <c r="I237"/>
  <c r="H237"/>
  <c r="G237"/>
  <c r="F237"/>
  <c r="E237"/>
  <c r="D237"/>
  <c r="C237"/>
  <c r="B237"/>
  <c r="N236"/>
  <c r="M236"/>
  <c r="L236"/>
  <c r="K236"/>
  <c r="J236"/>
  <c r="I236"/>
  <c r="H236"/>
  <c r="G236"/>
  <c r="F236"/>
  <c r="E236"/>
  <c r="D236"/>
  <c r="C236"/>
  <c r="B236"/>
  <c r="N235"/>
  <c r="M235"/>
  <c r="L235"/>
  <c r="K235"/>
  <c r="J235"/>
  <c r="I235"/>
  <c r="H235"/>
  <c r="G235"/>
  <c r="F235"/>
  <c r="E235"/>
  <c r="D235"/>
  <c r="C235"/>
  <c r="B235"/>
  <c r="N221"/>
  <c r="M221"/>
  <c r="L221"/>
  <c r="K221"/>
  <c r="J221"/>
  <c r="I221"/>
  <c r="H221"/>
  <c r="G221"/>
  <c r="F221"/>
  <c r="E221"/>
  <c r="D221"/>
  <c r="C221"/>
  <c r="B221"/>
  <c r="N220"/>
  <c r="M220"/>
  <c r="L220"/>
  <c r="K220"/>
  <c r="J220"/>
  <c r="I220"/>
  <c r="H220"/>
  <c r="G220"/>
  <c r="F220"/>
  <c r="E220"/>
  <c r="D220"/>
  <c r="C220"/>
  <c r="B220"/>
  <c r="N219"/>
  <c r="M219"/>
  <c r="L219"/>
  <c r="K219"/>
  <c r="J219"/>
  <c r="I219"/>
  <c r="H219"/>
  <c r="G219"/>
  <c r="F219"/>
  <c r="E219"/>
  <c r="D219"/>
  <c r="C219"/>
  <c r="B219"/>
  <c r="N218"/>
  <c r="M218"/>
  <c r="L218"/>
  <c r="K218"/>
  <c r="J218"/>
  <c r="I218"/>
  <c r="H218"/>
  <c r="G218"/>
  <c r="F218"/>
  <c r="E218"/>
  <c r="D218"/>
  <c r="C218"/>
  <c r="B218"/>
  <c r="N216"/>
  <c r="M216"/>
  <c r="L216"/>
  <c r="K216"/>
  <c r="J216"/>
  <c r="I216"/>
  <c r="H216"/>
  <c r="G216"/>
  <c r="F216"/>
  <c r="E216"/>
  <c r="D216"/>
  <c r="C216"/>
  <c r="B216"/>
  <c r="N215"/>
  <c r="M215"/>
  <c r="L215"/>
  <c r="K215"/>
  <c r="J215"/>
  <c r="I215"/>
  <c r="H215"/>
  <c r="G215"/>
  <c r="F215"/>
  <c r="E215"/>
  <c r="D215"/>
  <c r="C215"/>
  <c r="B215"/>
  <c r="N214"/>
  <c r="M214"/>
  <c r="L214"/>
  <c r="K214"/>
  <c r="J214"/>
  <c r="I214"/>
  <c r="H214"/>
  <c r="G214"/>
  <c r="F214"/>
  <c r="E214"/>
  <c r="D214"/>
  <c r="C214"/>
  <c r="B214"/>
  <c r="N213"/>
  <c r="M213"/>
  <c r="L213"/>
  <c r="K213"/>
  <c r="J213"/>
  <c r="I213"/>
  <c r="H213"/>
  <c r="G213"/>
  <c r="F213"/>
  <c r="E213"/>
  <c r="D213"/>
  <c r="C213"/>
  <c r="B213"/>
  <c r="N211"/>
  <c r="M211"/>
  <c r="L211"/>
  <c r="K211"/>
  <c r="J211"/>
  <c r="I211"/>
  <c r="H211"/>
  <c r="G211"/>
  <c r="F211"/>
  <c r="E211"/>
  <c r="D211"/>
  <c r="C211"/>
  <c r="B211"/>
  <c r="N210"/>
  <c r="M210"/>
  <c r="L210"/>
  <c r="K210"/>
  <c r="J210"/>
  <c r="I210"/>
  <c r="H210"/>
  <c r="G210"/>
  <c r="F210"/>
  <c r="E210"/>
  <c r="D210"/>
  <c r="C210"/>
  <c r="B210"/>
  <c r="N209"/>
  <c r="M209"/>
  <c r="L209"/>
  <c r="K209"/>
  <c r="J209"/>
  <c r="I209"/>
  <c r="H209"/>
  <c r="G209"/>
  <c r="F209"/>
  <c r="E209"/>
  <c r="D209"/>
  <c r="C209"/>
  <c r="B209"/>
  <c r="N208"/>
  <c r="M208"/>
  <c r="L208"/>
  <c r="K208"/>
  <c r="J208"/>
  <c r="I208"/>
  <c r="H208"/>
  <c r="G208"/>
  <c r="F208"/>
  <c r="E208"/>
  <c r="D208"/>
  <c r="C208"/>
  <c r="B208"/>
  <c r="N206"/>
  <c r="M206"/>
  <c r="L206"/>
  <c r="K206"/>
  <c r="J206"/>
  <c r="I206"/>
  <c r="H206"/>
  <c r="G206"/>
  <c r="F206"/>
  <c r="E206"/>
  <c r="D206"/>
  <c r="C206"/>
  <c r="B206"/>
  <c r="N205"/>
  <c r="M205"/>
  <c r="L205"/>
  <c r="K205"/>
  <c r="J205"/>
  <c r="I205"/>
  <c r="H205"/>
  <c r="G205"/>
  <c r="F205"/>
  <c r="E205"/>
  <c r="D205"/>
  <c r="C205"/>
  <c r="B205"/>
  <c r="N204"/>
  <c r="M204"/>
  <c r="L204"/>
  <c r="K204"/>
  <c r="J204"/>
  <c r="I204"/>
  <c r="H204"/>
  <c r="G204"/>
  <c r="F204"/>
  <c r="E204"/>
  <c r="D204"/>
  <c r="C204"/>
  <c r="B204"/>
  <c r="N203"/>
  <c r="M203"/>
  <c r="L203"/>
  <c r="K203"/>
  <c r="J203"/>
  <c r="I203"/>
  <c r="H203"/>
  <c r="G203"/>
  <c r="F203"/>
  <c r="E203"/>
  <c r="D203"/>
  <c r="C203"/>
  <c r="B203"/>
  <c r="N189"/>
  <c r="M189"/>
  <c r="L189"/>
  <c r="K189"/>
  <c r="J189"/>
  <c r="I189"/>
  <c r="H189"/>
  <c r="G189"/>
  <c r="F189"/>
  <c r="E189"/>
  <c r="D189"/>
  <c r="C189"/>
  <c r="B189"/>
  <c r="N188"/>
  <c r="M188"/>
  <c r="L188"/>
  <c r="K188"/>
  <c r="J188"/>
  <c r="I188"/>
  <c r="H188"/>
  <c r="G188"/>
  <c r="F188"/>
  <c r="E188"/>
  <c r="D188"/>
  <c r="C188"/>
  <c r="B188"/>
  <c r="N187"/>
  <c r="M187"/>
  <c r="L187"/>
  <c r="K187"/>
  <c r="J187"/>
  <c r="I187"/>
  <c r="H187"/>
  <c r="G187"/>
  <c r="F187"/>
  <c r="E187"/>
  <c r="D187"/>
  <c r="C187"/>
  <c r="B187"/>
  <c r="N186"/>
  <c r="M186"/>
  <c r="L186"/>
  <c r="K186"/>
  <c r="J186"/>
  <c r="I186"/>
  <c r="H186"/>
  <c r="G186"/>
  <c r="F186"/>
  <c r="E186"/>
  <c r="D186"/>
  <c r="C186"/>
  <c r="B186"/>
  <c r="N184"/>
  <c r="M184"/>
  <c r="L184"/>
  <c r="K184"/>
  <c r="J184"/>
  <c r="I184"/>
  <c r="H184"/>
  <c r="G184"/>
  <c r="F184"/>
  <c r="E184"/>
  <c r="D184"/>
  <c r="C184"/>
  <c r="B184"/>
  <c r="N183"/>
  <c r="M183"/>
  <c r="L183"/>
  <c r="K183"/>
  <c r="J183"/>
  <c r="I183"/>
  <c r="H183"/>
  <c r="G183"/>
  <c r="F183"/>
  <c r="E183"/>
  <c r="D183"/>
  <c r="C183"/>
  <c r="B183"/>
  <c r="N182"/>
  <c r="M182"/>
  <c r="L182"/>
  <c r="K182"/>
  <c r="J182"/>
  <c r="I182"/>
  <c r="H182"/>
  <c r="G182"/>
  <c r="F182"/>
  <c r="E182"/>
  <c r="D182"/>
  <c r="C182"/>
  <c r="B182"/>
  <c r="N181"/>
  <c r="M181"/>
  <c r="L181"/>
  <c r="K181"/>
  <c r="J181"/>
  <c r="I181"/>
  <c r="H181"/>
  <c r="G181"/>
  <c r="F181"/>
  <c r="E181"/>
  <c r="D181"/>
  <c r="C181"/>
  <c r="B181"/>
  <c r="N179"/>
  <c r="M179"/>
  <c r="L179"/>
  <c r="K179"/>
  <c r="J179"/>
  <c r="I179"/>
  <c r="H179"/>
  <c r="G179"/>
  <c r="F179"/>
  <c r="E179"/>
  <c r="D179"/>
  <c r="C179"/>
  <c r="B179"/>
  <c r="N178"/>
  <c r="M178"/>
  <c r="L178"/>
  <c r="K178"/>
  <c r="J178"/>
  <c r="I178"/>
  <c r="H178"/>
  <c r="G178"/>
  <c r="F178"/>
  <c r="E178"/>
  <c r="D178"/>
  <c r="C178"/>
  <c r="B178"/>
  <c r="N177"/>
  <c r="M177"/>
  <c r="L177"/>
  <c r="K177"/>
  <c r="J177"/>
  <c r="I177"/>
  <c r="H177"/>
  <c r="G177"/>
  <c r="F177"/>
  <c r="E177"/>
  <c r="D177"/>
  <c r="C177"/>
  <c r="B177"/>
  <c r="N176"/>
  <c r="M176"/>
  <c r="L176"/>
  <c r="K176"/>
  <c r="J176"/>
  <c r="I176"/>
  <c r="H176"/>
  <c r="G176"/>
  <c r="F176"/>
  <c r="E176"/>
  <c r="D176"/>
  <c r="C176"/>
  <c r="B176"/>
  <c r="N174"/>
  <c r="M174"/>
  <c r="L174"/>
  <c r="K174"/>
  <c r="J174"/>
  <c r="I174"/>
  <c r="H174"/>
  <c r="G174"/>
  <c r="F174"/>
  <c r="E174"/>
  <c r="D174"/>
  <c r="C174"/>
  <c r="B174"/>
  <c r="N173"/>
  <c r="M173"/>
  <c r="L173"/>
  <c r="K173"/>
  <c r="J173"/>
  <c r="I173"/>
  <c r="H173"/>
  <c r="G173"/>
  <c r="F173"/>
  <c r="E173"/>
  <c r="D173"/>
  <c r="C173"/>
  <c r="B173"/>
  <c r="N172"/>
  <c r="M172"/>
  <c r="L172"/>
  <c r="K172"/>
  <c r="J172"/>
  <c r="I172"/>
  <c r="H172"/>
  <c r="G172"/>
  <c r="F172"/>
  <c r="E172"/>
  <c r="D172"/>
  <c r="C172"/>
  <c r="B172"/>
  <c r="N171"/>
  <c r="M171"/>
  <c r="L171"/>
  <c r="K171"/>
  <c r="J171"/>
  <c r="I171"/>
  <c r="H171"/>
  <c r="G171"/>
  <c r="F171"/>
  <c r="E171"/>
  <c r="D171"/>
  <c r="C171"/>
  <c r="B171"/>
  <c r="N157"/>
  <c r="M157"/>
  <c r="L157"/>
  <c r="K157"/>
  <c r="J157"/>
  <c r="I157"/>
  <c r="H157"/>
  <c r="G157"/>
  <c r="F157"/>
  <c r="E157"/>
  <c r="D157"/>
  <c r="C157"/>
  <c r="B157"/>
  <c r="N156"/>
  <c r="M156"/>
  <c r="L156"/>
  <c r="K156"/>
  <c r="J156"/>
  <c r="I156"/>
  <c r="H156"/>
  <c r="G156"/>
  <c r="F156"/>
  <c r="E156"/>
  <c r="D156"/>
  <c r="C156"/>
  <c r="B156"/>
  <c r="N155"/>
  <c r="M155"/>
  <c r="L155"/>
  <c r="K155"/>
  <c r="J155"/>
  <c r="I155"/>
  <c r="H155"/>
  <c r="G155"/>
  <c r="F155"/>
  <c r="E155"/>
  <c r="D155"/>
  <c r="C155"/>
  <c r="B155"/>
  <c r="N154"/>
  <c r="M154"/>
  <c r="L154"/>
  <c r="K154"/>
  <c r="J154"/>
  <c r="I154"/>
  <c r="H154"/>
  <c r="G154"/>
  <c r="F154"/>
  <c r="E154"/>
  <c r="D154"/>
  <c r="C154"/>
  <c r="B154"/>
  <c r="N152"/>
  <c r="M152"/>
  <c r="L152"/>
  <c r="K152"/>
  <c r="J152"/>
  <c r="I152"/>
  <c r="H152"/>
  <c r="G152"/>
  <c r="F152"/>
  <c r="E152"/>
  <c r="D152"/>
  <c r="C152"/>
  <c r="B152"/>
  <c r="N151"/>
  <c r="M151"/>
  <c r="L151"/>
  <c r="K151"/>
  <c r="J151"/>
  <c r="I151"/>
  <c r="H151"/>
  <c r="G151"/>
  <c r="F151"/>
  <c r="E151"/>
  <c r="D151"/>
  <c r="C151"/>
  <c r="B151"/>
  <c r="N150"/>
  <c r="M150"/>
  <c r="L150"/>
  <c r="K150"/>
  <c r="J150"/>
  <c r="I150"/>
  <c r="H150"/>
  <c r="G150"/>
  <c r="F150"/>
  <c r="E150"/>
  <c r="D150"/>
  <c r="C150"/>
  <c r="B150"/>
  <c r="N149"/>
  <c r="M149"/>
  <c r="L149"/>
  <c r="K149"/>
  <c r="J149"/>
  <c r="I149"/>
  <c r="H149"/>
  <c r="G149"/>
  <c r="F149"/>
  <c r="E149"/>
  <c r="D149"/>
  <c r="C149"/>
  <c r="B149"/>
  <c r="N147"/>
  <c r="M147"/>
  <c r="L147"/>
  <c r="K147"/>
  <c r="J147"/>
  <c r="I147"/>
  <c r="H147"/>
  <c r="G147"/>
  <c r="F147"/>
  <c r="E147"/>
  <c r="D147"/>
  <c r="C147"/>
  <c r="B147"/>
  <c r="N146"/>
  <c r="M146"/>
  <c r="L146"/>
  <c r="K146"/>
  <c r="J146"/>
  <c r="I146"/>
  <c r="H146"/>
  <c r="G146"/>
  <c r="F146"/>
  <c r="E146"/>
  <c r="D146"/>
  <c r="C146"/>
  <c r="B146"/>
  <c r="N145"/>
  <c r="M145"/>
  <c r="L145"/>
  <c r="K145"/>
  <c r="J145"/>
  <c r="I145"/>
  <c r="H145"/>
  <c r="G145"/>
  <c r="F145"/>
  <c r="E145"/>
  <c r="D145"/>
  <c r="C145"/>
  <c r="B145"/>
  <c r="N144"/>
  <c r="M144"/>
  <c r="L144"/>
  <c r="K144"/>
  <c r="J144"/>
  <c r="I144"/>
  <c r="H144"/>
  <c r="G144"/>
  <c r="F144"/>
  <c r="E144"/>
  <c r="D144"/>
  <c r="C144"/>
  <c r="B144"/>
  <c r="N142"/>
  <c r="M142"/>
  <c r="L142"/>
  <c r="K142"/>
  <c r="J142"/>
  <c r="I142"/>
  <c r="H142"/>
  <c r="G142"/>
  <c r="F142"/>
  <c r="E142"/>
  <c r="D142"/>
  <c r="C142"/>
  <c r="B142"/>
  <c r="N141"/>
  <c r="M141"/>
  <c r="L141"/>
  <c r="K141"/>
  <c r="J141"/>
  <c r="I141"/>
  <c r="H141"/>
  <c r="G141"/>
  <c r="F141"/>
  <c r="E141"/>
  <c r="D141"/>
  <c r="C141"/>
  <c r="B141"/>
  <c r="N140"/>
  <c r="M140"/>
  <c r="L140"/>
  <c r="K140"/>
  <c r="J140"/>
  <c r="I140"/>
  <c r="H140"/>
  <c r="G140"/>
  <c r="F140"/>
  <c r="E140"/>
  <c r="D140"/>
  <c r="C140"/>
  <c r="B140"/>
  <c r="N139"/>
  <c r="M139"/>
  <c r="L139"/>
  <c r="K139"/>
  <c r="J139"/>
  <c r="I139"/>
  <c r="H139"/>
  <c r="G139"/>
  <c r="F139"/>
  <c r="E139"/>
  <c r="D139"/>
  <c r="C139"/>
  <c r="B139"/>
  <c r="N125"/>
  <c r="M125"/>
  <c r="L125"/>
  <c r="K125"/>
  <c r="J125"/>
  <c r="I125"/>
  <c r="H125"/>
  <c r="G125"/>
  <c r="F125"/>
  <c r="E125"/>
  <c r="D125"/>
  <c r="C125"/>
  <c r="B125"/>
  <c r="N124"/>
  <c r="M124"/>
  <c r="L124"/>
  <c r="K124"/>
  <c r="J124"/>
  <c r="I124"/>
  <c r="H124"/>
  <c r="G124"/>
  <c r="F124"/>
  <c r="E124"/>
  <c r="D124"/>
  <c r="C124"/>
  <c r="B124"/>
  <c r="N123"/>
  <c r="M123"/>
  <c r="L123"/>
  <c r="K123"/>
  <c r="J123"/>
  <c r="I123"/>
  <c r="H123"/>
  <c r="G123"/>
  <c r="F123"/>
  <c r="E123"/>
  <c r="D123"/>
  <c r="C123"/>
  <c r="B123"/>
  <c r="N122"/>
  <c r="M122"/>
  <c r="L122"/>
  <c r="K122"/>
  <c r="J122"/>
  <c r="I122"/>
  <c r="H122"/>
  <c r="G122"/>
  <c r="F122"/>
  <c r="E122"/>
  <c r="D122"/>
  <c r="C122"/>
  <c r="B122"/>
  <c r="N120"/>
  <c r="M120"/>
  <c r="L120"/>
  <c r="K120"/>
  <c r="J120"/>
  <c r="I120"/>
  <c r="H120"/>
  <c r="G120"/>
  <c r="F120"/>
  <c r="E120"/>
  <c r="D120"/>
  <c r="C120"/>
  <c r="B120"/>
  <c r="N119"/>
  <c r="M119"/>
  <c r="L119"/>
  <c r="K119"/>
  <c r="J119"/>
  <c r="I119"/>
  <c r="H119"/>
  <c r="G119"/>
  <c r="F119"/>
  <c r="E119"/>
  <c r="D119"/>
  <c r="C119"/>
  <c r="B119"/>
  <c r="N118"/>
  <c r="M118"/>
  <c r="L118"/>
  <c r="K118"/>
  <c r="J118"/>
  <c r="I118"/>
  <c r="H118"/>
  <c r="G118"/>
  <c r="F118"/>
  <c r="E118"/>
  <c r="D118"/>
  <c r="C118"/>
  <c r="B118"/>
  <c r="N117"/>
  <c r="M117"/>
  <c r="L117"/>
  <c r="K117"/>
  <c r="J117"/>
  <c r="I117"/>
  <c r="H117"/>
  <c r="G117"/>
  <c r="F117"/>
  <c r="E117"/>
  <c r="D117"/>
  <c r="C117"/>
  <c r="B117"/>
  <c r="N115"/>
  <c r="M115"/>
  <c r="L115"/>
  <c r="K115"/>
  <c r="J115"/>
  <c r="I115"/>
  <c r="H115"/>
  <c r="G115"/>
  <c r="F115"/>
  <c r="E115"/>
  <c r="D115"/>
  <c r="C115"/>
  <c r="B115"/>
  <c r="N114"/>
  <c r="M114"/>
  <c r="L114"/>
  <c r="K114"/>
  <c r="J114"/>
  <c r="I114"/>
  <c r="H114"/>
  <c r="G114"/>
  <c r="F114"/>
  <c r="E114"/>
  <c r="D114"/>
  <c r="C114"/>
  <c r="B114"/>
  <c r="N113"/>
  <c r="M113"/>
  <c r="L113"/>
  <c r="K113"/>
  <c r="J113"/>
  <c r="I113"/>
  <c r="H113"/>
  <c r="G113"/>
  <c r="F113"/>
  <c r="E113"/>
  <c r="D113"/>
  <c r="C113"/>
  <c r="B113"/>
  <c r="N112"/>
  <c r="M112"/>
  <c r="L112"/>
  <c r="K112"/>
  <c r="J112"/>
  <c r="I112"/>
  <c r="H112"/>
  <c r="G112"/>
  <c r="F112"/>
  <c r="E112"/>
  <c r="D112"/>
  <c r="C112"/>
  <c r="B112"/>
  <c r="N110"/>
  <c r="M110"/>
  <c r="L110"/>
  <c r="K110"/>
  <c r="J110"/>
  <c r="I110"/>
  <c r="H110"/>
  <c r="G110"/>
  <c r="F110"/>
  <c r="E110"/>
  <c r="D110"/>
  <c r="C110"/>
  <c r="B110"/>
  <c r="N109"/>
  <c r="M109"/>
  <c r="L109"/>
  <c r="K109"/>
  <c r="J109"/>
  <c r="I109"/>
  <c r="H109"/>
  <c r="G109"/>
  <c r="F109"/>
  <c r="E109"/>
  <c r="D109"/>
  <c r="C109"/>
  <c r="B109"/>
  <c r="N108"/>
  <c r="M108"/>
  <c r="L108"/>
  <c r="K108"/>
  <c r="J108"/>
  <c r="I108"/>
  <c r="H108"/>
  <c r="G108"/>
  <c r="F108"/>
  <c r="E108"/>
  <c r="D108"/>
  <c r="C108"/>
  <c r="B108"/>
  <c r="N107"/>
  <c r="M107"/>
  <c r="L107"/>
  <c r="K107"/>
  <c r="J107"/>
  <c r="I107"/>
  <c r="H107"/>
  <c r="G107"/>
  <c r="F107"/>
  <c r="E107"/>
  <c r="D107"/>
  <c r="C107"/>
  <c r="B107"/>
  <c r="N93"/>
  <c r="M93"/>
  <c r="L93"/>
  <c r="K93"/>
  <c r="J93"/>
  <c r="I93"/>
  <c r="H93"/>
  <c r="G93"/>
  <c r="F93"/>
  <c r="E93"/>
  <c r="D93"/>
  <c r="C93"/>
  <c r="B93"/>
  <c r="N92"/>
  <c r="M92"/>
  <c r="L92"/>
  <c r="K92"/>
  <c r="J92"/>
  <c r="I92"/>
  <c r="H92"/>
  <c r="G92"/>
  <c r="F92"/>
  <c r="E92"/>
  <c r="D92"/>
  <c r="C92"/>
  <c r="B92"/>
  <c r="N91"/>
  <c r="M91"/>
  <c r="L91"/>
  <c r="K91"/>
  <c r="J91"/>
  <c r="I91"/>
  <c r="H91"/>
  <c r="G91"/>
  <c r="F91"/>
  <c r="E91"/>
  <c r="D91"/>
  <c r="C91"/>
  <c r="B91"/>
  <c r="N90"/>
  <c r="M90"/>
  <c r="L90"/>
  <c r="K90"/>
  <c r="J90"/>
  <c r="I90"/>
  <c r="H90"/>
  <c r="G90"/>
  <c r="F90"/>
  <c r="E90"/>
  <c r="D90"/>
  <c r="C90"/>
  <c r="B90"/>
  <c r="N88"/>
  <c r="M88"/>
  <c r="L88"/>
  <c r="K88"/>
  <c r="J88"/>
  <c r="I88"/>
  <c r="H88"/>
  <c r="G88"/>
  <c r="F88"/>
  <c r="E88"/>
  <c r="D88"/>
  <c r="C88"/>
  <c r="B88"/>
  <c r="N87"/>
  <c r="M87"/>
  <c r="L87"/>
  <c r="K87"/>
  <c r="J87"/>
  <c r="I87"/>
  <c r="H87"/>
  <c r="G87"/>
  <c r="F87"/>
  <c r="E87"/>
  <c r="D87"/>
  <c r="C87"/>
  <c r="B87"/>
  <c r="N86"/>
  <c r="M86"/>
  <c r="L86"/>
  <c r="K86"/>
  <c r="J86"/>
  <c r="I86"/>
  <c r="H86"/>
  <c r="G86"/>
  <c r="F86"/>
  <c r="E86"/>
  <c r="D86"/>
  <c r="C86"/>
  <c r="B86"/>
  <c r="N85"/>
  <c r="M85"/>
  <c r="L85"/>
  <c r="K85"/>
  <c r="J85"/>
  <c r="I85"/>
  <c r="H85"/>
  <c r="G85"/>
  <c r="F85"/>
  <c r="E85"/>
  <c r="D85"/>
  <c r="C85"/>
  <c r="B85"/>
  <c r="N83"/>
  <c r="M83"/>
  <c r="L83"/>
  <c r="K83"/>
  <c r="J83"/>
  <c r="I83"/>
  <c r="H83"/>
  <c r="G83"/>
  <c r="F83"/>
  <c r="E83"/>
  <c r="D83"/>
  <c r="C83"/>
  <c r="B83"/>
  <c r="N82"/>
  <c r="M82"/>
  <c r="L82"/>
  <c r="K82"/>
  <c r="J82"/>
  <c r="I82"/>
  <c r="H82"/>
  <c r="G82"/>
  <c r="F82"/>
  <c r="E82"/>
  <c r="D82"/>
  <c r="C82"/>
  <c r="B82"/>
  <c r="N81"/>
  <c r="M81"/>
  <c r="L81"/>
  <c r="K81"/>
  <c r="J81"/>
  <c r="I81"/>
  <c r="H81"/>
  <c r="G81"/>
  <c r="F81"/>
  <c r="E81"/>
  <c r="D81"/>
  <c r="C81"/>
  <c r="B81"/>
  <c r="N80"/>
  <c r="M80"/>
  <c r="L80"/>
  <c r="K80"/>
  <c r="J80"/>
  <c r="I80"/>
  <c r="H80"/>
  <c r="G80"/>
  <c r="F80"/>
  <c r="E80"/>
  <c r="D80"/>
  <c r="C80"/>
  <c r="B80"/>
  <c r="N78"/>
  <c r="M78"/>
  <c r="L78"/>
  <c r="K78"/>
  <c r="J78"/>
  <c r="I78"/>
  <c r="H78"/>
  <c r="G78"/>
  <c r="F78"/>
  <c r="E78"/>
  <c r="D78"/>
  <c r="C78"/>
  <c r="B78"/>
  <c r="N77"/>
  <c r="M77"/>
  <c r="L77"/>
  <c r="K77"/>
  <c r="J77"/>
  <c r="I77"/>
  <c r="H77"/>
  <c r="G77"/>
  <c r="F77"/>
  <c r="E77"/>
  <c r="D77"/>
  <c r="C77"/>
  <c r="B77"/>
  <c r="N76"/>
  <c r="M76"/>
  <c r="L76"/>
  <c r="K76"/>
  <c r="J76"/>
  <c r="I76"/>
  <c r="H76"/>
  <c r="G76"/>
  <c r="F76"/>
  <c r="E76"/>
  <c r="D76"/>
  <c r="C76"/>
  <c r="B76"/>
  <c r="N75"/>
  <c r="M75"/>
  <c r="L75"/>
  <c r="K75"/>
  <c r="J75"/>
  <c r="I75"/>
  <c r="H75"/>
  <c r="G75"/>
  <c r="F75"/>
  <c r="E75"/>
  <c r="D75"/>
  <c r="C75"/>
  <c r="B75"/>
  <c r="N61"/>
  <c r="M61"/>
  <c r="L61"/>
  <c r="K61"/>
  <c r="J61"/>
  <c r="I61"/>
  <c r="H61"/>
  <c r="G61"/>
  <c r="F61"/>
  <c r="E61"/>
  <c r="D61"/>
  <c r="C61"/>
  <c r="B61"/>
  <c r="N60"/>
  <c r="M60"/>
  <c r="L60"/>
  <c r="K60"/>
  <c r="J60"/>
  <c r="I60"/>
  <c r="H60"/>
  <c r="G60"/>
  <c r="F60"/>
  <c r="E60"/>
  <c r="D60"/>
  <c r="C60"/>
  <c r="B60"/>
  <c r="N59"/>
  <c r="M59"/>
  <c r="L59"/>
  <c r="K59"/>
  <c r="J59"/>
  <c r="I59"/>
  <c r="H59"/>
  <c r="G59"/>
  <c r="F59"/>
  <c r="E59"/>
  <c r="D59"/>
  <c r="C59"/>
  <c r="B59"/>
  <c r="N58"/>
  <c r="M58"/>
  <c r="L58"/>
  <c r="K58"/>
  <c r="J58"/>
  <c r="I58"/>
  <c r="H58"/>
  <c r="G58"/>
  <c r="F58"/>
  <c r="E58"/>
  <c r="D58"/>
  <c r="C58"/>
  <c r="B58"/>
  <c r="N56"/>
  <c r="M56"/>
  <c r="L56"/>
  <c r="K56"/>
  <c r="J56"/>
  <c r="I56"/>
  <c r="H56"/>
  <c r="G56"/>
  <c r="F56"/>
  <c r="E56"/>
  <c r="D56"/>
  <c r="C56"/>
  <c r="B56"/>
  <c r="N55"/>
  <c r="M55"/>
  <c r="L55"/>
  <c r="K55"/>
  <c r="J55"/>
  <c r="I55"/>
  <c r="H55"/>
  <c r="G55"/>
  <c r="F55"/>
  <c r="E55"/>
  <c r="D55"/>
  <c r="C55"/>
  <c r="B55"/>
  <c r="N54"/>
  <c r="M54"/>
  <c r="L54"/>
  <c r="K54"/>
  <c r="J54"/>
  <c r="I54"/>
  <c r="H54"/>
  <c r="G54"/>
  <c r="F54"/>
  <c r="E54"/>
  <c r="D54"/>
  <c r="C54"/>
  <c r="B54"/>
  <c r="N53"/>
  <c r="M53"/>
  <c r="L53"/>
  <c r="K53"/>
  <c r="J53"/>
  <c r="I53"/>
  <c r="H53"/>
  <c r="G53"/>
  <c r="F53"/>
  <c r="E53"/>
  <c r="D53"/>
  <c r="C53"/>
  <c r="B53"/>
  <c r="N51"/>
  <c r="M51"/>
  <c r="L51"/>
  <c r="K51"/>
  <c r="J51"/>
  <c r="I51"/>
  <c r="H51"/>
  <c r="G51"/>
  <c r="F51"/>
  <c r="E51"/>
  <c r="D51"/>
  <c r="C51"/>
  <c r="B51"/>
  <c r="N50"/>
  <c r="M50"/>
  <c r="L50"/>
  <c r="K50"/>
  <c r="J50"/>
  <c r="I50"/>
  <c r="H50"/>
  <c r="G50"/>
  <c r="F50"/>
  <c r="E50"/>
  <c r="D50"/>
  <c r="C50"/>
  <c r="B50"/>
  <c r="N49"/>
  <c r="M49"/>
  <c r="L49"/>
  <c r="K49"/>
  <c r="J49"/>
  <c r="I49"/>
  <c r="H49"/>
  <c r="G49"/>
  <c r="F49"/>
  <c r="E49"/>
  <c r="D49"/>
  <c r="C49"/>
  <c r="B49"/>
  <c r="N48"/>
  <c r="M48"/>
  <c r="L48"/>
  <c r="K48"/>
  <c r="J48"/>
  <c r="I48"/>
  <c r="H48"/>
  <c r="G48"/>
  <c r="F48"/>
  <c r="E48"/>
  <c r="D48"/>
  <c r="C48"/>
  <c r="B48"/>
  <c r="N46"/>
  <c r="M46"/>
  <c r="L46"/>
  <c r="K46"/>
  <c r="J46"/>
  <c r="I46"/>
  <c r="H46"/>
  <c r="G46"/>
  <c r="F46"/>
  <c r="E46"/>
  <c r="D46"/>
  <c r="C46"/>
  <c r="B46"/>
  <c r="N45"/>
  <c r="M45"/>
  <c r="L45"/>
  <c r="K45"/>
  <c r="J45"/>
  <c r="I45"/>
  <c r="H45"/>
  <c r="G45"/>
  <c r="F45"/>
  <c r="E45"/>
  <c r="D45"/>
  <c r="C45"/>
  <c r="B45"/>
  <c r="N44"/>
  <c r="M44"/>
  <c r="L44"/>
  <c r="K44"/>
  <c r="J44"/>
  <c r="I44"/>
  <c r="H44"/>
  <c r="G44"/>
  <c r="F44"/>
  <c r="E44"/>
  <c r="D44"/>
  <c r="C44"/>
  <c r="B44"/>
  <c r="N43"/>
  <c r="M43"/>
  <c r="L43"/>
  <c r="K43"/>
  <c r="J43"/>
  <c r="I43"/>
  <c r="H43"/>
  <c r="G43"/>
  <c r="F43"/>
  <c r="E43"/>
  <c r="D43"/>
  <c r="C43"/>
  <c r="B43"/>
  <c r="N29"/>
  <c r="M29"/>
  <c r="L29"/>
  <c r="K29"/>
  <c r="J29"/>
  <c r="I29"/>
  <c r="H29"/>
  <c r="G29"/>
  <c r="F29"/>
  <c r="E29"/>
  <c r="D29"/>
  <c r="C29"/>
  <c r="B29"/>
  <c r="N28"/>
  <c r="M28"/>
  <c r="L28"/>
  <c r="K28"/>
  <c r="J28"/>
  <c r="I28"/>
  <c r="H28"/>
  <c r="G28"/>
  <c r="F28"/>
  <c r="E28"/>
  <c r="D28"/>
  <c r="C28"/>
  <c r="B28"/>
  <c r="N27"/>
  <c r="M27"/>
  <c r="L27"/>
  <c r="K27"/>
  <c r="J27"/>
  <c r="I27"/>
  <c r="H27"/>
  <c r="G27"/>
  <c r="F27"/>
  <c r="E27"/>
  <c r="D27"/>
  <c r="C27"/>
  <c r="B27"/>
  <c r="N26"/>
  <c r="M26"/>
  <c r="L26"/>
  <c r="K26"/>
  <c r="J26"/>
  <c r="I26"/>
  <c r="H26"/>
  <c r="G26"/>
  <c r="F26"/>
  <c r="E26"/>
  <c r="D26"/>
  <c r="C26"/>
  <c r="B26"/>
  <c r="N24"/>
  <c r="M24"/>
  <c r="L24"/>
  <c r="K24"/>
  <c r="J24"/>
  <c r="I24"/>
  <c r="H24"/>
  <c r="G24"/>
  <c r="F24"/>
  <c r="E24"/>
  <c r="D24"/>
  <c r="C24"/>
  <c r="B24"/>
  <c r="N23"/>
  <c r="M23"/>
  <c r="L23"/>
  <c r="K23"/>
  <c r="J23"/>
  <c r="I23"/>
  <c r="H23"/>
  <c r="G23"/>
  <c r="F23"/>
  <c r="E23"/>
  <c r="D23"/>
  <c r="C23"/>
  <c r="B23"/>
  <c r="N22"/>
  <c r="M22"/>
  <c r="L22"/>
  <c r="K22"/>
  <c r="J22"/>
  <c r="I22"/>
  <c r="H22"/>
  <c r="G22"/>
  <c r="F22"/>
  <c r="E22"/>
  <c r="D22"/>
  <c r="C22"/>
  <c r="B22"/>
  <c r="N21"/>
  <c r="M21"/>
  <c r="L21"/>
  <c r="K21"/>
  <c r="J21"/>
  <c r="I21"/>
  <c r="H21"/>
  <c r="G21"/>
  <c r="F21"/>
  <c r="E21"/>
  <c r="D21"/>
  <c r="C21"/>
  <c r="B21"/>
  <c r="N19"/>
  <c r="M19"/>
  <c r="L19"/>
  <c r="K19"/>
  <c r="J19"/>
  <c r="I19"/>
  <c r="H19"/>
  <c r="G19"/>
  <c r="F19"/>
  <c r="E19"/>
  <c r="D19"/>
  <c r="C19"/>
  <c r="B19"/>
  <c r="N18"/>
  <c r="M18"/>
  <c r="L18"/>
  <c r="K18"/>
  <c r="J18"/>
  <c r="I18"/>
  <c r="H18"/>
  <c r="G18"/>
  <c r="F18"/>
  <c r="E18"/>
  <c r="D18"/>
  <c r="C18"/>
  <c r="B18"/>
  <c r="N17"/>
  <c r="M17"/>
  <c r="L17"/>
  <c r="K17"/>
  <c r="J17"/>
  <c r="I17"/>
  <c r="H17"/>
  <c r="G17"/>
  <c r="F17"/>
  <c r="E17"/>
  <c r="D17"/>
  <c r="C17"/>
  <c r="B17"/>
  <c r="N16"/>
  <c r="M16"/>
  <c r="L16"/>
  <c r="K16"/>
  <c r="J16"/>
  <c r="I16"/>
  <c r="H16"/>
  <c r="G16"/>
  <c r="F16"/>
  <c r="E16"/>
  <c r="D16"/>
  <c r="C16"/>
  <c r="B16"/>
  <c r="N14"/>
  <c r="M14"/>
  <c r="L14"/>
  <c r="K14"/>
  <c r="J14"/>
  <c r="I14"/>
  <c r="H14"/>
  <c r="G14"/>
  <c r="F14"/>
  <c r="E14"/>
  <c r="D14"/>
  <c r="C14"/>
  <c r="B14"/>
  <c r="N13"/>
  <c r="M13"/>
  <c r="L13"/>
  <c r="K13"/>
  <c r="J13"/>
  <c r="I13"/>
  <c r="H13"/>
  <c r="G13"/>
  <c r="F13"/>
  <c r="E13"/>
  <c r="D13"/>
  <c r="C13"/>
  <c r="B13"/>
  <c r="N12"/>
  <c r="M12"/>
  <c r="L12"/>
  <c r="K12"/>
  <c r="J12"/>
  <c r="I12"/>
  <c r="H12"/>
  <c r="G12"/>
  <c r="F12"/>
  <c r="E12"/>
  <c r="D12"/>
  <c r="C12"/>
  <c r="B12"/>
  <c r="N11"/>
  <c r="M11"/>
  <c r="L11"/>
  <c r="K11"/>
  <c r="J11"/>
  <c r="I11"/>
  <c r="H11"/>
  <c r="G11"/>
  <c r="F11"/>
  <c r="E11"/>
  <c r="D11"/>
  <c r="C11"/>
  <c r="B11"/>
  <c r="P381"/>
  <c r="P380"/>
  <c r="P379"/>
  <c r="P378"/>
  <c r="P376"/>
  <c r="P375"/>
  <c r="P374"/>
  <c r="P373"/>
  <c r="P371"/>
  <c r="P370"/>
  <c r="P369"/>
  <c r="P368"/>
  <c r="P366"/>
  <c r="P365"/>
  <c r="P364"/>
  <c r="P363"/>
  <c r="P362"/>
  <c r="N361"/>
  <c r="M361"/>
  <c r="L361"/>
  <c r="K361"/>
  <c r="J361"/>
  <c r="I361"/>
  <c r="H361"/>
  <c r="G361"/>
  <c r="F361"/>
  <c r="P349"/>
  <c r="P348"/>
  <c r="P347"/>
  <c r="P346"/>
  <c r="P344"/>
  <c r="P343"/>
  <c r="P342"/>
  <c r="P341"/>
  <c r="P339"/>
  <c r="P338"/>
  <c r="P337"/>
  <c r="P336"/>
  <c r="P334"/>
  <c r="P333"/>
  <c r="P332"/>
  <c r="P331"/>
  <c r="P330"/>
  <c r="N329"/>
  <c r="M329"/>
  <c r="L329"/>
  <c r="K329"/>
  <c r="J329"/>
  <c r="I329"/>
  <c r="H329"/>
  <c r="G329"/>
  <c r="F329"/>
  <c r="P317"/>
  <c r="P316"/>
  <c r="P315"/>
  <c r="P314"/>
  <c r="P312"/>
  <c r="P311"/>
  <c r="P310"/>
  <c r="P309"/>
  <c r="P307"/>
  <c r="P306"/>
  <c r="P305"/>
  <c r="P304"/>
  <c r="P302"/>
  <c r="P301"/>
  <c r="P300"/>
  <c r="P299"/>
  <c r="P298"/>
  <c r="N297"/>
  <c r="M297"/>
  <c r="L297"/>
  <c r="K297"/>
  <c r="J297"/>
  <c r="I297"/>
  <c r="H297"/>
  <c r="G297"/>
  <c r="F297"/>
  <c r="P285"/>
  <c r="P284"/>
  <c r="P283"/>
  <c r="P282"/>
  <c r="P280"/>
  <c r="P279"/>
  <c r="P278"/>
  <c r="P277"/>
  <c r="P275"/>
  <c r="P274"/>
  <c r="P273"/>
  <c r="P272"/>
  <c r="P270"/>
  <c r="P269"/>
  <c r="P268"/>
  <c r="P267"/>
  <c r="P266"/>
  <c r="N265"/>
  <c r="M265"/>
  <c r="L265"/>
  <c r="K265"/>
  <c r="J265"/>
  <c r="I265"/>
  <c r="H265"/>
  <c r="G265"/>
  <c r="F265"/>
  <c r="P253"/>
  <c r="P252"/>
  <c r="P251"/>
  <c r="P250"/>
  <c r="P248"/>
  <c r="P247"/>
  <c r="P246"/>
  <c r="P245"/>
  <c r="P243"/>
  <c r="P242"/>
  <c r="P241"/>
  <c r="P240"/>
  <c r="P238"/>
  <c r="P237"/>
  <c r="P236"/>
  <c r="P235"/>
  <c r="P234"/>
  <c r="P221"/>
  <c r="P220"/>
  <c r="P219"/>
  <c r="P218"/>
  <c r="P216"/>
  <c r="P215"/>
  <c r="P214"/>
  <c r="P213"/>
  <c r="P211"/>
  <c r="P210"/>
  <c r="P209"/>
  <c r="P208"/>
  <c r="P206"/>
  <c r="P205"/>
  <c r="P204"/>
  <c r="P203"/>
  <c r="P202"/>
  <c r="N201"/>
  <c r="M201"/>
  <c r="L201"/>
  <c r="K201"/>
  <c r="J201"/>
  <c r="I201"/>
  <c r="H201"/>
  <c r="G201"/>
  <c r="F201"/>
  <c r="P189"/>
  <c r="P188"/>
  <c r="P187"/>
  <c r="P186"/>
  <c r="P184"/>
  <c r="P183"/>
  <c r="P182"/>
  <c r="P181"/>
  <c r="P179"/>
  <c r="P178"/>
  <c r="P177"/>
  <c r="P176"/>
  <c r="P174"/>
  <c r="P173"/>
  <c r="P172"/>
  <c r="P171"/>
  <c r="P170"/>
  <c r="N169"/>
  <c r="M169"/>
  <c r="L169"/>
  <c r="K169"/>
  <c r="J169"/>
  <c r="I169"/>
  <c r="H169"/>
  <c r="G169"/>
  <c r="F169"/>
  <c r="P157"/>
  <c r="P156"/>
  <c r="P155"/>
  <c r="P154"/>
  <c r="P152"/>
  <c r="P151"/>
  <c r="P150"/>
  <c r="P149"/>
  <c r="P147"/>
  <c r="P146"/>
  <c r="P145"/>
  <c r="P144"/>
  <c r="P142"/>
  <c r="P141"/>
  <c r="P140"/>
  <c r="P139"/>
  <c r="P138"/>
  <c r="N137"/>
  <c r="M137"/>
  <c r="L137"/>
  <c r="K137"/>
  <c r="J137"/>
  <c r="I137"/>
  <c r="H137"/>
  <c r="G137"/>
  <c r="F137"/>
  <c r="P125"/>
  <c r="P124"/>
  <c r="P123"/>
  <c r="P122"/>
  <c r="P120"/>
  <c r="P119"/>
  <c r="P118"/>
  <c r="P117"/>
  <c r="P115"/>
  <c r="P114"/>
  <c r="P113"/>
  <c r="P112"/>
  <c r="P110"/>
  <c r="P109"/>
  <c r="P108"/>
  <c r="P107"/>
  <c r="P106"/>
  <c r="N105"/>
  <c r="M105"/>
  <c r="L105"/>
  <c r="K105"/>
  <c r="J105"/>
  <c r="I105"/>
  <c r="H105"/>
  <c r="G105"/>
  <c r="F105"/>
  <c r="P93"/>
  <c r="P92"/>
  <c r="P91"/>
  <c r="P90"/>
  <c r="P88"/>
  <c r="P87"/>
  <c r="P86"/>
  <c r="P85"/>
  <c r="P83"/>
  <c r="P82"/>
  <c r="P81"/>
  <c r="P80"/>
  <c r="P78"/>
  <c r="P77"/>
  <c r="P76"/>
  <c r="P75"/>
  <c r="P74"/>
  <c r="N73"/>
  <c r="M73"/>
  <c r="L73"/>
  <c r="K73"/>
  <c r="J73"/>
  <c r="I73"/>
  <c r="H73"/>
  <c r="G73"/>
  <c r="F73"/>
  <c r="P61"/>
  <c r="P60"/>
  <c r="P59"/>
  <c r="P58"/>
  <c r="P56"/>
  <c r="P55"/>
  <c r="P54"/>
  <c r="P53"/>
  <c r="P51"/>
  <c r="P50"/>
  <c r="P49"/>
  <c r="P48"/>
  <c r="P46"/>
  <c r="P45"/>
  <c r="P44"/>
  <c r="P43"/>
  <c r="P42"/>
  <c r="N41"/>
  <c r="M41"/>
  <c r="L41"/>
  <c r="K41"/>
  <c r="J41"/>
  <c r="I41"/>
  <c r="H41"/>
  <c r="G41"/>
  <c r="F41"/>
  <c r="P29"/>
  <c r="P28"/>
  <c r="P27"/>
  <c r="P26"/>
  <c r="P24"/>
  <c r="P23"/>
  <c r="P22"/>
  <c r="P21"/>
  <c r="P19"/>
  <c r="P18"/>
  <c r="P17"/>
  <c r="P16"/>
  <c r="P14"/>
  <c r="P13"/>
  <c r="P12"/>
  <c r="P11"/>
  <c r="P9"/>
  <c r="N381" i="5"/>
  <c r="M381"/>
  <c r="L381"/>
  <c r="K381"/>
  <c r="J381"/>
  <c r="I381"/>
  <c r="H381"/>
  <c r="G381"/>
  <c r="F381"/>
  <c r="E381"/>
  <c r="D381"/>
  <c r="C381"/>
  <c r="B381"/>
  <c r="N380"/>
  <c r="M380"/>
  <c r="L380"/>
  <c r="K380"/>
  <c r="J380"/>
  <c r="I380"/>
  <c r="H380"/>
  <c r="G380"/>
  <c r="F380"/>
  <c r="E380"/>
  <c r="D380"/>
  <c r="C380"/>
  <c r="B380"/>
  <c r="N379"/>
  <c r="M379"/>
  <c r="L379"/>
  <c r="K379"/>
  <c r="J379"/>
  <c r="I379"/>
  <c r="H379"/>
  <c r="G379"/>
  <c r="F379"/>
  <c r="E379"/>
  <c r="D379"/>
  <c r="C379"/>
  <c r="B379"/>
  <c r="N378"/>
  <c r="M378"/>
  <c r="L378"/>
  <c r="K378"/>
  <c r="J378"/>
  <c r="I378"/>
  <c r="H378"/>
  <c r="G378"/>
  <c r="F378"/>
  <c r="E378"/>
  <c r="D378"/>
  <c r="C378"/>
  <c r="B378"/>
  <c r="N376"/>
  <c r="M376"/>
  <c r="L376"/>
  <c r="K376"/>
  <c r="J376"/>
  <c r="I376"/>
  <c r="H376"/>
  <c r="G376"/>
  <c r="F376"/>
  <c r="E376"/>
  <c r="D376"/>
  <c r="C376"/>
  <c r="B376"/>
  <c r="N375"/>
  <c r="M375"/>
  <c r="L375"/>
  <c r="K375"/>
  <c r="J375"/>
  <c r="I375"/>
  <c r="H375"/>
  <c r="G375"/>
  <c r="F375"/>
  <c r="E375"/>
  <c r="D375"/>
  <c r="C375"/>
  <c r="B375"/>
  <c r="N374"/>
  <c r="M374"/>
  <c r="L374"/>
  <c r="K374"/>
  <c r="J374"/>
  <c r="I374"/>
  <c r="H374"/>
  <c r="G374"/>
  <c r="F374"/>
  <c r="E374"/>
  <c r="D374"/>
  <c r="C374"/>
  <c r="B374"/>
  <c r="N373"/>
  <c r="M373"/>
  <c r="L373"/>
  <c r="K373"/>
  <c r="J373"/>
  <c r="I373"/>
  <c r="H373"/>
  <c r="G373"/>
  <c r="F373"/>
  <c r="E373"/>
  <c r="D373"/>
  <c r="C373"/>
  <c r="B373"/>
  <c r="N371"/>
  <c r="M371"/>
  <c r="L371"/>
  <c r="K371"/>
  <c r="J371"/>
  <c r="I371"/>
  <c r="H371"/>
  <c r="G371"/>
  <c r="F371"/>
  <c r="E371"/>
  <c r="D371"/>
  <c r="C371"/>
  <c r="B371"/>
  <c r="N370"/>
  <c r="M370"/>
  <c r="L370"/>
  <c r="K370"/>
  <c r="J370"/>
  <c r="I370"/>
  <c r="H370"/>
  <c r="G370"/>
  <c r="F370"/>
  <c r="E370"/>
  <c r="D370"/>
  <c r="C370"/>
  <c r="B370"/>
  <c r="N369"/>
  <c r="M369"/>
  <c r="L369"/>
  <c r="K369"/>
  <c r="J369"/>
  <c r="I369"/>
  <c r="H369"/>
  <c r="G369"/>
  <c r="F369"/>
  <c r="E369"/>
  <c r="D369"/>
  <c r="C369"/>
  <c r="B369"/>
  <c r="N368"/>
  <c r="M368"/>
  <c r="L368"/>
  <c r="K368"/>
  <c r="J368"/>
  <c r="I368"/>
  <c r="H368"/>
  <c r="G368"/>
  <c r="F368"/>
  <c r="E368"/>
  <c r="D368"/>
  <c r="C368"/>
  <c r="B368"/>
  <c r="N366"/>
  <c r="M366"/>
  <c r="L366"/>
  <c r="K366"/>
  <c r="J366"/>
  <c r="I366"/>
  <c r="H366"/>
  <c r="G366"/>
  <c r="F366"/>
  <c r="E366"/>
  <c r="D366"/>
  <c r="C366"/>
  <c r="B366"/>
  <c r="N365"/>
  <c r="M365"/>
  <c r="L365"/>
  <c r="K365"/>
  <c r="J365"/>
  <c r="I365"/>
  <c r="H365"/>
  <c r="G365"/>
  <c r="F365"/>
  <c r="E365"/>
  <c r="D365"/>
  <c r="C365"/>
  <c r="B365"/>
  <c r="N364"/>
  <c r="M364"/>
  <c r="L364"/>
  <c r="K364"/>
  <c r="J364"/>
  <c r="I364"/>
  <c r="H364"/>
  <c r="G364"/>
  <c r="F364"/>
  <c r="E364"/>
  <c r="D364"/>
  <c r="C364"/>
  <c r="B364"/>
  <c r="N363"/>
  <c r="M363"/>
  <c r="L363"/>
  <c r="K363"/>
  <c r="J363"/>
  <c r="I363"/>
  <c r="H363"/>
  <c r="G363"/>
  <c r="F363"/>
  <c r="E363"/>
  <c r="D363"/>
  <c r="C363"/>
  <c r="B363"/>
  <c r="N349"/>
  <c r="M349"/>
  <c r="L349"/>
  <c r="K349"/>
  <c r="J349"/>
  <c r="I349"/>
  <c r="H349"/>
  <c r="G349"/>
  <c r="F349"/>
  <c r="E349"/>
  <c r="D349"/>
  <c r="C349"/>
  <c r="B349"/>
  <c r="N348"/>
  <c r="M348"/>
  <c r="L348"/>
  <c r="K348"/>
  <c r="J348"/>
  <c r="I348"/>
  <c r="H348"/>
  <c r="G348"/>
  <c r="F348"/>
  <c r="E348"/>
  <c r="D348"/>
  <c r="C348"/>
  <c r="B348"/>
  <c r="N347"/>
  <c r="M347"/>
  <c r="L347"/>
  <c r="K347"/>
  <c r="J347"/>
  <c r="I347"/>
  <c r="H347"/>
  <c r="G347"/>
  <c r="F347"/>
  <c r="E347"/>
  <c r="D347"/>
  <c r="C347"/>
  <c r="B347"/>
  <c r="N346"/>
  <c r="M346"/>
  <c r="L346"/>
  <c r="K346"/>
  <c r="J346"/>
  <c r="I346"/>
  <c r="H346"/>
  <c r="G346"/>
  <c r="F346"/>
  <c r="E346"/>
  <c r="D346"/>
  <c r="C346"/>
  <c r="B346"/>
  <c r="N344"/>
  <c r="M344"/>
  <c r="L344"/>
  <c r="K344"/>
  <c r="J344"/>
  <c r="I344"/>
  <c r="H344"/>
  <c r="G344"/>
  <c r="F344"/>
  <c r="E344"/>
  <c r="D344"/>
  <c r="C344"/>
  <c r="B344"/>
  <c r="N343"/>
  <c r="M343"/>
  <c r="L343"/>
  <c r="K343"/>
  <c r="J343"/>
  <c r="I343"/>
  <c r="H343"/>
  <c r="G343"/>
  <c r="F343"/>
  <c r="E343"/>
  <c r="D343"/>
  <c r="C343"/>
  <c r="B343"/>
  <c r="N342"/>
  <c r="M342"/>
  <c r="L342"/>
  <c r="K342"/>
  <c r="J342"/>
  <c r="I342"/>
  <c r="H342"/>
  <c r="G342"/>
  <c r="F342"/>
  <c r="E342"/>
  <c r="D342"/>
  <c r="C342"/>
  <c r="B342"/>
  <c r="N341"/>
  <c r="M341"/>
  <c r="L341"/>
  <c r="K341"/>
  <c r="J341"/>
  <c r="I341"/>
  <c r="H341"/>
  <c r="G341"/>
  <c r="F341"/>
  <c r="E341"/>
  <c r="D341"/>
  <c r="C341"/>
  <c r="B341"/>
  <c r="N339"/>
  <c r="M339"/>
  <c r="L339"/>
  <c r="K339"/>
  <c r="J339"/>
  <c r="I339"/>
  <c r="H339"/>
  <c r="G339"/>
  <c r="F339"/>
  <c r="E339"/>
  <c r="D339"/>
  <c r="C339"/>
  <c r="B339"/>
  <c r="N338"/>
  <c r="M338"/>
  <c r="L338"/>
  <c r="K338"/>
  <c r="J338"/>
  <c r="I338"/>
  <c r="H338"/>
  <c r="G338"/>
  <c r="F338"/>
  <c r="E338"/>
  <c r="D338"/>
  <c r="C338"/>
  <c r="B338"/>
  <c r="N337"/>
  <c r="M337"/>
  <c r="L337"/>
  <c r="K337"/>
  <c r="J337"/>
  <c r="I337"/>
  <c r="H337"/>
  <c r="G337"/>
  <c r="F337"/>
  <c r="E337"/>
  <c r="D337"/>
  <c r="C337"/>
  <c r="B337"/>
  <c r="N336"/>
  <c r="M336"/>
  <c r="L336"/>
  <c r="K336"/>
  <c r="J336"/>
  <c r="I336"/>
  <c r="H336"/>
  <c r="G336"/>
  <c r="F336"/>
  <c r="E336"/>
  <c r="D336"/>
  <c r="C336"/>
  <c r="B336"/>
  <c r="N334"/>
  <c r="M334"/>
  <c r="L334"/>
  <c r="K334"/>
  <c r="J334"/>
  <c r="I334"/>
  <c r="H334"/>
  <c r="G334"/>
  <c r="F334"/>
  <c r="E334"/>
  <c r="D334"/>
  <c r="C334"/>
  <c r="B334"/>
  <c r="N333"/>
  <c r="M333"/>
  <c r="L333"/>
  <c r="K333"/>
  <c r="J333"/>
  <c r="I333"/>
  <c r="H333"/>
  <c r="G333"/>
  <c r="F333"/>
  <c r="E333"/>
  <c r="D333"/>
  <c r="C333"/>
  <c r="B333"/>
  <c r="N332"/>
  <c r="M332"/>
  <c r="L332"/>
  <c r="K332"/>
  <c r="J332"/>
  <c r="I332"/>
  <c r="H332"/>
  <c r="G332"/>
  <c r="F332"/>
  <c r="E332"/>
  <c r="D332"/>
  <c r="C332"/>
  <c r="B332"/>
  <c r="N331"/>
  <c r="M331"/>
  <c r="L331"/>
  <c r="K331"/>
  <c r="J331"/>
  <c r="I331"/>
  <c r="H331"/>
  <c r="G331"/>
  <c r="F331"/>
  <c r="E331"/>
  <c r="D331"/>
  <c r="C331"/>
  <c r="B331"/>
  <c r="N317"/>
  <c r="M317"/>
  <c r="L317"/>
  <c r="K317"/>
  <c r="J317"/>
  <c r="I317"/>
  <c r="H317"/>
  <c r="G317"/>
  <c r="F317"/>
  <c r="E317"/>
  <c r="D317"/>
  <c r="C317"/>
  <c r="B317"/>
  <c r="N316"/>
  <c r="M316"/>
  <c r="L316"/>
  <c r="K316"/>
  <c r="J316"/>
  <c r="I316"/>
  <c r="H316"/>
  <c r="G316"/>
  <c r="F316"/>
  <c r="E316"/>
  <c r="D316"/>
  <c r="C316"/>
  <c r="B316"/>
  <c r="N315"/>
  <c r="M315"/>
  <c r="L315"/>
  <c r="K315"/>
  <c r="J315"/>
  <c r="I315"/>
  <c r="H315"/>
  <c r="G315"/>
  <c r="F315"/>
  <c r="E315"/>
  <c r="D315"/>
  <c r="C315"/>
  <c r="B315"/>
  <c r="N314"/>
  <c r="M314"/>
  <c r="L314"/>
  <c r="K314"/>
  <c r="J314"/>
  <c r="I314"/>
  <c r="H314"/>
  <c r="G314"/>
  <c r="F314"/>
  <c r="E314"/>
  <c r="D314"/>
  <c r="C314"/>
  <c r="B314"/>
  <c r="N312"/>
  <c r="M312"/>
  <c r="L312"/>
  <c r="K312"/>
  <c r="J312"/>
  <c r="I312"/>
  <c r="H312"/>
  <c r="G312"/>
  <c r="F312"/>
  <c r="E312"/>
  <c r="D312"/>
  <c r="C312"/>
  <c r="B312"/>
  <c r="N311"/>
  <c r="M311"/>
  <c r="L311"/>
  <c r="K311"/>
  <c r="J311"/>
  <c r="I311"/>
  <c r="H311"/>
  <c r="G311"/>
  <c r="F311"/>
  <c r="E311"/>
  <c r="D311"/>
  <c r="C311"/>
  <c r="B311"/>
  <c r="N310"/>
  <c r="M310"/>
  <c r="L310"/>
  <c r="K310"/>
  <c r="J310"/>
  <c r="I310"/>
  <c r="H310"/>
  <c r="G310"/>
  <c r="F310"/>
  <c r="E310"/>
  <c r="D310"/>
  <c r="C310"/>
  <c r="B310"/>
  <c r="N309"/>
  <c r="M309"/>
  <c r="L309"/>
  <c r="K309"/>
  <c r="J309"/>
  <c r="I309"/>
  <c r="H309"/>
  <c r="G309"/>
  <c r="F309"/>
  <c r="E309"/>
  <c r="D309"/>
  <c r="C309"/>
  <c r="B309"/>
  <c r="N307"/>
  <c r="M307"/>
  <c r="L307"/>
  <c r="K307"/>
  <c r="J307"/>
  <c r="I307"/>
  <c r="H307"/>
  <c r="G307"/>
  <c r="F307"/>
  <c r="E307"/>
  <c r="D307"/>
  <c r="C307"/>
  <c r="B307"/>
  <c r="N306"/>
  <c r="M306"/>
  <c r="L306"/>
  <c r="K306"/>
  <c r="J306"/>
  <c r="I306"/>
  <c r="H306"/>
  <c r="G306"/>
  <c r="F306"/>
  <c r="E306"/>
  <c r="D306"/>
  <c r="C306"/>
  <c r="B306"/>
  <c r="N305"/>
  <c r="M305"/>
  <c r="L305"/>
  <c r="K305"/>
  <c r="J305"/>
  <c r="I305"/>
  <c r="H305"/>
  <c r="G305"/>
  <c r="F305"/>
  <c r="E305"/>
  <c r="D305"/>
  <c r="C305"/>
  <c r="B305"/>
  <c r="N304"/>
  <c r="M304"/>
  <c r="L304"/>
  <c r="K304"/>
  <c r="J304"/>
  <c r="I304"/>
  <c r="H304"/>
  <c r="G304"/>
  <c r="F304"/>
  <c r="E304"/>
  <c r="D304"/>
  <c r="C304"/>
  <c r="B304"/>
  <c r="N302"/>
  <c r="M302"/>
  <c r="L302"/>
  <c r="K302"/>
  <c r="J302"/>
  <c r="I302"/>
  <c r="H302"/>
  <c r="G302"/>
  <c r="F302"/>
  <c r="E302"/>
  <c r="D302"/>
  <c r="C302"/>
  <c r="B302"/>
  <c r="N301"/>
  <c r="M301"/>
  <c r="L301"/>
  <c r="K301"/>
  <c r="J301"/>
  <c r="I301"/>
  <c r="H301"/>
  <c r="G301"/>
  <c r="F301"/>
  <c r="E301"/>
  <c r="D301"/>
  <c r="C301"/>
  <c r="B301"/>
  <c r="N300"/>
  <c r="M300"/>
  <c r="L300"/>
  <c r="K300"/>
  <c r="J300"/>
  <c r="I300"/>
  <c r="H300"/>
  <c r="G300"/>
  <c r="F300"/>
  <c r="E300"/>
  <c r="D300"/>
  <c r="C300"/>
  <c r="B300"/>
  <c r="N299"/>
  <c r="M299"/>
  <c r="L299"/>
  <c r="K299"/>
  <c r="J299"/>
  <c r="I299"/>
  <c r="H299"/>
  <c r="G299"/>
  <c r="F299"/>
  <c r="E299"/>
  <c r="D299"/>
  <c r="C299"/>
  <c r="B299"/>
  <c r="N285"/>
  <c r="M285"/>
  <c r="L285"/>
  <c r="K285"/>
  <c r="J285"/>
  <c r="I285"/>
  <c r="H285"/>
  <c r="G285"/>
  <c r="F285"/>
  <c r="E285"/>
  <c r="D285"/>
  <c r="C285"/>
  <c r="B285"/>
  <c r="N284"/>
  <c r="M284"/>
  <c r="L284"/>
  <c r="K284"/>
  <c r="J284"/>
  <c r="I284"/>
  <c r="H284"/>
  <c r="G284"/>
  <c r="F284"/>
  <c r="E284"/>
  <c r="D284"/>
  <c r="C284"/>
  <c r="B284"/>
  <c r="N283"/>
  <c r="M283"/>
  <c r="L283"/>
  <c r="K283"/>
  <c r="J283"/>
  <c r="I283"/>
  <c r="H283"/>
  <c r="G283"/>
  <c r="F283"/>
  <c r="E283"/>
  <c r="D283"/>
  <c r="C283"/>
  <c r="B283"/>
  <c r="N282"/>
  <c r="M282"/>
  <c r="L282"/>
  <c r="K282"/>
  <c r="J282"/>
  <c r="I282"/>
  <c r="H282"/>
  <c r="G282"/>
  <c r="F282"/>
  <c r="E282"/>
  <c r="D282"/>
  <c r="C282"/>
  <c r="B282"/>
  <c r="N280"/>
  <c r="M280"/>
  <c r="L280"/>
  <c r="K280"/>
  <c r="J280"/>
  <c r="I280"/>
  <c r="H280"/>
  <c r="G280"/>
  <c r="F280"/>
  <c r="E280"/>
  <c r="D280"/>
  <c r="C280"/>
  <c r="B280"/>
  <c r="N279"/>
  <c r="M279"/>
  <c r="L279"/>
  <c r="K279"/>
  <c r="J279"/>
  <c r="I279"/>
  <c r="H279"/>
  <c r="G279"/>
  <c r="F279"/>
  <c r="E279"/>
  <c r="D279"/>
  <c r="C279"/>
  <c r="B279"/>
  <c r="N278"/>
  <c r="M278"/>
  <c r="L278"/>
  <c r="K278"/>
  <c r="J278"/>
  <c r="I278"/>
  <c r="H278"/>
  <c r="G278"/>
  <c r="F278"/>
  <c r="E278"/>
  <c r="D278"/>
  <c r="C278"/>
  <c r="B278"/>
  <c r="N277"/>
  <c r="M277"/>
  <c r="L277"/>
  <c r="K277"/>
  <c r="J277"/>
  <c r="I277"/>
  <c r="H277"/>
  <c r="G277"/>
  <c r="F277"/>
  <c r="E277"/>
  <c r="D277"/>
  <c r="C277"/>
  <c r="B277"/>
  <c r="N275"/>
  <c r="M275"/>
  <c r="L275"/>
  <c r="K275"/>
  <c r="J275"/>
  <c r="I275"/>
  <c r="H275"/>
  <c r="G275"/>
  <c r="F275"/>
  <c r="E275"/>
  <c r="D275"/>
  <c r="C275"/>
  <c r="B275"/>
  <c r="N274"/>
  <c r="M274"/>
  <c r="L274"/>
  <c r="K274"/>
  <c r="J274"/>
  <c r="I274"/>
  <c r="H274"/>
  <c r="G274"/>
  <c r="F274"/>
  <c r="E274"/>
  <c r="D274"/>
  <c r="C274"/>
  <c r="B274"/>
  <c r="N273"/>
  <c r="M273"/>
  <c r="L273"/>
  <c r="K273"/>
  <c r="J273"/>
  <c r="I273"/>
  <c r="H273"/>
  <c r="G273"/>
  <c r="F273"/>
  <c r="E273"/>
  <c r="D273"/>
  <c r="C273"/>
  <c r="B273"/>
  <c r="N272"/>
  <c r="M272"/>
  <c r="L272"/>
  <c r="K272"/>
  <c r="J272"/>
  <c r="I272"/>
  <c r="H272"/>
  <c r="G272"/>
  <c r="F272"/>
  <c r="E272"/>
  <c r="D272"/>
  <c r="C272"/>
  <c r="B272"/>
  <c r="N270"/>
  <c r="M270"/>
  <c r="L270"/>
  <c r="K270"/>
  <c r="J270"/>
  <c r="I270"/>
  <c r="H270"/>
  <c r="G270"/>
  <c r="F270"/>
  <c r="E270"/>
  <c r="D270"/>
  <c r="C270"/>
  <c r="B270"/>
  <c r="N269"/>
  <c r="M269"/>
  <c r="L269"/>
  <c r="K269"/>
  <c r="J269"/>
  <c r="I269"/>
  <c r="H269"/>
  <c r="G269"/>
  <c r="F269"/>
  <c r="E269"/>
  <c r="D269"/>
  <c r="C269"/>
  <c r="B269"/>
  <c r="N268"/>
  <c r="M268"/>
  <c r="L268"/>
  <c r="K268"/>
  <c r="J268"/>
  <c r="I268"/>
  <c r="H268"/>
  <c r="G268"/>
  <c r="F268"/>
  <c r="E268"/>
  <c r="D268"/>
  <c r="C268"/>
  <c r="B268"/>
  <c r="N267"/>
  <c r="M267"/>
  <c r="L267"/>
  <c r="K267"/>
  <c r="J267"/>
  <c r="I267"/>
  <c r="H267"/>
  <c r="G267"/>
  <c r="F267"/>
  <c r="E267"/>
  <c r="D267"/>
  <c r="C267"/>
  <c r="B267"/>
  <c r="N253"/>
  <c r="M253"/>
  <c r="L253"/>
  <c r="K253"/>
  <c r="J253"/>
  <c r="I253"/>
  <c r="H253"/>
  <c r="G253"/>
  <c r="F253"/>
  <c r="E253"/>
  <c r="D253"/>
  <c r="C253"/>
  <c r="B253"/>
  <c r="N252"/>
  <c r="M252"/>
  <c r="L252"/>
  <c r="K252"/>
  <c r="J252"/>
  <c r="I252"/>
  <c r="H252"/>
  <c r="G252"/>
  <c r="F252"/>
  <c r="E252"/>
  <c r="D252"/>
  <c r="C252"/>
  <c r="B252"/>
  <c r="N251"/>
  <c r="M251"/>
  <c r="L251"/>
  <c r="K251"/>
  <c r="J251"/>
  <c r="I251"/>
  <c r="H251"/>
  <c r="G251"/>
  <c r="F251"/>
  <c r="E251"/>
  <c r="D251"/>
  <c r="C251"/>
  <c r="B251"/>
  <c r="N250"/>
  <c r="M250"/>
  <c r="L250"/>
  <c r="K250"/>
  <c r="J250"/>
  <c r="I250"/>
  <c r="H250"/>
  <c r="G250"/>
  <c r="F250"/>
  <c r="E250"/>
  <c r="D250"/>
  <c r="C250"/>
  <c r="B250"/>
  <c r="N248"/>
  <c r="M248"/>
  <c r="L248"/>
  <c r="K248"/>
  <c r="J248"/>
  <c r="I248"/>
  <c r="H248"/>
  <c r="G248"/>
  <c r="F248"/>
  <c r="E248"/>
  <c r="D248"/>
  <c r="C248"/>
  <c r="B248"/>
  <c r="N247"/>
  <c r="M247"/>
  <c r="L247"/>
  <c r="K247"/>
  <c r="J247"/>
  <c r="I247"/>
  <c r="H247"/>
  <c r="G247"/>
  <c r="F247"/>
  <c r="E247"/>
  <c r="D247"/>
  <c r="C247"/>
  <c r="B247"/>
  <c r="N246"/>
  <c r="M246"/>
  <c r="L246"/>
  <c r="K246"/>
  <c r="J246"/>
  <c r="I246"/>
  <c r="H246"/>
  <c r="G246"/>
  <c r="F246"/>
  <c r="E246"/>
  <c r="D246"/>
  <c r="C246"/>
  <c r="B246"/>
  <c r="N245"/>
  <c r="M245"/>
  <c r="L245"/>
  <c r="K245"/>
  <c r="J245"/>
  <c r="I245"/>
  <c r="H245"/>
  <c r="G245"/>
  <c r="F245"/>
  <c r="E245"/>
  <c r="D245"/>
  <c r="C245"/>
  <c r="B245"/>
  <c r="N243"/>
  <c r="M243"/>
  <c r="L243"/>
  <c r="K243"/>
  <c r="J243"/>
  <c r="I243"/>
  <c r="H243"/>
  <c r="G243"/>
  <c r="F243"/>
  <c r="E243"/>
  <c r="D243"/>
  <c r="C243"/>
  <c r="B243"/>
  <c r="N242"/>
  <c r="M242"/>
  <c r="L242"/>
  <c r="K242"/>
  <c r="J242"/>
  <c r="I242"/>
  <c r="H242"/>
  <c r="G242"/>
  <c r="F242"/>
  <c r="E242"/>
  <c r="D242"/>
  <c r="C242"/>
  <c r="B242"/>
  <c r="N241"/>
  <c r="M241"/>
  <c r="L241"/>
  <c r="K241"/>
  <c r="J241"/>
  <c r="I241"/>
  <c r="H241"/>
  <c r="G241"/>
  <c r="F241"/>
  <c r="E241"/>
  <c r="D241"/>
  <c r="C241"/>
  <c r="B241"/>
  <c r="N240"/>
  <c r="M240"/>
  <c r="L240"/>
  <c r="K240"/>
  <c r="J240"/>
  <c r="I240"/>
  <c r="H240"/>
  <c r="G240"/>
  <c r="F240"/>
  <c r="E240"/>
  <c r="D240"/>
  <c r="C240"/>
  <c r="B240"/>
  <c r="N238"/>
  <c r="M238"/>
  <c r="L238"/>
  <c r="K238"/>
  <c r="J238"/>
  <c r="I238"/>
  <c r="H238"/>
  <c r="G238"/>
  <c r="F238"/>
  <c r="E238"/>
  <c r="D238"/>
  <c r="C238"/>
  <c r="B238"/>
  <c r="N237"/>
  <c r="M237"/>
  <c r="L237"/>
  <c r="K237"/>
  <c r="J237"/>
  <c r="I237"/>
  <c r="H237"/>
  <c r="G237"/>
  <c r="F237"/>
  <c r="E237"/>
  <c r="D237"/>
  <c r="C237"/>
  <c r="B237"/>
  <c r="N236"/>
  <c r="M236"/>
  <c r="L236"/>
  <c r="K236"/>
  <c r="J236"/>
  <c r="I236"/>
  <c r="H236"/>
  <c r="G236"/>
  <c r="F236"/>
  <c r="E236"/>
  <c r="D236"/>
  <c r="C236"/>
  <c r="B236"/>
  <c r="N235"/>
  <c r="M235"/>
  <c r="L235"/>
  <c r="K235"/>
  <c r="J235"/>
  <c r="I235"/>
  <c r="H235"/>
  <c r="G235"/>
  <c r="F235"/>
  <c r="E235"/>
  <c r="D235"/>
  <c r="C235"/>
  <c r="B235"/>
  <c r="N221"/>
  <c r="M221"/>
  <c r="L221"/>
  <c r="K221"/>
  <c r="J221"/>
  <c r="I221"/>
  <c r="H221"/>
  <c r="G221"/>
  <c r="F221"/>
  <c r="E221"/>
  <c r="D221"/>
  <c r="C221"/>
  <c r="B221"/>
  <c r="N220"/>
  <c r="M220"/>
  <c r="L220"/>
  <c r="K220"/>
  <c r="J220"/>
  <c r="I220"/>
  <c r="H220"/>
  <c r="G220"/>
  <c r="F220"/>
  <c r="E220"/>
  <c r="D220"/>
  <c r="C220"/>
  <c r="B220"/>
  <c r="N219"/>
  <c r="M219"/>
  <c r="L219"/>
  <c r="K219"/>
  <c r="J219"/>
  <c r="I219"/>
  <c r="H219"/>
  <c r="G219"/>
  <c r="F219"/>
  <c r="E219"/>
  <c r="D219"/>
  <c r="C219"/>
  <c r="B219"/>
  <c r="N218"/>
  <c r="M218"/>
  <c r="L218"/>
  <c r="K218"/>
  <c r="J218"/>
  <c r="I218"/>
  <c r="H218"/>
  <c r="G218"/>
  <c r="F218"/>
  <c r="E218"/>
  <c r="D218"/>
  <c r="C218"/>
  <c r="B218"/>
  <c r="N216"/>
  <c r="M216"/>
  <c r="L216"/>
  <c r="K216"/>
  <c r="J216"/>
  <c r="I216"/>
  <c r="H216"/>
  <c r="G216"/>
  <c r="F216"/>
  <c r="E216"/>
  <c r="D216"/>
  <c r="C216"/>
  <c r="B216"/>
  <c r="N215"/>
  <c r="M215"/>
  <c r="L215"/>
  <c r="K215"/>
  <c r="J215"/>
  <c r="I215"/>
  <c r="H215"/>
  <c r="G215"/>
  <c r="F215"/>
  <c r="E215"/>
  <c r="D215"/>
  <c r="C215"/>
  <c r="B215"/>
  <c r="N214"/>
  <c r="M214"/>
  <c r="L214"/>
  <c r="K214"/>
  <c r="J214"/>
  <c r="I214"/>
  <c r="H214"/>
  <c r="G214"/>
  <c r="F214"/>
  <c r="E214"/>
  <c r="D214"/>
  <c r="C214"/>
  <c r="B214"/>
  <c r="N213"/>
  <c r="M213"/>
  <c r="L213"/>
  <c r="K213"/>
  <c r="J213"/>
  <c r="I213"/>
  <c r="H213"/>
  <c r="G213"/>
  <c r="F213"/>
  <c r="E213"/>
  <c r="D213"/>
  <c r="C213"/>
  <c r="B213"/>
  <c r="N211"/>
  <c r="M211"/>
  <c r="L211"/>
  <c r="K211"/>
  <c r="J211"/>
  <c r="I211"/>
  <c r="H211"/>
  <c r="G211"/>
  <c r="F211"/>
  <c r="E211"/>
  <c r="D211"/>
  <c r="C211"/>
  <c r="B211"/>
  <c r="N210"/>
  <c r="M210"/>
  <c r="L210"/>
  <c r="K210"/>
  <c r="J210"/>
  <c r="I210"/>
  <c r="H210"/>
  <c r="G210"/>
  <c r="F210"/>
  <c r="E210"/>
  <c r="D210"/>
  <c r="C210"/>
  <c r="B210"/>
  <c r="N209"/>
  <c r="M209"/>
  <c r="L209"/>
  <c r="K209"/>
  <c r="J209"/>
  <c r="I209"/>
  <c r="H209"/>
  <c r="G209"/>
  <c r="F209"/>
  <c r="E209"/>
  <c r="D209"/>
  <c r="C209"/>
  <c r="B209"/>
  <c r="N208"/>
  <c r="M208"/>
  <c r="L208"/>
  <c r="K208"/>
  <c r="J208"/>
  <c r="I208"/>
  <c r="H208"/>
  <c r="G208"/>
  <c r="F208"/>
  <c r="E208"/>
  <c r="D208"/>
  <c r="C208"/>
  <c r="B208"/>
  <c r="N206"/>
  <c r="M206"/>
  <c r="L206"/>
  <c r="K206"/>
  <c r="J206"/>
  <c r="I206"/>
  <c r="H206"/>
  <c r="G206"/>
  <c r="F206"/>
  <c r="E206"/>
  <c r="D206"/>
  <c r="C206"/>
  <c r="B206"/>
  <c r="N205"/>
  <c r="M205"/>
  <c r="L205"/>
  <c r="K205"/>
  <c r="J205"/>
  <c r="I205"/>
  <c r="H205"/>
  <c r="G205"/>
  <c r="F205"/>
  <c r="E205"/>
  <c r="D205"/>
  <c r="C205"/>
  <c r="B205"/>
  <c r="N204"/>
  <c r="M204"/>
  <c r="L204"/>
  <c r="K204"/>
  <c r="J204"/>
  <c r="I204"/>
  <c r="H204"/>
  <c r="G204"/>
  <c r="F204"/>
  <c r="E204"/>
  <c r="D204"/>
  <c r="C204"/>
  <c r="B204"/>
  <c r="N203"/>
  <c r="M203"/>
  <c r="L203"/>
  <c r="K203"/>
  <c r="J203"/>
  <c r="I203"/>
  <c r="H203"/>
  <c r="G203"/>
  <c r="F203"/>
  <c r="E203"/>
  <c r="D203"/>
  <c r="C203"/>
  <c r="B203"/>
  <c r="N189"/>
  <c r="M189"/>
  <c r="L189"/>
  <c r="K189"/>
  <c r="J189"/>
  <c r="I189"/>
  <c r="H189"/>
  <c r="G189"/>
  <c r="F189"/>
  <c r="E189"/>
  <c r="D189"/>
  <c r="C189"/>
  <c r="B189"/>
  <c r="N188"/>
  <c r="M188"/>
  <c r="L188"/>
  <c r="K188"/>
  <c r="J188"/>
  <c r="I188"/>
  <c r="H188"/>
  <c r="G188"/>
  <c r="F188"/>
  <c r="E188"/>
  <c r="D188"/>
  <c r="C188"/>
  <c r="B188"/>
  <c r="N187"/>
  <c r="M187"/>
  <c r="L187"/>
  <c r="K187"/>
  <c r="J187"/>
  <c r="I187"/>
  <c r="H187"/>
  <c r="G187"/>
  <c r="F187"/>
  <c r="E187"/>
  <c r="D187"/>
  <c r="C187"/>
  <c r="B187"/>
  <c r="N186"/>
  <c r="M186"/>
  <c r="L186"/>
  <c r="K186"/>
  <c r="J186"/>
  <c r="I186"/>
  <c r="H186"/>
  <c r="G186"/>
  <c r="F186"/>
  <c r="E186"/>
  <c r="D186"/>
  <c r="C186"/>
  <c r="B186"/>
  <c r="N184"/>
  <c r="M184"/>
  <c r="L184"/>
  <c r="K184"/>
  <c r="J184"/>
  <c r="I184"/>
  <c r="H184"/>
  <c r="G184"/>
  <c r="F184"/>
  <c r="E184"/>
  <c r="D184"/>
  <c r="C184"/>
  <c r="B184"/>
  <c r="N183"/>
  <c r="M183"/>
  <c r="L183"/>
  <c r="K183"/>
  <c r="J183"/>
  <c r="I183"/>
  <c r="H183"/>
  <c r="G183"/>
  <c r="F183"/>
  <c r="E183"/>
  <c r="D183"/>
  <c r="C183"/>
  <c r="B183"/>
  <c r="N182"/>
  <c r="M182"/>
  <c r="L182"/>
  <c r="K182"/>
  <c r="J182"/>
  <c r="I182"/>
  <c r="H182"/>
  <c r="G182"/>
  <c r="F182"/>
  <c r="E182"/>
  <c r="D182"/>
  <c r="C182"/>
  <c r="B182"/>
  <c r="N181"/>
  <c r="M181"/>
  <c r="L181"/>
  <c r="K181"/>
  <c r="J181"/>
  <c r="I181"/>
  <c r="H181"/>
  <c r="G181"/>
  <c r="F181"/>
  <c r="E181"/>
  <c r="D181"/>
  <c r="C181"/>
  <c r="B181"/>
  <c r="N179"/>
  <c r="M179"/>
  <c r="L179"/>
  <c r="K179"/>
  <c r="J179"/>
  <c r="I179"/>
  <c r="H179"/>
  <c r="G179"/>
  <c r="F179"/>
  <c r="E179"/>
  <c r="D179"/>
  <c r="C179"/>
  <c r="B179"/>
  <c r="N178"/>
  <c r="M178"/>
  <c r="L178"/>
  <c r="K178"/>
  <c r="J178"/>
  <c r="I178"/>
  <c r="H178"/>
  <c r="G178"/>
  <c r="F178"/>
  <c r="E178"/>
  <c r="D178"/>
  <c r="C178"/>
  <c r="B178"/>
  <c r="N177"/>
  <c r="M177"/>
  <c r="L177"/>
  <c r="K177"/>
  <c r="J177"/>
  <c r="I177"/>
  <c r="H177"/>
  <c r="G177"/>
  <c r="F177"/>
  <c r="E177"/>
  <c r="D177"/>
  <c r="C177"/>
  <c r="B177"/>
  <c r="N176"/>
  <c r="M176"/>
  <c r="L176"/>
  <c r="K176"/>
  <c r="J176"/>
  <c r="I176"/>
  <c r="H176"/>
  <c r="G176"/>
  <c r="F176"/>
  <c r="E176"/>
  <c r="D176"/>
  <c r="C176"/>
  <c r="B176"/>
  <c r="N174"/>
  <c r="M174"/>
  <c r="L174"/>
  <c r="K174"/>
  <c r="J174"/>
  <c r="I174"/>
  <c r="H174"/>
  <c r="G174"/>
  <c r="F174"/>
  <c r="E174"/>
  <c r="D174"/>
  <c r="C174"/>
  <c r="B174"/>
  <c r="N173"/>
  <c r="M173"/>
  <c r="L173"/>
  <c r="K173"/>
  <c r="J173"/>
  <c r="I173"/>
  <c r="H173"/>
  <c r="G173"/>
  <c r="F173"/>
  <c r="E173"/>
  <c r="D173"/>
  <c r="C173"/>
  <c r="B173"/>
  <c r="N172"/>
  <c r="M172"/>
  <c r="L172"/>
  <c r="K172"/>
  <c r="J172"/>
  <c r="I172"/>
  <c r="H172"/>
  <c r="G172"/>
  <c r="F172"/>
  <c r="E172"/>
  <c r="D172"/>
  <c r="C172"/>
  <c r="B172"/>
  <c r="N171"/>
  <c r="M171"/>
  <c r="L171"/>
  <c r="K171"/>
  <c r="J171"/>
  <c r="I171"/>
  <c r="H171"/>
  <c r="G171"/>
  <c r="F171"/>
  <c r="E171"/>
  <c r="D171"/>
  <c r="C171"/>
  <c r="B171"/>
  <c r="N157"/>
  <c r="M157"/>
  <c r="L157"/>
  <c r="K157"/>
  <c r="J157"/>
  <c r="I157"/>
  <c r="H157"/>
  <c r="G157"/>
  <c r="F157"/>
  <c r="E157"/>
  <c r="D157"/>
  <c r="C157"/>
  <c r="B157"/>
  <c r="N156"/>
  <c r="M156"/>
  <c r="L156"/>
  <c r="K156"/>
  <c r="J156"/>
  <c r="I156"/>
  <c r="H156"/>
  <c r="G156"/>
  <c r="F156"/>
  <c r="E156"/>
  <c r="D156"/>
  <c r="C156"/>
  <c r="B156"/>
  <c r="N155"/>
  <c r="M155"/>
  <c r="L155"/>
  <c r="K155"/>
  <c r="J155"/>
  <c r="I155"/>
  <c r="H155"/>
  <c r="G155"/>
  <c r="F155"/>
  <c r="E155"/>
  <c r="D155"/>
  <c r="C155"/>
  <c r="B155"/>
  <c r="N154"/>
  <c r="M154"/>
  <c r="L154"/>
  <c r="K154"/>
  <c r="J154"/>
  <c r="I154"/>
  <c r="H154"/>
  <c r="G154"/>
  <c r="F154"/>
  <c r="E154"/>
  <c r="D154"/>
  <c r="C154"/>
  <c r="B154"/>
  <c r="N152"/>
  <c r="M152"/>
  <c r="L152"/>
  <c r="K152"/>
  <c r="J152"/>
  <c r="I152"/>
  <c r="H152"/>
  <c r="G152"/>
  <c r="F152"/>
  <c r="E152"/>
  <c r="D152"/>
  <c r="C152"/>
  <c r="B152"/>
  <c r="N151"/>
  <c r="M151"/>
  <c r="L151"/>
  <c r="K151"/>
  <c r="J151"/>
  <c r="I151"/>
  <c r="H151"/>
  <c r="G151"/>
  <c r="F151"/>
  <c r="E151"/>
  <c r="D151"/>
  <c r="C151"/>
  <c r="B151"/>
  <c r="N150"/>
  <c r="M150"/>
  <c r="L150"/>
  <c r="K150"/>
  <c r="J150"/>
  <c r="I150"/>
  <c r="H150"/>
  <c r="G150"/>
  <c r="F150"/>
  <c r="E150"/>
  <c r="D150"/>
  <c r="C150"/>
  <c r="B150"/>
  <c r="N149"/>
  <c r="M149"/>
  <c r="L149"/>
  <c r="K149"/>
  <c r="J149"/>
  <c r="I149"/>
  <c r="H149"/>
  <c r="G149"/>
  <c r="F149"/>
  <c r="E149"/>
  <c r="D149"/>
  <c r="C149"/>
  <c r="B149"/>
  <c r="N147"/>
  <c r="M147"/>
  <c r="L147"/>
  <c r="K147"/>
  <c r="J147"/>
  <c r="I147"/>
  <c r="H147"/>
  <c r="G147"/>
  <c r="F147"/>
  <c r="E147"/>
  <c r="D147"/>
  <c r="C147"/>
  <c r="B147"/>
  <c r="N146"/>
  <c r="M146"/>
  <c r="L146"/>
  <c r="K146"/>
  <c r="J146"/>
  <c r="I146"/>
  <c r="H146"/>
  <c r="G146"/>
  <c r="F146"/>
  <c r="E146"/>
  <c r="D146"/>
  <c r="C146"/>
  <c r="B146"/>
  <c r="N145"/>
  <c r="M145"/>
  <c r="L145"/>
  <c r="K145"/>
  <c r="J145"/>
  <c r="I145"/>
  <c r="H145"/>
  <c r="G145"/>
  <c r="F145"/>
  <c r="E145"/>
  <c r="D145"/>
  <c r="C145"/>
  <c r="B145"/>
  <c r="N144"/>
  <c r="M144"/>
  <c r="L144"/>
  <c r="K144"/>
  <c r="J144"/>
  <c r="I144"/>
  <c r="H144"/>
  <c r="G144"/>
  <c r="F144"/>
  <c r="E144"/>
  <c r="D144"/>
  <c r="C144"/>
  <c r="B144"/>
  <c r="N142"/>
  <c r="M142"/>
  <c r="L142"/>
  <c r="K142"/>
  <c r="J142"/>
  <c r="I142"/>
  <c r="H142"/>
  <c r="G142"/>
  <c r="F142"/>
  <c r="E142"/>
  <c r="D142"/>
  <c r="C142"/>
  <c r="B142"/>
  <c r="N141"/>
  <c r="M141"/>
  <c r="L141"/>
  <c r="K141"/>
  <c r="J141"/>
  <c r="I141"/>
  <c r="H141"/>
  <c r="G141"/>
  <c r="F141"/>
  <c r="E141"/>
  <c r="D141"/>
  <c r="C141"/>
  <c r="B141"/>
  <c r="N140"/>
  <c r="M140"/>
  <c r="L140"/>
  <c r="K140"/>
  <c r="J140"/>
  <c r="I140"/>
  <c r="H140"/>
  <c r="G140"/>
  <c r="F140"/>
  <c r="E140"/>
  <c r="D140"/>
  <c r="C140"/>
  <c r="B140"/>
  <c r="N139"/>
  <c r="M139"/>
  <c r="L139"/>
  <c r="K139"/>
  <c r="J139"/>
  <c r="I139"/>
  <c r="H139"/>
  <c r="G139"/>
  <c r="F139"/>
  <c r="E139"/>
  <c r="D139"/>
  <c r="C139"/>
  <c r="B139"/>
  <c r="N125"/>
  <c r="M125"/>
  <c r="L125"/>
  <c r="K125"/>
  <c r="J125"/>
  <c r="I125"/>
  <c r="H125"/>
  <c r="G125"/>
  <c r="F125"/>
  <c r="E125"/>
  <c r="D125"/>
  <c r="C125"/>
  <c r="B125"/>
  <c r="N124"/>
  <c r="M124"/>
  <c r="L124"/>
  <c r="K124"/>
  <c r="J124"/>
  <c r="I124"/>
  <c r="H124"/>
  <c r="G124"/>
  <c r="F124"/>
  <c r="E124"/>
  <c r="D124"/>
  <c r="C124"/>
  <c r="B124"/>
  <c r="N123"/>
  <c r="M123"/>
  <c r="L123"/>
  <c r="K123"/>
  <c r="J123"/>
  <c r="I123"/>
  <c r="H123"/>
  <c r="G123"/>
  <c r="F123"/>
  <c r="E123"/>
  <c r="D123"/>
  <c r="C123"/>
  <c r="B123"/>
  <c r="N122"/>
  <c r="M122"/>
  <c r="L122"/>
  <c r="K122"/>
  <c r="J122"/>
  <c r="I122"/>
  <c r="H122"/>
  <c r="G122"/>
  <c r="F122"/>
  <c r="E122"/>
  <c r="D122"/>
  <c r="C122"/>
  <c r="B122"/>
  <c r="N120"/>
  <c r="M120"/>
  <c r="L120"/>
  <c r="K120"/>
  <c r="J120"/>
  <c r="I120"/>
  <c r="H120"/>
  <c r="G120"/>
  <c r="F120"/>
  <c r="E120"/>
  <c r="D120"/>
  <c r="C120"/>
  <c r="B120"/>
  <c r="N119"/>
  <c r="M119"/>
  <c r="L119"/>
  <c r="K119"/>
  <c r="J119"/>
  <c r="I119"/>
  <c r="H119"/>
  <c r="G119"/>
  <c r="F119"/>
  <c r="E119"/>
  <c r="D119"/>
  <c r="C119"/>
  <c r="B119"/>
  <c r="N118"/>
  <c r="M118"/>
  <c r="L118"/>
  <c r="K118"/>
  <c r="J118"/>
  <c r="I118"/>
  <c r="H118"/>
  <c r="G118"/>
  <c r="F118"/>
  <c r="E118"/>
  <c r="D118"/>
  <c r="C118"/>
  <c r="B118"/>
  <c r="N117"/>
  <c r="M117"/>
  <c r="L117"/>
  <c r="K117"/>
  <c r="J117"/>
  <c r="I117"/>
  <c r="H117"/>
  <c r="G117"/>
  <c r="F117"/>
  <c r="E117"/>
  <c r="D117"/>
  <c r="C117"/>
  <c r="B117"/>
  <c r="N115"/>
  <c r="M115"/>
  <c r="L115"/>
  <c r="K115"/>
  <c r="J115"/>
  <c r="I115"/>
  <c r="H115"/>
  <c r="G115"/>
  <c r="F115"/>
  <c r="E115"/>
  <c r="D115"/>
  <c r="C115"/>
  <c r="B115"/>
  <c r="N114"/>
  <c r="M114"/>
  <c r="L114"/>
  <c r="K114"/>
  <c r="J114"/>
  <c r="I114"/>
  <c r="H114"/>
  <c r="G114"/>
  <c r="F114"/>
  <c r="E114"/>
  <c r="D114"/>
  <c r="C114"/>
  <c r="B114"/>
  <c r="N113"/>
  <c r="M113"/>
  <c r="L113"/>
  <c r="K113"/>
  <c r="J113"/>
  <c r="I113"/>
  <c r="H113"/>
  <c r="G113"/>
  <c r="F113"/>
  <c r="E113"/>
  <c r="D113"/>
  <c r="C113"/>
  <c r="B113"/>
  <c r="N112"/>
  <c r="M112"/>
  <c r="L112"/>
  <c r="K112"/>
  <c r="J112"/>
  <c r="I112"/>
  <c r="H112"/>
  <c r="G112"/>
  <c r="F112"/>
  <c r="E112"/>
  <c r="D112"/>
  <c r="C112"/>
  <c r="B112"/>
  <c r="N110"/>
  <c r="M110"/>
  <c r="L110"/>
  <c r="K110"/>
  <c r="J110"/>
  <c r="I110"/>
  <c r="H110"/>
  <c r="G110"/>
  <c r="F110"/>
  <c r="E110"/>
  <c r="D110"/>
  <c r="C110"/>
  <c r="B110"/>
  <c r="N109"/>
  <c r="M109"/>
  <c r="L109"/>
  <c r="K109"/>
  <c r="J109"/>
  <c r="I109"/>
  <c r="H109"/>
  <c r="G109"/>
  <c r="F109"/>
  <c r="E109"/>
  <c r="D109"/>
  <c r="C109"/>
  <c r="B109"/>
  <c r="N108"/>
  <c r="M108"/>
  <c r="L108"/>
  <c r="K108"/>
  <c r="J108"/>
  <c r="I108"/>
  <c r="H108"/>
  <c r="G108"/>
  <c r="F108"/>
  <c r="E108"/>
  <c r="D108"/>
  <c r="C108"/>
  <c r="B108"/>
  <c r="N107"/>
  <c r="M107"/>
  <c r="L107"/>
  <c r="K107"/>
  <c r="J107"/>
  <c r="I107"/>
  <c r="H107"/>
  <c r="G107"/>
  <c r="F107"/>
  <c r="E107"/>
  <c r="D107"/>
  <c r="C107"/>
  <c r="B107"/>
  <c r="N93"/>
  <c r="M93"/>
  <c r="L93"/>
  <c r="K93"/>
  <c r="J93"/>
  <c r="I93"/>
  <c r="H93"/>
  <c r="G93"/>
  <c r="F93"/>
  <c r="E93"/>
  <c r="D93"/>
  <c r="C93"/>
  <c r="B93"/>
  <c r="N92"/>
  <c r="M92"/>
  <c r="L92"/>
  <c r="K92"/>
  <c r="J92"/>
  <c r="I92"/>
  <c r="H92"/>
  <c r="G92"/>
  <c r="F92"/>
  <c r="E92"/>
  <c r="D92"/>
  <c r="C92"/>
  <c r="B92"/>
  <c r="N91"/>
  <c r="M91"/>
  <c r="L91"/>
  <c r="K91"/>
  <c r="J91"/>
  <c r="I91"/>
  <c r="H91"/>
  <c r="G91"/>
  <c r="F91"/>
  <c r="E91"/>
  <c r="D91"/>
  <c r="C91"/>
  <c r="B91"/>
  <c r="N90"/>
  <c r="M90"/>
  <c r="L90"/>
  <c r="K90"/>
  <c r="J90"/>
  <c r="I90"/>
  <c r="H90"/>
  <c r="G90"/>
  <c r="F90"/>
  <c r="E90"/>
  <c r="D90"/>
  <c r="C90"/>
  <c r="B90"/>
  <c r="N88"/>
  <c r="M88"/>
  <c r="L88"/>
  <c r="K88"/>
  <c r="J88"/>
  <c r="I88"/>
  <c r="H88"/>
  <c r="G88"/>
  <c r="F88"/>
  <c r="E88"/>
  <c r="D88"/>
  <c r="C88"/>
  <c r="B88"/>
  <c r="N87"/>
  <c r="M87"/>
  <c r="L87"/>
  <c r="K87"/>
  <c r="J87"/>
  <c r="I87"/>
  <c r="H87"/>
  <c r="G87"/>
  <c r="F87"/>
  <c r="E87"/>
  <c r="D87"/>
  <c r="C87"/>
  <c r="B87"/>
  <c r="N86"/>
  <c r="M86"/>
  <c r="L86"/>
  <c r="K86"/>
  <c r="J86"/>
  <c r="I86"/>
  <c r="H86"/>
  <c r="G86"/>
  <c r="F86"/>
  <c r="E86"/>
  <c r="D86"/>
  <c r="C86"/>
  <c r="B86"/>
  <c r="N85"/>
  <c r="M85"/>
  <c r="L85"/>
  <c r="K85"/>
  <c r="J85"/>
  <c r="I85"/>
  <c r="H85"/>
  <c r="G85"/>
  <c r="F85"/>
  <c r="E85"/>
  <c r="D85"/>
  <c r="C85"/>
  <c r="B85"/>
  <c r="N83"/>
  <c r="M83"/>
  <c r="L83"/>
  <c r="K83"/>
  <c r="J83"/>
  <c r="I83"/>
  <c r="H83"/>
  <c r="G83"/>
  <c r="F83"/>
  <c r="E83"/>
  <c r="D83"/>
  <c r="C83"/>
  <c r="B83"/>
  <c r="N82"/>
  <c r="M82"/>
  <c r="L82"/>
  <c r="K82"/>
  <c r="J82"/>
  <c r="I82"/>
  <c r="H82"/>
  <c r="G82"/>
  <c r="F82"/>
  <c r="E82"/>
  <c r="D82"/>
  <c r="C82"/>
  <c r="B82"/>
  <c r="N81"/>
  <c r="M81"/>
  <c r="L81"/>
  <c r="K81"/>
  <c r="J81"/>
  <c r="I81"/>
  <c r="H81"/>
  <c r="G81"/>
  <c r="F81"/>
  <c r="E81"/>
  <c r="D81"/>
  <c r="C81"/>
  <c r="B81"/>
  <c r="N80"/>
  <c r="M80"/>
  <c r="L80"/>
  <c r="K80"/>
  <c r="J80"/>
  <c r="I80"/>
  <c r="H80"/>
  <c r="G80"/>
  <c r="F80"/>
  <c r="E80"/>
  <c r="D80"/>
  <c r="C80"/>
  <c r="B80"/>
  <c r="N78"/>
  <c r="M78"/>
  <c r="L78"/>
  <c r="K78"/>
  <c r="J78"/>
  <c r="I78"/>
  <c r="H78"/>
  <c r="G78"/>
  <c r="F78"/>
  <c r="E78"/>
  <c r="D78"/>
  <c r="C78"/>
  <c r="B78"/>
  <c r="N77"/>
  <c r="M77"/>
  <c r="L77"/>
  <c r="K77"/>
  <c r="J77"/>
  <c r="I77"/>
  <c r="H77"/>
  <c r="G77"/>
  <c r="F77"/>
  <c r="E77"/>
  <c r="D77"/>
  <c r="C77"/>
  <c r="B77"/>
  <c r="N76"/>
  <c r="M76"/>
  <c r="L76"/>
  <c r="K76"/>
  <c r="J76"/>
  <c r="I76"/>
  <c r="H76"/>
  <c r="G76"/>
  <c r="F76"/>
  <c r="E76"/>
  <c r="D76"/>
  <c r="C76"/>
  <c r="B76"/>
  <c r="N75"/>
  <c r="M75"/>
  <c r="L75"/>
  <c r="K75"/>
  <c r="J75"/>
  <c r="I75"/>
  <c r="H75"/>
  <c r="G75"/>
  <c r="F75"/>
  <c r="E75"/>
  <c r="D75"/>
  <c r="C75"/>
  <c r="B75"/>
  <c r="N61"/>
  <c r="M61"/>
  <c r="L61"/>
  <c r="K61"/>
  <c r="J61"/>
  <c r="I61"/>
  <c r="H61"/>
  <c r="G61"/>
  <c r="F61"/>
  <c r="E61"/>
  <c r="D61"/>
  <c r="C61"/>
  <c r="B61"/>
  <c r="N60"/>
  <c r="M60"/>
  <c r="L60"/>
  <c r="K60"/>
  <c r="J60"/>
  <c r="I60"/>
  <c r="H60"/>
  <c r="G60"/>
  <c r="F60"/>
  <c r="E60"/>
  <c r="D60"/>
  <c r="C60"/>
  <c r="B60"/>
  <c r="N59"/>
  <c r="M59"/>
  <c r="L59"/>
  <c r="K59"/>
  <c r="J59"/>
  <c r="I59"/>
  <c r="H59"/>
  <c r="G59"/>
  <c r="F59"/>
  <c r="E59"/>
  <c r="D59"/>
  <c r="C59"/>
  <c r="B59"/>
  <c r="N58"/>
  <c r="M58"/>
  <c r="L58"/>
  <c r="K58"/>
  <c r="J58"/>
  <c r="I58"/>
  <c r="H58"/>
  <c r="G58"/>
  <c r="F58"/>
  <c r="E58"/>
  <c r="D58"/>
  <c r="C58"/>
  <c r="B58"/>
  <c r="N56"/>
  <c r="M56"/>
  <c r="L56"/>
  <c r="K56"/>
  <c r="J56"/>
  <c r="I56"/>
  <c r="H56"/>
  <c r="G56"/>
  <c r="F56"/>
  <c r="E56"/>
  <c r="D56"/>
  <c r="C56"/>
  <c r="B56"/>
  <c r="N55"/>
  <c r="M55"/>
  <c r="L55"/>
  <c r="K55"/>
  <c r="J55"/>
  <c r="I55"/>
  <c r="H55"/>
  <c r="G55"/>
  <c r="F55"/>
  <c r="E55"/>
  <c r="D55"/>
  <c r="C55"/>
  <c r="B55"/>
  <c r="N54"/>
  <c r="M54"/>
  <c r="L54"/>
  <c r="K54"/>
  <c r="J54"/>
  <c r="I54"/>
  <c r="H54"/>
  <c r="G54"/>
  <c r="F54"/>
  <c r="E54"/>
  <c r="D54"/>
  <c r="C54"/>
  <c r="B54"/>
  <c r="N53"/>
  <c r="M53"/>
  <c r="L53"/>
  <c r="K53"/>
  <c r="J53"/>
  <c r="I53"/>
  <c r="H53"/>
  <c r="G53"/>
  <c r="F53"/>
  <c r="E53"/>
  <c r="D53"/>
  <c r="C53"/>
  <c r="B53"/>
  <c r="N51"/>
  <c r="M51"/>
  <c r="L51"/>
  <c r="K51"/>
  <c r="J51"/>
  <c r="I51"/>
  <c r="H51"/>
  <c r="G51"/>
  <c r="F51"/>
  <c r="E51"/>
  <c r="D51"/>
  <c r="C51"/>
  <c r="B51"/>
  <c r="N50"/>
  <c r="M50"/>
  <c r="L50"/>
  <c r="K50"/>
  <c r="J50"/>
  <c r="I50"/>
  <c r="H50"/>
  <c r="G50"/>
  <c r="F50"/>
  <c r="E50"/>
  <c r="D50"/>
  <c r="C50"/>
  <c r="B50"/>
  <c r="N49"/>
  <c r="M49"/>
  <c r="L49"/>
  <c r="K49"/>
  <c r="J49"/>
  <c r="I49"/>
  <c r="H49"/>
  <c r="G49"/>
  <c r="F49"/>
  <c r="E49"/>
  <c r="D49"/>
  <c r="C49"/>
  <c r="B49"/>
  <c r="N48"/>
  <c r="M48"/>
  <c r="L48"/>
  <c r="K48"/>
  <c r="J48"/>
  <c r="I48"/>
  <c r="H48"/>
  <c r="G48"/>
  <c r="F48"/>
  <c r="E48"/>
  <c r="D48"/>
  <c r="C48"/>
  <c r="B48"/>
  <c r="N46"/>
  <c r="M46"/>
  <c r="L46"/>
  <c r="K46"/>
  <c r="J46"/>
  <c r="I46"/>
  <c r="H46"/>
  <c r="G46"/>
  <c r="F46"/>
  <c r="E46"/>
  <c r="D46"/>
  <c r="C46"/>
  <c r="B46"/>
  <c r="N45"/>
  <c r="M45"/>
  <c r="L45"/>
  <c r="K45"/>
  <c r="J45"/>
  <c r="I45"/>
  <c r="H45"/>
  <c r="G45"/>
  <c r="F45"/>
  <c r="E45"/>
  <c r="D45"/>
  <c r="C45"/>
  <c r="B45"/>
  <c r="N44"/>
  <c r="M44"/>
  <c r="L44"/>
  <c r="K44"/>
  <c r="J44"/>
  <c r="I44"/>
  <c r="H44"/>
  <c r="G44"/>
  <c r="F44"/>
  <c r="E44"/>
  <c r="D44"/>
  <c r="C44"/>
  <c r="B44"/>
  <c r="N43"/>
  <c r="M43"/>
  <c r="L43"/>
  <c r="K43"/>
  <c r="J43"/>
  <c r="I43"/>
  <c r="H43"/>
  <c r="G43"/>
  <c r="F43"/>
  <c r="E43"/>
  <c r="D43"/>
  <c r="C43"/>
  <c r="B43"/>
  <c r="N29"/>
  <c r="M29"/>
  <c r="L29"/>
  <c r="K29"/>
  <c r="J29"/>
  <c r="I29"/>
  <c r="H29"/>
  <c r="G29"/>
  <c r="F29"/>
  <c r="E29"/>
  <c r="D29"/>
  <c r="C29"/>
  <c r="B29"/>
  <c r="N28"/>
  <c r="M28"/>
  <c r="L28"/>
  <c r="K28"/>
  <c r="J28"/>
  <c r="I28"/>
  <c r="H28"/>
  <c r="G28"/>
  <c r="F28"/>
  <c r="E28"/>
  <c r="D28"/>
  <c r="C28"/>
  <c r="B28"/>
  <c r="N26"/>
  <c r="M26"/>
  <c r="L26"/>
  <c r="K26"/>
  <c r="J26"/>
  <c r="I26"/>
  <c r="H26"/>
  <c r="G26"/>
  <c r="F26"/>
  <c r="E26"/>
  <c r="D26"/>
  <c r="C26"/>
  <c r="B26"/>
  <c r="N27"/>
  <c r="M27"/>
  <c r="L27"/>
  <c r="K27"/>
  <c r="J27"/>
  <c r="I27"/>
  <c r="H27"/>
  <c r="G27"/>
  <c r="F27"/>
  <c r="E27"/>
  <c r="D27"/>
  <c r="C27"/>
  <c r="B27"/>
  <c r="N24"/>
  <c r="M24"/>
  <c r="L24"/>
  <c r="K24"/>
  <c r="J24"/>
  <c r="I24"/>
  <c r="H24"/>
  <c r="G24"/>
  <c r="F24"/>
  <c r="E24"/>
  <c r="D24"/>
  <c r="C24"/>
  <c r="B24"/>
  <c r="N23"/>
  <c r="M23"/>
  <c r="L23"/>
  <c r="K23"/>
  <c r="J23"/>
  <c r="I23"/>
  <c r="H23"/>
  <c r="G23"/>
  <c r="F23"/>
  <c r="E23"/>
  <c r="D23"/>
  <c r="C23"/>
  <c r="B23"/>
  <c r="N22"/>
  <c r="M22"/>
  <c r="L22"/>
  <c r="K22"/>
  <c r="J22"/>
  <c r="I22"/>
  <c r="H22"/>
  <c r="G22"/>
  <c r="F22"/>
  <c r="E22"/>
  <c r="D22"/>
  <c r="C22"/>
  <c r="B22"/>
  <c r="N21"/>
  <c r="M21"/>
  <c r="L21"/>
  <c r="K21"/>
  <c r="J21"/>
  <c r="I21"/>
  <c r="H21"/>
  <c r="G21"/>
  <c r="F21"/>
  <c r="E21"/>
  <c r="D21"/>
  <c r="C21"/>
  <c r="B21"/>
  <c r="N19"/>
  <c r="M19"/>
  <c r="L19"/>
  <c r="K19"/>
  <c r="J19"/>
  <c r="I19"/>
  <c r="H19"/>
  <c r="G19"/>
  <c r="F19"/>
  <c r="E19"/>
  <c r="D19"/>
  <c r="C19"/>
  <c r="B19"/>
  <c r="N18"/>
  <c r="M18"/>
  <c r="L18"/>
  <c r="K18"/>
  <c r="J18"/>
  <c r="I18"/>
  <c r="H18"/>
  <c r="G18"/>
  <c r="F18"/>
  <c r="E18"/>
  <c r="D18"/>
  <c r="C18"/>
  <c r="B18"/>
  <c r="N17"/>
  <c r="M17"/>
  <c r="L17"/>
  <c r="K17"/>
  <c r="J17"/>
  <c r="I17"/>
  <c r="H17"/>
  <c r="G17"/>
  <c r="F17"/>
  <c r="E17"/>
  <c r="D17"/>
  <c r="C17"/>
  <c r="B17"/>
  <c r="N16"/>
  <c r="M16"/>
  <c r="L16"/>
  <c r="K16"/>
  <c r="J16"/>
  <c r="I16"/>
  <c r="H16"/>
  <c r="G16"/>
  <c r="F16"/>
  <c r="E16"/>
  <c r="D16"/>
  <c r="C16"/>
  <c r="B16"/>
  <c r="N14"/>
  <c r="M14"/>
  <c r="L14"/>
  <c r="K14"/>
  <c r="J14"/>
  <c r="I14"/>
  <c r="H14"/>
  <c r="G14"/>
  <c r="F14"/>
  <c r="E14"/>
  <c r="D14"/>
  <c r="C14"/>
  <c r="B14"/>
  <c r="N13"/>
  <c r="M13"/>
  <c r="L13"/>
  <c r="K13"/>
  <c r="J13"/>
  <c r="I13"/>
  <c r="H13"/>
  <c r="G13"/>
  <c r="F13"/>
  <c r="E13"/>
  <c r="D13"/>
  <c r="C13"/>
  <c r="B13"/>
  <c r="N12"/>
  <c r="M12"/>
  <c r="L12"/>
  <c r="K12"/>
  <c r="J12"/>
  <c r="I12"/>
  <c r="H12"/>
  <c r="G12"/>
  <c r="F12"/>
  <c r="E12"/>
  <c r="D12"/>
  <c r="C12"/>
  <c r="B12"/>
  <c r="N11"/>
  <c r="M11"/>
  <c r="L11"/>
  <c r="K11"/>
  <c r="J11"/>
  <c r="I11"/>
  <c r="H11"/>
  <c r="G11"/>
  <c r="F11"/>
  <c r="E11"/>
  <c r="D11"/>
  <c r="C11"/>
  <c r="N371" i="12"/>
  <c r="M371"/>
  <c r="L371"/>
  <c r="K371"/>
  <c r="J371"/>
  <c r="I371"/>
  <c r="H371"/>
  <c r="G371"/>
  <c r="F371"/>
  <c r="E371"/>
  <c r="D371"/>
  <c r="C371"/>
  <c r="B371"/>
  <c r="N370"/>
  <c r="M370"/>
  <c r="L370"/>
  <c r="K370"/>
  <c r="J370"/>
  <c r="I370"/>
  <c r="H370"/>
  <c r="G370"/>
  <c r="F370"/>
  <c r="E370"/>
  <c r="D370"/>
  <c r="C370"/>
  <c r="B370"/>
  <c r="N369"/>
  <c r="M369"/>
  <c r="L369"/>
  <c r="K369"/>
  <c r="J369"/>
  <c r="I369"/>
  <c r="H369"/>
  <c r="G369"/>
  <c r="F369"/>
  <c r="E369"/>
  <c r="D369"/>
  <c r="C369"/>
  <c r="B369"/>
  <c r="N368"/>
  <c r="M368"/>
  <c r="L368"/>
  <c r="K368"/>
  <c r="J368"/>
  <c r="I368"/>
  <c r="H368"/>
  <c r="G368"/>
  <c r="F368"/>
  <c r="E368"/>
  <c r="D368"/>
  <c r="C368"/>
  <c r="B368"/>
  <c r="N366"/>
  <c r="M366"/>
  <c r="L366"/>
  <c r="K366"/>
  <c r="J366"/>
  <c r="I366"/>
  <c r="H366"/>
  <c r="G366"/>
  <c r="F366"/>
  <c r="E366"/>
  <c r="D366"/>
  <c r="C366"/>
  <c r="B366"/>
  <c r="N365"/>
  <c r="M365"/>
  <c r="L365"/>
  <c r="K365"/>
  <c r="J365"/>
  <c r="I365"/>
  <c r="H365"/>
  <c r="G365"/>
  <c r="F365"/>
  <c r="E365"/>
  <c r="D365"/>
  <c r="C365"/>
  <c r="B365"/>
  <c r="N364"/>
  <c r="M364"/>
  <c r="L364"/>
  <c r="K364"/>
  <c r="J364"/>
  <c r="I364"/>
  <c r="H364"/>
  <c r="G364"/>
  <c r="F364"/>
  <c r="E364"/>
  <c r="D364"/>
  <c r="C364"/>
  <c r="B364"/>
  <c r="N363"/>
  <c r="M363"/>
  <c r="L363"/>
  <c r="K363"/>
  <c r="J363"/>
  <c r="I363"/>
  <c r="H363"/>
  <c r="G363"/>
  <c r="F363"/>
  <c r="E363"/>
  <c r="D363"/>
  <c r="C363"/>
  <c r="B363"/>
  <c r="N361"/>
  <c r="M361"/>
  <c r="L361"/>
  <c r="K361"/>
  <c r="J361"/>
  <c r="I361"/>
  <c r="H361"/>
  <c r="G361"/>
  <c r="F361"/>
  <c r="E361"/>
  <c r="D361"/>
  <c r="C361"/>
  <c r="B361"/>
  <c r="N360"/>
  <c r="M360"/>
  <c r="L360"/>
  <c r="K360"/>
  <c r="J360"/>
  <c r="I360"/>
  <c r="H360"/>
  <c r="G360"/>
  <c r="F360"/>
  <c r="E360"/>
  <c r="D360"/>
  <c r="C360"/>
  <c r="B360"/>
  <c r="N359"/>
  <c r="M359"/>
  <c r="L359"/>
  <c r="K359"/>
  <c r="J359"/>
  <c r="I359"/>
  <c r="H359"/>
  <c r="G359"/>
  <c r="F359"/>
  <c r="E359"/>
  <c r="D359"/>
  <c r="C359"/>
  <c r="B359"/>
  <c r="N358"/>
  <c r="M358"/>
  <c r="L358"/>
  <c r="K358"/>
  <c r="J358"/>
  <c r="I358"/>
  <c r="H358"/>
  <c r="G358"/>
  <c r="F358"/>
  <c r="E358"/>
  <c r="D358"/>
  <c r="C358"/>
  <c r="B358"/>
  <c r="N356"/>
  <c r="M356"/>
  <c r="L356"/>
  <c r="K356"/>
  <c r="J356"/>
  <c r="I356"/>
  <c r="H356"/>
  <c r="G356"/>
  <c r="F356"/>
  <c r="E356"/>
  <c r="D356"/>
  <c r="C356"/>
  <c r="B356"/>
  <c r="N355"/>
  <c r="M355"/>
  <c r="L355"/>
  <c r="K355"/>
  <c r="J355"/>
  <c r="I355"/>
  <c r="H355"/>
  <c r="G355"/>
  <c r="F355"/>
  <c r="E355"/>
  <c r="D355"/>
  <c r="C355"/>
  <c r="B355"/>
  <c r="N354"/>
  <c r="M354"/>
  <c r="L354"/>
  <c r="K354"/>
  <c r="J354"/>
  <c r="I354"/>
  <c r="H354"/>
  <c r="G354"/>
  <c r="F354"/>
  <c r="E354"/>
  <c r="D354"/>
  <c r="C354"/>
  <c r="B354"/>
  <c r="N353"/>
  <c r="M353"/>
  <c r="L353"/>
  <c r="K353"/>
  <c r="J353"/>
  <c r="I353"/>
  <c r="H353"/>
  <c r="G353"/>
  <c r="F353"/>
  <c r="E353"/>
  <c r="D353"/>
  <c r="C353"/>
  <c r="B353"/>
  <c r="N340"/>
  <c r="M340"/>
  <c r="L340"/>
  <c r="K340"/>
  <c r="J340"/>
  <c r="I340"/>
  <c r="H340"/>
  <c r="G340"/>
  <c r="F340"/>
  <c r="E340"/>
  <c r="D340"/>
  <c r="C340"/>
  <c r="B340"/>
  <c r="N339"/>
  <c r="M339"/>
  <c r="L339"/>
  <c r="K339"/>
  <c r="J339"/>
  <c r="I339"/>
  <c r="H339"/>
  <c r="G339"/>
  <c r="F339"/>
  <c r="E339"/>
  <c r="D339"/>
  <c r="C339"/>
  <c r="B339"/>
  <c r="N338"/>
  <c r="M338"/>
  <c r="L338"/>
  <c r="K338"/>
  <c r="J338"/>
  <c r="I338"/>
  <c r="H338"/>
  <c r="G338"/>
  <c r="F338"/>
  <c r="E338"/>
  <c r="D338"/>
  <c r="C338"/>
  <c r="B338"/>
  <c r="N337"/>
  <c r="M337"/>
  <c r="L337"/>
  <c r="K337"/>
  <c r="J337"/>
  <c r="I337"/>
  <c r="H337"/>
  <c r="G337"/>
  <c r="F337"/>
  <c r="E337"/>
  <c r="D337"/>
  <c r="C337"/>
  <c r="B337"/>
  <c r="N335"/>
  <c r="M335"/>
  <c r="L335"/>
  <c r="K335"/>
  <c r="J335"/>
  <c r="I335"/>
  <c r="H335"/>
  <c r="G335"/>
  <c r="F335"/>
  <c r="E335"/>
  <c r="D335"/>
  <c r="C335"/>
  <c r="B335"/>
  <c r="N334"/>
  <c r="M334"/>
  <c r="L334"/>
  <c r="K334"/>
  <c r="J334"/>
  <c r="I334"/>
  <c r="H334"/>
  <c r="G334"/>
  <c r="F334"/>
  <c r="E334"/>
  <c r="D334"/>
  <c r="C334"/>
  <c r="B334"/>
  <c r="N333"/>
  <c r="M333"/>
  <c r="L333"/>
  <c r="K333"/>
  <c r="J333"/>
  <c r="I333"/>
  <c r="H333"/>
  <c r="G333"/>
  <c r="F333"/>
  <c r="E333"/>
  <c r="D333"/>
  <c r="C333"/>
  <c r="B333"/>
  <c r="N332"/>
  <c r="M332"/>
  <c r="L332"/>
  <c r="K332"/>
  <c r="J332"/>
  <c r="I332"/>
  <c r="H332"/>
  <c r="G332"/>
  <c r="F332"/>
  <c r="E332"/>
  <c r="D332"/>
  <c r="C332"/>
  <c r="B332"/>
  <c r="N330"/>
  <c r="M330"/>
  <c r="L330"/>
  <c r="K330"/>
  <c r="J330"/>
  <c r="I330"/>
  <c r="H330"/>
  <c r="G330"/>
  <c r="F330"/>
  <c r="E330"/>
  <c r="D330"/>
  <c r="C330"/>
  <c r="B330"/>
  <c r="N329"/>
  <c r="M329"/>
  <c r="L329"/>
  <c r="K329"/>
  <c r="J329"/>
  <c r="I329"/>
  <c r="H329"/>
  <c r="G329"/>
  <c r="F329"/>
  <c r="E329"/>
  <c r="D329"/>
  <c r="C329"/>
  <c r="B329"/>
  <c r="N328"/>
  <c r="M328"/>
  <c r="L328"/>
  <c r="K328"/>
  <c r="J328"/>
  <c r="I328"/>
  <c r="H328"/>
  <c r="G328"/>
  <c r="F328"/>
  <c r="E328"/>
  <c r="D328"/>
  <c r="C328"/>
  <c r="B328"/>
  <c r="N327"/>
  <c r="M327"/>
  <c r="L327"/>
  <c r="K327"/>
  <c r="J327"/>
  <c r="I327"/>
  <c r="H327"/>
  <c r="G327"/>
  <c r="F327"/>
  <c r="E327"/>
  <c r="D327"/>
  <c r="C327"/>
  <c r="B327"/>
  <c r="N325"/>
  <c r="M325"/>
  <c r="L325"/>
  <c r="K325"/>
  <c r="J325"/>
  <c r="I325"/>
  <c r="H325"/>
  <c r="G325"/>
  <c r="F325"/>
  <c r="E325"/>
  <c r="D325"/>
  <c r="C325"/>
  <c r="B325"/>
  <c r="N324"/>
  <c r="M324"/>
  <c r="L324"/>
  <c r="K324"/>
  <c r="J324"/>
  <c r="I324"/>
  <c r="H324"/>
  <c r="G324"/>
  <c r="F324"/>
  <c r="E324"/>
  <c r="D324"/>
  <c r="C324"/>
  <c r="B324"/>
  <c r="N323"/>
  <c r="M323"/>
  <c r="L323"/>
  <c r="K323"/>
  <c r="J323"/>
  <c r="I323"/>
  <c r="H323"/>
  <c r="G323"/>
  <c r="F323"/>
  <c r="E323"/>
  <c r="D323"/>
  <c r="C323"/>
  <c r="B323"/>
  <c r="N322"/>
  <c r="M322"/>
  <c r="L322"/>
  <c r="K322"/>
  <c r="J322"/>
  <c r="I322"/>
  <c r="H322"/>
  <c r="G322"/>
  <c r="F322"/>
  <c r="E322"/>
  <c r="D322"/>
  <c r="C322"/>
  <c r="B322"/>
  <c r="N309"/>
  <c r="M309"/>
  <c r="L309"/>
  <c r="K309"/>
  <c r="J309"/>
  <c r="I309"/>
  <c r="H309"/>
  <c r="G309"/>
  <c r="F309"/>
  <c r="E309"/>
  <c r="D309"/>
  <c r="C309"/>
  <c r="B309"/>
  <c r="N308"/>
  <c r="M308"/>
  <c r="L308"/>
  <c r="K308"/>
  <c r="J308"/>
  <c r="I308"/>
  <c r="H308"/>
  <c r="G308"/>
  <c r="F308"/>
  <c r="E308"/>
  <c r="D308"/>
  <c r="C308"/>
  <c r="B308"/>
  <c r="N307"/>
  <c r="M307"/>
  <c r="L307"/>
  <c r="K307"/>
  <c r="J307"/>
  <c r="I307"/>
  <c r="H307"/>
  <c r="G307"/>
  <c r="F307"/>
  <c r="E307"/>
  <c r="D307"/>
  <c r="C307"/>
  <c r="B307"/>
  <c r="N306"/>
  <c r="M306"/>
  <c r="L306"/>
  <c r="K306"/>
  <c r="J306"/>
  <c r="I306"/>
  <c r="H306"/>
  <c r="G306"/>
  <c r="F306"/>
  <c r="E306"/>
  <c r="D306"/>
  <c r="C306"/>
  <c r="B306"/>
  <c r="N304"/>
  <c r="M304"/>
  <c r="L304"/>
  <c r="K304"/>
  <c r="J304"/>
  <c r="I304"/>
  <c r="H304"/>
  <c r="G304"/>
  <c r="F304"/>
  <c r="E304"/>
  <c r="D304"/>
  <c r="C304"/>
  <c r="B304"/>
  <c r="N303"/>
  <c r="M303"/>
  <c r="L303"/>
  <c r="K303"/>
  <c r="J303"/>
  <c r="I303"/>
  <c r="H303"/>
  <c r="G303"/>
  <c r="F303"/>
  <c r="E303"/>
  <c r="D303"/>
  <c r="C303"/>
  <c r="B303"/>
  <c r="N302"/>
  <c r="M302"/>
  <c r="L302"/>
  <c r="K302"/>
  <c r="J302"/>
  <c r="I302"/>
  <c r="H302"/>
  <c r="G302"/>
  <c r="F302"/>
  <c r="E302"/>
  <c r="D302"/>
  <c r="C302"/>
  <c r="B302"/>
  <c r="N301"/>
  <c r="M301"/>
  <c r="L301"/>
  <c r="K301"/>
  <c r="J301"/>
  <c r="I301"/>
  <c r="H301"/>
  <c r="G301"/>
  <c r="F301"/>
  <c r="E301"/>
  <c r="D301"/>
  <c r="C301"/>
  <c r="B301"/>
  <c r="N299"/>
  <c r="M299"/>
  <c r="L299"/>
  <c r="K299"/>
  <c r="J299"/>
  <c r="I299"/>
  <c r="H299"/>
  <c r="G299"/>
  <c r="F299"/>
  <c r="E299"/>
  <c r="D299"/>
  <c r="C299"/>
  <c r="B299"/>
  <c r="N298"/>
  <c r="M298"/>
  <c r="L298"/>
  <c r="K298"/>
  <c r="J298"/>
  <c r="I298"/>
  <c r="H298"/>
  <c r="G298"/>
  <c r="F298"/>
  <c r="E298"/>
  <c r="D298"/>
  <c r="C298"/>
  <c r="B298"/>
  <c r="N297"/>
  <c r="M297"/>
  <c r="L297"/>
  <c r="K297"/>
  <c r="J297"/>
  <c r="I297"/>
  <c r="H297"/>
  <c r="G297"/>
  <c r="F297"/>
  <c r="E297"/>
  <c r="D297"/>
  <c r="C297"/>
  <c r="B297"/>
  <c r="N296"/>
  <c r="M296"/>
  <c r="L296"/>
  <c r="K296"/>
  <c r="J296"/>
  <c r="I296"/>
  <c r="H296"/>
  <c r="G296"/>
  <c r="F296"/>
  <c r="E296"/>
  <c r="D296"/>
  <c r="C296"/>
  <c r="B296"/>
  <c r="N294"/>
  <c r="M294"/>
  <c r="L294"/>
  <c r="K294"/>
  <c r="J294"/>
  <c r="I294"/>
  <c r="H294"/>
  <c r="G294"/>
  <c r="F294"/>
  <c r="E294"/>
  <c r="D294"/>
  <c r="C294"/>
  <c r="B294"/>
  <c r="N293"/>
  <c r="M293"/>
  <c r="L293"/>
  <c r="K293"/>
  <c r="J293"/>
  <c r="I293"/>
  <c r="H293"/>
  <c r="G293"/>
  <c r="F293"/>
  <c r="E293"/>
  <c r="D293"/>
  <c r="C293"/>
  <c r="B293"/>
  <c r="N292"/>
  <c r="M292"/>
  <c r="L292"/>
  <c r="K292"/>
  <c r="J292"/>
  <c r="I292"/>
  <c r="H292"/>
  <c r="G292"/>
  <c r="F292"/>
  <c r="E292"/>
  <c r="D292"/>
  <c r="C292"/>
  <c r="B292"/>
  <c r="N291"/>
  <c r="M291"/>
  <c r="L291"/>
  <c r="K291"/>
  <c r="J291"/>
  <c r="I291"/>
  <c r="H291"/>
  <c r="G291"/>
  <c r="F291"/>
  <c r="E291"/>
  <c r="D291"/>
  <c r="C291"/>
  <c r="B291"/>
  <c r="N278"/>
  <c r="M278"/>
  <c r="L278"/>
  <c r="K278"/>
  <c r="J278"/>
  <c r="I278"/>
  <c r="H278"/>
  <c r="G278"/>
  <c r="F278"/>
  <c r="E278"/>
  <c r="D278"/>
  <c r="C278"/>
  <c r="B278"/>
  <c r="N277"/>
  <c r="M277"/>
  <c r="L277"/>
  <c r="K277"/>
  <c r="J277"/>
  <c r="I277"/>
  <c r="H277"/>
  <c r="G277"/>
  <c r="F277"/>
  <c r="E277"/>
  <c r="D277"/>
  <c r="C277"/>
  <c r="B277"/>
  <c r="N276"/>
  <c r="M276"/>
  <c r="L276"/>
  <c r="K276"/>
  <c r="J276"/>
  <c r="I276"/>
  <c r="H276"/>
  <c r="G276"/>
  <c r="F276"/>
  <c r="E276"/>
  <c r="D276"/>
  <c r="C276"/>
  <c r="B276"/>
  <c r="N275"/>
  <c r="M275"/>
  <c r="L275"/>
  <c r="K275"/>
  <c r="J275"/>
  <c r="I275"/>
  <c r="H275"/>
  <c r="G275"/>
  <c r="F275"/>
  <c r="E275"/>
  <c r="D275"/>
  <c r="C275"/>
  <c r="B275"/>
  <c r="N273"/>
  <c r="M273"/>
  <c r="L273"/>
  <c r="K273"/>
  <c r="J273"/>
  <c r="I273"/>
  <c r="H273"/>
  <c r="G273"/>
  <c r="F273"/>
  <c r="E273"/>
  <c r="D273"/>
  <c r="C273"/>
  <c r="B273"/>
  <c r="N272"/>
  <c r="M272"/>
  <c r="L272"/>
  <c r="K272"/>
  <c r="J272"/>
  <c r="I272"/>
  <c r="H272"/>
  <c r="G272"/>
  <c r="F272"/>
  <c r="E272"/>
  <c r="D272"/>
  <c r="C272"/>
  <c r="B272"/>
  <c r="N271"/>
  <c r="M271"/>
  <c r="L271"/>
  <c r="K271"/>
  <c r="J271"/>
  <c r="I271"/>
  <c r="H271"/>
  <c r="G271"/>
  <c r="F271"/>
  <c r="E271"/>
  <c r="D271"/>
  <c r="C271"/>
  <c r="B271"/>
  <c r="N270"/>
  <c r="M270"/>
  <c r="L270"/>
  <c r="K270"/>
  <c r="J270"/>
  <c r="I270"/>
  <c r="H270"/>
  <c r="G270"/>
  <c r="F270"/>
  <c r="E270"/>
  <c r="D270"/>
  <c r="C270"/>
  <c r="B270"/>
  <c r="N268"/>
  <c r="M268"/>
  <c r="L268"/>
  <c r="K268"/>
  <c r="J268"/>
  <c r="I268"/>
  <c r="H268"/>
  <c r="G268"/>
  <c r="F268"/>
  <c r="E268"/>
  <c r="D268"/>
  <c r="C268"/>
  <c r="B268"/>
  <c r="N267"/>
  <c r="M267"/>
  <c r="L267"/>
  <c r="K267"/>
  <c r="J267"/>
  <c r="I267"/>
  <c r="H267"/>
  <c r="G267"/>
  <c r="F267"/>
  <c r="E267"/>
  <c r="D267"/>
  <c r="C267"/>
  <c r="B267"/>
  <c r="N266"/>
  <c r="M266"/>
  <c r="L266"/>
  <c r="K266"/>
  <c r="J266"/>
  <c r="I266"/>
  <c r="H266"/>
  <c r="G266"/>
  <c r="F266"/>
  <c r="E266"/>
  <c r="D266"/>
  <c r="C266"/>
  <c r="B266"/>
  <c r="N265"/>
  <c r="M265"/>
  <c r="L265"/>
  <c r="K265"/>
  <c r="J265"/>
  <c r="I265"/>
  <c r="H265"/>
  <c r="G265"/>
  <c r="F265"/>
  <c r="E265"/>
  <c r="D265"/>
  <c r="C265"/>
  <c r="B265"/>
  <c r="N263"/>
  <c r="M263"/>
  <c r="L263"/>
  <c r="K263"/>
  <c r="J263"/>
  <c r="I263"/>
  <c r="H263"/>
  <c r="G263"/>
  <c r="F263"/>
  <c r="E263"/>
  <c r="D263"/>
  <c r="C263"/>
  <c r="B263"/>
  <c r="N262"/>
  <c r="M262"/>
  <c r="L262"/>
  <c r="K262"/>
  <c r="J262"/>
  <c r="I262"/>
  <c r="H262"/>
  <c r="G262"/>
  <c r="F262"/>
  <c r="E262"/>
  <c r="D262"/>
  <c r="C262"/>
  <c r="B262"/>
  <c r="N261"/>
  <c r="M261"/>
  <c r="L261"/>
  <c r="K261"/>
  <c r="J261"/>
  <c r="I261"/>
  <c r="H261"/>
  <c r="G261"/>
  <c r="F261"/>
  <c r="E261"/>
  <c r="D261"/>
  <c r="C261"/>
  <c r="B261"/>
  <c r="N260"/>
  <c r="M260"/>
  <c r="L260"/>
  <c r="K260"/>
  <c r="J260"/>
  <c r="I260"/>
  <c r="H260"/>
  <c r="G260"/>
  <c r="F260"/>
  <c r="E260"/>
  <c r="D260"/>
  <c r="C260"/>
  <c r="B260"/>
  <c r="N247"/>
  <c r="M247"/>
  <c r="L247"/>
  <c r="K247"/>
  <c r="J247"/>
  <c r="I247"/>
  <c r="H247"/>
  <c r="G247"/>
  <c r="F247"/>
  <c r="E247"/>
  <c r="D247"/>
  <c r="C247"/>
  <c r="B247"/>
  <c r="N246"/>
  <c r="M246"/>
  <c r="L246"/>
  <c r="K246"/>
  <c r="J246"/>
  <c r="I246"/>
  <c r="H246"/>
  <c r="G246"/>
  <c r="F246"/>
  <c r="E246"/>
  <c r="D246"/>
  <c r="C246"/>
  <c r="B246"/>
  <c r="N245"/>
  <c r="M245"/>
  <c r="L245"/>
  <c r="K245"/>
  <c r="J245"/>
  <c r="I245"/>
  <c r="H245"/>
  <c r="G245"/>
  <c r="F245"/>
  <c r="E245"/>
  <c r="D245"/>
  <c r="C245"/>
  <c r="B245"/>
  <c r="N244"/>
  <c r="M244"/>
  <c r="L244"/>
  <c r="K244"/>
  <c r="J244"/>
  <c r="I244"/>
  <c r="H244"/>
  <c r="G244"/>
  <c r="F244"/>
  <c r="E244"/>
  <c r="D244"/>
  <c r="C244"/>
  <c r="B244"/>
  <c r="N242"/>
  <c r="M242"/>
  <c r="L242"/>
  <c r="K242"/>
  <c r="J242"/>
  <c r="I242"/>
  <c r="H242"/>
  <c r="G242"/>
  <c r="F242"/>
  <c r="E242"/>
  <c r="D242"/>
  <c r="C242"/>
  <c r="B242"/>
  <c r="N241"/>
  <c r="M241"/>
  <c r="L241"/>
  <c r="K241"/>
  <c r="J241"/>
  <c r="I241"/>
  <c r="H241"/>
  <c r="G241"/>
  <c r="F241"/>
  <c r="E241"/>
  <c r="D241"/>
  <c r="C241"/>
  <c r="B241"/>
  <c r="N240"/>
  <c r="M240"/>
  <c r="L240"/>
  <c r="K240"/>
  <c r="J240"/>
  <c r="I240"/>
  <c r="H240"/>
  <c r="G240"/>
  <c r="F240"/>
  <c r="E240"/>
  <c r="D240"/>
  <c r="C240"/>
  <c r="B240"/>
  <c r="N239"/>
  <c r="M239"/>
  <c r="L239"/>
  <c r="K239"/>
  <c r="J239"/>
  <c r="I239"/>
  <c r="H239"/>
  <c r="G239"/>
  <c r="F239"/>
  <c r="E239"/>
  <c r="D239"/>
  <c r="C239"/>
  <c r="B239"/>
  <c r="N237"/>
  <c r="M237"/>
  <c r="L237"/>
  <c r="K237"/>
  <c r="J237"/>
  <c r="I237"/>
  <c r="H237"/>
  <c r="G237"/>
  <c r="F237"/>
  <c r="E237"/>
  <c r="D237"/>
  <c r="C237"/>
  <c r="B237"/>
  <c r="N236"/>
  <c r="M236"/>
  <c r="L236"/>
  <c r="K236"/>
  <c r="J236"/>
  <c r="I236"/>
  <c r="H236"/>
  <c r="G236"/>
  <c r="F236"/>
  <c r="E236"/>
  <c r="D236"/>
  <c r="C236"/>
  <c r="B236"/>
  <c r="N235"/>
  <c r="M235"/>
  <c r="L235"/>
  <c r="K235"/>
  <c r="J235"/>
  <c r="I235"/>
  <c r="H235"/>
  <c r="G235"/>
  <c r="F235"/>
  <c r="E235"/>
  <c r="D235"/>
  <c r="C235"/>
  <c r="B235"/>
  <c r="N234"/>
  <c r="M234"/>
  <c r="L234"/>
  <c r="K234"/>
  <c r="J234"/>
  <c r="I234"/>
  <c r="H234"/>
  <c r="G234"/>
  <c r="F234"/>
  <c r="E234"/>
  <c r="D234"/>
  <c r="C234"/>
  <c r="B234"/>
  <c r="N232"/>
  <c r="M232"/>
  <c r="L232"/>
  <c r="K232"/>
  <c r="J232"/>
  <c r="I232"/>
  <c r="H232"/>
  <c r="G232"/>
  <c r="F232"/>
  <c r="E232"/>
  <c r="D232"/>
  <c r="C232"/>
  <c r="B232"/>
  <c r="N231"/>
  <c r="M231"/>
  <c r="L231"/>
  <c r="K231"/>
  <c r="J231"/>
  <c r="I231"/>
  <c r="H231"/>
  <c r="G231"/>
  <c r="F231"/>
  <c r="E231"/>
  <c r="D231"/>
  <c r="C231"/>
  <c r="B231"/>
  <c r="N230"/>
  <c r="M230"/>
  <c r="L230"/>
  <c r="K230"/>
  <c r="J230"/>
  <c r="I230"/>
  <c r="H230"/>
  <c r="G230"/>
  <c r="F230"/>
  <c r="E230"/>
  <c r="D230"/>
  <c r="C230"/>
  <c r="B230"/>
  <c r="N229"/>
  <c r="M229"/>
  <c r="L229"/>
  <c r="K229"/>
  <c r="J229"/>
  <c r="I229"/>
  <c r="H229"/>
  <c r="G229"/>
  <c r="F229"/>
  <c r="E229"/>
  <c r="D229"/>
  <c r="C229"/>
  <c r="B229"/>
  <c r="N216"/>
  <c r="M216"/>
  <c r="L216"/>
  <c r="K216"/>
  <c r="J216"/>
  <c r="I216"/>
  <c r="H216"/>
  <c r="G216"/>
  <c r="F216"/>
  <c r="E216"/>
  <c r="D216"/>
  <c r="C216"/>
  <c r="B216"/>
  <c r="N215"/>
  <c r="M215"/>
  <c r="L215"/>
  <c r="K215"/>
  <c r="J215"/>
  <c r="I215"/>
  <c r="H215"/>
  <c r="G215"/>
  <c r="F215"/>
  <c r="E215"/>
  <c r="D215"/>
  <c r="C215"/>
  <c r="B215"/>
  <c r="N214"/>
  <c r="M214"/>
  <c r="L214"/>
  <c r="K214"/>
  <c r="J214"/>
  <c r="I214"/>
  <c r="H214"/>
  <c r="G214"/>
  <c r="F214"/>
  <c r="E214"/>
  <c r="D214"/>
  <c r="C214"/>
  <c r="B214"/>
  <c r="N213"/>
  <c r="M213"/>
  <c r="L213"/>
  <c r="K213"/>
  <c r="J213"/>
  <c r="I213"/>
  <c r="H213"/>
  <c r="G213"/>
  <c r="F213"/>
  <c r="E213"/>
  <c r="D213"/>
  <c r="C213"/>
  <c r="B213"/>
  <c r="N211"/>
  <c r="M211"/>
  <c r="L211"/>
  <c r="K211"/>
  <c r="J211"/>
  <c r="I211"/>
  <c r="H211"/>
  <c r="G211"/>
  <c r="F211"/>
  <c r="E211"/>
  <c r="D211"/>
  <c r="C211"/>
  <c r="B211"/>
  <c r="N210"/>
  <c r="M210"/>
  <c r="L210"/>
  <c r="K210"/>
  <c r="J210"/>
  <c r="I210"/>
  <c r="H210"/>
  <c r="G210"/>
  <c r="F210"/>
  <c r="E210"/>
  <c r="D210"/>
  <c r="C210"/>
  <c r="B210"/>
  <c r="N209"/>
  <c r="M209"/>
  <c r="L209"/>
  <c r="K209"/>
  <c r="J209"/>
  <c r="I209"/>
  <c r="H209"/>
  <c r="G209"/>
  <c r="F209"/>
  <c r="E209"/>
  <c r="D209"/>
  <c r="C209"/>
  <c r="B209"/>
  <c r="N208"/>
  <c r="M208"/>
  <c r="L208"/>
  <c r="K208"/>
  <c r="J208"/>
  <c r="I208"/>
  <c r="H208"/>
  <c r="G208"/>
  <c r="F208"/>
  <c r="E208"/>
  <c r="D208"/>
  <c r="C208"/>
  <c r="B208"/>
  <c r="N206"/>
  <c r="M206"/>
  <c r="L206"/>
  <c r="K206"/>
  <c r="J206"/>
  <c r="I206"/>
  <c r="H206"/>
  <c r="G206"/>
  <c r="F206"/>
  <c r="E206"/>
  <c r="D206"/>
  <c r="C206"/>
  <c r="B206"/>
  <c r="N205"/>
  <c r="M205"/>
  <c r="L205"/>
  <c r="K205"/>
  <c r="J205"/>
  <c r="I205"/>
  <c r="H205"/>
  <c r="G205"/>
  <c r="F205"/>
  <c r="E205"/>
  <c r="D205"/>
  <c r="C205"/>
  <c r="B205"/>
  <c r="N204"/>
  <c r="M204"/>
  <c r="L204"/>
  <c r="K204"/>
  <c r="J204"/>
  <c r="I204"/>
  <c r="H204"/>
  <c r="G204"/>
  <c r="F204"/>
  <c r="E204"/>
  <c r="D204"/>
  <c r="C204"/>
  <c r="B204"/>
  <c r="N203"/>
  <c r="M203"/>
  <c r="L203"/>
  <c r="K203"/>
  <c r="J203"/>
  <c r="I203"/>
  <c r="H203"/>
  <c r="G203"/>
  <c r="F203"/>
  <c r="E203"/>
  <c r="D203"/>
  <c r="C203"/>
  <c r="B203"/>
  <c r="N201"/>
  <c r="M201"/>
  <c r="L201"/>
  <c r="K201"/>
  <c r="J201"/>
  <c r="I201"/>
  <c r="H201"/>
  <c r="G201"/>
  <c r="F201"/>
  <c r="E201"/>
  <c r="D201"/>
  <c r="C201"/>
  <c r="B201"/>
  <c r="N200"/>
  <c r="M200"/>
  <c r="L200"/>
  <c r="K200"/>
  <c r="J200"/>
  <c r="I200"/>
  <c r="H200"/>
  <c r="G200"/>
  <c r="F200"/>
  <c r="E200"/>
  <c r="D200"/>
  <c r="C200"/>
  <c r="B200"/>
  <c r="N199"/>
  <c r="M199"/>
  <c r="L199"/>
  <c r="K199"/>
  <c r="J199"/>
  <c r="I199"/>
  <c r="H199"/>
  <c r="G199"/>
  <c r="F199"/>
  <c r="E199"/>
  <c r="D199"/>
  <c r="C199"/>
  <c r="B199"/>
  <c r="N198"/>
  <c r="M198"/>
  <c r="L198"/>
  <c r="K198"/>
  <c r="J198"/>
  <c r="I198"/>
  <c r="H198"/>
  <c r="G198"/>
  <c r="F198"/>
  <c r="E198"/>
  <c r="D198"/>
  <c r="C198"/>
  <c r="B198"/>
  <c r="N185"/>
  <c r="M185"/>
  <c r="L185"/>
  <c r="K185"/>
  <c r="J185"/>
  <c r="I185"/>
  <c r="H185"/>
  <c r="G185"/>
  <c r="F185"/>
  <c r="E185"/>
  <c r="D185"/>
  <c r="C185"/>
  <c r="B185"/>
  <c r="N184"/>
  <c r="M184"/>
  <c r="L184"/>
  <c r="K184"/>
  <c r="J184"/>
  <c r="I184"/>
  <c r="H184"/>
  <c r="G184"/>
  <c r="F184"/>
  <c r="E184"/>
  <c r="D184"/>
  <c r="C184"/>
  <c r="B184"/>
  <c r="N183"/>
  <c r="M183"/>
  <c r="L183"/>
  <c r="K183"/>
  <c r="J183"/>
  <c r="I183"/>
  <c r="H183"/>
  <c r="G183"/>
  <c r="F183"/>
  <c r="E183"/>
  <c r="D183"/>
  <c r="C183"/>
  <c r="B183"/>
  <c r="N182"/>
  <c r="M182"/>
  <c r="L182"/>
  <c r="K182"/>
  <c r="J182"/>
  <c r="I182"/>
  <c r="H182"/>
  <c r="G182"/>
  <c r="F182"/>
  <c r="E182"/>
  <c r="D182"/>
  <c r="C182"/>
  <c r="B182"/>
  <c r="N180"/>
  <c r="M180"/>
  <c r="L180"/>
  <c r="K180"/>
  <c r="J180"/>
  <c r="I180"/>
  <c r="H180"/>
  <c r="G180"/>
  <c r="F180"/>
  <c r="E180"/>
  <c r="D180"/>
  <c r="C180"/>
  <c r="B180"/>
  <c r="N179"/>
  <c r="M179"/>
  <c r="L179"/>
  <c r="K179"/>
  <c r="J179"/>
  <c r="I179"/>
  <c r="H179"/>
  <c r="G179"/>
  <c r="F179"/>
  <c r="E179"/>
  <c r="D179"/>
  <c r="C179"/>
  <c r="B179"/>
  <c r="N178"/>
  <c r="M178"/>
  <c r="L178"/>
  <c r="K178"/>
  <c r="J178"/>
  <c r="I178"/>
  <c r="H178"/>
  <c r="G178"/>
  <c r="F178"/>
  <c r="E178"/>
  <c r="D178"/>
  <c r="C178"/>
  <c r="B178"/>
  <c r="N177"/>
  <c r="M177"/>
  <c r="L177"/>
  <c r="K177"/>
  <c r="J177"/>
  <c r="I177"/>
  <c r="H177"/>
  <c r="G177"/>
  <c r="F177"/>
  <c r="E177"/>
  <c r="D177"/>
  <c r="C177"/>
  <c r="B177"/>
  <c r="N175"/>
  <c r="M175"/>
  <c r="L175"/>
  <c r="K175"/>
  <c r="J175"/>
  <c r="I175"/>
  <c r="H175"/>
  <c r="G175"/>
  <c r="F175"/>
  <c r="E175"/>
  <c r="D175"/>
  <c r="C175"/>
  <c r="B175"/>
  <c r="N174"/>
  <c r="M174"/>
  <c r="L174"/>
  <c r="K174"/>
  <c r="J174"/>
  <c r="I174"/>
  <c r="H174"/>
  <c r="G174"/>
  <c r="F174"/>
  <c r="E174"/>
  <c r="D174"/>
  <c r="C174"/>
  <c r="B174"/>
  <c r="N173"/>
  <c r="M173"/>
  <c r="L173"/>
  <c r="K173"/>
  <c r="J173"/>
  <c r="I173"/>
  <c r="H173"/>
  <c r="G173"/>
  <c r="F173"/>
  <c r="E173"/>
  <c r="D173"/>
  <c r="C173"/>
  <c r="B173"/>
  <c r="N172"/>
  <c r="M172"/>
  <c r="L172"/>
  <c r="K172"/>
  <c r="J172"/>
  <c r="I172"/>
  <c r="H172"/>
  <c r="G172"/>
  <c r="F172"/>
  <c r="E172"/>
  <c r="D172"/>
  <c r="C172"/>
  <c r="B172"/>
  <c r="N170"/>
  <c r="M170"/>
  <c r="L170"/>
  <c r="K170"/>
  <c r="J170"/>
  <c r="I170"/>
  <c r="H170"/>
  <c r="G170"/>
  <c r="F170"/>
  <c r="E170"/>
  <c r="D170"/>
  <c r="C170"/>
  <c r="B170"/>
  <c r="N169"/>
  <c r="M169"/>
  <c r="L169"/>
  <c r="K169"/>
  <c r="J169"/>
  <c r="I169"/>
  <c r="H169"/>
  <c r="G169"/>
  <c r="F169"/>
  <c r="E169"/>
  <c r="D169"/>
  <c r="C169"/>
  <c r="B169"/>
  <c r="N168"/>
  <c r="M168"/>
  <c r="L168"/>
  <c r="K168"/>
  <c r="J168"/>
  <c r="I168"/>
  <c r="H168"/>
  <c r="G168"/>
  <c r="F168"/>
  <c r="E168"/>
  <c r="D168"/>
  <c r="C168"/>
  <c r="B168"/>
  <c r="N167"/>
  <c r="M167"/>
  <c r="L167"/>
  <c r="K167"/>
  <c r="J167"/>
  <c r="I167"/>
  <c r="H167"/>
  <c r="G167"/>
  <c r="F167"/>
  <c r="E167"/>
  <c r="D167"/>
  <c r="C167"/>
  <c r="B167"/>
  <c r="N154"/>
  <c r="M154"/>
  <c r="L154"/>
  <c r="K154"/>
  <c r="J154"/>
  <c r="I154"/>
  <c r="H154"/>
  <c r="G154"/>
  <c r="F154"/>
  <c r="E154"/>
  <c r="D154"/>
  <c r="C154"/>
  <c r="B154"/>
  <c r="N153"/>
  <c r="M153"/>
  <c r="L153"/>
  <c r="K153"/>
  <c r="J153"/>
  <c r="I153"/>
  <c r="H153"/>
  <c r="G153"/>
  <c r="F153"/>
  <c r="E153"/>
  <c r="D153"/>
  <c r="C153"/>
  <c r="B153"/>
  <c r="N152"/>
  <c r="M152"/>
  <c r="L152"/>
  <c r="K152"/>
  <c r="J152"/>
  <c r="I152"/>
  <c r="H152"/>
  <c r="G152"/>
  <c r="F152"/>
  <c r="E152"/>
  <c r="D152"/>
  <c r="C152"/>
  <c r="B152"/>
  <c r="N151"/>
  <c r="M151"/>
  <c r="L151"/>
  <c r="K151"/>
  <c r="J151"/>
  <c r="I151"/>
  <c r="H151"/>
  <c r="G151"/>
  <c r="F151"/>
  <c r="E151"/>
  <c r="D151"/>
  <c r="C151"/>
  <c r="B151"/>
  <c r="N149"/>
  <c r="M149"/>
  <c r="L149"/>
  <c r="K149"/>
  <c r="J149"/>
  <c r="I149"/>
  <c r="H149"/>
  <c r="G149"/>
  <c r="F149"/>
  <c r="E149"/>
  <c r="D149"/>
  <c r="C149"/>
  <c r="B149"/>
  <c r="N148"/>
  <c r="M148"/>
  <c r="L148"/>
  <c r="K148"/>
  <c r="J148"/>
  <c r="I148"/>
  <c r="H148"/>
  <c r="G148"/>
  <c r="F148"/>
  <c r="E148"/>
  <c r="D148"/>
  <c r="C148"/>
  <c r="B148"/>
  <c r="N147"/>
  <c r="M147"/>
  <c r="L147"/>
  <c r="K147"/>
  <c r="J147"/>
  <c r="I147"/>
  <c r="H147"/>
  <c r="G147"/>
  <c r="F147"/>
  <c r="E147"/>
  <c r="D147"/>
  <c r="C147"/>
  <c r="B147"/>
  <c r="N146"/>
  <c r="M146"/>
  <c r="L146"/>
  <c r="K146"/>
  <c r="J146"/>
  <c r="I146"/>
  <c r="H146"/>
  <c r="G146"/>
  <c r="F146"/>
  <c r="E146"/>
  <c r="D146"/>
  <c r="C146"/>
  <c r="B146"/>
  <c r="N144"/>
  <c r="M144"/>
  <c r="L144"/>
  <c r="K144"/>
  <c r="J144"/>
  <c r="I144"/>
  <c r="H144"/>
  <c r="G144"/>
  <c r="F144"/>
  <c r="E144"/>
  <c r="D144"/>
  <c r="C144"/>
  <c r="B144"/>
  <c r="N143"/>
  <c r="M143"/>
  <c r="L143"/>
  <c r="K143"/>
  <c r="J143"/>
  <c r="I143"/>
  <c r="H143"/>
  <c r="G143"/>
  <c r="F143"/>
  <c r="E143"/>
  <c r="D143"/>
  <c r="C143"/>
  <c r="B143"/>
  <c r="N142"/>
  <c r="M142"/>
  <c r="L142"/>
  <c r="K142"/>
  <c r="J142"/>
  <c r="I142"/>
  <c r="H142"/>
  <c r="G142"/>
  <c r="F142"/>
  <c r="E142"/>
  <c r="D142"/>
  <c r="C142"/>
  <c r="B142"/>
  <c r="N141"/>
  <c r="M141"/>
  <c r="L141"/>
  <c r="K141"/>
  <c r="J141"/>
  <c r="I141"/>
  <c r="H141"/>
  <c r="G141"/>
  <c r="F141"/>
  <c r="E141"/>
  <c r="D141"/>
  <c r="C141"/>
  <c r="B141"/>
  <c r="N139"/>
  <c r="M139"/>
  <c r="L139"/>
  <c r="K139"/>
  <c r="J139"/>
  <c r="I139"/>
  <c r="H139"/>
  <c r="G139"/>
  <c r="F139"/>
  <c r="E139"/>
  <c r="D139"/>
  <c r="C139"/>
  <c r="B139"/>
  <c r="N138"/>
  <c r="M138"/>
  <c r="L138"/>
  <c r="K138"/>
  <c r="J138"/>
  <c r="I138"/>
  <c r="H138"/>
  <c r="G138"/>
  <c r="F138"/>
  <c r="E138"/>
  <c r="D138"/>
  <c r="C138"/>
  <c r="B138"/>
  <c r="N137"/>
  <c r="M137"/>
  <c r="L137"/>
  <c r="K137"/>
  <c r="J137"/>
  <c r="I137"/>
  <c r="H137"/>
  <c r="G137"/>
  <c r="F137"/>
  <c r="E137"/>
  <c r="D137"/>
  <c r="C137"/>
  <c r="B137"/>
  <c r="N136"/>
  <c r="M136"/>
  <c r="L136"/>
  <c r="K136"/>
  <c r="J136"/>
  <c r="I136"/>
  <c r="H136"/>
  <c r="G136"/>
  <c r="F136"/>
  <c r="E136"/>
  <c r="D136"/>
  <c r="C136"/>
  <c r="B136"/>
  <c r="N123"/>
  <c r="M123"/>
  <c r="L123"/>
  <c r="K123"/>
  <c r="J123"/>
  <c r="I123"/>
  <c r="H123"/>
  <c r="G123"/>
  <c r="F123"/>
  <c r="E123"/>
  <c r="D123"/>
  <c r="C123"/>
  <c r="B123"/>
  <c r="N122"/>
  <c r="M122"/>
  <c r="L122"/>
  <c r="K122"/>
  <c r="J122"/>
  <c r="I122"/>
  <c r="H122"/>
  <c r="G122"/>
  <c r="F122"/>
  <c r="E122"/>
  <c r="D122"/>
  <c r="C122"/>
  <c r="B122"/>
  <c r="N121"/>
  <c r="M121"/>
  <c r="L121"/>
  <c r="K121"/>
  <c r="J121"/>
  <c r="I121"/>
  <c r="H121"/>
  <c r="G121"/>
  <c r="F121"/>
  <c r="E121"/>
  <c r="D121"/>
  <c r="C121"/>
  <c r="B121"/>
  <c r="N120"/>
  <c r="M120"/>
  <c r="L120"/>
  <c r="K120"/>
  <c r="J120"/>
  <c r="I120"/>
  <c r="H120"/>
  <c r="G120"/>
  <c r="F120"/>
  <c r="E120"/>
  <c r="D120"/>
  <c r="C120"/>
  <c r="B120"/>
  <c r="N118"/>
  <c r="M118"/>
  <c r="L118"/>
  <c r="K118"/>
  <c r="J118"/>
  <c r="I118"/>
  <c r="H118"/>
  <c r="G118"/>
  <c r="F118"/>
  <c r="E118"/>
  <c r="D118"/>
  <c r="C118"/>
  <c r="B118"/>
  <c r="N117"/>
  <c r="M117"/>
  <c r="L117"/>
  <c r="K117"/>
  <c r="J117"/>
  <c r="I117"/>
  <c r="H117"/>
  <c r="G117"/>
  <c r="F117"/>
  <c r="E117"/>
  <c r="D117"/>
  <c r="C117"/>
  <c r="B117"/>
  <c r="N116"/>
  <c r="M116"/>
  <c r="L116"/>
  <c r="K116"/>
  <c r="J116"/>
  <c r="I116"/>
  <c r="H116"/>
  <c r="G116"/>
  <c r="F116"/>
  <c r="E116"/>
  <c r="D116"/>
  <c r="C116"/>
  <c r="B116"/>
  <c r="N115"/>
  <c r="M115"/>
  <c r="L115"/>
  <c r="K115"/>
  <c r="J115"/>
  <c r="I115"/>
  <c r="H115"/>
  <c r="G115"/>
  <c r="F115"/>
  <c r="E115"/>
  <c r="D115"/>
  <c r="C115"/>
  <c r="B115"/>
  <c r="N113"/>
  <c r="M113"/>
  <c r="L113"/>
  <c r="K113"/>
  <c r="J113"/>
  <c r="I113"/>
  <c r="H113"/>
  <c r="G113"/>
  <c r="F113"/>
  <c r="E113"/>
  <c r="D113"/>
  <c r="C113"/>
  <c r="B113"/>
  <c r="N112"/>
  <c r="M112"/>
  <c r="L112"/>
  <c r="K112"/>
  <c r="J112"/>
  <c r="I112"/>
  <c r="H112"/>
  <c r="G112"/>
  <c r="F112"/>
  <c r="E112"/>
  <c r="D112"/>
  <c r="C112"/>
  <c r="B112"/>
  <c r="N111"/>
  <c r="M111"/>
  <c r="L111"/>
  <c r="K111"/>
  <c r="J111"/>
  <c r="I111"/>
  <c r="H111"/>
  <c r="G111"/>
  <c r="F111"/>
  <c r="E111"/>
  <c r="D111"/>
  <c r="C111"/>
  <c r="B111"/>
  <c r="N110"/>
  <c r="M110"/>
  <c r="L110"/>
  <c r="K110"/>
  <c r="J110"/>
  <c r="I110"/>
  <c r="H110"/>
  <c r="G110"/>
  <c r="F110"/>
  <c r="E110"/>
  <c r="D110"/>
  <c r="C110"/>
  <c r="B110"/>
  <c r="N108"/>
  <c r="M108"/>
  <c r="L108"/>
  <c r="K108"/>
  <c r="J108"/>
  <c r="I108"/>
  <c r="H108"/>
  <c r="G108"/>
  <c r="F108"/>
  <c r="E108"/>
  <c r="D108"/>
  <c r="C108"/>
  <c r="B108"/>
  <c r="N107"/>
  <c r="M107"/>
  <c r="L107"/>
  <c r="K107"/>
  <c r="J107"/>
  <c r="I107"/>
  <c r="H107"/>
  <c r="G107"/>
  <c r="F107"/>
  <c r="E107"/>
  <c r="D107"/>
  <c r="C107"/>
  <c r="B107"/>
  <c r="N106"/>
  <c r="M106"/>
  <c r="L106"/>
  <c r="K106"/>
  <c r="J106"/>
  <c r="I106"/>
  <c r="H106"/>
  <c r="G106"/>
  <c r="F106"/>
  <c r="E106"/>
  <c r="D106"/>
  <c r="C106"/>
  <c r="B106"/>
  <c r="N105"/>
  <c r="M105"/>
  <c r="L105"/>
  <c r="K105"/>
  <c r="J105"/>
  <c r="I105"/>
  <c r="H105"/>
  <c r="G105"/>
  <c r="F105"/>
  <c r="E105"/>
  <c r="D105"/>
  <c r="C105"/>
  <c r="B105"/>
  <c r="N92"/>
  <c r="M92"/>
  <c r="L92"/>
  <c r="K92"/>
  <c r="J92"/>
  <c r="I92"/>
  <c r="H92"/>
  <c r="G92"/>
  <c r="F92"/>
  <c r="E92"/>
  <c r="D92"/>
  <c r="C92"/>
  <c r="B92"/>
  <c r="N91"/>
  <c r="M91"/>
  <c r="L91"/>
  <c r="K91"/>
  <c r="J91"/>
  <c r="I91"/>
  <c r="H91"/>
  <c r="G91"/>
  <c r="F91"/>
  <c r="E91"/>
  <c r="D91"/>
  <c r="C91"/>
  <c r="B91"/>
  <c r="N90"/>
  <c r="M90"/>
  <c r="L90"/>
  <c r="K90"/>
  <c r="J90"/>
  <c r="I90"/>
  <c r="H90"/>
  <c r="G90"/>
  <c r="F90"/>
  <c r="E90"/>
  <c r="D90"/>
  <c r="C90"/>
  <c r="B90"/>
  <c r="N89"/>
  <c r="M89"/>
  <c r="L89"/>
  <c r="K89"/>
  <c r="J89"/>
  <c r="I89"/>
  <c r="H89"/>
  <c r="G89"/>
  <c r="F89"/>
  <c r="E89"/>
  <c r="D89"/>
  <c r="C89"/>
  <c r="B89"/>
  <c r="N87"/>
  <c r="M87"/>
  <c r="L87"/>
  <c r="K87"/>
  <c r="J87"/>
  <c r="I87"/>
  <c r="H87"/>
  <c r="G87"/>
  <c r="F87"/>
  <c r="E87"/>
  <c r="D87"/>
  <c r="C87"/>
  <c r="B87"/>
  <c r="N86"/>
  <c r="M86"/>
  <c r="L86"/>
  <c r="K86"/>
  <c r="J86"/>
  <c r="I86"/>
  <c r="H86"/>
  <c r="G86"/>
  <c r="F86"/>
  <c r="E86"/>
  <c r="D86"/>
  <c r="C86"/>
  <c r="B86"/>
  <c r="N85"/>
  <c r="M85"/>
  <c r="L85"/>
  <c r="K85"/>
  <c r="J85"/>
  <c r="I85"/>
  <c r="H85"/>
  <c r="G85"/>
  <c r="F85"/>
  <c r="E85"/>
  <c r="D85"/>
  <c r="C85"/>
  <c r="B85"/>
  <c r="N84"/>
  <c r="M84"/>
  <c r="L84"/>
  <c r="K84"/>
  <c r="J84"/>
  <c r="I84"/>
  <c r="H84"/>
  <c r="G84"/>
  <c r="F84"/>
  <c r="E84"/>
  <c r="D84"/>
  <c r="C84"/>
  <c r="B84"/>
  <c r="N82"/>
  <c r="M82"/>
  <c r="L82"/>
  <c r="K82"/>
  <c r="J82"/>
  <c r="I82"/>
  <c r="H82"/>
  <c r="G82"/>
  <c r="F82"/>
  <c r="E82"/>
  <c r="D82"/>
  <c r="C82"/>
  <c r="B82"/>
  <c r="N81"/>
  <c r="M81"/>
  <c r="L81"/>
  <c r="K81"/>
  <c r="J81"/>
  <c r="I81"/>
  <c r="H81"/>
  <c r="G81"/>
  <c r="F81"/>
  <c r="E81"/>
  <c r="D81"/>
  <c r="C81"/>
  <c r="B81"/>
  <c r="N80"/>
  <c r="M80"/>
  <c r="L80"/>
  <c r="K80"/>
  <c r="J80"/>
  <c r="I80"/>
  <c r="H80"/>
  <c r="G80"/>
  <c r="F80"/>
  <c r="E80"/>
  <c r="D80"/>
  <c r="C80"/>
  <c r="B80"/>
  <c r="N79"/>
  <c r="M79"/>
  <c r="L79"/>
  <c r="K79"/>
  <c r="J79"/>
  <c r="I79"/>
  <c r="H79"/>
  <c r="G79"/>
  <c r="F79"/>
  <c r="E79"/>
  <c r="D79"/>
  <c r="C79"/>
  <c r="B79"/>
  <c r="N77"/>
  <c r="M77"/>
  <c r="L77"/>
  <c r="K77"/>
  <c r="J77"/>
  <c r="I77"/>
  <c r="H77"/>
  <c r="G77"/>
  <c r="F77"/>
  <c r="E77"/>
  <c r="D77"/>
  <c r="C77"/>
  <c r="B77"/>
  <c r="N76"/>
  <c r="M76"/>
  <c r="L76"/>
  <c r="K76"/>
  <c r="J76"/>
  <c r="I76"/>
  <c r="H76"/>
  <c r="G76"/>
  <c r="F76"/>
  <c r="E76"/>
  <c r="D76"/>
  <c r="C76"/>
  <c r="B76"/>
  <c r="N75"/>
  <c r="M75"/>
  <c r="L75"/>
  <c r="K75"/>
  <c r="J75"/>
  <c r="I75"/>
  <c r="H75"/>
  <c r="G75"/>
  <c r="F75"/>
  <c r="E75"/>
  <c r="D75"/>
  <c r="C75"/>
  <c r="B75"/>
  <c r="N74"/>
  <c r="M74"/>
  <c r="L74"/>
  <c r="K74"/>
  <c r="J74"/>
  <c r="I74"/>
  <c r="H74"/>
  <c r="G74"/>
  <c r="F74"/>
  <c r="E74"/>
  <c r="D74"/>
  <c r="C74"/>
  <c r="B74"/>
  <c r="N60"/>
  <c r="M60"/>
  <c r="L60"/>
  <c r="K60"/>
  <c r="J60"/>
  <c r="I60"/>
  <c r="H60"/>
  <c r="G60"/>
  <c r="F60"/>
  <c r="E60"/>
  <c r="D60"/>
  <c r="C60"/>
  <c r="B60"/>
  <c r="N59"/>
  <c r="M59"/>
  <c r="L59"/>
  <c r="K59"/>
  <c r="J59"/>
  <c r="I59"/>
  <c r="H59"/>
  <c r="G59"/>
  <c r="F59"/>
  <c r="E59"/>
  <c r="D59"/>
  <c r="C59"/>
  <c r="B59"/>
  <c r="N58"/>
  <c r="M58"/>
  <c r="L58"/>
  <c r="K58"/>
  <c r="J58"/>
  <c r="I58"/>
  <c r="H58"/>
  <c r="G58"/>
  <c r="F58"/>
  <c r="E58"/>
  <c r="D58"/>
  <c r="C58"/>
  <c r="B58"/>
  <c r="N57"/>
  <c r="M57"/>
  <c r="L57"/>
  <c r="K57"/>
  <c r="J57"/>
  <c r="I57"/>
  <c r="H57"/>
  <c r="G57"/>
  <c r="F57"/>
  <c r="E57"/>
  <c r="D57"/>
  <c r="C57"/>
  <c r="B57"/>
  <c r="N55"/>
  <c r="M55"/>
  <c r="L55"/>
  <c r="K55"/>
  <c r="J55"/>
  <c r="I55"/>
  <c r="H55"/>
  <c r="G55"/>
  <c r="F55"/>
  <c r="E55"/>
  <c r="D55"/>
  <c r="C55"/>
  <c r="B55"/>
  <c r="N54"/>
  <c r="M54"/>
  <c r="L54"/>
  <c r="K54"/>
  <c r="J54"/>
  <c r="I54"/>
  <c r="H54"/>
  <c r="G54"/>
  <c r="F54"/>
  <c r="E54"/>
  <c r="D54"/>
  <c r="C54"/>
  <c r="B54"/>
  <c r="N53"/>
  <c r="M53"/>
  <c r="L53"/>
  <c r="K53"/>
  <c r="J53"/>
  <c r="I53"/>
  <c r="H53"/>
  <c r="G53"/>
  <c r="F53"/>
  <c r="E53"/>
  <c r="D53"/>
  <c r="C53"/>
  <c r="B53"/>
  <c r="N52"/>
  <c r="M52"/>
  <c r="L52"/>
  <c r="K52"/>
  <c r="J52"/>
  <c r="I52"/>
  <c r="H52"/>
  <c r="G52"/>
  <c r="F52"/>
  <c r="E52"/>
  <c r="D52"/>
  <c r="C52"/>
  <c r="B52"/>
  <c r="N50"/>
  <c r="M50"/>
  <c r="L50"/>
  <c r="K50"/>
  <c r="J50"/>
  <c r="I50"/>
  <c r="H50"/>
  <c r="G50"/>
  <c r="F50"/>
  <c r="E50"/>
  <c r="D50"/>
  <c r="C50"/>
  <c r="B50"/>
  <c r="N49"/>
  <c r="M49"/>
  <c r="L49"/>
  <c r="K49"/>
  <c r="J49"/>
  <c r="I49"/>
  <c r="H49"/>
  <c r="G49"/>
  <c r="F49"/>
  <c r="E49"/>
  <c r="D49"/>
  <c r="C49"/>
  <c r="B49"/>
  <c r="N48"/>
  <c r="M48"/>
  <c r="L48"/>
  <c r="K48"/>
  <c r="J48"/>
  <c r="I48"/>
  <c r="H48"/>
  <c r="G48"/>
  <c r="F48"/>
  <c r="E48"/>
  <c r="D48"/>
  <c r="C48"/>
  <c r="B48"/>
  <c r="N47"/>
  <c r="M47"/>
  <c r="L47"/>
  <c r="K47"/>
  <c r="J47"/>
  <c r="I47"/>
  <c r="H47"/>
  <c r="G47"/>
  <c r="F47"/>
  <c r="E47"/>
  <c r="D47"/>
  <c r="C47"/>
  <c r="B47"/>
  <c r="N45"/>
  <c r="M45"/>
  <c r="L45"/>
  <c r="K45"/>
  <c r="J45"/>
  <c r="I45"/>
  <c r="H45"/>
  <c r="G45"/>
  <c r="F45"/>
  <c r="E45"/>
  <c r="D45"/>
  <c r="C45"/>
  <c r="B45"/>
  <c r="N44"/>
  <c r="M44"/>
  <c r="L44"/>
  <c r="K44"/>
  <c r="J44"/>
  <c r="I44"/>
  <c r="H44"/>
  <c r="G44"/>
  <c r="F44"/>
  <c r="E44"/>
  <c r="D44"/>
  <c r="C44"/>
  <c r="B44"/>
  <c r="N43"/>
  <c r="M43"/>
  <c r="L43"/>
  <c r="K43"/>
  <c r="J43"/>
  <c r="I43"/>
  <c r="H43"/>
  <c r="G43"/>
  <c r="F43"/>
  <c r="E43"/>
  <c r="D43"/>
  <c r="C43"/>
  <c r="B43"/>
  <c r="N42"/>
  <c r="M42"/>
  <c r="L42"/>
  <c r="K42"/>
  <c r="J42"/>
  <c r="I42"/>
  <c r="H42"/>
  <c r="G42"/>
  <c r="F42"/>
  <c r="E42"/>
  <c r="D42"/>
  <c r="C42"/>
  <c r="B42"/>
  <c r="K233" i="11"/>
  <c r="D233"/>
  <c r="F233"/>
  <c r="L233"/>
  <c r="C233"/>
  <c r="E233"/>
  <c r="I233"/>
  <c r="H233"/>
  <c r="M233"/>
  <c r="J233"/>
  <c r="G233"/>
  <c r="B233"/>
  <c r="N233"/>
  <c r="O489" i="9" l="1"/>
  <c r="GE489"/>
  <c r="GI489" s="1"/>
  <c r="O488"/>
  <c r="GE488"/>
  <c r="GI488" s="1"/>
  <c r="O449"/>
  <c r="GE449"/>
  <c r="GI449" s="1"/>
  <c r="GU489"/>
  <c r="GY489" s="1"/>
  <c r="GQ489"/>
  <c r="GU488"/>
  <c r="GY488" s="1"/>
  <c r="GQ488"/>
  <c r="GU449"/>
  <c r="GY449" s="1"/>
  <c r="GQ449"/>
  <c r="FP489"/>
  <c r="EX489"/>
  <c r="EZ489" s="1"/>
  <c r="FP488"/>
  <c r="EZ488"/>
  <c r="EX488"/>
  <c r="FP449"/>
  <c r="EX449"/>
  <c r="EZ449" s="1"/>
  <c r="FP448"/>
  <c r="GW488"/>
  <c r="CR490"/>
  <c r="CR489"/>
  <c r="CR488"/>
  <c r="CR449"/>
  <c r="CZ489"/>
  <c r="DF489" s="1"/>
  <c r="CZ488"/>
  <c r="DF488" s="1"/>
  <c r="CZ449"/>
  <c r="DF449" s="1"/>
  <c r="DD489"/>
  <c r="DD488"/>
  <c r="DD449"/>
  <c r="DN31"/>
  <c r="DP31" s="1"/>
  <c r="HJ31" s="1"/>
  <c r="FP34"/>
  <c r="GJ31"/>
  <c r="GZ31" s="1"/>
  <c r="FP18"/>
  <c r="GZ18"/>
  <c r="FO34"/>
  <c r="FO18"/>
  <c r="GJ18"/>
  <c r="P489"/>
  <c r="GF489"/>
  <c r="GJ489" s="1"/>
  <c r="P488"/>
  <c r="GF488"/>
  <c r="GJ488" s="1"/>
  <c r="P449"/>
  <c r="GF449"/>
  <c r="GJ449" s="1"/>
  <c r="GV489"/>
  <c r="GZ489" s="1"/>
  <c r="GR489"/>
  <c r="GV488"/>
  <c r="GZ488" s="1"/>
  <c r="GR488"/>
  <c r="GV449"/>
  <c r="GZ449" s="1"/>
  <c r="GR449"/>
  <c r="FO489"/>
  <c r="EW489"/>
  <c r="EY489" s="1"/>
  <c r="FO488"/>
  <c r="EY488"/>
  <c r="EW488"/>
  <c r="FO449"/>
  <c r="EW449"/>
  <c r="EY449" s="1"/>
  <c r="FO448"/>
  <c r="GU34"/>
  <c r="GQ34"/>
  <c r="GU31"/>
  <c r="GQ31"/>
  <c r="GU18"/>
  <c r="GQ18"/>
  <c r="CQ489"/>
  <c r="CQ488"/>
  <c r="CQ449"/>
  <c r="CU489"/>
  <c r="CU488"/>
  <c r="CU449"/>
  <c r="CY490"/>
  <c r="CY489"/>
  <c r="CY488"/>
  <c r="CY449"/>
  <c r="DC489"/>
  <c r="DC488"/>
  <c r="DC449"/>
  <c r="DN34"/>
  <c r="DP34" s="1"/>
  <c r="HJ34" s="1"/>
  <c r="GJ34"/>
  <c r="GZ34" s="1"/>
  <c r="HG34"/>
  <c r="GI34"/>
  <c r="GI31"/>
  <c r="GI18"/>
  <c r="DE18"/>
  <c r="CA18" s="1"/>
  <c r="DG18" s="1"/>
  <c r="BI490"/>
  <c r="AE490" s="1"/>
  <c r="BI489"/>
  <c r="AE489" s="1"/>
  <c r="BI488"/>
  <c r="AE488" s="1"/>
  <c r="DN488"/>
  <c r="DP488" s="1"/>
  <c r="HJ488" s="1"/>
  <c r="DN489"/>
  <c r="DP489" s="1"/>
  <c r="HJ489" s="1"/>
  <c r="DM488"/>
  <c r="DO488" s="1"/>
  <c r="HI488" s="1"/>
  <c r="DM449"/>
  <c r="DO449" s="1"/>
  <c r="HI449" s="1"/>
  <c r="DN449"/>
  <c r="DP449" s="1"/>
  <c r="HJ449" s="1"/>
  <c r="DM34"/>
  <c r="DO34" s="1"/>
  <c r="HI34" s="1"/>
  <c r="DM31"/>
  <c r="DO31" s="1"/>
  <c r="HI31" s="1"/>
  <c r="DN18"/>
  <c r="DP18" s="1"/>
  <c r="HJ18" s="1"/>
  <c r="BI34"/>
  <c r="AE34" s="1"/>
  <c r="DF34"/>
  <c r="CB34" s="1"/>
  <c r="DH34" s="1"/>
  <c r="DL34"/>
  <c r="BL34"/>
  <c r="DL31"/>
  <c r="BL31"/>
  <c r="BI31"/>
  <c r="AE31" s="1"/>
  <c r="BI18"/>
  <c r="AE18" s="1"/>
  <c r="DM18"/>
  <c r="DO18" s="1"/>
  <c r="HI18" s="1"/>
  <c r="BL18"/>
  <c r="DF18"/>
  <c r="CB18" s="1"/>
  <c r="DH18" s="1"/>
  <c r="P41" i="11"/>
  <c r="P73"/>
  <c r="P105"/>
  <c r="P137"/>
  <c r="P169"/>
  <c r="P201"/>
  <c r="P265"/>
  <c r="P297"/>
  <c r="P329"/>
  <c r="P361"/>
  <c r="P233"/>
  <c r="N29" i="12"/>
  <c r="M29"/>
  <c r="L29"/>
  <c r="K29"/>
  <c r="J29"/>
  <c r="I29"/>
  <c r="H29"/>
  <c r="G29"/>
  <c r="F29"/>
  <c r="E29"/>
  <c r="D29"/>
  <c r="C29"/>
  <c r="B29"/>
  <c r="N28"/>
  <c r="M28"/>
  <c r="L28"/>
  <c r="K28"/>
  <c r="J28"/>
  <c r="I28"/>
  <c r="H28"/>
  <c r="G28"/>
  <c r="F28"/>
  <c r="E28"/>
  <c r="D28"/>
  <c r="C28"/>
  <c r="B28"/>
  <c r="N27"/>
  <c r="M27"/>
  <c r="L27"/>
  <c r="K27"/>
  <c r="J27"/>
  <c r="I27"/>
  <c r="H27"/>
  <c r="G27"/>
  <c r="F27"/>
  <c r="E27"/>
  <c r="D27"/>
  <c r="C27"/>
  <c r="B27"/>
  <c r="N26"/>
  <c r="M26"/>
  <c r="L26"/>
  <c r="K26"/>
  <c r="J26"/>
  <c r="I26"/>
  <c r="H26"/>
  <c r="G26"/>
  <c r="F26"/>
  <c r="E26"/>
  <c r="D26"/>
  <c r="C26"/>
  <c r="B26"/>
  <c r="N24"/>
  <c r="M24"/>
  <c r="L24"/>
  <c r="K24"/>
  <c r="J24"/>
  <c r="I24"/>
  <c r="H24"/>
  <c r="G24"/>
  <c r="F24"/>
  <c r="E24"/>
  <c r="D24"/>
  <c r="C24"/>
  <c r="B24"/>
  <c r="N23"/>
  <c r="M23"/>
  <c r="L23"/>
  <c r="K23"/>
  <c r="J23"/>
  <c r="I23"/>
  <c r="H23"/>
  <c r="G23"/>
  <c r="F23"/>
  <c r="E23"/>
  <c r="D23"/>
  <c r="C23"/>
  <c r="B23"/>
  <c r="N22"/>
  <c r="M22"/>
  <c r="L22"/>
  <c r="K22"/>
  <c r="J22"/>
  <c r="I22"/>
  <c r="H22"/>
  <c r="G22"/>
  <c r="F22"/>
  <c r="E22"/>
  <c r="D22"/>
  <c r="C22"/>
  <c r="B22"/>
  <c r="N21"/>
  <c r="M21"/>
  <c r="L21"/>
  <c r="K21"/>
  <c r="J21"/>
  <c r="I21"/>
  <c r="H21"/>
  <c r="G21"/>
  <c r="F21"/>
  <c r="E21"/>
  <c r="D21"/>
  <c r="C21"/>
  <c r="B21"/>
  <c r="N19"/>
  <c r="M19"/>
  <c r="L19"/>
  <c r="K19"/>
  <c r="J19"/>
  <c r="I19"/>
  <c r="H19"/>
  <c r="G19"/>
  <c r="F19"/>
  <c r="E19"/>
  <c r="D19"/>
  <c r="C19"/>
  <c r="B19"/>
  <c r="N18"/>
  <c r="M18"/>
  <c r="L18"/>
  <c r="K18"/>
  <c r="J18"/>
  <c r="I18"/>
  <c r="H18"/>
  <c r="G18"/>
  <c r="F18"/>
  <c r="E18"/>
  <c r="D18"/>
  <c r="C18"/>
  <c r="B18"/>
  <c r="N17"/>
  <c r="M17"/>
  <c r="L17"/>
  <c r="K17"/>
  <c r="J17"/>
  <c r="I17"/>
  <c r="H17"/>
  <c r="G17"/>
  <c r="F17"/>
  <c r="E17"/>
  <c r="D17"/>
  <c r="C17"/>
  <c r="B17"/>
  <c r="N16"/>
  <c r="M16"/>
  <c r="L16"/>
  <c r="K16"/>
  <c r="J16"/>
  <c r="I16"/>
  <c r="H16"/>
  <c r="G16"/>
  <c r="F16"/>
  <c r="E16"/>
  <c r="D16"/>
  <c r="C16"/>
  <c r="B16"/>
  <c r="N14"/>
  <c r="M14"/>
  <c r="L14"/>
  <c r="K14"/>
  <c r="J14"/>
  <c r="I14"/>
  <c r="H14"/>
  <c r="G14"/>
  <c r="F14"/>
  <c r="E14"/>
  <c r="D14"/>
  <c r="C14"/>
  <c r="B14"/>
  <c r="N13"/>
  <c r="M13"/>
  <c r="L13"/>
  <c r="K13"/>
  <c r="J13"/>
  <c r="I13"/>
  <c r="H13"/>
  <c r="G13"/>
  <c r="F13"/>
  <c r="E13"/>
  <c r="D13"/>
  <c r="C13"/>
  <c r="B13"/>
  <c r="N12"/>
  <c r="M12"/>
  <c r="L12"/>
  <c r="K12"/>
  <c r="J12"/>
  <c r="I12"/>
  <c r="H12"/>
  <c r="G12"/>
  <c r="F12"/>
  <c r="E12"/>
  <c r="D12"/>
  <c r="C12"/>
  <c r="B12"/>
  <c r="N11"/>
  <c r="M11"/>
  <c r="L11"/>
  <c r="K11"/>
  <c r="J11"/>
  <c r="I11" i="7"/>
  <c r="I11" i="12"/>
  <c r="H11"/>
  <c r="G11"/>
  <c r="F11"/>
  <c r="E11"/>
  <c r="D11"/>
  <c r="C11"/>
  <c r="B11"/>
  <c r="N351"/>
  <c r="M351"/>
  <c r="L351"/>
  <c r="K351"/>
  <c r="J351"/>
  <c r="E351"/>
  <c r="D351"/>
  <c r="C351"/>
  <c r="B351"/>
  <c r="N320"/>
  <c r="M320"/>
  <c r="L320"/>
  <c r="K320"/>
  <c r="J320"/>
  <c r="E320"/>
  <c r="D320"/>
  <c r="C320"/>
  <c r="B320"/>
  <c r="N289"/>
  <c r="M289"/>
  <c r="L289"/>
  <c r="K289"/>
  <c r="J289"/>
  <c r="E289"/>
  <c r="D289"/>
  <c r="C289"/>
  <c r="B289"/>
  <c r="N258"/>
  <c r="M258"/>
  <c r="L258"/>
  <c r="K258"/>
  <c r="J258"/>
  <c r="E258"/>
  <c r="D258"/>
  <c r="C258"/>
  <c r="B258"/>
  <c r="N227"/>
  <c r="M227"/>
  <c r="L227"/>
  <c r="K227"/>
  <c r="J227"/>
  <c r="I227"/>
  <c r="H227"/>
  <c r="G227"/>
  <c r="F227"/>
  <c r="E227"/>
  <c r="D227"/>
  <c r="C227"/>
  <c r="B227"/>
  <c r="N196"/>
  <c r="M196"/>
  <c r="L196"/>
  <c r="K196"/>
  <c r="J196"/>
  <c r="E196"/>
  <c r="D196"/>
  <c r="C196"/>
  <c r="B196"/>
  <c r="N165"/>
  <c r="M165"/>
  <c r="L165"/>
  <c r="K165"/>
  <c r="J165"/>
  <c r="E165"/>
  <c r="D165"/>
  <c r="C165"/>
  <c r="B165"/>
  <c r="N134"/>
  <c r="M134"/>
  <c r="L134"/>
  <c r="K134"/>
  <c r="J134"/>
  <c r="E134"/>
  <c r="D134"/>
  <c r="C134"/>
  <c r="B134"/>
  <c r="N103"/>
  <c r="M103"/>
  <c r="L103"/>
  <c r="K103"/>
  <c r="J103"/>
  <c r="E103"/>
  <c r="D103"/>
  <c r="C103"/>
  <c r="B103"/>
  <c r="N72"/>
  <c r="M72"/>
  <c r="L72"/>
  <c r="K72"/>
  <c r="J72"/>
  <c r="E72"/>
  <c r="D72"/>
  <c r="C72"/>
  <c r="B72"/>
  <c r="N371" i="7"/>
  <c r="M371"/>
  <c r="L371"/>
  <c r="K371"/>
  <c r="J371"/>
  <c r="I371"/>
  <c r="H371"/>
  <c r="G371"/>
  <c r="F371"/>
  <c r="E371"/>
  <c r="D371"/>
  <c r="C371"/>
  <c r="B371"/>
  <c r="N370"/>
  <c r="M370"/>
  <c r="L370"/>
  <c r="K370"/>
  <c r="J370"/>
  <c r="I370"/>
  <c r="H370"/>
  <c r="G370"/>
  <c r="F370"/>
  <c r="E370"/>
  <c r="D370"/>
  <c r="C370"/>
  <c r="B370"/>
  <c r="N369"/>
  <c r="M369"/>
  <c r="L369"/>
  <c r="K369"/>
  <c r="J369"/>
  <c r="I369"/>
  <c r="H369"/>
  <c r="G369"/>
  <c r="F369"/>
  <c r="E369"/>
  <c r="D369"/>
  <c r="C369"/>
  <c r="B369"/>
  <c r="N368"/>
  <c r="M368"/>
  <c r="L368"/>
  <c r="K368"/>
  <c r="J368"/>
  <c r="I368"/>
  <c r="H368"/>
  <c r="G368"/>
  <c r="F368"/>
  <c r="E368"/>
  <c r="D368"/>
  <c r="C368"/>
  <c r="B368"/>
  <c r="N366"/>
  <c r="M366"/>
  <c r="L366"/>
  <c r="K366"/>
  <c r="J366"/>
  <c r="I366"/>
  <c r="H366"/>
  <c r="G366"/>
  <c r="F366"/>
  <c r="E366"/>
  <c r="D366"/>
  <c r="C366"/>
  <c r="B366"/>
  <c r="N365"/>
  <c r="M365"/>
  <c r="L365"/>
  <c r="K365"/>
  <c r="J365"/>
  <c r="I365"/>
  <c r="H365"/>
  <c r="G365"/>
  <c r="F365"/>
  <c r="E365"/>
  <c r="D365"/>
  <c r="C365"/>
  <c r="B365"/>
  <c r="N364"/>
  <c r="M364"/>
  <c r="L364"/>
  <c r="K364"/>
  <c r="J364"/>
  <c r="I364"/>
  <c r="H364"/>
  <c r="G364"/>
  <c r="F364"/>
  <c r="E364"/>
  <c r="D364"/>
  <c r="C364"/>
  <c r="B364"/>
  <c r="N363"/>
  <c r="M363"/>
  <c r="L363"/>
  <c r="K363"/>
  <c r="J363"/>
  <c r="I363"/>
  <c r="H363"/>
  <c r="G363"/>
  <c r="F363"/>
  <c r="E363"/>
  <c r="D363"/>
  <c r="C363"/>
  <c r="B363"/>
  <c r="N361"/>
  <c r="M361"/>
  <c r="L361"/>
  <c r="K361"/>
  <c r="J361"/>
  <c r="I361"/>
  <c r="H361"/>
  <c r="G361"/>
  <c r="F361"/>
  <c r="E361"/>
  <c r="D361"/>
  <c r="C361"/>
  <c r="B361"/>
  <c r="N360"/>
  <c r="M360"/>
  <c r="L360"/>
  <c r="K360"/>
  <c r="J360"/>
  <c r="I360"/>
  <c r="H360"/>
  <c r="G360"/>
  <c r="F360"/>
  <c r="E360"/>
  <c r="D360"/>
  <c r="C360"/>
  <c r="B360"/>
  <c r="N359"/>
  <c r="M359"/>
  <c r="L359"/>
  <c r="K359"/>
  <c r="J359"/>
  <c r="I359"/>
  <c r="H359"/>
  <c r="G359"/>
  <c r="F359"/>
  <c r="E359"/>
  <c r="D359"/>
  <c r="C359"/>
  <c r="B359"/>
  <c r="N358"/>
  <c r="M358"/>
  <c r="L358"/>
  <c r="K358"/>
  <c r="J358"/>
  <c r="I358"/>
  <c r="H358"/>
  <c r="G358"/>
  <c r="F358"/>
  <c r="E358"/>
  <c r="D358"/>
  <c r="C358"/>
  <c r="B358"/>
  <c r="N356"/>
  <c r="M356"/>
  <c r="L356"/>
  <c r="K356"/>
  <c r="J356"/>
  <c r="I356"/>
  <c r="H356"/>
  <c r="G356"/>
  <c r="F356"/>
  <c r="E356"/>
  <c r="D356"/>
  <c r="C356"/>
  <c r="B356"/>
  <c r="N355"/>
  <c r="M355"/>
  <c r="L355"/>
  <c r="K355"/>
  <c r="J355"/>
  <c r="I355"/>
  <c r="H355"/>
  <c r="G355"/>
  <c r="F355"/>
  <c r="E355"/>
  <c r="D355"/>
  <c r="C355"/>
  <c r="B355"/>
  <c r="N354"/>
  <c r="M354"/>
  <c r="L354"/>
  <c r="K354"/>
  <c r="J354"/>
  <c r="I354"/>
  <c r="H354"/>
  <c r="G354"/>
  <c r="F354"/>
  <c r="E354"/>
  <c r="D354"/>
  <c r="C354"/>
  <c r="B354"/>
  <c r="N353"/>
  <c r="M353"/>
  <c r="L353"/>
  <c r="K353"/>
  <c r="J353"/>
  <c r="I353"/>
  <c r="H353"/>
  <c r="G353"/>
  <c r="F353"/>
  <c r="E353"/>
  <c r="D353"/>
  <c r="C353"/>
  <c r="B353"/>
  <c r="N340"/>
  <c r="M340"/>
  <c r="L340"/>
  <c r="K340"/>
  <c r="J340"/>
  <c r="I340"/>
  <c r="H340"/>
  <c r="G340"/>
  <c r="F340"/>
  <c r="E340"/>
  <c r="D340"/>
  <c r="C340"/>
  <c r="B340"/>
  <c r="N339"/>
  <c r="M339"/>
  <c r="L339"/>
  <c r="K339"/>
  <c r="J339"/>
  <c r="I339"/>
  <c r="H339"/>
  <c r="G339"/>
  <c r="F339"/>
  <c r="E339"/>
  <c r="D339"/>
  <c r="C339"/>
  <c r="B339"/>
  <c r="N338"/>
  <c r="M338"/>
  <c r="L338"/>
  <c r="K338"/>
  <c r="J338"/>
  <c r="I338"/>
  <c r="H338"/>
  <c r="G338"/>
  <c r="F338"/>
  <c r="E338"/>
  <c r="D338"/>
  <c r="C338"/>
  <c r="B338"/>
  <c r="N337"/>
  <c r="M337"/>
  <c r="L337"/>
  <c r="K337"/>
  <c r="J337"/>
  <c r="I337"/>
  <c r="H337"/>
  <c r="G337"/>
  <c r="F337"/>
  <c r="E337"/>
  <c r="D337"/>
  <c r="C337"/>
  <c r="B337"/>
  <c r="N335"/>
  <c r="M335"/>
  <c r="L335"/>
  <c r="K335"/>
  <c r="J335"/>
  <c r="I335"/>
  <c r="H335"/>
  <c r="G335"/>
  <c r="F335"/>
  <c r="E335"/>
  <c r="D335"/>
  <c r="C335"/>
  <c r="B335"/>
  <c r="N334"/>
  <c r="M334"/>
  <c r="L334"/>
  <c r="K334"/>
  <c r="J334"/>
  <c r="I334"/>
  <c r="H334"/>
  <c r="G334"/>
  <c r="F334"/>
  <c r="E334"/>
  <c r="D334"/>
  <c r="C334"/>
  <c r="B334"/>
  <c r="N333"/>
  <c r="M333"/>
  <c r="L333"/>
  <c r="K333"/>
  <c r="J333"/>
  <c r="I333"/>
  <c r="H333"/>
  <c r="G333"/>
  <c r="F333"/>
  <c r="E333"/>
  <c r="D333"/>
  <c r="C333"/>
  <c r="B333"/>
  <c r="N332"/>
  <c r="M332"/>
  <c r="L332"/>
  <c r="K332"/>
  <c r="J332"/>
  <c r="I332"/>
  <c r="H332"/>
  <c r="G332"/>
  <c r="F332"/>
  <c r="E332"/>
  <c r="D332"/>
  <c r="C332"/>
  <c r="B332"/>
  <c r="N330"/>
  <c r="M330"/>
  <c r="L330"/>
  <c r="K330"/>
  <c r="J330"/>
  <c r="I330"/>
  <c r="H330"/>
  <c r="G330"/>
  <c r="F330"/>
  <c r="E330"/>
  <c r="D330"/>
  <c r="C330"/>
  <c r="B330"/>
  <c r="N329"/>
  <c r="M329"/>
  <c r="L329"/>
  <c r="K329"/>
  <c r="J329"/>
  <c r="I329"/>
  <c r="H329"/>
  <c r="G329"/>
  <c r="F329"/>
  <c r="E329"/>
  <c r="D329"/>
  <c r="C329"/>
  <c r="B329"/>
  <c r="N328"/>
  <c r="M328"/>
  <c r="L328"/>
  <c r="K328"/>
  <c r="J328"/>
  <c r="I328"/>
  <c r="H328"/>
  <c r="G328"/>
  <c r="F328"/>
  <c r="E328"/>
  <c r="D328"/>
  <c r="C328"/>
  <c r="B328"/>
  <c r="N327"/>
  <c r="M327"/>
  <c r="L327"/>
  <c r="K327"/>
  <c r="J327"/>
  <c r="I327"/>
  <c r="H327"/>
  <c r="G327"/>
  <c r="F327"/>
  <c r="E327"/>
  <c r="D327"/>
  <c r="C327"/>
  <c r="B327"/>
  <c r="N325"/>
  <c r="M325"/>
  <c r="L325"/>
  <c r="K325"/>
  <c r="J325"/>
  <c r="I325"/>
  <c r="H325"/>
  <c r="G325"/>
  <c r="F325"/>
  <c r="E325"/>
  <c r="D325"/>
  <c r="C325"/>
  <c r="B325"/>
  <c r="N324"/>
  <c r="M324"/>
  <c r="L324"/>
  <c r="K324"/>
  <c r="J324"/>
  <c r="I324"/>
  <c r="H324"/>
  <c r="G324"/>
  <c r="F324"/>
  <c r="E324"/>
  <c r="D324"/>
  <c r="C324"/>
  <c r="B324"/>
  <c r="N323"/>
  <c r="M323"/>
  <c r="L323"/>
  <c r="K323"/>
  <c r="J323"/>
  <c r="I323"/>
  <c r="H323"/>
  <c r="G323"/>
  <c r="F323"/>
  <c r="E323"/>
  <c r="D323"/>
  <c r="C323"/>
  <c r="B323"/>
  <c r="N322"/>
  <c r="M322"/>
  <c r="L322"/>
  <c r="K322"/>
  <c r="J322"/>
  <c r="I322"/>
  <c r="H322"/>
  <c r="G322"/>
  <c r="F322"/>
  <c r="E322"/>
  <c r="D322"/>
  <c r="C322"/>
  <c r="B322"/>
  <c r="N309"/>
  <c r="M309"/>
  <c r="L309"/>
  <c r="K309"/>
  <c r="J309"/>
  <c r="I309"/>
  <c r="H309"/>
  <c r="G309"/>
  <c r="F309"/>
  <c r="E309"/>
  <c r="D309"/>
  <c r="C309"/>
  <c r="B309"/>
  <c r="N308"/>
  <c r="M308"/>
  <c r="L308"/>
  <c r="K308"/>
  <c r="J308"/>
  <c r="I308"/>
  <c r="H308"/>
  <c r="G308"/>
  <c r="F308"/>
  <c r="E308"/>
  <c r="D308"/>
  <c r="C308"/>
  <c r="B308"/>
  <c r="N307"/>
  <c r="M307"/>
  <c r="L307"/>
  <c r="K307"/>
  <c r="J307"/>
  <c r="I307"/>
  <c r="H307"/>
  <c r="G307"/>
  <c r="F307"/>
  <c r="E307"/>
  <c r="D307"/>
  <c r="C307"/>
  <c r="B307"/>
  <c r="N306"/>
  <c r="M306"/>
  <c r="L306"/>
  <c r="K306"/>
  <c r="J306"/>
  <c r="I306"/>
  <c r="H306"/>
  <c r="G306"/>
  <c r="F306"/>
  <c r="E306"/>
  <c r="D306"/>
  <c r="C306"/>
  <c r="B306"/>
  <c r="N304"/>
  <c r="M304"/>
  <c r="L304"/>
  <c r="K304"/>
  <c r="J304"/>
  <c r="I304"/>
  <c r="H304"/>
  <c r="G304"/>
  <c r="F304"/>
  <c r="E304"/>
  <c r="D304"/>
  <c r="C304"/>
  <c r="B304"/>
  <c r="N303"/>
  <c r="M303"/>
  <c r="L303"/>
  <c r="K303"/>
  <c r="J303"/>
  <c r="I303"/>
  <c r="H303"/>
  <c r="G303"/>
  <c r="F303"/>
  <c r="E303"/>
  <c r="D303"/>
  <c r="C303"/>
  <c r="B303"/>
  <c r="N302"/>
  <c r="M302"/>
  <c r="L302"/>
  <c r="K302"/>
  <c r="J302"/>
  <c r="I302"/>
  <c r="H302"/>
  <c r="G302"/>
  <c r="F302"/>
  <c r="E302"/>
  <c r="D302"/>
  <c r="C302"/>
  <c r="B302"/>
  <c r="N301"/>
  <c r="M301"/>
  <c r="L301"/>
  <c r="K301"/>
  <c r="J301"/>
  <c r="I301"/>
  <c r="H301"/>
  <c r="G301"/>
  <c r="F301"/>
  <c r="E301"/>
  <c r="D301"/>
  <c r="C301"/>
  <c r="B301"/>
  <c r="N299"/>
  <c r="M299"/>
  <c r="L299"/>
  <c r="K299"/>
  <c r="J299"/>
  <c r="I299"/>
  <c r="H299"/>
  <c r="G299"/>
  <c r="F299"/>
  <c r="E299"/>
  <c r="D299"/>
  <c r="C299"/>
  <c r="B299"/>
  <c r="N298"/>
  <c r="M298"/>
  <c r="L298"/>
  <c r="K298"/>
  <c r="J298"/>
  <c r="I298"/>
  <c r="H298"/>
  <c r="G298"/>
  <c r="F298"/>
  <c r="E298"/>
  <c r="D298"/>
  <c r="C298"/>
  <c r="B298"/>
  <c r="N297"/>
  <c r="M297"/>
  <c r="L297"/>
  <c r="K297"/>
  <c r="J297"/>
  <c r="I297"/>
  <c r="H297"/>
  <c r="G297"/>
  <c r="F297"/>
  <c r="E297"/>
  <c r="D297"/>
  <c r="C297"/>
  <c r="B297"/>
  <c r="N296"/>
  <c r="M296"/>
  <c r="L296"/>
  <c r="K296"/>
  <c r="J296"/>
  <c r="I296"/>
  <c r="H296"/>
  <c r="G296"/>
  <c r="F296"/>
  <c r="E296"/>
  <c r="D296"/>
  <c r="C296"/>
  <c r="B296"/>
  <c r="N294"/>
  <c r="M294"/>
  <c r="L294"/>
  <c r="K294"/>
  <c r="J294"/>
  <c r="I294"/>
  <c r="H294"/>
  <c r="G294"/>
  <c r="F294"/>
  <c r="E294"/>
  <c r="D294"/>
  <c r="C294"/>
  <c r="B294"/>
  <c r="N293"/>
  <c r="M293"/>
  <c r="L293"/>
  <c r="K293"/>
  <c r="J293"/>
  <c r="I293"/>
  <c r="H293"/>
  <c r="G293"/>
  <c r="F293"/>
  <c r="E293"/>
  <c r="D293"/>
  <c r="C293"/>
  <c r="B293"/>
  <c r="N292"/>
  <c r="M292"/>
  <c r="L292"/>
  <c r="K292"/>
  <c r="J292"/>
  <c r="I292"/>
  <c r="H292"/>
  <c r="G292"/>
  <c r="F292"/>
  <c r="E292"/>
  <c r="D292"/>
  <c r="C292"/>
  <c r="B292"/>
  <c r="N291"/>
  <c r="M291"/>
  <c r="L291"/>
  <c r="K291"/>
  <c r="J291"/>
  <c r="I291"/>
  <c r="H291"/>
  <c r="G291"/>
  <c r="F291"/>
  <c r="E291"/>
  <c r="D291"/>
  <c r="C291"/>
  <c r="B291"/>
  <c r="N278"/>
  <c r="M278"/>
  <c r="L278"/>
  <c r="K278"/>
  <c r="J278"/>
  <c r="I278"/>
  <c r="H278"/>
  <c r="G278"/>
  <c r="F278"/>
  <c r="E278"/>
  <c r="D278"/>
  <c r="C278"/>
  <c r="B278"/>
  <c r="N277"/>
  <c r="M277"/>
  <c r="L277"/>
  <c r="K277"/>
  <c r="J277"/>
  <c r="I277"/>
  <c r="H277"/>
  <c r="G277"/>
  <c r="F277"/>
  <c r="E277"/>
  <c r="D277"/>
  <c r="C277"/>
  <c r="B277"/>
  <c r="N276"/>
  <c r="M276"/>
  <c r="L276"/>
  <c r="K276"/>
  <c r="J276"/>
  <c r="I276"/>
  <c r="H276"/>
  <c r="G276"/>
  <c r="F276"/>
  <c r="E276"/>
  <c r="D276"/>
  <c r="C276"/>
  <c r="B276"/>
  <c r="N275"/>
  <c r="M275"/>
  <c r="L275"/>
  <c r="K275"/>
  <c r="J275"/>
  <c r="I275"/>
  <c r="H275"/>
  <c r="G275"/>
  <c r="F275"/>
  <c r="E275"/>
  <c r="D275"/>
  <c r="C275"/>
  <c r="B275"/>
  <c r="N273"/>
  <c r="M273"/>
  <c r="L273"/>
  <c r="K273"/>
  <c r="J273"/>
  <c r="I273"/>
  <c r="H273"/>
  <c r="G273"/>
  <c r="F273"/>
  <c r="E273"/>
  <c r="D273"/>
  <c r="C273"/>
  <c r="B273"/>
  <c r="N272"/>
  <c r="M272"/>
  <c r="L272"/>
  <c r="K272"/>
  <c r="J272"/>
  <c r="I272"/>
  <c r="H272"/>
  <c r="G272"/>
  <c r="F272"/>
  <c r="E272"/>
  <c r="D272"/>
  <c r="C272"/>
  <c r="B272"/>
  <c r="N271"/>
  <c r="M271"/>
  <c r="L271"/>
  <c r="K271"/>
  <c r="J271"/>
  <c r="I271"/>
  <c r="H271"/>
  <c r="G271"/>
  <c r="F271"/>
  <c r="E271"/>
  <c r="D271"/>
  <c r="C271"/>
  <c r="B271"/>
  <c r="N270"/>
  <c r="M270"/>
  <c r="L270"/>
  <c r="K270"/>
  <c r="J270"/>
  <c r="I270"/>
  <c r="H270"/>
  <c r="G270"/>
  <c r="F270"/>
  <c r="E270"/>
  <c r="D270"/>
  <c r="C270"/>
  <c r="B270"/>
  <c r="N268"/>
  <c r="M268"/>
  <c r="L268"/>
  <c r="K268"/>
  <c r="J268"/>
  <c r="I268"/>
  <c r="H268"/>
  <c r="G268"/>
  <c r="F268"/>
  <c r="E268"/>
  <c r="D268"/>
  <c r="C268"/>
  <c r="B268"/>
  <c r="N267"/>
  <c r="M267"/>
  <c r="L267"/>
  <c r="K267"/>
  <c r="J267"/>
  <c r="I267"/>
  <c r="H267"/>
  <c r="G267"/>
  <c r="F267"/>
  <c r="E267"/>
  <c r="D267"/>
  <c r="C267"/>
  <c r="B267"/>
  <c r="N266"/>
  <c r="M266"/>
  <c r="L266"/>
  <c r="K266"/>
  <c r="J266"/>
  <c r="I266"/>
  <c r="H266"/>
  <c r="G266"/>
  <c r="F266"/>
  <c r="E266"/>
  <c r="D266"/>
  <c r="C266"/>
  <c r="B266"/>
  <c r="N265"/>
  <c r="M265"/>
  <c r="L265"/>
  <c r="K265"/>
  <c r="J265"/>
  <c r="I265"/>
  <c r="H265"/>
  <c r="G265"/>
  <c r="F265"/>
  <c r="E265"/>
  <c r="D265"/>
  <c r="C265"/>
  <c r="B265"/>
  <c r="N263"/>
  <c r="M263"/>
  <c r="L263"/>
  <c r="K263"/>
  <c r="J263"/>
  <c r="I263"/>
  <c r="H263"/>
  <c r="G263"/>
  <c r="F263"/>
  <c r="E263"/>
  <c r="D263"/>
  <c r="C263"/>
  <c r="B263"/>
  <c r="N262"/>
  <c r="M262"/>
  <c r="L262"/>
  <c r="K262"/>
  <c r="J262"/>
  <c r="I262"/>
  <c r="H262"/>
  <c r="G262"/>
  <c r="F262"/>
  <c r="E262"/>
  <c r="D262"/>
  <c r="C262"/>
  <c r="B262"/>
  <c r="N261"/>
  <c r="M261"/>
  <c r="L261"/>
  <c r="K261"/>
  <c r="J261"/>
  <c r="I261"/>
  <c r="H261"/>
  <c r="G261"/>
  <c r="F261"/>
  <c r="E261"/>
  <c r="D261"/>
  <c r="C261"/>
  <c r="B261"/>
  <c r="N260"/>
  <c r="M260"/>
  <c r="L260"/>
  <c r="K260"/>
  <c r="J260"/>
  <c r="I260"/>
  <c r="H260"/>
  <c r="G260"/>
  <c r="F260"/>
  <c r="E260"/>
  <c r="D260"/>
  <c r="C260"/>
  <c r="B260"/>
  <c r="N247"/>
  <c r="M247"/>
  <c r="L247"/>
  <c r="K247"/>
  <c r="J247"/>
  <c r="I247"/>
  <c r="H247"/>
  <c r="G247"/>
  <c r="F247"/>
  <c r="E247"/>
  <c r="D247"/>
  <c r="C247"/>
  <c r="B247"/>
  <c r="N246"/>
  <c r="M246"/>
  <c r="L246"/>
  <c r="K246"/>
  <c r="J246"/>
  <c r="I246"/>
  <c r="H246"/>
  <c r="G246"/>
  <c r="F246"/>
  <c r="E246"/>
  <c r="D246"/>
  <c r="C246"/>
  <c r="B246"/>
  <c r="N245"/>
  <c r="M245"/>
  <c r="L245"/>
  <c r="K245"/>
  <c r="J245"/>
  <c r="I245"/>
  <c r="H245"/>
  <c r="G245"/>
  <c r="F245"/>
  <c r="E245"/>
  <c r="D245"/>
  <c r="C245"/>
  <c r="B245"/>
  <c r="N244"/>
  <c r="M244"/>
  <c r="L244"/>
  <c r="K244"/>
  <c r="J244"/>
  <c r="I244"/>
  <c r="H244"/>
  <c r="G244"/>
  <c r="F244"/>
  <c r="E244"/>
  <c r="D244"/>
  <c r="C244"/>
  <c r="B244"/>
  <c r="N242"/>
  <c r="M242"/>
  <c r="L242"/>
  <c r="K242"/>
  <c r="J242"/>
  <c r="I242"/>
  <c r="H242"/>
  <c r="G242"/>
  <c r="F242"/>
  <c r="E242"/>
  <c r="D242"/>
  <c r="C242"/>
  <c r="B242"/>
  <c r="N241"/>
  <c r="M241"/>
  <c r="L241"/>
  <c r="K241"/>
  <c r="J241"/>
  <c r="I241"/>
  <c r="H241"/>
  <c r="G241"/>
  <c r="F241"/>
  <c r="E241"/>
  <c r="D241"/>
  <c r="C241"/>
  <c r="B241"/>
  <c r="N240"/>
  <c r="M240"/>
  <c r="L240"/>
  <c r="K240"/>
  <c r="J240"/>
  <c r="I240"/>
  <c r="H240"/>
  <c r="G240"/>
  <c r="F240"/>
  <c r="E240"/>
  <c r="D240"/>
  <c r="C240"/>
  <c r="B240"/>
  <c r="N239"/>
  <c r="M239"/>
  <c r="L239"/>
  <c r="K239"/>
  <c r="J239"/>
  <c r="I239"/>
  <c r="H239"/>
  <c r="G239"/>
  <c r="F239"/>
  <c r="E239"/>
  <c r="D239"/>
  <c r="C239"/>
  <c r="B239"/>
  <c r="N237"/>
  <c r="M237"/>
  <c r="L237"/>
  <c r="K237"/>
  <c r="J237"/>
  <c r="I237"/>
  <c r="H237"/>
  <c r="G237"/>
  <c r="F237"/>
  <c r="E237"/>
  <c r="D237"/>
  <c r="C237"/>
  <c r="B237"/>
  <c r="N236"/>
  <c r="M236"/>
  <c r="L236"/>
  <c r="K236"/>
  <c r="J236"/>
  <c r="I236"/>
  <c r="H236"/>
  <c r="G236"/>
  <c r="F236"/>
  <c r="E236"/>
  <c r="D236"/>
  <c r="C236"/>
  <c r="B236"/>
  <c r="N235"/>
  <c r="M235"/>
  <c r="L235"/>
  <c r="K235"/>
  <c r="J235"/>
  <c r="I235"/>
  <c r="H235"/>
  <c r="G235"/>
  <c r="F235"/>
  <c r="E235"/>
  <c r="D235"/>
  <c r="C235"/>
  <c r="B235"/>
  <c r="N234"/>
  <c r="M234"/>
  <c r="L234"/>
  <c r="K234"/>
  <c r="J234"/>
  <c r="I234"/>
  <c r="H234"/>
  <c r="G234"/>
  <c r="F234"/>
  <c r="E234"/>
  <c r="D234"/>
  <c r="C234"/>
  <c r="B234"/>
  <c r="N232"/>
  <c r="M232"/>
  <c r="L232"/>
  <c r="K232"/>
  <c r="J232"/>
  <c r="I232"/>
  <c r="H232"/>
  <c r="G232"/>
  <c r="F232"/>
  <c r="E232"/>
  <c r="D232"/>
  <c r="C232"/>
  <c r="B232"/>
  <c r="N231"/>
  <c r="M231"/>
  <c r="L231"/>
  <c r="K231"/>
  <c r="J231"/>
  <c r="I231"/>
  <c r="H231"/>
  <c r="G231"/>
  <c r="F231"/>
  <c r="E231"/>
  <c r="D231"/>
  <c r="C231"/>
  <c r="B231"/>
  <c r="N230"/>
  <c r="M230"/>
  <c r="L230"/>
  <c r="K230"/>
  <c r="J230"/>
  <c r="I230"/>
  <c r="H230"/>
  <c r="G230"/>
  <c r="F230"/>
  <c r="E230"/>
  <c r="D230"/>
  <c r="C230"/>
  <c r="B230"/>
  <c r="N229"/>
  <c r="M229"/>
  <c r="L229"/>
  <c r="K229"/>
  <c r="J229"/>
  <c r="I229"/>
  <c r="H229"/>
  <c r="G229"/>
  <c r="F229"/>
  <c r="E229"/>
  <c r="D229"/>
  <c r="C229"/>
  <c r="B229"/>
  <c r="N216"/>
  <c r="M216"/>
  <c r="L216"/>
  <c r="K216"/>
  <c r="J216"/>
  <c r="I216"/>
  <c r="H216"/>
  <c r="G216"/>
  <c r="F216"/>
  <c r="E216"/>
  <c r="D216"/>
  <c r="C216"/>
  <c r="B216"/>
  <c r="N215"/>
  <c r="M215"/>
  <c r="L215"/>
  <c r="K215"/>
  <c r="J215"/>
  <c r="I215"/>
  <c r="H215"/>
  <c r="G215"/>
  <c r="F215"/>
  <c r="E215"/>
  <c r="D215"/>
  <c r="C215"/>
  <c r="B215"/>
  <c r="N214"/>
  <c r="M214"/>
  <c r="L214"/>
  <c r="K214"/>
  <c r="J214"/>
  <c r="I214"/>
  <c r="H214"/>
  <c r="G214"/>
  <c r="F214"/>
  <c r="E214"/>
  <c r="D214"/>
  <c r="C214"/>
  <c r="B214"/>
  <c r="N213"/>
  <c r="M213"/>
  <c r="L213"/>
  <c r="K213"/>
  <c r="J213"/>
  <c r="I213"/>
  <c r="H213"/>
  <c r="G213"/>
  <c r="F213"/>
  <c r="E213"/>
  <c r="D213"/>
  <c r="C213"/>
  <c r="B213"/>
  <c r="N211"/>
  <c r="M211"/>
  <c r="L211"/>
  <c r="K211"/>
  <c r="J211"/>
  <c r="I211"/>
  <c r="H211"/>
  <c r="G211"/>
  <c r="F211"/>
  <c r="E211"/>
  <c r="D211"/>
  <c r="C211"/>
  <c r="B211"/>
  <c r="N210"/>
  <c r="M210"/>
  <c r="L210"/>
  <c r="K210"/>
  <c r="J210"/>
  <c r="I210"/>
  <c r="H210"/>
  <c r="G210"/>
  <c r="F210"/>
  <c r="E210"/>
  <c r="D210"/>
  <c r="C210"/>
  <c r="B210"/>
  <c r="N209"/>
  <c r="M209"/>
  <c r="L209"/>
  <c r="K209"/>
  <c r="J209"/>
  <c r="I209"/>
  <c r="H209"/>
  <c r="G209"/>
  <c r="F209"/>
  <c r="E209"/>
  <c r="D209"/>
  <c r="C209"/>
  <c r="B209"/>
  <c r="N208"/>
  <c r="M208"/>
  <c r="L208"/>
  <c r="K208"/>
  <c r="J208"/>
  <c r="I208"/>
  <c r="H208"/>
  <c r="G208"/>
  <c r="F208"/>
  <c r="E208"/>
  <c r="D208"/>
  <c r="C208"/>
  <c r="B208"/>
  <c r="N206"/>
  <c r="M206"/>
  <c r="L206"/>
  <c r="K206"/>
  <c r="J206"/>
  <c r="I206"/>
  <c r="H206"/>
  <c r="G206"/>
  <c r="F206"/>
  <c r="E206"/>
  <c r="D206"/>
  <c r="C206"/>
  <c r="B206"/>
  <c r="N205"/>
  <c r="M205"/>
  <c r="L205"/>
  <c r="K205"/>
  <c r="J205"/>
  <c r="I205"/>
  <c r="H205"/>
  <c r="G205"/>
  <c r="F205"/>
  <c r="E205"/>
  <c r="D205"/>
  <c r="C205"/>
  <c r="B205"/>
  <c r="N204"/>
  <c r="M204"/>
  <c r="L204"/>
  <c r="K204"/>
  <c r="J204"/>
  <c r="I204"/>
  <c r="H204"/>
  <c r="G204"/>
  <c r="F204"/>
  <c r="E204"/>
  <c r="D204"/>
  <c r="C204"/>
  <c r="B204"/>
  <c r="N203"/>
  <c r="M203"/>
  <c r="L203"/>
  <c r="K203"/>
  <c r="J203"/>
  <c r="I203"/>
  <c r="H203"/>
  <c r="G203"/>
  <c r="F203"/>
  <c r="E203"/>
  <c r="D203"/>
  <c r="C203"/>
  <c r="B203"/>
  <c r="N201"/>
  <c r="M201"/>
  <c r="L201"/>
  <c r="K201"/>
  <c r="J201"/>
  <c r="I201"/>
  <c r="H201"/>
  <c r="G201"/>
  <c r="F201"/>
  <c r="E201"/>
  <c r="D201"/>
  <c r="C201"/>
  <c r="B201"/>
  <c r="N200"/>
  <c r="M200"/>
  <c r="L200"/>
  <c r="K200"/>
  <c r="J200"/>
  <c r="I200"/>
  <c r="H200"/>
  <c r="G200"/>
  <c r="F200"/>
  <c r="E200"/>
  <c r="D200"/>
  <c r="C200"/>
  <c r="B200"/>
  <c r="N199"/>
  <c r="M199"/>
  <c r="L199"/>
  <c r="K199"/>
  <c r="J199"/>
  <c r="I199"/>
  <c r="H199"/>
  <c r="G199"/>
  <c r="F199"/>
  <c r="E199"/>
  <c r="D199"/>
  <c r="C199"/>
  <c r="B199"/>
  <c r="N198"/>
  <c r="M198"/>
  <c r="L198"/>
  <c r="K198"/>
  <c r="J198"/>
  <c r="I198"/>
  <c r="H198"/>
  <c r="G198"/>
  <c r="F198"/>
  <c r="E198"/>
  <c r="D198"/>
  <c r="C198"/>
  <c r="B198"/>
  <c r="N185"/>
  <c r="M185"/>
  <c r="L185"/>
  <c r="K185"/>
  <c r="J185"/>
  <c r="I185"/>
  <c r="H185"/>
  <c r="G185"/>
  <c r="F185"/>
  <c r="E185"/>
  <c r="D185"/>
  <c r="C185"/>
  <c r="B185"/>
  <c r="N184"/>
  <c r="M184"/>
  <c r="L184"/>
  <c r="K184"/>
  <c r="J184"/>
  <c r="I184"/>
  <c r="H184"/>
  <c r="G184"/>
  <c r="F184"/>
  <c r="E184"/>
  <c r="D184"/>
  <c r="C184"/>
  <c r="B184"/>
  <c r="N183"/>
  <c r="M183"/>
  <c r="L183"/>
  <c r="K183"/>
  <c r="J183"/>
  <c r="I183"/>
  <c r="H183"/>
  <c r="G183"/>
  <c r="F183"/>
  <c r="E183"/>
  <c r="D183"/>
  <c r="C183"/>
  <c r="B183"/>
  <c r="N182"/>
  <c r="M182"/>
  <c r="L182"/>
  <c r="K182"/>
  <c r="J182"/>
  <c r="I182"/>
  <c r="H182"/>
  <c r="G182"/>
  <c r="F182"/>
  <c r="E182"/>
  <c r="D182"/>
  <c r="C182"/>
  <c r="B182"/>
  <c r="N180"/>
  <c r="M180"/>
  <c r="L180"/>
  <c r="K180"/>
  <c r="J180"/>
  <c r="I180"/>
  <c r="H180"/>
  <c r="G180"/>
  <c r="F180"/>
  <c r="E180"/>
  <c r="D180"/>
  <c r="C180"/>
  <c r="B180"/>
  <c r="N179"/>
  <c r="M179"/>
  <c r="L179"/>
  <c r="K179"/>
  <c r="J179"/>
  <c r="I179"/>
  <c r="H179"/>
  <c r="G179"/>
  <c r="F179"/>
  <c r="E179"/>
  <c r="D179"/>
  <c r="C179"/>
  <c r="B179"/>
  <c r="N178"/>
  <c r="M178"/>
  <c r="L178"/>
  <c r="K178"/>
  <c r="J178"/>
  <c r="I178"/>
  <c r="H178"/>
  <c r="G178"/>
  <c r="F178"/>
  <c r="E178"/>
  <c r="D178"/>
  <c r="C178"/>
  <c r="B178"/>
  <c r="N177"/>
  <c r="M177"/>
  <c r="L177"/>
  <c r="K177"/>
  <c r="J177"/>
  <c r="I177"/>
  <c r="H177"/>
  <c r="G177"/>
  <c r="F177"/>
  <c r="E177"/>
  <c r="D177"/>
  <c r="C177"/>
  <c r="B177"/>
  <c r="N175"/>
  <c r="M175"/>
  <c r="L175"/>
  <c r="K175"/>
  <c r="J175"/>
  <c r="I175"/>
  <c r="H175"/>
  <c r="G175"/>
  <c r="F175"/>
  <c r="E175"/>
  <c r="D175"/>
  <c r="C175"/>
  <c r="B175"/>
  <c r="N174"/>
  <c r="M174"/>
  <c r="L174"/>
  <c r="K174"/>
  <c r="J174"/>
  <c r="I174"/>
  <c r="H174"/>
  <c r="G174"/>
  <c r="F174"/>
  <c r="E174"/>
  <c r="D174"/>
  <c r="C174"/>
  <c r="B174"/>
  <c r="N173"/>
  <c r="M173"/>
  <c r="L173"/>
  <c r="K173"/>
  <c r="J173"/>
  <c r="I173"/>
  <c r="H173"/>
  <c r="G173"/>
  <c r="F173"/>
  <c r="E173"/>
  <c r="D173"/>
  <c r="C173"/>
  <c r="B173"/>
  <c r="N172"/>
  <c r="M172"/>
  <c r="L172"/>
  <c r="K172"/>
  <c r="J172"/>
  <c r="I172"/>
  <c r="H172"/>
  <c r="G172"/>
  <c r="F172"/>
  <c r="E172"/>
  <c r="D172"/>
  <c r="C172"/>
  <c r="B172"/>
  <c r="N170"/>
  <c r="M170"/>
  <c r="L170"/>
  <c r="K170"/>
  <c r="J170"/>
  <c r="I170"/>
  <c r="H170"/>
  <c r="G170"/>
  <c r="F170"/>
  <c r="E170"/>
  <c r="D170"/>
  <c r="C170"/>
  <c r="B170"/>
  <c r="N169"/>
  <c r="M169"/>
  <c r="L169"/>
  <c r="K169"/>
  <c r="J169"/>
  <c r="I169"/>
  <c r="H169"/>
  <c r="G169"/>
  <c r="F169"/>
  <c r="E169"/>
  <c r="D169"/>
  <c r="C169"/>
  <c r="B169"/>
  <c r="N168"/>
  <c r="M168"/>
  <c r="L168"/>
  <c r="K168"/>
  <c r="J168"/>
  <c r="I168"/>
  <c r="H168"/>
  <c r="G168"/>
  <c r="F168"/>
  <c r="E168"/>
  <c r="D168"/>
  <c r="C168"/>
  <c r="B168"/>
  <c r="N167"/>
  <c r="M167"/>
  <c r="L167"/>
  <c r="K167"/>
  <c r="J167"/>
  <c r="I167"/>
  <c r="H167"/>
  <c r="G167"/>
  <c r="F167"/>
  <c r="E167"/>
  <c r="D167"/>
  <c r="C167"/>
  <c r="B167"/>
  <c r="N154"/>
  <c r="M154"/>
  <c r="L154"/>
  <c r="K154"/>
  <c r="J154"/>
  <c r="I154"/>
  <c r="H154"/>
  <c r="G154"/>
  <c r="F154"/>
  <c r="E154"/>
  <c r="D154"/>
  <c r="C154"/>
  <c r="B154"/>
  <c r="N153"/>
  <c r="M153"/>
  <c r="L153"/>
  <c r="K153"/>
  <c r="J153"/>
  <c r="I153"/>
  <c r="H153"/>
  <c r="G153"/>
  <c r="F153"/>
  <c r="E153"/>
  <c r="D153"/>
  <c r="C153"/>
  <c r="B153"/>
  <c r="N152"/>
  <c r="M152"/>
  <c r="L152"/>
  <c r="K152"/>
  <c r="J152"/>
  <c r="I152"/>
  <c r="H152"/>
  <c r="G152"/>
  <c r="F152"/>
  <c r="E152"/>
  <c r="D152"/>
  <c r="C152"/>
  <c r="B152"/>
  <c r="N151"/>
  <c r="M151"/>
  <c r="L151"/>
  <c r="K151"/>
  <c r="J151"/>
  <c r="I151"/>
  <c r="H151"/>
  <c r="G151"/>
  <c r="F151"/>
  <c r="E151"/>
  <c r="D151"/>
  <c r="C151"/>
  <c r="B151"/>
  <c r="N149"/>
  <c r="M149"/>
  <c r="L149"/>
  <c r="K149"/>
  <c r="J149"/>
  <c r="I149"/>
  <c r="H149"/>
  <c r="G149"/>
  <c r="F149"/>
  <c r="E149"/>
  <c r="D149"/>
  <c r="C149"/>
  <c r="B149"/>
  <c r="N148"/>
  <c r="M148"/>
  <c r="L148"/>
  <c r="K148"/>
  <c r="J148"/>
  <c r="I148"/>
  <c r="H148"/>
  <c r="G148"/>
  <c r="F148"/>
  <c r="E148"/>
  <c r="D148"/>
  <c r="C148"/>
  <c r="B148"/>
  <c r="N147"/>
  <c r="M147"/>
  <c r="L147"/>
  <c r="K147"/>
  <c r="J147"/>
  <c r="I147"/>
  <c r="H147"/>
  <c r="G147"/>
  <c r="F147"/>
  <c r="E147"/>
  <c r="D147"/>
  <c r="C147"/>
  <c r="B147"/>
  <c r="N146"/>
  <c r="M146"/>
  <c r="L146"/>
  <c r="K146"/>
  <c r="J146"/>
  <c r="I146"/>
  <c r="H146"/>
  <c r="G146"/>
  <c r="F146"/>
  <c r="E146"/>
  <c r="D146"/>
  <c r="C146"/>
  <c r="B146"/>
  <c r="N144"/>
  <c r="M144"/>
  <c r="L144"/>
  <c r="K144"/>
  <c r="J144"/>
  <c r="I144"/>
  <c r="H144"/>
  <c r="G144"/>
  <c r="F144"/>
  <c r="E144"/>
  <c r="D144"/>
  <c r="C144"/>
  <c r="B144"/>
  <c r="N143"/>
  <c r="M143"/>
  <c r="L143"/>
  <c r="K143"/>
  <c r="J143"/>
  <c r="I143"/>
  <c r="H143"/>
  <c r="G143"/>
  <c r="F143"/>
  <c r="E143"/>
  <c r="D143"/>
  <c r="C143"/>
  <c r="B143"/>
  <c r="N142"/>
  <c r="M142"/>
  <c r="L142"/>
  <c r="K142"/>
  <c r="J142"/>
  <c r="I142"/>
  <c r="H142"/>
  <c r="G142"/>
  <c r="F142"/>
  <c r="E142"/>
  <c r="D142"/>
  <c r="C142"/>
  <c r="B142"/>
  <c r="N141"/>
  <c r="M141"/>
  <c r="L141"/>
  <c r="K141"/>
  <c r="J141"/>
  <c r="I141"/>
  <c r="H141"/>
  <c r="G141"/>
  <c r="F141"/>
  <c r="E141"/>
  <c r="D141"/>
  <c r="C141"/>
  <c r="B141"/>
  <c r="N139"/>
  <c r="M139"/>
  <c r="L139"/>
  <c r="K139"/>
  <c r="J139"/>
  <c r="I139"/>
  <c r="H139"/>
  <c r="G139"/>
  <c r="F139"/>
  <c r="E139"/>
  <c r="D139"/>
  <c r="C139"/>
  <c r="B139"/>
  <c r="N138"/>
  <c r="M138"/>
  <c r="L138"/>
  <c r="K138"/>
  <c r="J138"/>
  <c r="I138"/>
  <c r="H138"/>
  <c r="G138"/>
  <c r="F138"/>
  <c r="E138"/>
  <c r="D138"/>
  <c r="C138"/>
  <c r="B138"/>
  <c r="N137"/>
  <c r="M137"/>
  <c r="L137"/>
  <c r="K137"/>
  <c r="J137"/>
  <c r="I137"/>
  <c r="H137"/>
  <c r="G137"/>
  <c r="F137"/>
  <c r="E137"/>
  <c r="D137"/>
  <c r="C137"/>
  <c r="B137"/>
  <c r="N136"/>
  <c r="M136"/>
  <c r="L136"/>
  <c r="K136"/>
  <c r="J136"/>
  <c r="I136"/>
  <c r="H136"/>
  <c r="G136"/>
  <c r="F136"/>
  <c r="E136"/>
  <c r="D136"/>
  <c r="C136"/>
  <c r="B136"/>
  <c r="N123"/>
  <c r="M123"/>
  <c r="L123"/>
  <c r="K123"/>
  <c r="J123"/>
  <c r="I123"/>
  <c r="H123"/>
  <c r="G123"/>
  <c r="F123"/>
  <c r="E123"/>
  <c r="D123"/>
  <c r="C123"/>
  <c r="B123"/>
  <c r="N122"/>
  <c r="M122"/>
  <c r="L122"/>
  <c r="K122"/>
  <c r="J122"/>
  <c r="I122"/>
  <c r="H122"/>
  <c r="G122"/>
  <c r="F122"/>
  <c r="E122"/>
  <c r="D122"/>
  <c r="C122"/>
  <c r="B122"/>
  <c r="N121"/>
  <c r="M121"/>
  <c r="L121"/>
  <c r="K121"/>
  <c r="J121"/>
  <c r="I121"/>
  <c r="H121"/>
  <c r="G121"/>
  <c r="F121"/>
  <c r="E121"/>
  <c r="D121"/>
  <c r="C121"/>
  <c r="B121"/>
  <c r="N120"/>
  <c r="M120"/>
  <c r="L120"/>
  <c r="K120"/>
  <c r="J120"/>
  <c r="I120"/>
  <c r="H120"/>
  <c r="G120"/>
  <c r="F120"/>
  <c r="E120"/>
  <c r="D120"/>
  <c r="C120"/>
  <c r="B120"/>
  <c r="N118"/>
  <c r="M118"/>
  <c r="L118"/>
  <c r="K118"/>
  <c r="J118"/>
  <c r="I118"/>
  <c r="H118"/>
  <c r="G118"/>
  <c r="F118"/>
  <c r="E118"/>
  <c r="D118"/>
  <c r="C118"/>
  <c r="B118"/>
  <c r="N117"/>
  <c r="M117"/>
  <c r="L117"/>
  <c r="K117"/>
  <c r="J117"/>
  <c r="I117"/>
  <c r="H117"/>
  <c r="G117"/>
  <c r="F117"/>
  <c r="E117"/>
  <c r="D117"/>
  <c r="C117"/>
  <c r="B117"/>
  <c r="N116"/>
  <c r="M116"/>
  <c r="L116"/>
  <c r="K116"/>
  <c r="J116"/>
  <c r="I116"/>
  <c r="H116"/>
  <c r="G116"/>
  <c r="F116"/>
  <c r="E116"/>
  <c r="D116"/>
  <c r="C116"/>
  <c r="B116"/>
  <c r="N115"/>
  <c r="M115"/>
  <c r="L115"/>
  <c r="K115"/>
  <c r="J115"/>
  <c r="I115"/>
  <c r="H115"/>
  <c r="G115"/>
  <c r="F115"/>
  <c r="E115"/>
  <c r="D115"/>
  <c r="C115"/>
  <c r="B115"/>
  <c r="N113"/>
  <c r="M113"/>
  <c r="L113"/>
  <c r="K113"/>
  <c r="J113"/>
  <c r="I113"/>
  <c r="H113"/>
  <c r="G113"/>
  <c r="F113"/>
  <c r="E113"/>
  <c r="D113"/>
  <c r="C113"/>
  <c r="B113"/>
  <c r="N112"/>
  <c r="M112"/>
  <c r="L112"/>
  <c r="K112"/>
  <c r="J112"/>
  <c r="I112"/>
  <c r="H112"/>
  <c r="G112"/>
  <c r="F112"/>
  <c r="E112"/>
  <c r="D112"/>
  <c r="C112"/>
  <c r="B112"/>
  <c r="N111"/>
  <c r="M111"/>
  <c r="L111"/>
  <c r="K111"/>
  <c r="J111"/>
  <c r="I111"/>
  <c r="H111"/>
  <c r="G111"/>
  <c r="F111"/>
  <c r="E111"/>
  <c r="D111"/>
  <c r="C111"/>
  <c r="B111"/>
  <c r="N110"/>
  <c r="M110"/>
  <c r="L110"/>
  <c r="K110"/>
  <c r="J110"/>
  <c r="I110"/>
  <c r="H110"/>
  <c r="G110"/>
  <c r="F110"/>
  <c r="E110"/>
  <c r="D110"/>
  <c r="C110"/>
  <c r="B110"/>
  <c r="N108"/>
  <c r="M108"/>
  <c r="L108"/>
  <c r="K108"/>
  <c r="J108"/>
  <c r="I108"/>
  <c r="H108"/>
  <c r="G108"/>
  <c r="F108"/>
  <c r="E108"/>
  <c r="D108"/>
  <c r="C108"/>
  <c r="B108"/>
  <c r="N107"/>
  <c r="M107"/>
  <c r="L107"/>
  <c r="K107"/>
  <c r="J107"/>
  <c r="I107"/>
  <c r="H107"/>
  <c r="G107"/>
  <c r="F107"/>
  <c r="E107"/>
  <c r="D107"/>
  <c r="C107"/>
  <c r="B107"/>
  <c r="N106"/>
  <c r="M106"/>
  <c r="L106"/>
  <c r="K106"/>
  <c r="J106"/>
  <c r="I106"/>
  <c r="H106"/>
  <c r="G106"/>
  <c r="F106"/>
  <c r="E106"/>
  <c r="D106"/>
  <c r="C106"/>
  <c r="B106"/>
  <c r="N105"/>
  <c r="M105"/>
  <c r="L105"/>
  <c r="K105"/>
  <c r="J105"/>
  <c r="I105"/>
  <c r="H105"/>
  <c r="G105"/>
  <c r="F105"/>
  <c r="E105"/>
  <c r="D105"/>
  <c r="C105"/>
  <c r="B105"/>
  <c r="N92"/>
  <c r="M92"/>
  <c r="L92"/>
  <c r="K92"/>
  <c r="J92"/>
  <c r="I92"/>
  <c r="H92"/>
  <c r="G92"/>
  <c r="F92"/>
  <c r="E92"/>
  <c r="D92"/>
  <c r="C92"/>
  <c r="B92"/>
  <c r="N91"/>
  <c r="M91"/>
  <c r="L91"/>
  <c r="K91"/>
  <c r="J91"/>
  <c r="I91"/>
  <c r="H91"/>
  <c r="G91"/>
  <c r="F91"/>
  <c r="E91"/>
  <c r="D91"/>
  <c r="C91"/>
  <c r="B91"/>
  <c r="N90"/>
  <c r="M90"/>
  <c r="L90"/>
  <c r="K90"/>
  <c r="J90"/>
  <c r="I90"/>
  <c r="H90"/>
  <c r="G90"/>
  <c r="F90"/>
  <c r="E90"/>
  <c r="D90"/>
  <c r="C90"/>
  <c r="B90"/>
  <c r="N89"/>
  <c r="M89"/>
  <c r="L89"/>
  <c r="K89"/>
  <c r="J89"/>
  <c r="I89"/>
  <c r="H89"/>
  <c r="G89"/>
  <c r="F89"/>
  <c r="E89"/>
  <c r="D89"/>
  <c r="C89"/>
  <c r="B89"/>
  <c r="N87"/>
  <c r="M87"/>
  <c r="L87"/>
  <c r="K87"/>
  <c r="J87"/>
  <c r="I87"/>
  <c r="H87"/>
  <c r="G87"/>
  <c r="F87"/>
  <c r="E87"/>
  <c r="D87"/>
  <c r="C87"/>
  <c r="B87"/>
  <c r="N86"/>
  <c r="M86"/>
  <c r="L86"/>
  <c r="K86"/>
  <c r="J86"/>
  <c r="I86"/>
  <c r="H86"/>
  <c r="G86"/>
  <c r="F86"/>
  <c r="E86"/>
  <c r="D86"/>
  <c r="C86"/>
  <c r="B86"/>
  <c r="N85"/>
  <c r="M85"/>
  <c r="L85"/>
  <c r="K85"/>
  <c r="J85"/>
  <c r="I85"/>
  <c r="H85"/>
  <c r="G85"/>
  <c r="F85"/>
  <c r="E85"/>
  <c r="D85"/>
  <c r="C85"/>
  <c r="B85"/>
  <c r="N84"/>
  <c r="M84"/>
  <c r="L84"/>
  <c r="K84"/>
  <c r="J84"/>
  <c r="I84"/>
  <c r="H84"/>
  <c r="G84"/>
  <c r="F84"/>
  <c r="E84"/>
  <c r="D84"/>
  <c r="C84"/>
  <c r="B84"/>
  <c r="N82"/>
  <c r="M82"/>
  <c r="L82"/>
  <c r="K82"/>
  <c r="J82"/>
  <c r="I82"/>
  <c r="H82"/>
  <c r="G82"/>
  <c r="F82"/>
  <c r="E82"/>
  <c r="D82"/>
  <c r="C82"/>
  <c r="B82"/>
  <c r="N81"/>
  <c r="M81"/>
  <c r="L81"/>
  <c r="K81"/>
  <c r="J81"/>
  <c r="I81"/>
  <c r="H81"/>
  <c r="G81"/>
  <c r="F81"/>
  <c r="E81"/>
  <c r="D81"/>
  <c r="C81"/>
  <c r="B81"/>
  <c r="N80"/>
  <c r="M80"/>
  <c r="L80"/>
  <c r="K80"/>
  <c r="J80"/>
  <c r="I80"/>
  <c r="H80"/>
  <c r="G80"/>
  <c r="F80"/>
  <c r="E80"/>
  <c r="D80"/>
  <c r="C80"/>
  <c r="B80"/>
  <c r="N79"/>
  <c r="M79"/>
  <c r="L79"/>
  <c r="K79"/>
  <c r="J79"/>
  <c r="I79"/>
  <c r="H79"/>
  <c r="G79"/>
  <c r="F79"/>
  <c r="E79"/>
  <c r="D79"/>
  <c r="C79"/>
  <c r="B79"/>
  <c r="N77"/>
  <c r="M77"/>
  <c r="L77"/>
  <c r="K77"/>
  <c r="J77"/>
  <c r="I77"/>
  <c r="H77"/>
  <c r="G77"/>
  <c r="F77"/>
  <c r="E77"/>
  <c r="D77"/>
  <c r="C77"/>
  <c r="B77"/>
  <c r="N76"/>
  <c r="M76"/>
  <c r="L76"/>
  <c r="K76"/>
  <c r="J76"/>
  <c r="I76"/>
  <c r="H76"/>
  <c r="G76"/>
  <c r="F76"/>
  <c r="E76"/>
  <c r="D76"/>
  <c r="C76"/>
  <c r="B76"/>
  <c r="N75"/>
  <c r="M75"/>
  <c r="L75"/>
  <c r="K75"/>
  <c r="J75"/>
  <c r="I75"/>
  <c r="H75"/>
  <c r="G75"/>
  <c r="F75"/>
  <c r="E75"/>
  <c r="D75"/>
  <c r="C75"/>
  <c r="B75"/>
  <c r="N74"/>
  <c r="M74"/>
  <c r="L74"/>
  <c r="K74"/>
  <c r="J74"/>
  <c r="I74"/>
  <c r="H74"/>
  <c r="G74"/>
  <c r="F74"/>
  <c r="E74"/>
  <c r="D74"/>
  <c r="C74"/>
  <c r="B74"/>
  <c r="N60"/>
  <c r="M60"/>
  <c r="L60"/>
  <c r="K60"/>
  <c r="J60"/>
  <c r="I60"/>
  <c r="H60"/>
  <c r="G60"/>
  <c r="F60"/>
  <c r="E60"/>
  <c r="D60"/>
  <c r="C60"/>
  <c r="B60"/>
  <c r="N59"/>
  <c r="M59"/>
  <c r="L59"/>
  <c r="K59"/>
  <c r="J59"/>
  <c r="I59"/>
  <c r="H59"/>
  <c r="G59"/>
  <c r="F59"/>
  <c r="E59"/>
  <c r="D59"/>
  <c r="C59"/>
  <c r="B59"/>
  <c r="N58"/>
  <c r="M58"/>
  <c r="L58"/>
  <c r="K58"/>
  <c r="J58"/>
  <c r="I58"/>
  <c r="H58"/>
  <c r="G58"/>
  <c r="F58"/>
  <c r="E58"/>
  <c r="D58"/>
  <c r="C58"/>
  <c r="B58"/>
  <c r="N57"/>
  <c r="M57"/>
  <c r="L57"/>
  <c r="K57"/>
  <c r="J57"/>
  <c r="I57"/>
  <c r="H57"/>
  <c r="G57"/>
  <c r="F57"/>
  <c r="E57"/>
  <c r="D57"/>
  <c r="C57"/>
  <c r="B57"/>
  <c r="N55"/>
  <c r="M55"/>
  <c r="L55"/>
  <c r="K55"/>
  <c r="J55"/>
  <c r="I55"/>
  <c r="H55"/>
  <c r="G55"/>
  <c r="F55"/>
  <c r="E55"/>
  <c r="D55"/>
  <c r="C55"/>
  <c r="B55"/>
  <c r="N54"/>
  <c r="M54"/>
  <c r="L54"/>
  <c r="K54"/>
  <c r="J54"/>
  <c r="I54"/>
  <c r="H54"/>
  <c r="G54"/>
  <c r="F54"/>
  <c r="E54"/>
  <c r="D54"/>
  <c r="C54"/>
  <c r="B54"/>
  <c r="N53"/>
  <c r="M53"/>
  <c r="L53"/>
  <c r="K53"/>
  <c r="J53"/>
  <c r="I53"/>
  <c r="H53"/>
  <c r="G53"/>
  <c r="F53"/>
  <c r="E53"/>
  <c r="D53"/>
  <c r="C53"/>
  <c r="B53"/>
  <c r="N52"/>
  <c r="M52"/>
  <c r="L52"/>
  <c r="K52"/>
  <c r="J52"/>
  <c r="I52"/>
  <c r="H52"/>
  <c r="G52"/>
  <c r="F52"/>
  <c r="E52"/>
  <c r="D52"/>
  <c r="C52"/>
  <c r="B52"/>
  <c r="N50"/>
  <c r="M50"/>
  <c r="L50"/>
  <c r="K50"/>
  <c r="J50"/>
  <c r="I50"/>
  <c r="H50"/>
  <c r="G50"/>
  <c r="F50"/>
  <c r="E50"/>
  <c r="D50"/>
  <c r="C50"/>
  <c r="B50"/>
  <c r="N49"/>
  <c r="M49"/>
  <c r="L49"/>
  <c r="K49"/>
  <c r="J49"/>
  <c r="I49"/>
  <c r="H49"/>
  <c r="G49"/>
  <c r="F49"/>
  <c r="E49"/>
  <c r="D49"/>
  <c r="C49"/>
  <c r="B49"/>
  <c r="N48"/>
  <c r="M48"/>
  <c r="L48"/>
  <c r="K48"/>
  <c r="J48"/>
  <c r="I48"/>
  <c r="H48"/>
  <c r="G48"/>
  <c r="F48"/>
  <c r="E48"/>
  <c r="D48"/>
  <c r="C48"/>
  <c r="B48"/>
  <c r="N47"/>
  <c r="M47"/>
  <c r="L47"/>
  <c r="K47"/>
  <c r="J47"/>
  <c r="I47"/>
  <c r="H47"/>
  <c r="G47"/>
  <c r="F47"/>
  <c r="E47"/>
  <c r="D47"/>
  <c r="C47"/>
  <c r="B47"/>
  <c r="N45"/>
  <c r="M45"/>
  <c r="L45"/>
  <c r="K45"/>
  <c r="J45"/>
  <c r="I45"/>
  <c r="H45"/>
  <c r="G45"/>
  <c r="F45"/>
  <c r="E45"/>
  <c r="D45"/>
  <c r="C45"/>
  <c r="B45"/>
  <c r="N44"/>
  <c r="M44"/>
  <c r="L44"/>
  <c r="K44"/>
  <c r="J44"/>
  <c r="I44"/>
  <c r="H44"/>
  <c r="G44"/>
  <c r="F44"/>
  <c r="E44"/>
  <c r="D44"/>
  <c r="C44"/>
  <c r="B44"/>
  <c r="N43"/>
  <c r="M43"/>
  <c r="L43"/>
  <c r="K43"/>
  <c r="J43"/>
  <c r="I43"/>
  <c r="H43"/>
  <c r="G43"/>
  <c r="F43"/>
  <c r="E43"/>
  <c r="D43"/>
  <c r="C43"/>
  <c r="B43"/>
  <c r="N42"/>
  <c r="M42"/>
  <c r="L42"/>
  <c r="K42"/>
  <c r="J42"/>
  <c r="I42"/>
  <c r="H42"/>
  <c r="G42"/>
  <c r="F42"/>
  <c r="E42"/>
  <c r="D42"/>
  <c r="C42"/>
  <c r="B42"/>
  <c r="N29"/>
  <c r="M29"/>
  <c r="L29"/>
  <c r="K29"/>
  <c r="J29"/>
  <c r="I29"/>
  <c r="H29"/>
  <c r="G29"/>
  <c r="F29"/>
  <c r="E29"/>
  <c r="D29"/>
  <c r="C29"/>
  <c r="B29"/>
  <c r="N28"/>
  <c r="M28"/>
  <c r="L28"/>
  <c r="K28"/>
  <c r="J28"/>
  <c r="I28"/>
  <c r="H28"/>
  <c r="G28"/>
  <c r="F28"/>
  <c r="E28"/>
  <c r="D28"/>
  <c r="C28"/>
  <c r="B28"/>
  <c r="N27"/>
  <c r="M27"/>
  <c r="L27"/>
  <c r="K27"/>
  <c r="J27"/>
  <c r="I27"/>
  <c r="H27"/>
  <c r="G27"/>
  <c r="F27"/>
  <c r="E27"/>
  <c r="D27"/>
  <c r="C27"/>
  <c r="B27"/>
  <c r="N26"/>
  <c r="M26"/>
  <c r="L26"/>
  <c r="K26"/>
  <c r="J26"/>
  <c r="I26"/>
  <c r="H26"/>
  <c r="G26"/>
  <c r="F26"/>
  <c r="E26"/>
  <c r="D26"/>
  <c r="C26"/>
  <c r="B26"/>
  <c r="N24"/>
  <c r="M24"/>
  <c r="L24"/>
  <c r="K24"/>
  <c r="J24"/>
  <c r="I24"/>
  <c r="H24"/>
  <c r="G24"/>
  <c r="F24"/>
  <c r="E24"/>
  <c r="D24"/>
  <c r="C24"/>
  <c r="B24"/>
  <c r="N23"/>
  <c r="M23"/>
  <c r="L23"/>
  <c r="K23"/>
  <c r="J23"/>
  <c r="I23"/>
  <c r="H23"/>
  <c r="G23"/>
  <c r="F23"/>
  <c r="E23"/>
  <c r="D23"/>
  <c r="C23"/>
  <c r="B23"/>
  <c r="N22"/>
  <c r="M22"/>
  <c r="L22"/>
  <c r="K22"/>
  <c r="J22"/>
  <c r="I22"/>
  <c r="H22"/>
  <c r="G22"/>
  <c r="F22"/>
  <c r="E22"/>
  <c r="D22"/>
  <c r="C22"/>
  <c r="B22"/>
  <c r="N21"/>
  <c r="M21"/>
  <c r="L21"/>
  <c r="K21"/>
  <c r="J21"/>
  <c r="I21"/>
  <c r="H21"/>
  <c r="G21"/>
  <c r="F21"/>
  <c r="E21"/>
  <c r="D21"/>
  <c r="C21"/>
  <c r="B21"/>
  <c r="N19"/>
  <c r="M19"/>
  <c r="L19"/>
  <c r="K19"/>
  <c r="J19"/>
  <c r="I19"/>
  <c r="H19"/>
  <c r="G19"/>
  <c r="F19"/>
  <c r="E19"/>
  <c r="D19"/>
  <c r="C19"/>
  <c r="B19"/>
  <c r="N18"/>
  <c r="M18"/>
  <c r="L18"/>
  <c r="K18"/>
  <c r="J18"/>
  <c r="I18"/>
  <c r="H18"/>
  <c r="G18"/>
  <c r="F18"/>
  <c r="E18"/>
  <c r="D18"/>
  <c r="C18"/>
  <c r="B18"/>
  <c r="N17"/>
  <c r="M17"/>
  <c r="L17"/>
  <c r="K17"/>
  <c r="J17"/>
  <c r="I17"/>
  <c r="H17"/>
  <c r="G17"/>
  <c r="F17"/>
  <c r="E17"/>
  <c r="D17"/>
  <c r="C17"/>
  <c r="B17"/>
  <c r="N16"/>
  <c r="M16"/>
  <c r="L16"/>
  <c r="K16"/>
  <c r="J16"/>
  <c r="I16"/>
  <c r="H16"/>
  <c r="G16"/>
  <c r="F16"/>
  <c r="E16"/>
  <c r="D16"/>
  <c r="C16"/>
  <c r="B16"/>
  <c r="N14"/>
  <c r="M14"/>
  <c r="L14"/>
  <c r="K14"/>
  <c r="J14"/>
  <c r="I14"/>
  <c r="H14"/>
  <c r="G14"/>
  <c r="F14"/>
  <c r="E14"/>
  <c r="D14"/>
  <c r="C14"/>
  <c r="B14"/>
  <c r="N13"/>
  <c r="M13"/>
  <c r="L13"/>
  <c r="K13"/>
  <c r="J13"/>
  <c r="I13"/>
  <c r="H13"/>
  <c r="G13"/>
  <c r="F13"/>
  <c r="E13"/>
  <c r="D13"/>
  <c r="C13"/>
  <c r="B13"/>
  <c r="N12"/>
  <c r="M12"/>
  <c r="L12"/>
  <c r="K12"/>
  <c r="J12"/>
  <c r="I12"/>
  <c r="H12"/>
  <c r="G12"/>
  <c r="F12"/>
  <c r="E12"/>
  <c r="D12"/>
  <c r="C12"/>
  <c r="B12"/>
  <c r="N11"/>
  <c r="M11"/>
  <c r="L11"/>
  <c r="K11"/>
  <c r="J11"/>
  <c r="H11"/>
  <c r="G11"/>
  <c r="F11"/>
  <c r="E11"/>
  <c r="D11"/>
  <c r="C11"/>
  <c r="AE379" i="3"/>
  <c r="AD379"/>
  <c r="AC379"/>
  <c r="AB379"/>
  <c r="AA379"/>
  <c r="Z379"/>
  <c r="Y379"/>
  <c r="X379"/>
  <c r="W379"/>
  <c r="V379"/>
  <c r="U379"/>
  <c r="T379"/>
  <c r="AE378"/>
  <c r="AD378"/>
  <c r="AC378"/>
  <c r="AB378"/>
  <c r="AA378"/>
  <c r="Z378"/>
  <c r="Y378"/>
  <c r="X378"/>
  <c r="W378"/>
  <c r="V378"/>
  <c r="U378"/>
  <c r="T378"/>
  <c r="AE377"/>
  <c r="AD377"/>
  <c r="AC377"/>
  <c r="AB377"/>
  <c r="AA377"/>
  <c r="Z377"/>
  <c r="Y377"/>
  <c r="X377"/>
  <c r="W377"/>
  <c r="V377"/>
  <c r="U377"/>
  <c r="T377"/>
  <c r="AE376"/>
  <c r="AD376"/>
  <c r="AC376"/>
  <c r="AB376"/>
  <c r="AA376"/>
  <c r="Z376"/>
  <c r="Y376"/>
  <c r="X376"/>
  <c r="W376"/>
  <c r="V376"/>
  <c r="U376"/>
  <c r="T376"/>
  <c r="AE375"/>
  <c r="AD375"/>
  <c r="AC375"/>
  <c r="AB375"/>
  <c r="AA375"/>
  <c r="Z375"/>
  <c r="Y375"/>
  <c r="X375"/>
  <c r="W375"/>
  <c r="V375"/>
  <c r="U375"/>
  <c r="T375"/>
  <c r="AE374"/>
  <c r="AD374"/>
  <c r="AC374"/>
  <c r="AB374"/>
  <c r="AA374"/>
  <c r="Z374"/>
  <c r="Y374"/>
  <c r="X374"/>
  <c r="W374"/>
  <c r="V374"/>
  <c r="U374"/>
  <c r="T374"/>
  <c r="AE373"/>
  <c r="AD373"/>
  <c r="AC373"/>
  <c r="AB373"/>
  <c r="AA373"/>
  <c r="Z373"/>
  <c r="Y373"/>
  <c r="X373"/>
  <c r="W373"/>
  <c r="V373"/>
  <c r="U373"/>
  <c r="T373"/>
  <c r="AE372"/>
  <c r="AD372"/>
  <c r="AC372"/>
  <c r="AB372"/>
  <c r="AA372"/>
  <c r="Z372"/>
  <c r="Y372"/>
  <c r="X372"/>
  <c r="W372"/>
  <c r="V372"/>
  <c r="U372"/>
  <c r="T372"/>
  <c r="AE371"/>
  <c r="AD371"/>
  <c r="AC371"/>
  <c r="AB371"/>
  <c r="AA371"/>
  <c r="Z371"/>
  <c r="Y371"/>
  <c r="X371"/>
  <c r="W371"/>
  <c r="V371"/>
  <c r="U371"/>
  <c r="T371"/>
  <c r="AE370"/>
  <c r="AD370"/>
  <c r="AC370"/>
  <c r="AB370"/>
  <c r="AA370"/>
  <c r="Z370"/>
  <c r="Y370"/>
  <c r="X370"/>
  <c r="W370"/>
  <c r="V370"/>
  <c r="U370"/>
  <c r="T370"/>
  <c r="AE369"/>
  <c r="AD369"/>
  <c r="AC369"/>
  <c r="AB369"/>
  <c r="AA369"/>
  <c r="Z369"/>
  <c r="Y369"/>
  <c r="X369"/>
  <c r="W369"/>
  <c r="V369"/>
  <c r="U369"/>
  <c r="T369"/>
  <c r="AE368"/>
  <c r="AD368"/>
  <c r="AC368"/>
  <c r="AB368"/>
  <c r="AA368"/>
  <c r="Z368"/>
  <c r="Y368"/>
  <c r="X368"/>
  <c r="W368"/>
  <c r="V368"/>
  <c r="U368"/>
  <c r="T368"/>
  <c r="AE367"/>
  <c r="AD367"/>
  <c r="AC367"/>
  <c r="AB367"/>
  <c r="AA367"/>
  <c r="Z367"/>
  <c r="Y367"/>
  <c r="X367"/>
  <c r="W367"/>
  <c r="V367"/>
  <c r="U367"/>
  <c r="T367"/>
  <c r="AE366"/>
  <c r="AD366"/>
  <c r="AC366"/>
  <c r="AB366"/>
  <c r="AA366"/>
  <c r="Z366"/>
  <c r="Y366"/>
  <c r="X366"/>
  <c r="W366"/>
  <c r="V366"/>
  <c r="U366"/>
  <c r="T366"/>
  <c r="AE365"/>
  <c r="AD365"/>
  <c r="AC365"/>
  <c r="AB365"/>
  <c r="AA365"/>
  <c r="Z365"/>
  <c r="Y365"/>
  <c r="X365"/>
  <c r="W365"/>
  <c r="V365"/>
  <c r="U365"/>
  <c r="T365"/>
  <c r="AE364"/>
  <c r="AD364"/>
  <c r="AC364"/>
  <c r="AB364"/>
  <c r="AA364"/>
  <c r="Z364"/>
  <c r="Y364"/>
  <c r="X364"/>
  <c r="W364"/>
  <c r="V364"/>
  <c r="U364"/>
  <c r="T364"/>
  <c r="AE363"/>
  <c r="AD363"/>
  <c r="AC363"/>
  <c r="AB363"/>
  <c r="AA363"/>
  <c r="Z363"/>
  <c r="Y363"/>
  <c r="X363"/>
  <c r="W363"/>
  <c r="V363"/>
  <c r="U363"/>
  <c r="T363"/>
  <c r="AE362"/>
  <c r="AD362"/>
  <c r="AC362"/>
  <c r="AB362"/>
  <c r="AA362"/>
  <c r="Z362"/>
  <c r="Y362"/>
  <c r="X362"/>
  <c r="W362"/>
  <c r="V362"/>
  <c r="U362"/>
  <c r="T362"/>
  <c r="AE361"/>
  <c r="AD361"/>
  <c r="AC361"/>
  <c r="AB361"/>
  <c r="AA361"/>
  <c r="Z361"/>
  <c r="Y361"/>
  <c r="X361"/>
  <c r="W361"/>
  <c r="V361"/>
  <c r="U361"/>
  <c r="T361"/>
  <c r="AE360"/>
  <c r="AD360"/>
  <c r="AC360"/>
  <c r="AB360"/>
  <c r="AA360"/>
  <c r="Z360"/>
  <c r="Y360"/>
  <c r="X360"/>
  <c r="W360"/>
  <c r="V360"/>
  <c r="U360"/>
  <c r="T360"/>
  <c r="AG358" s="1"/>
  <c r="AR359"/>
  <c r="AQ359"/>
  <c r="AP359"/>
  <c r="AO359"/>
  <c r="AN359"/>
  <c r="AM359"/>
  <c r="AL359"/>
  <c r="AK359"/>
  <c r="AJ359"/>
  <c r="AI359"/>
  <c r="AH359"/>
  <c r="AG359"/>
  <c r="AE359"/>
  <c r="AD359"/>
  <c r="AC359"/>
  <c r="AB359"/>
  <c r="AA359"/>
  <c r="Z359"/>
  <c r="Y359"/>
  <c r="X359"/>
  <c r="W359"/>
  <c r="V359"/>
  <c r="U359"/>
  <c r="T359"/>
  <c r="AR358"/>
  <c r="AQ358"/>
  <c r="AP358"/>
  <c r="AO358"/>
  <c r="AN358"/>
  <c r="AM358"/>
  <c r="AL358"/>
  <c r="AK358"/>
  <c r="AJ358"/>
  <c r="AI358"/>
  <c r="AH358"/>
  <c r="AE358"/>
  <c r="AD358"/>
  <c r="AC358"/>
  <c r="AB358"/>
  <c r="AA358"/>
  <c r="Z358"/>
  <c r="Y358"/>
  <c r="X358"/>
  <c r="W358"/>
  <c r="V358"/>
  <c r="U358"/>
  <c r="T358"/>
  <c r="AE357"/>
  <c r="N258" i="10" s="1"/>
  <c r="AD357" i="3"/>
  <c r="N390" i="10" s="1"/>
  <c r="AC357" i="3"/>
  <c r="N357" i="10" s="1"/>
  <c r="AB357" i="3"/>
  <c r="N324" i="10" s="1"/>
  <c r="AA357" i="3"/>
  <c r="N291" i="10" s="1"/>
  <c r="Z357" i="3"/>
  <c r="N29" i="10" s="1"/>
  <c r="Y357" i="3"/>
  <c r="N225" i="10" s="1"/>
  <c r="X357" i="3"/>
  <c r="N192" i="10" s="1"/>
  <c r="W357" i="3"/>
  <c r="N159" i="10" s="1"/>
  <c r="V357" i="3"/>
  <c r="N126" i="10" s="1"/>
  <c r="U357" i="3"/>
  <c r="N93" i="10" s="1"/>
  <c r="T357" i="3"/>
  <c r="N61" i="10" s="1"/>
  <c r="AE356" i="3"/>
  <c r="N252" i="4" s="1"/>
  <c r="V252" s="1"/>
  <c r="AD356" i="3"/>
  <c r="N384" i="4" s="1"/>
  <c r="AC356" i="3"/>
  <c r="N351" i="4" s="1"/>
  <c r="AB356" i="3"/>
  <c r="N318" i="4" s="1"/>
  <c r="AA356" i="3"/>
  <c r="N285" i="4" s="1"/>
  <c r="Z356" i="3"/>
  <c r="N26" i="4" s="1"/>
  <c r="V26" s="1"/>
  <c r="Y356" i="3"/>
  <c r="N222" i="4" s="1"/>
  <c r="X356" i="3"/>
  <c r="N189" i="4" s="1"/>
  <c r="W356" i="3"/>
  <c r="N156" i="4" s="1"/>
  <c r="V356" i="3"/>
  <c r="N123" i="4" s="1"/>
  <c r="U356" i="3"/>
  <c r="N90" i="4" s="1"/>
  <c r="T356" i="3"/>
  <c r="N58" i="4" s="1"/>
  <c r="AE355" i="3"/>
  <c r="L258" i="10" s="1"/>
  <c r="AD355" i="3"/>
  <c r="L390" i="10" s="1"/>
  <c r="AC355" i="3"/>
  <c r="L357" i="10" s="1"/>
  <c r="AB355" i="3"/>
  <c r="L324" i="10" s="1"/>
  <c r="AA355" i="3"/>
  <c r="L291" i="10" s="1"/>
  <c r="Z355" i="3"/>
  <c r="L29" i="10" s="1"/>
  <c r="Y355" i="3"/>
  <c r="L225" i="10" s="1"/>
  <c r="X355" i="3"/>
  <c r="L192" i="10" s="1"/>
  <c r="W355" i="3"/>
  <c r="L159" i="10" s="1"/>
  <c r="V355" i="3"/>
  <c r="L126" i="10" s="1"/>
  <c r="U355" i="3"/>
  <c r="L93" i="10" s="1"/>
  <c r="T355" i="3"/>
  <c r="L61" i="10" s="1"/>
  <c r="AE354" i="3"/>
  <c r="L252" i="4" s="1"/>
  <c r="AD354" i="3"/>
  <c r="L384" i="4" s="1"/>
  <c r="AC354" i="3"/>
  <c r="L351" i="4" s="1"/>
  <c r="AB354" i="3"/>
  <c r="L318" i="4" s="1"/>
  <c r="AA354" i="3"/>
  <c r="L285" i="4" s="1"/>
  <c r="Z354" i="3"/>
  <c r="L26" i="4" s="1"/>
  <c r="Y354" i="3"/>
  <c r="L222" i="4" s="1"/>
  <c r="X354" i="3"/>
  <c r="L189" i="4" s="1"/>
  <c r="W354" i="3"/>
  <c r="L156" i="4" s="1"/>
  <c r="V354" i="3"/>
  <c r="L123" i="4" s="1"/>
  <c r="U354" i="3"/>
  <c r="L90" i="4" s="1"/>
  <c r="T354" i="3"/>
  <c r="L58" i="4" s="1"/>
  <c r="AE353" i="3"/>
  <c r="K258" i="10" s="1"/>
  <c r="AD353" i="3"/>
  <c r="K390" i="10" s="1"/>
  <c r="AC353" i="3"/>
  <c r="K357" i="10" s="1"/>
  <c r="AB353" i="3"/>
  <c r="K324" i="10" s="1"/>
  <c r="AA353" i="3"/>
  <c r="K291" i="10" s="1"/>
  <c r="Z353" i="3"/>
  <c r="K29" i="10" s="1"/>
  <c r="Y353" i="3"/>
  <c r="K225" i="10" s="1"/>
  <c r="X353" i="3"/>
  <c r="K192" i="10" s="1"/>
  <c r="W353" i="3"/>
  <c r="K159" i="10" s="1"/>
  <c r="V353" i="3"/>
  <c r="K126" i="10" s="1"/>
  <c r="U353" i="3"/>
  <c r="K93" i="10" s="1"/>
  <c r="T353" i="3"/>
  <c r="K61" i="10" s="1"/>
  <c r="AE352" i="3"/>
  <c r="K252" i="4" s="1"/>
  <c r="AD352" i="3"/>
  <c r="K384" i="4" s="1"/>
  <c r="AC352" i="3"/>
  <c r="K351" i="4" s="1"/>
  <c r="AB352" i="3"/>
  <c r="K318" i="4" s="1"/>
  <c r="AA352" i="3"/>
  <c r="K285" i="4" s="1"/>
  <c r="Z352" i="3"/>
  <c r="K26" i="4" s="1"/>
  <c r="Y352" i="3"/>
  <c r="K222" i="4" s="1"/>
  <c r="X352" i="3"/>
  <c r="K189" i="4" s="1"/>
  <c r="W352" i="3"/>
  <c r="K156" i="4" s="1"/>
  <c r="V352" i="3"/>
  <c r="K123" i="4" s="1"/>
  <c r="U352" i="3"/>
  <c r="K90" i="4" s="1"/>
  <c r="T352" i="3"/>
  <c r="K58" i="4" s="1"/>
  <c r="AE351" i="3"/>
  <c r="J258" i="10" s="1"/>
  <c r="M258" s="1"/>
  <c r="U258" s="1"/>
  <c r="AD351" i="3"/>
  <c r="J390" i="10" s="1"/>
  <c r="M390" s="1"/>
  <c r="AC351" i="3"/>
  <c r="J357" i="10" s="1"/>
  <c r="M357" s="1"/>
  <c r="AB351" i="3"/>
  <c r="J324" i="10" s="1"/>
  <c r="M324" s="1"/>
  <c r="AA351" i="3"/>
  <c r="J291" i="10" s="1"/>
  <c r="M291" s="1"/>
  <c r="Z351" i="3"/>
  <c r="J29" i="10" s="1"/>
  <c r="M29" s="1"/>
  <c r="U29" s="1"/>
  <c r="Y351" i="3"/>
  <c r="J225" i="10" s="1"/>
  <c r="M225" s="1"/>
  <c r="X351" i="3"/>
  <c r="J192" i="10" s="1"/>
  <c r="M192" s="1"/>
  <c r="W351" i="3"/>
  <c r="J159" i="10" s="1"/>
  <c r="M159" s="1"/>
  <c r="V351" i="3"/>
  <c r="J126" i="10" s="1"/>
  <c r="M126" s="1"/>
  <c r="U351" i="3"/>
  <c r="J93" i="10" s="1"/>
  <c r="M93" s="1"/>
  <c r="T351" i="3"/>
  <c r="J61" i="10" s="1"/>
  <c r="M61" s="1"/>
  <c r="AE350" i="3"/>
  <c r="J252" i="4" s="1"/>
  <c r="M252" s="1"/>
  <c r="U252" s="1"/>
  <c r="AD350" i="3"/>
  <c r="J384" i="4" s="1"/>
  <c r="M384" s="1"/>
  <c r="AC350" i="3"/>
  <c r="J351" i="4" s="1"/>
  <c r="M351" s="1"/>
  <c r="AB350" i="3"/>
  <c r="J318" i="4" s="1"/>
  <c r="M318" s="1"/>
  <c r="AA350" i="3"/>
  <c r="J285" i="4" s="1"/>
  <c r="M285" s="1"/>
  <c r="Z350" i="3"/>
  <c r="J26" i="4" s="1"/>
  <c r="Y350" i="3"/>
  <c r="J222" i="4" s="1"/>
  <c r="M222" s="1"/>
  <c r="X350" i="3"/>
  <c r="J189" i="4" s="1"/>
  <c r="M189" s="1"/>
  <c r="W350" i="3"/>
  <c r="J156" i="4" s="1"/>
  <c r="M156" s="1"/>
  <c r="V350" i="3"/>
  <c r="J123" i="4" s="1"/>
  <c r="M123" s="1"/>
  <c r="U350" i="3"/>
  <c r="J90" i="4" s="1"/>
  <c r="M90" s="1"/>
  <c r="T350" i="3"/>
  <c r="J58" i="4" s="1"/>
  <c r="M58" s="1"/>
  <c r="AE349" i="3"/>
  <c r="H258" i="10" s="1"/>
  <c r="AD349" i="3"/>
  <c r="H390" i="10" s="1"/>
  <c r="AC349" i="3"/>
  <c r="H357" i="10" s="1"/>
  <c r="AB349" i="3"/>
  <c r="H324" i="10" s="1"/>
  <c r="AA349" i="3"/>
  <c r="H291" i="10" s="1"/>
  <c r="Z349" i="3"/>
  <c r="H29" i="10" s="1"/>
  <c r="Y349" i="3"/>
  <c r="H225" i="10" s="1"/>
  <c r="X349" i="3"/>
  <c r="H192" i="10" s="1"/>
  <c r="W349" i="3"/>
  <c r="H159" i="10" s="1"/>
  <c r="V349" i="3"/>
  <c r="H126" i="10" s="1"/>
  <c r="U349" i="3"/>
  <c r="H93" i="10" s="1"/>
  <c r="T349" i="3"/>
  <c r="H61" i="10" s="1"/>
  <c r="AE348" i="3"/>
  <c r="H252" i="4" s="1"/>
  <c r="AD348" i="3"/>
  <c r="H384" i="4" s="1"/>
  <c r="AC348" i="3"/>
  <c r="H351" i="4" s="1"/>
  <c r="AB348" i="3"/>
  <c r="H318" i="4" s="1"/>
  <c r="AA348" i="3"/>
  <c r="H285" i="4" s="1"/>
  <c r="Z348" i="3"/>
  <c r="H26" i="4" s="1"/>
  <c r="Y348" i="3"/>
  <c r="H222" i="4" s="1"/>
  <c r="X348" i="3"/>
  <c r="H189" i="4" s="1"/>
  <c r="W348" i="3"/>
  <c r="H156" i="4" s="1"/>
  <c r="V348" i="3"/>
  <c r="H123" i="4" s="1"/>
  <c r="U348" i="3"/>
  <c r="H90" i="4" s="1"/>
  <c r="T348" i="3"/>
  <c r="H58" i="4" s="1"/>
  <c r="AE347" i="3"/>
  <c r="G258" i="10" s="1"/>
  <c r="AD347" i="3"/>
  <c r="G390" i="10" s="1"/>
  <c r="AC347" i="3"/>
  <c r="G357" i="10" s="1"/>
  <c r="AB347" i="3"/>
  <c r="G324" i="10" s="1"/>
  <c r="AA347" i="3"/>
  <c r="G291" i="10" s="1"/>
  <c r="Z347" i="3"/>
  <c r="G29" i="10" s="1"/>
  <c r="Y347" i="3"/>
  <c r="G225" i="10" s="1"/>
  <c r="X347" i="3"/>
  <c r="G192" i="10" s="1"/>
  <c r="W347" i="3"/>
  <c r="G159" i="10" s="1"/>
  <c r="V347" i="3"/>
  <c r="G126" i="10" s="1"/>
  <c r="U347" i="3"/>
  <c r="G93" i="10" s="1"/>
  <c r="T347" i="3"/>
  <c r="G61" i="10" s="1"/>
  <c r="AE346" i="3"/>
  <c r="G252" i="4" s="1"/>
  <c r="AD346" i="3"/>
  <c r="G384" i="4" s="1"/>
  <c r="AC346" i="3"/>
  <c r="G351" i="4" s="1"/>
  <c r="AB346" i="3"/>
  <c r="G318" i="4" s="1"/>
  <c r="AA346" i="3"/>
  <c r="G285" i="4" s="1"/>
  <c r="Z346" i="3"/>
  <c r="G26" i="4" s="1"/>
  <c r="Y346" i="3"/>
  <c r="G222" i="4" s="1"/>
  <c r="X346" i="3"/>
  <c r="G189" i="4" s="1"/>
  <c r="W346" i="3"/>
  <c r="G156" i="4" s="1"/>
  <c r="V346" i="3"/>
  <c r="G123" i="4" s="1"/>
  <c r="U346" i="3"/>
  <c r="G90" i="4" s="1"/>
  <c r="T346" i="3"/>
  <c r="G58" i="4" s="1"/>
  <c r="AE345" i="3"/>
  <c r="F258" i="10" s="1"/>
  <c r="I258" s="1"/>
  <c r="AD345" i="3"/>
  <c r="F390" i="10" s="1"/>
  <c r="I390" s="1"/>
  <c r="AC345" i="3"/>
  <c r="F357" i="10" s="1"/>
  <c r="I357" s="1"/>
  <c r="AB345" i="3"/>
  <c r="F324" i="10" s="1"/>
  <c r="I324" s="1"/>
  <c r="AA345" i="3"/>
  <c r="F291" i="10" s="1"/>
  <c r="I291" s="1"/>
  <c r="Z345" i="3"/>
  <c r="F29" i="10" s="1"/>
  <c r="I29" s="1"/>
  <c r="Y345" i="3"/>
  <c r="F225" i="10" s="1"/>
  <c r="I225" s="1"/>
  <c r="X345" i="3"/>
  <c r="F192" i="10" s="1"/>
  <c r="I192" s="1"/>
  <c r="W345" i="3"/>
  <c r="F159" i="10" s="1"/>
  <c r="I159" s="1"/>
  <c r="V345" i="3"/>
  <c r="F126" i="10" s="1"/>
  <c r="I126" s="1"/>
  <c r="U345" i="3"/>
  <c r="F93" i="10" s="1"/>
  <c r="I93" s="1"/>
  <c r="T345" i="3"/>
  <c r="F61" i="10" s="1"/>
  <c r="I61" s="1"/>
  <c r="AE344" i="3"/>
  <c r="F252" i="4" s="1"/>
  <c r="AD344" i="3"/>
  <c r="F384" i="4" s="1"/>
  <c r="I384" s="1"/>
  <c r="AC344" i="3"/>
  <c r="F351" i="4" s="1"/>
  <c r="I351" s="1"/>
  <c r="AB344" i="3"/>
  <c r="F318" i="4" s="1"/>
  <c r="I318" s="1"/>
  <c r="AA344" i="3"/>
  <c r="F285" i="4" s="1"/>
  <c r="I285" s="1"/>
  <c r="Z344" i="3"/>
  <c r="F26" i="4" s="1"/>
  <c r="Y344" i="3"/>
  <c r="F222" i="4" s="1"/>
  <c r="I222" s="1"/>
  <c r="X344" i="3"/>
  <c r="F189" i="4" s="1"/>
  <c r="I189" s="1"/>
  <c r="W344" i="3"/>
  <c r="F156" i="4" s="1"/>
  <c r="I156" s="1"/>
  <c r="V344" i="3"/>
  <c r="F123" i="4" s="1"/>
  <c r="I123" s="1"/>
  <c r="U344" i="3"/>
  <c r="F90" i="4" s="1"/>
  <c r="I90" s="1"/>
  <c r="T344" i="3"/>
  <c r="F58" i="4" s="1"/>
  <c r="I58" s="1"/>
  <c r="AE343" i="3"/>
  <c r="D258" i="10" s="1"/>
  <c r="Q258" s="1"/>
  <c r="AD343" i="3"/>
  <c r="D390" i="10" s="1"/>
  <c r="Q390" s="1"/>
  <c r="AC343" i="3"/>
  <c r="D357" i="10" s="1"/>
  <c r="Q357" s="1"/>
  <c r="AB343" i="3"/>
  <c r="D324" i="10" s="1"/>
  <c r="Q324" s="1"/>
  <c r="AA343" i="3"/>
  <c r="D291" i="10" s="1"/>
  <c r="Q291" s="1"/>
  <c r="Z343" i="3"/>
  <c r="D29" i="10" s="1"/>
  <c r="Q29" s="1"/>
  <c r="Y343" i="3"/>
  <c r="D225" i="10" s="1"/>
  <c r="Q225" s="1"/>
  <c r="X343" i="3"/>
  <c r="D192" i="10" s="1"/>
  <c r="Q192" s="1"/>
  <c r="W343" i="3"/>
  <c r="D159" i="10" s="1"/>
  <c r="Q159" s="1"/>
  <c r="V343" i="3"/>
  <c r="D126" i="10" s="1"/>
  <c r="Q126" s="1"/>
  <c r="U343" i="3"/>
  <c r="D93" i="10" s="1"/>
  <c r="Q93" s="1"/>
  <c r="T343" i="3"/>
  <c r="D61" i="10" s="1"/>
  <c r="Q61" s="1"/>
  <c r="AE342" i="3"/>
  <c r="D252" i="4" s="1"/>
  <c r="Q252" s="1"/>
  <c r="AD342" i="3"/>
  <c r="D384" i="4" s="1"/>
  <c r="Q384" s="1"/>
  <c r="AC342" i="3"/>
  <c r="D351" i="4" s="1"/>
  <c r="Q351" s="1"/>
  <c r="AB342" i="3"/>
  <c r="D318" i="4" s="1"/>
  <c r="Q318" s="1"/>
  <c r="AA342" i="3"/>
  <c r="D285" i="4" s="1"/>
  <c r="Q285" s="1"/>
  <c r="Z342" i="3"/>
  <c r="D26" i="4" s="1"/>
  <c r="Y342" i="3"/>
  <c r="D222" i="4" s="1"/>
  <c r="Q222" s="1"/>
  <c r="X342" i="3"/>
  <c r="D189" i="4" s="1"/>
  <c r="Q189" s="1"/>
  <c r="W342" i="3"/>
  <c r="D156" i="4" s="1"/>
  <c r="Q156" s="1"/>
  <c r="V342" i="3"/>
  <c r="D123" i="4" s="1"/>
  <c r="Q123" s="1"/>
  <c r="U342" i="3"/>
  <c r="D90" i="4" s="1"/>
  <c r="Q90" s="1"/>
  <c r="T342" i="3"/>
  <c r="D58" i="4" s="1"/>
  <c r="Q58" s="1"/>
  <c r="AE341" i="3"/>
  <c r="C258" i="10" s="1"/>
  <c r="P258" s="1"/>
  <c r="AD341" i="3"/>
  <c r="C390" i="10" s="1"/>
  <c r="P390" s="1"/>
  <c r="AC341" i="3"/>
  <c r="C357" i="10" s="1"/>
  <c r="P357" s="1"/>
  <c r="AB341" i="3"/>
  <c r="C324" i="10" s="1"/>
  <c r="P324" s="1"/>
  <c r="AA341" i="3"/>
  <c r="C291" i="10" s="1"/>
  <c r="P291" s="1"/>
  <c r="Z341" i="3"/>
  <c r="C29" i="10" s="1"/>
  <c r="P29" s="1"/>
  <c r="Y341" i="3"/>
  <c r="C225" i="10" s="1"/>
  <c r="P225" s="1"/>
  <c r="X341" i="3"/>
  <c r="C192" i="10" s="1"/>
  <c r="P192" s="1"/>
  <c r="W341" i="3"/>
  <c r="C159" i="10" s="1"/>
  <c r="P159" s="1"/>
  <c r="V341" i="3"/>
  <c r="C126" i="10" s="1"/>
  <c r="P126" s="1"/>
  <c r="U341" i="3"/>
  <c r="C93" i="10" s="1"/>
  <c r="P93" s="1"/>
  <c r="T341" i="3"/>
  <c r="C61" i="10" s="1"/>
  <c r="P61" s="1"/>
  <c r="AE340" i="3"/>
  <c r="C252" i="4" s="1"/>
  <c r="P252" s="1"/>
  <c r="AD340" i="3"/>
  <c r="C384" i="4" s="1"/>
  <c r="P384" s="1"/>
  <c r="AC340" i="3"/>
  <c r="C351" i="4" s="1"/>
  <c r="P351" s="1"/>
  <c r="AB340" i="3"/>
  <c r="C318" i="4" s="1"/>
  <c r="P318" s="1"/>
  <c r="AA340" i="3"/>
  <c r="C285" i="4" s="1"/>
  <c r="P285" s="1"/>
  <c r="Z340" i="3"/>
  <c r="C26" i="4" s="1"/>
  <c r="Y340" i="3"/>
  <c r="C222" i="4" s="1"/>
  <c r="P222" s="1"/>
  <c r="X340" i="3"/>
  <c r="C189" i="4" s="1"/>
  <c r="P189" s="1"/>
  <c r="W340" i="3"/>
  <c r="C156" i="4" s="1"/>
  <c r="P156" s="1"/>
  <c r="V340" i="3"/>
  <c r="C123" i="4" s="1"/>
  <c r="P123" s="1"/>
  <c r="U340" i="3"/>
  <c r="C90" i="4" s="1"/>
  <c r="P90" s="1"/>
  <c r="T340" i="3"/>
  <c r="C58" i="4" s="1"/>
  <c r="P58" s="1"/>
  <c r="AE339" i="3"/>
  <c r="B258" i="10" s="1"/>
  <c r="O258" s="1"/>
  <c r="AD339" i="3"/>
  <c r="B390" i="10" s="1"/>
  <c r="O390" s="1"/>
  <c r="AC339" i="3"/>
  <c r="B357" i="10" s="1"/>
  <c r="O357" s="1"/>
  <c r="AB339" i="3"/>
  <c r="B324" i="10" s="1"/>
  <c r="O324" s="1"/>
  <c r="AA339" i="3"/>
  <c r="B291" i="10" s="1"/>
  <c r="O291" s="1"/>
  <c r="Z339" i="3"/>
  <c r="B29" i="10" s="1"/>
  <c r="E29" s="1"/>
  <c r="T29" s="1"/>
  <c r="Y339" i="3"/>
  <c r="B225" i="10" s="1"/>
  <c r="O225" s="1"/>
  <c r="X339" i="3"/>
  <c r="B192" i="10" s="1"/>
  <c r="O192" s="1"/>
  <c r="W339" i="3"/>
  <c r="B159" i="10" s="1"/>
  <c r="O159" s="1"/>
  <c r="V339" i="3"/>
  <c r="B126" i="10" s="1"/>
  <c r="O126" s="1"/>
  <c r="U339" i="3"/>
  <c r="B93" i="10" s="1"/>
  <c r="O93" s="1"/>
  <c r="T339" i="3"/>
  <c r="B61" i="10" s="1"/>
  <c r="O61" s="1"/>
  <c r="AE338" i="3"/>
  <c r="B252" i="4" s="1"/>
  <c r="O252" s="1"/>
  <c r="AD338" i="3"/>
  <c r="B384" i="4" s="1"/>
  <c r="O384" s="1"/>
  <c r="AC338" i="3"/>
  <c r="B351" i="4" s="1"/>
  <c r="O351" s="1"/>
  <c r="AB338" i="3"/>
  <c r="B318" i="4" s="1"/>
  <c r="O318" s="1"/>
  <c r="AA338" i="3"/>
  <c r="B285" i="4" s="1"/>
  <c r="O285" s="1"/>
  <c r="Z338" i="3"/>
  <c r="B26" i="4" s="1"/>
  <c r="E26" s="1"/>
  <c r="Y338" i="3"/>
  <c r="B222" i="4" s="1"/>
  <c r="O222" s="1"/>
  <c r="X338" i="3"/>
  <c r="B189" i="4" s="1"/>
  <c r="O189" s="1"/>
  <c r="W338" i="3"/>
  <c r="B156" i="4" s="1"/>
  <c r="O156" s="1"/>
  <c r="V338" i="3"/>
  <c r="B123" i="4" s="1"/>
  <c r="O123" s="1"/>
  <c r="U338" i="3"/>
  <c r="B90" i="4" s="1"/>
  <c r="O90" s="1"/>
  <c r="T338" i="3"/>
  <c r="B58" i="4" s="1"/>
  <c r="O58" s="1"/>
  <c r="AR337" i="3"/>
  <c r="AQ337"/>
  <c r="AP337"/>
  <c r="AO337"/>
  <c r="AN337"/>
  <c r="AM337"/>
  <c r="AL337"/>
  <c r="AK337"/>
  <c r="AJ337"/>
  <c r="AI337"/>
  <c r="AH337"/>
  <c r="AG337"/>
  <c r="AE337"/>
  <c r="AD337"/>
  <c r="AC337"/>
  <c r="AB337"/>
  <c r="AA337"/>
  <c r="Z337"/>
  <c r="Y337"/>
  <c r="X337"/>
  <c r="W337"/>
  <c r="V337"/>
  <c r="U337"/>
  <c r="T337"/>
  <c r="AR336"/>
  <c r="AQ336"/>
  <c r="AP336"/>
  <c r="AO336"/>
  <c r="AN336"/>
  <c r="AM336"/>
  <c r="AL336"/>
  <c r="AK336"/>
  <c r="AJ336"/>
  <c r="AI336"/>
  <c r="AH336"/>
  <c r="AG336"/>
  <c r="AE336"/>
  <c r="AD336"/>
  <c r="AC336"/>
  <c r="AB336"/>
  <c r="AA336"/>
  <c r="Z336"/>
  <c r="Y336"/>
  <c r="X336"/>
  <c r="W336"/>
  <c r="V336"/>
  <c r="U336"/>
  <c r="T336"/>
  <c r="AE335"/>
  <c r="N257" i="10" s="1"/>
  <c r="AD335" i="3"/>
  <c r="N389" i="10" s="1"/>
  <c r="AC335" i="3"/>
  <c r="N356" i="10" s="1"/>
  <c r="AB335" i="3"/>
  <c r="N323" i="10" s="1"/>
  <c r="AA335" i="3"/>
  <c r="N290" i="10" s="1"/>
  <c r="Z335" i="3"/>
  <c r="N28" i="10" s="1"/>
  <c r="Y335" i="3"/>
  <c r="N224" i="10" s="1"/>
  <c r="X335" i="3"/>
  <c r="N191" i="10" s="1"/>
  <c r="W335" i="3"/>
  <c r="N158" i="10" s="1"/>
  <c r="V335" i="3"/>
  <c r="N125" i="10" s="1"/>
  <c r="U335" i="3"/>
  <c r="N92" i="10" s="1"/>
  <c r="T335" i="3"/>
  <c r="N60" i="10" s="1"/>
  <c r="AE334" i="3"/>
  <c r="N251" i="4" s="1"/>
  <c r="V251" s="1"/>
  <c r="AD334" i="3"/>
  <c r="N383" i="4" s="1"/>
  <c r="AC334" i="3"/>
  <c r="N350" i="4" s="1"/>
  <c r="AB334" i="3"/>
  <c r="N317" i="4" s="1"/>
  <c r="AA334" i="3"/>
  <c r="N284" i="4" s="1"/>
  <c r="Z334" i="3"/>
  <c r="N25" i="4" s="1"/>
  <c r="V25" s="1"/>
  <c r="Y334" i="3"/>
  <c r="N221" i="4" s="1"/>
  <c r="X334" i="3"/>
  <c r="N188" i="4" s="1"/>
  <c r="W334" i="3"/>
  <c r="N155" i="4" s="1"/>
  <c r="V334" i="3"/>
  <c r="N122" i="4" s="1"/>
  <c r="U334" i="3"/>
  <c r="N89" i="4" s="1"/>
  <c r="T334" i="3"/>
  <c r="N57" i="4" s="1"/>
  <c r="AE333" i="3"/>
  <c r="L257" i="10" s="1"/>
  <c r="AD333" i="3"/>
  <c r="L389" i="10" s="1"/>
  <c r="AC333" i="3"/>
  <c r="L356" i="10" s="1"/>
  <c r="AB333" i="3"/>
  <c r="L323" i="10" s="1"/>
  <c r="AA333" i="3"/>
  <c r="L290" i="10" s="1"/>
  <c r="Z333" i="3"/>
  <c r="L28" i="10" s="1"/>
  <c r="Y333" i="3"/>
  <c r="L224" i="10" s="1"/>
  <c r="X333" i="3"/>
  <c r="L191" i="10" s="1"/>
  <c r="W333" i="3"/>
  <c r="L158" i="10" s="1"/>
  <c r="V333" i="3"/>
  <c r="L125" i="10" s="1"/>
  <c r="U333" i="3"/>
  <c r="L92" i="10" s="1"/>
  <c r="T333" i="3"/>
  <c r="L60" i="10" s="1"/>
  <c r="AE332" i="3"/>
  <c r="L251" i="4" s="1"/>
  <c r="AD332" i="3"/>
  <c r="L383" i="4" s="1"/>
  <c r="AC332" i="3"/>
  <c r="L350" i="4" s="1"/>
  <c r="AB332" i="3"/>
  <c r="L317" i="4" s="1"/>
  <c r="AA332" i="3"/>
  <c r="L284" i="4" s="1"/>
  <c r="Z332" i="3"/>
  <c r="L25" i="4" s="1"/>
  <c r="Y332" i="3"/>
  <c r="L221" i="4" s="1"/>
  <c r="X332" i="3"/>
  <c r="L188" i="4" s="1"/>
  <c r="W332" i="3"/>
  <c r="L155" i="4" s="1"/>
  <c r="V332" i="3"/>
  <c r="L122" i="4" s="1"/>
  <c r="U332" i="3"/>
  <c r="L89" i="4" s="1"/>
  <c r="T332" i="3"/>
  <c r="L57" i="4" s="1"/>
  <c r="AE331" i="3"/>
  <c r="K257" i="10" s="1"/>
  <c r="AD331" i="3"/>
  <c r="K389" i="10" s="1"/>
  <c r="AC331" i="3"/>
  <c r="K356" i="10" s="1"/>
  <c r="AB331" i="3"/>
  <c r="K323" i="10" s="1"/>
  <c r="AA331" i="3"/>
  <c r="K290" i="10" s="1"/>
  <c r="Z331" i="3"/>
  <c r="K28" i="10" s="1"/>
  <c r="Y331" i="3"/>
  <c r="K224" i="10" s="1"/>
  <c r="X331" i="3"/>
  <c r="K191" i="10" s="1"/>
  <c r="W331" i="3"/>
  <c r="K158" i="10" s="1"/>
  <c r="V331" i="3"/>
  <c r="K125" i="10" s="1"/>
  <c r="U331" i="3"/>
  <c r="K92" i="10" s="1"/>
  <c r="T331" i="3"/>
  <c r="K60" i="10" s="1"/>
  <c r="AE330" i="3"/>
  <c r="K251" i="4" s="1"/>
  <c r="AD330" i="3"/>
  <c r="K383" i="4" s="1"/>
  <c r="AC330" i="3"/>
  <c r="K350" i="4" s="1"/>
  <c r="AB330" i="3"/>
  <c r="K317" i="4" s="1"/>
  <c r="AA330" i="3"/>
  <c r="K284" i="4" s="1"/>
  <c r="Z330" i="3"/>
  <c r="K25" i="4" s="1"/>
  <c r="Y330" i="3"/>
  <c r="K221" i="4" s="1"/>
  <c r="X330" i="3"/>
  <c r="K188" i="4" s="1"/>
  <c r="W330" i="3"/>
  <c r="K155" i="4" s="1"/>
  <c r="V330" i="3"/>
  <c r="K122" i="4" s="1"/>
  <c r="U330" i="3"/>
  <c r="K89" i="4" s="1"/>
  <c r="T330" i="3"/>
  <c r="K57" i="4" s="1"/>
  <c r="AE329" i="3"/>
  <c r="J257" i="10" s="1"/>
  <c r="M257" s="1"/>
  <c r="U257" s="1"/>
  <c r="AD329" i="3"/>
  <c r="J389" i="10" s="1"/>
  <c r="M389" s="1"/>
  <c r="AC329" i="3"/>
  <c r="J356" i="10" s="1"/>
  <c r="M356" s="1"/>
  <c r="AB329" i="3"/>
  <c r="J323" i="10" s="1"/>
  <c r="M323" s="1"/>
  <c r="AA329" i="3"/>
  <c r="J290" i="10" s="1"/>
  <c r="M290" s="1"/>
  <c r="Z329" i="3"/>
  <c r="J28" i="10" s="1"/>
  <c r="M28" s="1"/>
  <c r="U28" s="1"/>
  <c r="Y329" i="3"/>
  <c r="J224" i="10" s="1"/>
  <c r="M224" s="1"/>
  <c r="X329" i="3"/>
  <c r="J191" i="10" s="1"/>
  <c r="M191" s="1"/>
  <c r="W329" i="3"/>
  <c r="J158" i="10" s="1"/>
  <c r="M158" s="1"/>
  <c r="V329" i="3"/>
  <c r="J125" i="10" s="1"/>
  <c r="M125" s="1"/>
  <c r="U329" i="3"/>
  <c r="J92" i="10" s="1"/>
  <c r="M92" s="1"/>
  <c r="T329" i="3"/>
  <c r="J60" i="10" s="1"/>
  <c r="M60" s="1"/>
  <c r="AE328" i="3"/>
  <c r="J251" i="4" s="1"/>
  <c r="M251" s="1"/>
  <c r="U251" s="1"/>
  <c r="AD328" i="3"/>
  <c r="J383" i="4" s="1"/>
  <c r="M383" s="1"/>
  <c r="AC328" i="3"/>
  <c r="J350" i="4" s="1"/>
  <c r="M350" s="1"/>
  <c r="AB328" i="3"/>
  <c r="J317" i="4" s="1"/>
  <c r="M317" s="1"/>
  <c r="AA328" i="3"/>
  <c r="J284" i="4" s="1"/>
  <c r="M284" s="1"/>
  <c r="Z328" i="3"/>
  <c r="J25" i="4" s="1"/>
  <c r="Y328" i="3"/>
  <c r="J221" i="4" s="1"/>
  <c r="M221" s="1"/>
  <c r="X328" i="3"/>
  <c r="J188" i="4" s="1"/>
  <c r="M188" s="1"/>
  <c r="W328" i="3"/>
  <c r="J155" i="4" s="1"/>
  <c r="M155" s="1"/>
  <c r="V328" i="3"/>
  <c r="J122" i="4" s="1"/>
  <c r="M122" s="1"/>
  <c r="U328" i="3"/>
  <c r="J89" i="4" s="1"/>
  <c r="M89" s="1"/>
  <c r="T328" i="3"/>
  <c r="J57" i="4" s="1"/>
  <c r="M57" s="1"/>
  <c r="AE327" i="3"/>
  <c r="H257" i="10" s="1"/>
  <c r="AD327" i="3"/>
  <c r="H389" i="10" s="1"/>
  <c r="AC327" i="3"/>
  <c r="H356" i="10" s="1"/>
  <c r="AB327" i="3"/>
  <c r="H323" i="10" s="1"/>
  <c r="AA327" i="3"/>
  <c r="H290" i="10" s="1"/>
  <c r="Z327" i="3"/>
  <c r="H28" i="10" s="1"/>
  <c r="Y327" i="3"/>
  <c r="H224" i="10" s="1"/>
  <c r="X327" i="3"/>
  <c r="H191" i="10" s="1"/>
  <c r="W327" i="3"/>
  <c r="H158" i="10" s="1"/>
  <c r="V327" i="3"/>
  <c r="H125" i="10" s="1"/>
  <c r="U327" i="3"/>
  <c r="H92" i="10" s="1"/>
  <c r="T327" i="3"/>
  <c r="H60" i="10" s="1"/>
  <c r="AE326" i="3"/>
  <c r="H251" i="4" s="1"/>
  <c r="AD326" i="3"/>
  <c r="H383" i="4" s="1"/>
  <c r="AC326" i="3"/>
  <c r="H350" i="4" s="1"/>
  <c r="AB326" i="3"/>
  <c r="H317" i="4" s="1"/>
  <c r="AA326" i="3"/>
  <c r="H284" i="4" s="1"/>
  <c r="Z326" i="3"/>
  <c r="H25" i="4" s="1"/>
  <c r="Y326" i="3"/>
  <c r="H221" i="4" s="1"/>
  <c r="X326" i="3"/>
  <c r="H188" i="4" s="1"/>
  <c r="W326" i="3"/>
  <c r="H155" i="4" s="1"/>
  <c r="V326" i="3"/>
  <c r="H122" i="4" s="1"/>
  <c r="U326" i="3"/>
  <c r="H89" i="4" s="1"/>
  <c r="T326" i="3"/>
  <c r="H57" i="4" s="1"/>
  <c r="AE325" i="3"/>
  <c r="G257" i="10" s="1"/>
  <c r="AD325" i="3"/>
  <c r="G389" i="10" s="1"/>
  <c r="AC325" i="3"/>
  <c r="G356" i="10" s="1"/>
  <c r="AB325" i="3"/>
  <c r="G323" i="10" s="1"/>
  <c r="AA325" i="3"/>
  <c r="G290" i="10" s="1"/>
  <c r="Z325" i="3"/>
  <c r="G28" i="10" s="1"/>
  <c r="Y325" i="3"/>
  <c r="G224" i="10" s="1"/>
  <c r="X325" i="3"/>
  <c r="G191" i="10" s="1"/>
  <c r="W325" i="3"/>
  <c r="G158" i="10" s="1"/>
  <c r="V325" i="3"/>
  <c r="G125" i="10" s="1"/>
  <c r="U325" i="3"/>
  <c r="G92" i="10" s="1"/>
  <c r="T325" i="3"/>
  <c r="G60" i="10" s="1"/>
  <c r="AE324" i="3"/>
  <c r="G251" i="4" s="1"/>
  <c r="AD324" i="3"/>
  <c r="G383" i="4" s="1"/>
  <c r="AC324" i="3"/>
  <c r="G350" i="4" s="1"/>
  <c r="AB324" i="3"/>
  <c r="G317" i="4" s="1"/>
  <c r="AA324" i="3"/>
  <c r="G284" i="4" s="1"/>
  <c r="Z324" i="3"/>
  <c r="G25" i="4" s="1"/>
  <c r="Y324" i="3"/>
  <c r="G221" i="4" s="1"/>
  <c r="X324" i="3"/>
  <c r="G188" i="4" s="1"/>
  <c r="W324" i="3"/>
  <c r="G155" i="4" s="1"/>
  <c r="V324" i="3"/>
  <c r="G122" i="4" s="1"/>
  <c r="U324" i="3"/>
  <c r="G89" i="4" s="1"/>
  <c r="T324" i="3"/>
  <c r="G57" i="4" s="1"/>
  <c r="AE323" i="3"/>
  <c r="F257" i="10" s="1"/>
  <c r="I257" s="1"/>
  <c r="AD323" i="3"/>
  <c r="F389" i="10" s="1"/>
  <c r="I389" s="1"/>
  <c r="AC323" i="3"/>
  <c r="F356" i="10" s="1"/>
  <c r="I356" s="1"/>
  <c r="AB323" i="3"/>
  <c r="F323" i="10" s="1"/>
  <c r="I323" s="1"/>
  <c r="AA323" i="3"/>
  <c r="F290" i="10" s="1"/>
  <c r="I290" s="1"/>
  <c r="Z323" i="3"/>
  <c r="F28" i="10" s="1"/>
  <c r="I28" s="1"/>
  <c r="Y323" i="3"/>
  <c r="F224" i="10" s="1"/>
  <c r="I224" s="1"/>
  <c r="X323" i="3"/>
  <c r="F191" i="10" s="1"/>
  <c r="I191" s="1"/>
  <c r="W323" i="3"/>
  <c r="F158" i="10" s="1"/>
  <c r="I158" s="1"/>
  <c r="V323" i="3"/>
  <c r="F125" i="10" s="1"/>
  <c r="I125" s="1"/>
  <c r="U323" i="3"/>
  <c r="F92" i="10" s="1"/>
  <c r="I92" s="1"/>
  <c r="T323" i="3"/>
  <c r="F60" i="10" s="1"/>
  <c r="I60" s="1"/>
  <c r="AE322" i="3"/>
  <c r="F251" i="4" s="1"/>
  <c r="AD322" i="3"/>
  <c r="F383" i="4" s="1"/>
  <c r="I383" s="1"/>
  <c r="AC322" i="3"/>
  <c r="F350" i="4" s="1"/>
  <c r="I350" s="1"/>
  <c r="AB322" i="3"/>
  <c r="F317" i="4" s="1"/>
  <c r="I317" s="1"/>
  <c r="AA322" i="3"/>
  <c r="F284" i="4" s="1"/>
  <c r="I284" s="1"/>
  <c r="Z322" i="3"/>
  <c r="F25" i="4" s="1"/>
  <c r="Y322" i="3"/>
  <c r="F221" i="4" s="1"/>
  <c r="I221" s="1"/>
  <c r="X322" i="3"/>
  <c r="F188" i="4" s="1"/>
  <c r="I188" s="1"/>
  <c r="W322" i="3"/>
  <c r="F155" i="4" s="1"/>
  <c r="I155" s="1"/>
  <c r="V322" i="3"/>
  <c r="F122" i="4" s="1"/>
  <c r="I122" s="1"/>
  <c r="U322" i="3"/>
  <c r="F89" i="4" s="1"/>
  <c r="I89" s="1"/>
  <c r="T322" i="3"/>
  <c r="F57" i="4" s="1"/>
  <c r="I57" s="1"/>
  <c r="AE321" i="3"/>
  <c r="D257" i="10" s="1"/>
  <c r="Q257" s="1"/>
  <c r="AD321" i="3"/>
  <c r="D389" i="10" s="1"/>
  <c r="Q389" s="1"/>
  <c r="AC321" i="3"/>
  <c r="D356" i="10" s="1"/>
  <c r="Q356" s="1"/>
  <c r="AB321" i="3"/>
  <c r="D323" i="10" s="1"/>
  <c r="Q323" s="1"/>
  <c r="AA321" i="3"/>
  <c r="D290" i="10" s="1"/>
  <c r="Q290" s="1"/>
  <c r="Z321" i="3"/>
  <c r="D28" i="10" s="1"/>
  <c r="Q28" s="1"/>
  <c r="Y321" i="3"/>
  <c r="D224" i="10" s="1"/>
  <c r="Q224" s="1"/>
  <c r="X321" i="3"/>
  <c r="D191" i="10" s="1"/>
  <c r="Q191" s="1"/>
  <c r="W321" i="3"/>
  <c r="D158" i="10" s="1"/>
  <c r="Q158" s="1"/>
  <c r="V321" i="3"/>
  <c r="D125" i="10" s="1"/>
  <c r="Q125" s="1"/>
  <c r="U321" i="3"/>
  <c r="D92" i="10" s="1"/>
  <c r="Q92" s="1"/>
  <c r="T321" i="3"/>
  <c r="D60" i="10" s="1"/>
  <c r="Q60" s="1"/>
  <c r="AE320" i="3"/>
  <c r="D251" i="4" s="1"/>
  <c r="Q251" s="1"/>
  <c r="AD320" i="3"/>
  <c r="D383" i="4" s="1"/>
  <c r="Q383" s="1"/>
  <c r="AC320" i="3"/>
  <c r="D350" i="4" s="1"/>
  <c r="Q350" s="1"/>
  <c r="AB320" i="3"/>
  <c r="D317" i="4" s="1"/>
  <c r="Q317" s="1"/>
  <c r="AA320" i="3"/>
  <c r="D284" i="4" s="1"/>
  <c r="Q284" s="1"/>
  <c r="Z320" i="3"/>
  <c r="D25" i="4" s="1"/>
  <c r="Y320" i="3"/>
  <c r="D221" i="4" s="1"/>
  <c r="Q221" s="1"/>
  <c r="X320" i="3"/>
  <c r="D188" i="4" s="1"/>
  <c r="Q188" s="1"/>
  <c r="W320" i="3"/>
  <c r="D155" i="4" s="1"/>
  <c r="Q155" s="1"/>
  <c r="V320" i="3"/>
  <c r="D122" i="4" s="1"/>
  <c r="Q122" s="1"/>
  <c r="U320" i="3"/>
  <c r="D89" i="4" s="1"/>
  <c r="Q89" s="1"/>
  <c r="T320" i="3"/>
  <c r="D57" i="4" s="1"/>
  <c r="Q57" s="1"/>
  <c r="AE319" i="3"/>
  <c r="C257" i="10" s="1"/>
  <c r="P257" s="1"/>
  <c r="AD319" i="3"/>
  <c r="C389" i="10" s="1"/>
  <c r="P389" s="1"/>
  <c r="AC319" i="3"/>
  <c r="C356" i="10" s="1"/>
  <c r="P356" s="1"/>
  <c r="AB319" i="3"/>
  <c r="C323" i="10" s="1"/>
  <c r="P323" s="1"/>
  <c r="AA319" i="3"/>
  <c r="C290" i="10" s="1"/>
  <c r="P290" s="1"/>
  <c r="Z319" i="3"/>
  <c r="C28" i="10" s="1"/>
  <c r="P28" s="1"/>
  <c r="Y319" i="3"/>
  <c r="C224" i="10" s="1"/>
  <c r="P224" s="1"/>
  <c r="X319" i="3"/>
  <c r="C191" i="10" s="1"/>
  <c r="P191" s="1"/>
  <c r="W319" i="3"/>
  <c r="C158" i="10" s="1"/>
  <c r="P158" s="1"/>
  <c r="V319" i="3"/>
  <c r="C125" i="10" s="1"/>
  <c r="P125" s="1"/>
  <c r="U319" i="3"/>
  <c r="C92" i="10" s="1"/>
  <c r="P92" s="1"/>
  <c r="T319" i="3"/>
  <c r="C60" i="10" s="1"/>
  <c r="P60" s="1"/>
  <c r="AE318" i="3"/>
  <c r="C251" i="4" s="1"/>
  <c r="P251" s="1"/>
  <c r="AD318" i="3"/>
  <c r="C383" i="4" s="1"/>
  <c r="P383" s="1"/>
  <c r="AC318" i="3"/>
  <c r="C350" i="4" s="1"/>
  <c r="P350" s="1"/>
  <c r="AB318" i="3"/>
  <c r="C317" i="4" s="1"/>
  <c r="P317" s="1"/>
  <c r="AA318" i="3"/>
  <c r="C284" i="4" s="1"/>
  <c r="P284" s="1"/>
  <c r="Z318" i="3"/>
  <c r="C25" i="4" s="1"/>
  <c r="Y318" i="3"/>
  <c r="C221" i="4" s="1"/>
  <c r="P221" s="1"/>
  <c r="X318" i="3"/>
  <c r="C188" i="4" s="1"/>
  <c r="P188" s="1"/>
  <c r="W318" i="3"/>
  <c r="C155" i="4" s="1"/>
  <c r="P155" s="1"/>
  <c r="V318" i="3"/>
  <c r="C122" i="4" s="1"/>
  <c r="P122" s="1"/>
  <c r="U318" i="3"/>
  <c r="C89" i="4" s="1"/>
  <c r="P89" s="1"/>
  <c r="T318" i="3"/>
  <c r="C57" i="4" s="1"/>
  <c r="P57" s="1"/>
  <c r="AE317" i="3"/>
  <c r="B257" i="10" s="1"/>
  <c r="O257" s="1"/>
  <c r="AD317" i="3"/>
  <c r="B389" i="10" s="1"/>
  <c r="O389" s="1"/>
  <c r="AC317" i="3"/>
  <c r="B356" i="10" s="1"/>
  <c r="O356" s="1"/>
  <c r="AB317" i="3"/>
  <c r="B323" i="10" s="1"/>
  <c r="O323" s="1"/>
  <c r="AA317" i="3"/>
  <c r="B290" i="10" s="1"/>
  <c r="O290" s="1"/>
  <c r="Z317" i="3"/>
  <c r="B28" i="10" s="1"/>
  <c r="E28" s="1"/>
  <c r="T28" s="1"/>
  <c r="Y317" i="3"/>
  <c r="B224" i="10" s="1"/>
  <c r="O224" s="1"/>
  <c r="X317" i="3"/>
  <c r="B191" i="10" s="1"/>
  <c r="O191" s="1"/>
  <c r="W317" i="3"/>
  <c r="B158" i="10" s="1"/>
  <c r="O158" s="1"/>
  <c r="V317" i="3"/>
  <c r="B125" i="10" s="1"/>
  <c r="O125" s="1"/>
  <c r="U317" i="3"/>
  <c r="B92" i="10" s="1"/>
  <c r="O92" s="1"/>
  <c r="T317" i="3"/>
  <c r="AE316"/>
  <c r="AD316"/>
  <c r="B383" i="4" s="1"/>
  <c r="O383" s="1"/>
  <c r="AC316" i="3"/>
  <c r="AB316"/>
  <c r="AA316"/>
  <c r="Z316"/>
  <c r="Y316"/>
  <c r="X316"/>
  <c r="W316"/>
  <c r="V316"/>
  <c r="U316"/>
  <c r="T316"/>
  <c r="AR315"/>
  <c r="AQ315"/>
  <c r="AP315"/>
  <c r="AO315"/>
  <c r="AN315"/>
  <c r="AM315"/>
  <c r="AL315"/>
  <c r="AK315"/>
  <c r="AJ315"/>
  <c r="AI315"/>
  <c r="AH315"/>
  <c r="AE315"/>
  <c r="AD315"/>
  <c r="AC315"/>
  <c r="AB315"/>
  <c r="AA315"/>
  <c r="Z315"/>
  <c r="Y315"/>
  <c r="X315"/>
  <c r="W315"/>
  <c r="V315"/>
  <c r="U315"/>
  <c r="T315"/>
  <c r="AQ314"/>
  <c r="AE314"/>
  <c r="AD314"/>
  <c r="AC314"/>
  <c r="AB314"/>
  <c r="AA314"/>
  <c r="Z314"/>
  <c r="Y314"/>
  <c r="X314"/>
  <c r="W314"/>
  <c r="V314"/>
  <c r="U314"/>
  <c r="T314"/>
  <c r="AE313"/>
  <c r="N256" i="10" s="1"/>
  <c r="AD313" i="3"/>
  <c r="N388" i="10" s="1"/>
  <c r="AC313" i="3"/>
  <c r="N355" i="10" s="1"/>
  <c r="AB313" i="3"/>
  <c r="N322" i="10" s="1"/>
  <c r="AA313" i="3"/>
  <c r="N289" i="10" s="1"/>
  <c r="Z313" i="3"/>
  <c r="N27" i="10" s="1"/>
  <c r="Y313" i="3"/>
  <c r="N223" i="10" s="1"/>
  <c r="X313" i="3"/>
  <c r="N190" i="10" s="1"/>
  <c r="W313" i="3"/>
  <c r="N157" i="10" s="1"/>
  <c r="V313" i="3"/>
  <c r="N124" i="10" s="1"/>
  <c r="U313" i="3"/>
  <c r="N91" i="10" s="1"/>
  <c r="T313" i="3"/>
  <c r="N59" i="10" s="1"/>
  <c r="AE312" i="3"/>
  <c r="N250" i="4" s="1"/>
  <c r="V250" s="1"/>
  <c r="AD312" i="3"/>
  <c r="N382" i="4" s="1"/>
  <c r="AC312" i="3"/>
  <c r="N349" i="4" s="1"/>
  <c r="AB312" i="3"/>
  <c r="N316" i="4" s="1"/>
  <c r="AA312" i="3"/>
  <c r="N283" i="4" s="1"/>
  <c r="Z312" i="3"/>
  <c r="N24" i="4" s="1"/>
  <c r="V24" s="1"/>
  <c r="Y312" i="3"/>
  <c r="N220" i="4" s="1"/>
  <c r="X312" i="3"/>
  <c r="N187" i="4" s="1"/>
  <c r="W312" i="3"/>
  <c r="N154" i="4" s="1"/>
  <c r="V312" i="3"/>
  <c r="N121" i="4" s="1"/>
  <c r="U312" i="3"/>
  <c r="N88" i="4" s="1"/>
  <c r="T312" i="3"/>
  <c r="N56" i="4" s="1"/>
  <c r="AE311" i="3"/>
  <c r="L256" i="10" s="1"/>
  <c r="AD311" i="3"/>
  <c r="L388" i="10" s="1"/>
  <c r="AC311" i="3"/>
  <c r="L355" i="10" s="1"/>
  <c r="AB311" i="3"/>
  <c r="L322" i="10" s="1"/>
  <c r="AA311" i="3"/>
  <c r="L289" i="10" s="1"/>
  <c r="Z311" i="3"/>
  <c r="L27" i="10" s="1"/>
  <c r="Y311" i="3"/>
  <c r="L223" i="10" s="1"/>
  <c r="X311" i="3"/>
  <c r="L190" i="10" s="1"/>
  <c r="W311" i="3"/>
  <c r="L157" i="10" s="1"/>
  <c r="V311" i="3"/>
  <c r="L124" i="10" s="1"/>
  <c r="U311" i="3"/>
  <c r="L91" i="10" s="1"/>
  <c r="T311" i="3"/>
  <c r="L59" i="10" s="1"/>
  <c r="AE310" i="3"/>
  <c r="L250" i="4" s="1"/>
  <c r="AD310" i="3"/>
  <c r="L382" i="4" s="1"/>
  <c r="AC310" i="3"/>
  <c r="L349" i="4" s="1"/>
  <c r="AB310" i="3"/>
  <c r="L316" i="4" s="1"/>
  <c r="AA310" i="3"/>
  <c r="L283" i="4" s="1"/>
  <c r="Z310" i="3"/>
  <c r="L24" i="4" s="1"/>
  <c r="Y310" i="3"/>
  <c r="L220" i="4" s="1"/>
  <c r="X310" i="3"/>
  <c r="L187" i="4" s="1"/>
  <c r="W310" i="3"/>
  <c r="L154" i="4" s="1"/>
  <c r="V310" i="3"/>
  <c r="L121" i="4" s="1"/>
  <c r="U310" i="3"/>
  <c r="L88" i="4" s="1"/>
  <c r="T310" i="3"/>
  <c r="L56" i="4" s="1"/>
  <c r="AE309" i="3"/>
  <c r="K256" i="10" s="1"/>
  <c r="AD309" i="3"/>
  <c r="K388" i="10" s="1"/>
  <c r="AC309" i="3"/>
  <c r="K355" i="10" s="1"/>
  <c r="AB309" i="3"/>
  <c r="K322" i="10" s="1"/>
  <c r="AA309" i="3"/>
  <c r="K289" i="10" s="1"/>
  <c r="Z309" i="3"/>
  <c r="K27" i="10" s="1"/>
  <c r="Y309" i="3"/>
  <c r="K223" i="10" s="1"/>
  <c r="X309" i="3"/>
  <c r="K190" i="10" s="1"/>
  <c r="W309" i="3"/>
  <c r="K157" i="10" s="1"/>
  <c r="V309" i="3"/>
  <c r="K124" i="10" s="1"/>
  <c r="U309" i="3"/>
  <c r="K91" i="10" s="1"/>
  <c r="T309" i="3"/>
  <c r="K59" i="10" s="1"/>
  <c r="AE308" i="3"/>
  <c r="K250" i="4" s="1"/>
  <c r="AD308" i="3"/>
  <c r="K382" i="4" s="1"/>
  <c r="AC308" i="3"/>
  <c r="K349" i="4" s="1"/>
  <c r="AB308" i="3"/>
  <c r="K316" i="4" s="1"/>
  <c r="AA308" i="3"/>
  <c r="K283" i="4" s="1"/>
  <c r="Z308" i="3"/>
  <c r="K24" i="4" s="1"/>
  <c r="Y308" i="3"/>
  <c r="K220" i="4" s="1"/>
  <c r="X308" i="3"/>
  <c r="K187" i="4" s="1"/>
  <c r="W308" i="3"/>
  <c r="K154" i="4" s="1"/>
  <c r="V308" i="3"/>
  <c r="K121" i="4" s="1"/>
  <c r="U308" i="3"/>
  <c r="K88" i="4" s="1"/>
  <c r="T308" i="3"/>
  <c r="K56" i="4" s="1"/>
  <c r="AE307" i="3"/>
  <c r="J256" i="10" s="1"/>
  <c r="M256" s="1"/>
  <c r="U256" s="1"/>
  <c r="AD307" i="3"/>
  <c r="J388" i="10" s="1"/>
  <c r="M388" s="1"/>
  <c r="AC307" i="3"/>
  <c r="J355" i="10" s="1"/>
  <c r="M355" s="1"/>
  <c r="AB307" i="3"/>
  <c r="J322" i="10" s="1"/>
  <c r="M322" s="1"/>
  <c r="AA307" i="3"/>
  <c r="J289" i="10" s="1"/>
  <c r="M289" s="1"/>
  <c r="Z307" i="3"/>
  <c r="J27" i="10" s="1"/>
  <c r="M27" s="1"/>
  <c r="U27" s="1"/>
  <c r="Y307" i="3"/>
  <c r="J223" i="10" s="1"/>
  <c r="M223" s="1"/>
  <c r="X307" i="3"/>
  <c r="J190" i="10" s="1"/>
  <c r="M190" s="1"/>
  <c r="W307" i="3"/>
  <c r="J157" i="10" s="1"/>
  <c r="M157" s="1"/>
  <c r="V307" i="3"/>
  <c r="J124" i="10" s="1"/>
  <c r="M124" s="1"/>
  <c r="U307" i="3"/>
  <c r="J91" i="10" s="1"/>
  <c r="M91" s="1"/>
  <c r="T307" i="3"/>
  <c r="J59" i="10" s="1"/>
  <c r="M59" s="1"/>
  <c r="AE306" i="3"/>
  <c r="J250" i="4" s="1"/>
  <c r="M250" s="1"/>
  <c r="U250" s="1"/>
  <c r="AD306" i="3"/>
  <c r="J382" i="4" s="1"/>
  <c r="M382" s="1"/>
  <c r="AC306" i="3"/>
  <c r="J349" i="4" s="1"/>
  <c r="M349" s="1"/>
  <c r="AB306" i="3"/>
  <c r="J316" i="4" s="1"/>
  <c r="M316" s="1"/>
  <c r="AA306" i="3"/>
  <c r="J283" i="4" s="1"/>
  <c r="M283" s="1"/>
  <c r="Z306" i="3"/>
  <c r="J24" i="4" s="1"/>
  <c r="Y306" i="3"/>
  <c r="J220" i="4" s="1"/>
  <c r="M220" s="1"/>
  <c r="X306" i="3"/>
  <c r="J187" i="4" s="1"/>
  <c r="M187" s="1"/>
  <c r="W306" i="3"/>
  <c r="J154" i="4" s="1"/>
  <c r="M154" s="1"/>
  <c r="V306" i="3"/>
  <c r="J121" i="4" s="1"/>
  <c r="M121" s="1"/>
  <c r="U306" i="3"/>
  <c r="J88" i="4" s="1"/>
  <c r="M88" s="1"/>
  <c r="T306" i="3"/>
  <c r="J56" i="4" s="1"/>
  <c r="M56" s="1"/>
  <c r="AE305" i="3"/>
  <c r="H256" i="10" s="1"/>
  <c r="AD305" i="3"/>
  <c r="H388" i="10" s="1"/>
  <c r="AC305" i="3"/>
  <c r="H355" i="10" s="1"/>
  <c r="AB305" i="3"/>
  <c r="H322" i="10" s="1"/>
  <c r="AA305" i="3"/>
  <c r="H289" i="10" s="1"/>
  <c r="Z305" i="3"/>
  <c r="H27" i="10" s="1"/>
  <c r="Y305" i="3"/>
  <c r="H223" i="10" s="1"/>
  <c r="X305" i="3"/>
  <c r="H190" i="10" s="1"/>
  <c r="W305" i="3"/>
  <c r="H157" i="10" s="1"/>
  <c r="V305" i="3"/>
  <c r="H124" i="10" s="1"/>
  <c r="U305" i="3"/>
  <c r="H91" i="10" s="1"/>
  <c r="T305" i="3"/>
  <c r="H59" i="10" s="1"/>
  <c r="AE304" i="3"/>
  <c r="H250" i="4" s="1"/>
  <c r="AD304" i="3"/>
  <c r="H382" i="4" s="1"/>
  <c r="AC304" i="3"/>
  <c r="H349" i="4" s="1"/>
  <c r="AB304" i="3"/>
  <c r="H316" i="4" s="1"/>
  <c r="AA304" i="3"/>
  <c r="H283" i="4" s="1"/>
  <c r="Z304" i="3"/>
  <c r="H24" i="4" s="1"/>
  <c r="Y304" i="3"/>
  <c r="H220" i="4" s="1"/>
  <c r="X304" i="3"/>
  <c r="H187" i="4" s="1"/>
  <c r="W304" i="3"/>
  <c r="H154" i="4" s="1"/>
  <c r="V304" i="3"/>
  <c r="H121" i="4" s="1"/>
  <c r="U304" i="3"/>
  <c r="H88" i="4" s="1"/>
  <c r="T304" i="3"/>
  <c r="H56" i="4" s="1"/>
  <c r="AE303" i="3"/>
  <c r="G256" i="10" s="1"/>
  <c r="AD303" i="3"/>
  <c r="G388" i="10" s="1"/>
  <c r="AC303" i="3"/>
  <c r="G355" i="10" s="1"/>
  <c r="AB303" i="3"/>
  <c r="G322" i="10" s="1"/>
  <c r="AA303" i="3"/>
  <c r="G289" i="10" s="1"/>
  <c r="Z303" i="3"/>
  <c r="G27" i="10" s="1"/>
  <c r="Y303" i="3"/>
  <c r="G223" i="10" s="1"/>
  <c r="X303" i="3"/>
  <c r="G190" i="10" s="1"/>
  <c r="W303" i="3"/>
  <c r="G157" i="10" s="1"/>
  <c r="V303" i="3"/>
  <c r="G124" i="10" s="1"/>
  <c r="U303" i="3"/>
  <c r="G91" i="10" s="1"/>
  <c r="T303" i="3"/>
  <c r="G59" i="10" s="1"/>
  <c r="AE302" i="3"/>
  <c r="G250" i="4" s="1"/>
  <c r="AD302" i="3"/>
  <c r="G382" i="4" s="1"/>
  <c r="AC302" i="3"/>
  <c r="G349" i="4" s="1"/>
  <c r="AB302" i="3"/>
  <c r="G316" i="4" s="1"/>
  <c r="AA302" i="3"/>
  <c r="G283" i="4" s="1"/>
  <c r="Z302" i="3"/>
  <c r="G24" i="4" s="1"/>
  <c r="Y302" i="3"/>
  <c r="G220" i="4" s="1"/>
  <c r="X302" i="3"/>
  <c r="G187" i="4" s="1"/>
  <c r="W302" i="3"/>
  <c r="G154" i="4" s="1"/>
  <c r="V302" i="3"/>
  <c r="G121" i="4" s="1"/>
  <c r="U302" i="3"/>
  <c r="G88" i="4" s="1"/>
  <c r="T302" i="3"/>
  <c r="G56" i="4" s="1"/>
  <c r="AE301" i="3"/>
  <c r="F256" i="10" s="1"/>
  <c r="I256" s="1"/>
  <c r="AD301" i="3"/>
  <c r="F388" i="10" s="1"/>
  <c r="I388" s="1"/>
  <c r="AC301" i="3"/>
  <c r="F355" i="10" s="1"/>
  <c r="I355" s="1"/>
  <c r="AB301" i="3"/>
  <c r="F322" i="10" s="1"/>
  <c r="I322" s="1"/>
  <c r="AA301" i="3"/>
  <c r="F289" i="10" s="1"/>
  <c r="I289" s="1"/>
  <c r="Z301" i="3"/>
  <c r="F27" i="10" s="1"/>
  <c r="I27" s="1"/>
  <c r="Y301" i="3"/>
  <c r="F223" i="10" s="1"/>
  <c r="I223" s="1"/>
  <c r="X301" i="3"/>
  <c r="F190" i="10" s="1"/>
  <c r="I190" s="1"/>
  <c r="W301" i="3"/>
  <c r="F157" i="10" s="1"/>
  <c r="I157" s="1"/>
  <c r="V301" i="3"/>
  <c r="F124" i="10" s="1"/>
  <c r="I124" s="1"/>
  <c r="U301" i="3"/>
  <c r="F91" i="10" s="1"/>
  <c r="I91" s="1"/>
  <c r="T301" i="3"/>
  <c r="F59" i="10" s="1"/>
  <c r="I59" s="1"/>
  <c r="AE300" i="3"/>
  <c r="F250" i="4" s="1"/>
  <c r="AD300" i="3"/>
  <c r="F382" i="4" s="1"/>
  <c r="I382" s="1"/>
  <c r="AC300" i="3"/>
  <c r="F349" i="4" s="1"/>
  <c r="I349" s="1"/>
  <c r="AB300" i="3"/>
  <c r="F316" i="4" s="1"/>
  <c r="I316" s="1"/>
  <c r="AA300" i="3"/>
  <c r="F283" i="4" s="1"/>
  <c r="I283" s="1"/>
  <c r="Z300" i="3"/>
  <c r="F24" i="4" s="1"/>
  <c r="Y300" i="3"/>
  <c r="F220" i="4" s="1"/>
  <c r="I220" s="1"/>
  <c r="X300" i="3"/>
  <c r="F187" i="4" s="1"/>
  <c r="I187" s="1"/>
  <c r="W300" i="3"/>
  <c r="F154" i="4" s="1"/>
  <c r="I154" s="1"/>
  <c r="V300" i="3"/>
  <c r="F121" i="4" s="1"/>
  <c r="I121" s="1"/>
  <c r="U300" i="3"/>
  <c r="F88" i="4" s="1"/>
  <c r="I88" s="1"/>
  <c r="T300" i="3"/>
  <c r="F56" i="4" s="1"/>
  <c r="I56" s="1"/>
  <c r="AE299" i="3"/>
  <c r="D256" i="10" s="1"/>
  <c r="Q256" s="1"/>
  <c r="AD299" i="3"/>
  <c r="D388" i="10" s="1"/>
  <c r="Q388" s="1"/>
  <c r="AC299" i="3"/>
  <c r="D355" i="10" s="1"/>
  <c r="Q355" s="1"/>
  <c r="AB299" i="3"/>
  <c r="D322" i="10" s="1"/>
  <c r="Q322" s="1"/>
  <c r="AA299" i="3"/>
  <c r="D289" i="10" s="1"/>
  <c r="Q289" s="1"/>
  <c r="Z299" i="3"/>
  <c r="D27" i="10" s="1"/>
  <c r="Q27" s="1"/>
  <c r="Y299" i="3"/>
  <c r="D223" i="10" s="1"/>
  <c r="Q223" s="1"/>
  <c r="X299" i="3"/>
  <c r="D190" i="10" s="1"/>
  <c r="Q190" s="1"/>
  <c r="W299" i="3"/>
  <c r="D157" i="10" s="1"/>
  <c r="Q157" s="1"/>
  <c r="V299" i="3"/>
  <c r="D124" i="10" s="1"/>
  <c r="Q124" s="1"/>
  <c r="U299" i="3"/>
  <c r="D91" i="10" s="1"/>
  <c r="Q91" s="1"/>
  <c r="T299" i="3"/>
  <c r="D59" i="10" s="1"/>
  <c r="Q59" s="1"/>
  <c r="AE298" i="3"/>
  <c r="D250" i="4" s="1"/>
  <c r="Q250" s="1"/>
  <c r="AD298" i="3"/>
  <c r="D382" i="4" s="1"/>
  <c r="Q382" s="1"/>
  <c r="AC298" i="3"/>
  <c r="D349" i="4" s="1"/>
  <c r="Q349" s="1"/>
  <c r="AB298" i="3"/>
  <c r="D316" i="4" s="1"/>
  <c r="Q316" s="1"/>
  <c r="AA298" i="3"/>
  <c r="D283" i="4" s="1"/>
  <c r="Q283" s="1"/>
  <c r="Z298" i="3"/>
  <c r="D24" i="4" s="1"/>
  <c r="Y298" i="3"/>
  <c r="D220" i="4" s="1"/>
  <c r="Q220" s="1"/>
  <c r="X298" i="3"/>
  <c r="D187" i="4" s="1"/>
  <c r="Q187" s="1"/>
  <c r="W298" i="3"/>
  <c r="D154" i="4" s="1"/>
  <c r="Q154" s="1"/>
  <c r="V298" i="3"/>
  <c r="D121" i="4" s="1"/>
  <c r="Q121" s="1"/>
  <c r="U298" i="3"/>
  <c r="D88" i="4" s="1"/>
  <c r="Q88" s="1"/>
  <c r="T298" i="3"/>
  <c r="D56" i="4" s="1"/>
  <c r="Q56" s="1"/>
  <c r="AE297" i="3"/>
  <c r="C256" i="10" s="1"/>
  <c r="P256" s="1"/>
  <c r="AD297" i="3"/>
  <c r="C388" i="10" s="1"/>
  <c r="P388" s="1"/>
  <c r="AC297" i="3"/>
  <c r="C355" i="10" s="1"/>
  <c r="P355" s="1"/>
  <c r="AB297" i="3"/>
  <c r="C322" i="10" s="1"/>
  <c r="P322" s="1"/>
  <c r="AA297" i="3"/>
  <c r="C289" i="10" s="1"/>
  <c r="P289" s="1"/>
  <c r="Z297" i="3"/>
  <c r="C27" i="10" s="1"/>
  <c r="P27" s="1"/>
  <c r="Y297" i="3"/>
  <c r="C223" i="10" s="1"/>
  <c r="P223" s="1"/>
  <c r="X297" i="3"/>
  <c r="C190" i="10" s="1"/>
  <c r="P190" s="1"/>
  <c r="W297" i="3"/>
  <c r="C157" i="10" s="1"/>
  <c r="P157" s="1"/>
  <c r="V297" i="3"/>
  <c r="C124" i="10" s="1"/>
  <c r="P124" s="1"/>
  <c r="U297" i="3"/>
  <c r="C91" i="10" s="1"/>
  <c r="P91" s="1"/>
  <c r="T297" i="3"/>
  <c r="C59" i="10" s="1"/>
  <c r="P59" s="1"/>
  <c r="AE296" i="3"/>
  <c r="C250" i="4" s="1"/>
  <c r="P250" s="1"/>
  <c r="AD296" i="3"/>
  <c r="C382" i="4" s="1"/>
  <c r="P382" s="1"/>
  <c r="AC296" i="3"/>
  <c r="C349" i="4" s="1"/>
  <c r="P349" s="1"/>
  <c r="AB296" i="3"/>
  <c r="C316" i="4" s="1"/>
  <c r="P316" s="1"/>
  <c r="AA296" i="3"/>
  <c r="C283" i="4" s="1"/>
  <c r="P283" s="1"/>
  <c r="Z296" i="3"/>
  <c r="C24" i="4" s="1"/>
  <c r="Y296" i="3"/>
  <c r="C220" i="4" s="1"/>
  <c r="P220" s="1"/>
  <c r="X296" i="3"/>
  <c r="C187" i="4" s="1"/>
  <c r="P187" s="1"/>
  <c r="W296" i="3"/>
  <c r="C154" i="4" s="1"/>
  <c r="P154" s="1"/>
  <c r="V296" i="3"/>
  <c r="C121" i="4" s="1"/>
  <c r="P121" s="1"/>
  <c r="U296" i="3"/>
  <c r="C88" i="4" s="1"/>
  <c r="P88" s="1"/>
  <c r="T296" i="3"/>
  <c r="C56" i="4" s="1"/>
  <c r="P56" s="1"/>
  <c r="AE295" i="3"/>
  <c r="B256" i="10" s="1"/>
  <c r="O256" s="1"/>
  <c r="AD295" i="3"/>
  <c r="B388" i="10" s="1"/>
  <c r="O388" s="1"/>
  <c r="AC295" i="3"/>
  <c r="B355" i="10" s="1"/>
  <c r="O355" s="1"/>
  <c r="AB295" i="3"/>
  <c r="B322" i="10" s="1"/>
  <c r="O322" s="1"/>
  <c r="AA295" i="3"/>
  <c r="B289" i="10" s="1"/>
  <c r="O289" s="1"/>
  <c r="Z295" i="3"/>
  <c r="B27" i="10" s="1"/>
  <c r="E27" s="1"/>
  <c r="T27" s="1"/>
  <c r="Y295" i="3"/>
  <c r="B223" i="10" s="1"/>
  <c r="O223" s="1"/>
  <c r="X295" i="3"/>
  <c r="B190" i="10" s="1"/>
  <c r="O190" s="1"/>
  <c r="W295" i="3"/>
  <c r="B157" i="10" s="1"/>
  <c r="O157" s="1"/>
  <c r="V295" i="3"/>
  <c r="B124" i="10" s="1"/>
  <c r="O124" s="1"/>
  <c r="U295" i="3"/>
  <c r="B91" i="10" s="1"/>
  <c r="O91" s="1"/>
  <c r="T295" i="3"/>
  <c r="B59" i="10" s="1"/>
  <c r="O59" s="1"/>
  <c r="AE294" i="3"/>
  <c r="B250" i="4" s="1"/>
  <c r="O250" s="1"/>
  <c r="AD294" i="3"/>
  <c r="B382" i="4" s="1"/>
  <c r="O382" s="1"/>
  <c r="AC294" i="3"/>
  <c r="B349" i="4" s="1"/>
  <c r="O349" s="1"/>
  <c r="AB294" i="3"/>
  <c r="B316" i="4" s="1"/>
  <c r="O316" s="1"/>
  <c r="AA294" i="3"/>
  <c r="B283" i="4" s="1"/>
  <c r="O283" s="1"/>
  <c r="Z294" i="3"/>
  <c r="B24" i="4" s="1"/>
  <c r="E24" s="1"/>
  <c r="Y294" i="3"/>
  <c r="B220" i="4" s="1"/>
  <c r="O220" s="1"/>
  <c r="X294" i="3"/>
  <c r="B187" i="4" s="1"/>
  <c r="O187" s="1"/>
  <c r="W294" i="3"/>
  <c r="B154" i="4" s="1"/>
  <c r="O154" s="1"/>
  <c r="V294" i="3"/>
  <c r="B121" i="4" s="1"/>
  <c r="O121" s="1"/>
  <c r="U294" i="3"/>
  <c r="B88" i="4" s="1"/>
  <c r="O88" s="1"/>
  <c r="T294" i="3"/>
  <c r="B56" i="4" s="1"/>
  <c r="O56" s="1"/>
  <c r="AR293" i="3"/>
  <c r="AQ293"/>
  <c r="AP293"/>
  <c r="AO293"/>
  <c r="AN293"/>
  <c r="AM293"/>
  <c r="AL293"/>
  <c r="AK293"/>
  <c r="AJ293"/>
  <c r="AI293"/>
  <c r="AH293"/>
  <c r="AG293"/>
  <c r="AE293"/>
  <c r="AD293"/>
  <c r="AC293"/>
  <c r="AB293"/>
  <c r="AA293"/>
  <c r="Z293"/>
  <c r="Y293"/>
  <c r="X293"/>
  <c r="W293"/>
  <c r="V293"/>
  <c r="U293"/>
  <c r="T293"/>
  <c r="AR292"/>
  <c r="AQ292"/>
  <c r="AP292"/>
  <c r="AO292"/>
  <c r="AN292"/>
  <c r="AM292"/>
  <c r="AL292"/>
  <c r="AK292"/>
  <c r="AJ292"/>
  <c r="AI292"/>
  <c r="AH292"/>
  <c r="AG292"/>
  <c r="AE292"/>
  <c r="AD292"/>
  <c r="AC292"/>
  <c r="AB292"/>
  <c r="AA292"/>
  <c r="Z292"/>
  <c r="Y292"/>
  <c r="X292"/>
  <c r="W292"/>
  <c r="V292"/>
  <c r="U292"/>
  <c r="T292"/>
  <c r="AE291"/>
  <c r="N255" i="10" s="1"/>
  <c r="AD291" i="3"/>
  <c r="N387" i="10" s="1"/>
  <c r="AC291" i="3"/>
  <c r="N354" i="10" s="1"/>
  <c r="AB291" i="3"/>
  <c r="N321" i="10" s="1"/>
  <c r="AA291" i="3"/>
  <c r="N288" i="10" s="1"/>
  <c r="Z291" i="3"/>
  <c r="N26" i="10" s="1"/>
  <c r="Y291" i="3"/>
  <c r="N222" i="10" s="1"/>
  <c r="X291" i="3"/>
  <c r="N189" i="10" s="1"/>
  <c r="W291" i="3"/>
  <c r="N156" i="10" s="1"/>
  <c r="V291" i="3"/>
  <c r="N123" i="10" s="1"/>
  <c r="U291" i="3"/>
  <c r="N90" i="10" s="1"/>
  <c r="T291" i="3"/>
  <c r="N58" i="10" s="1"/>
  <c r="AE290" i="3"/>
  <c r="N249" i="4" s="1"/>
  <c r="V249" s="1"/>
  <c r="AD290" i="3"/>
  <c r="N381" i="4" s="1"/>
  <c r="AC290" i="3"/>
  <c r="N348" i="4" s="1"/>
  <c r="AB290" i="3"/>
  <c r="N315" i="4" s="1"/>
  <c r="AA290" i="3"/>
  <c r="N282" i="4" s="1"/>
  <c r="Z290" i="3"/>
  <c r="N23" i="4" s="1"/>
  <c r="V23" s="1"/>
  <c r="Y290" i="3"/>
  <c r="N219" i="4" s="1"/>
  <c r="X290" i="3"/>
  <c r="N186" i="4" s="1"/>
  <c r="W290" i="3"/>
  <c r="N153" i="4" s="1"/>
  <c r="V290" i="3"/>
  <c r="N120" i="4" s="1"/>
  <c r="U290" i="3"/>
  <c r="N87" i="4" s="1"/>
  <c r="T290" i="3"/>
  <c r="N55" i="4" s="1"/>
  <c r="AE289" i="3"/>
  <c r="L255" i="10" s="1"/>
  <c r="AD289" i="3"/>
  <c r="L387" i="10" s="1"/>
  <c r="AC289" i="3"/>
  <c r="L354" i="10" s="1"/>
  <c r="AB289" i="3"/>
  <c r="L321" i="10" s="1"/>
  <c r="AA289" i="3"/>
  <c r="L288" i="10" s="1"/>
  <c r="Z289" i="3"/>
  <c r="L26" i="10" s="1"/>
  <c r="Y289" i="3"/>
  <c r="L222" i="10" s="1"/>
  <c r="X289" i="3"/>
  <c r="L189" i="10" s="1"/>
  <c r="W289" i="3"/>
  <c r="L156" i="10" s="1"/>
  <c r="V289" i="3"/>
  <c r="L123" i="10" s="1"/>
  <c r="U289" i="3"/>
  <c r="L90" i="10" s="1"/>
  <c r="T289" i="3"/>
  <c r="L58" i="10" s="1"/>
  <c r="AE288" i="3"/>
  <c r="L249" i="4" s="1"/>
  <c r="AD288" i="3"/>
  <c r="L381" i="4" s="1"/>
  <c r="AC288" i="3"/>
  <c r="L348" i="4" s="1"/>
  <c r="AB288" i="3"/>
  <c r="L315" i="4" s="1"/>
  <c r="AA288" i="3"/>
  <c r="L282" i="4" s="1"/>
  <c r="Z288" i="3"/>
  <c r="L23" i="4" s="1"/>
  <c r="Y288" i="3"/>
  <c r="L219" i="4" s="1"/>
  <c r="X288" i="3"/>
  <c r="L186" i="4" s="1"/>
  <c r="W288" i="3"/>
  <c r="L153" i="4" s="1"/>
  <c r="V288" i="3"/>
  <c r="L120" i="4" s="1"/>
  <c r="U288" i="3"/>
  <c r="L87" i="4" s="1"/>
  <c r="T288" i="3"/>
  <c r="L55" i="4" s="1"/>
  <c r="AE287" i="3"/>
  <c r="K255" i="10" s="1"/>
  <c r="AD287" i="3"/>
  <c r="K387" i="10" s="1"/>
  <c r="AC287" i="3"/>
  <c r="K354" i="10" s="1"/>
  <c r="AB287" i="3"/>
  <c r="K321" i="10" s="1"/>
  <c r="AA287" i="3"/>
  <c r="K288" i="10" s="1"/>
  <c r="Z287" i="3"/>
  <c r="K26" i="10" s="1"/>
  <c r="Y287" i="3"/>
  <c r="K222" i="10" s="1"/>
  <c r="X287" i="3"/>
  <c r="K189" i="10" s="1"/>
  <c r="W287" i="3"/>
  <c r="K156" i="10" s="1"/>
  <c r="V287" i="3"/>
  <c r="K123" i="10" s="1"/>
  <c r="U287" i="3"/>
  <c r="K90" i="10" s="1"/>
  <c r="T287" i="3"/>
  <c r="K58" i="10" s="1"/>
  <c r="AE286" i="3"/>
  <c r="K249" i="4" s="1"/>
  <c r="AD286" i="3"/>
  <c r="K381" i="4" s="1"/>
  <c r="AC286" i="3"/>
  <c r="K348" i="4" s="1"/>
  <c r="AB286" i="3"/>
  <c r="K315" i="4" s="1"/>
  <c r="AA286" i="3"/>
  <c r="K282" i="4" s="1"/>
  <c r="Z286" i="3"/>
  <c r="K23" i="4" s="1"/>
  <c r="Y286" i="3"/>
  <c r="K219" i="4" s="1"/>
  <c r="X286" i="3"/>
  <c r="K186" i="4" s="1"/>
  <c r="W286" i="3"/>
  <c r="K153" i="4" s="1"/>
  <c r="V286" i="3"/>
  <c r="K120" i="4" s="1"/>
  <c r="U286" i="3"/>
  <c r="K87" i="4" s="1"/>
  <c r="T286" i="3"/>
  <c r="K55" i="4" s="1"/>
  <c r="AE285" i="3"/>
  <c r="J255" i="10" s="1"/>
  <c r="M255" s="1"/>
  <c r="U255" s="1"/>
  <c r="AD285" i="3"/>
  <c r="J387" i="10" s="1"/>
  <c r="M387" s="1"/>
  <c r="AC285" i="3"/>
  <c r="J354" i="10" s="1"/>
  <c r="M354" s="1"/>
  <c r="AB285" i="3"/>
  <c r="J321" i="10" s="1"/>
  <c r="M321" s="1"/>
  <c r="AA285" i="3"/>
  <c r="J288" i="10" s="1"/>
  <c r="M288" s="1"/>
  <c r="Z285" i="3"/>
  <c r="J26" i="10" s="1"/>
  <c r="M26" s="1"/>
  <c r="U26" s="1"/>
  <c r="Y285" i="3"/>
  <c r="J222" i="10" s="1"/>
  <c r="M222" s="1"/>
  <c r="X285" i="3"/>
  <c r="J189" i="10" s="1"/>
  <c r="M189" s="1"/>
  <c r="W285" i="3"/>
  <c r="J156" i="10" s="1"/>
  <c r="M156" s="1"/>
  <c r="V285" i="3"/>
  <c r="J123" i="10" s="1"/>
  <c r="M123" s="1"/>
  <c r="U285" i="3"/>
  <c r="J90" i="10" s="1"/>
  <c r="M90" s="1"/>
  <c r="T285" i="3"/>
  <c r="J58" i="10" s="1"/>
  <c r="M58" s="1"/>
  <c r="AE284" i="3"/>
  <c r="J249" i="4" s="1"/>
  <c r="M249" s="1"/>
  <c r="U249" s="1"/>
  <c r="AD284" i="3"/>
  <c r="J381" i="4" s="1"/>
  <c r="M381" s="1"/>
  <c r="AC284" i="3"/>
  <c r="J348" i="4" s="1"/>
  <c r="M348" s="1"/>
  <c r="AB284" i="3"/>
  <c r="J315" i="4" s="1"/>
  <c r="M315" s="1"/>
  <c r="AA284" i="3"/>
  <c r="J282" i="4" s="1"/>
  <c r="M282" s="1"/>
  <c r="Z284" i="3"/>
  <c r="J23" i="4" s="1"/>
  <c r="Y284" i="3"/>
  <c r="J219" i="4" s="1"/>
  <c r="M219" s="1"/>
  <c r="X284" i="3"/>
  <c r="J186" i="4" s="1"/>
  <c r="M186" s="1"/>
  <c r="W284" i="3"/>
  <c r="J153" i="4" s="1"/>
  <c r="M153" s="1"/>
  <c r="V284" i="3"/>
  <c r="J120" i="4" s="1"/>
  <c r="M120" s="1"/>
  <c r="U284" i="3"/>
  <c r="J87" i="4" s="1"/>
  <c r="M87" s="1"/>
  <c r="T284" i="3"/>
  <c r="J55" i="4" s="1"/>
  <c r="M55" s="1"/>
  <c r="AE283" i="3"/>
  <c r="H255" i="10" s="1"/>
  <c r="AD283" i="3"/>
  <c r="H387" i="10" s="1"/>
  <c r="AC283" i="3"/>
  <c r="H354" i="10" s="1"/>
  <c r="AB283" i="3"/>
  <c r="H321" i="10" s="1"/>
  <c r="AA283" i="3"/>
  <c r="H288" i="10" s="1"/>
  <c r="Z283" i="3"/>
  <c r="H26" i="10" s="1"/>
  <c r="Y283" i="3"/>
  <c r="H222" i="10" s="1"/>
  <c r="X283" i="3"/>
  <c r="H189" i="10" s="1"/>
  <c r="W283" i="3"/>
  <c r="H156" i="10" s="1"/>
  <c r="V283" i="3"/>
  <c r="H123" i="10" s="1"/>
  <c r="U283" i="3"/>
  <c r="H90" i="10" s="1"/>
  <c r="T283" i="3"/>
  <c r="H58" i="10" s="1"/>
  <c r="AE282" i="3"/>
  <c r="H249" i="4" s="1"/>
  <c r="AD282" i="3"/>
  <c r="H381" i="4" s="1"/>
  <c r="AC282" i="3"/>
  <c r="H348" i="4" s="1"/>
  <c r="AB282" i="3"/>
  <c r="H315" i="4" s="1"/>
  <c r="AA282" i="3"/>
  <c r="H282" i="4" s="1"/>
  <c r="Z282" i="3"/>
  <c r="H23" i="4" s="1"/>
  <c r="Y282" i="3"/>
  <c r="H219" i="4" s="1"/>
  <c r="X282" i="3"/>
  <c r="H186" i="4" s="1"/>
  <c r="W282" i="3"/>
  <c r="H153" i="4" s="1"/>
  <c r="V282" i="3"/>
  <c r="H120" i="4" s="1"/>
  <c r="U282" i="3"/>
  <c r="H87" i="4" s="1"/>
  <c r="T282" i="3"/>
  <c r="H55" i="4" s="1"/>
  <c r="AE281" i="3"/>
  <c r="G255" i="10" s="1"/>
  <c r="AD281" i="3"/>
  <c r="G387" i="10" s="1"/>
  <c r="AC281" i="3"/>
  <c r="G354" i="10" s="1"/>
  <c r="AB281" i="3"/>
  <c r="G321" i="10" s="1"/>
  <c r="AA281" i="3"/>
  <c r="G288" i="10" s="1"/>
  <c r="Z281" i="3"/>
  <c r="G26" i="10" s="1"/>
  <c r="Y281" i="3"/>
  <c r="G222" i="10" s="1"/>
  <c r="X281" i="3"/>
  <c r="G189" i="10" s="1"/>
  <c r="W281" i="3"/>
  <c r="G156" i="10" s="1"/>
  <c r="V281" i="3"/>
  <c r="G123" i="10" s="1"/>
  <c r="U281" i="3"/>
  <c r="G90" i="10" s="1"/>
  <c r="T281" i="3"/>
  <c r="G58" i="10" s="1"/>
  <c r="AE280" i="3"/>
  <c r="G249" i="4" s="1"/>
  <c r="AD280" i="3"/>
  <c r="G381" i="4" s="1"/>
  <c r="AC280" i="3"/>
  <c r="G348" i="4" s="1"/>
  <c r="AB280" i="3"/>
  <c r="G315" i="4" s="1"/>
  <c r="AA280" i="3"/>
  <c r="G282" i="4" s="1"/>
  <c r="Z280" i="3"/>
  <c r="G23" i="4" s="1"/>
  <c r="Y280" i="3"/>
  <c r="G219" i="4" s="1"/>
  <c r="X280" i="3"/>
  <c r="G186" i="4" s="1"/>
  <c r="W280" i="3"/>
  <c r="G153" i="4" s="1"/>
  <c r="V280" i="3"/>
  <c r="G120" i="4" s="1"/>
  <c r="U280" i="3"/>
  <c r="G87" i="4" s="1"/>
  <c r="T280" i="3"/>
  <c r="G55" i="4" s="1"/>
  <c r="AE279" i="3"/>
  <c r="F255" i="10" s="1"/>
  <c r="I255" s="1"/>
  <c r="AD279" i="3"/>
  <c r="F387" i="10" s="1"/>
  <c r="I387" s="1"/>
  <c r="AC279" i="3"/>
  <c r="F354" i="10" s="1"/>
  <c r="I354" s="1"/>
  <c r="AB279" i="3"/>
  <c r="F321" i="10" s="1"/>
  <c r="I321" s="1"/>
  <c r="AA279" i="3"/>
  <c r="F288" i="10" s="1"/>
  <c r="I288" s="1"/>
  <c r="Z279" i="3"/>
  <c r="F26" i="10" s="1"/>
  <c r="I26" s="1"/>
  <c r="Y279" i="3"/>
  <c r="F222" i="10" s="1"/>
  <c r="I222" s="1"/>
  <c r="X279" i="3"/>
  <c r="F189" i="10" s="1"/>
  <c r="I189" s="1"/>
  <c r="W279" i="3"/>
  <c r="F156" i="10" s="1"/>
  <c r="I156" s="1"/>
  <c r="V279" i="3"/>
  <c r="F123" i="10" s="1"/>
  <c r="I123" s="1"/>
  <c r="U279" i="3"/>
  <c r="F90" i="10" s="1"/>
  <c r="I90" s="1"/>
  <c r="T279" i="3"/>
  <c r="F58" i="10" s="1"/>
  <c r="I58" s="1"/>
  <c r="AE278" i="3"/>
  <c r="F249" i="4" s="1"/>
  <c r="AD278" i="3"/>
  <c r="F381" i="4" s="1"/>
  <c r="I381" s="1"/>
  <c r="AC278" i="3"/>
  <c r="F348" i="4" s="1"/>
  <c r="I348" s="1"/>
  <c r="AB278" i="3"/>
  <c r="F315" i="4" s="1"/>
  <c r="I315" s="1"/>
  <c r="AA278" i="3"/>
  <c r="F282" i="4" s="1"/>
  <c r="I282" s="1"/>
  <c r="Z278" i="3"/>
  <c r="F23" i="4" s="1"/>
  <c r="Y278" i="3"/>
  <c r="F219" i="4" s="1"/>
  <c r="I219" s="1"/>
  <c r="X278" i="3"/>
  <c r="F186" i="4" s="1"/>
  <c r="I186" s="1"/>
  <c r="W278" i="3"/>
  <c r="F153" i="4" s="1"/>
  <c r="I153" s="1"/>
  <c r="V278" i="3"/>
  <c r="F120" i="4" s="1"/>
  <c r="I120" s="1"/>
  <c r="U278" i="3"/>
  <c r="F87" i="4" s="1"/>
  <c r="I87" s="1"/>
  <c r="T278" i="3"/>
  <c r="F55" i="4" s="1"/>
  <c r="I55" s="1"/>
  <c r="AE277" i="3"/>
  <c r="D255" i="10" s="1"/>
  <c r="Q255" s="1"/>
  <c r="AD277" i="3"/>
  <c r="D387" i="10" s="1"/>
  <c r="Q387" s="1"/>
  <c r="AC277" i="3"/>
  <c r="D354" i="10" s="1"/>
  <c r="Q354" s="1"/>
  <c r="AB277" i="3"/>
  <c r="D321" i="10" s="1"/>
  <c r="Q321" s="1"/>
  <c r="AA277" i="3"/>
  <c r="D288" i="10" s="1"/>
  <c r="Q288" s="1"/>
  <c r="Z277" i="3"/>
  <c r="D26" i="10" s="1"/>
  <c r="Q26" s="1"/>
  <c r="Y277" i="3"/>
  <c r="D222" i="10" s="1"/>
  <c r="Q222" s="1"/>
  <c r="X277" i="3"/>
  <c r="D189" i="10" s="1"/>
  <c r="Q189" s="1"/>
  <c r="W277" i="3"/>
  <c r="D156" i="10" s="1"/>
  <c r="Q156" s="1"/>
  <c r="V277" i="3"/>
  <c r="D123" i="10" s="1"/>
  <c r="Q123" s="1"/>
  <c r="U277" i="3"/>
  <c r="D90" i="10" s="1"/>
  <c r="Q90" s="1"/>
  <c r="T277" i="3"/>
  <c r="D58" i="10" s="1"/>
  <c r="Q58" s="1"/>
  <c r="AE276" i="3"/>
  <c r="D249" i="4" s="1"/>
  <c r="Q249" s="1"/>
  <c r="AD276" i="3"/>
  <c r="D381" i="4" s="1"/>
  <c r="Q381" s="1"/>
  <c r="AC276" i="3"/>
  <c r="D348" i="4" s="1"/>
  <c r="Q348" s="1"/>
  <c r="AB276" i="3"/>
  <c r="D315" i="4" s="1"/>
  <c r="Q315" s="1"/>
  <c r="AA276" i="3"/>
  <c r="D282" i="4" s="1"/>
  <c r="Q282" s="1"/>
  <c r="Z276" i="3"/>
  <c r="D23" i="4" s="1"/>
  <c r="Y276" i="3"/>
  <c r="D219" i="4" s="1"/>
  <c r="Q219" s="1"/>
  <c r="X276" i="3"/>
  <c r="D186" i="4" s="1"/>
  <c r="Q186" s="1"/>
  <c r="W276" i="3"/>
  <c r="D153" i="4" s="1"/>
  <c r="Q153" s="1"/>
  <c r="V276" i="3"/>
  <c r="D120" i="4" s="1"/>
  <c r="Q120" s="1"/>
  <c r="U276" i="3"/>
  <c r="D87" i="4" s="1"/>
  <c r="Q87" s="1"/>
  <c r="T276" i="3"/>
  <c r="D55" i="4" s="1"/>
  <c r="Q55" s="1"/>
  <c r="AE275" i="3"/>
  <c r="C255" i="10" s="1"/>
  <c r="P255" s="1"/>
  <c r="AD275" i="3"/>
  <c r="C387" i="10" s="1"/>
  <c r="P387" s="1"/>
  <c r="AC275" i="3"/>
  <c r="C354" i="10" s="1"/>
  <c r="P354" s="1"/>
  <c r="AB275" i="3"/>
  <c r="C321" i="10" s="1"/>
  <c r="P321" s="1"/>
  <c r="AA275" i="3"/>
  <c r="C288" i="10" s="1"/>
  <c r="P288" s="1"/>
  <c r="Z275" i="3"/>
  <c r="C26" i="10" s="1"/>
  <c r="P26" s="1"/>
  <c r="Y275" i="3"/>
  <c r="C222" i="10" s="1"/>
  <c r="P222" s="1"/>
  <c r="X275" i="3"/>
  <c r="C189" i="10" s="1"/>
  <c r="P189" s="1"/>
  <c r="W275" i="3"/>
  <c r="C156" i="10" s="1"/>
  <c r="P156" s="1"/>
  <c r="V275" i="3"/>
  <c r="C123" i="10" s="1"/>
  <c r="P123" s="1"/>
  <c r="U275" i="3"/>
  <c r="C90" i="10" s="1"/>
  <c r="P90" s="1"/>
  <c r="T275" i="3"/>
  <c r="C58" i="10" s="1"/>
  <c r="P58" s="1"/>
  <c r="AE274" i="3"/>
  <c r="C249" i="4" s="1"/>
  <c r="P249" s="1"/>
  <c r="AD274" i="3"/>
  <c r="C381" i="4" s="1"/>
  <c r="P381" s="1"/>
  <c r="AC274" i="3"/>
  <c r="C348" i="4" s="1"/>
  <c r="P348" s="1"/>
  <c r="AB274" i="3"/>
  <c r="C315" i="4" s="1"/>
  <c r="P315" s="1"/>
  <c r="AA274" i="3"/>
  <c r="C282" i="4" s="1"/>
  <c r="P282" s="1"/>
  <c r="Z274" i="3"/>
  <c r="C23" i="4" s="1"/>
  <c r="Y274" i="3"/>
  <c r="C219" i="4" s="1"/>
  <c r="P219" s="1"/>
  <c r="X274" i="3"/>
  <c r="C186" i="4" s="1"/>
  <c r="P186" s="1"/>
  <c r="W274" i="3"/>
  <c r="C153" i="4" s="1"/>
  <c r="P153" s="1"/>
  <c r="V274" i="3"/>
  <c r="C120" i="4" s="1"/>
  <c r="P120" s="1"/>
  <c r="U274" i="3"/>
  <c r="C87" i="4" s="1"/>
  <c r="P87" s="1"/>
  <c r="T274" i="3"/>
  <c r="C55" i="4" s="1"/>
  <c r="P55" s="1"/>
  <c r="AE273" i="3"/>
  <c r="B255" i="10" s="1"/>
  <c r="O255" s="1"/>
  <c r="AD273" i="3"/>
  <c r="B387" i="10" s="1"/>
  <c r="O387" s="1"/>
  <c r="AC273" i="3"/>
  <c r="B354" i="10" s="1"/>
  <c r="O354" s="1"/>
  <c r="AB273" i="3"/>
  <c r="B321" i="10" s="1"/>
  <c r="O321" s="1"/>
  <c r="AA273" i="3"/>
  <c r="B288" i="10" s="1"/>
  <c r="O288" s="1"/>
  <c r="Z273" i="3"/>
  <c r="B26" i="10" s="1"/>
  <c r="E26" s="1"/>
  <c r="T26" s="1"/>
  <c r="Y273" i="3"/>
  <c r="B222" i="10" s="1"/>
  <c r="O222" s="1"/>
  <c r="X273" i="3"/>
  <c r="B189" i="10" s="1"/>
  <c r="O189" s="1"/>
  <c r="W273" i="3"/>
  <c r="B156" i="10" s="1"/>
  <c r="O156" s="1"/>
  <c r="V273" i="3"/>
  <c r="B123" i="10" s="1"/>
  <c r="O123" s="1"/>
  <c r="U273" i="3"/>
  <c r="B90" i="10" s="1"/>
  <c r="O90" s="1"/>
  <c r="T273" i="3"/>
  <c r="B58" i="10" s="1"/>
  <c r="O58" s="1"/>
  <c r="AE272" i="3"/>
  <c r="B249" i="4" s="1"/>
  <c r="O249" s="1"/>
  <c r="AD272" i="3"/>
  <c r="B381" i="4" s="1"/>
  <c r="O381" s="1"/>
  <c r="AC272" i="3"/>
  <c r="B348" i="4" s="1"/>
  <c r="O348" s="1"/>
  <c r="AB272" i="3"/>
  <c r="B315" i="4" s="1"/>
  <c r="O315" s="1"/>
  <c r="AA272" i="3"/>
  <c r="B282" i="4" s="1"/>
  <c r="O282" s="1"/>
  <c r="Z272" i="3"/>
  <c r="B23" i="4" s="1"/>
  <c r="E23" s="1"/>
  <c r="Y272" i="3"/>
  <c r="B219" i="4" s="1"/>
  <c r="O219" s="1"/>
  <c r="X272" i="3"/>
  <c r="B186" i="4" s="1"/>
  <c r="O186" s="1"/>
  <c r="W272" i="3"/>
  <c r="B153" i="4" s="1"/>
  <c r="O153" s="1"/>
  <c r="V272" i="3"/>
  <c r="B120" i="4" s="1"/>
  <c r="O120" s="1"/>
  <c r="U272" i="3"/>
  <c r="B87" i="4" s="1"/>
  <c r="O87" s="1"/>
  <c r="T272" i="3"/>
  <c r="B55" i="4" s="1"/>
  <c r="O55" s="1"/>
  <c r="AR271" i="3"/>
  <c r="AQ271"/>
  <c r="AP271"/>
  <c r="AO271"/>
  <c r="AN271"/>
  <c r="AM271"/>
  <c r="AL271"/>
  <c r="AK271"/>
  <c r="AJ271"/>
  <c r="AI271"/>
  <c r="AH271"/>
  <c r="AG271"/>
  <c r="AE271"/>
  <c r="AD271"/>
  <c r="AC271"/>
  <c r="AB271"/>
  <c r="AA271"/>
  <c r="Z271"/>
  <c r="Y271"/>
  <c r="X271"/>
  <c r="W271"/>
  <c r="V271"/>
  <c r="U271"/>
  <c r="T271"/>
  <c r="AR270"/>
  <c r="AQ270"/>
  <c r="AP270"/>
  <c r="AO270"/>
  <c r="AN270"/>
  <c r="AM270"/>
  <c r="AL270"/>
  <c r="AK270"/>
  <c r="AJ270"/>
  <c r="AI270"/>
  <c r="AH270"/>
  <c r="AG270"/>
  <c r="AE270"/>
  <c r="AD270"/>
  <c r="AC270"/>
  <c r="AB270"/>
  <c r="AA270"/>
  <c r="Z270"/>
  <c r="Y270"/>
  <c r="X270"/>
  <c r="W270"/>
  <c r="V270"/>
  <c r="U270"/>
  <c r="T270"/>
  <c r="AE269"/>
  <c r="N253" i="10" s="1"/>
  <c r="AD269" i="3"/>
  <c r="N385" i="10" s="1"/>
  <c r="AC269" i="3"/>
  <c r="N352" i="10" s="1"/>
  <c r="AB269" i="3"/>
  <c r="N319" i="10" s="1"/>
  <c r="AA269" i="3"/>
  <c r="N286" i="10" s="1"/>
  <c r="Z269" i="3"/>
  <c r="N24" i="10" s="1"/>
  <c r="V24" s="1"/>
  <c r="Y269" i="3"/>
  <c r="N220" i="10" s="1"/>
  <c r="X269" i="3"/>
  <c r="N187" i="10" s="1"/>
  <c r="W269" i="3"/>
  <c r="N154" i="10" s="1"/>
  <c r="V269" i="3"/>
  <c r="N121" i="10" s="1"/>
  <c r="U269" i="3"/>
  <c r="N88" i="10" s="1"/>
  <c r="T269" i="3"/>
  <c r="N56" i="10" s="1"/>
  <c r="AE268" i="3"/>
  <c r="N248" i="4" s="1"/>
  <c r="V248" s="1"/>
  <c r="AD268" i="3"/>
  <c r="N379" i="4" s="1"/>
  <c r="AC268" i="3"/>
  <c r="N346" i="4" s="1"/>
  <c r="AB268" i="3"/>
  <c r="N313" i="4" s="1"/>
  <c r="AA268" i="3"/>
  <c r="N280" i="4" s="1"/>
  <c r="Z268" i="3"/>
  <c r="N22" i="4" s="1"/>
  <c r="V22" s="1"/>
  <c r="Y268" i="3"/>
  <c r="N217" i="4" s="1"/>
  <c r="X268" i="3"/>
  <c r="N184" i="4" s="1"/>
  <c r="W268" i="3"/>
  <c r="N151" i="4" s="1"/>
  <c r="V268" i="3"/>
  <c r="N118" i="4" s="1"/>
  <c r="U268" i="3"/>
  <c r="N85" i="4" s="1"/>
  <c r="T268" i="3"/>
  <c r="N53" i="4" s="1"/>
  <c r="AE267" i="3"/>
  <c r="L253" i="10" s="1"/>
  <c r="AD267" i="3"/>
  <c r="L385" i="10" s="1"/>
  <c r="AC267" i="3"/>
  <c r="L352" i="10" s="1"/>
  <c r="AB267" i="3"/>
  <c r="L319" i="10" s="1"/>
  <c r="AA267" i="3"/>
  <c r="L286" i="10" s="1"/>
  <c r="Z267" i="3"/>
  <c r="L24" i="10" s="1"/>
  <c r="Y267" i="3"/>
  <c r="L220" i="10" s="1"/>
  <c r="X267" i="3"/>
  <c r="L187" i="10" s="1"/>
  <c r="W267" i="3"/>
  <c r="L154" i="10" s="1"/>
  <c r="V267" i="3"/>
  <c r="L121" i="10" s="1"/>
  <c r="U267" i="3"/>
  <c r="L88" i="10" s="1"/>
  <c r="T267" i="3"/>
  <c r="L56" i="10" s="1"/>
  <c r="AE266" i="3"/>
  <c r="L248" i="4" s="1"/>
  <c r="AD266" i="3"/>
  <c r="L379" i="4" s="1"/>
  <c r="AC266" i="3"/>
  <c r="L346" i="4" s="1"/>
  <c r="AB266" i="3"/>
  <c r="L313" i="4" s="1"/>
  <c r="AA266" i="3"/>
  <c r="L280" i="4" s="1"/>
  <c r="Z266" i="3"/>
  <c r="L22" i="4" s="1"/>
  <c r="Y266" i="3"/>
  <c r="L217" i="4" s="1"/>
  <c r="X266" i="3"/>
  <c r="L184" i="4" s="1"/>
  <c r="W266" i="3"/>
  <c r="L151" i="4" s="1"/>
  <c r="V266" i="3"/>
  <c r="L118" i="4" s="1"/>
  <c r="U266" i="3"/>
  <c r="L85" i="4" s="1"/>
  <c r="T266" i="3"/>
  <c r="L53" i="4" s="1"/>
  <c r="AE265" i="3"/>
  <c r="K253" i="10" s="1"/>
  <c r="AD265" i="3"/>
  <c r="K385" i="10" s="1"/>
  <c r="AC265" i="3"/>
  <c r="K352" i="10" s="1"/>
  <c r="AB265" i="3"/>
  <c r="K319" i="10" s="1"/>
  <c r="AA265" i="3"/>
  <c r="K286" i="10" s="1"/>
  <c r="Z265" i="3"/>
  <c r="K24" i="10" s="1"/>
  <c r="Y265" i="3"/>
  <c r="K220" i="10" s="1"/>
  <c r="X265" i="3"/>
  <c r="K187" i="10" s="1"/>
  <c r="W265" i="3"/>
  <c r="K154" i="10" s="1"/>
  <c r="V265" i="3"/>
  <c r="K121" i="10" s="1"/>
  <c r="U265" i="3"/>
  <c r="K88" i="10" s="1"/>
  <c r="T265" i="3"/>
  <c r="K56" i="10" s="1"/>
  <c r="AE264" i="3"/>
  <c r="K248" i="4" s="1"/>
  <c r="AD264" i="3"/>
  <c r="K379" i="4" s="1"/>
  <c r="AC264" i="3"/>
  <c r="K346" i="4" s="1"/>
  <c r="AB264" i="3"/>
  <c r="K313" i="4" s="1"/>
  <c r="AA264" i="3"/>
  <c r="K280" i="4" s="1"/>
  <c r="Z264" i="3"/>
  <c r="K22" i="4" s="1"/>
  <c r="Y264" i="3"/>
  <c r="K217" i="4" s="1"/>
  <c r="X264" i="3"/>
  <c r="K184" i="4" s="1"/>
  <c r="W264" i="3"/>
  <c r="K151" i="4" s="1"/>
  <c r="V264" i="3"/>
  <c r="K118" i="4" s="1"/>
  <c r="U264" i="3"/>
  <c r="K85" i="4" s="1"/>
  <c r="T264" i="3"/>
  <c r="K53" i="4" s="1"/>
  <c r="AE263" i="3"/>
  <c r="J253" i="10" s="1"/>
  <c r="M253" s="1"/>
  <c r="U253" s="1"/>
  <c r="AD263" i="3"/>
  <c r="J385" i="10" s="1"/>
  <c r="M385" s="1"/>
  <c r="AC263" i="3"/>
  <c r="J352" i="10" s="1"/>
  <c r="M352" s="1"/>
  <c r="AB263" i="3"/>
  <c r="J319" i="10" s="1"/>
  <c r="M319" s="1"/>
  <c r="AA263" i="3"/>
  <c r="J286" i="10" s="1"/>
  <c r="M286" s="1"/>
  <c r="Z263" i="3"/>
  <c r="J24" i="10" s="1"/>
  <c r="M24" s="1"/>
  <c r="U24" s="1"/>
  <c r="Y263" i="3"/>
  <c r="J220" i="10" s="1"/>
  <c r="M220" s="1"/>
  <c r="X263" i="3"/>
  <c r="J187" i="10" s="1"/>
  <c r="M187" s="1"/>
  <c r="W263" i="3"/>
  <c r="J154" i="10" s="1"/>
  <c r="M154" s="1"/>
  <c r="V263" i="3"/>
  <c r="J121" i="10" s="1"/>
  <c r="M121" s="1"/>
  <c r="U263" i="3"/>
  <c r="J88" i="10" s="1"/>
  <c r="M88" s="1"/>
  <c r="T263" i="3"/>
  <c r="J56" i="10" s="1"/>
  <c r="M56" s="1"/>
  <c r="AE262" i="3"/>
  <c r="J248" i="4" s="1"/>
  <c r="M248" s="1"/>
  <c r="U248" s="1"/>
  <c r="AD262" i="3"/>
  <c r="J379" i="4" s="1"/>
  <c r="M379" s="1"/>
  <c r="AC262" i="3"/>
  <c r="J346" i="4" s="1"/>
  <c r="M346" s="1"/>
  <c r="AB262" i="3"/>
  <c r="J313" i="4" s="1"/>
  <c r="M313" s="1"/>
  <c r="AA262" i="3"/>
  <c r="J280" i="4" s="1"/>
  <c r="M280" s="1"/>
  <c r="Z262" i="3"/>
  <c r="J22" i="4" s="1"/>
  <c r="Y262" i="3"/>
  <c r="J217" i="4" s="1"/>
  <c r="M217" s="1"/>
  <c r="X262" i="3"/>
  <c r="J184" i="4" s="1"/>
  <c r="M184" s="1"/>
  <c r="W262" i="3"/>
  <c r="J151" i="4" s="1"/>
  <c r="M151" s="1"/>
  <c r="V262" i="3"/>
  <c r="J118" i="4" s="1"/>
  <c r="M118" s="1"/>
  <c r="U262" i="3"/>
  <c r="J85" i="4" s="1"/>
  <c r="M85" s="1"/>
  <c r="T262" i="3"/>
  <c r="J53" i="4" s="1"/>
  <c r="M53" s="1"/>
  <c r="AE261" i="3"/>
  <c r="H253" i="10" s="1"/>
  <c r="AD261" i="3"/>
  <c r="H385" i="10" s="1"/>
  <c r="AC261" i="3"/>
  <c r="H352" i="10" s="1"/>
  <c r="AB261" i="3"/>
  <c r="H319" i="10" s="1"/>
  <c r="AA261" i="3"/>
  <c r="H286" i="10" s="1"/>
  <c r="Z261" i="3"/>
  <c r="H24" i="10" s="1"/>
  <c r="Y261" i="3"/>
  <c r="H220" i="10" s="1"/>
  <c r="X261" i="3"/>
  <c r="H187" i="10" s="1"/>
  <c r="W261" i="3"/>
  <c r="H154" i="10" s="1"/>
  <c r="V261" i="3"/>
  <c r="H121" i="10" s="1"/>
  <c r="U261" i="3"/>
  <c r="H88" i="10" s="1"/>
  <c r="T261" i="3"/>
  <c r="H56" i="10" s="1"/>
  <c r="AE260" i="3"/>
  <c r="H248" i="4" s="1"/>
  <c r="AD260" i="3"/>
  <c r="H379" i="4" s="1"/>
  <c r="AC260" i="3"/>
  <c r="H346" i="4" s="1"/>
  <c r="AB260" i="3"/>
  <c r="H313" i="4" s="1"/>
  <c r="AA260" i="3"/>
  <c r="H280" i="4" s="1"/>
  <c r="Z260" i="3"/>
  <c r="H22" i="4" s="1"/>
  <c r="Y260" i="3"/>
  <c r="H217" i="4" s="1"/>
  <c r="X260" i="3"/>
  <c r="H184" i="4" s="1"/>
  <c r="W260" i="3"/>
  <c r="H151" i="4" s="1"/>
  <c r="V260" i="3"/>
  <c r="H118" i="4" s="1"/>
  <c r="U260" i="3"/>
  <c r="H85" i="4" s="1"/>
  <c r="T260" i="3"/>
  <c r="H53" i="4" s="1"/>
  <c r="AE259" i="3"/>
  <c r="G253" i="10" s="1"/>
  <c r="AD259" i="3"/>
  <c r="G385" i="10" s="1"/>
  <c r="AC259" i="3"/>
  <c r="G352" i="10" s="1"/>
  <c r="AB259" i="3"/>
  <c r="G319" i="10" s="1"/>
  <c r="AA259" i="3"/>
  <c r="G286" i="10" s="1"/>
  <c r="Z259" i="3"/>
  <c r="G24" i="10" s="1"/>
  <c r="Y259" i="3"/>
  <c r="G220" i="10" s="1"/>
  <c r="X259" i="3"/>
  <c r="G187" i="10" s="1"/>
  <c r="W259" i="3"/>
  <c r="G154" i="10" s="1"/>
  <c r="V259" i="3"/>
  <c r="G121" i="10" s="1"/>
  <c r="U259" i="3"/>
  <c r="G88" i="10" s="1"/>
  <c r="T259" i="3"/>
  <c r="G56" i="10" s="1"/>
  <c r="AE258" i="3"/>
  <c r="G248" i="4" s="1"/>
  <c r="AD258" i="3"/>
  <c r="G379" i="4" s="1"/>
  <c r="AC258" i="3"/>
  <c r="G346" i="4" s="1"/>
  <c r="AB258" i="3"/>
  <c r="G313" i="4" s="1"/>
  <c r="AA258" i="3"/>
  <c r="G280" i="4" s="1"/>
  <c r="Z258" i="3"/>
  <c r="G22" i="4" s="1"/>
  <c r="Y258" i="3"/>
  <c r="G217" i="4" s="1"/>
  <c r="X258" i="3"/>
  <c r="G184" i="4" s="1"/>
  <c r="W258" i="3"/>
  <c r="G151" i="4" s="1"/>
  <c r="V258" i="3"/>
  <c r="G118" i="4" s="1"/>
  <c r="U258" i="3"/>
  <c r="G85" i="4" s="1"/>
  <c r="T258" i="3"/>
  <c r="G53" i="4" s="1"/>
  <c r="AE257" i="3"/>
  <c r="F253" i="10" s="1"/>
  <c r="I253" s="1"/>
  <c r="AD257" i="3"/>
  <c r="F385" i="10" s="1"/>
  <c r="I385" s="1"/>
  <c r="AC257" i="3"/>
  <c r="F352" i="10" s="1"/>
  <c r="I352" s="1"/>
  <c r="AB257" i="3"/>
  <c r="F319" i="10" s="1"/>
  <c r="I319" s="1"/>
  <c r="AA257" i="3"/>
  <c r="F286" i="10" s="1"/>
  <c r="I286" s="1"/>
  <c r="Z257" i="3"/>
  <c r="F24" i="10" s="1"/>
  <c r="I24" s="1"/>
  <c r="Y257" i="3"/>
  <c r="F220" i="10" s="1"/>
  <c r="I220" s="1"/>
  <c r="X257" i="3"/>
  <c r="F187" i="10" s="1"/>
  <c r="I187" s="1"/>
  <c r="W257" i="3"/>
  <c r="F154" i="10" s="1"/>
  <c r="I154" s="1"/>
  <c r="V257" i="3"/>
  <c r="F121" i="10" s="1"/>
  <c r="I121" s="1"/>
  <c r="U257" i="3"/>
  <c r="F88" i="10" s="1"/>
  <c r="I88" s="1"/>
  <c r="T257" i="3"/>
  <c r="F56" i="10" s="1"/>
  <c r="I56" s="1"/>
  <c r="AE256" i="3"/>
  <c r="F248" i="4" s="1"/>
  <c r="AD256" i="3"/>
  <c r="F379" i="4" s="1"/>
  <c r="I379" s="1"/>
  <c r="AC256" i="3"/>
  <c r="F346" i="4" s="1"/>
  <c r="I346" s="1"/>
  <c r="AB256" i="3"/>
  <c r="F313" i="4" s="1"/>
  <c r="I313" s="1"/>
  <c r="AA256" i="3"/>
  <c r="F280" i="4" s="1"/>
  <c r="I280" s="1"/>
  <c r="Z256" i="3"/>
  <c r="F22" i="4" s="1"/>
  <c r="Y256" i="3"/>
  <c r="F217" i="4" s="1"/>
  <c r="I217" s="1"/>
  <c r="X256" i="3"/>
  <c r="F184" i="4" s="1"/>
  <c r="I184" s="1"/>
  <c r="W256" i="3"/>
  <c r="F151" i="4" s="1"/>
  <c r="I151" s="1"/>
  <c r="V256" i="3"/>
  <c r="F118" i="4" s="1"/>
  <c r="I118" s="1"/>
  <c r="U256" i="3"/>
  <c r="F85" i="4" s="1"/>
  <c r="I85" s="1"/>
  <c r="T256" i="3"/>
  <c r="F53" i="4" s="1"/>
  <c r="I53" s="1"/>
  <c r="AE255" i="3"/>
  <c r="D253" i="10" s="1"/>
  <c r="Q253" s="1"/>
  <c r="AD255" i="3"/>
  <c r="D385" i="10" s="1"/>
  <c r="Q385" s="1"/>
  <c r="AC255" i="3"/>
  <c r="D352" i="10" s="1"/>
  <c r="Q352" s="1"/>
  <c r="AB255" i="3"/>
  <c r="D319" i="10" s="1"/>
  <c r="Q319" s="1"/>
  <c r="AA255" i="3"/>
  <c r="D286" i="10" s="1"/>
  <c r="Q286" s="1"/>
  <c r="Z255" i="3"/>
  <c r="D24" i="10" s="1"/>
  <c r="Q24" s="1"/>
  <c r="Y255" i="3"/>
  <c r="D220" i="10" s="1"/>
  <c r="Q220" s="1"/>
  <c r="X255" i="3"/>
  <c r="D187" i="10" s="1"/>
  <c r="Q187" s="1"/>
  <c r="W255" i="3"/>
  <c r="D154" i="10" s="1"/>
  <c r="Q154" s="1"/>
  <c r="V255" i="3"/>
  <c r="D121" i="10" s="1"/>
  <c r="Q121" s="1"/>
  <c r="U255" i="3"/>
  <c r="D88" i="10" s="1"/>
  <c r="Q88" s="1"/>
  <c r="T255" i="3"/>
  <c r="D56" i="10" s="1"/>
  <c r="Q56" s="1"/>
  <c r="AE254" i="3"/>
  <c r="D248" i="4" s="1"/>
  <c r="Q248" s="1"/>
  <c r="AD254" i="3"/>
  <c r="D379" i="4" s="1"/>
  <c r="Q379" s="1"/>
  <c r="AC254" i="3"/>
  <c r="D346" i="4" s="1"/>
  <c r="Q346" s="1"/>
  <c r="AB254" i="3"/>
  <c r="D313" i="4" s="1"/>
  <c r="Q313" s="1"/>
  <c r="AA254" i="3"/>
  <c r="D280" i="4" s="1"/>
  <c r="Q280" s="1"/>
  <c r="Z254" i="3"/>
  <c r="D22" i="4" s="1"/>
  <c r="Y254" i="3"/>
  <c r="D217" i="4" s="1"/>
  <c r="Q217" s="1"/>
  <c r="X254" i="3"/>
  <c r="D184" i="4" s="1"/>
  <c r="Q184" s="1"/>
  <c r="W254" i="3"/>
  <c r="D151" i="4" s="1"/>
  <c r="Q151" s="1"/>
  <c r="V254" i="3"/>
  <c r="D118" i="4" s="1"/>
  <c r="Q118" s="1"/>
  <c r="U254" i="3"/>
  <c r="D85" i="4" s="1"/>
  <c r="Q85" s="1"/>
  <c r="T254" i="3"/>
  <c r="D53" i="4" s="1"/>
  <c r="Q53" s="1"/>
  <c r="AE253" i="3"/>
  <c r="C253" i="10" s="1"/>
  <c r="P253" s="1"/>
  <c r="AD253" i="3"/>
  <c r="C385" i="10" s="1"/>
  <c r="P385" s="1"/>
  <c r="AC253" i="3"/>
  <c r="C352" i="10" s="1"/>
  <c r="P352" s="1"/>
  <c r="AB253" i="3"/>
  <c r="C319" i="10" s="1"/>
  <c r="P319" s="1"/>
  <c r="AA253" i="3"/>
  <c r="C286" i="10" s="1"/>
  <c r="P286" s="1"/>
  <c r="Z253" i="3"/>
  <c r="C24" i="10" s="1"/>
  <c r="P24" s="1"/>
  <c r="Y253" i="3"/>
  <c r="C220" i="10" s="1"/>
  <c r="P220" s="1"/>
  <c r="X253" i="3"/>
  <c r="C187" i="10" s="1"/>
  <c r="P187" s="1"/>
  <c r="W253" i="3"/>
  <c r="C154" i="10" s="1"/>
  <c r="P154" s="1"/>
  <c r="V253" i="3"/>
  <c r="C121" i="10" s="1"/>
  <c r="P121" s="1"/>
  <c r="U253" i="3"/>
  <c r="C88" i="10" s="1"/>
  <c r="P88" s="1"/>
  <c r="T253" i="3"/>
  <c r="C56" i="10" s="1"/>
  <c r="P56" s="1"/>
  <c r="AE252" i="3"/>
  <c r="C248" i="4" s="1"/>
  <c r="P248" s="1"/>
  <c r="AD252" i="3"/>
  <c r="C379" i="4" s="1"/>
  <c r="P379" s="1"/>
  <c r="AC252" i="3"/>
  <c r="C346" i="4" s="1"/>
  <c r="P346" s="1"/>
  <c r="AB252" i="3"/>
  <c r="C313" i="4" s="1"/>
  <c r="P313" s="1"/>
  <c r="AA252" i="3"/>
  <c r="C280" i="4" s="1"/>
  <c r="P280" s="1"/>
  <c r="Z252" i="3"/>
  <c r="C22" i="4" s="1"/>
  <c r="Y252" i="3"/>
  <c r="C217" i="4" s="1"/>
  <c r="P217" s="1"/>
  <c r="X252" i="3"/>
  <c r="C184" i="4" s="1"/>
  <c r="P184" s="1"/>
  <c r="W252" i="3"/>
  <c r="C151" i="4" s="1"/>
  <c r="P151" s="1"/>
  <c r="V252" i="3"/>
  <c r="C118" i="4" s="1"/>
  <c r="P118" s="1"/>
  <c r="U252" i="3"/>
  <c r="C85" i="4" s="1"/>
  <c r="P85" s="1"/>
  <c r="T252" i="3"/>
  <c r="C53" i="4" s="1"/>
  <c r="P53" s="1"/>
  <c r="AE251" i="3"/>
  <c r="B253" i="10" s="1"/>
  <c r="O253" s="1"/>
  <c r="AD251" i="3"/>
  <c r="B385" i="10" s="1"/>
  <c r="AC251" i="3"/>
  <c r="B352" i="10" s="1"/>
  <c r="O352" s="1"/>
  <c r="AB251" i="3"/>
  <c r="B319" i="10" s="1"/>
  <c r="O319" s="1"/>
  <c r="AA251" i="3"/>
  <c r="B286" i="10" s="1"/>
  <c r="O286" s="1"/>
  <c r="Z251" i="3"/>
  <c r="B24" i="10" s="1"/>
  <c r="Y251" i="3"/>
  <c r="B220" i="10" s="1"/>
  <c r="X251" i="3"/>
  <c r="B187" i="10" s="1"/>
  <c r="W251" i="3"/>
  <c r="B154" i="10" s="1"/>
  <c r="V251" i="3"/>
  <c r="B121" i="10" s="1"/>
  <c r="O121" s="1"/>
  <c r="U251" i="3"/>
  <c r="B88" i="10" s="1"/>
  <c r="O88" s="1"/>
  <c r="T251" i="3"/>
  <c r="B56" i="10" s="1"/>
  <c r="O56" s="1"/>
  <c r="AE250" i="3"/>
  <c r="B248" i="4" s="1"/>
  <c r="AD250" i="3"/>
  <c r="B379" i="4" s="1"/>
  <c r="O379" s="1"/>
  <c r="AC250" i="3"/>
  <c r="B346" i="4" s="1"/>
  <c r="O346" s="1"/>
  <c r="AB250" i="3"/>
  <c r="B313" i="4" s="1"/>
  <c r="AA250" i="3"/>
  <c r="B280" i="4" s="1"/>
  <c r="O280" s="1"/>
  <c r="Z250" i="3"/>
  <c r="B22" i="4" s="1"/>
  <c r="E22" s="1"/>
  <c r="Y250" i="3"/>
  <c r="B217" i="4" s="1"/>
  <c r="X250" i="3"/>
  <c r="B184" i="4" s="1"/>
  <c r="O184" s="1"/>
  <c r="W250" i="3"/>
  <c r="B151" i="4" s="1"/>
  <c r="V250" i="3"/>
  <c r="B118" i="4" s="1"/>
  <c r="U250" i="3"/>
  <c r="B85" i="4" s="1"/>
  <c r="T250" i="3"/>
  <c r="B53" i="4" s="1"/>
  <c r="O53" s="1"/>
  <c r="AR249" i="3"/>
  <c r="AQ249"/>
  <c r="AP249"/>
  <c r="AO249"/>
  <c r="AN249"/>
  <c r="AM249"/>
  <c r="AL249"/>
  <c r="AK249"/>
  <c r="AJ249"/>
  <c r="AI249"/>
  <c r="AH249"/>
  <c r="AG249"/>
  <c r="AE249"/>
  <c r="AD249"/>
  <c r="AC249"/>
  <c r="AB249"/>
  <c r="AA249"/>
  <c r="Z249"/>
  <c r="Y249"/>
  <c r="X249"/>
  <c r="W249"/>
  <c r="V249"/>
  <c r="U249"/>
  <c r="T249"/>
  <c r="AR248"/>
  <c r="AQ248"/>
  <c r="AP248"/>
  <c r="AO248"/>
  <c r="AN248"/>
  <c r="AM248"/>
  <c r="AL248"/>
  <c r="AK248"/>
  <c r="AJ248"/>
  <c r="AI248"/>
  <c r="AH248"/>
  <c r="AG248"/>
  <c r="AE248"/>
  <c r="AD248"/>
  <c r="AC248"/>
  <c r="AB248"/>
  <c r="AA248"/>
  <c r="Z248"/>
  <c r="Y248"/>
  <c r="X248"/>
  <c r="W248"/>
  <c r="V248"/>
  <c r="U248"/>
  <c r="T248"/>
  <c r="AE247"/>
  <c r="N252" i="10" s="1"/>
  <c r="AD247" i="3"/>
  <c r="N384" i="10" s="1"/>
  <c r="AC247" i="3"/>
  <c r="N351" i="10" s="1"/>
  <c r="AB247" i="3"/>
  <c r="N318" i="10" s="1"/>
  <c r="AA247" i="3"/>
  <c r="N285" i="10" s="1"/>
  <c r="Z247" i="3"/>
  <c r="N23" i="10" s="1"/>
  <c r="Y247" i="3"/>
  <c r="N219" i="10" s="1"/>
  <c r="X247" i="3"/>
  <c r="N186" i="10" s="1"/>
  <c r="W247" i="3"/>
  <c r="N153" i="10" s="1"/>
  <c r="V247" i="3"/>
  <c r="N120" i="10" s="1"/>
  <c r="U247" i="3"/>
  <c r="N87" i="10" s="1"/>
  <c r="T247" i="3"/>
  <c r="N55" i="10" s="1"/>
  <c r="AE246" i="3"/>
  <c r="N247" i="4" s="1"/>
  <c r="V247" s="1"/>
  <c r="AD246" i="3"/>
  <c r="N378" i="4" s="1"/>
  <c r="AC246" i="3"/>
  <c r="N345" i="4" s="1"/>
  <c r="AB246" i="3"/>
  <c r="N312" i="4" s="1"/>
  <c r="AA246" i="3"/>
  <c r="N279" i="4" s="1"/>
  <c r="Z246" i="3"/>
  <c r="N21" i="4" s="1"/>
  <c r="V21" s="1"/>
  <c r="Y246" i="3"/>
  <c r="N216" i="4" s="1"/>
  <c r="X246" i="3"/>
  <c r="N183" i="4" s="1"/>
  <c r="W246" i="3"/>
  <c r="N150" i="4" s="1"/>
  <c r="V246" i="3"/>
  <c r="N117" i="4" s="1"/>
  <c r="U246" i="3"/>
  <c r="N84" i="4" s="1"/>
  <c r="T246" i="3"/>
  <c r="N52" i="4" s="1"/>
  <c r="AE245" i="3"/>
  <c r="L252" i="10" s="1"/>
  <c r="AD245" i="3"/>
  <c r="L384" i="10" s="1"/>
  <c r="AC245" i="3"/>
  <c r="L351" i="10" s="1"/>
  <c r="AB245" i="3"/>
  <c r="L318" i="10" s="1"/>
  <c r="AA245" i="3"/>
  <c r="L285" i="10" s="1"/>
  <c r="Z245" i="3"/>
  <c r="L23" i="10" s="1"/>
  <c r="Y245" i="3"/>
  <c r="L219" i="10" s="1"/>
  <c r="X245" i="3"/>
  <c r="L186" i="10" s="1"/>
  <c r="W245" i="3"/>
  <c r="L153" i="10" s="1"/>
  <c r="V245" i="3"/>
  <c r="L120" i="10" s="1"/>
  <c r="U245" i="3"/>
  <c r="L87" i="10" s="1"/>
  <c r="T245" i="3"/>
  <c r="L55" i="10" s="1"/>
  <c r="AE244" i="3"/>
  <c r="L247" i="4" s="1"/>
  <c r="AD244" i="3"/>
  <c r="L378" i="4" s="1"/>
  <c r="AC244" i="3"/>
  <c r="L345" i="4" s="1"/>
  <c r="AB244" i="3"/>
  <c r="L312" i="4" s="1"/>
  <c r="AA244" i="3"/>
  <c r="L279" i="4" s="1"/>
  <c r="Z244" i="3"/>
  <c r="L21" i="4" s="1"/>
  <c r="Y244" i="3"/>
  <c r="L216" i="4" s="1"/>
  <c r="X244" i="3"/>
  <c r="L183" i="4" s="1"/>
  <c r="W244" i="3"/>
  <c r="L150" i="4" s="1"/>
  <c r="V244" i="3"/>
  <c r="L117" i="4" s="1"/>
  <c r="U244" i="3"/>
  <c r="L84" i="4" s="1"/>
  <c r="T244" i="3"/>
  <c r="L52" i="4" s="1"/>
  <c r="AE243" i="3"/>
  <c r="K252" i="10" s="1"/>
  <c r="AD243" i="3"/>
  <c r="K384" i="10" s="1"/>
  <c r="AC243" i="3"/>
  <c r="K351" i="10" s="1"/>
  <c r="AB243" i="3"/>
  <c r="K318" i="10" s="1"/>
  <c r="AA243" i="3"/>
  <c r="K285" i="10" s="1"/>
  <c r="Z243" i="3"/>
  <c r="K23" i="10" s="1"/>
  <c r="Y243" i="3"/>
  <c r="K219" i="10" s="1"/>
  <c r="X243" i="3"/>
  <c r="K186" i="10" s="1"/>
  <c r="W243" i="3"/>
  <c r="K153" i="10" s="1"/>
  <c r="V243" i="3"/>
  <c r="K120" i="10" s="1"/>
  <c r="U243" i="3"/>
  <c r="K87" i="10" s="1"/>
  <c r="T243" i="3"/>
  <c r="K55" i="10" s="1"/>
  <c r="AE242" i="3"/>
  <c r="K247" i="4" s="1"/>
  <c r="AD242" i="3"/>
  <c r="K378" i="4" s="1"/>
  <c r="AC242" i="3"/>
  <c r="K345" i="4" s="1"/>
  <c r="AB242" i="3"/>
  <c r="K312" i="4" s="1"/>
  <c r="AA242" i="3"/>
  <c r="K279" i="4" s="1"/>
  <c r="Z242" i="3"/>
  <c r="K21" i="4" s="1"/>
  <c r="Y242" i="3"/>
  <c r="K216" i="4" s="1"/>
  <c r="X242" i="3"/>
  <c r="K183" i="4" s="1"/>
  <c r="W242" i="3"/>
  <c r="K150" i="4" s="1"/>
  <c r="V242" i="3"/>
  <c r="K117" i="4" s="1"/>
  <c r="U242" i="3"/>
  <c r="K84" i="4" s="1"/>
  <c r="T242" i="3"/>
  <c r="K52" i="4" s="1"/>
  <c r="AE241" i="3"/>
  <c r="J252" i="10" s="1"/>
  <c r="M252" s="1"/>
  <c r="U252" s="1"/>
  <c r="AD241" i="3"/>
  <c r="J384" i="10" s="1"/>
  <c r="M384" s="1"/>
  <c r="AC241" i="3"/>
  <c r="J351" i="10" s="1"/>
  <c r="M351" s="1"/>
  <c r="AB241" i="3"/>
  <c r="J318" i="10" s="1"/>
  <c r="M318" s="1"/>
  <c r="AA241" i="3"/>
  <c r="J285" i="10" s="1"/>
  <c r="M285" s="1"/>
  <c r="Z241" i="3"/>
  <c r="J23" i="10" s="1"/>
  <c r="M23" s="1"/>
  <c r="U23" s="1"/>
  <c r="Y241" i="3"/>
  <c r="J219" i="10" s="1"/>
  <c r="M219" s="1"/>
  <c r="X241" i="3"/>
  <c r="J186" i="10" s="1"/>
  <c r="M186" s="1"/>
  <c r="W241" i="3"/>
  <c r="J153" i="10" s="1"/>
  <c r="M153" s="1"/>
  <c r="V241" i="3"/>
  <c r="J120" i="10" s="1"/>
  <c r="M120" s="1"/>
  <c r="U241" i="3"/>
  <c r="J87" i="10" s="1"/>
  <c r="M87" s="1"/>
  <c r="T241" i="3"/>
  <c r="J55" i="10" s="1"/>
  <c r="M55" s="1"/>
  <c r="AE240" i="3"/>
  <c r="J247" i="4" s="1"/>
  <c r="M247" s="1"/>
  <c r="U247" s="1"/>
  <c r="AD240" i="3"/>
  <c r="J378" i="4" s="1"/>
  <c r="M378" s="1"/>
  <c r="AC240" i="3"/>
  <c r="J345" i="4" s="1"/>
  <c r="M345" s="1"/>
  <c r="AB240" i="3"/>
  <c r="J312" i="4" s="1"/>
  <c r="M312" s="1"/>
  <c r="AA240" i="3"/>
  <c r="J279" i="4" s="1"/>
  <c r="M279" s="1"/>
  <c r="Z240" i="3"/>
  <c r="J21" i="4" s="1"/>
  <c r="Y240" i="3"/>
  <c r="J216" i="4" s="1"/>
  <c r="M216" s="1"/>
  <c r="X240" i="3"/>
  <c r="J183" i="4" s="1"/>
  <c r="M183" s="1"/>
  <c r="W240" i="3"/>
  <c r="J150" i="4" s="1"/>
  <c r="M150" s="1"/>
  <c r="V240" i="3"/>
  <c r="J117" i="4" s="1"/>
  <c r="M117" s="1"/>
  <c r="U240" i="3"/>
  <c r="J84" i="4" s="1"/>
  <c r="M84" s="1"/>
  <c r="T240" i="3"/>
  <c r="J52" i="4" s="1"/>
  <c r="M52" s="1"/>
  <c r="AE239" i="3"/>
  <c r="H252" i="10" s="1"/>
  <c r="AD239" i="3"/>
  <c r="H384" i="10" s="1"/>
  <c r="AC239" i="3"/>
  <c r="H351" i="10" s="1"/>
  <c r="AB239" i="3"/>
  <c r="H318" i="10" s="1"/>
  <c r="AA239" i="3"/>
  <c r="H285" i="10" s="1"/>
  <c r="Z239" i="3"/>
  <c r="H23" i="10" s="1"/>
  <c r="Y239" i="3"/>
  <c r="H219" i="10" s="1"/>
  <c r="X239" i="3"/>
  <c r="H186" i="10" s="1"/>
  <c r="W239" i="3"/>
  <c r="H153" i="10" s="1"/>
  <c r="V239" i="3"/>
  <c r="H120" i="10" s="1"/>
  <c r="U239" i="3"/>
  <c r="H87" i="10" s="1"/>
  <c r="T239" i="3"/>
  <c r="H55" i="10" s="1"/>
  <c r="AE238" i="3"/>
  <c r="H247" i="4" s="1"/>
  <c r="AD238" i="3"/>
  <c r="H378" i="4" s="1"/>
  <c r="AC238" i="3"/>
  <c r="H345" i="4" s="1"/>
  <c r="AB238" i="3"/>
  <c r="H312" i="4" s="1"/>
  <c r="AA238" i="3"/>
  <c r="H279" i="4" s="1"/>
  <c r="Z238" i="3"/>
  <c r="H21" i="4" s="1"/>
  <c r="Y238" i="3"/>
  <c r="H216" i="4" s="1"/>
  <c r="X238" i="3"/>
  <c r="H183" i="4" s="1"/>
  <c r="W238" i="3"/>
  <c r="H150" i="4" s="1"/>
  <c r="V238" i="3"/>
  <c r="H117" i="4" s="1"/>
  <c r="U238" i="3"/>
  <c r="H84" i="4" s="1"/>
  <c r="T238" i="3"/>
  <c r="H52" i="4" s="1"/>
  <c r="AE237" i="3"/>
  <c r="G252" i="10" s="1"/>
  <c r="AD237" i="3"/>
  <c r="G384" i="10" s="1"/>
  <c r="AC237" i="3"/>
  <c r="G351" i="10" s="1"/>
  <c r="AB237" i="3"/>
  <c r="G318" i="10" s="1"/>
  <c r="AA237" i="3"/>
  <c r="G285" i="10" s="1"/>
  <c r="Z237" i="3"/>
  <c r="G23" i="10" s="1"/>
  <c r="Y237" i="3"/>
  <c r="G219" i="10" s="1"/>
  <c r="X237" i="3"/>
  <c r="G186" i="10" s="1"/>
  <c r="W237" i="3"/>
  <c r="G153" i="10" s="1"/>
  <c r="V237" i="3"/>
  <c r="G120" i="10" s="1"/>
  <c r="U237" i="3"/>
  <c r="G87" i="10" s="1"/>
  <c r="T237" i="3"/>
  <c r="G55" i="10" s="1"/>
  <c r="AE236" i="3"/>
  <c r="G247" i="4" s="1"/>
  <c r="AD236" i="3"/>
  <c r="G378" i="4" s="1"/>
  <c r="AC236" i="3"/>
  <c r="G345" i="4" s="1"/>
  <c r="AB236" i="3"/>
  <c r="G312" i="4" s="1"/>
  <c r="AA236" i="3"/>
  <c r="G279" i="4" s="1"/>
  <c r="Z236" i="3"/>
  <c r="G21" i="4" s="1"/>
  <c r="Y236" i="3"/>
  <c r="G216" i="4" s="1"/>
  <c r="X236" i="3"/>
  <c r="G183" i="4" s="1"/>
  <c r="W236" i="3"/>
  <c r="G150" i="4" s="1"/>
  <c r="V236" i="3"/>
  <c r="G117" i="4" s="1"/>
  <c r="U236" i="3"/>
  <c r="G84" i="4" s="1"/>
  <c r="T236" i="3"/>
  <c r="G52" i="4" s="1"/>
  <c r="AE235" i="3"/>
  <c r="F252" i="10" s="1"/>
  <c r="I252" s="1"/>
  <c r="AD235" i="3"/>
  <c r="F384" i="10" s="1"/>
  <c r="I384" s="1"/>
  <c r="AC235" i="3"/>
  <c r="F351" i="10" s="1"/>
  <c r="I351" s="1"/>
  <c r="AB235" i="3"/>
  <c r="F318" i="10" s="1"/>
  <c r="I318" s="1"/>
  <c r="AA235" i="3"/>
  <c r="F285" i="10" s="1"/>
  <c r="I285" s="1"/>
  <c r="Z235" i="3"/>
  <c r="F23" i="10" s="1"/>
  <c r="I23" s="1"/>
  <c r="Y235" i="3"/>
  <c r="F219" i="10" s="1"/>
  <c r="I219" s="1"/>
  <c r="X235" i="3"/>
  <c r="F186" i="10" s="1"/>
  <c r="I186" s="1"/>
  <c r="W235" i="3"/>
  <c r="F153" i="10" s="1"/>
  <c r="I153" s="1"/>
  <c r="V235" i="3"/>
  <c r="F120" i="10" s="1"/>
  <c r="I120" s="1"/>
  <c r="U235" i="3"/>
  <c r="F87" i="10" s="1"/>
  <c r="I87" s="1"/>
  <c r="T235" i="3"/>
  <c r="F55" i="10" s="1"/>
  <c r="I55" s="1"/>
  <c r="AE234" i="3"/>
  <c r="F247" i="4" s="1"/>
  <c r="AD234" i="3"/>
  <c r="F378" i="4" s="1"/>
  <c r="I378" s="1"/>
  <c r="AC234" i="3"/>
  <c r="F345" i="4" s="1"/>
  <c r="I345" s="1"/>
  <c r="AB234" i="3"/>
  <c r="F312" i="4" s="1"/>
  <c r="I312" s="1"/>
  <c r="AA234" i="3"/>
  <c r="F279" i="4" s="1"/>
  <c r="I279" s="1"/>
  <c r="Z234" i="3"/>
  <c r="F21" i="4" s="1"/>
  <c r="Y234" i="3"/>
  <c r="F216" i="4" s="1"/>
  <c r="I216" s="1"/>
  <c r="X234" i="3"/>
  <c r="F183" i="4" s="1"/>
  <c r="I183" s="1"/>
  <c r="W234" i="3"/>
  <c r="F150" i="4" s="1"/>
  <c r="I150" s="1"/>
  <c r="V234" i="3"/>
  <c r="F117" i="4" s="1"/>
  <c r="I117" s="1"/>
  <c r="U234" i="3"/>
  <c r="F84" i="4" s="1"/>
  <c r="I84" s="1"/>
  <c r="T234" i="3"/>
  <c r="F52" i="4" s="1"/>
  <c r="I52" s="1"/>
  <c r="AE233" i="3"/>
  <c r="D252" i="10" s="1"/>
  <c r="Q252" s="1"/>
  <c r="AD233" i="3"/>
  <c r="D384" i="10" s="1"/>
  <c r="Q384" s="1"/>
  <c r="AC233" i="3"/>
  <c r="D351" i="10" s="1"/>
  <c r="Q351" s="1"/>
  <c r="AB233" i="3"/>
  <c r="D318" i="10" s="1"/>
  <c r="Q318" s="1"/>
  <c r="AA233" i="3"/>
  <c r="D285" i="10" s="1"/>
  <c r="Q285" s="1"/>
  <c r="Z233" i="3"/>
  <c r="D23" i="10" s="1"/>
  <c r="Q23" s="1"/>
  <c r="Y233" i="3"/>
  <c r="D219" i="10" s="1"/>
  <c r="Q219" s="1"/>
  <c r="X233" i="3"/>
  <c r="D186" i="10" s="1"/>
  <c r="Q186" s="1"/>
  <c r="W233" i="3"/>
  <c r="D153" i="10" s="1"/>
  <c r="Q153" s="1"/>
  <c r="V233" i="3"/>
  <c r="D120" i="10" s="1"/>
  <c r="Q120" s="1"/>
  <c r="U233" i="3"/>
  <c r="D87" i="10" s="1"/>
  <c r="Q87" s="1"/>
  <c r="T233" i="3"/>
  <c r="D55" i="10" s="1"/>
  <c r="Q55" s="1"/>
  <c r="AE232" i="3"/>
  <c r="D247" i="4" s="1"/>
  <c r="Q247" s="1"/>
  <c r="AD232" i="3"/>
  <c r="D378" i="4" s="1"/>
  <c r="Q378" s="1"/>
  <c r="AC232" i="3"/>
  <c r="D345" i="4" s="1"/>
  <c r="Q345" s="1"/>
  <c r="AB232" i="3"/>
  <c r="D312" i="4" s="1"/>
  <c r="Q312" s="1"/>
  <c r="AA232" i="3"/>
  <c r="D279" i="4" s="1"/>
  <c r="Q279" s="1"/>
  <c r="Z232" i="3"/>
  <c r="D21" i="4" s="1"/>
  <c r="Y232" i="3"/>
  <c r="D216" i="4" s="1"/>
  <c r="Q216" s="1"/>
  <c r="X232" i="3"/>
  <c r="D183" i="4" s="1"/>
  <c r="Q183" s="1"/>
  <c r="W232" i="3"/>
  <c r="D150" i="4" s="1"/>
  <c r="Q150" s="1"/>
  <c r="V232" i="3"/>
  <c r="D117" i="4" s="1"/>
  <c r="Q117" s="1"/>
  <c r="U232" i="3"/>
  <c r="D84" i="4" s="1"/>
  <c r="Q84" s="1"/>
  <c r="T232" i="3"/>
  <c r="D52" i="4" s="1"/>
  <c r="Q52" s="1"/>
  <c r="AE231" i="3"/>
  <c r="C252" i="10" s="1"/>
  <c r="P252" s="1"/>
  <c r="AD231" i="3"/>
  <c r="C384" i="10" s="1"/>
  <c r="P384" s="1"/>
  <c r="AC231" i="3"/>
  <c r="C351" i="10" s="1"/>
  <c r="P351" s="1"/>
  <c r="AB231" i="3"/>
  <c r="C318" i="10" s="1"/>
  <c r="P318" s="1"/>
  <c r="AA231" i="3"/>
  <c r="C285" i="10" s="1"/>
  <c r="P285" s="1"/>
  <c r="Z231" i="3"/>
  <c r="C23" i="10" s="1"/>
  <c r="P23" s="1"/>
  <c r="Y231" i="3"/>
  <c r="C219" i="10" s="1"/>
  <c r="P219" s="1"/>
  <c r="X231" i="3"/>
  <c r="C186" i="10" s="1"/>
  <c r="P186" s="1"/>
  <c r="W231" i="3"/>
  <c r="C153" i="10" s="1"/>
  <c r="P153" s="1"/>
  <c r="V231" i="3"/>
  <c r="C120" i="10" s="1"/>
  <c r="P120" s="1"/>
  <c r="U231" i="3"/>
  <c r="C87" i="10" s="1"/>
  <c r="P87" s="1"/>
  <c r="T231" i="3"/>
  <c r="C55" i="10" s="1"/>
  <c r="P55" s="1"/>
  <c r="AE230" i="3"/>
  <c r="C247" i="4" s="1"/>
  <c r="P247" s="1"/>
  <c r="AD230" i="3"/>
  <c r="C378" i="4" s="1"/>
  <c r="P378" s="1"/>
  <c r="AC230" i="3"/>
  <c r="C345" i="4" s="1"/>
  <c r="P345" s="1"/>
  <c r="AB230" i="3"/>
  <c r="C312" i="4" s="1"/>
  <c r="P312" s="1"/>
  <c r="AA230" i="3"/>
  <c r="C279" i="4" s="1"/>
  <c r="P279" s="1"/>
  <c r="Z230" i="3"/>
  <c r="C21" i="4" s="1"/>
  <c r="Y230" i="3"/>
  <c r="C216" i="4" s="1"/>
  <c r="P216" s="1"/>
  <c r="X230" i="3"/>
  <c r="C183" i="4" s="1"/>
  <c r="P183" s="1"/>
  <c r="W230" i="3"/>
  <c r="C150" i="4" s="1"/>
  <c r="P150" s="1"/>
  <c r="V230" i="3"/>
  <c r="C117" i="4" s="1"/>
  <c r="P117" s="1"/>
  <c r="U230" i="3"/>
  <c r="C84" i="4" s="1"/>
  <c r="P84" s="1"/>
  <c r="T230" i="3"/>
  <c r="C52" i="4" s="1"/>
  <c r="P52" s="1"/>
  <c r="AE229" i="3"/>
  <c r="B252" i="10" s="1"/>
  <c r="O252" s="1"/>
  <c r="AD229" i="3"/>
  <c r="B384" i="10" s="1"/>
  <c r="AC229" i="3"/>
  <c r="B351" i="10" s="1"/>
  <c r="O351" s="1"/>
  <c r="AB229" i="3"/>
  <c r="B318" i="10" s="1"/>
  <c r="O318" s="1"/>
  <c r="AA229" i="3"/>
  <c r="B285" i="10" s="1"/>
  <c r="O285" s="1"/>
  <c r="Z229" i="3"/>
  <c r="B23" i="10" s="1"/>
  <c r="Y229" i="3"/>
  <c r="B219" i="10" s="1"/>
  <c r="X229" i="3"/>
  <c r="B186" i="10" s="1"/>
  <c r="W229" i="3"/>
  <c r="B153" i="10" s="1"/>
  <c r="V229" i="3"/>
  <c r="B120" i="10" s="1"/>
  <c r="O120" s="1"/>
  <c r="U229" i="3"/>
  <c r="B87" i="10" s="1"/>
  <c r="O87" s="1"/>
  <c r="T229" i="3"/>
  <c r="B55" i="10" s="1"/>
  <c r="O55" s="1"/>
  <c r="AE228" i="3"/>
  <c r="B247" i="4" s="1"/>
  <c r="AD228" i="3"/>
  <c r="B378" i="4" s="1"/>
  <c r="O378" s="1"/>
  <c r="AC228" i="3"/>
  <c r="B345" i="4" s="1"/>
  <c r="O345" s="1"/>
  <c r="AB228" i="3"/>
  <c r="B312" i="4" s="1"/>
  <c r="AA228" i="3"/>
  <c r="B279" i="4" s="1"/>
  <c r="O279" s="1"/>
  <c r="Z228" i="3"/>
  <c r="B21" i="4" s="1"/>
  <c r="Y228" i="3"/>
  <c r="B216" i="4" s="1"/>
  <c r="X228" i="3"/>
  <c r="B183" i="4" s="1"/>
  <c r="O183" s="1"/>
  <c r="W228" i="3"/>
  <c r="B150" i="4" s="1"/>
  <c r="V228" i="3"/>
  <c r="B117" i="4" s="1"/>
  <c r="U228" i="3"/>
  <c r="B84" i="4" s="1"/>
  <c r="T228" i="3"/>
  <c r="B52" i="4" s="1"/>
  <c r="O52" s="1"/>
  <c r="AR227" i="3"/>
  <c r="AQ227"/>
  <c r="AP227"/>
  <c r="AO227"/>
  <c r="AN227"/>
  <c r="AM227"/>
  <c r="AL227"/>
  <c r="AK227"/>
  <c r="AJ227"/>
  <c r="AI227"/>
  <c r="AH227"/>
  <c r="AG227"/>
  <c r="AE227"/>
  <c r="AD227"/>
  <c r="AC227"/>
  <c r="AB227"/>
  <c r="AA227"/>
  <c r="Z227"/>
  <c r="Y227"/>
  <c r="X227"/>
  <c r="W227"/>
  <c r="V227"/>
  <c r="U227"/>
  <c r="T227"/>
  <c r="AR226"/>
  <c r="AQ226"/>
  <c r="AP226"/>
  <c r="AO226"/>
  <c r="AN226"/>
  <c r="AM226"/>
  <c r="AL226"/>
  <c r="AK226"/>
  <c r="AJ226"/>
  <c r="AI226"/>
  <c r="AH226"/>
  <c r="AG226"/>
  <c r="AE226"/>
  <c r="AD226"/>
  <c r="AC226"/>
  <c r="AB226"/>
  <c r="AA226"/>
  <c r="Z226"/>
  <c r="Y226"/>
  <c r="X226"/>
  <c r="W226"/>
  <c r="V226"/>
  <c r="U226"/>
  <c r="T226"/>
  <c r="AE225"/>
  <c r="N251" i="10" s="1"/>
  <c r="AD225" i="3"/>
  <c r="N383" i="10" s="1"/>
  <c r="AC225" i="3"/>
  <c r="N350" i="10" s="1"/>
  <c r="AB225" i="3"/>
  <c r="N317" i="10" s="1"/>
  <c r="AA225" i="3"/>
  <c r="N284" i="10" s="1"/>
  <c r="Z225" i="3"/>
  <c r="N22" i="10" s="1"/>
  <c r="Y225" i="3"/>
  <c r="N218" i="10" s="1"/>
  <c r="X225" i="3"/>
  <c r="N185" i="10" s="1"/>
  <c r="W225" i="3"/>
  <c r="N152" i="10" s="1"/>
  <c r="V225" i="3"/>
  <c r="N119" i="10" s="1"/>
  <c r="U225" i="3"/>
  <c r="N86" i="10" s="1"/>
  <c r="T225" i="3"/>
  <c r="N54" i="10" s="1"/>
  <c r="AE224" i="3"/>
  <c r="N246" i="4" s="1"/>
  <c r="V246" s="1"/>
  <c r="AD224" i="3"/>
  <c r="N377" i="4" s="1"/>
  <c r="AC224" i="3"/>
  <c r="N344" i="4" s="1"/>
  <c r="AB224" i="3"/>
  <c r="N311" i="4" s="1"/>
  <c r="AA224" i="3"/>
  <c r="N278" i="4" s="1"/>
  <c r="Z224" i="3"/>
  <c r="N20" i="4" s="1"/>
  <c r="V20" s="1"/>
  <c r="Y224" i="3"/>
  <c r="N215" i="4" s="1"/>
  <c r="X224" i="3"/>
  <c r="N182" i="4" s="1"/>
  <c r="W224" i="3"/>
  <c r="N149" i="4" s="1"/>
  <c r="V224" i="3"/>
  <c r="N116" i="4" s="1"/>
  <c r="U224" i="3"/>
  <c r="N83" i="4" s="1"/>
  <c r="T224" i="3"/>
  <c r="N51" i="4" s="1"/>
  <c r="AE223" i="3"/>
  <c r="L251" i="10" s="1"/>
  <c r="AD223" i="3"/>
  <c r="L383" i="10" s="1"/>
  <c r="AC223" i="3"/>
  <c r="L350" i="10" s="1"/>
  <c r="AB223" i="3"/>
  <c r="L317" i="10" s="1"/>
  <c r="AA223" i="3"/>
  <c r="L284" i="10" s="1"/>
  <c r="Z223" i="3"/>
  <c r="L22" i="10" s="1"/>
  <c r="Y223" i="3"/>
  <c r="L218" i="10" s="1"/>
  <c r="X223" i="3"/>
  <c r="L185" i="10" s="1"/>
  <c r="W223" i="3"/>
  <c r="L152" i="10" s="1"/>
  <c r="V223" i="3"/>
  <c r="L119" i="10" s="1"/>
  <c r="U223" i="3"/>
  <c r="L86" i="10" s="1"/>
  <c r="T223" i="3"/>
  <c r="L54" i="10" s="1"/>
  <c r="AE222" i="3"/>
  <c r="L246" i="4" s="1"/>
  <c r="AD222" i="3"/>
  <c r="L377" i="4" s="1"/>
  <c r="AC222" i="3"/>
  <c r="L344" i="4" s="1"/>
  <c r="AB222" i="3"/>
  <c r="L311" i="4" s="1"/>
  <c r="AA222" i="3"/>
  <c r="L278" i="4" s="1"/>
  <c r="Z222" i="3"/>
  <c r="L20" i="4" s="1"/>
  <c r="Y222" i="3"/>
  <c r="L215" i="4" s="1"/>
  <c r="X222" i="3"/>
  <c r="L182" i="4" s="1"/>
  <c r="W222" i="3"/>
  <c r="L149" i="4" s="1"/>
  <c r="V222" i="3"/>
  <c r="L116" i="4" s="1"/>
  <c r="U222" i="3"/>
  <c r="L83" i="4" s="1"/>
  <c r="T222" i="3"/>
  <c r="L51" i="4" s="1"/>
  <c r="AE221" i="3"/>
  <c r="K251" i="10" s="1"/>
  <c r="AD221" i="3"/>
  <c r="K383" i="10" s="1"/>
  <c r="AC221" i="3"/>
  <c r="K350" i="10" s="1"/>
  <c r="AB221" i="3"/>
  <c r="K317" i="10" s="1"/>
  <c r="AA221" i="3"/>
  <c r="K284" i="10" s="1"/>
  <c r="Z221" i="3"/>
  <c r="K22" i="10" s="1"/>
  <c r="Y221" i="3"/>
  <c r="K218" i="10" s="1"/>
  <c r="X221" i="3"/>
  <c r="K185" i="10" s="1"/>
  <c r="W221" i="3"/>
  <c r="K152" i="10" s="1"/>
  <c r="V221" i="3"/>
  <c r="K119" i="10" s="1"/>
  <c r="U221" i="3"/>
  <c r="K86" i="10" s="1"/>
  <c r="T221" i="3"/>
  <c r="K54" i="10" s="1"/>
  <c r="AE220" i="3"/>
  <c r="K246" i="4" s="1"/>
  <c r="AD220" i="3"/>
  <c r="K377" i="4" s="1"/>
  <c r="AC220" i="3"/>
  <c r="K344" i="4" s="1"/>
  <c r="AB220" i="3"/>
  <c r="K311" i="4" s="1"/>
  <c r="AA220" i="3"/>
  <c r="K278" i="4" s="1"/>
  <c r="Z220" i="3"/>
  <c r="K20" i="4" s="1"/>
  <c r="Y220" i="3"/>
  <c r="K215" i="4" s="1"/>
  <c r="X220" i="3"/>
  <c r="K182" i="4" s="1"/>
  <c r="W220" i="3"/>
  <c r="K149" i="4" s="1"/>
  <c r="V220" i="3"/>
  <c r="K116" i="4" s="1"/>
  <c r="U220" i="3"/>
  <c r="K83" i="4" s="1"/>
  <c r="T220" i="3"/>
  <c r="K51" i="4" s="1"/>
  <c r="AE219" i="3"/>
  <c r="J251" i="10" s="1"/>
  <c r="M251" s="1"/>
  <c r="U251" s="1"/>
  <c r="AD219" i="3"/>
  <c r="J383" i="10" s="1"/>
  <c r="M383" s="1"/>
  <c r="AC219" i="3"/>
  <c r="J350" i="10" s="1"/>
  <c r="M350" s="1"/>
  <c r="AB219" i="3"/>
  <c r="J317" i="10" s="1"/>
  <c r="M317" s="1"/>
  <c r="AA219" i="3"/>
  <c r="J284" i="10" s="1"/>
  <c r="M284" s="1"/>
  <c r="Z219" i="3"/>
  <c r="J22" i="10" s="1"/>
  <c r="M22" s="1"/>
  <c r="U22" s="1"/>
  <c r="Y219" i="3"/>
  <c r="J218" i="10" s="1"/>
  <c r="M218" s="1"/>
  <c r="X219" i="3"/>
  <c r="J185" i="10" s="1"/>
  <c r="M185" s="1"/>
  <c r="W219" i="3"/>
  <c r="J152" i="10" s="1"/>
  <c r="M152" s="1"/>
  <c r="V219" i="3"/>
  <c r="J119" i="10" s="1"/>
  <c r="M119" s="1"/>
  <c r="U219" i="3"/>
  <c r="J86" i="10" s="1"/>
  <c r="M86" s="1"/>
  <c r="T219" i="3"/>
  <c r="J54" i="10" s="1"/>
  <c r="M54" s="1"/>
  <c r="AE218" i="3"/>
  <c r="J246" i="4" s="1"/>
  <c r="M246" s="1"/>
  <c r="U246" s="1"/>
  <c r="AD218" i="3"/>
  <c r="J377" i="4" s="1"/>
  <c r="M377" s="1"/>
  <c r="AC218" i="3"/>
  <c r="J344" i="4" s="1"/>
  <c r="M344" s="1"/>
  <c r="AB218" i="3"/>
  <c r="J311" i="4" s="1"/>
  <c r="M311" s="1"/>
  <c r="AA218" i="3"/>
  <c r="J278" i="4" s="1"/>
  <c r="M278" s="1"/>
  <c r="Z218" i="3"/>
  <c r="J20" i="4" s="1"/>
  <c r="Y218" i="3"/>
  <c r="J215" i="4" s="1"/>
  <c r="M215" s="1"/>
  <c r="X218" i="3"/>
  <c r="J182" i="4" s="1"/>
  <c r="M182" s="1"/>
  <c r="W218" i="3"/>
  <c r="J149" i="4" s="1"/>
  <c r="M149" s="1"/>
  <c r="V218" i="3"/>
  <c r="J116" i="4" s="1"/>
  <c r="M116" s="1"/>
  <c r="U218" i="3"/>
  <c r="J83" i="4" s="1"/>
  <c r="M83" s="1"/>
  <c r="T218" i="3"/>
  <c r="J51" i="4" s="1"/>
  <c r="M51" s="1"/>
  <c r="AE217" i="3"/>
  <c r="H251" i="10" s="1"/>
  <c r="AD217" i="3"/>
  <c r="H383" i="10" s="1"/>
  <c r="AC217" i="3"/>
  <c r="H350" i="10" s="1"/>
  <c r="AB217" i="3"/>
  <c r="H317" i="10" s="1"/>
  <c r="AA217" i="3"/>
  <c r="H284" i="10" s="1"/>
  <c r="Z217" i="3"/>
  <c r="H22" i="10" s="1"/>
  <c r="Y217" i="3"/>
  <c r="H218" i="10" s="1"/>
  <c r="X217" i="3"/>
  <c r="H185" i="10" s="1"/>
  <c r="W217" i="3"/>
  <c r="H152" i="10" s="1"/>
  <c r="V217" i="3"/>
  <c r="H119" i="10" s="1"/>
  <c r="U217" i="3"/>
  <c r="H86" i="10" s="1"/>
  <c r="T217" i="3"/>
  <c r="H54" i="10" s="1"/>
  <c r="AE216" i="3"/>
  <c r="H246" i="4" s="1"/>
  <c r="AD216" i="3"/>
  <c r="H377" i="4" s="1"/>
  <c r="AC216" i="3"/>
  <c r="H344" i="4" s="1"/>
  <c r="AB216" i="3"/>
  <c r="H311" i="4" s="1"/>
  <c r="AA216" i="3"/>
  <c r="H278" i="4" s="1"/>
  <c r="Z216" i="3"/>
  <c r="H20" i="4" s="1"/>
  <c r="Y216" i="3"/>
  <c r="H215" i="4" s="1"/>
  <c r="X216" i="3"/>
  <c r="H182" i="4" s="1"/>
  <c r="W216" i="3"/>
  <c r="H149" i="4" s="1"/>
  <c r="V216" i="3"/>
  <c r="H116" i="4" s="1"/>
  <c r="U216" i="3"/>
  <c r="H83" i="4" s="1"/>
  <c r="T216" i="3"/>
  <c r="H51" i="4" s="1"/>
  <c r="AE215" i="3"/>
  <c r="G251" i="10" s="1"/>
  <c r="AD215" i="3"/>
  <c r="G383" i="10" s="1"/>
  <c r="AC215" i="3"/>
  <c r="G350" i="10" s="1"/>
  <c r="AB215" i="3"/>
  <c r="G317" i="10" s="1"/>
  <c r="AA215" i="3"/>
  <c r="G284" i="10" s="1"/>
  <c r="Z215" i="3"/>
  <c r="G22" i="10" s="1"/>
  <c r="Y215" i="3"/>
  <c r="G218" i="10" s="1"/>
  <c r="X215" i="3"/>
  <c r="G185" i="10" s="1"/>
  <c r="W215" i="3"/>
  <c r="G152" i="10" s="1"/>
  <c r="V215" i="3"/>
  <c r="G119" i="10" s="1"/>
  <c r="U215" i="3"/>
  <c r="G86" i="10" s="1"/>
  <c r="T215" i="3"/>
  <c r="G54" i="10" s="1"/>
  <c r="AE214" i="3"/>
  <c r="G246" i="4" s="1"/>
  <c r="AD214" i="3"/>
  <c r="G377" i="4" s="1"/>
  <c r="AC214" i="3"/>
  <c r="G344" i="4" s="1"/>
  <c r="AB214" i="3"/>
  <c r="G311" i="4" s="1"/>
  <c r="AA214" i="3"/>
  <c r="G278" i="4" s="1"/>
  <c r="Z214" i="3"/>
  <c r="G20" i="4" s="1"/>
  <c r="Y214" i="3"/>
  <c r="G215" i="4" s="1"/>
  <c r="X214" i="3"/>
  <c r="G182" i="4" s="1"/>
  <c r="W214" i="3"/>
  <c r="G149" i="4" s="1"/>
  <c r="V214" i="3"/>
  <c r="G116" i="4" s="1"/>
  <c r="U214" i="3"/>
  <c r="G83" i="4" s="1"/>
  <c r="T214" i="3"/>
  <c r="G51" i="4" s="1"/>
  <c r="AE213" i="3"/>
  <c r="F251" i="10" s="1"/>
  <c r="I251" s="1"/>
  <c r="AD213" i="3"/>
  <c r="F383" i="10" s="1"/>
  <c r="I383" s="1"/>
  <c r="AC213" i="3"/>
  <c r="F350" i="10" s="1"/>
  <c r="I350" s="1"/>
  <c r="AB213" i="3"/>
  <c r="F317" i="10" s="1"/>
  <c r="I317" s="1"/>
  <c r="AA213" i="3"/>
  <c r="F284" i="10" s="1"/>
  <c r="I284" s="1"/>
  <c r="Z213" i="3"/>
  <c r="F22" i="10" s="1"/>
  <c r="I22" s="1"/>
  <c r="Y213" i="3"/>
  <c r="F218" i="10" s="1"/>
  <c r="I218" s="1"/>
  <c r="X213" i="3"/>
  <c r="F185" i="10" s="1"/>
  <c r="I185" s="1"/>
  <c r="W213" i="3"/>
  <c r="F152" i="10" s="1"/>
  <c r="I152" s="1"/>
  <c r="V213" i="3"/>
  <c r="F119" i="10" s="1"/>
  <c r="I119" s="1"/>
  <c r="U213" i="3"/>
  <c r="F86" i="10" s="1"/>
  <c r="I86" s="1"/>
  <c r="T213" i="3"/>
  <c r="F54" i="10" s="1"/>
  <c r="I54" s="1"/>
  <c r="AE212" i="3"/>
  <c r="F246" i="4" s="1"/>
  <c r="AD212" i="3"/>
  <c r="F377" i="4" s="1"/>
  <c r="I377" s="1"/>
  <c r="AC212" i="3"/>
  <c r="F344" i="4" s="1"/>
  <c r="I344" s="1"/>
  <c r="AB212" i="3"/>
  <c r="F311" i="4" s="1"/>
  <c r="I311" s="1"/>
  <c r="AA212" i="3"/>
  <c r="F278" i="4" s="1"/>
  <c r="I278" s="1"/>
  <c r="Z212" i="3"/>
  <c r="F20" i="4" s="1"/>
  <c r="Y212" i="3"/>
  <c r="F215" i="4" s="1"/>
  <c r="I215" s="1"/>
  <c r="X212" i="3"/>
  <c r="F182" i="4" s="1"/>
  <c r="I182" s="1"/>
  <c r="W212" i="3"/>
  <c r="F149" i="4" s="1"/>
  <c r="I149" s="1"/>
  <c r="V212" i="3"/>
  <c r="F116" i="4" s="1"/>
  <c r="I116" s="1"/>
  <c r="U212" i="3"/>
  <c r="F83" i="4" s="1"/>
  <c r="I83" s="1"/>
  <c r="T212" i="3"/>
  <c r="F51" i="4" s="1"/>
  <c r="I51" s="1"/>
  <c r="AE211" i="3"/>
  <c r="D251" i="10" s="1"/>
  <c r="Q251" s="1"/>
  <c r="AD211" i="3"/>
  <c r="D383" i="10" s="1"/>
  <c r="Q383" s="1"/>
  <c r="AC211" i="3"/>
  <c r="D350" i="10" s="1"/>
  <c r="Q350" s="1"/>
  <c r="AB211" i="3"/>
  <c r="D317" i="10" s="1"/>
  <c r="Q317" s="1"/>
  <c r="AA211" i="3"/>
  <c r="D284" i="10" s="1"/>
  <c r="Q284" s="1"/>
  <c r="Z211" i="3"/>
  <c r="D22" i="10" s="1"/>
  <c r="Q22" s="1"/>
  <c r="Y211" i="3"/>
  <c r="D218" i="10" s="1"/>
  <c r="Q218" s="1"/>
  <c r="X211" i="3"/>
  <c r="D185" i="10" s="1"/>
  <c r="Q185" s="1"/>
  <c r="W211" i="3"/>
  <c r="D152" i="10" s="1"/>
  <c r="Q152" s="1"/>
  <c r="V211" i="3"/>
  <c r="D119" i="10" s="1"/>
  <c r="Q119" s="1"/>
  <c r="U211" i="3"/>
  <c r="D86" i="10" s="1"/>
  <c r="Q86" s="1"/>
  <c r="T211" i="3"/>
  <c r="D54" i="10" s="1"/>
  <c r="Q54" s="1"/>
  <c r="AE210" i="3"/>
  <c r="D246" i="4" s="1"/>
  <c r="Q246" s="1"/>
  <c r="AD210" i="3"/>
  <c r="D377" i="4" s="1"/>
  <c r="Q377" s="1"/>
  <c r="AC210" i="3"/>
  <c r="D344" i="4" s="1"/>
  <c r="Q344" s="1"/>
  <c r="AB210" i="3"/>
  <c r="D311" i="4" s="1"/>
  <c r="Q311" s="1"/>
  <c r="AA210" i="3"/>
  <c r="D278" i="4" s="1"/>
  <c r="Q278" s="1"/>
  <c r="Z210" i="3"/>
  <c r="D20" i="4" s="1"/>
  <c r="Y210" i="3"/>
  <c r="D215" i="4" s="1"/>
  <c r="Q215" s="1"/>
  <c r="X210" i="3"/>
  <c r="D182" i="4" s="1"/>
  <c r="Q182" s="1"/>
  <c r="W210" i="3"/>
  <c r="D149" i="4" s="1"/>
  <c r="Q149" s="1"/>
  <c r="V210" i="3"/>
  <c r="D116" i="4" s="1"/>
  <c r="Q116" s="1"/>
  <c r="U210" i="3"/>
  <c r="D83" i="4" s="1"/>
  <c r="Q83" s="1"/>
  <c r="T210" i="3"/>
  <c r="D51" i="4" s="1"/>
  <c r="Q51" s="1"/>
  <c r="AE209" i="3"/>
  <c r="C251" i="10" s="1"/>
  <c r="P251" s="1"/>
  <c r="AD209" i="3"/>
  <c r="C383" i="10" s="1"/>
  <c r="P383" s="1"/>
  <c r="AC209" i="3"/>
  <c r="C350" i="10" s="1"/>
  <c r="P350" s="1"/>
  <c r="AB209" i="3"/>
  <c r="C317" i="10" s="1"/>
  <c r="P317" s="1"/>
  <c r="AA209" i="3"/>
  <c r="C284" i="10" s="1"/>
  <c r="P284" s="1"/>
  <c r="Z209" i="3"/>
  <c r="C22" i="10" s="1"/>
  <c r="P22" s="1"/>
  <c r="Y209" i="3"/>
  <c r="C218" i="10" s="1"/>
  <c r="P218" s="1"/>
  <c r="X209" i="3"/>
  <c r="C185" i="10" s="1"/>
  <c r="P185" s="1"/>
  <c r="W209" i="3"/>
  <c r="C152" i="10" s="1"/>
  <c r="P152" s="1"/>
  <c r="V209" i="3"/>
  <c r="C119" i="10" s="1"/>
  <c r="P119" s="1"/>
  <c r="U209" i="3"/>
  <c r="C86" i="10" s="1"/>
  <c r="P86" s="1"/>
  <c r="T209" i="3"/>
  <c r="C54" i="10" s="1"/>
  <c r="P54" s="1"/>
  <c r="AE208" i="3"/>
  <c r="C246" i="4" s="1"/>
  <c r="P246" s="1"/>
  <c r="AD208" i="3"/>
  <c r="C377" i="4" s="1"/>
  <c r="P377" s="1"/>
  <c r="AC208" i="3"/>
  <c r="C344" i="4" s="1"/>
  <c r="P344" s="1"/>
  <c r="AB208" i="3"/>
  <c r="C311" i="4" s="1"/>
  <c r="P311" s="1"/>
  <c r="AA208" i="3"/>
  <c r="C278" i="4" s="1"/>
  <c r="P278" s="1"/>
  <c r="Z208" i="3"/>
  <c r="C20" i="4" s="1"/>
  <c r="Y208" i="3"/>
  <c r="C215" i="4" s="1"/>
  <c r="P215" s="1"/>
  <c r="X208" i="3"/>
  <c r="C182" i="4" s="1"/>
  <c r="P182" s="1"/>
  <c r="W208" i="3"/>
  <c r="C149" i="4" s="1"/>
  <c r="P149" s="1"/>
  <c r="V208" i="3"/>
  <c r="C116" i="4" s="1"/>
  <c r="P116" s="1"/>
  <c r="U208" i="3"/>
  <c r="C83" i="4" s="1"/>
  <c r="P83" s="1"/>
  <c r="T208" i="3"/>
  <c r="C51" i="4" s="1"/>
  <c r="P51" s="1"/>
  <c r="AE207" i="3"/>
  <c r="B251" i="10" s="1"/>
  <c r="O251" s="1"/>
  <c r="AD207" i="3"/>
  <c r="B383" i="10" s="1"/>
  <c r="AC207" i="3"/>
  <c r="B350" i="10" s="1"/>
  <c r="O350" s="1"/>
  <c r="AB207" i="3"/>
  <c r="B317" i="10" s="1"/>
  <c r="O317" s="1"/>
  <c r="AA207" i="3"/>
  <c r="B284" i="10" s="1"/>
  <c r="O284" s="1"/>
  <c r="Z207" i="3"/>
  <c r="B22" i="10" s="1"/>
  <c r="Y207" i="3"/>
  <c r="B218" i="10" s="1"/>
  <c r="X207" i="3"/>
  <c r="B185" i="10" s="1"/>
  <c r="W207" i="3"/>
  <c r="B152" i="10" s="1"/>
  <c r="V207" i="3"/>
  <c r="B119" i="10" s="1"/>
  <c r="O119" s="1"/>
  <c r="U207" i="3"/>
  <c r="B86" i="10" s="1"/>
  <c r="O86" s="1"/>
  <c r="T207" i="3"/>
  <c r="B54" i="10" s="1"/>
  <c r="O54" s="1"/>
  <c r="AE206" i="3"/>
  <c r="B246" i="4" s="1"/>
  <c r="AD206" i="3"/>
  <c r="B377" i="4" s="1"/>
  <c r="O377" s="1"/>
  <c r="AC206" i="3"/>
  <c r="B344" i="4" s="1"/>
  <c r="O344" s="1"/>
  <c r="AB206" i="3"/>
  <c r="B311" i="4" s="1"/>
  <c r="AA206" i="3"/>
  <c r="B278" i="4" s="1"/>
  <c r="O278" s="1"/>
  <c r="Z206" i="3"/>
  <c r="B20" i="4" s="1"/>
  <c r="E20" s="1"/>
  <c r="Y206" i="3"/>
  <c r="B215" i="4" s="1"/>
  <c r="X206" i="3"/>
  <c r="B182" i="4" s="1"/>
  <c r="O182" s="1"/>
  <c r="W206" i="3"/>
  <c r="B149" i="4" s="1"/>
  <c r="V206" i="3"/>
  <c r="B116" i="4" s="1"/>
  <c r="U206" i="3"/>
  <c r="B83" i="4" s="1"/>
  <c r="T206" i="3"/>
  <c r="B51" i="4" s="1"/>
  <c r="O51" s="1"/>
  <c r="AR205" i="3"/>
  <c r="AQ205"/>
  <c r="AP205"/>
  <c r="AO205"/>
  <c r="AN205"/>
  <c r="AM205"/>
  <c r="AL205"/>
  <c r="AK205"/>
  <c r="AJ205"/>
  <c r="AI205"/>
  <c r="AH205"/>
  <c r="AG205"/>
  <c r="AE205"/>
  <c r="AD205"/>
  <c r="AC205"/>
  <c r="AB205"/>
  <c r="AA205"/>
  <c r="Z205"/>
  <c r="Y205"/>
  <c r="X205"/>
  <c r="W205"/>
  <c r="V205"/>
  <c r="U205"/>
  <c r="T205"/>
  <c r="AR204"/>
  <c r="AQ204"/>
  <c r="AP204"/>
  <c r="AO204"/>
  <c r="AN204"/>
  <c r="AM204"/>
  <c r="AL204"/>
  <c r="AK204"/>
  <c r="AJ204"/>
  <c r="AI204"/>
  <c r="AH204"/>
  <c r="AG204"/>
  <c r="AE204"/>
  <c r="AD204"/>
  <c r="AC204"/>
  <c r="AB204"/>
  <c r="AA204"/>
  <c r="Z204"/>
  <c r="Y204"/>
  <c r="X204"/>
  <c r="W204"/>
  <c r="V204"/>
  <c r="U204"/>
  <c r="T204"/>
  <c r="AE203"/>
  <c r="N250" i="10" s="1"/>
  <c r="AD203" i="3"/>
  <c r="N382" i="10" s="1"/>
  <c r="AC203" i="3"/>
  <c r="N349" i="10" s="1"/>
  <c r="AB203" i="3"/>
  <c r="N316" i="10" s="1"/>
  <c r="AA203" i="3"/>
  <c r="N283" i="10" s="1"/>
  <c r="Z203" i="3"/>
  <c r="N21" i="10" s="1"/>
  <c r="Y203" i="3"/>
  <c r="N217" i="10" s="1"/>
  <c r="X203" i="3"/>
  <c r="N184" i="10" s="1"/>
  <c r="W203" i="3"/>
  <c r="N151" i="10" s="1"/>
  <c r="V203" i="3"/>
  <c r="N118" i="10" s="1"/>
  <c r="U203" i="3"/>
  <c r="N85" i="10" s="1"/>
  <c r="T203" i="3"/>
  <c r="N53" i="10" s="1"/>
  <c r="AE202" i="3"/>
  <c r="N245" i="4" s="1"/>
  <c r="V245" s="1"/>
  <c r="AD202" i="3"/>
  <c r="N376" i="4" s="1"/>
  <c r="AC202" i="3"/>
  <c r="N343" i="4" s="1"/>
  <c r="AB202" i="3"/>
  <c r="N310" i="4" s="1"/>
  <c r="AA202" i="3"/>
  <c r="N277" i="4" s="1"/>
  <c r="Z202" i="3"/>
  <c r="N19" i="4" s="1"/>
  <c r="V19" s="1"/>
  <c r="Y202" i="3"/>
  <c r="N214" i="4" s="1"/>
  <c r="X202" i="3"/>
  <c r="N181" i="4" s="1"/>
  <c r="W202" i="3"/>
  <c r="N148" i="4" s="1"/>
  <c r="V202" i="3"/>
  <c r="N115" i="4" s="1"/>
  <c r="U202" i="3"/>
  <c r="N82" i="4" s="1"/>
  <c r="T202" i="3"/>
  <c r="N50" i="4" s="1"/>
  <c r="AE201" i="3"/>
  <c r="L250" i="10" s="1"/>
  <c r="AD201" i="3"/>
  <c r="L382" i="10" s="1"/>
  <c r="AC201" i="3"/>
  <c r="L349" i="10" s="1"/>
  <c r="AB201" i="3"/>
  <c r="L316" i="10" s="1"/>
  <c r="AA201" i="3"/>
  <c r="L283" i="10" s="1"/>
  <c r="Z201" i="3"/>
  <c r="L21" i="10" s="1"/>
  <c r="Y201" i="3"/>
  <c r="L217" i="10" s="1"/>
  <c r="X201" i="3"/>
  <c r="L184" i="10" s="1"/>
  <c r="W201" i="3"/>
  <c r="L151" i="10" s="1"/>
  <c r="V201" i="3"/>
  <c r="L118" i="10" s="1"/>
  <c r="U201" i="3"/>
  <c r="L85" i="10" s="1"/>
  <c r="T201" i="3"/>
  <c r="L53" i="10" s="1"/>
  <c r="AE200" i="3"/>
  <c r="L245" i="4" s="1"/>
  <c r="AD200" i="3"/>
  <c r="L376" i="4" s="1"/>
  <c r="AC200" i="3"/>
  <c r="L343" i="4" s="1"/>
  <c r="AB200" i="3"/>
  <c r="L310" i="4" s="1"/>
  <c r="AA200" i="3"/>
  <c r="L277" i="4" s="1"/>
  <c r="Z200" i="3"/>
  <c r="L19" i="4" s="1"/>
  <c r="Y200" i="3"/>
  <c r="L214" i="4" s="1"/>
  <c r="X200" i="3"/>
  <c r="L181" i="4" s="1"/>
  <c r="W200" i="3"/>
  <c r="L148" i="4" s="1"/>
  <c r="V200" i="3"/>
  <c r="L115" i="4" s="1"/>
  <c r="U200" i="3"/>
  <c r="L82" i="4" s="1"/>
  <c r="T200" i="3"/>
  <c r="L50" i="4" s="1"/>
  <c r="AE199" i="3"/>
  <c r="K250" i="10" s="1"/>
  <c r="AD199" i="3"/>
  <c r="K382" i="10" s="1"/>
  <c r="AC199" i="3"/>
  <c r="K349" i="10" s="1"/>
  <c r="AB199" i="3"/>
  <c r="K316" i="10" s="1"/>
  <c r="AA199" i="3"/>
  <c r="K283" i="10" s="1"/>
  <c r="Z199" i="3"/>
  <c r="K21" i="10" s="1"/>
  <c r="Y199" i="3"/>
  <c r="K217" i="10" s="1"/>
  <c r="X199" i="3"/>
  <c r="K184" i="10" s="1"/>
  <c r="W199" i="3"/>
  <c r="K151" i="10" s="1"/>
  <c r="V199" i="3"/>
  <c r="K118" i="10" s="1"/>
  <c r="U199" i="3"/>
  <c r="K85" i="10" s="1"/>
  <c r="T199" i="3"/>
  <c r="K53" i="10" s="1"/>
  <c r="AE198" i="3"/>
  <c r="K245" i="4" s="1"/>
  <c r="AD198" i="3"/>
  <c r="K376" i="4" s="1"/>
  <c r="AC198" i="3"/>
  <c r="K343" i="4" s="1"/>
  <c r="AB198" i="3"/>
  <c r="K310" i="4" s="1"/>
  <c r="AA198" i="3"/>
  <c r="K277" i="4" s="1"/>
  <c r="Z198" i="3"/>
  <c r="K19" i="4" s="1"/>
  <c r="Y198" i="3"/>
  <c r="K214" i="4" s="1"/>
  <c r="X198" i="3"/>
  <c r="K181" i="4" s="1"/>
  <c r="W198" i="3"/>
  <c r="K148" i="4" s="1"/>
  <c r="V198" i="3"/>
  <c r="K115" i="4" s="1"/>
  <c r="U198" i="3"/>
  <c r="K82" i="4" s="1"/>
  <c r="T198" i="3"/>
  <c r="K50" i="4" s="1"/>
  <c r="AE197" i="3"/>
  <c r="J250" i="10" s="1"/>
  <c r="M250" s="1"/>
  <c r="U250" s="1"/>
  <c r="AD197" i="3"/>
  <c r="J382" i="10" s="1"/>
  <c r="M382" s="1"/>
  <c r="AC197" i="3"/>
  <c r="J349" i="10" s="1"/>
  <c r="M349" s="1"/>
  <c r="AB197" i="3"/>
  <c r="J316" i="10" s="1"/>
  <c r="M316" s="1"/>
  <c r="AA197" i="3"/>
  <c r="J283" i="10" s="1"/>
  <c r="M283" s="1"/>
  <c r="Z197" i="3"/>
  <c r="J21" i="10" s="1"/>
  <c r="M21" s="1"/>
  <c r="U21" s="1"/>
  <c r="Y197" i="3"/>
  <c r="J217" i="10" s="1"/>
  <c r="M217" s="1"/>
  <c r="X197" i="3"/>
  <c r="J184" i="10" s="1"/>
  <c r="M184" s="1"/>
  <c r="W197" i="3"/>
  <c r="J151" i="10" s="1"/>
  <c r="M151" s="1"/>
  <c r="V197" i="3"/>
  <c r="J118" i="10" s="1"/>
  <c r="M118" s="1"/>
  <c r="U197" i="3"/>
  <c r="J85" i="10" s="1"/>
  <c r="M85" s="1"/>
  <c r="T197" i="3"/>
  <c r="J53" i="10" s="1"/>
  <c r="M53" s="1"/>
  <c r="AE196" i="3"/>
  <c r="J245" i="4" s="1"/>
  <c r="M245" s="1"/>
  <c r="U245" s="1"/>
  <c r="AD196" i="3"/>
  <c r="J376" i="4" s="1"/>
  <c r="M376" s="1"/>
  <c r="AC196" i="3"/>
  <c r="J343" i="4" s="1"/>
  <c r="M343" s="1"/>
  <c r="AB196" i="3"/>
  <c r="J310" i="4" s="1"/>
  <c r="M310" s="1"/>
  <c r="AA196" i="3"/>
  <c r="J277" i="4" s="1"/>
  <c r="M277" s="1"/>
  <c r="Z196" i="3"/>
  <c r="J19" i="4" s="1"/>
  <c r="Y196" i="3"/>
  <c r="J214" i="4" s="1"/>
  <c r="M214" s="1"/>
  <c r="X196" i="3"/>
  <c r="J181" i="4" s="1"/>
  <c r="M181" s="1"/>
  <c r="W196" i="3"/>
  <c r="J148" i="4" s="1"/>
  <c r="M148" s="1"/>
  <c r="V196" i="3"/>
  <c r="J115" i="4" s="1"/>
  <c r="M115" s="1"/>
  <c r="U196" i="3"/>
  <c r="J82" i="4" s="1"/>
  <c r="M82" s="1"/>
  <c r="T196" i="3"/>
  <c r="J50" i="4" s="1"/>
  <c r="M50" s="1"/>
  <c r="AE195" i="3"/>
  <c r="H250" i="10" s="1"/>
  <c r="AD195" i="3"/>
  <c r="H382" i="10" s="1"/>
  <c r="AC195" i="3"/>
  <c r="H349" i="10" s="1"/>
  <c r="AB195" i="3"/>
  <c r="H316" i="10" s="1"/>
  <c r="AA195" i="3"/>
  <c r="H283" i="10" s="1"/>
  <c r="Z195" i="3"/>
  <c r="H21" i="10" s="1"/>
  <c r="Y195" i="3"/>
  <c r="H217" i="10" s="1"/>
  <c r="X195" i="3"/>
  <c r="H184" i="10" s="1"/>
  <c r="W195" i="3"/>
  <c r="H151" i="10" s="1"/>
  <c r="V195" i="3"/>
  <c r="H118" i="10" s="1"/>
  <c r="U195" i="3"/>
  <c r="H85" i="10" s="1"/>
  <c r="T195" i="3"/>
  <c r="H53" i="10" s="1"/>
  <c r="AE194" i="3"/>
  <c r="H245" i="4" s="1"/>
  <c r="AD194" i="3"/>
  <c r="H376" i="4" s="1"/>
  <c r="AC194" i="3"/>
  <c r="H343" i="4" s="1"/>
  <c r="AB194" i="3"/>
  <c r="H310" i="4" s="1"/>
  <c r="AA194" i="3"/>
  <c r="H277" i="4" s="1"/>
  <c r="Z194" i="3"/>
  <c r="H19" i="4" s="1"/>
  <c r="Y194" i="3"/>
  <c r="H214" i="4" s="1"/>
  <c r="X194" i="3"/>
  <c r="H181" i="4" s="1"/>
  <c r="W194" i="3"/>
  <c r="H148" i="4" s="1"/>
  <c r="V194" i="3"/>
  <c r="H115" i="4" s="1"/>
  <c r="U194" i="3"/>
  <c r="H82" i="4" s="1"/>
  <c r="T194" i="3"/>
  <c r="H50" i="4" s="1"/>
  <c r="AE193" i="3"/>
  <c r="G250" i="10" s="1"/>
  <c r="AD193" i="3"/>
  <c r="G382" i="10" s="1"/>
  <c r="AC193" i="3"/>
  <c r="G349" i="10" s="1"/>
  <c r="AB193" i="3"/>
  <c r="G316" i="10" s="1"/>
  <c r="AA193" i="3"/>
  <c r="G283" i="10" s="1"/>
  <c r="Z193" i="3"/>
  <c r="G21" i="10" s="1"/>
  <c r="Y193" i="3"/>
  <c r="G217" i="10" s="1"/>
  <c r="X193" i="3"/>
  <c r="G184" i="10" s="1"/>
  <c r="W193" i="3"/>
  <c r="G151" i="10" s="1"/>
  <c r="V193" i="3"/>
  <c r="G118" i="10" s="1"/>
  <c r="U193" i="3"/>
  <c r="G85" i="10" s="1"/>
  <c r="T193" i="3"/>
  <c r="G53" i="10" s="1"/>
  <c r="AE192" i="3"/>
  <c r="G245" i="4" s="1"/>
  <c r="AD192" i="3"/>
  <c r="G376" i="4" s="1"/>
  <c r="AC192" i="3"/>
  <c r="G343" i="4" s="1"/>
  <c r="AB192" i="3"/>
  <c r="G310" i="4" s="1"/>
  <c r="AA192" i="3"/>
  <c r="G277" i="4" s="1"/>
  <c r="Z192" i="3"/>
  <c r="G19" i="4" s="1"/>
  <c r="Y192" i="3"/>
  <c r="G214" i="4" s="1"/>
  <c r="X192" i="3"/>
  <c r="G181" i="4" s="1"/>
  <c r="W192" i="3"/>
  <c r="G148" i="4" s="1"/>
  <c r="V192" i="3"/>
  <c r="G115" i="4" s="1"/>
  <c r="U192" i="3"/>
  <c r="G82" i="4" s="1"/>
  <c r="T192" i="3"/>
  <c r="G50" i="4" s="1"/>
  <c r="AE191" i="3"/>
  <c r="F250" i="10" s="1"/>
  <c r="I250" s="1"/>
  <c r="AD191" i="3"/>
  <c r="F382" i="10" s="1"/>
  <c r="I382" s="1"/>
  <c r="AC191" i="3"/>
  <c r="F349" i="10" s="1"/>
  <c r="I349" s="1"/>
  <c r="AB191" i="3"/>
  <c r="F316" i="10" s="1"/>
  <c r="I316" s="1"/>
  <c r="AA191" i="3"/>
  <c r="F283" i="10" s="1"/>
  <c r="I283" s="1"/>
  <c r="Z191" i="3"/>
  <c r="F21" i="10" s="1"/>
  <c r="I21" s="1"/>
  <c r="Y191" i="3"/>
  <c r="F217" i="10" s="1"/>
  <c r="I217" s="1"/>
  <c r="X191" i="3"/>
  <c r="F184" i="10" s="1"/>
  <c r="I184" s="1"/>
  <c r="W191" i="3"/>
  <c r="F151" i="10" s="1"/>
  <c r="I151" s="1"/>
  <c r="V191" i="3"/>
  <c r="F118" i="10" s="1"/>
  <c r="I118" s="1"/>
  <c r="U191" i="3"/>
  <c r="F85" i="10" s="1"/>
  <c r="I85" s="1"/>
  <c r="T191" i="3"/>
  <c r="F53" i="10" s="1"/>
  <c r="I53" s="1"/>
  <c r="AE190" i="3"/>
  <c r="F245" i="4" s="1"/>
  <c r="AD190" i="3"/>
  <c r="F376" i="4" s="1"/>
  <c r="I376" s="1"/>
  <c r="AC190" i="3"/>
  <c r="F343" i="4" s="1"/>
  <c r="I343" s="1"/>
  <c r="AB190" i="3"/>
  <c r="F310" i="4" s="1"/>
  <c r="I310" s="1"/>
  <c r="AA190" i="3"/>
  <c r="F277" i="4" s="1"/>
  <c r="I277" s="1"/>
  <c r="Z190" i="3"/>
  <c r="F19" i="4" s="1"/>
  <c r="Y190" i="3"/>
  <c r="F214" i="4" s="1"/>
  <c r="I214" s="1"/>
  <c r="X190" i="3"/>
  <c r="F181" i="4" s="1"/>
  <c r="I181" s="1"/>
  <c r="W190" i="3"/>
  <c r="F148" i="4" s="1"/>
  <c r="I148" s="1"/>
  <c r="V190" i="3"/>
  <c r="F115" i="4" s="1"/>
  <c r="I115" s="1"/>
  <c r="U190" i="3"/>
  <c r="F82" i="4" s="1"/>
  <c r="I82" s="1"/>
  <c r="T190" i="3"/>
  <c r="F50" i="4" s="1"/>
  <c r="I50" s="1"/>
  <c r="AE189" i="3"/>
  <c r="D250" i="10" s="1"/>
  <c r="Q250" s="1"/>
  <c r="AD189" i="3"/>
  <c r="D382" i="10" s="1"/>
  <c r="Q382" s="1"/>
  <c r="AC189" i="3"/>
  <c r="D349" i="10" s="1"/>
  <c r="Q349" s="1"/>
  <c r="AB189" i="3"/>
  <c r="D316" i="10" s="1"/>
  <c r="Q316" s="1"/>
  <c r="AA189" i="3"/>
  <c r="D283" i="10" s="1"/>
  <c r="Q283" s="1"/>
  <c r="Z189" i="3"/>
  <c r="D21" i="10" s="1"/>
  <c r="Q21" s="1"/>
  <c r="Y189" i="3"/>
  <c r="D217" i="10" s="1"/>
  <c r="Q217" s="1"/>
  <c r="X189" i="3"/>
  <c r="D184" i="10" s="1"/>
  <c r="Q184" s="1"/>
  <c r="W189" i="3"/>
  <c r="D151" i="10" s="1"/>
  <c r="Q151" s="1"/>
  <c r="V189" i="3"/>
  <c r="D118" i="10" s="1"/>
  <c r="Q118" s="1"/>
  <c r="U189" i="3"/>
  <c r="D85" i="10" s="1"/>
  <c r="Q85" s="1"/>
  <c r="T189" i="3"/>
  <c r="D53" i="10" s="1"/>
  <c r="Q53" s="1"/>
  <c r="AE188" i="3"/>
  <c r="D245" i="4" s="1"/>
  <c r="Q245" s="1"/>
  <c r="AD188" i="3"/>
  <c r="D376" i="4" s="1"/>
  <c r="Q376" s="1"/>
  <c r="AC188" i="3"/>
  <c r="D343" i="4" s="1"/>
  <c r="Q343" s="1"/>
  <c r="AB188" i="3"/>
  <c r="D310" i="4" s="1"/>
  <c r="Q310" s="1"/>
  <c r="AA188" i="3"/>
  <c r="D277" i="4" s="1"/>
  <c r="Q277" s="1"/>
  <c r="Z188" i="3"/>
  <c r="D19" i="4" s="1"/>
  <c r="Y188" i="3"/>
  <c r="D214" i="4" s="1"/>
  <c r="Q214" s="1"/>
  <c r="X188" i="3"/>
  <c r="D181" i="4" s="1"/>
  <c r="Q181" s="1"/>
  <c r="W188" i="3"/>
  <c r="D148" i="4" s="1"/>
  <c r="Q148" s="1"/>
  <c r="V188" i="3"/>
  <c r="D115" i="4" s="1"/>
  <c r="Q115" s="1"/>
  <c r="U188" i="3"/>
  <c r="D82" i="4" s="1"/>
  <c r="Q82" s="1"/>
  <c r="T188" i="3"/>
  <c r="D50" i="4" s="1"/>
  <c r="Q50" s="1"/>
  <c r="AE187" i="3"/>
  <c r="C250" i="10" s="1"/>
  <c r="P250" s="1"/>
  <c r="AD187" i="3"/>
  <c r="C382" i="10" s="1"/>
  <c r="P382" s="1"/>
  <c r="AC187" i="3"/>
  <c r="C349" i="10" s="1"/>
  <c r="P349" s="1"/>
  <c r="AB187" i="3"/>
  <c r="C316" i="10" s="1"/>
  <c r="P316" s="1"/>
  <c r="AA187" i="3"/>
  <c r="C283" i="10" s="1"/>
  <c r="P283" s="1"/>
  <c r="Z187" i="3"/>
  <c r="C21" i="10" s="1"/>
  <c r="P21" s="1"/>
  <c r="Y187" i="3"/>
  <c r="C217" i="10" s="1"/>
  <c r="P217" s="1"/>
  <c r="X187" i="3"/>
  <c r="C184" i="10" s="1"/>
  <c r="P184" s="1"/>
  <c r="W187" i="3"/>
  <c r="C151" i="10" s="1"/>
  <c r="P151" s="1"/>
  <c r="V187" i="3"/>
  <c r="C118" i="10" s="1"/>
  <c r="P118" s="1"/>
  <c r="U187" i="3"/>
  <c r="C85" i="10" s="1"/>
  <c r="P85" s="1"/>
  <c r="T187" i="3"/>
  <c r="C53" i="10" s="1"/>
  <c r="P53" s="1"/>
  <c r="AE186" i="3"/>
  <c r="C245" i="4" s="1"/>
  <c r="P245" s="1"/>
  <c r="AD186" i="3"/>
  <c r="C376" i="4" s="1"/>
  <c r="P376" s="1"/>
  <c r="AC186" i="3"/>
  <c r="C343" i="4" s="1"/>
  <c r="P343" s="1"/>
  <c r="AB186" i="3"/>
  <c r="C310" i="4" s="1"/>
  <c r="P310" s="1"/>
  <c r="AA186" i="3"/>
  <c r="C277" i="4" s="1"/>
  <c r="P277" s="1"/>
  <c r="Z186" i="3"/>
  <c r="C19" i="4" s="1"/>
  <c r="Y186" i="3"/>
  <c r="C214" i="4" s="1"/>
  <c r="P214" s="1"/>
  <c r="X186" i="3"/>
  <c r="C181" i="4" s="1"/>
  <c r="P181" s="1"/>
  <c r="W186" i="3"/>
  <c r="C148" i="4" s="1"/>
  <c r="P148" s="1"/>
  <c r="V186" i="3"/>
  <c r="C115" i="4" s="1"/>
  <c r="P115" s="1"/>
  <c r="U186" i="3"/>
  <c r="C82" i="4" s="1"/>
  <c r="P82" s="1"/>
  <c r="T186" i="3"/>
  <c r="C50" i="4" s="1"/>
  <c r="P50" s="1"/>
  <c r="AE185" i="3"/>
  <c r="B250" i="10" s="1"/>
  <c r="O250" s="1"/>
  <c r="AD185" i="3"/>
  <c r="B382" i="10" s="1"/>
  <c r="AC185" i="3"/>
  <c r="B349" i="10" s="1"/>
  <c r="O349" s="1"/>
  <c r="AB185" i="3"/>
  <c r="B316" i="10" s="1"/>
  <c r="E316" s="1"/>
  <c r="AA185" i="3"/>
  <c r="B283" i="10" s="1"/>
  <c r="O283" s="1"/>
  <c r="Z185" i="3"/>
  <c r="B21" i="10" s="1"/>
  <c r="Y185" i="3"/>
  <c r="B217" i="10" s="1"/>
  <c r="X185" i="3"/>
  <c r="B184" i="10" s="1"/>
  <c r="W185" i="3"/>
  <c r="B151" i="10" s="1"/>
  <c r="V185" i="3"/>
  <c r="B118" i="10" s="1"/>
  <c r="O118" s="1"/>
  <c r="U185" i="3"/>
  <c r="B85" i="10" s="1"/>
  <c r="O85" s="1"/>
  <c r="T185" i="3"/>
  <c r="AE184"/>
  <c r="AD184"/>
  <c r="AC184"/>
  <c r="AB184"/>
  <c r="AA184"/>
  <c r="Z184"/>
  <c r="Y184"/>
  <c r="X184"/>
  <c r="W184"/>
  <c r="V184"/>
  <c r="U184"/>
  <c r="T184"/>
  <c r="AR183"/>
  <c r="AQ183"/>
  <c r="AP183"/>
  <c r="AO183"/>
  <c r="AN183"/>
  <c r="AM183"/>
  <c r="AL183"/>
  <c r="AK183"/>
  <c r="AJ183"/>
  <c r="AI183"/>
  <c r="AH183"/>
  <c r="AE183"/>
  <c r="AD183"/>
  <c r="AC183"/>
  <c r="AB183"/>
  <c r="AA183"/>
  <c r="Z183"/>
  <c r="Y183"/>
  <c r="X183"/>
  <c r="W183"/>
  <c r="V183"/>
  <c r="U183"/>
  <c r="T183"/>
  <c r="AE182"/>
  <c r="AD182"/>
  <c r="AC182"/>
  <c r="AB182"/>
  <c r="AA182"/>
  <c r="Z182"/>
  <c r="Y182"/>
  <c r="X182"/>
  <c r="W182"/>
  <c r="V182"/>
  <c r="U182"/>
  <c r="T182"/>
  <c r="AE181"/>
  <c r="N248" i="10" s="1"/>
  <c r="AD181" i="3"/>
  <c r="N380" i="10" s="1"/>
  <c r="AC181" i="3"/>
  <c r="N347" i="10" s="1"/>
  <c r="AB181" i="3"/>
  <c r="N314" i="10" s="1"/>
  <c r="AA181" i="3"/>
  <c r="N281" i="10" s="1"/>
  <c r="Z181" i="3"/>
  <c r="N19" i="10" s="1"/>
  <c r="Y181" i="3"/>
  <c r="N215" i="10" s="1"/>
  <c r="X181" i="3"/>
  <c r="N182" i="10" s="1"/>
  <c r="W181" i="3"/>
  <c r="N149" i="10" s="1"/>
  <c r="V181" i="3"/>
  <c r="N116" i="10" s="1"/>
  <c r="U181" i="3"/>
  <c r="N83" i="10" s="1"/>
  <c r="T181" i="3"/>
  <c r="N51" i="10" s="1"/>
  <c r="AE180" i="3"/>
  <c r="N244" i="4" s="1"/>
  <c r="V244" s="1"/>
  <c r="AD180" i="3"/>
  <c r="N374" i="4" s="1"/>
  <c r="AC180" i="3"/>
  <c r="N341" i="4" s="1"/>
  <c r="AB180" i="3"/>
  <c r="N308" i="4" s="1"/>
  <c r="AA180" i="3"/>
  <c r="N275" i="4" s="1"/>
  <c r="Z180" i="3"/>
  <c r="N18" i="4" s="1"/>
  <c r="V18" s="1"/>
  <c r="Y180" i="3"/>
  <c r="N212" i="4" s="1"/>
  <c r="X180" i="3"/>
  <c r="N179" i="4" s="1"/>
  <c r="W180" i="3"/>
  <c r="N146" i="4" s="1"/>
  <c r="V180" i="3"/>
  <c r="N113" i="4" s="1"/>
  <c r="U180" i="3"/>
  <c r="N80" i="4" s="1"/>
  <c r="T180" i="3"/>
  <c r="N48" i="4" s="1"/>
  <c r="AE179" i="3"/>
  <c r="L248" i="10" s="1"/>
  <c r="AD179" i="3"/>
  <c r="L380" i="10" s="1"/>
  <c r="AC179" i="3"/>
  <c r="L347" i="10" s="1"/>
  <c r="AB179" i="3"/>
  <c r="L314" i="10" s="1"/>
  <c r="AA179" i="3"/>
  <c r="L281" i="10" s="1"/>
  <c r="Z179" i="3"/>
  <c r="L19" i="10" s="1"/>
  <c r="Y179" i="3"/>
  <c r="L215" i="10" s="1"/>
  <c r="X179" i="3"/>
  <c r="L182" i="10" s="1"/>
  <c r="W179" i="3"/>
  <c r="L149" i="10" s="1"/>
  <c r="V179" i="3"/>
  <c r="L116" i="10" s="1"/>
  <c r="U179" i="3"/>
  <c r="L83" i="10" s="1"/>
  <c r="T179" i="3"/>
  <c r="L51" i="10" s="1"/>
  <c r="AE178" i="3"/>
  <c r="L244" i="4" s="1"/>
  <c r="AD178" i="3"/>
  <c r="L374" i="4" s="1"/>
  <c r="AC178" i="3"/>
  <c r="L341" i="4" s="1"/>
  <c r="AB178" i="3"/>
  <c r="L308" i="4" s="1"/>
  <c r="AA178" i="3"/>
  <c r="L275" i="4" s="1"/>
  <c r="Z178" i="3"/>
  <c r="L18" i="4" s="1"/>
  <c r="Y178" i="3"/>
  <c r="L212" i="4" s="1"/>
  <c r="X178" i="3"/>
  <c r="L179" i="4" s="1"/>
  <c r="W178" i="3"/>
  <c r="L146" i="4" s="1"/>
  <c r="V178" i="3"/>
  <c r="L113" i="4" s="1"/>
  <c r="U178" i="3"/>
  <c r="L80" i="4" s="1"/>
  <c r="T178" i="3"/>
  <c r="L48" i="4" s="1"/>
  <c r="AE177" i="3"/>
  <c r="K248" i="10" s="1"/>
  <c r="AD177" i="3"/>
  <c r="K380" i="10" s="1"/>
  <c r="AC177" i="3"/>
  <c r="K347" i="10" s="1"/>
  <c r="AB177" i="3"/>
  <c r="K314" i="10" s="1"/>
  <c r="AA177" i="3"/>
  <c r="K281" i="10" s="1"/>
  <c r="Z177" i="3"/>
  <c r="K19" i="10" s="1"/>
  <c r="Y177" i="3"/>
  <c r="K215" i="10" s="1"/>
  <c r="X177" i="3"/>
  <c r="K182" i="10" s="1"/>
  <c r="W177" i="3"/>
  <c r="K149" i="10" s="1"/>
  <c r="V177" i="3"/>
  <c r="K116" i="10" s="1"/>
  <c r="U177" i="3"/>
  <c r="K83" i="10" s="1"/>
  <c r="T177" i="3"/>
  <c r="K51" i="10" s="1"/>
  <c r="AE176" i="3"/>
  <c r="K244" i="4" s="1"/>
  <c r="AD176" i="3"/>
  <c r="K374" i="4" s="1"/>
  <c r="AC176" i="3"/>
  <c r="K341" i="4" s="1"/>
  <c r="AB176" i="3"/>
  <c r="K308" i="4" s="1"/>
  <c r="AA176" i="3"/>
  <c r="K275" i="4" s="1"/>
  <c r="Z176" i="3"/>
  <c r="K18" i="4" s="1"/>
  <c r="Y176" i="3"/>
  <c r="K212" i="4" s="1"/>
  <c r="X176" i="3"/>
  <c r="K179" i="4" s="1"/>
  <c r="W176" i="3"/>
  <c r="K146" i="4" s="1"/>
  <c r="V176" i="3"/>
  <c r="K113" i="4" s="1"/>
  <c r="U176" i="3"/>
  <c r="K80" i="4" s="1"/>
  <c r="T176" i="3"/>
  <c r="K48" i="4" s="1"/>
  <c r="AE175" i="3"/>
  <c r="J248" i="10" s="1"/>
  <c r="M248" s="1"/>
  <c r="U248" s="1"/>
  <c r="AD175" i="3"/>
  <c r="J380" i="10" s="1"/>
  <c r="M380" s="1"/>
  <c r="AC175" i="3"/>
  <c r="J347" i="10" s="1"/>
  <c r="M347" s="1"/>
  <c r="AB175" i="3"/>
  <c r="J314" i="10" s="1"/>
  <c r="M314" s="1"/>
  <c r="AA175" i="3"/>
  <c r="J281" i="10" s="1"/>
  <c r="M281" s="1"/>
  <c r="Z175" i="3"/>
  <c r="J19" i="10" s="1"/>
  <c r="M19" s="1"/>
  <c r="U19" s="1"/>
  <c r="Y175" i="3"/>
  <c r="J215" i="10" s="1"/>
  <c r="M215" s="1"/>
  <c r="X175" i="3"/>
  <c r="J182" i="10" s="1"/>
  <c r="M182" s="1"/>
  <c r="W175" i="3"/>
  <c r="J149" i="10" s="1"/>
  <c r="M149" s="1"/>
  <c r="V175" i="3"/>
  <c r="J116" i="10" s="1"/>
  <c r="M116" s="1"/>
  <c r="U175" i="3"/>
  <c r="J83" i="10" s="1"/>
  <c r="M83" s="1"/>
  <c r="T175" i="3"/>
  <c r="J51" i="10" s="1"/>
  <c r="M51" s="1"/>
  <c r="AE174" i="3"/>
  <c r="J244" i="4" s="1"/>
  <c r="M244" s="1"/>
  <c r="U244" s="1"/>
  <c r="AD174" i="3"/>
  <c r="J374" i="4" s="1"/>
  <c r="M374" s="1"/>
  <c r="AC174" i="3"/>
  <c r="J341" i="4" s="1"/>
  <c r="M341" s="1"/>
  <c r="AB174" i="3"/>
  <c r="J308" i="4" s="1"/>
  <c r="M308" s="1"/>
  <c r="AA174" i="3"/>
  <c r="J275" i="4" s="1"/>
  <c r="M275" s="1"/>
  <c r="Z174" i="3"/>
  <c r="J18" i="4" s="1"/>
  <c r="Y174" i="3"/>
  <c r="J212" i="4" s="1"/>
  <c r="M212" s="1"/>
  <c r="X174" i="3"/>
  <c r="J179" i="4" s="1"/>
  <c r="M179" s="1"/>
  <c r="W174" i="3"/>
  <c r="J146" i="4" s="1"/>
  <c r="M146" s="1"/>
  <c r="V174" i="3"/>
  <c r="J113" i="4" s="1"/>
  <c r="M113" s="1"/>
  <c r="U174" i="3"/>
  <c r="J80" i="4" s="1"/>
  <c r="M80" s="1"/>
  <c r="T174" i="3"/>
  <c r="J48" i="4" s="1"/>
  <c r="M48" s="1"/>
  <c r="AE173" i="3"/>
  <c r="H248" i="10" s="1"/>
  <c r="AD173" i="3"/>
  <c r="H380" i="10" s="1"/>
  <c r="AC173" i="3"/>
  <c r="H347" i="10" s="1"/>
  <c r="AB173" i="3"/>
  <c r="H314" i="10" s="1"/>
  <c r="AA173" i="3"/>
  <c r="H281" i="10" s="1"/>
  <c r="Z173" i="3"/>
  <c r="H19" i="10" s="1"/>
  <c r="Y173" i="3"/>
  <c r="H215" i="10" s="1"/>
  <c r="X173" i="3"/>
  <c r="H182" i="10" s="1"/>
  <c r="W173" i="3"/>
  <c r="H149" i="10" s="1"/>
  <c r="V173" i="3"/>
  <c r="H116" i="10" s="1"/>
  <c r="U173" i="3"/>
  <c r="H83" i="10" s="1"/>
  <c r="T173" i="3"/>
  <c r="H51" i="10" s="1"/>
  <c r="AE172" i="3"/>
  <c r="H244" i="4" s="1"/>
  <c r="AD172" i="3"/>
  <c r="H374" i="4" s="1"/>
  <c r="AC172" i="3"/>
  <c r="H341" i="4" s="1"/>
  <c r="AB172" i="3"/>
  <c r="H308" i="4" s="1"/>
  <c r="AA172" i="3"/>
  <c r="H275" i="4" s="1"/>
  <c r="Z172" i="3"/>
  <c r="H18" i="4" s="1"/>
  <c r="Y172" i="3"/>
  <c r="H212" i="4" s="1"/>
  <c r="X172" i="3"/>
  <c r="H179" i="4" s="1"/>
  <c r="W172" i="3"/>
  <c r="H146" i="4" s="1"/>
  <c r="V172" i="3"/>
  <c r="H113" i="4" s="1"/>
  <c r="U172" i="3"/>
  <c r="H80" i="4" s="1"/>
  <c r="T172" i="3"/>
  <c r="H48" i="4" s="1"/>
  <c r="AE171" i="3"/>
  <c r="G248" i="10" s="1"/>
  <c r="AD171" i="3"/>
  <c r="G380" i="10" s="1"/>
  <c r="AC171" i="3"/>
  <c r="G347" i="10" s="1"/>
  <c r="AB171" i="3"/>
  <c r="G314" i="10" s="1"/>
  <c r="AA171" i="3"/>
  <c r="G281" i="10" s="1"/>
  <c r="Z171" i="3"/>
  <c r="G19" i="10" s="1"/>
  <c r="Y171" i="3"/>
  <c r="G215" i="10" s="1"/>
  <c r="X171" i="3"/>
  <c r="G182" i="10" s="1"/>
  <c r="W171" i="3"/>
  <c r="G149" i="10" s="1"/>
  <c r="V171" i="3"/>
  <c r="G116" i="10" s="1"/>
  <c r="U171" i="3"/>
  <c r="G83" i="10" s="1"/>
  <c r="T171" i="3"/>
  <c r="G51" i="10" s="1"/>
  <c r="AE170" i="3"/>
  <c r="G244" i="4" s="1"/>
  <c r="AD170" i="3"/>
  <c r="G374" i="4" s="1"/>
  <c r="AC170" i="3"/>
  <c r="G341" i="4" s="1"/>
  <c r="AB170" i="3"/>
  <c r="G308" i="4" s="1"/>
  <c r="AA170" i="3"/>
  <c r="G275" i="4" s="1"/>
  <c r="Z170" i="3"/>
  <c r="G18" i="4" s="1"/>
  <c r="Y170" i="3"/>
  <c r="G212" i="4" s="1"/>
  <c r="X170" i="3"/>
  <c r="G179" i="4" s="1"/>
  <c r="W170" i="3"/>
  <c r="G146" i="4" s="1"/>
  <c r="V170" i="3"/>
  <c r="G113" i="4" s="1"/>
  <c r="U170" i="3"/>
  <c r="G80" i="4" s="1"/>
  <c r="T170" i="3"/>
  <c r="G48" i="4" s="1"/>
  <c r="AE169" i="3"/>
  <c r="F248" i="10" s="1"/>
  <c r="I248" s="1"/>
  <c r="AD169" i="3"/>
  <c r="F380" i="10" s="1"/>
  <c r="I380" s="1"/>
  <c r="AC169" i="3"/>
  <c r="F347" i="10" s="1"/>
  <c r="I347" s="1"/>
  <c r="AB169" i="3"/>
  <c r="F314" i="10" s="1"/>
  <c r="I314" s="1"/>
  <c r="AA169" i="3"/>
  <c r="F281" i="10" s="1"/>
  <c r="I281" s="1"/>
  <c r="Z169" i="3"/>
  <c r="F19" i="10" s="1"/>
  <c r="I19" s="1"/>
  <c r="Y169" i="3"/>
  <c r="F215" i="10" s="1"/>
  <c r="I215" s="1"/>
  <c r="X169" i="3"/>
  <c r="F182" i="10" s="1"/>
  <c r="I182" s="1"/>
  <c r="W169" i="3"/>
  <c r="F149" i="10" s="1"/>
  <c r="I149" s="1"/>
  <c r="V169" i="3"/>
  <c r="F116" i="10" s="1"/>
  <c r="I116" s="1"/>
  <c r="U169" i="3"/>
  <c r="F83" i="10" s="1"/>
  <c r="I83" s="1"/>
  <c r="T169" i="3"/>
  <c r="F51" i="10" s="1"/>
  <c r="I51" s="1"/>
  <c r="AE168" i="3"/>
  <c r="F244" i="4" s="1"/>
  <c r="AD168" i="3"/>
  <c r="F374" i="4" s="1"/>
  <c r="I374" s="1"/>
  <c r="AC168" i="3"/>
  <c r="F341" i="4" s="1"/>
  <c r="I341" s="1"/>
  <c r="AB168" i="3"/>
  <c r="F308" i="4" s="1"/>
  <c r="I308" s="1"/>
  <c r="AA168" i="3"/>
  <c r="F275" i="4" s="1"/>
  <c r="I275" s="1"/>
  <c r="Z168" i="3"/>
  <c r="F18" i="4" s="1"/>
  <c r="Y168" i="3"/>
  <c r="F212" i="4" s="1"/>
  <c r="I212" s="1"/>
  <c r="X168" i="3"/>
  <c r="F179" i="4" s="1"/>
  <c r="I179" s="1"/>
  <c r="W168" i="3"/>
  <c r="F146" i="4" s="1"/>
  <c r="I146" s="1"/>
  <c r="V168" i="3"/>
  <c r="F113" i="4" s="1"/>
  <c r="I113" s="1"/>
  <c r="U168" i="3"/>
  <c r="F80" i="4" s="1"/>
  <c r="I80" s="1"/>
  <c r="T168" i="3"/>
  <c r="F48" i="4" s="1"/>
  <c r="I48" s="1"/>
  <c r="AE167" i="3"/>
  <c r="D248" i="10" s="1"/>
  <c r="Q248" s="1"/>
  <c r="AD167" i="3"/>
  <c r="D380" i="10" s="1"/>
  <c r="Q380" s="1"/>
  <c r="AC167" i="3"/>
  <c r="D347" i="10" s="1"/>
  <c r="Q347" s="1"/>
  <c r="AB167" i="3"/>
  <c r="D314" i="10" s="1"/>
  <c r="Q314" s="1"/>
  <c r="AA167" i="3"/>
  <c r="D281" i="10" s="1"/>
  <c r="Q281" s="1"/>
  <c r="Z167" i="3"/>
  <c r="D19" i="10" s="1"/>
  <c r="Q19" s="1"/>
  <c r="Y167" i="3"/>
  <c r="D215" i="10" s="1"/>
  <c r="Q215" s="1"/>
  <c r="X167" i="3"/>
  <c r="D182" i="10" s="1"/>
  <c r="Q182" s="1"/>
  <c r="W167" i="3"/>
  <c r="D149" i="10" s="1"/>
  <c r="Q149" s="1"/>
  <c r="V167" i="3"/>
  <c r="D116" i="10" s="1"/>
  <c r="Q116" s="1"/>
  <c r="U167" i="3"/>
  <c r="D83" i="10" s="1"/>
  <c r="Q83" s="1"/>
  <c r="T167" i="3"/>
  <c r="D51" i="10" s="1"/>
  <c r="Q51" s="1"/>
  <c r="AE166" i="3"/>
  <c r="D244" i="4" s="1"/>
  <c r="Q244" s="1"/>
  <c r="AD166" i="3"/>
  <c r="D374" i="4" s="1"/>
  <c r="Q374" s="1"/>
  <c r="AC166" i="3"/>
  <c r="D341" i="4" s="1"/>
  <c r="Q341" s="1"/>
  <c r="AB166" i="3"/>
  <c r="D308" i="4" s="1"/>
  <c r="Q308" s="1"/>
  <c r="AA166" i="3"/>
  <c r="D275" i="4" s="1"/>
  <c r="Q275" s="1"/>
  <c r="Z166" i="3"/>
  <c r="D18" i="4" s="1"/>
  <c r="Y166" i="3"/>
  <c r="D212" i="4" s="1"/>
  <c r="Q212" s="1"/>
  <c r="X166" i="3"/>
  <c r="D179" i="4" s="1"/>
  <c r="Q179" s="1"/>
  <c r="W166" i="3"/>
  <c r="D146" i="4" s="1"/>
  <c r="Q146" s="1"/>
  <c r="V166" i="3"/>
  <c r="D113" i="4" s="1"/>
  <c r="Q113" s="1"/>
  <c r="U166" i="3"/>
  <c r="D80" i="4" s="1"/>
  <c r="Q80" s="1"/>
  <c r="T166" i="3"/>
  <c r="D48" i="4" s="1"/>
  <c r="Q48" s="1"/>
  <c r="AE165" i="3"/>
  <c r="C248" i="10" s="1"/>
  <c r="P248" s="1"/>
  <c r="AD165" i="3"/>
  <c r="C380" i="10" s="1"/>
  <c r="P380" s="1"/>
  <c r="AC165" i="3"/>
  <c r="C347" i="10" s="1"/>
  <c r="P347" s="1"/>
  <c r="AB165" i="3"/>
  <c r="C314" i="10" s="1"/>
  <c r="P314" s="1"/>
  <c r="AA165" i="3"/>
  <c r="C281" i="10" s="1"/>
  <c r="P281" s="1"/>
  <c r="Z165" i="3"/>
  <c r="C19" i="10" s="1"/>
  <c r="P19" s="1"/>
  <c r="Y165" i="3"/>
  <c r="C215" i="10" s="1"/>
  <c r="P215" s="1"/>
  <c r="X165" i="3"/>
  <c r="C182" i="10" s="1"/>
  <c r="P182" s="1"/>
  <c r="W165" i="3"/>
  <c r="C149" i="10" s="1"/>
  <c r="P149" s="1"/>
  <c r="V165" i="3"/>
  <c r="C116" i="10" s="1"/>
  <c r="P116" s="1"/>
  <c r="U165" i="3"/>
  <c r="C83" i="10" s="1"/>
  <c r="P83" s="1"/>
  <c r="T165" i="3"/>
  <c r="C51" i="10" s="1"/>
  <c r="P51" s="1"/>
  <c r="AE164" i="3"/>
  <c r="C244" i="4" s="1"/>
  <c r="P244" s="1"/>
  <c r="AD164" i="3"/>
  <c r="C374" i="4" s="1"/>
  <c r="P374" s="1"/>
  <c r="AC164" i="3"/>
  <c r="C341" i="4" s="1"/>
  <c r="P341" s="1"/>
  <c r="AB164" i="3"/>
  <c r="C308" i="4" s="1"/>
  <c r="P308" s="1"/>
  <c r="AA164" i="3"/>
  <c r="C275" i="4" s="1"/>
  <c r="P275" s="1"/>
  <c r="Z164" i="3"/>
  <c r="C18" i="4" s="1"/>
  <c r="Y164" i="3"/>
  <c r="C212" i="4" s="1"/>
  <c r="P212" s="1"/>
  <c r="X164" i="3"/>
  <c r="C179" i="4" s="1"/>
  <c r="P179" s="1"/>
  <c r="W164" i="3"/>
  <c r="C146" i="4" s="1"/>
  <c r="P146" s="1"/>
  <c r="V164" i="3"/>
  <c r="C113" i="4" s="1"/>
  <c r="P113" s="1"/>
  <c r="U164" i="3"/>
  <c r="C80" i="4" s="1"/>
  <c r="P80" s="1"/>
  <c r="T164" i="3"/>
  <c r="C48" i="4" s="1"/>
  <c r="P48" s="1"/>
  <c r="AE163" i="3"/>
  <c r="B248" i="10" s="1"/>
  <c r="O248" s="1"/>
  <c r="AD163" i="3"/>
  <c r="B380" i="10" s="1"/>
  <c r="O380" s="1"/>
  <c r="AC163" i="3"/>
  <c r="B347" i="10" s="1"/>
  <c r="O347" s="1"/>
  <c r="AB163" i="3"/>
  <c r="B314" i="10" s="1"/>
  <c r="O314" s="1"/>
  <c r="AA163" i="3"/>
  <c r="B281" i="10" s="1"/>
  <c r="O281" s="1"/>
  <c r="Z163" i="3"/>
  <c r="B19" i="10" s="1"/>
  <c r="E19" s="1"/>
  <c r="T19" s="1"/>
  <c r="Y163" i="3"/>
  <c r="B215" i="10" s="1"/>
  <c r="O215" s="1"/>
  <c r="X163" i="3"/>
  <c r="B182" i="10" s="1"/>
  <c r="O182" s="1"/>
  <c r="W163" i="3"/>
  <c r="B149" i="10" s="1"/>
  <c r="O149" s="1"/>
  <c r="V163" i="3"/>
  <c r="B116" i="10" s="1"/>
  <c r="O116" s="1"/>
  <c r="U163" i="3"/>
  <c r="B83" i="10" s="1"/>
  <c r="O83" s="1"/>
  <c r="T163" i="3"/>
  <c r="B51" i="10" s="1"/>
  <c r="O51" s="1"/>
  <c r="AE162" i="3"/>
  <c r="B244" i="4" s="1"/>
  <c r="O244" s="1"/>
  <c r="AD162" i="3"/>
  <c r="B374" i="4" s="1"/>
  <c r="O374" s="1"/>
  <c r="AC162" i="3"/>
  <c r="B341" i="4" s="1"/>
  <c r="O341" s="1"/>
  <c r="AB162" i="3"/>
  <c r="B308" i="4" s="1"/>
  <c r="O308" s="1"/>
  <c r="AA162" i="3"/>
  <c r="B275" i="4" s="1"/>
  <c r="O275" s="1"/>
  <c r="Z162" i="3"/>
  <c r="B18" i="4" s="1"/>
  <c r="E18" s="1"/>
  <c r="Y162" i="3"/>
  <c r="B212" i="4" s="1"/>
  <c r="O212" s="1"/>
  <c r="X162" i="3"/>
  <c r="B179" i="4" s="1"/>
  <c r="O179" s="1"/>
  <c r="W162" i="3"/>
  <c r="B146" i="4" s="1"/>
  <c r="O146" s="1"/>
  <c r="V162" i="3"/>
  <c r="B113" i="4" s="1"/>
  <c r="O113" s="1"/>
  <c r="U162" i="3"/>
  <c r="B80" i="4" s="1"/>
  <c r="O80" s="1"/>
  <c r="T162" i="3"/>
  <c r="B48" i="4" s="1"/>
  <c r="O48" s="1"/>
  <c r="AR161" i="3"/>
  <c r="AQ161"/>
  <c r="AP161"/>
  <c r="AO161"/>
  <c r="AN161"/>
  <c r="AM161"/>
  <c r="AL161"/>
  <c r="AK161"/>
  <c r="AJ161"/>
  <c r="AI161"/>
  <c r="AH161"/>
  <c r="AG161"/>
  <c r="AE161"/>
  <c r="AD161"/>
  <c r="AC161"/>
  <c r="AB161"/>
  <c r="AA161"/>
  <c r="Z161"/>
  <c r="Y161"/>
  <c r="X161"/>
  <c r="W161"/>
  <c r="V161"/>
  <c r="U161"/>
  <c r="T161"/>
  <c r="AR160"/>
  <c r="AQ160"/>
  <c r="AP160"/>
  <c r="AO160"/>
  <c r="AN160"/>
  <c r="AM160"/>
  <c r="AL160"/>
  <c r="AK160"/>
  <c r="AJ160"/>
  <c r="AI160"/>
  <c r="AH160"/>
  <c r="AG160"/>
  <c r="AE160"/>
  <c r="AD160"/>
  <c r="AC160"/>
  <c r="AB160"/>
  <c r="AA160"/>
  <c r="Z160"/>
  <c r="Y160"/>
  <c r="X160"/>
  <c r="W160"/>
  <c r="V160"/>
  <c r="U160"/>
  <c r="T160"/>
  <c r="AE159"/>
  <c r="N247" i="10" s="1"/>
  <c r="AD159" i="3"/>
  <c r="N379" i="10" s="1"/>
  <c r="AC159" i="3"/>
  <c r="N346" i="10" s="1"/>
  <c r="AB159" i="3"/>
  <c r="N313" i="10" s="1"/>
  <c r="AA159" i="3"/>
  <c r="N280" i="10" s="1"/>
  <c r="Z159" i="3"/>
  <c r="N18" i="10" s="1"/>
  <c r="Y159" i="3"/>
  <c r="N214" i="10" s="1"/>
  <c r="X159" i="3"/>
  <c r="N181" i="10" s="1"/>
  <c r="W159" i="3"/>
  <c r="N148" i="10" s="1"/>
  <c r="V159" i="3"/>
  <c r="N115" i="10" s="1"/>
  <c r="U159" i="3"/>
  <c r="N82" i="10" s="1"/>
  <c r="T159" i="3"/>
  <c r="N50" i="10" s="1"/>
  <c r="AE158" i="3"/>
  <c r="N243" i="4" s="1"/>
  <c r="V243" s="1"/>
  <c r="AD158" i="3"/>
  <c r="N373" i="4" s="1"/>
  <c r="AC158" i="3"/>
  <c r="N340" i="4" s="1"/>
  <c r="AB158" i="3"/>
  <c r="N307" i="4" s="1"/>
  <c r="AA158" i="3"/>
  <c r="N274" i="4" s="1"/>
  <c r="Z158" i="3"/>
  <c r="N17" i="4" s="1"/>
  <c r="V17" s="1"/>
  <c r="Y158" i="3"/>
  <c r="N211" i="4" s="1"/>
  <c r="X158" i="3"/>
  <c r="N178" i="4" s="1"/>
  <c r="W158" i="3"/>
  <c r="N145" i="4" s="1"/>
  <c r="V158" i="3"/>
  <c r="N112" i="4" s="1"/>
  <c r="U158" i="3"/>
  <c r="N79" i="4" s="1"/>
  <c r="T158" i="3"/>
  <c r="N47" i="4" s="1"/>
  <c r="AE157" i="3"/>
  <c r="L247" i="10" s="1"/>
  <c r="AD157" i="3"/>
  <c r="L379" i="10" s="1"/>
  <c r="AC157" i="3"/>
  <c r="L346" i="10" s="1"/>
  <c r="AB157" i="3"/>
  <c r="L313" i="10" s="1"/>
  <c r="AA157" i="3"/>
  <c r="L280" i="10" s="1"/>
  <c r="Z157" i="3"/>
  <c r="L18" i="10" s="1"/>
  <c r="Y157" i="3"/>
  <c r="L214" i="10" s="1"/>
  <c r="X157" i="3"/>
  <c r="L181" i="10" s="1"/>
  <c r="W157" i="3"/>
  <c r="L148" i="10" s="1"/>
  <c r="V157" i="3"/>
  <c r="L115" i="10" s="1"/>
  <c r="U157" i="3"/>
  <c r="L82" i="10" s="1"/>
  <c r="T157" i="3"/>
  <c r="L50" i="10" s="1"/>
  <c r="AE156" i="3"/>
  <c r="L243" i="4" s="1"/>
  <c r="AD156" i="3"/>
  <c r="L373" i="4" s="1"/>
  <c r="AC156" i="3"/>
  <c r="L340" i="4" s="1"/>
  <c r="AB156" i="3"/>
  <c r="L307" i="4" s="1"/>
  <c r="AA156" i="3"/>
  <c r="L274" i="4" s="1"/>
  <c r="Z156" i="3"/>
  <c r="L17" i="4" s="1"/>
  <c r="Y156" i="3"/>
  <c r="L211" i="4" s="1"/>
  <c r="X156" i="3"/>
  <c r="L178" i="4" s="1"/>
  <c r="W156" i="3"/>
  <c r="L145" i="4" s="1"/>
  <c r="V156" i="3"/>
  <c r="L112" i="4" s="1"/>
  <c r="U156" i="3"/>
  <c r="L79" i="4" s="1"/>
  <c r="T156" i="3"/>
  <c r="L47" i="4" s="1"/>
  <c r="AE155" i="3"/>
  <c r="K247" i="10" s="1"/>
  <c r="AD155" i="3"/>
  <c r="K379" i="10" s="1"/>
  <c r="AC155" i="3"/>
  <c r="K346" i="10" s="1"/>
  <c r="AB155" i="3"/>
  <c r="K313" i="10" s="1"/>
  <c r="AA155" i="3"/>
  <c r="K280" i="10" s="1"/>
  <c r="Z155" i="3"/>
  <c r="K18" i="10" s="1"/>
  <c r="Y155" i="3"/>
  <c r="K214" i="10" s="1"/>
  <c r="X155" i="3"/>
  <c r="K181" i="10" s="1"/>
  <c r="W155" i="3"/>
  <c r="K148" i="10" s="1"/>
  <c r="V155" i="3"/>
  <c r="K115" i="10" s="1"/>
  <c r="U155" i="3"/>
  <c r="K82" i="10" s="1"/>
  <c r="T155" i="3"/>
  <c r="K50" i="10" s="1"/>
  <c r="AE154" i="3"/>
  <c r="K243" i="4" s="1"/>
  <c r="AD154" i="3"/>
  <c r="K373" i="4" s="1"/>
  <c r="AC154" i="3"/>
  <c r="K340" i="4" s="1"/>
  <c r="AB154" i="3"/>
  <c r="K307" i="4" s="1"/>
  <c r="AA154" i="3"/>
  <c r="K274" i="4" s="1"/>
  <c r="Z154" i="3"/>
  <c r="K17" i="4" s="1"/>
  <c r="Y154" i="3"/>
  <c r="K211" i="4" s="1"/>
  <c r="X154" i="3"/>
  <c r="K178" i="4" s="1"/>
  <c r="W154" i="3"/>
  <c r="K145" i="4" s="1"/>
  <c r="V154" i="3"/>
  <c r="K112" i="4" s="1"/>
  <c r="U154" i="3"/>
  <c r="K79" i="4" s="1"/>
  <c r="T154" i="3"/>
  <c r="K47" i="4" s="1"/>
  <c r="AE153" i="3"/>
  <c r="J247" i="10" s="1"/>
  <c r="M247" s="1"/>
  <c r="U247" s="1"/>
  <c r="AD153" i="3"/>
  <c r="J379" i="10" s="1"/>
  <c r="M379" s="1"/>
  <c r="AC153" i="3"/>
  <c r="J346" i="10" s="1"/>
  <c r="M346" s="1"/>
  <c r="AB153" i="3"/>
  <c r="J313" i="10" s="1"/>
  <c r="M313" s="1"/>
  <c r="AA153" i="3"/>
  <c r="J280" i="10" s="1"/>
  <c r="M280" s="1"/>
  <c r="Z153" i="3"/>
  <c r="J18" i="10" s="1"/>
  <c r="M18" s="1"/>
  <c r="U18" s="1"/>
  <c r="Y153" i="3"/>
  <c r="J214" i="10" s="1"/>
  <c r="M214" s="1"/>
  <c r="X153" i="3"/>
  <c r="J181" i="10" s="1"/>
  <c r="M181" s="1"/>
  <c r="W153" i="3"/>
  <c r="J148" i="10" s="1"/>
  <c r="M148" s="1"/>
  <c r="V153" i="3"/>
  <c r="J115" i="10" s="1"/>
  <c r="M115" s="1"/>
  <c r="U153" i="3"/>
  <c r="J82" i="10" s="1"/>
  <c r="M82" s="1"/>
  <c r="T153" i="3"/>
  <c r="J50" i="10" s="1"/>
  <c r="M50" s="1"/>
  <c r="AE152" i="3"/>
  <c r="J243" i="4" s="1"/>
  <c r="M243" s="1"/>
  <c r="U243" s="1"/>
  <c r="AD152" i="3"/>
  <c r="J373" i="4" s="1"/>
  <c r="M373" s="1"/>
  <c r="AC152" i="3"/>
  <c r="J340" i="4" s="1"/>
  <c r="M340" s="1"/>
  <c r="AB152" i="3"/>
  <c r="J307" i="4" s="1"/>
  <c r="M307" s="1"/>
  <c r="AA152" i="3"/>
  <c r="J274" i="4" s="1"/>
  <c r="M274" s="1"/>
  <c r="Z152" i="3"/>
  <c r="J17" i="4" s="1"/>
  <c r="Y152" i="3"/>
  <c r="J211" i="4" s="1"/>
  <c r="M211" s="1"/>
  <c r="X152" i="3"/>
  <c r="J178" i="4" s="1"/>
  <c r="M178" s="1"/>
  <c r="W152" i="3"/>
  <c r="J145" i="4" s="1"/>
  <c r="M145" s="1"/>
  <c r="V152" i="3"/>
  <c r="J112" i="4" s="1"/>
  <c r="M112" s="1"/>
  <c r="U152" i="3"/>
  <c r="J79" i="4" s="1"/>
  <c r="M79" s="1"/>
  <c r="T152" i="3"/>
  <c r="J47" i="4" s="1"/>
  <c r="M47" s="1"/>
  <c r="AE151" i="3"/>
  <c r="H247" i="10" s="1"/>
  <c r="AD151" i="3"/>
  <c r="H379" i="10" s="1"/>
  <c r="AC151" i="3"/>
  <c r="H346" i="10" s="1"/>
  <c r="AB151" i="3"/>
  <c r="H313" i="10" s="1"/>
  <c r="AA151" i="3"/>
  <c r="H280" i="10" s="1"/>
  <c r="Z151" i="3"/>
  <c r="H18" i="10" s="1"/>
  <c r="Y151" i="3"/>
  <c r="H214" i="10" s="1"/>
  <c r="X151" i="3"/>
  <c r="H181" i="10" s="1"/>
  <c r="W151" i="3"/>
  <c r="H148" i="10" s="1"/>
  <c r="V151" i="3"/>
  <c r="H115" i="10" s="1"/>
  <c r="U151" i="3"/>
  <c r="H82" i="10" s="1"/>
  <c r="T151" i="3"/>
  <c r="H50" i="10" s="1"/>
  <c r="AE150" i="3"/>
  <c r="H243" i="4" s="1"/>
  <c r="AD150" i="3"/>
  <c r="H373" i="4" s="1"/>
  <c r="AC150" i="3"/>
  <c r="H340" i="4" s="1"/>
  <c r="AB150" i="3"/>
  <c r="H307" i="4" s="1"/>
  <c r="AA150" i="3"/>
  <c r="H274" i="4" s="1"/>
  <c r="Z150" i="3"/>
  <c r="H17" i="4" s="1"/>
  <c r="Y150" i="3"/>
  <c r="H211" i="4" s="1"/>
  <c r="X150" i="3"/>
  <c r="H178" i="4" s="1"/>
  <c r="W150" i="3"/>
  <c r="H145" i="4" s="1"/>
  <c r="V150" i="3"/>
  <c r="H112" i="4" s="1"/>
  <c r="U150" i="3"/>
  <c r="H79" i="4" s="1"/>
  <c r="T150" i="3"/>
  <c r="H47" i="4" s="1"/>
  <c r="AE149" i="3"/>
  <c r="G247" i="10" s="1"/>
  <c r="AD149" i="3"/>
  <c r="G379" i="10" s="1"/>
  <c r="AC149" i="3"/>
  <c r="G346" i="10" s="1"/>
  <c r="AB149" i="3"/>
  <c r="G313" i="10" s="1"/>
  <c r="AA149" i="3"/>
  <c r="G280" i="10" s="1"/>
  <c r="Z149" i="3"/>
  <c r="G18" i="10" s="1"/>
  <c r="Y149" i="3"/>
  <c r="G214" i="10" s="1"/>
  <c r="X149" i="3"/>
  <c r="G181" i="10" s="1"/>
  <c r="W149" i="3"/>
  <c r="G148" i="10" s="1"/>
  <c r="V149" i="3"/>
  <c r="G115" i="10" s="1"/>
  <c r="U149" i="3"/>
  <c r="G82" i="10" s="1"/>
  <c r="T149" i="3"/>
  <c r="G50" i="10" s="1"/>
  <c r="AE148" i="3"/>
  <c r="G243" i="4" s="1"/>
  <c r="AD148" i="3"/>
  <c r="G373" i="4" s="1"/>
  <c r="AC148" i="3"/>
  <c r="G340" i="4" s="1"/>
  <c r="AB148" i="3"/>
  <c r="G307" i="4" s="1"/>
  <c r="AA148" i="3"/>
  <c r="G274" i="4" s="1"/>
  <c r="Z148" i="3"/>
  <c r="G17" i="4" s="1"/>
  <c r="Y148" i="3"/>
  <c r="G211" i="4" s="1"/>
  <c r="X148" i="3"/>
  <c r="G178" i="4" s="1"/>
  <c r="W148" i="3"/>
  <c r="G145" i="4" s="1"/>
  <c r="V148" i="3"/>
  <c r="G112" i="4" s="1"/>
  <c r="U148" i="3"/>
  <c r="G79" i="4" s="1"/>
  <c r="T148" i="3"/>
  <c r="G47" i="4" s="1"/>
  <c r="AE147" i="3"/>
  <c r="F247" i="10" s="1"/>
  <c r="I247" s="1"/>
  <c r="AD147" i="3"/>
  <c r="F379" i="10" s="1"/>
  <c r="I379" s="1"/>
  <c r="AC147" i="3"/>
  <c r="F346" i="10" s="1"/>
  <c r="I346" s="1"/>
  <c r="AB147" i="3"/>
  <c r="F313" i="10" s="1"/>
  <c r="I313" s="1"/>
  <c r="AA147" i="3"/>
  <c r="F280" i="10" s="1"/>
  <c r="I280" s="1"/>
  <c r="Z147" i="3"/>
  <c r="F18" i="10" s="1"/>
  <c r="I18" s="1"/>
  <c r="Y147" i="3"/>
  <c r="F214" i="10" s="1"/>
  <c r="I214" s="1"/>
  <c r="X147" i="3"/>
  <c r="F181" i="10" s="1"/>
  <c r="I181" s="1"/>
  <c r="W147" i="3"/>
  <c r="F148" i="10" s="1"/>
  <c r="I148" s="1"/>
  <c r="V147" i="3"/>
  <c r="F115" i="10" s="1"/>
  <c r="I115" s="1"/>
  <c r="U147" i="3"/>
  <c r="F82" i="10" s="1"/>
  <c r="I82" s="1"/>
  <c r="T147" i="3"/>
  <c r="F50" i="10" s="1"/>
  <c r="I50" s="1"/>
  <c r="AE146" i="3"/>
  <c r="F243" i="4" s="1"/>
  <c r="AD146" i="3"/>
  <c r="F373" i="4" s="1"/>
  <c r="I373" s="1"/>
  <c r="AC146" i="3"/>
  <c r="F340" i="4" s="1"/>
  <c r="I340" s="1"/>
  <c r="AB146" i="3"/>
  <c r="F307" i="4" s="1"/>
  <c r="I307" s="1"/>
  <c r="AA146" i="3"/>
  <c r="F274" i="4" s="1"/>
  <c r="I274" s="1"/>
  <c r="Z146" i="3"/>
  <c r="F17" i="4" s="1"/>
  <c r="Y146" i="3"/>
  <c r="F211" i="4" s="1"/>
  <c r="I211" s="1"/>
  <c r="X146" i="3"/>
  <c r="F178" i="4" s="1"/>
  <c r="I178" s="1"/>
  <c r="W146" i="3"/>
  <c r="F145" i="4" s="1"/>
  <c r="I145" s="1"/>
  <c r="V146" i="3"/>
  <c r="F112" i="4" s="1"/>
  <c r="I112" s="1"/>
  <c r="U146" i="3"/>
  <c r="F79" i="4" s="1"/>
  <c r="I79" s="1"/>
  <c r="T146" i="3"/>
  <c r="F47" i="4" s="1"/>
  <c r="I47" s="1"/>
  <c r="AE145" i="3"/>
  <c r="D247" i="10" s="1"/>
  <c r="Q247" s="1"/>
  <c r="AD145" i="3"/>
  <c r="D379" i="10" s="1"/>
  <c r="Q379" s="1"/>
  <c r="AC145" i="3"/>
  <c r="D346" i="10" s="1"/>
  <c r="Q346" s="1"/>
  <c r="AB145" i="3"/>
  <c r="D313" i="10" s="1"/>
  <c r="Q313" s="1"/>
  <c r="AA145" i="3"/>
  <c r="D280" i="10" s="1"/>
  <c r="Q280" s="1"/>
  <c r="Z145" i="3"/>
  <c r="D18" i="10" s="1"/>
  <c r="Q18" s="1"/>
  <c r="Y145" i="3"/>
  <c r="D214" i="10" s="1"/>
  <c r="Q214" s="1"/>
  <c r="X145" i="3"/>
  <c r="D181" i="10" s="1"/>
  <c r="Q181" s="1"/>
  <c r="W145" i="3"/>
  <c r="D148" i="10" s="1"/>
  <c r="Q148" s="1"/>
  <c r="V145" i="3"/>
  <c r="D115" i="10" s="1"/>
  <c r="Q115" s="1"/>
  <c r="U145" i="3"/>
  <c r="D82" i="10" s="1"/>
  <c r="Q82" s="1"/>
  <c r="T145" i="3"/>
  <c r="D50" i="10" s="1"/>
  <c r="Q50" s="1"/>
  <c r="AE144" i="3"/>
  <c r="D243" i="4" s="1"/>
  <c r="Q243" s="1"/>
  <c r="AD144" i="3"/>
  <c r="D373" i="4" s="1"/>
  <c r="Q373" s="1"/>
  <c r="AC144" i="3"/>
  <c r="D340" i="4" s="1"/>
  <c r="Q340" s="1"/>
  <c r="AB144" i="3"/>
  <c r="D307" i="4" s="1"/>
  <c r="Q307" s="1"/>
  <c r="AA144" i="3"/>
  <c r="D274" i="4" s="1"/>
  <c r="Q274" s="1"/>
  <c r="Z144" i="3"/>
  <c r="D17" i="4" s="1"/>
  <c r="Y144" i="3"/>
  <c r="D211" i="4" s="1"/>
  <c r="Q211" s="1"/>
  <c r="X144" i="3"/>
  <c r="D178" i="4" s="1"/>
  <c r="Q178" s="1"/>
  <c r="W144" i="3"/>
  <c r="D145" i="4" s="1"/>
  <c r="Q145" s="1"/>
  <c r="V144" i="3"/>
  <c r="D112" i="4" s="1"/>
  <c r="Q112" s="1"/>
  <c r="U144" i="3"/>
  <c r="D79" i="4" s="1"/>
  <c r="Q79" s="1"/>
  <c r="T144" i="3"/>
  <c r="D47" i="4" s="1"/>
  <c r="Q47" s="1"/>
  <c r="AE143" i="3"/>
  <c r="C247" i="10" s="1"/>
  <c r="P247" s="1"/>
  <c r="AD143" i="3"/>
  <c r="C379" i="10" s="1"/>
  <c r="P379" s="1"/>
  <c r="AC143" i="3"/>
  <c r="C346" i="10" s="1"/>
  <c r="P346" s="1"/>
  <c r="AB143" i="3"/>
  <c r="C313" i="10" s="1"/>
  <c r="P313" s="1"/>
  <c r="AA143" i="3"/>
  <c r="C280" i="10" s="1"/>
  <c r="P280" s="1"/>
  <c r="Z143" i="3"/>
  <c r="C18" i="10" s="1"/>
  <c r="P18" s="1"/>
  <c r="Y143" i="3"/>
  <c r="C214" i="10" s="1"/>
  <c r="P214" s="1"/>
  <c r="X143" i="3"/>
  <c r="C181" i="10" s="1"/>
  <c r="P181" s="1"/>
  <c r="W143" i="3"/>
  <c r="C148" i="10" s="1"/>
  <c r="P148" s="1"/>
  <c r="V143" i="3"/>
  <c r="C115" i="10" s="1"/>
  <c r="P115" s="1"/>
  <c r="U143" i="3"/>
  <c r="C82" i="10" s="1"/>
  <c r="P82" s="1"/>
  <c r="T143" i="3"/>
  <c r="C50" i="10" s="1"/>
  <c r="P50" s="1"/>
  <c r="AE142" i="3"/>
  <c r="C243" i="4" s="1"/>
  <c r="P243" s="1"/>
  <c r="AD142" i="3"/>
  <c r="C373" i="4" s="1"/>
  <c r="P373" s="1"/>
  <c r="AC142" i="3"/>
  <c r="C340" i="4" s="1"/>
  <c r="P340" s="1"/>
  <c r="AB142" i="3"/>
  <c r="C307" i="4" s="1"/>
  <c r="P307" s="1"/>
  <c r="AA142" i="3"/>
  <c r="C274" i="4" s="1"/>
  <c r="P274" s="1"/>
  <c r="Z142" i="3"/>
  <c r="C17" i="4" s="1"/>
  <c r="Y142" i="3"/>
  <c r="C211" i="4" s="1"/>
  <c r="P211" s="1"/>
  <c r="X142" i="3"/>
  <c r="C178" i="4" s="1"/>
  <c r="P178" s="1"/>
  <c r="W142" i="3"/>
  <c r="C145" i="4" s="1"/>
  <c r="P145" s="1"/>
  <c r="V142" i="3"/>
  <c r="C112" i="4" s="1"/>
  <c r="P112" s="1"/>
  <c r="U142" i="3"/>
  <c r="C79" i="4" s="1"/>
  <c r="P79" s="1"/>
  <c r="T142" i="3"/>
  <c r="C47" i="4" s="1"/>
  <c r="P47" s="1"/>
  <c r="AE141" i="3"/>
  <c r="B247" i="10" s="1"/>
  <c r="O247" s="1"/>
  <c r="AD141" i="3"/>
  <c r="B379" i="10" s="1"/>
  <c r="O379" s="1"/>
  <c r="AC141" i="3"/>
  <c r="B346" i="10" s="1"/>
  <c r="O346" s="1"/>
  <c r="AB141" i="3"/>
  <c r="B313" i="10" s="1"/>
  <c r="O313" s="1"/>
  <c r="AA141" i="3"/>
  <c r="B280" i="10" s="1"/>
  <c r="O280" s="1"/>
  <c r="Z141" i="3"/>
  <c r="B18" i="10" s="1"/>
  <c r="E18" s="1"/>
  <c r="T18" s="1"/>
  <c r="Y141" i="3"/>
  <c r="B214" i="10" s="1"/>
  <c r="O214" s="1"/>
  <c r="X141" i="3"/>
  <c r="B181" i="10" s="1"/>
  <c r="O181" s="1"/>
  <c r="W141" i="3"/>
  <c r="B148" i="10" s="1"/>
  <c r="O148" s="1"/>
  <c r="V141" i="3"/>
  <c r="B115" i="10" s="1"/>
  <c r="O115" s="1"/>
  <c r="U141" i="3"/>
  <c r="B82" i="10" s="1"/>
  <c r="O82" s="1"/>
  <c r="T141" i="3"/>
  <c r="B50" i="10" s="1"/>
  <c r="O50" s="1"/>
  <c r="AE140" i="3"/>
  <c r="B243" i="4" s="1"/>
  <c r="O243" s="1"/>
  <c r="AD140" i="3"/>
  <c r="B373" i="4" s="1"/>
  <c r="O373" s="1"/>
  <c r="AC140" i="3"/>
  <c r="B340" i="4" s="1"/>
  <c r="O340" s="1"/>
  <c r="AB140" i="3"/>
  <c r="B307" i="4" s="1"/>
  <c r="O307" s="1"/>
  <c r="AA140" i="3"/>
  <c r="B274" i="4" s="1"/>
  <c r="O274" s="1"/>
  <c r="Z140" i="3"/>
  <c r="B17" i="4" s="1"/>
  <c r="E17" s="1"/>
  <c r="Y140" i="3"/>
  <c r="B211" i="4" s="1"/>
  <c r="O211" s="1"/>
  <c r="X140" i="3"/>
  <c r="B178" i="4" s="1"/>
  <c r="O178" s="1"/>
  <c r="W140" i="3"/>
  <c r="B145" i="4" s="1"/>
  <c r="O145" s="1"/>
  <c r="V140" i="3"/>
  <c r="B112" i="4" s="1"/>
  <c r="O112" s="1"/>
  <c r="U140" i="3"/>
  <c r="B79" i="4" s="1"/>
  <c r="O79" s="1"/>
  <c r="T140" i="3"/>
  <c r="B47" i="4" s="1"/>
  <c r="O47" s="1"/>
  <c r="AR139" i="3"/>
  <c r="AQ139"/>
  <c r="AP139"/>
  <c r="AO139"/>
  <c r="AN139"/>
  <c r="AM139"/>
  <c r="AL139"/>
  <c r="AK139"/>
  <c r="AJ139"/>
  <c r="AI139"/>
  <c r="AH139"/>
  <c r="AG139"/>
  <c r="AE139"/>
  <c r="AD139"/>
  <c r="AC139"/>
  <c r="AB139"/>
  <c r="AA139"/>
  <c r="Z139"/>
  <c r="Y139"/>
  <c r="X139"/>
  <c r="W139"/>
  <c r="V139"/>
  <c r="U139"/>
  <c r="T139"/>
  <c r="AR138"/>
  <c r="AQ138"/>
  <c r="AP138"/>
  <c r="AO138"/>
  <c r="AN138"/>
  <c r="AM138"/>
  <c r="AL138"/>
  <c r="AK138"/>
  <c r="AJ138"/>
  <c r="AI138"/>
  <c r="AH138"/>
  <c r="AG138"/>
  <c r="AE138"/>
  <c r="AD138"/>
  <c r="AC138"/>
  <c r="AB138"/>
  <c r="AA138"/>
  <c r="Z138"/>
  <c r="Y138"/>
  <c r="X138"/>
  <c r="W138"/>
  <c r="V138"/>
  <c r="U138"/>
  <c r="T138"/>
  <c r="AE137"/>
  <c r="N246" i="10" s="1"/>
  <c r="AD137" i="3"/>
  <c r="N378" i="10" s="1"/>
  <c r="AC137" i="3"/>
  <c r="N345" i="10" s="1"/>
  <c r="AB137" i="3"/>
  <c r="N312" i="10" s="1"/>
  <c r="AA137" i="3"/>
  <c r="N279" i="10" s="1"/>
  <c r="Z137" i="3"/>
  <c r="N17" i="10" s="1"/>
  <c r="Y137" i="3"/>
  <c r="N213" i="10" s="1"/>
  <c r="X137" i="3"/>
  <c r="N180" i="10" s="1"/>
  <c r="W137" i="3"/>
  <c r="N147" i="10" s="1"/>
  <c r="V137" i="3"/>
  <c r="N114" i="10" s="1"/>
  <c r="U137" i="3"/>
  <c r="N81" i="10" s="1"/>
  <c r="T137" i="3"/>
  <c r="N49" i="10" s="1"/>
  <c r="AE136" i="3"/>
  <c r="N242" i="4" s="1"/>
  <c r="V242" s="1"/>
  <c r="AD136" i="3"/>
  <c r="N372" i="4" s="1"/>
  <c r="AC136" i="3"/>
  <c r="N339" i="4" s="1"/>
  <c r="AB136" i="3"/>
  <c r="N306" i="4" s="1"/>
  <c r="AA136" i="3"/>
  <c r="N273" i="4" s="1"/>
  <c r="Z136" i="3"/>
  <c r="N16" i="4" s="1"/>
  <c r="V16" s="1"/>
  <c r="Y136" i="3"/>
  <c r="N210" i="4" s="1"/>
  <c r="X136" i="3"/>
  <c r="N177" i="4" s="1"/>
  <c r="W136" i="3"/>
  <c r="N144" i="4" s="1"/>
  <c r="V136" i="3"/>
  <c r="N111" i="4" s="1"/>
  <c r="U136" i="3"/>
  <c r="N78" i="4" s="1"/>
  <c r="T136" i="3"/>
  <c r="N46" i="4" s="1"/>
  <c r="AE135" i="3"/>
  <c r="L246" i="10" s="1"/>
  <c r="AD135" i="3"/>
  <c r="L378" i="10" s="1"/>
  <c r="AC135" i="3"/>
  <c r="L345" i="10" s="1"/>
  <c r="AB135" i="3"/>
  <c r="L312" i="10" s="1"/>
  <c r="AA135" i="3"/>
  <c r="L279" i="10" s="1"/>
  <c r="Z135" i="3"/>
  <c r="L17" i="10" s="1"/>
  <c r="Y135" i="3"/>
  <c r="L213" i="10" s="1"/>
  <c r="X135" i="3"/>
  <c r="L180" i="10" s="1"/>
  <c r="W135" i="3"/>
  <c r="L147" i="10" s="1"/>
  <c r="V135" i="3"/>
  <c r="L114" i="10" s="1"/>
  <c r="U135" i="3"/>
  <c r="L81" i="10" s="1"/>
  <c r="T135" i="3"/>
  <c r="L49" i="10" s="1"/>
  <c r="AE134" i="3"/>
  <c r="L242" i="4" s="1"/>
  <c r="AD134" i="3"/>
  <c r="L372" i="4" s="1"/>
  <c r="AC134" i="3"/>
  <c r="L339" i="4" s="1"/>
  <c r="AB134" i="3"/>
  <c r="L306" i="4" s="1"/>
  <c r="AA134" i="3"/>
  <c r="L273" i="4" s="1"/>
  <c r="Z134" i="3"/>
  <c r="L16" i="4" s="1"/>
  <c r="Y134" i="3"/>
  <c r="L210" i="4" s="1"/>
  <c r="X134" i="3"/>
  <c r="L177" i="4" s="1"/>
  <c r="W134" i="3"/>
  <c r="L144" i="4" s="1"/>
  <c r="V134" i="3"/>
  <c r="L111" i="4" s="1"/>
  <c r="U134" i="3"/>
  <c r="L78" i="4" s="1"/>
  <c r="T134" i="3"/>
  <c r="L46" i="4" s="1"/>
  <c r="AE133" i="3"/>
  <c r="K246" i="10" s="1"/>
  <c r="AD133" i="3"/>
  <c r="K378" i="10" s="1"/>
  <c r="AC133" i="3"/>
  <c r="K345" i="10" s="1"/>
  <c r="AB133" i="3"/>
  <c r="K312" i="10" s="1"/>
  <c r="AA133" i="3"/>
  <c r="K279" i="10" s="1"/>
  <c r="Z133" i="3"/>
  <c r="K17" i="10" s="1"/>
  <c r="Y133" i="3"/>
  <c r="K213" i="10" s="1"/>
  <c r="X133" i="3"/>
  <c r="K180" i="10" s="1"/>
  <c r="W133" i="3"/>
  <c r="K147" i="10" s="1"/>
  <c r="V133" i="3"/>
  <c r="K114" i="10" s="1"/>
  <c r="U133" i="3"/>
  <c r="K81" i="10" s="1"/>
  <c r="T133" i="3"/>
  <c r="K49" i="10" s="1"/>
  <c r="AE132" i="3"/>
  <c r="K242" i="4" s="1"/>
  <c r="AD132" i="3"/>
  <c r="K372" i="4" s="1"/>
  <c r="AC132" i="3"/>
  <c r="K339" i="4" s="1"/>
  <c r="AB132" i="3"/>
  <c r="K306" i="4" s="1"/>
  <c r="AA132" i="3"/>
  <c r="K273" i="4" s="1"/>
  <c r="Z132" i="3"/>
  <c r="K16" i="4" s="1"/>
  <c r="Y132" i="3"/>
  <c r="K210" i="4" s="1"/>
  <c r="X132" i="3"/>
  <c r="K177" i="4" s="1"/>
  <c r="W132" i="3"/>
  <c r="K144" i="4" s="1"/>
  <c r="V132" i="3"/>
  <c r="K111" i="4" s="1"/>
  <c r="U132" i="3"/>
  <c r="K78" i="4" s="1"/>
  <c r="T132" i="3"/>
  <c r="K46" i="4" s="1"/>
  <c r="AE131" i="3"/>
  <c r="J246" i="10" s="1"/>
  <c r="M246" s="1"/>
  <c r="U246" s="1"/>
  <c r="AD131" i="3"/>
  <c r="J378" i="10" s="1"/>
  <c r="M378" s="1"/>
  <c r="AC131" i="3"/>
  <c r="J345" i="10" s="1"/>
  <c r="M345" s="1"/>
  <c r="AB131" i="3"/>
  <c r="J312" i="10" s="1"/>
  <c r="M312" s="1"/>
  <c r="AA131" i="3"/>
  <c r="J279" i="10" s="1"/>
  <c r="M279" s="1"/>
  <c r="Z131" i="3"/>
  <c r="J17" i="10" s="1"/>
  <c r="M17" s="1"/>
  <c r="U17" s="1"/>
  <c r="Y131" i="3"/>
  <c r="J213" i="10" s="1"/>
  <c r="M213" s="1"/>
  <c r="X131" i="3"/>
  <c r="J180" i="10" s="1"/>
  <c r="M180" s="1"/>
  <c r="W131" i="3"/>
  <c r="J147" i="10" s="1"/>
  <c r="M147" s="1"/>
  <c r="V131" i="3"/>
  <c r="J114" i="10" s="1"/>
  <c r="M114" s="1"/>
  <c r="U131" i="3"/>
  <c r="J81" i="10" s="1"/>
  <c r="M81" s="1"/>
  <c r="T131" i="3"/>
  <c r="J49" i="10" s="1"/>
  <c r="M49" s="1"/>
  <c r="AE130" i="3"/>
  <c r="J242" i="4" s="1"/>
  <c r="M242" s="1"/>
  <c r="U242" s="1"/>
  <c r="AD130" i="3"/>
  <c r="J372" i="4" s="1"/>
  <c r="M372" s="1"/>
  <c r="AC130" i="3"/>
  <c r="J339" i="4" s="1"/>
  <c r="M339" s="1"/>
  <c r="AB130" i="3"/>
  <c r="J306" i="4" s="1"/>
  <c r="M306" s="1"/>
  <c r="AA130" i="3"/>
  <c r="J273" i="4" s="1"/>
  <c r="M273" s="1"/>
  <c r="Z130" i="3"/>
  <c r="J16" i="4" s="1"/>
  <c r="Y130" i="3"/>
  <c r="J210" i="4" s="1"/>
  <c r="M210" s="1"/>
  <c r="X130" i="3"/>
  <c r="J177" i="4" s="1"/>
  <c r="M177" s="1"/>
  <c r="W130" i="3"/>
  <c r="J144" i="4" s="1"/>
  <c r="M144" s="1"/>
  <c r="V130" i="3"/>
  <c r="J111" i="4" s="1"/>
  <c r="M111" s="1"/>
  <c r="U130" i="3"/>
  <c r="J78" i="4" s="1"/>
  <c r="M78" s="1"/>
  <c r="T130" i="3"/>
  <c r="J46" i="4" s="1"/>
  <c r="M46" s="1"/>
  <c r="AE129" i="3"/>
  <c r="H246" i="10" s="1"/>
  <c r="AD129" i="3"/>
  <c r="H378" i="10" s="1"/>
  <c r="AC129" i="3"/>
  <c r="H345" i="10" s="1"/>
  <c r="AB129" i="3"/>
  <c r="H312" i="10" s="1"/>
  <c r="AA129" i="3"/>
  <c r="H279" i="10" s="1"/>
  <c r="Z129" i="3"/>
  <c r="H17" i="10" s="1"/>
  <c r="Y129" i="3"/>
  <c r="H213" i="10" s="1"/>
  <c r="X129" i="3"/>
  <c r="H180" i="10" s="1"/>
  <c r="W129" i="3"/>
  <c r="H147" i="10" s="1"/>
  <c r="V129" i="3"/>
  <c r="H114" i="10" s="1"/>
  <c r="U129" i="3"/>
  <c r="H81" i="10" s="1"/>
  <c r="T129" i="3"/>
  <c r="H49" i="10" s="1"/>
  <c r="AE128" i="3"/>
  <c r="H242" i="4" s="1"/>
  <c r="AD128" i="3"/>
  <c r="H372" i="4" s="1"/>
  <c r="AC128" i="3"/>
  <c r="H339" i="4" s="1"/>
  <c r="AB128" i="3"/>
  <c r="H306" i="4" s="1"/>
  <c r="AA128" i="3"/>
  <c r="H273" i="4" s="1"/>
  <c r="Z128" i="3"/>
  <c r="H16" i="4" s="1"/>
  <c r="Y128" i="3"/>
  <c r="H210" i="4" s="1"/>
  <c r="X128" i="3"/>
  <c r="H177" i="4" s="1"/>
  <c r="W128" i="3"/>
  <c r="H144" i="4" s="1"/>
  <c r="V128" i="3"/>
  <c r="H111" i="4" s="1"/>
  <c r="U128" i="3"/>
  <c r="H78" i="4" s="1"/>
  <c r="T128" i="3"/>
  <c r="H46" i="4" s="1"/>
  <c r="AE127" i="3"/>
  <c r="G246" i="10" s="1"/>
  <c r="AD127" i="3"/>
  <c r="G378" i="10" s="1"/>
  <c r="AC127" i="3"/>
  <c r="G345" i="10" s="1"/>
  <c r="AB127" i="3"/>
  <c r="G312" i="10" s="1"/>
  <c r="AA127" i="3"/>
  <c r="G279" i="10" s="1"/>
  <c r="Z127" i="3"/>
  <c r="G17" i="10" s="1"/>
  <c r="Y127" i="3"/>
  <c r="G213" i="10" s="1"/>
  <c r="X127" i="3"/>
  <c r="G180" i="10" s="1"/>
  <c r="W127" i="3"/>
  <c r="G147" i="10" s="1"/>
  <c r="V127" i="3"/>
  <c r="G114" i="10" s="1"/>
  <c r="U127" i="3"/>
  <c r="G81" i="10" s="1"/>
  <c r="T127" i="3"/>
  <c r="G49" i="10" s="1"/>
  <c r="AE126" i="3"/>
  <c r="G242" i="4" s="1"/>
  <c r="AD126" i="3"/>
  <c r="G372" i="4" s="1"/>
  <c r="AC126" i="3"/>
  <c r="G339" i="4" s="1"/>
  <c r="AB126" i="3"/>
  <c r="G306" i="4" s="1"/>
  <c r="AA126" i="3"/>
  <c r="G273" i="4" s="1"/>
  <c r="Z126" i="3"/>
  <c r="G16" i="4" s="1"/>
  <c r="Y126" i="3"/>
  <c r="G210" i="4" s="1"/>
  <c r="X126" i="3"/>
  <c r="G177" i="4" s="1"/>
  <c r="W126" i="3"/>
  <c r="G144" i="4" s="1"/>
  <c r="V126" i="3"/>
  <c r="G111" i="4" s="1"/>
  <c r="U126" i="3"/>
  <c r="G78" i="4" s="1"/>
  <c r="T126" i="3"/>
  <c r="G46" i="4" s="1"/>
  <c r="AE125" i="3"/>
  <c r="F246" i="10" s="1"/>
  <c r="I246" s="1"/>
  <c r="AD125" i="3"/>
  <c r="F378" i="10" s="1"/>
  <c r="I378" s="1"/>
  <c r="AC125" i="3"/>
  <c r="F345" i="10" s="1"/>
  <c r="I345" s="1"/>
  <c r="AB125" i="3"/>
  <c r="F312" i="10" s="1"/>
  <c r="I312" s="1"/>
  <c r="AA125" i="3"/>
  <c r="F279" i="10" s="1"/>
  <c r="I279" s="1"/>
  <c r="Z125" i="3"/>
  <c r="F17" i="10" s="1"/>
  <c r="I17" s="1"/>
  <c r="Y125" i="3"/>
  <c r="F213" i="10" s="1"/>
  <c r="I213" s="1"/>
  <c r="X125" i="3"/>
  <c r="F180" i="10" s="1"/>
  <c r="I180" s="1"/>
  <c r="W125" i="3"/>
  <c r="F147" i="10" s="1"/>
  <c r="I147" s="1"/>
  <c r="V125" i="3"/>
  <c r="F114" i="10" s="1"/>
  <c r="I114" s="1"/>
  <c r="U125" i="3"/>
  <c r="F81" i="10" s="1"/>
  <c r="I81" s="1"/>
  <c r="T125" i="3"/>
  <c r="F49" i="10" s="1"/>
  <c r="I49" s="1"/>
  <c r="AE124" i="3"/>
  <c r="F242" i="4" s="1"/>
  <c r="AD124" i="3"/>
  <c r="F372" i="4" s="1"/>
  <c r="I372" s="1"/>
  <c r="AC124" i="3"/>
  <c r="F339" i="4" s="1"/>
  <c r="I339" s="1"/>
  <c r="AB124" i="3"/>
  <c r="F306" i="4" s="1"/>
  <c r="I306" s="1"/>
  <c r="AA124" i="3"/>
  <c r="F273" i="4" s="1"/>
  <c r="I273" s="1"/>
  <c r="Z124" i="3"/>
  <c r="F16" i="4" s="1"/>
  <c r="Y124" i="3"/>
  <c r="F210" i="4" s="1"/>
  <c r="I210" s="1"/>
  <c r="X124" i="3"/>
  <c r="F177" i="4" s="1"/>
  <c r="I177" s="1"/>
  <c r="W124" i="3"/>
  <c r="F144" i="4" s="1"/>
  <c r="I144" s="1"/>
  <c r="V124" i="3"/>
  <c r="F111" i="4" s="1"/>
  <c r="I111" s="1"/>
  <c r="U124" i="3"/>
  <c r="F78" i="4" s="1"/>
  <c r="I78" s="1"/>
  <c r="T124" i="3"/>
  <c r="F46" i="4" s="1"/>
  <c r="I46" s="1"/>
  <c r="AE123" i="3"/>
  <c r="D246" i="10" s="1"/>
  <c r="Q246" s="1"/>
  <c r="AD123" i="3"/>
  <c r="D378" i="10" s="1"/>
  <c r="Q378" s="1"/>
  <c r="AC123" i="3"/>
  <c r="D345" i="10" s="1"/>
  <c r="Q345" s="1"/>
  <c r="AB123" i="3"/>
  <c r="D312" i="10" s="1"/>
  <c r="Q312" s="1"/>
  <c r="AA123" i="3"/>
  <c r="D279" i="10" s="1"/>
  <c r="Q279" s="1"/>
  <c r="Z123" i="3"/>
  <c r="D17" i="10" s="1"/>
  <c r="Q17" s="1"/>
  <c r="Y123" i="3"/>
  <c r="D213" i="10" s="1"/>
  <c r="Q213" s="1"/>
  <c r="X123" i="3"/>
  <c r="D180" i="10" s="1"/>
  <c r="Q180" s="1"/>
  <c r="W123" i="3"/>
  <c r="D147" i="10" s="1"/>
  <c r="Q147" s="1"/>
  <c r="V123" i="3"/>
  <c r="D114" i="10" s="1"/>
  <c r="Q114" s="1"/>
  <c r="U123" i="3"/>
  <c r="D81" i="10" s="1"/>
  <c r="Q81" s="1"/>
  <c r="T123" i="3"/>
  <c r="D49" i="10" s="1"/>
  <c r="Q49" s="1"/>
  <c r="AE122" i="3"/>
  <c r="D242" i="4" s="1"/>
  <c r="Q242" s="1"/>
  <c r="AD122" i="3"/>
  <c r="D372" i="4" s="1"/>
  <c r="Q372" s="1"/>
  <c r="AC122" i="3"/>
  <c r="D339" i="4" s="1"/>
  <c r="Q339" s="1"/>
  <c r="AB122" i="3"/>
  <c r="D306" i="4" s="1"/>
  <c r="Q306" s="1"/>
  <c r="AA122" i="3"/>
  <c r="D273" i="4" s="1"/>
  <c r="Q273" s="1"/>
  <c r="Z122" i="3"/>
  <c r="D16" i="4" s="1"/>
  <c r="Y122" i="3"/>
  <c r="D210" i="4" s="1"/>
  <c r="Q210" s="1"/>
  <c r="X122" i="3"/>
  <c r="D177" i="4" s="1"/>
  <c r="Q177" s="1"/>
  <c r="W122" i="3"/>
  <c r="D144" i="4" s="1"/>
  <c r="Q144" s="1"/>
  <c r="V122" i="3"/>
  <c r="D111" i="4" s="1"/>
  <c r="Q111" s="1"/>
  <c r="U122" i="3"/>
  <c r="D78" i="4" s="1"/>
  <c r="Q78" s="1"/>
  <c r="T122" i="3"/>
  <c r="D46" i="4" s="1"/>
  <c r="Q46" s="1"/>
  <c r="AE121" i="3"/>
  <c r="C246" i="10" s="1"/>
  <c r="P246" s="1"/>
  <c r="AD121" i="3"/>
  <c r="C378" i="10" s="1"/>
  <c r="P378" s="1"/>
  <c r="AC121" i="3"/>
  <c r="C345" i="10" s="1"/>
  <c r="P345" s="1"/>
  <c r="AB121" i="3"/>
  <c r="C312" i="10" s="1"/>
  <c r="P312" s="1"/>
  <c r="AA121" i="3"/>
  <c r="C279" i="10" s="1"/>
  <c r="P279" s="1"/>
  <c r="Z121" i="3"/>
  <c r="C17" i="10" s="1"/>
  <c r="P17" s="1"/>
  <c r="Y121" i="3"/>
  <c r="C213" i="10" s="1"/>
  <c r="P213" s="1"/>
  <c r="X121" i="3"/>
  <c r="C180" i="10" s="1"/>
  <c r="P180" s="1"/>
  <c r="W121" i="3"/>
  <c r="C147" i="10" s="1"/>
  <c r="P147" s="1"/>
  <c r="V121" i="3"/>
  <c r="C114" i="10" s="1"/>
  <c r="P114" s="1"/>
  <c r="U121" i="3"/>
  <c r="C81" i="10" s="1"/>
  <c r="P81" s="1"/>
  <c r="T121" i="3"/>
  <c r="C49" i="10" s="1"/>
  <c r="P49" s="1"/>
  <c r="AE120" i="3"/>
  <c r="C242" i="4" s="1"/>
  <c r="P242" s="1"/>
  <c r="AD120" i="3"/>
  <c r="C372" i="4" s="1"/>
  <c r="P372" s="1"/>
  <c r="AC120" i="3"/>
  <c r="C339" i="4" s="1"/>
  <c r="P339" s="1"/>
  <c r="AB120" i="3"/>
  <c r="C306" i="4" s="1"/>
  <c r="P306" s="1"/>
  <c r="AA120" i="3"/>
  <c r="C273" i="4" s="1"/>
  <c r="P273" s="1"/>
  <c r="Z120" i="3"/>
  <c r="C16" i="4" s="1"/>
  <c r="Y120" i="3"/>
  <c r="C210" i="4" s="1"/>
  <c r="P210" s="1"/>
  <c r="X120" i="3"/>
  <c r="C177" i="4" s="1"/>
  <c r="P177" s="1"/>
  <c r="W120" i="3"/>
  <c r="C144" i="4" s="1"/>
  <c r="P144" s="1"/>
  <c r="V120" i="3"/>
  <c r="C111" i="4" s="1"/>
  <c r="P111" s="1"/>
  <c r="U120" i="3"/>
  <c r="C78" i="4" s="1"/>
  <c r="P78" s="1"/>
  <c r="T120" i="3"/>
  <c r="C46" i="4" s="1"/>
  <c r="P46" s="1"/>
  <c r="AE119" i="3"/>
  <c r="B246" i="10" s="1"/>
  <c r="O246" s="1"/>
  <c r="AD119" i="3"/>
  <c r="B378" i="10" s="1"/>
  <c r="O378" s="1"/>
  <c r="AC119" i="3"/>
  <c r="B345" i="10" s="1"/>
  <c r="O345" s="1"/>
  <c r="AB119" i="3"/>
  <c r="B312" i="10" s="1"/>
  <c r="O312" s="1"/>
  <c r="AA119" i="3"/>
  <c r="B279" i="10" s="1"/>
  <c r="O279" s="1"/>
  <c r="Z119" i="3"/>
  <c r="B17" i="10" s="1"/>
  <c r="E17" s="1"/>
  <c r="T17" s="1"/>
  <c r="Y119" i="3"/>
  <c r="B213" i="10" s="1"/>
  <c r="O213" s="1"/>
  <c r="X119" i="3"/>
  <c r="B180" i="10" s="1"/>
  <c r="O180" s="1"/>
  <c r="W119" i="3"/>
  <c r="B147" i="10" s="1"/>
  <c r="O147" s="1"/>
  <c r="V119" i="3"/>
  <c r="B114" i="10" s="1"/>
  <c r="O114" s="1"/>
  <c r="U119" i="3"/>
  <c r="B81" i="10" s="1"/>
  <c r="O81" s="1"/>
  <c r="T119" i="3"/>
  <c r="B49" i="10" s="1"/>
  <c r="O49" s="1"/>
  <c r="AE118" i="3"/>
  <c r="B242" i="4" s="1"/>
  <c r="O242" s="1"/>
  <c r="AD118" i="3"/>
  <c r="B372" i="4" s="1"/>
  <c r="O372" s="1"/>
  <c r="AC118" i="3"/>
  <c r="B339" i="4" s="1"/>
  <c r="O339" s="1"/>
  <c r="AB118" i="3"/>
  <c r="B306" i="4" s="1"/>
  <c r="O306" s="1"/>
  <c r="AA118" i="3"/>
  <c r="B273" i="4" s="1"/>
  <c r="O273" s="1"/>
  <c r="Z118" i="3"/>
  <c r="B16" i="4" s="1"/>
  <c r="E16" s="1"/>
  <c r="Y118" i="3"/>
  <c r="B210" i="4" s="1"/>
  <c r="O210" s="1"/>
  <c r="X118" i="3"/>
  <c r="B177" i="4" s="1"/>
  <c r="O177" s="1"/>
  <c r="W118" i="3"/>
  <c r="B144" i="4" s="1"/>
  <c r="O144" s="1"/>
  <c r="V118" i="3"/>
  <c r="B111" i="4" s="1"/>
  <c r="O111" s="1"/>
  <c r="U118" i="3"/>
  <c r="B78" i="4" s="1"/>
  <c r="O78" s="1"/>
  <c r="T118" i="3"/>
  <c r="B46" i="4" s="1"/>
  <c r="O46" s="1"/>
  <c r="AR117" i="3"/>
  <c r="AQ117"/>
  <c r="AP117"/>
  <c r="AO117"/>
  <c r="AN117"/>
  <c r="AM117"/>
  <c r="AL117"/>
  <c r="AK117"/>
  <c r="AJ117"/>
  <c r="AI117"/>
  <c r="AH117"/>
  <c r="AG117"/>
  <c r="AE117"/>
  <c r="AD117"/>
  <c r="AC117"/>
  <c r="AB117"/>
  <c r="AA117"/>
  <c r="Z117"/>
  <c r="Y117"/>
  <c r="X117"/>
  <c r="W117"/>
  <c r="V117"/>
  <c r="U117"/>
  <c r="T117"/>
  <c r="AR116"/>
  <c r="AQ116"/>
  <c r="AP116"/>
  <c r="AO116"/>
  <c r="AN116"/>
  <c r="AM116"/>
  <c r="AL116"/>
  <c r="AK116"/>
  <c r="AJ116"/>
  <c r="AI116"/>
  <c r="AH116"/>
  <c r="AG116"/>
  <c r="AE116"/>
  <c r="AD116"/>
  <c r="AC116"/>
  <c r="AB116"/>
  <c r="AA116"/>
  <c r="Z116"/>
  <c r="Y116"/>
  <c r="X116"/>
  <c r="W116"/>
  <c r="V116"/>
  <c r="U116"/>
  <c r="T116"/>
  <c r="AE115"/>
  <c r="N245" i="10" s="1"/>
  <c r="AD115" i="3"/>
  <c r="N377" i="10" s="1"/>
  <c r="AC115" i="3"/>
  <c r="N344" i="10" s="1"/>
  <c r="AB115" i="3"/>
  <c r="N311" i="10" s="1"/>
  <c r="AA115" i="3"/>
  <c r="N278" i="10" s="1"/>
  <c r="Z115" i="3"/>
  <c r="N16" i="10" s="1"/>
  <c r="Y115" i="3"/>
  <c r="N212" i="10" s="1"/>
  <c r="X115" i="3"/>
  <c r="N179" i="10" s="1"/>
  <c r="W115" i="3"/>
  <c r="N146" i="10" s="1"/>
  <c r="V115" i="3"/>
  <c r="N113" i="10" s="1"/>
  <c r="U115" i="3"/>
  <c r="N80" i="10" s="1"/>
  <c r="T115" i="3"/>
  <c r="N48" i="10" s="1"/>
  <c r="AE114" i="3"/>
  <c r="N241" i="4" s="1"/>
  <c r="V241" s="1"/>
  <c r="AD114" i="3"/>
  <c r="N371" i="4" s="1"/>
  <c r="AC114" i="3"/>
  <c r="N338" i="4" s="1"/>
  <c r="AB114" i="3"/>
  <c r="N305" i="4" s="1"/>
  <c r="AA114" i="3"/>
  <c r="N272" i="4" s="1"/>
  <c r="Z114" i="3"/>
  <c r="N15" i="4" s="1"/>
  <c r="V15" s="1"/>
  <c r="Y114" i="3"/>
  <c r="N209" i="4" s="1"/>
  <c r="X114" i="3"/>
  <c r="N176" i="4" s="1"/>
  <c r="W114" i="3"/>
  <c r="N143" i="4" s="1"/>
  <c r="V114" i="3"/>
  <c r="N110" i="4" s="1"/>
  <c r="U114" i="3"/>
  <c r="N77" i="4" s="1"/>
  <c r="T114" i="3"/>
  <c r="N45" i="4" s="1"/>
  <c r="AE113" i="3"/>
  <c r="L245" i="10" s="1"/>
  <c r="AD113" i="3"/>
  <c r="L377" i="10" s="1"/>
  <c r="AC113" i="3"/>
  <c r="L344" i="10" s="1"/>
  <c r="AB113" i="3"/>
  <c r="L311" i="10" s="1"/>
  <c r="AA113" i="3"/>
  <c r="L278" i="10" s="1"/>
  <c r="Z113" i="3"/>
  <c r="L16" i="10" s="1"/>
  <c r="Y113" i="3"/>
  <c r="L212" i="10" s="1"/>
  <c r="X113" i="3"/>
  <c r="L179" i="10" s="1"/>
  <c r="W113" i="3"/>
  <c r="L146" i="10" s="1"/>
  <c r="V113" i="3"/>
  <c r="L113" i="10" s="1"/>
  <c r="U113" i="3"/>
  <c r="L80" i="10" s="1"/>
  <c r="T113" i="3"/>
  <c r="L48" i="10" s="1"/>
  <c r="AE112" i="3"/>
  <c r="L241" i="4" s="1"/>
  <c r="AD112" i="3"/>
  <c r="L371" i="4" s="1"/>
  <c r="AC112" i="3"/>
  <c r="L338" i="4" s="1"/>
  <c r="AB112" i="3"/>
  <c r="L305" i="4" s="1"/>
  <c r="AA112" i="3"/>
  <c r="L272" i="4" s="1"/>
  <c r="Z112" i="3"/>
  <c r="L15" i="4" s="1"/>
  <c r="Y112" i="3"/>
  <c r="L209" i="4" s="1"/>
  <c r="X112" i="3"/>
  <c r="L176" i="4" s="1"/>
  <c r="W112" i="3"/>
  <c r="L143" i="4" s="1"/>
  <c r="V112" i="3"/>
  <c r="L110" i="4" s="1"/>
  <c r="U112" i="3"/>
  <c r="L77" i="4" s="1"/>
  <c r="T112" i="3"/>
  <c r="L45" i="4" s="1"/>
  <c r="AE111" i="3"/>
  <c r="K245" i="10" s="1"/>
  <c r="AD111" i="3"/>
  <c r="K377" i="10" s="1"/>
  <c r="AC111" i="3"/>
  <c r="K344" i="10" s="1"/>
  <c r="AB111" i="3"/>
  <c r="K311" i="10" s="1"/>
  <c r="AA111" i="3"/>
  <c r="K278" i="10" s="1"/>
  <c r="Z111" i="3"/>
  <c r="K16" i="10" s="1"/>
  <c r="Y111" i="3"/>
  <c r="K212" i="10" s="1"/>
  <c r="X111" i="3"/>
  <c r="K179" i="10" s="1"/>
  <c r="W111" i="3"/>
  <c r="K146" i="10" s="1"/>
  <c r="V111" i="3"/>
  <c r="K113" i="10" s="1"/>
  <c r="U111" i="3"/>
  <c r="K80" i="10" s="1"/>
  <c r="T111" i="3"/>
  <c r="K48" i="10" s="1"/>
  <c r="AE110" i="3"/>
  <c r="K241" i="4" s="1"/>
  <c r="AD110" i="3"/>
  <c r="K371" i="4" s="1"/>
  <c r="AC110" i="3"/>
  <c r="K338" i="4" s="1"/>
  <c r="AB110" i="3"/>
  <c r="K305" i="4" s="1"/>
  <c r="AA110" i="3"/>
  <c r="K272" i="4" s="1"/>
  <c r="Z110" i="3"/>
  <c r="K15" i="4" s="1"/>
  <c r="Y110" i="3"/>
  <c r="K209" i="4" s="1"/>
  <c r="X110" i="3"/>
  <c r="K176" i="4" s="1"/>
  <c r="W110" i="3"/>
  <c r="K143" i="4" s="1"/>
  <c r="V110" i="3"/>
  <c r="K110" i="4" s="1"/>
  <c r="U110" i="3"/>
  <c r="K77" i="4" s="1"/>
  <c r="T110" i="3"/>
  <c r="K45" i="4" s="1"/>
  <c r="AE109" i="3"/>
  <c r="J245" i="10" s="1"/>
  <c r="M245" s="1"/>
  <c r="U245" s="1"/>
  <c r="AD109" i="3"/>
  <c r="J377" i="10" s="1"/>
  <c r="M377" s="1"/>
  <c r="AC109" i="3"/>
  <c r="J344" i="10" s="1"/>
  <c r="M344" s="1"/>
  <c r="AB109" i="3"/>
  <c r="J311" i="10" s="1"/>
  <c r="M311" s="1"/>
  <c r="AA109" i="3"/>
  <c r="J278" i="10" s="1"/>
  <c r="M278" s="1"/>
  <c r="Z109" i="3"/>
  <c r="J16" i="10" s="1"/>
  <c r="M16" s="1"/>
  <c r="U16" s="1"/>
  <c r="Y109" i="3"/>
  <c r="J212" i="10" s="1"/>
  <c r="M212" s="1"/>
  <c r="X109" i="3"/>
  <c r="J179" i="10" s="1"/>
  <c r="M179" s="1"/>
  <c r="W109" i="3"/>
  <c r="J146" i="10" s="1"/>
  <c r="M146" s="1"/>
  <c r="V109" i="3"/>
  <c r="J113" i="10" s="1"/>
  <c r="M113" s="1"/>
  <c r="U109" i="3"/>
  <c r="J80" i="10" s="1"/>
  <c r="M80" s="1"/>
  <c r="T109" i="3"/>
  <c r="J48" i="10" s="1"/>
  <c r="M48" s="1"/>
  <c r="AE108" i="3"/>
  <c r="J241" i="4" s="1"/>
  <c r="M241" s="1"/>
  <c r="U241" s="1"/>
  <c r="AD108" i="3"/>
  <c r="J371" i="4" s="1"/>
  <c r="M371" s="1"/>
  <c r="AC108" i="3"/>
  <c r="J338" i="4" s="1"/>
  <c r="M338" s="1"/>
  <c r="AB108" i="3"/>
  <c r="J305" i="4" s="1"/>
  <c r="M305" s="1"/>
  <c r="AA108" i="3"/>
  <c r="J272" i="4" s="1"/>
  <c r="M272" s="1"/>
  <c r="Z108" i="3"/>
  <c r="J15" i="4" s="1"/>
  <c r="Y108" i="3"/>
  <c r="J209" i="4" s="1"/>
  <c r="M209" s="1"/>
  <c r="X108" i="3"/>
  <c r="J176" i="4" s="1"/>
  <c r="M176" s="1"/>
  <c r="W108" i="3"/>
  <c r="J143" i="4" s="1"/>
  <c r="M143" s="1"/>
  <c r="V108" i="3"/>
  <c r="J110" i="4" s="1"/>
  <c r="M110" s="1"/>
  <c r="U108" i="3"/>
  <c r="J77" i="4" s="1"/>
  <c r="M77" s="1"/>
  <c r="T108" i="3"/>
  <c r="J45" i="4" s="1"/>
  <c r="M45" s="1"/>
  <c r="AE107" i="3"/>
  <c r="H245" i="10" s="1"/>
  <c r="AD107" i="3"/>
  <c r="H377" i="10" s="1"/>
  <c r="AC107" i="3"/>
  <c r="H344" i="10" s="1"/>
  <c r="AB107" i="3"/>
  <c r="H311" i="10" s="1"/>
  <c r="AA107" i="3"/>
  <c r="H278" i="10" s="1"/>
  <c r="Z107" i="3"/>
  <c r="H16" i="10" s="1"/>
  <c r="Y107" i="3"/>
  <c r="H212" i="10" s="1"/>
  <c r="X107" i="3"/>
  <c r="H179" i="10" s="1"/>
  <c r="W107" i="3"/>
  <c r="H146" i="10" s="1"/>
  <c r="V107" i="3"/>
  <c r="H113" i="10" s="1"/>
  <c r="U107" i="3"/>
  <c r="H80" i="10" s="1"/>
  <c r="T107" i="3"/>
  <c r="H48" i="10" s="1"/>
  <c r="AE106" i="3"/>
  <c r="H241" i="4" s="1"/>
  <c r="AD106" i="3"/>
  <c r="H371" i="4" s="1"/>
  <c r="AC106" i="3"/>
  <c r="H338" i="4" s="1"/>
  <c r="AB106" i="3"/>
  <c r="H305" i="4" s="1"/>
  <c r="AA106" i="3"/>
  <c r="H272" i="4" s="1"/>
  <c r="Z106" i="3"/>
  <c r="H15" i="4" s="1"/>
  <c r="Y106" i="3"/>
  <c r="H209" i="4" s="1"/>
  <c r="X106" i="3"/>
  <c r="H176" i="4" s="1"/>
  <c r="W106" i="3"/>
  <c r="H143" i="4" s="1"/>
  <c r="V106" i="3"/>
  <c r="H110" i="4" s="1"/>
  <c r="U106" i="3"/>
  <c r="H77" i="4" s="1"/>
  <c r="T106" i="3"/>
  <c r="H45" i="4" s="1"/>
  <c r="AE105" i="3"/>
  <c r="G245" i="10" s="1"/>
  <c r="AD105" i="3"/>
  <c r="G377" i="10" s="1"/>
  <c r="AC105" i="3"/>
  <c r="G344" i="10" s="1"/>
  <c r="AB105" i="3"/>
  <c r="G311" i="10" s="1"/>
  <c r="AA105" i="3"/>
  <c r="G278" i="10" s="1"/>
  <c r="Z105" i="3"/>
  <c r="G16" i="10" s="1"/>
  <c r="Y105" i="3"/>
  <c r="G212" i="10" s="1"/>
  <c r="X105" i="3"/>
  <c r="G179" i="10" s="1"/>
  <c r="W105" i="3"/>
  <c r="G146" i="10" s="1"/>
  <c r="V105" i="3"/>
  <c r="G113" i="10" s="1"/>
  <c r="U105" i="3"/>
  <c r="G80" i="10" s="1"/>
  <c r="T105" i="3"/>
  <c r="G48" i="10" s="1"/>
  <c r="AE104" i="3"/>
  <c r="G241" i="4" s="1"/>
  <c r="AD104" i="3"/>
  <c r="G371" i="4" s="1"/>
  <c r="AC104" i="3"/>
  <c r="G338" i="4" s="1"/>
  <c r="AB104" i="3"/>
  <c r="G305" i="4" s="1"/>
  <c r="AA104" i="3"/>
  <c r="G272" i="4" s="1"/>
  <c r="Z104" i="3"/>
  <c r="G15" i="4" s="1"/>
  <c r="Y104" i="3"/>
  <c r="G209" i="4" s="1"/>
  <c r="X104" i="3"/>
  <c r="G176" i="4" s="1"/>
  <c r="W104" i="3"/>
  <c r="G143" i="4" s="1"/>
  <c r="V104" i="3"/>
  <c r="G110" i="4" s="1"/>
  <c r="U104" i="3"/>
  <c r="G77" i="4" s="1"/>
  <c r="T104" i="3"/>
  <c r="G45" i="4" s="1"/>
  <c r="AE103" i="3"/>
  <c r="F245" i="10" s="1"/>
  <c r="I245" s="1"/>
  <c r="AD103" i="3"/>
  <c r="F377" i="10" s="1"/>
  <c r="I377" s="1"/>
  <c r="AC103" i="3"/>
  <c r="F344" i="10" s="1"/>
  <c r="I344" s="1"/>
  <c r="AB103" i="3"/>
  <c r="F311" i="10" s="1"/>
  <c r="I311" s="1"/>
  <c r="AA103" i="3"/>
  <c r="F278" i="10" s="1"/>
  <c r="I278" s="1"/>
  <c r="Z103" i="3"/>
  <c r="F16" i="10" s="1"/>
  <c r="I16" s="1"/>
  <c r="Y103" i="3"/>
  <c r="F212" i="10" s="1"/>
  <c r="I212" s="1"/>
  <c r="X103" i="3"/>
  <c r="F179" i="10" s="1"/>
  <c r="I179" s="1"/>
  <c r="W103" i="3"/>
  <c r="F146" i="10" s="1"/>
  <c r="I146" s="1"/>
  <c r="V103" i="3"/>
  <c r="F113" i="10" s="1"/>
  <c r="I113" s="1"/>
  <c r="U103" i="3"/>
  <c r="F80" i="10" s="1"/>
  <c r="I80" s="1"/>
  <c r="T103" i="3"/>
  <c r="F48" i="10" s="1"/>
  <c r="I48" s="1"/>
  <c r="AE102" i="3"/>
  <c r="F241" i="4" s="1"/>
  <c r="AD102" i="3"/>
  <c r="F371" i="4" s="1"/>
  <c r="I371" s="1"/>
  <c r="AC102" i="3"/>
  <c r="F338" i="4" s="1"/>
  <c r="I338" s="1"/>
  <c r="AB102" i="3"/>
  <c r="F305" i="4" s="1"/>
  <c r="I305" s="1"/>
  <c r="AA102" i="3"/>
  <c r="F272" i="4" s="1"/>
  <c r="I272" s="1"/>
  <c r="Z102" i="3"/>
  <c r="F15" i="4" s="1"/>
  <c r="Y102" i="3"/>
  <c r="F209" i="4" s="1"/>
  <c r="I209" s="1"/>
  <c r="X102" i="3"/>
  <c r="F176" i="4" s="1"/>
  <c r="I176" s="1"/>
  <c r="W102" i="3"/>
  <c r="F143" i="4" s="1"/>
  <c r="I143" s="1"/>
  <c r="V102" i="3"/>
  <c r="F110" i="4" s="1"/>
  <c r="I110" s="1"/>
  <c r="U102" i="3"/>
  <c r="F77" i="4" s="1"/>
  <c r="I77" s="1"/>
  <c r="T102" i="3"/>
  <c r="F45" i="4" s="1"/>
  <c r="I45" s="1"/>
  <c r="AE101" i="3"/>
  <c r="D245" i="10" s="1"/>
  <c r="Q245" s="1"/>
  <c r="AD101" i="3"/>
  <c r="D377" i="10" s="1"/>
  <c r="Q377" s="1"/>
  <c r="AC101" i="3"/>
  <c r="D344" i="10" s="1"/>
  <c r="Q344" s="1"/>
  <c r="AB101" i="3"/>
  <c r="D311" i="10" s="1"/>
  <c r="Q311" s="1"/>
  <c r="AA101" i="3"/>
  <c r="D278" i="10" s="1"/>
  <c r="Q278" s="1"/>
  <c r="Z101" i="3"/>
  <c r="D16" i="10" s="1"/>
  <c r="Q16" s="1"/>
  <c r="Y101" i="3"/>
  <c r="D212" i="10" s="1"/>
  <c r="Q212" s="1"/>
  <c r="X101" i="3"/>
  <c r="D179" i="10" s="1"/>
  <c r="Q179" s="1"/>
  <c r="W101" i="3"/>
  <c r="D146" i="10" s="1"/>
  <c r="Q146" s="1"/>
  <c r="V101" i="3"/>
  <c r="D113" i="10" s="1"/>
  <c r="Q113" s="1"/>
  <c r="U101" i="3"/>
  <c r="D80" i="10" s="1"/>
  <c r="Q80" s="1"/>
  <c r="T101" i="3"/>
  <c r="D48" i="10" s="1"/>
  <c r="Q48" s="1"/>
  <c r="AE100" i="3"/>
  <c r="D241" i="4" s="1"/>
  <c r="Q241" s="1"/>
  <c r="AD100" i="3"/>
  <c r="D371" i="4" s="1"/>
  <c r="Q371" s="1"/>
  <c r="AC100" i="3"/>
  <c r="D338" i="4" s="1"/>
  <c r="Q338" s="1"/>
  <c r="AB100" i="3"/>
  <c r="D305" i="4" s="1"/>
  <c r="Q305" s="1"/>
  <c r="AA100" i="3"/>
  <c r="D272" i="4" s="1"/>
  <c r="Q272" s="1"/>
  <c r="Z100" i="3"/>
  <c r="D15" i="4" s="1"/>
  <c r="Y100" i="3"/>
  <c r="D209" i="4" s="1"/>
  <c r="Q209" s="1"/>
  <c r="X100" i="3"/>
  <c r="D176" i="4" s="1"/>
  <c r="Q176" s="1"/>
  <c r="W100" i="3"/>
  <c r="D143" i="4" s="1"/>
  <c r="Q143" s="1"/>
  <c r="V100" i="3"/>
  <c r="D110" i="4" s="1"/>
  <c r="Q110" s="1"/>
  <c r="U100" i="3"/>
  <c r="D77" i="4" s="1"/>
  <c r="Q77" s="1"/>
  <c r="T100" i="3"/>
  <c r="D45" i="4" s="1"/>
  <c r="Q45" s="1"/>
  <c r="AE99" i="3"/>
  <c r="C245" i="10" s="1"/>
  <c r="P245" s="1"/>
  <c r="AD99" i="3"/>
  <c r="C377" i="10" s="1"/>
  <c r="P377" s="1"/>
  <c r="AC99" i="3"/>
  <c r="C344" i="10" s="1"/>
  <c r="P344" s="1"/>
  <c r="AB99" i="3"/>
  <c r="C311" i="10" s="1"/>
  <c r="P311" s="1"/>
  <c r="AA99" i="3"/>
  <c r="C278" i="10" s="1"/>
  <c r="P278" s="1"/>
  <c r="Z99" i="3"/>
  <c r="C16" i="10" s="1"/>
  <c r="P16" s="1"/>
  <c r="Y99" i="3"/>
  <c r="C212" i="10" s="1"/>
  <c r="P212" s="1"/>
  <c r="X99" i="3"/>
  <c r="C179" i="10" s="1"/>
  <c r="P179" s="1"/>
  <c r="W99" i="3"/>
  <c r="C146" i="10" s="1"/>
  <c r="P146" s="1"/>
  <c r="V99" i="3"/>
  <c r="C113" i="10" s="1"/>
  <c r="P113" s="1"/>
  <c r="U99" i="3"/>
  <c r="C80" i="10" s="1"/>
  <c r="P80" s="1"/>
  <c r="T99" i="3"/>
  <c r="C48" i="10" s="1"/>
  <c r="P48" s="1"/>
  <c r="AE98" i="3"/>
  <c r="C241" i="4" s="1"/>
  <c r="P241" s="1"/>
  <c r="AD98" i="3"/>
  <c r="C371" i="4" s="1"/>
  <c r="P371" s="1"/>
  <c r="AC98" i="3"/>
  <c r="C338" i="4" s="1"/>
  <c r="P338" s="1"/>
  <c r="AB98" i="3"/>
  <c r="C305" i="4" s="1"/>
  <c r="P305" s="1"/>
  <c r="AA98" i="3"/>
  <c r="C272" i="4" s="1"/>
  <c r="P272" s="1"/>
  <c r="Z98" i="3"/>
  <c r="C15" i="4" s="1"/>
  <c r="Y98" i="3"/>
  <c r="C209" i="4" s="1"/>
  <c r="P209" s="1"/>
  <c r="X98" i="3"/>
  <c r="C176" i="4" s="1"/>
  <c r="P176" s="1"/>
  <c r="W98" i="3"/>
  <c r="C143" i="4" s="1"/>
  <c r="P143" s="1"/>
  <c r="V98" i="3"/>
  <c r="C110" i="4" s="1"/>
  <c r="P110" s="1"/>
  <c r="U98" i="3"/>
  <c r="C77" i="4" s="1"/>
  <c r="P77" s="1"/>
  <c r="T98" i="3"/>
  <c r="C45" i="4" s="1"/>
  <c r="P45" s="1"/>
  <c r="AE97" i="3"/>
  <c r="AD97"/>
  <c r="B377" i="10" s="1"/>
  <c r="O377" s="1"/>
  <c r="AC97" i="3"/>
  <c r="B344" i="10" s="1"/>
  <c r="O344" s="1"/>
  <c r="AB97" i="3"/>
  <c r="B311" i="10" s="1"/>
  <c r="E311" s="1"/>
  <c r="AA97" i="3"/>
  <c r="B278" i="10" s="1"/>
  <c r="O278" s="1"/>
  <c r="Z97" i="3"/>
  <c r="AM95" s="1"/>
  <c r="Y97"/>
  <c r="B212" i="10" s="1"/>
  <c r="O212" s="1"/>
  <c r="X97" i="3"/>
  <c r="B179" i="10" s="1"/>
  <c r="O179" s="1"/>
  <c r="W97" i="3"/>
  <c r="B146" i="10" s="1"/>
  <c r="O146" s="1"/>
  <c r="V97" i="3"/>
  <c r="B113" i="10" s="1"/>
  <c r="O113" s="1"/>
  <c r="U97" i="3"/>
  <c r="B80" i="10" s="1"/>
  <c r="O80" s="1"/>
  <c r="T97" i="3"/>
  <c r="B48" i="10" s="1"/>
  <c r="O48" s="1"/>
  <c r="AE96" i="3"/>
  <c r="B241" i="4" s="1"/>
  <c r="O241" s="1"/>
  <c r="AD96" i="3"/>
  <c r="B371" i="4" s="1"/>
  <c r="O371" s="1"/>
  <c r="AC96" i="3"/>
  <c r="B338" i="4" s="1"/>
  <c r="O338" s="1"/>
  <c r="AB96" i="3"/>
  <c r="B305" i="4" s="1"/>
  <c r="O305" s="1"/>
  <c r="AA96" i="3"/>
  <c r="B272" i="4" s="1"/>
  <c r="O272" s="1"/>
  <c r="Z96" i="3"/>
  <c r="B15" i="4" s="1"/>
  <c r="E15" s="1"/>
  <c r="Y96" i="3"/>
  <c r="B209" i="4" s="1"/>
  <c r="O209" s="1"/>
  <c r="X96" i="3"/>
  <c r="B176" i="4" s="1"/>
  <c r="O176" s="1"/>
  <c r="W96" i="3"/>
  <c r="B143" i="4" s="1"/>
  <c r="O143" s="1"/>
  <c r="V96" i="3"/>
  <c r="B110" i="4" s="1"/>
  <c r="O110" s="1"/>
  <c r="U96" i="3"/>
  <c r="B77" i="4" s="1"/>
  <c r="O77" s="1"/>
  <c r="T96" i="3"/>
  <c r="B45" i="4" s="1"/>
  <c r="O45" s="1"/>
  <c r="AP95" i="3"/>
  <c r="AE95"/>
  <c r="AD95"/>
  <c r="AC95"/>
  <c r="AB95"/>
  <c r="AA95"/>
  <c r="Z95"/>
  <c r="Y95"/>
  <c r="X95"/>
  <c r="W95"/>
  <c r="V95"/>
  <c r="U95"/>
  <c r="T95"/>
  <c r="AE94"/>
  <c r="AD94"/>
  <c r="AC94"/>
  <c r="AB94"/>
  <c r="AA94"/>
  <c r="Z94"/>
  <c r="Y94"/>
  <c r="X94"/>
  <c r="W94"/>
  <c r="V94"/>
  <c r="U94"/>
  <c r="T94"/>
  <c r="AE93"/>
  <c r="N243" i="10" s="1"/>
  <c r="AD93" i="3"/>
  <c r="N375" i="10" s="1"/>
  <c r="AC93" i="3"/>
  <c r="N342" i="10" s="1"/>
  <c r="AB93" i="3"/>
  <c r="N309" i="10" s="1"/>
  <c r="AA93" i="3"/>
  <c r="N276" i="10" s="1"/>
  <c r="Z93" i="3"/>
  <c r="N14" i="10" s="1"/>
  <c r="Y93" i="3"/>
  <c r="N210" i="10" s="1"/>
  <c r="X93" i="3"/>
  <c r="N177" i="10" s="1"/>
  <c r="W93" i="3"/>
  <c r="N144" i="10" s="1"/>
  <c r="V93" i="3"/>
  <c r="N111" i="10" s="1"/>
  <c r="U93" i="3"/>
  <c r="N78" i="10" s="1"/>
  <c r="T93" i="3"/>
  <c r="N46" i="10" s="1"/>
  <c r="AE92" i="3"/>
  <c r="N240" i="4" s="1"/>
  <c r="V240" s="1"/>
  <c r="AD92" i="3"/>
  <c r="N369" i="4" s="1"/>
  <c r="AC92" i="3"/>
  <c r="N336" i="4" s="1"/>
  <c r="AB92" i="3"/>
  <c r="N303" i="4" s="1"/>
  <c r="AA92" i="3"/>
  <c r="N270" i="4" s="1"/>
  <c r="Z92" i="3"/>
  <c r="N14" i="4" s="1"/>
  <c r="V14" s="1"/>
  <c r="Y92" i="3"/>
  <c r="N207" i="4" s="1"/>
  <c r="X92" i="3"/>
  <c r="N174" i="4" s="1"/>
  <c r="W92" i="3"/>
  <c r="N141" i="4" s="1"/>
  <c r="V92" i="3"/>
  <c r="N108" i="4" s="1"/>
  <c r="U92" i="3"/>
  <c r="N75" i="4" s="1"/>
  <c r="T92" i="3"/>
  <c r="N43" i="4" s="1"/>
  <c r="AE91" i="3"/>
  <c r="L243" i="10" s="1"/>
  <c r="AD91" i="3"/>
  <c r="L375" i="10" s="1"/>
  <c r="AC91" i="3"/>
  <c r="L342" i="10" s="1"/>
  <c r="AB91" i="3"/>
  <c r="L309" i="10" s="1"/>
  <c r="AA91" i="3"/>
  <c r="L276" i="10" s="1"/>
  <c r="Z91" i="3"/>
  <c r="L14" i="10" s="1"/>
  <c r="Y91" i="3"/>
  <c r="L210" i="10" s="1"/>
  <c r="X91" i="3"/>
  <c r="L177" i="10" s="1"/>
  <c r="W91" i="3"/>
  <c r="L144" i="10" s="1"/>
  <c r="V91" i="3"/>
  <c r="L111" i="10" s="1"/>
  <c r="U91" i="3"/>
  <c r="L78" i="10" s="1"/>
  <c r="T91" i="3"/>
  <c r="L46" i="10" s="1"/>
  <c r="AE90" i="3"/>
  <c r="L240" i="4" s="1"/>
  <c r="AD90" i="3"/>
  <c r="L369" i="4" s="1"/>
  <c r="AC90" i="3"/>
  <c r="L336" i="4" s="1"/>
  <c r="AB90" i="3"/>
  <c r="L303" i="4" s="1"/>
  <c r="AA90" i="3"/>
  <c r="L270" i="4" s="1"/>
  <c r="Z90" i="3"/>
  <c r="L14" i="4" s="1"/>
  <c r="Y90" i="3"/>
  <c r="L207" i="4" s="1"/>
  <c r="X90" i="3"/>
  <c r="L174" i="4" s="1"/>
  <c r="W90" i="3"/>
  <c r="L141" i="4" s="1"/>
  <c r="V90" i="3"/>
  <c r="L108" i="4" s="1"/>
  <c r="U90" i="3"/>
  <c r="L75" i="4" s="1"/>
  <c r="T90" i="3"/>
  <c r="L43" i="4" s="1"/>
  <c r="AE89" i="3"/>
  <c r="K243" i="10" s="1"/>
  <c r="AD89" i="3"/>
  <c r="K375" i="10" s="1"/>
  <c r="AC89" i="3"/>
  <c r="K342" i="10" s="1"/>
  <c r="AB89" i="3"/>
  <c r="K309" i="10" s="1"/>
  <c r="AA89" i="3"/>
  <c r="K276" i="10" s="1"/>
  <c r="Z89" i="3"/>
  <c r="K14" i="10" s="1"/>
  <c r="Y89" i="3"/>
  <c r="K210" i="10" s="1"/>
  <c r="X89" i="3"/>
  <c r="K177" i="10" s="1"/>
  <c r="W89" i="3"/>
  <c r="K144" i="10" s="1"/>
  <c r="V89" i="3"/>
  <c r="K111" i="10" s="1"/>
  <c r="U89" i="3"/>
  <c r="K78" i="10" s="1"/>
  <c r="T89" i="3"/>
  <c r="K46" i="10" s="1"/>
  <c r="AE88" i="3"/>
  <c r="K240" i="4" s="1"/>
  <c r="AD88" i="3"/>
  <c r="K369" i="4" s="1"/>
  <c r="AC88" i="3"/>
  <c r="K336" i="4" s="1"/>
  <c r="AB88" i="3"/>
  <c r="K303" i="4" s="1"/>
  <c r="AA88" i="3"/>
  <c r="K270" i="4" s="1"/>
  <c r="Z88" i="3"/>
  <c r="K14" i="4" s="1"/>
  <c r="Y88" i="3"/>
  <c r="K207" i="4" s="1"/>
  <c r="X88" i="3"/>
  <c r="K174" i="4" s="1"/>
  <c r="W88" i="3"/>
  <c r="K141" i="4" s="1"/>
  <c r="V88" i="3"/>
  <c r="K108" i="4" s="1"/>
  <c r="U88" i="3"/>
  <c r="K75" i="4" s="1"/>
  <c r="T88" i="3"/>
  <c r="K43" i="4" s="1"/>
  <c r="AE87" i="3"/>
  <c r="J243" i="10" s="1"/>
  <c r="M243" s="1"/>
  <c r="U243" s="1"/>
  <c r="AD87" i="3"/>
  <c r="J375" i="10" s="1"/>
  <c r="M375" s="1"/>
  <c r="AC87" i="3"/>
  <c r="J342" i="10" s="1"/>
  <c r="M342" s="1"/>
  <c r="AB87" i="3"/>
  <c r="J309" i="10" s="1"/>
  <c r="M309" s="1"/>
  <c r="AA87" i="3"/>
  <c r="J276" i="10" s="1"/>
  <c r="M276" s="1"/>
  <c r="Z87" i="3"/>
  <c r="J14" i="10" s="1"/>
  <c r="M14" s="1"/>
  <c r="U14" s="1"/>
  <c r="Y87" i="3"/>
  <c r="J210" i="10" s="1"/>
  <c r="M210" s="1"/>
  <c r="X87" i="3"/>
  <c r="J177" i="10" s="1"/>
  <c r="M177" s="1"/>
  <c r="W87" i="3"/>
  <c r="J144" i="10" s="1"/>
  <c r="M144" s="1"/>
  <c r="V87" i="3"/>
  <c r="J111" i="10" s="1"/>
  <c r="M111" s="1"/>
  <c r="U87" i="3"/>
  <c r="J78" i="10" s="1"/>
  <c r="M78" s="1"/>
  <c r="T87" i="3"/>
  <c r="J46" i="10" s="1"/>
  <c r="M46" s="1"/>
  <c r="AE86" i="3"/>
  <c r="J240" i="4" s="1"/>
  <c r="M240" s="1"/>
  <c r="U240" s="1"/>
  <c r="AD86" i="3"/>
  <c r="J369" i="4" s="1"/>
  <c r="M369" s="1"/>
  <c r="AC86" i="3"/>
  <c r="J336" i="4" s="1"/>
  <c r="M336" s="1"/>
  <c r="AB86" i="3"/>
  <c r="J303" i="4" s="1"/>
  <c r="M303" s="1"/>
  <c r="AA86" i="3"/>
  <c r="J270" i="4" s="1"/>
  <c r="M270" s="1"/>
  <c r="Z86" i="3"/>
  <c r="J14" i="4" s="1"/>
  <c r="Y86" i="3"/>
  <c r="J207" i="4" s="1"/>
  <c r="M207" s="1"/>
  <c r="X86" i="3"/>
  <c r="J174" i="4" s="1"/>
  <c r="M174" s="1"/>
  <c r="W86" i="3"/>
  <c r="J141" i="4" s="1"/>
  <c r="M141" s="1"/>
  <c r="V86" i="3"/>
  <c r="J108" i="4" s="1"/>
  <c r="M108" s="1"/>
  <c r="U86" i="3"/>
  <c r="J75" i="4" s="1"/>
  <c r="M75" s="1"/>
  <c r="T86" i="3"/>
  <c r="J43" i="4" s="1"/>
  <c r="M43" s="1"/>
  <c r="AE85" i="3"/>
  <c r="H243" i="10" s="1"/>
  <c r="AD85" i="3"/>
  <c r="H375" i="10" s="1"/>
  <c r="AC85" i="3"/>
  <c r="H342" i="10" s="1"/>
  <c r="AB85" i="3"/>
  <c r="H309" i="10" s="1"/>
  <c r="AA85" i="3"/>
  <c r="H276" i="10" s="1"/>
  <c r="Z85" i="3"/>
  <c r="H14" i="10" s="1"/>
  <c r="Y85" i="3"/>
  <c r="H210" i="10" s="1"/>
  <c r="X85" i="3"/>
  <c r="H177" i="10" s="1"/>
  <c r="W85" i="3"/>
  <c r="H144" i="10" s="1"/>
  <c r="V85" i="3"/>
  <c r="H111" i="10" s="1"/>
  <c r="U85" i="3"/>
  <c r="H78" i="10" s="1"/>
  <c r="T85" i="3"/>
  <c r="H46" i="10" s="1"/>
  <c r="AE84" i="3"/>
  <c r="H240" i="4" s="1"/>
  <c r="AD84" i="3"/>
  <c r="H369" i="4" s="1"/>
  <c r="AC84" i="3"/>
  <c r="H336" i="4" s="1"/>
  <c r="AB84" i="3"/>
  <c r="H303" i="4" s="1"/>
  <c r="AA84" i="3"/>
  <c r="H270" i="4" s="1"/>
  <c r="Z84" i="3"/>
  <c r="H14" i="4" s="1"/>
  <c r="Y84" i="3"/>
  <c r="H207" i="4" s="1"/>
  <c r="X84" i="3"/>
  <c r="H174" i="4" s="1"/>
  <c r="W84" i="3"/>
  <c r="H141" i="4" s="1"/>
  <c r="V84" i="3"/>
  <c r="H108" i="4" s="1"/>
  <c r="U84" i="3"/>
  <c r="H75" i="4" s="1"/>
  <c r="T84" i="3"/>
  <c r="H43" i="4" s="1"/>
  <c r="AE83" i="3"/>
  <c r="G243" i="10" s="1"/>
  <c r="AD83" i="3"/>
  <c r="G375" i="10" s="1"/>
  <c r="AC83" i="3"/>
  <c r="G342" i="10" s="1"/>
  <c r="AB83" i="3"/>
  <c r="G309" i="10" s="1"/>
  <c r="AA83" i="3"/>
  <c r="G276" i="10" s="1"/>
  <c r="Z83" i="3"/>
  <c r="G14" i="10" s="1"/>
  <c r="Y83" i="3"/>
  <c r="G210" i="10" s="1"/>
  <c r="X83" i="3"/>
  <c r="G177" i="10" s="1"/>
  <c r="W83" i="3"/>
  <c r="G144" i="10" s="1"/>
  <c r="V83" i="3"/>
  <c r="G111" i="10" s="1"/>
  <c r="U83" i="3"/>
  <c r="G78" i="10" s="1"/>
  <c r="T83" i="3"/>
  <c r="G46" i="10" s="1"/>
  <c r="AE82" i="3"/>
  <c r="G240" i="4" s="1"/>
  <c r="AD82" i="3"/>
  <c r="G369" i="4" s="1"/>
  <c r="AC82" i="3"/>
  <c r="G336" i="4" s="1"/>
  <c r="AB82" i="3"/>
  <c r="G303" i="4" s="1"/>
  <c r="AA82" i="3"/>
  <c r="G270" i="4" s="1"/>
  <c r="Z82" i="3"/>
  <c r="G14" i="4" s="1"/>
  <c r="Y82" i="3"/>
  <c r="G207" i="4" s="1"/>
  <c r="X82" i="3"/>
  <c r="G174" i="4" s="1"/>
  <c r="W82" i="3"/>
  <c r="G141" i="4" s="1"/>
  <c r="V82" i="3"/>
  <c r="G108" i="4" s="1"/>
  <c r="U82" i="3"/>
  <c r="G75" i="4" s="1"/>
  <c r="T82" i="3"/>
  <c r="G43" i="4" s="1"/>
  <c r="AE81" i="3"/>
  <c r="F243" i="10" s="1"/>
  <c r="I243" s="1"/>
  <c r="AD81" i="3"/>
  <c r="F375" i="10" s="1"/>
  <c r="I375" s="1"/>
  <c r="AC81" i="3"/>
  <c r="F342" i="10" s="1"/>
  <c r="I342" s="1"/>
  <c r="AB81" i="3"/>
  <c r="F309" i="10" s="1"/>
  <c r="I309" s="1"/>
  <c r="AA81" i="3"/>
  <c r="F276" i="10" s="1"/>
  <c r="I276" s="1"/>
  <c r="Z81" i="3"/>
  <c r="F14" i="10" s="1"/>
  <c r="I14" s="1"/>
  <c r="Y81" i="3"/>
  <c r="F210" i="10" s="1"/>
  <c r="I210" s="1"/>
  <c r="X81" i="3"/>
  <c r="F177" i="10" s="1"/>
  <c r="I177" s="1"/>
  <c r="W81" i="3"/>
  <c r="F144" i="10" s="1"/>
  <c r="I144" s="1"/>
  <c r="V81" i="3"/>
  <c r="F111" i="10" s="1"/>
  <c r="I111" s="1"/>
  <c r="U81" i="3"/>
  <c r="F78" i="10" s="1"/>
  <c r="I78" s="1"/>
  <c r="T81" i="3"/>
  <c r="F46" i="10" s="1"/>
  <c r="I46" s="1"/>
  <c r="AE80" i="3"/>
  <c r="F240" i="4" s="1"/>
  <c r="AD80" i="3"/>
  <c r="F369" i="4" s="1"/>
  <c r="I369" s="1"/>
  <c r="AC80" i="3"/>
  <c r="F336" i="4" s="1"/>
  <c r="I336" s="1"/>
  <c r="AB80" i="3"/>
  <c r="F303" i="4" s="1"/>
  <c r="I303" s="1"/>
  <c r="AA80" i="3"/>
  <c r="F270" i="4" s="1"/>
  <c r="I270" s="1"/>
  <c r="Z80" i="3"/>
  <c r="F14" i="4" s="1"/>
  <c r="Y80" i="3"/>
  <c r="F207" i="4" s="1"/>
  <c r="I207" s="1"/>
  <c r="X80" i="3"/>
  <c r="F174" i="4" s="1"/>
  <c r="I174" s="1"/>
  <c r="W80" i="3"/>
  <c r="F141" i="4" s="1"/>
  <c r="I141" s="1"/>
  <c r="V80" i="3"/>
  <c r="F108" i="4" s="1"/>
  <c r="I108" s="1"/>
  <c r="U80" i="3"/>
  <c r="F75" i="4" s="1"/>
  <c r="I75" s="1"/>
  <c r="T80" i="3"/>
  <c r="F43" i="4" s="1"/>
  <c r="I43" s="1"/>
  <c r="AE79" i="3"/>
  <c r="D243" i="10" s="1"/>
  <c r="Q243" s="1"/>
  <c r="AD79" i="3"/>
  <c r="D375" i="10" s="1"/>
  <c r="Q375" s="1"/>
  <c r="AC79" i="3"/>
  <c r="D342" i="10" s="1"/>
  <c r="Q342" s="1"/>
  <c r="AB79" i="3"/>
  <c r="D309" i="10" s="1"/>
  <c r="Q309" s="1"/>
  <c r="AA79" i="3"/>
  <c r="D276" i="10" s="1"/>
  <c r="Q276" s="1"/>
  <c r="Z79" i="3"/>
  <c r="D14" i="10" s="1"/>
  <c r="Q14" s="1"/>
  <c r="Y79" i="3"/>
  <c r="D210" i="10" s="1"/>
  <c r="Q210" s="1"/>
  <c r="X79" i="3"/>
  <c r="D177" i="10" s="1"/>
  <c r="Q177" s="1"/>
  <c r="W79" i="3"/>
  <c r="D144" i="10" s="1"/>
  <c r="Q144" s="1"/>
  <c r="V79" i="3"/>
  <c r="D111" i="10" s="1"/>
  <c r="Q111" s="1"/>
  <c r="U79" i="3"/>
  <c r="D78" i="10" s="1"/>
  <c r="Q78" s="1"/>
  <c r="T79" i="3"/>
  <c r="D46" i="10" s="1"/>
  <c r="Q46" s="1"/>
  <c r="AE78" i="3"/>
  <c r="D240" i="4" s="1"/>
  <c r="Q240" s="1"/>
  <c r="AD78" i="3"/>
  <c r="D369" i="4" s="1"/>
  <c r="Q369" s="1"/>
  <c r="AC78" i="3"/>
  <c r="D336" i="4" s="1"/>
  <c r="Q336" s="1"/>
  <c r="AB78" i="3"/>
  <c r="D303" i="4" s="1"/>
  <c r="Q303" s="1"/>
  <c r="AA78" i="3"/>
  <c r="D270" i="4" s="1"/>
  <c r="Q270" s="1"/>
  <c r="Z78" i="3"/>
  <c r="D14" i="4" s="1"/>
  <c r="Y78" i="3"/>
  <c r="D207" i="4" s="1"/>
  <c r="Q207" s="1"/>
  <c r="X78" i="3"/>
  <c r="D174" i="4" s="1"/>
  <c r="Q174" s="1"/>
  <c r="W78" i="3"/>
  <c r="D141" i="4" s="1"/>
  <c r="Q141" s="1"/>
  <c r="V78" i="3"/>
  <c r="D108" i="4" s="1"/>
  <c r="Q108" s="1"/>
  <c r="U78" i="3"/>
  <c r="D75" i="4" s="1"/>
  <c r="Q75" s="1"/>
  <c r="T78" i="3"/>
  <c r="D43" i="4" s="1"/>
  <c r="Q43" s="1"/>
  <c r="AE77" i="3"/>
  <c r="C243" i="10" s="1"/>
  <c r="P243" s="1"/>
  <c r="AD77" i="3"/>
  <c r="C375" i="10" s="1"/>
  <c r="P375" s="1"/>
  <c r="AC77" i="3"/>
  <c r="C342" i="10" s="1"/>
  <c r="P342" s="1"/>
  <c r="AB77" i="3"/>
  <c r="C309" i="10" s="1"/>
  <c r="P309" s="1"/>
  <c r="AA77" i="3"/>
  <c r="C276" i="10" s="1"/>
  <c r="P276" s="1"/>
  <c r="Z77" i="3"/>
  <c r="C14" i="10" s="1"/>
  <c r="P14" s="1"/>
  <c r="Y77" i="3"/>
  <c r="C210" i="10" s="1"/>
  <c r="P210" s="1"/>
  <c r="X77" i="3"/>
  <c r="C177" i="10" s="1"/>
  <c r="P177" s="1"/>
  <c r="W77" i="3"/>
  <c r="C144" i="10" s="1"/>
  <c r="P144" s="1"/>
  <c r="V77" i="3"/>
  <c r="C111" i="10" s="1"/>
  <c r="P111" s="1"/>
  <c r="U77" i="3"/>
  <c r="C78" i="10" s="1"/>
  <c r="P78" s="1"/>
  <c r="T77" i="3"/>
  <c r="C46" i="10" s="1"/>
  <c r="P46" s="1"/>
  <c r="AE76" i="3"/>
  <c r="C240" i="4" s="1"/>
  <c r="P240" s="1"/>
  <c r="AD76" i="3"/>
  <c r="C369" i="4" s="1"/>
  <c r="P369" s="1"/>
  <c r="AC76" i="3"/>
  <c r="C336" i="4" s="1"/>
  <c r="P336" s="1"/>
  <c r="AB76" i="3"/>
  <c r="C303" i="4" s="1"/>
  <c r="P303" s="1"/>
  <c r="AA76" i="3"/>
  <c r="C270" i="4" s="1"/>
  <c r="P270" s="1"/>
  <c r="Z76" i="3"/>
  <c r="C14" i="4" s="1"/>
  <c r="Y76" i="3"/>
  <c r="C207" i="4" s="1"/>
  <c r="P207" s="1"/>
  <c r="X76" i="3"/>
  <c r="C174" i="4" s="1"/>
  <c r="P174" s="1"/>
  <c r="W76" i="3"/>
  <c r="C141" i="4" s="1"/>
  <c r="P141" s="1"/>
  <c r="V76" i="3"/>
  <c r="C108" i="4" s="1"/>
  <c r="P108" s="1"/>
  <c r="U76" i="3"/>
  <c r="C75" i="4" s="1"/>
  <c r="P75" s="1"/>
  <c r="T76" i="3"/>
  <c r="C43" i="4" s="1"/>
  <c r="P43" s="1"/>
  <c r="AE75" i="3"/>
  <c r="B243" i="10" s="1"/>
  <c r="O243" s="1"/>
  <c r="AD75" i="3"/>
  <c r="B375" i="10" s="1"/>
  <c r="AC75" i="3"/>
  <c r="B342" i="10" s="1"/>
  <c r="O342" s="1"/>
  <c r="AB75" i="3"/>
  <c r="B309" i="10" s="1"/>
  <c r="O309" s="1"/>
  <c r="AA75" i="3"/>
  <c r="B276" i="10" s="1"/>
  <c r="O276" s="1"/>
  <c r="Z75" i="3"/>
  <c r="B14" i="10" s="1"/>
  <c r="Y75" i="3"/>
  <c r="B210" i="10" s="1"/>
  <c r="X75" i="3"/>
  <c r="B177" i="10" s="1"/>
  <c r="W75" i="3"/>
  <c r="B144" i="10" s="1"/>
  <c r="V75" i="3"/>
  <c r="B111" i="10" s="1"/>
  <c r="O111" s="1"/>
  <c r="U75" i="3"/>
  <c r="B78" i="10" s="1"/>
  <c r="O78" s="1"/>
  <c r="T75" i="3"/>
  <c r="B46" i="10" s="1"/>
  <c r="O46" s="1"/>
  <c r="AE74" i="3"/>
  <c r="B240" i="4" s="1"/>
  <c r="AD74" i="3"/>
  <c r="B369" i="4" s="1"/>
  <c r="O369" s="1"/>
  <c r="AC74" i="3"/>
  <c r="B336" i="4" s="1"/>
  <c r="O336" s="1"/>
  <c r="AB74" i="3"/>
  <c r="B303" i="4" s="1"/>
  <c r="AA74" i="3"/>
  <c r="B270" i="4" s="1"/>
  <c r="O270" s="1"/>
  <c r="Z74" i="3"/>
  <c r="B14" i="4" s="1"/>
  <c r="Y74" i="3"/>
  <c r="B207" i="4" s="1"/>
  <c r="X74" i="3"/>
  <c r="B174" i="4" s="1"/>
  <c r="O174" s="1"/>
  <c r="W74" i="3"/>
  <c r="B141" i="4" s="1"/>
  <c r="V74" i="3"/>
  <c r="B108" i="4" s="1"/>
  <c r="U74" i="3"/>
  <c r="B75" i="4" s="1"/>
  <c r="T74" i="3"/>
  <c r="B43" i="4" s="1"/>
  <c r="O43" s="1"/>
  <c r="AR73" i="3"/>
  <c r="AQ73"/>
  <c r="AP73"/>
  <c r="AO73"/>
  <c r="AN73"/>
  <c r="AM73"/>
  <c r="AL73"/>
  <c r="AK73"/>
  <c r="AJ73"/>
  <c r="AI73"/>
  <c r="AH73"/>
  <c r="AG73"/>
  <c r="AE73"/>
  <c r="AD73"/>
  <c r="AC73"/>
  <c r="AB73"/>
  <c r="AA73"/>
  <c r="Z73"/>
  <c r="Y73"/>
  <c r="X73"/>
  <c r="W73"/>
  <c r="V73"/>
  <c r="U73"/>
  <c r="T73"/>
  <c r="AR72"/>
  <c r="AQ72"/>
  <c r="AP72"/>
  <c r="AO72"/>
  <c r="AN72"/>
  <c r="AM72"/>
  <c r="AL72"/>
  <c r="AK72"/>
  <c r="AJ72"/>
  <c r="AI72"/>
  <c r="AH72"/>
  <c r="AG72"/>
  <c r="AE72"/>
  <c r="AD72"/>
  <c r="AC72"/>
  <c r="AB72"/>
  <c r="AA72"/>
  <c r="Z72"/>
  <c r="Y72"/>
  <c r="X72"/>
  <c r="W72"/>
  <c r="V72"/>
  <c r="U72"/>
  <c r="T72"/>
  <c r="AE71"/>
  <c r="N242" i="10" s="1"/>
  <c r="AD71" i="3"/>
  <c r="N374" i="10" s="1"/>
  <c r="AC71" i="3"/>
  <c r="N341" i="10" s="1"/>
  <c r="AB71" i="3"/>
  <c r="N308" i="10" s="1"/>
  <c r="AA71" i="3"/>
  <c r="N275" i="10" s="1"/>
  <c r="Z71" i="3"/>
  <c r="N13" i="10" s="1"/>
  <c r="Y71" i="3"/>
  <c r="N209" i="10" s="1"/>
  <c r="X71" i="3"/>
  <c r="N176" i="10" s="1"/>
  <c r="W71" i="3"/>
  <c r="N143" i="10" s="1"/>
  <c r="V71" i="3"/>
  <c r="N110" i="10" s="1"/>
  <c r="U71" i="3"/>
  <c r="N77" i="10" s="1"/>
  <c r="T71" i="3"/>
  <c r="N45" i="10" s="1"/>
  <c r="AE70" i="3"/>
  <c r="N239" i="4" s="1"/>
  <c r="V239" s="1"/>
  <c r="AD70" i="3"/>
  <c r="N368" i="4" s="1"/>
  <c r="AC70" i="3"/>
  <c r="N335" i="4" s="1"/>
  <c r="AB70" i="3"/>
  <c r="N302" i="4" s="1"/>
  <c r="AA70" i="3"/>
  <c r="N269" i="4" s="1"/>
  <c r="Z70" i="3"/>
  <c r="N13" i="4" s="1"/>
  <c r="V13" s="1"/>
  <c r="Y70" i="3"/>
  <c r="N206" i="4" s="1"/>
  <c r="X70" i="3"/>
  <c r="N173" i="4" s="1"/>
  <c r="W70" i="3"/>
  <c r="N140" i="4" s="1"/>
  <c r="V70" i="3"/>
  <c r="N107" i="4" s="1"/>
  <c r="U70" i="3"/>
  <c r="N74" i="4" s="1"/>
  <c r="T70" i="3"/>
  <c r="N42" i="4" s="1"/>
  <c r="AE69" i="3"/>
  <c r="L242" i="10" s="1"/>
  <c r="AD69" i="3"/>
  <c r="L374" i="10" s="1"/>
  <c r="AC69" i="3"/>
  <c r="L341" i="10" s="1"/>
  <c r="AB69" i="3"/>
  <c r="L308" i="10" s="1"/>
  <c r="AA69" i="3"/>
  <c r="L275" i="10" s="1"/>
  <c r="Z69" i="3"/>
  <c r="L13" i="10" s="1"/>
  <c r="Y69" i="3"/>
  <c r="L209" i="10" s="1"/>
  <c r="X69" i="3"/>
  <c r="L176" i="10" s="1"/>
  <c r="W69" i="3"/>
  <c r="L143" i="10" s="1"/>
  <c r="V69" i="3"/>
  <c r="L110" i="10" s="1"/>
  <c r="U69" i="3"/>
  <c r="L77" i="10" s="1"/>
  <c r="T69" i="3"/>
  <c r="L45" i="10" s="1"/>
  <c r="AE68" i="3"/>
  <c r="L239" i="4" s="1"/>
  <c r="AD68" i="3"/>
  <c r="L368" i="4" s="1"/>
  <c r="AC68" i="3"/>
  <c r="L335" i="4" s="1"/>
  <c r="AB68" i="3"/>
  <c r="L302" i="4" s="1"/>
  <c r="AA68" i="3"/>
  <c r="L269" i="4" s="1"/>
  <c r="Z68" i="3"/>
  <c r="L13" i="4" s="1"/>
  <c r="Y68" i="3"/>
  <c r="L206" i="4" s="1"/>
  <c r="X68" i="3"/>
  <c r="L173" i="4" s="1"/>
  <c r="W68" i="3"/>
  <c r="L140" i="4" s="1"/>
  <c r="V68" i="3"/>
  <c r="L107" i="4" s="1"/>
  <c r="U68" i="3"/>
  <c r="L74" i="4" s="1"/>
  <c r="T68" i="3"/>
  <c r="L42" i="4" s="1"/>
  <c r="AE67" i="3"/>
  <c r="K242" i="10" s="1"/>
  <c r="AD67" i="3"/>
  <c r="K374" i="10" s="1"/>
  <c r="AC67" i="3"/>
  <c r="K341" i="10" s="1"/>
  <c r="AB67" i="3"/>
  <c r="K308" i="10" s="1"/>
  <c r="AA67" i="3"/>
  <c r="K275" i="10" s="1"/>
  <c r="Z67" i="3"/>
  <c r="K13" i="10" s="1"/>
  <c r="Y67" i="3"/>
  <c r="K209" i="10" s="1"/>
  <c r="X67" i="3"/>
  <c r="K176" i="10" s="1"/>
  <c r="W67" i="3"/>
  <c r="K143" i="10" s="1"/>
  <c r="V67" i="3"/>
  <c r="K110" i="10" s="1"/>
  <c r="U67" i="3"/>
  <c r="K77" i="10" s="1"/>
  <c r="T67" i="3"/>
  <c r="K45" i="10" s="1"/>
  <c r="AE66" i="3"/>
  <c r="K239" i="4" s="1"/>
  <c r="AD66" i="3"/>
  <c r="K368" i="4" s="1"/>
  <c r="AC66" i="3"/>
  <c r="K335" i="4" s="1"/>
  <c r="AB66" i="3"/>
  <c r="K302" i="4" s="1"/>
  <c r="AA66" i="3"/>
  <c r="K269" i="4" s="1"/>
  <c r="Z66" i="3"/>
  <c r="K13" i="4" s="1"/>
  <c r="Y66" i="3"/>
  <c r="K206" i="4" s="1"/>
  <c r="X66" i="3"/>
  <c r="K173" i="4" s="1"/>
  <c r="W66" i="3"/>
  <c r="K140" i="4" s="1"/>
  <c r="V66" i="3"/>
  <c r="K107" i="4" s="1"/>
  <c r="U66" i="3"/>
  <c r="K74" i="4" s="1"/>
  <c r="T66" i="3"/>
  <c r="K42" i="4" s="1"/>
  <c r="AE65" i="3"/>
  <c r="J242" i="10" s="1"/>
  <c r="M242" s="1"/>
  <c r="U242" s="1"/>
  <c r="AD65" i="3"/>
  <c r="J374" i="10" s="1"/>
  <c r="M374" s="1"/>
  <c r="AC65" i="3"/>
  <c r="J341" i="10" s="1"/>
  <c r="M341" s="1"/>
  <c r="AB65" i="3"/>
  <c r="J308" i="10" s="1"/>
  <c r="M308" s="1"/>
  <c r="AA65" i="3"/>
  <c r="J275" i="10" s="1"/>
  <c r="M275" s="1"/>
  <c r="Z65" i="3"/>
  <c r="J13" i="10" s="1"/>
  <c r="M13" s="1"/>
  <c r="U13" s="1"/>
  <c r="Y65" i="3"/>
  <c r="J209" i="10" s="1"/>
  <c r="M209" s="1"/>
  <c r="X65" i="3"/>
  <c r="J176" i="10" s="1"/>
  <c r="M176" s="1"/>
  <c r="W65" i="3"/>
  <c r="J143" i="10" s="1"/>
  <c r="M143" s="1"/>
  <c r="V65" i="3"/>
  <c r="J110" i="10" s="1"/>
  <c r="M110" s="1"/>
  <c r="U65" i="3"/>
  <c r="J77" i="10" s="1"/>
  <c r="M77" s="1"/>
  <c r="T65" i="3"/>
  <c r="J45" i="10" s="1"/>
  <c r="M45" s="1"/>
  <c r="AE64" i="3"/>
  <c r="J239" i="4" s="1"/>
  <c r="M239" s="1"/>
  <c r="U239" s="1"/>
  <c r="AD64" i="3"/>
  <c r="J368" i="4" s="1"/>
  <c r="M368" s="1"/>
  <c r="AC64" i="3"/>
  <c r="J335" i="4" s="1"/>
  <c r="M335" s="1"/>
  <c r="AB64" i="3"/>
  <c r="J302" i="4" s="1"/>
  <c r="M302" s="1"/>
  <c r="AA64" i="3"/>
  <c r="J269" i="4" s="1"/>
  <c r="M269" s="1"/>
  <c r="Z64" i="3"/>
  <c r="J13" i="4" s="1"/>
  <c r="Y64" i="3"/>
  <c r="J206" i="4" s="1"/>
  <c r="M206" s="1"/>
  <c r="X64" i="3"/>
  <c r="J173" i="4" s="1"/>
  <c r="M173" s="1"/>
  <c r="W64" i="3"/>
  <c r="J140" i="4" s="1"/>
  <c r="M140" s="1"/>
  <c r="V64" i="3"/>
  <c r="J107" i="4" s="1"/>
  <c r="M107" s="1"/>
  <c r="U64" i="3"/>
  <c r="J74" i="4" s="1"/>
  <c r="M74" s="1"/>
  <c r="T64" i="3"/>
  <c r="J42" i="4" s="1"/>
  <c r="M42" s="1"/>
  <c r="AE63" i="3"/>
  <c r="H242" i="10" s="1"/>
  <c r="AD63" i="3"/>
  <c r="H374" i="10" s="1"/>
  <c r="AC63" i="3"/>
  <c r="H341" i="10" s="1"/>
  <c r="AB63" i="3"/>
  <c r="H308" i="10" s="1"/>
  <c r="AA63" i="3"/>
  <c r="H275" i="10" s="1"/>
  <c r="Z63" i="3"/>
  <c r="H13" i="10" s="1"/>
  <c r="Y63" i="3"/>
  <c r="H209" i="10" s="1"/>
  <c r="X63" i="3"/>
  <c r="H176" i="10" s="1"/>
  <c r="W63" i="3"/>
  <c r="H143" i="10" s="1"/>
  <c r="V63" i="3"/>
  <c r="H110" i="10" s="1"/>
  <c r="U63" i="3"/>
  <c r="H77" i="10" s="1"/>
  <c r="T63" i="3"/>
  <c r="H45" i="10" s="1"/>
  <c r="AE62" i="3"/>
  <c r="H239" i="4" s="1"/>
  <c r="AD62" i="3"/>
  <c r="H368" i="4" s="1"/>
  <c r="AC62" i="3"/>
  <c r="H335" i="4" s="1"/>
  <c r="AB62" i="3"/>
  <c r="H302" i="4" s="1"/>
  <c r="AA62" i="3"/>
  <c r="H269" i="4" s="1"/>
  <c r="Z62" i="3"/>
  <c r="H13" i="4" s="1"/>
  <c r="Y62" i="3"/>
  <c r="H206" i="4" s="1"/>
  <c r="X62" i="3"/>
  <c r="H173" i="4" s="1"/>
  <c r="W62" i="3"/>
  <c r="H140" i="4" s="1"/>
  <c r="V62" i="3"/>
  <c r="H107" i="4" s="1"/>
  <c r="U62" i="3"/>
  <c r="H74" i="4" s="1"/>
  <c r="T62" i="3"/>
  <c r="H42" i="4" s="1"/>
  <c r="AE61" i="3"/>
  <c r="G242" i="10" s="1"/>
  <c r="AD61" i="3"/>
  <c r="G374" i="10" s="1"/>
  <c r="AC61" i="3"/>
  <c r="G341" i="10" s="1"/>
  <c r="AB61" i="3"/>
  <c r="G308" i="10" s="1"/>
  <c r="AA61" i="3"/>
  <c r="G275" i="10" s="1"/>
  <c r="Z61" i="3"/>
  <c r="G13" i="10" s="1"/>
  <c r="Y61" i="3"/>
  <c r="G209" i="10" s="1"/>
  <c r="X61" i="3"/>
  <c r="G176" i="10" s="1"/>
  <c r="W61" i="3"/>
  <c r="G143" i="10" s="1"/>
  <c r="V61" i="3"/>
  <c r="G110" i="10" s="1"/>
  <c r="U61" i="3"/>
  <c r="G77" i="10" s="1"/>
  <c r="T61" i="3"/>
  <c r="G45" i="10" s="1"/>
  <c r="AE60" i="3"/>
  <c r="G239" i="4" s="1"/>
  <c r="AD60" i="3"/>
  <c r="G368" i="4" s="1"/>
  <c r="AC60" i="3"/>
  <c r="G335" i="4" s="1"/>
  <c r="AB60" i="3"/>
  <c r="G302" i="4" s="1"/>
  <c r="AA60" i="3"/>
  <c r="G269" i="4" s="1"/>
  <c r="Z60" i="3"/>
  <c r="G13" i="4" s="1"/>
  <c r="Y60" i="3"/>
  <c r="G206" i="4" s="1"/>
  <c r="X60" i="3"/>
  <c r="G173" i="4" s="1"/>
  <c r="W60" i="3"/>
  <c r="G140" i="4" s="1"/>
  <c r="V60" i="3"/>
  <c r="G107" i="4" s="1"/>
  <c r="U60" i="3"/>
  <c r="G74" i="4" s="1"/>
  <c r="T60" i="3"/>
  <c r="G42" i="4" s="1"/>
  <c r="AE59" i="3"/>
  <c r="F242" i="10" s="1"/>
  <c r="I242" s="1"/>
  <c r="AD59" i="3"/>
  <c r="F374" i="10" s="1"/>
  <c r="I374" s="1"/>
  <c r="AC59" i="3"/>
  <c r="F341" i="10" s="1"/>
  <c r="I341" s="1"/>
  <c r="AB59" i="3"/>
  <c r="F308" i="10" s="1"/>
  <c r="I308" s="1"/>
  <c r="AA59" i="3"/>
  <c r="F275" i="10" s="1"/>
  <c r="I275" s="1"/>
  <c r="Z59" i="3"/>
  <c r="F13" i="10" s="1"/>
  <c r="I13" s="1"/>
  <c r="Y59" i="3"/>
  <c r="F209" i="10" s="1"/>
  <c r="I209" s="1"/>
  <c r="X59" i="3"/>
  <c r="F176" i="10" s="1"/>
  <c r="I176" s="1"/>
  <c r="W59" i="3"/>
  <c r="F143" i="10" s="1"/>
  <c r="I143" s="1"/>
  <c r="V59" i="3"/>
  <c r="F110" i="10" s="1"/>
  <c r="I110" s="1"/>
  <c r="U59" i="3"/>
  <c r="F77" i="10" s="1"/>
  <c r="I77" s="1"/>
  <c r="T59" i="3"/>
  <c r="F45" i="10" s="1"/>
  <c r="I45" s="1"/>
  <c r="AE58" i="3"/>
  <c r="F239" i="4" s="1"/>
  <c r="AD58" i="3"/>
  <c r="F368" i="4" s="1"/>
  <c r="I368" s="1"/>
  <c r="AC58" i="3"/>
  <c r="F335" i="4" s="1"/>
  <c r="I335" s="1"/>
  <c r="AB58" i="3"/>
  <c r="F302" i="4" s="1"/>
  <c r="I302" s="1"/>
  <c r="AA58" i="3"/>
  <c r="F269" i="4" s="1"/>
  <c r="I269" s="1"/>
  <c r="Z58" i="3"/>
  <c r="F13" i="4" s="1"/>
  <c r="Y58" i="3"/>
  <c r="F206" i="4" s="1"/>
  <c r="I206" s="1"/>
  <c r="X58" i="3"/>
  <c r="F173" i="4" s="1"/>
  <c r="I173" s="1"/>
  <c r="W58" i="3"/>
  <c r="F140" i="4" s="1"/>
  <c r="I140" s="1"/>
  <c r="V58" i="3"/>
  <c r="F107" i="4" s="1"/>
  <c r="I107" s="1"/>
  <c r="U58" i="3"/>
  <c r="F74" i="4" s="1"/>
  <c r="I74" s="1"/>
  <c r="T58" i="3"/>
  <c r="F42" i="4" s="1"/>
  <c r="I42" s="1"/>
  <c r="AE57" i="3"/>
  <c r="D242" i="10" s="1"/>
  <c r="Q242" s="1"/>
  <c r="AD57" i="3"/>
  <c r="D374" i="10" s="1"/>
  <c r="Q374" s="1"/>
  <c r="AC57" i="3"/>
  <c r="D341" i="10" s="1"/>
  <c r="Q341" s="1"/>
  <c r="AB57" i="3"/>
  <c r="D308" i="10" s="1"/>
  <c r="Q308" s="1"/>
  <c r="AA57" i="3"/>
  <c r="D275" i="10" s="1"/>
  <c r="Q275" s="1"/>
  <c r="Z57" i="3"/>
  <c r="D13" i="10" s="1"/>
  <c r="Q13" s="1"/>
  <c r="Y57" i="3"/>
  <c r="D209" i="10" s="1"/>
  <c r="Q209" s="1"/>
  <c r="X57" i="3"/>
  <c r="D176" i="10" s="1"/>
  <c r="Q176" s="1"/>
  <c r="W57" i="3"/>
  <c r="D143" i="10" s="1"/>
  <c r="Q143" s="1"/>
  <c r="V57" i="3"/>
  <c r="D110" i="10" s="1"/>
  <c r="Q110" s="1"/>
  <c r="U57" i="3"/>
  <c r="D77" i="10" s="1"/>
  <c r="Q77" s="1"/>
  <c r="T57" i="3"/>
  <c r="D45" i="10" s="1"/>
  <c r="Q45" s="1"/>
  <c r="AE56" i="3"/>
  <c r="D239" i="4" s="1"/>
  <c r="Q239" s="1"/>
  <c r="AD56" i="3"/>
  <c r="D368" i="4" s="1"/>
  <c r="Q368" s="1"/>
  <c r="AC56" i="3"/>
  <c r="D335" i="4" s="1"/>
  <c r="Q335" s="1"/>
  <c r="AB56" i="3"/>
  <c r="D302" i="4" s="1"/>
  <c r="Q302" s="1"/>
  <c r="AA56" i="3"/>
  <c r="D269" i="4" s="1"/>
  <c r="Q269" s="1"/>
  <c r="Z56" i="3"/>
  <c r="D13" i="4" s="1"/>
  <c r="Y56" i="3"/>
  <c r="D206" i="4" s="1"/>
  <c r="Q206" s="1"/>
  <c r="X56" i="3"/>
  <c r="D173" i="4" s="1"/>
  <c r="Q173" s="1"/>
  <c r="W56" i="3"/>
  <c r="D140" i="4" s="1"/>
  <c r="Q140" s="1"/>
  <c r="V56" i="3"/>
  <c r="D107" i="4" s="1"/>
  <c r="Q107" s="1"/>
  <c r="U56" i="3"/>
  <c r="D74" i="4" s="1"/>
  <c r="Q74" s="1"/>
  <c r="T56" i="3"/>
  <c r="D42" i="4" s="1"/>
  <c r="Q42" s="1"/>
  <c r="AE55" i="3"/>
  <c r="C242" i="10" s="1"/>
  <c r="P242" s="1"/>
  <c r="AD55" i="3"/>
  <c r="C374" i="10" s="1"/>
  <c r="P374" s="1"/>
  <c r="AC55" i="3"/>
  <c r="C341" i="10" s="1"/>
  <c r="P341" s="1"/>
  <c r="AB55" i="3"/>
  <c r="C308" i="10" s="1"/>
  <c r="P308" s="1"/>
  <c r="AA55" i="3"/>
  <c r="C275" i="10" s="1"/>
  <c r="P275" s="1"/>
  <c r="Z55" i="3"/>
  <c r="C13" i="10" s="1"/>
  <c r="P13" s="1"/>
  <c r="Y55" i="3"/>
  <c r="C209" i="10" s="1"/>
  <c r="P209" s="1"/>
  <c r="X55" i="3"/>
  <c r="C176" i="10" s="1"/>
  <c r="P176" s="1"/>
  <c r="W55" i="3"/>
  <c r="C143" i="10" s="1"/>
  <c r="P143" s="1"/>
  <c r="V55" i="3"/>
  <c r="C110" i="10" s="1"/>
  <c r="P110" s="1"/>
  <c r="U55" i="3"/>
  <c r="C77" i="10" s="1"/>
  <c r="P77" s="1"/>
  <c r="T55" i="3"/>
  <c r="C45" i="10" s="1"/>
  <c r="P45" s="1"/>
  <c r="AE54" i="3"/>
  <c r="C239" i="4" s="1"/>
  <c r="P239" s="1"/>
  <c r="AD54" i="3"/>
  <c r="C368" i="4" s="1"/>
  <c r="P368" s="1"/>
  <c r="AC54" i="3"/>
  <c r="C335" i="4" s="1"/>
  <c r="P335" s="1"/>
  <c r="AB54" i="3"/>
  <c r="C302" i="4" s="1"/>
  <c r="P302" s="1"/>
  <c r="AA54" i="3"/>
  <c r="C269" i="4" s="1"/>
  <c r="P269" s="1"/>
  <c r="Z54" i="3"/>
  <c r="C13" i="4" s="1"/>
  <c r="Y54" i="3"/>
  <c r="C206" i="4" s="1"/>
  <c r="P206" s="1"/>
  <c r="X54" i="3"/>
  <c r="C173" i="4" s="1"/>
  <c r="P173" s="1"/>
  <c r="W54" i="3"/>
  <c r="C140" i="4" s="1"/>
  <c r="P140" s="1"/>
  <c r="V54" i="3"/>
  <c r="C107" i="4" s="1"/>
  <c r="P107" s="1"/>
  <c r="U54" i="3"/>
  <c r="C74" i="4" s="1"/>
  <c r="P74" s="1"/>
  <c r="T54" i="3"/>
  <c r="C42" i="4" s="1"/>
  <c r="P42" s="1"/>
  <c r="AE53" i="3"/>
  <c r="B242" i="10" s="1"/>
  <c r="O242" s="1"/>
  <c r="AD53" i="3"/>
  <c r="B374" i="10" s="1"/>
  <c r="AC53" i="3"/>
  <c r="B341" i="10" s="1"/>
  <c r="O341" s="1"/>
  <c r="AB53" i="3"/>
  <c r="B308" i="10" s="1"/>
  <c r="O308" s="1"/>
  <c r="AA53" i="3"/>
  <c r="B275" i="10" s="1"/>
  <c r="O275" s="1"/>
  <c r="Z53" i="3"/>
  <c r="B13" i="10" s="1"/>
  <c r="Y53" i="3"/>
  <c r="B209" i="10" s="1"/>
  <c r="X53" i="3"/>
  <c r="B176" i="10" s="1"/>
  <c r="W53" i="3"/>
  <c r="B143" i="10" s="1"/>
  <c r="V53" i="3"/>
  <c r="B110" i="10" s="1"/>
  <c r="O110" s="1"/>
  <c r="U53" i="3"/>
  <c r="B77" i="10" s="1"/>
  <c r="O77" s="1"/>
  <c r="T53" i="3"/>
  <c r="B45" i="10" s="1"/>
  <c r="O45" s="1"/>
  <c r="AE52" i="3"/>
  <c r="B239" i="4" s="1"/>
  <c r="AD52" i="3"/>
  <c r="B368" i="4" s="1"/>
  <c r="O368" s="1"/>
  <c r="AC52" i="3"/>
  <c r="B335" i="4" s="1"/>
  <c r="O335" s="1"/>
  <c r="AB52" i="3"/>
  <c r="B302" i="4" s="1"/>
  <c r="AA52" i="3"/>
  <c r="B269" i="4" s="1"/>
  <c r="O269" s="1"/>
  <c r="Z52" i="3"/>
  <c r="B13" i="4" s="1"/>
  <c r="Y52" i="3"/>
  <c r="B206" i="4" s="1"/>
  <c r="X52" i="3"/>
  <c r="B173" i="4" s="1"/>
  <c r="O173" s="1"/>
  <c r="W52" i="3"/>
  <c r="B140" i="4" s="1"/>
  <c r="V52" i="3"/>
  <c r="B107" i="4" s="1"/>
  <c r="U52" i="3"/>
  <c r="B74" i="4" s="1"/>
  <c r="T52" i="3"/>
  <c r="B42" i="4" s="1"/>
  <c r="O42" s="1"/>
  <c r="AR51" i="3"/>
  <c r="AQ51"/>
  <c r="AP51"/>
  <c r="AO51"/>
  <c r="AN51"/>
  <c r="AM51"/>
  <c r="AL51"/>
  <c r="AK51"/>
  <c r="AJ51"/>
  <c r="AI51"/>
  <c r="AH51"/>
  <c r="AG51"/>
  <c r="AE51"/>
  <c r="AD51"/>
  <c r="AC51"/>
  <c r="AB51"/>
  <c r="AA51"/>
  <c r="Z51"/>
  <c r="Y51"/>
  <c r="X51"/>
  <c r="W51"/>
  <c r="V51"/>
  <c r="U51"/>
  <c r="T51"/>
  <c r="AR50"/>
  <c r="AQ50"/>
  <c r="AP50"/>
  <c r="AO50"/>
  <c r="AN50"/>
  <c r="AM50"/>
  <c r="AL50"/>
  <c r="AK50"/>
  <c r="AJ50"/>
  <c r="AI50"/>
  <c r="AH50"/>
  <c r="AG50"/>
  <c r="AE50"/>
  <c r="AD50"/>
  <c r="AC50"/>
  <c r="AB50"/>
  <c r="AA50"/>
  <c r="Z50"/>
  <c r="Y50"/>
  <c r="X50"/>
  <c r="W50"/>
  <c r="V50"/>
  <c r="U50"/>
  <c r="T50"/>
  <c r="AE27"/>
  <c r="N240" i="10" s="1"/>
  <c r="AD27" i="3"/>
  <c r="N372" i="10" s="1"/>
  <c r="AC27" i="3"/>
  <c r="N339" i="10" s="1"/>
  <c r="AB27" i="3"/>
  <c r="N306" i="10" s="1"/>
  <c r="AA27" i="3"/>
  <c r="N273" i="10" s="1"/>
  <c r="Z27" i="3"/>
  <c r="N11" i="10" s="1"/>
  <c r="Y27" i="3"/>
  <c r="N207" i="10" s="1"/>
  <c r="X27" i="3"/>
  <c r="N174" i="10" s="1"/>
  <c r="W27" i="3"/>
  <c r="N141" i="10" s="1"/>
  <c r="V27" i="3"/>
  <c r="N108" i="10" s="1"/>
  <c r="U27" i="3"/>
  <c r="N75" i="10" s="1"/>
  <c r="T27" i="3"/>
  <c r="N43" i="10" s="1"/>
  <c r="AE26" i="3"/>
  <c r="N237" i="4" s="1"/>
  <c r="V237" s="1"/>
  <c r="AD26" i="3"/>
  <c r="N366" i="4" s="1"/>
  <c r="AC26" i="3"/>
  <c r="N333" i="4" s="1"/>
  <c r="AB26" i="3"/>
  <c r="N300" i="4" s="1"/>
  <c r="AA26" i="3"/>
  <c r="N267" i="4" s="1"/>
  <c r="Z26" i="3"/>
  <c r="N11" i="4" s="1"/>
  <c r="Y26" i="3"/>
  <c r="N204" i="4" s="1"/>
  <c r="X26" i="3"/>
  <c r="N171" i="4" s="1"/>
  <c r="W26" i="3"/>
  <c r="N138" i="4" s="1"/>
  <c r="V26" i="3"/>
  <c r="N105" i="4" s="1"/>
  <c r="U26" i="3"/>
  <c r="N72" i="4" s="1"/>
  <c r="T26" i="3"/>
  <c r="N40" i="4" s="1"/>
  <c r="AE25" i="3"/>
  <c r="L240" i="10" s="1"/>
  <c r="AD25" i="3"/>
  <c r="L372" i="10" s="1"/>
  <c r="AC25" i="3"/>
  <c r="L339" i="10" s="1"/>
  <c r="AB25" i="3"/>
  <c r="L306" i="10" s="1"/>
  <c r="AA25" i="3"/>
  <c r="L273" i="10" s="1"/>
  <c r="Z25" i="3"/>
  <c r="L11" i="10" s="1"/>
  <c r="Y25" i="3"/>
  <c r="L207" i="10" s="1"/>
  <c r="X25" i="3"/>
  <c r="L174" i="10" s="1"/>
  <c r="W25" i="3"/>
  <c r="L141" i="10" s="1"/>
  <c r="V25" i="3"/>
  <c r="L108" i="10" s="1"/>
  <c r="U25" i="3"/>
  <c r="L75" i="10" s="1"/>
  <c r="T25" i="3"/>
  <c r="L43" i="10" s="1"/>
  <c r="AE24" i="3"/>
  <c r="L237" i="4" s="1"/>
  <c r="AD24" i="3"/>
  <c r="L366" i="4" s="1"/>
  <c r="AC24" i="3"/>
  <c r="L333" i="4" s="1"/>
  <c r="AB24" i="3"/>
  <c r="L300" i="4" s="1"/>
  <c r="AA24" i="3"/>
  <c r="L267" i="4" s="1"/>
  <c r="Z24" i="3"/>
  <c r="L11" i="4" s="1"/>
  <c r="Y24" i="3"/>
  <c r="L204" i="4" s="1"/>
  <c r="X24" i="3"/>
  <c r="L171" i="4" s="1"/>
  <c r="W24" i="3"/>
  <c r="L138" i="4" s="1"/>
  <c r="V24" i="3"/>
  <c r="L105" i="4" s="1"/>
  <c r="U24" i="3"/>
  <c r="L72" i="4" s="1"/>
  <c r="T24" i="3"/>
  <c r="L40" i="4" s="1"/>
  <c r="AE23" i="3"/>
  <c r="K240" i="10" s="1"/>
  <c r="AD23" i="3"/>
  <c r="K372" i="10" s="1"/>
  <c r="AC23" i="3"/>
  <c r="K339" i="10" s="1"/>
  <c r="AB23" i="3"/>
  <c r="K306" i="10" s="1"/>
  <c r="AA23" i="3"/>
  <c r="K273" i="10" s="1"/>
  <c r="Z23" i="3"/>
  <c r="K11" i="10" s="1"/>
  <c r="Y23" i="3"/>
  <c r="K207" i="10" s="1"/>
  <c r="X23" i="3"/>
  <c r="K174" i="10" s="1"/>
  <c r="W23" i="3"/>
  <c r="K141" i="10" s="1"/>
  <c r="V23" i="3"/>
  <c r="K108" i="10" s="1"/>
  <c r="U23" i="3"/>
  <c r="K75" i="10" s="1"/>
  <c r="T23" i="3"/>
  <c r="K43" i="10" s="1"/>
  <c r="AE22" i="3"/>
  <c r="K237" i="4" s="1"/>
  <c r="AD22" i="3"/>
  <c r="K366" i="4" s="1"/>
  <c r="AC22" i="3"/>
  <c r="K333" i="4" s="1"/>
  <c r="AB22" i="3"/>
  <c r="K300" i="4" s="1"/>
  <c r="AA22" i="3"/>
  <c r="K267" i="4" s="1"/>
  <c r="Z22" i="3"/>
  <c r="K11" i="4" s="1"/>
  <c r="Y22" i="3"/>
  <c r="K204" i="4" s="1"/>
  <c r="X22" i="3"/>
  <c r="K171" i="4" s="1"/>
  <c r="W22" i="3"/>
  <c r="K138" i="4" s="1"/>
  <c r="V22" i="3"/>
  <c r="K105" i="4" s="1"/>
  <c r="U22" i="3"/>
  <c r="K72" i="4" s="1"/>
  <c r="T22" i="3"/>
  <c r="K40" i="4" s="1"/>
  <c r="AE21" i="3"/>
  <c r="J240" i="10" s="1"/>
  <c r="M240" s="1"/>
  <c r="U240" s="1"/>
  <c r="AD21" i="3"/>
  <c r="J372" i="10" s="1"/>
  <c r="M372" s="1"/>
  <c r="AC21" i="3"/>
  <c r="J339" i="10" s="1"/>
  <c r="M339" s="1"/>
  <c r="AB21" i="3"/>
  <c r="J306" i="10" s="1"/>
  <c r="M306" s="1"/>
  <c r="AA21" i="3"/>
  <c r="J273" i="10" s="1"/>
  <c r="M273" s="1"/>
  <c r="Z21" i="3"/>
  <c r="J11" i="10" s="1"/>
  <c r="M11" s="1"/>
  <c r="U11" s="1"/>
  <c r="Y21" i="3"/>
  <c r="J207" i="10" s="1"/>
  <c r="M207" s="1"/>
  <c r="X21" i="3"/>
  <c r="J174" i="10" s="1"/>
  <c r="M174" s="1"/>
  <c r="W21" i="3"/>
  <c r="J141" i="10" s="1"/>
  <c r="M141" s="1"/>
  <c r="V21" i="3"/>
  <c r="J108" i="10" s="1"/>
  <c r="M108" s="1"/>
  <c r="U21" i="3"/>
  <c r="J75" i="10" s="1"/>
  <c r="M75" s="1"/>
  <c r="T21" i="3"/>
  <c r="J43" i="10" s="1"/>
  <c r="M43" s="1"/>
  <c r="AE20" i="3"/>
  <c r="J237" i="4" s="1"/>
  <c r="M237" s="1"/>
  <c r="U237" s="1"/>
  <c r="AD20" i="3"/>
  <c r="J366" i="4" s="1"/>
  <c r="M366" s="1"/>
  <c r="AC20" i="3"/>
  <c r="J333" i="4" s="1"/>
  <c r="M333" s="1"/>
  <c r="AB20" i="3"/>
  <c r="J300" i="4" s="1"/>
  <c r="M300" s="1"/>
  <c r="AA20" i="3"/>
  <c r="J267" i="4" s="1"/>
  <c r="M267" s="1"/>
  <c r="Z20" i="3"/>
  <c r="J11" i="4" s="1"/>
  <c r="Y20" i="3"/>
  <c r="J204" i="4" s="1"/>
  <c r="M204" s="1"/>
  <c r="X20" i="3"/>
  <c r="J171" i="4" s="1"/>
  <c r="M171" s="1"/>
  <c r="W20" i="3"/>
  <c r="J138" i="4" s="1"/>
  <c r="M138" s="1"/>
  <c r="V20" i="3"/>
  <c r="J105" i="4" s="1"/>
  <c r="M105" s="1"/>
  <c r="U20" i="3"/>
  <c r="J72" i="4" s="1"/>
  <c r="M72" s="1"/>
  <c r="T20" i="3"/>
  <c r="J40" i="4" s="1"/>
  <c r="M40" s="1"/>
  <c r="AE19" i="3"/>
  <c r="H240" i="10" s="1"/>
  <c r="AD19" i="3"/>
  <c r="H372" i="10" s="1"/>
  <c r="AC19" i="3"/>
  <c r="H339" i="10" s="1"/>
  <c r="AB19" i="3"/>
  <c r="H306" i="10" s="1"/>
  <c r="AA19" i="3"/>
  <c r="H273" i="10" s="1"/>
  <c r="Z19" i="3"/>
  <c r="H11" i="10" s="1"/>
  <c r="Y19" i="3"/>
  <c r="H207" i="10" s="1"/>
  <c r="X19" i="3"/>
  <c r="H174" i="10" s="1"/>
  <c r="W19" i="3"/>
  <c r="H141" i="10" s="1"/>
  <c r="V19" i="3"/>
  <c r="H108" i="10" s="1"/>
  <c r="U19" i="3"/>
  <c r="H75" i="10" s="1"/>
  <c r="T19" i="3"/>
  <c r="H43" i="10" s="1"/>
  <c r="AE18" i="3"/>
  <c r="H237" i="4" s="1"/>
  <c r="W237" s="1"/>
  <c r="AD18" i="3"/>
  <c r="H366" i="4" s="1"/>
  <c r="AC18" i="3"/>
  <c r="H333" i="4" s="1"/>
  <c r="AB18" i="3"/>
  <c r="H300" i="4" s="1"/>
  <c r="AA18" i="3"/>
  <c r="H267" i="4" s="1"/>
  <c r="Z18" i="3"/>
  <c r="H11" i="4" s="1"/>
  <c r="Y18" i="3"/>
  <c r="H204" i="4" s="1"/>
  <c r="X18" i="3"/>
  <c r="H171" i="4" s="1"/>
  <c r="W18" i="3"/>
  <c r="H138" i="4" s="1"/>
  <c r="V18" i="3"/>
  <c r="H105" i="4" s="1"/>
  <c r="U18" i="3"/>
  <c r="H72" i="4" s="1"/>
  <c r="T18" i="3"/>
  <c r="H40" i="4" s="1"/>
  <c r="AE17" i="3"/>
  <c r="G240" i="10" s="1"/>
  <c r="AD17" i="3"/>
  <c r="G372" i="10" s="1"/>
  <c r="AC17" i="3"/>
  <c r="G339" i="10" s="1"/>
  <c r="AB17" i="3"/>
  <c r="G306" i="10" s="1"/>
  <c r="AA17" i="3"/>
  <c r="G273" i="10" s="1"/>
  <c r="Z17" i="3"/>
  <c r="G11" i="10" s="1"/>
  <c r="Y17" i="3"/>
  <c r="G207" i="10" s="1"/>
  <c r="X17" i="3"/>
  <c r="G174" i="10" s="1"/>
  <c r="W17" i="3"/>
  <c r="G141" i="10" s="1"/>
  <c r="V17" i="3"/>
  <c r="G108" i="10" s="1"/>
  <c r="U17" i="3"/>
  <c r="G75" i="10" s="1"/>
  <c r="T17" i="3"/>
  <c r="G43" i="10" s="1"/>
  <c r="AE16" i="3"/>
  <c r="G237" i="4" s="1"/>
  <c r="AD16" i="3"/>
  <c r="G366" i="4" s="1"/>
  <c r="AC16" i="3"/>
  <c r="G333" i="4" s="1"/>
  <c r="AB16" i="3"/>
  <c r="G300" i="4" s="1"/>
  <c r="AA16" i="3"/>
  <c r="G267" i="4" s="1"/>
  <c r="Z16" i="3"/>
  <c r="G11" i="4" s="1"/>
  <c r="Y16" i="3"/>
  <c r="G204" i="4" s="1"/>
  <c r="X16" i="3"/>
  <c r="G171" i="4" s="1"/>
  <c r="W16" i="3"/>
  <c r="G138" i="4" s="1"/>
  <c r="V16" i="3"/>
  <c r="G105" i="4" s="1"/>
  <c r="U16" i="3"/>
  <c r="G72" i="4" s="1"/>
  <c r="T16" i="3"/>
  <c r="G40" i="4" s="1"/>
  <c r="AE15" i="3"/>
  <c r="F240" i="10" s="1"/>
  <c r="I240" s="1"/>
  <c r="AD15" i="3"/>
  <c r="F372" i="10" s="1"/>
  <c r="I372" s="1"/>
  <c r="AC15" i="3"/>
  <c r="F339" i="10" s="1"/>
  <c r="I339" s="1"/>
  <c r="AB15" i="3"/>
  <c r="F306" i="10" s="1"/>
  <c r="I306" s="1"/>
  <c r="AA15" i="3"/>
  <c r="F273" i="10" s="1"/>
  <c r="I273" s="1"/>
  <c r="Z15" i="3"/>
  <c r="F11" i="10" s="1"/>
  <c r="I11" s="1"/>
  <c r="Y15" i="3"/>
  <c r="F207" i="10" s="1"/>
  <c r="I207" s="1"/>
  <c r="X15" i="3"/>
  <c r="F174" i="10" s="1"/>
  <c r="I174" s="1"/>
  <c r="W15" i="3"/>
  <c r="F141" i="10" s="1"/>
  <c r="I141" s="1"/>
  <c r="V15" i="3"/>
  <c r="F108" i="10" s="1"/>
  <c r="I108" s="1"/>
  <c r="U15" i="3"/>
  <c r="F75" i="10" s="1"/>
  <c r="I75" s="1"/>
  <c r="T15" i="3"/>
  <c r="F43" i="10" s="1"/>
  <c r="I43" s="1"/>
  <c r="AE14" i="3"/>
  <c r="F237" i="4" s="1"/>
  <c r="AD14" i="3"/>
  <c r="F366" i="4" s="1"/>
  <c r="I366" s="1"/>
  <c r="AC14" i="3"/>
  <c r="F333" i="4" s="1"/>
  <c r="I333" s="1"/>
  <c r="AB14" i="3"/>
  <c r="F300" i="4" s="1"/>
  <c r="I300" s="1"/>
  <c r="AA14" i="3"/>
  <c r="F267" i="4" s="1"/>
  <c r="I267" s="1"/>
  <c r="Z14" i="3"/>
  <c r="F11" i="4" s="1"/>
  <c r="Y14" i="3"/>
  <c r="F204" i="4" s="1"/>
  <c r="I204" s="1"/>
  <c r="X14" i="3"/>
  <c r="F171" i="4" s="1"/>
  <c r="I171" s="1"/>
  <c r="W14" i="3"/>
  <c r="F138" i="4" s="1"/>
  <c r="I138" s="1"/>
  <c r="V14" i="3"/>
  <c r="F105" i="4" s="1"/>
  <c r="I105" s="1"/>
  <c r="U14" i="3"/>
  <c r="F72" i="4" s="1"/>
  <c r="I72" s="1"/>
  <c r="T14" i="3"/>
  <c r="F40" i="4" s="1"/>
  <c r="I40" s="1"/>
  <c r="AE13" i="3"/>
  <c r="D240" i="10" s="1"/>
  <c r="Q240" s="1"/>
  <c r="AD13" i="3"/>
  <c r="D372" i="10" s="1"/>
  <c r="Q372" s="1"/>
  <c r="AC13" i="3"/>
  <c r="D339" i="10" s="1"/>
  <c r="Q339" s="1"/>
  <c r="AB13" i="3"/>
  <c r="D306" i="10" s="1"/>
  <c r="Q306" s="1"/>
  <c r="AA13" i="3"/>
  <c r="D273" i="10" s="1"/>
  <c r="Q273" s="1"/>
  <c r="Z13" i="3"/>
  <c r="D11" i="10" s="1"/>
  <c r="Q11" s="1"/>
  <c r="Y13" i="3"/>
  <c r="D207" i="10" s="1"/>
  <c r="Q207" s="1"/>
  <c r="X13" i="3"/>
  <c r="D174" i="10" s="1"/>
  <c r="Q174" s="1"/>
  <c r="W13" i="3"/>
  <c r="D141" i="10" s="1"/>
  <c r="Q141" s="1"/>
  <c r="V13" i="3"/>
  <c r="D108" i="10" s="1"/>
  <c r="Q108" s="1"/>
  <c r="U13" i="3"/>
  <c r="D75" i="10" s="1"/>
  <c r="Q75" s="1"/>
  <c r="T13" i="3"/>
  <c r="D43" i="10" s="1"/>
  <c r="Q43" s="1"/>
  <c r="AE12" i="3"/>
  <c r="D237" i="4" s="1"/>
  <c r="Q237" s="1"/>
  <c r="AD12" i="3"/>
  <c r="D366" i="4" s="1"/>
  <c r="Q366" s="1"/>
  <c r="AC12" i="3"/>
  <c r="D333" i="4" s="1"/>
  <c r="Q333" s="1"/>
  <c r="AB12" i="3"/>
  <c r="D300" i="4" s="1"/>
  <c r="Q300" s="1"/>
  <c r="AA12" i="3"/>
  <c r="D267" i="4" s="1"/>
  <c r="Q267" s="1"/>
  <c r="Z12" i="3"/>
  <c r="D11" i="4" s="1"/>
  <c r="Y12" i="3"/>
  <c r="D204" i="4" s="1"/>
  <c r="Q204" s="1"/>
  <c r="X12" i="3"/>
  <c r="D171" i="4" s="1"/>
  <c r="Q171" s="1"/>
  <c r="W12" i="3"/>
  <c r="D138" i="4" s="1"/>
  <c r="Q138" s="1"/>
  <c r="V12" i="3"/>
  <c r="D105" i="4" s="1"/>
  <c r="Q105" s="1"/>
  <c r="U12" i="3"/>
  <c r="D72" i="4" s="1"/>
  <c r="Q72" s="1"/>
  <c r="T12" i="3"/>
  <c r="D40" i="4" s="1"/>
  <c r="Q40" s="1"/>
  <c r="AE11" i="3"/>
  <c r="C240" i="10" s="1"/>
  <c r="P240" s="1"/>
  <c r="AD11" i="3"/>
  <c r="C372" i="10" s="1"/>
  <c r="P372" s="1"/>
  <c r="AC11" i="3"/>
  <c r="C339" i="10" s="1"/>
  <c r="P339" s="1"/>
  <c r="AB11" i="3"/>
  <c r="C306" i="10" s="1"/>
  <c r="P306" s="1"/>
  <c r="AA11" i="3"/>
  <c r="C273" i="10" s="1"/>
  <c r="P273" s="1"/>
  <c r="Z11" i="3"/>
  <c r="C11" i="10" s="1"/>
  <c r="P11" s="1"/>
  <c r="Y11" i="3"/>
  <c r="C207" i="10" s="1"/>
  <c r="P207" s="1"/>
  <c r="X11" i="3"/>
  <c r="C174" i="10" s="1"/>
  <c r="P174" s="1"/>
  <c r="W11" i="3"/>
  <c r="C141" i="10" s="1"/>
  <c r="P141" s="1"/>
  <c r="V11" i="3"/>
  <c r="C108" i="10" s="1"/>
  <c r="P108" s="1"/>
  <c r="U11" i="3"/>
  <c r="C75" i="10" s="1"/>
  <c r="P75" s="1"/>
  <c r="T11" i="3"/>
  <c r="C43" i="10" s="1"/>
  <c r="P43" s="1"/>
  <c r="AE10" i="3"/>
  <c r="C237" i="4" s="1"/>
  <c r="P237" s="1"/>
  <c r="AD10" i="3"/>
  <c r="C366" i="4" s="1"/>
  <c r="P366" s="1"/>
  <c r="AC10" i="3"/>
  <c r="C333" i="4" s="1"/>
  <c r="P333" s="1"/>
  <c r="AB10" i="3"/>
  <c r="C300" i="4" s="1"/>
  <c r="P300" s="1"/>
  <c r="AA10" i="3"/>
  <c r="C267" i="4" s="1"/>
  <c r="P267" s="1"/>
  <c r="Z10" i="3"/>
  <c r="C11" i="4" s="1"/>
  <c r="Y10" i="3"/>
  <c r="C204" i="4" s="1"/>
  <c r="P204" s="1"/>
  <c r="X10" i="3"/>
  <c r="C171" i="4" s="1"/>
  <c r="P171" s="1"/>
  <c r="W10" i="3"/>
  <c r="C138" i="4" s="1"/>
  <c r="P138" s="1"/>
  <c r="V10" i="3"/>
  <c r="C105" i="4" s="1"/>
  <c r="P105" s="1"/>
  <c r="U10" i="3"/>
  <c r="C72" i="4" s="1"/>
  <c r="P72" s="1"/>
  <c r="T10" i="3"/>
  <c r="C40" i="4" s="1"/>
  <c r="P40" s="1"/>
  <c r="AE9" i="3"/>
  <c r="B240" i="10" s="1"/>
  <c r="O240" s="1"/>
  <c r="AD9" i="3"/>
  <c r="B372" i="10" s="1"/>
  <c r="AC9" i="3"/>
  <c r="B339" i="10" s="1"/>
  <c r="O339" s="1"/>
  <c r="AB9" i="3"/>
  <c r="B306" i="10" s="1"/>
  <c r="E306" s="1"/>
  <c r="AA9" i="3"/>
  <c r="B273" i="10" s="1"/>
  <c r="O273" s="1"/>
  <c r="Z9" i="3"/>
  <c r="B11" i="10" s="1"/>
  <c r="Y9" i="3"/>
  <c r="B207" i="10" s="1"/>
  <c r="X9" i="3"/>
  <c r="B174" i="10" s="1"/>
  <c r="W9" i="3"/>
  <c r="B141" i="10" s="1"/>
  <c r="V9" i="3"/>
  <c r="B108" i="10" s="1"/>
  <c r="O108" s="1"/>
  <c r="U9" i="3"/>
  <c r="B75" i="10" s="1"/>
  <c r="O75" s="1"/>
  <c r="T9" i="3"/>
  <c r="B43" i="10" s="1"/>
  <c r="O43" s="1"/>
  <c r="AE8" i="3"/>
  <c r="B237" i="4" s="1"/>
  <c r="AD8" i="3"/>
  <c r="B366" i="4" s="1"/>
  <c r="O366" s="1"/>
  <c r="AC8" i="3"/>
  <c r="B333" i="4" s="1"/>
  <c r="O333" s="1"/>
  <c r="AB8" i="3"/>
  <c r="B300" i="4" s="1"/>
  <c r="AA8" i="3"/>
  <c r="B267" i="4" s="1"/>
  <c r="O267" s="1"/>
  <c r="Z8" i="3"/>
  <c r="B11" i="4" s="1"/>
  <c r="E11" s="1"/>
  <c r="Y8" i="3"/>
  <c r="B204" i="4" s="1"/>
  <c r="X8" i="3"/>
  <c r="B171" i="4" s="1"/>
  <c r="O171" s="1"/>
  <c r="W8" i="3"/>
  <c r="B138" i="4" s="1"/>
  <c r="V8" i="3"/>
  <c r="B105" i="4" s="1"/>
  <c r="U8" i="3"/>
  <c r="B72" i="4" s="1"/>
  <c r="T8" i="3"/>
  <c r="B40" i="4" s="1"/>
  <c r="O40" s="1"/>
  <c r="AR7" i="3"/>
  <c r="AQ7"/>
  <c r="AP7"/>
  <c r="AO7"/>
  <c r="AN7"/>
  <c r="AM7"/>
  <c r="AL7"/>
  <c r="AK7"/>
  <c r="AJ7"/>
  <c r="AI7"/>
  <c r="AH7"/>
  <c r="AG7"/>
  <c r="AE7"/>
  <c r="AD7"/>
  <c r="AC7"/>
  <c r="AB7"/>
  <c r="AA7"/>
  <c r="Z7"/>
  <c r="Y7"/>
  <c r="X7"/>
  <c r="W7"/>
  <c r="V7"/>
  <c r="U7"/>
  <c r="T7"/>
  <c r="AR6"/>
  <c r="AQ6"/>
  <c r="AP6"/>
  <c r="AO6"/>
  <c r="AN6"/>
  <c r="AM6"/>
  <c r="AL6"/>
  <c r="AK6"/>
  <c r="AJ6"/>
  <c r="AI6"/>
  <c r="AH6"/>
  <c r="AG6"/>
  <c r="AE6"/>
  <c r="AD6"/>
  <c r="AC6"/>
  <c r="AB6"/>
  <c r="AA6"/>
  <c r="Z6"/>
  <c r="Y6"/>
  <c r="X6"/>
  <c r="W6"/>
  <c r="V6"/>
  <c r="U6"/>
  <c r="T6"/>
  <c r="AE49"/>
  <c r="N241" i="10" s="1"/>
  <c r="AD49" i="3"/>
  <c r="N373" i="10" s="1"/>
  <c r="AC49" i="3"/>
  <c r="N340" i="10" s="1"/>
  <c r="AB49" i="3"/>
  <c r="N307" i="10" s="1"/>
  <c r="AA49" i="3"/>
  <c r="N274" i="10" s="1"/>
  <c r="Z49" i="3"/>
  <c r="N12" i="10" s="1"/>
  <c r="Y49" i="3"/>
  <c r="N208" i="10" s="1"/>
  <c r="X49" i="3"/>
  <c r="N175" i="10" s="1"/>
  <c r="W49" i="3"/>
  <c r="N142" i="10" s="1"/>
  <c r="V49" i="3"/>
  <c r="N109" i="10" s="1"/>
  <c r="U49" i="3"/>
  <c r="N76" i="10" s="1"/>
  <c r="T49" i="3"/>
  <c r="N44" i="10" s="1"/>
  <c r="AE48" i="3"/>
  <c r="N238" i="4" s="1"/>
  <c r="V238" s="1"/>
  <c r="AD48" i="3"/>
  <c r="N367" i="4" s="1"/>
  <c r="AC48" i="3"/>
  <c r="N334" i="4" s="1"/>
  <c r="AB48" i="3"/>
  <c r="N301" i="4" s="1"/>
  <c r="AA48" i="3"/>
  <c r="N268" i="4" s="1"/>
  <c r="Z48" i="3"/>
  <c r="N12" i="4" s="1"/>
  <c r="V12" s="1"/>
  <c r="Y48" i="3"/>
  <c r="N205" i="4" s="1"/>
  <c r="X48" i="3"/>
  <c r="N172" i="4" s="1"/>
  <c r="W48" i="3"/>
  <c r="N139" i="4" s="1"/>
  <c r="V48" i="3"/>
  <c r="N106" i="4" s="1"/>
  <c r="U48" i="3"/>
  <c r="N73" i="4" s="1"/>
  <c r="T48" i="3"/>
  <c r="N41" i="4" s="1"/>
  <c r="AE47" i="3"/>
  <c r="L241" i="10" s="1"/>
  <c r="AD47" i="3"/>
  <c r="L373" i="10" s="1"/>
  <c r="AC47" i="3"/>
  <c r="L340" i="10" s="1"/>
  <c r="AB47" i="3"/>
  <c r="L307" i="10" s="1"/>
  <c r="AA47" i="3"/>
  <c r="L274" i="10" s="1"/>
  <c r="Z47" i="3"/>
  <c r="L12" i="10" s="1"/>
  <c r="Y47" i="3"/>
  <c r="L208" i="10" s="1"/>
  <c r="X47" i="3"/>
  <c r="L175" i="10" s="1"/>
  <c r="W47" i="3"/>
  <c r="L142" i="10" s="1"/>
  <c r="V47" i="3"/>
  <c r="L109" i="10" s="1"/>
  <c r="U47" i="3"/>
  <c r="L76" i="10" s="1"/>
  <c r="T47" i="3"/>
  <c r="L44" i="10" s="1"/>
  <c r="AE46" i="3"/>
  <c r="L238" i="4" s="1"/>
  <c r="AD46" i="3"/>
  <c r="L367" i="4" s="1"/>
  <c r="AC46" i="3"/>
  <c r="L334" i="4" s="1"/>
  <c r="AB46" i="3"/>
  <c r="L301" i="4" s="1"/>
  <c r="AA46" i="3"/>
  <c r="L268" i="4" s="1"/>
  <c r="Z46" i="3"/>
  <c r="L12" i="4" s="1"/>
  <c r="Y46" i="3"/>
  <c r="L205" i="4" s="1"/>
  <c r="X46" i="3"/>
  <c r="L172" i="4" s="1"/>
  <c r="W46" i="3"/>
  <c r="L139" i="4" s="1"/>
  <c r="V46" i="3"/>
  <c r="L106" i="4" s="1"/>
  <c r="U46" i="3"/>
  <c r="L73" i="4" s="1"/>
  <c r="T46" i="3"/>
  <c r="L41" i="4" s="1"/>
  <c r="AE45" i="3"/>
  <c r="K241" i="10" s="1"/>
  <c r="AD45" i="3"/>
  <c r="K373" i="10" s="1"/>
  <c r="AC45" i="3"/>
  <c r="K340" i="10" s="1"/>
  <c r="AB45" i="3"/>
  <c r="K307" i="10" s="1"/>
  <c r="AA45" i="3"/>
  <c r="K274" i="10" s="1"/>
  <c r="Z45" i="3"/>
  <c r="K12" i="10" s="1"/>
  <c r="Y45" i="3"/>
  <c r="K208" i="10" s="1"/>
  <c r="X45" i="3"/>
  <c r="K175" i="10" s="1"/>
  <c r="W45" i="3"/>
  <c r="K142" i="10" s="1"/>
  <c r="V45" i="3"/>
  <c r="K109" i="10" s="1"/>
  <c r="U45" i="3"/>
  <c r="K76" i="10" s="1"/>
  <c r="T45" i="3"/>
  <c r="K44" i="10" s="1"/>
  <c r="AE44" i="3"/>
  <c r="K238" i="4" s="1"/>
  <c r="AD44" i="3"/>
  <c r="K367" i="4" s="1"/>
  <c r="AC44" i="3"/>
  <c r="K334" i="4" s="1"/>
  <c r="AB44" i="3"/>
  <c r="K301" i="4" s="1"/>
  <c r="AA44" i="3"/>
  <c r="K268" i="4" s="1"/>
  <c r="Z44" i="3"/>
  <c r="K12" i="4" s="1"/>
  <c r="Y44" i="3"/>
  <c r="K205" i="4" s="1"/>
  <c r="X44" i="3"/>
  <c r="K172" i="4" s="1"/>
  <c r="W44" i="3"/>
  <c r="K139" i="4" s="1"/>
  <c r="V44" i="3"/>
  <c r="K106" i="4" s="1"/>
  <c r="U44" i="3"/>
  <c r="K73" i="4" s="1"/>
  <c r="T44" i="3"/>
  <c r="K41" i="4" s="1"/>
  <c r="AE43" i="3"/>
  <c r="J241" i="10" s="1"/>
  <c r="M241" s="1"/>
  <c r="U241" s="1"/>
  <c r="AD43" i="3"/>
  <c r="J373" i="10" s="1"/>
  <c r="M373" s="1"/>
  <c r="AC43" i="3"/>
  <c r="J340" i="10" s="1"/>
  <c r="M340" s="1"/>
  <c r="AB43" i="3"/>
  <c r="J307" i="10" s="1"/>
  <c r="M307" s="1"/>
  <c r="AA43" i="3"/>
  <c r="J274" i="10" s="1"/>
  <c r="M274" s="1"/>
  <c r="Z43" i="3"/>
  <c r="J12" i="10" s="1"/>
  <c r="M12" s="1"/>
  <c r="U12" s="1"/>
  <c r="Y43" i="3"/>
  <c r="J208" i="10" s="1"/>
  <c r="M208" s="1"/>
  <c r="X43" i="3"/>
  <c r="J175" i="10" s="1"/>
  <c r="M175" s="1"/>
  <c r="W43" i="3"/>
  <c r="J142" i="10" s="1"/>
  <c r="M142" s="1"/>
  <c r="V43" i="3"/>
  <c r="J109" i="10" s="1"/>
  <c r="M109" s="1"/>
  <c r="U43" i="3"/>
  <c r="J76" i="10" s="1"/>
  <c r="M76" s="1"/>
  <c r="T43" i="3"/>
  <c r="J44" i="10" s="1"/>
  <c r="M44" s="1"/>
  <c r="AE42" i="3"/>
  <c r="J238" i="4" s="1"/>
  <c r="M238" s="1"/>
  <c r="U238" s="1"/>
  <c r="AD42" i="3"/>
  <c r="J367" i="4" s="1"/>
  <c r="M367" s="1"/>
  <c r="AC42" i="3"/>
  <c r="J334" i="4" s="1"/>
  <c r="M334" s="1"/>
  <c r="AB42" i="3"/>
  <c r="J301" i="4" s="1"/>
  <c r="M301" s="1"/>
  <c r="AA42" i="3"/>
  <c r="J268" i="4" s="1"/>
  <c r="M268" s="1"/>
  <c r="Z42" i="3"/>
  <c r="J12" i="4" s="1"/>
  <c r="Y42" i="3"/>
  <c r="J205" i="4" s="1"/>
  <c r="M205" s="1"/>
  <c r="X42" i="3"/>
  <c r="J172" i="4" s="1"/>
  <c r="M172" s="1"/>
  <c r="W42" i="3"/>
  <c r="J139" i="4" s="1"/>
  <c r="M139" s="1"/>
  <c r="V42" i="3"/>
  <c r="J106" i="4" s="1"/>
  <c r="M106" s="1"/>
  <c r="U42" i="3"/>
  <c r="J73" i="4" s="1"/>
  <c r="M73" s="1"/>
  <c r="T42" i="3"/>
  <c r="J41" i="4" s="1"/>
  <c r="M41" s="1"/>
  <c r="AE41" i="3"/>
  <c r="H241" i="10" s="1"/>
  <c r="AD41" i="3"/>
  <c r="H373" i="10" s="1"/>
  <c r="AC41" i="3"/>
  <c r="H340" i="10" s="1"/>
  <c r="AB41" i="3"/>
  <c r="H307" i="10" s="1"/>
  <c r="AA41" i="3"/>
  <c r="H274" i="10" s="1"/>
  <c r="Z41" i="3"/>
  <c r="H12" i="10" s="1"/>
  <c r="Y41" i="3"/>
  <c r="H208" i="10" s="1"/>
  <c r="X41" i="3"/>
  <c r="H175" i="10" s="1"/>
  <c r="W41" i="3"/>
  <c r="H142" i="10" s="1"/>
  <c r="V41" i="3"/>
  <c r="H109" i="10" s="1"/>
  <c r="U41" i="3"/>
  <c r="H76" i="10" s="1"/>
  <c r="T41" i="3"/>
  <c r="H44" i="10" s="1"/>
  <c r="AE40" i="3"/>
  <c r="H238" i="4" s="1"/>
  <c r="AD40" i="3"/>
  <c r="H367" i="4" s="1"/>
  <c r="AC40" i="3"/>
  <c r="H334" i="4" s="1"/>
  <c r="AB40" i="3"/>
  <c r="H301" i="4" s="1"/>
  <c r="AA40" i="3"/>
  <c r="H268" i="4" s="1"/>
  <c r="Z40" i="3"/>
  <c r="H12" i="4" s="1"/>
  <c r="Y40" i="3"/>
  <c r="H205" i="4" s="1"/>
  <c r="X40" i="3"/>
  <c r="H172" i="4" s="1"/>
  <c r="W40" i="3"/>
  <c r="H139" i="4" s="1"/>
  <c r="V40" i="3"/>
  <c r="H106" i="4" s="1"/>
  <c r="U40" i="3"/>
  <c r="H73" i="4" s="1"/>
  <c r="T40" i="3"/>
  <c r="H41" i="4" s="1"/>
  <c r="AE39" i="3"/>
  <c r="G241" i="10" s="1"/>
  <c r="AD39" i="3"/>
  <c r="G373" i="10" s="1"/>
  <c r="AC39" i="3"/>
  <c r="G340" i="10" s="1"/>
  <c r="AB39" i="3"/>
  <c r="G307" i="10" s="1"/>
  <c r="AA39" i="3"/>
  <c r="G274" i="10" s="1"/>
  <c r="Z39" i="3"/>
  <c r="G12" i="10" s="1"/>
  <c r="Y39" i="3"/>
  <c r="G208" i="10" s="1"/>
  <c r="X39" i="3"/>
  <c r="G175" i="10" s="1"/>
  <c r="W39" i="3"/>
  <c r="G142" i="10" s="1"/>
  <c r="V39" i="3"/>
  <c r="G109" i="10" s="1"/>
  <c r="U39" i="3"/>
  <c r="G76" i="10" s="1"/>
  <c r="T39" i="3"/>
  <c r="G44" i="10" s="1"/>
  <c r="AE38" i="3"/>
  <c r="G238" i="4" s="1"/>
  <c r="AD38" i="3"/>
  <c r="G367" i="4" s="1"/>
  <c r="AC38" i="3"/>
  <c r="G334" i="4" s="1"/>
  <c r="AB38" i="3"/>
  <c r="G301" i="4" s="1"/>
  <c r="AA38" i="3"/>
  <c r="G268" i="4" s="1"/>
  <c r="Z38" i="3"/>
  <c r="G12" i="4" s="1"/>
  <c r="Y38" i="3"/>
  <c r="G205" i="4" s="1"/>
  <c r="X38" i="3"/>
  <c r="G172" i="4" s="1"/>
  <c r="W38" i="3"/>
  <c r="G139" i="4" s="1"/>
  <c r="V38" i="3"/>
  <c r="G106" i="4" s="1"/>
  <c r="U38" i="3"/>
  <c r="G73" i="4" s="1"/>
  <c r="T38" i="3"/>
  <c r="G41" i="4" s="1"/>
  <c r="AE37" i="3"/>
  <c r="F241" i="10" s="1"/>
  <c r="I241" s="1"/>
  <c r="AD37" i="3"/>
  <c r="F373" i="10" s="1"/>
  <c r="I373" s="1"/>
  <c r="AC37" i="3"/>
  <c r="F340" i="10" s="1"/>
  <c r="I340" s="1"/>
  <c r="AB37" i="3"/>
  <c r="F307" i="10" s="1"/>
  <c r="I307" s="1"/>
  <c r="AA37" i="3"/>
  <c r="F274" i="10" s="1"/>
  <c r="I274" s="1"/>
  <c r="Z37" i="3"/>
  <c r="F12" i="10" s="1"/>
  <c r="I12" s="1"/>
  <c r="Y37" i="3"/>
  <c r="F208" i="10" s="1"/>
  <c r="I208" s="1"/>
  <c r="X37" i="3"/>
  <c r="F175" i="10" s="1"/>
  <c r="I175" s="1"/>
  <c r="W37" i="3"/>
  <c r="F142" i="10" s="1"/>
  <c r="I142" s="1"/>
  <c r="V37" i="3"/>
  <c r="F109" i="10" s="1"/>
  <c r="I109" s="1"/>
  <c r="U37" i="3"/>
  <c r="F76" i="10" s="1"/>
  <c r="I76" s="1"/>
  <c r="T37" i="3"/>
  <c r="F44" i="10" s="1"/>
  <c r="I44" s="1"/>
  <c r="AE36" i="3"/>
  <c r="F238" i="4" s="1"/>
  <c r="AD36" i="3"/>
  <c r="F367" i="4" s="1"/>
  <c r="I367" s="1"/>
  <c r="AC36" i="3"/>
  <c r="F334" i="4" s="1"/>
  <c r="I334" s="1"/>
  <c r="AB36" i="3"/>
  <c r="F301" i="4" s="1"/>
  <c r="I301" s="1"/>
  <c r="AA36" i="3"/>
  <c r="F268" i="4" s="1"/>
  <c r="I268" s="1"/>
  <c r="Z36" i="3"/>
  <c r="F12" i="4" s="1"/>
  <c r="Y36" i="3"/>
  <c r="F205" i="4" s="1"/>
  <c r="I205" s="1"/>
  <c r="X36" i="3"/>
  <c r="F172" i="4" s="1"/>
  <c r="I172" s="1"/>
  <c r="W36" i="3"/>
  <c r="F139" i="4" s="1"/>
  <c r="I139" s="1"/>
  <c r="V36" i="3"/>
  <c r="F106" i="4" s="1"/>
  <c r="I106" s="1"/>
  <c r="U36" i="3"/>
  <c r="F73" i="4" s="1"/>
  <c r="I73" s="1"/>
  <c r="T36" i="3"/>
  <c r="F41" i="4" s="1"/>
  <c r="I41" s="1"/>
  <c r="AE35" i="3"/>
  <c r="D241" i="10" s="1"/>
  <c r="Q241" s="1"/>
  <c r="AD35" i="3"/>
  <c r="D373" i="10" s="1"/>
  <c r="Q373" s="1"/>
  <c r="AC35" i="3"/>
  <c r="D340" i="10" s="1"/>
  <c r="Q340" s="1"/>
  <c r="AB35" i="3"/>
  <c r="D307" i="10" s="1"/>
  <c r="Q307" s="1"/>
  <c r="AA35" i="3"/>
  <c r="D274" i="10" s="1"/>
  <c r="Q274" s="1"/>
  <c r="Z35" i="3"/>
  <c r="D12" i="10" s="1"/>
  <c r="Q12" s="1"/>
  <c r="Y35" i="3"/>
  <c r="D208" i="10" s="1"/>
  <c r="Q208" s="1"/>
  <c r="X35" i="3"/>
  <c r="D175" i="10" s="1"/>
  <c r="Q175" s="1"/>
  <c r="W35" i="3"/>
  <c r="D142" i="10" s="1"/>
  <c r="Q142" s="1"/>
  <c r="V35" i="3"/>
  <c r="D109" i="10" s="1"/>
  <c r="Q109" s="1"/>
  <c r="U35" i="3"/>
  <c r="D76" i="10" s="1"/>
  <c r="Q76" s="1"/>
  <c r="T35" i="3"/>
  <c r="D44" i="10" s="1"/>
  <c r="Q44" s="1"/>
  <c r="AE34" i="3"/>
  <c r="D238" i="4" s="1"/>
  <c r="Q238" s="1"/>
  <c r="AD34" i="3"/>
  <c r="D367" i="4" s="1"/>
  <c r="Q367" s="1"/>
  <c r="AC34" i="3"/>
  <c r="D334" i="4" s="1"/>
  <c r="Q334" s="1"/>
  <c r="AB34" i="3"/>
  <c r="D301" i="4" s="1"/>
  <c r="Q301" s="1"/>
  <c r="AA34" i="3"/>
  <c r="D268" i="4" s="1"/>
  <c r="Q268" s="1"/>
  <c r="Z34" i="3"/>
  <c r="D12" i="4" s="1"/>
  <c r="Y34" i="3"/>
  <c r="D205" i="4" s="1"/>
  <c r="Q205" s="1"/>
  <c r="X34" i="3"/>
  <c r="D172" i="4" s="1"/>
  <c r="Q172" s="1"/>
  <c r="W34" i="3"/>
  <c r="D139" i="4" s="1"/>
  <c r="Q139" s="1"/>
  <c r="V34" i="3"/>
  <c r="D106" i="4" s="1"/>
  <c r="Q106" s="1"/>
  <c r="U34" i="3"/>
  <c r="D73" i="4" s="1"/>
  <c r="Q73" s="1"/>
  <c r="T34" i="3"/>
  <c r="D41" i="4" s="1"/>
  <c r="Q41" s="1"/>
  <c r="AE33" i="3"/>
  <c r="C241" i="10" s="1"/>
  <c r="P241" s="1"/>
  <c r="AD33" i="3"/>
  <c r="C373" i="10" s="1"/>
  <c r="P373" s="1"/>
  <c r="AC33" i="3"/>
  <c r="C340" i="10" s="1"/>
  <c r="P340" s="1"/>
  <c r="AB33" i="3"/>
  <c r="C307" i="10" s="1"/>
  <c r="P307" s="1"/>
  <c r="AA33" i="3"/>
  <c r="C274" i="10" s="1"/>
  <c r="P274" s="1"/>
  <c r="Z33" i="3"/>
  <c r="C12" i="10" s="1"/>
  <c r="P12" s="1"/>
  <c r="Y33" i="3"/>
  <c r="C208" i="10" s="1"/>
  <c r="P208" s="1"/>
  <c r="X33" i="3"/>
  <c r="C175" i="10" s="1"/>
  <c r="P175" s="1"/>
  <c r="W33" i="3"/>
  <c r="C142" i="10" s="1"/>
  <c r="P142" s="1"/>
  <c r="V33" i="3"/>
  <c r="C109" i="10" s="1"/>
  <c r="P109" s="1"/>
  <c r="U33" i="3"/>
  <c r="C76" i="10" s="1"/>
  <c r="P76" s="1"/>
  <c r="T33" i="3"/>
  <c r="C44" i="10" s="1"/>
  <c r="P44" s="1"/>
  <c r="AE32" i="3"/>
  <c r="C238" i="4" s="1"/>
  <c r="P238" s="1"/>
  <c r="AD32" i="3"/>
  <c r="C367" i="4" s="1"/>
  <c r="P367" s="1"/>
  <c r="AC32" i="3"/>
  <c r="C334" i="4" s="1"/>
  <c r="P334" s="1"/>
  <c r="AB32" i="3"/>
  <c r="C301" i="4" s="1"/>
  <c r="P301" s="1"/>
  <c r="AA32" i="3"/>
  <c r="C268" i="4" s="1"/>
  <c r="P268" s="1"/>
  <c r="Z32" i="3"/>
  <c r="C12" i="4" s="1"/>
  <c r="Y32" i="3"/>
  <c r="C205" i="4" s="1"/>
  <c r="P205" s="1"/>
  <c r="X32" i="3"/>
  <c r="C172" i="4" s="1"/>
  <c r="P172" s="1"/>
  <c r="W32" i="3"/>
  <c r="C139" i="4" s="1"/>
  <c r="P139" s="1"/>
  <c r="V32" i="3"/>
  <c r="C106" i="4" s="1"/>
  <c r="P106" s="1"/>
  <c r="U32" i="3"/>
  <c r="C73" i="4" s="1"/>
  <c r="P73" s="1"/>
  <c r="T32" i="3"/>
  <c r="C41" i="4" s="1"/>
  <c r="P41" s="1"/>
  <c r="AE31" i="3"/>
  <c r="AD31"/>
  <c r="AC31"/>
  <c r="AB31"/>
  <c r="AA31"/>
  <c r="Z31"/>
  <c r="Y31"/>
  <c r="X31"/>
  <c r="W31"/>
  <c r="V31"/>
  <c r="U31"/>
  <c r="T31"/>
  <c r="AE30"/>
  <c r="AD30"/>
  <c r="AC30"/>
  <c r="AB30"/>
  <c r="AA30"/>
  <c r="Z30"/>
  <c r="Y30"/>
  <c r="X30"/>
  <c r="W30"/>
  <c r="V30"/>
  <c r="U30"/>
  <c r="T30"/>
  <c r="AE29"/>
  <c r="AD29"/>
  <c r="AC29"/>
  <c r="AB29"/>
  <c r="AA29"/>
  <c r="Z29"/>
  <c r="Y29"/>
  <c r="X29"/>
  <c r="W29"/>
  <c r="V29"/>
  <c r="U29"/>
  <c r="T29"/>
  <c r="AE28"/>
  <c r="AD28"/>
  <c r="AC28"/>
  <c r="AB28"/>
  <c r="AA28"/>
  <c r="Z28"/>
  <c r="Y28"/>
  <c r="X28"/>
  <c r="W28"/>
  <c r="V28"/>
  <c r="U28"/>
  <c r="T28"/>
  <c r="EI488" i="9"/>
  <c r="EI489"/>
  <c r="ER8"/>
  <c r="ER9"/>
  <c r="ER10"/>
  <c r="ER11"/>
  <c r="ER12"/>
  <c r="ER13"/>
  <c r="ER14"/>
  <c r="ER15"/>
  <c r="ER16"/>
  <c r="ER17"/>
  <c r="ER19"/>
  <c r="ER20"/>
  <c r="ER21"/>
  <c r="ER22"/>
  <c r="ER23"/>
  <c r="ER24"/>
  <c r="ER25"/>
  <c r="ER26"/>
  <c r="ER27"/>
  <c r="ER28"/>
  <c r="ER29"/>
  <c r="ER30"/>
  <c r="ER32"/>
  <c r="ER33"/>
  <c r="ER35"/>
  <c r="ER36"/>
  <c r="ER37"/>
  <c r="ER38"/>
  <c r="ER39"/>
  <c r="ER40"/>
  <c r="ER41"/>
  <c r="ER42"/>
  <c r="ER43"/>
  <c r="ER44"/>
  <c r="ER45"/>
  <c r="ER46"/>
  <c r="ER47"/>
  <c r="ER48"/>
  <c r="ER49"/>
  <c r="ER50"/>
  <c r="ER51"/>
  <c r="ER85"/>
  <c r="ER86"/>
  <c r="ER87"/>
  <c r="ER88"/>
  <c r="ER89"/>
  <c r="ER90"/>
  <c r="ER91"/>
  <c r="ER92"/>
  <c r="ER93"/>
  <c r="ER94"/>
  <c r="ER95"/>
  <c r="ER96"/>
  <c r="ER97"/>
  <c r="ER98"/>
  <c r="ER99"/>
  <c r="ER100"/>
  <c r="ER101"/>
  <c r="ER102"/>
  <c r="ER103"/>
  <c r="ER104"/>
  <c r="ER105"/>
  <c r="ER106"/>
  <c r="ER107"/>
  <c r="ER108"/>
  <c r="ER109"/>
  <c r="ER110"/>
  <c r="ER111"/>
  <c r="ER112"/>
  <c r="ER113"/>
  <c r="ER114"/>
  <c r="ER115"/>
  <c r="ER116"/>
  <c r="ER117"/>
  <c r="ER118"/>
  <c r="ER119"/>
  <c r="ER120"/>
  <c r="ER121"/>
  <c r="ER122"/>
  <c r="ER123"/>
  <c r="ER124"/>
  <c r="ER125"/>
  <c r="ER126"/>
  <c r="ER127"/>
  <c r="ER128"/>
  <c r="ER129"/>
  <c r="ER130"/>
  <c r="ER131"/>
  <c r="ER132"/>
  <c r="ER133"/>
  <c r="ER134"/>
  <c r="ER135"/>
  <c r="ER136"/>
  <c r="ER137"/>
  <c r="ER138"/>
  <c r="ER139"/>
  <c r="ER140"/>
  <c r="ER141"/>
  <c r="ER142"/>
  <c r="ER143"/>
  <c r="ER144"/>
  <c r="ER145"/>
  <c r="ER146"/>
  <c r="ER147"/>
  <c r="ER148"/>
  <c r="ER149"/>
  <c r="ER150"/>
  <c r="ER151"/>
  <c r="ER152"/>
  <c r="ER153"/>
  <c r="ER154"/>
  <c r="ER155"/>
  <c r="ER156"/>
  <c r="ER157"/>
  <c r="ER158"/>
  <c r="ER159"/>
  <c r="ER160"/>
  <c r="ER161"/>
  <c r="ER162"/>
  <c r="ER163"/>
  <c r="ER164"/>
  <c r="ER165"/>
  <c r="ER166"/>
  <c r="ER167"/>
  <c r="ER168"/>
  <c r="ER169"/>
  <c r="ER170"/>
  <c r="ER171"/>
  <c r="ER172"/>
  <c r="ER173"/>
  <c r="ER174"/>
  <c r="ER175"/>
  <c r="ER176"/>
  <c r="ER177"/>
  <c r="ER178"/>
  <c r="ER179"/>
  <c r="ER180"/>
  <c r="ER181"/>
  <c r="ER182"/>
  <c r="ER183"/>
  <c r="ER184"/>
  <c r="ER185"/>
  <c r="ER186"/>
  <c r="ER187"/>
  <c r="ER188"/>
  <c r="ER189"/>
  <c r="ER190"/>
  <c r="ER191"/>
  <c r="ER192"/>
  <c r="ER193"/>
  <c r="ER194"/>
  <c r="ER195"/>
  <c r="ER196"/>
  <c r="ER197"/>
  <c r="ER198"/>
  <c r="ER199"/>
  <c r="ER200"/>
  <c r="ER201"/>
  <c r="ER202"/>
  <c r="ER203"/>
  <c r="ER204"/>
  <c r="ER205"/>
  <c r="ER206"/>
  <c r="ER207"/>
  <c r="ER208"/>
  <c r="ER209"/>
  <c r="ER210"/>
  <c r="ER211"/>
  <c r="ER212"/>
  <c r="ER213"/>
  <c r="ER214"/>
  <c r="ER215"/>
  <c r="ER216"/>
  <c r="ER217"/>
  <c r="ER218"/>
  <c r="ER219"/>
  <c r="ER220"/>
  <c r="ER221"/>
  <c r="ER222"/>
  <c r="ER223"/>
  <c r="ER224"/>
  <c r="ER225"/>
  <c r="ER226"/>
  <c r="ER227"/>
  <c r="ER228"/>
  <c r="ER229"/>
  <c r="ER230"/>
  <c r="ER231"/>
  <c r="ER232"/>
  <c r="ER233"/>
  <c r="ER234"/>
  <c r="ER235"/>
  <c r="ER236"/>
  <c r="ER237"/>
  <c r="ER238"/>
  <c r="ER239"/>
  <c r="ER240"/>
  <c r="ER241"/>
  <c r="ER242"/>
  <c r="ER243"/>
  <c r="ER244"/>
  <c r="ER245"/>
  <c r="ER246"/>
  <c r="ER247"/>
  <c r="ER248"/>
  <c r="ER249"/>
  <c r="ER250"/>
  <c r="ER251"/>
  <c r="ER252"/>
  <c r="ER253"/>
  <c r="ER254"/>
  <c r="ER255"/>
  <c r="ER256"/>
  <c r="ER257"/>
  <c r="ER258"/>
  <c r="ER259"/>
  <c r="ER260"/>
  <c r="ER261"/>
  <c r="ER262"/>
  <c r="ER263"/>
  <c r="ER264"/>
  <c r="ER295"/>
  <c r="ER296"/>
  <c r="ER297"/>
  <c r="ER298"/>
  <c r="ER299"/>
  <c r="ER300"/>
  <c r="ER301"/>
  <c r="ER302"/>
  <c r="ER303"/>
  <c r="ER304"/>
  <c r="ER305"/>
  <c r="ER306"/>
  <c r="ER307"/>
  <c r="ER308"/>
  <c r="ER309"/>
  <c r="ER310"/>
  <c r="ER311"/>
  <c r="ER312"/>
  <c r="ER313"/>
  <c r="ER314"/>
  <c r="ER315"/>
  <c r="ER316"/>
  <c r="ER317"/>
  <c r="ER318"/>
  <c r="ER319"/>
  <c r="ER320"/>
  <c r="ER321"/>
  <c r="ER322"/>
  <c r="ER323"/>
  <c r="ER324"/>
  <c r="ER325"/>
  <c r="ER326"/>
  <c r="ER327"/>
  <c r="ER328"/>
  <c r="ER329"/>
  <c r="ER330"/>
  <c r="ER331"/>
  <c r="ER332"/>
  <c r="ER333"/>
  <c r="ER334"/>
  <c r="ER335"/>
  <c r="ER336"/>
  <c r="ER337"/>
  <c r="ER338"/>
  <c r="ER339"/>
  <c r="ER340"/>
  <c r="ER341"/>
  <c r="ER342"/>
  <c r="ER343"/>
  <c r="ER344"/>
  <c r="ER345"/>
  <c r="ER346"/>
  <c r="ER347"/>
  <c r="ER348"/>
  <c r="ER349"/>
  <c r="ER350"/>
  <c r="ER351"/>
  <c r="ER352"/>
  <c r="ER353"/>
  <c r="ER354"/>
  <c r="ER355"/>
  <c r="ER356"/>
  <c r="ER357"/>
  <c r="ER358"/>
  <c r="ER359"/>
  <c r="ER360"/>
  <c r="ER361"/>
  <c r="ER362"/>
  <c r="ER363"/>
  <c r="ER364"/>
  <c r="ER365"/>
  <c r="ER366"/>
  <c r="ER367"/>
  <c r="ER368"/>
  <c r="ER369"/>
  <c r="ER370"/>
  <c r="ER371"/>
  <c r="ER372"/>
  <c r="ER373"/>
  <c r="ER374"/>
  <c r="ER375"/>
  <c r="ER376"/>
  <c r="ER377"/>
  <c r="ER378"/>
  <c r="ER379"/>
  <c r="ER380"/>
  <c r="ER381"/>
  <c r="ER382"/>
  <c r="ER383"/>
  <c r="ER384"/>
  <c r="ER385"/>
  <c r="ER386"/>
  <c r="ER387"/>
  <c r="ER388"/>
  <c r="ER389"/>
  <c r="ER390"/>
  <c r="ER391"/>
  <c r="ER392"/>
  <c r="ER393"/>
  <c r="ER394"/>
  <c r="ER395"/>
  <c r="ER396"/>
  <c r="ER397"/>
  <c r="ER398"/>
  <c r="ER399"/>
  <c r="ER400"/>
  <c r="ER401"/>
  <c r="ER402"/>
  <c r="ER403"/>
  <c r="ER404"/>
  <c r="ER405"/>
  <c r="ER406"/>
  <c r="ER407"/>
  <c r="ER408"/>
  <c r="ER409"/>
  <c r="ER410"/>
  <c r="ER411"/>
  <c r="ER412"/>
  <c r="ER413"/>
  <c r="ER414"/>
  <c r="ER415"/>
  <c r="ER416"/>
  <c r="ER417"/>
  <c r="ER418"/>
  <c r="ER419"/>
  <c r="ER420"/>
  <c r="ER421"/>
  <c r="ER422"/>
  <c r="ER423"/>
  <c r="ER424"/>
  <c r="ER425"/>
  <c r="ER426"/>
  <c r="ER427"/>
  <c r="ER428"/>
  <c r="ER429"/>
  <c r="ER430"/>
  <c r="ER431"/>
  <c r="ER432"/>
  <c r="ER433"/>
  <c r="ER434"/>
  <c r="ER435"/>
  <c r="ER436"/>
  <c r="ER437"/>
  <c r="ER438"/>
  <c r="ER439"/>
  <c r="ER440"/>
  <c r="ER441"/>
  <c r="ER442"/>
  <c r="ER443"/>
  <c r="ER444"/>
  <c r="ER445"/>
  <c r="ER446"/>
  <c r="ER447"/>
  <c r="ER491"/>
  <c r="ER492"/>
  <c r="ER493"/>
  <c r="ER494"/>
  <c r="ER495"/>
  <c r="ER496"/>
  <c r="ER497"/>
  <c r="ER498"/>
  <c r="ER499"/>
  <c r="ER500"/>
  <c r="ER501"/>
  <c r="ER502"/>
  <c r="ER503"/>
  <c r="ER504"/>
  <c r="ER505"/>
  <c r="ER506"/>
  <c r="ER507"/>
  <c r="ER508"/>
  <c r="EQ8"/>
  <c r="EQ9"/>
  <c r="EQ10"/>
  <c r="EQ11"/>
  <c r="EQ12"/>
  <c r="EQ13"/>
  <c r="EQ14"/>
  <c r="EQ15"/>
  <c r="EQ16"/>
  <c r="EQ17"/>
  <c r="EQ19"/>
  <c r="EQ20"/>
  <c r="EQ21"/>
  <c r="EQ22"/>
  <c r="EQ23"/>
  <c r="EQ24"/>
  <c r="EQ25"/>
  <c r="EQ26"/>
  <c r="EQ27"/>
  <c r="EQ28"/>
  <c r="EQ29"/>
  <c r="EQ30"/>
  <c r="EQ32"/>
  <c r="EQ33"/>
  <c r="EQ35"/>
  <c r="EQ36"/>
  <c r="EQ37"/>
  <c r="EQ38"/>
  <c r="EQ39"/>
  <c r="EQ40"/>
  <c r="EQ41"/>
  <c r="EQ42"/>
  <c r="EQ43"/>
  <c r="EQ44"/>
  <c r="EQ45"/>
  <c r="EQ46"/>
  <c r="EQ47"/>
  <c r="EQ48"/>
  <c r="EQ49"/>
  <c r="EQ50"/>
  <c r="EQ51"/>
  <c r="EQ85"/>
  <c r="EQ86"/>
  <c r="EQ87"/>
  <c r="EQ88"/>
  <c r="EQ89"/>
  <c r="EQ90"/>
  <c r="EQ91"/>
  <c r="EQ92"/>
  <c r="EQ93"/>
  <c r="EQ94"/>
  <c r="EQ95"/>
  <c r="EQ96"/>
  <c r="EQ97"/>
  <c r="EQ98"/>
  <c r="EQ99"/>
  <c r="EQ100"/>
  <c r="EQ101"/>
  <c r="EQ102"/>
  <c r="EQ103"/>
  <c r="EQ104"/>
  <c r="EQ105"/>
  <c r="EQ106"/>
  <c r="EQ107"/>
  <c r="EQ108"/>
  <c r="EQ109"/>
  <c r="EQ110"/>
  <c r="EQ111"/>
  <c r="EQ112"/>
  <c r="EQ113"/>
  <c r="EQ114"/>
  <c r="EQ115"/>
  <c r="EQ116"/>
  <c r="EQ117"/>
  <c r="EQ118"/>
  <c r="EQ119"/>
  <c r="EQ120"/>
  <c r="EQ121"/>
  <c r="EQ122"/>
  <c r="EQ123"/>
  <c r="EQ124"/>
  <c r="EQ125"/>
  <c r="EQ126"/>
  <c r="EQ127"/>
  <c r="EQ128"/>
  <c r="EQ129"/>
  <c r="EQ130"/>
  <c r="EQ131"/>
  <c r="EQ132"/>
  <c r="EQ133"/>
  <c r="EQ134"/>
  <c r="EQ135"/>
  <c r="EQ136"/>
  <c r="EQ137"/>
  <c r="EQ138"/>
  <c r="EQ139"/>
  <c r="EQ140"/>
  <c r="EQ141"/>
  <c r="EQ142"/>
  <c r="EQ143"/>
  <c r="EQ144"/>
  <c r="EQ145"/>
  <c r="EQ146"/>
  <c r="EQ147"/>
  <c r="EQ148"/>
  <c r="EQ149"/>
  <c r="EQ150"/>
  <c r="EQ151"/>
  <c r="EQ152"/>
  <c r="EQ153"/>
  <c r="EQ154"/>
  <c r="EQ155"/>
  <c r="EQ156"/>
  <c r="EQ157"/>
  <c r="EQ158"/>
  <c r="EQ159"/>
  <c r="EQ160"/>
  <c r="EQ161"/>
  <c r="EQ162"/>
  <c r="EQ163"/>
  <c r="EQ164"/>
  <c r="EQ165"/>
  <c r="EQ166"/>
  <c r="EQ167"/>
  <c r="EQ168"/>
  <c r="EQ169"/>
  <c r="EQ170"/>
  <c r="EQ171"/>
  <c r="EQ172"/>
  <c r="EQ173"/>
  <c r="EQ174"/>
  <c r="EQ175"/>
  <c r="EQ176"/>
  <c r="EQ177"/>
  <c r="EQ178"/>
  <c r="EQ179"/>
  <c r="EQ180"/>
  <c r="EQ181"/>
  <c r="EQ182"/>
  <c r="EQ183"/>
  <c r="EQ184"/>
  <c r="EQ185"/>
  <c r="EQ186"/>
  <c r="EQ187"/>
  <c r="EQ188"/>
  <c r="EQ189"/>
  <c r="EQ190"/>
  <c r="EQ191"/>
  <c r="EQ192"/>
  <c r="EQ193"/>
  <c r="EQ194"/>
  <c r="EQ195"/>
  <c r="EQ196"/>
  <c r="EQ197"/>
  <c r="EQ198"/>
  <c r="EQ199"/>
  <c r="EQ200"/>
  <c r="EQ201"/>
  <c r="EQ202"/>
  <c r="EQ203"/>
  <c r="EQ204"/>
  <c r="EQ205"/>
  <c r="EQ206"/>
  <c r="EQ207"/>
  <c r="EQ208"/>
  <c r="EQ209"/>
  <c r="EQ210"/>
  <c r="EQ211"/>
  <c r="EQ212"/>
  <c r="EQ213"/>
  <c r="EQ214"/>
  <c r="EQ215"/>
  <c r="EQ216"/>
  <c r="EQ217"/>
  <c r="EQ218"/>
  <c r="EQ219"/>
  <c r="EQ220"/>
  <c r="EQ221"/>
  <c r="EQ222"/>
  <c r="EQ223"/>
  <c r="EQ224"/>
  <c r="EQ225"/>
  <c r="EQ226"/>
  <c r="EQ227"/>
  <c r="EQ228"/>
  <c r="EQ229"/>
  <c r="EQ230"/>
  <c r="EQ231"/>
  <c r="EQ232"/>
  <c r="EQ233"/>
  <c r="EQ234"/>
  <c r="EQ235"/>
  <c r="EQ236"/>
  <c r="EQ237"/>
  <c r="EQ238"/>
  <c r="EQ239"/>
  <c r="EQ240"/>
  <c r="EQ241"/>
  <c r="EQ242"/>
  <c r="EQ243"/>
  <c r="EQ244"/>
  <c r="EQ245"/>
  <c r="EQ246"/>
  <c r="EQ247"/>
  <c r="EQ248"/>
  <c r="EQ249"/>
  <c r="EQ250"/>
  <c r="EQ251"/>
  <c r="EQ252"/>
  <c r="EQ253"/>
  <c r="EQ254"/>
  <c r="EQ255"/>
  <c r="EQ256"/>
  <c r="EQ257"/>
  <c r="EQ258"/>
  <c r="EQ259"/>
  <c r="EQ260"/>
  <c r="EQ261"/>
  <c r="EQ262"/>
  <c r="EQ263"/>
  <c r="EQ264"/>
  <c r="EQ295"/>
  <c r="EQ296"/>
  <c r="EQ297"/>
  <c r="EQ298"/>
  <c r="EQ299"/>
  <c r="EQ300"/>
  <c r="EQ301"/>
  <c r="EQ302"/>
  <c r="EQ303"/>
  <c r="EQ304"/>
  <c r="EQ305"/>
  <c r="EQ306"/>
  <c r="EQ307"/>
  <c r="EQ308"/>
  <c r="EQ309"/>
  <c r="EQ310"/>
  <c r="EQ311"/>
  <c r="EQ312"/>
  <c r="EQ313"/>
  <c r="EQ314"/>
  <c r="EQ315"/>
  <c r="EQ316"/>
  <c r="EQ317"/>
  <c r="EQ318"/>
  <c r="EQ319"/>
  <c r="EQ320"/>
  <c r="EQ321"/>
  <c r="EQ322"/>
  <c r="EQ323"/>
  <c r="EQ324"/>
  <c r="EQ325"/>
  <c r="EQ326"/>
  <c r="EQ327"/>
  <c r="EQ328"/>
  <c r="EQ329"/>
  <c r="EQ330"/>
  <c r="EQ331"/>
  <c r="EQ332"/>
  <c r="EQ333"/>
  <c r="EQ334"/>
  <c r="EQ335"/>
  <c r="EQ336"/>
  <c r="EQ337"/>
  <c r="EQ338"/>
  <c r="EQ339"/>
  <c r="EQ340"/>
  <c r="EQ341"/>
  <c r="EQ342"/>
  <c r="EQ343"/>
  <c r="EQ344"/>
  <c r="EQ345"/>
  <c r="EQ346"/>
  <c r="EQ347"/>
  <c r="EQ348"/>
  <c r="EQ349"/>
  <c r="EQ350"/>
  <c r="EQ351"/>
  <c r="EQ352"/>
  <c r="EQ353"/>
  <c r="EQ354"/>
  <c r="EQ355"/>
  <c r="EQ356"/>
  <c r="EQ357"/>
  <c r="EQ358"/>
  <c r="EQ359"/>
  <c r="EQ360"/>
  <c r="EQ361"/>
  <c r="EQ362"/>
  <c r="EQ363"/>
  <c r="EQ364"/>
  <c r="EQ365"/>
  <c r="EQ366"/>
  <c r="EQ367"/>
  <c r="EQ368"/>
  <c r="EQ369"/>
  <c r="EQ370"/>
  <c r="EQ371"/>
  <c r="EQ372"/>
  <c r="EQ373"/>
  <c r="EQ374"/>
  <c r="EQ375"/>
  <c r="EQ376"/>
  <c r="EQ377"/>
  <c r="EQ378"/>
  <c r="EQ379"/>
  <c r="EQ380"/>
  <c r="EQ381"/>
  <c r="EQ382"/>
  <c r="EQ383"/>
  <c r="EQ384"/>
  <c r="EQ385"/>
  <c r="EQ386"/>
  <c r="EQ387"/>
  <c r="EQ388"/>
  <c r="EQ389"/>
  <c r="EQ390"/>
  <c r="EQ391"/>
  <c r="EQ392"/>
  <c r="EQ393"/>
  <c r="EQ394"/>
  <c r="EQ395"/>
  <c r="EQ396"/>
  <c r="EQ397"/>
  <c r="EQ398"/>
  <c r="EQ399"/>
  <c r="EQ400"/>
  <c r="EQ401"/>
  <c r="EQ402"/>
  <c r="EQ403"/>
  <c r="EQ404"/>
  <c r="EQ405"/>
  <c r="EQ406"/>
  <c r="EQ407"/>
  <c r="EQ408"/>
  <c r="EQ409"/>
  <c r="EQ410"/>
  <c r="EQ411"/>
  <c r="EQ412"/>
  <c r="EQ413"/>
  <c r="EQ414"/>
  <c r="EQ415"/>
  <c r="EQ416"/>
  <c r="EQ417"/>
  <c r="EQ418"/>
  <c r="EQ419"/>
  <c r="EQ420"/>
  <c r="EQ421"/>
  <c r="EQ422"/>
  <c r="EQ423"/>
  <c r="EQ424"/>
  <c r="EQ425"/>
  <c r="EQ426"/>
  <c r="EQ427"/>
  <c r="EQ428"/>
  <c r="EQ429"/>
  <c r="EQ430"/>
  <c r="EQ431"/>
  <c r="EQ432"/>
  <c r="EQ433"/>
  <c r="EQ434"/>
  <c r="EQ435"/>
  <c r="EQ436"/>
  <c r="EQ437"/>
  <c r="EQ438"/>
  <c r="EQ439"/>
  <c r="EQ440"/>
  <c r="EQ441"/>
  <c r="EQ442"/>
  <c r="EQ443"/>
  <c r="EQ444"/>
  <c r="EQ445"/>
  <c r="EQ446"/>
  <c r="EQ447"/>
  <c r="EQ491"/>
  <c r="EQ492"/>
  <c r="EQ493"/>
  <c r="EQ494"/>
  <c r="EQ495"/>
  <c r="EQ496"/>
  <c r="EQ497"/>
  <c r="EQ498"/>
  <c r="EQ499"/>
  <c r="EQ500"/>
  <c r="EQ501"/>
  <c r="EQ502"/>
  <c r="EQ503"/>
  <c r="EQ504"/>
  <c r="EQ505"/>
  <c r="EQ506"/>
  <c r="EQ507"/>
  <c r="EQ508"/>
  <c r="EN8"/>
  <c r="EN9"/>
  <c r="EN10"/>
  <c r="EN11"/>
  <c r="EN12"/>
  <c r="EN13"/>
  <c r="EN14"/>
  <c r="EN15"/>
  <c r="EN16"/>
  <c r="EN17"/>
  <c r="EN19"/>
  <c r="EN20"/>
  <c r="EN21"/>
  <c r="EN22"/>
  <c r="EN23"/>
  <c r="EN24"/>
  <c r="EN25"/>
  <c r="EN26"/>
  <c r="EN27"/>
  <c r="EN28"/>
  <c r="EN29"/>
  <c r="EN30"/>
  <c r="EN32"/>
  <c r="EN33"/>
  <c r="EN35"/>
  <c r="EN36"/>
  <c r="EN37"/>
  <c r="EN38"/>
  <c r="EN39"/>
  <c r="EN40"/>
  <c r="EN41"/>
  <c r="EN42"/>
  <c r="EN43"/>
  <c r="EN44"/>
  <c r="EN45"/>
  <c r="EN46"/>
  <c r="EN47"/>
  <c r="EN48"/>
  <c r="EN49"/>
  <c r="EN50"/>
  <c r="EN51"/>
  <c r="EN84"/>
  <c r="GH84" s="1"/>
  <c r="EN85"/>
  <c r="GH85" s="1"/>
  <c r="EN86"/>
  <c r="EN87"/>
  <c r="EN88"/>
  <c r="EN89"/>
  <c r="EN90"/>
  <c r="EN91"/>
  <c r="EN92"/>
  <c r="EN93"/>
  <c r="EN94"/>
  <c r="EN95"/>
  <c r="EN96"/>
  <c r="EN97"/>
  <c r="EN98"/>
  <c r="EN99"/>
  <c r="EN100"/>
  <c r="EN101"/>
  <c r="EN102"/>
  <c r="EN103"/>
  <c r="EN104"/>
  <c r="EN105"/>
  <c r="EN106"/>
  <c r="EN107"/>
  <c r="EN108"/>
  <c r="EN109"/>
  <c r="EN110"/>
  <c r="EN111"/>
  <c r="EN112"/>
  <c r="EN113"/>
  <c r="EN114"/>
  <c r="EN115"/>
  <c r="EN116"/>
  <c r="EN117"/>
  <c r="EN118"/>
  <c r="EN119"/>
  <c r="EN120"/>
  <c r="EN121"/>
  <c r="EN122"/>
  <c r="EN123"/>
  <c r="EN124"/>
  <c r="EN125"/>
  <c r="EN126"/>
  <c r="EN127"/>
  <c r="EN128"/>
  <c r="EN129"/>
  <c r="EN130"/>
  <c r="EN131"/>
  <c r="EN132"/>
  <c r="EN133"/>
  <c r="EN134"/>
  <c r="EN135"/>
  <c r="EN136"/>
  <c r="EN137"/>
  <c r="EN138"/>
  <c r="EN139"/>
  <c r="EN140"/>
  <c r="EN141"/>
  <c r="EN142"/>
  <c r="EN143"/>
  <c r="EN144"/>
  <c r="EN145"/>
  <c r="EN146"/>
  <c r="EN147"/>
  <c r="EN148"/>
  <c r="EN149"/>
  <c r="EN150"/>
  <c r="EN151"/>
  <c r="EN152"/>
  <c r="EN153"/>
  <c r="EN154"/>
  <c r="EN155"/>
  <c r="EN156"/>
  <c r="EN157"/>
  <c r="EN158"/>
  <c r="EN159"/>
  <c r="EN160"/>
  <c r="EN161"/>
  <c r="EN162"/>
  <c r="EN163"/>
  <c r="EN164"/>
  <c r="EN165"/>
  <c r="EN166"/>
  <c r="EN167"/>
  <c r="EN168"/>
  <c r="EN169"/>
  <c r="EN170"/>
  <c r="EN171"/>
  <c r="EN172"/>
  <c r="EN173"/>
  <c r="EN174"/>
  <c r="EN175"/>
  <c r="EN176"/>
  <c r="EN177"/>
  <c r="EN178"/>
  <c r="EN179"/>
  <c r="EN180"/>
  <c r="EN181"/>
  <c r="EN182"/>
  <c r="EN183"/>
  <c r="EN184"/>
  <c r="EN185"/>
  <c r="EN186"/>
  <c r="EN187"/>
  <c r="EN188"/>
  <c r="EN189"/>
  <c r="EN190"/>
  <c r="EN191"/>
  <c r="EN192"/>
  <c r="EN193"/>
  <c r="EN194"/>
  <c r="EN195"/>
  <c r="EN196"/>
  <c r="EN197"/>
  <c r="EN198"/>
  <c r="EN199"/>
  <c r="EN200"/>
  <c r="EN201"/>
  <c r="EN202"/>
  <c r="EN203"/>
  <c r="EN204"/>
  <c r="EN205"/>
  <c r="EN206"/>
  <c r="EN207"/>
  <c r="EN208"/>
  <c r="EN209"/>
  <c r="EN210"/>
  <c r="EN211"/>
  <c r="EN212"/>
  <c r="EN213"/>
  <c r="EN214"/>
  <c r="EN215"/>
  <c r="EN216"/>
  <c r="EN217"/>
  <c r="EN218"/>
  <c r="EN219"/>
  <c r="EN220"/>
  <c r="EN221"/>
  <c r="EN222"/>
  <c r="EN223"/>
  <c r="EN224"/>
  <c r="EN225"/>
  <c r="EN226"/>
  <c r="EN227"/>
  <c r="EN228"/>
  <c r="EN229"/>
  <c r="EN230"/>
  <c r="EN231"/>
  <c r="EN232"/>
  <c r="EN233"/>
  <c r="EN234"/>
  <c r="EN235"/>
  <c r="EN236"/>
  <c r="EN237"/>
  <c r="EN238"/>
  <c r="EN239"/>
  <c r="EN240"/>
  <c r="EN241"/>
  <c r="EN242"/>
  <c r="EN243"/>
  <c r="EN244"/>
  <c r="EN245"/>
  <c r="EN246"/>
  <c r="EN247"/>
  <c r="EN248"/>
  <c r="EN249"/>
  <c r="EN250"/>
  <c r="EN251"/>
  <c r="EN252"/>
  <c r="EN253"/>
  <c r="EN254"/>
  <c r="EN255"/>
  <c r="EN256"/>
  <c r="EN257"/>
  <c r="EN258"/>
  <c r="EN259"/>
  <c r="EN260"/>
  <c r="EN261"/>
  <c r="EN262"/>
  <c r="EN263"/>
  <c r="EN264"/>
  <c r="EX264" s="1"/>
  <c r="EZ264" s="1"/>
  <c r="EN265"/>
  <c r="EX265" s="1"/>
  <c r="EZ265" s="1"/>
  <c r="EN294"/>
  <c r="EN295"/>
  <c r="EN296"/>
  <c r="EN297"/>
  <c r="EN298"/>
  <c r="EN299"/>
  <c r="EN300"/>
  <c r="EN301"/>
  <c r="EN302"/>
  <c r="EN303"/>
  <c r="EN304"/>
  <c r="EN305"/>
  <c r="EN306"/>
  <c r="EN307"/>
  <c r="EN308"/>
  <c r="EN309"/>
  <c r="EN310"/>
  <c r="EN311"/>
  <c r="EN312"/>
  <c r="EN313"/>
  <c r="EN314"/>
  <c r="EN315"/>
  <c r="EN316"/>
  <c r="EN317"/>
  <c r="EN318"/>
  <c r="EN319"/>
  <c r="EN320"/>
  <c r="EN321"/>
  <c r="EN322"/>
  <c r="EN323"/>
  <c r="EN324"/>
  <c r="EN325"/>
  <c r="EN326"/>
  <c r="EN327"/>
  <c r="EN328"/>
  <c r="EN329"/>
  <c r="EN330"/>
  <c r="EN331"/>
  <c r="EN332"/>
  <c r="EN333"/>
  <c r="EN334"/>
  <c r="EN335"/>
  <c r="EN336"/>
  <c r="EN337"/>
  <c r="EN338"/>
  <c r="EN339"/>
  <c r="EN340"/>
  <c r="EN341"/>
  <c r="EN342"/>
  <c r="EN343"/>
  <c r="EN344"/>
  <c r="EN345"/>
  <c r="EN346"/>
  <c r="EN347"/>
  <c r="EN348"/>
  <c r="EN349"/>
  <c r="EN350"/>
  <c r="EN351"/>
  <c r="EN352"/>
  <c r="EN353"/>
  <c r="EN354"/>
  <c r="EN355"/>
  <c r="EN356"/>
  <c r="EN357"/>
  <c r="EN358"/>
  <c r="EN359"/>
  <c r="EN360"/>
  <c r="EN361"/>
  <c r="EN362"/>
  <c r="EN363"/>
  <c r="EN364"/>
  <c r="EN365"/>
  <c r="EN366"/>
  <c r="EN367"/>
  <c r="EN368"/>
  <c r="EN369"/>
  <c r="EN370"/>
  <c r="EN371"/>
  <c r="EN372"/>
  <c r="EN373"/>
  <c r="EN374"/>
  <c r="EN375"/>
  <c r="EN376"/>
  <c r="EN377"/>
  <c r="EN378"/>
  <c r="EN379"/>
  <c r="EN380"/>
  <c r="EN381"/>
  <c r="EN382"/>
  <c r="EN383"/>
  <c r="EN384"/>
  <c r="EN385"/>
  <c r="EN386"/>
  <c r="EN387"/>
  <c r="EN388"/>
  <c r="EN389"/>
  <c r="EN390"/>
  <c r="EN391"/>
  <c r="EN392"/>
  <c r="EN393"/>
  <c r="EN394"/>
  <c r="EN395"/>
  <c r="EN396"/>
  <c r="EN397"/>
  <c r="EN398"/>
  <c r="EN399"/>
  <c r="EN400"/>
  <c r="EN401"/>
  <c r="EN402"/>
  <c r="EN403"/>
  <c r="EN404"/>
  <c r="EN405"/>
  <c r="EN406"/>
  <c r="EN407"/>
  <c r="EN408"/>
  <c r="EN409"/>
  <c r="EN410"/>
  <c r="EN411"/>
  <c r="EN412"/>
  <c r="EN413"/>
  <c r="EN414"/>
  <c r="EN415"/>
  <c r="EN416"/>
  <c r="EN417"/>
  <c r="EN418"/>
  <c r="EN419"/>
  <c r="EN420"/>
  <c r="EN421"/>
  <c r="EN422"/>
  <c r="EN423"/>
  <c r="EN424"/>
  <c r="EN425"/>
  <c r="EN426"/>
  <c r="EN427"/>
  <c r="EN428"/>
  <c r="EN429"/>
  <c r="EN430"/>
  <c r="EN431"/>
  <c r="EN432"/>
  <c r="EN433"/>
  <c r="EN434"/>
  <c r="EN435"/>
  <c r="EN436"/>
  <c r="EN437"/>
  <c r="EN438"/>
  <c r="EN439"/>
  <c r="EN440"/>
  <c r="EN441"/>
  <c r="EN442"/>
  <c r="EN443"/>
  <c r="EN444"/>
  <c r="EN445"/>
  <c r="EN446"/>
  <c r="EN447"/>
  <c r="EX447" s="1"/>
  <c r="EZ447" s="1"/>
  <c r="EN448"/>
  <c r="EX448" s="1"/>
  <c r="EZ448" s="1"/>
  <c r="EN491"/>
  <c r="EN492"/>
  <c r="EN493"/>
  <c r="EN494"/>
  <c r="EN495"/>
  <c r="EN496"/>
  <c r="EN497"/>
  <c r="EN498"/>
  <c r="EN499"/>
  <c r="EN500"/>
  <c r="EN501"/>
  <c r="EN502"/>
  <c r="EN503"/>
  <c r="EN504"/>
  <c r="EN505"/>
  <c r="EN506"/>
  <c r="EN507"/>
  <c r="EN508"/>
  <c r="EM8"/>
  <c r="EM9"/>
  <c r="EM10"/>
  <c r="EM11"/>
  <c r="EM12"/>
  <c r="EM13"/>
  <c r="EM14"/>
  <c r="EM15"/>
  <c r="EM16"/>
  <c r="EM17"/>
  <c r="EM19"/>
  <c r="EM20"/>
  <c r="EM21"/>
  <c r="EM22"/>
  <c r="EM23"/>
  <c r="EM24"/>
  <c r="EM25"/>
  <c r="EM26"/>
  <c r="EM27"/>
  <c r="EM28"/>
  <c r="EM29"/>
  <c r="EM30"/>
  <c r="EM32"/>
  <c r="EM33"/>
  <c r="EM35"/>
  <c r="EM36"/>
  <c r="EM37"/>
  <c r="EM38"/>
  <c r="EM39"/>
  <c r="EM40"/>
  <c r="EM41"/>
  <c r="EM42"/>
  <c r="EM43"/>
  <c r="EM44"/>
  <c r="EM45"/>
  <c r="EM46"/>
  <c r="EM47"/>
  <c r="EM48"/>
  <c r="EM49"/>
  <c r="EM50"/>
  <c r="EM51"/>
  <c r="EM84"/>
  <c r="GG84" s="1"/>
  <c r="EM85"/>
  <c r="GG85" s="1"/>
  <c r="EM86"/>
  <c r="EM87"/>
  <c r="EM88"/>
  <c r="EM89"/>
  <c r="EM90"/>
  <c r="EM91"/>
  <c r="EM92"/>
  <c r="EM93"/>
  <c r="EM94"/>
  <c r="EM95"/>
  <c r="EM96"/>
  <c r="EM97"/>
  <c r="EM98"/>
  <c r="EM99"/>
  <c r="EM100"/>
  <c r="EM101"/>
  <c r="EM102"/>
  <c r="EM103"/>
  <c r="EM104"/>
  <c r="EM105"/>
  <c r="EM106"/>
  <c r="EM107"/>
  <c r="EM108"/>
  <c r="EM109"/>
  <c r="EM110"/>
  <c r="EM111"/>
  <c r="EM112"/>
  <c r="EM113"/>
  <c r="EM114"/>
  <c r="EM115"/>
  <c r="EM116"/>
  <c r="EM117"/>
  <c r="EM118"/>
  <c r="EM119"/>
  <c r="EM120"/>
  <c r="EM121"/>
  <c r="EM122"/>
  <c r="EM123"/>
  <c r="EM124"/>
  <c r="EM125"/>
  <c r="EM126"/>
  <c r="EM127"/>
  <c r="EM128"/>
  <c r="EM129"/>
  <c r="EM130"/>
  <c r="EM131"/>
  <c r="EM132"/>
  <c r="EM133"/>
  <c r="EM134"/>
  <c r="EM135"/>
  <c r="EM136"/>
  <c r="EM137"/>
  <c r="EM138"/>
  <c r="EM139"/>
  <c r="EM140"/>
  <c r="EM141"/>
  <c r="EM142"/>
  <c r="EM143"/>
  <c r="EM144"/>
  <c r="EM145"/>
  <c r="EM146"/>
  <c r="EM147"/>
  <c r="EM148"/>
  <c r="EM149"/>
  <c r="EM150"/>
  <c r="EM151"/>
  <c r="EM152"/>
  <c r="EM153"/>
  <c r="EM154"/>
  <c r="EM155"/>
  <c r="EM156"/>
  <c r="EM157"/>
  <c r="EM158"/>
  <c r="EM159"/>
  <c r="EM160"/>
  <c r="EM161"/>
  <c r="EM162"/>
  <c r="EM163"/>
  <c r="EM164"/>
  <c r="EM165"/>
  <c r="EM166"/>
  <c r="EM167"/>
  <c r="EM168"/>
  <c r="EM169"/>
  <c r="EM170"/>
  <c r="EM171"/>
  <c r="EM172"/>
  <c r="EM173"/>
  <c r="EM174"/>
  <c r="EM175"/>
  <c r="EM176"/>
  <c r="EM177"/>
  <c r="EM178"/>
  <c r="EM179"/>
  <c r="EM180"/>
  <c r="EM181"/>
  <c r="EM182"/>
  <c r="EM183"/>
  <c r="EM184"/>
  <c r="EM185"/>
  <c r="EM186"/>
  <c r="EM187"/>
  <c r="EM188"/>
  <c r="EM189"/>
  <c r="EM190"/>
  <c r="EM191"/>
  <c r="EM192"/>
  <c r="EM193"/>
  <c r="EM194"/>
  <c r="EM195"/>
  <c r="EM196"/>
  <c r="EM197"/>
  <c r="EM198"/>
  <c r="EM199"/>
  <c r="EM200"/>
  <c r="EM201"/>
  <c r="EM202"/>
  <c r="EM203"/>
  <c r="EM204"/>
  <c r="EM205"/>
  <c r="EM206"/>
  <c r="EM207"/>
  <c r="EM208"/>
  <c r="EM209"/>
  <c r="EM210"/>
  <c r="EM211"/>
  <c r="EM212"/>
  <c r="EM213"/>
  <c r="EM214"/>
  <c r="EM215"/>
  <c r="EM216"/>
  <c r="EM217"/>
  <c r="EM218"/>
  <c r="EM219"/>
  <c r="EM220"/>
  <c r="EM221"/>
  <c r="EM222"/>
  <c r="EM223"/>
  <c r="EM224"/>
  <c r="EM225"/>
  <c r="EM226"/>
  <c r="EM227"/>
  <c r="EM228"/>
  <c r="EM229"/>
  <c r="EM230"/>
  <c r="EM231"/>
  <c r="EM232"/>
  <c r="EM233"/>
  <c r="EM234"/>
  <c r="EM235"/>
  <c r="EM236"/>
  <c r="EM237"/>
  <c r="EM238"/>
  <c r="EM239"/>
  <c r="EM240"/>
  <c r="EM241"/>
  <c r="EM242"/>
  <c r="EM243"/>
  <c r="EM244"/>
  <c r="EM245"/>
  <c r="EM246"/>
  <c r="EM247"/>
  <c r="EM248"/>
  <c r="EM249"/>
  <c r="EM250"/>
  <c r="EM251"/>
  <c r="EM252"/>
  <c r="EM253"/>
  <c r="EM254"/>
  <c r="EM255"/>
  <c r="EM256"/>
  <c r="EM257"/>
  <c r="EM258"/>
  <c r="EM259"/>
  <c r="EM260"/>
  <c r="EM261"/>
  <c r="EM262"/>
  <c r="EM263"/>
  <c r="EM264"/>
  <c r="EW264" s="1"/>
  <c r="EY264" s="1"/>
  <c r="EM265"/>
  <c r="EW265" s="1"/>
  <c r="EY265" s="1"/>
  <c r="EM294"/>
  <c r="EM295"/>
  <c r="EM296"/>
  <c r="EM297"/>
  <c r="EM298"/>
  <c r="EM299"/>
  <c r="EM300"/>
  <c r="EM301"/>
  <c r="EM302"/>
  <c r="EM303"/>
  <c r="EM304"/>
  <c r="EM305"/>
  <c r="EM306"/>
  <c r="EM307"/>
  <c r="EM308"/>
  <c r="EM309"/>
  <c r="EM310"/>
  <c r="EM311"/>
  <c r="EM312"/>
  <c r="EM313"/>
  <c r="EM314"/>
  <c r="EM315"/>
  <c r="EM316"/>
  <c r="EM317"/>
  <c r="EM318"/>
  <c r="EM319"/>
  <c r="EM320"/>
  <c r="EM321"/>
  <c r="EM322"/>
  <c r="EM323"/>
  <c r="EM324"/>
  <c r="EM325"/>
  <c r="EM326"/>
  <c r="EM327"/>
  <c r="EM328"/>
  <c r="EM329"/>
  <c r="EM330"/>
  <c r="EM331"/>
  <c r="EM332"/>
  <c r="EM333"/>
  <c r="EM334"/>
  <c r="EM335"/>
  <c r="EM336"/>
  <c r="EM337"/>
  <c r="EM338"/>
  <c r="EM339"/>
  <c r="EM340"/>
  <c r="EM341"/>
  <c r="EM342"/>
  <c r="EM343"/>
  <c r="EM344"/>
  <c r="EM345"/>
  <c r="EM346"/>
  <c r="EM347"/>
  <c r="EM348"/>
  <c r="EM349"/>
  <c r="EM350"/>
  <c r="EM351"/>
  <c r="EM352"/>
  <c r="EM353"/>
  <c r="EM354"/>
  <c r="EM355"/>
  <c r="EM356"/>
  <c r="EM357"/>
  <c r="EM358"/>
  <c r="EM359"/>
  <c r="EM360"/>
  <c r="EM361"/>
  <c r="EM362"/>
  <c r="EM363"/>
  <c r="EM364"/>
  <c r="EM365"/>
  <c r="EM366"/>
  <c r="EM367"/>
  <c r="EM368"/>
  <c r="EM369"/>
  <c r="EM370"/>
  <c r="EM371"/>
  <c r="EM372"/>
  <c r="EM373"/>
  <c r="EM374"/>
  <c r="EM375"/>
  <c r="EM376"/>
  <c r="EM377"/>
  <c r="EM378"/>
  <c r="EM379"/>
  <c r="EM380"/>
  <c r="EM381"/>
  <c r="EM382"/>
  <c r="EM383"/>
  <c r="EM384"/>
  <c r="EM385"/>
  <c r="EM386"/>
  <c r="EM387"/>
  <c r="EM388"/>
  <c r="EM389"/>
  <c r="EM390"/>
  <c r="EM391"/>
  <c r="EM392"/>
  <c r="EM393"/>
  <c r="EM394"/>
  <c r="EM395"/>
  <c r="EM396"/>
  <c r="EM397"/>
  <c r="EM398"/>
  <c r="EM399"/>
  <c r="EM400"/>
  <c r="EM401"/>
  <c r="EM402"/>
  <c r="EM403"/>
  <c r="EM404"/>
  <c r="EM405"/>
  <c r="EM406"/>
  <c r="EM407"/>
  <c r="EM408"/>
  <c r="EM409"/>
  <c r="EM410"/>
  <c r="EM411"/>
  <c r="EM412"/>
  <c r="EM413"/>
  <c r="EM414"/>
  <c r="EM415"/>
  <c r="EM416"/>
  <c r="EM417"/>
  <c r="EM418"/>
  <c r="EM419"/>
  <c r="EM420"/>
  <c r="EM421"/>
  <c r="EM422"/>
  <c r="EM423"/>
  <c r="EM424"/>
  <c r="EM425"/>
  <c r="EM426"/>
  <c r="EM427"/>
  <c r="EM428"/>
  <c r="EM429"/>
  <c r="EM430"/>
  <c r="EM431"/>
  <c r="EM432"/>
  <c r="EM433"/>
  <c r="EM434"/>
  <c r="EM435"/>
  <c r="EM436"/>
  <c r="EM437"/>
  <c r="EM438"/>
  <c r="EM439"/>
  <c r="EM440"/>
  <c r="EM441"/>
  <c r="EM442"/>
  <c r="EM443"/>
  <c r="EM444"/>
  <c r="EM445"/>
  <c r="EM446"/>
  <c r="EM447"/>
  <c r="EW447" s="1"/>
  <c r="EY447" s="1"/>
  <c r="EM448"/>
  <c r="EW448" s="1"/>
  <c r="EY448" s="1"/>
  <c r="EM491"/>
  <c r="EM492"/>
  <c r="EM493"/>
  <c r="EM494"/>
  <c r="EM495"/>
  <c r="EM496"/>
  <c r="EM497"/>
  <c r="EM498"/>
  <c r="EM499"/>
  <c r="EM500"/>
  <c r="EM501"/>
  <c r="EM502"/>
  <c r="EM503"/>
  <c r="EM504"/>
  <c r="EM505"/>
  <c r="EM506"/>
  <c r="EM507"/>
  <c r="EM508"/>
  <c r="EH8"/>
  <c r="EH9"/>
  <c r="EH10"/>
  <c r="EH11"/>
  <c r="EH12"/>
  <c r="EH13"/>
  <c r="EH14"/>
  <c r="EH15"/>
  <c r="EH16"/>
  <c r="EH17"/>
  <c r="EH19"/>
  <c r="EH20"/>
  <c r="EH21"/>
  <c r="EH22"/>
  <c r="EH23"/>
  <c r="EH24"/>
  <c r="EH25"/>
  <c r="EH26"/>
  <c r="EH27"/>
  <c r="EH28"/>
  <c r="EH29"/>
  <c r="EH30"/>
  <c r="EH32"/>
  <c r="EH33"/>
  <c r="EH35"/>
  <c r="EH36"/>
  <c r="EH37"/>
  <c r="EH38"/>
  <c r="EH39"/>
  <c r="EH40"/>
  <c r="EH41"/>
  <c r="EH42"/>
  <c r="EH43"/>
  <c r="EH44"/>
  <c r="EH45"/>
  <c r="EH46"/>
  <c r="EH47"/>
  <c r="EH48"/>
  <c r="EH49"/>
  <c r="EH50"/>
  <c r="EH51"/>
  <c r="EH83"/>
  <c r="EH84"/>
  <c r="EX84" s="1"/>
  <c r="EZ84" s="1"/>
  <c r="EH85"/>
  <c r="EH86"/>
  <c r="EH87"/>
  <c r="EH88"/>
  <c r="EH89"/>
  <c r="EH90"/>
  <c r="EH91"/>
  <c r="EH92"/>
  <c r="EH93"/>
  <c r="EH94"/>
  <c r="EH95"/>
  <c r="EH96"/>
  <c r="EH97"/>
  <c r="EH98"/>
  <c r="EH99"/>
  <c r="EH100"/>
  <c r="EH101"/>
  <c r="EH102"/>
  <c r="EH103"/>
  <c r="EH104"/>
  <c r="EH105"/>
  <c r="EH106"/>
  <c r="EH107"/>
  <c r="EH108"/>
  <c r="EH109"/>
  <c r="EH110"/>
  <c r="EH111"/>
  <c r="EH112"/>
  <c r="EH113"/>
  <c r="EH114"/>
  <c r="EH115"/>
  <c r="EH116"/>
  <c r="EH117"/>
  <c r="EH118"/>
  <c r="EH119"/>
  <c r="EH120"/>
  <c r="EH121"/>
  <c r="EH122"/>
  <c r="EH123"/>
  <c r="EH124"/>
  <c r="EH125"/>
  <c r="EH126"/>
  <c r="EH127"/>
  <c r="EH128"/>
  <c r="EH129"/>
  <c r="EH130"/>
  <c r="EH131"/>
  <c r="EH132"/>
  <c r="EH133"/>
  <c r="EH134"/>
  <c r="EH135"/>
  <c r="EH136"/>
  <c r="EH137"/>
  <c r="EH138"/>
  <c r="EH139"/>
  <c r="EH140"/>
  <c r="EH141"/>
  <c r="EH142"/>
  <c r="EH143"/>
  <c r="EH144"/>
  <c r="EH145"/>
  <c r="EH146"/>
  <c r="EH147"/>
  <c r="EH148"/>
  <c r="EH149"/>
  <c r="EH150"/>
  <c r="EH151"/>
  <c r="EH152"/>
  <c r="EH153"/>
  <c r="EH154"/>
  <c r="EH155"/>
  <c r="EH156"/>
  <c r="EH157"/>
  <c r="EH158"/>
  <c r="EH159"/>
  <c r="EH160"/>
  <c r="EH161"/>
  <c r="EH162"/>
  <c r="EH163"/>
  <c r="EH164"/>
  <c r="EH165"/>
  <c r="EH166"/>
  <c r="EH167"/>
  <c r="EH168"/>
  <c r="EH169"/>
  <c r="EH170"/>
  <c r="EH171"/>
  <c r="EH172"/>
  <c r="EH173"/>
  <c r="EH174"/>
  <c r="EH175"/>
  <c r="EH176"/>
  <c r="EH177"/>
  <c r="EH178"/>
  <c r="EH179"/>
  <c r="EH180"/>
  <c r="EH181"/>
  <c r="EH182"/>
  <c r="EH183"/>
  <c r="EH184"/>
  <c r="EH185"/>
  <c r="EH186"/>
  <c r="EH187"/>
  <c r="EH188"/>
  <c r="EH189"/>
  <c r="EH190"/>
  <c r="EH191"/>
  <c r="EH192"/>
  <c r="EH193"/>
  <c r="EH194"/>
  <c r="EH195"/>
  <c r="EH196"/>
  <c r="EH197"/>
  <c r="EH198"/>
  <c r="EH199"/>
  <c r="EH200"/>
  <c r="EH201"/>
  <c r="EH202"/>
  <c r="EH203"/>
  <c r="EH204"/>
  <c r="EH205"/>
  <c r="EH206"/>
  <c r="EH207"/>
  <c r="EH208"/>
  <c r="EH209"/>
  <c r="EH210"/>
  <c r="EH211"/>
  <c r="EH212"/>
  <c r="EH213"/>
  <c r="EH214"/>
  <c r="EH215"/>
  <c r="EH216"/>
  <c r="EH217"/>
  <c r="EH218"/>
  <c r="EH219"/>
  <c r="EH220"/>
  <c r="EH221"/>
  <c r="EH222"/>
  <c r="EH223"/>
  <c r="EH224"/>
  <c r="EH225"/>
  <c r="EH226"/>
  <c r="EH227"/>
  <c r="EH228"/>
  <c r="EH229"/>
  <c r="EH230"/>
  <c r="EH231"/>
  <c r="EH232"/>
  <c r="EH233"/>
  <c r="EH234"/>
  <c r="EH235"/>
  <c r="EH236"/>
  <c r="EH237"/>
  <c r="EH238"/>
  <c r="EH239"/>
  <c r="EH240"/>
  <c r="EH241"/>
  <c r="EH242"/>
  <c r="EH243"/>
  <c r="EH244"/>
  <c r="EH245"/>
  <c r="EH246"/>
  <c r="EH247"/>
  <c r="EH248"/>
  <c r="EH249"/>
  <c r="EH250"/>
  <c r="EH251"/>
  <c r="EH252"/>
  <c r="EH253"/>
  <c r="EH254"/>
  <c r="EH255"/>
  <c r="EH256"/>
  <c r="EH257"/>
  <c r="EH258"/>
  <c r="EH259"/>
  <c r="EH260"/>
  <c r="EH261"/>
  <c r="EH262"/>
  <c r="EH263"/>
  <c r="EH296"/>
  <c r="EH297"/>
  <c r="EH298"/>
  <c r="EH299"/>
  <c r="EH300"/>
  <c r="EH301"/>
  <c r="EH302"/>
  <c r="EH303"/>
  <c r="EH304"/>
  <c r="EH305"/>
  <c r="EH306"/>
  <c r="EH307"/>
  <c r="EH308"/>
  <c r="EH309"/>
  <c r="EH310"/>
  <c r="EH311"/>
  <c r="EH312"/>
  <c r="EH313"/>
  <c r="EH314"/>
  <c r="EH315"/>
  <c r="EH316"/>
  <c r="EH317"/>
  <c r="EH318"/>
  <c r="EH319"/>
  <c r="EH320"/>
  <c r="EH321"/>
  <c r="EH322"/>
  <c r="EH323"/>
  <c r="EH324"/>
  <c r="EH325"/>
  <c r="EH326"/>
  <c r="EH327"/>
  <c r="EH328"/>
  <c r="EH329"/>
  <c r="EH330"/>
  <c r="EH331"/>
  <c r="EH332"/>
  <c r="EH333"/>
  <c r="EH334"/>
  <c r="EH335"/>
  <c r="EH336"/>
  <c r="EH337"/>
  <c r="EH338"/>
  <c r="EH339"/>
  <c r="EH340"/>
  <c r="EH341"/>
  <c r="EH342"/>
  <c r="EH343"/>
  <c r="EH344"/>
  <c r="EH345"/>
  <c r="EH346"/>
  <c r="EH347"/>
  <c r="EH348"/>
  <c r="EH349"/>
  <c r="EH350"/>
  <c r="EH351"/>
  <c r="EH352"/>
  <c r="EH353"/>
  <c r="EH354"/>
  <c r="EH355"/>
  <c r="EH356"/>
  <c r="EH357"/>
  <c r="EH358"/>
  <c r="EH359"/>
  <c r="EH360"/>
  <c r="EH361"/>
  <c r="EH362"/>
  <c r="EH363"/>
  <c r="EH364"/>
  <c r="EH365"/>
  <c r="EH366"/>
  <c r="EH367"/>
  <c r="EH368"/>
  <c r="EH369"/>
  <c r="EH370"/>
  <c r="EH371"/>
  <c r="EH372"/>
  <c r="EH373"/>
  <c r="EH374"/>
  <c r="EH375"/>
  <c r="EH376"/>
  <c r="EH377"/>
  <c r="EH378"/>
  <c r="EH379"/>
  <c r="EH380"/>
  <c r="EH381"/>
  <c r="EH382"/>
  <c r="EH383"/>
  <c r="EH384"/>
  <c r="EH385"/>
  <c r="EH386"/>
  <c r="EH387"/>
  <c r="EH388"/>
  <c r="EH389"/>
  <c r="EH390"/>
  <c r="EH391"/>
  <c r="EH392"/>
  <c r="EH393"/>
  <c r="EH394"/>
  <c r="EH395"/>
  <c r="EH396"/>
  <c r="EH397"/>
  <c r="EH398"/>
  <c r="EH399"/>
  <c r="EH400"/>
  <c r="EH401"/>
  <c r="EH402"/>
  <c r="EH403"/>
  <c r="EH404"/>
  <c r="EH405"/>
  <c r="EH406"/>
  <c r="EH407"/>
  <c r="EH408"/>
  <c r="EH409"/>
  <c r="EH410"/>
  <c r="EH411"/>
  <c r="EH412"/>
  <c r="EH413"/>
  <c r="EH414"/>
  <c r="EH415"/>
  <c r="EH416"/>
  <c r="EH417"/>
  <c r="EH418"/>
  <c r="EH419"/>
  <c r="EH420"/>
  <c r="EH421"/>
  <c r="EH422"/>
  <c r="EH423"/>
  <c r="EH424"/>
  <c r="EH425"/>
  <c r="EH426"/>
  <c r="EH427"/>
  <c r="EH428"/>
  <c r="EH429"/>
  <c r="EH430"/>
  <c r="EH431"/>
  <c r="EH432"/>
  <c r="EH433"/>
  <c r="EH434"/>
  <c r="EH435"/>
  <c r="EH436"/>
  <c r="EH437"/>
  <c r="EH438"/>
  <c r="EH439"/>
  <c r="EH440"/>
  <c r="EH441"/>
  <c r="EH442"/>
  <c r="EH443"/>
  <c r="EH444"/>
  <c r="EH445"/>
  <c r="EH446"/>
  <c r="EH490"/>
  <c r="EH491"/>
  <c r="EH492"/>
  <c r="EH493"/>
  <c r="EH494"/>
  <c r="EH495"/>
  <c r="EH496"/>
  <c r="EH497"/>
  <c r="EH498"/>
  <c r="EH499"/>
  <c r="EH500"/>
  <c r="EH501"/>
  <c r="EH502"/>
  <c r="EH503"/>
  <c r="EH504"/>
  <c r="EH505"/>
  <c r="EH506"/>
  <c r="EH507"/>
  <c r="EH508"/>
  <c r="EG8"/>
  <c r="EG9"/>
  <c r="EG10"/>
  <c r="EG11"/>
  <c r="EG12"/>
  <c r="EG13"/>
  <c r="EG14"/>
  <c r="EG15"/>
  <c r="EG16"/>
  <c r="EG17"/>
  <c r="EG19"/>
  <c r="EG20"/>
  <c r="EG21"/>
  <c r="EG22"/>
  <c r="EG23"/>
  <c r="EG24"/>
  <c r="EG25"/>
  <c r="EG26"/>
  <c r="EG27"/>
  <c r="EG28"/>
  <c r="EG29"/>
  <c r="EG30"/>
  <c r="EG32"/>
  <c r="EG33"/>
  <c r="EG35"/>
  <c r="EG36"/>
  <c r="EG37"/>
  <c r="EG38"/>
  <c r="EG39"/>
  <c r="EG40"/>
  <c r="EG41"/>
  <c r="EG42"/>
  <c r="EG43"/>
  <c r="EG44"/>
  <c r="EG45"/>
  <c r="EG46"/>
  <c r="EG47"/>
  <c r="EG48"/>
  <c r="EG49"/>
  <c r="EG50"/>
  <c r="EG51"/>
  <c r="EG83"/>
  <c r="EG84"/>
  <c r="EW84" s="1"/>
  <c r="EY84" s="1"/>
  <c r="EG85"/>
  <c r="EG86"/>
  <c r="EG87"/>
  <c r="EG88"/>
  <c r="EG89"/>
  <c r="EG90"/>
  <c r="EG91"/>
  <c r="EG92"/>
  <c r="EG93"/>
  <c r="EG94"/>
  <c r="EG95"/>
  <c r="EG96"/>
  <c r="EG97"/>
  <c r="EG98"/>
  <c r="EG99"/>
  <c r="EG100"/>
  <c r="EG101"/>
  <c r="EG102"/>
  <c r="EG103"/>
  <c r="EG104"/>
  <c r="EG105"/>
  <c r="EG106"/>
  <c r="EG107"/>
  <c r="EG108"/>
  <c r="EG109"/>
  <c r="EG110"/>
  <c r="EG111"/>
  <c r="EG112"/>
  <c r="EG113"/>
  <c r="EG114"/>
  <c r="EG115"/>
  <c r="EG116"/>
  <c r="EG117"/>
  <c r="EG118"/>
  <c r="EG119"/>
  <c r="EG120"/>
  <c r="EG121"/>
  <c r="EG122"/>
  <c r="EG123"/>
  <c r="EG124"/>
  <c r="EG125"/>
  <c r="EG126"/>
  <c r="EG127"/>
  <c r="EG128"/>
  <c r="EG129"/>
  <c r="EG130"/>
  <c r="EG131"/>
  <c r="EG132"/>
  <c r="EG133"/>
  <c r="EG134"/>
  <c r="EG135"/>
  <c r="EG136"/>
  <c r="EG137"/>
  <c r="EG138"/>
  <c r="EG139"/>
  <c r="EG140"/>
  <c r="EG141"/>
  <c r="EG142"/>
  <c r="EG143"/>
  <c r="EG144"/>
  <c r="EG145"/>
  <c r="EG146"/>
  <c r="EG147"/>
  <c r="EG148"/>
  <c r="EG149"/>
  <c r="EG150"/>
  <c r="EG151"/>
  <c r="EG152"/>
  <c r="EG153"/>
  <c r="EG154"/>
  <c r="EG155"/>
  <c r="EG156"/>
  <c r="EG157"/>
  <c r="EG158"/>
  <c r="EG159"/>
  <c r="EG160"/>
  <c r="EG161"/>
  <c r="EG162"/>
  <c r="EG163"/>
  <c r="EG164"/>
  <c r="EG165"/>
  <c r="EG166"/>
  <c r="EG167"/>
  <c r="EG168"/>
  <c r="EG169"/>
  <c r="EG170"/>
  <c r="EG171"/>
  <c r="EG172"/>
  <c r="EG173"/>
  <c r="EG174"/>
  <c r="EG175"/>
  <c r="EG176"/>
  <c r="EG177"/>
  <c r="EG178"/>
  <c r="EG179"/>
  <c r="EG180"/>
  <c r="EG181"/>
  <c r="EG182"/>
  <c r="EG183"/>
  <c r="EG184"/>
  <c r="EG185"/>
  <c r="EG186"/>
  <c r="EG187"/>
  <c r="EG188"/>
  <c r="EG189"/>
  <c r="EG190"/>
  <c r="EG191"/>
  <c r="EG192"/>
  <c r="EG193"/>
  <c r="EG194"/>
  <c r="EG195"/>
  <c r="EG196"/>
  <c r="EG197"/>
  <c r="EG198"/>
  <c r="EG199"/>
  <c r="EG200"/>
  <c r="EG201"/>
  <c r="EG202"/>
  <c r="EG203"/>
  <c r="EG204"/>
  <c r="EG205"/>
  <c r="EG206"/>
  <c r="EG207"/>
  <c r="EG208"/>
  <c r="EG209"/>
  <c r="EG210"/>
  <c r="EG211"/>
  <c r="EG212"/>
  <c r="EG213"/>
  <c r="EG214"/>
  <c r="EG215"/>
  <c r="EG216"/>
  <c r="EG217"/>
  <c r="EG218"/>
  <c r="EG219"/>
  <c r="EG220"/>
  <c r="EG221"/>
  <c r="EG222"/>
  <c r="EG223"/>
  <c r="EG224"/>
  <c r="EG225"/>
  <c r="EG226"/>
  <c r="EG227"/>
  <c r="EG228"/>
  <c r="EG229"/>
  <c r="EG230"/>
  <c r="EG231"/>
  <c r="EG232"/>
  <c r="EG233"/>
  <c r="EG234"/>
  <c r="EG235"/>
  <c r="EG236"/>
  <c r="EG237"/>
  <c r="EG238"/>
  <c r="EG239"/>
  <c r="EG240"/>
  <c r="EG241"/>
  <c r="EG242"/>
  <c r="EG243"/>
  <c r="EG244"/>
  <c r="EG245"/>
  <c r="EG246"/>
  <c r="EG247"/>
  <c r="EG248"/>
  <c r="EG249"/>
  <c r="EG250"/>
  <c r="EG251"/>
  <c r="EG252"/>
  <c r="EG253"/>
  <c r="EG254"/>
  <c r="EG255"/>
  <c r="EG256"/>
  <c r="EG257"/>
  <c r="EG258"/>
  <c r="EG259"/>
  <c r="EG260"/>
  <c r="EG261"/>
  <c r="EG262"/>
  <c r="EG263"/>
  <c r="EG296"/>
  <c r="EG297"/>
  <c r="EG298"/>
  <c r="EG299"/>
  <c r="EG300"/>
  <c r="EG301"/>
  <c r="EG302"/>
  <c r="EG303"/>
  <c r="EG304"/>
  <c r="EG305"/>
  <c r="EG306"/>
  <c r="EG307"/>
  <c r="EG308"/>
  <c r="EG309"/>
  <c r="EG310"/>
  <c r="EG311"/>
  <c r="EG312"/>
  <c r="EG313"/>
  <c r="EG314"/>
  <c r="EG315"/>
  <c r="EG316"/>
  <c r="EG317"/>
  <c r="EG318"/>
  <c r="EG319"/>
  <c r="EG320"/>
  <c r="EG321"/>
  <c r="EG322"/>
  <c r="EG323"/>
  <c r="EG324"/>
  <c r="EG325"/>
  <c r="EG326"/>
  <c r="EG327"/>
  <c r="EG328"/>
  <c r="EG329"/>
  <c r="EG330"/>
  <c r="EG331"/>
  <c r="EG332"/>
  <c r="EG333"/>
  <c r="EG334"/>
  <c r="EG335"/>
  <c r="EG336"/>
  <c r="EG337"/>
  <c r="EG338"/>
  <c r="EG339"/>
  <c r="EG340"/>
  <c r="EG341"/>
  <c r="EG342"/>
  <c r="EG343"/>
  <c r="EG344"/>
  <c r="EG345"/>
  <c r="EG346"/>
  <c r="EG347"/>
  <c r="EG348"/>
  <c r="EG349"/>
  <c r="EG350"/>
  <c r="EG351"/>
  <c r="EG352"/>
  <c r="EG353"/>
  <c r="EG354"/>
  <c r="EG355"/>
  <c r="EG356"/>
  <c r="EG357"/>
  <c r="EG358"/>
  <c r="EG359"/>
  <c r="EG360"/>
  <c r="EG361"/>
  <c r="EG362"/>
  <c r="EG363"/>
  <c r="EG364"/>
  <c r="EG365"/>
  <c r="EG366"/>
  <c r="EG367"/>
  <c r="EG368"/>
  <c r="EG369"/>
  <c r="EG370"/>
  <c r="EG371"/>
  <c r="EG372"/>
  <c r="EG373"/>
  <c r="EG374"/>
  <c r="EG375"/>
  <c r="EG376"/>
  <c r="EG377"/>
  <c r="EG378"/>
  <c r="EG379"/>
  <c r="EG380"/>
  <c r="EG381"/>
  <c r="EG382"/>
  <c r="EG383"/>
  <c r="EG384"/>
  <c r="EG385"/>
  <c r="EG386"/>
  <c r="EG387"/>
  <c r="EG388"/>
  <c r="EG389"/>
  <c r="EG390"/>
  <c r="EG391"/>
  <c r="EG392"/>
  <c r="EG393"/>
  <c r="EG394"/>
  <c r="EG395"/>
  <c r="EG396"/>
  <c r="EG397"/>
  <c r="EG398"/>
  <c r="EG399"/>
  <c r="EG400"/>
  <c r="EG401"/>
  <c r="EG402"/>
  <c r="EG403"/>
  <c r="EG404"/>
  <c r="EG405"/>
  <c r="EG406"/>
  <c r="EG407"/>
  <c r="EG408"/>
  <c r="EG409"/>
  <c r="EG410"/>
  <c r="EG411"/>
  <c r="EG412"/>
  <c r="EG413"/>
  <c r="EG414"/>
  <c r="EG415"/>
  <c r="EG416"/>
  <c r="EG417"/>
  <c r="EG418"/>
  <c r="EG419"/>
  <c r="EG420"/>
  <c r="EG421"/>
  <c r="EG422"/>
  <c r="EG423"/>
  <c r="EG424"/>
  <c r="EG425"/>
  <c r="EG426"/>
  <c r="EG427"/>
  <c r="EG428"/>
  <c r="EG429"/>
  <c r="EG430"/>
  <c r="EG431"/>
  <c r="EG432"/>
  <c r="EG433"/>
  <c r="EG434"/>
  <c r="EG435"/>
  <c r="EG436"/>
  <c r="EG437"/>
  <c r="EG438"/>
  <c r="EG439"/>
  <c r="EG440"/>
  <c r="EG441"/>
  <c r="EG442"/>
  <c r="EG443"/>
  <c r="EG444"/>
  <c r="EG445"/>
  <c r="EG446"/>
  <c r="EG490"/>
  <c r="EG491"/>
  <c r="EG492"/>
  <c r="EG493"/>
  <c r="EG494"/>
  <c r="EG495"/>
  <c r="EG496"/>
  <c r="EG497"/>
  <c r="EG498"/>
  <c r="EG499"/>
  <c r="EG500"/>
  <c r="EG501"/>
  <c r="EG502"/>
  <c r="EG503"/>
  <c r="EG504"/>
  <c r="EG505"/>
  <c r="EG506"/>
  <c r="EG507"/>
  <c r="EG508"/>
  <c r="EF8"/>
  <c r="FL8" s="1"/>
  <c r="EF9"/>
  <c r="FL9" s="1"/>
  <c r="EF10"/>
  <c r="FL10" s="1"/>
  <c r="EF11"/>
  <c r="FL11" s="1"/>
  <c r="EF12"/>
  <c r="FL12" s="1"/>
  <c r="EF13"/>
  <c r="FL13" s="1"/>
  <c r="EF14"/>
  <c r="FL14" s="1"/>
  <c r="EF15"/>
  <c r="FL15" s="1"/>
  <c r="EF16"/>
  <c r="FL16" s="1"/>
  <c r="EF17"/>
  <c r="FL17" s="1"/>
  <c r="EF19"/>
  <c r="FL19" s="1"/>
  <c r="EF20"/>
  <c r="FL20" s="1"/>
  <c r="EF21"/>
  <c r="FL21" s="1"/>
  <c r="EF22"/>
  <c r="FL22" s="1"/>
  <c r="EF23"/>
  <c r="FL23" s="1"/>
  <c r="EF24"/>
  <c r="FL24" s="1"/>
  <c r="EF25"/>
  <c r="FL25" s="1"/>
  <c r="EF26"/>
  <c r="FL26" s="1"/>
  <c r="EF27"/>
  <c r="FL27" s="1"/>
  <c r="EF28"/>
  <c r="FL28" s="1"/>
  <c r="EF29"/>
  <c r="FL29" s="1"/>
  <c r="EF30"/>
  <c r="FL30" s="1"/>
  <c r="EF32"/>
  <c r="FL32" s="1"/>
  <c r="EF33"/>
  <c r="FL33" s="1"/>
  <c r="EF35"/>
  <c r="FL35" s="1"/>
  <c r="EF36"/>
  <c r="FL36" s="1"/>
  <c r="EF37"/>
  <c r="FL37" s="1"/>
  <c r="EF38"/>
  <c r="FL38" s="1"/>
  <c r="EF39"/>
  <c r="FL39" s="1"/>
  <c r="EF40"/>
  <c r="FL40" s="1"/>
  <c r="EF41"/>
  <c r="FL41" s="1"/>
  <c r="EF42"/>
  <c r="FL42" s="1"/>
  <c r="EF43"/>
  <c r="FL43" s="1"/>
  <c r="EF44"/>
  <c r="FL44" s="1"/>
  <c r="EF45"/>
  <c r="FL45" s="1"/>
  <c r="EF46"/>
  <c r="FL46" s="1"/>
  <c r="EF47"/>
  <c r="FL47" s="1"/>
  <c r="EF48"/>
  <c r="FL48" s="1"/>
  <c r="EF49"/>
  <c r="FL49" s="1"/>
  <c r="EF50"/>
  <c r="FL50" s="1"/>
  <c r="EF51"/>
  <c r="FL51" s="1"/>
  <c r="EF83"/>
  <c r="EF84"/>
  <c r="EF85"/>
  <c r="FL85" s="1"/>
  <c r="EF86"/>
  <c r="FL86" s="1"/>
  <c r="EF87"/>
  <c r="FL87" s="1"/>
  <c r="EF88"/>
  <c r="FL88" s="1"/>
  <c r="EF89"/>
  <c r="FL89" s="1"/>
  <c r="EF90"/>
  <c r="FL90" s="1"/>
  <c r="EF91"/>
  <c r="FL91" s="1"/>
  <c r="EF92"/>
  <c r="FL92" s="1"/>
  <c r="EF93"/>
  <c r="FL93" s="1"/>
  <c r="EF94"/>
  <c r="FL94" s="1"/>
  <c r="EF95"/>
  <c r="FL95" s="1"/>
  <c r="EF96"/>
  <c r="FL96" s="1"/>
  <c r="EF97"/>
  <c r="FL97" s="1"/>
  <c r="EF98"/>
  <c r="FL98" s="1"/>
  <c r="EF99"/>
  <c r="FL99" s="1"/>
  <c r="EF100"/>
  <c r="FL100" s="1"/>
  <c r="EF101"/>
  <c r="FL101" s="1"/>
  <c r="EF102"/>
  <c r="FL102" s="1"/>
  <c r="EF103"/>
  <c r="FL103" s="1"/>
  <c r="EF104"/>
  <c r="FL104" s="1"/>
  <c r="EF105"/>
  <c r="FL105" s="1"/>
  <c r="EF106"/>
  <c r="FL106" s="1"/>
  <c r="EF107"/>
  <c r="FL107" s="1"/>
  <c r="EF108"/>
  <c r="FL108" s="1"/>
  <c r="EF109"/>
  <c r="FL109" s="1"/>
  <c r="EF110"/>
  <c r="FL110" s="1"/>
  <c r="EF111"/>
  <c r="FL111" s="1"/>
  <c r="EF112"/>
  <c r="FL112" s="1"/>
  <c r="EF113"/>
  <c r="FL113" s="1"/>
  <c r="EF114"/>
  <c r="FL114" s="1"/>
  <c r="EF115"/>
  <c r="FL115" s="1"/>
  <c r="EF116"/>
  <c r="FL116" s="1"/>
  <c r="EF117"/>
  <c r="FL117" s="1"/>
  <c r="EF118"/>
  <c r="FL118" s="1"/>
  <c r="EF119"/>
  <c r="FL119" s="1"/>
  <c r="EF120"/>
  <c r="FL120" s="1"/>
  <c r="EF121"/>
  <c r="FL121" s="1"/>
  <c r="EF122"/>
  <c r="FL122" s="1"/>
  <c r="EF123"/>
  <c r="FL123" s="1"/>
  <c r="EF124"/>
  <c r="FL124" s="1"/>
  <c r="EF125"/>
  <c r="FL125" s="1"/>
  <c r="EF126"/>
  <c r="FL126" s="1"/>
  <c r="EF127"/>
  <c r="FL127" s="1"/>
  <c r="EF128"/>
  <c r="FL128" s="1"/>
  <c r="EF129"/>
  <c r="FL129" s="1"/>
  <c r="EF130"/>
  <c r="FL130" s="1"/>
  <c r="EF131"/>
  <c r="FL131" s="1"/>
  <c r="EF132"/>
  <c r="FL132" s="1"/>
  <c r="EF133"/>
  <c r="FL133" s="1"/>
  <c r="EF134"/>
  <c r="FL134" s="1"/>
  <c r="EF135"/>
  <c r="FL135" s="1"/>
  <c r="EF136"/>
  <c r="FL136" s="1"/>
  <c r="EF137"/>
  <c r="FL137" s="1"/>
  <c r="EF138"/>
  <c r="FL138" s="1"/>
  <c r="EF139"/>
  <c r="FL139" s="1"/>
  <c r="EF140"/>
  <c r="FL140" s="1"/>
  <c r="EF141"/>
  <c r="FL141" s="1"/>
  <c r="EF142"/>
  <c r="FL142" s="1"/>
  <c r="EF143"/>
  <c r="FL143" s="1"/>
  <c r="EF144"/>
  <c r="FL144" s="1"/>
  <c r="EF145"/>
  <c r="FL145" s="1"/>
  <c r="EF146"/>
  <c r="FL146" s="1"/>
  <c r="EF147"/>
  <c r="FL147" s="1"/>
  <c r="EF148"/>
  <c r="FL148" s="1"/>
  <c r="EF149"/>
  <c r="FL149" s="1"/>
  <c r="EF150"/>
  <c r="FL150" s="1"/>
  <c r="EF151"/>
  <c r="FL151" s="1"/>
  <c r="EF152"/>
  <c r="FL152" s="1"/>
  <c r="EF153"/>
  <c r="FL153" s="1"/>
  <c r="EF154"/>
  <c r="FL154" s="1"/>
  <c r="EF155"/>
  <c r="FL155" s="1"/>
  <c r="EF156"/>
  <c r="FL156" s="1"/>
  <c r="EF157"/>
  <c r="FL157" s="1"/>
  <c r="EF158"/>
  <c r="FL158" s="1"/>
  <c r="EF159"/>
  <c r="FL159" s="1"/>
  <c r="EF160"/>
  <c r="FL160" s="1"/>
  <c r="EF161"/>
  <c r="FL161" s="1"/>
  <c r="EF162"/>
  <c r="FL162" s="1"/>
  <c r="EF163"/>
  <c r="FL163" s="1"/>
  <c r="EF164"/>
  <c r="FL164" s="1"/>
  <c r="EF165"/>
  <c r="FL165" s="1"/>
  <c r="EF166"/>
  <c r="FL166" s="1"/>
  <c r="EF167"/>
  <c r="FL167" s="1"/>
  <c r="EF168"/>
  <c r="FL168" s="1"/>
  <c r="EF169"/>
  <c r="FL169" s="1"/>
  <c r="EF170"/>
  <c r="FL170" s="1"/>
  <c r="EF171"/>
  <c r="FL171" s="1"/>
  <c r="EF172"/>
  <c r="FL172" s="1"/>
  <c r="EF173"/>
  <c r="FL173" s="1"/>
  <c r="EF174"/>
  <c r="FL174" s="1"/>
  <c r="EF175"/>
  <c r="FL175" s="1"/>
  <c r="EF176"/>
  <c r="FL176" s="1"/>
  <c r="EF177"/>
  <c r="FL177" s="1"/>
  <c r="EF178"/>
  <c r="FL178" s="1"/>
  <c r="EF179"/>
  <c r="FL179" s="1"/>
  <c r="EF180"/>
  <c r="FL180" s="1"/>
  <c r="EF181"/>
  <c r="FL181" s="1"/>
  <c r="EF182"/>
  <c r="FL182" s="1"/>
  <c r="EF183"/>
  <c r="FL183" s="1"/>
  <c r="EF184"/>
  <c r="FL184" s="1"/>
  <c r="EF185"/>
  <c r="FL185" s="1"/>
  <c r="EF186"/>
  <c r="FL186" s="1"/>
  <c r="EF187"/>
  <c r="FL187" s="1"/>
  <c r="EF188"/>
  <c r="FL188" s="1"/>
  <c r="EF189"/>
  <c r="FL189" s="1"/>
  <c r="EF190"/>
  <c r="FL190" s="1"/>
  <c r="EF191"/>
  <c r="FL191" s="1"/>
  <c r="EF192"/>
  <c r="FL192" s="1"/>
  <c r="EF193"/>
  <c r="FL193" s="1"/>
  <c r="EF194"/>
  <c r="FL194" s="1"/>
  <c r="EF195"/>
  <c r="FL195" s="1"/>
  <c r="EF196"/>
  <c r="FL196" s="1"/>
  <c r="EF197"/>
  <c r="FL197" s="1"/>
  <c r="EF198"/>
  <c r="FL198" s="1"/>
  <c r="EF199"/>
  <c r="FL199" s="1"/>
  <c r="EF200"/>
  <c r="FL200" s="1"/>
  <c r="EF201"/>
  <c r="FL201" s="1"/>
  <c r="EF202"/>
  <c r="FL202" s="1"/>
  <c r="EF203"/>
  <c r="FL203" s="1"/>
  <c r="EF204"/>
  <c r="FL204" s="1"/>
  <c r="EF205"/>
  <c r="FL205" s="1"/>
  <c r="EF206"/>
  <c r="FL206" s="1"/>
  <c r="EF207"/>
  <c r="FL207" s="1"/>
  <c r="EF208"/>
  <c r="FL208" s="1"/>
  <c r="EF209"/>
  <c r="FL209" s="1"/>
  <c r="EF210"/>
  <c r="FL210" s="1"/>
  <c r="EF211"/>
  <c r="FL211" s="1"/>
  <c r="EF212"/>
  <c r="FL212" s="1"/>
  <c r="EF213"/>
  <c r="FL213" s="1"/>
  <c r="EF214"/>
  <c r="FL214" s="1"/>
  <c r="EF215"/>
  <c r="FL215" s="1"/>
  <c r="EF216"/>
  <c r="FL216" s="1"/>
  <c r="EF217"/>
  <c r="FL217" s="1"/>
  <c r="EF218"/>
  <c r="FL218" s="1"/>
  <c r="EF219"/>
  <c r="FL219" s="1"/>
  <c r="EF220"/>
  <c r="FL220" s="1"/>
  <c r="EF221"/>
  <c r="FL221" s="1"/>
  <c r="EF222"/>
  <c r="FL222" s="1"/>
  <c r="EF223"/>
  <c r="FL223" s="1"/>
  <c r="EF224"/>
  <c r="FL224" s="1"/>
  <c r="EF225"/>
  <c r="FL225" s="1"/>
  <c r="EF226"/>
  <c r="FL226" s="1"/>
  <c r="EF227"/>
  <c r="FL227" s="1"/>
  <c r="EF228"/>
  <c r="FL228" s="1"/>
  <c r="EF229"/>
  <c r="FL229" s="1"/>
  <c r="EF230"/>
  <c r="FL230" s="1"/>
  <c r="EF231"/>
  <c r="FL231" s="1"/>
  <c r="EF232"/>
  <c r="FL232" s="1"/>
  <c r="EF233"/>
  <c r="FL233" s="1"/>
  <c r="EF234"/>
  <c r="FL234" s="1"/>
  <c r="EF235"/>
  <c r="FL235" s="1"/>
  <c r="EF236"/>
  <c r="FL236" s="1"/>
  <c r="EF237"/>
  <c r="FL237" s="1"/>
  <c r="EF238"/>
  <c r="FL238" s="1"/>
  <c r="EF239"/>
  <c r="FL239" s="1"/>
  <c r="EF240"/>
  <c r="FL240" s="1"/>
  <c r="EF241"/>
  <c r="FL241" s="1"/>
  <c r="EF242"/>
  <c r="FL242" s="1"/>
  <c r="EF243"/>
  <c r="FL243" s="1"/>
  <c r="EF244"/>
  <c r="FL244" s="1"/>
  <c r="EF245"/>
  <c r="FL245" s="1"/>
  <c r="EF246"/>
  <c r="FL246" s="1"/>
  <c r="EF247"/>
  <c r="FL247" s="1"/>
  <c r="EF248"/>
  <c r="FL248" s="1"/>
  <c r="EF249"/>
  <c r="FL249" s="1"/>
  <c r="EF250"/>
  <c r="FL250" s="1"/>
  <c r="EF251"/>
  <c r="FL251" s="1"/>
  <c r="EF252"/>
  <c r="FL252" s="1"/>
  <c r="EF253"/>
  <c r="FL253" s="1"/>
  <c r="EF254"/>
  <c r="FL254" s="1"/>
  <c r="EF255"/>
  <c r="FL255" s="1"/>
  <c r="EF256"/>
  <c r="FL256" s="1"/>
  <c r="EF257"/>
  <c r="FL257" s="1"/>
  <c r="EF258"/>
  <c r="FL258" s="1"/>
  <c r="EF259"/>
  <c r="FL259" s="1"/>
  <c r="EF260"/>
  <c r="FL260" s="1"/>
  <c r="EF261"/>
  <c r="FL261" s="1"/>
  <c r="EF262"/>
  <c r="FL262" s="1"/>
  <c r="EF263"/>
  <c r="FL263" s="1"/>
  <c r="EF296"/>
  <c r="FL296" s="1"/>
  <c r="EF297"/>
  <c r="FL297" s="1"/>
  <c r="EF298"/>
  <c r="FL298" s="1"/>
  <c r="EF299"/>
  <c r="FL299" s="1"/>
  <c r="EF300"/>
  <c r="FL300" s="1"/>
  <c r="EF301"/>
  <c r="FL301" s="1"/>
  <c r="EF302"/>
  <c r="FL302" s="1"/>
  <c r="EF303"/>
  <c r="FL303" s="1"/>
  <c r="EF304"/>
  <c r="FL304" s="1"/>
  <c r="EF305"/>
  <c r="FL305" s="1"/>
  <c r="EF306"/>
  <c r="FL306" s="1"/>
  <c r="EF307"/>
  <c r="FL307" s="1"/>
  <c r="EF308"/>
  <c r="FL308" s="1"/>
  <c r="EF309"/>
  <c r="FL309" s="1"/>
  <c r="EF310"/>
  <c r="FL310" s="1"/>
  <c r="EF311"/>
  <c r="FL311" s="1"/>
  <c r="EF312"/>
  <c r="FL312" s="1"/>
  <c r="EF313"/>
  <c r="FL313" s="1"/>
  <c r="EF314"/>
  <c r="FL314" s="1"/>
  <c r="EF315"/>
  <c r="FL315" s="1"/>
  <c r="EF316"/>
  <c r="FL316" s="1"/>
  <c r="EF317"/>
  <c r="FL317" s="1"/>
  <c r="EF318"/>
  <c r="FL318" s="1"/>
  <c r="EF319"/>
  <c r="FL319" s="1"/>
  <c r="EF320"/>
  <c r="FL320" s="1"/>
  <c r="EF321"/>
  <c r="FL321" s="1"/>
  <c r="EF322"/>
  <c r="FL322" s="1"/>
  <c r="EF323"/>
  <c r="FL323" s="1"/>
  <c r="EF324"/>
  <c r="FL324" s="1"/>
  <c r="EF325"/>
  <c r="FL325" s="1"/>
  <c r="EF326"/>
  <c r="FL326" s="1"/>
  <c r="EF327"/>
  <c r="FL327" s="1"/>
  <c r="EF328"/>
  <c r="FL328" s="1"/>
  <c r="EF329"/>
  <c r="FL329" s="1"/>
  <c r="EF330"/>
  <c r="FL330" s="1"/>
  <c r="EF331"/>
  <c r="FL331" s="1"/>
  <c r="EF332"/>
  <c r="FL332" s="1"/>
  <c r="EF333"/>
  <c r="FL333" s="1"/>
  <c r="EF334"/>
  <c r="FL334" s="1"/>
  <c r="EF335"/>
  <c r="FL335" s="1"/>
  <c r="EF336"/>
  <c r="FL336" s="1"/>
  <c r="EF337"/>
  <c r="FL337" s="1"/>
  <c r="EF338"/>
  <c r="FL338" s="1"/>
  <c r="EF339"/>
  <c r="FL339" s="1"/>
  <c r="EF340"/>
  <c r="FL340" s="1"/>
  <c r="EF341"/>
  <c r="FL341" s="1"/>
  <c r="EF342"/>
  <c r="FL342" s="1"/>
  <c r="EF343"/>
  <c r="FL343" s="1"/>
  <c r="EF344"/>
  <c r="FL344" s="1"/>
  <c r="EF345"/>
  <c r="FL345" s="1"/>
  <c r="EF346"/>
  <c r="FL346" s="1"/>
  <c r="EF347"/>
  <c r="FL347" s="1"/>
  <c r="EF348"/>
  <c r="FL348" s="1"/>
  <c r="EF349"/>
  <c r="FL349" s="1"/>
  <c r="EF350"/>
  <c r="FL350" s="1"/>
  <c r="EF351"/>
  <c r="FL351" s="1"/>
  <c r="EF352"/>
  <c r="FL352" s="1"/>
  <c r="EF353"/>
  <c r="FL353" s="1"/>
  <c r="EF354"/>
  <c r="FL354" s="1"/>
  <c r="EF355"/>
  <c r="FL355" s="1"/>
  <c r="EF356"/>
  <c r="FL356" s="1"/>
  <c r="EF357"/>
  <c r="FL357" s="1"/>
  <c r="EF358"/>
  <c r="FL358" s="1"/>
  <c r="EF359"/>
  <c r="FL359" s="1"/>
  <c r="EF360"/>
  <c r="FL360" s="1"/>
  <c r="EF361"/>
  <c r="FL361" s="1"/>
  <c r="EF362"/>
  <c r="FL362" s="1"/>
  <c r="EF363"/>
  <c r="FL363" s="1"/>
  <c r="EF364"/>
  <c r="FL364" s="1"/>
  <c r="EF365"/>
  <c r="FL365" s="1"/>
  <c r="EF366"/>
  <c r="FL366" s="1"/>
  <c r="EF367"/>
  <c r="FL367" s="1"/>
  <c r="EF368"/>
  <c r="FL368" s="1"/>
  <c r="EF369"/>
  <c r="FL369" s="1"/>
  <c r="EF370"/>
  <c r="FL370" s="1"/>
  <c r="EF371"/>
  <c r="FL371" s="1"/>
  <c r="EF372"/>
  <c r="FL372" s="1"/>
  <c r="EF373"/>
  <c r="FL373" s="1"/>
  <c r="EF374"/>
  <c r="FL374" s="1"/>
  <c r="EF375"/>
  <c r="FL375" s="1"/>
  <c r="EF376"/>
  <c r="FL376" s="1"/>
  <c r="EF377"/>
  <c r="FL377" s="1"/>
  <c r="EF378"/>
  <c r="FL378" s="1"/>
  <c r="EF379"/>
  <c r="FL379" s="1"/>
  <c r="EF380"/>
  <c r="FL380" s="1"/>
  <c r="EF381"/>
  <c r="FL381" s="1"/>
  <c r="EF382"/>
  <c r="FL382" s="1"/>
  <c r="EF383"/>
  <c r="FL383" s="1"/>
  <c r="EF384"/>
  <c r="FL384" s="1"/>
  <c r="EF385"/>
  <c r="FL385" s="1"/>
  <c r="EF386"/>
  <c r="FL386" s="1"/>
  <c r="EF387"/>
  <c r="FL387" s="1"/>
  <c r="EF388"/>
  <c r="FL388" s="1"/>
  <c r="EF389"/>
  <c r="FL389" s="1"/>
  <c r="EF390"/>
  <c r="FL390" s="1"/>
  <c r="EF391"/>
  <c r="FL391" s="1"/>
  <c r="EF392"/>
  <c r="FL392" s="1"/>
  <c r="EF393"/>
  <c r="FL393" s="1"/>
  <c r="EF394"/>
  <c r="FL394" s="1"/>
  <c r="EF395"/>
  <c r="FL395" s="1"/>
  <c r="EF396"/>
  <c r="FL396" s="1"/>
  <c r="EF397"/>
  <c r="FL397" s="1"/>
  <c r="EF398"/>
  <c r="FL398" s="1"/>
  <c r="EF399"/>
  <c r="FL399" s="1"/>
  <c r="EF400"/>
  <c r="FL400" s="1"/>
  <c r="EF401"/>
  <c r="FL401" s="1"/>
  <c r="EF402"/>
  <c r="FL402" s="1"/>
  <c r="EF403"/>
  <c r="FL403" s="1"/>
  <c r="EF404"/>
  <c r="FL404" s="1"/>
  <c r="EF405"/>
  <c r="FL405" s="1"/>
  <c r="EF406"/>
  <c r="FL406" s="1"/>
  <c r="EF407"/>
  <c r="FL407" s="1"/>
  <c r="EF408"/>
  <c r="FL408" s="1"/>
  <c r="EF409"/>
  <c r="FL409" s="1"/>
  <c r="EF410"/>
  <c r="FL410" s="1"/>
  <c r="EF411"/>
  <c r="FL411" s="1"/>
  <c r="EF412"/>
  <c r="FL412" s="1"/>
  <c r="EF413"/>
  <c r="FL413" s="1"/>
  <c r="EF414"/>
  <c r="FL414" s="1"/>
  <c r="EF415"/>
  <c r="FL415" s="1"/>
  <c r="EF416"/>
  <c r="FL416" s="1"/>
  <c r="EF417"/>
  <c r="FL417" s="1"/>
  <c r="EF418"/>
  <c r="FL418" s="1"/>
  <c r="EF419"/>
  <c r="FL419" s="1"/>
  <c r="EF420"/>
  <c r="FL420" s="1"/>
  <c r="EF421"/>
  <c r="FL421" s="1"/>
  <c r="EF422"/>
  <c r="FL422" s="1"/>
  <c r="EF423"/>
  <c r="FL423" s="1"/>
  <c r="EF424"/>
  <c r="FL424" s="1"/>
  <c r="EF425"/>
  <c r="FL425" s="1"/>
  <c r="EF426"/>
  <c r="FL426" s="1"/>
  <c r="EF427"/>
  <c r="FL427" s="1"/>
  <c r="EF428"/>
  <c r="FL428" s="1"/>
  <c r="EF429"/>
  <c r="FL429" s="1"/>
  <c r="EF430"/>
  <c r="FL430" s="1"/>
  <c r="EF431"/>
  <c r="FL431" s="1"/>
  <c r="EF432"/>
  <c r="FL432" s="1"/>
  <c r="EF433"/>
  <c r="FL433" s="1"/>
  <c r="EF434"/>
  <c r="FL434" s="1"/>
  <c r="EF435"/>
  <c r="FL435" s="1"/>
  <c r="EF436"/>
  <c r="FL436" s="1"/>
  <c r="EF437"/>
  <c r="FL437" s="1"/>
  <c r="EF438"/>
  <c r="FL438" s="1"/>
  <c r="EF439"/>
  <c r="FL439" s="1"/>
  <c r="EF440"/>
  <c r="FL440" s="1"/>
  <c r="EF441"/>
  <c r="FL441" s="1"/>
  <c r="EF442"/>
  <c r="FL442" s="1"/>
  <c r="EF443"/>
  <c r="FL443" s="1"/>
  <c r="EF444"/>
  <c r="FL444" s="1"/>
  <c r="EF445"/>
  <c r="FL445" s="1"/>
  <c r="EF446"/>
  <c r="FL446" s="1"/>
  <c r="EF490"/>
  <c r="FL490" s="1"/>
  <c r="EF491"/>
  <c r="FL491" s="1"/>
  <c r="EF492"/>
  <c r="FL492" s="1"/>
  <c r="EF493"/>
  <c r="FL493" s="1"/>
  <c r="EF494"/>
  <c r="FL494" s="1"/>
  <c r="EF495"/>
  <c r="FL495" s="1"/>
  <c r="EF496"/>
  <c r="FL496" s="1"/>
  <c r="EF497"/>
  <c r="FL497" s="1"/>
  <c r="EF498"/>
  <c r="FL498" s="1"/>
  <c r="EF499"/>
  <c r="FL499" s="1"/>
  <c r="EF500"/>
  <c r="FL500" s="1"/>
  <c r="EF501"/>
  <c r="FL501" s="1"/>
  <c r="EF502"/>
  <c r="FL502" s="1"/>
  <c r="EF503"/>
  <c r="FL503" s="1"/>
  <c r="EF504"/>
  <c r="FL504" s="1"/>
  <c r="EF505"/>
  <c r="FL505" s="1"/>
  <c r="EF506"/>
  <c r="FL506" s="1"/>
  <c r="EF507"/>
  <c r="FL507" s="1"/>
  <c r="EF508"/>
  <c r="FL508" s="1"/>
  <c r="EE8"/>
  <c r="FK8" s="1"/>
  <c r="EE9"/>
  <c r="FK9" s="1"/>
  <c r="EE10"/>
  <c r="FK10" s="1"/>
  <c r="EE11"/>
  <c r="FK11" s="1"/>
  <c r="EE12"/>
  <c r="FK12" s="1"/>
  <c r="EE13"/>
  <c r="FK13" s="1"/>
  <c r="EE14"/>
  <c r="FK14" s="1"/>
  <c r="EE15"/>
  <c r="FK15" s="1"/>
  <c r="EE16"/>
  <c r="FK16" s="1"/>
  <c r="EE17"/>
  <c r="FK17" s="1"/>
  <c r="EE19"/>
  <c r="FK19" s="1"/>
  <c r="EE20"/>
  <c r="FK20" s="1"/>
  <c r="EE21"/>
  <c r="FK21" s="1"/>
  <c r="EE22"/>
  <c r="FK22" s="1"/>
  <c r="EE23"/>
  <c r="FK23" s="1"/>
  <c r="EE24"/>
  <c r="FK24" s="1"/>
  <c r="EE25"/>
  <c r="FK25" s="1"/>
  <c r="EE26"/>
  <c r="FK26" s="1"/>
  <c r="EE27"/>
  <c r="FK27" s="1"/>
  <c r="EE28"/>
  <c r="FK28" s="1"/>
  <c r="EE29"/>
  <c r="FK29" s="1"/>
  <c r="EE30"/>
  <c r="FK30" s="1"/>
  <c r="EE32"/>
  <c r="FK32" s="1"/>
  <c r="EE33"/>
  <c r="FK33" s="1"/>
  <c r="EE35"/>
  <c r="FK35" s="1"/>
  <c r="EE36"/>
  <c r="FK36" s="1"/>
  <c r="EE37"/>
  <c r="FK37" s="1"/>
  <c r="EE38"/>
  <c r="FK38" s="1"/>
  <c r="EE39"/>
  <c r="FK39" s="1"/>
  <c r="EE40"/>
  <c r="FK40" s="1"/>
  <c r="EE41"/>
  <c r="FK41" s="1"/>
  <c r="EE42"/>
  <c r="FK42" s="1"/>
  <c r="EE43"/>
  <c r="FK43" s="1"/>
  <c r="EE44"/>
  <c r="FK44" s="1"/>
  <c r="EE45"/>
  <c r="FK45" s="1"/>
  <c r="EE46"/>
  <c r="FK46" s="1"/>
  <c r="EE47"/>
  <c r="FK47" s="1"/>
  <c r="EE48"/>
  <c r="FK48" s="1"/>
  <c r="EE49"/>
  <c r="FK49" s="1"/>
  <c r="EE50"/>
  <c r="FK50" s="1"/>
  <c r="EE51"/>
  <c r="FK51" s="1"/>
  <c r="EE83"/>
  <c r="EE84"/>
  <c r="EE85"/>
  <c r="FK85" s="1"/>
  <c r="EE86"/>
  <c r="FK86" s="1"/>
  <c r="EE87"/>
  <c r="FK87" s="1"/>
  <c r="EE88"/>
  <c r="FK88" s="1"/>
  <c r="EE89"/>
  <c r="FK89" s="1"/>
  <c r="EE90"/>
  <c r="FK90" s="1"/>
  <c r="EE91"/>
  <c r="FK91" s="1"/>
  <c r="EE92"/>
  <c r="FK92" s="1"/>
  <c r="EE93"/>
  <c r="FK93" s="1"/>
  <c r="EE94"/>
  <c r="FK94" s="1"/>
  <c r="EE95"/>
  <c r="FK95" s="1"/>
  <c r="EE96"/>
  <c r="FK96" s="1"/>
  <c r="EE97"/>
  <c r="FK97" s="1"/>
  <c r="EE98"/>
  <c r="FK98" s="1"/>
  <c r="EE99"/>
  <c r="FK99" s="1"/>
  <c r="EE100"/>
  <c r="FK100" s="1"/>
  <c r="EE101"/>
  <c r="FK101" s="1"/>
  <c r="EE102"/>
  <c r="FK102" s="1"/>
  <c r="EE103"/>
  <c r="FK103" s="1"/>
  <c r="EE104"/>
  <c r="FK104" s="1"/>
  <c r="EE105"/>
  <c r="FK105" s="1"/>
  <c r="EE106"/>
  <c r="FK106" s="1"/>
  <c r="EE107"/>
  <c r="FK107" s="1"/>
  <c r="EE108"/>
  <c r="FK108" s="1"/>
  <c r="EE109"/>
  <c r="FK109" s="1"/>
  <c r="EE110"/>
  <c r="FK110" s="1"/>
  <c r="EE111"/>
  <c r="FK111" s="1"/>
  <c r="EE112"/>
  <c r="FK112" s="1"/>
  <c r="EE113"/>
  <c r="FK113" s="1"/>
  <c r="EE114"/>
  <c r="FK114" s="1"/>
  <c r="EE115"/>
  <c r="FK115" s="1"/>
  <c r="EE116"/>
  <c r="FK116" s="1"/>
  <c r="EE117"/>
  <c r="FK117" s="1"/>
  <c r="EE118"/>
  <c r="FK118" s="1"/>
  <c r="EE119"/>
  <c r="FK119" s="1"/>
  <c r="EE120"/>
  <c r="FK120" s="1"/>
  <c r="EE121"/>
  <c r="FK121" s="1"/>
  <c r="EE122"/>
  <c r="FK122" s="1"/>
  <c r="EE123"/>
  <c r="FK123" s="1"/>
  <c r="EE124"/>
  <c r="FK124" s="1"/>
  <c r="EE125"/>
  <c r="FK125" s="1"/>
  <c r="EE126"/>
  <c r="FK126" s="1"/>
  <c r="EE127"/>
  <c r="FK127" s="1"/>
  <c r="EE128"/>
  <c r="FK128" s="1"/>
  <c r="EE129"/>
  <c r="FK129" s="1"/>
  <c r="EE130"/>
  <c r="FK130" s="1"/>
  <c r="EE131"/>
  <c r="FK131" s="1"/>
  <c r="EE132"/>
  <c r="FK132" s="1"/>
  <c r="EE133"/>
  <c r="FK133" s="1"/>
  <c r="EE134"/>
  <c r="FK134" s="1"/>
  <c r="EE135"/>
  <c r="FK135" s="1"/>
  <c r="EE136"/>
  <c r="FK136" s="1"/>
  <c r="EE137"/>
  <c r="FK137" s="1"/>
  <c r="EE138"/>
  <c r="FK138" s="1"/>
  <c r="EE139"/>
  <c r="FK139" s="1"/>
  <c r="EE140"/>
  <c r="FK140" s="1"/>
  <c r="EE141"/>
  <c r="FK141" s="1"/>
  <c r="EE142"/>
  <c r="FK142" s="1"/>
  <c r="EE143"/>
  <c r="FK143" s="1"/>
  <c r="EE144"/>
  <c r="FK144" s="1"/>
  <c r="EE145"/>
  <c r="FK145" s="1"/>
  <c r="EE146"/>
  <c r="FK146" s="1"/>
  <c r="EE147"/>
  <c r="FK147" s="1"/>
  <c r="EE148"/>
  <c r="FK148" s="1"/>
  <c r="EE149"/>
  <c r="FK149" s="1"/>
  <c r="EE150"/>
  <c r="FK150" s="1"/>
  <c r="EE151"/>
  <c r="FK151" s="1"/>
  <c r="EE152"/>
  <c r="FK152" s="1"/>
  <c r="EE153"/>
  <c r="FK153" s="1"/>
  <c r="EE154"/>
  <c r="FK154" s="1"/>
  <c r="EE155"/>
  <c r="FK155" s="1"/>
  <c r="EE156"/>
  <c r="FK156" s="1"/>
  <c r="EE157"/>
  <c r="FK157" s="1"/>
  <c r="EE158"/>
  <c r="FK158" s="1"/>
  <c r="EE159"/>
  <c r="FK159" s="1"/>
  <c r="EE160"/>
  <c r="FK160" s="1"/>
  <c r="EE161"/>
  <c r="FK161" s="1"/>
  <c r="EE162"/>
  <c r="FK162" s="1"/>
  <c r="EE163"/>
  <c r="FK163" s="1"/>
  <c r="EE164"/>
  <c r="FK164" s="1"/>
  <c r="EE165"/>
  <c r="FK165" s="1"/>
  <c r="EE166"/>
  <c r="FK166" s="1"/>
  <c r="EE167"/>
  <c r="FK167" s="1"/>
  <c r="EE168"/>
  <c r="FK168" s="1"/>
  <c r="EE169"/>
  <c r="FK169" s="1"/>
  <c r="EE170"/>
  <c r="FK170" s="1"/>
  <c r="EE171"/>
  <c r="FK171" s="1"/>
  <c r="EE172"/>
  <c r="FK172" s="1"/>
  <c r="EE173"/>
  <c r="FK173" s="1"/>
  <c r="EE174"/>
  <c r="FK174" s="1"/>
  <c r="EE175"/>
  <c r="FK175" s="1"/>
  <c r="EE176"/>
  <c r="FK176" s="1"/>
  <c r="EE177"/>
  <c r="FK177" s="1"/>
  <c r="EE178"/>
  <c r="FK178" s="1"/>
  <c r="EE179"/>
  <c r="FK179" s="1"/>
  <c r="EE180"/>
  <c r="FK180" s="1"/>
  <c r="EE181"/>
  <c r="FK181" s="1"/>
  <c r="EE182"/>
  <c r="FK182" s="1"/>
  <c r="EE183"/>
  <c r="FK183" s="1"/>
  <c r="EE184"/>
  <c r="FK184" s="1"/>
  <c r="EE185"/>
  <c r="FK185" s="1"/>
  <c r="EE186"/>
  <c r="EE187"/>
  <c r="FK187" s="1"/>
  <c r="EE188"/>
  <c r="FK188" s="1"/>
  <c r="EE189"/>
  <c r="FK189" s="1"/>
  <c r="EE190"/>
  <c r="FK190" s="1"/>
  <c r="EE191"/>
  <c r="FK191" s="1"/>
  <c r="EE192"/>
  <c r="FK192" s="1"/>
  <c r="EE193"/>
  <c r="FK193" s="1"/>
  <c r="EE194"/>
  <c r="FK194" s="1"/>
  <c r="EE195"/>
  <c r="FK195" s="1"/>
  <c r="EE196"/>
  <c r="FK196" s="1"/>
  <c r="EE197"/>
  <c r="FK197" s="1"/>
  <c r="EE198"/>
  <c r="FK198" s="1"/>
  <c r="EE199"/>
  <c r="FK199" s="1"/>
  <c r="EE200"/>
  <c r="FK200" s="1"/>
  <c r="EE201"/>
  <c r="FK201" s="1"/>
  <c r="EE202"/>
  <c r="FK202" s="1"/>
  <c r="EE203"/>
  <c r="FK203" s="1"/>
  <c r="EE204"/>
  <c r="FK204" s="1"/>
  <c r="EE205"/>
  <c r="FK205" s="1"/>
  <c r="EE206"/>
  <c r="FK206" s="1"/>
  <c r="EE207"/>
  <c r="FK207" s="1"/>
  <c r="EE208"/>
  <c r="FK208" s="1"/>
  <c r="EE209"/>
  <c r="FK209" s="1"/>
  <c r="EE210"/>
  <c r="FK210" s="1"/>
  <c r="EE211"/>
  <c r="FK211" s="1"/>
  <c r="EE212"/>
  <c r="FK212" s="1"/>
  <c r="EE213"/>
  <c r="FK213" s="1"/>
  <c r="EE214"/>
  <c r="FK214" s="1"/>
  <c r="EE215"/>
  <c r="FK215" s="1"/>
  <c r="EE216"/>
  <c r="FK216" s="1"/>
  <c r="EE217"/>
  <c r="FK217" s="1"/>
  <c r="EE218"/>
  <c r="FK218" s="1"/>
  <c r="EE219"/>
  <c r="FK219" s="1"/>
  <c r="EE220"/>
  <c r="FK220" s="1"/>
  <c r="EE221"/>
  <c r="FK221" s="1"/>
  <c r="EE222"/>
  <c r="FK222" s="1"/>
  <c r="EE223"/>
  <c r="FK223" s="1"/>
  <c r="EE224"/>
  <c r="FK224" s="1"/>
  <c r="EE225"/>
  <c r="FK225" s="1"/>
  <c r="EE226"/>
  <c r="FK226" s="1"/>
  <c r="EE227"/>
  <c r="FK227" s="1"/>
  <c r="EE228"/>
  <c r="FK228" s="1"/>
  <c r="EE229"/>
  <c r="FK229" s="1"/>
  <c r="EE230"/>
  <c r="FK230" s="1"/>
  <c r="EE231"/>
  <c r="FK231" s="1"/>
  <c r="EE232"/>
  <c r="FK232" s="1"/>
  <c r="EE233"/>
  <c r="FK233" s="1"/>
  <c r="EE234"/>
  <c r="FK234" s="1"/>
  <c r="EE235"/>
  <c r="FK235" s="1"/>
  <c r="EE236"/>
  <c r="FK236" s="1"/>
  <c r="EE237"/>
  <c r="FK237" s="1"/>
  <c r="EE238"/>
  <c r="FK238" s="1"/>
  <c r="EE239"/>
  <c r="FK239" s="1"/>
  <c r="EE240"/>
  <c r="FK240" s="1"/>
  <c r="EE241"/>
  <c r="FK241" s="1"/>
  <c r="EE242"/>
  <c r="FK242" s="1"/>
  <c r="EE243"/>
  <c r="FK243" s="1"/>
  <c r="EE244"/>
  <c r="FK244" s="1"/>
  <c r="EE245"/>
  <c r="FK245" s="1"/>
  <c r="EE246"/>
  <c r="FK246" s="1"/>
  <c r="EE247"/>
  <c r="FK247" s="1"/>
  <c r="EE248"/>
  <c r="FK248" s="1"/>
  <c r="EE249"/>
  <c r="FK249" s="1"/>
  <c r="EE250"/>
  <c r="FK250" s="1"/>
  <c r="EE251"/>
  <c r="FK251" s="1"/>
  <c r="EE252"/>
  <c r="FK252" s="1"/>
  <c r="EE253"/>
  <c r="FK253" s="1"/>
  <c r="EE254"/>
  <c r="FK254" s="1"/>
  <c r="EE255"/>
  <c r="FK255" s="1"/>
  <c r="EE256"/>
  <c r="FK256" s="1"/>
  <c r="EE257"/>
  <c r="FK257" s="1"/>
  <c r="EE258"/>
  <c r="FK258" s="1"/>
  <c r="EE259"/>
  <c r="FK259" s="1"/>
  <c r="EE260"/>
  <c r="FK260" s="1"/>
  <c r="EE261"/>
  <c r="FK261" s="1"/>
  <c r="EE262"/>
  <c r="FK262" s="1"/>
  <c r="EE263"/>
  <c r="FK263" s="1"/>
  <c r="EE296"/>
  <c r="FK296" s="1"/>
  <c r="EE297"/>
  <c r="FK297" s="1"/>
  <c r="EE298"/>
  <c r="FK298" s="1"/>
  <c r="EE299"/>
  <c r="FK299" s="1"/>
  <c r="EE300"/>
  <c r="FK300" s="1"/>
  <c r="EE301"/>
  <c r="FK301" s="1"/>
  <c r="EE302"/>
  <c r="FK302" s="1"/>
  <c r="EE303"/>
  <c r="FK303" s="1"/>
  <c r="EE304"/>
  <c r="FK304" s="1"/>
  <c r="EE305"/>
  <c r="FK305" s="1"/>
  <c r="EE306"/>
  <c r="FK306" s="1"/>
  <c r="EE307"/>
  <c r="FK307" s="1"/>
  <c r="EE308"/>
  <c r="FK308" s="1"/>
  <c r="EE309"/>
  <c r="FK309" s="1"/>
  <c r="EE310"/>
  <c r="FK310" s="1"/>
  <c r="EE311"/>
  <c r="FK311" s="1"/>
  <c r="EE312"/>
  <c r="FK312" s="1"/>
  <c r="EE313"/>
  <c r="FK313" s="1"/>
  <c r="EE314"/>
  <c r="FK314" s="1"/>
  <c r="EE315"/>
  <c r="FK315" s="1"/>
  <c r="EE316"/>
  <c r="FK316" s="1"/>
  <c r="EE317"/>
  <c r="FK317" s="1"/>
  <c r="EE318"/>
  <c r="FK318" s="1"/>
  <c r="EE319"/>
  <c r="FK319" s="1"/>
  <c r="EE320"/>
  <c r="FK320" s="1"/>
  <c r="EE321"/>
  <c r="FK321" s="1"/>
  <c r="EE322"/>
  <c r="FK322" s="1"/>
  <c r="EE323"/>
  <c r="FK323" s="1"/>
  <c r="EE324"/>
  <c r="FK324" s="1"/>
  <c r="EE325"/>
  <c r="FK325" s="1"/>
  <c r="EE326"/>
  <c r="FK326" s="1"/>
  <c r="EE327"/>
  <c r="FK327" s="1"/>
  <c r="EE328"/>
  <c r="FK328" s="1"/>
  <c r="EE329"/>
  <c r="FK329" s="1"/>
  <c r="EE330"/>
  <c r="FK330" s="1"/>
  <c r="EE331"/>
  <c r="FK331" s="1"/>
  <c r="EE332"/>
  <c r="FK332" s="1"/>
  <c r="EE333"/>
  <c r="FK333" s="1"/>
  <c r="EE334"/>
  <c r="FK334" s="1"/>
  <c r="EE335"/>
  <c r="FK335" s="1"/>
  <c r="EE336"/>
  <c r="FK336" s="1"/>
  <c r="EE337"/>
  <c r="FK337" s="1"/>
  <c r="EE338"/>
  <c r="FK338" s="1"/>
  <c r="EE339"/>
  <c r="FK339" s="1"/>
  <c r="EE340"/>
  <c r="FK340" s="1"/>
  <c r="EE341"/>
  <c r="FK341" s="1"/>
  <c r="EE342"/>
  <c r="FK342" s="1"/>
  <c r="EE343"/>
  <c r="FK343" s="1"/>
  <c r="EE344"/>
  <c r="FK344" s="1"/>
  <c r="EE345"/>
  <c r="FK345" s="1"/>
  <c r="EE346"/>
  <c r="FK346" s="1"/>
  <c r="EE347"/>
  <c r="FK347" s="1"/>
  <c r="EE348"/>
  <c r="FK348" s="1"/>
  <c r="EE349"/>
  <c r="FK349" s="1"/>
  <c r="EE350"/>
  <c r="FK350" s="1"/>
  <c r="EE351"/>
  <c r="FK351" s="1"/>
  <c r="EE352"/>
  <c r="FK352" s="1"/>
  <c r="EE353"/>
  <c r="FK353" s="1"/>
  <c r="EE354"/>
  <c r="FK354" s="1"/>
  <c r="EE355"/>
  <c r="FK355" s="1"/>
  <c r="EE356"/>
  <c r="FK356" s="1"/>
  <c r="EE357"/>
  <c r="FK357" s="1"/>
  <c r="EE358"/>
  <c r="FK358" s="1"/>
  <c r="EE359"/>
  <c r="FK359" s="1"/>
  <c r="EE360"/>
  <c r="FK360" s="1"/>
  <c r="EE361"/>
  <c r="FK361" s="1"/>
  <c r="EE362"/>
  <c r="FK362" s="1"/>
  <c r="EE363"/>
  <c r="FK363" s="1"/>
  <c r="EE364"/>
  <c r="FK364" s="1"/>
  <c r="EE365"/>
  <c r="FK365" s="1"/>
  <c r="EE366"/>
  <c r="FK366" s="1"/>
  <c r="EE367"/>
  <c r="FK367" s="1"/>
  <c r="EE368"/>
  <c r="FK368" s="1"/>
  <c r="EE369"/>
  <c r="FK369" s="1"/>
  <c r="EE370"/>
  <c r="FK370" s="1"/>
  <c r="EE371"/>
  <c r="FK371" s="1"/>
  <c r="EE372"/>
  <c r="FK372" s="1"/>
  <c r="EE373"/>
  <c r="FK373" s="1"/>
  <c r="EE374"/>
  <c r="FK374" s="1"/>
  <c r="EE375"/>
  <c r="FK375" s="1"/>
  <c r="EE376"/>
  <c r="FK376" s="1"/>
  <c r="EE377"/>
  <c r="FK377" s="1"/>
  <c r="EE378"/>
  <c r="FK378" s="1"/>
  <c r="EE379"/>
  <c r="FK379" s="1"/>
  <c r="EE380"/>
  <c r="FK380" s="1"/>
  <c r="EE381"/>
  <c r="FK381" s="1"/>
  <c r="EE382"/>
  <c r="FK382" s="1"/>
  <c r="EE383"/>
  <c r="FK383" s="1"/>
  <c r="EE384"/>
  <c r="FK384" s="1"/>
  <c r="EE385"/>
  <c r="FK385" s="1"/>
  <c r="EE386"/>
  <c r="FK386" s="1"/>
  <c r="EE387"/>
  <c r="FK387" s="1"/>
  <c r="EE388"/>
  <c r="FK388" s="1"/>
  <c r="EE389"/>
  <c r="FK389" s="1"/>
  <c r="EE390"/>
  <c r="FK390" s="1"/>
  <c r="EE391"/>
  <c r="FK391" s="1"/>
  <c r="EE392"/>
  <c r="FK392" s="1"/>
  <c r="EE393"/>
  <c r="FK393" s="1"/>
  <c r="EE394"/>
  <c r="FK394" s="1"/>
  <c r="EE395"/>
  <c r="FK395" s="1"/>
  <c r="EE396"/>
  <c r="FK396" s="1"/>
  <c r="EE397"/>
  <c r="FK397" s="1"/>
  <c r="EE398"/>
  <c r="FK398" s="1"/>
  <c r="EE399"/>
  <c r="FK399" s="1"/>
  <c r="EE400"/>
  <c r="FK400" s="1"/>
  <c r="EE401"/>
  <c r="FK401" s="1"/>
  <c r="EE402"/>
  <c r="FK402" s="1"/>
  <c r="EE403"/>
  <c r="FK403" s="1"/>
  <c r="EE404"/>
  <c r="FK404" s="1"/>
  <c r="EE405"/>
  <c r="FK405" s="1"/>
  <c r="EE406"/>
  <c r="FK406" s="1"/>
  <c r="EE407"/>
  <c r="FK407" s="1"/>
  <c r="EE408"/>
  <c r="FK408" s="1"/>
  <c r="EE409"/>
  <c r="FK409" s="1"/>
  <c r="EE410"/>
  <c r="FK410" s="1"/>
  <c r="EE411"/>
  <c r="FK411" s="1"/>
  <c r="EE412"/>
  <c r="FK412" s="1"/>
  <c r="EE413"/>
  <c r="FK413" s="1"/>
  <c r="EE414"/>
  <c r="FK414" s="1"/>
  <c r="EE415"/>
  <c r="FK415" s="1"/>
  <c r="EE416"/>
  <c r="FK416" s="1"/>
  <c r="EE417"/>
  <c r="FK417" s="1"/>
  <c r="EE418"/>
  <c r="FK418" s="1"/>
  <c r="EE419"/>
  <c r="FK419" s="1"/>
  <c r="EE420"/>
  <c r="FK420" s="1"/>
  <c r="EE421"/>
  <c r="FK421" s="1"/>
  <c r="EE422"/>
  <c r="FK422" s="1"/>
  <c r="EE423"/>
  <c r="FK423" s="1"/>
  <c r="EE424"/>
  <c r="FK424" s="1"/>
  <c r="EE425"/>
  <c r="FK425" s="1"/>
  <c r="EE426"/>
  <c r="FK426" s="1"/>
  <c r="EE427"/>
  <c r="FK427" s="1"/>
  <c r="EE428"/>
  <c r="FK428" s="1"/>
  <c r="EE429"/>
  <c r="FK429" s="1"/>
  <c r="EE430"/>
  <c r="FK430" s="1"/>
  <c r="EE431"/>
  <c r="FK431" s="1"/>
  <c r="EE432"/>
  <c r="FK432" s="1"/>
  <c r="EE433"/>
  <c r="FK433" s="1"/>
  <c r="EE434"/>
  <c r="FK434" s="1"/>
  <c r="EE435"/>
  <c r="FK435" s="1"/>
  <c r="EE436"/>
  <c r="FK436" s="1"/>
  <c r="EE437"/>
  <c r="FK437" s="1"/>
  <c r="EE438"/>
  <c r="FK438" s="1"/>
  <c r="EE439"/>
  <c r="FK439" s="1"/>
  <c r="EE440"/>
  <c r="FK440" s="1"/>
  <c r="EE441"/>
  <c r="FK441" s="1"/>
  <c r="EE442"/>
  <c r="FK442" s="1"/>
  <c r="EE443"/>
  <c r="FK443" s="1"/>
  <c r="EE444"/>
  <c r="FK444" s="1"/>
  <c r="EE445"/>
  <c r="FK445" s="1"/>
  <c r="EE446"/>
  <c r="FK446" s="1"/>
  <c r="EE490"/>
  <c r="FK490" s="1"/>
  <c r="EE491"/>
  <c r="FK491" s="1"/>
  <c r="EE492"/>
  <c r="FK492" s="1"/>
  <c r="EE493"/>
  <c r="FK493" s="1"/>
  <c r="EE494"/>
  <c r="FK494" s="1"/>
  <c r="EE495"/>
  <c r="FK495" s="1"/>
  <c r="EE496"/>
  <c r="FK496" s="1"/>
  <c r="EE497"/>
  <c r="FK497" s="1"/>
  <c r="EE498"/>
  <c r="FK498" s="1"/>
  <c r="EE499"/>
  <c r="FK499" s="1"/>
  <c r="EE500"/>
  <c r="FK500" s="1"/>
  <c r="EE501"/>
  <c r="FK501" s="1"/>
  <c r="EE502"/>
  <c r="FK502" s="1"/>
  <c r="EE503"/>
  <c r="FK503" s="1"/>
  <c r="EE504"/>
  <c r="FK504" s="1"/>
  <c r="EE505"/>
  <c r="FK505" s="1"/>
  <c r="EE506"/>
  <c r="FK506" s="1"/>
  <c r="EE507"/>
  <c r="FK507" s="1"/>
  <c r="EE508"/>
  <c r="FK508" s="1"/>
  <c r="EB8"/>
  <c r="FH8" s="1"/>
  <c r="EB9"/>
  <c r="FH9" s="1"/>
  <c r="EB10"/>
  <c r="FH10" s="1"/>
  <c r="EB11"/>
  <c r="FH11" s="1"/>
  <c r="EB12"/>
  <c r="FH12" s="1"/>
  <c r="EB13"/>
  <c r="FH13" s="1"/>
  <c r="EB14"/>
  <c r="FH14" s="1"/>
  <c r="EB15"/>
  <c r="FH15" s="1"/>
  <c r="EB16"/>
  <c r="FH16" s="1"/>
  <c r="EB17"/>
  <c r="FH17" s="1"/>
  <c r="EB19"/>
  <c r="FH19" s="1"/>
  <c r="EB20"/>
  <c r="FH20" s="1"/>
  <c r="EB21"/>
  <c r="FH21" s="1"/>
  <c r="EB22"/>
  <c r="FH22" s="1"/>
  <c r="EB23"/>
  <c r="FH23" s="1"/>
  <c r="EB24"/>
  <c r="FH24" s="1"/>
  <c r="EB25"/>
  <c r="FH25" s="1"/>
  <c r="EB26"/>
  <c r="FH26" s="1"/>
  <c r="EB27"/>
  <c r="FH27" s="1"/>
  <c r="EB28"/>
  <c r="FH28" s="1"/>
  <c r="EB29"/>
  <c r="FH29" s="1"/>
  <c r="EB30"/>
  <c r="FH30" s="1"/>
  <c r="EB32"/>
  <c r="FH32" s="1"/>
  <c r="EB33"/>
  <c r="FH33" s="1"/>
  <c r="EB35"/>
  <c r="FH35" s="1"/>
  <c r="EB36"/>
  <c r="FH36" s="1"/>
  <c r="EB37"/>
  <c r="FH37" s="1"/>
  <c r="EB38"/>
  <c r="FH38" s="1"/>
  <c r="EB39"/>
  <c r="FH39" s="1"/>
  <c r="EB40"/>
  <c r="FH40" s="1"/>
  <c r="EB41"/>
  <c r="FH41" s="1"/>
  <c r="EB42"/>
  <c r="FH42" s="1"/>
  <c r="EB43"/>
  <c r="FH43" s="1"/>
  <c r="EB44"/>
  <c r="FH44" s="1"/>
  <c r="EB45"/>
  <c r="FH45" s="1"/>
  <c r="EB46"/>
  <c r="FH46" s="1"/>
  <c r="EB47"/>
  <c r="FH47" s="1"/>
  <c r="EB48"/>
  <c r="FH48" s="1"/>
  <c r="EB49"/>
  <c r="FH49" s="1"/>
  <c r="EB50"/>
  <c r="FH50" s="1"/>
  <c r="EB51"/>
  <c r="FH51" s="1"/>
  <c r="EB83"/>
  <c r="EB84"/>
  <c r="FH84" s="1"/>
  <c r="EB85"/>
  <c r="FH85" s="1"/>
  <c r="EB86"/>
  <c r="FH86" s="1"/>
  <c r="EB87"/>
  <c r="FH87" s="1"/>
  <c r="EB88"/>
  <c r="FH88" s="1"/>
  <c r="EB89"/>
  <c r="FH89" s="1"/>
  <c r="EB90"/>
  <c r="FH90" s="1"/>
  <c r="EB91"/>
  <c r="FH91" s="1"/>
  <c r="EB92"/>
  <c r="FH92" s="1"/>
  <c r="EB93"/>
  <c r="FH93" s="1"/>
  <c r="EB94"/>
  <c r="FH94" s="1"/>
  <c r="EB95"/>
  <c r="FH95" s="1"/>
  <c r="EB96"/>
  <c r="FH96" s="1"/>
  <c r="EB97"/>
  <c r="FH97" s="1"/>
  <c r="EB98"/>
  <c r="FH98" s="1"/>
  <c r="EB99"/>
  <c r="FH99" s="1"/>
  <c r="EB100"/>
  <c r="FH100" s="1"/>
  <c r="EB101"/>
  <c r="FH101" s="1"/>
  <c r="EB102"/>
  <c r="FH102" s="1"/>
  <c r="EB103"/>
  <c r="FH103" s="1"/>
  <c r="EB104"/>
  <c r="FH104" s="1"/>
  <c r="EB105"/>
  <c r="FH105" s="1"/>
  <c r="EB106"/>
  <c r="FH106" s="1"/>
  <c r="EB107"/>
  <c r="FH107" s="1"/>
  <c r="EB108"/>
  <c r="FH108" s="1"/>
  <c r="EB109"/>
  <c r="FH109" s="1"/>
  <c r="EB110"/>
  <c r="FH110" s="1"/>
  <c r="EB111"/>
  <c r="FH111" s="1"/>
  <c r="EB112"/>
  <c r="FH112" s="1"/>
  <c r="EB113"/>
  <c r="FH113" s="1"/>
  <c r="EB114"/>
  <c r="FH114" s="1"/>
  <c r="EB115"/>
  <c r="FH115" s="1"/>
  <c r="EB116"/>
  <c r="FH116" s="1"/>
  <c r="EB117"/>
  <c r="FH117" s="1"/>
  <c r="EB118"/>
  <c r="FH118" s="1"/>
  <c r="EB119"/>
  <c r="FH119" s="1"/>
  <c r="EB120"/>
  <c r="FH120" s="1"/>
  <c r="EB121"/>
  <c r="FH121" s="1"/>
  <c r="EB122"/>
  <c r="FH122" s="1"/>
  <c r="EB123"/>
  <c r="FH123" s="1"/>
  <c r="EB124"/>
  <c r="FH124" s="1"/>
  <c r="EB125"/>
  <c r="FH125" s="1"/>
  <c r="EB126"/>
  <c r="FH126" s="1"/>
  <c r="EB127"/>
  <c r="FH127" s="1"/>
  <c r="EB128"/>
  <c r="FH128" s="1"/>
  <c r="EB129"/>
  <c r="FH129" s="1"/>
  <c r="EB130"/>
  <c r="FH130" s="1"/>
  <c r="EB131"/>
  <c r="FH131" s="1"/>
  <c r="EB132"/>
  <c r="FH132" s="1"/>
  <c r="EB133"/>
  <c r="FH133" s="1"/>
  <c r="EB134"/>
  <c r="FH134" s="1"/>
  <c r="EB135"/>
  <c r="FH135" s="1"/>
  <c r="EB136"/>
  <c r="FH136" s="1"/>
  <c r="EB137"/>
  <c r="FH137" s="1"/>
  <c r="EB138"/>
  <c r="FH138" s="1"/>
  <c r="EB139"/>
  <c r="FH139" s="1"/>
  <c r="EB140"/>
  <c r="FH140" s="1"/>
  <c r="EB141"/>
  <c r="FH141" s="1"/>
  <c r="EB142"/>
  <c r="FH142" s="1"/>
  <c r="EB143"/>
  <c r="FH143" s="1"/>
  <c r="EB144"/>
  <c r="FH144" s="1"/>
  <c r="EB145"/>
  <c r="FH145" s="1"/>
  <c r="EB146"/>
  <c r="FH146" s="1"/>
  <c r="EB147"/>
  <c r="FH147" s="1"/>
  <c r="EB148"/>
  <c r="FH148" s="1"/>
  <c r="EB149"/>
  <c r="FH149" s="1"/>
  <c r="EB150"/>
  <c r="FH150" s="1"/>
  <c r="EB151"/>
  <c r="FH151" s="1"/>
  <c r="EB152"/>
  <c r="FH152" s="1"/>
  <c r="EB153"/>
  <c r="FH153" s="1"/>
  <c r="EB154"/>
  <c r="FH154" s="1"/>
  <c r="EB155"/>
  <c r="FH155" s="1"/>
  <c r="EB156"/>
  <c r="FH156" s="1"/>
  <c r="EB157"/>
  <c r="FH157" s="1"/>
  <c r="EB158"/>
  <c r="FH158" s="1"/>
  <c r="EB159"/>
  <c r="FH159" s="1"/>
  <c r="EB160"/>
  <c r="FH160" s="1"/>
  <c r="EB161"/>
  <c r="FH161" s="1"/>
  <c r="EB162"/>
  <c r="FH162" s="1"/>
  <c r="EB163"/>
  <c r="FH163" s="1"/>
  <c r="EB164"/>
  <c r="FH164" s="1"/>
  <c r="EB165"/>
  <c r="FH165" s="1"/>
  <c r="EB166"/>
  <c r="FH166" s="1"/>
  <c r="EB167"/>
  <c r="FH167" s="1"/>
  <c r="EB168"/>
  <c r="FH168" s="1"/>
  <c r="EB169"/>
  <c r="FH169" s="1"/>
  <c r="EB170"/>
  <c r="FH170" s="1"/>
  <c r="EB171"/>
  <c r="FH171" s="1"/>
  <c r="EB172"/>
  <c r="FH172" s="1"/>
  <c r="EB173"/>
  <c r="FH173" s="1"/>
  <c r="EB174"/>
  <c r="FH174" s="1"/>
  <c r="EB175"/>
  <c r="FH175" s="1"/>
  <c r="EB176"/>
  <c r="FH176" s="1"/>
  <c r="EB177"/>
  <c r="FH177" s="1"/>
  <c r="EB178"/>
  <c r="FH178" s="1"/>
  <c r="EB179"/>
  <c r="FH179" s="1"/>
  <c r="EB180"/>
  <c r="FH180" s="1"/>
  <c r="EB181"/>
  <c r="FH181" s="1"/>
  <c r="EB182"/>
  <c r="FH182" s="1"/>
  <c r="EB183"/>
  <c r="FH183" s="1"/>
  <c r="EB184"/>
  <c r="FH184" s="1"/>
  <c r="EB185"/>
  <c r="FH185" s="1"/>
  <c r="EB186"/>
  <c r="FH186" s="1"/>
  <c r="EB187"/>
  <c r="FH187" s="1"/>
  <c r="EB188"/>
  <c r="FH188" s="1"/>
  <c r="EB189"/>
  <c r="FH189" s="1"/>
  <c r="EB190"/>
  <c r="FH190" s="1"/>
  <c r="EB191"/>
  <c r="FH191" s="1"/>
  <c r="EB192"/>
  <c r="FH192" s="1"/>
  <c r="EB193"/>
  <c r="FH193" s="1"/>
  <c r="EB194"/>
  <c r="FH194" s="1"/>
  <c r="EB195"/>
  <c r="FH195" s="1"/>
  <c r="EB196"/>
  <c r="FH196" s="1"/>
  <c r="EB197"/>
  <c r="FH197" s="1"/>
  <c r="EB198"/>
  <c r="FH198" s="1"/>
  <c r="EB199"/>
  <c r="FH199" s="1"/>
  <c r="EB200"/>
  <c r="FH200" s="1"/>
  <c r="EB201"/>
  <c r="FH201" s="1"/>
  <c r="EB202"/>
  <c r="FH202" s="1"/>
  <c r="EB203"/>
  <c r="FH203" s="1"/>
  <c r="EB204"/>
  <c r="FH204" s="1"/>
  <c r="EB205"/>
  <c r="FH205" s="1"/>
  <c r="EB206"/>
  <c r="FH206" s="1"/>
  <c r="EB207"/>
  <c r="FH207" s="1"/>
  <c r="EB208"/>
  <c r="FH208" s="1"/>
  <c r="EB209"/>
  <c r="FH209" s="1"/>
  <c r="EB210"/>
  <c r="FH210" s="1"/>
  <c r="EB211"/>
  <c r="FH211" s="1"/>
  <c r="EB212"/>
  <c r="FH212" s="1"/>
  <c r="EB213"/>
  <c r="FH213" s="1"/>
  <c r="EB214"/>
  <c r="FH214" s="1"/>
  <c r="EB215"/>
  <c r="FH215" s="1"/>
  <c r="EB216"/>
  <c r="FH216" s="1"/>
  <c r="EB217"/>
  <c r="FH217" s="1"/>
  <c r="EB218"/>
  <c r="FH218" s="1"/>
  <c r="EB219"/>
  <c r="FH219" s="1"/>
  <c r="EB220"/>
  <c r="FH220" s="1"/>
  <c r="EB221"/>
  <c r="FH221" s="1"/>
  <c r="EB222"/>
  <c r="FH222" s="1"/>
  <c r="EB223"/>
  <c r="FH223" s="1"/>
  <c r="EB224"/>
  <c r="FH224" s="1"/>
  <c r="EB225"/>
  <c r="FH225" s="1"/>
  <c r="EB226"/>
  <c r="FH226" s="1"/>
  <c r="EB227"/>
  <c r="FH227" s="1"/>
  <c r="EB228"/>
  <c r="FH228" s="1"/>
  <c r="EB229"/>
  <c r="FH229" s="1"/>
  <c r="EB230"/>
  <c r="FH230" s="1"/>
  <c r="EB231"/>
  <c r="FH231" s="1"/>
  <c r="EB232"/>
  <c r="FH232" s="1"/>
  <c r="EB233"/>
  <c r="FH233" s="1"/>
  <c r="EB234"/>
  <c r="FH234" s="1"/>
  <c r="EB235"/>
  <c r="FH235" s="1"/>
  <c r="EB236"/>
  <c r="FH236" s="1"/>
  <c r="EB237"/>
  <c r="FH237" s="1"/>
  <c r="EB238"/>
  <c r="FH238" s="1"/>
  <c r="EB239"/>
  <c r="FH239" s="1"/>
  <c r="EB240"/>
  <c r="FH240" s="1"/>
  <c r="EB241"/>
  <c r="FH241" s="1"/>
  <c r="EB242"/>
  <c r="FH242" s="1"/>
  <c r="EB243"/>
  <c r="FH243" s="1"/>
  <c r="EB244"/>
  <c r="FH244" s="1"/>
  <c r="EB245"/>
  <c r="FH245" s="1"/>
  <c r="EB246"/>
  <c r="FH246" s="1"/>
  <c r="EB247"/>
  <c r="FH247" s="1"/>
  <c r="EB248"/>
  <c r="FH248" s="1"/>
  <c r="EB249"/>
  <c r="FH249" s="1"/>
  <c r="EB250"/>
  <c r="FH250" s="1"/>
  <c r="EB251"/>
  <c r="FH251" s="1"/>
  <c r="EB252"/>
  <c r="FH252" s="1"/>
  <c r="EB253"/>
  <c r="FH253" s="1"/>
  <c r="EB254"/>
  <c r="FH254" s="1"/>
  <c r="EB255"/>
  <c r="FH255" s="1"/>
  <c r="EB256"/>
  <c r="FH256" s="1"/>
  <c r="EB257"/>
  <c r="FH257" s="1"/>
  <c r="EB258"/>
  <c r="FH258" s="1"/>
  <c r="EB259"/>
  <c r="FH259" s="1"/>
  <c r="EB260"/>
  <c r="FH260" s="1"/>
  <c r="EB261"/>
  <c r="FH261" s="1"/>
  <c r="EB262"/>
  <c r="FH262" s="1"/>
  <c r="EB263"/>
  <c r="FH263" s="1"/>
  <c r="EB264"/>
  <c r="FH264" s="1"/>
  <c r="EB295"/>
  <c r="FH295" s="1"/>
  <c r="EB296"/>
  <c r="FH296" s="1"/>
  <c r="EB297"/>
  <c r="FH297" s="1"/>
  <c r="EB298"/>
  <c r="FH298" s="1"/>
  <c r="EB299"/>
  <c r="FH299" s="1"/>
  <c r="EB300"/>
  <c r="FH300" s="1"/>
  <c r="EB301"/>
  <c r="FH301" s="1"/>
  <c r="EB302"/>
  <c r="FH302" s="1"/>
  <c r="EB303"/>
  <c r="FH303" s="1"/>
  <c r="EB304"/>
  <c r="FH304" s="1"/>
  <c r="EB305"/>
  <c r="FH305" s="1"/>
  <c r="EB306"/>
  <c r="FH306" s="1"/>
  <c r="EB307"/>
  <c r="FH307" s="1"/>
  <c r="EB308"/>
  <c r="FH308" s="1"/>
  <c r="EB309"/>
  <c r="FH309" s="1"/>
  <c r="EB310"/>
  <c r="FH310" s="1"/>
  <c r="EB311"/>
  <c r="FH311" s="1"/>
  <c r="EB312"/>
  <c r="FH312" s="1"/>
  <c r="EB313"/>
  <c r="FH313" s="1"/>
  <c r="EB314"/>
  <c r="FH314" s="1"/>
  <c r="EB315"/>
  <c r="FH315" s="1"/>
  <c r="EB316"/>
  <c r="FH316" s="1"/>
  <c r="EB317"/>
  <c r="FH317" s="1"/>
  <c r="EB318"/>
  <c r="FH318" s="1"/>
  <c r="EB319"/>
  <c r="FH319" s="1"/>
  <c r="EB320"/>
  <c r="FH320" s="1"/>
  <c r="EB321"/>
  <c r="FH321" s="1"/>
  <c r="EB322"/>
  <c r="FH322" s="1"/>
  <c r="EB323"/>
  <c r="FH323" s="1"/>
  <c r="EB324"/>
  <c r="FH324" s="1"/>
  <c r="EB325"/>
  <c r="FH325" s="1"/>
  <c r="EB326"/>
  <c r="FH326" s="1"/>
  <c r="EB327"/>
  <c r="FH327" s="1"/>
  <c r="EB328"/>
  <c r="FH328" s="1"/>
  <c r="EB329"/>
  <c r="FH329" s="1"/>
  <c r="EB330"/>
  <c r="FH330" s="1"/>
  <c r="EB331"/>
  <c r="FH331" s="1"/>
  <c r="EB332"/>
  <c r="FH332" s="1"/>
  <c r="EB333"/>
  <c r="FH333" s="1"/>
  <c r="EB334"/>
  <c r="FH334" s="1"/>
  <c r="EB335"/>
  <c r="FH335" s="1"/>
  <c r="EB336"/>
  <c r="FH336" s="1"/>
  <c r="EB337"/>
  <c r="FH337" s="1"/>
  <c r="EB338"/>
  <c r="FH338" s="1"/>
  <c r="EB339"/>
  <c r="FH339" s="1"/>
  <c r="EB340"/>
  <c r="FH340" s="1"/>
  <c r="EB341"/>
  <c r="FH341" s="1"/>
  <c r="EB342"/>
  <c r="FH342" s="1"/>
  <c r="EB343"/>
  <c r="FH343" s="1"/>
  <c r="EB344"/>
  <c r="FH344" s="1"/>
  <c r="EB345"/>
  <c r="FH345" s="1"/>
  <c r="EB346"/>
  <c r="FH346" s="1"/>
  <c r="EB347"/>
  <c r="FH347" s="1"/>
  <c r="EB348"/>
  <c r="FH348" s="1"/>
  <c r="EB349"/>
  <c r="FH349" s="1"/>
  <c r="EB350"/>
  <c r="FH350" s="1"/>
  <c r="EB351"/>
  <c r="FH351" s="1"/>
  <c r="EB352"/>
  <c r="FH352" s="1"/>
  <c r="EB353"/>
  <c r="FH353" s="1"/>
  <c r="EB354"/>
  <c r="FH354" s="1"/>
  <c r="EB355"/>
  <c r="FH355" s="1"/>
  <c r="EB356"/>
  <c r="FH356" s="1"/>
  <c r="EB357"/>
  <c r="FH357" s="1"/>
  <c r="EB358"/>
  <c r="FH358" s="1"/>
  <c r="EB359"/>
  <c r="FH359" s="1"/>
  <c r="EB360"/>
  <c r="FH360" s="1"/>
  <c r="EB361"/>
  <c r="FH361" s="1"/>
  <c r="EB362"/>
  <c r="FH362" s="1"/>
  <c r="EB363"/>
  <c r="FH363" s="1"/>
  <c r="EB364"/>
  <c r="FH364" s="1"/>
  <c r="EB365"/>
  <c r="FH365" s="1"/>
  <c r="EB366"/>
  <c r="FH366" s="1"/>
  <c r="EB367"/>
  <c r="FH367" s="1"/>
  <c r="EB368"/>
  <c r="FH368" s="1"/>
  <c r="EB369"/>
  <c r="FH369" s="1"/>
  <c r="EB370"/>
  <c r="FH370" s="1"/>
  <c r="EB371"/>
  <c r="FH371" s="1"/>
  <c r="EB372"/>
  <c r="FH372" s="1"/>
  <c r="EB373"/>
  <c r="FH373" s="1"/>
  <c r="EB374"/>
  <c r="FH374" s="1"/>
  <c r="EB375"/>
  <c r="FH375" s="1"/>
  <c r="EB376"/>
  <c r="FH376" s="1"/>
  <c r="EB377"/>
  <c r="FH377" s="1"/>
  <c r="EB378"/>
  <c r="FH378" s="1"/>
  <c r="EB379"/>
  <c r="FH379" s="1"/>
  <c r="EB380"/>
  <c r="FH380" s="1"/>
  <c r="EB381"/>
  <c r="FH381" s="1"/>
  <c r="EB382"/>
  <c r="FH382" s="1"/>
  <c r="EB383"/>
  <c r="FH383" s="1"/>
  <c r="EB384"/>
  <c r="FH384" s="1"/>
  <c r="EB385"/>
  <c r="FH385" s="1"/>
  <c r="EB386"/>
  <c r="FH386" s="1"/>
  <c r="EB387"/>
  <c r="FH387" s="1"/>
  <c r="EB388"/>
  <c r="FH388" s="1"/>
  <c r="EB389"/>
  <c r="FH389" s="1"/>
  <c r="EB390"/>
  <c r="FH390" s="1"/>
  <c r="EB391"/>
  <c r="FH391" s="1"/>
  <c r="EB392"/>
  <c r="FH392" s="1"/>
  <c r="EB393"/>
  <c r="FH393" s="1"/>
  <c r="EB394"/>
  <c r="FH394" s="1"/>
  <c r="EB395"/>
  <c r="FH395" s="1"/>
  <c r="EB396"/>
  <c r="FH396" s="1"/>
  <c r="EB397"/>
  <c r="FH397" s="1"/>
  <c r="EB398"/>
  <c r="FH398" s="1"/>
  <c r="EB399"/>
  <c r="FH399" s="1"/>
  <c r="EB400"/>
  <c r="FH400" s="1"/>
  <c r="EB401"/>
  <c r="FH401" s="1"/>
  <c r="EB402"/>
  <c r="FH402" s="1"/>
  <c r="EB403"/>
  <c r="FH403" s="1"/>
  <c r="EB404"/>
  <c r="FH404" s="1"/>
  <c r="EB405"/>
  <c r="FH405" s="1"/>
  <c r="EB406"/>
  <c r="FH406" s="1"/>
  <c r="EB407"/>
  <c r="FH407" s="1"/>
  <c r="EB408"/>
  <c r="FH408" s="1"/>
  <c r="EB409"/>
  <c r="FH409" s="1"/>
  <c r="EB410"/>
  <c r="FH410" s="1"/>
  <c r="EB411"/>
  <c r="FH411" s="1"/>
  <c r="EB412"/>
  <c r="FH412" s="1"/>
  <c r="EB413"/>
  <c r="FH413" s="1"/>
  <c r="EB414"/>
  <c r="FH414" s="1"/>
  <c r="EB415"/>
  <c r="FH415" s="1"/>
  <c r="EB416"/>
  <c r="FH416" s="1"/>
  <c r="EB417"/>
  <c r="FH417" s="1"/>
  <c r="EB418"/>
  <c r="FH418" s="1"/>
  <c r="EB419"/>
  <c r="FH419" s="1"/>
  <c r="EB420"/>
  <c r="FH420" s="1"/>
  <c r="EB421"/>
  <c r="FH421" s="1"/>
  <c r="EB422"/>
  <c r="FH422" s="1"/>
  <c r="EB423"/>
  <c r="FH423" s="1"/>
  <c r="EB424"/>
  <c r="FH424" s="1"/>
  <c r="EB425"/>
  <c r="FH425" s="1"/>
  <c r="EB426"/>
  <c r="FH426" s="1"/>
  <c r="EB427"/>
  <c r="FH427" s="1"/>
  <c r="EB428"/>
  <c r="FH428" s="1"/>
  <c r="EB429"/>
  <c r="FH429" s="1"/>
  <c r="EB430"/>
  <c r="FH430" s="1"/>
  <c r="EB431"/>
  <c r="FH431" s="1"/>
  <c r="EB432"/>
  <c r="FH432" s="1"/>
  <c r="EB433"/>
  <c r="FH433" s="1"/>
  <c r="EB434"/>
  <c r="FH434" s="1"/>
  <c r="EB435"/>
  <c r="FH435" s="1"/>
  <c r="EB436"/>
  <c r="FH436" s="1"/>
  <c r="EB437"/>
  <c r="FH437" s="1"/>
  <c r="EB438"/>
  <c r="FH438" s="1"/>
  <c r="EB439"/>
  <c r="FH439" s="1"/>
  <c r="EB440"/>
  <c r="FH440" s="1"/>
  <c r="EB441"/>
  <c r="FH441" s="1"/>
  <c r="EB442"/>
  <c r="FH442" s="1"/>
  <c r="EB443"/>
  <c r="FH443" s="1"/>
  <c r="EB444"/>
  <c r="FH444" s="1"/>
  <c r="EB445"/>
  <c r="FH445" s="1"/>
  <c r="EB446"/>
  <c r="FH446" s="1"/>
  <c r="EB490"/>
  <c r="FH490" s="1"/>
  <c r="EB491"/>
  <c r="FH491" s="1"/>
  <c r="EB492"/>
  <c r="FH492" s="1"/>
  <c r="EB493"/>
  <c r="FH493" s="1"/>
  <c r="EB494"/>
  <c r="FH494" s="1"/>
  <c r="EB495"/>
  <c r="FH495" s="1"/>
  <c r="EB496"/>
  <c r="FH496" s="1"/>
  <c r="EB497"/>
  <c r="FH497" s="1"/>
  <c r="EB498"/>
  <c r="FH498" s="1"/>
  <c r="EB499"/>
  <c r="FH499" s="1"/>
  <c r="EB500"/>
  <c r="FH500" s="1"/>
  <c r="EB501"/>
  <c r="FH501" s="1"/>
  <c r="EB502"/>
  <c r="FH502" s="1"/>
  <c r="EB503"/>
  <c r="FH503" s="1"/>
  <c r="EB504"/>
  <c r="FH504" s="1"/>
  <c r="EB505"/>
  <c r="FH505" s="1"/>
  <c r="EB506"/>
  <c r="FH506" s="1"/>
  <c r="EB507"/>
  <c r="FH507" s="1"/>
  <c r="EB508"/>
  <c r="FH508" s="1"/>
  <c r="EA8"/>
  <c r="FG8" s="1"/>
  <c r="EA9"/>
  <c r="FG9" s="1"/>
  <c r="EA10"/>
  <c r="FG10" s="1"/>
  <c r="EA11"/>
  <c r="FG11" s="1"/>
  <c r="EA12"/>
  <c r="FG12" s="1"/>
  <c r="EA13"/>
  <c r="FG13" s="1"/>
  <c r="EA14"/>
  <c r="FG14" s="1"/>
  <c r="EA15"/>
  <c r="FG15" s="1"/>
  <c r="EA16"/>
  <c r="FG16" s="1"/>
  <c r="EA17"/>
  <c r="FG17" s="1"/>
  <c r="EA19"/>
  <c r="FG19" s="1"/>
  <c r="EA20"/>
  <c r="FG20" s="1"/>
  <c r="EA21"/>
  <c r="FG21" s="1"/>
  <c r="EA22"/>
  <c r="FG22" s="1"/>
  <c r="EA23"/>
  <c r="FG23" s="1"/>
  <c r="EA24"/>
  <c r="FG24" s="1"/>
  <c r="EA25"/>
  <c r="FG25" s="1"/>
  <c r="EA26"/>
  <c r="FG26" s="1"/>
  <c r="EA27"/>
  <c r="FG27" s="1"/>
  <c r="EA28"/>
  <c r="FG28" s="1"/>
  <c r="EA29"/>
  <c r="FG29" s="1"/>
  <c r="EA30"/>
  <c r="FG30" s="1"/>
  <c r="EA32"/>
  <c r="FG32" s="1"/>
  <c r="EA33"/>
  <c r="FG33" s="1"/>
  <c r="EA35"/>
  <c r="FG35" s="1"/>
  <c r="EA36"/>
  <c r="FG36" s="1"/>
  <c r="EA37"/>
  <c r="FG37" s="1"/>
  <c r="EA38"/>
  <c r="FG38" s="1"/>
  <c r="EA39"/>
  <c r="FG39" s="1"/>
  <c r="EA40"/>
  <c r="FG40" s="1"/>
  <c r="EA41"/>
  <c r="FG41" s="1"/>
  <c r="EA42"/>
  <c r="FG42" s="1"/>
  <c r="EA43"/>
  <c r="FG43" s="1"/>
  <c r="EA44"/>
  <c r="FG44" s="1"/>
  <c r="EA45"/>
  <c r="FG45" s="1"/>
  <c r="EA46"/>
  <c r="FG46" s="1"/>
  <c r="EA47"/>
  <c r="FG47" s="1"/>
  <c r="EA48"/>
  <c r="FG48" s="1"/>
  <c r="EA49"/>
  <c r="FG49" s="1"/>
  <c r="EA50"/>
  <c r="FG50" s="1"/>
  <c r="EA51"/>
  <c r="FG51" s="1"/>
  <c r="EA83"/>
  <c r="EA84"/>
  <c r="FG84" s="1"/>
  <c r="EA85"/>
  <c r="FG85" s="1"/>
  <c r="EA86"/>
  <c r="FG86" s="1"/>
  <c r="EA87"/>
  <c r="FG87" s="1"/>
  <c r="EA88"/>
  <c r="FG88" s="1"/>
  <c r="EA89"/>
  <c r="FG89" s="1"/>
  <c r="EA90"/>
  <c r="FG90" s="1"/>
  <c r="EA91"/>
  <c r="FG91" s="1"/>
  <c r="EA92"/>
  <c r="FG92" s="1"/>
  <c r="EA93"/>
  <c r="FG93" s="1"/>
  <c r="EA94"/>
  <c r="FG94" s="1"/>
  <c r="EA95"/>
  <c r="FG95" s="1"/>
  <c r="EA96"/>
  <c r="FG96" s="1"/>
  <c r="EA97"/>
  <c r="FG97" s="1"/>
  <c r="EA98"/>
  <c r="FG98" s="1"/>
  <c r="EA99"/>
  <c r="FG99" s="1"/>
  <c r="EA100"/>
  <c r="FG100" s="1"/>
  <c r="EA101"/>
  <c r="FG101" s="1"/>
  <c r="EA102"/>
  <c r="FG102" s="1"/>
  <c r="EA103"/>
  <c r="FG103" s="1"/>
  <c r="EA104"/>
  <c r="FG104" s="1"/>
  <c r="EA105"/>
  <c r="FG105" s="1"/>
  <c r="EA106"/>
  <c r="FG106" s="1"/>
  <c r="EA107"/>
  <c r="FG107" s="1"/>
  <c r="EA108"/>
  <c r="FG108" s="1"/>
  <c r="EA109"/>
  <c r="FG109" s="1"/>
  <c r="EA110"/>
  <c r="FG110" s="1"/>
  <c r="EA111"/>
  <c r="FG111" s="1"/>
  <c r="EA112"/>
  <c r="FG112" s="1"/>
  <c r="EA113"/>
  <c r="FG113" s="1"/>
  <c r="EA114"/>
  <c r="FG114" s="1"/>
  <c r="EA115"/>
  <c r="FG115" s="1"/>
  <c r="EA116"/>
  <c r="FG116" s="1"/>
  <c r="EA117"/>
  <c r="FG117" s="1"/>
  <c r="EA118"/>
  <c r="FG118" s="1"/>
  <c r="EA119"/>
  <c r="FG119" s="1"/>
  <c r="EA120"/>
  <c r="FG120" s="1"/>
  <c r="EA121"/>
  <c r="FG121" s="1"/>
  <c r="EA122"/>
  <c r="FG122" s="1"/>
  <c r="EA123"/>
  <c r="FG123" s="1"/>
  <c r="EA124"/>
  <c r="FG124" s="1"/>
  <c r="EA125"/>
  <c r="FG125" s="1"/>
  <c r="EA126"/>
  <c r="FG126" s="1"/>
  <c r="EA127"/>
  <c r="FG127" s="1"/>
  <c r="EA128"/>
  <c r="FG128" s="1"/>
  <c r="EA129"/>
  <c r="FG129" s="1"/>
  <c r="EA130"/>
  <c r="FG130" s="1"/>
  <c r="EA131"/>
  <c r="FG131" s="1"/>
  <c r="EA132"/>
  <c r="FG132" s="1"/>
  <c r="EA133"/>
  <c r="FG133" s="1"/>
  <c r="EA134"/>
  <c r="FG134" s="1"/>
  <c r="EA135"/>
  <c r="FG135" s="1"/>
  <c r="EA136"/>
  <c r="FG136" s="1"/>
  <c r="EA137"/>
  <c r="FG137" s="1"/>
  <c r="EA138"/>
  <c r="FG138" s="1"/>
  <c r="EA139"/>
  <c r="FG139" s="1"/>
  <c r="EA140"/>
  <c r="FG140" s="1"/>
  <c r="EA141"/>
  <c r="FG141" s="1"/>
  <c r="EA142"/>
  <c r="FG142" s="1"/>
  <c r="EA143"/>
  <c r="FG143" s="1"/>
  <c r="EA144"/>
  <c r="FG144" s="1"/>
  <c r="EA145"/>
  <c r="FG145" s="1"/>
  <c r="EA146"/>
  <c r="FG146" s="1"/>
  <c r="EA147"/>
  <c r="FG147" s="1"/>
  <c r="EA148"/>
  <c r="FG148" s="1"/>
  <c r="EA149"/>
  <c r="FG149" s="1"/>
  <c r="EA150"/>
  <c r="FG150" s="1"/>
  <c r="EA151"/>
  <c r="FG151" s="1"/>
  <c r="EA152"/>
  <c r="FG152" s="1"/>
  <c r="EA153"/>
  <c r="FG153" s="1"/>
  <c r="EA154"/>
  <c r="FG154" s="1"/>
  <c r="EA155"/>
  <c r="FG155" s="1"/>
  <c r="EA156"/>
  <c r="FG156" s="1"/>
  <c r="EA157"/>
  <c r="FG157" s="1"/>
  <c r="EA158"/>
  <c r="FG158" s="1"/>
  <c r="EA159"/>
  <c r="FG159" s="1"/>
  <c r="EA160"/>
  <c r="FG160" s="1"/>
  <c r="EA161"/>
  <c r="FG161" s="1"/>
  <c r="EA162"/>
  <c r="FG162" s="1"/>
  <c r="EA163"/>
  <c r="FG163" s="1"/>
  <c r="EA164"/>
  <c r="FG164" s="1"/>
  <c r="EA165"/>
  <c r="FG165" s="1"/>
  <c r="EA166"/>
  <c r="FG166" s="1"/>
  <c r="EA167"/>
  <c r="FG167" s="1"/>
  <c r="EA168"/>
  <c r="FG168" s="1"/>
  <c r="EA169"/>
  <c r="FG169" s="1"/>
  <c r="EA170"/>
  <c r="FG170" s="1"/>
  <c r="EA171"/>
  <c r="FG171" s="1"/>
  <c r="EA172"/>
  <c r="FG172" s="1"/>
  <c r="EA173"/>
  <c r="FG173" s="1"/>
  <c r="EA174"/>
  <c r="FG174" s="1"/>
  <c r="EA175"/>
  <c r="FG175" s="1"/>
  <c r="EA176"/>
  <c r="FG176" s="1"/>
  <c r="EA177"/>
  <c r="FG177" s="1"/>
  <c r="EA178"/>
  <c r="FG178" s="1"/>
  <c r="EA179"/>
  <c r="FG179" s="1"/>
  <c r="EA180"/>
  <c r="FG180" s="1"/>
  <c r="EA181"/>
  <c r="FG181" s="1"/>
  <c r="EA182"/>
  <c r="FG182" s="1"/>
  <c r="EA183"/>
  <c r="FG183" s="1"/>
  <c r="EA184"/>
  <c r="FG184" s="1"/>
  <c r="EA185"/>
  <c r="FG185" s="1"/>
  <c r="EA186"/>
  <c r="FG186" s="1"/>
  <c r="EA187"/>
  <c r="FG187" s="1"/>
  <c r="EA188"/>
  <c r="FG188" s="1"/>
  <c r="EA189"/>
  <c r="FG189" s="1"/>
  <c r="EA190"/>
  <c r="FG190" s="1"/>
  <c r="EA191"/>
  <c r="FG191" s="1"/>
  <c r="EA192"/>
  <c r="FG192" s="1"/>
  <c r="EA193"/>
  <c r="FG193" s="1"/>
  <c r="EA194"/>
  <c r="FG194" s="1"/>
  <c r="EA195"/>
  <c r="FG195" s="1"/>
  <c r="EA196"/>
  <c r="FG196" s="1"/>
  <c r="EA197"/>
  <c r="FG197" s="1"/>
  <c r="EA198"/>
  <c r="FG198" s="1"/>
  <c r="EA199"/>
  <c r="FG199" s="1"/>
  <c r="EA200"/>
  <c r="FG200" s="1"/>
  <c r="EA201"/>
  <c r="FG201" s="1"/>
  <c r="EA202"/>
  <c r="FG202" s="1"/>
  <c r="EA203"/>
  <c r="FG203" s="1"/>
  <c r="EA204"/>
  <c r="FG204" s="1"/>
  <c r="EA205"/>
  <c r="FG205" s="1"/>
  <c r="EA206"/>
  <c r="FG206" s="1"/>
  <c r="EA207"/>
  <c r="FG207" s="1"/>
  <c r="EA208"/>
  <c r="FG208" s="1"/>
  <c r="EA209"/>
  <c r="FG209" s="1"/>
  <c r="EA210"/>
  <c r="FG210" s="1"/>
  <c r="EA211"/>
  <c r="FG211" s="1"/>
  <c r="EA212"/>
  <c r="FG212" s="1"/>
  <c r="EA213"/>
  <c r="FG213" s="1"/>
  <c r="EA214"/>
  <c r="FG214" s="1"/>
  <c r="EA215"/>
  <c r="FG215" s="1"/>
  <c r="EA216"/>
  <c r="FG216" s="1"/>
  <c r="EA217"/>
  <c r="FG217" s="1"/>
  <c r="EA218"/>
  <c r="FG218" s="1"/>
  <c r="EA219"/>
  <c r="FG219" s="1"/>
  <c r="EA220"/>
  <c r="FG220" s="1"/>
  <c r="EA221"/>
  <c r="FG221" s="1"/>
  <c r="EA222"/>
  <c r="FG222" s="1"/>
  <c r="EA223"/>
  <c r="FG223" s="1"/>
  <c r="EA224"/>
  <c r="FG224" s="1"/>
  <c r="EA225"/>
  <c r="FG225" s="1"/>
  <c r="EA226"/>
  <c r="FG226" s="1"/>
  <c r="EA227"/>
  <c r="FG227" s="1"/>
  <c r="EA228"/>
  <c r="FG228" s="1"/>
  <c r="EA229"/>
  <c r="FG229" s="1"/>
  <c r="EA230"/>
  <c r="FG230" s="1"/>
  <c r="EA231"/>
  <c r="FG231" s="1"/>
  <c r="EA232"/>
  <c r="FG232" s="1"/>
  <c r="EA233"/>
  <c r="FG233" s="1"/>
  <c r="EA234"/>
  <c r="FG234" s="1"/>
  <c r="EA235"/>
  <c r="FG235" s="1"/>
  <c r="EA236"/>
  <c r="FG236" s="1"/>
  <c r="EA237"/>
  <c r="FG237" s="1"/>
  <c r="EA238"/>
  <c r="FG238" s="1"/>
  <c r="EA239"/>
  <c r="FG239" s="1"/>
  <c r="EA240"/>
  <c r="FG240" s="1"/>
  <c r="EA241"/>
  <c r="FG241" s="1"/>
  <c r="EA242"/>
  <c r="FG242" s="1"/>
  <c r="EA243"/>
  <c r="FG243" s="1"/>
  <c r="EA244"/>
  <c r="FG244" s="1"/>
  <c r="EA245"/>
  <c r="FG245" s="1"/>
  <c r="EA246"/>
  <c r="FG246" s="1"/>
  <c r="EA247"/>
  <c r="FG247" s="1"/>
  <c r="EA248"/>
  <c r="FG248" s="1"/>
  <c r="EA249"/>
  <c r="FG249" s="1"/>
  <c r="EA250"/>
  <c r="FG250" s="1"/>
  <c r="EA251"/>
  <c r="FG251" s="1"/>
  <c r="EA252"/>
  <c r="FG252" s="1"/>
  <c r="EA253"/>
  <c r="FG253" s="1"/>
  <c r="EA254"/>
  <c r="FG254" s="1"/>
  <c r="EA255"/>
  <c r="FG255" s="1"/>
  <c r="EA256"/>
  <c r="FG256" s="1"/>
  <c r="EA257"/>
  <c r="FG257" s="1"/>
  <c r="EA258"/>
  <c r="FG258" s="1"/>
  <c r="EA259"/>
  <c r="FG259" s="1"/>
  <c r="EA260"/>
  <c r="FG260" s="1"/>
  <c r="EA261"/>
  <c r="FG261" s="1"/>
  <c r="EA262"/>
  <c r="FG262" s="1"/>
  <c r="EA263"/>
  <c r="FG263" s="1"/>
  <c r="EA264"/>
  <c r="FG264" s="1"/>
  <c r="EA295"/>
  <c r="FG295" s="1"/>
  <c r="EA296"/>
  <c r="FG296" s="1"/>
  <c r="EA297"/>
  <c r="FG297" s="1"/>
  <c r="EA298"/>
  <c r="FG298" s="1"/>
  <c r="EA299"/>
  <c r="FG299" s="1"/>
  <c r="EA300"/>
  <c r="FG300" s="1"/>
  <c r="EA301"/>
  <c r="FG301" s="1"/>
  <c r="EA302"/>
  <c r="FG302" s="1"/>
  <c r="EA303"/>
  <c r="FG303" s="1"/>
  <c r="EA304"/>
  <c r="FG304" s="1"/>
  <c r="EA305"/>
  <c r="FG305" s="1"/>
  <c r="EA306"/>
  <c r="FG306" s="1"/>
  <c r="EA307"/>
  <c r="FG307" s="1"/>
  <c r="EA308"/>
  <c r="FG308" s="1"/>
  <c r="EA309"/>
  <c r="FG309" s="1"/>
  <c r="EA310"/>
  <c r="FG310" s="1"/>
  <c r="EA311"/>
  <c r="FG311" s="1"/>
  <c r="EA312"/>
  <c r="FG312" s="1"/>
  <c r="EA313"/>
  <c r="FG313" s="1"/>
  <c r="EA314"/>
  <c r="FG314" s="1"/>
  <c r="EA315"/>
  <c r="FG315" s="1"/>
  <c r="EA316"/>
  <c r="FG316" s="1"/>
  <c r="EA317"/>
  <c r="FG317" s="1"/>
  <c r="EA318"/>
  <c r="FG318" s="1"/>
  <c r="EA319"/>
  <c r="FG319" s="1"/>
  <c r="EA320"/>
  <c r="FG320" s="1"/>
  <c r="EA321"/>
  <c r="FG321" s="1"/>
  <c r="EA322"/>
  <c r="FG322" s="1"/>
  <c r="EA323"/>
  <c r="FG323" s="1"/>
  <c r="EA324"/>
  <c r="FG324" s="1"/>
  <c r="EA325"/>
  <c r="FG325" s="1"/>
  <c r="EA326"/>
  <c r="FG326" s="1"/>
  <c r="EA327"/>
  <c r="FG327" s="1"/>
  <c r="EA328"/>
  <c r="FG328" s="1"/>
  <c r="EA329"/>
  <c r="FG329" s="1"/>
  <c r="EA330"/>
  <c r="FG330" s="1"/>
  <c r="EA331"/>
  <c r="FG331" s="1"/>
  <c r="EA332"/>
  <c r="FG332" s="1"/>
  <c r="EA333"/>
  <c r="FG333" s="1"/>
  <c r="EA334"/>
  <c r="FG334" s="1"/>
  <c r="EA335"/>
  <c r="FG335" s="1"/>
  <c r="EA336"/>
  <c r="FG336" s="1"/>
  <c r="EA337"/>
  <c r="FG337" s="1"/>
  <c r="EA338"/>
  <c r="FG338" s="1"/>
  <c r="EA339"/>
  <c r="FG339" s="1"/>
  <c r="EA340"/>
  <c r="FG340" s="1"/>
  <c r="EA341"/>
  <c r="FG341" s="1"/>
  <c r="EA342"/>
  <c r="FG342" s="1"/>
  <c r="EA343"/>
  <c r="FG343" s="1"/>
  <c r="EA344"/>
  <c r="FG344" s="1"/>
  <c r="EA345"/>
  <c r="FG345" s="1"/>
  <c r="EA346"/>
  <c r="FG346" s="1"/>
  <c r="EA347"/>
  <c r="FG347" s="1"/>
  <c r="EA348"/>
  <c r="FG348" s="1"/>
  <c r="EA349"/>
  <c r="FG349" s="1"/>
  <c r="EA350"/>
  <c r="FG350" s="1"/>
  <c r="EA351"/>
  <c r="FG351" s="1"/>
  <c r="EA352"/>
  <c r="FG352" s="1"/>
  <c r="EA353"/>
  <c r="FG353" s="1"/>
  <c r="EA354"/>
  <c r="FG354" s="1"/>
  <c r="EA355"/>
  <c r="FG355" s="1"/>
  <c r="EA356"/>
  <c r="FG356" s="1"/>
  <c r="EA357"/>
  <c r="FG357" s="1"/>
  <c r="EA358"/>
  <c r="FG358" s="1"/>
  <c r="EA359"/>
  <c r="FG359" s="1"/>
  <c r="EA360"/>
  <c r="FG360" s="1"/>
  <c r="EA361"/>
  <c r="FG361" s="1"/>
  <c r="EA362"/>
  <c r="FG362" s="1"/>
  <c r="EA363"/>
  <c r="FG363" s="1"/>
  <c r="EA364"/>
  <c r="FG364" s="1"/>
  <c r="EA365"/>
  <c r="FG365" s="1"/>
  <c r="EA366"/>
  <c r="FG366" s="1"/>
  <c r="EA367"/>
  <c r="FG367" s="1"/>
  <c r="EA368"/>
  <c r="FG368" s="1"/>
  <c r="EA369"/>
  <c r="FG369" s="1"/>
  <c r="EA370"/>
  <c r="FG370" s="1"/>
  <c r="EA371"/>
  <c r="FG371" s="1"/>
  <c r="EA372"/>
  <c r="FG372" s="1"/>
  <c r="EA373"/>
  <c r="FG373" s="1"/>
  <c r="EA374"/>
  <c r="FG374" s="1"/>
  <c r="EA375"/>
  <c r="FG375" s="1"/>
  <c r="EA376"/>
  <c r="FG376" s="1"/>
  <c r="EA377"/>
  <c r="FG377" s="1"/>
  <c r="EA378"/>
  <c r="FG378" s="1"/>
  <c r="EA379"/>
  <c r="FG379" s="1"/>
  <c r="EA380"/>
  <c r="FG380" s="1"/>
  <c r="EA381"/>
  <c r="FG381" s="1"/>
  <c r="EA382"/>
  <c r="FG382" s="1"/>
  <c r="EA383"/>
  <c r="FG383" s="1"/>
  <c r="EA384"/>
  <c r="FG384" s="1"/>
  <c r="EA385"/>
  <c r="FG385" s="1"/>
  <c r="EA386"/>
  <c r="FG386" s="1"/>
  <c r="EA387"/>
  <c r="FG387" s="1"/>
  <c r="EA388"/>
  <c r="FG388" s="1"/>
  <c r="EA389"/>
  <c r="FG389" s="1"/>
  <c r="EA390"/>
  <c r="FG390" s="1"/>
  <c r="EA391"/>
  <c r="FG391" s="1"/>
  <c r="EA392"/>
  <c r="FG392" s="1"/>
  <c r="EA393"/>
  <c r="FG393" s="1"/>
  <c r="EA394"/>
  <c r="FG394" s="1"/>
  <c r="EA395"/>
  <c r="FG395" s="1"/>
  <c r="EA396"/>
  <c r="FG396" s="1"/>
  <c r="EA397"/>
  <c r="FG397" s="1"/>
  <c r="EA398"/>
  <c r="FG398" s="1"/>
  <c r="EA399"/>
  <c r="FG399" s="1"/>
  <c r="EA400"/>
  <c r="FG400" s="1"/>
  <c r="EA401"/>
  <c r="FG401" s="1"/>
  <c r="EA402"/>
  <c r="FG402" s="1"/>
  <c r="EA403"/>
  <c r="FG403" s="1"/>
  <c r="EA404"/>
  <c r="FG404" s="1"/>
  <c r="EA405"/>
  <c r="FG405" s="1"/>
  <c r="EA406"/>
  <c r="FG406" s="1"/>
  <c r="EA407"/>
  <c r="FG407" s="1"/>
  <c r="EA408"/>
  <c r="FG408" s="1"/>
  <c r="EA409"/>
  <c r="FG409" s="1"/>
  <c r="EA410"/>
  <c r="FG410" s="1"/>
  <c r="EA411"/>
  <c r="FG411" s="1"/>
  <c r="EA412"/>
  <c r="FG412" s="1"/>
  <c r="EA413"/>
  <c r="FG413" s="1"/>
  <c r="EA414"/>
  <c r="FG414" s="1"/>
  <c r="EA415"/>
  <c r="FG415" s="1"/>
  <c r="EA416"/>
  <c r="FG416" s="1"/>
  <c r="EA417"/>
  <c r="FG417" s="1"/>
  <c r="EA418"/>
  <c r="FG418" s="1"/>
  <c r="EA419"/>
  <c r="FG419" s="1"/>
  <c r="EA420"/>
  <c r="FG420" s="1"/>
  <c r="EA421"/>
  <c r="FG421" s="1"/>
  <c r="EA422"/>
  <c r="FG422" s="1"/>
  <c r="EA423"/>
  <c r="FG423" s="1"/>
  <c r="EA424"/>
  <c r="FG424" s="1"/>
  <c r="EA425"/>
  <c r="FG425" s="1"/>
  <c r="EA426"/>
  <c r="FG426" s="1"/>
  <c r="EA427"/>
  <c r="FG427" s="1"/>
  <c r="EA428"/>
  <c r="FG428" s="1"/>
  <c r="EA429"/>
  <c r="FG429" s="1"/>
  <c r="EA430"/>
  <c r="FG430" s="1"/>
  <c r="EA431"/>
  <c r="FG431" s="1"/>
  <c r="EA432"/>
  <c r="FG432" s="1"/>
  <c r="EA433"/>
  <c r="FG433" s="1"/>
  <c r="EA434"/>
  <c r="FG434" s="1"/>
  <c r="EA435"/>
  <c r="FG435" s="1"/>
  <c r="EA436"/>
  <c r="FG436" s="1"/>
  <c r="EA437"/>
  <c r="FG437" s="1"/>
  <c r="EA438"/>
  <c r="FG438" s="1"/>
  <c r="EA439"/>
  <c r="FG439" s="1"/>
  <c r="EA440"/>
  <c r="FG440" s="1"/>
  <c r="EA441"/>
  <c r="FG441" s="1"/>
  <c r="EA442"/>
  <c r="FG442" s="1"/>
  <c r="EA443"/>
  <c r="FG443" s="1"/>
  <c r="EA444"/>
  <c r="FG444" s="1"/>
  <c r="EA445"/>
  <c r="FG445" s="1"/>
  <c r="EA446"/>
  <c r="FG446" s="1"/>
  <c r="EA490"/>
  <c r="FG490" s="1"/>
  <c r="EA491"/>
  <c r="FG491" s="1"/>
  <c r="EA492"/>
  <c r="FG492" s="1"/>
  <c r="EA493"/>
  <c r="FG493" s="1"/>
  <c r="EA494"/>
  <c r="FG494" s="1"/>
  <c r="EA495"/>
  <c r="FG495" s="1"/>
  <c r="EA496"/>
  <c r="FG496" s="1"/>
  <c r="EA497"/>
  <c r="FG497" s="1"/>
  <c r="EA498"/>
  <c r="FG498" s="1"/>
  <c r="EA499"/>
  <c r="FG499" s="1"/>
  <c r="EA500"/>
  <c r="FG500" s="1"/>
  <c r="EA501"/>
  <c r="FG501" s="1"/>
  <c r="EA502"/>
  <c r="FG502" s="1"/>
  <c r="EA503"/>
  <c r="FG503" s="1"/>
  <c r="EA504"/>
  <c r="FG504" s="1"/>
  <c r="EA505"/>
  <c r="FG505" s="1"/>
  <c r="EA506"/>
  <c r="FG506" s="1"/>
  <c r="EA507"/>
  <c r="FG507" s="1"/>
  <c r="EA508"/>
  <c r="FG508" s="1"/>
  <c r="DX8"/>
  <c r="FD8" s="1"/>
  <c r="FN8" s="1"/>
  <c r="DX9"/>
  <c r="FD9" s="1"/>
  <c r="FN9" s="1"/>
  <c r="DX10"/>
  <c r="FD10" s="1"/>
  <c r="FN10" s="1"/>
  <c r="DX11"/>
  <c r="FD11" s="1"/>
  <c r="FN11" s="1"/>
  <c r="DX12"/>
  <c r="FD12" s="1"/>
  <c r="FN12" s="1"/>
  <c r="DX13"/>
  <c r="FD13" s="1"/>
  <c r="FN13" s="1"/>
  <c r="DX14"/>
  <c r="FD14" s="1"/>
  <c r="FN14" s="1"/>
  <c r="DX15"/>
  <c r="FD15" s="1"/>
  <c r="FN15" s="1"/>
  <c r="DX16"/>
  <c r="FD16" s="1"/>
  <c r="FN16" s="1"/>
  <c r="DX17"/>
  <c r="FD17" s="1"/>
  <c r="FN17" s="1"/>
  <c r="DX19"/>
  <c r="FD19" s="1"/>
  <c r="FN19" s="1"/>
  <c r="DX20"/>
  <c r="FD20" s="1"/>
  <c r="FN20" s="1"/>
  <c r="DX21"/>
  <c r="FD21" s="1"/>
  <c r="FN21" s="1"/>
  <c r="DX22"/>
  <c r="FD22" s="1"/>
  <c r="FN22" s="1"/>
  <c r="DX23"/>
  <c r="FD23" s="1"/>
  <c r="FN23" s="1"/>
  <c r="DX24"/>
  <c r="FD24" s="1"/>
  <c r="FN24" s="1"/>
  <c r="DX25"/>
  <c r="FD25" s="1"/>
  <c r="FN25" s="1"/>
  <c r="DX26"/>
  <c r="FD26" s="1"/>
  <c r="FN26" s="1"/>
  <c r="DX27"/>
  <c r="FD27" s="1"/>
  <c r="FN27" s="1"/>
  <c r="DX28"/>
  <c r="FD28" s="1"/>
  <c r="FN28" s="1"/>
  <c r="DX29"/>
  <c r="FD29" s="1"/>
  <c r="FN29" s="1"/>
  <c r="DX30"/>
  <c r="FD30" s="1"/>
  <c r="FN30" s="1"/>
  <c r="DX32"/>
  <c r="FD32" s="1"/>
  <c r="FN32" s="1"/>
  <c r="DX33"/>
  <c r="FD33" s="1"/>
  <c r="FN33" s="1"/>
  <c r="DX35"/>
  <c r="FD35" s="1"/>
  <c r="FN35" s="1"/>
  <c r="DX36"/>
  <c r="FD36" s="1"/>
  <c r="FN36" s="1"/>
  <c r="DX37"/>
  <c r="FD37" s="1"/>
  <c r="FN37" s="1"/>
  <c r="DX38"/>
  <c r="FD38" s="1"/>
  <c r="FN38" s="1"/>
  <c r="DX39"/>
  <c r="FD39" s="1"/>
  <c r="FN39" s="1"/>
  <c r="DX40"/>
  <c r="FD40" s="1"/>
  <c r="FN40" s="1"/>
  <c r="DX41"/>
  <c r="FD41" s="1"/>
  <c r="FN41" s="1"/>
  <c r="DX42"/>
  <c r="FD42" s="1"/>
  <c r="FN42" s="1"/>
  <c r="DX43"/>
  <c r="FD43" s="1"/>
  <c r="FN43" s="1"/>
  <c r="DX44"/>
  <c r="FD44" s="1"/>
  <c r="FN44" s="1"/>
  <c r="DX45"/>
  <c r="FD45" s="1"/>
  <c r="FN45" s="1"/>
  <c r="DX46"/>
  <c r="FD46" s="1"/>
  <c r="FN46" s="1"/>
  <c r="DX47"/>
  <c r="FD47" s="1"/>
  <c r="FN47" s="1"/>
  <c r="DX48"/>
  <c r="FD48" s="1"/>
  <c r="FN48" s="1"/>
  <c r="DX49"/>
  <c r="FD49" s="1"/>
  <c r="FN49" s="1"/>
  <c r="DX50"/>
  <c r="FD50" s="1"/>
  <c r="FN50" s="1"/>
  <c r="DX51"/>
  <c r="FD51" s="1"/>
  <c r="FN51" s="1"/>
  <c r="DX83"/>
  <c r="FD83" s="1"/>
  <c r="DX84"/>
  <c r="FD84" s="1"/>
  <c r="DX85"/>
  <c r="FD85" s="1"/>
  <c r="FN85" s="1"/>
  <c r="DX86"/>
  <c r="FD86" s="1"/>
  <c r="FN86" s="1"/>
  <c r="DX87"/>
  <c r="FD87" s="1"/>
  <c r="FN87" s="1"/>
  <c r="DX88"/>
  <c r="FD88" s="1"/>
  <c r="FN88" s="1"/>
  <c r="DX89"/>
  <c r="FD89" s="1"/>
  <c r="FN89" s="1"/>
  <c r="DX90"/>
  <c r="FD90" s="1"/>
  <c r="FN90" s="1"/>
  <c r="DX91"/>
  <c r="FD91" s="1"/>
  <c r="FN91" s="1"/>
  <c r="DX92"/>
  <c r="FD92" s="1"/>
  <c r="FN92" s="1"/>
  <c r="DX93"/>
  <c r="FD93" s="1"/>
  <c r="FN93" s="1"/>
  <c r="DX94"/>
  <c r="FD94" s="1"/>
  <c r="FN94" s="1"/>
  <c r="DX95"/>
  <c r="FD95" s="1"/>
  <c r="FN95" s="1"/>
  <c r="DX96"/>
  <c r="FD96" s="1"/>
  <c r="FN96" s="1"/>
  <c r="DX97"/>
  <c r="FD97" s="1"/>
  <c r="FN97" s="1"/>
  <c r="DX98"/>
  <c r="FD98" s="1"/>
  <c r="FN98" s="1"/>
  <c r="DX99"/>
  <c r="FD99" s="1"/>
  <c r="FN99" s="1"/>
  <c r="DX100"/>
  <c r="FD100" s="1"/>
  <c r="FN100" s="1"/>
  <c r="DX101"/>
  <c r="FD101" s="1"/>
  <c r="FN101" s="1"/>
  <c r="DX102"/>
  <c r="FD102" s="1"/>
  <c r="FN102" s="1"/>
  <c r="DX103"/>
  <c r="FD103" s="1"/>
  <c r="FN103" s="1"/>
  <c r="DX104"/>
  <c r="FD104" s="1"/>
  <c r="FN104" s="1"/>
  <c r="DX105"/>
  <c r="FD105" s="1"/>
  <c r="FN105" s="1"/>
  <c r="DX106"/>
  <c r="FD106" s="1"/>
  <c r="FN106" s="1"/>
  <c r="DX107"/>
  <c r="FD107" s="1"/>
  <c r="FN107" s="1"/>
  <c r="DX108"/>
  <c r="FD108" s="1"/>
  <c r="FN108" s="1"/>
  <c r="DX109"/>
  <c r="FD109" s="1"/>
  <c r="FN109" s="1"/>
  <c r="DX110"/>
  <c r="FD110" s="1"/>
  <c r="FN110" s="1"/>
  <c r="DX111"/>
  <c r="FD111" s="1"/>
  <c r="FN111" s="1"/>
  <c r="DX112"/>
  <c r="FD112" s="1"/>
  <c r="FN112" s="1"/>
  <c r="DX113"/>
  <c r="FD113" s="1"/>
  <c r="FN113" s="1"/>
  <c r="DX114"/>
  <c r="FD114" s="1"/>
  <c r="FN114" s="1"/>
  <c r="DX115"/>
  <c r="FD115" s="1"/>
  <c r="FN115" s="1"/>
  <c r="DX116"/>
  <c r="FD116" s="1"/>
  <c r="FN116" s="1"/>
  <c r="DX117"/>
  <c r="FD117" s="1"/>
  <c r="FN117" s="1"/>
  <c r="DX118"/>
  <c r="FD118" s="1"/>
  <c r="FN118" s="1"/>
  <c r="DX119"/>
  <c r="FD119" s="1"/>
  <c r="FN119" s="1"/>
  <c r="DX120"/>
  <c r="FD120" s="1"/>
  <c r="FN120" s="1"/>
  <c r="DX121"/>
  <c r="FD121" s="1"/>
  <c r="FN121" s="1"/>
  <c r="DX122"/>
  <c r="FD122" s="1"/>
  <c r="FN122" s="1"/>
  <c r="DX123"/>
  <c r="FD123" s="1"/>
  <c r="FN123" s="1"/>
  <c r="DX124"/>
  <c r="FD124" s="1"/>
  <c r="FN124" s="1"/>
  <c r="DX125"/>
  <c r="FD125" s="1"/>
  <c r="FN125" s="1"/>
  <c r="DX126"/>
  <c r="FD126" s="1"/>
  <c r="FN126" s="1"/>
  <c r="DX127"/>
  <c r="FD127" s="1"/>
  <c r="FN127" s="1"/>
  <c r="DX128"/>
  <c r="FD128" s="1"/>
  <c r="FN128" s="1"/>
  <c r="DX129"/>
  <c r="FD129" s="1"/>
  <c r="FN129" s="1"/>
  <c r="DX130"/>
  <c r="FD130" s="1"/>
  <c r="FN130" s="1"/>
  <c r="DX131"/>
  <c r="FD131" s="1"/>
  <c r="FN131" s="1"/>
  <c r="DX132"/>
  <c r="FD132" s="1"/>
  <c r="FN132" s="1"/>
  <c r="DX133"/>
  <c r="FD133" s="1"/>
  <c r="FN133" s="1"/>
  <c r="DX134"/>
  <c r="FD134" s="1"/>
  <c r="FN134" s="1"/>
  <c r="DX135"/>
  <c r="FD135" s="1"/>
  <c r="FN135" s="1"/>
  <c r="DX136"/>
  <c r="FD136" s="1"/>
  <c r="FN136" s="1"/>
  <c r="DX137"/>
  <c r="FD137" s="1"/>
  <c r="FN137" s="1"/>
  <c r="DX138"/>
  <c r="FD138" s="1"/>
  <c r="FN138" s="1"/>
  <c r="DX139"/>
  <c r="FD139" s="1"/>
  <c r="FN139" s="1"/>
  <c r="DX140"/>
  <c r="FD140" s="1"/>
  <c r="FN140" s="1"/>
  <c r="DX141"/>
  <c r="FD141" s="1"/>
  <c r="FN141" s="1"/>
  <c r="DX142"/>
  <c r="FD142" s="1"/>
  <c r="FN142" s="1"/>
  <c r="DX143"/>
  <c r="FD143" s="1"/>
  <c r="FN143" s="1"/>
  <c r="DX144"/>
  <c r="FD144" s="1"/>
  <c r="FN144" s="1"/>
  <c r="DX145"/>
  <c r="FD145" s="1"/>
  <c r="FN145" s="1"/>
  <c r="DX146"/>
  <c r="FD146" s="1"/>
  <c r="FN146" s="1"/>
  <c r="DX147"/>
  <c r="FD147" s="1"/>
  <c r="FN147" s="1"/>
  <c r="DX148"/>
  <c r="FD148" s="1"/>
  <c r="FN148" s="1"/>
  <c r="DX149"/>
  <c r="FD149" s="1"/>
  <c r="FN149" s="1"/>
  <c r="DX150"/>
  <c r="FD150" s="1"/>
  <c r="FN150" s="1"/>
  <c r="DX151"/>
  <c r="FD151" s="1"/>
  <c r="FN151" s="1"/>
  <c r="DX152"/>
  <c r="FD152" s="1"/>
  <c r="FN152" s="1"/>
  <c r="DX153"/>
  <c r="FD153" s="1"/>
  <c r="FN153" s="1"/>
  <c r="DX154"/>
  <c r="FD154" s="1"/>
  <c r="FN154" s="1"/>
  <c r="DX155"/>
  <c r="FD155" s="1"/>
  <c r="FN155" s="1"/>
  <c r="DX156"/>
  <c r="FD156" s="1"/>
  <c r="FN156" s="1"/>
  <c r="DX157"/>
  <c r="FD157" s="1"/>
  <c r="FN157" s="1"/>
  <c r="DX158"/>
  <c r="FD158" s="1"/>
  <c r="FN158" s="1"/>
  <c r="DX159"/>
  <c r="FD159" s="1"/>
  <c r="FN159" s="1"/>
  <c r="DX160"/>
  <c r="FD160" s="1"/>
  <c r="FN160" s="1"/>
  <c r="DX161"/>
  <c r="FD161" s="1"/>
  <c r="FN161" s="1"/>
  <c r="DX162"/>
  <c r="FD162" s="1"/>
  <c r="FN162" s="1"/>
  <c r="DX163"/>
  <c r="FD163" s="1"/>
  <c r="FN163" s="1"/>
  <c r="DX164"/>
  <c r="FD164" s="1"/>
  <c r="FN164" s="1"/>
  <c r="DX165"/>
  <c r="FD165" s="1"/>
  <c r="FN165" s="1"/>
  <c r="DX166"/>
  <c r="FD166" s="1"/>
  <c r="FN166" s="1"/>
  <c r="DX167"/>
  <c r="FD167" s="1"/>
  <c r="FN167" s="1"/>
  <c r="DX168"/>
  <c r="FD168" s="1"/>
  <c r="FN168" s="1"/>
  <c r="DX169"/>
  <c r="FD169" s="1"/>
  <c r="FN169" s="1"/>
  <c r="DX170"/>
  <c r="FD170" s="1"/>
  <c r="FN170" s="1"/>
  <c r="DX171"/>
  <c r="FD171" s="1"/>
  <c r="FN171" s="1"/>
  <c r="DX172"/>
  <c r="FD172" s="1"/>
  <c r="FN172" s="1"/>
  <c r="DX173"/>
  <c r="FD173" s="1"/>
  <c r="FN173" s="1"/>
  <c r="DX174"/>
  <c r="FD174" s="1"/>
  <c r="FN174" s="1"/>
  <c r="DX175"/>
  <c r="FD175" s="1"/>
  <c r="FN175" s="1"/>
  <c r="DX176"/>
  <c r="FD176" s="1"/>
  <c r="FN176" s="1"/>
  <c r="DX177"/>
  <c r="FD177" s="1"/>
  <c r="FN177" s="1"/>
  <c r="DX178"/>
  <c r="FD178" s="1"/>
  <c r="FN178" s="1"/>
  <c r="DX179"/>
  <c r="FD179" s="1"/>
  <c r="FN179" s="1"/>
  <c r="DX180"/>
  <c r="FD180" s="1"/>
  <c r="FN180" s="1"/>
  <c r="DX181"/>
  <c r="FD181" s="1"/>
  <c r="FN181" s="1"/>
  <c r="DX182"/>
  <c r="FD182" s="1"/>
  <c r="FN182" s="1"/>
  <c r="DX183"/>
  <c r="FD183" s="1"/>
  <c r="FN183" s="1"/>
  <c r="DX184"/>
  <c r="FD184" s="1"/>
  <c r="FN184" s="1"/>
  <c r="DX185"/>
  <c r="FD185" s="1"/>
  <c r="FN185" s="1"/>
  <c r="DX186"/>
  <c r="FD186" s="1"/>
  <c r="FN186" s="1"/>
  <c r="DX187"/>
  <c r="FD187" s="1"/>
  <c r="FN187" s="1"/>
  <c r="DX188"/>
  <c r="FD188" s="1"/>
  <c r="FN188" s="1"/>
  <c r="DX189"/>
  <c r="FD189" s="1"/>
  <c r="FN189" s="1"/>
  <c r="DX190"/>
  <c r="FD190" s="1"/>
  <c r="FN190" s="1"/>
  <c r="DX191"/>
  <c r="FD191" s="1"/>
  <c r="FN191" s="1"/>
  <c r="DX192"/>
  <c r="FD192" s="1"/>
  <c r="FN192" s="1"/>
  <c r="DX193"/>
  <c r="FD193" s="1"/>
  <c r="FN193" s="1"/>
  <c r="DX194"/>
  <c r="FD194" s="1"/>
  <c r="FN194" s="1"/>
  <c r="DX195"/>
  <c r="FD195" s="1"/>
  <c r="FN195" s="1"/>
  <c r="DX196"/>
  <c r="FD196" s="1"/>
  <c r="FN196" s="1"/>
  <c r="DX197"/>
  <c r="FD197" s="1"/>
  <c r="FN197" s="1"/>
  <c r="DX198"/>
  <c r="FD198" s="1"/>
  <c r="FN198" s="1"/>
  <c r="DX199"/>
  <c r="FD199" s="1"/>
  <c r="FN199" s="1"/>
  <c r="DX200"/>
  <c r="FD200" s="1"/>
  <c r="FN200" s="1"/>
  <c r="DX201"/>
  <c r="FD201" s="1"/>
  <c r="FN201" s="1"/>
  <c r="DX202"/>
  <c r="FD202" s="1"/>
  <c r="FN202" s="1"/>
  <c r="DX203"/>
  <c r="FD203" s="1"/>
  <c r="FN203" s="1"/>
  <c r="DX204"/>
  <c r="FD204" s="1"/>
  <c r="FN204" s="1"/>
  <c r="DX205"/>
  <c r="FD205" s="1"/>
  <c r="FN205" s="1"/>
  <c r="DX206"/>
  <c r="FD206" s="1"/>
  <c r="FN206" s="1"/>
  <c r="DX207"/>
  <c r="FD207" s="1"/>
  <c r="FN207" s="1"/>
  <c r="DX208"/>
  <c r="FD208" s="1"/>
  <c r="FN208" s="1"/>
  <c r="DX209"/>
  <c r="FD209" s="1"/>
  <c r="FN209" s="1"/>
  <c r="DX210"/>
  <c r="FD210" s="1"/>
  <c r="FN210" s="1"/>
  <c r="DX211"/>
  <c r="FD211" s="1"/>
  <c r="FN211" s="1"/>
  <c r="DX212"/>
  <c r="FD212" s="1"/>
  <c r="FN212" s="1"/>
  <c r="DX213"/>
  <c r="FD213" s="1"/>
  <c r="FN213" s="1"/>
  <c r="DX214"/>
  <c r="FD214" s="1"/>
  <c r="FN214" s="1"/>
  <c r="DX215"/>
  <c r="FD215" s="1"/>
  <c r="FN215" s="1"/>
  <c r="DX216"/>
  <c r="FD216" s="1"/>
  <c r="FN216" s="1"/>
  <c r="DX217"/>
  <c r="FD217" s="1"/>
  <c r="FN217" s="1"/>
  <c r="DX218"/>
  <c r="FD218" s="1"/>
  <c r="FN218" s="1"/>
  <c r="DX219"/>
  <c r="FD219" s="1"/>
  <c r="FN219" s="1"/>
  <c r="DX220"/>
  <c r="FD220" s="1"/>
  <c r="FN220" s="1"/>
  <c r="DX221"/>
  <c r="FD221" s="1"/>
  <c r="FN221" s="1"/>
  <c r="DX222"/>
  <c r="FD222" s="1"/>
  <c r="FN222" s="1"/>
  <c r="DX223"/>
  <c r="FD223" s="1"/>
  <c r="FN223" s="1"/>
  <c r="DX224"/>
  <c r="FD224" s="1"/>
  <c r="FN224" s="1"/>
  <c r="DX225"/>
  <c r="FD225" s="1"/>
  <c r="FN225" s="1"/>
  <c r="DX226"/>
  <c r="FD226" s="1"/>
  <c r="FN226" s="1"/>
  <c r="DX227"/>
  <c r="FD227" s="1"/>
  <c r="FN227" s="1"/>
  <c r="DX228"/>
  <c r="FD228" s="1"/>
  <c r="FN228" s="1"/>
  <c r="DX229"/>
  <c r="FD229" s="1"/>
  <c r="FN229" s="1"/>
  <c r="DX230"/>
  <c r="FD230" s="1"/>
  <c r="FN230" s="1"/>
  <c r="DX231"/>
  <c r="FD231" s="1"/>
  <c r="FN231" s="1"/>
  <c r="DX232"/>
  <c r="FD232" s="1"/>
  <c r="FN232" s="1"/>
  <c r="DX233"/>
  <c r="FD233" s="1"/>
  <c r="FN233" s="1"/>
  <c r="DX234"/>
  <c r="FD234" s="1"/>
  <c r="FN234" s="1"/>
  <c r="DX235"/>
  <c r="FD235" s="1"/>
  <c r="FN235" s="1"/>
  <c r="DX236"/>
  <c r="FD236" s="1"/>
  <c r="FN236" s="1"/>
  <c r="DX237"/>
  <c r="FD237" s="1"/>
  <c r="FN237" s="1"/>
  <c r="DX238"/>
  <c r="FD238" s="1"/>
  <c r="FN238" s="1"/>
  <c r="DX239"/>
  <c r="FD239" s="1"/>
  <c r="FN239" s="1"/>
  <c r="DX240"/>
  <c r="FD240" s="1"/>
  <c r="FN240" s="1"/>
  <c r="DX241"/>
  <c r="FD241" s="1"/>
  <c r="FN241" s="1"/>
  <c r="DX242"/>
  <c r="FD242" s="1"/>
  <c r="FN242" s="1"/>
  <c r="DX243"/>
  <c r="FD243" s="1"/>
  <c r="FN243" s="1"/>
  <c r="DX244"/>
  <c r="FD244" s="1"/>
  <c r="FN244" s="1"/>
  <c r="DX245"/>
  <c r="FD245" s="1"/>
  <c r="FN245" s="1"/>
  <c r="DX246"/>
  <c r="FD246" s="1"/>
  <c r="FN246" s="1"/>
  <c r="DX247"/>
  <c r="FD247" s="1"/>
  <c r="FN247" s="1"/>
  <c r="DX248"/>
  <c r="FD248" s="1"/>
  <c r="FN248" s="1"/>
  <c r="DX249"/>
  <c r="FD249" s="1"/>
  <c r="FN249" s="1"/>
  <c r="DX250"/>
  <c r="FD250" s="1"/>
  <c r="FN250" s="1"/>
  <c r="DX251"/>
  <c r="FD251" s="1"/>
  <c r="FN251" s="1"/>
  <c r="DX252"/>
  <c r="FD252" s="1"/>
  <c r="FN252" s="1"/>
  <c r="DX253"/>
  <c r="FD253" s="1"/>
  <c r="FN253" s="1"/>
  <c r="DX254"/>
  <c r="FD254" s="1"/>
  <c r="FN254" s="1"/>
  <c r="DX255"/>
  <c r="FD255" s="1"/>
  <c r="FN255" s="1"/>
  <c r="DX256"/>
  <c r="FD256" s="1"/>
  <c r="FN256" s="1"/>
  <c r="DX257"/>
  <c r="FD257" s="1"/>
  <c r="FN257" s="1"/>
  <c r="DX258"/>
  <c r="FD258" s="1"/>
  <c r="FN258" s="1"/>
  <c r="DX259"/>
  <c r="FD259" s="1"/>
  <c r="FN259" s="1"/>
  <c r="DX260"/>
  <c r="FD260" s="1"/>
  <c r="FN260" s="1"/>
  <c r="DX261"/>
  <c r="FD261" s="1"/>
  <c r="FN261" s="1"/>
  <c r="DX262"/>
  <c r="FD262" s="1"/>
  <c r="FN262" s="1"/>
  <c r="DX263"/>
  <c r="FD263" s="1"/>
  <c r="FN263" s="1"/>
  <c r="DX264"/>
  <c r="FD264" s="1"/>
  <c r="FN264" s="1"/>
  <c r="DX265"/>
  <c r="FD265" s="1"/>
  <c r="FN265" s="1"/>
  <c r="DX295"/>
  <c r="DX296"/>
  <c r="DX297"/>
  <c r="DX298"/>
  <c r="FD298" s="1"/>
  <c r="FN298" s="1"/>
  <c r="DX299"/>
  <c r="FD299" s="1"/>
  <c r="FN299" s="1"/>
  <c r="DX300"/>
  <c r="FD300" s="1"/>
  <c r="FN300" s="1"/>
  <c r="DX301"/>
  <c r="FD301" s="1"/>
  <c r="FN301" s="1"/>
  <c r="DX302"/>
  <c r="FD302" s="1"/>
  <c r="FN302" s="1"/>
  <c r="DX303"/>
  <c r="FD303" s="1"/>
  <c r="FN303" s="1"/>
  <c r="DX304"/>
  <c r="FD304" s="1"/>
  <c r="FN304" s="1"/>
  <c r="DX305"/>
  <c r="FD305" s="1"/>
  <c r="FN305" s="1"/>
  <c r="DX306"/>
  <c r="FD306" s="1"/>
  <c r="FN306" s="1"/>
  <c r="DX307"/>
  <c r="FD307" s="1"/>
  <c r="FN307" s="1"/>
  <c r="DX308"/>
  <c r="FD308" s="1"/>
  <c r="FN308" s="1"/>
  <c r="DX309"/>
  <c r="FD309" s="1"/>
  <c r="FN309" s="1"/>
  <c r="DX310"/>
  <c r="FD310" s="1"/>
  <c r="FN310" s="1"/>
  <c r="DX311"/>
  <c r="FD311" s="1"/>
  <c r="FN311" s="1"/>
  <c r="DX312"/>
  <c r="FD312" s="1"/>
  <c r="FN312" s="1"/>
  <c r="DX313"/>
  <c r="FD313" s="1"/>
  <c r="FN313" s="1"/>
  <c r="DX314"/>
  <c r="FD314" s="1"/>
  <c r="FN314" s="1"/>
  <c r="DX315"/>
  <c r="FD315" s="1"/>
  <c r="FN315" s="1"/>
  <c r="DX316"/>
  <c r="FD316" s="1"/>
  <c r="FN316" s="1"/>
  <c r="DX317"/>
  <c r="FD317" s="1"/>
  <c r="FN317" s="1"/>
  <c r="DX318"/>
  <c r="FD318" s="1"/>
  <c r="FN318" s="1"/>
  <c r="DX319"/>
  <c r="FD319" s="1"/>
  <c r="FN319" s="1"/>
  <c r="DX320"/>
  <c r="FD320" s="1"/>
  <c r="FN320" s="1"/>
  <c r="DX321"/>
  <c r="FD321" s="1"/>
  <c r="FN321" s="1"/>
  <c r="DX322"/>
  <c r="FD322" s="1"/>
  <c r="FN322" s="1"/>
  <c r="DX323"/>
  <c r="FD323" s="1"/>
  <c r="FN323" s="1"/>
  <c r="DX324"/>
  <c r="FD324" s="1"/>
  <c r="FN324" s="1"/>
  <c r="DX325"/>
  <c r="FD325" s="1"/>
  <c r="FN325" s="1"/>
  <c r="DX326"/>
  <c r="FD326" s="1"/>
  <c r="FN326" s="1"/>
  <c r="DX327"/>
  <c r="FD327" s="1"/>
  <c r="FN327" s="1"/>
  <c r="DX328"/>
  <c r="FD328" s="1"/>
  <c r="FN328" s="1"/>
  <c r="DX329"/>
  <c r="FD329" s="1"/>
  <c r="FN329" s="1"/>
  <c r="DX330"/>
  <c r="FD330" s="1"/>
  <c r="FN330" s="1"/>
  <c r="DX331"/>
  <c r="FD331" s="1"/>
  <c r="FN331" s="1"/>
  <c r="DX332"/>
  <c r="FD332" s="1"/>
  <c r="FN332" s="1"/>
  <c r="DX333"/>
  <c r="FD333" s="1"/>
  <c r="FN333" s="1"/>
  <c r="DX334"/>
  <c r="FD334" s="1"/>
  <c r="FN334" s="1"/>
  <c r="DX335"/>
  <c r="FD335" s="1"/>
  <c r="FN335" s="1"/>
  <c r="DX336"/>
  <c r="FD336" s="1"/>
  <c r="FN336" s="1"/>
  <c r="DX337"/>
  <c r="FD337" s="1"/>
  <c r="FN337" s="1"/>
  <c r="DX338"/>
  <c r="FD338" s="1"/>
  <c r="FN338" s="1"/>
  <c r="DX339"/>
  <c r="FD339" s="1"/>
  <c r="FN339" s="1"/>
  <c r="DX340"/>
  <c r="FD340" s="1"/>
  <c r="FN340" s="1"/>
  <c r="DX341"/>
  <c r="FD341" s="1"/>
  <c r="FN341" s="1"/>
  <c r="DX342"/>
  <c r="FD342" s="1"/>
  <c r="FN342" s="1"/>
  <c r="DX343"/>
  <c r="FD343" s="1"/>
  <c r="FN343" s="1"/>
  <c r="DX344"/>
  <c r="FD344" s="1"/>
  <c r="FN344" s="1"/>
  <c r="DX345"/>
  <c r="FD345" s="1"/>
  <c r="FN345" s="1"/>
  <c r="DX346"/>
  <c r="FD346" s="1"/>
  <c r="FN346" s="1"/>
  <c r="DX347"/>
  <c r="FD347" s="1"/>
  <c r="FN347" s="1"/>
  <c r="DX348"/>
  <c r="FD348" s="1"/>
  <c r="FN348" s="1"/>
  <c r="DX349"/>
  <c r="FD349" s="1"/>
  <c r="FN349" s="1"/>
  <c r="DX350"/>
  <c r="FD350" s="1"/>
  <c r="FN350" s="1"/>
  <c r="DX351"/>
  <c r="FD351" s="1"/>
  <c r="FN351" s="1"/>
  <c r="DX352"/>
  <c r="FD352" s="1"/>
  <c r="FN352" s="1"/>
  <c r="DX353"/>
  <c r="FD353" s="1"/>
  <c r="FN353" s="1"/>
  <c r="DX354"/>
  <c r="FD354" s="1"/>
  <c r="FN354" s="1"/>
  <c r="DX355"/>
  <c r="FD355" s="1"/>
  <c r="FN355" s="1"/>
  <c r="DX356"/>
  <c r="FD356" s="1"/>
  <c r="FN356" s="1"/>
  <c r="DX357"/>
  <c r="FD357" s="1"/>
  <c r="FN357" s="1"/>
  <c r="DX358"/>
  <c r="FD358" s="1"/>
  <c r="FN358" s="1"/>
  <c r="DX359"/>
  <c r="FD359" s="1"/>
  <c r="FN359" s="1"/>
  <c r="DX360"/>
  <c r="FD360" s="1"/>
  <c r="FN360" s="1"/>
  <c r="DX361"/>
  <c r="FD361" s="1"/>
  <c r="FN361" s="1"/>
  <c r="DX362"/>
  <c r="FD362" s="1"/>
  <c r="FN362" s="1"/>
  <c r="DX363"/>
  <c r="FD363" s="1"/>
  <c r="FN363" s="1"/>
  <c r="DX364"/>
  <c r="FD364" s="1"/>
  <c r="FN364" s="1"/>
  <c r="DX365"/>
  <c r="FD365" s="1"/>
  <c r="FN365" s="1"/>
  <c r="DX366"/>
  <c r="FD366" s="1"/>
  <c r="FN366" s="1"/>
  <c r="DX367"/>
  <c r="FD367" s="1"/>
  <c r="FN367" s="1"/>
  <c r="DX368"/>
  <c r="FD368" s="1"/>
  <c r="FN368" s="1"/>
  <c r="DX369"/>
  <c r="FD369" s="1"/>
  <c r="FN369" s="1"/>
  <c r="DX370"/>
  <c r="FD370" s="1"/>
  <c r="FN370" s="1"/>
  <c r="DX371"/>
  <c r="FD371" s="1"/>
  <c r="FN371" s="1"/>
  <c r="DX372"/>
  <c r="FD372" s="1"/>
  <c r="FN372" s="1"/>
  <c r="DX373"/>
  <c r="FD373" s="1"/>
  <c r="FN373" s="1"/>
  <c r="DX374"/>
  <c r="FD374" s="1"/>
  <c r="FN374" s="1"/>
  <c r="DX375"/>
  <c r="FD375" s="1"/>
  <c r="FN375" s="1"/>
  <c r="DX376"/>
  <c r="FD376" s="1"/>
  <c r="FN376" s="1"/>
  <c r="DX377"/>
  <c r="FD377" s="1"/>
  <c r="FN377" s="1"/>
  <c r="DX378"/>
  <c r="FD378" s="1"/>
  <c r="FN378" s="1"/>
  <c r="DX379"/>
  <c r="FD379" s="1"/>
  <c r="FN379" s="1"/>
  <c r="DX380"/>
  <c r="FD380" s="1"/>
  <c r="FN380" s="1"/>
  <c r="DX381"/>
  <c r="FD381" s="1"/>
  <c r="FN381" s="1"/>
  <c r="DX382"/>
  <c r="FD382" s="1"/>
  <c r="FN382" s="1"/>
  <c r="DX383"/>
  <c r="FD383" s="1"/>
  <c r="FN383" s="1"/>
  <c r="DX384"/>
  <c r="FD384" s="1"/>
  <c r="FN384" s="1"/>
  <c r="DX385"/>
  <c r="FD385" s="1"/>
  <c r="FN385" s="1"/>
  <c r="DX386"/>
  <c r="FD386" s="1"/>
  <c r="FN386" s="1"/>
  <c r="DX387"/>
  <c r="FD387" s="1"/>
  <c r="FN387" s="1"/>
  <c r="DX388"/>
  <c r="FD388" s="1"/>
  <c r="FN388" s="1"/>
  <c r="DX389"/>
  <c r="FD389" s="1"/>
  <c r="FN389" s="1"/>
  <c r="DX390"/>
  <c r="FD390" s="1"/>
  <c r="FN390" s="1"/>
  <c r="DX391"/>
  <c r="FD391" s="1"/>
  <c r="FN391" s="1"/>
  <c r="DX392"/>
  <c r="FD392" s="1"/>
  <c r="FN392" s="1"/>
  <c r="DX393"/>
  <c r="FD393" s="1"/>
  <c r="FN393" s="1"/>
  <c r="DX394"/>
  <c r="FD394" s="1"/>
  <c r="FN394" s="1"/>
  <c r="DX395"/>
  <c r="FD395" s="1"/>
  <c r="FN395" s="1"/>
  <c r="DX396"/>
  <c r="FD396" s="1"/>
  <c r="FN396" s="1"/>
  <c r="DX397"/>
  <c r="FD397" s="1"/>
  <c r="FN397" s="1"/>
  <c r="DX398"/>
  <c r="FD398" s="1"/>
  <c r="FN398" s="1"/>
  <c r="DX399"/>
  <c r="FD399" s="1"/>
  <c r="FN399" s="1"/>
  <c r="DX400"/>
  <c r="FD400" s="1"/>
  <c r="FN400" s="1"/>
  <c r="DX401"/>
  <c r="FD401" s="1"/>
  <c r="FN401" s="1"/>
  <c r="DX402"/>
  <c r="FD402" s="1"/>
  <c r="FN402" s="1"/>
  <c r="DX403"/>
  <c r="FD403" s="1"/>
  <c r="FN403" s="1"/>
  <c r="DX404"/>
  <c r="FD404" s="1"/>
  <c r="FN404" s="1"/>
  <c r="DX405"/>
  <c r="FD405" s="1"/>
  <c r="FN405" s="1"/>
  <c r="DX406"/>
  <c r="FD406" s="1"/>
  <c r="FN406" s="1"/>
  <c r="DX407"/>
  <c r="FD407" s="1"/>
  <c r="FN407" s="1"/>
  <c r="DX408"/>
  <c r="FD408" s="1"/>
  <c r="FN408" s="1"/>
  <c r="DX409"/>
  <c r="FD409" s="1"/>
  <c r="FN409" s="1"/>
  <c r="DX410"/>
  <c r="FD410" s="1"/>
  <c r="FN410" s="1"/>
  <c r="DX411"/>
  <c r="FD411" s="1"/>
  <c r="FN411" s="1"/>
  <c r="DX412"/>
  <c r="FD412" s="1"/>
  <c r="FN412" s="1"/>
  <c r="DX413"/>
  <c r="FD413" s="1"/>
  <c r="FN413" s="1"/>
  <c r="DX414"/>
  <c r="FD414" s="1"/>
  <c r="FN414" s="1"/>
  <c r="DX415"/>
  <c r="FD415" s="1"/>
  <c r="FN415" s="1"/>
  <c r="DX416"/>
  <c r="FD416" s="1"/>
  <c r="FN416" s="1"/>
  <c r="DX417"/>
  <c r="FD417" s="1"/>
  <c r="FN417" s="1"/>
  <c r="DX418"/>
  <c r="FD418" s="1"/>
  <c r="FN418" s="1"/>
  <c r="DX419"/>
  <c r="FD419" s="1"/>
  <c r="FN419" s="1"/>
  <c r="DX420"/>
  <c r="FD420" s="1"/>
  <c r="FN420" s="1"/>
  <c r="DX421"/>
  <c r="FD421" s="1"/>
  <c r="FN421" s="1"/>
  <c r="DX422"/>
  <c r="FD422" s="1"/>
  <c r="FN422" s="1"/>
  <c r="DX423"/>
  <c r="FD423" s="1"/>
  <c r="FN423" s="1"/>
  <c r="DX424"/>
  <c r="FD424" s="1"/>
  <c r="FN424" s="1"/>
  <c r="DX425"/>
  <c r="FD425" s="1"/>
  <c r="FN425" s="1"/>
  <c r="DX426"/>
  <c r="FD426" s="1"/>
  <c r="FN426" s="1"/>
  <c r="DX427"/>
  <c r="FD427" s="1"/>
  <c r="FN427" s="1"/>
  <c r="DX428"/>
  <c r="FD428" s="1"/>
  <c r="FN428" s="1"/>
  <c r="DX429"/>
  <c r="FD429" s="1"/>
  <c r="FN429" s="1"/>
  <c r="DX430"/>
  <c r="FD430" s="1"/>
  <c r="FN430" s="1"/>
  <c r="DX431"/>
  <c r="FD431" s="1"/>
  <c r="FN431" s="1"/>
  <c r="DX432"/>
  <c r="FD432" s="1"/>
  <c r="FN432" s="1"/>
  <c r="DX433"/>
  <c r="FD433" s="1"/>
  <c r="FN433" s="1"/>
  <c r="DX434"/>
  <c r="FD434" s="1"/>
  <c r="FN434" s="1"/>
  <c r="DX435"/>
  <c r="FD435" s="1"/>
  <c r="FN435" s="1"/>
  <c r="DX436"/>
  <c r="FD436" s="1"/>
  <c r="FN436" s="1"/>
  <c r="DX437"/>
  <c r="FD437" s="1"/>
  <c r="FN437" s="1"/>
  <c r="DX438"/>
  <c r="FD438" s="1"/>
  <c r="FN438" s="1"/>
  <c r="DX439"/>
  <c r="FD439" s="1"/>
  <c r="FN439" s="1"/>
  <c r="DX440"/>
  <c r="FD440" s="1"/>
  <c r="FN440" s="1"/>
  <c r="DX441"/>
  <c r="FD441" s="1"/>
  <c r="FN441" s="1"/>
  <c r="DX442"/>
  <c r="FD442" s="1"/>
  <c r="FN442" s="1"/>
  <c r="DX443"/>
  <c r="FD443" s="1"/>
  <c r="FN443" s="1"/>
  <c r="DX444"/>
  <c r="FD444" s="1"/>
  <c r="FN444" s="1"/>
  <c r="DX445"/>
  <c r="FD445" s="1"/>
  <c r="FN445" s="1"/>
  <c r="DX446"/>
  <c r="FD446" s="1"/>
  <c r="FN446" s="1"/>
  <c r="DX447"/>
  <c r="FD447" s="1"/>
  <c r="FN447" s="1"/>
  <c r="FP447" s="1"/>
  <c r="DX490"/>
  <c r="FD490" s="1"/>
  <c r="FN490" s="1"/>
  <c r="DX491"/>
  <c r="FD491" s="1"/>
  <c r="FN491" s="1"/>
  <c r="DX492"/>
  <c r="FD492" s="1"/>
  <c r="FN492" s="1"/>
  <c r="DX493"/>
  <c r="FD493" s="1"/>
  <c r="FN493" s="1"/>
  <c r="DX494"/>
  <c r="FD494" s="1"/>
  <c r="FN494" s="1"/>
  <c r="DX495"/>
  <c r="FD495" s="1"/>
  <c r="FN495" s="1"/>
  <c r="DX496"/>
  <c r="FD496" s="1"/>
  <c r="FN496" s="1"/>
  <c r="DX497"/>
  <c r="FD497" s="1"/>
  <c r="FN497" s="1"/>
  <c r="DX498"/>
  <c r="FD498" s="1"/>
  <c r="FN498" s="1"/>
  <c r="DX499"/>
  <c r="FD499" s="1"/>
  <c r="FN499" s="1"/>
  <c r="DX500"/>
  <c r="FD500" s="1"/>
  <c r="FN500" s="1"/>
  <c r="DX501"/>
  <c r="FD501" s="1"/>
  <c r="FN501" s="1"/>
  <c r="DX502"/>
  <c r="FD502" s="1"/>
  <c r="FN502" s="1"/>
  <c r="DX503"/>
  <c r="FD503" s="1"/>
  <c r="FN503" s="1"/>
  <c r="DX504"/>
  <c r="FD504" s="1"/>
  <c r="FN504" s="1"/>
  <c r="DX505"/>
  <c r="FD505" s="1"/>
  <c r="FN505" s="1"/>
  <c r="DX506"/>
  <c r="FD506" s="1"/>
  <c r="FN506" s="1"/>
  <c r="DX507"/>
  <c r="FD507" s="1"/>
  <c r="FN507" s="1"/>
  <c r="DX508"/>
  <c r="FD508" s="1"/>
  <c r="FN508" s="1"/>
  <c r="DW8"/>
  <c r="FC8" s="1"/>
  <c r="FM8" s="1"/>
  <c r="DW9"/>
  <c r="FC9" s="1"/>
  <c r="FM9" s="1"/>
  <c r="DW10"/>
  <c r="FC10" s="1"/>
  <c r="FM10" s="1"/>
  <c r="DW11"/>
  <c r="FC11" s="1"/>
  <c r="FM11" s="1"/>
  <c r="DW12"/>
  <c r="FC12" s="1"/>
  <c r="FM12" s="1"/>
  <c r="DW13"/>
  <c r="FC13" s="1"/>
  <c r="FM13" s="1"/>
  <c r="DW14"/>
  <c r="FC14" s="1"/>
  <c r="FM14" s="1"/>
  <c r="DW15"/>
  <c r="FC15" s="1"/>
  <c r="FM15" s="1"/>
  <c r="DW16"/>
  <c r="FC16" s="1"/>
  <c r="FM16" s="1"/>
  <c r="DW17"/>
  <c r="FC17" s="1"/>
  <c r="FM17" s="1"/>
  <c r="DW19"/>
  <c r="FC19" s="1"/>
  <c r="FM19" s="1"/>
  <c r="DW20"/>
  <c r="FC20" s="1"/>
  <c r="FM20" s="1"/>
  <c r="DW21"/>
  <c r="FC21" s="1"/>
  <c r="FM21" s="1"/>
  <c r="DW22"/>
  <c r="FC22" s="1"/>
  <c r="FM22" s="1"/>
  <c r="DW23"/>
  <c r="FC23" s="1"/>
  <c r="FM23" s="1"/>
  <c r="DW24"/>
  <c r="FC24" s="1"/>
  <c r="FM24" s="1"/>
  <c r="DW25"/>
  <c r="FC25" s="1"/>
  <c r="FM25" s="1"/>
  <c r="DW26"/>
  <c r="FC26" s="1"/>
  <c r="FM26" s="1"/>
  <c r="DW27"/>
  <c r="FC27" s="1"/>
  <c r="FM27" s="1"/>
  <c r="DW28"/>
  <c r="FC28" s="1"/>
  <c r="FM28" s="1"/>
  <c r="DW29"/>
  <c r="FC29" s="1"/>
  <c r="FM29" s="1"/>
  <c r="DW30"/>
  <c r="FC30" s="1"/>
  <c r="FM30" s="1"/>
  <c r="DW32"/>
  <c r="FC32" s="1"/>
  <c r="FM32" s="1"/>
  <c r="DW33"/>
  <c r="FC33" s="1"/>
  <c r="FM33" s="1"/>
  <c r="DW35"/>
  <c r="FC35" s="1"/>
  <c r="FM35" s="1"/>
  <c r="DW36"/>
  <c r="FC36" s="1"/>
  <c r="FM36" s="1"/>
  <c r="DW37"/>
  <c r="FC37" s="1"/>
  <c r="FM37" s="1"/>
  <c r="DW38"/>
  <c r="FC38" s="1"/>
  <c r="FM38" s="1"/>
  <c r="DW39"/>
  <c r="FC39" s="1"/>
  <c r="FM39" s="1"/>
  <c r="DW40"/>
  <c r="FC40" s="1"/>
  <c r="FM40" s="1"/>
  <c r="DW41"/>
  <c r="FC41" s="1"/>
  <c r="FM41" s="1"/>
  <c r="DW42"/>
  <c r="FC42" s="1"/>
  <c r="FM42" s="1"/>
  <c r="DW43"/>
  <c r="FC43" s="1"/>
  <c r="FM43" s="1"/>
  <c r="DW44"/>
  <c r="FC44" s="1"/>
  <c r="FM44" s="1"/>
  <c r="DW45"/>
  <c r="FC45" s="1"/>
  <c r="FM45" s="1"/>
  <c r="DW46"/>
  <c r="FC46" s="1"/>
  <c r="FM46" s="1"/>
  <c r="DW47"/>
  <c r="FC47" s="1"/>
  <c r="FM47" s="1"/>
  <c r="DW48"/>
  <c r="FC48" s="1"/>
  <c r="FM48" s="1"/>
  <c r="DW49"/>
  <c r="FC49" s="1"/>
  <c r="FM49" s="1"/>
  <c r="DW50"/>
  <c r="FC50" s="1"/>
  <c r="FM50" s="1"/>
  <c r="DW51"/>
  <c r="FC51" s="1"/>
  <c r="FM51" s="1"/>
  <c r="DW83"/>
  <c r="FC83" s="1"/>
  <c r="DW84"/>
  <c r="FC84" s="1"/>
  <c r="DW85"/>
  <c r="FC85" s="1"/>
  <c r="FM85" s="1"/>
  <c r="DW86"/>
  <c r="FC86" s="1"/>
  <c r="FM86" s="1"/>
  <c r="DW87"/>
  <c r="FC87" s="1"/>
  <c r="FM87" s="1"/>
  <c r="DW88"/>
  <c r="FC88" s="1"/>
  <c r="FM88" s="1"/>
  <c r="DW89"/>
  <c r="FC89" s="1"/>
  <c r="FM89" s="1"/>
  <c r="DW90"/>
  <c r="FC90" s="1"/>
  <c r="FM90" s="1"/>
  <c r="DW91"/>
  <c r="FC91" s="1"/>
  <c r="FM91" s="1"/>
  <c r="DW92"/>
  <c r="FC92" s="1"/>
  <c r="FM92" s="1"/>
  <c r="DW93"/>
  <c r="FC93" s="1"/>
  <c r="FM93" s="1"/>
  <c r="DW94"/>
  <c r="FC94" s="1"/>
  <c r="FM94" s="1"/>
  <c r="DW95"/>
  <c r="FC95" s="1"/>
  <c r="FM95" s="1"/>
  <c r="DW96"/>
  <c r="FC96" s="1"/>
  <c r="FM96" s="1"/>
  <c r="DW97"/>
  <c r="FC97" s="1"/>
  <c r="FM97" s="1"/>
  <c r="DW98"/>
  <c r="FC98" s="1"/>
  <c r="FM98" s="1"/>
  <c r="DW99"/>
  <c r="FC99" s="1"/>
  <c r="FM99" s="1"/>
  <c r="DW100"/>
  <c r="FC100" s="1"/>
  <c r="FM100" s="1"/>
  <c r="DW101"/>
  <c r="FC101" s="1"/>
  <c r="FM101" s="1"/>
  <c r="DW102"/>
  <c r="FC102" s="1"/>
  <c r="FM102" s="1"/>
  <c r="DW103"/>
  <c r="FC103" s="1"/>
  <c r="FM103" s="1"/>
  <c r="DW104"/>
  <c r="FC104" s="1"/>
  <c r="FM104" s="1"/>
  <c r="DW105"/>
  <c r="FC105" s="1"/>
  <c r="FM105" s="1"/>
  <c r="DW106"/>
  <c r="FC106" s="1"/>
  <c r="FM106" s="1"/>
  <c r="DW107"/>
  <c r="FC107" s="1"/>
  <c r="FM107" s="1"/>
  <c r="DW108"/>
  <c r="FC108" s="1"/>
  <c r="FM108" s="1"/>
  <c r="DW109"/>
  <c r="FC109" s="1"/>
  <c r="FM109" s="1"/>
  <c r="DW110"/>
  <c r="FC110" s="1"/>
  <c r="FM110" s="1"/>
  <c r="DW111"/>
  <c r="FC111" s="1"/>
  <c r="FM111" s="1"/>
  <c r="DW112"/>
  <c r="FC112" s="1"/>
  <c r="FM112" s="1"/>
  <c r="DW113"/>
  <c r="FC113" s="1"/>
  <c r="FM113" s="1"/>
  <c r="DW114"/>
  <c r="FC114" s="1"/>
  <c r="FM114" s="1"/>
  <c r="DW115"/>
  <c r="FC115" s="1"/>
  <c r="FM115" s="1"/>
  <c r="DW116"/>
  <c r="FC116" s="1"/>
  <c r="FM116" s="1"/>
  <c r="DW117"/>
  <c r="FC117" s="1"/>
  <c r="FM117" s="1"/>
  <c r="DW118"/>
  <c r="FC118" s="1"/>
  <c r="FM118" s="1"/>
  <c r="DW119"/>
  <c r="FC119" s="1"/>
  <c r="FM119" s="1"/>
  <c r="DW120"/>
  <c r="FC120" s="1"/>
  <c r="FM120" s="1"/>
  <c r="DW121"/>
  <c r="FC121" s="1"/>
  <c r="FM121" s="1"/>
  <c r="DW122"/>
  <c r="FC122" s="1"/>
  <c r="FM122" s="1"/>
  <c r="DW123"/>
  <c r="FC123" s="1"/>
  <c r="FM123" s="1"/>
  <c r="DW124"/>
  <c r="FC124" s="1"/>
  <c r="FM124" s="1"/>
  <c r="DW125"/>
  <c r="FC125" s="1"/>
  <c r="FM125" s="1"/>
  <c r="DW126"/>
  <c r="FC126" s="1"/>
  <c r="FM126" s="1"/>
  <c r="DW127"/>
  <c r="FC127" s="1"/>
  <c r="FM127" s="1"/>
  <c r="DW128"/>
  <c r="FC128" s="1"/>
  <c r="FM128" s="1"/>
  <c r="DW129"/>
  <c r="FC129" s="1"/>
  <c r="FM129" s="1"/>
  <c r="DW130"/>
  <c r="FC130" s="1"/>
  <c r="FM130" s="1"/>
  <c r="DW131"/>
  <c r="FC131" s="1"/>
  <c r="FM131" s="1"/>
  <c r="DW132"/>
  <c r="FC132" s="1"/>
  <c r="FM132" s="1"/>
  <c r="DW133"/>
  <c r="FC133" s="1"/>
  <c r="FM133" s="1"/>
  <c r="DW134"/>
  <c r="FC134" s="1"/>
  <c r="FM134" s="1"/>
  <c r="DW135"/>
  <c r="FC135" s="1"/>
  <c r="FM135" s="1"/>
  <c r="DW136"/>
  <c r="FC136" s="1"/>
  <c r="FM136" s="1"/>
  <c r="DW137"/>
  <c r="FC137" s="1"/>
  <c r="FM137" s="1"/>
  <c r="DW138"/>
  <c r="FC138" s="1"/>
  <c r="FM138" s="1"/>
  <c r="DW139"/>
  <c r="FC139" s="1"/>
  <c r="FM139" s="1"/>
  <c r="DW140"/>
  <c r="FC140" s="1"/>
  <c r="FM140" s="1"/>
  <c r="DW141"/>
  <c r="FC141" s="1"/>
  <c r="FM141" s="1"/>
  <c r="DW142"/>
  <c r="FC142" s="1"/>
  <c r="FM142" s="1"/>
  <c r="DW143"/>
  <c r="FC143" s="1"/>
  <c r="FM143" s="1"/>
  <c r="DW144"/>
  <c r="FC144" s="1"/>
  <c r="FM144" s="1"/>
  <c r="DW145"/>
  <c r="FC145" s="1"/>
  <c r="FM145" s="1"/>
  <c r="DW146"/>
  <c r="FC146" s="1"/>
  <c r="FM146" s="1"/>
  <c r="DW147"/>
  <c r="FC147" s="1"/>
  <c r="FM147" s="1"/>
  <c r="DW148"/>
  <c r="FC148" s="1"/>
  <c r="FM148" s="1"/>
  <c r="DW149"/>
  <c r="FC149" s="1"/>
  <c r="FM149" s="1"/>
  <c r="DW150"/>
  <c r="FC150" s="1"/>
  <c r="FM150" s="1"/>
  <c r="DW151"/>
  <c r="FC151" s="1"/>
  <c r="FM151" s="1"/>
  <c r="DW152"/>
  <c r="FC152" s="1"/>
  <c r="FM152" s="1"/>
  <c r="DW153"/>
  <c r="FC153" s="1"/>
  <c r="FM153" s="1"/>
  <c r="DW154"/>
  <c r="FC154" s="1"/>
  <c r="FM154" s="1"/>
  <c r="DW155"/>
  <c r="FC155" s="1"/>
  <c r="FM155" s="1"/>
  <c r="DW156"/>
  <c r="FC156" s="1"/>
  <c r="DW157"/>
  <c r="FC157" s="1"/>
  <c r="FM157" s="1"/>
  <c r="DW158"/>
  <c r="FC158" s="1"/>
  <c r="FM158" s="1"/>
  <c r="DW159"/>
  <c r="FC159" s="1"/>
  <c r="FM159" s="1"/>
  <c r="DW160"/>
  <c r="FC160" s="1"/>
  <c r="FM160" s="1"/>
  <c r="DW161"/>
  <c r="FC161" s="1"/>
  <c r="FM161" s="1"/>
  <c r="DW162"/>
  <c r="FC162" s="1"/>
  <c r="FM162" s="1"/>
  <c r="DW163"/>
  <c r="FC163" s="1"/>
  <c r="FM163" s="1"/>
  <c r="DW164"/>
  <c r="FC164" s="1"/>
  <c r="FM164" s="1"/>
  <c r="DW165"/>
  <c r="FC165" s="1"/>
  <c r="FM165" s="1"/>
  <c r="DW166"/>
  <c r="FC166" s="1"/>
  <c r="FM166" s="1"/>
  <c r="DW167"/>
  <c r="FC167" s="1"/>
  <c r="FM167" s="1"/>
  <c r="DW168"/>
  <c r="FC168" s="1"/>
  <c r="FM168" s="1"/>
  <c r="DW169"/>
  <c r="FC169" s="1"/>
  <c r="FM169" s="1"/>
  <c r="DW170"/>
  <c r="FC170" s="1"/>
  <c r="FM170" s="1"/>
  <c r="DW171"/>
  <c r="FC171" s="1"/>
  <c r="FM171" s="1"/>
  <c r="DW172"/>
  <c r="FC172" s="1"/>
  <c r="FM172" s="1"/>
  <c r="DW173"/>
  <c r="FC173" s="1"/>
  <c r="FM173" s="1"/>
  <c r="DW174"/>
  <c r="FC174" s="1"/>
  <c r="FM174" s="1"/>
  <c r="DW175"/>
  <c r="FC175" s="1"/>
  <c r="FM175" s="1"/>
  <c r="DW176"/>
  <c r="FC176" s="1"/>
  <c r="FM176" s="1"/>
  <c r="DW177"/>
  <c r="FC177" s="1"/>
  <c r="FM177" s="1"/>
  <c r="DW178"/>
  <c r="FC178" s="1"/>
  <c r="FM178" s="1"/>
  <c r="DW179"/>
  <c r="FC179" s="1"/>
  <c r="FM179" s="1"/>
  <c r="DW180"/>
  <c r="FC180" s="1"/>
  <c r="FM180" s="1"/>
  <c r="DW181"/>
  <c r="FC181" s="1"/>
  <c r="FM181" s="1"/>
  <c r="DW182"/>
  <c r="FC182" s="1"/>
  <c r="FM182" s="1"/>
  <c r="DW183"/>
  <c r="FC183" s="1"/>
  <c r="FM183" s="1"/>
  <c r="DW184"/>
  <c r="FC184" s="1"/>
  <c r="FM184" s="1"/>
  <c r="DW185"/>
  <c r="FC185" s="1"/>
  <c r="FM185" s="1"/>
  <c r="DW186"/>
  <c r="DW187"/>
  <c r="FC187" s="1"/>
  <c r="FM187" s="1"/>
  <c r="DW188"/>
  <c r="FC188" s="1"/>
  <c r="FM188" s="1"/>
  <c r="DW189"/>
  <c r="FC189" s="1"/>
  <c r="FM189" s="1"/>
  <c r="DW190"/>
  <c r="FC190" s="1"/>
  <c r="FM190" s="1"/>
  <c r="DW191"/>
  <c r="FC191" s="1"/>
  <c r="FM191" s="1"/>
  <c r="DW192"/>
  <c r="FC192" s="1"/>
  <c r="FM192" s="1"/>
  <c r="DW193"/>
  <c r="FC193" s="1"/>
  <c r="FM193" s="1"/>
  <c r="DW194"/>
  <c r="FC194" s="1"/>
  <c r="FM194" s="1"/>
  <c r="DW195"/>
  <c r="FC195" s="1"/>
  <c r="FM195" s="1"/>
  <c r="DW196"/>
  <c r="FC196" s="1"/>
  <c r="FM196" s="1"/>
  <c r="DW197"/>
  <c r="FC197" s="1"/>
  <c r="FM197" s="1"/>
  <c r="DW198"/>
  <c r="FC198" s="1"/>
  <c r="FM198" s="1"/>
  <c r="DW199"/>
  <c r="FC199" s="1"/>
  <c r="FM199" s="1"/>
  <c r="DW200"/>
  <c r="FC200" s="1"/>
  <c r="FM200" s="1"/>
  <c r="DW201"/>
  <c r="FC201" s="1"/>
  <c r="FM201" s="1"/>
  <c r="DW202"/>
  <c r="FC202" s="1"/>
  <c r="FM202" s="1"/>
  <c r="DW203"/>
  <c r="FC203" s="1"/>
  <c r="FM203" s="1"/>
  <c r="DW204"/>
  <c r="FC204" s="1"/>
  <c r="FM204" s="1"/>
  <c r="DW205"/>
  <c r="FC205" s="1"/>
  <c r="FM205" s="1"/>
  <c r="DW206"/>
  <c r="FC206" s="1"/>
  <c r="FM206" s="1"/>
  <c r="DW207"/>
  <c r="FC207" s="1"/>
  <c r="FM207" s="1"/>
  <c r="DW208"/>
  <c r="FC208" s="1"/>
  <c r="FM208" s="1"/>
  <c r="DW209"/>
  <c r="FC209" s="1"/>
  <c r="FM209" s="1"/>
  <c r="DW210"/>
  <c r="FC210" s="1"/>
  <c r="FM210" s="1"/>
  <c r="DW211"/>
  <c r="FC211" s="1"/>
  <c r="FM211" s="1"/>
  <c r="DW212"/>
  <c r="FC212" s="1"/>
  <c r="FM212" s="1"/>
  <c r="DW213"/>
  <c r="FC213" s="1"/>
  <c r="FM213" s="1"/>
  <c r="DW214"/>
  <c r="FC214" s="1"/>
  <c r="FM214" s="1"/>
  <c r="DW215"/>
  <c r="FC215" s="1"/>
  <c r="FM215" s="1"/>
  <c r="DW216"/>
  <c r="FC216" s="1"/>
  <c r="FM216" s="1"/>
  <c r="DW217"/>
  <c r="FC217" s="1"/>
  <c r="FM217" s="1"/>
  <c r="DW218"/>
  <c r="FC218" s="1"/>
  <c r="FM218" s="1"/>
  <c r="DW219"/>
  <c r="FC219" s="1"/>
  <c r="FM219" s="1"/>
  <c r="DW220"/>
  <c r="FC220" s="1"/>
  <c r="FM220" s="1"/>
  <c r="DW221"/>
  <c r="FC221" s="1"/>
  <c r="FM221" s="1"/>
  <c r="DW222"/>
  <c r="FC222" s="1"/>
  <c r="FM222" s="1"/>
  <c r="DW223"/>
  <c r="FC223" s="1"/>
  <c r="FM223" s="1"/>
  <c r="DW224"/>
  <c r="FC224" s="1"/>
  <c r="FM224" s="1"/>
  <c r="DW225"/>
  <c r="FC225" s="1"/>
  <c r="FM225" s="1"/>
  <c r="DW226"/>
  <c r="FC226" s="1"/>
  <c r="FM226" s="1"/>
  <c r="DW227"/>
  <c r="FC227" s="1"/>
  <c r="FM227" s="1"/>
  <c r="DW228"/>
  <c r="FC228" s="1"/>
  <c r="FM228" s="1"/>
  <c r="DW229"/>
  <c r="FC229" s="1"/>
  <c r="FM229" s="1"/>
  <c r="DW230"/>
  <c r="FC230" s="1"/>
  <c r="FM230" s="1"/>
  <c r="DW231"/>
  <c r="FC231" s="1"/>
  <c r="FM231" s="1"/>
  <c r="DW232"/>
  <c r="FC232" s="1"/>
  <c r="FM232" s="1"/>
  <c r="DW233"/>
  <c r="FC233" s="1"/>
  <c r="FM233" s="1"/>
  <c r="DW234"/>
  <c r="FC234" s="1"/>
  <c r="FM234" s="1"/>
  <c r="DW235"/>
  <c r="FC235" s="1"/>
  <c r="FM235" s="1"/>
  <c r="DW236"/>
  <c r="FC236" s="1"/>
  <c r="FM236" s="1"/>
  <c r="DW237"/>
  <c r="FC237" s="1"/>
  <c r="FM237" s="1"/>
  <c r="DW238"/>
  <c r="FC238" s="1"/>
  <c r="FM238" s="1"/>
  <c r="DW239"/>
  <c r="FC239" s="1"/>
  <c r="FM239" s="1"/>
  <c r="DW240"/>
  <c r="FC240" s="1"/>
  <c r="FM240" s="1"/>
  <c r="DW241"/>
  <c r="FC241" s="1"/>
  <c r="FM241" s="1"/>
  <c r="DW242"/>
  <c r="FC242" s="1"/>
  <c r="FM242" s="1"/>
  <c r="DW243"/>
  <c r="FC243" s="1"/>
  <c r="FM243" s="1"/>
  <c r="DW244"/>
  <c r="FC244" s="1"/>
  <c r="FM244" s="1"/>
  <c r="DW245"/>
  <c r="FC245" s="1"/>
  <c r="FM245" s="1"/>
  <c r="DW246"/>
  <c r="FC246" s="1"/>
  <c r="FM246" s="1"/>
  <c r="DW247"/>
  <c r="FC247" s="1"/>
  <c r="FM247" s="1"/>
  <c r="DW248"/>
  <c r="FC248" s="1"/>
  <c r="FM248" s="1"/>
  <c r="DW249"/>
  <c r="FC249" s="1"/>
  <c r="FM249" s="1"/>
  <c r="DW250"/>
  <c r="FC250" s="1"/>
  <c r="FM250" s="1"/>
  <c r="DW251"/>
  <c r="FC251" s="1"/>
  <c r="FM251" s="1"/>
  <c r="DW252"/>
  <c r="FC252" s="1"/>
  <c r="FM252" s="1"/>
  <c r="DW253"/>
  <c r="FC253" s="1"/>
  <c r="FM253" s="1"/>
  <c r="DW254"/>
  <c r="FC254" s="1"/>
  <c r="FM254" s="1"/>
  <c r="DW255"/>
  <c r="FC255" s="1"/>
  <c r="FM255" s="1"/>
  <c r="DW256"/>
  <c r="FC256" s="1"/>
  <c r="FM256" s="1"/>
  <c r="DW257"/>
  <c r="FC257" s="1"/>
  <c r="FM257" s="1"/>
  <c r="DW258"/>
  <c r="FC258" s="1"/>
  <c r="FM258" s="1"/>
  <c r="DW259"/>
  <c r="FC259" s="1"/>
  <c r="FM259" s="1"/>
  <c r="DW260"/>
  <c r="FC260" s="1"/>
  <c r="FM260" s="1"/>
  <c r="DW261"/>
  <c r="FC261" s="1"/>
  <c r="FM261" s="1"/>
  <c r="DW262"/>
  <c r="FC262" s="1"/>
  <c r="FM262" s="1"/>
  <c r="DW263"/>
  <c r="FC263" s="1"/>
  <c r="FM263" s="1"/>
  <c r="DW264"/>
  <c r="FC264" s="1"/>
  <c r="FM264" s="1"/>
  <c r="DW265"/>
  <c r="FC265" s="1"/>
  <c r="FM265" s="1"/>
  <c r="DW295"/>
  <c r="DW296"/>
  <c r="DW297"/>
  <c r="DW298"/>
  <c r="FC298" s="1"/>
  <c r="FM298" s="1"/>
  <c r="DW299"/>
  <c r="FC299" s="1"/>
  <c r="FM299" s="1"/>
  <c r="DW300"/>
  <c r="FC300" s="1"/>
  <c r="FM300" s="1"/>
  <c r="DW301"/>
  <c r="FC301" s="1"/>
  <c r="FM301" s="1"/>
  <c r="DW302"/>
  <c r="FC302" s="1"/>
  <c r="FM302" s="1"/>
  <c r="DW303"/>
  <c r="FC303" s="1"/>
  <c r="FM303" s="1"/>
  <c r="DW304"/>
  <c r="FC304" s="1"/>
  <c r="FM304" s="1"/>
  <c r="DW305"/>
  <c r="FC305" s="1"/>
  <c r="FM305" s="1"/>
  <c r="DW306"/>
  <c r="FC306" s="1"/>
  <c r="FM306" s="1"/>
  <c r="DW307"/>
  <c r="FC307" s="1"/>
  <c r="FM307" s="1"/>
  <c r="DW308"/>
  <c r="FC308" s="1"/>
  <c r="FM308" s="1"/>
  <c r="DW309"/>
  <c r="FC309" s="1"/>
  <c r="FM309" s="1"/>
  <c r="DW310"/>
  <c r="FC310" s="1"/>
  <c r="FM310" s="1"/>
  <c r="DW311"/>
  <c r="FC311" s="1"/>
  <c r="FM311" s="1"/>
  <c r="DW312"/>
  <c r="FC312" s="1"/>
  <c r="FM312" s="1"/>
  <c r="DW313"/>
  <c r="FC313" s="1"/>
  <c r="FM313" s="1"/>
  <c r="DW314"/>
  <c r="FC314" s="1"/>
  <c r="FM314" s="1"/>
  <c r="DW315"/>
  <c r="FC315" s="1"/>
  <c r="FM315" s="1"/>
  <c r="DW316"/>
  <c r="FC316" s="1"/>
  <c r="FM316" s="1"/>
  <c r="DW317"/>
  <c r="FC317" s="1"/>
  <c r="FM317" s="1"/>
  <c r="DW318"/>
  <c r="FC318" s="1"/>
  <c r="FM318" s="1"/>
  <c r="DW319"/>
  <c r="FC319" s="1"/>
  <c r="FM319" s="1"/>
  <c r="DW320"/>
  <c r="FC320" s="1"/>
  <c r="FM320" s="1"/>
  <c r="DW321"/>
  <c r="FC321" s="1"/>
  <c r="FM321" s="1"/>
  <c r="DW322"/>
  <c r="FC322" s="1"/>
  <c r="FM322" s="1"/>
  <c r="DW323"/>
  <c r="FC323" s="1"/>
  <c r="FM323" s="1"/>
  <c r="DW324"/>
  <c r="FC324" s="1"/>
  <c r="FM324" s="1"/>
  <c r="DW325"/>
  <c r="FC325" s="1"/>
  <c r="FM325" s="1"/>
  <c r="DW326"/>
  <c r="FC326" s="1"/>
  <c r="FM326" s="1"/>
  <c r="DW327"/>
  <c r="FC327" s="1"/>
  <c r="FM327" s="1"/>
  <c r="DW328"/>
  <c r="FC328" s="1"/>
  <c r="FM328" s="1"/>
  <c r="DW329"/>
  <c r="FC329" s="1"/>
  <c r="FM329" s="1"/>
  <c r="DW330"/>
  <c r="FC330" s="1"/>
  <c r="FM330" s="1"/>
  <c r="DW331"/>
  <c r="FC331" s="1"/>
  <c r="FM331" s="1"/>
  <c r="DW332"/>
  <c r="FC332" s="1"/>
  <c r="FM332" s="1"/>
  <c r="DW333"/>
  <c r="FC333" s="1"/>
  <c r="FM333" s="1"/>
  <c r="DW334"/>
  <c r="FC334" s="1"/>
  <c r="FM334" s="1"/>
  <c r="DW335"/>
  <c r="FC335" s="1"/>
  <c r="FM335" s="1"/>
  <c r="DW336"/>
  <c r="FC336" s="1"/>
  <c r="FM336" s="1"/>
  <c r="DW337"/>
  <c r="FC337" s="1"/>
  <c r="FM337" s="1"/>
  <c r="DW338"/>
  <c r="FC338" s="1"/>
  <c r="FM338" s="1"/>
  <c r="DW339"/>
  <c r="FC339" s="1"/>
  <c r="FM339" s="1"/>
  <c r="DW340"/>
  <c r="FC340" s="1"/>
  <c r="FM340" s="1"/>
  <c r="DW341"/>
  <c r="FC341" s="1"/>
  <c r="FM341" s="1"/>
  <c r="DW342"/>
  <c r="FC342" s="1"/>
  <c r="FM342" s="1"/>
  <c r="DW343"/>
  <c r="FC343" s="1"/>
  <c r="FM343" s="1"/>
  <c r="DW344"/>
  <c r="FC344" s="1"/>
  <c r="FM344" s="1"/>
  <c r="DW345"/>
  <c r="FC345" s="1"/>
  <c r="FM345" s="1"/>
  <c r="DW346"/>
  <c r="FC346" s="1"/>
  <c r="FM346" s="1"/>
  <c r="DW347"/>
  <c r="FC347" s="1"/>
  <c r="FM347" s="1"/>
  <c r="DW348"/>
  <c r="FC348" s="1"/>
  <c r="FM348" s="1"/>
  <c r="DW349"/>
  <c r="FC349" s="1"/>
  <c r="FM349" s="1"/>
  <c r="DW350"/>
  <c r="FC350" s="1"/>
  <c r="FM350" s="1"/>
  <c r="DW351"/>
  <c r="FC351" s="1"/>
  <c r="FM351" s="1"/>
  <c r="DW352"/>
  <c r="FC352" s="1"/>
  <c r="FM352" s="1"/>
  <c r="DW353"/>
  <c r="FC353" s="1"/>
  <c r="FM353" s="1"/>
  <c r="DW354"/>
  <c r="FC354" s="1"/>
  <c r="FM354" s="1"/>
  <c r="DW355"/>
  <c r="FC355" s="1"/>
  <c r="FM355" s="1"/>
  <c r="DW356"/>
  <c r="FC356" s="1"/>
  <c r="FM356" s="1"/>
  <c r="DW357"/>
  <c r="FC357" s="1"/>
  <c r="FM357" s="1"/>
  <c r="DW358"/>
  <c r="FC358" s="1"/>
  <c r="FM358" s="1"/>
  <c r="DW359"/>
  <c r="FC359" s="1"/>
  <c r="FM359" s="1"/>
  <c r="DW360"/>
  <c r="FC360" s="1"/>
  <c r="FM360" s="1"/>
  <c r="DW361"/>
  <c r="FC361" s="1"/>
  <c r="FM361" s="1"/>
  <c r="DW362"/>
  <c r="FC362" s="1"/>
  <c r="FM362" s="1"/>
  <c r="DW363"/>
  <c r="FC363" s="1"/>
  <c r="FM363" s="1"/>
  <c r="DW364"/>
  <c r="FC364" s="1"/>
  <c r="FM364" s="1"/>
  <c r="DW365"/>
  <c r="FC365" s="1"/>
  <c r="FM365" s="1"/>
  <c r="DW366"/>
  <c r="FC366" s="1"/>
  <c r="FM366" s="1"/>
  <c r="DW367"/>
  <c r="FC367" s="1"/>
  <c r="FM367" s="1"/>
  <c r="DW368"/>
  <c r="FC368" s="1"/>
  <c r="FM368" s="1"/>
  <c r="DW369"/>
  <c r="FC369" s="1"/>
  <c r="FM369" s="1"/>
  <c r="DW370"/>
  <c r="FC370" s="1"/>
  <c r="FM370" s="1"/>
  <c r="DW371"/>
  <c r="FC371" s="1"/>
  <c r="FM371" s="1"/>
  <c r="DW372"/>
  <c r="FC372" s="1"/>
  <c r="FM372" s="1"/>
  <c r="DW373"/>
  <c r="FC373" s="1"/>
  <c r="FM373" s="1"/>
  <c r="DW374"/>
  <c r="FC374" s="1"/>
  <c r="FM374" s="1"/>
  <c r="DW375"/>
  <c r="FC375" s="1"/>
  <c r="FM375" s="1"/>
  <c r="DW376"/>
  <c r="FC376" s="1"/>
  <c r="FM376" s="1"/>
  <c r="DW377"/>
  <c r="FC377" s="1"/>
  <c r="FM377" s="1"/>
  <c r="DW378"/>
  <c r="FC378" s="1"/>
  <c r="FM378" s="1"/>
  <c r="DW379"/>
  <c r="FC379" s="1"/>
  <c r="FM379" s="1"/>
  <c r="DW380"/>
  <c r="FC380" s="1"/>
  <c r="FM380" s="1"/>
  <c r="DW381"/>
  <c r="FC381" s="1"/>
  <c r="FM381" s="1"/>
  <c r="DW382"/>
  <c r="FC382" s="1"/>
  <c r="FM382" s="1"/>
  <c r="DW383"/>
  <c r="FC383" s="1"/>
  <c r="FM383" s="1"/>
  <c r="DW384"/>
  <c r="FC384" s="1"/>
  <c r="FM384" s="1"/>
  <c r="DW385"/>
  <c r="FC385" s="1"/>
  <c r="FM385" s="1"/>
  <c r="DW386"/>
  <c r="FC386" s="1"/>
  <c r="FM386" s="1"/>
  <c r="DW387"/>
  <c r="FC387" s="1"/>
  <c r="FM387" s="1"/>
  <c r="DW388"/>
  <c r="FC388" s="1"/>
  <c r="FM388" s="1"/>
  <c r="DW389"/>
  <c r="FC389" s="1"/>
  <c r="FM389" s="1"/>
  <c r="DW390"/>
  <c r="FC390" s="1"/>
  <c r="FM390" s="1"/>
  <c r="DW391"/>
  <c r="FC391" s="1"/>
  <c r="FM391" s="1"/>
  <c r="DW392"/>
  <c r="FC392" s="1"/>
  <c r="FM392" s="1"/>
  <c r="DW393"/>
  <c r="FC393" s="1"/>
  <c r="FM393" s="1"/>
  <c r="DW394"/>
  <c r="FC394" s="1"/>
  <c r="FM394" s="1"/>
  <c r="DW395"/>
  <c r="FC395" s="1"/>
  <c r="FM395" s="1"/>
  <c r="DW396"/>
  <c r="FC396" s="1"/>
  <c r="FM396" s="1"/>
  <c r="DW397"/>
  <c r="FC397" s="1"/>
  <c r="FM397" s="1"/>
  <c r="DW398"/>
  <c r="FC398" s="1"/>
  <c r="FM398" s="1"/>
  <c r="DW399"/>
  <c r="FC399" s="1"/>
  <c r="FM399" s="1"/>
  <c r="DW400"/>
  <c r="FC400" s="1"/>
  <c r="FM400" s="1"/>
  <c r="DW401"/>
  <c r="FC401" s="1"/>
  <c r="FM401" s="1"/>
  <c r="DW402"/>
  <c r="FC402" s="1"/>
  <c r="FM402" s="1"/>
  <c r="DW403"/>
  <c r="FC403" s="1"/>
  <c r="FM403" s="1"/>
  <c r="DW404"/>
  <c r="FC404" s="1"/>
  <c r="FM404" s="1"/>
  <c r="DW405"/>
  <c r="FC405" s="1"/>
  <c r="FM405" s="1"/>
  <c r="DW406"/>
  <c r="FC406" s="1"/>
  <c r="FM406" s="1"/>
  <c r="DW407"/>
  <c r="FC407" s="1"/>
  <c r="FM407" s="1"/>
  <c r="DW408"/>
  <c r="FC408" s="1"/>
  <c r="FM408" s="1"/>
  <c r="DW409"/>
  <c r="FC409" s="1"/>
  <c r="FM409" s="1"/>
  <c r="DW410"/>
  <c r="FC410" s="1"/>
  <c r="FM410" s="1"/>
  <c r="DW411"/>
  <c r="FC411" s="1"/>
  <c r="FM411" s="1"/>
  <c r="DW412"/>
  <c r="FC412" s="1"/>
  <c r="FM412" s="1"/>
  <c r="DW413"/>
  <c r="FC413" s="1"/>
  <c r="FM413" s="1"/>
  <c r="DW414"/>
  <c r="FC414" s="1"/>
  <c r="FM414" s="1"/>
  <c r="DW415"/>
  <c r="FC415" s="1"/>
  <c r="FM415" s="1"/>
  <c r="DW416"/>
  <c r="FC416" s="1"/>
  <c r="FM416" s="1"/>
  <c r="DW417"/>
  <c r="FC417" s="1"/>
  <c r="FM417" s="1"/>
  <c r="DW418"/>
  <c r="FC418" s="1"/>
  <c r="FM418" s="1"/>
  <c r="DW419"/>
  <c r="FC419" s="1"/>
  <c r="FM419" s="1"/>
  <c r="DW420"/>
  <c r="FC420" s="1"/>
  <c r="FM420" s="1"/>
  <c r="DW421"/>
  <c r="FC421" s="1"/>
  <c r="FM421" s="1"/>
  <c r="DW422"/>
  <c r="FC422" s="1"/>
  <c r="FM422" s="1"/>
  <c r="DW423"/>
  <c r="FC423" s="1"/>
  <c r="FM423" s="1"/>
  <c r="DW424"/>
  <c r="FC424" s="1"/>
  <c r="FM424" s="1"/>
  <c r="DW425"/>
  <c r="FC425" s="1"/>
  <c r="FM425" s="1"/>
  <c r="DW426"/>
  <c r="FC426" s="1"/>
  <c r="FM426" s="1"/>
  <c r="DW427"/>
  <c r="FC427" s="1"/>
  <c r="FM427" s="1"/>
  <c r="DW428"/>
  <c r="FC428" s="1"/>
  <c r="FM428" s="1"/>
  <c r="DW429"/>
  <c r="FC429" s="1"/>
  <c r="FM429" s="1"/>
  <c r="DW430"/>
  <c r="FC430" s="1"/>
  <c r="FM430" s="1"/>
  <c r="DW431"/>
  <c r="FC431" s="1"/>
  <c r="FM431" s="1"/>
  <c r="DW432"/>
  <c r="FC432" s="1"/>
  <c r="FM432" s="1"/>
  <c r="DW433"/>
  <c r="FC433" s="1"/>
  <c r="FM433" s="1"/>
  <c r="DW434"/>
  <c r="FC434" s="1"/>
  <c r="FM434" s="1"/>
  <c r="DW435"/>
  <c r="FC435" s="1"/>
  <c r="FM435" s="1"/>
  <c r="DW436"/>
  <c r="FC436" s="1"/>
  <c r="FM436" s="1"/>
  <c r="DW437"/>
  <c r="FC437" s="1"/>
  <c r="FM437" s="1"/>
  <c r="DW438"/>
  <c r="FC438" s="1"/>
  <c r="FM438" s="1"/>
  <c r="DW439"/>
  <c r="FC439" s="1"/>
  <c r="FM439" s="1"/>
  <c r="DW440"/>
  <c r="FC440" s="1"/>
  <c r="FM440" s="1"/>
  <c r="DW441"/>
  <c r="FC441" s="1"/>
  <c r="FM441" s="1"/>
  <c r="DW442"/>
  <c r="FC442" s="1"/>
  <c r="FM442" s="1"/>
  <c r="DW443"/>
  <c r="FC443" s="1"/>
  <c r="FM443" s="1"/>
  <c r="DW444"/>
  <c r="FC444" s="1"/>
  <c r="FM444" s="1"/>
  <c r="DW445"/>
  <c r="FC445" s="1"/>
  <c r="FM445" s="1"/>
  <c r="DW446"/>
  <c r="FC446" s="1"/>
  <c r="FM446" s="1"/>
  <c r="DW447"/>
  <c r="FC447" s="1"/>
  <c r="FM447" s="1"/>
  <c r="FO447" s="1"/>
  <c r="DW490"/>
  <c r="FC490" s="1"/>
  <c r="FM490" s="1"/>
  <c r="DW491"/>
  <c r="FC491" s="1"/>
  <c r="FM491" s="1"/>
  <c r="DW492"/>
  <c r="FC492" s="1"/>
  <c r="FM492" s="1"/>
  <c r="DW493"/>
  <c r="FC493" s="1"/>
  <c r="FM493" s="1"/>
  <c r="DW494"/>
  <c r="FC494" s="1"/>
  <c r="FM494" s="1"/>
  <c r="DW495"/>
  <c r="FC495" s="1"/>
  <c r="FM495" s="1"/>
  <c r="DW496"/>
  <c r="FC496" s="1"/>
  <c r="FM496" s="1"/>
  <c r="DW497"/>
  <c r="FC497" s="1"/>
  <c r="FM497" s="1"/>
  <c r="DW498"/>
  <c r="FC498" s="1"/>
  <c r="FM498" s="1"/>
  <c r="DW499"/>
  <c r="FC499" s="1"/>
  <c r="FM499" s="1"/>
  <c r="DW500"/>
  <c r="FC500" s="1"/>
  <c r="FM500" s="1"/>
  <c r="DW501"/>
  <c r="FC501" s="1"/>
  <c r="FM501" s="1"/>
  <c r="DW502"/>
  <c r="FC502" s="1"/>
  <c r="FM502" s="1"/>
  <c r="DW503"/>
  <c r="FC503" s="1"/>
  <c r="FM503" s="1"/>
  <c r="DW504"/>
  <c r="FC504" s="1"/>
  <c r="FM504" s="1"/>
  <c r="DW505"/>
  <c r="FC505" s="1"/>
  <c r="FM505" s="1"/>
  <c r="DW506"/>
  <c r="FC506" s="1"/>
  <c r="FM506" s="1"/>
  <c r="DW507"/>
  <c r="FC507" s="1"/>
  <c r="FM507" s="1"/>
  <c r="DW508"/>
  <c r="FC508" s="1"/>
  <c r="FM508" s="1"/>
  <c r="DJ83"/>
  <c r="DJ84"/>
  <c r="DJ490"/>
  <c r="DJ491"/>
  <c r="DJ492"/>
  <c r="DI83"/>
  <c r="DI84"/>
  <c r="DI490"/>
  <c r="DI491"/>
  <c r="DI492"/>
  <c r="DD83"/>
  <c r="DD84"/>
  <c r="DD490"/>
  <c r="DD491"/>
  <c r="DD492"/>
  <c r="DC83"/>
  <c r="DC84"/>
  <c r="DC490"/>
  <c r="DC491"/>
  <c r="DC492"/>
  <c r="CZ83"/>
  <c r="CY83"/>
  <c r="CB293"/>
  <c r="CV295"/>
  <c r="CV296"/>
  <c r="CV297"/>
  <c r="CA293"/>
  <c r="CU295"/>
  <c r="CU296"/>
  <c r="CU297"/>
  <c r="CU490"/>
  <c r="DE490" s="1"/>
  <c r="CA490" s="1"/>
  <c r="CN8"/>
  <c r="CN9"/>
  <c r="HF9" s="1"/>
  <c r="CN10"/>
  <c r="HF10" s="1"/>
  <c r="CN11"/>
  <c r="HF11" s="1"/>
  <c r="CN12"/>
  <c r="HF12" s="1"/>
  <c r="CN13"/>
  <c r="HF13" s="1"/>
  <c r="CN14"/>
  <c r="HF14" s="1"/>
  <c r="CN15"/>
  <c r="HF15" s="1"/>
  <c r="CN16"/>
  <c r="HF16" s="1"/>
  <c r="CN17"/>
  <c r="HF17" s="1"/>
  <c r="CN19"/>
  <c r="HF19" s="1"/>
  <c r="CN20"/>
  <c r="HF20" s="1"/>
  <c r="CN21"/>
  <c r="HF21" s="1"/>
  <c r="CN22"/>
  <c r="CN23"/>
  <c r="CN24"/>
  <c r="HF24" s="1"/>
  <c r="CN25"/>
  <c r="CN26"/>
  <c r="HF26" s="1"/>
  <c r="CN27"/>
  <c r="HF27" s="1"/>
  <c r="CN28"/>
  <c r="HF28" s="1"/>
  <c r="CN29"/>
  <c r="HF29" s="1"/>
  <c r="CN30"/>
  <c r="HF30" s="1"/>
  <c r="CN32"/>
  <c r="CN33"/>
  <c r="HF33" s="1"/>
  <c r="CN35"/>
  <c r="CN36"/>
  <c r="HF36" s="1"/>
  <c r="CN37"/>
  <c r="CN38"/>
  <c r="HF38" s="1"/>
  <c r="CN39"/>
  <c r="HF39" s="1"/>
  <c r="CN40"/>
  <c r="CN41"/>
  <c r="HF41" s="1"/>
  <c r="CN42"/>
  <c r="HF42" s="1"/>
  <c r="CN43"/>
  <c r="HF43" s="1"/>
  <c r="CN44"/>
  <c r="HF44" s="1"/>
  <c r="CN45"/>
  <c r="HF45" s="1"/>
  <c r="CN46"/>
  <c r="HF46" s="1"/>
  <c r="CN47"/>
  <c r="HF47" s="1"/>
  <c r="CN48"/>
  <c r="HF48" s="1"/>
  <c r="CN49"/>
  <c r="HF49" s="1"/>
  <c r="CN50"/>
  <c r="HF50" s="1"/>
  <c r="CN51"/>
  <c r="HF51" s="1"/>
  <c r="CN85"/>
  <c r="CN86"/>
  <c r="CN87"/>
  <c r="CN88"/>
  <c r="CN89"/>
  <c r="CN90"/>
  <c r="CN91"/>
  <c r="CN92"/>
  <c r="CN93"/>
  <c r="CN94"/>
  <c r="CN95"/>
  <c r="CN96"/>
  <c r="CN97"/>
  <c r="CN98"/>
  <c r="CN99"/>
  <c r="CN100"/>
  <c r="CN101"/>
  <c r="CN102"/>
  <c r="CN103"/>
  <c r="CN104"/>
  <c r="CN105"/>
  <c r="CN106"/>
  <c r="CN107"/>
  <c r="CN108"/>
  <c r="CN109"/>
  <c r="CN110"/>
  <c r="CN111"/>
  <c r="CN112"/>
  <c r="CN113"/>
  <c r="CN114"/>
  <c r="CN115"/>
  <c r="CN116"/>
  <c r="CN117"/>
  <c r="CN118"/>
  <c r="CN119"/>
  <c r="CN120"/>
  <c r="CN121"/>
  <c r="CN122"/>
  <c r="CN123"/>
  <c r="CN124"/>
  <c r="CN125"/>
  <c r="CN126"/>
  <c r="CN127"/>
  <c r="CN128"/>
  <c r="CN129"/>
  <c r="CN130"/>
  <c r="CN131"/>
  <c r="CN132"/>
  <c r="CN133"/>
  <c r="CN134"/>
  <c r="CN135"/>
  <c r="CN136"/>
  <c r="CN137"/>
  <c r="CN138"/>
  <c r="CN139"/>
  <c r="CN140"/>
  <c r="CN141"/>
  <c r="CN142"/>
  <c r="CN143"/>
  <c r="CN144"/>
  <c r="CN145"/>
  <c r="CN146"/>
  <c r="CN147"/>
  <c r="CN148"/>
  <c r="CN149"/>
  <c r="CN150"/>
  <c r="CN151"/>
  <c r="CN152"/>
  <c r="CN153"/>
  <c r="CN154"/>
  <c r="CN155"/>
  <c r="CN156"/>
  <c r="CN157"/>
  <c r="CN158"/>
  <c r="CN159"/>
  <c r="CN160"/>
  <c r="CN161"/>
  <c r="CN162"/>
  <c r="CN163"/>
  <c r="CN164"/>
  <c r="CN165"/>
  <c r="CN166"/>
  <c r="CN167"/>
  <c r="CN168"/>
  <c r="CN169"/>
  <c r="CN170"/>
  <c r="CN171"/>
  <c r="CN172"/>
  <c r="CN173"/>
  <c r="CN174"/>
  <c r="CN175"/>
  <c r="CN176"/>
  <c r="CN177"/>
  <c r="CN178"/>
  <c r="CN179"/>
  <c r="CN180"/>
  <c r="CN181"/>
  <c r="CN182"/>
  <c r="CN183"/>
  <c r="CN184"/>
  <c r="CN185"/>
  <c r="CN186"/>
  <c r="CN187"/>
  <c r="CN188"/>
  <c r="HF188" s="1"/>
  <c r="CN189"/>
  <c r="CN190"/>
  <c r="CN191"/>
  <c r="CN192"/>
  <c r="CN193"/>
  <c r="HF193" s="1"/>
  <c r="CN194"/>
  <c r="HF194" s="1"/>
  <c r="CN195"/>
  <c r="HF195" s="1"/>
  <c r="CN196"/>
  <c r="HF196" s="1"/>
  <c r="CN197"/>
  <c r="HF197" s="1"/>
  <c r="CN198"/>
  <c r="HF198" s="1"/>
  <c r="CN199"/>
  <c r="HF199" s="1"/>
  <c r="CN200"/>
  <c r="HF200" s="1"/>
  <c r="CN201"/>
  <c r="HF201" s="1"/>
  <c r="CN202"/>
  <c r="HF202" s="1"/>
  <c r="CN203"/>
  <c r="HF203" s="1"/>
  <c r="CN204"/>
  <c r="HF204" s="1"/>
  <c r="CN205"/>
  <c r="HF205" s="1"/>
  <c r="CN206"/>
  <c r="HF206" s="1"/>
  <c r="CN207"/>
  <c r="HF207" s="1"/>
  <c r="CN208"/>
  <c r="HF208" s="1"/>
  <c r="CN209"/>
  <c r="HF209" s="1"/>
  <c r="CN210"/>
  <c r="HF210" s="1"/>
  <c r="CN211"/>
  <c r="HF211" s="1"/>
  <c r="CN212"/>
  <c r="HF212" s="1"/>
  <c r="CN213"/>
  <c r="HF213" s="1"/>
  <c r="CN214"/>
  <c r="HF214" s="1"/>
  <c r="CN215"/>
  <c r="HF215" s="1"/>
  <c r="CN216"/>
  <c r="HF216" s="1"/>
  <c r="CN217"/>
  <c r="HF217" s="1"/>
  <c r="CN218"/>
  <c r="HF218" s="1"/>
  <c r="CN219"/>
  <c r="HF219" s="1"/>
  <c r="CN220"/>
  <c r="CN221"/>
  <c r="CN222"/>
  <c r="HF222" s="1"/>
  <c r="CN223"/>
  <c r="HF223" s="1"/>
  <c r="CN224"/>
  <c r="HF224" s="1"/>
  <c r="CN225"/>
  <c r="HF225" s="1"/>
  <c r="CN226"/>
  <c r="CN227"/>
  <c r="HF227" s="1"/>
  <c r="CN228"/>
  <c r="HF228" s="1"/>
  <c r="CN229"/>
  <c r="HF229" s="1"/>
  <c r="CN230"/>
  <c r="CN231"/>
  <c r="CN232"/>
  <c r="HF232" s="1"/>
  <c r="CN233"/>
  <c r="HF233" s="1"/>
  <c r="CN234"/>
  <c r="HF234" s="1"/>
  <c r="CN235"/>
  <c r="HF235" s="1"/>
  <c r="CN236"/>
  <c r="HF236" s="1"/>
  <c r="CN237"/>
  <c r="HF237" s="1"/>
  <c r="CN238"/>
  <c r="HF238" s="1"/>
  <c r="CN239"/>
  <c r="HF239" s="1"/>
  <c r="CN240"/>
  <c r="HF240" s="1"/>
  <c r="CN241"/>
  <c r="HF241" s="1"/>
  <c r="CN242"/>
  <c r="HF242" s="1"/>
  <c r="CN243"/>
  <c r="HF243" s="1"/>
  <c r="CN244"/>
  <c r="CN245"/>
  <c r="HF245" s="1"/>
  <c r="CN246"/>
  <c r="CN247"/>
  <c r="HF247" s="1"/>
  <c r="CN248"/>
  <c r="HF248" s="1"/>
  <c r="CN249"/>
  <c r="HF249" s="1"/>
  <c r="CN250"/>
  <c r="HF250" s="1"/>
  <c r="CN251"/>
  <c r="HF251" s="1"/>
  <c r="CN252"/>
  <c r="HF252" s="1"/>
  <c r="CN253"/>
  <c r="CN254"/>
  <c r="CN255"/>
  <c r="HF255" s="1"/>
  <c r="CN256"/>
  <c r="HF256" s="1"/>
  <c r="CN257"/>
  <c r="HF257" s="1"/>
  <c r="CN258"/>
  <c r="HF258" s="1"/>
  <c r="CN259"/>
  <c r="CN260"/>
  <c r="CN261"/>
  <c r="CN262"/>
  <c r="CN263"/>
  <c r="CN295"/>
  <c r="CN296"/>
  <c r="CN297"/>
  <c r="CN298"/>
  <c r="CN299"/>
  <c r="CN300"/>
  <c r="CN301"/>
  <c r="CN302"/>
  <c r="CN303"/>
  <c r="CN304"/>
  <c r="CN305"/>
  <c r="CN306"/>
  <c r="CN307"/>
  <c r="CN308"/>
  <c r="CN309"/>
  <c r="CN310"/>
  <c r="CN311"/>
  <c r="CN312"/>
  <c r="CN313"/>
  <c r="CN314"/>
  <c r="CN315"/>
  <c r="CN316"/>
  <c r="CN317"/>
  <c r="CN318"/>
  <c r="CN319"/>
  <c r="CN320"/>
  <c r="CN321"/>
  <c r="CN322"/>
  <c r="CN323"/>
  <c r="CN324"/>
  <c r="CN325"/>
  <c r="CN326"/>
  <c r="CN327"/>
  <c r="CN328"/>
  <c r="CN329"/>
  <c r="CN330"/>
  <c r="CN331"/>
  <c r="CN332"/>
  <c r="CN333"/>
  <c r="CN334"/>
  <c r="CN335"/>
  <c r="CN336"/>
  <c r="CN337"/>
  <c r="CN338"/>
  <c r="CN339"/>
  <c r="CN340"/>
  <c r="CN341"/>
  <c r="CN342"/>
  <c r="CN343"/>
  <c r="CN344"/>
  <c r="CN345"/>
  <c r="CN346"/>
  <c r="CN347"/>
  <c r="CN348"/>
  <c r="CN349"/>
  <c r="CN350"/>
  <c r="CN351"/>
  <c r="CN352"/>
  <c r="CN353"/>
  <c r="CN354"/>
  <c r="CN355"/>
  <c r="CN356"/>
  <c r="CN357"/>
  <c r="CN358"/>
  <c r="CN359"/>
  <c r="CN360"/>
  <c r="CN361"/>
  <c r="CN362"/>
  <c r="CN363"/>
  <c r="CN364"/>
  <c r="CN365"/>
  <c r="CN366"/>
  <c r="CN367"/>
  <c r="CN368"/>
  <c r="CN369"/>
  <c r="CN370"/>
  <c r="CN371"/>
  <c r="CN372"/>
  <c r="CN373"/>
  <c r="CN374"/>
  <c r="CN375"/>
  <c r="CN376"/>
  <c r="CN377"/>
  <c r="CN378"/>
  <c r="CN379"/>
  <c r="CN380"/>
  <c r="CN381"/>
  <c r="CN382"/>
  <c r="CN383"/>
  <c r="CN384"/>
  <c r="CN385"/>
  <c r="CN386"/>
  <c r="CN387"/>
  <c r="CN388"/>
  <c r="CN389"/>
  <c r="CN390"/>
  <c r="CN391"/>
  <c r="CN392"/>
  <c r="CN393"/>
  <c r="CN394"/>
  <c r="CN395"/>
  <c r="CN396"/>
  <c r="CN397"/>
  <c r="CN398"/>
  <c r="CN399"/>
  <c r="CN400"/>
  <c r="CN401"/>
  <c r="CN402"/>
  <c r="CN403"/>
  <c r="CN404"/>
  <c r="CN405"/>
  <c r="CN406"/>
  <c r="CN407"/>
  <c r="CN408"/>
  <c r="CN409"/>
  <c r="CN410"/>
  <c r="CN411"/>
  <c r="CN412"/>
  <c r="CN413"/>
  <c r="CN414"/>
  <c r="CN415"/>
  <c r="CN416"/>
  <c r="CN417"/>
  <c r="CN418"/>
  <c r="CN419"/>
  <c r="CN420"/>
  <c r="CN421"/>
  <c r="CN422"/>
  <c r="CN423"/>
  <c r="CN424"/>
  <c r="CN425"/>
  <c r="CN426"/>
  <c r="CN427"/>
  <c r="CN428"/>
  <c r="CN429"/>
  <c r="CN430"/>
  <c r="CN431"/>
  <c r="CN432"/>
  <c r="CN433"/>
  <c r="CN434"/>
  <c r="CN435"/>
  <c r="CN436"/>
  <c r="CN437"/>
  <c r="CN438"/>
  <c r="CN439"/>
  <c r="CN440"/>
  <c r="CN441"/>
  <c r="CN442"/>
  <c r="CN443"/>
  <c r="CN444"/>
  <c r="CN445"/>
  <c r="CN446"/>
  <c r="CN447"/>
  <c r="CN491"/>
  <c r="CN492"/>
  <c r="CN493"/>
  <c r="CN494"/>
  <c r="CN495"/>
  <c r="CN496"/>
  <c r="CN497"/>
  <c r="CN498"/>
  <c r="CN499"/>
  <c r="CN500"/>
  <c r="CN501"/>
  <c r="CN502"/>
  <c r="CN503"/>
  <c r="CN504"/>
  <c r="CN505"/>
  <c r="CN506"/>
  <c r="CN507"/>
  <c r="CN508"/>
  <c r="CM8"/>
  <c r="CM9"/>
  <c r="HE9" s="1"/>
  <c r="CM10"/>
  <c r="HE10" s="1"/>
  <c r="CM11"/>
  <c r="HE11" s="1"/>
  <c r="CM12"/>
  <c r="HE12" s="1"/>
  <c r="CM13"/>
  <c r="HE13" s="1"/>
  <c r="CM14"/>
  <c r="HE14" s="1"/>
  <c r="CM15"/>
  <c r="HE15" s="1"/>
  <c r="CM16"/>
  <c r="HE16" s="1"/>
  <c r="CM17"/>
  <c r="HE17" s="1"/>
  <c r="CM19"/>
  <c r="HE19" s="1"/>
  <c r="CM20"/>
  <c r="HE20" s="1"/>
  <c r="CM21"/>
  <c r="HE21" s="1"/>
  <c r="CM22"/>
  <c r="CM23"/>
  <c r="HE23" s="1"/>
  <c r="CM24"/>
  <c r="HE24" s="1"/>
  <c r="CM25"/>
  <c r="CM26"/>
  <c r="HE26" s="1"/>
  <c r="CM27"/>
  <c r="HE27" s="1"/>
  <c r="CM28"/>
  <c r="HE28" s="1"/>
  <c r="CM29"/>
  <c r="HE29" s="1"/>
  <c r="CM30"/>
  <c r="HE30" s="1"/>
  <c r="CM32"/>
  <c r="CM33"/>
  <c r="HE33" s="1"/>
  <c r="CM35"/>
  <c r="CM36"/>
  <c r="HE36" s="1"/>
  <c r="CM37"/>
  <c r="HE37" s="1"/>
  <c r="CM38"/>
  <c r="HE38" s="1"/>
  <c r="CM39"/>
  <c r="HE39" s="1"/>
  <c r="CM40"/>
  <c r="CM41"/>
  <c r="HE41" s="1"/>
  <c r="CM42"/>
  <c r="HE42" s="1"/>
  <c r="CM43"/>
  <c r="HE43" s="1"/>
  <c r="CM44"/>
  <c r="HE44" s="1"/>
  <c r="CM45"/>
  <c r="HE45" s="1"/>
  <c r="CM46"/>
  <c r="HE46" s="1"/>
  <c r="CM47"/>
  <c r="HE47" s="1"/>
  <c r="CM48"/>
  <c r="HE48" s="1"/>
  <c r="CM49"/>
  <c r="HE49" s="1"/>
  <c r="CM50"/>
  <c r="HE50" s="1"/>
  <c r="CM51"/>
  <c r="HE51" s="1"/>
  <c r="CM85"/>
  <c r="CM86"/>
  <c r="CM87"/>
  <c r="CM88"/>
  <c r="CM89"/>
  <c r="CM90"/>
  <c r="CM91"/>
  <c r="CM92"/>
  <c r="CM93"/>
  <c r="CM94"/>
  <c r="CM95"/>
  <c r="CM96"/>
  <c r="CM97"/>
  <c r="CM98"/>
  <c r="CM99"/>
  <c r="CM100"/>
  <c r="CM101"/>
  <c r="CM102"/>
  <c r="CM103"/>
  <c r="CM104"/>
  <c r="CM105"/>
  <c r="CM106"/>
  <c r="CM107"/>
  <c r="CM108"/>
  <c r="CM109"/>
  <c r="CM110"/>
  <c r="CM111"/>
  <c r="CM112"/>
  <c r="CM113"/>
  <c r="CM114"/>
  <c r="CM115"/>
  <c r="CM116"/>
  <c r="CM117"/>
  <c r="CM118"/>
  <c r="CM119"/>
  <c r="CM120"/>
  <c r="CM121"/>
  <c r="CM122"/>
  <c r="CM123"/>
  <c r="CM124"/>
  <c r="CM125"/>
  <c r="CM126"/>
  <c r="CM127"/>
  <c r="CM128"/>
  <c r="CM129"/>
  <c r="CM130"/>
  <c r="CM131"/>
  <c r="CM132"/>
  <c r="CM133"/>
  <c r="CM134"/>
  <c r="CM135"/>
  <c r="CM136"/>
  <c r="CM137"/>
  <c r="CM138"/>
  <c r="CM139"/>
  <c r="CM140"/>
  <c r="CM141"/>
  <c r="CM142"/>
  <c r="CM143"/>
  <c r="CM144"/>
  <c r="CM145"/>
  <c r="CM146"/>
  <c r="CM147"/>
  <c r="CM148"/>
  <c r="CM149"/>
  <c r="CM150"/>
  <c r="CM151"/>
  <c r="CM152"/>
  <c r="CM153"/>
  <c r="CM154"/>
  <c r="CM155"/>
  <c r="CM156"/>
  <c r="CM157"/>
  <c r="CM158"/>
  <c r="CM159"/>
  <c r="CM160"/>
  <c r="CM161"/>
  <c r="CM162"/>
  <c r="CM163"/>
  <c r="CM164"/>
  <c r="CM165"/>
  <c r="CM166"/>
  <c r="CM167"/>
  <c r="CM168"/>
  <c r="CM169"/>
  <c r="CM170"/>
  <c r="CM171"/>
  <c r="CM172"/>
  <c r="CM173"/>
  <c r="CM174"/>
  <c r="CM175"/>
  <c r="CM176"/>
  <c r="CM177"/>
  <c r="CM178"/>
  <c r="CM179"/>
  <c r="CM180"/>
  <c r="CM181"/>
  <c r="CM182"/>
  <c r="CM183"/>
  <c r="CM184"/>
  <c r="CM185"/>
  <c r="CM186"/>
  <c r="CM187"/>
  <c r="HE187" s="1"/>
  <c r="CM188"/>
  <c r="CM189"/>
  <c r="CM190"/>
  <c r="CM191"/>
  <c r="CM192"/>
  <c r="CM193"/>
  <c r="HE193" s="1"/>
  <c r="CM194"/>
  <c r="HE194" s="1"/>
  <c r="CM195"/>
  <c r="HE195" s="1"/>
  <c r="CM196"/>
  <c r="HE196" s="1"/>
  <c r="CM197"/>
  <c r="HE197" s="1"/>
  <c r="CM198"/>
  <c r="HE198" s="1"/>
  <c r="CM199"/>
  <c r="HE199" s="1"/>
  <c r="CM200"/>
  <c r="HE200" s="1"/>
  <c r="CM201"/>
  <c r="HE201" s="1"/>
  <c r="CM202"/>
  <c r="HE202" s="1"/>
  <c r="CM203"/>
  <c r="HE203" s="1"/>
  <c r="CM204"/>
  <c r="HE204" s="1"/>
  <c r="CM205"/>
  <c r="HE205" s="1"/>
  <c r="CM206"/>
  <c r="HE206" s="1"/>
  <c r="CM207"/>
  <c r="HE207" s="1"/>
  <c r="CM208"/>
  <c r="HE208" s="1"/>
  <c r="CM209"/>
  <c r="HE209" s="1"/>
  <c r="CM210"/>
  <c r="HE210" s="1"/>
  <c r="CM211"/>
  <c r="HE211" s="1"/>
  <c r="CM212"/>
  <c r="HE212" s="1"/>
  <c r="CM213"/>
  <c r="HE213" s="1"/>
  <c r="CM214"/>
  <c r="HE214" s="1"/>
  <c r="CM215"/>
  <c r="HE215" s="1"/>
  <c r="CM216"/>
  <c r="HE216" s="1"/>
  <c r="CM217"/>
  <c r="HE217" s="1"/>
  <c r="CM218"/>
  <c r="HE218" s="1"/>
  <c r="CM219"/>
  <c r="HE219" s="1"/>
  <c r="CM220"/>
  <c r="HE220" s="1"/>
  <c r="CM221"/>
  <c r="CM222"/>
  <c r="HE222" s="1"/>
  <c r="CM223"/>
  <c r="CM224"/>
  <c r="HE224" s="1"/>
  <c r="CM225"/>
  <c r="HE225" s="1"/>
  <c r="CM226"/>
  <c r="CM227"/>
  <c r="HE227" s="1"/>
  <c r="CM228"/>
  <c r="CM229"/>
  <c r="HE229" s="1"/>
  <c r="CM230"/>
  <c r="HE230" s="1"/>
  <c r="CM231"/>
  <c r="HE231" s="1"/>
  <c r="CM232"/>
  <c r="HE232" s="1"/>
  <c r="CM233"/>
  <c r="CM234"/>
  <c r="HE234" s="1"/>
  <c r="CM235"/>
  <c r="HE235" s="1"/>
  <c r="CM236"/>
  <c r="HE236" s="1"/>
  <c r="CM237"/>
  <c r="CM238"/>
  <c r="HE238" s="1"/>
  <c r="CM239"/>
  <c r="CM240"/>
  <c r="HE240" s="1"/>
  <c r="CM241"/>
  <c r="HE241" s="1"/>
  <c r="CM242"/>
  <c r="HE242" s="1"/>
  <c r="CM243"/>
  <c r="HE243" s="1"/>
  <c r="CM244"/>
  <c r="CM245"/>
  <c r="CM246"/>
  <c r="HE246" s="1"/>
  <c r="CM247"/>
  <c r="CM248"/>
  <c r="CM249"/>
  <c r="HE249" s="1"/>
  <c r="CM250"/>
  <c r="HE250" s="1"/>
  <c r="CM251"/>
  <c r="HE251" s="1"/>
  <c r="CM252"/>
  <c r="CM253"/>
  <c r="CM254"/>
  <c r="CM255"/>
  <c r="CM256"/>
  <c r="HE256" s="1"/>
  <c r="CM257"/>
  <c r="CM258"/>
  <c r="CM259"/>
  <c r="CM260"/>
  <c r="CM261"/>
  <c r="HE261" s="1"/>
  <c r="CM262"/>
  <c r="CM263"/>
  <c r="CM295"/>
  <c r="CM296"/>
  <c r="CM297"/>
  <c r="CM298"/>
  <c r="CM299"/>
  <c r="CM300"/>
  <c r="CM301"/>
  <c r="CM302"/>
  <c r="CM303"/>
  <c r="CM304"/>
  <c r="CM305"/>
  <c r="CM306"/>
  <c r="CM307"/>
  <c r="CM308"/>
  <c r="CM309"/>
  <c r="CM310"/>
  <c r="CM311"/>
  <c r="CM312"/>
  <c r="CM313"/>
  <c r="CM314"/>
  <c r="CM315"/>
  <c r="CM316"/>
  <c r="CM317"/>
  <c r="CM318"/>
  <c r="CM319"/>
  <c r="CM320"/>
  <c r="CM321"/>
  <c r="CM322"/>
  <c r="CM323"/>
  <c r="CM324"/>
  <c r="CM325"/>
  <c r="CM326"/>
  <c r="CM327"/>
  <c r="CM328"/>
  <c r="CM329"/>
  <c r="CM330"/>
  <c r="CM331"/>
  <c r="CM332"/>
  <c r="CM333"/>
  <c r="CM334"/>
  <c r="CM335"/>
  <c r="CM336"/>
  <c r="CM337"/>
  <c r="CM338"/>
  <c r="CM339"/>
  <c r="CM340"/>
  <c r="CM341"/>
  <c r="CM342"/>
  <c r="CM343"/>
  <c r="CM344"/>
  <c r="CM345"/>
  <c r="CM346"/>
  <c r="CM347"/>
  <c r="CM348"/>
  <c r="CM349"/>
  <c r="CM350"/>
  <c r="CM351"/>
  <c r="CM352"/>
  <c r="CM353"/>
  <c r="CM354"/>
  <c r="CM355"/>
  <c r="CM356"/>
  <c r="CM357"/>
  <c r="CM358"/>
  <c r="CM359"/>
  <c r="CM360"/>
  <c r="CM361"/>
  <c r="CM362"/>
  <c r="CM363"/>
  <c r="CM364"/>
  <c r="CM365"/>
  <c r="CM366"/>
  <c r="CM367"/>
  <c r="CM368"/>
  <c r="CM369"/>
  <c r="CM370"/>
  <c r="CM371"/>
  <c r="CM372"/>
  <c r="CM373"/>
  <c r="CM374"/>
  <c r="CM375"/>
  <c r="CM376"/>
  <c r="CM377"/>
  <c r="CM378"/>
  <c r="CM379"/>
  <c r="CM380"/>
  <c r="CM381"/>
  <c r="CM382"/>
  <c r="CM383"/>
  <c r="CM384"/>
  <c r="CM385"/>
  <c r="CM386"/>
  <c r="CM387"/>
  <c r="CM388"/>
  <c r="CM389"/>
  <c r="CM390"/>
  <c r="CM391"/>
  <c r="CM392"/>
  <c r="CM393"/>
  <c r="CM394"/>
  <c r="CM395"/>
  <c r="CM396"/>
  <c r="CM397"/>
  <c r="CM398"/>
  <c r="CM399"/>
  <c r="CM400"/>
  <c r="CM401"/>
  <c r="CM402"/>
  <c r="CM403"/>
  <c r="CM404"/>
  <c r="CM405"/>
  <c r="CM406"/>
  <c r="CM407"/>
  <c r="CM408"/>
  <c r="CM409"/>
  <c r="CM410"/>
  <c r="CM411"/>
  <c r="CM412"/>
  <c r="CM413"/>
  <c r="CM414"/>
  <c r="CM415"/>
  <c r="CM416"/>
  <c r="CM417"/>
  <c r="CM418"/>
  <c r="CM419"/>
  <c r="CM420"/>
  <c r="CM421"/>
  <c r="CM422"/>
  <c r="CM423"/>
  <c r="CM424"/>
  <c r="CM425"/>
  <c r="CM426"/>
  <c r="CM427"/>
  <c r="CM428"/>
  <c r="CM429"/>
  <c r="CM430"/>
  <c r="CM431"/>
  <c r="CM432"/>
  <c r="CM433"/>
  <c r="CM434"/>
  <c r="CM435"/>
  <c r="CM436"/>
  <c r="CM437"/>
  <c r="CM438"/>
  <c r="CM439"/>
  <c r="CM440"/>
  <c r="CM441"/>
  <c r="CM442"/>
  <c r="CM443"/>
  <c r="CM444"/>
  <c r="CM445"/>
  <c r="CM446"/>
  <c r="CM447"/>
  <c r="CM491"/>
  <c r="CM492"/>
  <c r="CM493"/>
  <c r="CM494"/>
  <c r="CM495"/>
  <c r="CM496"/>
  <c r="CM497"/>
  <c r="CM498"/>
  <c r="CM499"/>
  <c r="CM500"/>
  <c r="CM501"/>
  <c r="CM502"/>
  <c r="CM503"/>
  <c r="CM504"/>
  <c r="CM505"/>
  <c r="CM506"/>
  <c r="CM507"/>
  <c r="CM508"/>
  <c r="CJ8"/>
  <c r="GP8" s="1"/>
  <c r="CJ9"/>
  <c r="GP9" s="1"/>
  <c r="CJ10"/>
  <c r="GP10" s="1"/>
  <c r="CJ11"/>
  <c r="GP11" s="1"/>
  <c r="CJ12"/>
  <c r="GP12" s="1"/>
  <c r="CJ13"/>
  <c r="GP13" s="1"/>
  <c r="CJ14"/>
  <c r="GP14" s="1"/>
  <c r="CJ15"/>
  <c r="GP15" s="1"/>
  <c r="CJ16"/>
  <c r="GP16" s="1"/>
  <c r="CJ17"/>
  <c r="GP17" s="1"/>
  <c r="CJ19"/>
  <c r="GP19" s="1"/>
  <c r="CJ20"/>
  <c r="GP20" s="1"/>
  <c r="CJ21"/>
  <c r="GP21" s="1"/>
  <c r="CJ22"/>
  <c r="GP22" s="1"/>
  <c r="CJ23"/>
  <c r="GP23" s="1"/>
  <c r="CJ24"/>
  <c r="GP24" s="1"/>
  <c r="CJ25"/>
  <c r="GP25" s="1"/>
  <c r="CJ26"/>
  <c r="GP26" s="1"/>
  <c r="CJ27"/>
  <c r="GP27" s="1"/>
  <c r="CJ28"/>
  <c r="GP28" s="1"/>
  <c r="CJ29"/>
  <c r="GP29" s="1"/>
  <c r="CJ30"/>
  <c r="GP30" s="1"/>
  <c r="CJ32"/>
  <c r="GP32" s="1"/>
  <c r="CJ33"/>
  <c r="GP33" s="1"/>
  <c r="CJ35"/>
  <c r="GP35" s="1"/>
  <c r="CJ36"/>
  <c r="GP36" s="1"/>
  <c r="CJ37"/>
  <c r="GP37" s="1"/>
  <c r="CJ38"/>
  <c r="GP38" s="1"/>
  <c r="CJ39"/>
  <c r="GP39" s="1"/>
  <c r="CJ40"/>
  <c r="CJ41"/>
  <c r="GP41" s="1"/>
  <c r="CJ42"/>
  <c r="GP42" s="1"/>
  <c r="CJ43"/>
  <c r="GP43" s="1"/>
  <c r="CJ44"/>
  <c r="GP44" s="1"/>
  <c r="CJ45"/>
  <c r="GP45" s="1"/>
  <c r="CJ46"/>
  <c r="GP46" s="1"/>
  <c r="CJ47"/>
  <c r="GP47" s="1"/>
  <c r="CJ48"/>
  <c r="GP48" s="1"/>
  <c r="CJ49"/>
  <c r="GP49" s="1"/>
  <c r="CJ50"/>
  <c r="GP50" s="1"/>
  <c r="CJ51"/>
  <c r="CJ83"/>
  <c r="CJ84"/>
  <c r="CJ85"/>
  <c r="GP85" s="1"/>
  <c r="CJ86"/>
  <c r="GP86" s="1"/>
  <c r="CJ87"/>
  <c r="GP87" s="1"/>
  <c r="CJ88"/>
  <c r="GP88" s="1"/>
  <c r="CJ89"/>
  <c r="GP89" s="1"/>
  <c r="CJ90"/>
  <c r="GP90" s="1"/>
  <c r="CJ91"/>
  <c r="GP91" s="1"/>
  <c r="CJ92"/>
  <c r="GP92" s="1"/>
  <c r="CJ93"/>
  <c r="GP93" s="1"/>
  <c r="CJ94"/>
  <c r="GP94" s="1"/>
  <c r="CJ95"/>
  <c r="GP95" s="1"/>
  <c r="CJ96"/>
  <c r="GP96" s="1"/>
  <c r="CJ97"/>
  <c r="GP97" s="1"/>
  <c r="CJ98"/>
  <c r="GP98" s="1"/>
  <c r="CJ99"/>
  <c r="GP99" s="1"/>
  <c r="CJ100"/>
  <c r="GP100" s="1"/>
  <c r="CJ101"/>
  <c r="GP101" s="1"/>
  <c r="CJ102"/>
  <c r="GP102" s="1"/>
  <c r="CJ103"/>
  <c r="GP103" s="1"/>
  <c r="CJ104"/>
  <c r="GP104" s="1"/>
  <c r="CJ105"/>
  <c r="GP105" s="1"/>
  <c r="CJ106"/>
  <c r="GP106" s="1"/>
  <c r="CJ107"/>
  <c r="GP107" s="1"/>
  <c r="CJ108"/>
  <c r="GP108" s="1"/>
  <c r="CJ109"/>
  <c r="GP109" s="1"/>
  <c r="CJ110"/>
  <c r="GP110" s="1"/>
  <c r="CJ111"/>
  <c r="GP111" s="1"/>
  <c r="CJ112"/>
  <c r="GP112" s="1"/>
  <c r="CJ113"/>
  <c r="GP113" s="1"/>
  <c r="CJ114"/>
  <c r="GP114" s="1"/>
  <c r="CJ115"/>
  <c r="GP115" s="1"/>
  <c r="CJ116"/>
  <c r="GP116" s="1"/>
  <c r="CJ117"/>
  <c r="GP117" s="1"/>
  <c r="CJ118"/>
  <c r="GP118" s="1"/>
  <c r="CJ119"/>
  <c r="GP119" s="1"/>
  <c r="CJ120"/>
  <c r="GP120" s="1"/>
  <c r="CJ121"/>
  <c r="GP121" s="1"/>
  <c r="CJ122"/>
  <c r="GP122" s="1"/>
  <c r="CJ123"/>
  <c r="GP123" s="1"/>
  <c r="CJ124"/>
  <c r="GP124" s="1"/>
  <c r="CJ125"/>
  <c r="GP125" s="1"/>
  <c r="CJ126"/>
  <c r="GP126" s="1"/>
  <c r="CJ127"/>
  <c r="GP127" s="1"/>
  <c r="CJ128"/>
  <c r="GP128" s="1"/>
  <c r="CJ129"/>
  <c r="GP129" s="1"/>
  <c r="CJ130"/>
  <c r="GP130" s="1"/>
  <c r="CJ131"/>
  <c r="GP131" s="1"/>
  <c r="CJ132"/>
  <c r="GP132" s="1"/>
  <c r="CJ133"/>
  <c r="GP133" s="1"/>
  <c r="CJ134"/>
  <c r="GP134" s="1"/>
  <c r="CJ135"/>
  <c r="GP135" s="1"/>
  <c r="CJ136"/>
  <c r="GP136" s="1"/>
  <c r="CJ137"/>
  <c r="GP137" s="1"/>
  <c r="CJ138"/>
  <c r="GP138" s="1"/>
  <c r="CJ139"/>
  <c r="GP139" s="1"/>
  <c r="CJ140"/>
  <c r="GP140" s="1"/>
  <c r="CJ141"/>
  <c r="GP141" s="1"/>
  <c r="CJ142"/>
  <c r="GP142" s="1"/>
  <c r="CJ143"/>
  <c r="GP143" s="1"/>
  <c r="CJ144"/>
  <c r="GP144" s="1"/>
  <c r="CJ145"/>
  <c r="GP145" s="1"/>
  <c r="CJ146"/>
  <c r="GP146" s="1"/>
  <c r="CJ147"/>
  <c r="GP147" s="1"/>
  <c r="CJ148"/>
  <c r="GP148" s="1"/>
  <c r="CJ149"/>
  <c r="GP149" s="1"/>
  <c r="CJ150"/>
  <c r="GP150" s="1"/>
  <c r="CJ151"/>
  <c r="GP151" s="1"/>
  <c r="CJ152"/>
  <c r="GP152" s="1"/>
  <c r="CJ153"/>
  <c r="GP153" s="1"/>
  <c r="CJ154"/>
  <c r="GP154" s="1"/>
  <c r="CJ155"/>
  <c r="GP155" s="1"/>
  <c r="CJ156"/>
  <c r="GP156" s="1"/>
  <c r="CJ157"/>
  <c r="GP157" s="1"/>
  <c r="CJ158"/>
  <c r="CJ159"/>
  <c r="CJ160"/>
  <c r="CJ161"/>
  <c r="CJ162"/>
  <c r="CJ163"/>
  <c r="CJ164"/>
  <c r="CJ165"/>
  <c r="CJ166"/>
  <c r="CJ167"/>
  <c r="CJ168"/>
  <c r="CJ169"/>
  <c r="CJ170"/>
  <c r="CJ171"/>
  <c r="CJ172"/>
  <c r="CJ173"/>
  <c r="CJ174"/>
  <c r="CJ175"/>
  <c r="CJ176"/>
  <c r="CJ177"/>
  <c r="CJ178"/>
  <c r="CJ179"/>
  <c r="CJ180"/>
  <c r="CJ181"/>
  <c r="CJ182"/>
  <c r="CJ183"/>
  <c r="CJ184"/>
  <c r="CJ185"/>
  <c r="GP185" s="1"/>
  <c r="CJ186"/>
  <c r="GP186" s="1"/>
  <c r="CJ187"/>
  <c r="GP187" s="1"/>
  <c r="CJ188"/>
  <c r="GP188" s="1"/>
  <c r="CJ189"/>
  <c r="GP189" s="1"/>
  <c r="CJ190"/>
  <c r="GP190" s="1"/>
  <c r="CJ191"/>
  <c r="GP191" s="1"/>
  <c r="CJ192"/>
  <c r="GP192" s="1"/>
  <c r="CJ193"/>
  <c r="GP193" s="1"/>
  <c r="CJ194"/>
  <c r="GP194" s="1"/>
  <c r="CJ195"/>
  <c r="GP195" s="1"/>
  <c r="CJ196"/>
  <c r="GP196" s="1"/>
  <c r="CJ197"/>
  <c r="GP197" s="1"/>
  <c r="CJ198"/>
  <c r="GP198" s="1"/>
  <c r="CJ199"/>
  <c r="GP199" s="1"/>
  <c r="CJ200"/>
  <c r="GP200" s="1"/>
  <c r="CJ201"/>
  <c r="GP201" s="1"/>
  <c r="CJ202"/>
  <c r="GP202" s="1"/>
  <c r="CJ203"/>
  <c r="GP203" s="1"/>
  <c r="CJ204"/>
  <c r="GP204" s="1"/>
  <c r="CJ205"/>
  <c r="GP205" s="1"/>
  <c r="CJ206"/>
  <c r="GP206" s="1"/>
  <c r="CJ207"/>
  <c r="GP207" s="1"/>
  <c r="CJ208"/>
  <c r="GP208" s="1"/>
  <c r="CJ209"/>
  <c r="GP209" s="1"/>
  <c r="CJ210"/>
  <c r="GP210" s="1"/>
  <c r="CJ211"/>
  <c r="GP211" s="1"/>
  <c r="CJ212"/>
  <c r="GP212" s="1"/>
  <c r="CJ213"/>
  <c r="GP213" s="1"/>
  <c r="CJ214"/>
  <c r="GP214" s="1"/>
  <c r="CJ215"/>
  <c r="GP215" s="1"/>
  <c r="CJ216"/>
  <c r="GP216" s="1"/>
  <c r="CJ217"/>
  <c r="GP217" s="1"/>
  <c r="CJ218"/>
  <c r="GP218" s="1"/>
  <c r="CJ219"/>
  <c r="GP219" s="1"/>
  <c r="CJ220"/>
  <c r="GP220" s="1"/>
  <c r="CJ221"/>
  <c r="GP221" s="1"/>
  <c r="CJ222"/>
  <c r="GP222" s="1"/>
  <c r="CJ223"/>
  <c r="GP223" s="1"/>
  <c r="CJ224"/>
  <c r="GP224" s="1"/>
  <c r="CJ225"/>
  <c r="GP225" s="1"/>
  <c r="CJ226"/>
  <c r="GP226" s="1"/>
  <c r="CJ227"/>
  <c r="GP227" s="1"/>
  <c r="CJ228"/>
  <c r="GP228" s="1"/>
  <c r="CJ229"/>
  <c r="GP229" s="1"/>
  <c r="CJ230"/>
  <c r="GP230" s="1"/>
  <c r="CJ231"/>
  <c r="GP231" s="1"/>
  <c r="CJ232"/>
  <c r="GP232" s="1"/>
  <c r="CJ233"/>
  <c r="GP233" s="1"/>
  <c r="CJ234"/>
  <c r="GP234" s="1"/>
  <c r="CJ235"/>
  <c r="GP235" s="1"/>
  <c r="CJ236"/>
  <c r="GP236" s="1"/>
  <c r="CJ237"/>
  <c r="GP237" s="1"/>
  <c r="CJ238"/>
  <c r="GP238" s="1"/>
  <c r="CJ239"/>
  <c r="GP239" s="1"/>
  <c r="CJ240"/>
  <c r="GP240" s="1"/>
  <c r="CJ241"/>
  <c r="GP241" s="1"/>
  <c r="CJ242"/>
  <c r="GP242" s="1"/>
  <c r="CJ243"/>
  <c r="GP243" s="1"/>
  <c r="CJ244"/>
  <c r="GP244" s="1"/>
  <c r="CJ245"/>
  <c r="GP245" s="1"/>
  <c r="CJ246"/>
  <c r="GP246" s="1"/>
  <c r="CJ247"/>
  <c r="GP247" s="1"/>
  <c r="CJ248"/>
  <c r="GP248" s="1"/>
  <c r="CJ249"/>
  <c r="GP249" s="1"/>
  <c r="CJ250"/>
  <c r="GP250" s="1"/>
  <c r="CJ251"/>
  <c r="GP251" s="1"/>
  <c r="CJ252"/>
  <c r="GP252" s="1"/>
  <c r="CJ253"/>
  <c r="GP253" s="1"/>
  <c r="CJ254"/>
  <c r="GP254" s="1"/>
  <c r="CJ255"/>
  <c r="GP255" s="1"/>
  <c r="CJ256"/>
  <c r="GP256" s="1"/>
  <c r="CJ257"/>
  <c r="GP257" s="1"/>
  <c r="CJ258"/>
  <c r="GP258" s="1"/>
  <c r="CJ259"/>
  <c r="GP259" s="1"/>
  <c r="CJ260"/>
  <c r="GP260" s="1"/>
  <c r="CJ261"/>
  <c r="GP261" s="1"/>
  <c r="CJ262"/>
  <c r="GP262" s="1"/>
  <c r="CJ263"/>
  <c r="GP263" s="1"/>
  <c r="CJ264"/>
  <c r="GP264" s="1"/>
  <c r="CJ265"/>
  <c r="GP265" s="1"/>
  <c r="CJ294"/>
  <c r="CJ295"/>
  <c r="CJ296"/>
  <c r="CJ297"/>
  <c r="CJ298"/>
  <c r="CJ299"/>
  <c r="CJ300"/>
  <c r="CJ301"/>
  <c r="CJ302"/>
  <c r="CJ303"/>
  <c r="CJ304"/>
  <c r="CJ305"/>
  <c r="CJ306"/>
  <c r="CJ307"/>
  <c r="CJ308"/>
  <c r="CJ309"/>
  <c r="CJ310"/>
  <c r="CJ311"/>
  <c r="CJ312"/>
  <c r="CJ313"/>
  <c r="CJ314"/>
  <c r="CJ315"/>
  <c r="CJ316"/>
  <c r="CJ317"/>
  <c r="CJ318"/>
  <c r="CJ319"/>
  <c r="CJ320"/>
  <c r="CJ321"/>
  <c r="CJ322"/>
  <c r="CJ323"/>
  <c r="CJ324"/>
  <c r="CJ325"/>
  <c r="GP325" s="1"/>
  <c r="CJ326"/>
  <c r="GP326" s="1"/>
  <c r="CJ327"/>
  <c r="GP327" s="1"/>
  <c r="CJ328"/>
  <c r="GP328" s="1"/>
  <c r="CJ329"/>
  <c r="GP329" s="1"/>
  <c r="CJ330"/>
  <c r="GP330" s="1"/>
  <c r="CJ331"/>
  <c r="GP331" s="1"/>
  <c r="CJ332"/>
  <c r="GP332" s="1"/>
  <c r="CJ333"/>
  <c r="GP333" s="1"/>
  <c r="CJ334"/>
  <c r="GP334" s="1"/>
  <c r="CJ335"/>
  <c r="GP335" s="1"/>
  <c r="CJ336"/>
  <c r="GP336" s="1"/>
  <c r="CJ337"/>
  <c r="GP337" s="1"/>
  <c r="CJ338"/>
  <c r="GP338" s="1"/>
  <c r="CJ339"/>
  <c r="GP339" s="1"/>
  <c r="CJ340"/>
  <c r="GP340" s="1"/>
  <c r="CJ341"/>
  <c r="GP341" s="1"/>
  <c r="CJ342"/>
  <c r="GP342" s="1"/>
  <c r="CJ343"/>
  <c r="GP343" s="1"/>
  <c r="CJ344"/>
  <c r="GP344" s="1"/>
  <c r="CJ345"/>
  <c r="GP345" s="1"/>
  <c r="CJ346"/>
  <c r="GP346" s="1"/>
  <c r="CJ347"/>
  <c r="GP347" s="1"/>
  <c r="CJ348"/>
  <c r="GP348" s="1"/>
  <c r="CJ349"/>
  <c r="GP349" s="1"/>
  <c r="CJ350"/>
  <c r="GP350" s="1"/>
  <c r="CJ351"/>
  <c r="GP351" s="1"/>
  <c r="CJ352"/>
  <c r="GP352" s="1"/>
  <c r="CJ353"/>
  <c r="GP353" s="1"/>
  <c r="CJ354"/>
  <c r="GP354" s="1"/>
  <c r="CJ355"/>
  <c r="GP355" s="1"/>
  <c r="CJ356"/>
  <c r="GP356" s="1"/>
  <c r="CJ357"/>
  <c r="GP357" s="1"/>
  <c r="CJ358"/>
  <c r="GP358" s="1"/>
  <c r="CJ359"/>
  <c r="GP359" s="1"/>
  <c r="CJ360"/>
  <c r="GP360" s="1"/>
  <c r="CJ361"/>
  <c r="GP361" s="1"/>
  <c r="CJ362"/>
  <c r="GP362" s="1"/>
  <c r="CJ363"/>
  <c r="GP363" s="1"/>
  <c r="CJ364"/>
  <c r="GP364" s="1"/>
  <c r="CJ365"/>
  <c r="GP365" s="1"/>
  <c r="CJ366"/>
  <c r="GP366" s="1"/>
  <c r="CJ367"/>
  <c r="GP367" s="1"/>
  <c r="CJ368"/>
  <c r="GP368" s="1"/>
  <c r="CJ369"/>
  <c r="GP369" s="1"/>
  <c r="CJ370"/>
  <c r="GP370" s="1"/>
  <c r="CJ371"/>
  <c r="GP371" s="1"/>
  <c r="CJ372"/>
  <c r="GP372" s="1"/>
  <c r="CJ373"/>
  <c r="GP373" s="1"/>
  <c r="CJ374"/>
  <c r="GP374" s="1"/>
  <c r="CJ375"/>
  <c r="GP375" s="1"/>
  <c r="CJ376"/>
  <c r="GP376" s="1"/>
  <c r="CJ377"/>
  <c r="GP377" s="1"/>
  <c r="CJ378"/>
  <c r="GP378" s="1"/>
  <c r="CJ379"/>
  <c r="GP379" s="1"/>
  <c r="CJ380"/>
  <c r="GP380" s="1"/>
  <c r="CJ381"/>
  <c r="GP381" s="1"/>
  <c r="CJ382"/>
  <c r="GP382" s="1"/>
  <c r="CJ383"/>
  <c r="GP383" s="1"/>
  <c r="CJ384"/>
  <c r="GP384" s="1"/>
  <c r="CJ385"/>
  <c r="GP385" s="1"/>
  <c r="CJ386"/>
  <c r="GP386" s="1"/>
  <c r="CJ387"/>
  <c r="GP387" s="1"/>
  <c r="CJ388"/>
  <c r="GP388" s="1"/>
  <c r="CJ389"/>
  <c r="GP389" s="1"/>
  <c r="CJ390"/>
  <c r="GP390" s="1"/>
  <c r="CJ391"/>
  <c r="GP391" s="1"/>
  <c r="CJ392"/>
  <c r="GP392" s="1"/>
  <c r="CJ393"/>
  <c r="GP393" s="1"/>
  <c r="CJ394"/>
  <c r="GP394" s="1"/>
  <c r="CJ395"/>
  <c r="GP395" s="1"/>
  <c r="CJ396"/>
  <c r="GP396" s="1"/>
  <c r="CJ397"/>
  <c r="GP397" s="1"/>
  <c r="CJ398"/>
  <c r="GP398" s="1"/>
  <c r="CJ399"/>
  <c r="GP399" s="1"/>
  <c r="CJ400"/>
  <c r="GP400" s="1"/>
  <c r="CJ401"/>
  <c r="GP401" s="1"/>
  <c r="CJ402"/>
  <c r="GP402" s="1"/>
  <c r="CJ403"/>
  <c r="GP403" s="1"/>
  <c r="CJ404"/>
  <c r="GP404" s="1"/>
  <c r="CJ405"/>
  <c r="GP405" s="1"/>
  <c r="CJ406"/>
  <c r="GP406" s="1"/>
  <c r="CJ407"/>
  <c r="GP407" s="1"/>
  <c r="CJ408"/>
  <c r="GP408" s="1"/>
  <c r="CJ409"/>
  <c r="GP409" s="1"/>
  <c r="CJ410"/>
  <c r="GP410" s="1"/>
  <c r="CJ411"/>
  <c r="GP411" s="1"/>
  <c r="CJ412"/>
  <c r="GP412" s="1"/>
  <c r="CJ413"/>
  <c r="GP413" s="1"/>
  <c r="CJ414"/>
  <c r="GP414" s="1"/>
  <c r="CJ415"/>
  <c r="GP415" s="1"/>
  <c r="CJ416"/>
  <c r="GP416" s="1"/>
  <c r="CJ417"/>
  <c r="GP417" s="1"/>
  <c r="CJ418"/>
  <c r="GP418" s="1"/>
  <c r="CJ419"/>
  <c r="GP419" s="1"/>
  <c r="CJ420"/>
  <c r="GP420" s="1"/>
  <c r="CJ421"/>
  <c r="GP421" s="1"/>
  <c r="CJ422"/>
  <c r="GP422" s="1"/>
  <c r="CJ423"/>
  <c r="GP423" s="1"/>
  <c r="CJ424"/>
  <c r="GP424" s="1"/>
  <c r="CJ425"/>
  <c r="GP425" s="1"/>
  <c r="CJ426"/>
  <c r="GP426" s="1"/>
  <c r="CJ427"/>
  <c r="GP427" s="1"/>
  <c r="CJ428"/>
  <c r="GP428" s="1"/>
  <c r="CJ429"/>
  <c r="GP429" s="1"/>
  <c r="CJ430"/>
  <c r="GP430" s="1"/>
  <c r="CJ431"/>
  <c r="GP431" s="1"/>
  <c r="CJ432"/>
  <c r="GP432" s="1"/>
  <c r="CJ433"/>
  <c r="GP433" s="1"/>
  <c r="CJ434"/>
  <c r="GP434" s="1"/>
  <c r="CJ435"/>
  <c r="GP435" s="1"/>
  <c r="CJ436"/>
  <c r="GP436" s="1"/>
  <c r="CJ437"/>
  <c r="GP437" s="1"/>
  <c r="CJ438"/>
  <c r="GP438" s="1"/>
  <c r="CJ439"/>
  <c r="GP439" s="1"/>
  <c r="CJ440"/>
  <c r="GP440" s="1"/>
  <c r="CJ441"/>
  <c r="GP441" s="1"/>
  <c r="CJ442"/>
  <c r="GP442" s="1"/>
  <c r="CJ443"/>
  <c r="GP443" s="1"/>
  <c r="CJ444"/>
  <c r="GP444" s="1"/>
  <c r="CJ445"/>
  <c r="GP445" s="1"/>
  <c r="CJ446"/>
  <c r="GP446" s="1"/>
  <c r="CJ447"/>
  <c r="GP447" s="1"/>
  <c r="CJ448"/>
  <c r="GP448" s="1"/>
  <c r="CJ491"/>
  <c r="GP491" s="1"/>
  <c r="CJ492"/>
  <c r="GP492" s="1"/>
  <c r="CJ493"/>
  <c r="CJ494"/>
  <c r="GP494" s="1"/>
  <c r="CJ495"/>
  <c r="GP495" s="1"/>
  <c r="CJ496"/>
  <c r="GP496" s="1"/>
  <c r="CJ497"/>
  <c r="GP497" s="1"/>
  <c r="CJ498"/>
  <c r="GP498" s="1"/>
  <c r="CJ499"/>
  <c r="GP499" s="1"/>
  <c r="CJ500"/>
  <c r="GP500" s="1"/>
  <c r="CJ501"/>
  <c r="GP501" s="1"/>
  <c r="CJ502"/>
  <c r="GP502" s="1"/>
  <c r="CJ503"/>
  <c r="GP503" s="1"/>
  <c r="CJ504"/>
  <c r="GP504" s="1"/>
  <c r="CJ505"/>
  <c r="GP505" s="1"/>
  <c r="CJ506"/>
  <c r="GP506" s="1"/>
  <c r="CJ507"/>
  <c r="GP507" s="1"/>
  <c r="CJ508"/>
  <c r="GP508" s="1"/>
  <c r="CI8"/>
  <c r="GO8" s="1"/>
  <c r="CI9"/>
  <c r="GO9" s="1"/>
  <c r="CI10"/>
  <c r="GO10" s="1"/>
  <c r="CI11"/>
  <c r="GO11" s="1"/>
  <c r="CI12"/>
  <c r="GO12" s="1"/>
  <c r="CI13"/>
  <c r="GO13" s="1"/>
  <c r="CI14"/>
  <c r="GO14" s="1"/>
  <c r="CI15"/>
  <c r="GO15" s="1"/>
  <c r="CI16"/>
  <c r="GO16" s="1"/>
  <c r="CI17"/>
  <c r="GO17" s="1"/>
  <c r="CI19"/>
  <c r="GO19" s="1"/>
  <c r="CI20"/>
  <c r="GO20" s="1"/>
  <c r="CI21"/>
  <c r="GO21" s="1"/>
  <c r="CI22"/>
  <c r="GO22" s="1"/>
  <c r="CI23"/>
  <c r="GO23" s="1"/>
  <c r="CI24"/>
  <c r="GO24" s="1"/>
  <c r="CI25"/>
  <c r="GO25" s="1"/>
  <c r="CI26"/>
  <c r="GO26" s="1"/>
  <c r="CI27"/>
  <c r="GO27" s="1"/>
  <c r="CI28"/>
  <c r="GO28" s="1"/>
  <c r="CI29"/>
  <c r="GO29" s="1"/>
  <c r="CI30"/>
  <c r="GO30" s="1"/>
  <c r="CI32"/>
  <c r="GO32" s="1"/>
  <c r="CI33"/>
  <c r="GO33" s="1"/>
  <c r="CI35"/>
  <c r="GO35" s="1"/>
  <c r="CI36"/>
  <c r="GO36" s="1"/>
  <c r="CI37"/>
  <c r="GO37" s="1"/>
  <c r="CI38"/>
  <c r="GO38" s="1"/>
  <c r="CI39"/>
  <c r="GO39" s="1"/>
  <c r="CI40"/>
  <c r="CI41"/>
  <c r="GO41" s="1"/>
  <c r="CI42"/>
  <c r="GO42" s="1"/>
  <c r="CI43"/>
  <c r="GO43" s="1"/>
  <c r="CI44"/>
  <c r="GO44" s="1"/>
  <c r="CI45"/>
  <c r="GO45" s="1"/>
  <c r="CI46"/>
  <c r="GO46" s="1"/>
  <c r="CI47"/>
  <c r="GO47" s="1"/>
  <c r="CI48"/>
  <c r="GO48" s="1"/>
  <c r="CI49"/>
  <c r="GO49" s="1"/>
  <c r="CI50"/>
  <c r="GO50" s="1"/>
  <c r="CI51"/>
  <c r="CI83"/>
  <c r="CI84"/>
  <c r="CI85"/>
  <c r="GO85" s="1"/>
  <c r="CI86"/>
  <c r="GO86" s="1"/>
  <c r="CI87"/>
  <c r="GO87" s="1"/>
  <c r="CI88"/>
  <c r="GO88" s="1"/>
  <c r="CI89"/>
  <c r="GO89" s="1"/>
  <c r="CI90"/>
  <c r="GO90" s="1"/>
  <c r="CI91"/>
  <c r="GO91" s="1"/>
  <c r="CI92"/>
  <c r="GO92" s="1"/>
  <c r="CI93"/>
  <c r="GO93" s="1"/>
  <c r="CI94"/>
  <c r="GO94" s="1"/>
  <c r="CI95"/>
  <c r="GO95" s="1"/>
  <c r="CI96"/>
  <c r="GO96" s="1"/>
  <c r="CI97"/>
  <c r="GO97" s="1"/>
  <c r="CI98"/>
  <c r="GO98" s="1"/>
  <c r="CI99"/>
  <c r="GO99" s="1"/>
  <c r="CI100"/>
  <c r="GO100" s="1"/>
  <c r="CI101"/>
  <c r="GO101" s="1"/>
  <c r="CI102"/>
  <c r="GO102" s="1"/>
  <c r="CI103"/>
  <c r="GO103" s="1"/>
  <c r="CI104"/>
  <c r="GO104" s="1"/>
  <c r="CI105"/>
  <c r="GO105" s="1"/>
  <c r="CI106"/>
  <c r="GO106" s="1"/>
  <c r="CI107"/>
  <c r="GO107" s="1"/>
  <c r="CI108"/>
  <c r="GO108" s="1"/>
  <c r="CI109"/>
  <c r="GO109" s="1"/>
  <c r="CI110"/>
  <c r="GO110" s="1"/>
  <c r="CI111"/>
  <c r="GO111" s="1"/>
  <c r="CI112"/>
  <c r="GO112" s="1"/>
  <c r="CI113"/>
  <c r="GO113" s="1"/>
  <c r="CI114"/>
  <c r="GO114" s="1"/>
  <c r="CI115"/>
  <c r="GO115" s="1"/>
  <c r="CI116"/>
  <c r="GO116" s="1"/>
  <c r="CI117"/>
  <c r="GO117" s="1"/>
  <c r="CI118"/>
  <c r="GO118" s="1"/>
  <c r="CI119"/>
  <c r="GO119" s="1"/>
  <c r="CI120"/>
  <c r="GO120" s="1"/>
  <c r="CI121"/>
  <c r="GO121" s="1"/>
  <c r="CI122"/>
  <c r="GO122" s="1"/>
  <c r="CI123"/>
  <c r="GO123" s="1"/>
  <c r="CI124"/>
  <c r="GO124" s="1"/>
  <c r="CI125"/>
  <c r="GO125" s="1"/>
  <c r="CI126"/>
  <c r="GO126" s="1"/>
  <c r="CI127"/>
  <c r="GO127" s="1"/>
  <c r="CI128"/>
  <c r="GO128" s="1"/>
  <c r="CI129"/>
  <c r="GO129" s="1"/>
  <c r="CI130"/>
  <c r="GO130" s="1"/>
  <c r="CI131"/>
  <c r="GO131" s="1"/>
  <c r="CI132"/>
  <c r="GO132" s="1"/>
  <c r="CI133"/>
  <c r="GO133" s="1"/>
  <c r="CI134"/>
  <c r="GO134" s="1"/>
  <c r="CI135"/>
  <c r="CI136"/>
  <c r="CI137"/>
  <c r="CI138"/>
  <c r="CI139"/>
  <c r="CI140"/>
  <c r="CI141"/>
  <c r="CI142"/>
  <c r="CI143"/>
  <c r="CI144"/>
  <c r="CI145"/>
  <c r="CI146"/>
  <c r="CI147"/>
  <c r="CI148"/>
  <c r="CI149"/>
  <c r="CI150"/>
  <c r="CI151"/>
  <c r="CI152"/>
  <c r="CI153"/>
  <c r="CI154"/>
  <c r="CI155"/>
  <c r="CI156"/>
  <c r="CI157"/>
  <c r="CI158"/>
  <c r="CI159"/>
  <c r="CI160"/>
  <c r="CI161"/>
  <c r="CI162"/>
  <c r="CI163"/>
  <c r="CI164"/>
  <c r="CI165"/>
  <c r="CI166"/>
  <c r="CI167"/>
  <c r="CI168"/>
  <c r="CI169"/>
  <c r="CI170"/>
  <c r="CI171"/>
  <c r="CI172"/>
  <c r="CI173"/>
  <c r="CI174"/>
  <c r="CI175"/>
  <c r="CI176"/>
  <c r="CI177"/>
  <c r="CI178"/>
  <c r="CI179"/>
  <c r="CI180"/>
  <c r="CI181"/>
  <c r="CI182"/>
  <c r="CI183"/>
  <c r="CI184"/>
  <c r="CI185"/>
  <c r="CI186"/>
  <c r="GO186" s="1"/>
  <c r="CI187"/>
  <c r="GO187" s="1"/>
  <c r="CI188"/>
  <c r="GO188" s="1"/>
  <c r="CI189"/>
  <c r="GO189" s="1"/>
  <c r="CI190"/>
  <c r="GO190" s="1"/>
  <c r="CI191"/>
  <c r="GO191" s="1"/>
  <c r="CI192"/>
  <c r="GO192" s="1"/>
  <c r="CI193"/>
  <c r="GO193" s="1"/>
  <c r="CI194"/>
  <c r="GO194" s="1"/>
  <c r="CI195"/>
  <c r="GO195" s="1"/>
  <c r="CI196"/>
  <c r="GO196" s="1"/>
  <c r="CI197"/>
  <c r="GO197" s="1"/>
  <c r="CI198"/>
  <c r="GO198" s="1"/>
  <c r="CI199"/>
  <c r="GO199" s="1"/>
  <c r="CI200"/>
  <c r="GO200" s="1"/>
  <c r="CI201"/>
  <c r="GO201" s="1"/>
  <c r="CI202"/>
  <c r="GO202" s="1"/>
  <c r="CI203"/>
  <c r="GO203" s="1"/>
  <c r="CI204"/>
  <c r="GO204" s="1"/>
  <c r="CI205"/>
  <c r="GO205" s="1"/>
  <c r="CI206"/>
  <c r="GO206" s="1"/>
  <c r="CI207"/>
  <c r="GO207" s="1"/>
  <c r="CI208"/>
  <c r="GO208" s="1"/>
  <c r="CI209"/>
  <c r="GO209" s="1"/>
  <c r="CI210"/>
  <c r="GO210" s="1"/>
  <c r="CI211"/>
  <c r="GO211" s="1"/>
  <c r="CI212"/>
  <c r="GO212" s="1"/>
  <c r="CI213"/>
  <c r="GO213" s="1"/>
  <c r="CI214"/>
  <c r="GO214" s="1"/>
  <c r="CI215"/>
  <c r="GO215" s="1"/>
  <c r="CI216"/>
  <c r="GO216" s="1"/>
  <c r="CI217"/>
  <c r="GO217" s="1"/>
  <c r="CI218"/>
  <c r="GO218" s="1"/>
  <c r="CI219"/>
  <c r="GO219" s="1"/>
  <c r="CI220"/>
  <c r="GO220" s="1"/>
  <c r="CI221"/>
  <c r="GO221" s="1"/>
  <c r="CI222"/>
  <c r="GO222" s="1"/>
  <c r="CI223"/>
  <c r="GO223" s="1"/>
  <c r="CI224"/>
  <c r="GO224" s="1"/>
  <c r="CI225"/>
  <c r="GO225" s="1"/>
  <c r="CI226"/>
  <c r="GO226" s="1"/>
  <c r="CI227"/>
  <c r="GO227" s="1"/>
  <c r="CI228"/>
  <c r="GO228" s="1"/>
  <c r="CI229"/>
  <c r="GO229" s="1"/>
  <c r="CI230"/>
  <c r="GO230" s="1"/>
  <c r="CI231"/>
  <c r="GO231" s="1"/>
  <c r="CI232"/>
  <c r="GO232" s="1"/>
  <c r="CI233"/>
  <c r="GO233" s="1"/>
  <c r="CI234"/>
  <c r="GO234" s="1"/>
  <c r="CI235"/>
  <c r="GO235" s="1"/>
  <c r="CI236"/>
  <c r="GO236" s="1"/>
  <c r="CI237"/>
  <c r="GO237" s="1"/>
  <c r="CI238"/>
  <c r="GO238" s="1"/>
  <c r="CI239"/>
  <c r="GO239" s="1"/>
  <c r="CI240"/>
  <c r="GO240" s="1"/>
  <c r="CI241"/>
  <c r="GO241" s="1"/>
  <c r="CI242"/>
  <c r="GO242" s="1"/>
  <c r="CI243"/>
  <c r="GO243" s="1"/>
  <c r="CI244"/>
  <c r="GO244" s="1"/>
  <c r="CI245"/>
  <c r="GO245" s="1"/>
  <c r="CI246"/>
  <c r="GO246" s="1"/>
  <c r="CI247"/>
  <c r="GO247" s="1"/>
  <c r="CI248"/>
  <c r="GO248" s="1"/>
  <c r="CI249"/>
  <c r="GO249" s="1"/>
  <c r="CI250"/>
  <c r="GO250" s="1"/>
  <c r="CI251"/>
  <c r="GO251" s="1"/>
  <c r="CI252"/>
  <c r="GO252" s="1"/>
  <c r="CI253"/>
  <c r="GO253" s="1"/>
  <c r="CI254"/>
  <c r="GO254" s="1"/>
  <c r="CI255"/>
  <c r="GO255" s="1"/>
  <c r="CI256"/>
  <c r="GO256" s="1"/>
  <c r="CI257"/>
  <c r="GO257" s="1"/>
  <c r="CI258"/>
  <c r="GO258" s="1"/>
  <c r="CI259"/>
  <c r="GO259" s="1"/>
  <c r="CI260"/>
  <c r="GO260" s="1"/>
  <c r="CI261"/>
  <c r="GO261" s="1"/>
  <c r="CI262"/>
  <c r="GO262" s="1"/>
  <c r="CI263"/>
  <c r="GO263" s="1"/>
  <c r="CI264"/>
  <c r="GO264" s="1"/>
  <c r="CI265"/>
  <c r="GO265" s="1"/>
  <c r="CI294"/>
  <c r="CI295"/>
  <c r="CI296"/>
  <c r="CI297"/>
  <c r="CI298"/>
  <c r="CI299"/>
  <c r="CI300"/>
  <c r="CI301"/>
  <c r="CI302"/>
  <c r="CI303"/>
  <c r="CI304"/>
  <c r="CI305"/>
  <c r="CI306"/>
  <c r="CI307"/>
  <c r="CI308"/>
  <c r="CI309"/>
  <c r="CI310"/>
  <c r="CI311"/>
  <c r="CI312"/>
  <c r="CI313"/>
  <c r="CI314"/>
  <c r="CI315"/>
  <c r="CI316"/>
  <c r="CI317"/>
  <c r="CI318"/>
  <c r="CI319"/>
  <c r="CI320"/>
  <c r="CI321"/>
  <c r="CI322"/>
  <c r="CI323"/>
  <c r="CI324"/>
  <c r="CI325"/>
  <c r="GO325" s="1"/>
  <c r="CI326"/>
  <c r="GO326" s="1"/>
  <c r="CI327"/>
  <c r="GO327" s="1"/>
  <c r="CI328"/>
  <c r="GO328" s="1"/>
  <c r="CI329"/>
  <c r="GO329" s="1"/>
  <c r="CI330"/>
  <c r="GO330" s="1"/>
  <c r="CI331"/>
  <c r="GO331" s="1"/>
  <c r="CI332"/>
  <c r="GO332" s="1"/>
  <c r="CI333"/>
  <c r="GO333" s="1"/>
  <c r="CI334"/>
  <c r="GO334" s="1"/>
  <c r="CI335"/>
  <c r="GO335" s="1"/>
  <c r="CI336"/>
  <c r="GO336" s="1"/>
  <c r="CI337"/>
  <c r="GO337" s="1"/>
  <c r="CI338"/>
  <c r="GO338" s="1"/>
  <c r="CI339"/>
  <c r="GO339" s="1"/>
  <c r="CI340"/>
  <c r="GO340" s="1"/>
  <c r="CI341"/>
  <c r="GO341" s="1"/>
  <c r="CI342"/>
  <c r="GO342" s="1"/>
  <c r="CI343"/>
  <c r="GO343" s="1"/>
  <c r="CI344"/>
  <c r="GO344" s="1"/>
  <c r="CI345"/>
  <c r="GO345" s="1"/>
  <c r="CI346"/>
  <c r="GO346" s="1"/>
  <c r="CI347"/>
  <c r="GO347" s="1"/>
  <c r="CI348"/>
  <c r="GO348" s="1"/>
  <c r="CI349"/>
  <c r="GO349" s="1"/>
  <c r="CI350"/>
  <c r="GO350" s="1"/>
  <c r="CI351"/>
  <c r="GO351" s="1"/>
  <c r="CI352"/>
  <c r="GO352" s="1"/>
  <c r="CI353"/>
  <c r="GO353" s="1"/>
  <c r="CI354"/>
  <c r="GO354" s="1"/>
  <c r="CI355"/>
  <c r="GO355" s="1"/>
  <c r="CI356"/>
  <c r="GO356" s="1"/>
  <c r="CI357"/>
  <c r="GO357" s="1"/>
  <c r="CI358"/>
  <c r="GO358" s="1"/>
  <c r="CI359"/>
  <c r="GO359" s="1"/>
  <c r="CI360"/>
  <c r="GO360" s="1"/>
  <c r="CI361"/>
  <c r="GO361" s="1"/>
  <c r="CI362"/>
  <c r="GO362" s="1"/>
  <c r="CI363"/>
  <c r="GO363" s="1"/>
  <c r="CI364"/>
  <c r="GO364" s="1"/>
  <c r="CI365"/>
  <c r="GO365" s="1"/>
  <c r="CI366"/>
  <c r="GO366" s="1"/>
  <c r="CI367"/>
  <c r="GO367" s="1"/>
  <c r="CI368"/>
  <c r="GO368" s="1"/>
  <c r="CI369"/>
  <c r="GO369" s="1"/>
  <c r="CI370"/>
  <c r="GO370" s="1"/>
  <c r="CI371"/>
  <c r="GO371" s="1"/>
  <c r="CI372"/>
  <c r="GO372" s="1"/>
  <c r="CI373"/>
  <c r="GO373" s="1"/>
  <c r="CI374"/>
  <c r="GO374" s="1"/>
  <c r="CI375"/>
  <c r="GO375" s="1"/>
  <c r="CI376"/>
  <c r="GO376" s="1"/>
  <c r="CI377"/>
  <c r="GO377" s="1"/>
  <c r="CI378"/>
  <c r="GO378" s="1"/>
  <c r="CI379"/>
  <c r="GO379" s="1"/>
  <c r="CI380"/>
  <c r="GO380" s="1"/>
  <c r="CI381"/>
  <c r="GO381" s="1"/>
  <c r="CI382"/>
  <c r="GO382" s="1"/>
  <c r="CI383"/>
  <c r="GO383" s="1"/>
  <c r="CI384"/>
  <c r="GO384" s="1"/>
  <c r="CI385"/>
  <c r="GO385" s="1"/>
  <c r="CI386"/>
  <c r="GO386" s="1"/>
  <c r="CI387"/>
  <c r="GO387" s="1"/>
  <c r="CI388"/>
  <c r="GO388" s="1"/>
  <c r="CI389"/>
  <c r="GO389" s="1"/>
  <c r="CI390"/>
  <c r="GO390" s="1"/>
  <c r="CI391"/>
  <c r="GO391" s="1"/>
  <c r="CI392"/>
  <c r="GO392" s="1"/>
  <c r="CI393"/>
  <c r="GO393" s="1"/>
  <c r="CI394"/>
  <c r="GO394" s="1"/>
  <c r="CI395"/>
  <c r="GO395" s="1"/>
  <c r="CI396"/>
  <c r="GO396" s="1"/>
  <c r="CI397"/>
  <c r="GO397" s="1"/>
  <c r="CI398"/>
  <c r="GO398" s="1"/>
  <c r="CI399"/>
  <c r="GO399" s="1"/>
  <c r="CI400"/>
  <c r="GO400" s="1"/>
  <c r="CI401"/>
  <c r="GO401" s="1"/>
  <c r="CI402"/>
  <c r="GO402" s="1"/>
  <c r="CI403"/>
  <c r="GO403" s="1"/>
  <c r="CI404"/>
  <c r="GO404" s="1"/>
  <c r="CI405"/>
  <c r="GO405" s="1"/>
  <c r="CI406"/>
  <c r="GO406" s="1"/>
  <c r="CI407"/>
  <c r="GO407" s="1"/>
  <c r="CI408"/>
  <c r="GO408" s="1"/>
  <c r="CI409"/>
  <c r="GO409" s="1"/>
  <c r="CI410"/>
  <c r="GO410" s="1"/>
  <c r="CI411"/>
  <c r="GO411" s="1"/>
  <c r="CI412"/>
  <c r="GO412" s="1"/>
  <c r="CI413"/>
  <c r="GO413" s="1"/>
  <c r="CI414"/>
  <c r="GO414" s="1"/>
  <c r="CI415"/>
  <c r="GO415" s="1"/>
  <c r="CI416"/>
  <c r="GO416" s="1"/>
  <c r="CI417"/>
  <c r="GO417" s="1"/>
  <c r="CI418"/>
  <c r="GO418" s="1"/>
  <c r="CI419"/>
  <c r="GO419" s="1"/>
  <c r="CI420"/>
  <c r="GO420" s="1"/>
  <c r="CI421"/>
  <c r="GO421" s="1"/>
  <c r="CI422"/>
  <c r="GO422" s="1"/>
  <c r="CI423"/>
  <c r="GO423" s="1"/>
  <c r="CI424"/>
  <c r="GO424" s="1"/>
  <c r="CI425"/>
  <c r="GO425" s="1"/>
  <c r="CI426"/>
  <c r="GO426" s="1"/>
  <c r="CI427"/>
  <c r="GO427" s="1"/>
  <c r="CI428"/>
  <c r="GO428" s="1"/>
  <c r="CI429"/>
  <c r="GO429" s="1"/>
  <c r="CI430"/>
  <c r="GO430" s="1"/>
  <c r="CI431"/>
  <c r="GO431" s="1"/>
  <c r="CI432"/>
  <c r="GO432" s="1"/>
  <c r="CI433"/>
  <c r="GO433" s="1"/>
  <c r="CI434"/>
  <c r="GO434" s="1"/>
  <c r="CI435"/>
  <c r="GO435" s="1"/>
  <c r="CI436"/>
  <c r="GO436" s="1"/>
  <c r="CI437"/>
  <c r="GO437" s="1"/>
  <c r="CI438"/>
  <c r="GO438" s="1"/>
  <c r="CI439"/>
  <c r="GO439" s="1"/>
  <c r="CI440"/>
  <c r="GO440" s="1"/>
  <c r="CI441"/>
  <c r="GO441" s="1"/>
  <c r="CI442"/>
  <c r="CI443"/>
  <c r="GO443" s="1"/>
  <c r="CI444"/>
  <c r="GO444" s="1"/>
  <c r="CI445"/>
  <c r="GO445" s="1"/>
  <c r="CI446"/>
  <c r="GO446" s="1"/>
  <c r="CI447"/>
  <c r="GO447" s="1"/>
  <c r="CI448"/>
  <c r="GO448" s="1"/>
  <c r="CI491"/>
  <c r="GO491" s="1"/>
  <c r="CI492"/>
  <c r="GO492" s="1"/>
  <c r="CI493"/>
  <c r="GO493" s="1"/>
  <c r="CI494"/>
  <c r="GO494" s="1"/>
  <c r="CI495"/>
  <c r="GO495" s="1"/>
  <c r="CI496"/>
  <c r="GO496" s="1"/>
  <c r="CI497"/>
  <c r="GO497" s="1"/>
  <c r="CI498"/>
  <c r="GO498" s="1"/>
  <c r="CI499"/>
  <c r="GO499" s="1"/>
  <c r="CI500"/>
  <c r="GO500" s="1"/>
  <c r="CI501"/>
  <c r="GO501" s="1"/>
  <c r="CI502"/>
  <c r="GO502" s="1"/>
  <c r="CI503"/>
  <c r="GO503" s="1"/>
  <c r="CI504"/>
  <c r="GO504" s="1"/>
  <c r="CI505"/>
  <c r="GO505" s="1"/>
  <c r="CI506"/>
  <c r="GO506" s="1"/>
  <c r="CI507"/>
  <c r="GO507" s="1"/>
  <c r="CI508"/>
  <c r="GO508" s="1"/>
  <c r="CF8"/>
  <c r="GH8" s="1"/>
  <c r="GX8" s="1"/>
  <c r="CF9"/>
  <c r="GH9" s="1"/>
  <c r="GX9" s="1"/>
  <c r="CF10"/>
  <c r="GH10" s="1"/>
  <c r="GX10" s="1"/>
  <c r="CF11"/>
  <c r="GH11" s="1"/>
  <c r="GX11" s="1"/>
  <c r="CF12"/>
  <c r="GH12" s="1"/>
  <c r="GX12" s="1"/>
  <c r="CF13"/>
  <c r="GH13" s="1"/>
  <c r="GX13" s="1"/>
  <c r="CF14"/>
  <c r="GH14" s="1"/>
  <c r="GX14" s="1"/>
  <c r="CF15"/>
  <c r="GH15" s="1"/>
  <c r="GX15" s="1"/>
  <c r="CF16"/>
  <c r="GH16" s="1"/>
  <c r="GX16" s="1"/>
  <c r="CF17"/>
  <c r="GH17" s="1"/>
  <c r="GX17" s="1"/>
  <c r="CF19"/>
  <c r="GH19" s="1"/>
  <c r="GX19" s="1"/>
  <c r="CF20"/>
  <c r="GH20" s="1"/>
  <c r="GX20" s="1"/>
  <c r="CF21"/>
  <c r="GH21" s="1"/>
  <c r="GX21" s="1"/>
  <c r="CF22"/>
  <c r="GH22" s="1"/>
  <c r="GX22" s="1"/>
  <c r="CF23"/>
  <c r="GH23" s="1"/>
  <c r="GX23" s="1"/>
  <c r="CF24"/>
  <c r="GH24" s="1"/>
  <c r="GX24" s="1"/>
  <c r="CF25"/>
  <c r="GH25" s="1"/>
  <c r="GX25" s="1"/>
  <c r="CF26"/>
  <c r="GH26" s="1"/>
  <c r="GX26" s="1"/>
  <c r="CF27"/>
  <c r="GH27" s="1"/>
  <c r="GX27" s="1"/>
  <c r="CF28"/>
  <c r="GH28" s="1"/>
  <c r="GX28" s="1"/>
  <c r="CF29"/>
  <c r="GH29" s="1"/>
  <c r="GX29" s="1"/>
  <c r="CF30"/>
  <c r="GH30" s="1"/>
  <c r="GX30" s="1"/>
  <c r="CF32"/>
  <c r="GH32" s="1"/>
  <c r="GX32" s="1"/>
  <c r="CF33"/>
  <c r="GH33" s="1"/>
  <c r="GX33" s="1"/>
  <c r="CF35"/>
  <c r="GH35" s="1"/>
  <c r="GX35" s="1"/>
  <c r="CF36"/>
  <c r="GH36" s="1"/>
  <c r="GX36" s="1"/>
  <c r="CF37"/>
  <c r="GH37" s="1"/>
  <c r="GX37" s="1"/>
  <c r="CF38"/>
  <c r="GH38" s="1"/>
  <c r="GX38" s="1"/>
  <c r="CF39"/>
  <c r="GH39" s="1"/>
  <c r="GX39" s="1"/>
  <c r="CF40"/>
  <c r="CF41"/>
  <c r="GH41" s="1"/>
  <c r="GX41" s="1"/>
  <c r="CF42"/>
  <c r="GH42" s="1"/>
  <c r="GX42" s="1"/>
  <c r="CF43"/>
  <c r="GH43" s="1"/>
  <c r="GX43" s="1"/>
  <c r="CF44"/>
  <c r="GH44" s="1"/>
  <c r="GX44" s="1"/>
  <c r="CF45"/>
  <c r="GH45" s="1"/>
  <c r="GX45" s="1"/>
  <c r="CF46"/>
  <c r="GH46" s="1"/>
  <c r="GX46" s="1"/>
  <c r="CF47"/>
  <c r="GH47" s="1"/>
  <c r="GX47" s="1"/>
  <c r="CF48"/>
  <c r="GH48" s="1"/>
  <c r="GX48" s="1"/>
  <c r="CF49"/>
  <c r="GH49" s="1"/>
  <c r="GX49" s="1"/>
  <c r="CF50"/>
  <c r="GH50" s="1"/>
  <c r="GX50" s="1"/>
  <c r="CF51"/>
  <c r="GH51" s="1"/>
  <c r="GX51" s="1"/>
  <c r="CF86"/>
  <c r="GH86" s="1"/>
  <c r="GX86" s="1"/>
  <c r="CF87"/>
  <c r="GH87" s="1"/>
  <c r="GX87" s="1"/>
  <c r="CF88"/>
  <c r="GH88" s="1"/>
  <c r="GX88" s="1"/>
  <c r="CF89"/>
  <c r="GH89" s="1"/>
  <c r="GX89" s="1"/>
  <c r="CF90"/>
  <c r="GH90" s="1"/>
  <c r="GX90" s="1"/>
  <c r="CF91"/>
  <c r="GH91" s="1"/>
  <c r="GX91" s="1"/>
  <c r="CF92"/>
  <c r="GH92" s="1"/>
  <c r="GX92" s="1"/>
  <c r="CF93"/>
  <c r="GH93" s="1"/>
  <c r="GX93" s="1"/>
  <c r="CF94"/>
  <c r="GH94" s="1"/>
  <c r="GX94" s="1"/>
  <c r="CF95"/>
  <c r="GH95" s="1"/>
  <c r="GX95" s="1"/>
  <c r="CF96"/>
  <c r="GH96" s="1"/>
  <c r="GX96" s="1"/>
  <c r="CF97"/>
  <c r="GH97" s="1"/>
  <c r="GX97" s="1"/>
  <c r="CF98"/>
  <c r="GH98" s="1"/>
  <c r="GX98" s="1"/>
  <c r="CF99"/>
  <c r="GH99" s="1"/>
  <c r="GX99" s="1"/>
  <c r="CF100"/>
  <c r="GH100" s="1"/>
  <c r="GX100" s="1"/>
  <c r="CF101"/>
  <c r="GH101" s="1"/>
  <c r="GX101" s="1"/>
  <c r="CF102"/>
  <c r="GH102" s="1"/>
  <c r="GX102" s="1"/>
  <c r="CF103"/>
  <c r="GH103" s="1"/>
  <c r="GX103" s="1"/>
  <c r="CF104"/>
  <c r="GH104" s="1"/>
  <c r="GX104" s="1"/>
  <c r="CF105"/>
  <c r="GH105" s="1"/>
  <c r="GX105" s="1"/>
  <c r="CF106"/>
  <c r="GH106" s="1"/>
  <c r="GX106" s="1"/>
  <c r="CF107"/>
  <c r="GH107" s="1"/>
  <c r="GX107" s="1"/>
  <c r="CF108"/>
  <c r="GH108" s="1"/>
  <c r="GX108" s="1"/>
  <c r="CF109"/>
  <c r="GH109" s="1"/>
  <c r="GX109" s="1"/>
  <c r="CF110"/>
  <c r="GH110" s="1"/>
  <c r="GX110" s="1"/>
  <c r="CF111"/>
  <c r="GH111" s="1"/>
  <c r="GX111" s="1"/>
  <c r="CF112"/>
  <c r="GH112" s="1"/>
  <c r="GX112" s="1"/>
  <c r="CF113"/>
  <c r="GH113" s="1"/>
  <c r="GX113" s="1"/>
  <c r="CF114"/>
  <c r="GH114" s="1"/>
  <c r="GX114" s="1"/>
  <c r="CF115"/>
  <c r="GH115" s="1"/>
  <c r="GX115" s="1"/>
  <c r="CF116"/>
  <c r="GH116" s="1"/>
  <c r="GX116" s="1"/>
  <c r="CF117"/>
  <c r="GH117" s="1"/>
  <c r="GX117" s="1"/>
  <c r="CF118"/>
  <c r="GH118" s="1"/>
  <c r="GX118" s="1"/>
  <c r="CF119"/>
  <c r="GH119" s="1"/>
  <c r="GX119" s="1"/>
  <c r="CF120"/>
  <c r="GH120" s="1"/>
  <c r="GX120" s="1"/>
  <c r="CF121"/>
  <c r="GH121" s="1"/>
  <c r="GX121" s="1"/>
  <c r="CF122"/>
  <c r="GH122" s="1"/>
  <c r="GX122" s="1"/>
  <c r="CF123"/>
  <c r="GH123" s="1"/>
  <c r="GX123" s="1"/>
  <c r="CF124"/>
  <c r="GH124" s="1"/>
  <c r="GX124" s="1"/>
  <c r="CF125"/>
  <c r="GH125" s="1"/>
  <c r="GX125" s="1"/>
  <c r="CF126"/>
  <c r="GH126" s="1"/>
  <c r="GX126" s="1"/>
  <c r="CF127"/>
  <c r="GH127" s="1"/>
  <c r="GX127" s="1"/>
  <c r="CF128"/>
  <c r="GH128" s="1"/>
  <c r="GX128" s="1"/>
  <c r="CF129"/>
  <c r="GH129" s="1"/>
  <c r="GX129" s="1"/>
  <c r="CF130"/>
  <c r="GH130" s="1"/>
  <c r="GX130" s="1"/>
  <c r="CF131"/>
  <c r="GH131" s="1"/>
  <c r="GX131" s="1"/>
  <c r="CF132"/>
  <c r="GH132" s="1"/>
  <c r="GX132" s="1"/>
  <c r="CF133"/>
  <c r="GH133" s="1"/>
  <c r="GX133" s="1"/>
  <c r="CF134"/>
  <c r="GH134" s="1"/>
  <c r="GX134" s="1"/>
  <c r="CF135"/>
  <c r="GH135" s="1"/>
  <c r="GX135" s="1"/>
  <c r="CF136"/>
  <c r="GH136" s="1"/>
  <c r="GX136" s="1"/>
  <c r="CF137"/>
  <c r="GH137" s="1"/>
  <c r="GX137" s="1"/>
  <c r="CF138"/>
  <c r="GH138" s="1"/>
  <c r="GX138" s="1"/>
  <c r="CF139"/>
  <c r="GH139" s="1"/>
  <c r="GX139" s="1"/>
  <c r="CF140"/>
  <c r="GH140" s="1"/>
  <c r="GX140" s="1"/>
  <c r="CF141"/>
  <c r="GH141" s="1"/>
  <c r="GX141" s="1"/>
  <c r="CF142"/>
  <c r="GH142" s="1"/>
  <c r="GX142" s="1"/>
  <c r="CF143"/>
  <c r="GH143" s="1"/>
  <c r="GX143" s="1"/>
  <c r="CF144"/>
  <c r="GH144" s="1"/>
  <c r="GX144" s="1"/>
  <c r="CF145"/>
  <c r="GH145" s="1"/>
  <c r="GX145" s="1"/>
  <c r="CF146"/>
  <c r="GH146" s="1"/>
  <c r="GX146" s="1"/>
  <c r="CF147"/>
  <c r="GH147" s="1"/>
  <c r="GX147" s="1"/>
  <c r="CF148"/>
  <c r="GH148" s="1"/>
  <c r="GX148" s="1"/>
  <c r="CF149"/>
  <c r="GH149" s="1"/>
  <c r="GX149" s="1"/>
  <c r="CF150"/>
  <c r="GH150" s="1"/>
  <c r="GX150" s="1"/>
  <c r="CF151"/>
  <c r="GH151" s="1"/>
  <c r="GX151" s="1"/>
  <c r="CF152"/>
  <c r="GH152" s="1"/>
  <c r="GX152" s="1"/>
  <c r="CF153"/>
  <c r="GH153" s="1"/>
  <c r="GX153" s="1"/>
  <c r="CF154"/>
  <c r="GH154" s="1"/>
  <c r="GX154" s="1"/>
  <c r="CF155"/>
  <c r="GH155" s="1"/>
  <c r="GX155" s="1"/>
  <c r="CF156"/>
  <c r="GH156" s="1"/>
  <c r="GX156" s="1"/>
  <c r="CF157"/>
  <c r="GH157" s="1"/>
  <c r="GX157" s="1"/>
  <c r="CF158"/>
  <c r="CF159"/>
  <c r="CF160"/>
  <c r="CF161"/>
  <c r="CF162"/>
  <c r="CF163"/>
  <c r="CF164"/>
  <c r="CF165"/>
  <c r="CF166"/>
  <c r="CF167"/>
  <c r="CF168"/>
  <c r="CF169"/>
  <c r="CF170"/>
  <c r="CF171"/>
  <c r="CF172"/>
  <c r="CF173"/>
  <c r="CF174"/>
  <c r="CF175"/>
  <c r="CF176"/>
  <c r="CF177"/>
  <c r="CF178"/>
  <c r="CF179"/>
  <c r="CF180"/>
  <c r="CF181"/>
  <c r="CF182"/>
  <c r="CF183"/>
  <c r="CF184"/>
  <c r="CF185"/>
  <c r="GH185" s="1"/>
  <c r="GX185" s="1"/>
  <c r="CF186"/>
  <c r="GH186" s="1"/>
  <c r="GX186" s="1"/>
  <c r="CF187"/>
  <c r="GH187" s="1"/>
  <c r="GX187" s="1"/>
  <c r="CF188"/>
  <c r="GH188" s="1"/>
  <c r="GX188" s="1"/>
  <c r="CF189"/>
  <c r="GH189" s="1"/>
  <c r="GX189" s="1"/>
  <c r="CF190"/>
  <c r="GH190" s="1"/>
  <c r="GX190" s="1"/>
  <c r="CF191"/>
  <c r="GH191" s="1"/>
  <c r="GX191" s="1"/>
  <c r="CF192"/>
  <c r="GH192" s="1"/>
  <c r="GX192" s="1"/>
  <c r="CF193"/>
  <c r="GH193" s="1"/>
  <c r="GX193" s="1"/>
  <c r="CF194"/>
  <c r="GH194" s="1"/>
  <c r="GX194" s="1"/>
  <c r="CF195"/>
  <c r="GH195" s="1"/>
  <c r="GX195" s="1"/>
  <c r="CF196"/>
  <c r="GH196" s="1"/>
  <c r="GX196" s="1"/>
  <c r="CF197"/>
  <c r="GH197" s="1"/>
  <c r="GX197" s="1"/>
  <c r="CF198"/>
  <c r="GH198" s="1"/>
  <c r="GX198" s="1"/>
  <c r="CF199"/>
  <c r="GH199" s="1"/>
  <c r="GX199" s="1"/>
  <c r="CF200"/>
  <c r="GH200" s="1"/>
  <c r="GX200" s="1"/>
  <c r="CF201"/>
  <c r="GH201" s="1"/>
  <c r="GX201" s="1"/>
  <c r="CF202"/>
  <c r="GH202" s="1"/>
  <c r="GX202" s="1"/>
  <c r="CF203"/>
  <c r="GH203" s="1"/>
  <c r="GX203" s="1"/>
  <c r="CF204"/>
  <c r="GH204" s="1"/>
  <c r="GX204" s="1"/>
  <c r="CF205"/>
  <c r="GH205" s="1"/>
  <c r="GX205" s="1"/>
  <c r="CF206"/>
  <c r="GH206" s="1"/>
  <c r="GX206" s="1"/>
  <c r="CF207"/>
  <c r="GH207" s="1"/>
  <c r="GX207" s="1"/>
  <c r="CF208"/>
  <c r="GH208" s="1"/>
  <c r="GX208" s="1"/>
  <c r="CF209"/>
  <c r="GH209" s="1"/>
  <c r="GX209" s="1"/>
  <c r="CF210"/>
  <c r="GH210" s="1"/>
  <c r="GX210" s="1"/>
  <c r="CF211"/>
  <c r="GH211" s="1"/>
  <c r="GX211" s="1"/>
  <c r="CF212"/>
  <c r="GH212" s="1"/>
  <c r="GX212" s="1"/>
  <c r="CF213"/>
  <c r="GH213" s="1"/>
  <c r="GX213" s="1"/>
  <c r="CF214"/>
  <c r="GH214" s="1"/>
  <c r="GX214" s="1"/>
  <c r="CF215"/>
  <c r="GH215" s="1"/>
  <c r="GX215" s="1"/>
  <c r="CF216"/>
  <c r="GH216" s="1"/>
  <c r="GX216" s="1"/>
  <c r="CF217"/>
  <c r="GH217" s="1"/>
  <c r="GX217" s="1"/>
  <c r="CF218"/>
  <c r="GH218" s="1"/>
  <c r="GX218" s="1"/>
  <c r="CF219"/>
  <c r="GH219" s="1"/>
  <c r="GX219" s="1"/>
  <c r="CF220"/>
  <c r="GH220" s="1"/>
  <c r="GX220" s="1"/>
  <c r="CF221"/>
  <c r="GH221" s="1"/>
  <c r="GX221" s="1"/>
  <c r="CF222"/>
  <c r="GH222" s="1"/>
  <c r="GX222" s="1"/>
  <c r="CF223"/>
  <c r="GH223" s="1"/>
  <c r="GX223" s="1"/>
  <c r="CF224"/>
  <c r="GH224" s="1"/>
  <c r="GX224" s="1"/>
  <c r="CF225"/>
  <c r="GH225" s="1"/>
  <c r="GX225" s="1"/>
  <c r="CF226"/>
  <c r="GH226" s="1"/>
  <c r="GX226" s="1"/>
  <c r="CF227"/>
  <c r="GH227" s="1"/>
  <c r="GX227" s="1"/>
  <c r="CF228"/>
  <c r="GH228" s="1"/>
  <c r="GX228" s="1"/>
  <c r="CF229"/>
  <c r="GH229" s="1"/>
  <c r="GX229" s="1"/>
  <c r="CF230"/>
  <c r="GH230" s="1"/>
  <c r="GX230" s="1"/>
  <c r="CF231"/>
  <c r="GH231" s="1"/>
  <c r="GX231" s="1"/>
  <c r="CF232"/>
  <c r="GH232" s="1"/>
  <c r="GX232" s="1"/>
  <c r="CF233"/>
  <c r="GH233" s="1"/>
  <c r="GX233" s="1"/>
  <c r="CF234"/>
  <c r="GH234" s="1"/>
  <c r="GX234" s="1"/>
  <c r="CF235"/>
  <c r="GH235" s="1"/>
  <c r="GX235" s="1"/>
  <c r="CF236"/>
  <c r="GH236" s="1"/>
  <c r="GX236" s="1"/>
  <c r="CF237"/>
  <c r="GH237" s="1"/>
  <c r="GX237" s="1"/>
  <c r="CF238"/>
  <c r="GH238" s="1"/>
  <c r="GX238" s="1"/>
  <c r="CF239"/>
  <c r="GH239" s="1"/>
  <c r="GX239" s="1"/>
  <c r="CF240"/>
  <c r="GH240" s="1"/>
  <c r="GX240" s="1"/>
  <c r="CF241"/>
  <c r="GH241" s="1"/>
  <c r="GX241" s="1"/>
  <c r="CF242"/>
  <c r="GH242" s="1"/>
  <c r="GX242" s="1"/>
  <c r="CF243"/>
  <c r="GH243" s="1"/>
  <c r="GX243" s="1"/>
  <c r="CF244"/>
  <c r="GH244" s="1"/>
  <c r="GX244" s="1"/>
  <c r="CF245"/>
  <c r="GH245" s="1"/>
  <c r="GX245" s="1"/>
  <c r="CF246"/>
  <c r="GH246" s="1"/>
  <c r="GX246" s="1"/>
  <c r="CF247"/>
  <c r="GH247" s="1"/>
  <c r="GX247" s="1"/>
  <c r="CF248"/>
  <c r="GH248" s="1"/>
  <c r="GX248" s="1"/>
  <c r="CF249"/>
  <c r="GH249" s="1"/>
  <c r="GX249" s="1"/>
  <c r="CF250"/>
  <c r="GH250" s="1"/>
  <c r="GX250" s="1"/>
  <c r="CF251"/>
  <c r="GH251" s="1"/>
  <c r="GX251" s="1"/>
  <c r="CF252"/>
  <c r="GH252" s="1"/>
  <c r="GX252" s="1"/>
  <c r="CF253"/>
  <c r="GH253" s="1"/>
  <c r="GX253" s="1"/>
  <c r="CF254"/>
  <c r="GH254" s="1"/>
  <c r="GX254" s="1"/>
  <c r="CF255"/>
  <c r="GH255" s="1"/>
  <c r="GX255" s="1"/>
  <c r="CF256"/>
  <c r="GH256" s="1"/>
  <c r="GX256" s="1"/>
  <c r="CF257"/>
  <c r="GH257" s="1"/>
  <c r="GX257" s="1"/>
  <c r="CF258"/>
  <c r="GH258" s="1"/>
  <c r="GX258" s="1"/>
  <c r="CF259"/>
  <c r="GH259" s="1"/>
  <c r="GX259" s="1"/>
  <c r="CF260"/>
  <c r="GH260" s="1"/>
  <c r="GX260" s="1"/>
  <c r="CF261"/>
  <c r="GH261" s="1"/>
  <c r="GX261" s="1"/>
  <c r="CF262"/>
  <c r="GH262" s="1"/>
  <c r="GX262" s="1"/>
  <c r="CF263"/>
  <c r="GH263" s="1"/>
  <c r="GX263" s="1"/>
  <c r="CF264"/>
  <c r="GH264" s="1"/>
  <c r="GX264" s="1"/>
  <c r="CF265"/>
  <c r="CF295"/>
  <c r="CF296"/>
  <c r="CF297"/>
  <c r="CF298"/>
  <c r="CF299"/>
  <c r="CF300"/>
  <c r="CF301"/>
  <c r="CF302"/>
  <c r="CF303"/>
  <c r="CF304"/>
  <c r="CF305"/>
  <c r="CF306"/>
  <c r="CF307"/>
  <c r="CF308"/>
  <c r="CF309"/>
  <c r="CF310"/>
  <c r="CF311"/>
  <c r="CF312"/>
  <c r="CF313"/>
  <c r="CF314"/>
  <c r="CF315"/>
  <c r="CF316"/>
  <c r="CF317"/>
  <c r="CF318"/>
  <c r="CF319"/>
  <c r="CF320"/>
  <c r="CF321"/>
  <c r="CF322"/>
  <c r="CF323"/>
  <c r="CF324"/>
  <c r="CF325"/>
  <c r="GH325" s="1"/>
  <c r="GX325" s="1"/>
  <c r="CF326"/>
  <c r="GH326" s="1"/>
  <c r="GX326" s="1"/>
  <c r="CF327"/>
  <c r="GH327" s="1"/>
  <c r="GX327" s="1"/>
  <c r="CF328"/>
  <c r="GH328" s="1"/>
  <c r="GX328" s="1"/>
  <c r="CF329"/>
  <c r="GH329" s="1"/>
  <c r="GX329" s="1"/>
  <c r="CF330"/>
  <c r="GH330" s="1"/>
  <c r="GX330" s="1"/>
  <c r="CF331"/>
  <c r="GH331" s="1"/>
  <c r="GX331" s="1"/>
  <c r="CF332"/>
  <c r="GH332" s="1"/>
  <c r="GX332" s="1"/>
  <c r="CF333"/>
  <c r="GH333" s="1"/>
  <c r="GX333" s="1"/>
  <c r="CF334"/>
  <c r="GH334" s="1"/>
  <c r="GX334" s="1"/>
  <c r="CF335"/>
  <c r="GH335" s="1"/>
  <c r="GX335" s="1"/>
  <c r="CF336"/>
  <c r="GH336" s="1"/>
  <c r="GX336" s="1"/>
  <c r="CF337"/>
  <c r="GH337" s="1"/>
  <c r="GX337" s="1"/>
  <c r="CF338"/>
  <c r="GH338" s="1"/>
  <c r="GX338" s="1"/>
  <c r="CF339"/>
  <c r="GH339" s="1"/>
  <c r="GX339" s="1"/>
  <c r="CF340"/>
  <c r="GH340" s="1"/>
  <c r="GX340" s="1"/>
  <c r="CF341"/>
  <c r="GH341" s="1"/>
  <c r="GX341" s="1"/>
  <c r="CF342"/>
  <c r="GH342" s="1"/>
  <c r="GX342" s="1"/>
  <c r="CF343"/>
  <c r="GH343" s="1"/>
  <c r="GX343" s="1"/>
  <c r="CF344"/>
  <c r="GH344" s="1"/>
  <c r="GX344" s="1"/>
  <c r="CF345"/>
  <c r="GH345" s="1"/>
  <c r="GX345" s="1"/>
  <c r="CF346"/>
  <c r="GH346" s="1"/>
  <c r="GX346" s="1"/>
  <c r="CF347"/>
  <c r="GH347" s="1"/>
  <c r="GX347" s="1"/>
  <c r="CF348"/>
  <c r="GH348" s="1"/>
  <c r="GX348" s="1"/>
  <c r="CF349"/>
  <c r="GH349" s="1"/>
  <c r="GX349" s="1"/>
  <c r="CF350"/>
  <c r="GH350" s="1"/>
  <c r="GX350" s="1"/>
  <c r="CF351"/>
  <c r="GH351" s="1"/>
  <c r="GX351" s="1"/>
  <c r="CF352"/>
  <c r="GH352" s="1"/>
  <c r="GX352" s="1"/>
  <c r="CF353"/>
  <c r="GH353" s="1"/>
  <c r="GX353" s="1"/>
  <c r="CF354"/>
  <c r="GH354" s="1"/>
  <c r="GX354" s="1"/>
  <c r="CF355"/>
  <c r="GH355" s="1"/>
  <c r="GX355" s="1"/>
  <c r="CF356"/>
  <c r="GH356" s="1"/>
  <c r="GX356" s="1"/>
  <c r="CF357"/>
  <c r="GH357" s="1"/>
  <c r="GX357" s="1"/>
  <c r="CF358"/>
  <c r="GH358" s="1"/>
  <c r="GX358" s="1"/>
  <c r="CF359"/>
  <c r="GH359" s="1"/>
  <c r="GX359" s="1"/>
  <c r="CF360"/>
  <c r="GH360" s="1"/>
  <c r="GX360" s="1"/>
  <c r="CF361"/>
  <c r="GH361" s="1"/>
  <c r="GX361" s="1"/>
  <c r="CF362"/>
  <c r="GH362" s="1"/>
  <c r="GX362" s="1"/>
  <c r="CF363"/>
  <c r="GH363" s="1"/>
  <c r="GX363" s="1"/>
  <c r="CF364"/>
  <c r="GH364" s="1"/>
  <c r="GX364" s="1"/>
  <c r="CF365"/>
  <c r="GH365" s="1"/>
  <c r="GX365" s="1"/>
  <c r="CF366"/>
  <c r="GH366" s="1"/>
  <c r="GX366" s="1"/>
  <c r="CF367"/>
  <c r="GH367" s="1"/>
  <c r="GX367" s="1"/>
  <c r="CF368"/>
  <c r="GH368" s="1"/>
  <c r="GX368" s="1"/>
  <c r="CF369"/>
  <c r="GH369" s="1"/>
  <c r="GX369" s="1"/>
  <c r="CF370"/>
  <c r="GH370" s="1"/>
  <c r="GX370" s="1"/>
  <c r="CF371"/>
  <c r="GH371" s="1"/>
  <c r="GX371" s="1"/>
  <c r="CF372"/>
  <c r="GH372" s="1"/>
  <c r="GX372" s="1"/>
  <c r="CF373"/>
  <c r="GH373" s="1"/>
  <c r="GX373" s="1"/>
  <c r="CF374"/>
  <c r="GH374" s="1"/>
  <c r="GX374" s="1"/>
  <c r="CF375"/>
  <c r="GH375" s="1"/>
  <c r="GX375" s="1"/>
  <c r="CF376"/>
  <c r="GH376" s="1"/>
  <c r="GX376" s="1"/>
  <c r="CF377"/>
  <c r="GH377" s="1"/>
  <c r="GX377" s="1"/>
  <c r="CF378"/>
  <c r="GH378" s="1"/>
  <c r="GX378" s="1"/>
  <c r="CF379"/>
  <c r="GH379" s="1"/>
  <c r="GX379" s="1"/>
  <c r="CF380"/>
  <c r="GH380" s="1"/>
  <c r="GX380" s="1"/>
  <c r="CF381"/>
  <c r="GH381" s="1"/>
  <c r="GX381" s="1"/>
  <c r="CF382"/>
  <c r="GH382" s="1"/>
  <c r="GX382" s="1"/>
  <c r="CF383"/>
  <c r="GH383" s="1"/>
  <c r="GX383" s="1"/>
  <c r="CF384"/>
  <c r="GH384" s="1"/>
  <c r="GX384" s="1"/>
  <c r="CF385"/>
  <c r="GH385" s="1"/>
  <c r="GX385" s="1"/>
  <c r="CF386"/>
  <c r="GH386" s="1"/>
  <c r="GX386" s="1"/>
  <c r="CF387"/>
  <c r="GH387" s="1"/>
  <c r="GX387" s="1"/>
  <c r="CF388"/>
  <c r="GH388" s="1"/>
  <c r="GX388" s="1"/>
  <c r="CF389"/>
  <c r="GH389" s="1"/>
  <c r="GX389" s="1"/>
  <c r="CF390"/>
  <c r="GH390" s="1"/>
  <c r="GX390" s="1"/>
  <c r="CF391"/>
  <c r="GH391" s="1"/>
  <c r="GX391" s="1"/>
  <c r="CF392"/>
  <c r="GH392" s="1"/>
  <c r="GX392" s="1"/>
  <c r="CF393"/>
  <c r="GH393" s="1"/>
  <c r="GX393" s="1"/>
  <c r="CF394"/>
  <c r="GH394" s="1"/>
  <c r="GX394" s="1"/>
  <c r="CF395"/>
  <c r="GH395" s="1"/>
  <c r="GX395" s="1"/>
  <c r="CF396"/>
  <c r="GH396" s="1"/>
  <c r="GX396" s="1"/>
  <c r="CF397"/>
  <c r="GH397" s="1"/>
  <c r="GX397" s="1"/>
  <c r="CF398"/>
  <c r="GH398" s="1"/>
  <c r="GX398" s="1"/>
  <c r="CF399"/>
  <c r="GH399" s="1"/>
  <c r="GX399" s="1"/>
  <c r="CF400"/>
  <c r="GH400" s="1"/>
  <c r="GX400" s="1"/>
  <c r="CF401"/>
  <c r="GH401" s="1"/>
  <c r="GX401" s="1"/>
  <c r="CF402"/>
  <c r="GH402" s="1"/>
  <c r="GX402" s="1"/>
  <c r="CF403"/>
  <c r="GH403" s="1"/>
  <c r="GX403" s="1"/>
  <c r="CF404"/>
  <c r="GH404" s="1"/>
  <c r="GX404" s="1"/>
  <c r="CF405"/>
  <c r="GH405" s="1"/>
  <c r="GX405" s="1"/>
  <c r="CF406"/>
  <c r="GH406" s="1"/>
  <c r="GX406" s="1"/>
  <c r="CF407"/>
  <c r="GH407" s="1"/>
  <c r="GX407" s="1"/>
  <c r="CF408"/>
  <c r="GH408" s="1"/>
  <c r="GX408" s="1"/>
  <c r="CF409"/>
  <c r="GH409" s="1"/>
  <c r="GX409" s="1"/>
  <c r="CF410"/>
  <c r="GH410" s="1"/>
  <c r="GX410" s="1"/>
  <c r="CF411"/>
  <c r="GH411" s="1"/>
  <c r="GX411" s="1"/>
  <c r="CF412"/>
  <c r="GH412" s="1"/>
  <c r="GX412" s="1"/>
  <c r="CF413"/>
  <c r="GH413" s="1"/>
  <c r="GX413" s="1"/>
  <c r="CF414"/>
  <c r="GH414" s="1"/>
  <c r="GX414" s="1"/>
  <c r="CF415"/>
  <c r="GH415" s="1"/>
  <c r="GX415" s="1"/>
  <c r="CF416"/>
  <c r="GH416" s="1"/>
  <c r="GX416" s="1"/>
  <c r="CF417"/>
  <c r="GH417" s="1"/>
  <c r="GX417" s="1"/>
  <c r="CF418"/>
  <c r="GH418" s="1"/>
  <c r="GX418" s="1"/>
  <c r="CF419"/>
  <c r="GH419" s="1"/>
  <c r="GX419" s="1"/>
  <c r="CF420"/>
  <c r="GH420" s="1"/>
  <c r="GX420" s="1"/>
  <c r="CF421"/>
  <c r="GH421" s="1"/>
  <c r="GX421" s="1"/>
  <c r="CF422"/>
  <c r="GH422" s="1"/>
  <c r="GX422" s="1"/>
  <c r="CF423"/>
  <c r="GH423" s="1"/>
  <c r="GX423" s="1"/>
  <c r="CF424"/>
  <c r="GH424" s="1"/>
  <c r="GX424" s="1"/>
  <c r="CF425"/>
  <c r="GH425" s="1"/>
  <c r="GX425" s="1"/>
  <c r="CF426"/>
  <c r="GH426" s="1"/>
  <c r="GX426" s="1"/>
  <c r="CF427"/>
  <c r="GH427" s="1"/>
  <c r="GX427" s="1"/>
  <c r="CF428"/>
  <c r="GH428" s="1"/>
  <c r="GX428" s="1"/>
  <c r="CF429"/>
  <c r="GH429" s="1"/>
  <c r="GX429" s="1"/>
  <c r="CF430"/>
  <c r="GH430" s="1"/>
  <c r="GX430" s="1"/>
  <c r="CF431"/>
  <c r="GH431" s="1"/>
  <c r="GX431" s="1"/>
  <c r="CF432"/>
  <c r="GH432" s="1"/>
  <c r="GX432" s="1"/>
  <c r="CF433"/>
  <c r="GH433" s="1"/>
  <c r="GX433" s="1"/>
  <c r="CF434"/>
  <c r="GH434" s="1"/>
  <c r="GX434" s="1"/>
  <c r="CF435"/>
  <c r="GH435" s="1"/>
  <c r="GX435" s="1"/>
  <c r="CF436"/>
  <c r="GH436" s="1"/>
  <c r="GX436" s="1"/>
  <c r="CF437"/>
  <c r="GH437" s="1"/>
  <c r="GX437" s="1"/>
  <c r="CF438"/>
  <c r="GH438" s="1"/>
  <c r="GX438" s="1"/>
  <c r="CF439"/>
  <c r="GH439" s="1"/>
  <c r="GX439" s="1"/>
  <c r="CF440"/>
  <c r="GH440" s="1"/>
  <c r="GX440" s="1"/>
  <c r="CF441"/>
  <c r="GH441" s="1"/>
  <c r="GX441" s="1"/>
  <c r="CF442"/>
  <c r="GH442" s="1"/>
  <c r="GX442" s="1"/>
  <c r="CF443"/>
  <c r="GH443" s="1"/>
  <c r="GX443" s="1"/>
  <c r="CF444"/>
  <c r="GH444" s="1"/>
  <c r="GX444" s="1"/>
  <c r="CF445"/>
  <c r="GH445" s="1"/>
  <c r="GX445" s="1"/>
  <c r="CF446"/>
  <c r="GH446" s="1"/>
  <c r="GX446" s="1"/>
  <c r="CF447"/>
  <c r="GH447" s="1"/>
  <c r="GX447" s="1"/>
  <c r="CF448"/>
  <c r="GH448" s="1"/>
  <c r="GX448" s="1"/>
  <c r="CF491"/>
  <c r="GH491" s="1"/>
  <c r="GX491" s="1"/>
  <c r="CF492"/>
  <c r="GH492" s="1"/>
  <c r="GX492" s="1"/>
  <c r="CF493"/>
  <c r="GH493" s="1"/>
  <c r="GX493" s="1"/>
  <c r="CF494"/>
  <c r="GH494" s="1"/>
  <c r="GX494" s="1"/>
  <c r="CF495"/>
  <c r="GH495" s="1"/>
  <c r="GX495" s="1"/>
  <c r="CF496"/>
  <c r="GH496" s="1"/>
  <c r="GX496" s="1"/>
  <c r="CF497"/>
  <c r="GH497" s="1"/>
  <c r="GX497" s="1"/>
  <c r="CF498"/>
  <c r="GH498" s="1"/>
  <c r="GX498" s="1"/>
  <c r="CF499"/>
  <c r="GH499" s="1"/>
  <c r="GX499" s="1"/>
  <c r="CF500"/>
  <c r="GH500" s="1"/>
  <c r="GX500" s="1"/>
  <c r="CF501"/>
  <c r="GH501" s="1"/>
  <c r="GX501" s="1"/>
  <c r="CF502"/>
  <c r="GH502" s="1"/>
  <c r="GX502" s="1"/>
  <c r="CF503"/>
  <c r="GH503" s="1"/>
  <c r="GX503" s="1"/>
  <c r="CF504"/>
  <c r="GH504" s="1"/>
  <c r="GX504" s="1"/>
  <c r="CF505"/>
  <c r="GH505" s="1"/>
  <c r="GX505" s="1"/>
  <c r="CF506"/>
  <c r="GH506" s="1"/>
  <c r="GX506" s="1"/>
  <c r="CF507"/>
  <c r="GH507" s="1"/>
  <c r="GX507" s="1"/>
  <c r="CF508"/>
  <c r="GH508" s="1"/>
  <c r="GX508" s="1"/>
  <c r="CE8"/>
  <c r="GG8" s="1"/>
  <c r="GW8" s="1"/>
  <c r="CE9"/>
  <c r="GG9" s="1"/>
  <c r="GW9" s="1"/>
  <c r="CE10"/>
  <c r="GG10" s="1"/>
  <c r="GW10" s="1"/>
  <c r="CE11"/>
  <c r="GG11" s="1"/>
  <c r="GW11" s="1"/>
  <c r="CE12"/>
  <c r="GG12" s="1"/>
  <c r="GW12" s="1"/>
  <c r="CE13"/>
  <c r="GG13" s="1"/>
  <c r="GW13" s="1"/>
  <c r="CE14"/>
  <c r="GG14" s="1"/>
  <c r="GW14" s="1"/>
  <c r="CE15"/>
  <c r="GG15" s="1"/>
  <c r="GW15" s="1"/>
  <c r="CE16"/>
  <c r="GG16" s="1"/>
  <c r="GW16" s="1"/>
  <c r="CE17"/>
  <c r="GG17" s="1"/>
  <c r="GW17" s="1"/>
  <c r="CE19"/>
  <c r="GG19" s="1"/>
  <c r="GW19" s="1"/>
  <c r="CE20"/>
  <c r="GG20" s="1"/>
  <c r="GW20" s="1"/>
  <c r="CE21"/>
  <c r="GG21" s="1"/>
  <c r="GW21" s="1"/>
  <c r="CE22"/>
  <c r="GG22" s="1"/>
  <c r="GW22" s="1"/>
  <c r="CE23"/>
  <c r="GG23" s="1"/>
  <c r="GW23" s="1"/>
  <c r="CE24"/>
  <c r="GG24" s="1"/>
  <c r="GW24" s="1"/>
  <c r="CE25"/>
  <c r="GG25" s="1"/>
  <c r="GW25" s="1"/>
  <c r="CE26"/>
  <c r="GG26" s="1"/>
  <c r="GW26" s="1"/>
  <c r="CE27"/>
  <c r="GG27" s="1"/>
  <c r="GW27" s="1"/>
  <c r="CE28"/>
  <c r="GG28" s="1"/>
  <c r="GW28" s="1"/>
  <c r="CE29"/>
  <c r="GG29" s="1"/>
  <c r="GW29" s="1"/>
  <c r="CE30"/>
  <c r="GG30" s="1"/>
  <c r="GW30" s="1"/>
  <c r="CE32"/>
  <c r="GG32" s="1"/>
  <c r="GW32" s="1"/>
  <c r="CE33"/>
  <c r="GG33" s="1"/>
  <c r="GW33" s="1"/>
  <c r="CE35"/>
  <c r="GG35" s="1"/>
  <c r="GW35" s="1"/>
  <c r="CE36"/>
  <c r="GG36" s="1"/>
  <c r="GW36" s="1"/>
  <c r="CE37"/>
  <c r="GG37" s="1"/>
  <c r="GW37" s="1"/>
  <c r="CE38"/>
  <c r="GG38" s="1"/>
  <c r="GW38" s="1"/>
  <c r="CE39"/>
  <c r="GG39" s="1"/>
  <c r="GW39" s="1"/>
  <c r="CE40"/>
  <c r="CE41"/>
  <c r="GG41" s="1"/>
  <c r="GW41" s="1"/>
  <c r="CE42"/>
  <c r="GG42" s="1"/>
  <c r="GW42" s="1"/>
  <c r="CE43"/>
  <c r="GG43" s="1"/>
  <c r="GW43" s="1"/>
  <c r="CE44"/>
  <c r="GG44" s="1"/>
  <c r="GW44" s="1"/>
  <c r="CE45"/>
  <c r="GG45" s="1"/>
  <c r="GW45" s="1"/>
  <c r="CE46"/>
  <c r="GG46" s="1"/>
  <c r="GW46" s="1"/>
  <c r="CE47"/>
  <c r="GG47" s="1"/>
  <c r="GW47" s="1"/>
  <c r="CE48"/>
  <c r="GG48" s="1"/>
  <c r="GW48" s="1"/>
  <c r="CE49"/>
  <c r="GG49" s="1"/>
  <c r="GW49" s="1"/>
  <c r="CE50"/>
  <c r="GG50" s="1"/>
  <c r="GW50" s="1"/>
  <c r="CE51"/>
  <c r="GG51" s="1"/>
  <c r="GW51" s="1"/>
  <c r="CE86"/>
  <c r="GG86" s="1"/>
  <c r="GW86" s="1"/>
  <c r="CE87"/>
  <c r="GG87" s="1"/>
  <c r="GW87" s="1"/>
  <c r="CE88"/>
  <c r="GG88" s="1"/>
  <c r="GW88" s="1"/>
  <c r="CE89"/>
  <c r="GG89" s="1"/>
  <c r="GW89" s="1"/>
  <c r="CE90"/>
  <c r="GG90" s="1"/>
  <c r="GW90" s="1"/>
  <c r="CE91"/>
  <c r="GG91" s="1"/>
  <c r="GW91" s="1"/>
  <c r="CE92"/>
  <c r="GG92" s="1"/>
  <c r="GW92" s="1"/>
  <c r="CE93"/>
  <c r="GG93" s="1"/>
  <c r="GW93" s="1"/>
  <c r="CE94"/>
  <c r="GG94" s="1"/>
  <c r="GW94" s="1"/>
  <c r="CE95"/>
  <c r="GG95" s="1"/>
  <c r="GW95" s="1"/>
  <c r="CE96"/>
  <c r="GG96" s="1"/>
  <c r="GW96" s="1"/>
  <c r="CE97"/>
  <c r="GG97" s="1"/>
  <c r="GW97" s="1"/>
  <c r="CE98"/>
  <c r="GG98" s="1"/>
  <c r="GW98" s="1"/>
  <c r="CE99"/>
  <c r="GG99" s="1"/>
  <c r="GW99" s="1"/>
  <c r="CE100"/>
  <c r="GG100" s="1"/>
  <c r="GW100" s="1"/>
  <c r="CE101"/>
  <c r="GG101" s="1"/>
  <c r="GW101" s="1"/>
  <c r="CE102"/>
  <c r="GG102" s="1"/>
  <c r="GW102" s="1"/>
  <c r="CE103"/>
  <c r="GG103" s="1"/>
  <c r="GW103" s="1"/>
  <c r="CE104"/>
  <c r="GG104" s="1"/>
  <c r="GW104" s="1"/>
  <c r="CE105"/>
  <c r="GG105" s="1"/>
  <c r="GW105" s="1"/>
  <c r="CE106"/>
  <c r="GG106" s="1"/>
  <c r="GW106" s="1"/>
  <c r="CE107"/>
  <c r="GG107" s="1"/>
  <c r="GW107" s="1"/>
  <c r="CE108"/>
  <c r="GG108" s="1"/>
  <c r="GW108" s="1"/>
  <c r="CE109"/>
  <c r="GG109" s="1"/>
  <c r="GW109" s="1"/>
  <c r="CE110"/>
  <c r="GG110" s="1"/>
  <c r="GW110" s="1"/>
  <c r="CE111"/>
  <c r="GG111" s="1"/>
  <c r="GW111" s="1"/>
  <c r="CE112"/>
  <c r="GG112" s="1"/>
  <c r="GW112" s="1"/>
  <c r="CE113"/>
  <c r="GG113" s="1"/>
  <c r="GW113" s="1"/>
  <c r="CE114"/>
  <c r="GG114" s="1"/>
  <c r="GW114" s="1"/>
  <c r="CE115"/>
  <c r="GG115" s="1"/>
  <c r="GW115" s="1"/>
  <c r="CE116"/>
  <c r="GG116" s="1"/>
  <c r="GW116" s="1"/>
  <c r="CE117"/>
  <c r="GG117" s="1"/>
  <c r="GW117" s="1"/>
  <c r="CE118"/>
  <c r="GG118" s="1"/>
  <c r="GW118" s="1"/>
  <c r="CE119"/>
  <c r="GG119" s="1"/>
  <c r="GW119" s="1"/>
  <c r="CE120"/>
  <c r="GG120" s="1"/>
  <c r="GW120" s="1"/>
  <c r="CE121"/>
  <c r="GG121" s="1"/>
  <c r="GW121" s="1"/>
  <c r="CE122"/>
  <c r="GG122" s="1"/>
  <c r="GW122" s="1"/>
  <c r="CE123"/>
  <c r="GG123" s="1"/>
  <c r="GW123" s="1"/>
  <c r="CE124"/>
  <c r="GG124" s="1"/>
  <c r="GW124" s="1"/>
  <c r="CE125"/>
  <c r="GG125" s="1"/>
  <c r="GW125" s="1"/>
  <c r="CE126"/>
  <c r="GG126" s="1"/>
  <c r="GW126" s="1"/>
  <c r="CE127"/>
  <c r="GG127" s="1"/>
  <c r="GW127" s="1"/>
  <c r="CE128"/>
  <c r="GG128" s="1"/>
  <c r="GW128" s="1"/>
  <c r="CE129"/>
  <c r="GG129" s="1"/>
  <c r="GW129" s="1"/>
  <c r="CE130"/>
  <c r="GG130" s="1"/>
  <c r="GW130" s="1"/>
  <c r="CE131"/>
  <c r="GG131" s="1"/>
  <c r="GW131" s="1"/>
  <c r="CE132"/>
  <c r="GG132" s="1"/>
  <c r="GW132" s="1"/>
  <c r="CE133"/>
  <c r="GG133" s="1"/>
  <c r="GW133" s="1"/>
  <c r="CE134"/>
  <c r="GG134" s="1"/>
  <c r="GW134" s="1"/>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GG185" s="1"/>
  <c r="CE186"/>
  <c r="CE187"/>
  <c r="GG187" s="1"/>
  <c r="GW187" s="1"/>
  <c r="CE188"/>
  <c r="GG188" s="1"/>
  <c r="GW188" s="1"/>
  <c r="CE189"/>
  <c r="GG189" s="1"/>
  <c r="GW189" s="1"/>
  <c r="CE190"/>
  <c r="GG190" s="1"/>
  <c r="GW190" s="1"/>
  <c r="CE191"/>
  <c r="GG191" s="1"/>
  <c r="GW191" s="1"/>
  <c r="CE192"/>
  <c r="GG192" s="1"/>
  <c r="GW192" s="1"/>
  <c r="CE193"/>
  <c r="GG193" s="1"/>
  <c r="GW193" s="1"/>
  <c r="CE194"/>
  <c r="GG194" s="1"/>
  <c r="GW194" s="1"/>
  <c r="CE195"/>
  <c r="GG195" s="1"/>
  <c r="GW195" s="1"/>
  <c r="CE196"/>
  <c r="GG196" s="1"/>
  <c r="GW196" s="1"/>
  <c r="CE197"/>
  <c r="GG197" s="1"/>
  <c r="GW197" s="1"/>
  <c r="CE198"/>
  <c r="GG198" s="1"/>
  <c r="GW198" s="1"/>
  <c r="CE199"/>
  <c r="GG199" s="1"/>
  <c r="GW199" s="1"/>
  <c r="CE200"/>
  <c r="GG200" s="1"/>
  <c r="GW200" s="1"/>
  <c r="CE201"/>
  <c r="GG201" s="1"/>
  <c r="GW201" s="1"/>
  <c r="CE202"/>
  <c r="GG202" s="1"/>
  <c r="GW202" s="1"/>
  <c r="CE203"/>
  <c r="GG203" s="1"/>
  <c r="GW203" s="1"/>
  <c r="CE204"/>
  <c r="GG204" s="1"/>
  <c r="GW204" s="1"/>
  <c r="CE205"/>
  <c r="GG205" s="1"/>
  <c r="GW205" s="1"/>
  <c r="CE206"/>
  <c r="GG206" s="1"/>
  <c r="GW206" s="1"/>
  <c r="CE207"/>
  <c r="GG207" s="1"/>
  <c r="GW207" s="1"/>
  <c r="CE208"/>
  <c r="GG208" s="1"/>
  <c r="GW208" s="1"/>
  <c r="CE209"/>
  <c r="GG209" s="1"/>
  <c r="GW209" s="1"/>
  <c r="CE210"/>
  <c r="GG210" s="1"/>
  <c r="GW210" s="1"/>
  <c r="CE211"/>
  <c r="GG211" s="1"/>
  <c r="GW211" s="1"/>
  <c r="CE212"/>
  <c r="GG212" s="1"/>
  <c r="GW212" s="1"/>
  <c r="CE213"/>
  <c r="GG213" s="1"/>
  <c r="GW213" s="1"/>
  <c r="CE214"/>
  <c r="GG214" s="1"/>
  <c r="GW214" s="1"/>
  <c r="CE215"/>
  <c r="GG215" s="1"/>
  <c r="GW215" s="1"/>
  <c r="CE216"/>
  <c r="GG216" s="1"/>
  <c r="GW216" s="1"/>
  <c r="CE217"/>
  <c r="GG217" s="1"/>
  <c r="GW217" s="1"/>
  <c r="CE218"/>
  <c r="GG218" s="1"/>
  <c r="GW218" s="1"/>
  <c r="CE219"/>
  <c r="GG219" s="1"/>
  <c r="GW219" s="1"/>
  <c r="CE220"/>
  <c r="GG220" s="1"/>
  <c r="GW220" s="1"/>
  <c r="CE221"/>
  <c r="GG221" s="1"/>
  <c r="GW221" s="1"/>
  <c r="CE222"/>
  <c r="GG222" s="1"/>
  <c r="GW222" s="1"/>
  <c r="CE223"/>
  <c r="GG223" s="1"/>
  <c r="GW223" s="1"/>
  <c r="CE224"/>
  <c r="GG224" s="1"/>
  <c r="GW224" s="1"/>
  <c r="CE225"/>
  <c r="GG225" s="1"/>
  <c r="GW225" s="1"/>
  <c r="CE226"/>
  <c r="GG226" s="1"/>
  <c r="GW226" s="1"/>
  <c r="CE227"/>
  <c r="GG227" s="1"/>
  <c r="GW227" s="1"/>
  <c r="CE228"/>
  <c r="GG228" s="1"/>
  <c r="GW228" s="1"/>
  <c r="CE229"/>
  <c r="GG229" s="1"/>
  <c r="GW229" s="1"/>
  <c r="CE230"/>
  <c r="GG230" s="1"/>
  <c r="GW230" s="1"/>
  <c r="CE231"/>
  <c r="GG231" s="1"/>
  <c r="GW231" s="1"/>
  <c r="CE232"/>
  <c r="GG232" s="1"/>
  <c r="GW232" s="1"/>
  <c r="CE233"/>
  <c r="GG233" s="1"/>
  <c r="GW233" s="1"/>
  <c r="CE234"/>
  <c r="GG234" s="1"/>
  <c r="GW234" s="1"/>
  <c r="CE235"/>
  <c r="GG235" s="1"/>
  <c r="GW235" s="1"/>
  <c r="CE236"/>
  <c r="GG236" s="1"/>
  <c r="GW236" s="1"/>
  <c r="CE237"/>
  <c r="GG237" s="1"/>
  <c r="GW237" s="1"/>
  <c r="CE238"/>
  <c r="GG238" s="1"/>
  <c r="GW238" s="1"/>
  <c r="CE239"/>
  <c r="GG239" s="1"/>
  <c r="GW239" s="1"/>
  <c r="CE240"/>
  <c r="GG240" s="1"/>
  <c r="GW240" s="1"/>
  <c r="CE241"/>
  <c r="GG241" s="1"/>
  <c r="GW241" s="1"/>
  <c r="CE242"/>
  <c r="GG242" s="1"/>
  <c r="GW242" s="1"/>
  <c r="CE243"/>
  <c r="GG243" s="1"/>
  <c r="GW243" s="1"/>
  <c r="CE244"/>
  <c r="GG244" s="1"/>
  <c r="GW244" s="1"/>
  <c r="CE245"/>
  <c r="GG245" s="1"/>
  <c r="GW245" s="1"/>
  <c r="CE246"/>
  <c r="GG246" s="1"/>
  <c r="GW246" s="1"/>
  <c r="CE247"/>
  <c r="GG247" s="1"/>
  <c r="GW247" s="1"/>
  <c r="CE248"/>
  <c r="GG248" s="1"/>
  <c r="GW248" s="1"/>
  <c r="CE249"/>
  <c r="GG249" s="1"/>
  <c r="GW249" s="1"/>
  <c r="CE250"/>
  <c r="GG250" s="1"/>
  <c r="GW250" s="1"/>
  <c r="CE251"/>
  <c r="GG251" s="1"/>
  <c r="GW251" s="1"/>
  <c r="CE252"/>
  <c r="GG252" s="1"/>
  <c r="GW252" s="1"/>
  <c r="CE253"/>
  <c r="GG253" s="1"/>
  <c r="GW253" s="1"/>
  <c r="CE254"/>
  <c r="GG254" s="1"/>
  <c r="GW254" s="1"/>
  <c r="CE255"/>
  <c r="GG255" s="1"/>
  <c r="GW255" s="1"/>
  <c r="CE256"/>
  <c r="GG256" s="1"/>
  <c r="GW256" s="1"/>
  <c r="CE257"/>
  <c r="GG257" s="1"/>
  <c r="GW257" s="1"/>
  <c r="CE258"/>
  <c r="GG258" s="1"/>
  <c r="GW258" s="1"/>
  <c r="CE259"/>
  <c r="GG259" s="1"/>
  <c r="GW259" s="1"/>
  <c r="CE260"/>
  <c r="GG260" s="1"/>
  <c r="GW260" s="1"/>
  <c r="CE261"/>
  <c r="GG261" s="1"/>
  <c r="GW261" s="1"/>
  <c r="CE262"/>
  <c r="GG262" s="1"/>
  <c r="GW262" s="1"/>
  <c r="CE263"/>
  <c r="GG263" s="1"/>
  <c r="GW263" s="1"/>
  <c r="CE264"/>
  <c r="GG264" s="1"/>
  <c r="GW264" s="1"/>
  <c r="CE265"/>
  <c r="CE295"/>
  <c r="CE296"/>
  <c r="CE297"/>
  <c r="CE298"/>
  <c r="CE299"/>
  <c r="CE300"/>
  <c r="CE301"/>
  <c r="CE302"/>
  <c r="CE303"/>
  <c r="CE304"/>
  <c r="CE305"/>
  <c r="CE306"/>
  <c r="CE307"/>
  <c r="CE308"/>
  <c r="CE309"/>
  <c r="CE310"/>
  <c r="CE311"/>
  <c r="CE312"/>
  <c r="CE313"/>
  <c r="CE314"/>
  <c r="CE315"/>
  <c r="CE316"/>
  <c r="CE317"/>
  <c r="CE318"/>
  <c r="CE319"/>
  <c r="CE320"/>
  <c r="CE321"/>
  <c r="CE322"/>
  <c r="CE323"/>
  <c r="CE324"/>
  <c r="CE325"/>
  <c r="GG325" s="1"/>
  <c r="GW325" s="1"/>
  <c r="CE326"/>
  <c r="GG326" s="1"/>
  <c r="GW326" s="1"/>
  <c r="CE327"/>
  <c r="GG327" s="1"/>
  <c r="GW327" s="1"/>
  <c r="CE328"/>
  <c r="GG328" s="1"/>
  <c r="GW328" s="1"/>
  <c r="CE329"/>
  <c r="GG329" s="1"/>
  <c r="GW329" s="1"/>
  <c r="CE330"/>
  <c r="GG330" s="1"/>
  <c r="GW330" s="1"/>
  <c r="CE331"/>
  <c r="GG331" s="1"/>
  <c r="GW331" s="1"/>
  <c r="CE332"/>
  <c r="GG332" s="1"/>
  <c r="GW332" s="1"/>
  <c r="CE333"/>
  <c r="GG333" s="1"/>
  <c r="GW333" s="1"/>
  <c r="CE334"/>
  <c r="GG334" s="1"/>
  <c r="GW334" s="1"/>
  <c r="CE335"/>
  <c r="GG335" s="1"/>
  <c r="GW335" s="1"/>
  <c r="CE336"/>
  <c r="GG336" s="1"/>
  <c r="GW336" s="1"/>
  <c r="CE337"/>
  <c r="GG337" s="1"/>
  <c r="GW337" s="1"/>
  <c r="CE338"/>
  <c r="GG338" s="1"/>
  <c r="GW338" s="1"/>
  <c r="CE339"/>
  <c r="GG339" s="1"/>
  <c r="GW339" s="1"/>
  <c r="CE340"/>
  <c r="GG340" s="1"/>
  <c r="GW340" s="1"/>
  <c r="CE341"/>
  <c r="GG341" s="1"/>
  <c r="GW341" s="1"/>
  <c r="CE342"/>
  <c r="GG342" s="1"/>
  <c r="GW342" s="1"/>
  <c r="CE343"/>
  <c r="GG343" s="1"/>
  <c r="GW343" s="1"/>
  <c r="CE344"/>
  <c r="GG344" s="1"/>
  <c r="GW344" s="1"/>
  <c r="CE345"/>
  <c r="GG345" s="1"/>
  <c r="GW345" s="1"/>
  <c r="CE346"/>
  <c r="GG346" s="1"/>
  <c r="GW346" s="1"/>
  <c r="CE347"/>
  <c r="GG347" s="1"/>
  <c r="GW347" s="1"/>
  <c r="CE348"/>
  <c r="GG348" s="1"/>
  <c r="GW348" s="1"/>
  <c r="CE349"/>
  <c r="GG349" s="1"/>
  <c r="GW349" s="1"/>
  <c r="CE350"/>
  <c r="GG350" s="1"/>
  <c r="GW350" s="1"/>
  <c r="CE351"/>
  <c r="GG351" s="1"/>
  <c r="GW351" s="1"/>
  <c r="CE352"/>
  <c r="GG352" s="1"/>
  <c r="GW352" s="1"/>
  <c r="CE353"/>
  <c r="GG353" s="1"/>
  <c r="GW353" s="1"/>
  <c r="CE354"/>
  <c r="GG354" s="1"/>
  <c r="GW354" s="1"/>
  <c r="CE355"/>
  <c r="GG355" s="1"/>
  <c r="GW355" s="1"/>
  <c r="CE356"/>
  <c r="GG356" s="1"/>
  <c r="GW356" s="1"/>
  <c r="CE357"/>
  <c r="GG357" s="1"/>
  <c r="GW357" s="1"/>
  <c r="CE358"/>
  <c r="GG358" s="1"/>
  <c r="GW358" s="1"/>
  <c r="CE359"/>
  <c r="GG359" s="1"/>
  <c r="GW359" s="1"/>
  <c r="CE360"/>
  <c r="GG360" s="1"/>
  <c r="GW360" s="1"/>
  <c r="CE361"/>
  <c r="GG361" s="1"/>
  <c r="GW361" s="1"/>
  <c r="CE362"/>
  <c r="GG362" s="1"/>
  <c r="GW362" s="1"/>
  <c r="CE363"/>
  <c r="GG363" s="1"/>
  <c r="GW363" s="1"/>
  <c r="CE364"/>
  <c r="GG364" s="1"/>
  <c r="GW364" s="1"/>
  <c r="CE365"/>
  <c r="GG365" s="1"/>
  <c r="GW365" s="1"/>
  <c r="CE366"/>
  <c r="GG366" s="1"/>
  <c r="GW366" s="1"/>
  <c r="CE367"/>
  <c r="GG367" s="1"/>
  <c r="GW367" s="1"/>
  <c r="CE368"/>
  <c r="GG368" s="1"/>
  <c r="GW368" s="1"/>
  <c r="CE369"/>
  <c r="GG369" s="1"/>
  <c r="GW369" s="1"/>
  <c r="CE370"/>
  <c r="GG370" s="1"/>
  <c r="GW370" s="1"/>
  <c r="CE371"/>
  <c r="GG371" s="1"/>
  <c r="GW371" s="1"/>
  <c r="CE372"/>
  <c r="GG372" s="1"/>
  <c r="GW372" s="1"/>
  <c r="CE373"/>
  <c r="GG373" s="1"/>
  <c r="GW373" s="1"/>
  <c r="CE374"/>
  <c r="GG374" s="1"/>
  <c r="GW374" s="1"/>
  <c r="CE375"/>
  <c r="GG375" s="1"/>
  <c r="GW375" s="1"/>
  <c r="CE376"/>
  <c r="GG376" s="1"/>
  <c r="GW376" s="1"/>
  <c r="CE377"/>
  <c r="GG377" s="1"/>
  <c r="GW377" s="1"/>
  <c r="CE378"/>
  <c r="GG378" s="1"/>
  <c r="GW378" s="1"/>
  <c r="CE379"/>
  <c r="GG379" s="1"/>
  <c r="GW379" s="1"/>
  <c r="CE380"/>
  <c r="GG380" s="1"/>
  <c r="GW380" s="1"/>
  <c r="CE381"/>
  <c r="GG381" s="1"/>
  <c r="GW381" s="1"/>
  <c r="CE382"/>
  <c r="GG382" s="1"/>
  <c r="GW382" s="1"/>
  <c r="CE383"/>
  <c r="GG383" s="1"/>
  <c r="GW383" s="1"/>
  <c r="CE384"/>
  <c r="GG384" s="1"/>
  <c r="GW384" s="1"/>
  <c r="CE385"/>
  <c r="GG385" s="1"/>
  <c r="GW385" s="1"/>
  <c r="CE386"/>
  <c r="GG386" s="1"/>
  <c r="GW386" s="1"/>
  <c r="CE387"/>
  <c r="GG387" s="1"/>
  <c r="GW387" s="1"/>
  <c r="CE388"/>
  <c r="GG388" s="1"/>
  <c r="GW388" s="1"/>
  <c r="CE389"/>
  <c r="GG389" s="1"/>
  <c r="GW389" s="1"/>
  <c r="CE390"/>
  <c r="GG390" s="1"/>
  <c r="GW390" s="1"/>
  <c r="CE391"/>
  <c r="GG391" s="1"/>
  <c r="GW391" s="1"/>
  <c r="CE392"/>
  <c r="GG392" s="1"/>
  <c r="GW392" s="1"/>
  <c r="CE393"/>
  <c r="GG393" s="1"/>
  <c r="GW393" s="1"/>
  <c r="CE394"/>
  <c r="GG394" s="1"/>
  <c r="GW394" s="1"/>
  <c r="CE395"/>
  <c r="GG395" s="1"/>
  <c r="GW395" s="1"/>
  <c r="CE396"/>
  <c r="GG396" s="1"/>
  <c r="GW396" s="1"/>
  <c r="CE397"/>
  <c r="GG397" s="1"/>
  <c r="GW397" s="1"/>
  <c r="CE398"/>
  <c r="GG398" s="1"/>
  <c r="GW398" s="1"/>
  <c r="CE399"/>
  <c r="GG399" s="1"/>
  <c r="GW399" s="1"/>
  <c r="CE400"/>
  <c r="GG400" s="1"/>
  <c r="GW400" s="1"/>
  <c r="CE401"/>
  <c r="GG401" s="1"/>
  <c r="GW401" s="1"/>
  <c r="CE402"/>
  <c r="GG402" s="1"/>
  <c r="GW402" s="1"/>
  <c r="CE403"/>
  <c r="GG403" s="1"/>
  <c r="GW403" s="1"/>
  <c r="CE404"/>
  <c r="GG404" s="1"/>
  <c r="GW404" s="1"/>
  <c r="CE405"/>
  <c r="GG405" s="1"/>
  <c r="GW405" s="1"/>
  <c r="CE406"/>
  <c r="GG406" s="1"/>
  <c r="GW406" s="1"/>
  <c r="CE407"/>
  <c r="GG407" s="1"/>
  <c r="GW407" s="1"/>
  <c r="CE408"/>
  <c r="GG408" s="1"/>
  <c r="GW408" s="1"/>
  <c r="CE409"/>
  <c r="GG409" s="1"/>
  <c r="GW409" s="1"/>
  <c r="CE410"/>
  <c r="GG410" s="1"/>
  <c r="GW410" s="1"/>
  <c r="CE411"/>
  <c r="GG411" s="1"/>
  <c r="GW411" s="1"/>
  <c r="CE412"/>
  <c r="GG412" s="1"/>
  <c r="GW412" s="1"/>
  <c r="CE413"/>
  <c r="GG413" s="1"/>
  <c r="GW413" s="1"/>
  <c r="CE414"/>
  <c r="GG414" s="1"/>
  <c r="GW414" s="1"/>
  <c r="CE415"/>
  <c r="GG415" s="1"/>
  <c r="GW415" s="1"/>
  <c r="CE416"/>
  <c r="GG416" s="1"/>
  <c r="GW416" s="1"/>
  <c r="CE417"/>
  <c r="GG417" s="1"/>
  <c r="GW417" s="1"/>
  <c r="CE418"/>
  <c r="GG418" s="1"/>
  <c r="GW418" s="1"/>
  <c r="CE419"/>
  <c r="GG419" s="1"/>
  <c r="GW419" s="1"/>
  <c r="CE420"/>
  <c r="GG420" s="1"/>
  <c r="GW420" s="1"/>
  <c r="CE421"/>
  <c r="GG421" s="1"/>
  <c r="GW421" s="1"/>
  <c r="CE422"/>
  <c r="GG422" s="1"/>
  <c r="GW422" s="1"/>
  <c r="CE423"/>
  <c r="GG423" s="1"/>
  <c r="GW423" s="1"/>
  <c r="CE424"/>
  <c r="GG424" s="1"/>
  <c r="GW424" s="1"/>
  <c r="CE425"/>
  <c r="GG425" s="1"/>
  <c r="GW425" s="1"/>
  <c r="CE426"/>
  <c r="GG426" s="1"/>
  <c r="GW426" s="1"/>
  <c r="CE427"/>
  <c r="GG427" s="1"/>
  <c r="GW427" s="1"/>
  <c r="CE428"/>
  <c r="GG428" s="1"/>
  <c r="GW428" s="1"/>
  <c r="CE429"/>
  <c r="GG429" s="1"/>
  <c r="GW429" s="1"/>
  <c r="CE430"/>
  <c r="GG430" s="1"/>
  <c r="GW430" s="1"/>
  <c r="CE431"/>
  <c r="GG431" s="1"/>
  <c r="GW431" s="1"/>
  <c r="CE432"/>
  <c r="GG432" s="1"/>
  <c r="GW432" s="1"/>
  <c r="CE433"/>
  <c r="GG433" s="1"/>
  <c r="GW433" s="1"/>
  <c r="CE434"/>
  <c r="GG434" s="1"/>
  <c r="GW434" s="1"/>
  <c r="CE435"/>
  <c r="GG435" s="1"/>
  <c r="GW435" s="1"/>
  <c r="CE436"/>
  <c r="GG436" s="1"/>
  <c r="GW436" s="1"/>
  <c r="CE437"/>
  <c r="GG437" s="1"/>
  <c r="GW437" s="1"/>
  <c r="CE438"/>
  <c r="GG438" s="1"/>
  <c r="GW438" s="1"/>
  <c r="CE439"/>
  <c r="GG439" s="1"/>
  <c r="GW439" s="1"/>
  <c r="CE440"/>
  <c r="GG440" s="1"/>
  <c r="GW440" s="1"/>
  <c r="CE441"/>
  <c r="GG441" s="1"/>
  <c r="GW441" s="1"/>
  <c r="CE442"/>
  <c r="GG442" s="1"/>
  <c r="GW442" s="1"/>
  <c r="CE443"/>
  <c r="GG443" s="1"/>
  <c r="GW443" s="1"/>
  <c r="CE444"/>
  <c r="GG444" s="1"/>
  <c r="GW444" s="1"/>
  <c r="CE445"/>
  <c r="GG445" s="1"/>
  <c r="GW445" s="1"/>
  <c r="CE446"/>
  <c r="GG446" s="1"/>
  <c r="GW446" s="1"/>
  <c r="CE447"/>
  <c r="GG447" s="1"/>
  <c r="GW447" s="1"/>
  <c r="CE448"/>
  <c r="GG448" s="1"/>
  <c r="GW448" s="1"/>
  <c r="CE490"/>
  <c r="GG490" s="1"/>
  <c r="GW490" s="1"/>
  <c r="CE491"/>
  <c r="GG491" s="1"/>
  <c r="GW491" s="1"/>
  <c r="CE492"/>
  <c r="GG492" s="1"/>
  <c r="GW492" s="1"/>
  <c r="CE493"/>
  <c r="GG493" s="1"/>
  <c r="GW493" s="1"/>
  <c r="CE494"/>
  <c r="GG494" s="1"/>
  <c r="GW494" s="1"/>
  <c r="CE495"/>
  <c r="GG495" s="1"/>
  <c r="GW495" s="1"/>
  <c r="CE496"/>
  <c r="GG496" s="1"/>
  <c r="GW496" s="1"/>
  <c r="CE497"/>
  <c r="GG497" s="1"/>
  <c r="GW497" s="1"/>
  <c r="CE498"/>
  <c r="GG498" s="1"/>
  <c r="GW498" s="1"/>
  <c r="CE499"/>
  <c r="GG499" s="1"/>
  <c r="GW499" s="1"/>
  <c r="CE500"/>
  <c r="GG500" s="1"/>
  <c r="GW500" s="1"/>
  <c r="CE501"/>
  <c r="GG501" s="1"/>
  <c r="GW501" s="1"/>
  <c r="CE502"/>
  <c r="GG502" s="1"/>
  <c r="GW502" s="1"/>
  <c r="CE503"/>
  <c r="GG503" s="1"/>
  <c r="GW503" s="1"/>
  <c r="CE504"/>
  <c r="GG504" s="1"/>
  <c r="GW504" s="1"/>
  <c r="CE505"/>
  <c r="GG505" s="1"/>
  <c r="GW505" s="1"/>
  <c r="CE506"/>
  <c r="GG506" s="1"/>
  <c r="GW506" s="1"/>
  <c r="CE507"/>
  <c r="GG507" s="1"/>
  <c r="GW507" s="1"/>
  <c r="CE508"/>
  <c r="GG508" s="1"/>
  <c r="GW508" s="1"/>
  <c r="BZ8"/>
  <c r="DJ8" s="1"/>
  <c r="BZ9"/>
  <c r="CP9" s="1"/>
  <c r="BZ10"/>
  <c r="DJ10" s="1"/>
  <c r="BZ11"/>
  <c r="CP11" s="1"/>
  <c r="BZ12"/>
  <c r="DJ12" s="1"/>
  <c r="BZ13"/>
  <c r="CP13" s="1"/>
  <c r="BZ14"/>
  <c r="DJ14" s="1"/>
  <c r="BZ15"/>
  <c r="CP15" s="1"/>
  <c r="BZ16"/>
  <c r="DJ16" s="1"/>
  <c r="BZ17"/>
  <c r="CP17" s="1"/>
  <c r="BZ19"/>
  <c r="DJ19" s="1"/>
  <c r="BZ20"/>
  <c r="CP20" s="1"/>
  <c r="BZ21"/>
  <c r="DJ21" s="1"/>
  <c r="BZ22"/>
  <c r="CP22" s="1"/>
  <c r="BZ23"/>
  <c r="DJ23" s="1"/>
  <c r="BZ24"/>
  <c r="CP24" s="1"/>
  <c r="BZ25"/>
  <c r="DJ25" s="1"/>
  <c r="BZ26"/>
  <c r="CP26" s="1"/>
  <c r="BZ27"/>
  <c r="DJ27" s="1"/>
  <c r="BZ28"/>
  <c r="CP28" s="1"/>
  <c r="BZ29"/>
  <c r="DJ29" s="1"/>
  <c r="BZ30"/>
  <c r="CP30" s="1"/>
  <c r="BZ32"/>
  <c r="DJ32" s="1"/>
  <c r="BZ33"/>
  <c r="CP33" s="1"/>
  <c r="BZ35"/>
  <c r="DJ35" s="1"/>
  <c r="BZ36"/>
  <c r="CP36" s="1"/>
  <c r="BZ37"/>
  <c r="DJ37" s="1"/>
  <c r="BZ38"/>
  <c r="CP38" s="1"/>
  <c r="BZ39"/>
  <c r="DJ39" s="1"/>
  <c r="BZ40"/>
  <c r="CP40" s="1"/>
  <c r="BZ41"/>
  <c r="DJ41" s="1"/>
  <c r="BZ42"/>
  <c r="CP42" s="1"/>
  <c r="BZ43"/>
  <c r="DJ43" s="1"/>
  <c r="BZ44"/>
  <c r="CP44" s="1"/>
  <c r="BZ45"/>
  <c r="DJ45" s="1"/>
  <c r="BZ46"/>
  <c r="CP46" s="1"/>
  <c r="BZ47"/>
  <c r="DJ47" s="1"/>
  <c r="BZ48"/>
  <c r="CP48" s="1"/>
  <c r="BZ49"/>
  <c r="DJ49" s="1"/>
  <c r="BZ50"/>
  <c r="CP50" s="1"/>
  <c r="BZ51"/>
  <c r="DJ51" s="1"/>
  <c r="BZ85"/>
  <c r="CP85" s="1"/>
  <c r="CR85" s="1"/>
  <c r="BZ86"/>
  <c r="DJ86" s="1"/>
  <c r="BZ87"/>
  <c r="BZ88"/>
  <c r="DJ88" s="1"/>
  <c r="BZ89"/>
  <c r="BZ90"/>
  <c r="DJ90" s="1"/>
  <c r="BZ91"/>
  <c r="BZ92"/>
  <c r="DJ92" s="1"/>
  <c r="BZ93"/>
  <c r="BZ94"/>
  <c r="DJ94" s="1"/>
  <c r="BZ95"/>
  <c r="BZ96"/>
  <c r="DJ96" s="1"/>
  <c r="BZ97"/>
  <c r="BZ98"/>
  <c r="DJ98" s="1"/>
  <c r="BZ99"/>
  <c r="BZ100"/>
  <c r="DJ100" s="1"/>
  <c r="BZ101"/>
  <c r="BZ102"/>
  <c r="DJ102" s="1"/>
  <c r="BZ103"/>
  <c r="BZ104"/>
  <c r="DJ104" s="1"/>
  <c r="BZ105"/>
  <c r="BZ106"/>
  <c r="DJ106" s="1"/>
  <c r="BZ107"/>
  <c r="BZ108"/>
  <c r="DJ108" s="1"/>
  <c r="BZ109"/>
  <c r="BZ110"/>
  <c r="DJ110" s="1"/>
  <c r="BZ111"/>
  <c r="BZ112"/>
  <c r="DJ112" s="1"/>
  <c r="BZ113"/>
  <c r="BZ114"/>
  <c r="DJ114" s="1"/>
  <c r="BZ115"/>
  <c r="BZ116"/>
  <c r="DJ116" s="1"/>
  <c r="BZ117"/>
  <c r="BZ118"/>
  <c r="DJ118" s="1"/>
  <c r="BZ119"/>
  <c r="BZ120"/>
  <c r="DJ120" s="1"/>
  <c r="BZ121"/>
  <c r="BZ122"/>
  <c r="DJ122" s="1"/>
  <c r="BZ123"/>
  <c r="BZ124"/>
  <c r="DJ124" s="1"/>
  <c r="BZ125"/>
  <c r="BZ126"/>
  <c r="DJ126" s="1"/>
  <c r="BZ127"/>
  <c r="BZ128"/>
  <c r="DJ128" s="1"/>
  <c r="BZ129"/>
  <c r="BZ130"/>
  <c r="DJ130" s="1"/>
  <c r="BZ131"/>
  <c r="BZ132"/>
  <c r="DJ132" s="1"/>
  <c r="BZ133"/>
  <c r="BZ134"/>
  <c r="BZ135"/>
  <c r="BZ136"/>
  <c r="BZ137"/>
  <c r="BZ138"/>
  <c r="BZ139"/>
  <c r="BZ140"/>
  <c r="BZ141"/>
  <c r="BZ142"/>
  <c r="BZ143"/>
  <c r="BZ144"/>
  <c r="BZ145"/>
  <c r="BZ146"/>
  <c r="BZ147"/>
  <c r="BZ148"/>
  <c r="BZ149"/>
  <c r="BZ150"/>
  <c r="BZ151"/>
  <c r="BZ152"/>
  <c r="BZ153"/>
  <c r="CP153" s="1"/>
  <c r="BZ154"/>
  <c r="BZ155"/>
  <c r="BZ156"/>
  <c r="BZ157"/>
  <c r="CP157" s="1"/>
  <c r="BZ158"/>
  <c r="BZ159"/>
  <c r="BZ160"/>
  <c r="BZ161"/>
  <c r="CP161" s="1"/>
  <c r="BZ162"/>
  <c r="BZ163"/>
  <c r="BZ164"/>
  <c r="BZ165"/>
  <c r="CP165" s="1"/>
  <c r="BZ166"/>
  <c r="DJ166" s="1"/>
  <c r="HJ166" s="1"/>
  <c r="BZ167"/>
  <c r="CR167" s="1"/>
  <c r="BZ168"/>
  <c r="DJ168" s="1"/>
  <c r="HJ168" s="1"/>
  <c r="BZ169"/>
  <c r="CR169" s="1"/>
  <c r="BZ170"/>
  <c r="DJ170" s="1"/>
  <c r="HJ170" s="1"/>
  <c r="BZ171"/>
  <c r="CR171" s="1"/>
  <c r="BZ172"/>
  <c r="DJ172" s="1"/>
  <c r="HJ172" s="1"/>
  <c r="BZ173"/>
  <c r="CR173" s="1"/>
  <c r="BZ174"/>
  <c r="DJ174" s="1"/>
  <c r="HJ174" s="1"/>
  <c r="BZ175"/>
  <c r="CR175" s="1"/>
  <c r="BZ176"/>
  <c r="DJ176" s="1"/>
  <c r="HJ176" s="1"/>
  <c r="BZ177"/>
  <c r="CR177" s="1"/>
  <c r="BZ178"/>
  <c r="DJ178" s="1"/>
  <c r="HJ178" s="1"/>
  <c r="BZ179"/>
  <c r="CR179" s="1"/>
  <c r="BZ180"/>
  <c r="DJ180" s="1"/>
  <c r="HJ180" s="1"/>
  <c r="BZ181"/>
  <c r="CR181" s="1"/>
  <c r="BZ182"/>
  <c r="DJ182" s="1"/>
  <c r="HJ182" s="1"/>
  <c r="BZ183"/>
  <c r="CR183" s="1"/>
  <c r="BZ184"/>
  <c r="DJ184" s="1"/>
  <c r="HJ184" s="1"/>
  <c r="BZ185"/>
  <c r="DJ185" s="1"/>
  <c r="BZ186"/>
  <c r="DJ186" s="1"/>
  <c r="BZ187"/>
  <c r="BZ188"/>
  <c r="DJ188" s="1"/>
  <c r="BZ189"/>
  <c r="BZ190"/>
  <c r="DJ190" s="1"/>
  <c r="BZ191"/>
  <c r="BZ192"/>
  <c r="DJ192" s="1"/>
  <c r="BZ193"/>
  <c r="BZ194"/>
  <c r="DJ194" s="1"/>
  <c r="BZ195"/>
  <c r="BZ196"/>
  <c r="DJ196" s="1"/>
  <c r="BZ197"/>
  <c r="BZ198"/>
  <c r="DJ198" s="1"/>
  <c r="BZ199"/>
  <c r="BZ200"/>
  <c r="DJ200" s="1"/>
  <c r="BZ201"/>
  <c r="BZ202"/>
  <c r="DJ202" s="1"/>
  <c r="BZ203"/>
  <c r="BZ204"/>
  <c r="DJ204" s="1"/>
  <c r="BZ205"/>
  <c r="BZ206"/>
  <c r="DJ206" s="1"/>
  <c r="BZ207"/>
  <c r="BZ208"/>
  <c r="DJ208" s="1"/>
  <c r="BZ209"/>
  <c r="BZ210"/>
  <c r="DJ210" s="1"/>
  <c r="BZ211"/>
  <c r="BZ212"/>
  <c r="DJ212" s="1"/>
  <c r="BZ213"/>
  <c r="BZ214"/>
  <c r="DJ214" s="1"/>
  <c r="BZ215"/>
  <c r="BZ216"/>
  <c r="DJ216" s="1"/>
  <c r="BZ217"/>
  <c r="BZ218"/>
  <c r="DJ218" s="1"/>
  <c r="BZ219"/>
  <c r="BZ220"/>
  <c r="DJ220" s="1"/>
  <c r="BZ221"/>
  <c r="BZ222"/>
  <c r="DJ222" s="1"/>
  <c r="BZ223"/>
  <c r="BZ224"/>
  <c r="DJ224" s="1"/>
  <c r="BZ225"/>
  <c r="BZ226"/>
  <c r="DJ226" s="1"/>
  <c r="BZ227"/>
  <c r="BZ228"/>
  <c r="DJ228" s="1"/>
  <c r="BZ229"/>
  <c r="BZ230"/>
  <c r="DJ230" s="1"/>
  <c r="BZ231"/>
  <c r="BZ232"/>
  <c r="DJ232" s="1"/>
  <c r="BZ233"/>
  <c r="BZ234"/>
  <c r="DJ234" s="1"/>
  <c r="BZ235"/>
  <c r="BZ236"/>
  <c r="DJ236" s="1"/>
  <c r="BZ237"/>
  <c r="BZ238"/>
  <c r="DJ238" s="1"/>
  <c r="BZ239"/>
  <c r="BZ240"/>
  <c r="DJ240" s="1"/>
  <c r="BZ241"/>
  <c r="BZ242"/>
  <c r="DJ242" s="1"/>
  <c r="BZ243"/>
  <c r="BZ244"/>
  <c r="DJ244" s="1"/>
  <c r="BZ245"/>
  <c r="BZ246"/>
  <c r="DJ246" s="1"/>
  <c r="BZ247"/>
  <c r="BZ248"/>
  <c r="DJ248" s="1"/>
  <c r="BZ249"/>
  <c r="BZ250"/>
  <c r="DJ250" s="1"/>
  <c r="BZ251"/>
  <c r="BZ252"/>
  <c r="DJ252" s="1"/>
  <c r="BZ253"/>
  <c r="BZ254"/>
  <c r="DJ254" s="1"/>
  <c r="BZ255"/>
  <c r="BZ256"/>
  <c r="DJ256" s="1"/>
  <c r="BZ257"/>
  <c r="BZ258"/>
  <c r="DJ258" s="1"/>
  <c r="BZ259"/>
  <c r="BZ260"/>
  <c r="DJ260" s="1"/>
  <c r="BZ261"/>
  <c r="BZ262"/>
  <c r="DJ262" s="1"/>
  <c r="BZ263"/>
  <c r="BZ264"/>
  <c r="BZ295"/>
  <c r="DJ295" s="1"/>
  <c r="HJ295" s="1"/>
  <c r="BZ296"/>
  <c r="DJ296" s="1"/>
  <c r="HJ296" s="1"/>
  <c r="BZ297"/>
  <c r="DJ297" s="1"/>
  <c r="BZ298"/>
  <c r="DJ298" s="1"/>
  <c r="HJ298" s="1"/>
  <c r="BZ299"/>
  <c r="DJ299" s="1"/>
  <c r="BZ300"/>
  <c r="DJ300" s="1"/>
  <c r="HJ300" s="1"/>
  <c r="BZ301"/>
  <c r="DJ301" s="1"/>
  <c r="BZ302"/>
  <c r="DJ302" s="1"/>
  <c r="HJ302" s="1"/>
  <c r="BZ303"/>
  <c r="DJ303" s="1"/>
  <c r="BZ304"/>
  <c r="DJ304" s="1"/>
  <c r="HJ304" s="1"/>
  <c r="BZ305"/>
  <c r="DJ305" s="1"/>
  <c r="BZ306"/>
  <c r="DJ306" s="1"/>
  <c r="HJ306" s="1"/>
  <c r="BZ307"/>
  <c r="DJ307" s="1"/>
  <c r="HJ307" s="1"/>
  <c r="BZ308"/>
  <c r="DJ308" s="1"/>
  <c r="HJ308" s="1"/>
  <c r="BZ309"/>
  <c r="DJ309" s="1"/>
  <c r="HJ309" s="1"/>
  <c r="BZ310"/>
  <c r="DJ310" s="1"/>
  <c r="HJ310" s="1"/>
  <c r="BZ311"/>
  <c r="DJ311" s="1"/>
  <c r="HJ311" s="1"/>
  <c r="BZ312"/>
  <c r="DJ312" s="1"/>
  <c r="HJ312" s="1"/>
  <c r="BZ313"/>
  <c r="DJ313" s="1"/>
  <c r="HJ313" s="1"/>
  <c r="BZ314"/>
  <c r="DJ314" s="1"/>
  <c r="HJ314" s="1"/>
  <c r="BZ315"/>
  <c r="DJ315" s="1"/>
  <c r="HJ315" s="1"/>
  <c r="BZ316"/>
  <c r="DJ316" s="1"/>
  <c r="HJ316" s="1"/>
  <c r="BZ317"/>
  <c r="DJ317" s="1"/>
  <c r="HJ317" s="1"/>
  <c r="BZ318"/>
  <c r="DJ318" s="1"/>
  <c r="HJ318" s="1"/>
  <c r="BZ319"/>
  <c r="DJ319" s="1"/>
  <c r="HJ319" s="1"/>
  <c r="BZ320"/>
  <c r="DJ320" s="1"/>
  <c r="HJ320" s="1"/>
  <c r="BZ321"/>
  <c r="DJ321" s="1"/>
  <c r="HJ321" s="1"/>
  <c r="BZ322"/>
  <c r="DJ322" s="1"/>
  <c r="HJ322" s="1"/>
  <c r="BZ323"/>
  <c r="DJ323" s="1"/>
  <c r="HJ323" s="1"/>
  <c r="BZ324"/>
  <c r="DJ324" s="1"/>
  <c r="HJ324" s="1"/>
  <c r="BZ325"/>
  <c r="DJ325" s="1"/>
  <c r="BZ326"/>
  <c r="DJ326" s="1"/>
  <c r="BZ327"/>
  <c r="DJ327" s="1"/>
  <c r="BZ328"/>
  <c r="DJ328" s="1"/>
  <c r="BZ329"/>
  <c r="DJ329" s="1"/>
  <c r="BZ330"/>
  <c r="DJ330" s="1"/>
  <c r="BZ331"/>
  <c r="DJ331" s="1"/>
  <c r="BZ332"/>
  <c r="DJ332" s="1"/>
  <c r="BZ333"/>
  <c r="DJ333" s="1"/>
  <c r="BZ334"/>
  <c r="DJ334" s="1"/>
  <c r="BZ335"/>
  <c r="DJ335" s="1"/>
  <c r="BZ336"/>
  <c r="DJ336" s="1"/>
  <c r="BZ337"/>
  <c r="DJ337" s="1"/>
  <c r="BZ338"/>
  <c r="DJ338" s="1"/>
  <c r="BZ339"/>
  <c r="DJ339" s="1"/>
  <c r="BZ340"/>
  <c r="DJ340" s="1"/>
  <c r="BZ341"/>
  <c r="DJ341" s="1"/>
  <c r="BZ342"/>
  <c r="DJ342" s="1"/>
  <c r="BZ343"/>
  <c r="DJ343" s="1"/>
  <c r="BZ344"/>
  <c r="DJ344" s="1"/>
  <c r="BZ345"/>
  <c r="DJ345" s="1"/>
  <c r="BZ346"/>
  <c r="DJ346" s="1"/>
  <c r="BZ347"/>
  <c r="DJ347" s="1"/>
  <c r="BZ348"/>
  <c r="DJ348" s="1"/>
  <c r="BZ349"/>
  <c r="DJ349" s="1"/>
  <c r="BZ350"/>
  <c r="DJ350" s="1"/>
  <c r="BZ351"/>
  <c r="DJ351" s="1"/>
  <c r="BZ352"/>
  <c r="DJ352" s="1"/>
  <c r="BZ353"/>
  <c r="DJ353" s="1"/>
  <c r="BZ354"/>
  <c r="DJ354" s="1"/>
  <c r="BZ355"/>
  <c r="DJ355" s="1"/>
  <c r="BZ356"/>
  <c r="DJ356" s="1"/>
  <c r="BZ357"/>
  <c r="DJ357" s="1"/>
  <c r="BZ358"/>
  <c r="DJ358" s="1"/>
  <c r="BZ359"/>
  <c r="DJ359" s="1"/>
  <c r="BZ360"/>
  <c r="DJ360" s="1"/>
  <c r="BZ361"/>
  <c r="DJ361" s="1"/>
  <c r="BZ362"/>
  <c r="DJ362" s="1"/>
  <c r="BZ363"/>
  <c r="DJ363" s="1"/>
  <c r="BZ364"/>
  <c r="DJ364" s="1"/>
  <c r="BZ365"/>
  <c r="DJ365" s="1"/>
  <c r="BZ366"/>
  <c r="DJ366" s="1"/>
  <c r="BZ367"/>
  <c r="DJ367" s="1"/>
  <c r="BZ368"/>
  <c r="DJ368" s="1"/>
  <c r="BZ369"/>
  <c r="DJ369" s="1"/>
  <c r="BZ370"/>
  <c r="DJ370" s="1"/>
  <c r="BZ371"/>
  <c r="DJ371" s="1"/>
  <c r="BZ372"/>
  <c r="DJ372" s="1"/>
  <c r="BZ373"/>
  <c r="DJ373" s="1"/>
  <c r="BZ374"/>
  <c r="DJ374" s="1"/>
  <c r="BZ375"/>
  <c r="DJ375" s="1"/>
  <c r="BZ376"/>
  <c r="DJ376" s="1"/>
  <c r="BZ377"/>
  <c r="DJ377" s="1"/>
  <c r="BZ378"/>
  <c r="DJ378" s="1"/>
  <c r="BZ379"/>
  <c r="DJ379" s="1"/>
  <c r="BZ380"/>
  <c r="DJ380" s="1"/>
  <c r="BZ381"/>
  <c r="DJ381" s="1"/>
  <c r="BZ382"/>
  <c r="DJ382" s="1"/>
  <c r="BZ383"/>
  <c r="DJ383" s="1"/>
  <c r="BZ384"/>
  <c r="DJ384" s="1"/>
  <c r="BZ385"/>
  <c r="DJ385" s="1"/>
  <c r="BZ386"/>
  <c r="DJ386" s="1"/>
  <c r="BZ387"/>
  <c r="DJ387" s="1"/>
  <c r="BZ388"/>
  <c r="DJ388" s="1"/>
  <c r="BZ389"/>
  <c r="DJ389" s="1"/>
  <c r="BZ390"/>
  <c r="DJ390" s="1"/>
  <c r="BZ391"/>
  <c r="DJ391" s="1"/>
  <c r="BZ392"/>
  <c r="DJ392" s="1"/>
  <c r="BZ393"/>
  <c r="DJ393" s="1"/>
  <c r="BZ394"/>
  <c r="DJ394" s="1"/>
  <c r="BZ395"/>
  <c r="DJ395" s="1"/>
  <c r="BZ396"/>
  <c r="DJ396" s="1"/>
  <c r="BZ397"/>
  <c r="DJ397" s="1"/>
  <c r="BZ398"/>
  <c r="DJ398" s="1"/>
  <c r="BZ399"/>
  <c r="DJ399" s="1"/>
  <c r="BZ400"/>
  <c r="DJ400" s="1"/>
  <c r="BZ401"/>
  <c r="DJ401" s="1"/>
  <c r="BZ402"/>
  <c r="DJ402" s="1"/>
  <c r="BZ403"/>
  <c r="DJ403" s="1"/>
  <c r="BZ404"/>
  <c r="DJ404" s="1"/>
  <c r="BZ405"/>
  <c r="DJ405" s="1"/>
  <c r="BZ406"/>
  <c r="DJ406" s="1"/>
  <c r="BZ407"/>
  <c r="DJ407" s="1"/>
  <c r="BZ408"/>
  <c r="DJ408" s="1"/>
  <c r="BZ409"/>
  <c r="DJ409" s="1"/>
  <c r="BZ410"/>
  <c r="DJ410" s="1"/>
  <c r="BZ411"/>
  <c r="DJ411" s="1"/>
  <c r="BZ412"/>
  <c r="DJ412" s="1"/>
  <c r="BZ413"/>
  <c r="DJ413" s="1"/>
  <c r="BZ414"/>
  <c r="DJ414" s="1"/>
  <c r="BZ415"/>
  <c r="DJ415" s="1"/>
  <c r="BZ416"/>
  <c r="DJ416" s="1"/>
  <c r="BZ417"/>
  <c r="DJ417" s="1"/>
  <c r="BZ418"/>
  <c r="DJ418" s="1"/>
  <c r="BZ419"/>
  <c r="DJ419" s="1"/>
  <c r="BZ420"/>
  <c r="DJ420" s="1"/>
  <c r="BZ421"/>
  <c r="DJ421" s="1"/>
  <c r="BZ422"/>
  <c r="DJ422" s="1"/>
  <c r="BZ423"/>
  <c r="DJ423" s="1"/>
  <c r="BZ424"/>
  <c r="DJ424" s="1"/>
  <c r="BZ425"/>
  <c r="DJ425" s="1"/>
  <c r="BZ426"/>
  <c r="DJ426" s="1"/>
  <c r="BZ427"/>
  <c r="DJ427" s="1"/>
  <c r="BZ428"/>
  <c r="DJ428" s="1"/>
  <c r="BZ429"/>
  <c r="DJ429" s="1"/>
  <c r="BZ430"/>
  <c r="DJ430" s="1"/>
  <c r="BZ431"/>
  <c r="DJ431" s="1"/>
  <c r="BZ432"/>
  <c r="DJ432" s="1"/>
  <c r="BZ433"/>
  <c r="DJ433" s="1"/>
  <c r="BZ434"/>
  <c r="DJ434" s="1"/>
  <c r="BZ435"/>
  <c r="DJ435" s="1"/>
  <c r="BZ436"/>
  <c r="DJ436" s="1"/>
  <c r="BZ437"/>
  <c r="DJ437" s="1"/>
  <c r="BZ438"/>
  <c r="DJ438" s="1"/>
  <c r="BZ439"/>
  <c r="DJ439" s="1"/>
  <c r="BZ440"/>
  <c r="DJ440" s="1"/>
  <c r="BZ441"/>
  <c r="DJ441" s="1"/>
  <c r="BZ442"/>
  <c r="DJ442" s="1"/>
  <c r="BZ443"/>
  <c r="DJ443" s="1"/>
  <c r="BZ444"/>
  <c r="DJ444" s="1"/>
  <c r="BZ445"/>
  <c r="DJ445" s="1"/>
  <c r="BZ446"/>
  <c r="DJ446" s="1"/>
  <c r="BZ447"/>
  <c r="DJ447" s="1"/>
  <c r="BZ448"/>
  <c r="BZ493"/>
  <c r="CP493" s="1"/>
  <c r="BZ494"/>
  <c r="DJ494" s="1"/>
  <c r="BZ495"/>
  <c r="CP495" s="1"/>
  <c r="BZ496"/>
  <c r="DJ496" s="1"/>
  <c r="BZ497"/>
  <c r="CP497" s="1"/>
  <c r="BZ498"/>
  <c r="DJ498" s="1"/>
  <c r="BZ499"/>
  <c r="CP499" s="1"/>
  <c r="BZ500"/>
  <c r="DJ500" s="1"/>
  <c r="BZ501"/>
  <c r="CP501" s="1"/>
  <c r="BZ502"/>
  <c r="DJ502" s="1"/>
  <c r="BZ503"/>
  <c r="CP503" s="1"/>
  <c r="BZ504"/>
  <c r="DJ504" s="1"/>
  <c r="BZ505"/>
  <c r="BZ506"/>
  <c r="DJ506" s="1"/>
  <c r="BZ507"/>
  <c r="BZ508"/>
  <c r="DJ508" s="1"/>
  <c r="BY8"/>
  <c r="BY9"/>
  <c r="DI9" s="1"/>
  <c r="BY10"/>
  <c r="BY11"/>
  <c r="DI11" s="1"/>
  <c r="BY12"/>
  <c r="CQ12" s="1"/>
  <c r="BY13"/>
  <c r="DI13" s="1"/>
  <c r="BY14"/>
  <c r="BY15"/>
  <c r="DI15" s="1"/>
  <c r="BY16"/>
  <c r="BY17"/>
  <c r="DI17" s="1"/>
  <c r="BY19"/>
  <c r="BY20"/>
  <c r="DI20" s="1"/>
  <c r="BY21"/>
  <c r="BY22"/>
  <c r="DI22" s="1"/>
  <c r="BY23"/>
  <c r="BY24"/>
  <c r="DI24" s="1"/>
  <c r="BY25"/>
  <c r="BY26"/>
  <c r="DI26" s="1"/>
  <c r="BY27"/>
  <c r="BY28"/>
  <c r="DI28" s="1"/>
  <c r="BY29"/>
  <c r="BY30"/>
  <c r="DI30" s="1"/>
  <c r="BY32"/>
  <c r="BY33"/>
  <c r="DI33" s="1"/>
  <c r="BY35"/>
  <c r="BY36"/>
  <c r="DI36" s="1"/>
  <c r="BY37"/>
  <c r="BY38"/>
  <c r="DI38" s="1"/>
  <c r="BY39"/>
  <c r="BY40"/>
  <c r="DI40" s="1"/>
  <c r="HI40" s="1"/>
  <c r="BY41"/>
  <c r="BY42"/>
  <c r="DI42" s="1"/>
  <c r="BY43"/>
  <c r="BY44"/>
  <c r="DI44" s="1"/>
  <c r="BY45"/>
  <c r="BY46"/>
  <c r="DI46" s="1"/>
  <c r="BY47"/>
  <c r="BY48"/>
  <c r="DI48" s="1"/>
  <c r="BY49"/>
  <c r="BY50"/>
  <c r="DI50" s="1"/>
  <c r="BY51"/>
  <c r="BY85"/>
  <c r="DI85" s="1"/>
  <c r="BY86"/>
  <c r="CO86" s="1"/>
  <c r="BY87"/>
  <c r="DI87" s="1"/>
  <c r="BY88"/>
  <c r="CO88" s="1"/>
  <c r="BY89"/>
  <c r="DI89" s="1"/>
  <c r="BY90"/>
  <c r="CO90" s="1"/>
  <c r="BY91"/>
  <c r="DI91" s="1"/>
  <c r="BY92"/>
  <c r="CO92" s="1"/>
  <c r="BY93"/>
  <c r="DI93" s="1"/>
  <c r="BY94"/>
  <c r="CO94" s="1"/>
  <c r="BY95"/>
  <c r="DI95" s="1"/>
  <c r="BY96"/>
  <c r="CO96" s="1"/>
  <c r="BY97"/>
  <c r="DI97" s="1"/>
  <c r="BY98"/>
  <c r="CO98" s="1"/>
  <c r="BY99"/>
  <c r="DI99" s="1"/>
  <c r="BY100"/>
  <c r="CO100" s="1"/>
  <c r="BY101"/>
  <c r="DI101" s="1"/>
  <c r="BY102"/>
  <c r="CO102" s="1"/>
  <c r="BY103"/>
  <c r="DI103" s="1"/>
  <c r="BY104"/>
  <c r="CO104" s="1"/>
  <c r="BY105"/>
  <c r="DI105" s="1"/>
  <c r="BY106"/>
  <c r="CO106" s="1"/>
  <c r="BY107"/>
  <c r="DI107" s="1"/>
  <c r="BY108"/>
  <c r="CO108" s="1"/>
  <c r="BY109"/>
  <c r="DI109" s="1"/>
  <c r="BY110"/>
  <c r="CO110" s="1"/>
  <c r="BY111"/>
  <c r="DI111" s="1"/>
  <c r="BY112"/>
  <c r="CO112" s="1"/>
  <c r="BY113"/>
  <c r="DI113" s="1"/>
  <c r="BY114"/>
  <c r="CO114" s="1"/>
  <c r="BY115"/>
  <c r="DI115" s="1"/>
  <c r="BY116"/>
  <c r="CO116" s="1"/>
  <c r="BY117"/>
  <c r="DI117" s="1"/>
  <c r="BY118"/>
  <c r="CO118" s="1"/>
  <c r="BY119"/>
  <c r="DI119" s="1"/>
  <c r="BY120"/>
  <c r="CO120" s="1"/>
  <c r="BY121"/>
  <c r="DI121" s="1"/>
  <c r="BY122"/>
  <c r="CO122" s="1"/>
  <c r="BY123"/>
  <c r="DI123" s="1"/>
  <c r="BY124"/>
  <c r="CO124" s="1"/>
  <c r="BY125"/>
  <c r="DI125" s="1"/>
  <c r="BY126"/>
  <c r="CO126" s="1"/>
  <c r="BY127"/>
  <c r="DI127" s="1"/>
  <c r="BY128"/>
  <c r="CO128" s="1"/>
  <c r="BY129"/>
  <c r="DI129" s="1"/>
  <c r="BY130"/>
  <c r="CO130" s="1"/>
  <c r="BY131"/>
  <c r="DI131" s="1"/>
  <c r="BY132"/>
  <c r="CO132" s="1"/>
  <c r="BY133"/>
  <c r="DI133" s="1"/>
  <c r="BY134"/>
  <c r="CO134" s="1"/>
  <c r="BY135"/>
  <c r="CQ135" s="1"/>
  <c r="BY136"/>
  <c r="CO136" s="1"/>
  <c r="BY137"/>
  <c r="CQ137" s="1"/>
  <c r="BY138"/>
  <c r="CO138" s="1"/>
  <c r="BY139"/>
  <c r="CQ139" s="1"/>
  <c r="BY140"/>
  <c r="CO140" s="1"/>
  <c r="BY141"/>
  <c r="CQ141" s="1"/>
  <c r="BY142"/>
  <c r="CO142" s="1"/>
  <c r="BY143"/>
  <c r="CQ143" s="1"/>
  <c r="BY144"/>
  <c r="CO144" s="1"/>
  <c r="BY145"/>
  <c r="CQ145" s="1"/>
  <c r="BY146"/>
  <c r="CO146" s="1"/>
  <c r="BY147"/>
  <c r="CQ147" s="1"/>
  <c r="BY148"/>
  <c r="CO148" s="1"/>
  <c r="BY149"/>
  <c r="CQ149" s="1"/>
  <c r="BY150"/>
  <c r="CO150" s="1"/>
  <c r="BY151"/>
  <c r="CQ151" s="1"/>
  <c r="BY152"/>
  <c r="CO152" s="1"/>
  <c r="BY153"/>
  <c r="CQ153" s="1"/>
  <c r="BY154"/>
  <c r="CO154" s="1"/>
  <c r="BY155"/>
  <c r="CQ155" s="1"/>
  <c r="BY156"/>
  <c r="CO156" s="1"/>
  <c r="BY157"/>
  <c r="CQ157" s="1"/>
  <c r="BY158"/>
  <c r="BY159"/>
  <c r="BY160"/>
  <c r="BY161"/>
  <c r="BY162"/>
  <c r="BY163"/>
  <c r="BY164"/>
  <c r="BY165"/>
  <c r="BY166"/>
  <c r="CQ166" s="1"/>
  <c r="BY167"/>
  <c r="DI167" s="1"/>
  <c r="HI167" s="1"/>
  <c r="BY168"/>
  <c r="CQ168" s="1"/>
  <c r="BY169"/>
  <c r="DI169" s="1"/>
  <c r="HI169" s="1"/>
  <c r="BY170"/>
  <c r="CQ170" s="1"/>
  <c r="BY171"/>
  <c r="DI171" s="1"/>
  <c r="HI171" s="1"/>
  <c r="BY172"/>
  <c r="CQ172" s="1"/>
  <c r="BY173"/>
  <c r="DI173" s="1"/>
  <c r="HI173" s="1"/>
  <c r="BY174"/>
  <c r="CQ174" s="1"/>
  <c r="BY175"/>
  <c r="DI175" s="1"/>
  <c r="HI175" s="1"/>
  <c r="BY176"/>
  <c r="CQ176" s="1"/>
  <c r="BY177"/>
  <c r="DI177" s="1"/>
  <c r="HI177" s="1"/>
  <c r="BY178"/>
  <c r="CQ178" s="1"/>
  <c r="BY179"/>
  <c r="DI179" s="1"/>
  <c r="HI179" s="1"/>
  <c r="BY180"/>
  <c r="CQ180" s="1"/>
  <c r="BY181"/>
  <c r="DI181" s="1"/>
  <c r="HI181" s="1"/>
  <c r="BY182"/>
  <c r="CQ182" s="1"/>
  <c r="BY183"/>
  <c r="DI183" s="1"/>
  <c r="HI183" s="1"/>
  <c r="BY184"/>
  <c r="CQ184" s="1"/>
  <c r="BY185"/>
  <c r="DI185" s="1"/>
  <c r="BY186"/>
  <c r="DI186" s="1"/>
  <c r="BY187"/>
  <c r="DI187" s="1"/>
  <c r="BY188"/>
  <c r="BY189"/>
  <c r="DI189" s="1"/>
  <c r="BY190"/>
  <c r="BY191"/>
  <c r="DI191" s="1"/>
  <c r="BY192"/>
  <c r="BY193"/>
  <c r="DI193" s="1"/>
  <c r="BY194"/>
  <c r="BY195"/>
  <c r="DI195" s="1"/>
  <c r="BY196"/>
  <c r="BY197"/>
  <c r="DI197" s="1"/>
  <c r="BY198"/>
  <c r="BY199"/>
  <c r="DI199" s="1"/>
  <c r="BY200"/>
  <c r="BY201"/>
  <c r="DI201" s="1"/>
  <c r="BY202"/>
  <c r="BY203"/>
  <c r="DI203" s="1"/>
  <c r="BY204"/>
  <c r="BY205"/>
  <c r="DI205" s="1"/>
  <c r="BY206"/>
  <c r="BY207"/>
  <c r="DI207" s="1"/>
  <c r="BY208"/>
  <c r="BY209"/>
  <c r="DI209" s="1"/>
  <c r="BY210"/>
  <c r="BY211"/>
  <c r="DI211" s="1"/>
  <c r="BY212"/>
  <c r="BY213"/>
  <c r="DI213" s="1"/>
  <c r="BY214"/>
  <c r="BY215"/>
  <c r="DI215" s="1"/>
  <c r="BY216"/>
  <c r="BY217"/>
  <c r="DI217" s="1"/>
  <c r="BY218"/>
  <c r="BY219"/>
  <c r="DI219" s="1"/>
  <c r="BY220"/>
  <c r="BY221"/>
  <c r="DI221" s="1"/>
  <c r="BY222"/>
  <c r="BY223"/>
  <c r="DI223" s="1"/>
  <c r="BY224"/>
  <c r="BY225"/>
  <c r="DI225" s="1"/>
  <c r="BY226"/>
  <c r="BY227"/>
  <c r="DI227" s="1"/>
  <c r="BY228"/>
  <c r="BY229"/>
  <c r="DI229" s="1"/>
  <c r="BY230"/>
  <c r="BY231"/>
  <c r="DI231" s="1"/>
  <c r="BY232"/>
  <c r="BY233"/>
  <c r="DI233" s="1"/>
  <c r="BY234"/>
  <c r="BY235"/>
  <c r="DI235" s="1"/>
  <c r="BY236"/>
  <c r="BY237"/>
  <c r="DI237" s="1"/>
  <c r="BY238"/>
  <c r="BY239"/>
  <c r="DI239" s="1"/>
  <c r="BY240"/>
  <c r="BY241"/>
  <c r="DI241" s="1"/>
  <c r="BY242"/>
  <c r="BY243"/>
  <c r="DI243" s="1"/>
  <c r="BY244"/>
  <c r="BY245"/>
  <c r="DI245" s="1"/>
  <c r="BY246"/>
  <c r="BY247"/>
  <c r="DI247" s="1"/>
  <c r="BY248"/>
  <c r="BY249"/>
  <c r="DI249" s="1"/>
  <c r="BY250"/>
  <c r="BY251"/>
  <c r="DI251" s="1"/>
  <c r="BY252"/>
  <c r="BY253"/>
  <c r="DI253" s="1"/>
  <c r="BY254"/>
  <c r="BY255"/>
  <c r="DI255" s="1"/>
  <c r="BY256"/>
  <c r="BY257"/>
  <c r="DI257" s="1"/>
  <c r="BY258"/>
  <c r="BY259"/>
  <c r="DI259" s="1"/>
  <c r="BY260"/>
  <c r="BY261"/>
  <c r="DI261" s="1"/>
  <c r="BY262"/>
  <c r="BY263"/>
  <c r="DI263" s="1"/>
  <c r="BY264"/>
  <c r="DI264" s="1"/>
  <c r="BY295"/>
  <c r="DI295" s="1"/>
  <c r="HI295" s="1"/>
  <c r="BY296"/>
  <c r="CO296" s="1"/>
  <c r="BY297"/>
  <c r="DI297" s="1"/>
  <c r="HI297" s="1"/>
  <c r="BY298"/>
  <c r="CO298" s="1"/>
  <c r="BY299"/>
  <c r="DI299" s="1"/>
  <c r="HI299" s="1"/>
  <c r="BY300"/>
  <c r="CO300" s="1"/>
  <c r="BY301"/>
  <c r="DI301" s="1"/>
  <c r="HI301" s="1"/>
  <c r="BY302"/>
  <c r="CO302" s="1"/>
  <c r="BY303"/>
  <c r="DI303" s="1"/>
  <c r="HI303" s="1"/>
  <c r="BY304"/>
  <c r="CO304" s="1"/>
  <c r="BY305"/>
  <c r="DI305" s="1"/>
  <c r="HI305" s="1"/>
  <c r="BY306"/>
  <c r="CO306" s="1"/>
  <c r="BY307"/>
  <c r="DI307" s="1"/>
  <c r="HI307" s="1"/>
  <c r="BY308"/>
  <c r="CO308" s="1"/>
  <c r="BY309"/>
  <c r="DI309" s="1"/>
  <c r="HI309" s="1"/>
  <c r="BY310"/>
  <c r="CO310" s="1"/>
  <c r="BY311"/>
  <c r="DI311" s="1"/>
  <c r="HI311" s="1"/>
  <c r="BY312"/>
  <c r="CO312" s="1"/>
  <c r="BY313"/>
  <c r="DI313" s="1"/>
  <c r="HI313" s="1"/>
  <c r="BY314"/>
  <c r="CO314" s="1"/>
  <c r="BY315"/>
  <c r="DI315" s="1"/>
  <c r="HI315" s="1"/>
  <c r="BY316"/>
  <c r="CO316" s="1"/>
  <c r="BY317"/>
  <c r="DI317" s="1"/>
  <c r="HI317" s="1"/>
  <c r="BY318"/>
  <c r="CO318" s="1"/>
  <c r="BY319"/>
  <c r="DI319" s="1"/>
  <c r="HI319" s="1"/>
  <c r="BY320"/>
  <c r="CO320" s="1"/>
  <c r="BY321"/>
  <c r="DI321" s="1"/>
  <c r="HI321" s="1"/>
  <c r="BY322"/>
  <c r="CO322" s="1"/>
  <c r="BY323"/>
  <c r="DI323" s="1"/>
  <c r="HI323" s="1"/>
  <c r="BY324"/>
  <c r="CO324" s="1"/>
  <c r="BY325"/>
  <c r="DI325" s="1"/>
  <c r="BY326"/>
  <c r="CO326" s="1"/>
  <c r="BY327"/>
  <c r="DI327" s="1"/>
  <c r="BY328"/>
  <c r="CO328" s="1"/>
  <c r="BY329"/>
  <c r="DI329" s="1"/>
  <c r="BY330"/>
  <c r="CO330" s="1"/>
  <c r="BY331"/>
  <c r="DI331" s="1"/>
  <c r="BY332"/>
  <c r="CO332" s="1"/>
  <c r="BY333"/>
  <c r="DI333" s="1"/>
  <c r="BY334"/>
  <c r="CO334" s="1"/>
  <c r="BY335"/>
  <c r="DI335" s="1"/>
  <c r="BY336"/>
  <c r="CO336" s="1"/>
  <c r="BY337"/>
  <c r="DI337" s="1"/>
  <c r="BY338"/>
  <c r="CO338" s="1"/>
  <c r="BY339"/>
  <c r="DI339" s="1"/>
  <c r="BY340"/>
  <c r="CO340" s="1"/>
  <c r="BY341"/>
  <c r="DI341" s="1"/>
  <c r="BY342"/>
  <c r="CO342" s="1"/>
  <c r="BY343"/>
  <c r="DI343" s="1"/>
  <c r="BY344"/>
  <c r="CO344" s="1"/>
  <c r="BY345"/>
  <c r="DI345" s="1"/>
  <c r="BY346"/>
  <c r="CO346" s="1"/>
  <c r="BY347"/>
  <c r="DI347" s="1"/>
  <c r="BY348"/>
  <c r="CO348" s="1"/>
  <c r="BY349"/>
  <c r="DI349" s="1"/>
  <c r="BY350"/>
  <c r="CO350" s="1"/>
  <c r="BY351"/>
  <c r="DI351" s="1"/>
  <c r="BY352"/>
  <c r="CO352" s="1"/>
  <c r="BY353"/>
  <c r="DI353" s="1"/>
  <c r="BY354"/>
  <c r="CO354" s="1"/>
  <c r="BY355"/>
  <c r="DI355" s="1"/>
  <c r="BY356"/>
  <c r="CO356" s="1"/>
  <c r="BY357"/>
  <c r="DI357" s="1"/>
  <c r="BY358"/>
  <c r="CO358" s="1"/>
  <c r="BY359"/>
  <c r="DI359" s="1"/>
  <c r="BY360"/>
  <c r="CO360" s="1"/>
  <c r="BY361"/>
  <c r="DI361" s="1"/>
  <c r="BY362"/>
  <c r="CO362" s="1"/>
  <c r="BY363"/>
  <c r="DI363" s="1"/>
  <c r="BY364"/>
  <c r="CO364" s="1"/>
  <c r="BY365"/>
  <c r="DI365" s="1"/>
  <c r="BY366"/>
  <c r="CO366" s="1"/>
  <c r="BY367"/>
  <c r="DI367" s="1"/>
  <c r="BY368"/>
  <c r="CO368" s="1"/>
  <c r="BY369"/>
  <c r="DI369" s="1"/>
  <c r="BY370"/>
  <c r="CO370" s="1"/>
  <c r="BY371"/>
  <c r="DI371" s="1"/>
  <c r="BY372"/>
  <c r="CO372" s="1"/>
  <c r="BY373"/>
  <c r="DI373" s="1"/>
  <c r="BY374"/>
  <c r="CO374" s="1"/>
  <c r="BY375"/>
  <c r="DI375" s="1"/>
  <c r="BY376"/>
  <c r="CO376" s="1"/>
  <c r="BY377"/>
  <c r="DI377" s="1"/>
  <c r="BY378"/>
  <c r="CO378" s="1"/>
  <c r="BY379"/>
  <c r="DI379" s="1"/>
  <c r="BY380"/>
  <c r="CO380" s="1"/>
  <c r="BY381"/>
  <c r="DI381" s="1"/>
  <c r="BY382"/>
  <c r="CO382" s="1"/>
  <c r="BY383"/>
  <c r="DI383" s="1"/>
  <c r="BY384"/>
  <c r="CO384" s="1"/>
  <c r="BY385"/>
  <c r="DI385" s="1"/>
  <c r="BY386"/>
  <c r="CO386" s="1"/>
  <c r="BY387"/>
  <c r="DI387" s="1"/>
  <c r="BY388"/>
  <c r="CO388" s="1"/>
  <c r="BY389"/>
  <c r="DI389" s="1"/>
  <c r="BY390"/>
  <c r="CO390" s="1"/>
  <c r="BY391"/>
  <c r="DI391" s="1"/>
  <c r="BY392"/>
  <c r="CO392" s="1"/>
  <c r="BY393"/>
  <c r="DI393" s="1"/>
  <c r="BY394"/>
  <c r="CO394" s="1"/>
  <c r="BY395"/>
  <c r="DI395" s="1"/>
  <c r="BY396"/>
  <c r="CO396" s="1"/>
  <c r="BY397"/>
  <c r="DI397" s="1"/>
  <c r="BY398"/>
  <c r="CO398" s="1"/>
  <c r="BY399"/>
  <c r="DI399" s="1"/>
  <c r="BY400"/>
  <c r="CO400" s="1"/>
  <c r="BY401"/>
  <c r="DI401" s="1"/>
  <c r="BY402"/>
  <c r="CO402" s="1"/>
  <c r="BY403"/>
  <c r="DI403" s="1"/>
  <c r="BY404"/>
  <c r="CO404" s="1"/>
  <c r="BY405"/>
  <c r="DI405" s="1"/>
  <c r="BY406"/>
  <c r="CO406" s="1"/>
  <c r="BY407"/>
  <c r="DI407" s="1"/>
  <c r="BY408"/>
  <c r="CO408" s="1"/>
  <c r="BY409"/>
  <c r="DI409" s="1"/>
  <c r="BY410"/>
  <c r="CO410" s="1"/>
  <c r="BY411"/>
  <c r="DI411" s="1"/>
  <c r="BY412"/>
  <c r="CO412" s="1"/>
  <c r="BY413"/>
  <c r="DI413" s="1"/>
  <c r="BY414"/>
  <c r="CO414" s="1"/>
  <c r="BY415"/>
  <c r="DI415" s="1"/>
  <c r="BY416"/>
  <c r="CO416" s="1"/>
  <c r="BY417"/>
  <c r="DI417" s="1"/>
  <c r="BY418"/>
  <c r="CO418" s="1"/>
  <c r="BY419"/>
  <c r="DI419" s="1"/>
  <c r="BY420"/>
  <c r="CO420" s="1"/>
  <c r="BY421"/>
  <c r="DI421" s="1"/>
  <c r="BY422"/>
  <c r="CO422" s="1"/>
  <c r="BY423"/>
  <c r="DI423" s="1"/>
  <c r="BY424"/>
  <c r="CO424" s="1"/>
  <c r="BY425"/>
  <c r="DI425" s="1"/>
  <c r="BY426"/>
  <c r="CO426" s="1"/>
  <c r="BY427"/>
  <c r="DI427" s="1"/>
  <c r="BY428"/>
  <c r="CO428" s="1"/>
  <c r="BY429"/>
  <c r="DI429" s="1"/>
  <c r="BY430"/>
  <c r="CO430" s="1"/>
  <c r="BY431"/>
  <c r="DI431" s="1"/>
  <c r="BY432"/>
  <c r="CO432" s="1"/>
  <c r="BY433"/>
  <c r="DI433" s="1"/>
  <c r="BY434"/>
  <c r="CO434" s="1"/>
  <c r="BY435"/>
  <c r="DI435" s="1"/>
  <c r="BY436"/>
  <c r="CO436" s="1"/>
  <c r="BY437"/>
  <c r="DI437" s="1"/>
  <c r="BY438"/>
  <c r="CO438" s="1"/>
  <c r="BY439"/>
  <c r="DI439" s="1"/>
  <c r="BY440"/>
  <c r="CO440" s="1"/>
  <c r="BY441"/>
  <c r="DI441" s="1"/>
  <c r="BY442"/>
  <c r="CO442" s="1"/>
  <c r="BY443"/>
  <c r="DI443" s="1"/>
  <c r="BY444"/>
  <c r="CO444" s="1"/>
  <c r="BY445"/>
  <c r="DI445" s="1"/>
  <c r="BY446"/>
  <c r="CO446" s="1"/>
  <c r="BY447"/>
  <c r="DI447" s="1"/>
  <c r="BY448"/>
  <c r="BY493"/>
  <c r="DI493" s="1"/>
  <c r="BY494"/>
  <c r="DI494" s="1"/>
  <c r="BY495"/>
  <c r="DI495" s="1"/>
  <c r="BY496"/>
  <c r="DI496" s="1"/>
  <c r="BY497"/>
  <c r="DI497" s="1"/>
  <c r="BY498"/>
  <c r="DI498" s="1"/>
  <c r="BY499"/>
  <c r="DI499" s="1"/>
  <c r="BY500"/>
  <c r="DI500" s="1"/>
  <c r="BY501"/>
  <c r="DI501" s="1"/>
  <c r="BY502"/>
  <c r="DI502" s="1"/>
  <c r="BY503"/>
  <c r="DI503" s="1"/>
  <c r="BY504"/>
  <c r="DI504" s="1"/>
  <c r="BY505"/>
  <c r="DI505" s="1"/>
  <c r="BY506"/>
  <c r="BY507"/>
  <c r="DI507" s="1"/>
  <c r="BY508"/>
  <c r="BW8"/>
  <c r="HC8" s="1"/>
  <c r="HG8" s="1"/>
  <c r="BW9"/>
  <c r="HC9" s="1"/>
  <c r="BW10"/>
  <c r="HC10" s="1"/>
  <c r="BW11"/>
  <c r="HC11" s="1"/>
  <c r="BW12"/>
  <c r="HC12" s="1"/>
  <c r="BW13"/>
  <c r="HC13" s="1"/>
  <c r="BW14"/>
  <c r="HC14" s="1"/>
  <c r="BW15"/>
  <c r="HC15" s="1"/>
  <c r="BW16"/>
  <c r="HC16" s="1"/>
  <c r="BW17"/>
  <c r="HC17" s="1"/>
  <c r="BW19"/>
  <c r="HC19" s="1"/>
  <c r="BW20"/>
  <c r="HC20" s="1"/>
  <c r="BW21"/>
  <c r="HC21" s="1"/>
  <c r="BW22"/>
  <c r="HC22" s="1"/>
  <c r="HG22" s="1"/>
  <c r="BW23"/>
  <c r="HC23" s="1"/>
  <c r="BW24"/>
  <c r="HC24" s="1"/>
  <c r="BW25"/>
  <c r="HC25" s="1"/>
  <c r="HG25" s="1"/>
  <c r="BW26"/>
  <c r="HC26" s="1"/>
  <c r="BW27"/>
  <c r="HC27" s="1"/>
  <c r="BW28"/>
  <c r="HC28" s="1"/>
  <c r="BW29"/>
  <c r="HC29" s="1"/>
  <c r="BW30"/>
  <c r="HC30" s="1"/>
  <c r="BW32"/>
  <c r="HC32" s="1"/>
  <c r="HG32" s="1"/>
  <c r="BW33"/>
  <c r="HC33" s="1"/>
  <c r="BW35"/>
  <c r="HC35" s="1"/>
  <c r="HG35" s="1"/>
  <c r="BW36"/>
  <c r="HC36" s="1"/>
  <c r="BW37"/>
  <c r="HC37" s="1"/>
  <c r="BW38"/>
  <c r="HC38" s="1"/>
  <c r="BW39"/>
  <c r="HC39" s="1"/>
  <c r="BW40"/>
  <c r="HC40" s="1"/>
  <c r="HG40" s="1"/>
  <c r="BW41"/>
  <c r="HC41" s="1"/>
  <c r="HG41" s="1"/>
  <c r="BW42"/>
  <c r="HC42" s="1"/>
  <c r="HG42" s="1"/>
  <c r="BW43"/>
  <c r="HC43" s="1"/>
  <c r="HG43" s="1"/>
  <c r="BW44"/>
  <c r="HC44" s="1"/>
  <c r="HG44" s="1"/>
  <c r="BW45"/>
  <c r="HC45" s="1"/>
  <c r="HG45" s="1"/>
  <c r="BW46"/>
  <c r="HC46" s="1"/>
  <c r="HG46" s="1"/>
  <c r="BW47"/>
  <c r="HC47" s="1"/>
  <c r="HG47" s="1"/>
  <c r="BW48"/>
  <c r="HC48" s="1"/>
  <c r="HG48" s="1"/>
  <c r="BW49"/>
  <c r="HC49" s="1"/>
  <c r="HG49" s="1"/>
  <c r="BW50"/>
  <c r="HC50" s="1"/>
  <c r="HG50" s="1"/>
  <c r="BW51"/>
  <c r="HC51" s="1"/>
  <c r="HG51" s="1"/>
  <c r="BW85"/>
  <c r="HC85" s="1"/>
  <c r="HG85" s="1"/>
  <c r="BW86"/>
  <c r="HC86" s="1"/>
  <c r="HG86" s="1"/>
  <c r="BW87"/>
  <c r="HC87" s="1"/>
  <c r="HG87" s="1"/>
  <c r="BW88"/>
  <c r="HC88" s="1"/>
  <c r="HG88" s="1"/>
  <c r="BW89"/>
  <c r="HC89" s="1"/>
  <c r="HG89" s="1"/>
  <c r="BW90"/>
  <c r="HC90" s="1"/>
  <c r="HG90" s="1"/>
  <c r="BW91"/>
  <c r="HC91" s="1"/>
  <c r="HG91" s="1"/>
  <c r="BW92"/>
  <c r="HC92" s="1"/>
  <c r="HG92" s="1"/>
  <c r="BW93"/>
  <c r="HC93" s="1"/>
  <c r="HG93" s="1"/>
  <c r="BW94"/>
  <c r="HC94" s="1"/>
  <c r="HG94" s="1"/>
  <c r="BW95"/>
  <c r="HC95" s="1"/>
  <c r="HG95" s="1"/>
  <c r="BW96"/>
  <c r="HC96" s="1"/>
  <c r="HG96" s="1"/>
  <c r="BW97"/>
  <c r="HC97" s="1"/>
  <c r="HG97" s="1"/>
  <c r="BW98"/>
  <c r="HC98" s="1"/>
  <c r="HG98" s="1"/>
  <c r="BW99"/>
  <c r="HC99" s="1"/>
  <c r="HG99" s="1"/>
  <c r="BW100"/>
  <c r="HC100" s="1"/>
  <c r="HG100" s="1"/>
  <c r="BW101"/>
  <c r="HC101" s="1"/>
  <c r="HG101" s="1"/>
  <c r="BW102"/>
  <c r="HC102" s="1"/>
  <c r="HG102" s="1"/>
  <c r="BW103"/>
  <c r="HC103" s="1"/>
  <c r="HG103" s="1"/>
  <c r="BW104"/>
  <c r="HC104" s="1"/>
  <c r="HG104" s="1"/>
  <c r="BW105"/>
  <c r="HC105" s="1"/>
  <c r="HG105" s="1"/>
  <c r="BW106"/>
  <c r="HC106" s="1"/>
  <c r="HG106" s="1"/>
  <c r="BW107"/>
  <c r="HC107" s="1"/>
  <c r="HG107" s="1"/>
  <c r="BW108"/>
  <c r="HC108" s="1"/>
  <c r="HG108" s="1"/>
  <c r="BW109"/>
  <c r="HC109" s="1"/>
  <c r="HG109" s="1"/>
  <c r="BW110"/>
  <c r="HC110" s="1"/>
  <c r="HG110" s="1"/>
  <c r="BW111"/>
  <c r="HC111" s="1"/>
  <c r="HG111" s="1"/>
  <c r="BW112"/>
  <c r="HC112" s="1"/>
  <c r="HG112" s="1"/>
  <c r="BW113"/>
  <c r="HC113" s="1"/>
  <c r="HG113" s="1"/>
  <c r="BW114"/>
  <c r="HC114" s="1"/>
  <c r="HG114" s="1"/>
  <c r="BW115"/>
  <c r="HC115" s="1"/>
  <c r="HG115" s="1"/>
  <c r="BW116"/>
  <c r="HC116" s="1"/>
  <c r="HG116" s="1"/>
  <c r="BW117"/>
  <c r="HC117" s="1"/>
  <c r="HG117" s="1"/>
  <c r="BW118"/>
  <c r="HC118" s="1"/>
  <c r="HG118" s="1"/>
  <c r="BW119"/>
  <c r="HC119" s="1"/>
  <c r="HG119" s="1"/>
  <c r="BW120"/>
  <c r="HC120" s="1"/>
  <c r="HG120" s="1"/>
  <c r="BW121"/>
  <c r="HC121" s="1"/>
  <c r="HG121" s="1"/>
  <c r="BW122"/>
  <c r="HC122" s="1"/>
  <c r="HG122" s="1"/>
  <c r="BW123"/>
  <c r="HC123" s="1"/>
  <c r="HG123" s="1"/>
  <c r="BW124"/>
  <c r="HC124" s="1"/>
  <c r="HG124" s="1"/>
  <c r="BW125"/>
  <c r="HC125" s="1"/>
  <c r="HG125" s="1"/>
  <c r="BW126"/>
  <c r="HC126" s="1"/>
  <c r="HG126" s="1"/>
  <c r="BW127"/>
  <c r="HC127" s="1"/>
  <c r="HG127" s="1"/>
  <c r="BW128"/>
  <c r="HC128" s="1"/>
  <c r="HG128" s="1"/>
  <c r="BW129"/>
  <c r="HC129" s="1"/>
  <c r="HG129" s="1"/>
  <c r="BW130"/>
  <c r="HC130" s="1"/>
  <c r="HG130" s="1"/>
  <c r="BW131"/>
  <c r="HC131" s="1"/>
  <c r="HG131" s="1"/>
  <c r="BW132"/>
  <c r="HC132" s="1"/>
  <c r="HG132" s="1"/>
  <c r="BW133"/>
  <c r="HC133" s="1"/>
  <c r="HG133" s="1"/>
  <c r="BW134"/>
  <c r="HC134" s="1"/>
  <c r="HG134" s="1"/>
  <c r="BW135"/>
  <c r="BW136"/>
  <c r="BW137"/>
  <c r="BW138"/>
  <c r="BW139"/>
  <c r="BW140"/>
  <c r="BW141"/>
  <c r="BW142"/>
  <c r="BW143"/>
  <c r="BW144"/>
  <c r="BW145"/>
  <c r="BW146"/>
  <c r="BW147"/>
  <c r="BW148"/>
  <c r="BW149"/>
  <c r="BW150"/>
  <c r="BW151"/>
  <c r="BW152"/>
  <c r="BW153"/>
  <c r="BW154"/>
  <c r="BW155"/>
  <c r="BW156"/>
  <c r="BW157"/>
  <c r="BW158"/>
  <c r="BW159"/>
  <c r="BW160"/>
  <c r="BW161"/>
  <c r="BW162"/>
  <c r="BW163"/>
  <c r="BW164"/>
  <c r="HC164" s="1"/>
  <c r="HG164" s="1"/>
  <c r="BW165"/>
  <c r="BW166"/>
  <c r="HC166" s="1"/>
  <c r="HG166" s="1"/>
  <c r="BW167"/>
  <c r="BW168"/>
  <c r="HC168" s="1"/>
  <c r="HG168" s="1"/>
  <c r="BW169"/>
  <c r="BW170"/>
  <c r="HC170" s="1"/>
  <c r="HG170" s="1"/>
  <c r="BW171"/>
  <c r="BW172"/>
  <c r="HC172" s="1"/>
  <c r="HG172" s="1"/>
  <c r="BW173"/>
  <c r="BW174"/>
  <c r="HC174" s="1"/>
  <c r="HG174" s="1"/>
  <c r="BW175"/>
  <c r="BW176"/>
  <c r="HC176" s="1"/>
  <c r="HG176" s="1"/>
  <c r="BW177"/>
  <c r="BW178"/>
  <c r="HC178" s="1"/>
  <c r="HG178" s="1"/>
  <c r="BW179"/>
  <c r="BW180"/>
  <c r="HC180" s="1"/>
  <c r="HG180" s="1"/>
  <c r="BW181"/>
  <c r="BW182"/>
  <c r="HC182" s="1"/>
  <c r="HG182" s="1"/>
  <c r="BW183"/>
  <c r="BW184"/>
  <c r="HC184" s="1"/>
  <c r="HG184" s="1"/>
  <c r="BW185"/>
  <c r="BW186"/>
  <c r="DC186" s="1"/>
  <c r="BW187"/>
  <c r="HC187" s="1"/>
  <c r="HG187" s="1"/>
  <c r="BW188"/>
  <c r="HC188" s="1"/>
  <c r="HG188" s="1"/>
  <c r="BW189"/>
  <c r="HC189" s="1"/>
  <c r="HG189" s="1"/>
  <c r="BW190"/>
  <c r="HC190" s="1"/>
  <c r="HG190" s="1"/>
  <c r="BW191"/>
  <c r="HC191" s="1"/>
  <c r="HG191" s="1"/>
  <c r="BW192"/>
  <c r="HC192" s="1"/>
  <c r="HG192" s="1"/>
  <c r="BW193"/>
  <c r="HC193" s="1"/>
  <c r="BW194"/>
  <c r="HC194" s="1"/>
  <c r="BW195"/>
  <c r="HC195" s="1"/>
  <c r="BW196"/>
  <c r="HC196" s="1"/>
  <c r="BW197"/>
  <c r="HC197" s="1"/>
  <c r="BW198"/>
  <c r="HC198" s="1"/>
  <c r="BW199"/>
  <c r="HC199" s="1"/>
  <c r="BW200"/>
  <c r="HC200" s="1"/>
  <c r="BW201"/>
  <c r="HC201" s="1"/>
  <c r="BW202"/>
  <c r="HC202" s="1"/>
  <c r="BW203"/>
  <c r="HC203" s="1"/>
  <c r="BW204"/>
  <c r="HC204" s="1"/>
  <c r="BW205"/>
  <c r="HC205" s="1"/>
  <c r="BW206"/>
  <c r="HC206" s="1"/>
  <c r="BW207"/>
  <c r="HC207" s="1"/>
  <c r="BW208"/>
  <c r="HC208" s="1"/>
  <c r="BW209"/>
  <c r="HC209" s="1"/>
  <c r="BW210"/>
  <c r="HC210" s="1"/>
  <c r="BW211"/>
  <c r="HC211" s="1"/>
  <c r="BW212"/>
  <c r="HC212" s="1"/>
  <c r="BW213"/>
  <c r="HC213" s="1"/>
  <c r="BW214"/>
  <c r="HC214" s="1"/>
  <c r="BW215"/>
  <c r="HC215" s="1"/>
  <c r="BW216"/>
  <c r="HC216" s="1"/>
  <c r="BW217"/>
  <c r="HC217" s="1"/>
  <c r="BW218"/>
  <c r="HC218" s="1"/>
  <c r="BW219"/>
  <c r="HC219" s="1"/>
  <c r="BW220"/>
  <c r="HC220" s="1"/>
  <c r="BW221"/>
  <c r="HC221" s="1"/>
  <c r="HG221" s="1"/>
  <c r="BW222"/>
  <c r="HC222" s="1"/>
  <c r="BW223"/>
  <c r="HC223" s="1"/>
  <c r="HG223" s="1"/>
  <c r="BW224"/>
  <c r="HC224" s="1"/>
  <c r="BW225"/>
  <c r="HC225" s="1"/>
  <c r="BW226"/>
  <c r="HC226" s="1"/>
  <c r="HG226" s="1"/>
  <c r="BW227"/>
  <c r="HC227" s="1"/>
  <c r="BW228"/>
  <c r="HC228" s="1"/>
  <c r="HG228" s="1"/>
  <c r="BW229"/>
  <c r="HC229" s="1"/>
  <c r="BW230"/>
  <c r="HC230" s="1"/>
  <c r="BW231"/>
  <c r="HC231" s="1"/>
  <c r="BW232"/>
  <c r="HC232" s="1"/>
  <c r="BW233"/>
  <c r="HC233" s="1"/>
  <c r="HG233" s="1"/>
  <c r="BW234"/>
  <c r="HC234" s="1"/>
  <c r="BW235"/>
  <c r="HC235" s="1"/>
  <c r="BW236"/>
  <c r="HC236" s="1"/>
  <c r="BW237"/>
  <c r="HC237" s="1"/>
  <c r="HG237" s="1"/>
  <c r="BW238"/>
  <c r="HC238" s="1"/>
  <c r="BW239"/>
  <c r="HC239" s="1"/>
  <c r="HG239" s="1"/>
  <c r="BW240"/>
  <c r="HC240" s="1"/>
  <c r="BW241"/>
  <c r="HC241" s="1"/>
  <c r="BW242"/>
  <c r="HC242" s="1"/>
  <c r="BW243"/>
  <c r="HC243" s="1"/>
  <c r="BW244"/>
  <c r="HC244" s="1"/>
  <c r="HG244" s="1"/>
  <c r="BW245"/>
  <c r="HC245" s="1"/>
  <c r="HG245" s="1"/>
  <c r="BW246"/>
  <c r="HC246" s="1"/>
  <c r="BW247"/>
  <c r="HC247" s="1"/>
  <c r="HG247" s="1"/>
  <c r="BW248"/>
  <c r="HC248" s="1"/>
  <c r="HG248" s="1"/>
  <c r="BW249"/>
  <c r="HC249" s="1"/>
  <c r="BW250"/>
  <c r="HC250" s="1"/>
  <c r="BW251"/>
  <c r="HC251" s="1"/>
  <c r="BW252"/>
  <c r="HC252" s="1"/>
  <c r="HG252" s="1"/>
  <c r="BW253"/>
  <c r="HC253" s="1"/>
  <c r="HG253" s="1"/>
  <c r="BW254"/>
  <c r="HC254" s="1"/>
  <c r="HG254" s="1"/>
  <c r="BW255"/>
  <c r="HC255" s="1"/>
  <c r="HG255" s="1"/>
  <c r="BW256"/>
  <c r="HC256" s="1"/>
  <c r="BW257"/>
  <c r="HC257" s="1"/>
  <c r="HG257" s="1"/>
  <c r="BW258"/>
  <c r="HC258" s="1"/>
  <c r="HG258" s="1"/>
  <c r="BW259"/>
  <c r="HC259" s="1"/>
  <c r="HG259" s="1"/>
  <c r="BW260"/>
  <c r="HC260" s="1"/>
  <c r="HG260" s="1"/>
  <c r="BW261"/>
  <c r="HC261" s="1"/>
  <c r="BW262"/>
  <c r="HC262" s="1"/>
  <c r="HG262" s="1"/>
  <c r="BW263"/>
  <c r="HC263" s="1"/>
  <c r="HG263" s="1"/>
  <c r="BW264"/>
  <c r="HC264" s="1"/>
  <c r="HG264" s="1"/>
  <c r="BW295"/>
  <c r="HC295" s="1"/>
  <c r="HG295" s="1"/>
  <c r="BW296"/>
  <c r="HC296" s="1"/>
  <c r="HG296" s="1"/>
  <c r="BW297"/>
  <c r="HC297" s="1"/>
  <c r="HG297" s="1"/>
  <c r="BW298"/>
  <c r="HC298" s="1"/>
  <c r="HG298" s="1"/>
  <c r="BW299"/>
  <c r="HC299" s="1"/>
  <c r="HG299" s="1"/>
  <c r="BW300"/>
  <c r="HC300" s="1"/>
  <c r="HG300" s="1"/>
  <c r="BW301"/>
  <c r="HC301" s="1"/>
  <c r="HG301" s="1"/>
  <c r="BW302"/>
  <c r="HC302" s="1"/>
  <c r="HG302" s="1"/>
  <c r="BW303"/>
  <c r="HC303" s="1"/>
  <c r="HG303" s="1"/>
  <c r="BW304"/>
  <c r="HC304" s="1"/>
  <c r="HG304" s="1"/>
  <c r="BW305"/>
  <c r="HC305" s="1"/>
  <c r="HG305" s="1"/>
  <c r="BW306"/>
  <c r="HC306" s="1"/>
  <c r="HG306" s="1"/>
  <c r="BW307"/>
  <c r="HC307" s="1"/>
  <c r="HG307" s="1"/>
  <c r="BW308"/>
  <c r="HC308" s="1"/>
  <c r="HG308" s="1"/>
  <c r="BW309"/>
  <c r="HC309" s="1"/>
  <c r="HG309" s="1"/>
  <c r="BW310"/>
  <c r="HC310" s="1"/>
  <c r="HG310" s="1"/>
  <c r="BW311"/>
  <c r="HC311" s="1"/>
  <c r="HG311" s="1"/>
  <c r="BW312"/>
  <c r="HC312" s="1"/>
  <c r="HG312" s="1"/>
  <c r="BW313"/>
  <c r="HC313" s="1"/>
  <c r="HG313" s="1"/>
  <c r="BW314"/>
  <c r="HC314" s="1"/>
  <c r="HG314" s="1"/>
  <c r="BW315"/>
  <c r="HC315" s="1"/>
  <c r="HG315" s="1"/>
  <c r="BW316"/>
  <c r="HC316" s="1"/>
  <c r="HG316" s="1"/>
  <c r="BW317"/>
  <c r="HC317" s="1"/>
  <c r="HG317" s="1"/>
  <c r="BW318"/>
  <c r="HC318" s="1"/>
  <c r="HG318" s="1"/>
  <c r="BW319"/>
  <c r="HC319" s="1"/>
  <c r="HG319" s="1"/>
  <c r="BW320"/>
  <c r="HC320" s="1"/>
  <c r="HG320" s="1"/>
  <c r="BW321"/>
  <c r="HC321" s="1"/>
  <c r="HG321" s="1"/>
  <c r="BW322"/>
  <c r="HC322" s="1"/>
  <c r="HG322" s="1"/>
  <c r="BW323"/>
  <c r="HC323" s="1"/>
  <c r="HG323" s="1"/>
  <c r="BW324"/>
  <c r="HC324" s="1"/>
  <c r="HG324" s="1"/>
  <c r="BW325"/>
  <c r="HC325" s="1"/>
  <c r="HG325" s="1"/>
  <c r="BW326"/>
  <c r="HC326" s="1"/>
  <c r="HG326" s="1"/>
  <c r="BW327"/>
  <c r="HC327" s="1"/>
  <c r="HG327" s="1"/>
  <c r="BW328"/>
  <c r="HC328" s="1"/>
  <c r="HG328" s="1"/>
  <c r="BW329"/>
  <c r="HC329" s="1"/>
  <c r="HG329" s="1"/>
  <c r="BW330"/>
  <c r="HC330" s="1"/>
  <c r="HG330" s="1"/>
  <c r="BW331"/>
  <c r="HC331" s="1"/>
  <c r="HG331" s="1"/>
  <c r="BW332"/>
  <c r="HC332" s="1"/>
  <c r="HG332" s="1"/>
  <c r="BW333"/>
  <c r="HC333" s="1"/>
  <c r="HG333" s="1"/>
  <c r="BW334"/>
  <c r="HC334" s="1"/>
  <c r="HG334" s="1"/>
  <c r="BW335"/>
  <c r="HC335" s="1"/>
  <c r="HG335" s="1"/>
  <c r="BW336"/>
  <c r="HC336" s="1"/>
  <c r="HG336" s="1"/>
  <c r="BW337"/>
  <c r="HC337" s="1"/>
  <c r="HG337" s="1"/>
  <c r="BW338"/>
  <c r="HC338" s="1"/>
  <c r="HG338" s="1"/>
  <c r="BW339"/>
  <c r="HC339" s="1"/>
  <c r="HG339" s="1"/>
  <c r="BW340"/>
  <c r="HC340" s="1"/>
  <c r="HG340" s="1"/>
  <c r="BW341"/>
  <c r="HC341" s="1"/>
  <c r="HG341" s="1"/>
  <c r="BW342"/>
  <c r="HC342" s="1"/>
  <c r="HG342" s="1"/>
  <c r="BW343"/>
  <c r="HC343" s="1"/>
  <c r="HG343" s="1"/>
  <c r="BW344"/>
  <c r="HC344" s="1"/>
  <c r="HG344" s="1"/>
  <c r="BW345"/>
  <c r="HC345" s="1"/>
  <c r="HG345" s="1"/>
  <c r="BW346"/>
  <c r="HC346" s="1"/>
  <c r="HG346" s="1"/>
  <c r="BW347"/>
  <c r="HC347" s="1"/>
  <c r="HG347" s="1"/>
  <c r="BW348"/>
  <c r="HC348" s="1"/>
  <c r="HG348" s="1"/>
  <c r="BW349"/>
  <c r="HC349" s="1"/>
  <c r="HG349" s="1"/>
  <c r="BW350"/>
  <c r="HC350" s="1"/>
  <c r="HG350" s="1"/>
  <c r="BW351"/>
  <c r="HC351" s="1"/>
  <c r="HG351" s="1"/>
  <c r="BW352"/>
  <c r="HC352" s="1"/>
  <c r="HG352" s="1"/>
  <c r="BW353"/>
  <c r="HC353" s="1"/>
  <c r="HG353" s="1"/>
  <c r="BW354"/>
  <c r="HC354" s="1"/>
  <c r="HG354" s="1"/>
  <c r="BW355"/>
  <c r="HC355" s="1"/>
  <c r="HG355" s="1"/>
  <c r="BW356"/>
  <c r="HC356" s="1"/>
  <c r="HG356" s="1"/>
  <c r="BW357"/>
  <c r="HC357" s="1"/>
  <c r="HG357" s="1"/>
  <c r="BW358"/>
  <c r="HC358" s="1"/>
  <c r="HG358" s="1"/>
  <c r="BW359"/>
  <c r="HC359" s="1"/>
  <c r="HG359" s="1"/>
  <c r="BW360"/>
  <c r="HC360" s="1"/>
  <c r="HG360" s="1"/>
  <c r="BW361"/>
  <c r="HC361" s="1"/>
  <c r="HG361" s="1"/>
  <c r="BW362"/>
  <c r="HC362" s="1"/>
  <c r="HG362" s="1"/>
  <c r="BW363"/>
  <c r="HC363" s="1"/>
  <c r="HG363" s="1"/>
  <c r="BW364"/>
  <c r="HC364" s="1"/>
  <c r="HG364" s="1"/>
  <c r="BW365"/>
  <c r="HC365" s="1"/>
  <c r="HG365" s="1"/>
  <c r="BW366"/>
  <c r="HC366" s="1"/>
  <c r="HG366" s="1"/>
  <c r="BW367"/>
  <c r="HC367" s="1"/>
  <c r="HG367" s="1"/>
  <c r="BW368"/>
  <c r="HC368" s="1"/>
  <c r="HG368" s="1"/>
  <c r="BW369"/>
  <c r="HC369" s="1"/>
  <c r="HG369" s="1"/>
  <c r="BW370"/>
  <c r="HC370" s="1"/>
  <c r="HG370" s="1"/>
  <c r="BW371"/>
  <c r="HC371" s="1"/>
  <c r="HG371" s="1"/>
  <c r="BW372"/>
  <c r="HC372" s="1"/>
  <c r="HG372" s="1"/>
  <c r="BW373"/>
  <c r="HC373" s="1"/>
  <c r="HG373" s="1"/>
  <c r="BW374"/>
  <c r="HC374" s="1"/>
  <c r="HG374" s="1"/>
  <c r="BW375"/>
  <c r="HC375" s="1"/>
  <c r="HG375" s="1"/>
  <c r="BW376"/>
  <c r="HC376" s="1"/>
  <c r="HG376" s="1"/>
  <c r="BW377"/>
  <c r="HC377" s="1"/>
  <c r="HG377" s="1"/>
  <c r="BW378"/>
  <c r="HC378" s="1"/>
  <c r="HG378" s="1"/>
  <c r="BW379"/>
  <c r="HC379" s="1"/>
  <c r="HG379" s="1"/>
  <c r="BW380"/>
  <c r="HC380" s="1"/>
  <c r="HG380" s="1"/>
  <c r="BW381"/>
  <c r="HC381" s="1"/>
  <c r="HG381" s="1"/>
  <c r="BW382"/>
  <c r="HC382" s="1"/>
  <c r="HG382" s="1"/>
  <c r="BW383"/>
  <c r="HC383" s="1"/>
  <c r="HG383" s="1"/>
  <c r="BW384"/>
  <c r="HC384" s="1"/>
  <c r="HG384" s="1"/>
  <c r="BW385"/>
  <c r="HC385" s="1"/>
  <c r="HG385" s="1"/>
  <c r="BW386"/>
  <c r="HC386" s="1"/>
  <c r="HG386" s="1"/>
  <c r="BW387"/>
  <c r="HC387" s="1"/>
  <c r="HG387" s="1"/>
  <c r="BW388"/>
  <c r="HC388" s="1"/>
  <c r="HG388" s="1"/>
  <c r="BW389"/>
  <c r="HC389" s="1"/>
  <c r="HG389" s="1"/>
  <c r="BW390"/>
  <c r="HC390" s="1"/>
  <c r="HG390" s="1"/>
  <c r="BW391"/>
  <c r="HC391" s="1"/>
  <c r="HG391" s="1"/>
  <c r="BW392"/>
  <c r="HC392" s="1"/>
  <c r="HG392" s="1"/>
  <c r="BW393"/>
  <c r="HC393" s="1"/>
  <c r="HG393" s="1"/>
  <c r="BW394"/>
  <c r="HC394" s="1"/>
  <c r="HG394" s="1"/>
  <c r="BW395"/>
  <c r="HC395" s="1"/>
  <c r="HG395" s="1"/>
  <c r="BW396"/>
  <c r="HC396" s="1"/>
  <c r="HG396" s="1"/>
  <c r="BW397"/>
  <c r="HC397" s="1"/>
  <c r="HG397" s="1"/>
  <c r="BW398"/>
  <c r="HC398" s="1"/>
  <c r="HG398" s="1"/>
  <c r="BW399"/>
  <c r="HC399" s="1"/>
  <c r="HG399" s="1"/>
  <c r="BW400"/>
  <c r="HC400" s="1"/>
  <c r="HG400" s="1"/>
  <c r="BW401"/>
  <c r="HC401" s="1"/>
  <c r="HG401" s="1"/>
  <c r="BW402"/>
  <c r="HC402" s="1"/>
  <c r="HG402" s="1"/>
  <c r="BW403"/>
  <c r="HC403" s="1"/>
  <c r="HG403" s="1"/>
  <c r="BW404"/>
  <c r="HC404" s="1"/>
  <c r="HG404" s="1"/>
  <c r="BW405"/>
  <c r="HC405" s="1"/>
  <c r="HG405" s="1"/>
  <c r="BW406"/>
  <c r="HC406" s="1"/>
  <c r="HG406" s="1"/>
  <c r="BW407"/>
  <c r="HC407" s="1"/>
  <c r="HG407" s="1"/>
  <c r="BW408"/>
  <c r="HC408" s="1"/>
  <c r="HG408" s="1"/>
  <c r="BW409"/>
  <c r="HC409" s="1"/>
  <c r="HG409" s="1"/>
  <c r="BW410"/>
  <c r="HC410" s="1"/>
  <c r="HG410" s="1"/>
  <c r="BW411"/>
  <c r="HC411" s="1"/>
  <c r="HG411" s="1"/>
  <c r="BW412"/>
  <c r="HC412" s="1"/>
  <c r="HG412" s="1"/>
  <c r="BW413"/>
  <c r="HC413" s="1"/>
  <c r="HG413" s="1"/>
  <c r="BW414"/>
  <c r="HC414" s="1"/>
  <c r="HG414" s="1"/>
  <c r="BW415"/>
  <c r="HC415" s="1"/>
  <c r="HG415" s="1"/>
  <c r="BW416"/>
  <c r="HC416" s="1"/>
  <c r="HG416" s="1"/>
  <c r="BW417"/>
  <c r="HC417" s="1"/>
  <c r="HG417" s="1"/>
  <c r="BW418"/>
  <c r="HC418" s="1"/>
  <c r="HG418" s="1"/>
  <c r="BW419"/>
  <c r="HC419" s="1"/>
  <c r="HG419" s="1"/>
  <c r="BW420"/>
  <c r="HC420" s="1"/>
  <c r="HG420" s="1"/>
  <c r="BW421"/>
  <c r="HC421" s="1"/>
  <c r="HG421" s="1"/>
  <c r="BW422"/>
  <c r="HC422" s="1"/>
  <c r="HG422" s="1"/>
  <c r="BW423"/>
  <c r="HC423" s="1"/>
  <c r="HG423" s="1"/>
  <c r="BW424"/>
  <c r="HC424" s="1"/>
  <c r="HG424" s="1"/>
  <c r="BW425"/>
  <c r="HC425" s="1"/>
  <c r="HG425" s="1"/>
  <c r="BW426"/>
  <c r="HC426" s="1"/>
  <c r="HG426" s="1"/>
  <c r="BW427"/>
  <c r="HC427" s="1"/>
  <c r="HG427" s="1"/>
  <c r="BW428"/>
  <c r="HC428" s="1"/>
  <c r="HG428" s="1"/>
  <c r="BW429"/>
  <c r="HC429" s="1"/>
  <c r="HG429" s="1"/>
  <c r="BW430"/>
  <c r="HC430" s="1"/>
  <c r="HG430" s="1"/>
  <c r="BW431"/>
  <c r="HC431" s="1"/>
  <c r="HG431" s="1"/>
  <c r="BW432"/>
  <c r="HC432" s="1"/>
  <c r="HG432" s="1"/>
  <c r="BW433"/>
  <c r="HC433" s="1"/>
  <c r="HG433" s="1"/>
  <c r="BW434"/>
  <c r="HC434" s="1"/>
  <c r="HG434" s="1"/>
  <c r="BW435"/>
  <c r="HC435" s="1"/>
  <c r="HG435" s="1"/>
  <c r="BW436"/>
  <c r="HC436" s="1"/>
  <c r="HG436" s="1"/>
  <c r="BW437"/>
  <c r="HC437" s="1"/>
  <c r="HG437" s="1"/>
  <c r="BW438"/>
  <c r="HC438" s="1"/>
  <c r="HG438" s="1"/>
  <c r="BW439"/>
  <c r="HC439" s="1"/>
  <c r="HG439" s="1"/>
  <c r="BW440"/>
  <c r="HC440" s="1"/>
  <c r="HG440" s="1"/>
  <c r="BW441"/>
  <c r="HC441" s="1"/>
  <c r="HG441" s="1"/>
  <c r="BW442"/>
  <c r="HC442" s="1"/>
  <c r="HG442" s="1"/>
  <c r="BW443"/>
  <c r="HC443" s="1"/>
  <c r="HG443" s="1"/>
  <c r="BW444"/>
  <c r="HC444" s="1"/>
  <c r="HG444" s="1"/>
  <c r="BW445"/>
  <c r="HC445" s="1"/>
  <c r="HG445" s="1"/>
  <c r="BW446"/>
  <c r="HC446" s="1"/>
  <c r="HG446" s="1"/>
  <c r="BW447"/>
  <c r="HC447" s="1"/>
  <c r="HG447" s="1"/>
  <c r="BW448"/>
  <c r="BW493"/>
  <c r="HC493" s="1"/>
  <c r="HG493" s="1"/>
  <c r="BW494"/>
  <c r="HC494" s="1"/>
  <c r="HG494" s="1"/>
  <c r="BW495"/>
  <c r="HC495" s="1"/>
  <c r="HG495" s="1"/>
  <c r="BW496"/>
  <c r="HC496" s="1"/>
  <c r="HG496" s="1"/>
  <c r="BW497"/>
  <c r="HC497" s="1"/>
  <c r="HG497" s="1"/>
  <c r="BW498"/>
  <c r="HC498" s="1"/>
  <c r="HG498" s="1"/>
  <c r="BW499"/>
  <c r="HC499" s="1"/>
  <c r="HG499" s="1"/>
  <c r="BW500"/>
  <c r="HC500" s="1"/>
  <c r="HG500" s="1"/>
  <c r="BW501"/>
  <c r="HC501" s="1"/>
  <c r="HG501" s="1"/>
  <c r="BW502"/>
  <c r="HC502" s="1"/>
  <c r="HG502" s="1"/>
  <c r="BW503"/>
  <c r="HC503" s="1"/>
  <c r="HG503" s="1"/>
  <c r="BW504"/>
  <c r="HC504" s="1"/>
  <c r="HG504" s="1"/>
  <c r="BW505"/>
  <c r="HC505" s="1"/>
  <c r="HG505" s="1"/>
  <c r="BW506"/>
  <c r="BW507"/>
  <c r="HC507" s="1"/>
  <c r="HG507" s="1"/>
  <c r="BW508"/>
  <c r="BT8"/>
  <c r="GN8" s="1"/>
  <c r="BT9"/>
  <c r="BT10"/>
  <c r="GN10" s="1"/>
  <c r="BT11"/>
  <c r="BT12"/>
  <c r="GN12" s="1"/>
  <c r="BT13"/>
  <c r="BT14"/>
  <c r="GN14" s="1"/>
  <c r="BT15"/>
  <c r="BT16"/>
  <c r="GN16" s="1"/>
  <c r="BT17"/>
  <c r="BT19"/>
  <c r="GN19" s="1"/>
  <c r="BT20"/>
  <c r="BT21"/>
  <c r="GN21" s="1"/>
  <c r="BT22"/>
  <c r="BT23"/>
  <c r="GN23" s="1"/>
  <c r="BT24"/>
  <c r="BT25"/>
  <c r="GN25" s="1"/>
  <c r="BT26"/>
  <c r="BT27"/>
  <c r="GN27" s="1"/>
  <c r="BT28"/>
  <c r="BT29"/>
  <c r="GN29" s="1"/>
  <c r="BT30"/>
  <c r="BT32"/>
  <c r="GN32" s="1"/>
  <c r="BT33"/>
  <c r="BT35"/>
  <c r="GN35" s="1"/>
  <c r="BT36"/>
  <c r="BT37"/>
  <c r="GN37" s="1"/>
  <c r="BT38"/>
  <c r="BT39"/>
  <c r="GN39" s="1"/>
  <c r="BT40"/>
  <c r="BT41"/>
  <c r="GN41" s="1"/>
  <c r="BT42"/>
  <c r="BT43"/>
  <c r="GN43" s="1"/>
  <c r="BT44"/>
  <c r="BT45"/>
  <c r="GN45" s="1"/>
  <c r="BT46"/>
  <c r="BT47"/>
  <c r="GN47" s="1"/>
  <c r="BT48"/>
  <c r="BT49"/>
  <c r="GN49" s="1"/>
  <c r="BT50"/>
  <c r="BT51"/>
  <c r="GN51" s="1"/>
  <c r="BT84"/>
  <c r="BT85"/>
  <c r="GN85" s="1"/>
  <c r="BT86"/>
  <c r="BT87"/>
  <c r="GN87" s="1"/>
  <c r="BT88"/>
  <c r="BT89"/>
  <c r="GN89" s="1"/>
  <c r="BT90"/>
  <c r="BT91"/>
  <c r="GN91" s="1"/>
  <c r="BT92"/>
  <c r="BT93"/>
  <c r="GN93" s="1"/>
  <c r="BT94"/>
  <c r="BT95"/>
  <c r="GN95" s="1"/>
  <c r="BT96"/>
  <c r="BT97"/>
  <c r="GN97" s="1"/>
  <c r="BT98"/>
  <c r="BT99"/>
  <c r="GN99" s="1"/>
  <c r="BT100"/>
  <c r="BT101"/>
  <c r="GN101" s="1"/>
  <c r="BT102"/>
  <c r="BT103"/>
  <c r="GN103" s="1"/>
  <c r="BT104"/>
  <c r="BT105"/>
  <c r="GN105" s="1"/>
  <c r="BT106"/>
  <c r="BT107"/>
  <c r="GN107" s="1"/>
  <c r="BT108"/>
  <c r="BT109"/>
  <c r="GN109" s="1"/>
  <c r="BT110"/>
  <c r="BT111"/>
  <c r="GN111" s="1"/>
  <c r="BT112"/>
  <c r="BT113"/>
  <c r="GN113" s="1"/>
  <c r="BT114"/>
  <c r="BT115"/>
  <c r="GN115" s="1"/>
  <c r="BT116"/>
  <c r="BT117"/>
  <c r="GN117" s="1"/>
  <c r="BT118"/>
  <c r="BT119"/>
  <c r="GN119" s="1"/>
  <c r="BT120"/>
  <c r="BT121"/>
  <c r="GN121" s="1"/>
  <c r="BT122"/>
  <c r="BT123"/>
  <c r="GN123" s="1"/>
  <c r="BT124"/>
  <c r="BT125"/>
  <c r="GN125" s="1"/>
  <c r="BT126"/>
  <c r="BT127"/>
  <c r="GN127" s="1"/>
  <c r="BT128"/>
  <c r="BT129"/>
  <c r="GN129" s="1"/>
  <c r="BT130"/>
  <c r="BT131"/>
  <c r="GN131" s="1"/>
  <c r="BT132"/>
  <c r="BT133"/>
  <c r="GN133" s="1"/>
  <c r="BT134"/>
  <c r="GN134" s="1"/>
  <c r="BT135"/>
  <c r="GN135" s="1"/>
  <c r="GR135" s="1"/>
  <c r="BT136"/>
  <c r="GN136" s="1"/>
  <c r="GR136" s="1"/>
  <c r="BT137"/>
  <c r="GN137" s="1"/>
  <c r="GR137" s="1"/>
  <c r="BT138"/>
  <c r="GN138" s="1"/>
  <c r="GR138" s="1"/>
  <c r="BT139"/>
  <c r="GN139" s="1"/>
  <c r="GR139" s="1"/>
  <c r="BT140"/>
  <c r="GN140" s="1"/>
  <c r="GR140" s="1"/>
  <c r="BT141"/>
  <c r="GN141" s="1"/>
  <c r="GR141" s="1"/>
  <c r="BT142"/>
  <c r="GN142" s="1"/>
  <c r="GR142" s="1"/>
  <c r="BT143"/>
  <c r="GN143" s="1"/>
  <c r="GR143" s="1"/>
  <c r="BT144"/>
  <c r="GN144" s="1"/>
  <c r="GR144" s="1"/>
  <c r="BT145"/>
  <c r="GN145" s="1"/>
  <c r="GR145" s="1"/>
  <c r="BT146"/>
  <c r="GN146" s="1"/>
  <c r="GR146" s="1"/>
  <c r="BT147"/>
  <c r="GN147" s="1"/>
  <c r="GR147" s="1"/>
  <c r="BT148"/>
  <c r="GN148" s="1"/>
  <c r="GR148" s="1"/>
  <c r="BT149"/>
  <c r="GN149" s="1"/>
  <c r="GR149" s="1"/>
  <c r="BT150"/>
  <c r="GN150" s="1"/>
  <c r="GR150" s="1"/>
  <c r="BT151"/>
  <c r="GN151" s="1"/>
  <c r="GR151" s="1"/>
  <c r="BT152"/>
  <c r="GN152" s="1"/>
  <c r="GR152" s="1"/>
  <c r="BT153"/>
  <c r="GN153" s="1"/>
  <c r="GR153" s="1"/>
  <c r="BT154"/>
  <c r="GN154" s="1"/>
  <c r="GR154" s="1"/>
  <c r="BT155"/>
  <c r="GN155" s="1"/>
  <c r="GR155" s="1"/>
  <c r="BT156"/>
  <c r="GN156" s="1"/>
  <c r="GR156" s="1"/>
  <c r="BT157"/>
  <c r="GN157" s="1"/>
  <c r="GR157" s="1"/>
  <c r="BT158"/>
  <c r="GN158" s="1"/>
  <c r="BT159"/>
  <c r="GN159" s="1"/>
  <c r="BT160"/>
  <c r="GN160" s="1"/>
  <c r="BT161"/>
  <c r="GN161" s="1"/>
  <c r="BT162"/>
  <c r="GN162" s="1"/>
  <c r="BT163"/>
  <c r="GN163" s="1"/>
  <c r="BT164"/>
  <c r="GN164" s="1"/>
  <c r="BT165"/>
  <c r="GN165" s="1"/>
  <c r="BT166"/>
  <c r="BT167"/>
  <c r="GN167" s="1"/>
  <c r="BT168"/>
  <c r="BT169"/>
  <c r="GN169" s="1"/>
  <c r="BT170"/>
  <c r="BT171"/>
  <c r="GN171" s="1"/>
  <c r="BT172"/>
  <c r="BT173"/>
  <c r="GN173" s="1"/>
  <c r="BT174"/>
  <c r="BT175"/>
  <c r="GN175" s="1"/>
  <c r="BT176"/>
  <c r="BT177"/>
  <c r="GN177" s="1"/>
  <c r="BT178"/>
  <c r="BT179"/>
  <c r="GN179" s="1"/>
  <c r="BT180"/>
  <c r="BT181"/>
  <c r="GN181" s="1"/>
  <c r="BT182"/>
  <c r="BT183"/>
  <c r="GN183" s="1"/>
  <c r="BT184"/>
  <c r="BT185"/>
  <c r="GN185" s="1"/>
  <c r="BT186"/>
  <c r="BT187"/>
  <c r="GN187" s="1"/>
  <c r="BT188"/>
  <c r="BT189"/>
  <c r="GN189" s="1"/>
  <c r="BT190"/>
  <c r="BT191"/>
  <c r="GN191" s="1"/>
  <c r="BT192"/>
  <c r="BT193"/>
  <c r="GN193" s="1"/>
  <c r="BT194"/>
  <c r="BT195"/>
  <c r="GN195" s="1"/>
  <c r="BT196"/>
  <c r="BT197"/>
  <c r="GN197" s="1"/>
  <c r="BT198"/>
  <c r="BT199"/>
  <c r="GN199" s="1"/>
  <c r="BT200"/>
  <c r="BT201"/>
  <c r="GN201" s="1"/>
  <c r="BT202"/>
  <c r="BT203"/>
  <c r="GN203" s="1"/>
  <c r="BT204"/>
  <c r="BT205"/>
  <c r="GN205" s="1"/>
  <c r="BT206"/>
  <c r="BT207"/>
  <c r="GN207" s="1"/>
  <c r="BT208"/>
  <c r="BT209"/>
  <c r="GN209" s="1"/>
  <c r="BT210"/>
  <c r="BT211"/>
  <c r="GN211" s="1"/>
  <c r="BT212"/>
  <c r="BT213"/>
  <c r="GN213" s="1"/>
  <c r="BT214"/>
  <c r="BT215"/>
  <c r="GN215" s="1"/>
  <c r="BT216"/>
  <c r="BT217"/>
  <c r="GN217" s="1"/>
  <c r="BT218"/>
  <c r="BT219"/>
  <c r="GN219" s="1"/>
  <c r="BT220"/>
  <c r="BT221"/>
  <c r="GN221" s="1"/>
  <c r="BT222"/>
  <c r="BT223"/>
  <c r="GN223" s="1"/>
  <c r="BT224"/>
  <c r="BT225"/>
  <c r="GN225" s="1"/>
  <c r="BT226"/>
  <c r="BT227"/>
  <c r="GN227" s="1"/>
  <c r="BT228"/>
  <c r="BT229"/>
  <c r="GN229" s="1"/>
  <c r="BT230"/>
  <c r="BT231"/>
  <c r="GN231" s="1"/>
  <c r="BT232"/>
  <c r="BT233"/>
  <c r="GN233" s="1"/>
  <c r="BT234"/>
  <c r="BT235"/>
  <c r="GN235" s="1"/>
  <c r="BT236"/>
  <c r="BT237"/>
  <c r="GN237" s="1"/>
  <c r="BT238"/>
  <c r="BT239"/>
  <c r="GN239" s="1"/>
  <c r="BT240"/>
  <c r="BT241"/>
  <c r="GN241" s="1"/>
  <c r="BT242"/>
  <c r="BT243"/>
  <c r="GN243" s="1"/>
  <c r="BT244"/>
  <c r="BT245"/>
  <c r="GN245" s="1"/>
  <c r="BT246"/>
  <c r="BT247"/>
  <c r="GN247" s="1"/>
  <c r="BT248"/>
  <c r="BT249"/>
  <c r="GN249" s="1"/>
  <c r="BT250"/>
  <c r="BT251"/>
  <c r="GN251" s="1"/>
  <c r="BT252"/>
  <c r="BT253"/>
  <c r="GN253" s="1"/>
  <c r="BT254"/>
  <c r="BT255"/>
  <c r="GN255" s="1"/>
  <c r="BT256"/>
  <c r="BT257"/>
  <c r="GN257" s="1"/>
  <c r="BT258"/>
  <c r="BT259"/>
  <c r="GN259" s="1"/>
  <c r="BT260"/>
  <c r="BT261"/>
  <c r="GN261" s="1"/>
  <c r="BT262"/>
  <c r="BT263"/>
  <c r="GN263" s="1"/>
  <c r="BT264"/>
  <c r="BT265"/>
  <c r="GN265" s="1"/>
  <c r="BT294"/>
  <c r="BT295"/>
  <c r="CZ295" s="1"/>
  <c r="BT296"/>
  <c r="BT297"/>
  <c r="CZ297" s="1"/>
  <c r="BT298"/>
  <c r="BT299"/>
  <c r="GN299" s="1"/>
  <c r="BT300"/>
  <c r="BT301"/>
  <c r="GN301" s="1"/>
  <c r="BT302"/>
  <c r="BT303"/>
  <c r="GN303" s="1"/>
  <c r="BT304"/>
  <c r="BT305"/>
  <c r="GN305" s="1"/>
  <c r="BT306"/>
  <c r="BT307"/>
  <c r="GN307" s="1"/>
  <c r="BT308"/>
  <c r="BT309"/>
  <c r="GN309" s="1"/>
  <c r="BT310"/>
  <c r="BT311"/>
  <c r="GN311" s="1"/>
  <c r="BT312"/>
  <c r="BT313"/>
  <c r="GN313" s="1"/>
  <c r="BT314"/>
  <c r="BT315"/>
  <c r="GN315" s="1"/>
  <c r="BT316"/>
  <c r="BT317"/>
  <c r="GN317" s="1"/>
  <c r="BT318"/>
  <c r="BT319"/>
  <c r="GN319" s="1"/>
  <c r="BT320"/>
  <c r="BT321"/>
  <c r="GN321" s="1"/>
  <c r="BT322"/>
  <c r="BT323"/>
  <c r="GN323" s="1"/>
  <c r="BT324"/>
  <c r="BT325"/>
  <c r="GN325" s="1"/>
  <c r="BT326"/>
  <c r="BT327"/>
  <c r="GN327" s="1"/>
  <c r="BT328"/>
  <c r="BT329"/>
  <c r="GN329" s="1"/>
  <c r="BT330"/>
  <c r="BT331"/>
  <c r="GN331" s="1"/>
  <c r="BT332"/>
  <c r="BT333"/>
  <c r="GN333" s="1"/>
  <c r="BT334"/>
  <c r="BT335"/>
  <c r="GN335" s="1"/>
  <c r="BT336"/>
  <c r="BT337"/>
  <c r="GN337" s="1"/>
  <c r="BT338"/>
  <c r="BT339"/>
  <c r="GN339" s="1"/>
  <c r="BT340"/>
  <c r="BT341"/>
  <c r="GN341" s="1"/>
  <c r="BT342"/>
  <c r="BT343"/>
  <c r="GN343" s="1"/>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GN447" s="1"/>
  <c r="BT448"/>
  <c r="BT491"/>
  <c r="GN491" s="1"/>
  <c r="BT492"/>
  <c r="BT493"/>
  <c r="GN493" s="1"/>
  <c r="BT494"/>
  <c r="BT495"/>
  <c r="BT496"/>
  <c r="BT497"/>
  <c r="BT498"/>
  <c r="BT499"/>
  <c r="BT500"/>
  <c r="BT501"/>
  <c r="BT502"/>
  <c r="BT503"/>
  <c r="BT504"/>
  <c r="BT505"/>
  <c r="BT506"/>
  <c r="BT507"/>
  <c r="BT508"/>
  <c r="BS8"/>
  <c r="BS9"/>
  <c r="BS10"/>
  <c r="BS11"/>
  <c r="BS12"/>
  <c r="BS13"/>
  <c r="BS14"/>
  <c r="BS15"/>
  <c r="BS16"/>
  <c r="BS17"/>
  <c r="BS19"/>
  <c r="BS20"/>
  <c r="BS21"/>
  <c r="BS22"/>
  <c r="BS23"/>
  <c r="BS24"/>
  <c r="BS25"/>
  <c r="BS26"/>
  <c r="BS27"/>
  <c r="BS28"/>
  <c r="BS29"/>
  <c r="BS30"/>
  <c r="BS32"/>
  <c r="BS33"/>
  <c r="BS35"/>
  <c r="BS36"/>
  <c r="BS37"/>
  <c r="BS38"/>
  <c r="BS39"/>
  <c r="BS40"/>
  <c r="BS41"/>
  <c r="BS42"/>
  <c r="BS43"/>
  <c r="BS44"/>
  <c r="BS45"/>
  <c r="BS46"/>
  <c r="BS47"/>
  <c r="BS48"/>
  <c r="BS49"/>
  <c r="BS50"/>
  <c r="BS51"/>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GM134" s="1"/>
  <c r="BS135"/>
  <c r="BS136"/>
  <c r="BS137"/>
  <c r="BS138"/>
  <c r="BS139"/>
  <c r="BS140"/>
  <c r="BS141"/>
  <c r="BS142"/>
  <c r="BS143"/>
  <c r="BS144"/>
  <c r="BS145"/>
  <c r="BS146"/>
  <c r="BS147"/>
  <c r="BS148"/>
  <c r="BS149"/>
  <c r="BS150"/>
  <c r="BS151"/>
  <c r="BS152"/>
  <c r="BS153"/>
  <c r="BS154"/>
  <c r="BS155"/>
  <c r="BS156"/>
  <c r="BS157"/>
  <c r="BS158"/>
  <c r="GM158" s="1"/>
  <c r="GQ158" s="1"/>
  <c r="BS159"/>
  <c r="BS160"/>
  <c r="GM160" s="1"/>
  <c r="GQ160" s="1"/>
  <c r="BS161"/>
  <c r="BS162"/>
  <c r="GM162" s="1"/>
  <c r="GQ162" s="1"/>
  <c r="BS163"/>
  <c r="BS164"/>
  <c r="GM164" s="1"/>
  <c r="GQ164" s="1"/>
  <c r="BS165"/>
  <c r="BS166"/>
  <c r="GM166" s="1"/>
  <c r="GQ166" s="1"/>
  <c r="BS167"/>
  <c r="BS168"/>
  <c r="GM168" s="1"/>
  <c r="GQ168" s="1"/>
  <c r="BS169"/>
  <c r="BS170"/>
  <c r="GM170" s="1"/>
  <c r="GQ170" s="1"/>
  <c r="BS171"/>
  <c r="BS172"/>
  <c r="GM172" s="1"/>
  <c r="GQ172" s="1"/>
  <c r="BS173"/>
  <c r="BS174"/>
  <c r="GM174" s="1"/>
  <c r="GQ174" s="1"/>
  <c r="BS175"/>
  <c r="BS176"/>
  <c r="GM176" s="1"/>
  <c r="GQ176" s="1"/>
  <c r="BS177"/>
  <c r="BS178"/>
  <c r="GM178" s="1"/>
  <c r="GQ178" s="1"/>
  <c r="BS179"/>
  <c r="BS180"/>
  <c r="GM180" s="1"/>
  <c r="GQ180" s="1"/>
  <c r="BS181"/>
  <c r="BS182"/>
  <c r="GM182" s="1"/>
  <c r="GQ182" s="1"/>
  <c r="BS183"/>
  <c r="BS184"/>
  <c r="GM184" s="1"/>
  <c r="GQ184" s="1"/>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91"/>
  <c r="BS492"/>
  <c r="BS493"/>
  <c r="BS494"/>
  <c r="BS495"/>
  <c r="BS496"/>
  <c r="BS497"/>
  <c r="BS498"/>
  <c r="BS499"/>
  <c r="BS500"/>
  <c r="BS501"/>
  <c r="BS502"/>
  <c r="BS503"/>
  <c r="BS504"/>
  <c r="BS505"/>
  <c r="BS506"/>
  <c r="BS507"/>
  <c r="BS508"/>
  <c r="BP8"/>
  <c r="BP9"/>
  <c r="BP10"/>
  <c r="BP11"/>
  <c r="BP12"/>
  <c r="BP13"/>
  <c r="BP14"/>
  <c r="BP15"/>
  <c r="BP16"/>
  <c r="BP17"/>
  <c r="BP19"/>
  <c r="BP20"/>
  <c r="BP21"/>
  <c r="BP22"/>
  <c r="BP23"/>
  <c r="BP24"/>
  <c r="BP25"/>
  <c r="BP26"/>
  <c r="BP27"/>
  <c r="BP28"/>
  <c r="BP29"/>
  <c r="BP30"/>
  <c r="BP32"/>
  <c r="BP33"/>
  <c r="BP35"/>
  <c r="BP36"/>
  <c r="BP37"/>
  <c r="BP38"/>
  <c r="BP39"/>
  <c r="BP40"/>
  <c r="BP41"/>
  <c r="BP42"/>
  <c r="BP43"/>
  <c r="BP44"/>
  <c r="BP45"/>
  <c r="BP46"/>
  <c r="BP47"/>
  <c r="BP48"/>
  <c r="BP49"/>
  <c r="BP50"/>
  <c r="BP51"/>
  <c r="BP83"/>
  <c r="BP84"/>
  <c r="BP85"/>
  <c r="BP86"/>
  <c r="BP87"/>
  <c r="BP88"/>
  <c r="BP89"/>
  <c r="BP90"/>
  <c r="BP91"/>
  <c r="BP92"/>
  <c r="BP93"/>
  <c r="BP94"/>
  <c r="BP95"/>
  <c r="BP96"/>
  <c r="BP97"/>
  <c r="BP98"/>
  <c r="BP99"/>
  <c r="BP100"/>
  <c r="BP101"/>
  <c r="BP102"/>
  <c r="BP103"/>
  <c r="BP104"/>
  <c r="BP105"/>
  <c r="BP106"/>
  <c r="BP107"/>
  <c r="BP108"/>
  <c r="BP109"/>
  <c r="BP110"/>
  <c r="BP111"/>
  <c r="BP112"/>
  <c r="BP113"/>
  <c r="BP114"/>
  <c r="BP115"/>
  <c r="BP116"/>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98"/>
  <c r="BP299"/>
  <c r="BP300"/>
  <c r="BP301"/>
  <c r="BP302"/>
  <c r="BP303"/>
  <c r="BP304"/>
  <c r="BP305"/>
  <c r="BP306"/>
  <c r="BP307"/>
  <c r="BP308"/>
  <c r="BP309"/>
  <c r="BP310"/>
  <c r="BP311"/>
  <c r="BP312"/>
  <c r="BP313"/>
  <c r="BP314"/>
  <c r="BP315"/>
  <c r="BP316"/>
  <c r="BP317"/>
  <c r="BP318"/>
  <c r="BP319"/>
  <c r="BP320"/>
  <c r="BP321"/>
  <c r="BP322"/>
  <c r="BP323"/>
  <c r="BP324"/>
  <c r="BP325"/>
  <c r="BP326"/>
  <c r="BP327"/>
  <c r="BP328"/>
  <c r="BP329"/>
  <c r="BP330"/>
  <c r="BP331"/>
  <c r="BP332"/>
  <c r="BP333"/>
  <c r="BP334"/>
  <c r="BP335"/>
  <c r="BP336"/>
  <c r="BP337"/>
  <c r="BP338"/>
  <c r="BP339"/>
  <c r="BP340"/>
  <c r="BP341"/>
  <c r="BP342"/>
  <c r="BP343"/>
  <c r="BP344"/>
  <c r="BP345"/>
  <c r="BP346"/>
  <c r="BP347"/>
  <c r="BP348"/>
  <c r="BP349"/>
  <c r="BP350"/>
  <c r="BP351"/>
  <c r="BP352"/>
  <c r="BP353"/>
  <c r="BP354"/>
  <c r="BP355"/>
  <c r="BP356"/>
  <c r="BP357"/>
  <c r="BP358"/>
  <c r="BP359"/>
  <c r="BP360"/>
  <c r="BP361"/>
  <c r="BP362"/>
  <c r="BP363"/>
  <c r="BP364"/>
  <c r="BP365"/>
  <c r="BP366"/>
  <c r="BP367"/>
  <c r="BP368"/>
  <c r="BP369"/>
  <c r="BP370"/>
  <c r="BP371"/>
  <c r="BP372"/>
  <c r="BP373"/>
  <c r="BP374"/>
  <c r="BP375"/>
  <c r="BP376"/>
  <c r="BP377"/>
  <c r="BP378"/>
  <c r="BP379"/>
  <c r="BP380"/>
  <c r="BP381"/>
  <c r="BP382"/>
  <c r="BP383"/>
  <c r="BP384"/>
  <c r="BP385"/>
  <c r="BP386"/>
  <c r="BP387"/>
  <c r="BP388"/>
  <c r="BP389"/>
  <c r="BP390"/>
  <c r="BP391"/>
  <c r="BP392"/>
  <c r="BP393"/>
  <c r="BP394"/>
  <c r="BP395"/>
  <c r="BP396"/>
  <c r="BP397"/>
  <c r="BP398"/>
  <c r="BP399"/>
  <c r="BP400"/>
  <c r="BP401"/>
  <c r="BP402"/>
  <c r="BP403"/>
  <c r="BP404"/>
  <c r="BP405"/>
  <c r="BP406"/>
  <c r="BP407"/>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CV490"/>
  <c r="BP491"/>
  <c r="BP492"/>
  <c r="BP493"/>
  <c r="BP494"/>
  <c r="BP495"/>
  <c r="BP496"/>
  <c r="BP497"/>
  <c r="BP498"/>
  <c r="BP499"/>
  <c r="BP500"/>
  <c r="BP501"/>
  <c r="BP502"/>
  <c r="BP503"/>
  <c r="BP504"/>
  <c r="BP505"/>
  <c r="BP506"/>
  <c r="BP507"/>
  <c r="BP508"/>
  <c r="BO8"/>
  <c r="BO9"/>
  <c r="BO10"/>
  <c r="BO11"/>
  <c r="BO12"/>
  <c r="BO13"/>
  <c r="BO14"/>
  <c r="BO15"/>
  <c r="BO16"/>
  <c r="BO17"/>
  <c r="BO19"/>
  <c r="BO20"/>
  <c r="BO21"/>
  <c r="BO22"/>
  <c r="BO23"/>
  <c r="BO24"/>
  <c r="BO25"/>
  <c r="BO26"/>
  <c r="BO27"/>
  <c r="BO28"/>
  <c r="BO29"/>
  <c r="BO30"/>
  <c r="BO32"/>
  <c r="BO33"/>
  <c r="BO35"/>
  <c r="BO36"/>
  <c r="BO37"/>
  <c r="BO38"/>
  <c r="BO39"/>
  <c r="BO40"/>
  <c r="BO41"/>
  <c r="BO42"/>
  <c r="BO43"/>
  <c r="BO44"/>
  <c r="BO45"/>
  <c r="BO46"/>
  <c r="BO47"/>
  <c r="BO48"/>
  <c r="BO49"/>
  <c r="BO50"/>
  <c r="BO51"/>
  <c r="BO83"/>
  <c r="BO84"/>
  <c r="BO85"/>
  <c r="BO86"/>
  <c r="BO87"/>
  <c r="BO88"/>
  <c r="BO89"/>
  <c r="BO90"/>
  <c r="BO91"/>
  <c r="BO92"/>
  <c r="BO93"/>
  <c r="BO94"/>
  <c r="BO95"/>
  <c r="BO96"/>
  <c r="BO97"/>
  <c r="BO98"/>
  <c r="BO99"/>
  <c r="BO100"/>
  <c r="BO101"/>
  <c r="BO102"/>
  <c r="BO103"/>
  <c r="BO104"/>
  <c r="BO105"/>
  <c r="BO106"/>
  <c r="BO107"/>
  <c r="BO108"/>
  <c r="BO109"/>
  <c r="BO110"/>
  <c r="BO111"/>
  <c r="BO112"/>
  <c r="BO113"/>
  <c r="BO114"/>
  <c r="BO115"/>
  <c r="BO116"/>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GE158" s="1"/>
  <c r="BO159"/>
  <c r="GE159" s="1"/>
  <c r="BO160"/>
  <c r="GE160" s="1"/>
  <c r="BO161"/>
  <c r="GE161" s="1"/>
  <c r="BO162"/>
  <c r="GE162" s="1"/>
  <c r="BO163"/>
  <c r="GE163" s="1"/>
  <c r="BO164"/>
  <c r="BO165"/>
  <c r="BO166"/>
  <c r="BO167"/>
  <c r="CU167" s="1"/>
  <c r="BO168"/>
  <c r="BO169"/>
  <c r="CU169" s="1"/>
  <c r="BO170"/>
  <c r="BO171"/>
  <c r="CU171" s="1"/>
  <c r="BO172"/>
  <c r="BO173"/>
  <c r="CU173" s="1"/>
  <c r="BO174"/>
  <c r="BO175"/>
  <c r="CU175" s="1"/>
  <c r="BO176"/>
  <c r="BO177"/>
  <c r="CU177" s="1"/>
  <c r="BO178"/>
  <c r="BO179"/>
  <c r="CU179" s="1"/>
  <c r="BO180"/>
  <c r="BO181"/>
  <c r="CU181" s="1"/>
  <c r="BO182"/>
  <c r="BO183"/>
  <c r="CU183" s="1"/>
  <c r="BO184"/>
  <c r="BO185"/>
  <c r="CU185" s="1"/>
  <c r="BO186"/>
  <c r="CU186" s="1"/>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98"/>
  <c r="BO299"/>
  <c r="BO300"/>
  <c r="BO301"/>
  <c r="BO302"/>
  <c r="BO303"/>
  <c r="BO304"/>
  <c r="BO305"/>
  <c r="BO306"/>
  <c r="BO307"/>
  <c r="BO308"/>
  <c r="BO309"/>
  <c r="BO310"/>
  <c r="BO311"/>
  <c r="BO312"/>
  <c r="BO313"/>
  <c r="BO314"/>
  <c r="BO315"/>
  <c r="BO316"/>
  <c r="BO317"/>
  <c r="BO318"/>
  <c r="BO319"/>
  <c r="BO320"/>
  <c r="BO321"/>
  <c r="BO322"/>
  <c r="BO323"/>
  <c r="BO324"/>
  <c r="BO325"/>
  <c r="BO326"/>
  <c r="BO327"/>
  <c r="BO328"/>
  <c r="BO329"/>
  <c r="BO330"/>
  <c r="BO331"/>
  <c r="BO332"/>
  <c r="BO333"/>
  <c r="BO334"/>
  <c r="BO335"/>
  <c r="BO336"/>
  <c r="BO337"/>
  <c r="BO338"/>
  <c r="BO339"/>
  <c r="BO340"/>
  <c r="BO341"/>
  <c r="BO342"/>
  <c r="BO343"/>
  <c r="BO344"/>
  <c r="BO345"/>
  <c r="BO346"/>
  <c r="BO347"/>
  <c r="BO348"/>
  <c r="BO349"/>
  <c r="BO350"/>
  <c r="BO351"/>
  <c r="BO352"/>
  <c r="BO353"/>
  <c r="BO354"/>
  <c r="BO355"/>
  <c r="BO356"/>
  <c r="BO357"/>
  <c r="BO358"/>
  <c r="BO359"/>
  <c r="BO360"/>
  <c r="BO361"/>
  <c r="BO362"/>
  <c r="BO363"/>
  <c r="BO364"/>
  <c r="BO365"/>
  <c r="BO366"/>
  <c r="BO367"/>
  <c r="BO368"/>
  <c r="BO369"/>
  <c r="BO370"/>
  <c r="BO371"/>
  <c r="BO372"/>
  <c r="BO373"/>
  <c r="BO374"/>
  <c r="BO375"/>
  <c r="BO376"/>
  <c r="BO377"/>
  <c r="BO378"/>
  <c r="BO379"/>
  <c r="BO380"/>
  <c r="BO381"/>
  <c r="BO382"/>
  <c r="BO383"/>
  <c r="BO384"/>
  <c r="BO385"/>
  <c r="BO386"/>
  <c r="BO387"/>
  <c r="BO388"/>
  <c r="BO389"/>
  <c r="BO390"/>
  <c r="BO391"/>
  <c r="BO392"/>
  <c r="BO393"/>
  <c r="BO394"/>
  <c r="BO395"/>
  <c r="BO396"/>
  <c r="BO397"/>
  <c r="BO398"/>
  <c r="BO399"/>
  <c r="BO400"/>
  <c r="BO401"/>
  <c r="BO402"/>
  <c r="BO403"/>
  <c r="BO404"/>
  <c r="BO405"/>
  <c r="BO406"/>
  <c r="BO407"/>
  <c r="BO408"/>
  <c r="BO409"/>
  <c r="BO410"/>
  <c r="BO411"/>
  <c r="BO412"/>
  <c r="BO413"/>
  <c r="BO414"/>
  <c r="BO415"/>
  <c r="BO416"/>
  <c r="BO417"/>
  <c r="BO418"/>
  <c r="BO419"/>
  <c r="BO420"/>
  <c r="BO421"/>
  <c r="BO422"/>
  <c r="BO423"/>
  <c r="BO424"/>
  <c r="BO425"/>
  <c r="BO426"/>
  <c r="BO427"/>
  <c r="BO428"/>
  <c r="BO429"/>
  <c r="BO430"/>
  <c r="BO431"/>
  <c r="BO432"/>
  <c r="BO433"/>
  <c r="BO434"/>
  <c r="BO435"/>
  <c r="BO436"/>
  <c r="BO437"/>
  <c r="BO438"/>
  <c r="BO439"/>
  <c r="BO440"/>
  <c r="BO441"/>
  <c r="BO442"/>
  <c r="BO443"/>
  <c r="BO444"/>
  <c r="BO445"/>
  <c r="BO446"/>
  <c r="BO447"/>
  <c r="BO448"/>
  <c r="BO491"/>
  <c r="BO492"/>
  <c r="BO493"/>
  <c r="BO494"/>
  <c r="BO495"/>
  <c r="BO496"/>
  <c r="BO497"/>
  <c r="BO498"/>
  <c r="BO499"/>
  <c r="BO500"/>
  <c r="BO501"/>
  <c r="BO502"/>
  <c r="BO503"/>
  <c r="BO504"/>
  <c r="BO505"/>
  <c r="BO506"/>
  <c r="BO507"/>
  <c r="BO508"/>
  <c r="BH8"/>
  <c r="BH9"/>
  <c r="BH10"/>
  <c r="BH11"/>
  <c r="BH12"/>
  <c r="BH13"/>
  <c r="BH14"/>
  <c r="BH15"/>
  <c r="BH16"/>
  <c r="BH17"/>
  <c r="BH19"/>
  <c r="BH20"/>
  <c r="BH21"/>
  <c r="BH22"/>
  <c r="BH23"/>
  <c r="BH24"/>
  <c r="BH25"/>
  <c r="BH26"/>
  <c r="BH27"/>
  <c r="BH28"/>
  <c r="BH29"/>
  <c r="BH30"/>
  <c r="BH32"/>
  <c r="BH33"/>
  <c r="BH35"/>
  <c r="BH36"/>
  <c r="BH37"/>
  <c r="BH38"/>
  <c r="BH39"/>
  <c r="BH40"/>
  <c r="BH41"/>
  <c r="BH42"/>
  <c r="BH43"/>
  <c r="BH44"/>
  <c r="BH45"/>
  <c r="BH46"/>
  <c r="BH47"/>
  <c r="BH48"/>
  <c r="BH49"/>
  <c r="BH50"/>
  <c r="BH51"/>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95"/>
  <c r="BH296"/>
  <c r="BH297"/>
  <c r="BH298"/>
  <c r="BH299"/>
  <c r="BH300"/>
  <c r="BH301"/>
  <c r="BH302"/>
  <c r="BH303"/>
  <c r="BH304"/>
  <c r="BH305"/>
  <c r="BH306"/>
  <c r="BH307"/>
  <c r="BH308"/>
  <c r="BH309"/>
  <c r="BH310"/>
  <c r="BH311"/>
  <c r="BH312"/>
  <c r="BH313"/>
  <c r="BH314"/>
  <c r="BH315"/>
  <c r="BH316"/>
  <c r="BH317"/>
  <c r="BH318"/>
  <c r="BH319"/>
  <c r="BH320"/>
  <c r="BH321"/>
  <c r="BH322"/>
  <c r="BH323"/>
  <c r="BH324"/>
  <c r="BH325"/>
  <c r="BH326"/>
  <c r="BH327"/>
  <c r="BH328"/>
  <c r="BH329"/>
  <c r="BH330"/>
  <c r="BH331"/>
  <c r="BH332"/>
  <c r="BH333"/>
  <c r="BH334"/>
  <c r="BH335"/>
  <c r="BH336"/>
  <c r="BH337"/>
  <c r="BH338"/>
  <c r="BH339"/>
  <c r="BH340"/>
  <c r="BH341"/>
  <c r="BH342"/>
  <c r="BH343"/>
  <c r="BH344"/>
  <c r="BH345"/>
  <c r="BH346"/>
  <c r="BH347"/>
  <c r="BH348"/>
  <c r="BH349"/>
  <c r="BH350"/>
  <c r="BH351"/>
  <c r="BH352"/>
  <c r="BH353"/>
  <c r="BH354"/>
  <c r="BH355"/>
  <c r="BH356"/>
  <c r="BH357"/>
  <c r="BH358"/>
  <c r="BH359"/>
  <c r="BH360"/>
  <c r="BH361"/>
  <c r="BH362"/>
  <c r="BH363"/>
  <c r="BH364"/>
  <c r="BH365"/>
  <c r="BH366"/>
  <c r="BH367"/>
  <c r="BH368"/>
  <c r="BH369"/>
  <c r="BH370"/>
  <c r="BH371"/>
  <c r="BH372"/>
  <c r="BH373"/>
  <c r="BH374"/>
  <c r="BH375"/>
  <c r="BH376"/>
  <c r="BH377"/>
  <c r="BH378"/>
  <c r="BH379"/>
  <c r="BH380"/>
  <c r="BH381"/>
  <c r="BH382"/>
  <c r="BH383"/>
  <c r="BH384"/>
  <c r="BH385"/>
  <c r="BH386"/>
  <c r="BH387"/>
  <c r="BH388"/>
  <c r="BH389"/>
  <c r="BH390"/>
  <c r="BH391"/>
  <c r="BH392"/>
  <c r="BH393"/>
  <c r="BH394"/>
  <c r="BH395"/>
  <c r="BH396"/>
  <c r="BH397"/>
  <c r="BH398"/>
  <c r="BH399"/>
  <c r="BH400"/>
  <c r="BH401"/>
  <c r="BH402"/>
  <c r="BH403"/>
  <c r="BH404"/>
  <c r="BH405"/>
  <c r="BH406"/>
  <c r="BH407"/>
  <c r="BH408"/>
  <c r="BH409"/>
  <c r="BH410"/>
  <c r="BH411"/>
  <c r="BH412"/>
  <c r="BH413"/>
  <c r="BH414"/>
  <c r="BH415"/>
  <c r="BH416"/>
  <c r="BH417"/>
  <c r="BH418"/>
  <c r="BH419"/>
  <c r="BH420"/>
  <c r="BH421"/>
  <c r="BH422"/>
  <c r="BH423"/>
  <c r="BH424"/>
  <c r="BH425"/>
  <c r="BH426"/>
  <c r="BH427"/>
  <c r="BH428"/>
  <c r="BH429"/>
  <c r="BH430"/>
  <c r="BH431"/>
  <c r="BH432"/>
  <c r="BH433"/>
  <c r="BH434"/>
  <c r="BH435"/>
  <c r="BH436"/>
  <c r="BH437"/>
  <c r="BH438"/>
  <c r="BH439"/>
  <c r="BH440"/>
  <c r="BH441"/>
  <c r="BH442"/>
  <c r="BH443"/>
  <c r="BH444"/>
  <c r="BH445"/>
  <c r="BH446"/>
  <c r="BH447"/>
  <c r="BH448"/>
  <c r="BH449"/>
  <c r="BH491"/>
  <c r="BH492"/>
  <c r="BH493"/>
  <c r="BH494"/>
  <c r="BH495"/>
  <c r="BH496"/>
  <c r="BH497"/>
  <c r="BH498"/>
  <c r="BH499"/>
  <c r="BH500"/>
  <c r="BH501"/>
  <c r="BH502"/>
  <c r="BH503"/>
  <c r="BH504"/>
  <c r="BH505"/>
  <c r="BH506"/>
  <c r="BH507"/>
  <c r="BH508"/>
  <c r="BG8"/>
  <c r="BG9"/>
  <c r="BG10"/>
  <c r="BG11"/>
  <c r="BG12"/>
  <c r="BG13"/>
  <c r="BG14"/>
  <c r="BG15"/>
  <c r="BG16"/>
  <c r="BG17"/>
  <c r="BG19"/>
  <c r="BG20"/>
  <c r="BG21"/>
  <c r="BG22"/>
  <c r="BG23"/>
  <c r="BG24"/>
  <c r="BG25"/>
  <c r="BG26"/>
  <c r="BG27"/>
  <c r="BG28"/>
  <c r="BG29"/>
  <c r="BG30"/>
  <c r="BG32"/>
  <c r="BG33"/>
  <c r="BG35"/>
  <c r="BG36"/>
  <c r="BG37"/>
  <c r="BG38"/>
  <c r="BG39"/>
  <c r="BG40"/>
  <c r="BG41"/>
  <c r="BG42"/>
  <c r="BG43"/>
  <c r="BG44"/>
  <c r="BG45"/>
  <c r="BG46"/>
  <c r="BG47"/>
  <c r="BG48"/>
  <c r="BG49"/>
  <c r="BG50"/>
  <c r="BG51"/>
  <c r="AE81"/>
  <c r="BK81" s="1"/>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158"/>
  <c r="BG159"/>
  <c r="BG160"/>
  <c r="BG161"/>
  <c r="BG162"/>
  <c r="BG163"/>
  <c r="BG164"/>
  <c r="BG165"/>
  <c r="BG166"/>
  <c r="BG167"/>
  <c r="BG168"/>
  <c r="BG169"/>
  <c r="BG170"/>
  <c r="BG171"/>
  <c r="BG172"/>
  <c r="BG173"/>
  <c r="BG174"/>
  <c r="BG175"/>
  <c r="BG176"/>
  <c r="BG177"/>
  <c r="BG178"/>
  <c r="BG179"/>
  <c r="BG180"/>
  <c r="BG181"/>
  <c r="BG182"/>
  <c r="BG183"/>
  <c r="BG184"/>
  <c r="BG185"/>
  <c r="BG186"/>
  <c r="BG187"/>
  <c r="BG188"/>
  <c r="BG189"/>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BG221"/>
  <c r="BG222"/>
  <c r="BG223"/>
  <c r="BG224"/>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BG256"/>
  <c r="BG257"/>
  <c r="BG258"/>
  <c r="BG259"/>
  <c r="BG260"/>
  <c r="BG261"/>
  <c r="BG262"/>
  <c r="BG263"/>
  <c r="BG264"/>
  <c r="BG265"/>
  <c r="BG295"/>
  <c r="BG296"/>
  <c r="BG297"/>
  <c r="BG298"/>
  <c r="BG299"/>
  <c r="BG300"/>
  <c r="BG301"/>
  <c r="BG302"/>
  <c r="BG303"/>
  <c r="BG304"/>
  <c r="BG305"/>
  <c r="BG306"/>
  <c r="BG307"/>
  <c r="BG308"/>
  <c r="BG309"/>
  <c r="BG310"/>
  <c r="BG311"/>
  <c r="BG312"/>
  <c r="BG313"/>
  <c r="BG314"/>
  <c r="BG315"/>
  <c r="BG316"/>
  <c r="BG317"/>
  <c r="BG318"/>
  <c r="BG319"/>
  <c r="BG320"/>
  <c r="BG321"/>
  <c r="BG322"/>
  <c r="BG323"/>
  <c r="BG324"/>
  <c r="BG325"/>
  <c r="BG326"/>
  <c r="BG327"/>
  <c r="BG328"/>
  <c r="BG329"/>
  <c r="BG330"/>
  <c r="BG331"/>
  <c r="BG332"/>
  <c r="BG333"/>
  <c r="BG334"/>
  <c r="BG335"/>
  <c r="BG336"/>
  <c r="BG337"/>
  <c r="BG338"/>
  <c r="BG339"/>
  <c r="BG340"/>
  <c r="BG341"/>
  <c r="BG342"/>
  <c r="BG343"/>
  <c r="BG344"/>
  <c r="BG345"/>
  <c r="BG346"/>
  <c r="BG347"/>
  <c r="BG348"/>
  <c r="BG349"/>
  <c r="BG350"/>
  <c r="BG351"/>
  <c r="BG352"/>
  <c r="BG353"/>
  <c r="BG354"/>
  <c r="BG355"/>
  <c r="BG356"/>
  <c r="BG357"/>
  <c r="BG358"/>
  <c r="BG359"/>
  <c r="BG360"/>
  <c r="BG361"/>
  <c r="BG362"/>
  <c r="BG363"/>
  <c r="BG364"/>
  <c r="BG365"/>
  <c r="BG366"/>
  <c r="BG367"/>
  <c r="BG368"/>
  <c r="BG369"/>
  <c r="BG370"/>
  <c r="BG371"/>
  <c r="BG372"/>
  <c r="BG373"/>
  <c r="BG374"/>
  <c r="BG375"/>
  <c r="BG376"/>
  <c r="BG377"/>
  <c r="BG378"/>
  <c r="BG379"/>
  <c r="BG380"/>
  <c r="BG381"/>
  <c r="BG382"/>
  <c r="BG383"/>
  <c r="BG384"/>
  <c r="BG385"/>
  <c r="BG386"/>
  <c r="BG387"/>
  <c r="BG388"/>
  <c r="BG389"/>
  <c r="BG390"/>
  <c r="BG391"/>
  <c r="BG392"/>
  <c r="BG393"/>
  <c r="BG394"/>
  <c r="BG395"/>
  <c r="BG396"/>
  <c r="BG397"/>
  <c r="BG398"/>
  <c r="BG399"/>
  <c r="BG400"/>
  <c r="BG401"/>
  <c r="BG402"/>
  <c r="BG403"/>
  <c r="BG404"/>
  <c r="BG405"/>
  <c r="BG406"/>
  <c r="BG407"/>
  <c r="BG408"/>
  <c r="BG409"/>
  <c r="BG410"/>
  <c r="BG411"/>
  <c r="BG412"/>
  <c r="BG413"/>
  <c r="BG414"/>
  <c r="BG415"/>
  <c r="BG416"/>
  <c r="BG417"/>
  <c r="BG418"/>
  <c r="BG419"/>
  <c r="BG420"/>
  <c r="BG421"/>
  <c r="BG422"/>
  <c r="BG423"/>
  <c r="BG424"/>
  <c r="BG425"/>
  <c r="BG426"/>
  <c r="BG427"/>
  <c r="BG428"/>
  <c r="BG429"/>
  <c r="BG430"/>
  <c r="BG431"/>
  <c r="BG432"/>
  <c r="BG433"/>
  <c r="BG434"/>
  <c r="BG435"/>
  <c r="BG436"/>
  <c r="BG437"/>
  <c r="BG438"/>
  <c r="BG439"/>
  <c r="BG440"/>
  <c r="BG441"/>
  <c r="BG442"/>
  <c r="BG443"/>
  <c r="BG444"/>
  <c r="BG445"/>
  <c r="BG446"/>
  <c r="BG447"/>
  <c r="BG448"/>
  <c r="BG449"/>
  <c r="BK490"/>
  <c r="BG491"/>
  <c r="BG492"/>
  <c r="BG493"/>
  <c r="BG494"/>
  <c r="BG495"/>
  <c r="BG496"/>
  <c r="BG497"/>
  <c r="BG498"/>
  <c r="BG499"/>
  <c r="BG500"/>
  <c r="BG501"/>
  <c r="BG502"/>
  <c r="BG503"/>
  <c r="BG504"/>
  <c r="BG505"/>
  <c r="BG506"/>
  <c r="BG507"/>
  <c r="BG508"/>
  <c r="BJ8"/>
  <c r="AF8" s="1"/>
  <c r="BJ9"/>
  <c r="AF9" s="1"/>
  <c r="BJ10"/>
  <c r="AF10" s="1"/>
  <c r="BJ11"/>
  <c r="AF11" s="1"/>
  <c r="BJ12"/>
  <c r="AF12" s="1"/>
  <c r="BJ13"/>
  <c r="AF13" s="1"/>
  <c r="BJ14"/>
  <c r="AF14" s="1"/>
  <c r="BJ15"/>
  <c r="AF15" s="1"/>
  <c r="BJ16"/>
  <c r="AF16" s="1"/>
  <c r="BJ17"/>
  <c r="AF17" s="1"/>
  <c r="BJ19"/>
  <c r="AF19" s="1"/>
  <c r="BJ20"/>
  <c r="AF20" s="1"/>
  <c r="BJ21"/>
  <c r="AF21" s="1"/>
  <c r="BJ22"/>
  <c r="AF22" s="1"/>
  <c r="BJ23"/>
  <c r="AF23" s="1"/>
  <c r="BJ24"/>
  <c r="AF24" s="1"/>
  <c r="BJ25"/>
  <c r="AF25" s="1"/>
  <c r="BJ26"/>
  <c r="AF26" s="1"/>
  <c r="BJ27"/>
  <c r="AF27" s="1"/>
  <c r="BJ28"/>
  <c r="AF28" s="1"/>
  <c r="BJ29"/>
  <c r="AF29" s="1"/>
  <c r="BJ30"/>
  <c r="AF30" s="1"/>
  <c r="BJ32"/>
  <c r="AF32" s="1"/>
  <c r="BJ33"/>
  <c r="AF33" s="1"/>
  <c r="BJ35"/>
  <c r="AF35" s="1"/>
  <c r="BJ36"/>
  <c r="AF36" s="1"/>
  <c r="BJ37"/>
  <c r="AF37" s="1"/>
  <c r="BJ38"/>
  <c r="AF38" s="1"/>
  <c r="BJ39"/>
  <c r="AF39" s="1"/>
  <c r="BJ40"/>
  <c r="AF40" s="1"/>
  <c r="BJ41"/>
  <c r="AF41" s="1"/>
  <c r="BJ42"/>
  <c r="AF42" s="1"/>
  <c r="BJ43"/>
  <c r="AF43" s="1"/>
  <c r="BJ44"/>
  <c r="AF44" s="1"/>
  <c r="BJ45"/>
  <c r="AF45" s="1"/>
  <c r="BJ46"/>
  <c r="AF46" s="1"/>
  <c r="BJ47"/>
  <c r="AF47" s="1"/>
  <c r="BJ48"/>
  <c r="AF48" s="1"/>
  <c r="BJ49"/>
  <c r="AF49" s="1"/>
  <c r="BJ50"/>
  <c r="AF50" s="1"/>
  <c r="BJ51"/>
  <c r="AF51" s="1"/>
  <c r="AF80"/>
  <c r="BL80" s="1"/>
  <c r="AF81"/>
  <c r="BL81" s="1"/>
  <c r="AF82"/>
  <c r="BL82" s="1"/>
  <c r="BJ83"/>
  <c r="AF83" s="1"/>
  <c r="BJ84"/>
  <c r="AF84" s="1"/>
  <c r="BJ85"/>
  <c r="AF85" s="1"/>
  <c r="BJ86"/>
  <c r="AF86" s="1"/>
  <c r="BJ87"/>
  <c r="AF87" s="1"/>
  <c r="BJ88"/>
  <c r="AF88" s="1"/>
  <c r="BJ89"/>
  <c r="AF89" s="1"/>
  <c r="BJ90"/>
  <c r="AF90" s="1"/>
  <c r="BJ91"/>
  <c r="AF91" s="1"/>
  <c r="BJ92"/>
  <c r="AF92" s="1"/>
  <c r="BJ93"/>
  <c r="AF93" s="1"/>
  <c r="BJ94"/>
  <c r="AF94" s="1"/>
  <c r="BJ95"/>
  <c r="AF95" s="1"/>
  <c r="BJ96"/>
  <c r="AF96" s="1"/>
  <c r="BJ97"/>
  <c r="AF97" s="1"/>
  <c r="BJ98"/>
  <c r="AF98" s="1"/>
  <c r="BJ99"/>
  <c r="AF99" s="1"/>
  <c r="BJ100"/>
  <c r="AF100" s="1"/>
  <c r="BJ101"/>
  <c r="AF101" s="1"/>
  <c r="BJ102"/>
  <c r="AF102" s="1"/>
  <c r="BJ103"/>
  <c r="AF103" s="1"/>
  <c r="BJ104"/>
  <c r="AF104" s="1"/>
  <c r="BJ105"/>
  <c r="AF105" s="1"/>
  <c r="BJ106"/>
  <c r="AF106" s="1"/>
  <c r="BJ107"/>
  <c r="AF107" s="1"/>
  <c r="BJ108"/>
  <c r="AF108" s="1"/>
  <c r="BJ109"/>
  <c r="AF109" s="1"/>
  <c r="BJ110"/>
  <c r="AF110" s="1"/>
  <c r="BJ111"/>
  <c r="AF111" s="1"/>
  <c r="BJ112"/>
  <c r="AF112" s="1"/>
  <c r="BJ113"/>
  <c r="AF113" s="1"/>
  <c r="BJ114"/>
  <c r="AF114" s="1"/>
  <c r="BJ115"/>
  <c r="AF115" s="1"/>
  <c r="BJ116"/>
  <c r="AF116" s="1"/>
  <c r="BJ117"/>
  <c r="AF117" s="1"/>
  <c r="BJ118"/>
  <c r="AF118" s="1"/>
  <c r="BJ119"/>
  <c r="AF119" s="1"/>
  <c r="BJ120"/>
  <c r="AF120" s="1"/>
  <c r="BJ121"/>
  <c r="AF121" s="1"/>
  <c r="BJ122"/>
  <c r="AF122" s="1"/>
  <c r="BJ123"/>
  <c r="AF123" s="1"/>
  <c r="BJ124"/>
  <c r="AF124" s="1"/>
  <c r="BJ125"/>
  <c r="AF125" s="1"/>
  <c r="BJ126"/>
  <c r="AF126" s="1"/>
  <c r="BJ127"/>
  <c r="AF127" s="1"/>
  <c r="BJ128"/>
  <c r="AF128" s="1"/>
  <c r="BJ129"/>
  <c r="AF129" s="1"/>
  <c r="BJ130"/>
  <c r="AF130" s="1"/>
  <c r="BJ131"/>
  <c r="AF131" s="1"/>
  <c r="BJ132"/>
  <c r="AF132" s="1"/>
  <c r="BJ133"/>
  <c r="AF133" s="1"/>
  <c r="BJ134"/>
  <c r="AF134" s="1"/>
  <c r="BJ135"/>
  <c r="AF135" s="1"/>
  <c r="BJ136"/>
  <c r="AF136" s="1"/>
  <c r="BJ137"/>
  <c r="AF137" s="1"/>
  <c r="BJ138"/>
  <c r="AF138" s="1"/>
  <c r="BJ139"/>
  <c r="AF139" s="1"/>
  <c r="BJ140"/>
  <c r="AF140" s="1"/>
  <c r="BJ141"/>
  <c r="AF141" s="1"/>
  <c r="BJ142"/>
  <c r="AF142" s="1"/>
  <c r="BJ143"/>
  <c r="AF143" s="1"/>
  <c r="BJ144"/>
  <c r="AF144" s="1"/>
  <c r="BJ145"/>
  <c r="AF145" s="1"/>
  <c r="BJ146"/>
  <c r="AF146" s="1"/>
  <c r="BJ147"/>
  <c r="AF147" s="1"/>
  <c r="BJ148"/>
  <c r="AF148" s="1"/>
  <c r="BJ149"/>
  <c r="AF149" s="1"/>
  <c r="BJ150"/>
  <c r="AF150" s="1"/>
  <c r="BJ151"/>
  <c r="AF151" s="1"/>
  <c r="BJ152"/>
  <c r="AF152" s="1"/>
  <c r="BJ153"/>
  <c r="AF153" s="1"/>
  <c r="BJ154"/>
  <c r="AF154" s="1"/>
  <c r="BJ155"/>
  <c r="AF155" s="1"/>
  <c r="BJ156"/>
  <c r="AF156" s="1"/>
  <c r="BJ157"/>
  <c r="AF157" s="1"/>
  <c r="BJ158"/>
  <c r="AF158" s="1"/>
  <c r="BJ159"/>
  <c r="AF159" s="1"/>
  <c r="BJ160"/>
  <c r="AF160" s="1"/>
  <c r="BJ161"/>
  <c r="AF161" s="1"/>
  <c r="BJ162"/>
  <c r="AF162" s="1"/>
  <c r="BJ163"/>
  <c r="AF163" s="1"/>
  <c r="BJ164"/>
  <c r="AF164" s="1"/>
  <c r="BJ165"/>
  <c r="AF165" s="1"/>
  <c r="BJ166"/>
  <c r="AF166" s="1"/>
  <c r="BJ167"/>
  <c r="AF167" s="1"/>
  <c r="BJ168"/>
  <c r="AF168" s="1"/>
  <c r="BJ169"/>
  <c r="AF169" s="1"/>
  <c r="BJ170"/>
  <c r="AF170" s="1"/>
  <c r="BJ171"/>
  <c r="AF171" s="1"/>
  <c r="BJ172"/>
  <c r="AF172" s="1"/>
  <c r="BJ173"/>
  <c r="AF173" s="1"/>
  <c r="BJ174"/>
  <c r="AF174" s="1"/>
  <c r="BJ175"/>
  <c r="AF175" s="1"/>
  <c r="BJ176"/>
  <c r="AF176" s="1"/>
  <c r="BJ177"/>
  <c r="AF177" s="1"/>
  <c r="BJ178"/>
  <c r="AF178" s="1"/>
  <c r="BJ179"/>
  <c r="AF179" s="1"/>
  <c r="BJ180"/>
  <c r="AF180" s="1"/>
  <c r="BJ181"/>
  <c r="AF181" s="1"/>
  <c r="BJ182"/>
  <c r="AF182" s="1"/>
  <c r="BJ183"/>
  <c r="AF183" s="1"/>
  <c r="BJ184"/>
  <c r="AF184" s="1"/>
  <c r="BJ185"/>
  <c r="AF185" s="1"/>
  <c r="BJ186"/>
  <c r="AF186" s="1"/>
  <c r="BJ187"/>
  <c r="AF187" s="1"/>
  <c r="BJ188"/>
  <c r="AF188" s="1"/>
  <c r="BJ189"/>
  <c r="AF189" s="1"/>
  <c r="BJ190"/>
  <c r="AF190" s="1"/>
  <c r="BJ191"/>
  <c r="AF191" s="1"/>
  <c r="BJ192"/>
  <c r="AF192" s="1"/>
  <c r="BJ193"/>
  <c r="AF193" s="1"/>
  <c r="BJ194"/>
  <c r="AF194" s="1"/>
  <c r="BJ195"/>
  <c r="AF195" s="1"/>
  <c r="BJ196"/>
  <c r="AF196" s="1"/>
  <c r="BJ197"/>
  <c r="AF197" s="1"/>
  <c r="BJ198"/>
  <c r="AF198" s="1"/>
  <c r="BJ199"/>
  <c r="AF199" s="1"/>
  <c r="BJ200"/>
  <c r="AF200" s="1"/>
  <c r="BJ201"/>
  <c r="AF201" s="1"/>
  <c r="BJ202"/>
  <c r="AF202" s="1"/>
  <c r="BJ203"/>
  <c r="AF203" s="1"/>
  <c r="BJ204"/>
  <c r="AF204" s="1"/>
  <c r="BJ205"/>
  <c r="AF205" s="1"/>
  <c r="BJ206"/>
  <c r="AF206" s="1"/>
  <c r="BJ207"/>
  <c r="AF207" s="1"/>
  <c r="BJ208"/>
  <c r="AF208" s="1"/>
  <c r="BJ209"/>
  <c r="AF209" s="1"/>
  <c r="BJ210"/>
  <c r="AF210" s="1"/>
  <c r="BJ211"/>
  <c r="AF211" s="1"/>
  <c r="BJ212"/>
  <c r="AF212" s="1"/>
  <c r="BJ213"/>
  <c r="AF213" s="1"/>
  <c r="BJ214"/>
  <c r="AF214" s="1"/>
  <c r="BJ215"/>
  <c r="AF215" s="1"/>
  <c r="BJ216"/>
  <c r="AF216" s="1"/>
  <c r="BJ217"/>
  <c r="AF217" s="1"/>
  <c r="BJ218"/>
  <c r="AF218" s="1"/>
  <c r="BJ219"/>
  <c r="AF219" s="1"/>
  <c r="BJ220"/>
  <c r="AF220" s="1"/>
  <c r="BJ221"/>
  <c r="AF221" s="1"/>
  <c r="BJ222"/>
  <c r="AF222" s="1"/>
  <c r="BJ223"/>
  <c r="AF223" s="1"/>
  <c r="BJ224"/>
  <c r="AF224" s="1"/>
  <c r="BJ225"/>
  <c r="AF225" s="1"/>
  <c r="BJ226"/>
  <c r="AF226" s="1"/>
  <c r="BJ227"/>
  <c r="AF227" s="1"/>
  <c r="BJ228"/>
  <c r="AF228" s="1"/>
  <c r="BJ229"/>
  <c r="AF229" s="1"/>
  <c r="BJ230"/>
  <c r="AF230" s="1"/>
  <c r="BJ231"/>
  <c r="AF231" s="1"/>
  <c r="BJ232"/>
  <c r="AF232" s="1"/>
  <c r="BJ233"/>
  <c r="AF233" s="1"/>
  <c r="BJ234"/>
  <c r="AF234" s="1"/>
  <c r="BJ235"/>
  <c r="AF235" s="1"/>
  <c r="BJ236"/>
  <c r="AF236" s="1"/>
  <c r="BJ237"/>
  <c r="AF237" s="1"/>
  <c r="BJ238"/>
  <c r="AF238" s="1"/>
  <c r="BJ239"/>
  <c r="AF239" s="1"/>
  <c r="BJ240"/>
  <c r="AF240" s="1"/>
  <c r="BJ241"/>
  <c r="AF241" s="1"/>
  <c r="BJ242"/>
  <c r="AF242" s="1"/>
  <c r="BJ243"/>
  <c r="AF243" s="1"/>
  <c r="BJ244"/>
  <c r="AF244" s="1"/>
  <c r="BJ245"/>
  <c r="AF245" s="1"/>
  <c r="BJ246"/>
  <c r="AF246" s="1"/>
  <c r="BJ247"/>
  <c r="AF247" s="1"/>
  <c r="BJ248"/>
  <c r="AF248" s="1"/>
  <c r="BJ249"/>
  <c r="AF249" s="1"/>
  <c r="BJ250"/>
  <c r="AF250" s="1"/>
  <c r="BJ251"/>
  <c r="AF251" s="1"/>
  <c r="BJ252"/>
  <c r="AF252" s="1"/>
  <c r="BJ253"/>
  <c r="AF253" s="1"/>
  <c r="BJ254"/>
  <c r="AF254" s="1"/>
  <c r="BJ255"/>
  <c r="AF255" s="1"/>
  <c r="BJ256"/>
  <c r="AF256" s="1"/>
  <c r="BJ257"/>
  <c r="AF257" s="1"/>
  <c r="BJ258"/>
  <c r="AF258" s="1"/>
  <c r="BJ259"/>
  <c r="AF259" s="1"/>
  <c r="BJ260"/>
  <c r="AF260" s="1"/>
  <c r="BJ261"/>
  <c r="AF261" s="1"/>
  <c r="BJ262"/>
  <c r="AF262" s="1"/>
  <c r="BJ263"/>
  <c r="AF263" s="1"/>
  <c r="BJ264"/>
  <c r="AF264" s="1"/>
  <c r="BJ265"/>
  <c r="AF265" s="1"/>
  <c r="AF293"/>
  <c r="BL293" s="1"/>
  <c r="AF294"/>
  <c r="BL294" s="1"/>
  <c r="BJ295"/>
  <c r="AF295" s="1"/>
  <c r="BJ296"/>
  <c r="AF296" s="1"/>
  <c r="BJ297"/>
  <c r="AF297" s="1"/>
  <c r="BJ298"/>
  <c r="AF298" s="1"/>
  <c r="BJ299"/>
  <c r="AF299" s="1"/>
  <c r="BJ300"/>
  <c r="AF300" s="1"/>
  <c r="BJ301"/>
  <c r="AF301" s="1"/>
  <c r="BJ302"/>
  <c r="AF302" s="1"/>
  <c r="BJ303"/>
  <c r="AF303" s="1"/>
  <c r="BJ304"/>
  <c r="AF304" s="1"/>
  <c r="BJ305"/>
  <c r="AF305" s="1"/>
  <c r="BJ306"/>
  <c r="AF306" s="1"/>
  <c r="BJ307"/>
  <c r="AF307" s="1"/>
  <c r="BJ308"/>
  <c r="AF308" s="1"/>
  <c r="BJ309"/>
  <c r="AF309" s="1"/>
  <c r="BJ310"/>
  <c r="AF310" s="1"/>
  <c r="BJ311"/>
  <c r="AF311" s="1"/>
  <c r="BJ312"/>
  <c r="AF312" s="1"/>
  <c r="BJ313"/>
  <c r="AF313" s="1"/>
  <c r="BJ314"/>
  <c r="AF314" s="1"/>
  <c r="BJ315"/>
  <c r="AF315" s="1"/>
  <c r="BJ316"/>
  <c r="AF316" s="1"/>
  <c r="BJ317"/>
  <c r="AF317" s="1"/>
  <c r="BJ318"/>
  <c r="AF318" s="1"/>
  <c r="BJ319"/>
  <c r="AF319" s="1"/>
  <c r="BJ320"/>
  <c r="AF320" s="1"/>
  <c r="BJ321"/>
  <c r="AF321" s="1"/>
  <c r="BJ322"/>
  <c r="AF322" s="1"/>
  <c r="BJ323"/>
  <c r="AF323" s="1"/>
  <c r="BJ324"/>
  <c r="AF324" s="1"/>
  <c r="BJ325"/>
  <c r="AF325" s="1"/>
  <c r="BJ326"/>
  <c r="AF326" s="1"/>
  <c r="BJ327"/>
  <c r="AF327" s="1"/>
  <c r="BJ328"/>
  <c r="AF328" s="1"/>
  <c r="BJ329"/>
  <c r="AF329" s="1"/>
  <c r="BJ330"/>
  <c r="AF330" s="1"/>
  <c r="BJ331"/>
  <c r="AF331" s="1"/>
  <c r="BJ332"/>
  <c r="AF332" s="1"/>
  <c r="BJ333"/>
  <c r="AF333" s="1"/>
  <c r="BJ334"/>
  <c r="AF334" s="1"/>
  <c r="BJ335"/>
  <c r="AF335" s="1"/>
  <c r="BJ336"/>
  <c r="AF336" s="1"/>
  <c r="BJ337"/>
  <c r="AF337" s="1"/>
  <c r="BJ338"/>
  <c r="AF338" s="1"/>
  <c r="BJ339"/>
  <c r="AF339" s="1"/>
  <c r="BJ340"/>
  <c r="AF340" s="1"/>
  <c r="BJ341"/>
  <c r="AF341" s="1"/>
  <c r="BJ342"/>
  <c r="AF342" s="1"/>
  <c r="BJ343"/>
  <c r="AF343" s="1"/>
  <c r="BJ344"/>
  <c r="AF344" s="1"/>
  <c r="BJ345"/>
  <c r="AF345" s="1"/>
  <c r="BJ346"/>
  <c r="AF346" s="1"/>
  <c r="BJ347"/>
  <c r="AF347" s="1"/>
  <c r="BJ348"/>
  <c r="AF348" s="1"/>
  <c r="BJ349"/>
  <c r="AF349" s="1"/>
  <c r="BJ350"/>
  <c r="AF350" s="1"/>
  <c r="BJ351"/>
  <c r="AF351" s="1"/>
  <c r="BJ352"/>
  <c r="AF352" s="1"/>
  <c r="BJ353"/>
  <c r="AF353" s="1"/>
  <c r="BJ354"/>
  <c r="AF354" s="1"/>
  <c r="BJ355"/>
  <c r="AF355" s="1"/>
  <c r="BJ356"/>
  <c r="AF356" s="1"/>
  <c r="BJ357"/>
  <c r="AF357" s="1"/>
  <c r="BJ358"/>
  <c r="AF358" s="1"/>
  <c r="BJ359"/>
  <c r="AF359" s="1"/>
  <c r="BJ360"/>
  <c r="AF360" s="1"/>
  <c r="BJ361"/>
  <c r="AF361" s="1"/>
  <c r="BJ362"/>
  <c r="AF362" s="1"/>
  <c r="BJ363"/>
  <c r="AF363" s="1"/>
  <c r="BJ364"/>
  <c r="AF364" s="1"/>
  <c r="BJ365"/>
  <c r="AF365" s="1"/>
  <c r="BJ366"/>
  <c r="AF366" s="1"/>
  <c r="BJ367"/>
  <c r="AF367" s="1"/>
  <c r="BJ368"/>
  <c r="AF368" s="1"/>
  <c r="BJ369"/>
  <c r="AF369" s="1"/>
  <c r="BJ370"/>
  <c r="AF370" s="1"/>
  <c r="BJ371"/>
  <c r="AF371" s="1"/>
  <c r="BJ372"/>
  <c r="AF372" s="1"/>
  <c r="BJ373"/>
  <c r="AF373" s="1"/>
  <c r="BJ374"/>
  <c r="AF374" s="1"/>
  <c r="BJ375"/>
  <c r="AF375" s="1"/>
  <c r="BJ376"/>
  <c r="AF376" s="1"/>
  <c r="BJ377"/>
  <c r="AF377" s="1"/>
  <c r="BJ378"/>
  <c r="AF378" s="1"/>
  <c r="BJ379"/>
  <c r="AF379" s="1"/>
  <c r="BJ380"/>
  <c r="AF380" s="1"/>
  <c r="BJ381"/>
  <c r="AF381" s="1"/>
  <c r="BJ382"/>
  <c r="AF382" s="1"/>
  <c r="BJ383"/>
  <c r="AF383" s="1"/>
  <c r="BJ384"/>
  <c r="AF384" s="1"/>
  <c r="BJ385"/>
  <c r="AF385" s="1"/>
  <c r="BJ386"/>
  <c r="AF386" s="1"/>
  <c r="BJ387"/>
  <c r="AF387" s="1"/>
  <c r="BJ388"/>
  <c r="AF388" s="1"/>
  <c r="BJ389"/>
  <c r="AF389" s="1"/>
  <c r="BJ390"/>
  <c r="AF390" s="1"/>
  <c r="BJ391"/>
  <c r="AF391" s="1"/>
  <c r="BJ392"/>
  <c r="AF392" s="1"/>
  <c r="BJ393"/>
  <c r="AF393" s="1"/>
  <c r="BJ394"/>
  <c r="AF394" s="1"/>
  <c r="BJ395"/>
  <c r="AF395" s="1"/>
  <c r="BJ396"/>
  <c r="AF396" s="1"/>
  <c r="BJ397"/>
  <c r="AF397" s="1"/>
  <c r="BJ398"/>
  <c r="AF398" s="1"/>
  <c r="BJ399"/>
  <c r="AF399" s="1"/>
  <c r="BJ400"/>
  <c r="AF400" s="1"/>
  <c r="BJ401"/>
  <c r="AF401" s="1"/>
  <c r="BJ402"/>
  <c r="AF402" s="1"/>
  <c r="BJ403"/>
  <c r="AF403" s="1"/>
  <c r="BJ404"/>
  <c r="AF404" s="1"/>
  <c r="BJ405"/>
  <c r="AF405" s="1"/>
  <c r="BJ406"/>
  <c r="AF406" s="1"/>
  <c r="BJ407"/>
  <c r="AF407" s="1"/>
  <c r="BJ408"/>
  <c r="AF408" s="1"/>
  <c r="BJ409"/>
  <c r="AF409" s="1"/>
  <c r="BJ410"/>
  <c r="AF410" s="1"/>
  <c r="BJ411"/>
  <c r="AF411" s="1"/>
  <c r="BJ412"/>
  <c r="AF412" s="1"/>
  <c r="BJ413"/>
  <c r="AF413" s="1"/>
  <c r="BJ414"/>
  <c r="AF414" s="1"/>
  <c r="BJ415"/>
  <c r="AF415" s="1"/>
  <c r="BJ416"/>
  <c r="AF416" s="1"/>
  <c r="BJ417"/>
  <c r="AF417" s="1"/>
  <c r="BJ418"/>
  <c r="AF418" s="1"/>
  <c r="BJ419"/>
  <c r="AF419" s="1"/>
  <c r="BJ420"/>
  <c r="AF420" s="1"/>
  <c r="BJ421"/>
  <c r="AF421" s="1"/>
  <c r="BJ422"/>
  <c r="AF422" s="1"/>
  <c r="BJ423"/>
  <c r="AF423" s="1"/>
  <c r="BJ424"/>
  <c r="AF424" s="1"/>
  <c r="BJ425"/>
  <c r="AF425" s="1"/>
  <c r="BJ426"/>
  <c r="AF426" s="1"/>
  <c r="BJ427"/>
  <c r="AF427" s="1"/>
  <c r="BJ428"/>
  <c r="AF428" s="1"/>
  <c r="BJ429"/>
  <c r="AF429" s="1"/>
  <c r="BJ430"/>
  <c r="AF430" s="1"/>
  <c r="BJ431"/>
  <c r="AF431" s="1"/>
  <c r="BJ432"/>
  <c r="AF432" s="1"/>
  <c r="BJ433"/>
  <c r="AF433" s="1"/>
  <c r="BJ434"/>
  <c r="AF434" s="1"/>
  <c r="BJ435"/>
  <c r="AF435" s="1"/>
  <c r="BJ436"/>
  <c r="AF436" s="1"/>
  <c r="BJ437"/>
  <c r="AF437" s="1"/>
  <c r="BJ438"/>
  <c r="AF438" s="1"/>
  <c r="BJ439"/>
  <c r="AF439" s="1"/>
  <c r="BJ440"/>
  <c r="AF440" s="1"/>
  <c r="BJ441"/>
  <c r="AF441" s="1"/>
  <c r="BJ442"/>
  <c r="AF442" s="1"/>
  <c r="BJ443"/>
  <c r="AF443" s="1"/>
  <c r="BJ444"/>
  <c r="AF444" s="1"/>
  <c r="BJ445"/>
  <c r="AF445" s="1"/>
  <c r="BJ446"/>
  <c r="AF446" s="1"/>
  <c r="BJ447"/>
  <c r="AF447" s="1"/>
  <c r="BJ500"/>
  <c r="AF500" s="1"/>
  <c r="BJ501"/>
  <c r="AF501" s="1"/>
  <c r="BJ502"/>
  <c r="AF502" s="1"/>
  <c r="BJ503"/>
  <c r="AF503" s="1"/>
  <c r="BJ504"/>
  <c r="AF504" s="1"/>
  <c r="BJ505"/>
  <c r="AF505" s="1"/>
  <c r="BJ506"/>
  <c r="AF506" s="1"/>
  <c r="BJ507"/>
  <c r="AF507" s="1"/>
  <c r="BJ508"/>
  <c r="AF508" s="1"/>
  <c r="BI8"/>
  <c r="AE8" s="1"/>
  <c r="BI9"/>
  <c r="AE9" s="1"/>
  <c r="BI10"/>
  <c r="AE10" s="1"/>
  <c r="BI11"/>
  <c r="AE11" s="1"/>
  <c r="BI12"/>
  <c r="AE12" s="1"/>
  <c r="BI13"/>
  <c r="AE13" s="1"/>
  <c r="BI14"/>
  <c r="AE14" s="1"/>
  <c r="BI15"/>
  <c r="AE15" s="1"/>
  <c r="BI16"/>
  <c r="AE16" s="1"/>
  <c r="BI17"/>
  <c r="AE17" s="1"/>
  <c r="BI19"/>
  <c r="AE19" s="1"/>
  <c r="BI20"/>
  <c r="AE20" s="1"/>
  <c r="BI21"/>
  <c r="AE21" s="1"/>
  <c r="BI22"/>
  <c r="AE22" s="1"/>
  <c r="BI23"/>
  <c r="AE23" s="1"/>
  <c r="BI24"/>
  <c r="AE24" s="1"/>
  <c r="BI25"/>
  <c r="AE25" s="1"/>
  <c r="BI26"/>
  <c r="AE26" s="1"/>
  <c r="BI27"/>
  <c r="AE27" s="1"/>
  <c r="BI28"/>
  <c r="AE28" s="1"/>
  <c r="BI29"/>
  <c r="AE29" s="1"/>
  <c r="BI30"/>
  <c r="AE30" s="1"/>
  <c r="BI32"/>
  <c r="AE32" s="1"/>
  <c r="BI33"/>
  <c r="AE33" s="1"/>
  <c r="BI35"/>
  <c r="AE35" s="1"/>
  <c r="BI36"/>
  <c r="AE36" s="1"/>
  <c r="BI37"/>
  <c r="AE37" s="1"/>
  <c r="BI38"/>
  <c r="AE38" s="1"/>
  <c r="BI39"/>
  <c r="AE39" s="1"/>
  <c r="BI40"/>
  <c r="AE40" s="1"/>
  <c r="BI41"/>
  <c r="AE41" s="1"/>
  <c r="BI42"/>
  <c r="AE42" s="1"/>
  <c r="BI43"/>
  <c r="AE43" s="1"/>
  <c r="BI44"/>
  <c r="AE44" s="1"/>
  <c r="BI45"/>
  <c r="AE45" s="1"/>
  <c r="BI46"/>
  <c r="AE46" s="1"/>
  <c r="BI47"/>
  <c r="AE47" s="1"/>
  <c r="BI48"/>
  <c r="AE48" s="1"/>
  <c r="BI49"/>
  <c r="AE49" s="1"/>
  <c r="BI50"/>
  <c r="AE50" s="1"/>
  <c r="BI51"/>
  <c r="AE51" s="1"/>
  <c r="AE80"/>
  <c r="BK80" s="1"/>
  <c r="AE82"/>
  <c r="BK82" s="1"/>
  <c r="BI83"/>
  <c r="AE83" s="1"/>
  <c r="BI84"/>
  <c r="AE84" s="1"/>
  <c r="BI85"/>
  <c r="AE85" s="1"/>
  <c r="BI86"/>
  <c r="AE86" s="1"/>
  <c r="BI87"/>
  <c r="AE87" s="1"/>
  <c r="BI88"/>
  <c r="AE88" s="1"/>
  <c r="BI89"/>
  <c r="AE89" s="1"/>
  <c r="BI90"/>
  <c r="AE90" s="1"/>
  <c r="BI91"/>
  <c r="AE91" s="1"/>
  <c r="BI92"/>
  <c r="AE92" s="1"/>
  <c r="BI93"/>
  <c r="AE93" s="1"/>
  <c r="BI94"/>
  <c r="AE94" s="1"/>
  <c r="BI95"/>
  <c r="AE95" s="1"/>
  <c r="BI96"/>
  <c r="AE96" s="1"/>
  <c r="BI97"/>
  <c r="AE97" s="1"/>
  <c r="BI98"/>
  <c r="AE98" s="1"/>
  <c r="BI99"/>
  <c r="AE99" s="1"/>
  <c r="BI100"/>
  <c r="AE100" s="1"/>
  <c r="BI101"/>
  <c r="AE101" s="1"/>
  <c r="BI102"/>
  <c r="AE102" s="1"/>
  <c r="BI103"/>
  <c r="AE103" s="1"/>
  <c r="BI104"/>
  <c r="AE104" s="1"/>
  <c r="BI105"/>
  <c r="AE105" s="1"/>
  <c r="BI106"/>
  <c r="AE106" s="1"/>
  <c r="BI107"/>
  <c r="AE107" s="1"/>
  <c r="BI108"/>
  <c r="AE108" s="1"/>
  <c r="BI109"/>
  <c r="AE109" s="1"/>
  <c r="BI110"/>
  <c r="AE110" s="1"/>
  <c r="BI111"/>
  <c r="AE111" s="1"/>
  <c r="BI112"/>
  <c r="AE112" s="1"/>
  <c r="BI113"/>
  <c r="AE113" s="1"/>
  <c r="BI114"/>
  <c r="AE114" s="1"/>
  <c r="BI115"/>
  <c r="AE115" s="1"/>
  <c r="BI116"/>
  <c r="AE116" s="1"/>
  <c r="BI117"/>
  <c r="AE117" s="1"/>
  <c r="BI118"/>
  <c r="AE118" s="1"/>
  <c r="BI119"/>
  <c r="AE119" s="1"/>
  <c r="BI120"/>
  <c r="AE120" s="1"/>
  <c r="BI121"/>
  <c r="AE121" s="1"/>
  <c r="BI122"/>
  <c r="AE122" s="1"/>
  <c r="BI123"/>
  <c r="AE123" s="1"/>
  <c r="BI124"/>
  <c r="AE124" s="1"/>
  <c r="BI125"/>
  <c r="AE125" s="1"/>
  <c r="BI126"/>
  <c r="AE126" s="1"/>
  <c r="BI127"/>
  <c r="AE127" s="1"/>
  <c r="BI128"/>
  <c r="AE128" s="1"/>
  <c r="BI129"/>
  <c r="AE129" s="1"/>
  <c r="BI130"/>
  <c r="AE130" s="1"/>
  <c r="BI131"/>
  <c r="AE131" s="1"/>
  <c r="BI132"/>
  <c r="AE132" s="1"/>
  <c r="BI133"/>
  <c r="AE133" s="1"/>
  <c r="BI134"/>
  <c r="AE134" s="1"/>
  <c r="BI158"/>
  <c r="AE158" s="1"/>
  <c r="BI159"/>
  <c r="AE159" s="1"/>
  <c r="BI160"/>
  <c r="AE160" s="1"/>
  <c r="BI161"/>
  <c r="AE161" s="1"/>
  <c r="BI162"/>
  <c r="AE162" s="1"/>
  <c r="BI163"/>
  <c r="AE163" s="1"/>
  <c r="BI164"/>
  <c r="AE164" s="1"/>
  <c r="BI165"/>
  <c r="AE165" s="1"/>
  <c r="BI166"/>
  <c r="AE166" s="1"/>
  <c r="BI167"/>
  <c r="AE167" s="1"/>
  <c r="BI168"/>
  <c r="AE168" s="1"/>
  <c r="BI169"/>
  <c r="AE169" s="1"/>
  <c r="BI170"/>
  <c r="AE170" s="1"/>
  <c r="BI171"/>
  <c r="AE171" s="1"/>
  <c r="BI172"/>
  <c r="AE172" s="1"/>
  <c r="BI173"/>
  <c r="AE173" s="1"/>
  <c r="BI174"/>
  <c r="AE174" s="1"/>
  <c r="BI175"/>
  <c r="AE175" s="1"/>
  <c r="BI176"/>
  <c r="AE176" s="1"/>
  <c r="BI177"/>
  <c r="AE177" s="1"/>
  <c r="BI178"/>
  <c r="AE178" s="1"/>
  <c r="BI179"/>
  <c r="AE179" s="1"/>
  <c r="BI180"/>
  <c r="AE180" s="1"/>
  <c r="BI181"/>
  <c r="AE181" s="1"/>
  <c r="BI182"/>
  <c r="AE182" s="1"/>
  <c r="BI183"/>
  <c r="AE183" s="1"/>
  <c r="BI184"/>
  <c r="AE184" s="1"/>
  <c r="BI185"/>
  <c r="AE185" s="1"/>
  <c r="BI186"/>
  <c r="AE186" s="1"/>
  <c r="BI187"/>
  <c r="AE187" s="1"/>
  <c r="BI188"/>
  <c r="AE188" s="1"/>
  <c r="BI189"/>
  <c r="AE189" s="1"/>
  <c r="BI190"/>
  <c r="AE190" s="1"/>
  <c r="BI191"/>
  <c r="AE191" s="1"/>
  <c r="BI192"/>
  <c r="AE192" s="1"/>
  <c r="BI193"/>
  <c r="AE193" s="1"/>
  <c r="BI194"/>
  <c r="AE194" s="1"/>
  <c r="BI195"/>
  <c r="AE195" s="1"/>
  <c r="BI196"/>
  <c r="AE196" s="1"/>
  <c r="BI197"/>
  <c r="AE197" s="1"/>
  <c r="BI198"/>
  <c r="AE198" s="1"/>
  <c r="BI199"/>
  <c r="AE199" s="1"/>
  <c r="BI200"/>
  <c r="AE200" s="1"/>
  <c r="BI201"/>
  <c r="AE201" s="1"/>
  <c r="BI202"/>
  <c r="AE202" s="1"/>
  <c r="BI203"/>
  <c r="AE203" s="1"/>
  <c r="BI204"/>
  <c r="AE204" s="1"/>
  <c r="BI205"/>
  <c r="AE205" s="1"/>
  <c r="BI206"/>
  <c r="AE206" s="1"/>
  <c r="BI207"/>
  <c r="AE207" s="1"/>
  <c r="BI208"/>
  <c r="AE208" s="1"/>
  <c r="BI209"/>
  <c r="AE209" s="1"/>
  <c r="BI210"/>
  <c r="AE210" s="1"/>
  <c r="BI211"/>
  <c r="AE211" s="1"/>
  <c r="BI212"/>
  <c r="AE212" s="1"/>
  <c r="BI213"/>
  <c r="AE213" s="1"/>
  <c r="BI214"/>
  <c r="AE214" s="1"/>
  <c r="BI215"/>
  <c r="AE215" s="1"/>
  <c r="BI216"/>
  <c r="AE216" s="1"/>
  <c r="BI217"/>
  <c r="AE217" s="1"/>
  <c r="BI218"/>
  <c r="AE218" s="1"/>
  <c r="BI219"/>
  <c r="AE219" s="1"/>
  <c r="BI220"/>
  <c r="AE220" s="1"/>
  <c r="BI221"/>
  <c r="AE221" s="1"/>
  <c r="BI222"/>
  <c r="AE222" s="1"/>
  <c r="BI223"/>
  <c r="AE223" s="1"/>
  <c r="BI224"/>
  <c r="AE224" s="1"/>
  <c r="BI225"/>
  <c r="AE225" s="1"/>
  <c r="BI226"/>
  <c r="AE226" s="1"/>
  <c r="BI227"/>
  <c r="AE227" s="1"/>
  <c r="BI228"/>
  <c r="AE228" s="1"/>
  <c r="BI229"/>
  <c r="AE229" s="1"/>
  <c r="BI230"/>
  <c r="AE230" s="1"/>
  <c r="BI231"/>
  <c r="AE231" s="1"/>
  <c r="BI232"/>
  <c r="AE232" s="1"/>
  <c r="BI233"/>
  <c r="AE233" s="1"/>
  <c r="BI234"/>
  <c r="AE234" s="1"/>
  <c r="BI235"/>
  <c r="AE235" s="1"/>
  <c r="BI236"/>
  <c r="AE236" s="1"/>
  <c r="BI237"/>
  <c r="AE237" s="1"/>
  <c r="BI238"/>
  <c r="AE238" s="1"/>
  <c r="BI239"/>
  <c r="AE239" s="1"/>
  <c r="BI240"/>
  <c r="AE240" s="1"/>
  <c r="BI241"/>
  <c r="AE241" s="1"/>
  <c r="BI242"/>
  <c r="AE242" s="1"/>
  <c r="BI243"/>
  <c r="AE243" s="1"/>
  <c r="BI244"/>
  <c r="AE244" s="1"/>
  <c r="BI245"/>
  <c r="AE245" s="1"/>
  <c r="BI246"/>
  <c r="AE246" s="1"/>
  <c r="BI247"/>
  <c r="AE247" s="1"/>
  <c r="BI248"/>
  <c r="AE248" s="1"/>
  <c r="BI249"/>
  <c r="AE249" s="1"/>
  <c r="BI250"/>
  <c r="AE250" s="1"/>
  <c r="BI251"/>
  <c r="AE251" s="1"/>
  <c r="BI252"/>
  <c r="AE252" s="1"/>
  <c r="BI253"/>
  <c r="AE253" s="1"/>
  <c r="BI254"/>
  <c r="AE254" s="1"/>
  <c r="BI255"/>
  <c r="AE255" s="1"/>
  <c r="BI256"/>
  <c r="AE256" s="1"/>
  <c r="BI257"/>
  <c r="AE257" s="1"/>
  <c r="BI258"/>
  <c r="AE258" s="1"/>
  <c r="BI259"/>
  <c r="AE259" s="1"/>
  <c r="BI260"/>
  <c r="AE260" s="1"/>
  <c r="BI261"/>
  <c r="AE261" s="1"/>
  <c r="BI262"/>
  <c r="AE262" s="1"/>
  <c r="BI263"/>
  <c r="AE263" s="1"/>
  <c r="BI264"/>
  <c r="AE264" s="1"/>
  <c r="BI265"/>
  <c r="AE265" s="1"/>
  <c r="AE293"/>
  <c r="BK293" s="1"/>
  <c r="AE294"/>
  <c r="BK294" s="1"/>
  <c r="BI295"/>
  <c r="AE295" s="1"/>
  <c r="BI296"/>
  <c r="AE296" s="1"/>
  <c r="BI297"/>
  <c r="AE297" s="1"/>
  <c r="BI298"/>
  <c r="AE298" s="1"/>
  <c r="BI299"/>
  <c r="AE299" s="1"/>
  <c r="BI300"/>
  <c r="AE300" s="1"/>
  <c r="BI301"/>
  <c r="AE301" s="1"/>
  <c r="BI302"/>
  <c r="AE302" s="1"/>
  <c r="BI303"/>
  <c r="AE303" s="1"/>
  <c r="BI304"/>
  <c r="AE304" s="1"/>
  <c r="BI305"/>
  <c r="AE305" s="1"/>
  <c r="BI306"/>
  <c r="AE306" s="1"/>
  <c r="BI307"/>
  <c r="AE307" s="1"/>
  <c r="BI308"/>
  <c r="AE308" s="1"/>
  <c r="BI309"/>
  <c r="AE309" s="1"/>
  <c r="BI310"/>
  <c r="AE310" s="1"/>
  <c r="BI311"/>
  <c r="AE311" s="1"/>
  <c r="BI312"/>
  <c r="AE312" s="1"/>
  <c r="BI313"/>
  <c r="AE313" s="1"/>
  <c r="BI314"/>
  <c r="AE314" s="1"/>
  <c r="BI315"/>
  <c r="AE315" s="1"/>
  <c r="BI316"/>
  <c r="AE316" s="1"/>
  <c r="BI317"/>
  <c r="AE317" s="1"/>
  <c r="BI318"/>
  <c r="AE318" s="1"/>
  <c r="BI319"/>
  <c r="AE319" s="1"/>
  <c r="BI320"/>
  <c r="AE320" s="1"/>
  <c r="BI321"/>
  <c r="AE321" s="1"/>
  <c r="BI322"/>
  <c r="AE322" s="1"/>
  <c r="BI323"/>
  <c r="AE323" s="1"/>
  <c r="BI324"/>
  <c r="AE324" s="1"/>
  <c r="BI325"/>
  <c r="AE325" s="1"/>
  <c r="BI326"/>
  <c r="AE326" s="1"/>
  <c r="BI327"/>
  <c r="AE327" s="1"/>
  <c r="BI328"/>
  <c r="AE328" s="1"/>
  <c r="BI329"/>
  <c r="AE329" s="1"/>
  <c r="BI330"/>
  <c r="AE330" s="1"/>
  <c r="BI331"/>
  <c r="AE331" s="1"/>
  <c r="BI332"/>
  <c r="AE332" s="1"/>
  <c r="BI333"/>
  <c r="AE333" s="1"/>
  <c r="BI334"/>
  <c r="AE334" s="1"/>
  <c r="BI335"/>
  <c r="AE335" s="1"/>
  <c r="BI336"/>
  <c r="AE336" s="1"/>
  <c r="BI337"/>
  <c r="AE337" s="1"/>
  <c r="BI338"/>
  <c r="AE338" s="1"/>
  <c r="BI339"/>
  <c r="AE339" s="1"/>
  <c r="BI340"/>
  <c r="AE340" s="1"/>
  <c r="BI341"/>
  <c r="AE341" s="1"/>
  <c r="BI342"/>
  <c r="AE342" s="1"/>
  <c r="BI343"/>
  <c r="AE343" s="1"/>
  <c r="BI344"/>
  <c r="AE344" s="1"/>
  <c r="BI345"/>
  <c r="AE345" s="1"/>
  <c r="BI346"/>
  <c r="AE346" s="1"/>
  <c r="BI347"/>
  <c r="AE347" s="1"/>
  <c r="BI348"/>
  <c r="AE348" s="1"/>
  <c r="BI349"/>
  <c r="AE349" s="1"/>
  <c r="BI350"/>
  <c r="AE350" s="1"/>
  <c r="BI351"/>
  <c r="AE351" s="1"/>
  <c r="BI352"/>
  <c r="AE352" s="1"/>
  <c r="BI353"/>
  <c r="AE353" s="1"/>
  <c r="BI354"/>
  <c r="AE354" s="1"/>
  <c r="BI355"/>
  <c r="AE355" s="1"/>
  <c r="BI356"/>
  <c r="AE356" s="1"/>
  <c r="BI357"/>
  <c r="AE357" s="1"/>
  <c r="BI358"/>
  <c r="AE358" s="1"/>
  <c r="BI359"/>
  <c r="AE359" s="1"/>
  <c r="BI360"/>
  <c r="AE360" s="1"/>
  <c r="BI361"/>
  <c r="AE361" s="1"/>
  <c r="BI362"/>
  <c r="AE362" s="1"/>
  <c r="BI363"/>
  <c r="AE363" s="1"/>
  <c r="BI364"/>
  <c r="AE364" s="1"/>
  <c r="BI365"/>
  <c r="AE365" s="1"/>
  <c r="BI366"/>
  <c r="AE366" s="1"/>
  <c r="BI367"/>
  <c r="AE367" s="1"/>
  <c r="BI368"/>
  <c r="AE368" s="1"/>
  <c r="BI369"/>
  <c r="AE369" s="1"/>
  <c r="BI370"/>
  <c r="AE370" s="1"/>
  <c r="BI371"/>
  <c r="AE371" s="1"/>
  <c r="BI372"/>
  <c r="AE372" s="1"/>
  <c r="BI373"/>
  <c r="AE373" s="1"/>
  <c r="BI374"/>
  <c r="AE374" s="1"/>
  <c r="BI375"/>
  <c r="AE375" s="1"/>
  <c r="BI376"/>
  <c r="AE376" s="1"/>
  <c r="BI377"/>
  <c r="AE377" s="1"/>
  <c r="BI378"/>
  <c r="AE378" s="1"/>
  <c r="BI379"/>
  <c r="AE379" s="1"/>
  <c r="BI380"/>
  <c r="AE380" s="1"/>
  <c r="BI381"/>
  <c r="AE381" s="1"/>
  <c r="BI382"/>
  <c r="AE382" s="1"/>
  <c r="BI383"/>
  <c r="AE383" s="1"/>
  <c r="BI384"/>
  <c r="AE384" s="1"/>
  <c r="BI385"/>
  <c r="AE385" s="1"/>
  <c r="BI386"/>
  <c r="AE386" s="1"/>
  <c r="BI387"/>
  <c r="AE387" s="1"/>
  <c r="BI388"/>
  <c r="AE388" s="1"/>
  <c r="BI389"/>
  <c r="AE389" s="1"/>
  <c r="BI390"/>
  <c r="AE390" s="1"/>
  <c r="BI391"/>
  <c r="AE391" s="1"/>
  <c r="BI392"/>
  <c r="AE392" s="1"/>
  <c r="BI393"/>
  <c r="AE393" s="1"/>
  <c r="BI394"/>
  <c r="AE394" s="1"/>
  <c r="BI395"/>
  <c r="AE395" s="1"/>
  <c r="BI396"/>
  <c r="AE396" s="1"/>
  <c r="BI397"/>
  <c r="AE397" s="1"/>
  <c r="BI398"/>
  <c r="AE398" s="1"/>
  <c r="BI399"/>
  <c r="AE399" s="1"/>
  <c r="BI400"/>
  <c r="AE400" s="1"/>
  <c r="BI401"/>
  <c r="AE401" s="1"/>
  <c r="BI402"/>
  <c r="AE402" s="1"/>
  <c r="BI403"/>
  <c r="AE403" s="1"/>
  <c r="BI404"/>
  <c r="AE404" s="1"/>
  <c r="BI405"/>
  <c r="AE405" s="1"/>
  <c r="BI406"/>
  <c r="AE406" s="1"/>
  <c r="BI407"/>
  <c r="AE407" s="1"/>
  <c r="BI408"/>
  <c r="AE408" s="1"/>
  <c r="BI409"/>
  <c r="AE409" s="1"/>
  <c r="BI410"/>
  <c r="AE410" s="1"/>
  <c r="BI411"/>
  <c r="AE411" s="1"/>
  <c r="BI412"/>
  <c r="AE412" s="1"/>
  <c r="BI413"/>
  <c r="AE413" s="1"/>
  <c r="BI414"/>
  <c r="AE414" s="1"/>
  <c r="BI415"/>
  <c r="AE415" s="1"/>
  <c r="BI416"/>
  <c r="AE416" s="1"/>
  <c r="BI417"/>
  <c r="AE417" s="1"/>
  <c r="BI418"/>
  <c r="AE418" s="1"/>
  <c r="BI419"/>
  <c r="AE419" s="1"/>
  <c r="BI420"/>
  <c r="AE420" s="1"/>
  <c r="BI421"/>
  <c r="AE421" s="1"/>
  <c r="BI422"/>
  <c r="AE422" s="1"/>
  <c r="BI423"/>
  <c r="AE423" s="1"/>
  <c r="BI424"/>
  <c r="AE424" s="1"/>
  <c r="BI425"/>
  <c r="AE425" s="1"/>
  <c r="BI426"/>
  <c r="AE426" s="1"/>
  <c r="BI427"/>
  <c r="AE427" s="1"/>
  <c r="BI428"/>
  <c r="AE428" s="1"/>
  <c r="BI429"/>
  <c r="AE429" s="1"/>
  <c r="BI430"/>
  <c r="AE430" s="1"/>
  <c r="BI431"/>
  <c r="AE431" s="1"/>
  <c r="BI432"/>
  <c r="AE432" s="1"/>
  <c r="BI433"/>
  <c r="AE433" s="1"/>
  <c r="BI434"/>
  <c r="AE434" s="1"/>
  <c r="BI435"/>
  <c r="AE435" s="1"/>
  <c r="BI436"/>
  <c r="AE436" s="1"/>
  <c r="BI437"/>
  <c r="AE437" s="1"/>
  <c r="BI438"/>
  <c r="AE438" s="1"/>
  <c r="BI439"/>
  <c r="AE439" s="1"/>
  <c r="BI440"/>
  <c r="AE440" s="1"/>
  <c r="BI441"/>
  <c r="AE441" s="1"/>
  <c r="BI442"/>
  <c r="AE442" s="1"/>
  <c r="BI443"/>
  <c r="AE443" s="1"/>
  <c r="BI444"/>
  <c r="AE444" s="1"/>
  <c r="BI445"/>
  <c r="AE445" s="1"/>
  <c r="BI446"/>
  <c r="AE446" s="1"/>
  <c r="BI447"/>
  <c r="AE447" s="1"/>
  <c r="BI449"/>
  <c r="AE449" s="1"/>
  <c r="BK488"/>
  <c r="BK489"/>
  <c r="BI500"/>
  <c r="AE500" s="1"/>
  <c r="BI501"/>
  <c r="AE501" s="1"/>
  <c r="BI502"/>
  <c r="AE502" s="1"/>
  <c r="BI503"/>
  <c r="AE503" s="1"/>
  <c r="BI504"/>
  <c r="AE504" s="1"/>
  <c r="BI505"/>
  <c r="AE505" s="1"/>
  <c r="BI506"/>
  <c r="AE506" s="1"/>
  <c r="BI507"/>
  <c r="AE507" s="1"/>
  <c r="BI508"/>
  <c r="AE508" s="1"/>
  <c r="DI135"/>
  <c r="HI135" s="1"/>
  <c r="DI137"/>
  <c r="HI137" s="1"/>
  <c r="DI139"/>
  <c r="HI139" s="1"/>
  <c r="DI141"/>
  <c r="HI141" s="1"/>
  <c r="DI143"/>
  <c r="HI143" s="1"/>
  <c r="DI145"/>
  <c r="HI145" s="1"/>
  <c r="DI147"/>
  <c r="HI147" s="1"/>
  <c r="DI149"/>
  <c r="HI149" s="1"/>
  <c r="DI151"/>
  <c r="HI151" s="1"/>
  <c r="DI153"/>
  <c r="HI153" s="1"/>
  <c r="DI155"/>
  <c r="HI155" s="1"/>
  <c r="BG136"/>
  <c r="BG138"/>
  <c r="BG140"/>
  <c r="BG142"/>
  <c r="BG144"/>
  <c r="BG146"/>
  <c r="BG148"/>
  <c r="BG150"/>
  <c r="BG152"/>
  <c r="BG154"/>
  <c r="BG156"/>
  <c r="BL488"/>
  <c r="BL490"/>
  <c r="EJ508"/>
  <c r="EI508"/>
  <c r="BX508"/>
  <c r="EJ507"/>
  <c r="EI507"/>
  <c r="BX507"/>
  <c r="EJ506"/>
  <c r="EI506"/>
  <c r="BX506"/>
  <c r="EJ505"/>
  <c r="BX505"/>
  <c r="EJ504"/>
  <c r="EI504"/>
  <c r="BX504"/>
  <c r="EJ503"/>
  <c r="EI503"/>
  <c r="BX503"/>
  <c r="EJ502"/>
  <c r="EI502"/>
  <c r="BX502"/>
  <c r="EJ501"/>
  <c r="EI501"/>
  <c r="BX501"/>
  <c r="EJ500"/>
  <c r="EI500"/>
  <c r="BX500"/>
  <c r="EJ499"/>
  <c r="EI499"/>
  <c r="BX499"/>
  <c r="EI498"/>
  <c r="BX498"/>
  <c r="EI497"/>
  <c r="BX497"/>
  <c r="EI496"/>
  <c r="BX496"/>
  <c r="EI495"/>
  <c r="BX495"/>
  <c r="EI494"/>
  <c r="BX494"/>
  <c r="EI493"/>
  <c r="BX493"/>
  <c r="EI492"/>
  <c r="EI491"/>
  <c r="EI490"/>
  <c r="HD500" l="1"/>
  <c r="HH500" s="1"/>
  <c r="DD500"/>
  <c r="HD502"/>
  <c r="HH502" s="1"/>
  <c r="DD502"/>
  <c r="HD508"/>
  <c r="HH508" s="1"/>
  <c r="DD508"/>
  <c r="O507"/>
  <c r="GE507"/>
  <c r="GI507" s="1"/>
  <c r="CU507"/>
  <c r="O505"/>
  <c r="GE505"/>
  <c r="GI505" s="1"/>
  <c r="CU505"/>
  <c r="O503"/>
  <c r="GE503"/>
  <c r="GI503" s="1"/>
  <c r="CU503"/>
  <c r="O501"/>
  <c r="GE501"/>
  <c r="GI501" s="1"/>
  <c r="CU501"/>
  <c r="O499"/>
  <c r="GE499"/>
  <c r="GI499" s="1"/>
  <c r="CU499"/>
  <c r="O497"/>
  <c r="GE497"/>
  <c r="GI497" s="1"/>
  <c r="CU497"/>
  <c r="O495"/>
  <c r="GE495"/>
  <c r="GI495" s="1"/>
  <c r="CU495"/>
  <c r="O493"/>
  <c r="GE493"/>
  <c r="GI493" s="1"/>
  <c r="CU493"/>
  <c r="O491"/>
  <c r="GE491"/>
  <c r="GI491" s="1"/>
  <c r="CU491"/>
  <c r="O447"/>
  <c r="GE447"/>
  <c r="GI447" s="1"/>
  <c r="CU447"/>
  <c r="O445"/>
  <c r="GE445"/>
  <c r="GI445" s="1"/>
  <c r="CU445"/>
  <c r="O443"/>
  <c r="GE443"/>
  <c r="GI443" s="1"/>
  <c r="CU443"/>
  <c r="O441"/>
  <c r="GE441"/>
  <c r="GI441" s="1"/>
  <c r="CU441"/>
  <c r="O439"/>
  <c r="GE439"/>
  <c r="GI439" s="1"/>
  <c r="CU439"/>
  <c r="O437"/>
  <c r="GE437"/>
  <c r="GI437" s="1"/>
  <c r="CU437"/>
  <c r="O435"/>
  <c r="GE435"/>
  <c r="GI435" s="1"/>
  <c r="CU435"/>
  <c r="O433"/>
  <c r="GE433"/>
  <c r="GI433" s="1"/>
  <c r="CU433"/>
  <c r="O431"/>
  <c r="GE431"/>
  <c r="GI431" s="1"/>
  <c r="CU431"/>
  <c r="O429"/>
  <c r="GE429"/>
  <c r="GI429" s="1"/>
  <c r="CU429"/>
  <c r="O427"/>
  <c r="GE427"/>
  <c r="GI427" s="1"/>
  <c r="CU427"/>
  <c r="O425"/>
  <c r="GE425"/>
  <c r="GI425" s="1"/>
  <c r="CU425"/>
  <c r="O423"/>
  <c r="GE423"/>
  <c r="GI423" s="1"/>
  <c r="CU423"/>
  <c r="O421"/>
  <c r="GE421"/>
  <c r="GI421" s="1"/>
  <c r="CU421"/>
  <c r="O419"/>
  <c r="GE419"/>
  <c r="GI419" s="1"/>
  <c r="CU419"/>
  <c r="O417"/>
  <c r="GE417"/>
  <c r="GI417" s="1"/>
  <c r="CU417"/>
  <c r="O415"/>
  <c r="GE415"/>
  <c r="GI415" s="1"/>
  <c r="CU415"/>
  <c r="O413"/>
  <c r="GE413"/>
  <c r="GI413" s="1"/>
  <c r="CU413"/>
  <c r="O411"/>
  <c r="GE411"/>
  <c r="GI411" s="1"/>
  <c r="CU411"/>
  <c r="O409"/>
  <c r="GE409"/>
  <c r="GI409" s="1"/>
  <c r="CU409"/>
  <c r="O407"/>
  <c r="GE407"/>
  <c r="GI407" s="1"/>
  <c r="CU407"/>
  <c r="O405"/>
  <c r="GE405"/>
  <c r="GI405" s="1"/>
  <c r="CU405"/>
  <c r="O403"/>
  <c r="GE403"/>
  <c r="GI403" s="1"/>
  <c r="CU403"/>
  <c r="O401"/>
  <c r="GE401"/>
  <c r="GI401" s="1"/>
  <c r="CU401"/>
  <c r="O399"/>
  <c r="GE399"/>
  <c r="GI399" s="1"/>
  <c r="CU399"/>
  <c r="O397"/>
  <c r="GE397"/>
  <c r="GI397" s="1"/>
  <c r="CU397"/>
  <c r="O395"/>
  <c r="GE395"/>
  <c r="GI395" s="1"/>
  <c r="CU395"/>
  <c r="O393"/>
  <c r="GE393"/>
  <c r="GI393" s="1"/>
  <c r="CU393"/>
  <c r="O391"/>
  <c r="GE391"/>
  <c r="GI391" s="1"/>
  <c r="CU391"/>
  <c r="O389"/>
  <c r="GE389"/>
  <c r="GI389" s="1"/>
  <c r="CU389"/>
  <c r="O387"/>
  <c r="GE387"/>
  <c r="GI387" s="1"/>
  <c r="CU387"/>
  <c r="O385"/>
  <c r="GE385"/>
  <c r="GI385" s="1"/>
  <c r="CU385"/>
  <c r="O383"/>
  <c r="GE383"/>
  <c r="GI383" s="1"/>
  <c r="CU383"/>
  <c r="O381"/>
  <c r="GE381"/>
  <c r="GI381" s="1"/>
  <c r="CU381"/>
  <c r="O379"/>
  <c r="GE379"/>
  <c r="GI379" s="1"/>
  <c r="CU379"/>
  <c r="O377"/>
  <c r="GE377"/>
  <c r="GI377" s="1"/>
  <c r="CU377"/>
  <c r="O375"/>
  <c r="GE375"/>
  <c r="GI375" s="1"/>
  <c r="CU375"/>
  <c r="O373"/>
  <c r="GE373"/>
  <c r="GI373" s="1"/>
  <c r="CU373"/>
  <c r="O371"/>
  <c r="GE371"/>
  <c r="GI371" s="1"/>
  <c r="CU371"/>
  <c r="O369"/>
  <c r="GE369"/>
  <c r="GI369" s="1"/>
  <c r="CU369"/>
  <c r="O367"/>
  <c r="GE367"/>
  <c r="GI367" s="1"/>
  <c r="CU367"/>
  <c r="O365"/>
  <c r="GE365"/>
  <c r="GI365" s="1"/>
  <c r="CU365"/>
  <c r="O363"/>
  <c r="GE363"/>
  <c r="GI363" s="1"/>
  <c r="CU363"/>
  <c r="O361"/>
  <c r="GE361"/>
  <c r="GI361" s="1"/>
  <c r="CU361"/>
  <c r="O359"/>
  <c r="GE359"/>
  <c r="GI359" s="1"/>
  <c r="CU359"/>
  <c r="O357"/>
  <c r="GE357"/>
  <c r="GI357" s="1"/>
  <c r="CU357"/>
  <c r="O355"/>
  <c r="GE355"/>
  <c r="GI355" s="1"/>
  <c r="CU355"/>
  <c r="O353"/>
  <c r="GE353"/>
  <c r="GI353" s="1"/>
  <c r="CU353"/>
  <c r="O351"/>
  <c r="GE351"/>
  <c r="GI351" s="1"/>
  <c r="CU351"/>
  <c r="O349"/>
  <c r="GE349"/>
  <c r="GI349" s="1"/>
  <c r="CU349"/>
  <c r="O347"/>
  <c r="GE347"/>
  <c r="GI347" s="1"/>
  <c r="CU347"/>
  <c r="O345"/>
  <c r="GE345"/>
  <c r="GI345" s="1"/>
  <c r="CU345"/>
  <c r="O343"/>
  <c r="GE343"/>
  <c r="GI343" s="1"/>
  <c r="CU343"/>
  <c r="O341"/>
  <c r="GE341"/>
  <c r="GI341" s="1"/>
  <c r="CU341"/>
  <c r="O339"/>
  <c r="GE339"/>
  <c r="GI339" s="1"/>
  <c r="CU339"/>
  <c r="O337"/>
  <c r="GE337"/>
  <c r="GI337" s="1"/>
  <c r="CU337"/>
  <c r="O335"/>
  <c r="GE335"/>
  <c r="GI335" s="1"/>
  <c r="CU335"/>
  <c r="O333"/>
  <c r="GE333"/>
  <c r="GI333" s="1"/>
  <c r="CU333"/>
  <c r="O331"/>
  <c r="GE331"/>
  <c r="GI331" s="1"/>
  <c r="CU331"/>
  <c r="O329"/>
  <c r="GE329"/>
  <c r="GI329" s="1"/>
  <c r="CU329"/>
  <c r="O327"/>
  <c r="GE327"/>
  <c r="GI327" s="1"/>
  <c r="CU327"/>
  <c r="O325"/>
  <c r="GE325"/>
  <c r="GI325" s="1"/>
  <c r="CU325"/>
  <c r="O323"/>
  <c r="GE323"/>
  <c r="GI323" s="1"/>
  <c r="CU323"/>
  <c r="O321"/>
  <c r="GE321"/>
  <c r="GI321" s="1"/>
  <c r="CU321"/>
  <c r="O319"/>
  <c r="GE319"/>
  <c r="GI319" s="1"/>
  <c r="CU319"/>
  <c r="O317"/>
  <c r="GE317"/>
  <c r="GI317" s="1"/>
  <c r="CU317"/>
  <c r="O315"/>
  <c r="GE315"/>
  <c r="GI315" s="1"/>
  <c r="CU315"/>
  <c r="O313"/>
  <c r="GE313"/>
  <c r="GI313" s="1"/>
  <c r="CU313"/>
  <c r="O311"/>
  <c r="GE311"/>
  <c r="GI311" s="1"/>
  <c r="CU311"/>
  <c r="O309"/>
  <c r="GE309"/>
  <c r="GI309" s="1"/>
  <c r="CU309"/>
  <c r="O307"/>
  <c r="GE307"/>
  <c r="GI307" s="1"/>
  <c r="CU307"/>
  <c r="O305"/>
  <c r="GE305"/>
  <c r="GI305" s="1"/>
  <c r="CU305"/>
  <c r="O303"/>
  <c r="GE303"/>
  <c r="GI303" s="1"/>
  <c r="CU303"/>
  <c r="O301"/>
  <c r="GE301"/>
  <c r="GI301" s="1"/>
  <c r="CU301"/>
  <c r="O299"/>
  <c r="GE299"/>
  <c r="GI299" s="1"/>
  <c r="CU299"/>
  <c r="O265"/>
  <c r="GE265"/>
  <c r="GI265" s="1"/>
  <c r="CU265"/>
  <c r="O263"/>
  <c r="GE263"/>
  <c r="CU263"/>
  <c r="GE261"/>
  <c r="O261"/>
  <c r="CU261"/>
  <c r="O259"/>
  <c r="GE259"/>
  <c r="CU259"/>
  <c r="GE257"/>
  <c r="O257"/>
  <c r="CU257"/>
  <c r="O255"/>
  <c r="GE255"/>
  <c r="CU255"/>
  <c r="GE253"/>
  <c r="O253"/>
  <c r="CU253"/>
  <c r="O251"/>
  <c r="GE251"/>
  <c r="CU251"/>
  <c r="GE249"/>
  <c r="O249"/>
  <c r="CU249"/>
  <c r="O247"/>
  <c r="GE247"/>
  <c r="CU247"/>
  <c r="GE245"/>
  <c r="O245"/>
  <c r="CU245"/>
  <c r="O243"/>
  <c r="GE243"/>
  <c r="CU243"/>
  <c r="GE241"/>
  <c r="O241"/>
  <c r="CU241"/>
  <c r="O239"/>
  <c r="GE239"/>
  <c r="CU239"/>
  <c r="GE237"/>
  <c r="O237"/>
  <c r="CU237"/>
  <c r="O235"/>
  <c r="GE235"/>
  <c r="CU235"/>
  <c r="GE233"/>
  <c r="O233"/>
  <c r="CU233"/>
  <c r="O231"/>
  <c r="GE231"/>
  <c r="CU231"/>
  <c r="GE229"/>
  <c r="O229"/>
  <c r="CU229"/>
  <c r="O227"/>
  <c r="GE227"/>
  <c r="CU227"/>
  <c r="GE225"/>
  <c r="O225"/>
  <c r="CU225"/>
  <c r="O223"/>
  <c r="GE223"/>
  <c r="CU223"/>
  <c r="GE221"/>
  <c r="O221"/>
  <c r="CU221"/>
  <c r="O219"/>
  <c r="GE219"/>
  <c r="CU219"/>
  <c r="GE217"/>
  <c r="O217"/>
  <c r="CU217"/>
  <c r="O215"/>
  <c r="GE215"/>
  <c r="CU215"/>
  <c r="GE213"/>
  <c r="O213"/>
  <c r="CU213"/>
  <c r="O211"/>
  <c r="GE211"/>
  <c r="CU211"/>
  <c r="GE209"/>
  <c r="O209"/>
  <c r="CU209"/>
  <c r="O207"/>
  <c r="GE207"/>
  <c r="CU207"/>
  <c r="GE205"/>
  <c r="O205"/>
  <c r="CU205"/>
  <c r="O203"/>
  <c r="GE203"/>
  <c r="CU203"/>
  <c r="GE201"/>
  <c r="O201"/>
  <c r="CU201"/>
  <c r="O199"/>
  <c r="GE199"/>
  <c r="CU199"/>
  <c r="GE197"/>
  <c r="O197"/>
  <c r="CU197"/>
  <c r="O195"/>
  <c r="GE195"/>
  <c r="CU195"/>
  <c r="GE193"/>
  <c r="O193"/>
  <c r="CU193"/>
  <c r="O191"/>
  <c r="GE191"/>
  <c r="GI191" s="1"/>
  <c r="CU191"/>
  <c r="GE189"/>
  <c r="GI189" s="1"/>
  <c r="O189"/>
  <c r="CU189"/>
  <c r="O187"/>
  <c r="GE187"/>
  <c r="GI187" s="1"/>
  <c r="CU187"/>
  <c r="CU155"/>
  <c r="GE155"/>
  <c r="GI155" s="1"/>
  <c r="O155"/>
  <c r="CU153"/>
  <c r="O153"/>
  <c r="GE153"/>
  <c r="GI153" s="1"/>
  <c r="CU151"/>
  <c r="GE151"/>
  <c r="GI151" s="1"/>
  <c r="O151"/>
  <c r="CU149"/>
  <c r="O149"/>
  <c r="GE149"/>
  <c r="GI149" s="1"/>
  <c r="CU147"/>
  <c r="GE147"/>
  <c r="GI147" s="1"/>
  <c r="O147"/>
  <c r="CU145"/>
  <c r="O145"/>
  <c r="GE145"/>
  <c r="GI145" s="1"/>
  <c r="CU143"/>
  <c r="GE143"/>
  <c r="GI143" s="1"/>
  <c r="O143"/>
  <c r="CU141"/>
  <c r="O141"/>
  <c r="GE141"/>
  <c r="GI141" s="1"/>
  <c r="CU139"/>
  <c r="GE139"/>
  <c r="GI139" s="1"/>
  <c r="O139"/>
  <c r="CU137"/>
  <c r="O137"/>
  <c r="GE137"/>
  <c r="GI137" s="1"/>
  <c r="CU135"/>
  <c r="GE135"/>
  <c r="GI135" s="1"/>
  <c r="O135"/>
  <c r="GE133"/>
  <c r="O133"/>
  <c r="CU133"/>
  <c r="O131"/>
  <c r="GE131"/>
  <c r="GI131" s="1"/>
  <c r="CU131"/>
  <c r="GE129"/>
  <c r="O129"/>
  <c r="CU129"/>
  <c r="O127"/>
  <c r="GE127"/>
  <c r="GI127" s="1"/>
  <c r="CU127"/>
  <c r="GE125"/>
  <c r="O125"/>
  <c r="CU125"/>
  <c r="O123"/>
  <c r="GE123"/>
  <c r="GI123" s="1"/>
  <c r="CU123"/>
  <c r="GE121"/>
  <c r="O121"/>
  <c r="CU121"/>
  <c r="O119"/>
  <c r="GE119"/>
  <c r="GI119" s="1"/>
  <c r="CU119"/>
  <c r="GE117"/>
  <c r="O117"/>
  <c r="CU117"/>
  <c r="O115"/>
  <c r="GE115"/>
  <c r="GI115" s="1"/>
  <c r="CU115"/>
  <c r="GE113"/>
  <c r="O113"/>
  <c r="CU113"/>
  <c r="O111"/>
  <c r="GE111"/>
  <c r="GI111" s="1"/>
  <c r="CU111"/>
  <c r="GE109"/>
  <c r="O109"/>
  <c r="CU109"/>
  <c r="O107"/>
  <c r="GE107"/>
  <c r="GI107" s="1"/>
  <c r="CU107"/>
  <c r="GE105"/>
  <c r="O105"/>
  <c r="CU105"/>
  <c r="O103"/>
  <c r="GE103"/>
  <c r="GI103" s="1"/>
  <c r="CU103"/>
  <c r="GE101"/>
  <c r="O101"/>
  <c r="CU101"/>
  <c r="O99"/>
  <c r="GE99"/>
  <c r="GI99" s="1"/>
  <c r="CU99"/>
  <c r="GE97"/>
  <c r="O97"/>
  <c r="CU97"/>
  <c r="O95"/>
  <c r="GE95"/>
  <c r="GI95" s="1"/>
  <c r="CU95"/>
  <c r="GE93"/>
  <c r="O93"/>
  <c r="CU93"/>
  <c r="O91"/>
  <c r="GE91"/>
  <c r="GI91" s="1"/>
  <c r="CU91"/>
  <c r="GE89"/>
  <c r="O89"/>
  <c r="CU89"/>
  <c r="O87"/>
  <c r="GE87"/>
  <c r="GI87" s="1"/>
  <c r="CU87"/>
  <c r="GE85"/>
  <c r="O85"/>
  <c r="CU85"/>
  <c r="O83"/>
  <c r="GE83"/>
  <c r="GI83" s="1"/>
  <c r="CU83"/>
  <c r="O50"/>
  <c r="GE50"/>
  <c r="GI50" s="1"/>
  <c r="CU50"/>
  <c r="GE48"/>
  <c r="GI48" s="1"/>
  <c r="O48"/>
  <c r="CU48"/>
  <c r="O46"/>
  <c r="GE46"/>
  <c r="GI46" s="1"/>
  <c r="CU46"/>
  <c r="GE44"/>
  <c r="GI44" s="1"/>
  <c r="O44"/>
  <c r="CU44"/>
  <c r="O42"/>
  <c r="GE42"/>
  <c r="GI42" s="1"/>
  <c r="CU42"/>
  <c r="GE40"/>
  <c r="GI40" s="1"/>
  <c r="O40"/>
  <c r="CU40"/>
  <c r="O38"/>
  <c r="GE38"/>
  <c r="CU38"/>
  <c r="GE36"/>
  <c r="O36"/>
  <c r="CU36"/>
  <c r="O33"/>
  <c r="GE33"/>
  <c r="CU33"/>
  <c r="O30"/>
  <c r="GE30"/>
  <c r="GI30" s="1"/>
  <c r="CU30"/>
  <c r="GE28"/>
  <c r="O28"/>
  <c r="CU28"/>
  <c r="O26"/>
  <c r="GE26"/>
  <c r="GI26" s="1"/>
  <c r="CU26"/>
  <c r="GE24"/>
  <c r="O24"/>
  <c r="CU24"/>
  <c r="O22"/>
  <c r="GE22"/>
  <c r="GI22" s="1"/>
  <c r="CU22"/>
  <c r="GE20"/>
  <c r="O20"/>
  <c r="CU20"/>
  <c r="O17"/>
  <c r="GE17"/>
  <c r="GI17" s="1"/>
  <c r="CU17"/>
  <c r="O15"/>
  <c r="GE15"/>
  <c r="CU15"/>
  <c r="O13"/>
  <c r="GE13"/>
  <c r="GI13" s="1"/>
  <c r="CU13"/>
  <c r="O11"/>
  <c r="GE11"/>
  <c r="CU11"/>
  <c r="O9"/>
  <c r="GE9"/>
  <c r="GI9" s="1"/>
  <c r="CU9"/>
  <c r="P508"/>
  <c r="GF508"/>
  <c r="GJ508" s="1"/>
  <c r="CV508"/>
  <c r="P506"/>
  <c r="GF506"/>
  <c r="GJ506" s="1"/>
  <c r="CV506"/>
  <c r="P504"/>
  <c r="GF504"/>
  <c r="GJ504" s="1"/>
  <c r="CV504"/>
  <c r="P502"/>
  <c r="GF502"/>
  <c r="GJ502" s="1"/>
  <c r="CV502"/>
  <c r="P500"/>
  <c r="GF500"/>
  <c r="GJ500" s="1"/>
  <c r="CV500"/>
  <c r="P498"/>
  <c r="GF498"/>
  <c r="GJ498" s="1"/>
  <c r="CV498"/>
  <c r="P496"/>
  <c r="GF496"/>
  <c r="GJ496" s="1"/>
  <c r="CV496"/>
  <c r="P494"/>
  <c r="GF494"/>
  <c r="GJ494" s="1"/>
  <c r="CV494"/>
  <c r="P492"/>
  <c r="GF492"/>
  <c r="GJ492" s="1"/>
  <c r="GF447"/>
  <c r="GF445"/>
  <c r="CV445"/>
  <c r="GF443"/>
  <c r="GJ443" s="1"/>
  <c r="CV443"/>
  <c r="GF441"/>
  <c r="CV441"/>
  <c r="GF439"/>
  <c r="GJ439" s="1"/>
  <c r="CV439"/>
  <c r="GF437"/>
  <c r="CV437"/>
  <c r="GF435"/>
  <c r="GJ435" s="1"/>
  <c r="CV435"/>
  <c r="GF433"/>
  <c r="CV433"/>
  <c r="GF431"/>
  <c r="GJ431" s="1"/>
  <c r="CV431"/>
  <c r="GF429"/>
  <c r="CV429"/>
  <c r="GF427"/>
  <c r="GJ427" s="1"/>
  <c r="CV427"/>
  <c r="GF425"/>
  <c r="CV425"/>
  <c r="GF423"/>
  <c r="GJ423" s="1"/>
  <c r="CV423"/>
  <c r="GF421"/>
  <c r="CV421"/>
  <c r="GF419"/>
  <c r="GJ419" s="1"/>
  <c r="CV419"/>
  <c r="GF417"/>
  <c r="CV417"/>
  <c r="GF415"/>
  <c r="GJ415" s="1"/>
  <c r="CV415"/>
  <c r="GF413"/>
  <c r="CV413"/>
  <c r="GF411"/>
  <c r="GJ411" s="1"/>
  <c r="CV411"/>
  <c r="GF409"/>
  <c r="CV409"/>
  <c r="GF407"/>
  <c r="GJ407" s="1"/>
  <c r="CV407"/>
  <c r="GF405"/>
  <c r="CV405"/>
  <c r="GF403"/>
  <c r="GJ403" s="1"/>
  <c r="CV403"/>
  <c r="GF401"/>
  <c r="CV401"/>
  <c r="GF399"/>
  <c r="GJ399" s="1"/>
  <c r="CV399"/>
  <c r="GF397"/>
  <c r="CV397"/>
  <c r="GF395"/>
  <c r="GJ395" s="1"/>
  <c r="CV395"/>
  <c r="GF393"/>
  <c r="CV393"/>
  <c r="GF391"/>
  <c r="GJ391" s="1"/>
  <c r="CV391"/>
  <c r="GF389"/>
  <c r="CV389"/>
  <c r="GF387"/>
  <c r="GJ387" s="1"/>
  <c r="CV387"/>
  <c r="GF385"/>
  <c r="CV385"/>
  <c r="GF383"/>
  <c r="GJ383" s="1"/>
  <c r="CV383"/>
  <c r="GF381"/>
  <c r="CV381"/>
  <c r="HD505"/>
  <c r="HH505" s="1"/>
  <c r="DD505"/>
  <c r="HD507"/>
  <c r="HH507" s="1"/>
  <c r="DD507"/>
  <c r="HD493"/>
  <c r="HH493" s="1"/>
  <c r="DD493"/>
  <c r="HD494"/>
  <c r="HH494" s="1"/>
  <c r="DD494"/>
  <c r="HD495"/>
  <c r="HH495" s="1"/>
  <c r="DD495"/>
  <c r="HD496"/>
  <c r="HH496" s="1"/>
  <c r="DD496"/>
  <c r="HD497"/>
  <c r="HH497" s="1"/>
  <c r="DD497"/>
  <c r="HD498"/>
  <c r="HH498" s="1"/>
  <c r="DD498"/>
  <c r="HD499"/>
  <c r="HH499" s="1"/>
  <c r="DD499"/>
  <c r="HD501"/>
  <c r="HH501" s="1"/>
  <c r="DD501"/>
  <c r="HD503"/>
  <c r="HH503" s="1"/>
  <c r="DD503"/>
  <c r="HD504"/>
  <c r="HH504" s="1"/>
  <c r="DD504"/>
  <c r="HD506"/>
  <c r="HH506" s="1"/>
  <c r="DD506"/>
  <c r="GF379"/>
  <c r="GJ379" s="1"/>
  <c r="CV379"/>
  <c r="GF377"/>
  <c r="CV377"/>
  <c r="GF375"/>
  <c r="GJ375" s="1"/>
  <c r="CV375"/>
  <c r="GF373"/>
  <c r="CV373"/>
  <c r="GF371"/>
  <c r="GJ371" s="1"/>
  <c r="CV371"/>
  <c r="GF369"/>
  <c r="CV369"/>
  <c r="GF367"/>
  <c r="GJ367" s="1"/>
  <c r="CV367"/>
  <c r="GF365"/>
  <c r="CV365"/>
  <c r="GF363"/>
  <c r="GJ363" s="1"/>
  <c r="CV363"/>
  <c r="GF361"/>
  <c r="CV361"/>
  <c r="GF359"/>
  <c r="GJ359" s="1"/>
  <c r="CV359"/>
  <c r="GF357"/>
  <c r="CV357"/>
  <c r="GF355"/>
  <c r="GJ355" s="1"/>
  <c r="CV355"/>
  <c r="GF353"/>
  <c r="CV353"/>
  <c r="GF351"/>
  <c r="GJ351" s="1"/>
  <c r="CV351"/>
  <c r="GF349"/>
  <c r="CV349"/>
  <c r="GF347"/>
  <c r="GJ347" s="1"/>
  <c r="CV347"/>
  <c r="GF345"/>
  <c r="GJ345" s="1"/>
  <c r="CV345"/>
  <c r="GF343"/>
  <c r="GJ343" s="1"/>
  <c r="CV343"/>
  <c r="GF341"/>
  <c r="GJ341" s="1"/>
  <c r="CV341"/>
  <c r="GF339"/>
  <c r="GJ339" s="1"/>
  <c r="CV339"/>
  <c r="GF337"/>
  <c r="GJ337" s="1"/>
  <c r="CV337"/>
  <c r="GF335"/>
  <c r="GJ335" s="1"/>
  <c r="CV335"/>
  <c r="GF333"/>
  <c r="GJ333" s="1"/>
  <c r="CV333"/>
  <c r="GF331"/>
  <c r="GJ331" s="1"/>
  <c r="CV331"/>
  <c r="GF329"/>
  <c r="GJ329" s="1"/>
  <c r="CV329"/>
  <c r="GF327"/>
  <c r="GJ327" s="1"/>
  <c r="CV327"/>
  <c r="GF325"/>
  <c r="GJ325" s="1"/>
  <c r="CV325"/>
  <c r="GF323"/>
  <c r="GJ323" s="1"/>
  <c r="CV323"/>
  <c r="GF321"/>
  <c r="GJ321" s="1"/>
  <c r="CV321"/>
  <c r="GF319"/>
  <c r="GJ319" s="1"/>
  <c r="CV319"/>
  <c r="GF317"/>
  <c r="GJ317" s="1"/>
  <c r="CV317"/>
  <c r="GF315"/>
  <c r="GJ315" s="1"/>
  <c r="CV315"/>
  <c r="GF313"/>
  <c r="GJ313" s="1"/>
  <c r="CV313"/>
  <c r="GF311"/>
  <c r="GJ311" s="1"/>
  <c r="CV311"/>
  <c r="GF309"/>
  <c r="GJ309" s="1"/>
  <c r="CV309"/>
  <c r="GF307"/>
  <c r="GJ307" s="1"/>
  <c r="CV307"/>
  <c r="GF305"/>
  <c r="GJ305" s="1"/>
  <c r="CV305"/>
  <c r="GF303"/>
  <c r="GJ303" s="1"/>
  <c r="CV303"/>
  <c r="GF301"/>
  <c r="GJ301" s="1"/>
  <c r="CV301"/>
  <c r="GF299"/>
  <c r="GJ299" s="1"/>
  <c r="CV299"/>
  <c r="GF265"/>
  <c r="P265"/>
  <c r="CV265"/>
  <c r="GF263"/>
  <c r="GJ263" s="1"/>
  <c r="CV263"/>
  <c r="GF261"/>
  <c r="CV261"/>
  <c r="GF259"/>
  <c r="GJ259" s="1"/>
  <c r="CV259"/>
  <c r="GF257"/>
  <c r="CV257"/>
  <c r="GF255"/>
  <c r="GJ255" s="1"/>
  <c r="CV255"/>
  <c r="GF253"/>
  <c r="CV253"/>
  <c r="GF251"/>
  <c r="GJ251" s="1"/>
  <c r="CV251"/>
  <c r="GF249"/>
  <c r="CV249"/>
  <c r="GF247"/>
  <c r="GJ247" s="1"/>
  <c r="CV247"/>
  <c r="GF245"/>
  <c r="CV245"/>
  <c r="GF243"/>
  <c r="GJ243" s="1"/>
  <c r="CV243"/>
  <c r="GF241"/>
  <c r="CV241"/>
  <c r="GF239"/>
  <c r="GJ239" s="1"/>
  <c r="CV239"/>
  <c r="GF237"/>
  <c r="CV237"/>
  <c r="GF235"/>
  <c r="GJ235" s="1"/>
  <c r="CV235"/>
  <c r="GF233"/>
  <c r="CV233"/>
  <c r="GF231"/>
  <c r="GJ231" s="1"/>
  <c r="CV231"/>
  <c r="GF229"/>
  <c r="CV229"/>
  <c r="GF227"/>
  <c r="GJ227" s="1"/>
  <c r="CV227"/>
  <c r="GF225"/>
  <c r="CV225"/>
  <c r="GF223"/>
  <c r="GJ223" s="1"/>
  <c r="CV223"/>
  <c r="GF221"/>
  <c r="CV221"/>
  <c r="GF219"/>
  <c r="GJ219" s="1"/>
  <c r="CV219"/>
  <c r="GF217"/>
  <c r="CV217"/>
  <c r="GF215"/>
  <c r="GJ215" s="1"/>
  <c r="CV215"/>
  <c r="GF213"/>
  <c r="CV213"/>
  <c r="GF211"/>
  <c r="GJ211" s="1"/>
  <c r="CV211"/>
  <c r="GF209"/>
  <c r="CV209"/>
  <c r="GF207"/>
  <c r="GJ207" s="1"/>
  <c r="CV207"/>
  <c r="GF205"/>
  <c r="CV205"/>
  <c r="GF203"/>
  <c r="GJ203" s="1"/>
  <c r="CV203"/>
  <c r="GF201"/>
  <c r="CV201"/>
  <c r="GF199"/>
  <c r="GJ199" s="1"/>
  <c r="CV199"/>
  <c r="GF197"/>
  <c r="CV197"/>
  <c r="GF195"/>
  <c r="GJ195" s="1"/>
  <c r="CV195"/>
  <c r="GF193"/>
  <c r="CV193"/>
  <c r="GF191"/>
  <c r="GJ191" s="1"/>
  <c r="CV191"/>
  <c r="GF189"/>
  <c r="GJ189" s="1"/>
  <c r="CV189"/>
  <c r="GF187"/>
  <c r="GJ187" s="1"/>
  <c r="CV187"/>
  <c r="GF185"/>
  <c r="GJ185" s="1"/>
  <c r="CV185"/>
  <c r="GF183"/>
  <c r="GJ183" s="1"/>
  <c r="CV183"/>
  <c r="GF181"/>
  <c r="GJ181" s="1"/>
  <c r="CV181"/>
  <c r="GF179"/>
  <c r="GJ179" s="1"/>
  <c r="CV179"/>
  <c r="GF177"/>
  <c r="GJ177" s="1"/>
  <c r="CV177"/>
  <c r="GF175"/>
  <c r="GJ175" s="1"/>
  <c r="CV175"/>
  <c r="GF173"/>
  <c r="GJ173" s="1"/>
  <c r="CV173"/>
  <c r="GF171"/>
  <c r="GJ171" s="1"/>
  <c r="CV171"/>
  <c r="GF169"/>
  <c r="GJ169" s="1"/>
  <c r="CV169"/>
  <c r="GF167"/>
  <c r="GJ167" s="1"/>
  <c r="CV167"/>
  <c r="GF165"/>
  <c r="GJ165" s="1"/>
  <c r="GF163"/>
  <c r="GJ163" s="1"/>
  <c r="GF161"/>
  <c r="GJ161" s="1"/>
  <c r="GF159"/>
  <c r="GJ159" s="1"/>
  <c r="GF133"/>
  <c r="CV133"/>
  <c r="GF131"/>
  <c r="GJ131" s="1"/>
  <c r="CV131"/>
  <c r="GF129"/>
  <c r="CV129"/>
  <c r="GF127"/>
  <c r="GJ127" s="1"/>
  <c r="CV127"/>
  <c r="GF125"/>
  <c r="CV125"/>
  <c r="GF123"/>
  <c r="GJ123" s="1"/>
  <c r="CV123"/>
  <c r="GF121"/>
  <c r="CV121"/>
  <c r="GF119"/>
  <c r="GJ119" s="1"/>
  <c r="CV119"/>
  <c r="GF117"/>
  <c r="CV117"/>
  <c r="GF115"/>
  <c r="GJ115" s="1"/>
  <c r="CV115"/>
  <c r="GF113"/>
  <c r="CV113"/>
  <c r="GF111"/>
  <c r="GJ111" s="1"/>
  <c r="CV111"/>
  <c r="GF109"/>
  <c r="CV109"/>
  <c r="GF107"/>
  <c r="GJ107" s="1"/>
  <c r="CV107"/>
  <c r="GF105"/>
  <c r="CV105"/>
  <c r="GF103"/>
  <c r="GJ103" s="1"/>
  <c r="CV103"/>
  <c r="GF101"/>
  <c r="CV101"/>
  <c r="GF99"/>
  <c r="GJ99" s="1"/>
  <c r="CV99"/>
  <c r="GF97"/>
  <c r="CV97"/>
  <c r="GF95"/>
  <c r="GJ95" s="1"/>
  <c r="CV95"/>
  <c r="GF93"/>
  <c r="CV93"/>
  <c r="GF91"/>
  <c r="GJ91" s="1"/>
  <c r="CV91"/>
  <c r="GF89"/>
  <c r="CV89"/>
  <c r="GF87"/>
  <c r="GJ87" s="1"/>
  <c r="CV87"/>
  <c r="GF85"/>
  <c r="CV85"/>
  <c r="P83"/>
  <c r="GF83"/>
  <c r="GJ83" s="1"/>
  <c r="CV83"/>
  <c r="GF50"/>
  <c r="GJ50" s="1"/>
  <c r="CV50"/>
  <c r="GF48"/>
  <c r="GJ48" s="1"/>
  <c r="CV48"/>
  <c r="GF46"/>
  <c r="GJ46" s="1"/>
  <c r="CV46"/>
  <c r="GF44"/>
  <c r="GJ44" s="1"/>
  <c r="CV44"/>
  <c r="GF42"/>
  <c r="GJ42" s="1"/>
  <c r="CV42"/>
  <c r="GF40"/>
  <c r="GJ40" s="1"/>
  <c r="CV40"/>
  <c r="GF38"/>
  <c r="CV38"/>
  <c r="GF36"/>
  <c r="GJ36" s="1"/>
  <c r="CV36"/>
  <c r="GF33"/>
  <c r="CV33"/>
  <c r="GF30"/>
  <c r="GJ30" s="1"/>
  <c r="CV30"/>
  <c r="GF28"/>
  <c r="CV28"/>
  <c r="GF26"/>
  <c r="GJ26" s="1"/>
  <c r="CV26"/>
  <c r="GF24"/>
  <c r="CV24"/>
  <c r="GF22"/>
  <c r="GJ22" s="1"/>
  <c r="CV22"/>
  <c r="GF20"/>
  <c r="CV20"/>
  <c r="GF17"/>
  <c r="GJ17" s="1"/>
  <c r="CV17"/>
  <c r="GF15"/>
  <c r="CV15"/>
  <c r="GF13"/>
  <c r="GJ13" s="1"/>
  <c r="CV13"/>
  <c r="GF11"/>
  <c r="CV11"/>
  <c r="GF9"/>
  <c r="GJ9" s="1"/>
  <c r="CV9"/>
  <c r="GM508"/>
  <c r="CY508"/>
  <c r="GM506"/>
  <c r="CY506"/>
  <c r="GM504"/>
  <c r="CY504"/>
  <c r="GM502"/>
  <c r="CY502"/>
  <c r="GM500"/>
  <c r="CY500"/>
  <c r="GM498"/>
  <c r="CY498"/>
  <c r="GM496"/>
  <c r="CY496"/>
  <c r="GM494"/>
  <c r="CY494"/>
  <c r="GM492"/>
  <c r="CY492"/>
  <c r="GM448"/>
  <c r="CY448"/>
  <c r="GM446"/>
  <c r="CY446"/>
  <c r="GM444"/>
  <c r="CY444"/>
  <c r="GM442"/>
  <c r="CY442"/>
  <c r="GM440"/>
  <c r="CY440"/>
  <c r="GM438"/>
  <c r="CY438"/>
  <c r="GM436"/>
  <c r="CY436"/>
  <c r="GM434"/>
  <c r="CY434"/>
  <c r="GM432"/>
  <c r="CY432"/>
  <c r="GM430"/>
  <c r="CY430"/>
  <c r="GM428"/>
  <c r="CY428"/>
  <c r="GM426"/>
  <c r="CY426"/>
  <c r="GM424"/>
  <c r="CY424"/>
  <c r="GM422"/>
  <c r="CY422"/>
  <c r="GM420"/>
  <c r="CY420"/>
  <c r="GM418"/>
  <c r="CY418"/>
  <c r="GM416"/>
  <c r="CY416"/>
  <c r="GM414"/>
  <c r="CY414"/>
  <c r="GM412"/>
  <c r="CY412"/>
  <c r="GM410"/>
  <c r="CY410"/>
  <c r="GM408"/>
  <c r="CY408"/>
  <c r="GM406"/>
  <c r="CY406"/>
  <c r="GM404"/>
  <c r="CY404"/>
  <c r="GM402"/>
  <c r="CY402"/>
  <c r="GM400"/>
  <c r="CY400"/>
  <c r="GM398"/>
  <c r="CY398"/>
  <c r="GM396"/>
  <c r="CY396"/>
  <c r="GM394"/>
  <c r="CY394"/>
  <c r="GM392"/>
  <c r="CY392"/>
  <c r="GM390"/>
  <c r="CY390"/>
  <c r="GM388"/>
  <c r="CY388"/>
  <c r="GM386"/>
  <c r="CY386"/>
  <c r="GM384"/>
  <c r="CY384"/>
  <c r="GM382"/>
  <c r="CY382"/>
  <c r="GM380"/>
  <c r="CY380"/>
  <c r="GM378"/>
  <c r="CY378"/>
  <c r="GM376"/>
  <c r="CY376"/>
  <c r="GM374"/>
  <c r="CY374"/>
  <c r="GM372"/>
  <c r="CY372"/>
  <c r="GM370"/>
  <c r="CY370"/>
  <c r="GM368"/>
  <c r="CY368"/>
  <c r="GM366"/>
  <c r="CY366"/>
  <c r="GM364"/>
  <c r="CY364"/>
  <c r="GM362"/>
  <c r="CY362"/>
  <c r="GM360"/>
  <c r="CY360"/>
  <c r="GM358"/>
  <c r="CY358"/>
  <c r="GM356"/>
  <c r="CY356"/>
  <c r="GM354"/>
  <c r="CY354"/>
  <c r="GM352"/>
  <c r="CY352"/>
  <c r="GM350"/>
  <c r="CY350"/>
  <c r="GM348"/>
  <c r="CY348"/>
  <c r="GM346"/>
  <c r="CY346"/>
  <c r="GM344"/>
  <c r="CY344"/>
  <c r="GM342"/>
  <c r="CY342"/>
  <c r="GM340"/>
  <c r="CY340"/>
  <c r="GM338"/>
  <c r="CY338"/>
  <c r="GM336"/>
  <c r="CY336"/>
  <c r="GM334"/>
  <c r="CY334"/>
  <c r="GM332"/>
  <c r="CY332"/>
  <c r="GM330"/>
  <c r="CY330"/>
  <c r="GM328"/>
  <c r="CY328"/>
  <c r="GM326"/>
  <c r="CY326"/>
  <c r="GM324"/>
  <c r="CY324"/>
  <c r="GM322"/>
  <c r="CY322"/>
  <c r="GM320"/>
  <c r="CY320"/>
  <c r="GM318"/>
  <c r="CY318"/>
  <c r="GM316"/>
  <c r="CY316"/>
  <c r="GM314"/>
  <c r="CY314"/>
  <c r="GM312"/>
  <c r="CY312"/>
  <c r="GM310"/>
  <c r="CY310"/>
  <c r="GM308"/>
  <c r="CY308"/>
  <c r="GM306"/>
  <c r="CY306"/>
  <c r="GM304"/>
  <c r="CY304"/>
  <c r="GM302"/>
  <c r="CY302"/>
  <c r="GM300"/>
  <c r="CY300"/>
  <c r="GM298"/>
  <c r="CY298"/>
  <c r="O296"/>
  <c r="GM296"/>
  <c r="GQ296" s="1"/>
  <c r="CY296"/>
  <c r="CY294"/>
  <c r="DE294" s="1"/>
  <c r="CA294" s="1"/>
  <c r="O294"/>
  <c r="GM294"/>
  <c r="GM264"/>
  <c r="CY264"/>
  <c r="GM262"/>
  <c r="CY262"/>
  <c r="GM260"/>
  <c r="CY260"/>
  <c r="GM258"/>
  <c r="CY258"/>
  <c r="GM256"/>
  <c r="CY256"/>
  <c r="GM254"/>
  <c r="CY254"/>
  <c r="GM252"/>
  <c r="CY252"/>
  <c r="GM250"/>
  <c r="CY250"/>
  <c r="GM248"/>
  <c r="CY248"/>
  <c r="GM246"/>
  <c r="CY246"/>
  <c r="GM244"/>
  <c r="CY244"/>
  <c r="GM242"/>
  <c r="CY242"/>
  <c r="GM240"/>
  <c r="CY240"/>
  <c r="GM238"/>
  <c r="CY238"/>
  <c r="GM236"/>
  <c r="CY236"/>
  <c r="GM234"/>
  <c r="CY234"/>
  <c r="GM232"/>
  <c r="CY232"/>
  <c r="GM230"/>
  <c r="CY230"/>
  <c r="GM228"/>
  <c r="CY228"/>
  <c r="GM226"/>
  <c r="CY226"/>
  <c r="GM224"/>
  <c r="CY224"/>
  <c r="GM222"/>
  <c r="CY222"/>
  <c r="GM220"/>
  <c r="CY220"/>
  <c r="GM218"/>
  <c r="CY218"/>
  <c r="GM216"/>
  <c r="CY216"/>
  <c r="GM214"/>
  <c r="CY214"/>
  <c r="GM212"/>
  <c r="CY212"/>
  <c r="GM210"/>
  <c r="CY210"/>
  <c r="GM208"/>
  <c r="CY208"/>
  <c r="GM206"/>
  <c r="CY206"/>
  <c r="GM204"/>
  <c r="CY204"/>
  <c r="GM202"/>
  <c r="CY202"/>
  <c r="GM200"/>
  <c r="CY200"/>
  <c r="GM198"/>
  <c r="CY198"/>
  <c r="GM196"/>
  <c r="CY196"/>
  <c r="GM194"/>
  <c r="CY194"/>
  <c r="GM192"/>
  <c r="CY192"/>
  <c r="GM190"/>
  <c r="CY190"/>
  <c r="GM188"/>
  <c r="CY188"/>
  <c r="CY154"/>
  <c r="GM154"/>
  <c r="CY152"/>
  <c r="GM152"/>
  <c r="CY150"/>
  <c r="GM150"/>
  <c r="CY148"/>
  <c r="GM148"/>
  <c r="CY146"/>
  <c r="GM146"/>
  <c r="CY144"/>
  <c r="GM144"/>
  <c r="CY142"/>
  <c r="GM142"/>
  <c r="CY140"/>
  <c r="GM140"/>
  <c r="CY138"/>
  <c r="GM138"/>
  <c r="CY136"/>
  <c r="GM136"/>
  <c r="GM132"/>
  <c r="CY132"/>
  <c r="GM130"/>
  <c r="CY130"/>
  <c r="GM128"/>
  <c r="CY128"/>
  <c r="GM126"/>
  <c r="CY126"/>
  <c r="GM124"/>
  <c r="CY124"/>
  <c r="GM122"/>
  <c r="CY122"/>
  <c r="GM120"/>
  <c r="CY120"/>
  <c r="GM118"/>
  <c r="CY118"/>
  <c r="GM116"/>
  <c r="CY116"/>
  <c r="GM114"/>
  <c r="CY114"/>
  <c r="GM112"/>
  <c r="CY112"/>
  <c r="GM110"/>
  <c r="CY110"/>
  <c r="GM108"/>
  <c r="CY108"/>
  <c r="GM106"/>
  <c r="CY106"/>
  <c r="GM104"/>
  <c r="CY104"/>
  <c r="GM102"/>
  <c r="CY102"/>
  <c r="GM100"/>
  <c r="CY100"/>
  <c r="GM98"/>
  <c r="CY98"/>
  <c r="GM96"/>
  <c r="CY96"/>
  <c r="GM94"/>
  <c r="CY94"/>
  <c r="GM92"/>
  <c r="CY92"/>
  <c r="GM90"/>
  <c r="CY90"/>
  <c r="GM88"/>
  <c r="CY88"/>
  <c r="GM86"/>
  <c r="CY86"/>
  <c r="GM84"/>
  <c r="CY84"/>
  <c r="GM50"/>
  <c r="CY50"/>
  <c r="GM48"/>
  <c r="CY48"/>
  <c r="GM46"/>
  <c r="CY46"/>
  <c r="GM44"/>
  <c r="CY44"/>
  <c r="GM42"/>
  <c r="CY42"/>
  <c r="GM40"/>
  <c r="CY40"/>
  <c r="GM38"/>
  <c r="CY38"/>
  <c r="GM36"/>
  <c r="CY36"/>
  <c r="GM33"/>
  <c r="CY33"/>
  <c r="GM30"/>
  <c r="CY30"/>
  <c r="GM28"/>
  <c r="CY28"/>
  <c r="GM26"/>
  <c r="CY26"/>
  <c r="GM24"/>
  <c r="CY24"/>
  <c r="GM22"/>
  <c r="CY22"/>
  <c r="GM20"/>
  <c r="CY20"/>
  <c r="GM17"/>
  <c r="CY17"/>
  <c r="GM15"/>
  <c r="CY15"/>
  <c r="GM13"/>
  <c r="CY13"/>
  <c r="GM11"/>
  <c r="CY11"/>
  <c r="GM9"/>
  <c r="CY9"/>
  <c r="GN508"/>
  <c r="CZ508"/>
  <c r="GN506"/>
  <c r="CZ506"/>
  <c r="GN504"/>
  <c r="CZ504"/>
  <c r="GN502"/>
  <c r="CZ502"/>
  <c r="GN500"/>
  <c r="CZ500"/>
  <c r="GN498"/>
  <c r="CZ498"/>
  <c r="GN496"/>
  <c r="CZ496"/>
  <c r="GN494"/>
  <c r="CZ494"/>
  <c r="CZ492"/>
  <c r="GN492"/>
  <c r="GN448"/>
  <c r="CZ448"/>
  <c r="CZ446"/>
  <c r="GN446"/>
  <c r="GN444"/>
  <c r="CZ444"/>
  <c r="GN442"/>
  <c r="CZ442"/>
  <c r="GN440"/>
  <c r="CZ440"/>
  <c r="GN438"/>
  <c r="CZ438"/>
  <c r="GN436"/>
  <c r="CZ436"/>
  <c r="GN434"/>
  <c r="CZ434"/>
  <c r="GN432"/>
  <c r="CZ432"/>
  <c r="GN430"/>
  <c r="CZ430"/>
  <c r="GN428"/>
  <c r="CZ428"/>
  <c r="GN426"/>
  <c r="CZ426"/>
  <c r="GN424"/>
  <c r="CZ424"/>
  <c r="GN422"/>
  <c r="CZ422"/>
  <c r="GN420"/>
  <c r="CZ420"/>
  <c r="GN418"/>
  <c r="CZ418"/>
  <c r="GN416"/>
  <c r="CZ416"/>
  <c r="GN414"/>
  <c r="CZ414"/>
  <c r="GN412"/>
  <c r="CZ412"/>
  <c r="GN410"/>
  <c r="CZ410"/>
  <c r="GN408"/>
  <c r="CZ408"/>
  <c r="GN406"/>
  <c r="CZ406"/>
  <c r="GN404"/>
  <c r="CZ404"/>
  <c r="GN402"/>
  <c r="CZ402"/>
  <c r="GN400"/>
  <c r="CZ400"/>
  <c r="GN398"/>
  <c r="CZ398"/>
  <c r="GN396"/>
  <c r="CZ396"/>
  <c r="GN394"/>
  <c r="CZ394"/>
  <c r="GN392"/>
  <c r="CZ392"/>
  <c r="GN390"/>
  <c r="CZ390"/>
  <c r="GN388"/>
  <c r="CZ388"/>
  <c r="GN386"/>
  <c r="CZ386"/>
  <c r="GN384"/>
  <c r="CZ384"/>
  <c r="GN382"/>
  <c r="CZ382"/>
  <c r="GN380"/>
  <c r="CZ380"/>
  <c r="GN378"/>
  <c r="CZ378"/>
  <c r="GN376"/>
  <c r="CZ376"/>
  <c r="GN374"/>
  <c r="CZ374"/>
  <c r="GN372"/>
  <c r="CZ372"/>
  <c r="GN370"/>
  <c r="CZ370"/>
  <c r="GN368"/>
  <c r="CZ368"/>
  <c r="GN366"/>
  <c r="CZ366"/>
  <c r="GN364"/>
  <c r="CZ364"/>
  <c r="GN362"/>
  <c r="CZ362"/>
  <c r="GN360"/>
  <c r="CZ360"/>
  <c r="GN358"/>
  <c r="CZ358"/>
  <c r="GN356"/>
  <c r="CZ356"/>
  <c r="GN354"/>
  <c r="CZ354"/>
  <c r="GN352"/>
  <c r="CZ352"/>
  <c r="GN350"/>
  <c r="CZ350"/>
  <c r="GN348"/>
  <c r="CZ348"/>
  <c r="GN346"/>
  <c r="CZ346"/>
  <c r="GN344"/>
  <c r="CZ344"/>
  <c r="GN342"/>
  <c r="CZ342"/>
  <c r="GN340"/>
  <c r="CZ340"/>
  <c r="GN338"/>
  <c r="CZ338"/>
  <c r="GN336"/>
  <c r="CZ336"/>
  <c r="GN334"/>
  <c r="CZ334"/>
  <c r="GN332"/>
  <c r="CZ332"/>
  <c r="GN330"/>
  <c r="CZ330"/>
  <c r="GN328"/>
  <c r="CZ328"/>
  <c r="GN326"/>
  <c r="CZ326"/>
  <c r="GN324"/>
  <c r="CZ324"/>
  <c r="GN322"/>
  <c r="CZ322"/>
  <c r="GN320"/>
  <c r="CZ320"/>
  <c r="GN318"/>
  <c r="CZ318"/>
  <c r="GN316"/>
  <c r="CZ316"/>
  <c r="GN314"/>
  <c r="CZ314"/>
  <c r="GN312"/>
  <c r="CZ312"/>
  <c r="GN310"/>
  <c r="CZ310"/>
  <c r="GN308"/>
  <c r="CZ308"/>
  <c r="GN306"/>
  <c r="CZ306"/>
  <c r="GN304"/>
  <c r="CZ304"/>
  <c r="GN302"/>
  <c r="CZ302"/>
  <c r="GN300"/>
  <c r="CZ300"/>
  <c r="GN298"/>
  <c r="CZ298"/>
  <c r="GN296"/>
  <c r="GR296" s="1"/>
  <c r="CZ296"/>
  <c r="CZ294"/>
  <c r="DF294" s="1"/>
  <c r="CB294" s="1"/>
  <c r="P294"/>
  <c r="GN294"/>
  <c r="GN264"/>
  <c r="CZ264"/>
  <c r="GN262"/>
  <c r="CZ262"/>
  <c r="GN260"/>
  <c r="CZ260"/>
  <c r="GN258"/>
  <c r="CZ258"/>
  <c r="GN256"/>
  <c r="CZ256"/>
  <c r="GN254"/>
  <c r="CZ254"/>
  <c r="GN252"/>
  <c r="CZ252"/>
  <c r="GN250"/>
  <c r="CZ250"/>
  <c r="GN248"/>
  <c r="CZ248"/>
  <c r="GN246"/>
  <c r="CZ246"/>
  <c r="GN244"/>
  <c r="CZ244"/>
  <c r="GN242"/>
  <c r="CZ242"/>
  <c r="GN240"/>
  <c r="CZ240"/>
  <c r="GN238"/>
  <c r="CZ238"/>
  <c r="GN236"/>
  <c r="CZ236"/>
  <c r="GN234"/>
  <c r="CZ234"/>
  <c r="GN232"/>
  <c r="CZ232"/>
  <c r="GN230"/>
  <c r="CZ230"/>
  <c r="GN228"/>
  <c r="CZ228"/>
  <c r="GN226"/>
  <c r="CZ226"/>
  <c r="GN224"/>
  <c r="CZ224"/>
  <c r="GN222"/>
  <c r="CZ222"/>
  <c r="GN220"/>
  <c r="CZ220"/>
  <c r="GN218"/>
  <c r="CZ218"/>
  <c r="GN216"/>
  <c r="CZ216"/>
  <c r="GN214"/>
  <c r="CZ214"/>
  <c r="GN212"/>
  <c r="CZ212"/>
  <c r="GN210"/>
  <c r="CZ210"/>
  <c r="GN208"/>
  <c r="CZ208"/>
  <c r="GN206"/>
  <c r="CZ206"/>
  <c r="GN204"/>
  <c r="CZ204"/>
  <c r="GN202"/>
  <c r="CZ202"/>
  <c r="GN200"/>
  <c r="CZ200"/>
  <c r="GN198"/>
  <c r="CZ198"/>
  <c r="GN196"/>
  <c r="CZ196"/>
  <c r="GN194"/>
  <c r="CZ194"/>
  <c r="GN192"/>
  <c r="CZ192"/>
  <c r="GN190"/>
  <c r="CZ190"/>
  <c r="GN188"/>
  <c r="CZ188"/>
  <c r="GN186"/>
  <c r="CZ186"/>
  <c r="GN184"/>
  <c r="CZ184"/>
  <c r="GN182"/>
  <c r="CZ182"/>
  <c r="GN180"/>
  <c r="CZ180"/>
  <c r="GN178"/>
  <c r="CZ178"/>
  <c r="GN176"/>
  <c r="CZ176"/>
  <c r="GN174"/>
  <c r="CZ174"/>
  <c r="GN172"/>
  <c r="CZ172"/>
  <c r="GN170"/>
  <c r="CZ170"/>
  <c r="GN168"/>
  <c r="CZ168"/>
  <c r="GN166"/>
  <c r="CZ166"/>
  <c r="GR164"/>
  <c r="GR162"/>
  <c r="GR160"/>
  <c r="GR158"/>
  <c r="GN132"/>
  <c r="CZ132"/>
  <c r="GN130"/>
  <c r="CZ130"/>
  <c r="GN128"/>
  <c r="CZ128"/>
  <c r="GN126"/>
  <c r="CZ126"/>
  <c r="GN124"/>
  <c r="CZ124"/>
  <c r="GN122"/>
  <c r="CZ122"/>
  <c r="GN120"/>
  <c r="CZ120"/>
  <c r="GN118"/>
  <c r="CZ118"/>
  <c r="GN116"/>
  <c r="CZ116"/>
  <c r="GN114"/>
  <c r="CZ114"/>
  <c r="GN112"/>
  <c r="CZ112"/>
  <c r="GN110"/>
  <c r="CZ110"/>
  <c r="GN108"/>
  <c r="CZ108"/>
  <c r="GN106"/>
  <c r="CZ106"/>
  <c r="GN104"/>
  <c r="CZ104"/>
  <c r="GN102"/>
  <c r="CZ102"/>
  <c r="GN100"/>
  <c r="CZ100"/>
  <c r="GN98"/>
  <c r="CZ98"/>
  <c r="GN96"/>
  <c r="CZ96"/>
  <c r="GN94"/>
  <c r="CZ94"/>
  <c r="GN92"/>
  <c r="CZ92"/>
  <c r="GN90"/>
  <c r="CZ90"/>
  <c r="GN88"/>
  <c r="CZ88"/>
  <c r="GN86"/>
  <c r="CZ86"/>
  <c r="GN84"/>
  <c r="CZ84"/>
  <c r="GN50"/>
  <c r="CZ50"/>
  <c r="GN48"/>
  <c r="CZ48"/>
  <c r="GN46"/>
  <c r="CZ46"/>
  <c r="GN44"/>
  <c r="CZ44"/>
  <c r="GN42"/>
  <c r="CZ42"/>
  <c r="GN40"/>
  <c r="CZ40"/>
  <c r="GN38"/>
  <c r="CZ38"/>
  <c r="GN36"/>
  <c r="CZ36"/>
  <c r="GN33"/>
  <c r="CZ33"/>
  <c r="GN30"/>
  <c r="CZ30"/>
  <c r="GN28"/>
  <c r="CZ28"/>
  <c r="GN26"/>
  <c r="CZ26"/>
  <c r="GN24"/>
  <c r="CZ24"/>
  <c r="GN22"/>
  <c r="CZ22"/>
  <c r="GN20"/>
  <c r="CZ20"/>
  <c r="GN17"/>
  <c r="CZ17"/>
  <c r="GN15"/>
  <c r="CZ15"/>
  <c r="GN13"/>
  <c r="CZ13"/>
  <c r="GN11"/>
  <c r="CZ11"/>
  <c r="GN9"/>
  <c r="CZ9"/>
  <c r="HC508"/>
  <c r="HG508" s="1"/>
  <c r="DC508"/>
  <c r="HC506"/>
  <c r="HG506" s="1"/>
  <c r="DC506"/>
  <c r="O508"/>
  <c r="GE508"/>
  <c r="GI508" s="1"/>
  <c r="CU508"/>
  <c r="DE508" s="1"/>
  <c r="CA508" s="1"/>
  <c r="DG508" s="1"/>
  <c r="O506"/>
  <c r="GE506"/>
  <c r="GI506" s="1"/>
  <c r="CU506"/>
  <c r="DE506" s="1"/>
  <c r="CA506" s="1"/>
  <c r="DG506" s="1"/>
  <c r="O504"/>
  <c r="GE504"/>
  <c r="GI504" s="1"/>
  <c r="CU504"/>
  <c r="O502"/>
  <c r="GE502"/>
  <c r="GI502" s="1"/>
  <c r="CU502"/>
  <c r="O500"/>
  <c r="GE500"/>
  <c r="GI500" s="1"/>
  <c r="CU500"/>
  <c r="O498"/>
  <c r="GE498"/>
  <c r="GI498" s="1"/>
  <c r="CU498"/>
  <c r="O496"/>
  <c r="GE496"/>
  <c r="GI496" s="1"/>
  <c r="CU496"/>
  <c r="O494"/>
  <c r="GE494"/>
  <c r="GI494" s="1"/>
  <c r="CU494"/>
  <c r="O492"/>
  <c r="GE492"/>
  <c r="GI492" s="1"/>
  <c r="CU492"/>
  <c r="O448"/>
  <c r="GE448"/>
  <c r="GI448" s="1"/>
  <c r="CU448"/>
  <c r="O446"/>
  <c r="GE446"/>
  <c r="GI446" s="1"/>
  <c r="CU446"/>
  <c r="O444"/>
  <c r="GE444"/>
  <c r="GI444" s="1"/>
  <c r="CU444"/>
  <c r="O442"/>
  <c r="GE442"/>
  <c r="GI442" s="1"/>
  <c r="CU442"/>
  <c r="O440"/>
  <c r="GE440"/>
  <c r="GI440" s="1"/>
  <c r="CU440"/>
  <c r="O438"/>
  <c r="GE438"/>
  <c r="GI438" s="1"/>
  <c r="CU438"/>
  <c r="O436"/>
  <c r="GE436"/>
  <c r="GI436" s="1"/>
  <c r="CU436"/>
  <c r="O434"/>
  <c r="GE434"/>
  <c r="GI434" s="1"/>
  <c r="CU434"/>
  <c r="O432"/>
  <c r="GE432"/>
  <c r="GI432" s="1"/>
  <c r="CU432"/>
  <c r="O430"/>
  <c r="GE430"/>
  <c r="GI430" s="1"/>
  <c r="CU430"/>
  <c r="O428"/>
  <c r="GE428"/>
  <c r="GI428" s="1"/>
  <c r="CU428"/>
  <c r="O426"/>
  <c r="GE426"/>
  <c r="GI426" s="1"/>
  <c r="CU426"/>
  <c r="O424"/>
  <c r="GE424"/>
  <c r="GI424" s="1"/>
  <c r="CU424"/>
  <c r="O422"/>
  <c r="GE422"/>
  <c r="GI422" s="1"/>
  <c r="CU422"/>
  <c r="O420"/>
  <c r="GE420"/>
  <c r="GI420" s="1"/>
  <c r="CU420"/>
  <c r="O418"/>
  <c r="GE418"/>
  <c r="GI418" s="1"/>
  <c r="CU418"/>
  <c r="O416"/>
  <c r="GE416"/>
  <c r="GI416" s="1"/>
  <c r="CU416"/>
  <c r="O414"/>
  <c r="GE414"/>
  <c r="GI414" s="1"/>
  <c r="CU414"/>
  <c r="O412"/>
  <c r="GE412"/>
  <c r="GI412" s="1"/>
  <c r="CU412"/>
  <c r="O410"/>
  <c r="GE410"/>
  <c r="GI410" s="1"/>
  <c r="CU410"/>
  <c r="O408"/>
  <c r="GE408"/>
  <c r="GI408" s="1"/>
  <c r="CU408"/>
  <c r="O406"/>
  <c r="GE406"/>
  <c r="GI406" s="1"/>
  <c r="CU406"/>
  <c r="O404"/>
  <c r="GE404"/>
  <c r="GI404" s="1"/>
  <c r="CU404"/>
  <c r="O402"/>
  <c r="GE402"/>
  <c r="GI402" s="1"/>
  <c r="CU402"/>
  <c r="O400"/>
  <c r="GE400"/>
  <c r="GI400" s="1"/>
  <c r="CU400"/>
  <c r="O398"/>
  <c r="GE398"/>
  <c r="GI398" s="1"/>
  <c r="CU398"/>
  <c r="O396"/>
  <c r="GE396"/>
  <c r="GI396" s="1"/>
  <c r="CU396"/>
  <c r="O394"/>
  <c r="GE394"/>
  <c r="GI394" s="1"/>
  <c r="CU394"/>
  <c r="O392"/>
  <c r="GE392"/>
  <c r="GI392" s="1"/>
  <c r="CU392"/>
  <c r="O390"/>
  <c r="GE390"/>
  <c r="GI390" s="1"/>
  <c r="CU390"/>
  <c r="O388"/>
  <c r="GE388"/>
  <c r="GI388" s="1"/>
  <c r="CU388"/>
  <c r="O386"/>
  <c r="GE386"/>
  <c r="GI386" s="1"/>
  <c r="CU386"/>
  <c r="O384"/>
  <c r="GE384"/>
  <c r="GI384" s="1"/>
  <c r="CU384"/>
  <c r="O382"/>
  <c r="GE382"/>
  <c r="GI382" s="1"/>
  <c r="CU382"/>
  <c r="O380"/>
  <c r="GE380"/>
  <c r="GI380" s="1"/>
  <c r="CU380"/>
  <c r="O378"/>
  <c r="GE378"/>
  <c r="GI378" s="1"/>
  <c r="CU378"/>
  <c r="O376"/>
  <c r="GE376"/>
  <c r="GI376" s="1"/>
  <c r="CU376"/>
  <c r="O374"/>
  <c r="GE374"/>
  <c r="GI374" s="1"/>
  <c r="CU374"/>
  <c r="O372"/>
  <c r="GE372"/>
  <c r="GI372" s="1"/>
  <c r="CU372"/>
  <c r="O370"/>
  <c r="GE370"/>
  <c r="GI370" s="1"/>
  <c r="CU370"/>
  <c r="O368"/>
  <c r="GE368"/>
  <c r="GI368" s="1"/>
  <c r="CU368"/>
  <c r="O366"/>
  <c r="GE366"/>
  <c r="GI366" s="1"/>
  <c r="CU366"/>
  <c r="O364"/>
  <c r="GE364"/>
  <c r="GI364" s="1"/>
  <c r="CU364"/>
  <c r="O362"/>
  <c r="GE362"/>
  <c r="GI362" s="1"/>
  <c r="CU362"/>
  <c r="O360"/>
  <c r="GE360"/>
  <c r="GI360" s="1"/>
  <c r="CU360"/>
  <c r="O358"/>
  <c r="GE358"/>
  <c r="GI358" s="1"/>
  <c r="CU358"/>
  <c r="O356"/>
  <c r="GE356"/>
  <c r="GI356" s="1"/>
  <c r="CU356"/>
  <c r="O354"/>
  <c r="GE354"/>
  <c r="GI354" s="1"/>
  <c r="CU354"/>
  <c r="O352"/>
  <c r="GE352"/>
  <c r="GI352" s="1"/>
  <c r="CU352"/>
  <c r="O350"/>
  <c r="GE350"/>
  <c r="GI350" s="1"/>
  <c r="CU350"/>
  <c r="O348"/>
  <c r="GE348"/>
  <c r="GI348" s="1"/>
  <c r="CU348"/>
  <c r="O346"/>
  <c r="GE346"/>
  <c r="GI346" s="1"/>
  <c r="CU346"/>
  <c r="O344"/>
  <c r="GE344"/>
  <c r="GI344" s="1"/>
  <c r="CU344"/>
  <c r="O342"/>
  <c r="GE342"/>
  <c r="GI342" s="1"/>
  <c r="CU342"/>
  <c r="O340"/>
  <c r="GE340"/>
  <c r="GI340" s="1"/>
  <c r="CU340"/>
  <c r="O338"/>
  <c r="GE338"/>
  <c r="GI338" s="1"/>
  <c r="CU338"/>
  <c r="O336"/>
  <c r="GE336"/>
  <c r="GI336" s="1"/>
  <c r="CU336"/>
  <c r="O334"/>
  <c r="GE334"/>
  <c r="GI334" s="1"/>
  <c r="CU334"/>
  <c r="O332"/>
  <c r="GE332"/>
  <c r="GI332" s="1"/>
  <c r="CU332"/>
  <c r="O330"/>
  <c r="GE330"/>
  <c r="GI330" s="1"/>
  <c r="CU330"/>
  <c r="O328"/>
  <c r="GE328"/>
  <c r="GI328" s="1"/>
  <c r="CU328"/>
  <c r="O326"/>
  <c r="GE326"/>
  <c r="GI326" s="1"/>
  <c r="CU326"/>
  <c r="O324"/>
  <c r="GE324"/>
  <c r="GI324" s="1"/>
  <c r="CU324"/>
  <c r="O322"/>
  <c r="GE322"/>
  <c r="GI322" s="1"/>
  <c r="CU322"/>
  <c r="O320"/>
  <c r="GE320"/>
  <c r="GI320" s="1"/>
  <c r="CU320"/>
  <c r="O318"/>
  <c r="GE318"/>
  <c r="GI318" s="1"/>
  <c r="CU318"/>
  <c r="O316"/>
  <c r="GE316"/>
  <c r="GI316" s="1"/>
  <c r="CU316"/>
  <c r="O314"/>
  <c r="GE314"/>
  <c r="GI314" s="1"/>
  <c r="CU314"/>
  <c r="O312"/>
  <c r="GE312"/>
  <c r="GI312" s="1"/>
  <c r="CU312"/>
  <c r="O310"/>
  <c r="GE310"/>
  <c r="GI310" s="1"/>
  <c r="CU310"/>
  <c r="O308"/>
  <c r="GE308"/>
  <c r="GI308" s="1"/>
  <c r="CU308"/>
  <c r="O306"/>
  <c r="GE306"/>
  <c r="GI306" s="1"/>
  <c r="CU306"/>
  <c r="O304"/>
  <c r="GE304"/>
  <c r="GI304" s="1"/>
  <c r="CU304"/>
  <c r="O302"/>
  <c r="GE302"/>
  <c r="GI302" s="1"/>
  <c r="CU302"/>
  <c r="O300"/>
  <c r="GE300"/>
  <c r="GI300" s="1"/>
  <c r="CU300"/>
  <c r="O298"/>
  <c r="GE298"/>
  <c r="GI298" s="1"/>
  <c r="CU298"/>
  <c r="GE264"/>
  <c r="O264"/>
  <c r="CU264"/>
  <c r="GE262"/>
  <c r="O262"/>
  <c r="CU262"/>
  <c r="O260"/>
  <c r="GE260"/>
  <c r="CU260"/>
  <c r="GE258"/>
  <c r="O258"/>
  <c r="CU258"/>
  <c r="O256"/>
  <c r="GE256"/>
  <c r="CU256"/>
  <c r="GE254"/>
  <c r="O254"/>
  <c r="CU254"/>
  <c r="O252"/>
  <c r="GE252"/>
  <c r="CU252"/>
  <c r="GE250"/>
  <c r="O250"/>
  <c r="CU250"/>
  <c r="O248"/>
  <c r="GE248"/>
  <c r="CU248"/>
  <c r="GE246"/>
  <c r="O246"/>
  <c r="CU246"/>
  <c r="O244"/>
  <c r="GE244"/>
  <c r="CU244"/>
  <c r="GE242"/>
  <c r="O242"/>
  <c r="CU242"/>
  <c r="O240"/>
  <c r="GE240"/>
  <c r="CU240"/>
  <c r="GE238"/>
  <c r="O238"/>
  <c r="CU238"/>
  <c r="O236"/>
  <c r="GE236"/>
  <c r="CU236"/>
  <c r="GE234"/>
  <c r="O234"/>
  <c r="CU234"/>
  <c r="O232"/>
  <c r="GE232"/>
  <c r="CU232"/>
  <c r="GE230"/>
  <c r="O230"/>
  <c r="CU230"/>
  <c r="O228"/>
  <c r="GE228"/>
  <c r="CU228"/>
  <c r="GE226"/>
  <c r="O226"/>
  <c r="CU226"/>
  <c r="O224"/>
  <c r="GE224"/>
  <c r="CU224"/>
  <c r="GE222"/>
  <c r="O222"/>
  <c r="CU222"/>
  <c r="O220"/>
  <c r="GE220"/>
  <c r="CU220"/>
  <c r="GE218"/>
  <c r="O218"/>
  <c r="CU218"/>
  <c r="O216"/>
  <c r="GE216"/>
  <c r="CU216"/>
  <c r="GE214"/>
  <c r="O214"/>
  <c r="CU214"/>
  <c r="O212"/>
  <c r="GE212"/>
  <c r="CU212"/>
  <c r="GE210"/>
  <c r="O210"/>
  <c r="CU210"/>
  <c r="O208"/>
  <c r="GE208"/>
  <c r="CU208"/>
  <c r="GE206"/>
  <c r="O206"/>
  <c r="CU206"/>
  <c r="O204"/>
  <c r="GE204"/>
  <c r="CU204"/>
  <c r="GE202"/>
  <c r="O202"/>
  <c r="CU202"/>
  <c r="O200"/>
  <c r="GE200"/>
  <c r="CU200"/>
  <c r="GE198"/>
  <c r="O198"/>
  <c r="CU198"/>
  <c r="O196"/>
  <c r="GE196"/>
  <c r="CU196"/>
  <c r="GE194"/>
  <c r="O194"/>
  <c r="CU194"/>
  <c r="O192"/>
  <c r="GE192"/>
  <c r="GI192" s="1"/>
  <c r="CU192"/>
  <c r="GE190"/>
  <c r="GI190" s="1"/>
  <c r="O190"/>
  <c r="CU190"/>
  <c r="O188"/>
  <c r="GE188"/>
  <c r="GI188" s="1"/>
  <c r="CU188"/>
  <c r="CU154"/>
  <c r="GE154"/>
  <c r="GI154" s="1"/>
  <c r="O154"/>
  <c r="CU152"/>
  <c r="O152"/>
  <c r="GE152"/>
  <c r="GI152" s="1"/>
  <c r="CU150"/>
  <c r="GE150"/>
  <c r="GI150" s="1"/>
  <c r="O150"/>
  <c r="CU148"/>
  <c r="O148"/>
  <c r="GE148"/>
  <c r="GI148" s="1"/>
  <c r="CU146"/>
  <c r="GE146"/>
  <c r="GI146" s="1"/>
  <c r="O146"/>
  <c r="CU144"/>
  <c r="O144"/>
  <c r="GE144"/>
  <c r="GI144" s="1"/>
  <c r="CU142"/>
  <c r="GE142"/>
  <c r="GI142" s="1"/>
  <c r="O142"/>
  <c r="CU140"/>
  <c r="O140"/>
  <c r="GE140"/>
  <c r="GI140" s="1"/>
  <c r="CU138"/>
  <c r="GE138"/>
  <c r="GI138" s="1"/>
  <c r="O138"/>
  <c r="CU136"/>
  <c r="O136"/>
  <c r="GE136"/>
  <c r="GI136" s="1"/>
  <c r="GE134"/>
  <c r="O134"/>
  <c r="O132"/>
  <c r="GE132"/>
  <c r="GI132" s="1"/>
  <c r="CU132"/>
  <c r="GE130"/>
  <c r="O130"/>
  <c r="CU130"/>
  <c r="O128"/>
  <c r="GE128"/>
  <c r="GI128" s="1"/>
  <c r="CU128"/>
  <c r="GE126"/>
  <c r="O126"/>
  <c r="CU126"/>
  <c r="O124"/>
  <c r="GE124"/>
  <c r="GI124" s="1"/>
  <c r="CU124"/>
  <c r="GE122"/>
  <c r="O122"/>
  <c r="CU122"/>
  <c r="O120"/>
  <c r="GE120"/>
  <c r="GI120" s="1"/>
  <c r="CU120"/>
  <c r="O118"/>
  <c r="GE118"/>
  <c r="CU118"/>
  <c r="O116"/>
  <c r="GE116"/>
  <c r="GI116" s="1"/>
  <c r="CU116"/>
  <c r="O114"/>
  <c r="GE114"/>
  <c r="CU114"/>
  <c r="O112"/>
  <c r="GE112"/>
  <c r="GI112" s="1"/>
  <c r="CU112"/>
  <c r="O110"/>
  <c r="GE110"/>
  <c r="CU110"/>
  <c r="O108"/>
  <c r="GE108"/>
  <c r="GI108" s="1"/>
  <c r="CU108"/>
  <c r="O106"/>
  <c r="GE106"/>
  <c r="CU106"/>
  <c r="O104"/>
  <c r="GE104"/>
  <c r="GI104" s="1"/>
  <c r="CU104"/>
  <c r="O102"/>
  <c r="GE102"/>
  <c r="CU102"/>
  <c r="O100"/>
  <c r="GE100"/>
  <c r="GI100" s="1"/>
  <c r="CU100"/>
  <c r="O98"/>
  <c r="GE98"/>
  <c r="CU98"/>
  <c r="O96"/>
  <c r="GE96"/>
  <c r="GI96" s="1"/>
  <c r="CU96"/>
  <c r="O94"/>
  <c r="GE94"/>
  <c r="CU94"/>
  <c r="O92"/>
  <c r="GE92"/>
  <c r="GI92" s="1"/>
  <c r="CU92"/>
  <c r="O90"/>
  <c r="GE90"/>
  <c r="CU90"/>
  <c r="O88"/>
  <c r="GE88"/>
  <c r="GI88" s="1"/>
  <c r="CU88"/>
  <c r="O86"/>
  <c r="GE86"/>
  <c r="CU86"/>
  <c r="O84"/>
  <c r="GE84"/>
  <c r="GI84" s="1"/>
  <c r="CU84"/>
  <c r="O51"/>
  <c r="GE51"/>
  <c r="GI51" s="1"/>
  <c r="CU51"/>
  <c r="O49"/>
  <c r="GE49"/>
  <c r="GI49" s="1"/>
  <c r="CU49"/>
  <c r="O47"/>
  <c r="GE47"/>
  <c r="GI47" s="1"/>
  <c r="CU47"/>
  <c r="O45"/>
  <c r="GE45"/>
  <c r="GI45" s="1"/>
  <c r="CU45"/>
  <c r="O43"/>
  <c r="GE43"/>
  <c r="GI43" s="1"/>
  <c r="CU43"/>
  <c r="O41"/>
  <c r="GE41"/>
  <c r="GI41" s="1"/>
  <c r="CU41"/>
  <c r="O39"/>
  <c r="GE39"/>
  <c r="CU39"/>
  <c r="O37"/>
  <c r="GE37"/>
  <c r="GI37" s="1"/>
  <c r="CU37"/>
  <c r="O35"/>
  <c r="GE35"/>
  <c r="CU35"/>
  <c r="GE32"/>
  <c r="O32"/>
  <c r="CU32"/>
  <c r="O29"/>
  <c r="GE29"/>
  <c r="CU29"/>
  <c r="O27"/>
  <c r="GE27"/>
  <c r="GI27" s="1"/>
  <c r="CU27"/>
  <c r="O25"/>
  <c r="GE25"/>
  <c r="CU25"/>
  <c r="O23"/>
  <c r="GE23"/>
  <c r="GI23" s="1"/>
  <c r="CU23"/>
  <c r="O21"/>
  <c r="GE21"/>
  <c r="CU21"/>
  <c r="O19"/>
  <c r="GE19"/>
  <c r="GI19" s="1"/>
  <c r="CU19"/>
  <c r="GE16"/>
  <c r="O16"/>
  <c r="CU16"/>
  <c r="O14"/>
  <c r="GE14"/>
  <c r="GI14" s="1"/>
  <c r="CU14"/>
  <c r="GE12"/>
  <c r="O12"/>
  <c r="CU12"/>
  <c r="O10"/>
  <c r="GE10"/>
  <c r="GI10" s="1"/>
  <c r="CU10"/>
  <c r="GE8"/>
  <c r="O8"/>
  <c r="CU8"/>
  <c r="P507"/>
  <c r="GF507"/>
  <c r="GJ507" s="1"/>
  <c r="CV507"/>
  <c r="P505"/>
  <c r="GF505"/>
  <c r="GJ505" s="1"/>
  <c r="CV505"/>
  <c r="P503"/>
  <c r="GF503"/>
  <c r="GJ503" s="1"/>
  <c r="CV503"/>
  <c r="P501"/>
  <c r="GF501"/>
  <c r="GJ501" s="1"/>
  <c r="CV501"/>
  <c r="P499"/>
  <c r="GF499"/>
  <c r="GJ499" s="1"/>
  <c r="CV499"/>
  <c r="P497"/>
  <c r="GF497"/>
  <c r="GJ497" s="1"/>
  <c r="CV497"/>
  <c r="P495"/>
  <c r="GF495"/>
  <c r="GJ495" s="1"/>
  <c r="CV495"/>
  <c r="P493"/>
  <c r="GF493"/>
  <c r="GJ493" s="1"/>
  <c r="P491"/>
  <c r="GF491"/>
  <c r="GJ491" s="1"/>
  <c r="GF448"/>
  <c r="CV448"/>
  <c r="GF446"/>
  <c r="GF444"/>
  <c r="GJ444" s="1"/>
  <c r="CV444"/>
  <c r="GF442"/>
  <c r="CV442"/>
  <c r="GF440"/>
  <c r="GJ440" s="1"/>
  <c r="CV440"/>
  <c r="GF438"/>
  <c r="CV438"/>
  <c r="GF436"/>
  <c r="GJ436" s="1"/>
  <c r="CV436"/>
  <c r="GF434"/>
  <c r="CV434"/>
  <c r="GF432"/>
  <c r="GJ432" s="1"/>
  <c r="CV432"/>
  <c r="GF430"/>
  <c r="CV430"/>
  <c r="GF428"/>
  <c r="GJ428" s="1"/>
  <c r="CV428"/>
  <c r="GF426"/>
  <c r="CV426"/>
  <c r="GF424"/>
  <c r="GJ424" s="1"/>
  <c r="CV424"/>
  <c r="GF422"/>
  <c r="CV422"/>
  <c r="GF420"/>
  <c r="GJ420" s="1"/>
  <c r="CV420"/>
  <c r="GF418"/>
  <c r="CV418"/>
  <c r="GF416"/>
  <c r="GJ416" s="1"/>
  <c r="CV416"/>
  <c r="GF414"/>
  <c r="CV414"/>
  <c r="GF412"/>
  <c r="GJ412" s="1"/>
  <c r="CV412"/>
  <c r="GF410"/>
  <c r="CV410"/>
  <c r="GF408"/>
  <c r="GJ408" s="1"/>
  <c r="CV408"/>
  <c r="GF406"/>
  <c r="CV406"/>
  <c r="GF404"/>
  <c r="GJ404" s="1"/>
  <c r="CV404"/>
  <c r="GF402"/>
  <c r="CV402"/>
  <c r="GF400"/>
  <c r="GJ400" s="1"/>
  <c r="CV400"/>
  <c r="GF398"/>
  <c r="CV398"/>
  <c r="GF396"/>
  <c r="GJ396" s="1"/>
  <c r="CV396"/>
  <c r="GF394"/>
  <c r="CV394"/>
  <c r="GF392"/>
  <c r="GJ392" s="1"/>
  <c r="CV392"/>
  <c r="GF390"/>
  <c r="CV390"/>
  <c r="GF388"/>
  <c r="GJ388" s="1"/>
  <c r="CV388"/>
  <c r="GF386"/>
  <c r="CV386"/>
  <c r="GF384"/>
  <c r="GJ384" s="1"/>
  <c r="CV384"/>
  <c r="GF382"/>
  <c r="CV382"/>
  <c r="GF380"/>
  <c r="GJ380" s="1"/>
  <c r="CV380"/>
  <c r="GF378"/>
  <c r="CV378"/>
  <c r="GF376"/>
  <c r="GJ376" s="1"/>
  <c r="CV376"/>
  <c r="GF374"/>
  <c r="CV374"/>
  <c r="GF372"/>
  <c r="GJ372" s="1"/>
  <c r="CV372"/>
  <c r="GF370"/>
  <c r="CV370"/>
  <c r="GF368"/>
  <c r="GJ368" s="1"/>
  <c r="CV368"/>
  <c r="GF366"/>
  <c r="CV366"/>
  <c r="GF364"/>
  <c r="GJ364" s="1"/>
  <c r="CV364"/>
  <c r="GF362"/>
  <c r="CV362"/>
  <c r="GF360"/>
  <c r="GJ360" s="1"/>
  <c r="CV360"/>
  <c r="GF358"/>
  <c r="CV358"/>
  <c r="GF356"/>
  <c r="GJ356" s="1"/>
  <c r="CV356"/>
  <c r="GF354"/>
  <c r="CV354"/>
  <c r="GF352"/>
  <c r="GJ352" s="1"/>
  <c r="CV352"/>
  <c r="GF350"/>
  <c r="CV350"/>
  <c r="GF348"/>
  <c r="GJ348" s="1"/>
  <c r="CV348"/>
  <c r="GF346"/>
  <c r="GJ346" s="1"/>
  <c r="CV346"/>
  <c r="GF344"/>
  <c r="GJ344" s="1"/>
  <c r="CV344"/>
  <c r="GF342"/>
  <c r="GJ342" s="1"/>
  <c r="CV342"/>
  <c r="GF340"/>
  <c r="GJ340" s="1"/>
  <c r="CV340"/>
  <c r="GF338"/>
  <c r="GJ338" s="1"/>
  <c r="CV338"/>
  <c r="GF336"/>
  <c r="GJ336" s="1"/>
  <c r="CV336"/>
  <c r="GF334"/>
  <c r="GJ334" s="1"/>
  <c r="CV334"/>
  <c r="GF332"/>
  <c r="GJ332" s="1"/>
  <c r="CV332"/>
  <c r="GF330"/>
  <c r="GJ330" s="1"/>
  <c r="CV330"/>
  <c r="GF328"/>
  <c r="GJ328" s="1"/>
  <c r="CV328"/>
  <c r="GF326"/>
  <c r="GJ326" s="1"/>
  <c r="CV326"/>
  <c r="GF324"/>
  <c r="GJ324" s="1"/>
  <c r="CV324"/>
  <c r="GF322"/>
  <c r="GJ322" s="1"/>
  <c r="CV322"/>
  <c r="GF320"/>
  <c r="GJ320" s="1"/>
  <c r="CV320"/>
  <c r="GF318"/>
  <c r="GJ318" s="1"/>
  <c r="CV318"/>
  <c r="GF316"/>
  <c r="GJ316" s="1"/>
  <c r="CV316"/>
  <c r="GF314"/>
  <c r="GJ314" s="1"/>
  <c r="CV314"/>
  <c r="GF312"/>
  <c r="GJ312" s="1"/>
  <c r="CV312"/>
  <c r="GF310"/>
  <c r="GJ310" s="1"/>
  <c r="CV310"/>
  <c r="GF308"/>
  <c r="GJ308" s="1"/>
  <c r="CV308"/>
  <c r="GF306"/>
  <c r="GJ306" s="1"/>
  <c r="CV306"/>
  <c r="GF304"/>
  <c r="GJ304" s="1"/>
  <c r="CV304"/>
  <c r="GF302"/>
  <c r="GJ302" s="1"/>
  <c r="CV302"/>
  <c r="GF300"/>
  <c r="GJ300" s="1"/>
  <c r="CV300"/>
  <c r="GF298"/>
  <c r="GJ298" s="1"/>
  <c r="CV298"/>
  <c r="GF264"/>
  <c r="CV264"/>
  <c r="GF262"/>
  <c r="CV262"/>
  <c r="GF260"/>
  <c r="GJ260" s="1"/>
  <c r="CV260"/>
  <c r="GF258"/>
  <c r="CV258"/>
  <c r="GF256"/>
  <c r="GJ256" s="1"/>
  <c r="CV256"/>
  <c r="GF254"/>
  <c r="CV254"/>
  <c r="GF252"/>
  <c r="GJ252" s="1"/>
  <c r="CV252"/>
  <c r="GF250"/>
  <c r="CV250"/>
  <c r="GF248"/>
  <c r="GJ248" s="1"/>
  <c r="CV248"/>
  <c r="GF246"/>
  <c r="CV246"/>
  <c r="GF244"/>
  <c r="GJ244" s="1"/>
  <c r="CV244"/>
  <c r="GF242"/>
  <c r="CV242"/>
  <c r="GF240"/>
  <c r="GJ240" s="1"/>
  <c r="CV240"/>
  <c r="GF238"/>
  <c r="CV238"/>
  <c r="GF236"/>
  <c r="GJ236" s="1"/>
  <c r="CV236"/>
  <c r="GF234"/>
  <c r="CV234"/>
  <c r="GF232"/>
  <c r="GJ232" s="1"/>
  <c r="CV232"/>
  <c r="GF230"/>
  <c r="CV230"/>
  <c r="GF228"/>
  <c r="GJ228" s="1"/>
  <c r="CV228"/>
  <c r="GF226"/>
  <c r="CV226"/>
  <c r="GF224"/>
  <c r="GJ224" s="1"/>
  <c r="CV224"/>
  <c r="GF222"/>
  <c r="CV222"/>
  <c r="GF220"/>
  <c r="GJ220" s="1"/>
  <c r="CV220"/>
  <c r="GF218"/>
  <c r="CV218"/>
  <c r="GF216"/>
  <c r="GJ216" s="1"/>
  <c r="CV216"/>
  <c r="GF214"/>
  <c r="CV214"/>
  <c r="GF212"/>
  <c r="GJ212" s="1"/>
  <c r="CV212"/>
  <c r="GF210"/>
  <c r="CV210"/>
  <c r="GF208"/>
  <c r="GJ208" s="1"/>
  <c r="CV208"/>
  <c r="GF206"/>
  <c r="CV206"/>
  <c r="GF204"/>
  <c r="GJ204" s="1"/>
  <c r="CV204"/>
  <c r="GF202"/>
  <c r="CV202"/>
  <c r="GF200"/>
  <c r="GJ200" s="1"/>
  <c r="CV200"/>
  <c r="GF198"/>
  <c r="CV198"/>
  <c r="GF196"/>
  <c r="GJ196" s="1"/>
  <c r="CV196"/>
  <c r="GF194"/>
  <c r="CV194"/>
  <c r="GF192"/>
  <c r="GJ192" s="1"/>
  <c r="CV192"/>
  <c r="GF190"/>
  <c r="GJ190" s="1"/>
  <c r="CV190"/>
  <c r="GF188"/>
  <c r="GJ188" s="1"/>
  <c r="CV188"/>
  <c r="GF186"/>
  <c r="GJ186" s="1"/>
  <c r="CV186"/>
  <c r="GF184"/>
  <c r="GJ184" s="1"/>
  <c r="CV184"/>
  <c r="GF182"/>
  <c r="GJ182" s="1"/>
  <c r="CV182"/>
  <c r="GF180"/>
  <c r="GJ180" s="1"/>
  <c r="CV180"/>
  <c r="GF178"/>
  <c r="GJ178" s="1"/>
  <c r="CV178"/>
  <c r="GF176"/>
  <c r="GJ176" s="1"/>
  <c r="CV176"/>
  <c r="GF174"/>
  <c r="GJ174" s="1"/>
  <c r="CV174"/>
  <c r="GF172"/>
  <c r="GJ172" s="1"/>
  <c r="CV172"/>
  <c r="GF170"/>
  <c r="GJ170" s="1"/>
  <c r="CV170"/>
  <c r="GF168"/>
  <c r="GJ168" s="1"/>
  <c r="CV168"/>
  <c r="GF166"/>
  <c r="GJ166" s="1"/>
  <c r="CV166"/>
  <c r="GF164"/>
  <c r="GJ164" s="1"/>
  <c r="GF162"/>
  <c r="GJ162" s="1"/>
  <c r="GF160"/>
  <c r="GJ160" s="1"/>
  <c r="GF158"/>
  <c r="GJ158" s="1"/>
  <c r="GF134"/>
  <c r="GF132"/>
  <c r="CV132"/>
  <c r="GF130"/>
  <c r="CV130"/>
  <c r="GF128"/>
  <c r="CV128"/>
  <c r="GF126"/>
  <c r="CV126"/>
  <c r="GF124"/>
  <c r="CV124"/>
  <c r="GF122"/>
  <c r="CV122"/>
  <c r="GF120"/>
  <c r="CV120"/>
  <c r="GF118"/>
  <c r="CV118"/>
  <c r="GF116"/>
  <c r="CV116"/>
  <c r="GF114"/>
  <c r="CV114"/>
  <c r="GF112"/>
  <c r="CV112"/>
  <c r="GF110"/>
  <c r="CV110"/>
  <c r="GF108"/>
  <c r="CV108"/>
  <c r="GF106"/>
  <c r="CV106"/>
  <c r="GF104"/>
  <c r="CV104"/>
  <c r="GF102"/>
  <c r="CV102"/>
  <c r="GF100"/>
  <c r="CV100"/>
  <c r="GF98"/>
  <c r="CV98"/>
  <c r="GF96"/>
  <c r="CV96"/>
  <c r="GF94"/>
  <c r="CV94"/>
  <c r="GF92"/>
  <c r="CV92"/>
  <c r="GF90"/>
  <c r="CV90"/>
  <c r="GF88"/>
  <c r="CV88"/>
  <c r="GF86"/>
  <c r="CV86"/>
  <c r="P84"/>
  <c r="GF84"/>
  <c r="GJ84" s="1"/>
  <c r="CV84"/>
  <c r="GF51"/>
  <c r="GJ51" s="1"/>
  <c r="CV51"/>
  <c r="GF49"/>
  <c r="GJ49" s="1"/>
  <c r="CV49"/>
  <c r="GF47"/>
  <c r="GJ47" s="1"/>
  <c r="CV47"/>
  <c r="GF45"/>
  <c r="GJ45" s="1"/>
  <c r="CV45"/>
  <c r="GF43"/>
  <c r="GJ43" s="1"/>
  <c r="CV43"/>
  <c r="GF41"/>
  <c r="GJ41" s="1"/>
  <c r="CV41"/>
  <c r="GF39"/>
  <c r="CV39"/>
  <c r="GF37"/>
  <c r="GJ37" s="1"/>
  <c r="CV37"/>
  <c r="GF35"/>
  <c r="CV35"/>
  <c r="GF32"/>
  <c r="GJ32" s="1"/>
  <c r="CV32"/>
  <c r="GF29"/>
  <c r="CV29"/>
  <c r="GF27"/>
  <c r="CV27"/>
  <c r="GF25"/>
  <c r="CV25"/>
  <c r="GF23"/>
  <c r="CV23"/>
  <c r="GF21"/>
  <c r="CV21"/>
  <c r="GF19"/>
  <c r="CV19"/>
  <c r="GF16"/>
  <c r="CV16"/>
  <c r="GF14"/>
  <c r="GJ14" s="1"/>
  <c r="CV14"/>
  <c r="GF12"/>
  <c r="CV12"/>
  <c r="GF10"/>
  <c r="GJ10" s="1"/>
  <c r="CV10"/>
  <c r="GF8"/>
  <c r="CV8"/>
  <c r="GM507"/>
  <c r="CY507"/>
  <c r="GM505"/>
  <c r="CY505"/>
  <c r="GM503"/>
  <c r="CY503"/>
  <c r="GM501"/>
  <c r="CY501"/>
  <c r="GM499"/>
  <c r="CY499"/>
  <c r="GM497"/>
  <c r="CY497"/>
  <c r="GM495"/>
  <c r="CY495"/>
  <c r="GM493"/>
  <c r="CY493"/>
  <c r="GM491"/>
  <c r="CY491"/>
  <c r="GM447"/>
  <c r="CY447"/>
  <c r="GM445"/>
  <c r="CY445"/>
  <c r="GM443"/>
  <c r="CY443"/>
  <c r="GM441"/>
  <c r="CY441"/>
  <c r="GM439"/>
  <c r="CY439"/>
  <c r="GM437"/>
  <c r="CY437"/>
  <c r="GM435"/>
  <c r="CY435"/>
  <c r="GM433"/>
  <c r="CY433"/>
  <c r="GM431"/>
  <c r="CY431"/>
  <c r="GM429"/>
  <c r="CY429"/>
  <c r="GM427"/>
  <c r="CY427"/>
  <c r="GM425"/>
  <c r="CY425"/>
  <c r="GM423"/>
  <c r="CY423"/>
  <c r="GM421"/>
  <c r="CY421"/>
  <c r="GM419"/>
  <c r="CY419"/>
  <c r="GM417"/>
  <c r="CY417"/>
  <c r="GM415"/>
  <c r="CY415"/>
  <c r="GM413"/>
  <c r="CY413"/>
  <c r="GM411"/>
  <c r="CY411"/>
  <c r="GM409"/>
  <c r="CY409"/>
  <c r="GM407"/>
  <c r="CY407"/>
  <c r="GM405"/>
  <c r="CY405"/>
  <c r="GM403"/>
  <c r="CY403"/>
  <c r="GM401"/>
  <c r="CY401"/>
  <c r="GM399"/>
  <c r="CY399"/>
  <c r="GM397"/>
  <c r="CY397"/>
  <c r="GM395"/>
  <c r="CY395"/>
  <c r="GM393"/>
  <c r="CY393"/>
  <c r="GM391"/>
  <c r="CY391"/>
  <c r="GM389"/>
  <c r="CY389"/>
  <c r="GM387"/>
  <c r="CY387"/>
  <c r="GM385"/>
  <c r="CY385"/>
  <c r="GM383"/>
  <c r="CY383"/>
  <c r="GM381"/>
  <c r="CY381"/>
  <c r="GM379"/>
  <c r="CY379"/>
  <c r="GM377"/>
  <c r="CY377"/>
  <c r="GM375"/>
  <c r="CY375"/>
  <c r="GM373"/>
  <c r="CY373"/>
  <c r="GM371"/>
  <c r="CY371"/>
  <c r="GM369"/>
  <c r="CY369"/>
  <c r="GM367"/>
  <c r="CY367"/>
  <c r="GM365"/>
  <c r="CY365"/>
  <c r="GM363"/>
  <c r="CY363"/>
  <c r="GM361"/>
  <c r="CY361"/>
  <c r="GM359"/>
  <c r="CY359"/>
  <c r="GM357"/>
  <c r="CY357"/>
  <c r="GM355"/>
  <c r="CY355"/>
  <c r="GM353"/>
  <c r="CY353"/>
  <c r="GM351"/>
  <c r="CY351"/>
  <c r="GM349"/>
  <c r="CY349"/>
  <c r="GM347"/>
  <c r="CY347"/>
  <c r="GM345"/>
  <c r="CY345"/>
  <c r="GM343"/>
  <c r="CY343"/>
  <c r="GM341"/>
  <c r="CY341"/>
  <c r="GM339"/>
  <c r="CY339"/>
  <c r="GM337"/>
  <c r="CY337"/>
  <c r="GM335"/>
  <c r="CY335"/>
  <c r="GM333"/>
  <c r="CY333"/>
  <c r="GM331"/>
  <c r="CY331"/>
  <c r="GM329"/>
  <c r="CY329"/>
  <c r="GM327"/>
  <c r="CY327"/>
  <c r="GM325"/>
  <c r="CY325"/>
  <c r="GM323"/>
  <c r="CY323"/>
  <c r="GM321"/>
  <c r="CY321"/>
  <c r="GM319"/>
  <c r="CY319"/>
  <c r="GM317"/>
  <c r="CY317"/>
  <c r="GM315"/>
  <c r="CY315"/>
  <c r="GM313"/>
  <c r="CY313"/>
  <c r="GM311"/>
  <c r="CY311"/>
  <c r="GM309"/>
  <c r="CY309"/>
  <c r="GM307"/>
  <c r="CY307"/>
  <c r="GM305"/>
  <c r="CY305"/>
  <c r="GM303"/>
  <c r="CY303"/>
  <c r="GM301"/>
  <c r="CY301"/>
  <c r="GM299"/>
  <c r="CY299"/>
  <c r="O297"/>
  <c r="GM297"/>
  <c r="GQ297" s="1"/>
  <c r="CY297"/>
  <c r="O295"/>
  <c r="GM295"/>
  <c r="CY295"/>
  <c r="GM265"/>
  <c r="CY265"/>
  <c r="GM263"/>
  <c r="CY263"/>
  <c r="GM261"/>
  <c r="CY261"/>
  <c r="GM259"/>
  <c r="CY259"/>
  <c r="GM257"/>
  <c r="CY257"/>
  <c r="GM255"/>
  <c r="CY255"/>
  <c r="GM253"/>
  <c r="CY253"/>
  <c r="GM251"/>
  <c r="CY251"/>
  <c r="GM249"/>
  <c r="CY249"/>
  <c r="GM247"/>
  <c r="CY247"/>
  <c r="GM245"/>
  <c r="CY245"/>
  <c r="GM243"/>
  <c r="CY243"/>
  <c r="GM241"/>
  <c r="CY241"/>
  <c r="GM239"/>
  <c r="CY239"/>
  <c r="GM237"/>
  <c r="CY237"/>
  <c r="GM235"/>
  <c r="CY235"/>
  <c r="GM233"/>
  <c r="CY233"/>
  <c r="GM231"/>
  <c r="CY231"/>
  <c r="GM229"/>
  <c r="CY229"/>
  <c r="GM227"/>
  <c r="CY227"/>
  <c r="GM225"/>
  <c r="CY225"/>
  <c r="GM223"/>
  <c r="CY223"/>
  <c r="GM221"/>
  <c r="CY221"/>
  <c r="GM219"/>
  <c r="CY219"/>
  <c r="GM217"/>
  <c r="CY217"/>
  <c r="GM215"/>
  <c r="CY215"/>
  <c r="GM213"/>
  <c r="CY213"/>
  <c r="GM211"/>
  <c r="CY211"/>
  <c r="GM209"/>
  <c r="CY209"/>
  <c r="GM207"/>
  <c r="CY207"/>
  <c r="GM205"/>
  <c r="CY205"/>
  <c r="GM203"/>
  <c r="CY203"/>
  <c r="GM201"/>
  <c r="CY201"/>
  <c r="GM199"/>
  <c r="CY199"/>
  <c r="GM197"/>
  <c r="CY197"/>
  <c r="GM195"/>
  <c r="CY195"/>
  <c r="GM193"/>
  <c r="CY193"/>
  <c r="GM191"/>
  <c r="CY191"/>
  <c r="GM189"/>
  <c r="CY189"/>
  <c r="GM187"/>
  <c r="CY187"/>
  <c r="CY155"/>
  <c r="GM155"/>
  <c r="CY153"/>
  <c r="GM153"/>
  <c r="CY151"/>
  <c r="GM151"/>
  <c r="CY149"/>
  <c r="GM149"/>
  <c r="CY147"/>
  <c r="GM147"/>
  <c r="CY145"/>
  <c r="GM145"/>
  <c r="CY143"/>
  <c r="GM143"/>
  <c r="CY141"/>
  <c r="GM141"/>
  <c r="CY139"/>
  <c r="GM139"/>
  <c r="CY137"/>
  <c r="GM137"/>
  <c r="CY135"/>
  <c r="GM135"/>
  <c r="GM133"/>
  <c r="CY133"/>
  <c r="GM131"/>
  <c r="CY131"/>
  <c r="GM129"/>
  <c r="CY129"/>
  <c r="GM127"/>
  <c r="CY127"/>
  <c r="GM125"/>
  <c r="CY125"/>
  <c r="GM123"/>
  <c r="CY123"/>
  <c r="GM121"/>
  <c r="CY121"/>
  <c r="GM119"/>
  <c r="CY119"/>
  <c r="GM117"/>
  <c r="CY117"/>
  <c r="GM115"/>
  <c r="CY115"/>
  <c r="GM113"/>
  <c r="CY113"/>
  <c r="GM111"/>
  <c r="CY111"/>
  <c r="GM109"/>
  <c r="CY109"/>
  <c r="GM107"/>
  <c r="CY107"/>
  <c r="GM105"/>
  <c r="CY105"/>
  <c r="GM103"/>
  <c r="CY103"/>
  <c r="GM101"/>
  <c r="CY101"/>
  <c r="GM99"/>
  <c r="CY99"/>
  <c r="GM97"/>
  <c r="CY97"/>
  <c r="GM95"/>
  <c r="CY95"/>
  <c r="GM93"/>
  <c r="CY93"/>
  <c r="GM91"/>
  <c r="CY91"/>
  <c r="GM89"/>
  <c r="CY89"/>
  <c r="GM87"/>
  <c r="CY87"/>
  <c r="GM85"/>
  <c r="CY85"/>
  <c r="GM51"/>
  <c r="CY51"/>
  <c r="GM49"/>
  <c r="CY49"/>
  <c r="GM47"/>
  <c r="CY47"/>
  <c r="GM45"/>
  <c r="CY45"/>
  <c r="GM43"/>
  <c r="CY43"/>
  <c r="GM41"/>
  <c r="CY41"/>
  <c r="GM39"/>
  <c r="CY39"/>
  <c r="GM37"/>
  <c r="CY37"/>
  <c r="GM35"/>
  <c r="CY35"/>
  <c r="GM32"/>
  <c r="CY32"/>
  <c r="GM29"/>
  <c r="CY29"/>
  <c r="GM27"/>
  <c r="CY27"/>
  <c r="GM25"/>
  <c r="CY25"/>
  <c r="GM23"/>
  <c r="CY23"/>
  <c r="GM21"/>
  <c r="CY21"/>
  <c r="GM19"/>
  <c r="CY19"/>
  <c r="GM16"/>
  <c r="CY16"/>
  <c r="GM14"/>
  <c r="CY14"/>
  <c r="GM12"/>
  <c r="CY12"/>
  <c r="GM10"/>
  <c r="CY10"/>
  <c r="GM8"/>
  <c r="CY8"/>
  <c r="GN507"/>
  <c r="CZ507"/>
  <c r="GN505"/>
  <c r="CZ505"/>
  <c r="GN503"/>
  <c r="CZ503"/>
  <c r="GN501"/>
  <c r="CZ501"/>
  <c r="GN499"/>
  <c r="CZ499"/>
  <c r="GN497"/>
  <c r="CZ497"/>
  <c r="GN495"/>
  <c r="CZ495"/>
  <c r="GV493"/>
  <c r="GZ493" s="1"/>
  <c r="GR493"/>
  <c r="GV491"/>
  <c r="GZ491" s="1"/>
  <c r="GR491"/>
  <c r="GV447"/>
  <c r="GN445"/>
  <c r="CZ445"/>
  <c r="GN443"/>
  <c r="CZ443"/>
  <c r="GN441"/>
  <c r="CZ441"/>
  <c r="GN439"/>
  <c r="CZ439"/>
  <c r="GN437"/>
  <c r="CZ437"/>
  <c r="GN435"/>
  <c r="CZ435"/>
  <c r="GN433"/>
  <c r="CZ433"/>
  <c r="GN431"/>
  <c r="CZ431"/>
  <c r="GN429"/>
  <c r="CZ429"/>
  <c r="GN427"/>
  <c r="CZ427"/>
  <c r="GN425"/>
  <c r="CZ425"/>
  <c r="GN423"/>
  <c r="CZ423"/>
  <c r="GN421"/>
  <c r="CZ421"/>
  <c r="GN419"/>
  <c r="CZ419"/>
  <c r="GN417"/>
  <c r="CZ417"/>
  <c r="GN415"/>
  <c r="CZ415"/>
  <c r="GN413"/>
  <c r="CZ413"/>
  <c r="GN411"/>
  <c r="CZ411"/>
  <c r="GN409"/>
  <c r="CZ409"/>
  <c r="GN407"/>
  <c r="CZ407"/>
  <c r="GN405"/>
  <c r="CZ405"/>
  <c r="GN403"/>
  <c r="CZ403"/>
  <c r="GN401"/>
  <c r="CZ401"/>
  <c r="GN399"/>
  <c r="CZ399"/>
  <c r="GN397"/>
  <c r="CZ397"/>
  <c r="GN395"/>
  <c r="CZ395"/>
  <c r="GN393"/>
  <c r="CZ393"/>
  <c r="GN391"/>
  <c r="CZ391"/>
  <c r="GN389"/>
  <c r="CZ389"/>
  <c r="GN387"/>
  <c r="CZ387"/>
  <c r="GN385"/>
  <c r="CZ385"/>
  <c r="GN383"/>
  <c r="CZ383"/>
  <c r="GN381"/>
  <c r="CZ381"/>
  <c r="GN379"/>
  <c r="CZ379"/>
  <c r="GN377"/>
  <c r="CZ377"/>
  <c r="GN375"/>
  <c r="CZ375"/>
  <c r="GN373"/>
  <c r="CZ373"/>
  <c r="GN371"/>
  <c r="CZ371"/>
  <c r="GN369"/>
  <c r="CZ369"/>
  <c r="GN367"/>
  <c r="CZ367"/>
  <c r="GN365"/>
  <c r="CZ365"/>
  <c r="GN363"/>
  <c r="CZ363"/>
  <c r="GN361"/>
  <c r="CZ361"/>
  <c r="GN359"/>
  <c r="CZ359"/>
  <c r="GN357"/>
  <c r="CZ357"/>
  <c r="GN355"/>
  <c r="CZ355"/>
  <c r="GN353"/>
  <c r="CZ353"/>
  <c r="GN351"/>
  <c r="CZ351"/>
  <c r="GN349"/>
  <c r="CZ349"/>
  <c r="GN347"/>
  <c r="CZ347"/>
  <c r="GN345"/>
  <c r="CZ345"/>
  <c r="DN305"/>
  <c r="HJ305"/>
  <c r="DN303"/>
  <c r="HJ303"/>
  <c r="DN301"/>
  <c r="HJ301"/>
  <c r="DN299"/>
  <c r="HJ299"/>
  <c r="DN297"/>
  <c r="HJ297"/>
  <c r="HC448"/>
  <c r="HG448" s="1"/>
  <c r="DC448"/>
  <c r="DC154"/>
  <c r="HC154"/>
  <c r="HG154" s="1"/>
  <c r="DC152"/>
  <c r="HC152"/>
  <c r="HG152" s="1"/>
  <c r="DC150"/>
  <c r="HC150"/>
  <c r="HG150" s="1"/>
  <c r="DC148"/>
  <c r="HC148"/>
  <c r="HG148" s="1"/>
  <c r="DC146"/>
  <c r="HC146"/>
  <c r="HG146" s="1"/>
  <c r="DC144"/>
  <c r="HC144"/>
  <c r="HG144" s="1"/>
  <c r="DC142"/>
  <c r="HC142"/>
  <c r="HG142" s="1"/>
  <c r="DC140"/>
  <c r="HC140"/>
  <c r="HG140" s="1"/>
  <c r="DC138"/>
  <c r="HC138"/>
  <c r="HG138" s="1"/>
  <c r="DC136"/>
  <c r="HC136"/>
  <c r="HG136" s="1"/>
  <c r="DJ448"/>
  <c r="CP448"/>
  <c r="CR448" s="1"/>
  <c r="CP264"/>
  <c r="CR264" s="1"/>
  <c r="GG265"/>
  <c r="GW265" s="1"/>
  <c r="CO265"/>
  <c r="CO84"/>
  <c r="CQ84" s="1"/>
  <c r="GO84"/>
  <c r="CP83"/>
  <c r="CR83" s="1"/>
  <c r="GP83"/>
  <c r="GX83" s="1"/>
  <c r="FC296"/>
  <c r="FM296" s="1"/>
  <c r="GE296"/>
  <c r="EI265"/>
  <c r="FO265"/>
  <c r="FD296"/>
  <c r="FN296" s="1"/>
  <c r="GF296"/>
  <c r="EJ265"/>
  <c r="FP265"/>
  <c r="FG83"/>
  <c r="GM83"/>
  <c r="GU83" s="1"/>
  <c r="FH83"/>
  <c r="GN83"/>
  <c r="GV83" s="1"/>
  <c r="FK83"/>
  <c r="HC83"/>
  <c r="HG83" s="1"/>
  <c r="FL83"/>
  <c r="HD83"/>
  <c r="HH83" s="1"/>
  <c r="FO508"/>
  <c r="EW508"/>
  <c r="EY508" s="1"/>
  <c r="FO506"/>
  <c r="EY506"/>
  <c r="EW506"/>
  <c r="FO504"/>
  <c r="EW504"/>
  <c r="EY504" s="1"/>
  <c r="FO502"/>
  <c r="EY502"/>
  <c r="EW502"/>
  <c r="FO500"/>
  <c r="EW500"/>
  <c r="EY500" s="1"/>
  <c r="FO498"/>
  <c r="EY498"/>
  <c r="EW498"/>
  <c r="FO496"/>
  <c r="EW496"/>
  <c r="EY496" s="1"/>
  <c r="FO494"/>
  <c r="EY494"/>
  <c r="EW494"/>
  <c r="FO492"/>
  <c r="EW492"/>
  <c r="EY492" s="1"/>
  <c r="FO490"/>
  <c r="EY490"/>
  <c r="EW490"/>
  <c r="FO445"/>
  <c r="EW445"/>
  <c r="EY445" s="1"/>
  <c r="FO443"/>
  <c r="EY443"/>
  <c r="EW443"/>
  <c r="FO441"/>
  <c r="EW441"/>
  <c r="EY441" s="1"/>
  <c r="FO439"/>
  <c r="EY439"/>
  <c r="EW439"/>
  <c r="FO437"/>
  <c r="EW437"/>
  <c r="EY437" s="1"/>
  <c r="FO435"/>
  <c r="EY435"/>
  <c r="EW435"/>
  <c r="FO433"/>
  <c r="EW433"/>
  <c r="EY433" s="1"/>
  <c r="FO431"/>
  <c r="EY431"/>
  <c r="EW431"/>
  <c r="FO429"/>
  <c r="EW429"/>
  <c r="EY429" s="1"/>
  <c r="FO427"/>
  <c r="EY427"/>
  <c r="EW427"/>
  <c r="FO425"/>
  <c r="EW425"/>
  <c r="EY425" s="1"/>
  <c r="FO423"/>
  <c r="EY423"/>
  <c r="EW423"/>
  <c r="FO421"/>
  <c r="EW421"/>
  <c r="EY421" s="1"/>
  <c r="FO419"/>
  <c r="EY419"/>
  <c r="EW419"/>
  <c r="FO417"/>
  <c r="EW417"/>
  <c r="EY417" s="1"/>
  <c r="FO415"/>
  <c r="EY415"/>
  <c r="EW415"/>
  <c r="FO413"/>
  <c r="EW413"/>
  <c r="EY413" s="1"/>
  <c r="FO411"/>
  <c r="EY411"/>
  <c r="EW411"/>
  <c r="FO409"/>
  <c r="EW409"/>
  <c r="EY409" s="1"/>
  <c r="FO407"/>
  <c r="EY407"/>
  <c r="EW407"/>
  <c r="FO405"/>
  <c r="EW405"/>
  <c r="EY405" s="1"/>
  <c r="FO403"/>
  <c r="EY403"/>
  <c r="EW403"/>
  <c r="FO401"/>
  <c r="EW401"/>
  <c r="EY401" s="1"/>
  <c r="FO399"/>
  <c r="EY399"/>
  <c r="EW399"/>
  <c r="FO397"/>
  <c r="EW397"/>
  <c r="EY397" s="1"/>
  <c r="FO395"/>
  <c r="EY395"/>
  <c r="EW395"/>
  <c r="FO393"/>
  <c r="EW393"/>
  <c r="EY393" s="1"/>
  <c r="FO391"/>
  <c r="EY391"/>
  <c r="EW391"/>
  <c r="FO389"/>
  <c r="EW389"/>
  <c r="EY389" s="1"/>
  <c r="FO387"/>
  <c r="EY387"/>
  <c r="EW387"/>
  <c r="FO385"/>
  <c r="EW385"/>
  <c r="EY385" s="1"/>
  <c r="FO383"/>
  <c r="EY383"/>
  <c r="EW383"/>
  <c r="FO381"/>
  <c r="EW381"/>
  <c r="EY381" s="1"/>
  <c r="FO379"/>
  <c r="EY379"/>
  <c r="EW379"/>
  <c r="FO377"/>
  <c r="EW377"/>
  <c r="EY377" s="1"/>
  <c r="FO375"/>
  <c r="EY375"/>
  <c r="EW375"/>
  <c r="FO373"/>
  <c r="EW373"/>
  <c r="EY373" s="1"/>
  <c r="FO371"/>
  <c r="EY371"/>
  <c r="EW371"/>
  <c r="FO369"/>
  <c r="EW369"/>
  <c r="EY369" s="1"/>
  <c r="FO367"/>
  <c r="EY367"/>
  <c r="EW367"/>
  <c r="FO365"/>
  <c r="EW365"/>
  <c r="EY365" s="1"/>
  <c r="FO363"/>
  <c r="EY363"/>
  <c r="EW363"/>
  <c r="FO361"/>
  <c r="EW361"/>
  <c r="EY361" s="1"/>
  <c r="FO359"/>
  <c r="EY359"/>
  <c r="EW359"/>
  <c r="FO357"/>
  <c r="EW357"/>
  <c r="EY357" s="1"/>
  <c r="FO355"/>
  <c r="EY355"/>
  <c r="EW355"/>
  <c r="FO353"/>
  <c r="EW353"/>
  <c r="EY353" s="1"/>
  <c r="FO351"/>
  <c r="EY351"/>
  <c r="EW351"/>
  <c r="FO349"/>
  <c r="EW349"/>
  <c r="EY349" s="1"/>
  <c r="FO347"/>
  <c r="EY347"/>
  <c r="EW347"/>
  <c r="FO345"/>
  <c r="EW345"/>
  <c r="EY345" s="1"/>
  <c r="FO343"/>
  <c r="EY343"/>
  <c r="EW343"/>
  <c r="FO341"/>
  <c r="EW341"/>
  <c r="EY341" s="1"/>
  <c r="FO339"/>
  <c r="EY339"/>
  <c r="EW339"/>
  <c r="FO337"/>
  <c r="EW337"/>
  <c r="EY337" s="1"/>
  <c r="FO335"/>
  <c r="EY335"/>
  <c r="EW335"/>
  <c r="FO333"/>
  <c r="EW333"/>
  <c r="EY333" s="1"/>
  <c r="FO331"/>
  <c r="EY331"/>
  <c r="EW331"/>
  <c r="FO329"/>
  <c r="EW329"/>
  <c r="EY329" s="1"/>
  <c r="FO327"/>
  <c r="EY327"/>
  <c r="EW327"/>
  <c r="FO325"/>
  <c r="EW325"/>
  <c r="EY325" s="1"/>
  <c r="FO323"/>
  <c r="EY323"/>
  <c r="EW323"/>
  <c r="FO321"/>
  <c r="EY321"/>
  <c r="EW321"/>
  <c r="FO319"/>
  <c r="EY319"/>
  <c r="EW319"/>
  <c r="FO317"/>
  <c r="EY317"/>
  <c r="EW317"/>
  <c r="FO315"/>
  <c r="EY315"/>
  <c r="EW315"/>
  <c r="FO313"/>
  <c r="EY313"/>
  <c r="EW313"/>
  <c r="FO311"/>
  <c r="EY311"/>
  <c r="EW311"/>
  <c r="FO309"/>
  <c r="EY309"/>
  <c r="EW309"/>
  <c r="FO307"/>
  <c r="EY307"/>
  <c r="EW307"/>
  <c r="FO305"/>
  <c r="EY305"/>
  <c r="EW305"/>
  <c r="FO303"/>
  <c r="EY303"/>
  <c r="EW303"/>
  <c r="FO301"/>
  <c r="EY301"/>
  <c r="EW301"/>
  <c r="FO299"/>
  <c r="EY299"/>
  <c r="EW299"/>
  <c r="FO297"/>
  <c r="EY297"/>
  <c r="EW297"/>
  <c r="FO263"/>
  <c r="EY263"/>
  <c r="EW263"/>
  <c r="FO261"/>
  <c r="EW261"/>
  <c r="EY261" s="1"/>
  <c r="FO259"/>
  <c r="EY259"/>
  <c r="EW259"/>
  <c r="FO257"/>
  <c r="EW257"/>
  <c r="EY257" s="1"/>
  <c r="FO255"/>
  <c r="EY255"/>
  <c r="EW255"/>
  <c r="FO253"/>
  <c r="EW253"/>
  <c r="EY253" s="1"/>
  <c r="FO251"/>
  <c r="EY251"/>
  <c r="EW251"/>
  <c r="FO249"/>
  <c r="EW249"/>
  <c r="EY249" s="1"/>
  <c r="FO247"/>
  <c r="EY247"/>
  <c r="EW247"/>
  <c r="FO245"/>
  <c r="EW245"/>
  <c r="EY245" s="1"/>
  <c r="FO243"/>
  <c r="EY243"/>
  <c r="EW243"/>
  <c r="FO241"/>
  <c r="EW241"/>
  <c r="EY241" s="1"/>
  <c r="FO239"/>
  <c r="EY239"/>
  <c r="EW239"/>
  <c r="FO237"/>
  <c r="EW237"/>
  <c r="EY237" s="1"/>
  <c r="FO235"/>
  <c r="EY235"/>
  <c r="EW235"/>
  <c r="FO233"/>
  <c r="EW233"/>
  <c r="EY233" s="1"/>
  <c r="FO231"/>
  <c r="EY231"/>
  <c r="EW231"/>
  <c r="FO229"/>
  <c r="EW229"/>
  <c r="EY229" s="1"/>
  <c r="FO227"/>
  <c r="EY227"/>
  <c r="EW227"/>
  <c r="FO225"/>
  <c r="EW225"/>
  <c r="EY225" s="1"/>
  <c r="FO223"/>
  <c r="EY223"/>
  <c r="EW223"/>
  <c r="FO221"/>
  <c r="EW221"/>
  <c r="EY221" s="1"/>
  <c r="FO219"/>
  <c r="EY219"/>
  <c r="EW219"/>
  <c r="FO217"/>
  <c r="EW217"/>
  <c r="EY217" s="1"/>
  <c r="FO215"/>
  <c r="EY215"/>
  <c r="EW215"/>
  <c r="FO213"/>
  <c r="EW213"/>
  <c r="EY213" s="1"/>
  <c r="FO211"/>
  <c r="EY211"/>
  <c r="EW211"/>
  <c r="FO209"/>
  <c r="EW209"/>
  <c r="EY209" s="1"/>
  <c r="FO207"/>
  <c r="EY207"/>
  <c r="EW207"/>
  <c r="FO205"/>
  <c r="EW205"/>
  <c r="EY205" s="1"/>
  <c r="FO203"/>
  <c r="EY203"/>
  <c r="EW203"/>
  <c r="FO201"/>
  <c r="EW201"/>
  <c r="EY201" s="1"/>
  <c r="FO199"/>
  <c r="EY199"/>
  <c r="EW199"/>
  <c r="FO197"/>
  <c r="EW197"/>
  <c r="EY197" s="1"/>
  <c r="FO195"/>
  <c r="EY195"/>
  <c r="EW195"/>
  <c r="FO193"/>
  <c r="EW193"/>
  <c r="EY193" s="1"/>
  <c r="FO191"/>
  <c r="EY191"/>
  <c r="EW191"/>
  <c r="FO189"/>
  <c r="EW189"/>
  <c r="EY189" s="1"/>
  <c r="FO187"/>
  <c r="EY187"/>
  <c r="EW187"/>
  <c r="FO155"/>
  <c r="EY155"/>
  <c r="EW155"/>
  <c r="FO153"/>
  <c r="EY153"/>
  <c r="EW153"/>
  <c r="FO151"/>
  <c r="EY151"/>
  <c r="EW151"/>
  <c r="FO149"/>
  <c r="EY149"/>
  <c r="EW149"/>
  <c r="FO147"/>
  <c r="EY147"/>
  <c r="EW147"/>
  <c r="FO145"/>
  <c r="EY145"/>
  <c r="EW145"/>
  <c r="FO143"/>
  <c r="EY143"/>
  <c r="EW143"/>
  <c r="FO141"/>
  <c r="EY141"/>
  <c r="EW141"/>
  <c r="FO139"/>
  <c r="EY139"/>
  <c r="EW139"/>
  <c r="FO137"/>
  <c r="EY137"/>
  <c r="EW137"/>
  <c r="FO135"/>
  <c r="EY135"/>
  <c r="EW135"/>
  <c r="FO133"/>
  <c r="EY133"/>
  <c r="EW133"/>
  <c r="FO131"/>
  <c r="EW131"/>
  <c r="EY131" s="1"/>
  <c r="FO129"/>
  <c r="EY129"/>
  <c r="EW129"/>
  <c r="FO127"/>
  <c r="EW127"/>
  <c r="EY127" s="1"/>
  <c r="FO125"/>
  <c r="EY125"/>
  <c r="EW125"/>
  <c r="FO123"/>
  <c r="EW123"/>
  <c r="EY123" s="1"/>
  <c r="FO121"/>
  <c r="EY121"/>
  <c r="EW121"/>
  <c r="FO119"/>
  <c r="EW119"/>
  <c r="EY119" s="1"/>
  <c r="FO117"/>
  <c r="EY117"/>
  <c r="EW117"/>
  <c r="FO115"/>
  <c r="EW115"/>
  <c r="EY115" s="1"/>
  <c r="FO113"/>
  <c r="EY113"/>
  <c r="EW113"/>
  <c r="FO111"/>
  <c r="EW111"/>
  <c r="EY111" s="1"/>
  <c r="FO109"/>
  <c r="EY109"/>
  <c r="EW109"/>
  <c r="FO107"/>
  <c r="EW107"/>
  <c r="EY107" s="1"/>
  <c r="FO105"/>
  <c r="EY105"/>
  <c r="EW105"/>
  <c r="FO103"/>
  <c r="EW103"/>
  <c r="EY103" s="1"/>
  <c r="FO101"/>
  <c r="EY101"/>
  <c r="EW101"/>
  <c r="FO99"/>
  <c r="EW99"/>
  <c r="EY99" s="1"/>
  <c r="FO97"/>
  <c r="EY97"/>
  <c r="EW97"/>
  <c r="FO95"/>
  <c r="EW95"/>
  <c r="EY95" s="1"/>
  <c r="FO93"/>
  <c r="EY93"/>
  <c r="EW93"/>
  <c r="FO91"/>
  <c r="EW91"/>
  <c r="EY91" s="1"/>
  <c r="FO89"/>
  <c r="EY89"/>
  <c r="EW89"/>
  <c r="FO87"/>
  <c r="EW87"/>
  <c r="EY87" s="1"/>
  <c r="FO85"/>
  <c r="EY85"/>
  <c r="EW85"/>
  <c r="EW83"/>
  <c r="EY83" s="1"/>
  <c r="FO50"/>
  <c r="EW50"/>
  <c r="EY50" s="1"/>
  <c r="FO48"/>
  <c r="EY48"/>
  <c r="EW48"/>
  <c r="FO46"/>
  <c r="EW46"/>
  <c r="EY46" s="1"/>
  <c r="FO44"/>
  <c r="EY44"/>
  <c r="EW44"/>
  <c r="FO42"/>
  <c r="EW42"/>
  <c r="EY42" s="1"/>
  <c r="FO40"/>
  <c r="EY40"/>
  <c r="EW40"/>
  <c r="FO38"/>
  <c r="EW38"/>
  <c r="EY38" s="1"/>
  <c r="FO36"/>
  <c r="EY36"/>
  <c r="EW36"/>
  <c r="FO33"/>
  <c r="EW33"/>
  <c r="EY33" s="1"/>
  <c r="FO30"/>
  <c r="EY30"/>
  <c r="EW30"/>
  <c r="FO28"/>
  <c r="EW28"/>
  <c r="EY28" s="1"/>
  <c r="FO26"/>
  <c r="EY26"/>
  <c r="EW26"/>
  <c r="FO24"/>
  <c r="EW24"/>
  <c r="EY24" s="1"/>
  <c r="FO22"/>
  <c r="EY22"/>
  <c r="EW22"/>
  <c r="FO20"/>
  <c r="EW20"/>
  <c r="EY20" s="1"/>
  <c r="FO17"/>
  <c r="EY17"/>
  <c r="EW17"/>
  <c r="FO15"/>
  <c r="EW15"/>
  <c r="EY15" s="1"/>
  <c r="FO13"/>
  <c r="EY13"/>
  <c r="EW13"/>
  <c r="FO11"/>
  <c r="EW11"/>
  <c r="EY11" s="1"/>
  <c r="FO9"/>
  <c r="EY9"/>
  <c r="EW9"/>
  <c r="FP508"/>
  <c r="EX508"/>
  <c r="EZ508" s="1"/>
  <c r="FP506"/>
  <c r="EZ506"/>
  <c r="EX506"/>
  <c r="FP504"/>
  <c r="EX504"/>
  <c r="EZ504" s="1"/>
  <c r="FP502"/>
  <c r="EZ502"/>
  <c r="EX502"/>
  <c r="FP500"/>
  <c r="EX500"/>
  <c r="EZ500" s="1"/>
  <c r="FP498"/>
  <c r="EZ498"/>
  <c r="EX498"/>
  <c r="FP496"/>
  <c r="EX496"/>
  <c r="EZ496" s="1"/>
  <c r="FP494"/>
  <c r="EZ494"/>
  <c r="EX494"/>
  <c r="FP492"/>
  <c r="EX492"/>
  <c r="EZ492" s="1"/>
  <c r="FP490"/>
  <c r="EZ490"/>
  <c r="EX490"/>
  <c r="FP445"/>
  <c r="EX445"/>
  <c r="EZ445" s="1"/>
  <c r="FP443"/>
  <c r="EZ443"/>
  <c r="EX443"/>
  <c r="FP441"/>
  <c r="EX441"/>
  <c r="EZ441" s="1"/>
  <c r="FP439"/>
  <c r="EZ439"/>
  <c r="EX439"/>
  <c r="FP437"/>
  <c r="EX437"/>
  <c r="EZ437" s="1"/>
  <c r="FP435"/>
  <c r="EZ435"/>
  <c r="EX435"/>
  <c r="FP433"/>
  <c r="EX433"/>
  <c r="EZ433" s="1"/>
  <c r="FP431"/>
  <c r="EZ431"/>
  <c r="EX431"/>
  <c r="FP429"/>
  <c r="EX429"/>
  <c r="EZ429" s="1"/>
  <c r="FP427"/>
  <c r="EZ427"/>
  <c r="EX427"/>
  <c r="FP425"/>
  <c r="EX425"/>
  <c r="EZ425" s="1"/>
  <c r="FP423"/>
  <c r="EZ423"/>
  <c r="EX423"/>
  <c r="FP421"/>
  <c r="EX421"/>
  <c r="EZ421" s="1"/>
  <c r="FP419"/>
  <c r="EZ419"/>
  <c r="EX419"/>
  <c r="FP417"/>
  <c r="EX417"/>
  <c r="EZ417" s="1"/>
  <c r="FP415"/>
  <c r="EZ415"/>
  <c r="EX415"/>
  <c r="FP413"/>
  <c r="EX413"/>
  <c r="EZ413" s="1"/>
  <c r="FP411"/>
  <c r="EZ411"/>
  <c r="EX411"/>
  <c r="FP409"/>
  <c r="EX409"/>
  <c r="EZ409" s="1"/>
  <c r="FP407"/>
  <c r="EZ407"/>
  <c r="EX407"/>
  <c r="FP405"/>
  <c r="EX405"/>
  <c r="EZ405" s="1"/>
  <c r="FP403"/>
  <c r="EZ403"/>
  <c r="EX403"/>
  <c r="FP401"/>
  <c r="EX401"/>
  <c r="EZ401" s="1"/>
  <c r="FP399"/>
  <c r="EZ399"/>
  <c r="EX399"/>
  <c r="FP397"/>
  <c r="EX397"/>
  <c r="EZ397" s="1"/>
  <c r="FP395"/>
  <c r="EZ395"/>
  <c r="EX395"/>
  <c r="FP393"/>
  <c r="EX393"/>
  <c r="EZ393" s="1"/>
  <c r="FP391"/>
  <c r="EZ391"/>
  <c r="EX391"/>
  <c r="FP389"/>
  <c r="EX389"/>
  <c r="EZ389" s="1"/>
  <c r="FP387"/>
  <c r="EZ387"/>
  <c r="EX387"/>
  <c r="FP385"/>
  <c r="EX385"/>
  <c r="EZ385" s="1"/>
  <c r="FP383"/>
  <c r="EZ383"/>
  <c r="EX383"/>
  <c r="FP381"/>
  <c r="EX381"/>
  <c r="EZ381" s="1"/>
  <c r="FP379"/>
  <c r="EZ379"/>
  <c r="EX379"/>
  <c r="FP377"/>
  <c r="EX377"/>
  <c r="EZ377" s="1"/>
  <c r="FP375"/>
  <c r="EZ375"/>
  <c r="EX375"/>
  <c r="FP373"/>
  <c r="EX373"/>
  <c r="EZ373" s="1"/>
  <c r="FP371"/>
  <c r="EZ371"/>
  <c r="EX371"/>
  <c r="FP369"/>
  <c r="EX369"/>
  <c r="EZ369" s="1"/>
  <c r="FP367"/>
  <c r="EZ367"/>
  <c r="EX367"/>
  <c r="FP365"/>
  <c r="EX365"/>
  <c r="EZ365" s="1"/>
  <c r="FP363"/>
  <c r="EZ363"/>
  <c r="EX363"/>
  <c r="FP361"/>
  <c r="EX361"/>
  <c r="EZ361" s="1"/>
  <c r="FP359"/>
  <c r="EZ359"/>
  <c r="EX359"/>
  <c r="FP357"/>
  <c r="EX357"/>
  <c r="EZ357" s="1"/>
  <c r="FP355"/>
  <c r="EZ355"/>
  <c r="EX355"/>
  <c r="FP353"/>
  <c r="EX353"/>
  <c r="EZ353" s="1"/>
  <c r="FP351"/>
  <c r="EZ351"/>
  <c r="EX351"/>
  <c r="FP349"/>
  <c r="EX349"/>
  <c r="EZ349" s="1"/>
  <c r="FP347"/>
  <c r="EZ347"/>
  <c r="EX347"/>
  <c r="FP345"/>
  <c r="EX345"/>
  <c r="EZ345" s="1"/>
  <c r="FP343"/>
  <c r="EZ343"/>
  <c r="EX343"/>
  <c r="FP341"/>
  <c r="EX341"/>
  <c r="EZ341" s="1"/>
  <c r="FP339"/>
  <c r="EZ339"/>
  <c r="EX339"/>
  <c r="FP337"/>
  <c r="EX337"/>
  <c r="EZ337" s="1"/>
  <c r="FP335"/>
  <c r="EZ335"/>
  <c r="EX335"/>
  <c r="FP333"/>
  <c r="EX333"/>
  <c r="EZ333" s="1"/>
  <c r="FP331"/>
  <c r="EZ331"/>
  <c r="EX331"/>
  <c r="FP329"/>
  <c r="EX329"/>
  <c r="EZ329" s="1"/>
  <c r="FP327"/>
  <c r="EZ327"/>
  <c r="EX327"/>
  <c r="FP325"/>
  <c r="EX325"/>
  <c r="EZ325" s="1"/>
  <c r="FP323"/>
  <c r="EZ323"/>
  <c r="EX323"/>
  <c r="FP321"/>
  <c r="EZ321"/>
  <c r="EX321"/>
  <c r="FP319"/>
  <c r="EZ319"/>
  <c r="EX319"/>
  <c r="FP317"/>
  <c r="EZ317"/>
  <c r="EX317"/>
  <c r="FP315"/>
  <c r="EZ315"/>
  <c r="EX315"/>
  <c r="FP313"/>
  <c r="EZ313"/>
  <c r="EX313"/>
  <c r="FP311"/>
  <c r="EZ311"/>
  <c r="EX311"/>
  <c r="FP309"/>
  <c r="EZ309"/>
  <c r="EX309"/>
  <c r="FP307"/>
  <c r="EZ307"/>
  <c r="EX307"/>
  <c r="FP305"/>
  <c r="EZ305"/>
  <c r="EX305"/>
  <c r="FP303"/>
  <c r="EZ303"/>
  <c r="EX303"/>
  <c r="FP301"/>
  <c r="EZ301"/>
  <c r="EX301"/>
  <c r="FP299"/>
  <c r="EZ299"/>
  <c r="EX299"/>
  <c r="FP297"/>
  <c r="EZ297"/>
  <c r="EX297"/>
  <c r="FP263"/>
  <c r="EZ263"/>
  <c r="EX263"/>
  <c r="FP261"/>
  <c r="EX261"/>
  <c r="EZ261" s="1"/>
  <c r="FP259"/>
  <c r="EZ259"/>
  <c r="EX259"/>
  <c r="FP257"/>
  <c r="EX257"/>
  <c r="EZ257" s="1"/>
  <c r="FP255"/>
  <c r="EZ255"/>
  <c r="EX255"/>
  <c r="FP253"/>
  <c r="EX253"/>
  <c r="EZ253" s="1"/>
  <c r="FP251"/>
  <c r="EZ251"/>
  <c r="EX251"/>
  <c r="FP249"/>
  <c r="EX249"/>
  <c r="EZ249" s="1"/>
  <c r="FP247"/>
  <c r="EZ247"/>
  <c r="EX247"/>
  <c r="FP245"/>
  <c r="EX245"/>
  <c r="EZ245" s="1"/>
  <c r="FP243"/>
  <c r="EZ243"/>
  <c r="EX243"/>
  <c r="FP241"/>
  <c r="EX241"/>
  <c r="EZ241" s="1"/>
  <c r="FP239"/>
  <c r="EZ239"/>
  <c r="EX239"/>
  <c r="FP237"/>
  <c r="EX237"/>
  <c r="EZ237" s="1"/>
  <c r="FP235"/>
  <c r="EZ235"/>
  <c r="EX235"/>
  <c r="FP233"/>
  <c r="EX233"/>
  <c r="EZ233" s="1"/>
  <c r="FP231"/>
  <c r="EZ231"/>
  <c r="EX231"/>
  <c r="FP229"/>
  <c r="EX229"/>
  <c r="EZ229" s="1"/>
  <c r="FP227"/>
  <c r="EZ227"/>
  <c r="EX227"/>
  <c r="FP225"/>
  <c r="EX225"/>
  <c r="EZ225" s="1"/>
  <c r="FP223"/>
  <c r="EZ223"/>
  <c r="EX223"/>
  <c r="FP221"/>
  <c r="EX221"/>
  <c r="EZ221" s="1"/>
  <c r="FP219"/>
  <c r="EZ219"/>
  <c r="EX219"/>
  <c r="FP217"/>
  <c r="EX217"/>
  <c r="EZ217" s="1"/>
  <c r="FP215"/>
  <c r="EZ215"/>
  <c r="EX215"/>
  <c r="FP213"/>
  <c r="EX213"/>
  <c r="EZ213" s="1"/>
  <c r="FP211"/>
  <c r="EZ211"/>
  <c r="EX211"/>
  <c r="FP209"/>
  <c r="EX209"/>
  <c r="EZ209" s="1"/>
  <c r="FP207"/>
  <c r="EZ207"/>
  <c r="EX207"/>
  <c r="FP205"/>
  <c r="EX205"/>
  <c r="EZ205" s="1"/>
  <c r="FP203"/>
  <c r="EZ203"/>
  <c r="EX203"/>
  <c r="FP201"/>
  <c r="EX201"/>
  <c r="EZ201" s="1"/>
  <c r="FP199"/>
  <c r="EZ199"/>
  <c r="EX199"/>
  <c r="FP197"/>
  <c r="EX197"/>
  <c r="EZ197" s="1"/>
  <c r="FP195"/>
  <c r="EZ195"/>
  <c r="EX195"/>
  <c r="FP193"/>
  <c r="EX193"/>
  <c r="EZ193" s="1"/>
  <c r="FP191"/>
  <c r="EZ191"/>
  <c r="EX191"/>
  <c r="FP189"/>
  <c r="EX189"/>
  <c r="EZ189" s="1"/>
  <c r="FP187"/>
  <c r="EZ187"/>
  <c r="EX187"/>
  <c r="FP185"/>
  <c r="EX185"/>
  <c r="EZ185" s="1"/>
  <c r="FP183"/>
  <c r="EZ183"/>
  <c r="EX183"/>
  <c r="FP181"/>
  <c r="EZ181"/>
  <c r="EX181"/>
  <c r="FP179"/>
  <c r="EZ179"/>
  <c r="EX179"/>
  <c r="FP177"/>
  <c r="EZ177"/>
  <c r="EX177"/>
  <c r="FP175"/>
  <c r="EZ175"/>
  <c r="EX175"/>
  <c r="FP173"/>
  <c r="EZ173"/>
  <c r="EX173"/>
  <c r="FP171"/>
  <c r="EZ171"/>
  <c r="EX171"/>
  <c r="FP169"/>
  <c r="EZ169"/>
  <c r="EX169"/>
  <c r="FP167"/>
  <c r="EZ167"/>
  <c r="EX167"/>
  <c r="FP165"/>
  <c r="EZ165"/>
  <c r="EX165"/>
  <c r="FP163"/>
  <c r="EZ163"/>
  <c r="EX163"/>
  <c r="FP161"/>
  <c r="EZ161"/>
  <c r="EX161"/>
  <c r="FP159"/>
  <c r="EZ159"/>
  <c r="EX159"/>
  <c r="FP133"/>
  <c r="EX133"/>
  <c r="EZ133" s="1"/>
  <c r="FP131"/>
  <c r="EZ131"/>
  <c r="EX131"/>
  <c r="FP129"/>
  <c r="EX129"/>
  <c r="EZ129" s="1"/>
  <c r="FP127"/>
  <c r="EZ127"/>
  <c r="EX127"/>
  <c r="EX125"/>
  <c r="FP125"/>
  <c r="EZ125"/>
  <c r="EX123"/>
  <c r="FP123"/>
  <c r="EZ123"/>
  <c r="EX121"/>
  <c r="FP121"/>
  <c r="EZ121"/>
  <c r="EX119"/>
  <c r="FP119"/>
  <c r="EZ119"/>
  <c r="EX117"/>
  <c r="FP117"/>
  <c r="EZ117"/>
  <c r="EX115"/>
  <c r="FP115"/>
  <c r="EZ115"/>
  <c r="EX113"/>
  <c r="FP113"/>
  <c r="EZ113"/>
  <c r="EX111"/>
  <c r="FP111"/>
  <c r="EZ111"/>
  <c r="EX109"/>
  <c r="FP109"/>
  <c r="EZ109"/>
  <c r="EX107"/>
  <c r="FP107"/>
  <c r="EZ107"/>
  <c r="EX105"/>
  <c r="FP105"/>
  <c r="EZ105"/>
  <c r="EX103"/>
  <c r="FP103"/>
  <c r="EZ103"/>
  <c r="EX101"/>
  <c r="FP101"/>
  <c r="EZ101"/>
  <c r="EX99"/>
  <c r="FP99"/>
  <c r="EZ99"/>
  <c r="EX97"/>
  <c r="FP97"/>
  <c r="EZ97"/>
  <c r="EX95"/>
  <c r="FP95"/>
  <c r="EZ95"/>
  <c r="EX93"/>
  <c r="FP93"/>
  <c r="EZ93"/>
  <c r="EX91"/>
  <c r="FP91"/>
  <c r="EZ91"/>
  <c r="EX89"/>
  <c r="FP89"/>
  <c r="EZ89"/>
  <c r="EX87"/>
  <c r="FP87"/>
  <c r="EZ87"/>
  <c r="EX85"/>
  <c r="FP85"/>
  <c r="EZ85"/>
  <c r="EX83"/>
  <c r="EZ83"/>
  <c r="FP50"/>
  <c r="EZ50"/>
  <c r="EX50"/>
  <c r="FP48"/>
  <c r="EX48"/>
  <c r="EZ48" s="1"/>
  <c r="FP46"/>
  <c r="EZ46"/>
  <c r="EX46"/>
  <c r="FP44"/>
  <c r="EX44"/>
  <c r="EZ44" s="1"/>
  <c r="FP42"/>
  <c r="EZ42"/>
  <c r="EX42"/>
  <c r="FP40"/>
  <c r="EZ40"/>
  <c r="EX40"/>
  <c r="FP38"/>
  <c r="EZ38"/>
  <c r="EX38"/>
  <c r="FP36"/>
  <c r="EX36"/>
  <c r="EZ36" s="1"/>
  <c r="FP33"/>
  <c r="EZ33"/>
  <c r="EX33"/>
  <c r="FP30"/>
  <c r="EX30"/>
  <c r="EZ30" s="1"/>
  <c r="FP28"/>
  <c r="EZ28"/>
  <c r="EX28"/>
  <c r="FP26"/>
  <c r="EX26"/>
  <c r="EZ26" s="1"/>
  <c r="FP24"/>
  <c r="EZ24"/>
  <c r="EX24"/>
  <c r="FP22"/>
  <c r="EX22"/>
  <c r="EZ22" s="1"/>
  <c r="FP20"/>
  <c r="EZ20"/>
  <c r="EX20"/>
  <c r="FP17"/>
  <c r="EX17"/>
  <c r="EZ17" s="1"/>
  <c r="FP15"/>
  <c r="EZ15"/>
  <c r="EX15"/>
  <c r="FP13"/>
  <c r="EX13"/>
  <c r="EZ13" s="1"/>
  <c r="FP11"/>
  <c r="EZ11"/>
  <c r="EX11"/>
  <c r="FP9"/>
  <c r="EX9"/>
  <c r="EZ9" s="1"/>
  <c r="CO508"/>
  <c r="CQ508" s="1"/>
  <c r="CO506"/>
  <c r="CQ506" s="1"/>
  <c r="CO504"/>
  <c r="CO502"/>
  <c r="CO500"/>
  <c r="CO498"/>
  <c r="CO496"/>
  <c r="CO494"/>
  <c r="CO492"/>
  <c r="CO447"/>
  <c r="CO445"/>
  <c r="CO443"/>
  <c r="CO441"/>
  <c r="CO439"/>
  <c r="CO437"/>
  <c r="CO435"/>
  <c r="CO433"/>
  <c r="CO431"/>
  <c r="CO429"/>
  <c r="CO427"/>
  <c r="CO425"/>
  <c r="CO423"/>
  <c r="CO421"/>
  <c r="CO419"/>
  <c r="CO417"/>
  <c r="CO415"/>
  <c r="CO413"/>
  <c r="CO411"/>
  <c r="CO409"/>
  <c r="CO407"/>
  <c r="CO405"/>
  <c r="CO403"/>
  <c r="CO401"/>
  <c r="CO399"/>
  <c r="CO397"/>
  <c r="CO395"/>
  <c r="CO393"/>
  <c r="CO391"/>
  <c r="CO389"/>
  <c r="CO387"/>
  <c r="CO385"/>
  <c r="CO383"/>
  <c r="CO381"/>
  <c r="CO379"/>
  <c r="CO377"/>
  <c r="CO375"/>
  <c r="CO373"/>
  <c r="CO371"/>
  <c r="CO369"/>
  <c r="CO367"/>
  <c r="CO365"/>
  <c r="CO363"/>
  <c r="CO361"/>
  <c r="CO359"/>
  <c r="CO357"/>
  <c r="CO355"/>
  <c r="CO353"/>
  <c r="CO351"/>
  <c r="CO349"/>
  <c r="CO347"/>
  <c r="CO345"/>
  <c r="CO343"/>
  <c r="CO341"/>
  <c r="CO339"/>
  <c r="CO337"/>
  <c r="CO335"/>
  <c r="CO333"/>
  <c r="CO331"/>
  <c r="CO329"/>
  <c r="CO327"/>
  <c r="CO325"/>
  <c r="CO323"/>
  <c r="CO321"/>
  <c r="CO319"/>
  <c r="CO317"/>
  <c r="CO315"/>
  <c r="CO313"/>
  <c r="CO311"/>
  <c r="CO309"/>
  <c r="CO307"/>
  <c r="CO305"/>
  <c r="CO303"/>
  <c r="CO301"/>
  <c r="CO299"/>
  <c r="CO297"/>
  <c r="CO295"/>
  <c r="CO262"/>
  <c r="CQ262" s="1"/>
  <c r="CO260"/>
  <c r="CQ260" s="1"/>
  <c r="CO258"/>
  <c r="CQ258" s="1"/>
  <c r="CO256"/>
  <c r="CQ256" s="1"/>
  <c r="CO254"/>
  <c r="CQ254" s="1"/>
  <c r="CO252"/>
  <c r="CQ252" s="1"/>
  <c r="CO250"/>
  <c r="CQ250" s="1"/>
  <c r="CO248"/>
  <c r="CQ248" s="1"/>
  <c r="CO246"/>
  <c r="CQ246" s="1"/>
  <c r="CO244"/>
  <c r="CQ244" s="1"/>
  <c r="CO242"/>
  <c r="CQ242" s="1"/>
  <c r="CO240"/>
  <c r="CQ240" s="1"/>
  <c r="CO238"/>
  <c r="CQ238" s="1"/>
  <c r="CO236"/>
  <c r="CQ236" s="1"/>
  <c r="CO234"/>
  <c r="CQ234" s="1"/>
  <c r="CO232"/>
  <c r="CQ232" s="1"/>
  <c r="CO230"/>
  <c r="CQ230" s="1"/>
  <c r="CO228"/>
  <c r="CQ228" s="1"/>
  <c r="CO226"/>
  <c r="CQ226" s="1"/>
  <c r="CO224"/>
  <c r="CQ224" s="1"/>
  <c r="CO222"/>
  <c r="CQ222" s="1"/>
  <c r="CO220"/>
  <c r="CQ220" s="1"/>
  <c r="CO218"/>
  <c r="CQ218" s="1"/>
  <c r="CO216"/>
  <c r="CQ216" s="1"/>
  <c r="CO214"/>
  <c r="CQ214" s="1"/>
  <c r="CO212"/>
  <c r="CQ212" s="1"/>
  <c r="CO210"/>
  <c r="CQ210" s="1"/>
  <c r="CO208"/>
  <c r="CQ208" s="1"/>
  <c r="CO206"/>
  <c r="CQ206" s="1"/>
  <c r="CO204"/>
  <c r="CQ204" s="1"/>
  <c r="CO202"/>
  <c r="CQ202" s="1"/>
  <c r="CO200"/>
  <c r="CQ200" s="1"/>
  <c r="CO198"/>
  <c r="CQ198" s="1"/>
  <c r="CO196"/>
  <c r="CQ196" s="1"/>
  <c r="CO194"/>
  <c r="CQ194" s="1"/>
  <c r="CO192"/>
  <c r="CQ192" s="1"/>
  <c r="CO190"/>
  <c r="CQ190" s="1"/>
  <c r="CO188"/>
  <c r="CQ188" s="1"/>
  <c r="CO133"/>
  <c r="CO131"/>
  <c r="CO129"/>
  <c r="CO127"/>
  <c r="CO125"/>
  <c r="CO123"/>
  <c r="CO121"/>
  <c r="CO119"/>
  <c r="CO117"/>
  <c r="CO115"/>
  <c r="CO113"/>
  <c r="CO111"/>
  <c r="CO109"/>
  <c r="CO107"/>
  <c r="CO105"/>
  <c r="CO103"/>
  <c r="CO101"/>
  <c r="CO99"/>
  <c r="CO97"/>
  <c r="CO95"/>
  <c r="CO93"/>
  <c r="CO91"/>
  <c r="CO89"/>
  <c r="CO87"/>
  <c r="CO85"/>
  <c r="CQ85" s="1"/>
  <c r="CO50"/>
  <c r="CO48"/>
  <c r="CO46"/>
  <c r="CO44"/>
  <c r="CO42"/>
  <c r="CO40"/>
  <c r="CO38"/>
  <c r="CO36"/>
  <c r="CO33"/>
  <c r="CO30"/>
  <c r="CO28"/>
  <c r="CO26"/>
  <c r="CO24"/>
  <c r="CO22"/>
  <c r="CO20"/>
  <c r="CO17"/>
  <c r="CO15"/>
  <c r="CO13"/>
  <c r="CO11"/>
  <c r="CO9"/>
  <c r="CP508"/>
  <c r="CP506"/>
  <c r="CP504"/>
  <c r="CP502"/>
  <c r="CP500"/>
  <c r="CP498"/>
  <c r="CP496"/>
  <c r="CP494"/>
  <c r="CP492"/>
  <c r="CP447"/>
  <c r="CP445"/>
  <c r="CP443"/>
  <c r="CP441"/>
  <c r="CP439"/>
  <c r="CP437"/>
  <c r="CP435"/>
  <c r="CP433"/>
  <c r="CP431"/>
  <c r="CP429"/>
  <c r="CP427"/>
  <c r="CP425"/>
  <c r="CP423"/>
  <c r="CP421"/>
  <c r="CP419"/>
  <c r="CP417"/>
  <c r="CP415"/>
  <c r="CP413"/>
  <c r="CP411"/>
  <c r="CP409"/>
  <c r="CP407"/>
  <c r="CP405"/>
  <c r="CP403"/>
  <c r="CP401"/>
  <c r="CP399"/>
  <c r="CP397"/>
  <c r="CP395"/>
  <c r="CP393"/>
  <c r="CP391"/>
  <c r="CP389"/>
  <c r="CP387"/>
  <c r="CP385"/>
  <c r="CP383"/>
  <c r="CP381"/>
  <c r="CP379"/>
  <c r="CP377"/>
  <c r="CP375"/>
  <c r="CP373"/>
  <c r="CP371"/>
  <c r="CP369"/>
  <c r="CP367"/>
  <c r="CP365"/>
  <c r="CP363"/>
  <c r="CP361"/>
  <c r="CP359"/>
  <c r="CP357"/>
  <c r="CP355"/>
  <c r="CP353"/>
  <c r="CP351"/>
  <c r="CP349"/>
  <c r="CP347"/>
  <c r="CP345"/>
  <c r="CP343"/>
  <c r="CP341"/>
  <c r="CP339"/>
  <c r="CP337"/>
  <c r="CP335"/>
  <c r="CP333"/>
  <c r="CP331"/>
  <c r="CP329"/>
  <c r="CP327"/>
  <c r="CP325"/>
  <c r="CP323"/>
  <c r="CP321"/>
  <c r="CP319"/>
  <c r="CP317"/>
  <c r="CP315"/>
  <c r="CP313"/>
  <c r="CP311"/>
  <c r="CP309"/>
  <c r="CP307"/>
  <c r="CP305"/>
  <c r="CP303"/>
  <c r="CP301"/>
  <c r="CP299"/>
  <c r="CP297"/>
  <c r="CP295"/>
  <c r="CP262"/>
  <c r="CP260"/>
  <c r="CP258"/>
  <c r="CP256"/>
  <c r="CP254"/>
  <c r="CP252"/>
  <c r="CP250"/>
  <c r="CP248"/>
  <c r="CP246"/>
  <c r="CP244"/>
  <c r="CP242"/>
  <c r="CP240"/>
  <c r="CP238"/>
  <c r="CP236"/>
  <c r="CP234"/>
  <c r="CP232"/>
  <c r="CP230"/>
  <c r="CP228"/>
  <c r="CP226"/>
  <c r="CP224"/>
  <c r="CP222"/>
  <c r="CP220"/>
  <c r="CP218"/>
  <c r="CP216"/>
  <c r="CP214"/>
  <c r="CP212"/>
  <c r="CP210"/>
  <c r="CP208"/>
  <c r="CP206"/>
  <c r="CP204"/>
  <c r="CP202"/>
  <c r="CP200"/>
  <c r="CP198"/>
  <c r="CP196"/>
  <c r="CP194"/>
  <c r="CP192"/>
  <c r="CP190"/>
  <c r="CP188"/>
  <c r="CP184"/>
  <c r="CP182"/>
  <c r="CP180"/>
  <c r="CP178"/>
  <c r="CP176"/>
  <c r="CP174"/>
  <c r="CP172"/>
  <c r="CP170"/>
  <c r="CP168"/>
  <c r="CP166"/>
  <c r="CP132"/>
  <c r="CP130"/>
  <c r="CP128"/>
  <c r="CP126"/>
  <c r="CP124"/>
  <c r="CP122"/>
  <c r="CP120"/>
  <c r="CP118"/>
  <c r="CP116"/>
  <c r="CP114"/>
  <c r="CP112"/>
  <c r="CP110"/>
  <c r="CP108"/>
  <c r="CP106"/>
  <c r="CP104"/>
  <c r="CP102"/>
  <c r="CP100"/>
  <c r="CP98"/>
  <c r="CP96"/>
  <c r="CP94"/>
  <c r="CP92"/>
  <c r="CP90"/>
  <c r="CP88"/>
  <c r="CP86"/>
  <c r="CP51"/>
  <c r="CP49"/>
  <c r="CP47"/>
  <c r="CP45"/>
  <c r="CP43"/>
  <c r="CP41"/>
  <c r="CP39"/>
  <c r="CP37"/>
  <c r="CP35"/>
  <c r="CP32"/>
  <c r="CP29"/>
  <c r="CP27"/>
  <c r="CP25"/>
  <c r="CP23"/>
  <c r="CP21"/>
  <c r="CP19"/>
  <c r="CP16"/>
  <c r="CP14"/>
  <c r="CP12"/>
  <c r="CP10"/>
  <c r="CP8"/>
  <c r="CQ446"/>
  <c r="CQ444"/>
  <c r="CQ442"/>
  <c r="CQ440"/>
  <c r="CQ438"/>
  <c r="CQ436"/>
  <c r="CQ434"/>
  <c r="CQ432"/>
  <c r="CQ430"/>
  <c r="CQ428"/>
  <c r="CQ426"/>
  <c r="CQ424"/>
  <c r="CQ422"/>
  <c r="CQ420"/>
  <c r="CQ418"/>
  <c r="CQ416"/>
  <c r="CQ414"/>
  <c r="CQ412"/>
  <c r="CQ410"/>
  <c r="CQ408"/>
  <c r="CQ406"/>
  <c r="CQ404"/>
  <c r="CQ402"/>
  <c r="CQ400"/>
  <c r="CQ398"/>
  <c r="CQ396"/>
  <c r="CQ394"/>
  <c r="CQ392"/>
  <c r="CQ390"/>
  <c r="CQ388"/>
  <c r="CQ386"/>
  <c r="CQ384"/>
  <c r="CQ382"/>
  <c r="CQ380"/>
  <c r="CQ378"/>
  <c r="CQ376"/>
  <c r="CQ374"/>
  <c r="CQ372"/>
  <c r="CQ370"/>
  <c r="CQ368"/>
  <c r="CQ366"/>
  <c r="CQ364"/>
  <c r="CQ362"/>
  <c r="CQ360"/>
  <c r="CQ358"/>
  <c r="CQ356"/>
  <c r="CQ354"/>
  <c r="CQ352"/>
  <c r="CQ350"/>
  <c r="CQ348"/>
  <c r="CQ346"/>
  <c r="CQ344"/>
  <c r="CQ342"/>
  <c r="CQ340"/>
  <c r="CQ338"/>
  <c r="CQ336"/>
  <c r="CQ334"/>
  <c r="CQ332"/>
  <c r="CQ330"/>
  <c r="CQ328"/>
  <c r="CQ326"/>
  <c r="CQ324"/>
  <c r="CQ322"/>
  <c r="CQ320"/>
  <c r="CQ318"/>
  <c r="CQ316"/>
  <c r="CQ314"/>
  <c r="CQ312"/>
  <c r="CQ310"/>
  <c r="CQ308"/>
  <c r="CQ306"/>
  <c r="CQ304"/>
  <c r="CQ302"/>
  <c r="CQ300"/>
  <c r="CQ298"/>
  <c r="CQ296"/>
  <c r="CQ132"/>
  <c r="CQ130"/>
  <c r="CQ128"/>
  <c r="CQ126"/>
  <c r="CQ124"/>
  <c r="CQ122"/>
  <c r="CQ120"/>
  <c r="CQ118"/>
  <c r="CQ116"/>
  <c r="CQ114"/>
  <c r="CQ112"/>
  <c r="CQ110"/>
  <c r="CQ108"/>
  <c r="CQ106"/>
  <c r="CQ104"/>
  <c r="CQ102"/>
  <c r="CQ100"/>
  <c r="CQ98"/>
  <c r="CQ96"/>
  <c r="CQ94"/>
  <c r="CQ92"/>
  <c r="CQ90"/>
  <c r="CQ88"/>
  <c r="CQ86"/>
  <c r="CQ50"/>
  <c r="CQ48"/>
  <c r="CQ46"/>
  <c r="CQ44"/>
  <c r="CQ42"/>
  <c r="CQ40"/>
  <c r="CQ38"/>
  <c r="CQ36"/>
  <c r="CQ33"/>
  <c r="CQ30"/>
  <c r="CQ28"/>
  <c r="CQ26"/>
  <c r="CQ24"/>
  <c r="CQ22"/>
  <c r="CQ20"/>
  <c r="CQ17"/>
  <c r="CQ15"/>
  <c r="CQ13"/>
  <c r="CQ11"/>
  <c r="CQ9"/>
  <c r="CR508"/>
  <c r="CR506"/>
  <c r="CR447"/>
  <c r="CR445"/>
  <c r="CR443"/>
  <c r="CR441"/>
  <c r="CR439"/>
  <c r="CR437"/>
  <c r="CR435"/>
  <c r="CR433"/>
  <c r="CR431"/>
  <c r="CR429"/>
  <c r="CR427"/>
  <c r="CR425"/>
  <c r="CR423"/>
  <c r="CR421"/>
  <c r="CR419"/>
  <c r="CR417"/>
  <c r="CR415"/>
  <c r="CR413"/>
  <c r="CR411"/>
  <c r="CR409"/>
  <c r="CR407"/>
  <c r="CR405"/>
  <c r="CR403"/>
  <c r="CR401"/>
  <c r="CR399"/>
  <c r="CR397"/>
  <c r="CR395"/>
  <c r="CR393"/>
  <c r="CR391"/>
  <c r="CR389"/>
  <c r="CR387"/>
  <c r="CR385"/>
  <c r="CR383"/>
  <c r="CR381"/>
  <c r="CR379"/>
  <c r="CR377"/>
  <c r="CR375"/>
  <c r="CR373"/>
  <c r="CR371"/>
  <c r="CR369"/>
  <c r="CR367"/>
  <c r="CR365"/>
  <c r="CR363"/>
  <c r="CR361"/>
  <c r="CR359"/>
  <c r="CR357"/>
  <c r="CR355"/>
  <c r="CR353"/>
  <c r="CR351"/>
  <c r="CR349"/>
  <c r="CR347"/>
  <c r="CR345"/>
  <c r="CR343"/>
  <c r="CR341"/>
  <c r="CR339"/>
  <c r="CR337"/>
  <c r="CR335"/>
  <c r="CR333"/>
  <c r="CR331"/>
  <c r="CR329"/>
  <c r="CR327"/>
  <c r="CR325"/>
  <c r="CR323"/>
  <c r="CR321"/>
  <c r="CR319"/>
  <c r="CR317"/>
  <c r="CR315"/>
  <c r="CR313"/>
  <c r="CR311"/>
  <c r="CR309"/>
  <c r="CR307"/>
  <c r="CR305"/>
  <c r="CR303"/>
  <c r="CR301"/>
  <c r="CR299"/>
  <c r="CR297"/>
  <c r="CR295"/>
  <c r="CR262"/>
  <c r="CR260"/>
  <c r="CR258"/>
  <c r="CR256"/>
  <c r="CR254"/>
  <c r="CR252"/>
  <c r="CR250"/>
  <c r="CR248"/>
  <c r="CR246"/>
  <c r="CR244"/>
  <c r="CR242"/>
  <c r="CR240"/>
  <c r="CR238"/>
  <c r="CR236"/>
  <c r="CR234"/>
  <c r="CR232"/>
  <c r="CR230"/>
  <c r="CR228"/>
  <c r="CR226"/>
  <c r="CR224"/>
  <c r="CR222"/>
  <c r="CR220"/>
  <c r="CR218"/>
  <c r="CR216"/>
  <c r="CR214"/>
  <c r="CR212"/>
  <c r="CR210"/>
  <c r="CR208"/>
  <c r="CR206"/>
  <c r="CR204"/>
  <c r="CR202"/>
  <c r="CR200"/>
  <c r="CR198"/>
  <c r="CR196"/>
  <c r="CR194"/>
  <c r="CR192"/>
  <c r="CR190"/>
  <c r="CR188"/>
  <c r="CR184"/>
  <c r="CR182"/>
  <c r="CR180"/>
  <c r="CR178"/>
  <c r="CR176"/>
  <c r="CR174"/>
  <c r="CR172"/>
  <c r="CR170"/>
  <c r="CR168"/>
  <c r="CR166"/>
  <c r="CR132"/>
  <c r="CR130"/>
  <c r="CR128"/>
  <c r="CR126"/>
  <c r="CR124"/>
  <c r="CR122"/>
  <c r="CR120"/>
  <c r="CR118"/>
  <c r="CR116"/>
  <c r="CR114"/>
  <c r="CR112"/>
  <c r="CR110"/>
  <c r="CR108"/>
  <c r="CR106"/>
  <c r="CR104"/>
  <c r="CR102"/>
  <c r="CR100"/>
  <c r="CR98"/>
  <c r="CR96"/>
  <c r="CR94"/>
  <c r="CR92"/>
  <c r="CR90"/>
  <c r="CR88"/>
  <c r="CR86"/>
  <c r="CR50"/>
  <c r="CR48"/>
  <c r="CR46"/>
  <c r="CR44"/>
  <c r="CR42"/>
  <c r="CR40"/>
  <c r="CR38"/>
  <c r="CR36"/>
  <c r="CR33"/>
  <c r="CR30"/>
  <c r="CR28"/>
  <c r="CR26"/>
  <c r="CR24"/>
  <c r="CR22"/>
  <c r="CR20"/>
  <c r="CR17"/>
  <c r="CR15"/>
  <c r="CR13"/>
  <c r="CR11"/>
  <c r="CR9"/>
  <c r="CZ343"/>
  <c r="CZ341"/>
  <c r="CZ339"/>
  <c r="CZ337"/>
  <c r="CZ335"/>
  <c r="CZ333"/>
  <c r="CZ331"/>
  <c r="CZ329"/>
  <c r="CZ327"/>
  <c r="CZ325"/>
  <c r="CZ323"/>
  <c r="CZ321"/>
  <c r="CZ319"/>
  <c r="CZ317"/>
  <c r="CZ315"/>
  <c r="CZ313"/>
  <c r="CZ311"/>
  <c r="CZ309"/>
  <c r="CZ307"/>
  <c r="CZ305"/>
  <c r="CZ303"/>
  <c r="CZ301"/>
  <c r="CZ299"/>
  <c r="CZ51"/>
  <c r="CZ49"/>
  <c r="CZ47"/>
  <c r="CZ45"/>
  <c r="CZ43"/>
  <c r="CZ41"/>
  <c r="CZ39"/>
  <c r="CZ37"/>
  <c r="CZ35"/>
  <c r="CZ32"/>
  <c r="CZ29"/>
  <c r="CZ27"/>
  <c r="CZ25"/>
  <c r="CZ23"/>
  <c r="CZ21"/>
  <c r="CZ19"/>
  <c r="CZ16"/>
  <c r="CZ14"/>
  <c r="CZ12"/>
  <c r="CZ10"/>
  <c r="CZ8"/>
  <c r="DC507"/>
  <c r="DC505"/>
  <c r="DC503"/>
  <c r="DC501"/>
  <c r="DC499"/>
  <c r="DC497"/>
  <c r="DC495"/>
  <c r="DC493"/>
  <c r="DE491"/>
  <c r="CA491" s="1"/>
  <c r="DG491" s="1"/>
  <c r="DC447"/>
  <c r="DC445"/>
  <c r="DC443"/>
  <c r="DC441"/>
  <c r="DC439"/>
  <c r="DC437"/>
  <c r="DC435"/>
  <c r="DC433"/>
  <c r="DC431"/>
  <c r="DC429"/>
  <c r="DC427"/>
  <c r="DC425"/>
  <c r="DC423"/>
  <c r="DC421"/>
  <c r="DC419"/>
  <c r="DC417"/>
  <c r="DC415"/>
  <c r="DC413"/>
  <c r="DC411"/>
  <c r="DC409"/>
  <c r="DC407"/>
  <c r="DC405"/>
  <c r="DC403"/>
  <c r="DC401"/>
  <c r="DC399"/>
  <c r="DC397"/>
  <c r="DC395"/>
  <c r="DC393"/>
  <c r="DC391"/>
  <c r="DC389"/>
  <c r="DC387"/>
  <c r="DC385"/>
  <c r="DC383"/>
  <c r="DC381"/>
  <c r="DC379"/>
  <c r="DC377"/>
  <c r="DC375"/>
  <c r="DC373"/>
  <c r="DC371"/>
  <c r="DC369"/>
  <c r="DC367"/>
  <c r="DC365"/>
  <c r="DC363"/>
  <c r="DC361"/>
  <c r="DC359"/>
  <c r="DC357"/>
  <c r="DC355"/>
  <c r="DC353"/>
  <c r="DC351"/>
  <c r="DC349"/>
  <c r="DC347"/>
  <c r="DC345"/>
  <c r="DC343"/>
  <c r="DC341"/>
  <c r="DC339"/>
  <c r="DC337"/>
  <c r="DC335"/>
  <c r="DC333"/>
  <c r="DC331"/>
  <c r="DC329"/>
  <c r="DC327"/>
  <c r="DC325"/>
  <c r="DC323"/>
  <c r="DC321"/>
  <c r="DC319"/>
  <c r="DC317"/>
  <c r="DC315"/>
  <c r="DC313"/>
  <c r="DC311"/>
  <c r="DC309"/>
  <c r="DC307"/>
  <c r="DC305"/>
  <c r="DC303"/>
  <c r="DC301"/>
  <c r="DC299"/>
  <c r="DC297"/>
  <c r="DE297" s="1"/>
  <c r="DC295"/>
  <c r="DE295" s="1"/>
  <c r="DC264"/>
  <c r="DC262"/>
  <c r="DC260"/>
  <c r="DC258"/>
  <c r="DC256"/>
  <c r="HG256" s="1"/>
  <c r="DC254"/>
  <c r="DC252"/>
  <c r="DC250"/>
  <c r="HG250" s="1"/>
  <c r="DC248"/>
  <c r="DC246"/>
  <c r="HG246" s="1"/>
  <c r="DC244"/>
  <c r="DC242"/>
  <c r="HG242" s="1"/>
  <c r="DC240"/>
  <c r="HG240" s="1"/>
  <c r="DC238"/>
  <c r="HG238" s="1"/>
  <c r="DC236"/>
  <c r="HG236" s="1"/>
  <c r="DC234"/>
  <c r="HG234" s="1"/>
  <c r="DC232"/>
  <c r="HG232" s="1"/>
  <c r="DC230"/>
  <c r="HG230" s="1"/>
  <c r="DC228"/>
  <c r="DC226"/>
  <c r="DC224"/>
  <c r="HG224" s="1"/>
  <c r="DC222"/>
  <c r="HG222" s="1"/>
  <c r="DC220"/>
  <c r="HG220" s="1"/>
  <c r="DC218"/>
  <c r="HG218" s="1"/>
  <c r="DC216"/>
  <c r="HG216" s="1"/>
  <c r="DC214"/>
  <c r="HG214" s="1"/>
  <c r="DC212"/>
  <c r="HG212" s="1"/>
  <c r="DC210"/>
  <c r="HG210" s="1"/>
  <c r="DC208"/>
  <c r="HG208" s="1"/>
  <c r="DC206"/>
  <c r="HG206" s="1"/>
  <c r="DC204"/>
  <c r="HG204" s="1"/>
  <c r="DC202"/>
  <c r="HG202" s="1"/>
  <c r="DC200"/>
  <c r="HG200" s="1"/>
  <c r="DC198"/>
  <c r="HG198" s="1"/>
  <c r="DC196"/>
  <c r="HG196" s="1"/>
  <c r="DC194"/>
  <c r="HG194" s="1"/>
  <c r="DC192"/>
  <c r="DC190"/>
  <c r="DC188"/>
  <c r="DC133"/>
  <c r="DC131"/>
  <c r="DC129"/>
  <c r="DC127"/>
  <c r="DC125"/>
  <c r="DC123"/>
  <c r="DC121"/>
  <c r="DC119"/>
  <c r="DC117"/>
  <c r="DC115"/>
  <c r="DC113"/>
  <c r="DC111"/>
  <c r="DC109"/>
  <c r="DC107"/>
  <c r="DC105"/>
  <c r="DC103"/>
  <c r="DC101"/>
  <c r="DC99"/>
  <c r="DC97"/>
  <c r="DC95"/>
  <c r="DC93"/>
  <c r="DC91"/>
  <c r="DC89"/>
  <c r="DC87"/>
  <c r="DC85"/>
  <c r="DC50"/>
  <c r="DC48"/>
  <c r="DC46"/>
  <c r="DC44"/>
  <c r="DC42"/>
  <c r="DC40"/>
  <c r="DC38"/>
  <c r="DC36"/>
  <c r="DC33"/>
  <c r="DC30"/>
  <c r="DC28"/>
  <c r="DC26"/>
  <c r="DC24"/>
  <c r="DC22"/>
  <c r="DC20"/>
  <c r="DC17"/>
  <c r="DC15"/>
  <c r="DC13"/>
  <c r="DC11"/>
  <c r="DC9"/>
  <c r="DI508"/>
  <c r="DI506"/>
  <c r="DI446"/>
  <c r="DI444"/>
  <c r="DI442"/>
  <c r="DI440"/>
  <c r="DI438"/>
  <c r="DI436"/>
  <c r="DI434"/>
  <c r="DI432"/>
  <c r="DI430"/>
  <c r="DI428"/>
  <c r="DI426"/>
  <c r="DI424"/>
  <c r="DI422"/>
  <c r="DI420"/>
  <c r="DI418"/>
  <c r="DI416"/>
  <c r="DI414"/>
  <c r="DI412"/>
  <c r="DI410"/>
  <c r="DI408"/>
  <c r="DI406"/>
  <c r="DI404"/>
  <c r="DI402"/>
  <c r="DI400"/>
  <c r="DI398"/>
  <c r="DI396"/>
  <c r="DI394"/>
  <c r="DI392"/>
  <c r="DI390"/>
  <c r="DI388"/>
  <c r="DI386"/>
  <c r="DI384"/>
  <c r="DI382"/>
  <c r="DI380"/>
  <c r="DI378"/>
  <c r="DI376"/>
  <c r="DI374"/>
  <c r="DI372"/>
  <c r="DI370"/>
  <c r="DI368"/>
  <c r="DI366"/>
  <c r="DI364"/>
  <c r="DI362"/>
  <c r="DI360"/>
  <c r="DI358"/>
  <c r="DI356"/>
  <c r="DI354"/>
  <c r="DI352"/>
  <c r="DI350"/>
  <c r="DI348"/>
  <c r="DI346"/>
  <c r="DI344"/>
  <c r="DI342"/>
  <c r="DI340"/>
  <c r="DI338"/>
  <c r="DI336"/>
  <c r="DI334"/>
  <c r="DI332"/>
  <c r="DI330"/>
  <c r="DI328"/>
  <c r="DI326"/>
  <c r="DI324"/>
  <c r="HI324" s="1"/>
  <c r="DI322"/>
  <c r="HI322" s="1"/>
  <c r="DI320"/>
  <c r="HI320" s="1"/>
  <c r="DI318"/>
  <c r="HI318" s="1"/>
  <c r="DI316"/>
  <c r="HI316" s="1"/>
  <c r="DI314"/>
  <c r="HI314" s="1"/>
  <c r="DI312"/>
  <c r="HI312" s="1"/>
  <c r="DI310"/>
  <c r="HI310" s="1"/>
  <c r="DI308"/>
  <c r="HI308" s="1"/>
  <c r="DI306"/>
  <c r="HI306" s="1"/>
  <c r="DI304"/>
  <c r="HI304" s="1"/>
  <c r="DI302"/>
  <c r="HI302" s="1"/>
  <c r="DI300"/>
  <c r="HI300" s="1"/>
  <c r="DI298"/>
  <c r="HI298" s="1"/>
  <c r="DI296"/>
  <c r="HI296" s="1"/>
  <c r="DI262"/>
  <c r="DI260"/>
  <c r="DI258"/>
  <c r="DI256"/>
  <c r="DI254"/>
  <c r="DI252"/>
  <c r="DI250"/>
  <c r="DI248"/>
  <c r="DI246"/>
  <c r="DI244"/>
  <c r="DI242"/>
  <c r="DI240"/>
  <c r="DI238"/>
  <c r="DI236"/>
  <c r="DI234"/>
  <c r="DI232"/>
  <c r="DI230"/>
  <c r="DI228"/>
  <c r="DI226"/>
  <c r="DI224"/>
  <c r="DI222"/>
  <c r="DI220"/>
  <c r="DI218"/>
  <c r="DI216"/>
  <c r="DI214"/>
  <c r="DI212"/>
  <c r="DI210"/>
  <c r="DI208"/>
  <c r="DI206"/>
  <c r="DI204"/>
  <c r="DI202"/>
  <c r="DI200"/>
  <c r="DI198"/>
  <c r="DI196"/>
  <c r="DI194"/>
  <c r="DI192"/>
  <c r="DI190"/>
  <c r="DI188"/>
  <c r="DI132"/>
  <c r="DI130"/>
  <c r="DI128"/>
  <c r="DI126"/>
  <c r="DI124"/>
  <c r="DI122"/>
  <c r="DI120"/>
  <c r="DI118"/>
  <c r="DI116"/>
  <c r="DI114"/>
  <c r="DI112"/>
  <c r="DI110"/>
  <c r="DI108"/>
  <c r="DI106"/>
  <c r="DI104"/>
  <c r="DI102"/>
  <c r="DI100"/>
  <c r="DI98"/>
  <c r="DI96"/>
  <c r="DI94"/>
  <c r="DI92"/>
  <c r="DI90"/>
  <c r="DI88"/>
  <c r="DI86"/>
  <c r="DI51"/>
  <c r="DI49"/>
  <c r="DI47"/>
  <c r="DI45"/>
  <c r="DI43"/>
  <c r="DI41"/>
  <c r="DI39"/>
  <c r="DI37"/>
  <c r="DI35"/>
  <c r="DI32"/>
  <c r="DI29"/>
  <c r="DI27"/>
  <c r="DI25"/>
  <c r="DI23"/>
  <c r="DI21"/>
  <c r="DI19"/>
  <c r="DI16"/>
  <c r="DI14"/>
  <c r="DI12"/>
  <c r="DI10"/>
  <c r="DI8"/>
  <c r="DJ507"/>
  <c r="DJ505"/>
  <c r="DJ503"/>
  <c r="DJ501"/>
  <c r="DJ499"/>
  <c r="DJ497"/>
  <c r="DJ495"/>
  <c r="DJ493"/>
  <c r="DJ263"/>
  <c r="DJ261"/>
  <c r="DJ259"/>
  <c r="DJ257"/>
  <c r="DJ255"/>
  <c r="DJ253"/>
  <c r="DJ251"/>
  <c r="DJ249"/>
  <c r="DJ247"/>
  <c r="DJ245"/>
  <c r="DJ243"/>
  <c r="DJ241"/>
  <c r="DJ239"/>
  <c r="DJ237"/>
  <c r="DJ235"/>
  <c r="DJ233"/>
  <c r="DJ231"/>
  <c r="DJ229"/>
  <c r="DJ227"/>
  <c r="DJ225"/>
  <c r="DJ223"/>
  <c r="DJ221"/>
  <c r="DJ219"/>
  <c r="DJ217"/>
  <c r="DJ215"/>
  <c r="DJ213"/>
  <c r="DJ211"/>
  <c r="DJ209"/>
  <c r="DJ207"/>
  <c r="DJ205"/>
  <c r="DJ203"/>
  <c r="DJ201"/>
  <c r="DJ199"/>
  <c r="DJ197"/>
  <c r="DJ195"/>
  <c r="DJ193"/>
  <c r="DJ191"/>
  <c r="DJ189"/>
  <c r="DJ187"/>
  <c r="DJ183"/>
  <c r="DJ181"/>
  <c r="DJ179"/>
  <c r="DJ177"/>
  <c r="DJ175"/>
  <c r="DJ173"/>
  <c r="DJ171"/>
  <c r="DJ169"/>
  <c r="DJ167"/>
  <c r="DJ133"/>
  <c r="DJ131"/>
  <c r="DJ129"/>
  <c r="DJ127"/>
  <c r="DJ125"/>
  <c r="DJ123"/>
  <c r="DJ121"/>
  <c r="DJ119"/>
  <c r="DJ117"/>
  <c r="DJ115"/>
  <c r="DJ113"/>
  <c r="DJ111"/>
  <c r="DJ109"/>
  <c r="DJ107"/>
  <c r="DJ105"/>
  <c r="DJ103"/>
  <c r="DJ101"/>
  <c r="DJ99"/>
  <c r="DJ97"/>
  <c r="DJ95"/>
  <c r="DJ93"/>
  <c r="DJ91"/>
  <c r="DJ89"/>
  <c r="DJ87"/>
  <c r="DJ85"/>
  <c r="DJ50"/>
  <c r="DJ48"/>
  <c r="DJ46"/>
  <c r="DJ44"/>
  <c r="DJ42"/>
  <c r="DJ40"/>
  <c r="HJ40" s="1"/>
  <c r="DJ38"/>
  <c r="DJ36"/>
  <c r="DJ33"/>
  <c r="DJ30"/>
  <c r="DJ28"/>
  <c r="DJ26"/>
  <c r="DJ24"/>
  <c r="DJ22"/>
  <c r="DJ20"/>
  <c r="DJ17"/>
  <c r="DJ15"/>
  <c r="DJ13"/>
  <c r="DJ11"/>
  <c r="DJ9"/>
  <c r="FM83"/>
  <c r="FO83" s="1"/>
  <c r="FN83"/>
  <c r="FP83" s="1"/>
  <c r="GW84"/>
  <c r="DE488"/>
  <c r="CA488" s="1"/>
  <c r="HD490"/>
  <c r="HH490" s="1"/>
  <c r="HD492"/>
  <c r="HH492" s="1"/>
  <c r="GY18"/>
  <c r="GY31"/>
  <c r="GY34"/>
  <c r="GF490"/>
  <c r="GJ490" s="1"/>
  <c r="HC490"/>
  <c r="HG490" s="1"/>
  <c r="HC492"/>
  <c r="HG492" s="1"/>
  <c r="GE490"/>
  <c r="GI490" s="1"/>
  <c r="GV343"/>
  <c r="GZ343" s="1"/>
  <c r="GR343"/>
  <c r="GV341"/>
  <c r="GZ341" s="1"/>
  <c r="GR341"/>
  <c r="GV339"/>
  <c r="GZ339" s="1"/>
  <c r="GR339"/>
  <c r="GV337"/>
  <c r="GZ337" s="1"/>
  <c r="GR337"/>
  <c r="GV335"/>
  <c r="GZ335" s="1"/>
  <c r="GR335"/>
  <c r="GV333"/>
  <c r="GZ333" s="1"/>
  <c r="GR333"/>
  <c r="GV331"/>
  <c r="GZ331" s="1"/>
  <c r="GR331"/>
  <c r="GV329"/>
  <c r="GZ329" s="1"/>
  <c r="GR329"/>
  <c r="GV327"/>
  <c r="GZ327" s="1"/>
  <c r="GR327"/>
  <c r="GV325"/>
  <c r="GZ325" s="1"/>
  <c r="GR325"/>
  <c r="GV323"/>
  <c r="GZ323" s="1"/>
  <c r="GR323"/>
  <c r="GV321"/>
  <c r="GZ321" s="1"/>
  <c r="GR321"/>
  <c r="GV319"/>
  <c r="GZ319" s="1"/>
  <c r="GR319"/>
  <c r="GV317"/>
  <c r="GZ317" s="1"/>
  <c r="GR317"/>
  <c r="GV315"/>
  <c r="GZ315" s="1"/>
  <c r="GR315"/>
  <c r="GV313"/>
  <c r="GZ313" s="1"/>
  <c r="GR313"/>
  <c r="GV311"/>
  <c r="GZ311" s="1"/>
  <c r="GR311"/>
  <c r="GV309"/>
  <c r="GZ309" s="1"/>
  <c r="GR309"/>
  <c r="GV307"/>
  <c r="GZ307" s="1"/>
  <c r="GR307"/>
  <c r="GV305"/>
  <c r="GZ305" s="1"/>
  <c r="GR305"/>
  <c r="GV303"/>
  <c r="GZ303" s="1"/>
  <c r="GR303"/>
  <c r="GV301"/>
  <c r="GZ301" s="1"/>
  <c r="GR301"/>
  <c r="GV299"/>
  <c r="GZ299" s="1"/>
  <c r="GR299"/>
  <c r="GN297"/>
  <c r="GR297" s="1"/>
  <c r="GN295"/>
  <c r="GV265"/>
  <c r="GV263"/>
  <c r="GV261"/>
  <c r="GV259"/>
  <c r="GV257"/>
  <c r="GV255"/>
  <c r="GV253"/>
  <c r="GV251"/>
  <c r="GV249"/>
  <c r="GV247"/>
  <c r="GV245"/>
  <c r="GV243"/>
  <c r="GV241"/>
  <c r="GV239"/>
  <c r="GV237"/>
  <c r="GV235"/>
  <c r="GV233"/>
  <c r="GV231"/>
  <c r="GV229"/>
  <c r="GV227"/>
  <c r="GV225"/>
  <c r="GV223"/>
  <c r="GV221"/>
  <c r="GV219"/>
  <c r="GV217"/>
  <c r="GV215"/>
  <c r="GV213"/>
  <c r="GV211"/>
  <c r="GV209"/>
  <c r="GV207"/>
  <c r="GV205"/>
  <c r="GV203"/>
  <c r="GV201"/>
  <c r="GV199"/>
  <c r="GV197"/>
  <c r="GV195"/>
  <c r="GV193"/>
  <c r="GV191"/>
  <c r="GZ191" s="1"/>
  <c r="GR191"/>
  <c r="GV189"/>
  <c r="GZ189" s="1"/>
  <c r="GR189"/>
  <c r="GV187"/>
  <c r="GZ187" s="1"/>
  <c r="GR187"/>
  <c r="GV185"/>
  <c r="GZ185" s="1"/>
  <c r="GR185"/>
  <c r="GV183"/>
  <c r="GZ183" s="1"/>
  <c r="GR183"/>
  <c r="GV181"/>
  <c r="GZ181" s="1"/>
  <c r="GR181"/>
  <c r="GV179"/>
  <c r="GZ179" s="1"/>
  <c r="GR179"/>
  <c r="GV177"/>
  <c r="GZ177" s="1"/>
  <c r="GR177"/>
  <c r="GV175"/>
  <c r="GZ175" s="1"/>
  <c r="GR175"/>
  <c r="GV173"/>
  <c r="GZ173" s="1"/>
  <c r="GR173"/>
  <c r="GV171"/>
  <c r="GZ171" s="1"/>
  <c r="GR171"/>
  <c r="GV169"/>
  <c r="GZ169" s="1"/>
  <c r="GR169"/>
  <c r="GV167"/>
  <c r="GZ167" s="1"/>
  <c r="GR167"/>
  <c r="GV165"/>
  <c r="GZ165" s="1"/>
  <c r="GR165"/>
  <c r="GV163"/>
  <c r="GZ163" s="1"/>
  <c r="GR163"/>
  <c r="GV161"/>
  <c r="GZ161" s="1"/>
  <c r="GR161"/>
  <c r="GV159"/>
  <c r="GZ159" s="1"/>
  <c r="GR159"/>
  <c r="GV133"/>
  <c r="GV131"/>
  <c r="GV129"/>
  <c r="GV127"/>
  <c r="GV125"/>
  <c r="GV123"/>
  <c r="GV121"/>
  <c r="GV119"/>
  <c r="GV117"/>
  <c r="GV115"/>
  <c r="GV113"/>
  <c r="GV111"/>
  <c r="GV109"/>
  <c r="GV107"/>
  <c r="GV105"/>
  <c r="GV103"/>
  <c r="GV101"/>
  <c r="GV99"/>
  <c r="GV97"/>
  <c r="GV95"/>
  <c r="GV93"/>
  <c r="GV91"/>
  <c r="GV89"/>
  <c r="GV87"/>
  <c r="GV85"/>
  <c r="GV51"/>
  <c r="GZ51" s="1"/>
  <c r="GR51"/>
  <c r="GV49"/>
  <c r="GZ49" s="1"/>
  <c r="GR49"/>
  <c r="GV47"/>
  <c r="GZ47" s="1"/>
  <c r="GR47"/>
  <c r="GV45"/>
  <c r="GZ45" s="1"/>
  <c r="GR45"/>
  <c r="GV43"/>
  <c r="GZ43" s="1"/>
  <c r="GR43"/>
  <c r="GV41"/>
  <c r="GZ41" s="1"/>
  <c r="GR41"/>
  <c r="GV39"/>
  <c r="GR39"/>
  <c r="GV37"/>
  <c r="GR37"/>
  <c r="GV35"/>
  <c r="GR35"/>
  <c r="GV32"/>
  <c r="GR32"/>
  <c r="GV29"/>
  <c r="GR29"/>
  <c r="GV27"/>
  <c r="GR27"/>
  <c r="GV25"/>
  <c r="GR25"/>
  <c r="GV23"/>
  <c r="GR23"/>
  <c r="GV21"/>
  <c r="GR21"/>
  <c r="GV19"/>
  <c r="GR19"/>
  <c r="GV16"/>
  <c r="GR16"/>
  <c r="GV14"/>
  <c r="GR14"/>
  <c r="GV12"/>
  <c r="GR12"/>
  <c r="GV10"/>
  <c r="GR10"/>
  <c r="GV8"/>
  <c r="GR8"/>
  <c r="DC155"/>
  <c r="HC155"/>
  <c r="HG155" s="1"/>
  <c r="DC153"/>
  <c r="HC153"/>
  <c r="HG153" s="1"/>
  <c r="DC151"/>
  <c r="HC151"/>
  <c r="HG151" s="1"/>
  <c r="DC149"/>
  <c r="HC149"/>
  <c r="HG149" s="1"/>
  <c r="DC147"/>
  <c r="HC147"/>
  <c r="HG147" s="1"/>
  <c r="DC145"/>
  <c r="HC145"/>
  <c r="HG145" s="1"/>
  <c r="DC143"/>
  <c r="HC143"/>
  <c r="HG143" s="1"/>
  <c r="DC141"/>
  <c r="HC141"/>
  <c r="HG141" s="1"/>
  <c r="DC139"/>
  <c r="HC139"/>
  <c r="HG139" s="1"/>
  <c r="DC137"/>
  <c r="HC137"/>
  <c r="HG137" s="1"/>
  <c r="DC135"/>
  <c r="HC135"/>
  <c r="HG135" s="1"/>
  <c r="DI448"/>
  <c r="CO448"/>
  <c r="CQ448" s="1"/>
  <c r="CO264"/>
  <c r="CQ264" s="1"/>
  <c r="CP265"/>
  <c r="GH265"/>
  <c r="GX265" s="1"/>
  <c r="CO83"/>
  <c r="CQ83" s="1"/>
  <c r="GO83"/>
  <c r="GW83" s="1"/>
  <c r="CP84"/>
  <c r="CR84" s="1"/>
  <c r="GP84"/>
  <c r="GX84" s="1"/>
  <c r="FC297"/>
  <c r="FM297" s="1"/>
  <c r="GE297"/>
  <c r="FC295"/>
  <c r="FM295" s="1"/>
  <c r="EI295" s="1"/>
  <c r="GE295"/>
  <c r="GI295" s="1"/>
  <c r="FO264"/>
  <c r="EI264"/>
  <c r="FD297"/>
  <c r="FN297" s="1"/>
  <c r="GF297"/>
  <c r="FD295"/>
  <c r="FN295" s="1"/>
  <c r="EJ295" s="1"/>
  <c r="GF295"/>
  <c r="GJ295" s="1"/>
  <c r="FP264"/>
  <c r="EJ264"/>
  <c r="FK84"/>
  <c r="HC84"/>
  <c r="HG84" s="1"/>
  <c r="FL84"/>
  <c r="HD84"/>
  <c r="HH84" s="1"/>
  <c r="FO507"/>
  <c r="EW507"/>
  <c r="EY507" s="1"/>
  <c r="FO505"/>
  <c r="EY505"/>
  <c r="EW505"/>
  <c r="FO503"/>
  <c r="EW503"/>
  <c r="EY503" s="1"/>
  <c r="FO501"/>
  <c r="EY501"/>
  <c r="EW501"/>
  <c r="FO499"/>
  <c r="EW499"/>
  <c r="EY499" s="1"/>
  <c r="FO497"/>
  <c r="EY497"/>
  <c r="EW497"/>
  <c r="FO495"/>
  <c r="EW495"/>
  <c r="EY495" s="1"/>
  <c r="FO493"/>
  <c r="EY493"/>
  <c r="EW493"/>
  <c r="FO491"/>
  <c r="EW491"/>
  <c r="EY491" s="1"/>
  <c r="FO446"/>
  <c r="EY446"/>
  <c r="EW446"/>
  <c r="FO444"/>
  <c r="EW444"/>
  <c r="EY444" s="1"/>
  <c r="FO442"/>
  <c r="EY442"/>
  <c r="EW442"/>
  <c r="FO440"/>
  <c r="EW440"/>
  <c r="EY440" s="1"/>
  <c r="FO438"/>
  <c r="EY438"/>
  <c r="EW438"/>
  <c r="FO436"/>
  <c r="EW436"/>
  <c r="EY436" s="1"/>
  <c r="FO434"/>
  <c r="EY434"/>
  <c r="EW434"/>
  <c r="FO432"/>
  <c r="EW432"/>
  <c r="EY432" s="1"/>
  <c r="FO430"/>
  <c r="EY430"/>
  <c r="EW430"/>
  <c r="FO428"/>
  <c r="EW428"/>
  <c r="EY428" s="1"/>
  <c r="FO426"/>
  <c r="EY426"/>
  <c r="EW426"/>
  <c r="FO424"/>
  <c r="EW424"/>
  <c r="EY424" s="1"/>
  <c r="FO422"/>
  <c r="EY422"/>
  <c r="EW422"/>
  <c r="FO420"/>
  <c r="EW420"/>
  <c r="EY420" s="1"/>
  <c r="FO418"/>
  <c r="EY418"/>
  <c r="EW418"/>
  <c r="FO416"/>
  <c r="EW416"/>
  <c r="EY416" s="1"/>
  <c r="FO414"/>
  <c r="EY414"/>
  <c r="EW414"/>
  <c r="FO412"/>
  <c r="EW412"/>
  <c r="EY412" s="1"/>
  <c r="FO410"/>
  <c r="EY410"/>
  <c r="EW410"/>
  <c r="FO408"/>
  <c r="EW408"/>
  <c r="EY408" s="1"/>
  <c r="FO406"/>
  <c r="EY406"/>
  <c r="EW406"/>
  <c r="FO404"/>
  <c r="EW404"/>
  <c r="EY404" s="1"/>
  <c r="FO402"/>
  <c r="EY402"/>
  <c r="EW402"/>
  <c r="FO400"/>
  <c r="EW400"/>
  <c r="EY400" s="1"/>
  <c r="FO398"/>
  <c r="EY398"/>
  <c r="EW398"/>
  <c r="FO396"/>
  <c r="EW396"/>
  <c r="EY396" s="1"/>
  <c r="FO394"/>
  <c r="EY394"/>
  <c r="EW394"/>
  <c r="FO392"/>
  <c r="EW392"/>
  <c r="EY392" s="1"/>
  <c r="FO390"/>
  <c r="EY390"/>
  <c r="EW390"/>
  <c r="FO388"/>
  <c r="EW388"/>
  <c r="EY388" s="1"/>
  <c r="FO386"/>
  <c r="EY386"/>
  <c r="EW386"/>
  <c r="FO384"/>
  <c r="EW384"/>
  <c r="EY384" s="1"/>
  <c r="FO382"/>
  <c r="EY382"/>
  <c r="EW382"/>
  <c r="FO380"/>
  <c r="EW380"/>
  <c r="EY380" s="1"/>
  <c r="FO378"/>
  <c r="EY378"/>
  <c r="EW378"/>
  <c r="FO376"/>
  <c r="EW376"/>
  <c r="EY376" s="1"/>
  <c r="FO374"/>
  <c r="EY374"/>
  <c r="EW374"/>
  <c r="FO372"/>
  <c r="EW372"/>
  <c r="EY372" s="1"/>
  <c r="FO370"/>
  <c r="EY370"/>
  <c r="EW370"/>
  <c r="FO368"/>
  <c r="EW368"/>
  <c r="EY368" s="1"/>
  <c r="FO366"/>
  <c r="EY366"/>
  <c r="EW366"/>
  <c r="FO364"/>
  <c r="EW364"/>
  <c r="EY364" s="1"/>
  <c r="FO362"/>
  <c r="EY362"/>
  <c r="EW362"/>
  <c r="FO360"/>
  <c r="EW360"/>
  <c r="EY360" s="1"/>
  <c r="FO358"/>
  <c r="EY358"/>
  <c r="EW358"/>
  <c r="FO356"/>
  <c r="EW356"/>
  <c r="EY356" s="1"/>
  <c r="FO354"/>
  <c r="EY354"/>
  <c r="EW354"/>
  <c r="FO352"/>
  <c r="EW352"/>
  <c r="EY352" s="1"/>
  <c r="FO350"/>
  <c r="EY350"/>
  <c r="EW350"/>
  <c r="FO348"/>
  <c r="EW348"/>
  <c r="EY348" s="1"/>
  <c r="FO346"/>
  <c r="EY346"/>
  <c r="EW346"/>
  <c r="FO344"/>
  <c r="EW344"/>
  <c r="EY344" s="1"/>
  <c r="FO342"/>
  <c r="EY342"/>
  <c r="EW342"/>
  <c r="FO340"/>
  <c r="EW340"/>
  <c r="EY340" s="1"/>
  <c r="FO338"/>
  <c r="EY338"/>
  <c r="EW338"/>
  <c r="FO336"/>
  <c r="EW336"/>
  <c r="EY336" s="1"/>
  <c r="FO334"/>
  <c r="EY334"/>
  <c r="EW334"/>
  <c r="FO332"/>
  <c r="EW332"/>
  <c r="EY332" s="1"/>
  <c r="FO330"/>
  <c r="EY330"/>
  <c r="EW330"/>
  <c r="FO328"/>
  <c r="EW328"/>
  <c r="EY328" s="1"/>
  <c r="FO326"/>
  <c r="EY326"/>
  <c r="EW326"/>
  <c r="FO324"/>
  <c r="EY324"/>
  <c r="EW324"/>
  <c r="FO322"/>
  <c r="EY322"/>
  <c r="EW322"/>
  <c r="FO320"/>
  <c r="EY320"/>
  <c r="EW320"/>
  <c r="FO318"/>
  <c r="EY318"/>
  <c r="EW318"/>
  <c r="FO316"/>
  <c r="EY316"/>
  <c r="EW316"/>
  <c r="FO314"/>
  <c r="EY314"/>
  <c r="EW314"/>
  <c r="FO312"/>
  <c r="EY312"/>
  <c r="EW312"/>
  <c r="FO310"/>
  <c r="EY310"/>
  <c r="EW310"/>
  <c r="FO308"/>
  <c r="EY308"/>
  <c r="EW308"/>
  <c r="FO306"/>
  <c r="EY306"/>
  <c r="EW306"/>
  <c r="FO304"/>
  <c r="EY304"/>
  <c r="EW304"/>
  <c r="FO302"/>
  <c r="EY302"/>
  <c r="EW302"/>
  <c r="FO300"/>
  <c r="EY300"/>
  <c r="EW300"/>
  <c r="FO298"/>
  <c r="EY298"/>
  <c r="EW298"/>
  <c r="FO296"/>
  <c r="EY296"/>
  <c r="EW296"/>
  <c r="FO262"/>
  <c r="EY262"/>
  <c r="EW262"/>
  <c r="FO260"/>
  <c r="EW260"/>
  <c r="EY260" s="1"/>
  <c r="FO258"/>
  <c r="EY258"/>
  <c r="EW258"/>
  <c r="FO256"/>
  <c r="EW256"/>
  <c r="EY256" s="1"/>
  <c r="FO254"/>
  <c r="EY254"/>
  <c r="EW254"/>
  <c r="FO252"/>
  <c r="EW252"/>
  <c r="EY252" s="1"/>
  <c r="FO250"/>
  <c r="EY250"/>
  <c r="EW250"/>
  <c r="FO248"/>
  <c r="EW248"/>
  <c r="EY248" s="1"/>
  <c r="FO246"/>
  <c r="EY246"/>
  <c r="EW246"/>
  <c r="FO244"/>
  <c r="EW244"/>
  <c r="EY244" s="1"/>
  <c r="FO242"/>
  <c r="EY242"/>
  <c r="EW242"/>
  <c r="FO240"/>
  <c r="EW240"/>
  <c r="EY240" s="1"/>
  <c r="FO238"/>
  <c r="EY238"/>
  <c r="EW238"/>
  <c r="FO236"/>
  <c r="EW236"/>
  <c r="EY236" s="1"/>
  <c r="FO234"/>
  <c r="EY234"/>
  <c r="EW234"/>
  <c r="FO232"/>
  <c r="EW232"/>
  <c r="EY232" s="1"/>
  <c r="FO230"/>
  <c r="EY230"/>
  <c r="EW230"/>
  <c r="FO228"/>
  <c r="EW228"/>
  <c r="EY228" s="1"/>
  <c r="FO226"/>
  <c r="EY226"/>
  <c r="EW226"/>
  <c r="FO224"/>
  <c r="EW224"/>
  <c r="EY224" s="1"/>
  <c r="FO222"/>
  <c r="EY222"/>
  <c r="EW222"/>
  <c r="FO220"/>
  <c r="EW220"/>
  <c r="EY220" s="1"/>
  <c r="FO218"/>
  <c r="EY218"/>
  <c r="EW218"/>
  <c r="FO216"/>
  <c r="EW216"/>
  <c r="EY216" s="1"/>
  <c r="FO214"/>
  <c r="EY214"/>
  <c r="EW214"/>
  <c r="FO212"/>
  <c r="EW212"/>
  <c r="EY212" s="1"/>
  <c r="FO210"/>
  <c r="EY210"/>
  <c r="EW210"/>
  <c r="FO208"/>
  <c r="EW208"/>
  <c r="EY208" s="1"/>
  <c r="FO206"/>
  <c r="EY206"/>
  <c r="EW206"/>
  <c r="FO204"/>
  <c r="EW204"/>
  <c r="EY204" s="1"/>
  <c r="FO202"/>
  <c r="EY202"/>
  <c r="EW202"/>
  <c r="FO200"/>
  <c r="EW200"/>
  <c r="EY200" s="1"/>
  <c r="FO198"/>
  <c r="EY198"/>
  <c r="EW198"/>
  <c r="FO196"/>
  <c r="EW196"/>
  <c r="EY196" s="1"/>
  <c r="FO194"/>
  <c r="EY194"/>
  <c r="EW194"/>
  <c r="FO192"/>
  <c r="EW192"/>
  <c r="EY192" s="1"/>
  <c r="FO190"/>
  <c r="EY190"/>
  <c r="EW190"/>
  <c r="FO188"/>
  <c r="EW188"/>
  <c r="EY188" s="1"/>
  <c r="FO154"/>
  <c r="EY154"/>
  <c r="EW154"/>
  <c r="FO152"/>
  <c r="EY152"/>
  <c r="EW152"/>
  <c r="FO150"/>
  <c r="EY150"/>
  <c r="EW150"/>
  <c r="FO148"/>
  <c r="EY148"/>
  <c r="EW148"/>
  <c r="FO146"/>
  <c r="EY146"/>
  <c r="EW146"/>
  <c r="FO144"/>
  <c r="EY144"/>
  <c r="EW144"/>
  <c r="FO142"/>
  <c r="EY142"/>
  <c r="EW142"/>
  <c r="FO140"/>
  <c r="EY140"/>
  <c r="EW140"/>
  <c r="FO138"/>
  <c r="EY138"/>
  <c r="EW138"/>
  <c r="FO136"/>
  <c r="EY136"/>
  <c r="EW136"/>
  <c r="FO134"/>
  <c r="EY134"/>
  <c r="EW134"/>
  <c r="FO132"/>
  <c r="EW132"/>
  <c r="EY132" s="1"/>
  <c r="FO130"/>
  <c r="EY130"/>
  <c r="EW130"/>
  <c r="FO128"/>
  <c r="EW128"/>
  <c r="EY128" s="1"/>
  <c r="FO126"/>
  <c r="EY126"/>
  <c r="EW126"/>
  <c r="FO124"/>
  <c r="EW124"/>
  <c r="EY124" s="1"/>
  <c r="FO122"/>
  <c r="EY122"/>
  <c r="EW122"/>
  <c r="FO120"/>
  <c r="EW120"/>
  <c r="EY120" s="1"/>
  <c r="FO118"/>
  <c r="EY118"/>
  <c r="EW118"/>
  <c r="FO116"/>
  <c r="EW116"/>
  <c r="EY116" s="1"/>
  <c r="FO114"/>
  <c r="EY114"/>
  <c r="EW114"/>
  <c r="FO112"/>
  <c r="EW112"/>
  <c r="EY112" s="1"/>
  <c r="FO110"/>
  <c r="EY110"/>
  <c r="EW110"/>
  <c r="FO108"/>
  <c r="EW108"/>
  <c r="EY108" s="1"/>
  <c r="FO106"/>
  <c r="EY106"/>
  <c r="EW106"/>
  <c r="FO104"/>
  <c r="EW104"/>
  <c r="EY104" s="1"/>
  <c r="FO102"/>
  <c r="EY102"/>
  <c r="EW102"/>
  <c r="FO100"/>
  <c r="EW100"/>
  <c r="EY100" s="1"/>
  <c r="FO98"/>
  <c r="EY98"/>
  <c r="EW98"/>
  <c r="FO96"/>
  <c r="EW96"/>
  <c r="EY96" s="1"/>
  <c r="FO94"/>
  <c r="EY94"/>
  <c r="EW94"/>
  <c r="FO92"/>
  <c r="EW92"/>
  <c r="EY92" s="1"/>
  <c r="FO90"/>
  <c r="EY90"/>
  <c r="EW90"/>
  <c r="FO88"/>
  <c r="EW88"/>
  <c r="EY88" s="1"/>
  <c r="FO86"/>
  <c r="EY86"/>
  <c r="EW86"/>
  <c r="FO51"/>
  <c r="EW51"/>
  <c r="EY51" s="1"/>
  <c r="FO49"/>
  <c r="EY49"/>
  <c r="EW49"/>
  <c r="FO47"/>
  <c r="EW47"/>
  <c r="EY47" s="1"/>
  <c r="FO45"/>
  <c r="EY45"/>
  <c r="EW45"/>
  <c r="FO43"/>
  <c r="EW43"/>
  <c r="EY43" s="1"/>
  <c r="FO41"/>
  <c r="EY41"/>
  <c r="EW41"/>
  <c r="FO39"/>
  <c r="EW39"/>
  <c r="EY39" s="1"/>
  <c r="FO37"/>
  <c r="EY37"/>
  <c r="EW37"/>
  <c r="FO35"/>
  <c r="EW35"/>
  <c r="EY35" s="1"/>
  <c r="FO32"/>
  <c r="EY32"/>
  <c r="EW32"/>
  <c r="FO29"/>
  <c r="EW29"/>
  <c r="EY29" s="1"/>
  <c r="FO27"/>
  <c r="EY27"/>
  <c r="EW27"/>
  <c r="FO25"/>
  <c r="EW25"/>
  <c r="EY25" s="1"/>
  <c r="FO23"/>
  <c r="EY23"/>
  <c r="EW23"/>
  <c r="FO21"/>
  <c r="EW21"/>
  <c r="EY21" s="1"/>
  <c r="FO19"/>
  <c r="EY19"/>
  <c r="EW19"/>
  <c r="FO16"/>
  <c r="EW16"/>
  <c r="EY16" s="1"/>
  <c r="FO14"/>
  <c r="EY14"/>
  <c r="EW14"/>
  <c r="FO12"/>
  <c r="EW12"/>
  <c r="EY12" s="1"/>
  <c r="FO10"/>
  <c r="EY10"/>
  <c r="EW10"/>
  <c r="FO8"/>
  <c r="EW8"/>
  <c r="EY8" s="1"/>
  <c r="FP507"/>
  <c r="EZ507"/>
  <c r="EX507"/>
  <c r="FP505"/>
  <c r="EX505"/>
  <c r="EZ505" s="1"/>
  <c r="FP503"/>
  <c r="EZ503"/>
  <c r="EX503"/>
  <c r="FP501"/>
  <c r="EX501"/>
  <c r="EZ501" s="1"/>
  <c r="FP499"/>
  <c r="EZ499"/>
  <c r="EX499"/>
  <c r="FP497"/>
  <c r="EX497"/>
  <c r="EZ497" s="1"/>
  <c r="FP495"/>
  <c r="EZ495"/>
  <c r="EX495"/>
  <c r="FP493"/>
  <c r="EX493"/>
  <c r="EZ493" s="1"/>
  <c r="FP491"/>
  <c r="EZ491"/>
  <c r="EX491"/>
  <c r="FP446"/>
  <c r="EX446"/>
  <c r="EZ446" s="1"/>
  <c r="FP444"/>
  <c r="EZ444"/>
  <c r="EX444"/>
  <c r="FP442"/>
  <c r="EX442"/>
  <c r="EZ442" s="1"/>
  <c r="FP440"/>
  <c r="EZ440"/>
  <c r="EX440"/>
  <c r="FP438"/>
  <c r="EX438"/>
  <c r="EZ438" s="1"/>
  <c r="FP436"/>
  <c r="EZ436"/>
  <c r="EX436"/>
  <c r="FP434"/>
  <c r="EX434"/>
  <c r="EZ434" s="1"/>
  <c r="FP432"/>
  <c r="EZ432"/>
  <c r="EX432"/>
  <c r="FP430"/>
  <c r="EX430"/>
  <c r="EZ430" s="1"/>
  <c r="FP428"/>
  <c r="EZ428"/>
  <c r="EX428"/>
  <c r="FP426"/>
  <c r="EX426"/>
  <c r="EZ426" s="1"/>
  <c r="FP424"/>
  <c r="EZ424"/>
  <c r="EX424"/>
  <c r="FP422"/>
  <c r="EX422"/>
  <c r="EZ422" s="1"/>
  <c r="FP420"/>
  <c r="EZ420"/>
  <c r="EX420"/>
  <c r="FP418"/>
  <c r="EX418"/>
  <c r="EZ418" s="1"/>
  <c r="FP416"/>
  <c r="EZ416"/>
  <c r="EX416"/>
  <c r="FP414"/>
  <c r="EX414"/>
  <c r="EZ414" s="1"/>
  <c r="FP412"/>
  <c r="EZ412"/>
  <c r="EX412"/>
  <c r="FP410"/>
  <c r="EX410"/>
  <c r="EZ410" s="1"/>
  <c r="FP408"/>
  <c r="EZ408"/>
  <c r="EX408"/>
  <c r="FP406"/>
  <c r="EX406"/>
  <c r="EZ406" s="1"/>
  <c r="FP404"/>
  <c r="EZ404"/>
  <c r="EX404"/>
  <c r="FP402"/>
  <c r="EX402"/>
  <c r="EZ402" s="1"/>
  <c r="FP400"/>
  <c r="EZ400"/>
  <c r="EX400"/>
  <c r="FP398"/>
  <c r="EX398"/>
  <c r="EZ398" s="1"/>
  <c r="FP396"/>
  <c r="EZ396"/>
  <c r="EX396"/>
  <c r="FP394"/>
  <c r="EX394"/>
  <c r="EZ394" s="1"/>
  <c r="FP392"/>
  <c r="EZ392"/>
  <c r="EX392"/>
  <c r="FP390"/>
  <c r="EX390"/>
  <c r="EZ390" s="1"/>
  <c r="FP388"/>
  <c r="EZ388"/>
  <c r="EX388"/>
  <c r="FP386"/>
  <c r="EX386"/>
  <c r="EZ386" s="1"/>
  <c r="FP384"/>
  <c r="EZ384"/>
  <c r="EX384"/>
  <c r="FP382"/>
  <c r="EX382"/>
  <c r="EZ382" s="1"/>
  <c r="FP380"/>
  <c r="EZ380"/>
  <c r="EX380"/>
  <c r="FP378"/>
  <c r="EX378"/>
  <c r="EZ378" s="1"/>
  <c r="FP376"/>
  <c r="EZ376"/>
  <c r="EX376"/>
  <c r="FP374"/>
  <c r="EX374"/>
  <c r="EZ374" s="1"/>
  <c r="FP372"/>
  <c r="EZ372"/>
  <c r="EX372"/>
  <c r="FP370"/>
  <c r="EX370"/>
  <c r="EZ370" s="1"/>
  <c r="FP368"/>
  <c r="EZ368"/>
  <c r="EX368"/>
  <c r="FP366"/>
  <c r="EX366"/>
  <c r="EZ366" s="1"/>
  <c r="FP364"/>
  <c r="EZ364"/>
  <c r="EX364"/>
  <c r="FP362"/>
  <c r="EX362"/>
  <c r="EZ362" s="1"/>
  <c r="FP360"/>
  <c r="EZ360"/>
  <c r="EX360"/>
  <c r="FP358"/>
  <c r="EX358"/>
  <c r="EZ358" s="1"/>
  <c r="FP356"/>
  <c r="EZ356"/>
  <c r="EX356"/>
  <c r="FP354"/>
  <c r="EX354"/>
  <c r="EZ354" s="1"/>
  <c r="FP352"/>
  <c r="EZ352"/>
  <c r="EX352"/>
  <c r="FP350"/>
  <c r="EX350"/>
  <c r="EZ350" s="1"/>
  <c r="FP348"/>
  <c r="EZ348"/>
  <c r="EX348"/>
  <c r="FP346"/>
  <c r="EX346"/>
  <c r="EZ346" s="1"/>
  <c r="FP344"/>
  <c r="EZ344"/>
  <c r="EX344"/>
  <c r="FP342"/>
  <c r="EX342"/>
  <c r="EZ342" s="1"/>
  <c r="FP340"/>
  <c r="EZ340"/>
  <c r="EX340"/>
  <c r="FP338"/>
  <c r="EX338"/>
  <c r="EZ338" s="1"/>
  <c r="FP336"/>
  <c r="EZ336"/>
  <c r="EX336"/>
  <c r="FP334"/>
  <c r="EX334"/>
  <c r="EZ334" s="1"/>
  <c r="FP332"/>
  <c r="EZ332"/>
  <c r="EX332"/>
  <c r="FP330"/>
  <c r="EX330"/>
  <c r="EZ330" s="1"/>
  <c r="FP328"/>
  <c r="EZ328"/>
  <c r="EX328"/>
  <c r="FP326"/>
  <c r="EX326"/>
  <c r="EZ326" s="1"/>
  <c r="FP324"/>
  <c r="EZ324"/>
  <c r="EX324"/>
  <c r="FP322"/>
  <c r="EZ322"/>
  <c r="EX322"/>
  <c r="FP320"/>
  <c r="EZ320"/>
  <c r="EX320"/>
  <c r="FP318"/>
  <c r="EZ318"/>
  <c r="EX318"/>
  <c r="FP316"/>
  <c r="EZ316"/>
  <c r="EX316"/>
  <c r="FP314"/>
  <c r="EZ314"/>
  <c r="EX314"/>
  <c r="FP312"/>
  <c r="EZ312"/>
  <c r="EX312"/>
  <c r="FP310"/>
  <c r="EZ310"/>
  <c r="EX310"/>
  <c r="FP308"/>
  <c r="EZ308"/>
  <c r="EX308"/>
  <c r="FP306"/>
  <c r="EZ306"/>
  <c r="EX306"/>
  <c r="FP304"/>
  <c r="EZ304"/>
  <c r="EX304"/>
  <c r="FP302"/>
  <c r="EZ302"/>
  <c r="EX302"/>
  <c r="FP300"/>
  <c r="EZ300"/>
  <c r="EX300"/>
  <c r="FP298"/>
  <c r="EZ298"/>
  <c r="EX298"/>
  <c r="FP296"/>
  <c r="EZ296"/>
  <c r="EX296"/>
  <c r="FP262"/>
  <c r="EX262"/>
  <c r="EZ262" s="1"/>
  <c r="FP260"/>
  <c r="EZ260"/>
  <c r="EX260"/>
  <c r="FP258"/>
  <c r="EX258"/>
  <c r="EZ258" s="1"/>
  <c r="FP256"/>
  <c r="EZ256"/>
  <c r="EX256"/>
  <c r="FP254"/>
  <c r="EX254"/>
  <c r="EZ254" s="1"/>
  <c r="FP252"/>
  <c r="EZ252"/>
  <c r="EX252"/>
  <c r="FP250"/>
  <c r="EX250"/>
  <c r="EZ250" s="1"/>
  <c r="FP248"/>
  <c r="EZ248"/>
  <c r="EX248"/>
  <c r="FP246"/>
  <c r="EX246"/>
  <c r="EZ246" s="1"/>
  <c r="FP244"/>
  <c r="EZ244"/>
  <c r="EX244"/>
  <c r="FP242"/>
  <c r="EX242"/>
  <c r="EZ242" s="1"/>
  <c r="FP240"/>
  <c r="EZ240"/>
  <c r="EX240"/>
  <c r="FP238"/>
  <c r="EX238"/>
  <c r="EZ238" s="1"/>
  <c r="FP236"/>
  <c r="EZ236"/>
  <c r="EX236"/>
  <c r="FP234"/>
  <c r="EX234"/>
  <c r="EZ234" s="1"/>
  <c r="FP232"/>
  <c r="EZ232"/>
  <c r="EX232"/>
  <c r="FP230"/>
  <c r="EX230"/>
  <c r="EZ230" s="1"/>
  <c r="FP228"/>
  <c r="EZ228"/>
  <c r="EX228"/>
  <c r="FP226"/>
  <c r="EX226"/>
  <c r="EZ226" s="1"/>
  <c r="FP224"/>
  <c r="EZ224"/>
  <c r="EX224"/>
  <c r="FP222"/>
  <c r="EX222"/>
  <c r="EZ222" s="1"/>
  <c r="FP220"/>
  <c r="EZ220"/>
  <c r="EX220"/>
  <c r="FP218"/>
  <c r="EX218"/>
  <c r="EZ218" s="1"/>
  <c r="FP216"/>
  <c r="EZ216"/>
  <c r="EX216"/>
  <c r="FP214"/>
  <c r="EX214"/>
  <c r="EZ214" s="1"/>
  <c r="FP212"/>
  <c r="EZ212"/>
  <c r="EX212"/>
  <c r="FP210"/>
  <c r="EX210"/>
  <c r="EZ210" s="1"/>
  <c r="FP208"/>
  <c r="EZ208"/>
  <c r="EX208"/>
  <c r="FP206"/>
  <c r="EX206"/>
  <c r="EZ206" s="1"/>
  <c r="FP204"/>
  <c r="EZ204"/>
  <c r="EX204"/>
  <c r="FP202"/>
  <c r="EX202"/>
  <c r="EZ202" s="1"/>
  <c r="FP200"/>
  <c r="EX200"/>
  <c r="EZ200" s="1"/>
  <c r="FP198"/>
  <c r="EX198"/>
  <c r="EZ198" s="1"/>
  <c r="FP196"/>
  <c r="EZ196"/>
  <c r="EX196"/>
  <c r="FP194"/>
  <c r="EX194"/>
  <c r="EZ194" s="1"/>
  <c r="FP192"/>
  <c r="EX192"/>
  <c r="EZ192" s="1"/>
  <c r="FP190"/>
  <c r="EX190"/>
  <c r="EZ190" s="1"/>
  <c r="FP188"/>
  <c r="EX188"/>
  <c r="EZ188" s="1"/>
  <c r="FP186"/>
  <c r="EX186"/>
  <c r="EZ186" s="1"/>
  <c r="FP184"/>
  <c r="EZ184"/>
  <c r="EX184"/>
  <c r="FP182"/>
  <c r="EZ182"/>
  <c r="EX182"/>
  <c r="FP180"/>
  <c r="EZ180"/>
  <c r="EX180"/>
  <c r="FP178"/>
  <c r="EZ178"/>
  <c r="EX178"/>
  <c r="FP176"/>
  <c r="EZ176"/>
  <c r="EX176"/>
  <c r="FP174"/>
  <c r="EZ174"/>
  <c r="EX174"/>
  <c r="FP172"/>
  <c r="EZ172"/>
  <c r="EX172"/>
  <c r="FP170"/>
  <c r="EZ170"/>
  <c r="EX170"/>
  <c r="FP168"/>
  <c r="EZ168"/>
  <c r="EX168"/>
  <c r="FP166"/>
  <c r="EZ166"/>
  <c r="EX166"/>
  <c r="FP164"/>
  <c r="EZ164"/>
  <c r="EX164"/>
  <c r="FP162"/>
  <c r="EZ162"/>
  <c r="EX162"/>
  <c r="FP160"/>
  <c r="EZ160"/>
  <c r="EX160"/>
  <c r="FP158"/>
  <c r="EZ158"/>
  <c r="EX158"/>
  <c r="FP134"/>
  <c r="EZ134"/>
  <c r="EX134"/>
  <c r="FP132"/>
  <c r="EX132"/>
  <c r="EZ132" s="1"/>
  <c r="FP130"/>
  <c r="EZ130"/>
  <c r="EX130"/>
  <c r="FP128"/>
  <c r="EX128"/>
  <c r="EZ128" s="1"/>
  <c r="FP126"/>
  <c r="EZ126"/>
  <c r="EX126"/>
  <c r="FP124"/>
  <c r="EX124"/>
  <c r="EZ124" s="1"/>
  <c r="FP122"/>
  <c r="EZ122"/>
  <c r="EX122"/>
  <c r="FP120"/>
  <c r="EX120"/>
  <c r="EZ120" s="1"/>
  <c r="FP118"/>
  <c r="EZ118"/>
  <c r="EX118"/>
  <c r="FP116"/>
  <c r="EX116"/>
  <c r="EZ116" s="1"/>
  <c r="FP114"/>
  <c r="EZ114"/>
  <c r="EX114"/>
  <c r="FP112"/>
  <c r="EX112"/>
  <c r="EZ112" s="1"/>
  <c r="FP110"/>
  <c r="EZ110"/>
  <c r="EX110"/>
  <c r="FP108"/>
  <c r="EX108"/>
  <c r="EZ108" s="1"/>
  <c r="FP106"/>
  <c r="EX106"/>
  <c r="EZ106" s="1"/>
  <c r="FP104"/>
  <c r="EX104"/>
  <c r="EZ104" s="1"/>
  <c r="FP102"/>
  <c r="EX102"/>
  <c r="EZ102" s="1"/>
  <c r="FP100"/>
  <c r="EX100"/>
  <c r="EZ100" s="1"/>
  <c r="FP98"/>
  <c r="EZ98"/>
  <c r="EX98"/>
  <c r="FP96"/>
  <c r="EX96"/>
  <c r="EZ96" s="1"/>
  <c r="FP94"/>
  <c r="EZ94"/>
  <c r="EX94"/>
  <c r="FP92"/>
  <c r="EX92"/>
  <c r="EZ92" s="1"/>
  <c r="FP90"/>
  <c r="EX90"/>
  <c r="EZ90" s="1"/>
  <c r="FP88"/>
  <c r="EX88"/>
  <c r="EZ88" s="1"/>
  <c r="FP86"/>
  <c r="EZ86"/>
  <c r="EX86"/>
  <c r="FP51"/>
  <c r="EX51"/>
  <c r="EZ51" s="1"/>
  <c r="FP49"/>
  <c r="EX49"/>
  <c r="EZ49" s="1"/>
  <c r="FP47"/>
  <c r="EX47"/>
  <c r="EZ47" s="1"/>
  <c r="FP45"/>
  <c r="EX45"/>
  <c r="EZ45" s="1"/>
  <c r="FP43"/>
  <c r="EX43"/>
  <c r="EZ43" s="1"/>
  <c r="FP41"/>
  <c r="EX41"/>
  <c r="EZ41" s="1"/>
  <c r="FP39"/>
  <c r="EX39"/>
  <c r="EZ39" s="1"/>
  <c r="FP37"/>
  <c r="EZ37"/>
  <c r="EX37"/>
  <c r="FP35"/>
  <c r="EX35"/>
  <c r="EZ35" s="1"/>
  <c r="FP32"/>
  <c r="EX32"/>
  <c r="EZ32" s="1"/>
  <c r="FP29"/>
  <c r="EX29"/>
  <c r="EZ29" s="1"/>
  <c r="FP27"/>
  <c r="EZ27"/>
  <c r="EX27"/>
  <c r="FP25"/>
  <c r="EX25"/>
  <c r="EZ25" s="1"/>
  <c r="FP23"/>
  <c r="EZ23"/>
  <c r="EX23"/>
  <c r="FP21"/>
  <c r="EX21"/>
  <c r="EZ21" s="1"/>
  <c r="FP19"/>
  <c r="EZ19"/>
  <c r="EX19"/>
  <c r="FP16"/>
  <c r="EX16"/>
  <c r="EZ16" s="1"/>
  <c r="FP14"/>
  <c r="EX14"/>
  <c r="EZ14" s="1"/>
  <c r="FP12"/>
  <c r="EX12"/>
  <c r="EZ12" s="1"/>
  <c r="FP10"/>
  <c r="EZ10"/>
  <c r="EX10"/>
  <c r="FP8"/>
  <c r="EX8"/>
  <c r="EZ8" s="1"/>
  <c r="HG38"/>
  <c r="HG36"/>
  <c r="HG33"/>
  <c r="HG30"/>
  <c r="HG28"/>
  <c r="HG26"/>
  <c r="HG24"/>
  <c r="HG20"/>
  <c r="HG17"/>
  <c r="HG15"/>
  <c r="HG13"/>
  <c r="HG11"/>
  <c r="HG9"/>
  <c r="CO507"/>
  <c r="CQ507" s="1"/>
  <c r="CO505"/>
  <c r="CQ505" s="1"/>
  <c r="CO503"/>
  <c r="CO501"/>
  <c r="CO499"/>
  <c r="CO497"/>
  <c r="CO495"/>
  <c r="CO493"/>
  <c r="CO491"/>
  <c r="CO263"/>
  <c r="CQ263" s="1"/>
  <c r="CO261"/>
  <c r="CQ261" s="1"/>
  <c r="CO259"/>
  <c r="CQ259" s="1"/>
  <c r="CO257"/>
  <c r="CQ257" s="1"/>
  <c r="CO255"/>
  <c r="CQ255" s="1"/>
  <c r="CO253"/>
  <c r="CQ253" s="1"/>
  <c r="CO251"/>
  <c r="CQ251" s="1"/>
  <c r="CO249"/>
  <c r="CQ249" s="1"/>
  <c r="CO247"/>
  <c r="CQ247" s="1"/>
  <c r="CO245"/>
  <c r="CQ245" s="1"/>
  <c r="CO243"/>
  <c r="CQ243" s="1"/>
  <c r="CO241"/>
  <c r="CQ241" s="1"/>
  <c r="CO239"/>
  <c r="CQ239" s="1"/>
  <c r="CO237"/>
  <c r="CQ237" s="1"/>
  <c r="CO235"/>
  <c r="CQ235" s="1"/>
  <c r="CO233"/>
  <c r="CQ233" s="1"/>
  <c r="CO231"/>
  <c r="CQ231" s="1"/>
  <c r="CO229"/>
  <c r="CQ229" s="1"/>
  <c r="CO227"/>
  <c r="CQ227" s="1"/>
  <c r="CO225"/>
  <c r="CQ225" s="1"/>
  <c r="CO223"/>
  <c r="CQ223" s="1"/>
  <c r="CO221"/>
  <c r="CQ221" s="1"/>
  <c r="CO219"/>
  <c r="CQ219" s="1"/>
  <c r="CO217"/>
  <c r="CQ217" s="1"/>
  <c r="CO215"/>
  <c r="CQ215" s="1"/>
  <c r="CO213"/>
  <c r="CQ213" s="1"/>
  <c r="CO211"/>
  <c r="CQ211" s="1"/>
  <c r="CO209"/>
  <c r="CQ209" s="1"/>
  <c r="CO207"/>
  <c r="CQ207" s="1"/>
  <c r="CO205"/>
  <c r="CQ205" s="1"/>
  <c r="CO203"/>
  <c r="CQ203" s="1"/>
  <c r="CO201"/>
  <c r="CQ201" s="1"/>
  <c r="CO199"/>
  <c r="CQ199" s="1"/>
  <c r="CO197"/>
  <c r="CQ197" s="1"/>
  <c r="CO195"/>
  <c r="CQ195" s="1"/>
  <c r="CO193"/>
  <c r="CQ193" s="1"/>
  <c r="CO191"/>
  <c r="CQ191" s="1"/>
  <c r="CO189"/>
  <c r="CQ189" s="1"/>
  <c r="CO187"/>
  <c r="CQ187" s="1"/>
  <c r="CO51"/>
  <c r="CQ51" s="1"/>
  <c r="CO49"/>
  <c r="CQ49" s="1"/>
  <c r="CO47"/>
  <c r="CQ47" s="1"/>
  <c r="CO45"/>
  <c r="CQ45" s="1"/>
  <c r="CO43"/>
  <c r="CQ43" s="1"/>
  <c r="CO41"/>
  <c r="CQ41" s="1"/>
  <c r="CO39"/>
  <c r="CQ39" s="1"/>
  <c r="CO37"/>
  <c r="CQ37" s="1"/>
  <c r="CO35"/>
  <c r="CQ35" s="1"/>
  <c r="CO32"/>
  <c r="CQ32" s="1"/>
  <c r="CO29"/>
  <c r="CQ29" s="1"/>
  <c r="CO27"/>
  <c r="CQ27" s="1"/>
  <c r="CO25"/>
  <c r="CQ25" s="1"/>
  <c r="CO23"/>
  <c r="CQ23" s="1"/>
  <c r="CO21"/>
  <c r="CQ21" s="1"/>
  <c r="CO19"/>
  <c r="CQ19" s="1"/>
  <c r="CO16"/>
  <c r="CQ16" s="1"/>
  <c r="CO14"/>
  <c r="CQ14" s="1"/>
  <c r="CO12"/>
  <c r="CO10"/>
  <c r="CQ10" s="1"/>
  <c r="CO8"/>
  <c r="CQ8" s="1"/>
  <c r="CP507"/>
  <c r="CR507" s="1"/>
  <c r="CP505"/>
  <c r="CR505" s="1"/>
  <c r="CP491"/>
  <c r="CP446"/>
  <c r="CP444"/>
  <c r="CP442"/>
  <c r="CP440"/>
  <c r="CP438"/>
  <c r="CP436"/>
  <c r="CP434"/>
  <c r="CP432"/>
  <c r="CP430"/>
  <c r="CP428"/>
  <c r="CP426"/>
  <c r="CP424"/>
  <c r="CP422"/>
  <c r="CP420"/>
  <c r="CP418"/>
  <c r="CP416"/>
  <c r="CP414"/>
  <c r="CP412"/>
  <c r="CP410"/>
  <c r="CP408"/>
  <c r="CP406"/>
  <c r="CP404"/>
  <c r="CP402"/>
  <c r="CP400"/>
  <c r="CP398"/>
  <c r="CP396"/>
  <c r="CP394"/>
  <c r="CP392"/>
  <c r="CP390"/>
  <c r="CP388"/>
  <c r="CP386"/>
  <c r="CP384"/>
  <c r="CP382"/>
  <c r="CP380"/>
  <c r="CP378"/>
  <c r="CP376"/>
  <c r="CP374"/>
  <c r="CP372"/>
  <c r="CP370"/>
  <c r="CP368"/>
  <c r="CP366"/>
  <c r="CP364"/>
  <c r="CP362"/>
  <c r="CP360"/>
  <c r="CP358"/>
  <c r="CP356"/>
  <c r="CP354"/>
  <c r="CP352"/>
  <c r="CP350"/>
  <c r="CP348"/>
  <c r="CP346"/>
  <c r="CP344"/>
  <c r="CP342"/>
  <c r="CP340"/>
  <c r="CP338"/>
  <c r="CP336"/>
  <c r="CP334"/>
  <c r="CP332"/>
  <c r="CP330"/>
  <c r="CP328"/>
  <c r="CP326"/>
  <c r="CP324"/>
  <c r="CP322"/>
  <c r="CP320"/>
  <c r="CP318"/>
  <c r="CP316"/>
  <c r="CP314"/>
  <c r="CP312"/>
  <c r="CP310"/>
  <c r="CP308"/>
  <c r="CP306"/>
  <c r="CP304"/>
  <c r="CP302"/>
  <c r="CP300"/>
  <c r="CP298"/>
  <c r="CP296"/>
  <c r="CP263"/>
  <c r="CR263" s="1"/>
  <c r="CP261"/>
  <c r="CR261" s="1"/>
  <c r="CP259"/>
  <c r="CR259" s="1"/>
  <c r="CP257"/>
  <c r="CR257" s="1"/>
  <c r="CP255"/>
  <c r="CR255" s="1"/>
  <c r="CP253"/>
  <c r="CR253" s="1"/>
  <c r="CP251"/>
  <c r="CR251" s="1"/>
  <c r="CP249"/>
  <c r="CR249" s="1"/>
  <c r="CP247"/>
  <c r="CR247" s="1"/>
  <c r="CP245"/>
  <c r="CR245" s="1"/>
  <c r="CP243"/>
  <c r="CR243" s="1"/>
  <c r="CP241"/>
  <c r="CR241" s="1"/>
  <c r="CP239"/>
  <c r="CR239" s="1"/>
  <c r="CP237"/>
  <c r="CR237" s="1"/>
  <c r="CP235"/>
  <c r="CR235" s="1"/>
  <c r="CP233"/>
  <c r="CR233" s="1"/>
  <c r="CP231"/>
  <c r="CR231" s="1"/>
  <c r="CP229"/>
  <c r="CR229" s="1"/>
  <c r="CP227"/>
  <c r="CR227" s="1"/>
  <c r="CP225"/>
  <c r="CR225" s="1"/>
  <c r="CP223"/>
  <c r="CR223" s="1"/>
  <c r="CP221"/>
  <c r="CR221" s="1"/>
  <c r="CP219"/>
  <c r="CR219" s="1"/>
  <c r="CP217"/>
  <c r="CR217" s="1"/>
  <c r="CP215"/>
  <c r="CR215" s="1"/>
  <c r="CP213"/>
  <c r="CR213" s="1"/>
  <c r="CP211"/>
  <c r="CR211" s="1"/>
  <c r="CP209"/>
  <c r="CR209" s="1"/>
  <c r="CP207"/>
  <c r="CR207" s="1"/>
  <c r="CP205"/>
  <c r="CR205" s="1"/>
  <c r="CP203"/>
  <c r="CR203" s="1"/>
  <c r="CP201"/>
  <c r="CR201" s="1"/>
  <c r="CP199"/>
  <c r="CR199" s="1"/>
  <c r="CP197"/>
  <c r="CR197" s="1"/>
  <c r="CP195"/>
  <c r="CR195" s="1"/>
  <c r="CP193"/>
  <c r="CR193" s="1"/>
  <c r="CP191"/>
  <c r="CR191" s="1"/>
  <c r="CP189"/>
  <c r="CR189" s="1"/>
  <c r="CP187"/>
  <c r="CR187" s="1"/>
  <c r="CP183"/>
  <c r="CP181"/>
  <c r="CP179"/>
  <c r="CP177"/>
  <c r="CP175"/>
  <c r="CP173"/>
  <c r="CP171"/>
  <c r="CP169"/>
  <c r="CP167"/>
  <c r="CP133"/>
  <c r="CR133" s="1"/>
  <c r="CP131"/>
  <c r="CR131" s="1"/>
  <c r="CP129"/>
  <c r="CR129" s="1"/>
  <c r="CP127"/>
  <c r="CR127" s="1"/>
  <c r="CP125"/>
  <c r="CR125" s="1"/>
  <c r="CP123"/>
  <c r="CR123" s="1"/>
  <c r="CP121"/>
  <c r="CR121" s="1"/>
  <c r="CP119"/>
  <c r="CR119" s="1"/>
  <c r="CP117"/>
  <c r="CR117" s="1"/>
  <c r="CP115"/>
  <c r="CR115" s="1"/>
  <c r="CP113"/>
  <c r="CR113" s="1"/>
  <c r="CP111"/>
  <c r="CR111" s="1"/>
  <c r="CP109"/>
  <c r="CR109" s="1"/>
  <c r="CP107"/>
  <c r="CR107" s="1"/>
  <c r="CP105"/>
  <c r="CR105" s="1"/>
  <c r="CP103"/>
  <c r="CR103" s="1"/>
  <c r="CP101"/>
  <c r="CR101" s="1"/>
  <c r="CP99"/>
  <c r="CR99" s="1"/>
  <c r="CP97"/>
  <c r="CR97" s="1"/>
  <c r="CP95"/>
  <c r="CR95" s="1"/>
  <c r="CP93"/>
  <c r="CR93" s="1"/>
  <c r="CP91"/>
  <c r="CR91" s="1"/>
  <c r="CP89"/>
  <c r="CR89" s="1"/>
  <c r="CP87"/>
  <c r="CR87" s="1"/>
  <c r="CQ447"/>
  <c r="CQ445"/>
  <c r="CQ443"/>
  <c r="CQ441"/>
  <c r="CQ439"/>
  <c r="CQ437"/>
  <c r="CQ435"/>
  <c r="CQ433"/>
  <c r="CQ431"/>
  <c r="CQ429"/>
  <c r="CQ427"/>
  <c r="CQ425"/>
  <c r="CQ423"/>
  <c r="CQ421"/>
  <c r="CQ419"/>
  <c r="CQ417"/>
  <c r="CQ415"/>
  <c r="CQ413"/>
  <c r="CQ411"/>
  <c r="CQ409"/>
  <c r="CQ407"/>
  <c r="CQ405"/>
  <c r="CQ403"/>
  <c r="CQ401"/>
  <c r="CQ399"/>
  <c r="CQ397"/>
  <c r="CQ395"/>
  <c r="CQ393"/>
  <c r="CQ391"/>
  <c r="CQ389"/>
  <c r="CQ387"/>
  <c r="CQ385"/>
  <c r="CQ383"/>
  <c r="CQ381"/>
  <c r="CQ379"/>
  <c r="CQ377"/>
  <c r="CQ375"/>
  <c r="CQ373"/>
  <c r="CQ371"/>
  <c r="CQ369"/>
  <c r="CQ367"/>
  <c r="CQ365"/>
  <c r="CQ363"/>
  <c r="CQ361"/>
  <c r="CQ359"/>
  <c r="CQ357"/>
  <c r="CQ355"/>
  <c r="CQ353"/>
  <c r="CQ351"/>
  <c r="CQ349"/>
  <c r="CQ347"/>
  <c r="CQ345"/>
  <c r="CQ343"/>
  <c r="CQ341"/>
  <c r="CQ339"/>
  <c r="CQ337"/>
  <c r="CQ335"/>
  <c r="CQ333"/>
  <c r="CQ331"/>
  <c r="CQ329"/>
  <c r="CQ327"/>
  <c r="CQ325"/>
  <c r="CQ323"/>
  <c r="CQ321"/>
  <c r="CQ319"/>
  <c r="CQ317"/>
  <c r="CQ315"/>
  <c r="CQ313"/>
  <c r="CQ311"/>
  <c r="CQ309"/>
  <c r="CQ307"/>
  <c r="CQ305"/>
  <c r="CQ303"/>
  <c r="CQ301"/>
  <c r="CQ299"/>
  <c r="CQ297"/>
  <c r="CQ295"/>
  <c r="CQ133"/>
  <c r="CQ131"/>
  <c r="CQ129"/>
  <c r="CQ127"/>
  <c r="CQ125"/>
  <c r="CQ123"/>
  <c r="CQ121"/>
  <c r="CQ119"/>
  <c r="CQ117"/>
  <c r="CQ115"/>
  <c r="CQ113"/>
  <c r="CQ111"/>
  <c r="CQ109"/>
  <c r="CQ107"/>
  <c r="CQ105"/>
  <c r="CQ103"/>
  <c r="CQ101"/>
  <c r="CQ99"/>
  <c r="CQ97"/>
  <c r="CQ95"/>
  <c r="CQ93"/>
  <c r="CQ91"/>
  <c r="CQ89"/>
  <c r="CQ87"/>
  <c r="CR446"/>
  <c r="CR444"/>
  <c r="CR442"/>
  <c r="CR440"/>
  <c r="CR438"/>
  <c r="CR436"/>
  <c r="CR434"/>
  <c r="CR432"/>
  <c r="CR430"/>
  <c r="CR428"/>
  <c r="CR426"/>
  <c r="CR424"/>
  <c r="CR422"/>
  <c r="CR420"/>
  <c r="CR418"/>
  <c r="CR416"/>
  <c r="CR414"/>
  <c r="CR412"/>
  <c r="CR410"/>
  <c r="CR408"/>
  <c r="CR406"/>
  <c r="CR404"/>
  <c r="CR402"/>
  <c r="CR400"/>
  <c r="CR398"/>
  <c r="CR396"/>
  <c r="CR394"/>
  <c r="CR392"/>
  <c r="CR390"/>
  <c r="CR388"/>
  <c r="CR386"/>
  <c r="CR384"/>
  <c r="CR382"/>
  <c r="CR380"/>
  <c r="CR378"/>
  <c r="CR376"/>
  <c r="CR374"/>
  <c r="CR372"/>
  <c r="CR370"/>
  <c r="CR368"/>
  <c r="CR366"/>
  <c r="CR364"/>
  <c r="CR362"/>
  <c r="CR360"/>
  <c r="CR358"/>
  <c r="CR356"/>
  <c r="CR354"/>
  <c r="CR352"/>
  <c r="CR350"/>
  <c r="CR348"/>
  <c r="CR346"/>
  <c r="CR344"/>
  <c r="CR342"/>
  <c r="CR340"/>
  <c r="CR338"/>
  <c r="CR336"/>
  <c r="CR334"/>
  <c r="CR332"/>
  <c r="CR330"/>
  <c r="CR328"/>
  <c r="CR326"/>
  <c r="CR324"/>
  <c r="CR322"/>
  <c r="CR320"/>
  <c r="CR318"/>
  <c r="CR316"/>
  <c r="CR314"/>
  <c r="CR312"/>
  <c r="CR310"/>
  <c r="CR308"/>
  <c r="CR306"/>
  <c r="CR304"/>
  <c r="CR302"/>
  <c r="CR300"/>
  <c r="CR298"/>
  <c r="CR296"/>
  <c r="CR51"/>
  <c r="CR49"/>
  <c r="CR47"/>
  <c r="CR45"/>
  <c r="CR43"/>
  <c r="CR41"/>
  <c r="CR39"/>
  <c r="CR37"/>
  <c r="CR35"/>
  <c r="CR32"/>
  <c r="CR29"/>
  <c r="CR27"/>
  <c r="CR25"/>
  <c r="CR23"/>
  <c r="CR21"/>
  <c r="CR19"/>
  <c r="CR16"/>
  <c r="CR14"/>
  <c r="CR12"/>
  <c r="CR10"/>
  <c r="CR8"/>
  <c r="GQ83"/>
  <c r="GY83" s="1"/>
  <c r="CZ265"/>
  <c r="GR265" s="1"/>
  <c r="CZ263"/>
  <c r="GR263" s="1"/>
  <c r="CZ261"/>
  <c r="GR261" s="1"/>
  <c r="CZ259"/>
  <c r="GR259" s="1"/>
  <c r="CZ257"/>
  <c r="GR257" s="1"/>
  <c r="CZ255"/>
  <c r="GR255" s="1"/>
  <c r="CZ253"/>
  <c r="GR253" s="1"/>
  <c r="CZ251"/>
  <c r="GR251" s="1"/>
  <c r="CZ249"/>
  <c r="GR249" s="1"/>
  <c r="CZ247"/>
  <c r="GR247" s="1"/>
  <c r="CZ245"/>
  <c r="GR245" s="1"/>
  <c r="CZ243"/>
  <c r="GR243" s="1"/>
  <c r="CZ241"/>
  <c r="GR241" s="1"/>
  <c r="CZ239"/>
  <c r="GR239" s="1"/>
  <c r="CZ237"/>
  <c r="GR237" s="1"/>
  <c r="CZ235"/>
  <c r="GR235" s="1"/>
  <c r="CZ233"/>
  <c r="GR233" s="1"/>
  <c r="CZ231"/>
  <c r="GR231" s="1"/>
  <c r="CZ229"/>
  <c r="GR229" s="1"/>
  <c r="CZ227"/>
  <c r="GR227" s="1"/>
  <c r="CZ225"/>
  <c r="GR225" s="1"/>
  <c r="CZ223"/>
  <c r="GR223" s="1"/>
  <c r="CZ221"/>
  <c r="GR221" s="1"/>
  <c r="CZ219"/>
  <c r="GR219" s="1"/>
  <c r="CZ217"/>
  <c r="GR217" s="1"/>
  <c r="CZ215"/>
  <c r="GR215" s="1"/>
  <c r="CZ213"/>
  <c r="GR213" s="1"/>
  <c r="CZ211"/>
  <c r="GR211" s="1"/>
  <c r="CZ209"/>
  <c r="GR209" s="1"/>
  <c r="CZ207"/>
  <c r="GR207" s="1"/>
  <c r="CZ205"/>
  <c r="GR205" s="1"/>
  <c r="CZ203"/>
  <c r="GR203" s="1"/>
  <c r="CZ201"/>
  <c r="GR201" s="1"/>
  <c r="CZ199"/>
  <c r="GR199" s="1"/>
  <c r="CZ197"/>
  <c r="GR197" s="1"/>
  <c r="CZ195"/>
  <c r="GR195" s="1"/>
  <c r="CZ193"/>
  <c r="GR193" s="1"/>
  <c r="CZ191"/>
  <c r="CZ189"/>
  <c r="CZ187"/>
  <c r="CZ185"/>
  <c r="CZ183"/>
  <c r="CZ181"/>
  <c r="CZ179"/>
  <c r="CZ177"/>
  <c r="CZ175"/>
  <c r="CZ173"/>
  <c r="CZ171"/>
  <c r="CZ169"/>
  <c r="CZ167"/>
  <c r="CZ133"/>
  <c r="GR133" s="1"/>
  <c r="CZ131"/>
  <c r="GR131" s="1"/>
  <c r="CZ129"/>
  <c r="GR129" s="1"/>
  <c r="CZ127"/>
  <c r="GR127" s="1"/>
  <c r="CZ125"/>
  <c r="GR125" s="1"/>
  <c r="CZ123"/>
  <c r="GR123" s="1"/>
  <c r="CZ121"/>
  <c r="GR121" s="1"/>
  <c r="CZ119"/>
  <c r="GR119" s="1"/>
  <c r="CZ117"/>
  <c r="GR117" s="1"/>
  <c r="CZ115"/>
  <c r="GR115" s="1"/>
  <c r="CZ113"/>
  <c r="GR113" s="1"/>
  <c r="CZ111"/>
  <c r="GR111" s="1"/>
  <c r="CZ109"/>
  <c r="GR109" s="1"/>
  <c r="CZ107"/>
  <c r="GR107" s="1"/>
  <c r="CZ105"/>
  <c r="GR105" s="1"/>
  <c r="CZ103"/>
  <c r="GR103" s="1"/>
  <c r="CZ101"/>
  <c r="GR101" s="1"/>
  <c r="CZ99"/>
  <c r="GR99" s="1"/>
  <c r="CZ97"/>
  <c r="GR97" s="1"/>
  <c r="CZ95"/>
  <c r="GR95" s="1"/>
  <c r="CZ93"/>
  <c r="GR93" s="1"/>
  <c r="CZ91"/>
  <c r="GR91" s="1"/>
  <c r="CZ89"/>
  <c r="GR89" s="1"/>
  <c r="CZ87"/>
  <c r="GR87" s="1"/>
  <c r="CZ85"/>
  <c r="GR85" s="1"/>
  <c r="GR83"/>
  <c r="GZ83" s="1"/>
  <c r="DC504"/>
  <c r="DC502"/>
  <c r="DC500"/>
  <c r="DC498"/>
  <c r="DC496"/>
  <c r="DC494"/>
  <c r="DE492"/>
  <c r="CA492" s="1"/>
  <c r="DC446"/>
  <c r="DC444"/>
  <c r="DC442"/>
  <c r="DC440"/>
  <c r="DC438"/>
  <c r="DC436"/>
  <c r="DC434"/>
  <c r="DC432"/>
  <c r="DC430"/>
  <c r="DC428"/>
  <c r="DC426"/>
  <c r="DC424"/>
  <c r="DC422"/>
  <c r="DC420"/>
  <c r="DC418"/>
  <c r="DC416"/>
  <c r="DC414"/>
  <c r="DC412"/>
  <c r="DC410"/>
  <c r="DC408"/>
  <c r="DC406"/>
  <c r="DC404"/>
  <c r="DC402"/>
  <c r="DC400"/>
  <c r="DC398"/>
  <c r="DC396"/>
  <c r="DC394"/>
  <c r="DC392"/>
  <c r="DC390"/>
  <c r="DC388"/>
  <c r="DC386"/>
  <c r="DC384"/>
  <c r="DC382"/>
  <c r="DC380"/>
  <c r="DC378"/>
  <c r="DC376"/>
  <c r="DC374"/>
  <c r="DC372"/>
  <c r="DC370"/>
  <c r="DC368"/>
  <c r="DC366"/>
  <c r="DC364"/>
  <c r="DC362"/>
  <c r="DC360"/>
  <c r="DC358"/>
  <c r="DC356"/>
  <c r="DC354"/>
  <c r="DC352"/>
  <c r="DC350"/>
  <c r="DC348"/>
  <c r="DC346"/>
  <c r="DC344"/>
  <c r="DC342"/>
  <c r="DC340"/>
  <c r="DC338"/>
  <c r="DC336"/>
  <c r="DC334"/>
  <c r="DC332"/>
  <c r="DC330"/>
  <c r="DC328"/>
  <c r="DC326"/>
  <c r="DC324"/>
  <c r="DC322"/>
  <c r="DC320"/>
  <c r="DC318"/>
  <c r="DC316"/>
  <c r="DC314"/>
  <c r="DC312"/>
  <c r="DC310"/>
  <c r="DC308"/>
  <c r="DC306"/>
  <c r="DC304"/>
  <c r="DC302"/>
  <c r="DC300"/>
  <c r="DC298"/>
  <c r="DC296"/>
  <c r="DE296" s="1"/>
  <c r="DC263"/>
  <c r="DC261"/>
  <c r="HG261" s="1"/>
  <c r="DC259"/>
  <c r="DC257"/>
  <c r="DC255"/>
  <c r="DC253"/>
  <c r="DC251"/>
  <c r="HG251" s="1"/>
  <c r="DC249"/>
  <c r="HG249" s="1"/>
  <c r="DC247"/>
  <c r="DC245"/>
  <c r="DC243"/>
  <c r="HG243" s="1"/>
  <c r="DC241"/>
  <c r="HG241" s="1"/>
  <c r="DC239"/>
  <c r="DC237"/>
  <c r="DC235"/>
  <c r="HG235" s="1"/>
  <c r="DC233"/>
  <c r="DC231"/>
  <c r="HG231" s="1"/>
  <c r="DC229"/>
  <c r="HG229" s="1"/>
  <c r="DC227"/>
  <c r="HG227" s="1"/>
  <c r="DC225"/>
  <c r="HG225" s="1"/>
  <c r="DC223"/>
  <c r="DC221"/>
  <c r="DC219"/>
  <c r="HG219" s="1"/>
  <c r="DC217"/>
  <c r="HG217" s="1"/>
  <c r="DC215"/>
  <c r="HG215" s="1"/>
  <c r="DC213"/>
  <c r="HG213" s="1"/>
  <c r="DC211"/>
  <c r="HG211" s="1"/>
  <c r="DC209"/>
  <c r="HG209" s="1"/>
  <c r="DC207"/>
  <c r="HG207" s="1"/>
  <c r="DC205"/>
  <c r="HG205" s="1"/>
  <c r="DC203"/>
  <c r="HG203" s="1"/>
  <c r="DC201"/>
  <c r="HG201" s="1"/>
  <c r="DC199"/>
  <c r="HG199" s="1"/>
  <c r="DC197"/>
  <c r="HG197" s="1"/>
  <c r="DC195"/>
  <c r="HG195" s="1"/>
  <c r="DC193"/>
  <c r="HG193" s="1"/>
  <c r="DC191"/>
  <c r="DC189"/>
  <c r="DC187"/>
  <c r="DC134"/>
  <c r="DC132"/>
  <c r="DC130"/>
  <c r="DC128"/>
  <c r="DC126"/>
  <c r="DC124"/>
  <c r="DC122"/>
  <c r="DC120"/>
  <c r="DC118"/>
  <c r="DC116"/>
  <c r="DC114"/>
  <c r="DC112"/>
  <c r="DC110"/>
  <c r="DC108"/>
  <c r="DC106"/>
  <c r="DC104"/>
  <c r="DC102"/>
  <c r="DC100"/>
  <c r="DC98"/>
  <c r="DC96"/>
  <c r="DC94"/>
  <c r="DC92"/>
  <c r="DC90"/>
  <c r="DC88"/>
  <c r="DC86"/>
  <c r="DE84"/>
  <c r="CA84" s="1"/>
  <c r="DG84" s="1"/>
  <c r="DC51"/>
  <c r="DC49"/>
  <c r="DC47"/>
  <c r="DC45"/>
  <c r="DC43"/>
  <c r="DC41"/>
  <c r="DC39"/>
  <c r="HG39" s="1"/>
  <c r="DC37"/>
  <c r="HG37" s="1"/>
  <c r="DC35"/>
  <c r="DC32"/>
  <c r="DC29"/>
  <c r="HG29" s="1"/>
  <c r="DC27"/>
  <c r="HG27" s="1"/>
  <c r="DC25"/>
  <c r="DC23"/>
  <c r="HG23" s="1"/>
  <c r="DC21"/>
  <c r="HG21" s="1"/>
  <c r="DC19"/>
  <c r="HG19" s="1"/>
  <c r="DC16"/>
  <c r="HG16" s="1"/>
  <c r="DC14"/>
  <c r="HG14" s="1"/>
  <c r="DC12"/>
  <c r="HG12" s="1"/>
  <c r="DC10"/>
  <c r="HG10" s="1"/>
  <c r="DC8"/>
  <c r="DF84"/>
  <c r="CB84" s="1"/>
  <c r="DH84" s="1"/>
  <c r="DJ264"/>
  <c r="FM84"/>
  <c r="FO84" s="1"/>
  <c r="FN84"/>
  <c r="FP84" s="1"/>
  <c r="GW85"/>
  <c r="GX85"/>
  <c r="DE449"/>
  <c r="CA449" s="1"/>
  <c r="DE489"/>
  <c r="CA489" s="1"/>
  <c r="HD491"/>
  <c r="HH491" s="1"/>
  <c r="GN490"/>
  <c r="P490"/>
  <c r="HC491"/>
  <c r="HG491" s="1"/>
  <c r="GM490"/>
  <c r="O490"/>
  <c r="CO490"/>
  <c r="CQ490" s="1"/>
  <c r="HC186"/>
  <c r="HG186" s="1"/>
  <c r="FK186"/>
  <c r="FM156"/>
  <c r="HC185"/>
  <c r="HG185" s="1"/>
  <c r="HC183"/>
  <c r="HG183" s="1"/>
  <c r="HC181"/>
  <c r="HG181" s="1"/>
  <c r="HC179"/>
  <c r="HG179" s="1"/>
  <c r="HC177"/>
  <c r="HG177" s="1"/>
  <c r="HC175"/>
  <c r="HG175" s="1"/>
  <c r="HC173"/>
  <c r="HG173" s="1"/>
  <c r="HC171"/>
  <c r="HG171" s="1"/>
  <c r="HC169"/>
  <c r="HG169" s="1"/>
  <c r="HC167"/>
  <c r="HG167" s="1"/>
  <c r="HC165"/>
  <c r="HG165" s="1"/>
  <c r="FO156"/>
  <c r="EY156"/>
  <c r="EW156"/>
  <c r="GM185"/>
  <c r="GQ185" s="1"/>
  <c r="GM183"/>
  <c r="GQ183" s="1"/>
  <c r="GM181"/>
  <c r="GQ181" s="1"/>
  <c r="GM179"/>
  <c r="GQ179" s="1"/>
  <c r="GM177"/>
  <c r="GQ177" s="1"/>
  <c r="GM175"/>
  <c r="GQ175" s="1"/>
  <c r="GM173"/>
  <c r="GQ173" s="1"/>
  <c r="GM171"/>
  <c r="GQ171" s="1"/>
  <c r="GM169"/>
  <c r="GQ169" s="1"/>
  <c r="GM167"/>
  <c r="GQ167" s="1"/>
  <c r="GM165"/>
  <c r="GQ165" s="1"/>
  <c r="GM163"/>
  <c r="GQ163" s="1"/>
  <c r="GM161"/>
  <c r="GQ161" s="1"/>
  <c r="GM159"/>
  <c r="GQ159" s="1"/>
  <c r="GO185"/>
  <c r="GW185" s="1"/>
  <c r="FO185"/>
  <c r="EW185"/>
  <c r="EY185" s="1"/>
  <c r="FO183"/>
  <c r="EY183"/>
  <c r="EW183"/>
  <c r="FO181"/>
  <c r="EY181"/>
  <c r="EW181"/>
  <c r="FO179"/>
  <c r="EY179"/>
  <c r="EW179"/>
  <c r="FO177"/>
  <c r="EY177"/>
  <c r="EW177"/>
  <c r="FO175"/>
  <c r="EY175"/>
  <c r="EW175"/>
  <c r="FO173"/>
  <c r="EY173"/>
  <c r="EW173"/>
  <c r="FO171"/>
  <c r="EY171"/>
  <c r="EW171"/>
  <c r="FO169"/>
  <c r="EY169"/>
  <c r="EW169"/>
  <c r="FO167"/>
  <c r="EY167"/>
  <c r="EW167"/>
  <c r="FO165"/>
  <c r="EY165"/>
  <c r="EW165"/>
  <c r="FO163"/>
  <c r="EY163"/>
  <c r="EW163"/>
  <c r="FO161"/>
  <c r="EY161"/>
  <c r="EW161"/>
  <c r="FO159"/>
  <c r="EY159"/>
  <c r="EW159"/>
  <c r="FO157"/>
  <c r="EY157"/>
  <c r="EW157"/>
  <c r="GE186"/>
  <c r="GI186" s="1"/>
  <c r="FC186"/>
  <c r="FM186" s="1"/>
  <c r="FO186" s="1"/>
  <c r="EW186"/>
  <c r="EY186" s="1"/>
  <c r="FO184"/>
  <c r="EY184"/>
  <c r="EW184"/>
  <c r="FO182"/>
  <c r="EY182"/>
  <c r="EW182"/>
  <c r="FO180"/>
  <c r="EY180"/>
  <c r="EW180"/>
  <c r="FO178"/>
  <c r="EY178"/>
  <c r="EW178"/>
  <c r="FO176"/>
  <c r="EY176"/>
  <c r="EW176"/>
  <c r="FO174"/>
  <c r="EY174"/>
  <c r="EW174"/>
  <c r="FO172"/>
  <c r="EY172"/>
  <c r="EW172"/>
  <c r="FO170"/>
  <c r="EY170"/>
  <c r="EW170"/>
  <c r="FO168"/>
  <c r="EY168"/>
  <c r="EW168"/>
  <c r="FO166"/>
  <c r="EY166"/>
  <c r="EW166"/>
  <c r="FO164"/>
  <c r="EY164"/>
  <c r="EW164"/>
  <c r="FO162"/>
  <c r="EY162"/>
  <c r="EW162"/>
  <c r="FO160"/>
  <c r="EY160"/>
  <c r="EW160"/>
  <c r="FO158"/>
  <c r="EY158"/>
  <c r="EW158"/>
  <c r="GG186"/>
  <c r="GW186" s="1"/>
  <c r="CY156"/>
  <c r="GM156"/>
  <c r="GQ156" s="1"/>
  <c r="CY157"/>
  <c r="GM157"/>
  <c r="GQ157" s="1"/>
  <c r="GU163"/>
  <c r="GY163" s="1"/>
  <c r="GI163"/>
  <c r="GI161"/>
  <c r="GU161"/>
  <c r="GY161" s="1"/>
  <c r="GU159"/>
  <c r="GY159" s="1"/>
  <c r="GI159"/>
  <c r="CU157"/>
  <c r="GE157"/>
  <c r="GU162"/>
  <c r="GY162" s="1"/>
  <c r="GI162"/>
  <c r="GU160"/>
  <c r="GY160" s="1"/>
  <c r="GI160"/>
  <c r="GU158"/>
  <c r="GY158" s="1"/>
  <c r="GI158"/>
  <c r="CU156"/>
  <c r="GE156"/>
  <c r="CP186"/>
  <c r="CR186" s="1"/>
  <c r="CP185"/>
  <c r="CR185" s="1"/>
  <c r="O162"/>
  <c r="HC162"/>
  <c r="HG162" s="1"/>
  <c r="HC160"/>
  <c r="HG160" s="1"/>
  <c r="O160"/>
  <c r="O158"/>
  <c r="HC158"/>
  <c r="HG158" s="1"/>
  <c r="DC156"/>
  <c r="DE156" s="1"/>
  <c r="O156"/>
  <c r="HC156"/>
  <c r="HG156" s="1"/>
  <c r="HC163"/>
  <c r="HG163" s="1"/>
  <c r="O163"/>
  <c r="O161"/>
  <c r="HC161"/>
  <c r="HG161" s="1"/>
  <c r="HC159"/>
  <c r="HG159" s="1"/>
  <c r="O159"/>
  <c r="DC157"/>
  <c r="HC157"/>
  <c r="HG157" s="1"/>
  <c r="O157"/>
  <c r="DC184"/>
  <c r="DC182"/>
  <c r="DC180"/>
  <c r="DC178"/>
  <c r="DC176"/>
  <c r="DC174"/>
  <c r="DC172"/>
  <c r="DC170"/>
  <c r="DC168"/>
  <c r="DC166"/>
  <c r="DC164"/>
  <c r="DC162"/>
  <c r="DC160"/>
  <c r="DC158"/>
  <c r="DI157"/>
  <c r="HI157" s="1"/>
  <c r="DC185"/>
  <c r="DC183"/>
  <c r="DC181"/>
  <c r="DC179"/>
  <c r="DC177"/>
  <c r="DC175"/>
  <c r="DC173"/>
  <c r="DC171"/>
  <c r="DC169"/>
  <c r="DC167"/>
  <c r="DC165"/>
  <c r="DC163"/>
  <c r="DC161"/>
  <c r="DC159"/>
  <c r="O186"/>
  <c r="GM186"/>
  <c r="CO186"/>
  <c r="CQ186" s="1"/>
  <c r="CO183"/>
  <c r="CO179"/>
  <c r="CO175"/>
  <c r="CO171"/>
  <c r="CO167"/>
  <c r="CQ181"/>
  <c r="CQ177"/>
  <c r="CQ173"/>
  <c r="CQ169"/>
  <c r="CY186"/>
  <c r="DE186" s="1"/>
  <c r="CY184"/>
  <c r="CY182"/>
  <c r="CY180"/>
  <c r="CY178"/>
  <c r="CY176"/>
  <c r="CY174"/>
  <c r="CY172"/>
  <c r="CY170"/>
  <c r="CY168"/>
  <c r="CY166"/>
  <c r="CO185"/>
  <c r="CQ185" s="1"/>
  <c r="CO181"/>
  <c r="CO177"/>
  <c r="CO173"/>
  <c r="CO169"/>
  <c r="CQ183"/>
  <c r="CQ179"/>
  <c r="CQ175"/>
  <c r="CQ171"/>
  <c r="CQ167"/>
  <c r="CY185"/>
  <c r="CY183"/>
  <c r="CY181"/>
  <c r="CY179"/>
  <c r="CY177"/>
  <c r="CY175"/>
  <c r="CY173"/>
  <c r="CY171"/>
  <c r="CY169"/>
  <c r="CY167"/>
  <c r="O184"/>
  <c r="GE184"/>
  <c r="GE182"/>
  <c r="O182"/>
  <c r="O180"/>
  <c r="GE180"/>
  <c r="GE178"/>
  <c r="O178"/>
  <c r="O176"/>
  <c r="GE176"/>
  <c r="GE174"/>
  <c r="O174"/>
  <c r="O172"/>
  <c r="GE172"/>
  <c r="GE170"/>
  <c r="O170"/>
  <c r="O168"/>
  <c r="GE168"/>
  <c r="GE166"/>
  <c r="O166"/>
  <c r="O164"/>
  <c r="GE164"/>
  <c r="O185"/>
  <c r="GE185"/>
  <c r="O183"/>
  <c r="GE183"/>
  <c r="GE181"/>
  <c r="O181"/>
  <c r="O179"/>
  <c r="GE179"/>
  <c r="O177"/>
  <c r="GE177"/>
  <c r="O175"/>
  <c r="GE175"/>
  <c r="GE173"/>
  <c r="O173"/>
  <c r="O171"/>
  <c r="GE171"/>
  <c r="O169"/>
  <c r="GE169"/>
  <c r="O167"/>
  <c r="GE167"/>
  <c r="GE165"/>
  <c r="O165"/>
  <c r="DI184"/>
  <c r="HI184" s="1"/>
  <c r="DI182"/>
  <c r="HI182" s="1"/>
  <c r="DI180"/>
  <c r="HI180" s="1"/>
  <c r="DI178"/>
  <c r="HI178" s="1"/>
  <c r="DI176"/>
  <c r="HI176" s="1"/>
  <c r="DI174"/>
  <c r="HI174" s="1"/>
  <c r="DI172"/>
  <c r="HI172" s="1"/>
  <c r="DI170"/>
  <c r="HI170" s="1"/>
  <c r="DI168"/>
  <c r="HI168" s="1"/>
  <c r="DI166"/>
  <c r="HI166" s="1"/>
  <c r="CO184"/>
  <c r="CO182"/>
  <c r="CO180"/>
  <c r="CO178"/>
  <c r="CO176"/>
  <c r="CO174"/>
  <c r="CO172"/>
  <c r="CO170"/>
  <c r="CO168"/>
  <c r="CO166"/>
  <c r="CU184"/>
  <c r="CU182"/>
  <c r="DE182" s="1"/>
  <c r="CU180"/>
  <c r="CU178"/>
  <c r="DE178" s="1"/>
  <c r="CU176"/>
  <c r="CU174"/>
  <c r="DE174" s="1"/>
  <c r="CU172"/>
  <c r="CU170"/>
  <c r="DE170" s="1"/>
  <c r="CU168"/>
  <c r="CU166"/>
  <c r="DE166" s="1"/>
  <c r="AL94" i="3"/>
  <c r="FP156" i="9"/>
  <c r="EX156"/>
  <c r="EZ156" s="1"/>
  <c r="FP154"/>
  <c r="EX154"/>
  <c r="EZ154" s="1"/>
  <c r="FP152"/>
  <c r="EX152"/>
  <c r="EZ152" s="1"/>
  <c r="FP150"/>
  <c r="EX150"/>
  <c r="EZ150" s="1"/>
  <c r="FP148"/>
  <c r="EX148"/>
  <c r="EZ148" s="1"/>
  <c r="FP146"/>
  <c r="EX146"/>
  <c r="EZ146" s="1"/>
  <c r="FP144"/>
  <c r="EX144"/>
  <c r="EZ144" s="1"/>
  <c r="FP142"/>
  <c r="EX142"/>
  <c r="EZ142" s="1"/>
  <c r="FP140"/>
  <c r="EX140"/>
  <c r="EZ140" s="1"/>
  <c r="FP138"/>
  <c r="EX138"/>
  <c r="EZ138" s="1"/>
  <c r="FP136"/>
  <c r="EZ136"/>
  <c r="EX136"/>
  <c r="EX157"/>
  <c r="FP157"/>
  <c r="EZ157"/>
  <c r="EX155"/>
  <c r="FP155"/>
  <c r="EZ155"/>
  <c r="EX153"/>
  <c r="EZ153" s="1"/>
  <c r="FP153"/>
  <c r="EX151"/>
  <c r="FP151"/>
  <c r="EZ151"/>
  <c r="EX149"/>
  <c r="FP149"/>
  <c r="EZ149"/>
  <c r="EX147"/>
  <c r="FP147"/>
  <c r="EZ147"/>
  <c r="EX145"/>
  <c r="EZ145" s="1"/>
  <c r="FP145"/>
  <c r="EX143"/>
  <c r="FP143"/>
  <c r="EZ143"/>
  <c r="EX141"/>
  <c r="EZ141" s="1"/>
  <c r="FP141"/>
  <c r="EX139"/>
  <c r="FP139"/>
  <c r="EZ139"/>
  <c r="EX137"/>
  <c r="EZ137" s="1"/>
  <c r="FP137"/>
  <c r="EX135"/>
  <c r="FP135"/>
  <c r="EZ135"/>
  <c r="GF157"/>
  <c r="GF155"/>
  <c r="GF153"/>
  <c r="GF151"/>
  <c r="GF149"/>
  <c r="GF147"/>
  <c r="GF145"/>
  <c r="GF143"/>
  <c r="GF141"/>
  <c r="GF139"/>
  <c r="GF137"/>
  <c r="GF135"/>
  <c r="GF156"/>
  <c r="GF154"/>
  <c r="GF152"/>
  <c r="GF150"/>
  <c r="GF148"/>
  <c r="GF146"/>
  <c r="GF144"/>
  <c r="GF142"/>
  <c r="GF140"/>
  <c r="GF138"/>
  <c r="GF136"/>
  <c r="DG294"/>
  <c r="DK294"/>
  <c r="HK294" s="1"/>
  <c r="DH294"/>
  <c r="DL294"/>
  <c r="HL294" s="1"/>
  <c r="DG293"/>
  <c r="DK293"/>
  <c r="HK293" s="1"/>
  <c r="DH293"/>
  <c r="DL293"/>
  <c r="HL293" s="1"/>
  <c r="DN295"/>
  <c r="AH95" i="3"/>
  <c r="AH94"/>
  <c r="AP94"/>
  <c r="AL95"/>
  <c r="AJ94"/>
  <c r="AN94"/>
  <c r="AR94"/>
  <c r="AJ95"/>
  <c r="AN95"/>
  <c r="B245" i="10"/>
  <c r="O245" s="1"/>
  <c r="AR95" i="3"/>
  <c r="AG94"/>
  <c r="AI94"/>
  <c r="AK94"/>
  <c r="AM94"/>
  <c r="AO94"/>
  <c r="AQ94"/>
  <c r="AG95"/>
  <c r="AI95"/>
  <c r="AK95"/>
  <c r="AO95"/>
  <c r="AQ95"/>
  <c r="DF83" i="9"/>
  <c r="CB83" s="1"/>
  <c r="DE83"/>
  <c r="CA83" s="1"/>
  <c r="CA82"/>
  <c r="CA80"/>
  <c r="CB82"/>
  <c r="CB80"/>
  <c r="CA81"/>
  <c r="CB81"/>
  <c r="DM503"/>
  <c r="DO503" s="1"/>
  <c r="HI503" s="1"/>
  <c r="DM501"/>
  <c r="DO501" s="1"/>
  <c r="HI501" s="1"/>
  <c r="DM499"/>
  <c r="DO499" s="1"/>
  <c r="HI499" s="1"/>
  <c r="DM497"/>
  <c r="DO497" s="1"/>
  <c r="HI497" s="1"/>
  <c r="DM495"/>
  <c r="DO495" s="1"/>
  <c r="HI495" s="1"/>
  <c r="DM493"/>
  <c r="DO493" s="1"/>
  <c r="HI493" s="1"/>
  <c r="DN504"/>
  <c r="DP504" s="1"/>
  <c r="HJ504" s="1"/>
  <c r="DN502"/>
  <c r="DP502" s="1"/>
  <c r="HJ502" s="1"/>
  <c r="DN500"/>
  <c r="DP500" s="1"/>
  <c r="HJ500" s="1"/>
  <c r="DN498"/>
  <c r="DP498" s="1"/>
  <c r="HJ498" s="1"/>
  <c r="DN496"/>
  <c r="DP496" s="1"/>
  <c r="HJ496" s="1"/>
  <c r="DN494"/>
  <c r="DP494" s="1"/>
  <c r="HJ494" s="1"/>
  <c r="DN492"/>
  <c r="DP492" s="1"/>
  <c r="HJ492" s="1"/>
  <c r="DM507"/>
  <c r="DO507" s="1"/>
  <c r="HI507" s="1"/>
  <c r="DM505"/>
  <c r="DO505" s="1"/>
  <c r="HI505" s="1"/>
  <c r="DM447"/>
  <c r="DO447" s="1"/>
  <c r="HI447" s="1"/>
  <c r="DM445"/>
  <c r="DO445" s="1"/>
  <c r="HI445" s="1"/>
  <c r="DM443"/>
  <c r="DO443" s="1"/>
  <c r="HI443" s="1"/>
  <c r="DM441"/>
  <c r="DO441" s="1"/>
  <c r="HI441" s="1"/>
  <c r="DM439"/>
  <c r="DO439" s="1"/>
  <c r="HI439" s="1"/>
  <c r="DM437"/>
  <c r="DO437" s="1"/>
  <c r="HI437" s="1"/>
  <c r="DM435"/>
  <c r="DO435" s="1"/>
  <c r="HI435" s="1"/>
  <c r="DM433"/>
  <c r="DO433" s="1"/>
  <c r="HI433" s="1"/>
  <c r="DM431"/>
  <c r="DO431" s="1"/>
  <c r="HI431" s="1"/>
  <c r="DM429"/>
  <c r="DO429" s="1"/>
  <c r="HI429" s="1"/>
  <c r="DM427"/>
  <c r="DO427" s="1"/>
  <c r="HI427" s="1"/>
  <c r="DM425"/>
  <c r="DO425" s="1"/>
  <c r="HI425" s="1"/>
  <c r="DM423"/>
  <c r="DO423" s="1"/>
  <c r="HI423" s="1"/>
  <c r="DM421"/>
  <c r="DO421" s="1"/>
  <c r="HI421" s="1"/>
  <c r="DM419"/>
  <c r="DO419" s="1"/>
  <c r="HI419" s="1"/>
  <c r="DM417"/>
  <c r="DO417" s="1"/>
  <c r="HI417" s="1"/>
  <c r="DM415"/>
  <c r="DO415" s="1"/>
  <c r="HI415" s="1"/>
  <c r="DM413"/>
  <c r="DO413" s="1"/>
  <c r="HI413" s="1"/>
  <c r="DM411"/>
  <c r="DO411" s="1"/>
  <c r="HI411" s="1"/>
  <c r="DM504"/>
  <c r="DO504" s="1"/>
  <c r="HI504" s="1"/>
  <c r="DM502"/>
  <c r="DO502" s="1"/>
  <c r="HI502" s="1"/>
  <c r="DM500"/>
  <c r="DO500" s="1"/>
  <c r="HI500" s="1"/>
  <c r="DM498"/>
  <c r="DO498" s="1"/>
  <c r="HI498" s="1"/>
  <c r="DM496"/>
  <c r="DO496" s="1"/>
  <c r="HI496" s="1"/>
  <c r="DM494"/>
  <c r="DO494" s="1"/>
  <c r="HI494" s="1"/>
  <c r="DM492"/>
  <c r="DO492" s="1"/>
  <c r="HI492" s="1"/>
  <c r="DN503"/>
  <c r="DP503" s="1"/>
  <c r="DN501"/>
  <c r="DP501" s="1"/>
  <c r="DN499"/>
  <c r="DP499" s="1"/>
  <c r="DN497"/>
  <c r="DP497" s="1"/>
  <c r="DN495"/>
  <c r="DP495" s="1"/>
  <c r="DN493"/>
  <c r="DP493" s="1"/>
  <c r="DM508"/>
  <c r="DO508" s="1"/>
  <c r="DM506"/>
  <c r="DO506" s="1"/>
  <c r="DM446"/>
  <c r="DO446" s="1"/>
  <c r="DM444"/>
  <c r="DO444" s="1"/>
  <c r="DM442"/>
  <c r="DO442"/>
  <c r="DM440"/>
  <c r="DO440" s="1"/>
  <c r="DM438"/>
  <c r="DO438" s="1"/>
  <c r="DM436"/>
  <c r="DO436" s="1"/>
  <c r="DM434"/>
  <c r="DO434" s="1"/>
  <c r="DM432"/>
  <c r="DO432" s="1"/>
  <c r="DM430"/>
  <c r="DO430" s="1"/>
  <c r="DM428"/>
  <c r="DO428" s="1"/>
  <c r="DM426"/>
  <c r="DO426" s="1"/>
  <c r="DM424"/>
  <c r="DO424" s="1"/>
  <c r="DM422"/>
  <c r="DO422" s="1"/>
  <c r="DM420"/>
  <c r="DO420"/>
  <c r="DM418"/>
  <c r="DO418" s="1"/>
  <c r="DM416"/>
  <c r="DO416" s="1"/>
  <c r="DM414"/>
  <c r="DO414" s="1"/>
  <c r="DM412"/>
  <c r="DO412" s="1"/>
  <c r="DM410"/>
  <c r="DO410" s="1"/>
  <c r="DM408"/>
  <c r="DO408" s="1"/>
  <c r="DM406"/>
  <c r="DO406" s="1"/>
  <c r="DM404"/>
  <c r="DO404" s="1"/>
  <c r="DM402"/>
  <c r="DO402" s="1"/>
  <c r="DM400"/>
  <c r="DO400" s="1"/>
  <c r="DM398"/>
  <c r="DO398" s="1"/>
  <c r="DM396"/>
  <c r="DO396" s="1"/>
  <c r="DM394"/>
  <c r="DO394" s="1"/>
  <c r="DM392"/>
  <c r="DO392" s="1"/>
  <c r="DM390"/>
  <c r="DO390" s="1"/>
  <c r="DM388"/>
  <c r="DO388" s="1"/>
  <c r="DM386"/>
  <c r="DO386" s="1"/>
  <c r="DM384"/>
  <c r="DO384" s="1"/>
  <c r="DM382"/>
  <c r="DO382" s="1"/>
  <c r="DM380"/>
  <c r="DO380" s="1"/>
  <c r="DM378"/>
  <c r="DO378" s="1"/>
  <c r="DO376"/>
  <c r="DM376"/>
  <c r="DM374"/>
  <c r="DO374" s="1"/>
  <c r="DM372"/>
  <c r="DO372" s="1"/>
  <c r="DM370"/>
  <c r="DO370" s="1"/>
  <c r="DM368"/>
  <c r="DO368" s="1"/>
  <c r="DM366"/>
  <c r="DO366" s="1"/>
  <c r="DM364"/>
  <c r="DO364" s="1"/>
  <c r="DM362"/>
  <c r="DO362" s="1"/>
  <c r="DM360"/>
  <c r="DO360" s="1"/>
  <c r="DM358"/>
  <c r="DO358" s="1"/>
  <c r="DM356"/>
  <c r="DO356" s="1"/>
  <c r="DM354"/>
  <c r="DO354" s="1"/>
  <c r="DM352"/>
  <c r="DO352" s="1"/>
  <c r="DM350"/>
  <c r="DO350" s="1"/>
  <c r="DM348"/>
  <c r="DO348" s="1"/>
  <c r="DM346"/>
  <c r="DO346" s="1"/>
  <c r="DM344"/>
  <c r="DO344" s="1"/>
  <c r="DM342"/>
  <c r="DO342" s="1"/>
  <c r="DM340"/>
  <c r="DO340" s="1"/>
  <c r="DM338"/>
  <c r="DO338" s="1"/>
  <c r="DM336"/>
  <c r="DO336" s="1"/>
  <c r="DM334"/>
  <c r="DO334" s="1"/>
  <c r="DM332"/>
  <c r="DO332" s="1"/>
  <c r="DM330"/>
  <c r="DO330" s="1"/>
  <c r="DM328"/>
  <c r="DO328" s="1"/>
  <c r="DM326"/>
  <c r="DO326" s="1"/>
  <c r="DO324"/>
  <c r="DM324"/>
  <c r="DM322"/>
  <c r="DO322"/>
  <c r="DO320"/>
  <c r="DM320"/>
  <c r="DM318"/>
  <c r="DO318"/>
  <c r="DO316"/>
  <c r="DM316"/>
  <c r="DM314"/>
  <c r="DO314"/>
  <c r="DO312"/>
  <c r="DM312"/>
  <c r="DM310"/>
  <c r="DO310"/>
  <c r="DO308"/>
  <c r="DM308"/>
  <c r="DM306"/>
  <c r="DO306"/>
  <c r="DO304"/>
  <c r="DM304"/>
  <c r="DM302"/>
  <c r="DO302"/>
  <c r="DO300"/>
  <c r="DM300"/>
  <c r="DM298"/>
  <c r="DO298"/>
  <c r="DO296"/>
  <c r="DM296"/>
  <c r="DM264"/>
  <c r="DO264" s="1"/>
  <c r="HI264" s="1"/>
  <c r="DM262"/>
  <c r="DO262" s="1"/>
  <c r="DM260"/>
  <c r="DO260" s="1"/>
  <c r="DM258"/>
  <c r="DO258" s="1"/>
  <c r="DM256"/>
  <c r="DO256" s="1"/>
  <c r="DM254"/>
  <c r="DO254" s="1"/>
  <c r="DM252"/>
  <c r="DO252" s="1"/>
  <c r="DM250"/>
  <c r="DO250" s="1"/>
  <c r="DM248"/>
  <c r="DO248" s="1"/>
  <c r="DM246"/>
  <c r="DO246" s="1"/>
  <c r="DM244"/>
  <c r="DO244" s="1"/>
  <c r="DM242"/>
  <c r="DO242" s="1"/>
  <c r="DM240"/>
  <c r="DO240" s="1"/>
  <c r="DM238"/>
  <c r="DO238" s="1"/>
  <c r="DM236"/>
  <c r="DO236" s="1"/>
  <c r="DM234"/>
  <c r="DO234" s="1"/>
  <c r="DM232"/>
  <c r="DO232" s="1"/>
  <c r="DM230"/>
  <c r="DO230" s="1"/>
  <c r="DM228"/>
  <c r="DO228" s="1"/>
  <c r="DM226"/>
  <c r="DO226" s="1"/>
  <c r="DM224"/>
  <c r="DO224" s="1"/>
  <c r="DM222"/>
  <c r="DO222" s="1"/>
  <c r="DM220"/>
  <c r="DO220" s="1"/>
  <c r="DM218"/>
  <c r="DO218" s="1"/>
  <c r="DM216"/>
  <c r="DO216" s="1"/>
  <c r="DM214"/>
  <c r="DO214" s="1"/>
  <c r="DM212"/>
  <c r="DO212" s="1"/>
  <c r="DM210"/>
  <c r="DO210" s="1"/>
  <c r="DM208"/>
  <c r="DO208" s="1"/>
  <c r="DM206"/>
  <c r="DO206" s="1"/>
  <c r="DM204"/>
  <c r="DO204" s="1"/>
  <c r="DM202"/>
  <c r="DO202" s="1"/>
  <c r="DM200"/>
  <c r="DO200" s="1"/>
  <c r="DM198"/>
  <c r="DO198" s="1"/>
  <c r="DM196"/>
  <c r="DO196" s="1"/>
  <c r="DM194"/>
  <c r="DO194" s="1"/>
  <c r="DM192"/>
  <c r="DO192" s="1"/>
  <c r="DM190"/>
  <c r="DO190" s="1"/>
  <c r="DM188"/>
  <c r="DO188" s="1"/>
  <c r="DM186"/>
  <c r="DO186" s="1"/>
  <c r="DO182"/>
  <c r="DM182"/>
  <c r="DO178"/>
  <c r="DM178"/>
  <c r="DO174"/>
  <c r="DM174"/>
  <c r="DM172"/>
  <c r="DO170"/>
  <c r="DM170"/>
  <c r="DO166"/>
  <c r="DM166"/>
  <c r="DM132"/>
  <c r="DO132" s="1"/>
  <c r="DM130"/>
  <c r="DO130" s="1"/>
  <c r="DM128"/>
  <c r="DO128" s="1"/>
  <c r="DM126"/>
  <c r="DO126" s="1"/>
  <c r="DM124"/>
  <c r="DO124" s="1"/>
  <c r="DM122"/>
  <c r="DO122" s="1"/>
  <c r="DM120"/>
  <c r="DO120" s="1"/>
  <c r="DM118"/>
  <c r="DO118" s="1"/>
  <c r="DM116"/>
  <c r="DO116" s="1"/>
  <c r="DM409"/>
  <c r="DO409" s="1"/>
  <c r="HI409" s="1"/>
  <c r="DM407"/>
  <c r="DO407" s="1"/>
  <c r="HI407" s="1"/>
  <c r="DM405"/>
  <c r="DO405" s="1"/>
  <c r="HI405" s="1"/>
  <c r="DM403"/>
  <c r="DO403" s="1"/>
  <c r="HI403" s="1"/>
  <c r="DM401"/>
  <c r="DO401" s="1"/>
  <c r="HI401" s="1"/>
  <c r="DM399"/>
  <c r="DO399" s="1"/>
  <c r="HI399" s="1"/>
  <c r="DM397"/>
  <c r="DO397" s="1"/>
  <c r="HI397" s="1"/>
  <c r="DM395"/>
  <c r="DO395" s="1"/>
  <c r="HI395" s="1"/>
  <c r="DM393"/>
  <c r="DO393" s="1"/>
  <c r="HI393" s="1"/>
  <c r="DM391"/>
  <c r="DO391" s="1"/>
  <c r="HI391" s="1"/>
  <c r="DM389"/>
  <c r="DO389" s="1"/>
  <c r="HI389" s="1"/>
  <c r="DM387"/>
  <c r="DO387" s="1"/>
  <c r="HI387" s="1"/>
  <c r="DM385"/>
  <c r="DO385" s="1"/>
  <c r="HI385" s="1"/>
  <c r="DM383"/>
  <c r="DO383" s="1"/>
  <c r="HI383" s="1"/>
  <c r="DM381"/>
  <c r="DO381" s="1"/>
  <c r="HI381" s="1"/>
  <c r="DM379"/>
  <c r="DO379" s="1"/>
  <c r="HI379" s="1"/>
  <c r="DM377"/>
  <c r="DO377" s="1"/>
  <c r="HI377" s="1"/>
  <c r="DO375"/>
  <c r="HI375" s="1"/>
  <c r="DM375"/>
  <c r="DM373"/>
  <c r="DO373" s="1"/>
  <c r="HI373" s="1"/>
  <c r="DM371"/>
  <c r="DO371" s="1"/>
  <c r="HI371" s="1"/>
  <c r="DM369"/>
  <c r="DO369" s="1"/>
  <c r="HI369" s="1"/>
  <c r="DM367"/>
  <c r="DO367" s="1"/>
  <c r="HI367" s="1"/>
  <c r="DM365"/>
  <c r="DO365" s="1"/>
  <c r="HI365" s="1"/>
  <c r="DM363"/>
  <c r="DO363" s="1"/>
  <c r="HI363" s="1"/>
  <c r="DM361"/>
  <c r="DO361" s="1"/>
  <c r="HI361" s="1"/>
  <c r="DM359"/>
  <c r="DO359" s="1"/>
  <c r="HI359" s="1"/>
  <c r="DM357"/>
  <c r="DO357" s="1"/>
  <c r="HI357" s="1"/>
  <c r="DM355"/>
  <c r="DO355" s="1"/>
  <c r="HI355" s="1"/>
  <c r="DM353"/>
  <c r="DO353" s="1"/>
  <c r="HI353" s="1"/>
  <c r="DM351"/>
  <c r="DO351" s="1"/>
  <c r="HI351" s="1"/>
  <c r="DM349"/>
  <c r="DO349" s="1"/>
  <c r="HI349" s="1"/>
  <c r="DM347"/>
  <c r="DO347" s="1"/>
  <c r="HI347" s="1"/>
  <c r="DM345"/>
  <c r="DO345" s="1"/>
  <c r="HI345" s="1"/>
  <c r="DM343"/>
  <c r="DO343" s="1"/>
  <c r="HI343" s="1"/>
  <c r="DM341"/>
  <c r="DO341" s="1"/>
  <c r="HI341" s="1"/>
  <c r="DM339"/>
  <c r="DO339" s="1"/>
  <c r="HI339" s="1"/>
  <c r="DM337"/>
  <c r="DO337" s="1"/>
  <c r="HI337" s="1"/>
  <c r="DM335"/>
  <c r="DO335" s="1"/>
  <c r="HI335" s="1"/>
  <c r="DM333"/>
  <c r="DO333" s="1"/>
  <c r="HI333" s="1"/>
  <c r="DM331"/>
  <c r="DO331" s="1"/>
  <c r="HI331" s="1"/>
  <c r="DM329"/>
  <c r="DO329" s="1"/>
  <c r="HI329" s="1"/>
  <c r="DM327"/>
  <c r="DO327" s="1"/>
  <c r="HI327" s="1"/>
  <c r="DM325"/>
  <c r="DO325" s="1"/>
  <c r="HI325" s="1"/>
  <c r="DO323"/>
  <c r="DM323"/>
  <c r="DO321"/>
  <c r="DM321"/>
  <c r="DO319"/>
  <c r="DM319"/>
  <c r="DO317"/>
  <c r="DM317"/>
  <c r="DO315"/>
  <c r="DM315"/>
  <c r="DO313"/>
  <c r="DM313"/>
  <c r="DO311"/>
  <c r="DM311"/>
  <c r="DO309"/>
  <c r="DM309"/>
  <c r="DO307"/>
  <c r="DM307"/>
  <c r="DO305"/>
  <c r="DM305"/>
  <c r="DO303"/>
  <c r="DM303"/>
  <c r="DO301"/>
  <c r="DM301"/>
  <c r="DO299"/>
  <c r="DM299"/>
  <c r="DO297"/>
  <c r="DM297"/>
  <c r="DO295"/>
  <c r="DM295"/>
  <c r="DM263"/>
  <c r="DO263" s="1"/>
  <c r="HI263" s="1"/>
  <c r="DM261"/>
  <c r="DO261" s="1"/>
  <c r="HI261" s="1"/>
  <c r="DM259"/>
  <c r="DO259" s="1"/>
  <c r="HI259" s="1"/>
  <c r="DM257"/>
  <c r="DO257" s="1"/>
  <c r="HI257" s="1"/>
  <c r="DM255"/>
  <c r="DO255" s="1"/>
  <c r="HI255" s="1"/>
  <c r="DM253"/>
  <c r="DO253" s="1"/>
  <c r="HI253" s="1"/>
  <c r="DM251"/>
  <c r="DO251" s="1"/>
  <c r="HI251" s="1"/>
  <c r="DM249"/>
  <c r="DO249" s="1"/>
  <c r="HI249" s="1"/>
  <c r="DM247"/>
  <c r="DO247" s="1"/>
  <c r="HI247" s="1"/>
  <c r="DM245"/>
  <c r="DO245" s="1"/>
  <c r="HI245" s="1"/>
  <c r="DM243"/>
  <c r="DO243" s="1"/>
  <c r="HI243" s="1"/>
  <c r="DM241"/>
  <c r="DO241" s="1"/>
  <c r="HI241" s="1"/>
  <c r="DM239"/>
  <c r="DO239" s="1"/>
  <c r="HI239" s="1"/>
  <c r="DM237"/>
  <c r="DO237" s="1"/>
  <c r="HI237" s="1"/>
  <c r="DM235"/>
  <c r="DO235" s="1"/>
  <c r="HI235" s="1"/>
  <c r="DM233"/>
  <c r="DO233" s="1"/>
  <c r="HI233" s="1"/>
  <c r="DM231"/>
  <c r="DO231" s="1"/>
  <c r="HI231" s="1"/>
  <c r="DO229"/>
  <c r="HI229" s="1"/>
  <c r="DM229"/>
  <c r="DM227"/>
  <c r="DO227" s="1"/>
  <c r="HI227" s="1"/>
  <c r="DM225"/>
  <c r="DO225" s="1"/>
  <c r="HI225" s="1"/>
  <c r="DM223"/>
  <c r="DO223" s="1"/>
  <c r="HI223" s="1"/>
  <c r="DM221"/>
  <c r="DO221" s="1"/>
  <c r="HI221" s="1"/>
  <c r="DM219"/>
  <c r="DO219" s="1"/>
  <c r="HI219" s="1"/>
  <c r="DM217"/>
  <c r="DO217" s="1"/>
  <c r="HI217" s="1"/>
  <c r="DM215"/>
  <c r="DO215" s="1"/>
  <c r="HI215" s="1"/>
  <c r="DM213"/>
  <c r="DO213" s="1"/>
  <c r="HI213" s="1"/>
  <c r="DM211"/>
  <c r="DO211" s="1"/>
  <c r="HI211" s="1"/>
  <c r="DM209"/>
  <c r="DO209" s="1"/>
  <c r="HI209" s="1"/>
  <c r="DM207"/>
  <c r="DO207" s="1"/>
  <c r="HI207" s="1"/>
  <c r="DM205"/>
  <c r="DO205" s="1"/>
  <c r="HI205" s="1"/>
  <c r="DM203"/>
  <c r="DO203" s="1"/>
  <c r="HI203" s="1"/>
  <c r="DM201"/>
  <c r="DO201" s="1"/>
  <c r="HI201" s="1"/>
  <c r="DM199"/>
  <c r="DO199" s="1"/>
  <c r="HI199" s="1"/>
  <c r="DM197"/>
  <c r="DO197" s="1"/>
  <c r="HI197" s="1"/>
  <c r="DM195"/>
  <c r="DO195" s="1"/>
  <c r="HI195" s="1"/>
  <c r="DM193"/>
  <c r="DO193" s="1"/>
  <c r="HI193" s="1"/>
  <c r="DM191"/>
  <c r="DO191" s="1"/>
  <c r="HI191" s="1"/>
  <c r="DM189"/>
  <c r="DO189" s="1"/>
  <c r="HI189" s="1"/>
  <c r="DM187"/>
  <c r="DO187" s="1"/>
  <c r="HI187" s="1"/>
  <c r="DM185"/>
  <c r="DO185" s="1"/>
  <c r="DO183"/>
  <c r="DM183"/>
  <c r="DO181"/>
  <c r="DM181"/>
  <c r="DO179"/>
  <c r="DM179"/>
  <c r="DO177"/>
  <c r="DM177"/>
  <c r="DO175"/>
  <c r="DM175"/>
  <c r="DO173"/>
  <c r="DM173"/>
  <c r="DO171"/>
  <c r="DM171"/>
  <c r="DO169"/>
  <c r="DM169"/>
  <c r="DO167"/>
  <c r="DM167"/>
  <c r="DM133"/>
  <c r="DO133" s="1"/>
  <c r="HI133" s="1"/>
  <c r="DM131"/>
  <c r="DO131" s="1"/>
  <c r="HI131" s="1"/>
  <c r="DM129"/>
  <c r="DO129" s="1"/>
  <c r="HI129" s="1"/>
  <c r="DM127"/>
  <c r="DO127" s="1"/>
  <c r="HI127" s="1"/>
  <c r="DM125"/>
  <c r="DO125" s="1"/>
  <c r="HI125" s="1"/>
  <c r="DM123"/>
  <c r="DO123" s="1"/>
  <c r="HI123" s="1"/>
  <c r="DM121"/>
  <c r="DO121" s="1"/>
  <c r="HI121" s="1"/>
  <c r="DM119"/>
  <c r="DO119" s="1"/>
  <c r="HI119" s="1"/>
  <c r="DM117"/>
  <c r="DO117" s="1"/>
  <c r="HI117" s="1"/>
  <c r="DM115"/>
  <c r="DO115" s="1"/>
  <c r="HI115" s="1"/>
  <c r="DM113"/>
  <c r="DO113" s="1"/>
  <c r="HI113" s="1"/>
  <c r="DM111"/>
  <c r="DO111" s="1"/>
  <c r="HI111" s="1"/>
  <c r="DM109"/>
  <c r="DO109" s="1"/>
  <c r="HI109" s="1"/>
  <c r="DM107"/>
  <c r="DO107" s="1"/>
  <c r="HI107" s="1"/>
  <c r="DM105"/>
  <c r="DO105" s="1"/>
  <c r="HI105" s="1"/>
  <c r="DM103"/>
  <c r="DO103" s="1"/>
  <c r="HI103" s="1"/>
  <c r="DM101"/>
  <c r="DO101" s="1"/>
  <c r="HI101" s="1"/>
  <c r="DM99"/>
  <c r="DO99" s="1"/>
  <c r="HI99" s="1"/>
  <c r="DM97"/>
  <c r="DO97" s="1"/>
  <c r="HI97" s="1"/>
  <c r="DM95"/>
  <c r="DO95" s="1"/>
  <c r="HI95" s="1"/>
  <c r="DM93"/>
  <c r="DO93" s="1"/>
  <c r="HI93" s="1"/>
  <c r="DM91"/>
  <c r="DO91" s="1"/>
  <c r="HI91" s="1"/>
  <c r="DM89"/>
  <c r="DO89" s="1"/>
  <c r="HI89" s="1"/>
  <c r="DM87"/>
  <c r="DO87" s="1"/>
  <c r="HI87" s="1"/>
  <c r="DM85"/>
  <c r="DO85" s="1"/>
  <c r="HI85" s="1"/>
  <c r="DM83"/>
  <c r="DO83" s="1"/>
  <c r="DM51"/>
  <c r="DO51" s="1"/>
  <c r="DM49"/>
  <c r="DO49" s="1"/>
  <c r="DM47"/>
  <c r="DO47" s="1"/>
  <c r="DM45"/>
  <c r="DO45" s="1"/>
  <c r="DM43"/>
  <c r="DO43" s="1"/>
  <c r="DM41"/>
  <c r="DO41" s="1"/>
  <c r="DM39"/>
  <c r="DO39" s="1"/>
  <c r="DM37"/>
  <c r="DO37" s="1"/>
  <c r="DM35"/>
  <c r="DO35" s="1"/>
  <c r="DM32"/>
  <c r="DO32" s="1"/>
  <c r="DM29"/>
  <c r="DO29" s="1"/>
  <c r="DM27"/>
  <c r="DO27" s="1"/>
  <c r="DM25"/>
  <c r="DO25" s="1"/>
  <c r="DM23"/>
  <c r="DO23" s="1"/>
  <c r="DM21"/>
  <c r="DO21" s="1"/>
  <c r="DM19"/>
  <c r="DO19" s="1"/>
  <c r="DM16"/>
  <c r="DO16" s="1"/>
  <c r="DM14"/>
  <c r="DO14" s="1"/>
  <c r="DO12"/>
  <c r="DM12"/>
  <c r="DM10"/>
  <c r="DO10" s="1"/>
  <c r="DM8"/>
  <c r="DO8" s="1"/>
  <c r="DN507"/>
  <c r="DP507" s="1"/>
  <c r="DN505"/>
  <c r="DP505" s="1"/>
  <c r="DN445"/>
  <c r="DP445" s="1"/>
  <c r="HJ445" s="1"/>
  <c r="DN443"/>
  <c r="DP443" s="1"/>
  <c r="HJ443" s="1"/>
  <c r="DN441"/>
  <c r="DP441" s="1"/>
  <c r="HJ441" s="1"/>
  <c r="DN439"/>
  <c r="DP439" s="1"/>
  <c r="HJ439" s="1"/>
  <c r="DN437"/>
  <c r="DP437" s="1"/>
  <c r="HJ437" s="1"/>
  <c r="DN435"/>
  <c r="DP435" s="1"/>
  <c r="HJ435" s="1"/>
  <c r="DN433"/>
  <c r="DP433" s="1"/>
  <c r="HJ433" s="1"/>
  <c r="DN431"/>
  <c r="DP431" s="1"/>
  <c r="HJ431" s="1"/>
  <c r="DN429"/>
  <c r="DP429" s="1"/>
  <c r="HJ429" s="1"/>
  <c r="DN427"/>
  <c r="DP427" s="1"/>
  <c r="HJ427" s="1"/>
  <c r="DN425"/>
  <c r="DP425" s="1"/>
  <c r="HJ425" s="1"/>
  <c r="DN423"/>
  <c r="DP423" s="1"/>
  <c r="HJ423" s="1"/>
  <c r="DP421"/>
  <c r="HJ421" s="1"/>
  <c r="DN421"/>
  <c r="DN419"/>
  <c r="DP419" s="1"/>
  <c r="HJ419" s="1"/>
  <c r="DN417"/>
  <c r="DP417" s="1"/>
  <c r="HJ417" s="1"/>
  <c r="DN415"/>
  <c r="DP415" s="1"/>
  <c r="HJ415" s="1"/>
  <c r="DN413"/>
  <c r="DP413" s="1"/>
  <c r="HJ413" s="1"/>
  <c r="DN411"/>
  <c r="DP411" s="1"/>
  <c r="HJ411" s="1"/>
  <c r="DN409"/>
  <c r="DP409" s="1"/>
  <c r="HJ409" s="1"/>
  <c r="DN407"/>
  <c r="DP407" s="1"/>
  <c r="HJ407" s="1"/>
  <c r="DN405"/>
  <c r="DP405" s="1"/>
  <c r="HJ405" s="1"/>
  <c r="DN403"/>
  <c r="DP403" s="1"/>
  <c r="HJ403" s="1"/>
  <c r="DN401"/>
  <c r="DP401" s="1"/>
  <c r="HJ401" s="1"/>
  <c r="DN399"/>
  <c r="DP399" s="1"/>
  <c r="HJ399" s="1"/>
  <c r="DN397"/>
  <c r="DP397" s="1"/>
  <c r="HJ397" s="1"/>
  <c r="DN395"/>
  <c r="DP395" s="1"/>
  <c r="HJ395" s="1"/>
  <c r="DN393"/>
  <c r="DP393" s="1"/>
  <c r="HJ393" s="1"/>
  <c r="DN391"/>
  <c r="DP391" s="1"/>
  <c r="HJ391" s="1"/>
  <c r="DN389"/>
  <c r="DP389" s="1"/>
  <c r="HJ389" s="1"/>
  <c r="DN387"/>
  <c r="DP387" s="1"/>
  <c r="HJ387" s="1"/>
  <c r="DN385"/>
  <c r="DP385" s="1"/>
  <c r="HJ385" s="1"/>
  <c r="DN383"/>
  <c r="DP383" s="1"/>
  <c r="HJ383" s="1"/>
  <c r="DN381"/>
  <c r="DP381" s="1"/>
  <c r="HJ381" s="1"/>
  <c r="DP379"/>
  <c r="HJ379" s="1"/>
  <c r="DN379"/>
  <c r="DN377"/>
  <c r="DP377" s="1"/>
  <c r="HJ377" s="1"/>
  <c r="DP375"/>
  <c r="HJ375" s="1"/>
  <c r="DN375"/>
  <c r="DN373"/>
  <c r="DP373" s="1"/>
  <c r="HJ373" s="1"/>
  <c r="DN371"/>
  <c r="DP371" s="1"/>
  <c r="HJ371" s="1"/>
  <c r="DN369"/>
  <c r="DP369" s="1"/>
  <c r="HJ369" s="1"/>
  <c r="DN367"/>
  <c r="DP367" s="1"/>
  <c r="HJ367" s="1"/>
  <c r="DN365"/>
  <c r="DP365" s="1"/>
  <c r="HJ365" s="1"/>
  <c r="DN363"/>
  <c r="DP363" s="1"/>
  <c r="HJ363" s="1"/>
  <c r="DN361"/>
  <c r="DP361" s="1"/>
  <c r="HJ361" s="1"/>
  <c r="DN359"/>
  <c r="DP359" s="1"/>
  <c r="HJ359" s="1"/>
  <c r="DN357"/>
  <c r="DP357" s="1"/>
  <c r="HJ357" s="1"/>
  <c r="DN355"/>
  <c r="DP355" s="1"/>
  <c r="HJ355" s="1"/>
  <c r="DN353"/>
  <c r="DP353" s="1"/>
  <c r="HJ353" s="1"/>
  <c r="DN351"/>
  <c r="DP351" s="1"/>
  <c r="HJ351" s="1"/>
  <c r="DP349"/>
  <c r="HJ349" s="1"/>
  <c r="DN349"/>
  <c r="DN347"/>
  <c r="DP347" s="1"/>
  <c r="HJ347" s="1"/>
  <c r="DN345"/>
  <c r="DP345" s="1"/>
  <c r="HJ345" s="1"/>
  <c r="DN343"/>
  <c r="DP343" s="1"/>
  <c r="HJ343" s="1"/>
  <c r="DN341"/>
  <c r="DP341" s="1"/>
  <c r="HJ341" s="1"/>
  <c r="DN339"/>
  <c r="DP339" s="1"/>
  <c r="HJ339" s="1"/>
  <c r="DN337"/>
  <c r="DP337" s="1"/>
  <c r="HJ337" s="1"/>
  <c r="DN335"/>
  <c r="DP335" s="1"/>
  <c r="HJ335" s="1"/>
  <c r="DN333"/>
  <c r="DP333" s="1"/>
  <c r="HJ333" s="1"/>
  <c r="DN331"/>
  <c r="DP331" s="1"/>
  <c r="HJ331" s="1"/>
  <c r="DN329"/>
  <c r="DP329" s="1"/>
  <c r="HJ329" s="1"/>
  <c r="DN327"/>
  <c r="DP327" s="1"/>
  <c r="HJ327" s="1"/>
  <c r="DN325"/>
  <c r="DP325" s="1"/>
  <c r="HJ325" s="1"/>
  <c r="DP323"/>
  <c r="DN323"/>
  <c r="DP321"/>
  <c r="DN321"/>
  <c r="DP319"/>
  <c r="DN319"/>
  <c r="DP317"/>
  <c r="DN317"/>
  <c r="DP315"/>
  <c r="DN315"/>
  <c r="DP313"/>
  <c r="DN313"/>
  <c r="DP311"/>
  <c r="DN311"/>
  <c r="DP309"/>
  <c r="DN309"/>
  <c r="DP307"/>
  <c r="DN307"/>
  <c r="DN263"/>
  <c r="DN261"/>
  <c r="DN259"/>
  <c r="DN257"/>
  <c r="DN255"/>
  <c r="DN253"/>
  <c r="DN251"/>
  <c r="DN249"/>
  <c r="DN247"/>
  <c r="DN245"/>
  <c r="DN243"/>
  <c r="DN241"/>
  <c r="DN239"/>
  <c r="DN237"/>
  <c r="DN235"/>
  <c r="DN233"/>
  <c r="DN231"/>
  <c r="DN229"/>
  <c r="DN227"/>
  <c r="DN225"/>
  <c r="DN223"/>
  <c r="DN221"/>
  <c r="DN219"/>
  <c r="DN217"/>
  <c r="DN215"/>
  <c r="DN213"/>
  <c r="DN211"/>
  <c r="DN209"/>
  <c r="DN207"/>
  <c r="DN205"/>
  <c r="DN203"/>
  <c r="DN201"/>
  <c r="DN199"/>
  <c r="DN197"/>
  <c r="DN195"/>
  <c r="DN193"/>
  <c r="DN191"/>
  <c r="DN189"/>
  <c r="DN187"/>
  <c r="DN185"/>
  <c r="DN133"/>
  <c r="DN131"/>
  <c r="DN129"/>
  <c r="DN127"/>
  <c r="DN125"/>
  <c r="DN123"/>
  <c r="DN121"/>
  <c r="DN119"/>
  <c r="DN117"/>
  <c r="DN115"/>
  <c r="DN113"/>
  <c r="DN111"/>
  <c r="DN109"/>
  <c r="DN107"/>
  <c r="DN105"/>
  <c r="DN103"/>
  <c r="DN101"/>
  <c r="DN99"/>
  <c r="DN97"/>
  <c r="DN95"/>
  <c r="DN93"/>
  <c r="DN91"/>
  <c r="DN89"/>
  <c r="DN87"/>
  <c r="DN85"/>
  <c r="DN83"/>
  <c r="DN51"/>
  <c r="DN49"/>
  <c r="DN47"/>
  <c r="DN45"/>
  <c r="DN43"/>
  <c r="DN41"/>
  <c r="DN39"/>
  <c r="DN37"/>
  <c r="DN35"/>
  <c r="DN32"/>
  <c r="DN29"/>
  <c r="DN27"/>
  <c r="DN25"/>
  <c r="DN23"/>
  <c r="DN21"/>
  <c r="DN19"/>
  <c r="DN16"/>
  <c r="DN14"/>
  <c r="DN12"/>
  <c r="DN10"/>
  <c r="DN8"/>
  <c r="DO112"/>
  <c r="DO40"/>
  <c r="DP324"/>
  <c r="DP322"/>
  <c r="DP320"/>
  <c r="DP318"/>
  <c r="DP316"/>
  <c r="DP314"/>
  <c r="DP312"/>
  <c r="DP310"/>
  <c r="DP308"/>
  <c r="DP306"/>
  <c r="DP304"/>
  <c r="DP302"/>
  <c r="DP300"/>
  <c r="DP298"/>
  <c r="DP296"/>
  <c r="DP184"/>
  <c r="DP182"/>
  <c r="DP180"/>
  <c r="DP178"/>
  <c r="DP176"/>
  <c r="DP174"/>
  <c r="DP172"/>
  <c r="DP170"/>
  <c r="DP168"/>
  <c r="DP166"/>
  <c r="DP112"/>
  <c r="HJ112" s="1"/>
  <c r="DP40"/>
  <c r="DP305"/>
  <c r="DP303"/>
  <c r="DP301"/>
  <c r="DP299"/>
  <c r="DP297"/>
  <c r="DP295"/>
  <c r="DP263"/>
  <c r="HJ263" s="1"/>
  <c r="DP261"/>
  <c r="DP259"/>
  <c r="DP257"/>
  <c r="DP255"/>
  <c r="DP253"/>
  <c r="DP251"/>
  <c r="DP249"/>
  <c r="DP247"/>
  <c r="DP245"/>
  <c r="DP243"/>
  <c r="DP241"/>
  <c r="DP239"/>
  <c r="DP237"/>
  <c r="DP235"/>
  <c r="DP233"/>
  <c r="DP231"/>
  <c r="DP229"/>
  <c r="DP227"/>
  <c r="DP225"/>
  <c r="DP223"/>
  <c r="DP221"/>
  <c r="DP219"/>
  <c r="DP217"/>
  <c r="DP215"/>
  <c r="DP213"/>
  <c r="DP211"/>
  <c r="DP209"/>
  <c r="DP207"/>
  <c r="DP205"/>
  <c r="DP203"/>
  <c r="DP201"/>
  <c r="DP199"/>
  <c r="DP197"/>
  <c r="DP195"/>
  <c r="DP193"/>
  <c r="DP191"/>
  <c r="DP189"/>
  <c r="DP187"/>
  <c r="DP185"/>
  <c r="DP183"/>
  <c r="DP181"/>
  <c r="DP179"/>
  <c r="DP177"/>
  <c r="DP175"/>
  <c r="DP173"/>
  <c r="DP171"/>
  <c r="DP169"/>
  <c r="DP167"/>
  <c r="DP133"/>
  <c r="DP131"/>
  <c r="DP129"/>
  <c r="DP127"/>
  <c r="DP125"/>
  <c r="DP123"/>
  <c r="DP121"/>
  <c r="DP119"/>
  <c r="DP117"/>
  <c r="DP115"/>
  <c r="DP113"/>
  <c r="DP111"/>
  <c r="DP109"/>
  <c r="DP107"/>
  <c r="DP105"/>
  <c r="DP103"/>
  <c r="DP101"/>
  <c r="DP99"/>
  <c r="DP97"/>
  <c r="DP95"/>
  <c r="DP93"/>
  <c r="DP91"/>
  <c r="DP89"/>
  <c r="DP87"/>
  <c r="DP85"/>
  <c r="HJ85" s="1"/>
  <c r="DP83"/>
  <c r="HJ83" s="1"/>
  <c r="DP51"/>
  <c r="HJ51" s="1"/>
  <c r="DP49"/>
  <c r="HJ49" s="1"/>
  <c r="DP47"/>
  <c r="HJ47" s="1"/>
  <c r="DP45"/>
  <c r="HJ45" s="1"/>
  <c r="DP43"/>
  <c r="HJ43" s="1"/>
  <c r="DP41"/>
  <c r="HJ41" s="1"/>
  <c r="DP39"/>
  <c r="HJ39" s="1"/>
  <c r="DP37"/>
  <c r="HJ37" s="1"/>
  <c r="DP35"/>
  <c r="HJ35" s="1"/>
  <c r="DP32"/>
  <c r="HJ32" s="1"/>
  <c r="DP29"/>
  <c r="HJ29" s="1"/>
  <c r="DP27"/>
  <c r="HJ27" s="1"/>
  <c r="DP25"/>
  <c r="HJ25" s="1"/>
  <c r="DP23"/>
  <c r="HJ23" s="1"/>
  <c r="DP21"/>
  <c r="HJ21" s="1"/>
  <c r="DP19"/>
  <c r="HJ19" s="1"/>
  <c r="DP16"/>
  <c r="HJ16" s="1"/>
  <c r="DP14"/>
  <c r="HJ14" s="1"/>
  <c r="DP12"/>
  <c r="HJ12" s="1"/>
  <c r="DP10"/>
  <c r="HJ10" s="1"/>
  <c r="DP8"/>
  <c r="HJ8" s="1"/>
  <c r="DM114"/>
  <c r="DO114" s="1"/>
  <c r="DM112"/>
  <c r="DM110"/>
  <c r="DO110" s="1"/>
  <c r="DM108"/>
  <c r="DO108" s="1"/>
  <c r="DM106"/>
  <c r="DO106" s="1"/>
  <c r="DM104"/>
  <c r="DO104" s="1"/>
  <c r="DM102"/>
  <c r="DO102" s="1"/>
  <c r="DM100"/>
  <c r="DO100" s="1"/>
  <c r="DM98"/>
  <c r="DO98" s="1"/>
  <c r="DM96"/>
  <c r="DO96" s="1"/>
  <c r="DM94"/>
  <c r="DO94" s="1"/>
  <c r="DM92"/>
  <c r="DO92" s="1"/>
  <c r="DM90"/>
  <c r="DO90" s="1"/>
  <c r="DM88"/>
  <c r="DO88" s="1"/>
  <c r="DM86"/>
  <c r="DO86" s="1"/>
  <c r="DM84"/>
  <c r="DO84" s="1"/>
  <c r="HI84" s="1"/>
  <c r="DM50"/>
  <c r="DO50" s="1"/>
  <c r="HI50" s="1"/>
  <c r="DM48"/>
  <c r="DO48" s="1"/>
  <c r="HI48" s="1"/>
  <c r="DM46"/>
  <c r="DO46" s="1"/>
  <c r="HI46" s="1"/>
  <c r="DM44"/>
  <c r="DO44" s="1"/>
  <c r="HI44" s="1"/>
  <c r="DM42"/>
  <c r="DO42" s="1"/>
  <c r="HI42" s="1"/>
  <c r="DM40"/>
  <c r="DM38"/>
  <c r="DO38" s="1"/>
  <c r="HI38" s="1"/>
  <c r="DM36"/>
  <c r="DO36" s="1"/>
  <c r="HI36" s="1"/>
  <c r="DM33"/>
  <c r="DO33" s="1"/>
  <c r="HI33" s="1"/>
  <c r="DM30"/>
  <c r="DO30" s="1"/>
  <c r="HI30" s="1"/>
  <c r="DM28"/>
  <c r="DO28" s="1"/>
  <c r="HI28" s="1"/>
  <c r="DM26"/>
  <c r="DO26" s="1"/>
  <c r="HI26" s="1"/>
  <c r="DM24"/>
  <c r="DO24" s="1"/>
  <c r="HI24" s="1"/>
  <c r="DM22"/>
  <c r="DO22" s="1"/>
  <c r="HI22" s="1"/>
  <c r="DM20"/>
  <c r="DO20" s="1"/>
  <c r="HI20" s="1"/>
  <c r="DM17"/>
  <c r="DO17" s="1"/>
  <c r="HI17" s="1"/>
  <c r="DM15"/>
  <c r="DO15" s="1"/>
  <c r="HI15" s="1"/>
  <c r="DM13"/>
  <c r="DO13" s="1"/>
  <c r="HI13" s="1"/>
  <c r="DM11"/>
  <c r="DO11" s="1"/>
  <c r="HI11" s="1"/>
  <c r="DM9"/>
  <c r="DO9" s="1"/>
  <c r="HI9" s="1"/>
  <c r="DN508"/>
  <c r="DP508" s="1"/>
  <c r="HJ508" s="1"/>
  <c r="DN506"/>
  <c r="DP506" s="1"/>
  <c r="HJ506" s="1"/>
  <c r="DN446"/>
  <c r="DP446" s="1"/>
  <c r="HJ446" s="1"/>
  <c r="DN444"/>
  <c r="DP444" s="1"/>
  <c r="HJ444" s="1"/>
  <c r="DN442"/>
  <c r="DP442" s="1"/>
  <c r="HJ442" s="1"/>
  <c r="DN440"/>
  <c r="DP440" s="1"/>
  <c r="HJ440" s="1"/>
  <c r="DN438"/>
  <c r="DP438" s="1"/>
  <c r="HJ438" s="1"/>
  <c r="DN436"/>
  <c r="DP436" s="1"/>
  <c r="HJ436" s="1"/>
  <c r="DN434"/>
  <c r="DP434" s="1"/>
  <c r="HJ434" s="1"/>
  <c r="DN432"/>
  <c r="DP432" s="1"/>
  <c r="HJ432" s="1"/>
  <c r="DN430"/>
  <c r="DP430" s="1"/>
  <c r="HJ430" s="1"/>
  <c r="DN428"/>
  <c r="DP428" s="1"/>
  <c r="HJ428" s="1"/>
  <c r="DN426"/>
  <c r="DP426" s="1"/>
  <c r="HJ426" s="1"/>
  <c r="DN424"/>
  <c r="DP424" s="1"/>
  <c r="HJ424" s="1"/>
  <c r="DN422"/>
  <c r="DP422" s="1"/>
  <c r="HJ422" s="1"/>
  <c r="DN420"/>
  <c r="DP420" s="1"/>
  <c r="HJ420" s="1"/>
  <c r="DN418"/>
  <c r="DP418" s="1"/>
  <c r="HJ418" s="1"/>
  <c r="DN416"/>
  <c r="DP416" s="1"/>
  <c r="HJ416" s="1"/>
  <c r="DN414"/>
  <c r="DP414" s="1"/>
  <c r="HJ414" s="1"/>
  <c r="DN412"/>
  <c r="DP412" s="1"/>
  <c r="HJ412" s="1"/>
  <c r="DN410"/>
  <c r="DP410" s="1"/>
  <c r="HJ410" s="1"/>
  <c r="DN408"/>
  <c r="DP408" s="1"/>
  <c r="HJ408" s="1"/>
  <c r="DN406"/>
  <c r="DP406" s="1"/>
  <c r="HJ406" s="1"/>
  <c r="DN404"/>
  <c r="DP404" s="1"/>
  <c r="HJ404" s="1"/>
  <c r="DN402"/>
  <c r="DP402" s="1"/>
  <c r="HJ402" s="1"/>
  <c r="DN400"/>
  <c r="DP400" s="1"/>
  <c r="HJ400" s="1"/>
  <c r="DN398"/>
  <c r="DP398" s="1"/>
  <c r="HJ398" s="1"/>
  <c r="DN396"/>
  <c r="DP396" s="1"/>
  <c r="HJ396" s="1"/>
  <c r="DN394"/>
  <c r="DP394" s="1"/>
  <c r="HJ394" s="1"/>
  <c r="DN392"/>
  <c r="DP392" s="1"/>
  <c r="HJ392" s="1"/>
  <c r="DN390"/>
  <c r="DP390" s="1"/>
  <c r="HJ390" s="1"/>
  <c r="DN388"/>
  <c r="DP388" s="1"/>
  <c r="HJ388" s="1"/>
  <c r="DN386"/>
  <c r="DP386" s="1"/>
  <c r="HJ386" s="1"/>
  <c r="DN384"/>
  <c r="DP384" s="1"/>
  <c r="HJ384" s="1"/>
  <c r="DN382"/>
  <c r="DP382" s="1"/>
  <c r="HJ382" s="1"/>
  <c r="DN380"/>
  <c r="DP380" s="1"/>
  <c r="HJ380" s="1"/>
  <c r="DN378"/>
  <c r="DP378" s="1"/>
  <c r="HJ378" s="1"/>
  <c r="DN376"/>
  <c r="DP376" s="1"/>
  <c r="HJ376" s="1"/>
  <c r="DN374"/>
  <c r="DP374" s="1"/>
  <c r="HJ374" s="1"/>
  <c r="DN372"/>
  <c r="DP372" s="1"/>
  <c r="HJ372" s="1"/>
  <c r="DN370"/>
  <c r="DP370" s="1"/>
  <c r="HJ370" s="1"/>
  <c r="DN368"/>
  <c r="DP368" s="1"/>
  <c r="HJ368" s="1"/>
  <c r="DN366"/>
  <c r="DP366" s="1"/>
  <c r="HJ366" s="1"/>
  <c r="DN364"/>
  <c r="DP364" s="1"/>
  <c r="HJ364" s="1"/>
  <c r="DN362"/>
  <c r="DP362" s="1"/>
  <c r="HJ362" s="1"/>
  <c r="DN360"/>
  <c r="DP360" s="1"/>
  <c r="HJ360" s="1"/>
  <c r="DN358"/>
  <c r="DP358" s="1"/>
  <c r="HJ358" s="1"/>
  <c r="DN356"/>
  <c r="DP356" s="1"/>
  <c r="HJ356" s="1"/>
  <c r="DN354"/>
  <c r="DP354" s="1"/>
  <c r="HJ354" s="1"/>
  <c r="DN352"/>
  <c r="DP352" s="1"/>
  <c r="HJ352" s="1"/>
  <c r="DN350"/>
  <c r="DP350" s="1"/>
  <c r="HJ350" s="1"/>
  <c r="DN348"/>
  <c r="DP348" s="1"/>
  <c r="HJ348" s="1"/>
  <c r="DN346"/>
  <c r="DP346" s="1"/>
  <c r="HJ346" s="1"/>
  <c r="DN344"/>
  <c r="DP344" s="1"/>
  <c r="HJ344" s="1"/>
  <c r="DN342"/>
  <c r="DP342" s="1"/>
  <c r="HJ342" s="1"/>
  <c r="DN340"/>
  <c r="DP340" s="1"/>
  <c r="HJ340" s="1"/>
  <c r="DN338"/>
  <c r="DP338" s="1"/>
  <c r="HJ338" s="1"/>
  <c r="DN336"/>
  <c r="DP336" s="1"/>
  <c r="HJ336" s="1"/>
  <c r="DN334"/>
  <c r="DP334" s="1"/>
  <c r="HJ334" s="1"/>
  <c r="DN332"/>
  <c r="DP332" s="1"/>
  <c r="HJ332" s="1"/>
  <c r="DN330"/>
  <c r="DP330" s="1"/>
  <c r="HJ330" s="1"/>
  <c r="DN328"/>
  <c r="DP328" s="1"/>
  <c r="HJ328" s="1"/>
  <c r="DN326"/>
  <c r="DP326" s="1"/>
  <c r="HJ326" s="1"/>
  <c r="DN324"/>
  <c r="DN322"/>
  <c r="DN320"/>
  <c r="DN318"/>
  <c r="DN316"/>
  <c r="DN314"/>
  <c r="DN312"/>
  <c r="DN310"/>
  <c r="DN308"/>
  <c r="DN306"/>
  <c r="DN304"/>
  <c r="DN302"/>
  <c r="DN300"/>
  <c r="DN298"/>
  <c r="DN296"/>
  <c r="DN264"/>
  <c r="DP264" s="1"/>
  <c r="DN262"/>
  <c r="DP262" s="1"/>
  <c r="HJ262" s="1"/>
  <c r="DN260"/>
  <c r="DP260" s="1"/>
  <c r="HJ260" s="1"/>
  <c r="DN258"/>
  <c r="DP258" s="1"/>
  <c r="HJ258" s="1"/>
  <c r="DN256"/>
  <c r="DP256" s="1"/>
  <c r="HJ256" s="1"/>
  <c r="DN254"/>
  <c r="DP254" s="1"/>
  <c r="HJ254" s="1"/>
  <c r="DN252"/>
  <c r="DP252" s="1"/>
  <c r="HJ252" s="1"/>
  <c r="DN250"/>
  <c r="DP250" s="1"/>
  <c r="HJ250" s="1"/>
  <c r="DN248"/>
  <c r="DP248" s="1"/>
  <c r="HJ248" s="1"/>
  <c r="DN246"/>
  <c r="DP246" s="1"/>
  <c r="HJ246" s="1"/>
  <c r="DN244"/>
  <c r="DP244" s="1"/>
  <c r="HJ244" s="1"/>
  <c r="DN242"/>
  <c r="DP242" s="1"/>
  <c r="HJ242" s="1"/>
  <c r="DN240"/>
  <c r="DP240" s="1"/>
  <c r="HJ240" s="1"/>
  <c r="DN238"/>
  <c r="DP238" s="1"/>
  <c r="HJ238" s="1"/>
  <c r="DN236"/>
  <c r="DP236" s="1"/>
  <c r="HJ236" s="1"/>
  <c r="DN234"/>
  <c r="DP234" s="1"/>
  <c r="HJ234" s="1"/>
  <c r="DN232"/>
  <c r="DP232" s="1"/>
  <c r="HJ232" s="1"/>
  <c r="DN230"/>
  <c r="DP230" s="1"/>
  <c r="HJ230" s="1"/>
  <c r="DN228"/>
  <c r="DP228" s="1"/>
  <c r="HJ228" s="1"/>
  <c r="DN226"/>
  <c r="DP226" s="1"/>
  <c r="HJ226" s="1"/>
  <c r="DN224"/>
  <c r="DP224" s="1"/>
  <c r="HJ224" s="1"/>
  <c r="DN222"/>
  <c r="DP222" s="1"/>
  <c r="HJ222" s="1"/>
  <c r="DN220"/>
  <c r="DP220" s="1"/>
  <c r="HJ220" s="1"/>
  <c r="DN218"/>
  <c r="DP218" s="1"/>
  <c r="HJ218" s="1"/>
  <c r="DN216"/>
  <c r="DP216" s="1"/>
  <c r="HJ216" s="1"/>
  <c r="DN214"/>
  <c r="DP214" s="1"/>
  <c r="HJ214" s="1"/>
  <c r="DN212"/>
  <c r="DP212" s="1"/>
  <c r="HJ212" s="1"/>
  <c r="DN210"/>
  <c r="DP210" s="1"/>
  <c r="HJ210" s="1"/>
  <c r="DN208"/>
  <c r="DP208" s="1"/>
  <c r="HJ208" s="1"/>
  <c r="DN206"/>
  <c r="DP206" s="1"/>
  <c r="HJ206" s="1"/>
  <c r="DN204"/>
  <c r="DP204" s="1"/>
  <c r="HJ204" s="1"/>
  <c r="DN202"/>
  <c r="DP202" s="1"/>
  <c r="HJ202" s="1"/>
  <c r="DN200"/>
  <c r="DP200" s="1"/>
  <c r="HJ200" s="1"/>
  <c r="DN198"/>
  <c r="DP198" s="1"/>
  <c r="HJ198" s="1"/>
  <c r="DN196"/>
  <c r="DP196" s="1"/>
  <c r="HJ196" s="1"/>
  <c r="DN194"/>
  <c r="DP194" s="1"/>
  <c r="HJ194" s="1"/>
  <c r="DN192"/>
  <c r="DP192" s="1"/>
  <c r="HJ192" s="1"/>
  <c r="DN190"/>
  <c r="DP190" s="1"/>
  <c r="HJ190" s="1"/>
  <c r="DN188"/>
  <c r="DP188" s="1"/>
  <c r="HJ188" s="1"/>
  <c r="DN184"/>
  <c r="DN182"/>
  <c r="DN180"/>
  <c r="DN178"/>
  <c r="DN176"/>
  <c r="DN174"/>
  <c r="DN172"/>
  <c r="DN170"/>
  <c r="DN168"/>
  <c r="DN166"/>
  <c r="DN132"/>
  <c r="DP132" s="1"/>
  <c r="HJ132" s="1"/>
  <c r="DN130"/>
  <c r="DP130" s="1"/>
  <c r="HJ130" s="1"/>
  <c r="DN128"/>
  <c r="DP128" s="1"/>
  <c r="HJ128" s="1"/>
  <c r="DN126"/>
  <c r="DP126" s="1"/>
  <c r="HJ126" s="1"/>
  <c r="DN124"/>
  <c r="DP124" s="1"/>
  <c r="HJ124" s="1"/>
  <c r="DN122"/>
  <c r="DP122" s="1"/>
  <c r="HJ122" s="1"/>
  <c r="DN120"/>
  <c r="DP120" s="1"/>
  <c r="HJ120" s="1"/>
  <c r="DN118"/>
  <c r="DP118" s="1"/>
  <c r="HJ118" s="1"/>
  <c r="DN116"/>
  <c r="DP116" s="1"/>
  <c r="HJ116" s="1"/>
  <c r="DN114"/>
  <c r="DP114" s="1"/>
  <c r="HJ114" s="1"/>
  <c r="DN112"/>
  <c r="DN110"/>
  <c r="DP110" s="1"/>
  <c r="HJ110" s="1"/>
  <c r="DN108"/>
  <c r="DP108" s="1"/>
  <c r="HJ108" s="1"/>
  <c r="DN106"/>
  <c r="DP106" s="1"/>
  <c r="HJ106" s="1"/>
  <c r="DN104"/>
  <c r="DP104" s="1"/>
  <c r="HJ104" s="1"/>
  <c r="DN102"/>
  <c r="DP102" s="1"/>
  <c r="HJ102" s="1"/>
  <c r="DN100"/>
  <c r="DP100" s="1"/>
  <c r="HJ100" s="1"/>
  <c r="DN98"/>
  <c r="DP98" s="1"/>
  <c r="HJ98" s="1"/>
  <c r="DN96"/>
  <c r="DP96" s="1"/>
  <c r="HJ96" s="1"/>
  <c r="DN94"/>
  <c r="DP94" s="1"/>
  <c r="HJ94" s="1"/>
  <c r="DN92"/>
  <c r="DP92" s="1"/>
  <c r="HJ92" s="1"/>
  <c r="DN90"/>
  <c r="DP90" s="1"/>
  <c r="HJ90" s="1"/>
  <c r="DN88"/>
  <c r="DP88" s="1"/>
  <c r="HJ88" s="1"/>
  <c r="DN86"/>
  <c r="DP86" s="1"/>
  <c r="HJ86" s="1"/>
  <c r="DN84"/>
  <c r="DP84" s="1"/>
  <c r="HJ84" s="1"/>
  <c r="DN50"/>
  <c r="DP50" s="1"/>
  <c r="DN48"/>
  <c r="DP48" s="1"/>
  <c r="DN46"/>
  <c r="DP46" s="1"/>
  <c r="DN44"/>
  <c r="DP44" s="1"/>
  <c r="DN42"/>
  <c r="DP42" s="1"/>
  <c r="DN40"/>
  <c r="DN38"/>
  <c r="DP38" s="1"/>
  <c r="DN36"/>
  <c r="DP36" s="1"/>
  <c r="DN33"/>
  <c r="DP33" s="1"/>
  <c r="DN30"/>
  <c r="DP30" s="1"/>
  <c r="DN28"/>
  <c r="DP28" s="1"/>
  <c r="DN26"/>
  <c r="DP26" s="1"/>
  <c r="DN24"/>
  <c r="DP24" s="1"/>
  <c r="DN22"/>
  <c r="DP22" s="1"/>
  <c r="DN20"/>
  <c r="DP20" s="1"/>
  <c r="DN17"/>
  <c r="DP17" s="1"/>
  <c r="DN15"/>
  <c r="DP15" s="1"/>
  <c r="DN13"/>
  <c r="DP13" s="1"/>
  <c r="DN11"/>
  <c r="DP11" s="1"/>
  <c r="DN9"/>
  <c r="DP9" s="1"/>
  <c r="BJ498"/>
  <c r="AF498" s="1"/>
  <c r="BJ496"/>
  <c r="AF496" s="1"/>
  <c r="BJ494"/>
  <c r="AF494" s="1"/>
  <c r="BJ492"/>
  <c r="AF492" s="1"/>
  <c r="BJ448"/>
  <c r="AF448" s="1"/>
  <c r="BJ499"/>
  <c r="AF499" s="1"/>
  <c r="BJ497"/>
  <c r="AF497" s="1"/>
  <c r="BJ495"/>
  <c r="AF495" s="1"/>
  <c r="BJ493"/>
  <c r="AF493" s="1"/>
  <c r="BK500"/>
  <c r="BI498"/>
  <c r="AE498" s="1"/>
  <c r="BI496"/>
  <c r="AE496" s="1"/>
  <c r="BI494"/>
  <c r="AE494" s="1"/>
  <c r="BI492"/>
  <c r="AE492" s="1"/>
  <c r="BI448"/>
  <c r="AE448" s="1"/>
  <c r="BI499"/>
  <c r="AE499" s="1"/>
  <c r="BI497"/>
  <c r="AE497" s="1"/>
  <c r="BI495"/>
  <c r="AE495" s="1"/>
  <c r="BI493"/>
  <c r="AE493" s="1"/>
  <c r="BK499"/>
  <c r="BK497"/>
  <c r="BK498"/>
  <c r="BL499"/>
  <c r="BL495"/>
  <c r="BK495"/>
  <c r="BK493"/>
  <c r="BI491"/>
  <c r="AE491" s="1"/>
  <c r="DM489"/>
  <c r="DO489" s="1"/>
  <c r="HI489" s="1"/>
  <c r="BJ491"/>
  <c r="Y250" i="10"/>
  <c r="Y251"/>
  <c r="Y252"/>
  <c r="Y253"/>
  <c r="Y255"/>
  <c r="Y256"/>
  <c r="S257"/>
  <c r="Y257"/>
  <c r="R257"/>
  <c r="Y258"/>
  <c r="Y241"/>
  <c r="Y240"/>
  <c r="Y242"/>
  <c r="Y243"/>
  <c r="Y245"/>
  <c r="Y246"/>
  <c r="Y247"/>
  <c r="Y248"/>
  <c r="R28"/>
  <c r="DR34" i="9"/>
  <c r="DT34" s="1"/>
  <c r="HL34" s="1"/>
  <c r="DK34"/>
  <c r="BK34"/>
  <c r="DK31"/>
  <c r="BK31"/>
  <c r="DR31"/>
  <c r="DT31" s="1"/>
  <c r="HL31" s="1"/>
  <c r="DK18"/>
  <c r="BK18"/>
  <c r="DL18"/>
  <c r="I238" i="4"/>
  <c r="I237"/>
  <c r="I239"/>
  <c r="I240"/>
  <c r="I241"/>
  <c r="I242"/>
  <c r="I243"/>
  <c r="I244"/>
  <c r="I245"/>
  <c r="I246"/>
  <c r="I247"/>
  <c r="I248"/>
  <c r="I249"/>
  <c r="I250"/>
  <c r="I251"/>
  <c r="I252"/>
  <c r="S75" i="10"/>
  <c r="S273"/>
  <c r="S339"/>
  <c r="S240"/>
  <c r="S77"/>
  <c r="S275"/>
  <c r="S341"/>
  <c r="S242"/>
  <c r="S78"/>
  <c r="S276"/>
  <c r="S342"/>
  <c r="S243"/>
  <c r="S80"/>
  <c r="S146"/>
  <c r="S212"/>
  <c r="S278"/>
  <c r="S344"/>
  <c r="S245"/>
  <c r="R278"/>
  <c r="S81"/>
  <c r="S147"/>
  <c r="S213"/>
  <c r="S279"/>
  <c r="S345"/>
  <c r="S246"/>
  <c r="R279"/>
  <c r="S82"/>
  <c r="S148"/>
  <c r="S214"/>
  <c r="S280"/>
  <c r="S346"/>
  <c r="S247"/>
  <c r="R280"/>
  <c r="S83"/>
  <c r="S149"/>
  <c r="S215"/>
  <c r="S281"/>
  <c r="S347"/>
  <c r="S248"/>
  <c r="R281"/>
  <c r="S118"/>
  <c r="S54"/>
  <c r="S119"/>
  <c r="R317"/>
  <c r="S55"/>
  <c r="S120"/>
  <c r="S56"/>
  <c r="S121"/>
  <c r="R319"/>
  <c r="S58"/>
  <c r="S123"/>
  <c r="S189"/>
  <c r="S387"/>
  <c r="S59"/>
  <c r="S124"/>
  <c r="S190"/>
  <c r="S388"/>
  <c r="R322"/>
  <c r="S125"/>
  <c r="S191"/>
  <c r="S389"/>
  <c r="S61"/>
  <c r="S126"/>
  <c r="S192"/>
  <c r="S390"/>
  <c r="R324"/>
  <c r="S43"/>
  <c r="S108"/>
  <c r="S45"/>
  <c r="S110"/>
  <c r="S46"/>
  <c r="S111"/>
  <c r="S309"/>
  <c r="R309"/>
  <c r="S48"/>
  <c r="S113"/>
  <c r="S179"/>
  <c r="S377"/>
  <c r="S49"/>
  <c r="S114"/>
  <c r="S180"/>
  <c r="S378"/>
  <c r="R312"/>
  <c r="S50"/>
  <c r="S115"/>
  <c r="S181"/>
  <c r="S379"/>
  <c r="S51"/>
  <c r="S116"/>
  <c r="S182"/>
  <c r="S380"/>
  <c r="R314"/>
  <c r="S85"/>
  <c r="S283"/>
  <c r="S349"/>
  <c r="S250"/>
  <c r="S86"/>
  <c r="S284"/>
  <c r="S350"/>
  <c r="S251"/>
  <c r="S87"/>
  <c r="S285"/>
  <c r="S351"/>
  <c r="S252"/>
  <c r="S88"/>
  <c r="S286"/>
  <c r="S352"/>
  <c r="S253"/>
  <c r="S90"/>
  <c r="S156"/>
  <c r="S222"/>
  <c r="S288"/>
  <c r="S354"/>
  <c r="S255"/>
  <c r="S91"/>
  <c r="S157"/>
  <c r="S223"/>
  <c r="S289"/>
  <c r="S355"/>
  <c r="S256"/>
  <c r="S92"/>
  <c r="S158"/>
  <c r="S224"/>
  <c r="S290"/>
  <c r="S356"/>
  <c r="S93"/>
  <c r="S159"/>
  <c r="S225"/>
  <c r="S291"/>
  <c r="S357"/>
  <c r="S258"/>
  <c r="S317"/>
  <c r="S318"/>
  <c r="S319"/>
  <c r="S321"/>
  <c r="S322"/>
  <c r="S323"/>
  <c r="S324"/>
  <c r="S308"/>
  <c r="S312"/>
  <c r="S313"/>
  <c r="S314"/>
  <c r="AH28" i="3"/>
  <c r="B73" i="4"/>
  <c r="AJ28" i="3"/>
  <c r="B139" i="4"/>
  <c r="AL28" i="3"/>
  <c r="B205" i="4"/>
  <c r="AN28" i="3"/>
  <c r="B268" i="4"/>
  <c r="AP28" i="3"/>
  <c r="B334" i="4"/>
  <c r="AR28" i="3"/>
  <c r="B238" i="4"/>
  <c r="AH29" i="3"/>
  <c r="B76" i="10"/>
  <c r="R76" s="1"/>
  <c r="AJ29" i="3"/>
  <c r="B142" i="10"/>
  <c r="AL29" i="3"/>
  <c r="B208" i="10"/>
  <c r="R208" s="1"/>
  <c r="AN29" i="3"/>
  <c r="B274" i="10"/>
  <c r="AP29" i="3"/>
  <c r="B340" i="10"/>
  <c r="R340" s="1"/>
  <c r="AR29" i="3"/>
  <c r="B241" i="10"/>
  <c r="V241"/>
  <c r="Z241" s="1"/>
  <c r="R241"/>
  <c r="E72" i="4"/>
  <c r="O72"/>
  <c r="E138"/>
  <c r="O138"/>
  <c r="E204"/>
  <c r="O204"/>
  <c r="O237"/>
  <c r="E237"/>
  <c r="T237" s="1"/>
  <c r="E141" i="10"/>
  <c r="O141"/>
  <c r="S141" s="1"/>
  <c r="E207"/>
  <c r="O207"/>
  <c r="S207" s="1"/>
  <c r="V240"/>
  <c r="Z240" s="1"/>
  <c r="R240"/>
  <c r="E74" i="4"/>
  <c r="O74"/>
  <c r="E140"/>
  <c r="O140"/>
  <c r="E206"/>
  <c r="O206"/>
  <c r="O239"/>
  <c r="E239"/>
  <c r="E143" i="10"/>
  <c r="O143"/>
  <c r="S143" s="1"/>
  <c r="E209"/>
  <c r="O209"/>
  <c r="S209" s="1"/>
  <c r="V242"/>
  <c r="Z242" s="1"/>
  <c r="R242"/>
  <c r="O75" i="4"/>
  <c r="E75"/>
  <c r="O141"/>
  <c r="E141"/>
  <c r="O207"/>
  <c r="E207"/>
  <c r="E240"/>
  <c r="T240" s="1"/>
  <c r="O240"/>
  <c r="O144" i="10"/>
  <c r="S144" s="1"/>
  <c r="E144"/>
  <c r="E210"/>
  <c r="O210"/>
  <c r="S210" s="1"/>
  <c r="V243"/>
  <c r="Z243" s="1"/>
  <c r="R243"/>
  <c r="V245"/>
  <c r="Z245" s="1"/>
  <c r="V246"/>
  <c r="Z246" s="1"/>
  <c r="R246"/>
  <c r="V247"/>
  <c r="Z247" s="1"/>
  <c r="R247"/>
  <c r="V248"/>
  <c r="Z248" s="1"/>
  <c r="R248"/>
  <c r="AG182" i="3"/>
  <c r="B50" i="4"/>
  <c r="AI182" i="3"/>
  <c r="B115" i="4"/>
  <c r="AK182" i="3"/>
  <c r="B181" i="4"/>
  <c r="AM182" i="3"/>
  <c r="B19" i="4"/>
  <c r="E19" s="1"/>
  <c r="AO182" i="3"/>
  <c r="B310" i="4"/>
  <c r="AQ182" i="3"/>
  <c r="B376" i="4"/>
  <c r="AG183" i="3"/>
  <c r="B53" i="10"/>
  <c r="O184"/>
  <c r="S184" s="1"/>
  <c r="E184"/>
  <c r="O21"/>
  <c r="S21" s="1"/>
  <c r="E21"/>
  <c r="T21" s="1"/>
  <c r="O382"/>
  <c r="S382" s="1"/>
  <c r="E382"/>
  <c r="V21"/>
  <c r="Z21" s="1"/>
  <c r="R21"/>
  <c r="O116" i="4"/>
  <c r="E116"/>
  <c r="E311"/>
  <c r="O311"/>
  <c r="E185" i="10"/>
  <c r="O185"/>
  <c r="S185" s="1"/>
  <c r="O22"/>
  <c r="S22" s="1"/>
  <c r="E22"/>
  <c r="T22" s="1"/>
  <c r="E383"/>
  <c r="O383"/>
  <c r="S383" s="1"/>
  <c r="V22"/>
  <c r="Z22" s="1"/>
  <c r="R22"/>
  <c r="E117" i="4"/>
  <c r="O117"/>
  <c r="O312"/>
  <c r="E312"/>
  <c r="O186" i="10"/>
  <c r="S186" s="1"/>
  <c r="E186"/>
  <c r="O23"/>
  <c r="S23" s="1"/>
  <c r="E23"/>
  <c r="T23" s="1"/>
  <c r="O384"/>
  <c r="S384" s="1"/>
  <c r="E384"/>
  <c r="V23"/>
  <c r="Z23" s="1"/>
  <c r="R23"/>
  <c r="O118" i="4"/>
  <c r="E118"/>
  <c r="O313"/>
  <c r="E313"/>
  <c r="O187" i="10"/>
  <c r="S187" s="1"/>
  <c r="E187"/>
  <c r="E24"/>
  <c r="T24" s="1"/>
  <c r="O24"/>
  <c r="S24" s="1"/>
  <c r="E385"/>
  <c r="O385"/>
  <c r="S385" s="1"/>
  <c r="V26"/>
  <c r="Z26" s="1"/>
  <c r="R26"/>
  <c r="V27"/>
  <c r="Z27" s="1"/>
  <c r="R27"/>
  <c r="AG314" i="3"/>
  <c r="B57" i="4"/>
  <c r="AI314" i="3"/>
  <c r="B122" i="4"/>
  <c r="AK314" i="3"/>
  <c r="B188" i="4"/>
  <c r="AM314" i="3"/>
  <c r="B25" i="4"/>
  <c r="E25" s="1"/>
  <c r="AO314" i="3"/>
  <c r="B317" i="4"/>
  <c r="AG315" i="3"/>
  <c r="B60" i="10"/>
  <c r="R60" s="1"/>
  <c r="V28"/>
  <c r="Z28" s="1"/>
  <c r="V29"/>
  <c r="Z29" s="1"/>
  <c r="R29"/>
  <c r="R142"/>
  <c r="R274"/>
  <c r="R75"/>
  <c r="R141"/>
  <c r="R207"/>
  <c r="R273"/>
  <c r="R339"/>
  <c r="R77"/>
  <c r="R143"/>
  <c r="R209"/>
  <c r="R275"/>
  <c r="R341"/>
  <c r="R78"/>
  <c r="R144"/>
  <c r="R210"/>
  <c r="R276"/>
  <c r="R342"/>
  <c r="R80"/>
  <c r="R146"/>
  <c r="R212"/>
  <c r="R344"/>
  <c r="R81"/>
  <c r="R147"/>
  <c r="R213"/>
  <c r="R345"/>
  <c r="R82"/>
  <c r="R148"/>
  <c r="R214"/>
  <c r="R346"/>
  <c r="R83"/>
  <c r="R149"/>
  <c r="R215"/>
  <c r="R347"/>
  <c r="R53"/>
  <c r="R118"/>
  <c r="R184"/>
  <c r="R316"/>
  <c r="R382"/>
  <c r="R54"/>
  <c r="R119"/>
  <c r="R185"/>
  <c r="R383"/>
  <c r="E21" i="4"/>
  <c r="R55" i="10"/>
  <c r="R120"/>
  <c r="R186"/>
  <c r="R318"/>
  <c r="R384"/>
  <c r="R56"/>
  <c r="R121"/>
  <c r="R187"/>
  <c r="Z24"/>
  <c r="R385"/>
  <c r="R58"/>
  <c r="R123"/>
  <c r="R189"/>
  <c r="R321"/>
  <c r="R387"/>
  <c r="R59"/>
  <c r="R124"/>
  <c r="R190"/>
  <c r="R388"/>
  <c r="R125"/>
  <c r="R191"/>
  <c r="R323"/>
  <c r="R389"/>
  <c r="R61"/>
  <c r="R126"/>
  <c r="R192"/>
  <c r="R390"/>
  <c r="E52" i="4"/>
  <c r="E42"/>
  <c r="E40"/>
  <c r="E55"/>
  <c r="E47"/>
  <c r="E45"/>
  <c r="E87"/>
  <c r="E79"/>
  <c r="E77"/>
  <c r="E120"/>
  <c r="E112"/>
  <c r="E110"/>
  <c r="E153"/>
  <c r="E145"/>
  <c r="E143"/>
  <c r="E183"/>
  <c r="E173"/>
  <c r="E171"/>
  <c r="E186"/>
  <c r="E178"/>
  <c r="E176"/>
  <c r="E219"/>
  <c r="E211"/>
  <c r="E209"/>
  <c r="E249"/>
  <c r="T249" s="1"/>
  <c r="E243"/>
  <c r="T243" s="1"/>
  <c r="E241"/>
  <c r="T241" s="1"/>
  <c r="E279"/>
  <c r="E269"/>
  <c r="E267"/>
  <c r="E282"/>
  <c r="E274"/>
  <c r="E272"/>
  <c r="E315"/>
  <c r="E307"/>
  <c r="E305"/>
  <c r="E345"/>
  <c r="E335"/>
  <c r="E333"/>
  <c r="E348"/>
  <c r="E340"/>
  <c r="E338"/>
  <c r="E378"/>
  <c r="E368"/>
  <c r="E366"/>
  <c r="E383"/>
  <c r="E381"/>
  <c r="E373"/>
  <c r="E371"/>
  <c r="O29" i="10"/>
  <c r="S29" s="1"/>
  <c r="O28"/>
  <c r="S28" s="1"/>
  <c r="O27"/>
  <c r="S27" s="1"/>
  <c r="O26"/>
  <c r="S26" s="1"/>
  <c r="O19"/>
  <c r="S19" s="1"/>
  <c r="O18"/>
  <c r="S18" s="1"/>
  <c r="O17"/>
  <c r="S17" s="1"/>
  <c r="R24"/>
  <c r="E55"/>
  <c r="E45"/>
  <c r="E43"/>
  <c r="E58"/>
  <c r="E50"/>
  <c r="E48"/>
  <c r="E87"/>
  <c r="E85"/>
  <c r="E77"/>
  <c r="E75"/>
  <c r="E92"/>
  <c r="E90"/>
  <c r="E82"/>
  <c r="E80"/>
  <c r="E120"/>
  <c r="E118"/>
  <c r="E110"/>
  <c r="E108"/>
  <c r="E125"/>
  <c r="E123"/>
  <c r="E115"/>
  <c r="E113"/>
  <c r="E159"/>
  <c r="E157"/>
  <c r="E149"/>
  <c r="E147"/>
  <c r="E192"/>
  <c r="E190"/>
  <c r="E182"/>
  <c r="E180"/>
  <c r="E225"/>
  <c r="E223"/>
  <c r="E215"/>
  <c r="E213"/>
  <c r="E253"/>
  <c r="T253" s="1"/>
  <c r="E251"/>
  <c r="T251" s="1"/>
  <c r="E243"/>
  <c r="T243" s="1"/>
  <c r="X243" s="1"/>
  <c r="E258"/>
  <c r="T258" s="1"/>
  <c r="E256"/>
  <c r="T256" s="1"/>
  <c r="E248"/>
  <c r="T248" s="1"/>
  <c r="E246"/>
  <c r="T246" s="1"/>
  <c r="E286"/>
  <c r="E284"/>
  <c r="E276"/>
  <c r="E291"/>
  <c r="E289"/>
  <c r="E281"/>
  <c r="E279"/>
  <c r="E319"/>
  <c r="E317"/>
  <c r="E309"/>
  <c r="E324"/>
  <c r="E322"/>
  <c r="E314"/>
  <c r="E312"/>
  <c r="E352"/>
  <c r="E350"/>
  <c r="E342"/>
  <c r="E357"/>
  <c r="E355"/>
  <c r="E347"/>
  <c r="E345"/>
  <c r="E390"/>
  <c r="E388"/>
  <c r="E380"/>
  <c r="E378"/>
  <c r="O306"/>
  <c r="S306" s="1"/>
  <c r="O316"/>
  <c r="S316" s="1"/>
  <c r="O311"/>
  <c r="S311" s="1"/>
  <c r="AG28" i="3"/>
  <c r="B41" i="4"/>
  <c r="AI28" i="3"/>
  <c r="B106" i="4"/>
  <c r="AK28" i="3"/>
  <c r="B172" i="4"/>
  <c r="AM28" i="3"/>
  <c r="B12" i="4"/>
  <c r="E12" s="1"/>
  <c r="AO28" i="3"/>
  <c r="B301" i="4"/>
  <c r="AQ28" i="3"/>
  <c r="B367" i="4"/>
  <c r="AG29" i="3"/>
  <c r="B44" i="10"/>
  <c r="AI29" i="3"/>
  <c r="B109" i="10"/>
  <c r="R109" s="1"/>
  <c r="AK29" i="3"/>
  <c r="B175" i="10"/>
  <c r="AM29" i="3"/>
  <c r="B12" i="10"/>
  <c r="AO29" i="3"/>
  <c r="B307" i="10"/>
  <c r="AQ29" i="3"/>
  <c r="B373" i="10"/>
  <c r="R373" s="1"/>
  <c r="V12"/>
  <c r="Z12" s="1"/>
  <c r="R12"/>
  <c r="E105" i="4"/>
  <c r="O105"/>
  <c r="O300"/>
  <c r="E300"/>
  <c r="O174" i="10"/>
  <c r="S174" s="1"/>
  <c r="E174"/>
  <c r="O11"/>
  <c r="S11" s="1"/>
  <c r="E11"/>
  <c r="T11" s="1"/>
  <c r="E372"/>
  <c r="O372"/>
  <c r="S372" s="1"/>
  <c r="R11" i="4"/>
  <c r="V11"/>
  <c r="V11" i="10"/>
  <c r="R11"/>
  <c r="E107" i="4"/>
  <c r="O107"/>
  <c r="O302"/>
  <c r="E302"/>
  <c r="O176" i="10"/>
  <c r="S176" s="1"/>
  <c r="E176"/>
  <c r="O13"/>
  <c r="S13" s="1"/>
  <c r="E13"/>
  <c r="T13" s="1"/>
  <c r="E374"/>
  <c r="O374"/>
  <c r="S374" s="1"/>
  <c r="V13"/>
  <c r="Z13" s="1"/>
  <c r="R13"/>
  <c r="O108" i="4"/>
  <c r="E108"/>
  <c r="E303"/>
  <c r="O303"/>
  <c r="E177" i="10"/>
  <c r="O177"/>
  <c r="S177" s="1"/>
  <c r="O14"/>
  <c r="S14" s="1"/>
  <c r="E14"/>
  <c r="T14" s="1"/>
  <c r="O375"/>
  <c r="S375" s="1"/>
  <c r="E375"/>
  <c r="V14"/>
  <c r="Z14" s="1"/>
  <c r="R14"/>
  <c r="Z1" i="3"/>
  <c r="B16" i="10"/>
  <c r="V16"/>
  <c r="Z16" s="1"/>
  <c r="R16"/>
  <c r="V17"/>
  <c r="Z17" s="1"/>
  <c r="R17"/>
  <c r="V18"/>
  <c r="Z18" s="1"/>
  <c r="R18"/>
  <c r="V19"/>
  <c r="Z19" s="1"/>
  <c r="R19"/>
  <c r="AH182" i="3"/>
  <c r="B82" i="4"/>
  <c r="AJ182" i="3"/>
  <c r="B148" i="4"/>
  <c r="AL182" i="3"/>
  <c r="B214" i="4"/>
  <c r="AN182" i="3"/>
  <c r="B277" i="4"/>
  <c r="AP182" i="3"/>
  <c r="B343" i="4"/>
  <c r="AR182" i="3"/>
  <c r="B245" i="4"/>
  <c r="E151" i="10"/>
  <c r="O151"/>
  <c r="S151" s="1"/>
  <c r="O217"/>
  <c r="S217" s="1"/>
  <c r="E217"/>
  <c r="V250"/>
  <c r="Z250" s="1"/>
  <c r="R250"/>
  <c r="O83" i="4"/>
  <c r="E83"/>
  <c r="E149"/>
  <c r="O149"/>
  <c r="O215"/>
  <c r="E215"/>
  <c r="O246"/>
  <c r="E246"/>
  <c r="T246" s="1"/>
  <c r="O152" i="10"/>
  <c r="S152" s="1"/>
  <c r="E152"/>
  <c r="E218"/>
  <c r="O218"/>
  <c r="S218" s="1"/>
  <c r="V251"/>
  <c r="Z251" s="1"/>
  <c r="R251"/>
  <c r="E84" i="4"/>
  <c r="O84"/>
  <c r="O150"/>
  <c r="E150"/>
  <c r="E216"/>
  <c r="O216"/>
  <c r="E247"/>
  <c r="T247" s="1"/>
  <c r="O247"/>
  <c r="E153" i="10"/>
  <c r="O153"/>
  <c r="S153" s="1"/>
  <c r="O219"/>
  <c r="S219" s="1"/>
  <c r="E219"/>
  <c r="V252"/>
  <c r="Z252" s="1"/>
  <c r="R252"/>
  <c r="E85" i="4"/>
  <c r="O85"/>
  <c r="E151"/>
  <c r="O151"/>
  <c r="E217"/>
  <c r="O217"/>
  <c r="O248"/>
  <c r="E248"/>
  <c r="T248" s="1"/>
  <c r="E154" i="10"/>
  <c r="O154"/>
  <c r="S154" s="1"/>
  <c r="E220"/>
  <c r="O220"/>
  <c r="S220" s="1"/>
  <c r="V253"/>
  <c r="Z253" s="1"/>
  <c r="R253"/>
  <c r="V255"/>
  <c r="Z255" s="1"/>
  <c r="R255"/>
  <c r="V256"/>
  <c r="Z256" s="1"/>
  <c r="R256"/>
  <c r="AH314" i="3"/>
  <c r="B89" i="4"/>
  <c r="AJ314" i="3"/>
  <c r="B155" i="4"/>
  <c r="AL314" i="3"/>
  <c r="B221" i="4"/>
  <c r="AN314" i="3"/>
  <c r="B284" i="4"/>
  <c r="AP314" i="3"/>
  <c r="B350" i="4"/>
  <c r="AR314" i="3"/>
  <c r="B251" i="4"/>
  <c r="V257" i="10"/>
  <c r="Z257" s="1"/>
  <c r="V258"/>
  <c r="Z258" s="1"/>
  <c r="R258"/>
  <c r="R44"/>
  <c r="R175"/>
  <c r="R43"/>
  <c r="R108"/>
  <c r="R174"/>
  <c r="R306"/>
  <c r="R372"/>
  <c r="R45"/>
  <c r="R110"/>
  <c r="R176"/>
  <c r="R308"/>
  <c r="R374"/>
  <c r="E14" i="4"/>
  <c r="R46" i="10"/>
  <c r="R111"/>
  <c r="R177"/>
  <c r="R375"/>
  <c r="R48"/>
  <c r="R113"/>
  <c r="R179"/>
  <c r="R311"/>
  <c r="R377"/>
  <c r="R49"/>
  <c r="R114"/>
  <c r="R180"/>
  <c r="R378"/>
  <c r="R50"/>
  <c r="R115"/>
  <c r="R181"/>
  <c r="R313"/>
  <c r="R379"/>
  <c r="R51"/>
  <c r="R116"/>
  <c r="R182"/>
  <c r="R380"/>
  <c r="R85"/>
  <c r="R151"/>
  <c r="R217"/>
  <c r="R283"/>
  <c r="R349"/>
  <c r="R86"/>
  <c r="R152"/>
  <c r="R218"/>
  <c r="R284"/>
  <c r="R350"/>
  <c r="R87"/>
  <c r="R153"/>
  <c r="R219"/>
  <c r="R285"/>
  <c r="R351"/>
  <c r="R88"/>
  <c r="R154"/>
  <c r="R220"/>
  <c r="R286"/>
  <c r="R352"/>
  <c r="R90"/>
  <c r="R156"/>
  <c r="R222"/>
  <c r="R288"/>
  <c r="R354"/>
  <c r="R91"/>
  <c r="R157"/>
  <c r="R223"/>
  <c r="R289"/>
  <c r="R355"/>
  <c r="R92"/>
  <c r="R158"/>
  <c r="R224"/>
  <c r="R290"/>
  <c r="R356"/>
  <c r="R93"/>
  <c r="R159"/>
  <c r="R225"/>
  <c r="R291"/>
  <c r="R357"/>
  <c r="E53" i="4"/>
  <c r="E51"/>
  <c r="E43"/>
  <c r="E58"/>
  <c r="E56"/>
  <c r="E48"/>
  <c r="E46"/>
  <c r="E90"/>
  <c r="E88"/>
  <c r="E80"/>
  <c r="E78"/>
  <c r="E123"/>
  <c r="E121"/>
  <c r="E113"/>
  <c r="E111"/>
  <c r="E156"/>
  <c r="E154"/>
  <c r="E146"/>
  <c r="E144"/>
  <c r="E184"/>
  <c r="E182"/>
  <c r="E174"/>
  <c r="E189"/>
  <c r="E187"/>
  <c r="E179"/>
  <c r="E177"/>
  <c r="E222"/>
  <c r="E220"/>
  <c r="E212"/>
  <c r="E210"/>
  <c r="E252"/>
  <c r="T252" s="1"/>
  <c r="E250"/>
  <c r="T250" s="1"/>
  <c r="E244"/>
  <c r="T244" s="1"/>
  <c r="E242"/>
  <c r="T242" s="1"/>
  <c r="E280"/>
  <c r="E278"/>
  <c r="E270"/>
  <c r="E285"/>
  <c r="E283"/>
  <c r="E275"/>
  <c r="E273"/>
  <c r="E318"/>
  <c r="E316"/>
  <c r="E308"/>
  <c r="E306"/>
  <c r="E346"/>
  <c r="E344"/>
  <c r="E336"/>
  <c r="E351"/>
  <c r="E349"/>
  <c r="E341"/>
  <c r="E339"/>
  <c r="E379"/>
  <c r="E377"/>
  <c r="E369"/>
  <c r="E384"/>
  <c r="E382"/>
  <c r="E374"/>
  <c r="E372"/>
  <c r="E56" i="10"/>
  <c r="E54"/>
  <c r="E46"/>
  <c r="E61"/>
  <c r="E59"/>
  <c r="E51"/>
  <c r="E49"/>
  <c r="E88"/>
  <c r="E86"/>
  <c r="E78"/>
  <c r="E93"/>
  <c r="E91"/>
  <c r="E83"/>
  <c r="E81"/>
  <c r="E121"/>
  <c r="E119"/>
  <c r="E111"/>
  <c r="E126"/>
  <c r="E124"/>
  <c r="E116"/>
  <c r="E114"/>
  <c r="E158"/>
  <c r="E156"/>
  <c r="E148"/>
  <c r="E146"/>
  <c r="E191"/>
  <c r="E189"/>
  <c r="E181"/>
  <c r="E179"/>
  <c r="E224"/>
  <c r="E222"/>
  <c r="E214"/>
  <c r="E212"/>
  <c r="E252"/>
  <c r="T252" s="1"/>
  <c r="X252" s="1"/>
  <c r="E250"/>
  <c r="T250" s="1"/>
  <c r="E242"/>
  <c r="T242" s="1"/>
  <c r="E240"/>
  <c r="T240" s="1"/>
  <c r="X240" s="1"/>
  <c r="E257"/>
  <c r="T257" s="1"/>
  <c r="E255"/>
  <c r="T255" s="1"/>
  <c r="X255" s="1"/>
  <c r="E247"/>
  <c r="T247" s="1"/>
  <c r="X247" s="1"/>
  <c r="E245"/>
  <c r="T245" s="1"/>
  <c r="X245" s="1"/>
  <c r="E285"/>
  <c r="E283"/>
  <c r="E275"/>
  <c r="E273"/>
  <c r="E290"/>
  <c r="E288"/>
  <c r="E280"/>
  <c r="E278"/>
  <c r="E318"/>
  <c r="E308"/>
  <c r="E323"/>
  <c r="E321"/>
  <c r="E313"/>
  <c r="E351"/>
  <c r="E349"/>
  <c r="E341"/>
  <c r="E339"/>
  <c r="E356"/>
  <c r="E354"/>
  <c r="E346"/>
  <c r="E344"/>
  <c r="E389"/>
  <c r="E387"/>
  <c r="E379"/>
  <c r="E377"/>
  <c r="EI449" i="9"/>
  <c r="EJ448"/>
  <c r="EI447"/>
  <c r="EJ447"/>
  <c r="EI448"/>
  <c r="DG488"/>
  <c r="DK488"/>
  <c r="HK488" s="1"/>
  <c r="DG489"/>
  <c r="DK489"/>
  <c r="HK489" s="1"/>
  <c r="DG449"/>
  <c r="DK449"/>
  <c r="HK449" s="1"/>
  <c r="DG492"/>
  <c r="BK491"/>
  <c r="DK491"/>
  <c r="HK491" s="1"/>
  <c r="DM490"/>
  <c r="DO490" s="1"/>
  <c r="HI490" s="1"/>
  <c r="DN491"/>
  <c r="DP491" s="1"/>
  <c r="HJ491" s="1"/>
  <c r="DM491"/>
  <c r="DO491" s="1"/>
  <c r="HI491" s="1"/>
  <c r="DN490"/>
  <c r="DP490" s="1"/>
  <c r="HJ490" s="1"/>
  <c r="W240" i="10"/>
  <c r="W29"/>
  <c r="W28"/>
  <c r="W27"/>
  <c r="W26"/>
  <c r="W19"/>
  <c r="W17"/>
  <c r="CU164" i="9"/>
  <c r="CU162"/>
  <c r="CU160"/>
  <c r="CU158"/>
  <c r="CU134"/>
  <c r="CV165"/>
  <c r="CV163"/>
  <c r="CV161"/>
  <c r="CV159"/>
  <c r="CV157"/>
  <c r="CV155"/>
  <c r="CV153"/>
  <c r="CV151"/>
  <c r="CV149"/>
  <c r="CV147"/>
  <c r="CV145"/>
  <c r="CV143"/>
  <c r="CV141"/>
  <c r="CV139"/>
  <c r="CV137"/>
  <c r="CV135"/>
  <c r="CY164"/>
  <c r="CY162"/>
  <c r="CY160"/>
  <c r="CY158"/>
  <c r="CY134"/>
  <c r="GQ134" s="1"/>
  <c r="CZ165"/>
  <c r="CZ163"/>
  <c r="CZ161"/>
  <c r="CZ159"/>
  <c r="CZ157"/>
  <c r="CZ155"/>
  <c r="CZ153"/>
  <c r="CZ151"/>
  <c r="CZ149"/>
  <c r="CZ147"/>
  <c r="CZ145"/>
  <c r="CZ143"/>
  <c r="CZ141"/>
  <c r="CZ139"/>
  <c r="CZ137"/>
  <c r="CZ135"/>
  <c r="DI165"/>
  <c r="HI165" s="1"/>
  <c r="CQ165"/>
  <c r="DI163"/>
  <c r="HI163" s="1"/>
  <c r="CQ163"/>
  <c r="DI161"/>
  <c r="HI161" s="1"/>
  <c r="CQ161"/>
  <c r="DI159"/>
  <c r="HI159" s="1"/>
  <c r="CQ159"/>
  <c r="CP164"/>
  <c r="DJ164"/>
  <c r="HJ164" s="1"/>
  <c r="CR164"/>
  <c r="CP162"/>
  <c r="DJ162"/>
  <c r="HJ162" s="1"/>
  <c r="CR162"/>
  <c r="CP160"/>
  <c r="DJ160"/>
  <c r="HJ160" s="1"/>
  <c r="CR160"/>
  <c r="CP158"/>
  <c r="DJ158"/>
  <c r="HJ158" s="1"/>
  <c r="CR158"/>
  <c r="CP156"/>
  <c r="DJ156"/>
  <c r="CR156"/>
  <c r="CP154"/>
  <c r="DJ154"/>
  <c r="CR154"/>
  <c r="CP152"/>
  <c r="DJ152"/>
  <c r="CR152"/>
  <c r="CP150"/>
  <c r="DJ150"/>
  <c r="CR150"/>
  <c r="CP148"/>
  <c r="DJ148"/>
  <c r="CR148"/>
  <c r="CP146"/>
  <c r="DJ146"/>
  <c r="CR146"/>
  <c r="CP144"/>
  <c r="DJ144"/>
  <c r="CR144"/>
  <c r="CP142"/>
  <c r="DJ142"/>
  <c r="CR142"/>
  <c r="CP140"/>
  <c r="DJ140"/>
  <c r="CR140"/>
  <c r="CP138"/>
  <c r="DJ138"/>
  <c r="CR138"/>
  <c r="CP136"/>
  <c r="DJ136"/>
  <c r="CR136"/>
  <c r="CP134"/>
  <c r="DJ134"/>
  <c r="CR134"/>
  <c r="CO165"/>
  <c r="CO161"/>
  <c r="CU165"/>
  <c r="CU163"/>
  <c r="CU161"/>
  <c r="CU159"/>
  <c r="CV164"/>
  <c r="CV162"/>
  <c r="CV160"/>
  <c r="CV158"/>
  <c r="CV156"/>
  <c r="CV154"/>
  <c r="CV152"/>
  <c r="CV150"/>
  <c r="CV148"/>
  <c r="CV146"/>
  <c r="CV144"/>
  <c r="CV142"/>
  <c r="CV140"/>
  <c r="CV138"/>
  <c r="CV136"/>
  <c r="CV134"/>
  <c r="CY165"/>
  <c r="CY163"/>
  <c r="CY161"/>
  <c r="CY159"/>
  <c r="CZ164"/>
  <c r="CZ162"/>
  <c r="CZ160"/>
  <c r="CZ158"/>
  <c r="CZ156"/>
  <c r="CZ154"/>
  <c r="CZ152"/>
  <c r="CZ150"/>
  <c r="CZ148"/>
  <c r="CZ146"/>
  <c r="CZ144"/>
  <c r="CZ142"/>
  <c r="CZ140"/>
  <c r="CZ138"/>
  <c r="CZ136"/>
  <c r="CZ134"/>
  <c r="GR134" s="1"/>
  <c r="CQ164"/>
  <c r="CO164"/>
  <c r="DI164"/>
  <c r="HI164" s="1"/>
  <c r="CQ162"/>
  <c r="CO162"/>
  <c r="DI162"/>
  <c r="HI162" s="1"/>
  <c r="CQ160"/>
  <c r="CO160"/>
  <c r="DI160"/>
  <c r="HI160" s="1"/>
  <c r="CQ158"/>
  <c r="CO158"/>
  <c r="DI158"/>
  <c r="HI158" s="1"/>
  <c r="DI134"/>
  <c r="CQ134"/>
  <c r="DJ165"/>
  <c r="HJ165" s="1"/>
  <c r="CR165"/>
  <c r="DJ163"/>
  <c r="HJ163" s="1"/>
  <c r="CR163"/>
  <c r="DJ161"/>
  <c r="HJ161" s="1"/>
  <c r="CR161"/>
  <c r="DJ159"/>
  <c r="HJ159" s="1"/>
  <c r="CR159"/>
  <c r="DJ157"/>
  <c r="CR157"/>
  <c r="DJ155"/>
  <c r="DJ153"/>
  <c r="CR153"/>
  <c r="DJ151"/>
  <c r="DJ149"/>
  <c r="CP149"/>
  <c r="CR149" s="1"/>
  <c r="DJ147"/>
  <c r="CP147"/>
  <c r="CR147" s="1"/>
  <c r="DJ145"/>
  <c r="CP145"/>
  <c r="CR145" s="1"/>
  <c r="DJ143"/>
  <c r="CP143"/>
  <c r="CR143" s="1"/>
  <c r="DJ141"/>
  <c r="CP141"/>
  <c r="CR141" s="1"/>
  <c r="DJ139"/>
  <c r="CP139"/>
  <c r="CR139" s="1"/>
  <c r="DJ137"/>
  <c r="CP137"/>
  <c r="CR137" s="1"/>
  <c r="DJ135"/>
  <c r="CP135"/>
  <c r="CR135" s="1"/>
  <c r="CO163"/>
  <c r="CO159"/>
  <c r="CP163"/>
  <c r="CP159"/>
  <c r="CP155"/>
  <c r="CR155" s="1"/>
  <c r="CP151"/>
  <c r="CR151" s="1"/>
  <c r="DE157"/>
  <c r="DE155"/>
  <c r="DE153"/>
  <c r="DE151"/>
  <c r="DE149"/>
  <c r="DE147"/>
  <c r="DE145"/>
  <c r="DE143"/>
  <c r="DE141"/>
  <c r="DE139"/>
  <c r="DE137"/>
  <c r="DE135"/>
  <c r="DE154"/>
  <c r="DE152"/>
  <c r="DE150"/>
  <c r="DE148"/>
  <c r="DE146"/>
  <c r="DE144"/>
  <c r="DE142"/>
  <c r="DE140"/>
  <c r="DE138"/>
  <c r="DE136"/>
  <c r="CO157"/>
  <c r="CO155"/>
  <c r="CO153"/>
  <c r="CO151"/>
  <c r="CO149"/>
  <c r="CO147"/>
  <c r="CO145"/>
  <c r="CO143"/>
  <c r="CO141"/>
  <c r="CO139"/>
  <c r="CO137"/>
  <c r="CO135"/>
  <c r="CQ156"/>
  <c r="CQ154"/>
  <c r="CQ152"/>
  <c r="CQ150"/>
  <c r="CQ148"/>
  <c r="CQ146"/>
  <c r="CQ144"/>
  <c r="CQ142"/>
  <c r="CQ140"/>
  <c r="CQ138"/>
  <c r="CQ136"/>
  <c r="BG157"/>
  <c r="BG155"/>
  <c r="BG153"/>
  <c r="BG151"/>
  <c r="BG149"/>
  <c r="BG147"/>
  <c r="BG145"/>
  <c r="BG143"/>
  <c r="BG141"/>
  <c r="BG139"/>
  <c r="BG137"/>
  <c r="BG135"/>
  <c r="BI156"/>
  <c r="AE156" s="1"/>
  <c r="BI152"/>
  <c r="AE152" s="1"/>
  <c r="BI150"/>
  <c r="AE150" s="1"/>
  <c r="BI148"/>
  <c r="AE148" s="1"/>
  <c r="BI144"/>
  <c r="AE144" s="1"/>
  <c r="BI142"/>
  <c r="AE142" s="1"/>
  <c r="BI140"/>
  <c r="AE140" s="1"/>
  <c r="BI136"/>
  <c r="AE136" s="1"/>
  <c r="BI154"/>
  <c r="AE154" s="1"/>
  <c r="BI146"/>
  <c r="AE146" s="1"/>
  <c r="BI138"/>
  <c r="AE138" s="1"/>
  <c r="DO157"/>
  <c r="DO155"/>
  <c r="DM155"/>
  <c r="DO153"/>
  <c r="DM153"/>
  <c r="DO151"/>
  <c r="DM151"/>
  <c r="DO149"/>
  <c r="DM149"/>
  <c r="DO147"/>
  <c r="DM147"/>
  <c r="DO145"/>
  <c r="DM145"/>
  <c r="DO143"/>
  <c r="DM143"/>
  <c r="DO141"/>
  <c r="DM141"/>
  <c r="DO139"/>
  <c r="DM139"/>
  <c r="DO137"/>
  <c r="DM137"/>
  <c r="DO135"/>
  <c r="DM135"/>
  <c r="BI157"/>
  <c r="AE157" s="1"/>
  <c r="BI153"/>
  <c r="AE153" s="1"/>
  <c r="BI149"/>
  <c r="AE149" s="1"/>
  <c r="BI145"/>
  <c r="AE145" s="1"/>
  <c r="BI141"/>
  <c r="AE141" s="1"/>
  <c r="BI137"/>
  <c r="AE137" s="1"/>
  <c r="DI156"/>
  <c r="HI156" s="1"/>
  <c r="DI154"/>
  <c r="HI154" s="1"/>
  <c r="DI152"/>
  <c r="HI152" s="1"/>
  <c r="DI150"/>
  <c r="HI150" s="1"/>
  <c r="DI148"/>
  <c r="HI148" s="1"/>
  <c r="DI146"/>
  <c r="HI146" s="1"/>
  <c r="DI144"/>
  <c r="HI144" s="1"/>
  <c r="DI142"/>
  <c r="HI142" s="1"/>
  <c r="DI140"/>
  <c r="HI140" s="1"/>
  <c r="DI138"/>
  <c r="HI138" s="1"/>
  <c r="DI136"/>
  <c r="HI136" s="1"/>
  <c r="EJ492"/>
  <c r="EJ488"/>
  <c r="EJ493"/>
  <c r="EJ489"/>
  <c r="EJ490"/>
  <c r="DF490"/>
  <c r="CB490" s="1"/>
  <c r="CB488"/>
  <c r="CZ493"/>
  <c r="CZ491"/>
  <c r="CZ447"/>
  <c r="GR447" s="1"/>
  <c r="CB489"/>
  <c r="CB449"/>
  <c r="CV493"/>
  <c r="DF493" s="1"/>
  <c r="CV491"/>
  <c r="CV447"/>
  <c r="CV492"/>
  <c r="DF492" s="1"/>
  <c r="CB492" s="1"/>
  <c r="CV446"/>
  <c r="CQ504"/>
  <c r="CQ502"/>
  <c r="CQ500"/>
  <c r="CQ498"/>
  <c r="CQ496"/>
  <c r="CQ494"/>
  <c r="CQ492"/>
  <c r="CR503"/>
  <c r="CR501"/>
  <c r="CR499"/>
  <c r="CR497"/>
  <c r="CR495"/>
  <c r="CR493"/>
  <c r="CR491"/>
  <c r="CQ503"/>
  <c r="CQ501"/>
  <c r="CQ499"/>
  <c r="CQ497"/>
  <c r="CQ495"/>
  <c r="CQ493"/>
  <c r="CQ491"/>
  <c r="CR504"/>
  <c r="CR502"/>
  <c r="CR500"/>
  <c r="CR498"/>
  <c r="CR496"/>
  <c r="CR494"/>
  <c r="CR492"/>
  <c r="BL489"/>
  <c r="BJ449"/>
  <c r="AF449" s="1"/>
  <c r="EJ491"/>
  <c r="EI505"/>
  <c r="EJ497"/>
  <c r="EJ498"/>
  <c r="DH490"/>
  <c r="DG490"/>
  <c r="BL492"/>
  <c r="BL493"/>
  <c r="BK492"/>
  <c r="W18" i="10" l="1"/>
  <c r="T239" i="4"/>
  <c r="X242" i="10" s="1"/>
  <c r="R245"/>
  <c r="GU490" i="9"/>
  <c r="GY490" s="1"/>
  <c r="GQ490"/>
  <c r="GV297"/>
  <c r="GZ297" s="1"/>
  <c r="GJ297"/>
  <c r="GU297"/>
  <c r="GY297" s="1"/>
  <c r="GI297"/>
  <c r="DM448"/>
  <c r="DO448" s="1"/>
  <c r="HI448" s="1"/>
  <c r="DN167"/>
  <c r="HJ167"/>
  <c r="DN171"/>
  <c r="HJ171"/>
  <c r="DN175"/>
  <c r="HJ175"/>
  <c r="DN179"/>
  <c r="HJ179"/>
  <c r="DN183"/>
  <c r="HJ183"/>
  <c r="GV296"/>
  <c r="GZ296" s="1"/>
  <c r="GJ296"/>
  <c r="GU296"/>
  <c r="GY296" s="1"/>
  <c r="GI296"/>
  <c r="CQ265"/>
  <c r="DM265"/>
  <c r="DO265" s="1"/>
  <c r="HI265" s="1"/>
  <c r="DN448"/>
  <c r="DP448" s="1"/>
  <c r="HJ448" s="1"/>
  <c r="GV345"/>
  <c r="GZ345" s="1"/>
  <c r="GR345"/>
  <c r="GV347"/>
  <c r="GR347"/>
  <c r="GV349"/>
  <c r="GR349"/>
  <c r="GV351"/>
  <c r="GR351"/>
  <c r="GV353"/>
  <c r="GR353"/>
  <c r="GV355"/>
  <c r="GR355"/>
  <c r="GV357"/>
  <c r="GR357"/>
  <c r="GV359"/>
  <c r="GR359"/>
  <c r="GV361"/>
  <c r="GR361"/>
  <c r="GV363"/>
  <c r="GR363"/>
  <c r="GV365"/>
  <c r="GR365"/>
  <c r="GV367"/>
  <c r="GR367"/>
  <c r="GV369"/>
  <c r="GR369"/>
  <c r="GV371"/>
  <c r="GR371"/>
  <c r="GV373"/>
  <c r="GR373"/>
  <c r="GV375"/>
  <c r="GR375"/>
  <c r="GV377"/>
  <c r="GR377"/>
  <c r="GV379"/>
  <c r="GR379"/>
  <c r="GV381"/>
  <c r="GR381"/>
  <c r="GV383"/>
  <c r="GR383"/>
  <c r="GV385"/>
  <c r="GR385"/>
  <c r="GV387"/>
  <c r="GR387"/>
  <c r="GV389"/>
  <c r="GR389"/>
  <c r="GV391"/>
  <c r="GR391"/>
  <c r="GV393"/>
  <c r="GR393"/>
  <c r="GV395"/>
  <c r="GR395"/>
  <c r="GV397"/>
  <c r="GR397"/>
  <c r="GV399"/>
  <c r="GR399"/>
  <c r="GV401"/>
  <c r="GR401"/>
  <c r="GV403"/>
  <c r="GR403"/>
  <c r="GV405"/>
  <c r="GR405"/>
  <c r="GV407"/>
  <c r="GR407"/>
  <c r="GV409"/>
  <c r="GR409"/>
  <c r="GV411"/>
  <c r="GR411"/>
  <c r="GV413"/>
  <c r="GR413"/>
  <c r="GV415"/>
  <c r="GR415"/>
  <c r="GV417"/>
  <c r="GR417"/>
  <c r="GV419"/>
  <c r="GR419"/>
  <c r="GV421"/>
  <c r="GR421"/>
  <c r="GV423"/>
  <c r="GR423"/>
  <c r="GV425"/>
  <c r="GR425"/>
  <c r="GV427"/>
  <c r="GR427"/>
  <c r="GV429"/>
  <c r="GR429"/>
  <c r="GV431"/>
  <c r="GR431"/>
  <c r="GV433"/>
  <c r="GR433"/>
  <c r="GV435"/>
  <c r="GR435"/>
  <c r="GV437"/>
  <c r="GR437"/>
  <c r="GV439"/>
  <c r="GR439"/>
  <c r="GV441"/>
  <c r="GR441"/>
  <c r="GV443"/>
  <c r="GR443"/>
  <c r="GV445"/>
  <c r="GR445"/>
  <c r="GV495"/>
  <c r="GZ495" s="1"/>
  <c r="GR495"/>
  <c r="GV497"/>
  <c r="GZ497" s="1"/>
  <c r="GR497"/>
  <c r="GV499"/>
  <c r="GZ499" s="1"/>
  <c r="GR499"/>
  <c r="GV501"/>
  <c r="GZ501" s="1"/>
  <c r="GR501"/>
  <c r="GV503"/>
  <c r="GZ503" s="1"/>
  <c r="GR503"/>
  <c r="GV505"/>
  <c r="GZ505" s="1"/>
  <c r="GR505"/>
  <c r="GV507"/>
  <c r="GZ507" s="1"/>
  <c r="GR507"/>
  <c r="GU8"/>
  <c r="GQ8"/>
  <c r="GU10"/>
  <c r="GQ10"/>
  <c r="GU12"/>
  <c r="GQ12"/>
  <c r="GU14"/>
  <c r="GQ14"/>
  <c r="GU16"/>
  <c r="GQ16"/>
  <c r="GU19"/>
  <c r="GQ19"/>
  <c r="GU21"/>
  <c r="GQ21"/>
  <c r="GU23"/>
  <c r="GQ23"/>
  <c r="GU25"/>
  <c r="GQ25"/>
  <c r="GU27"/>
  <c r="GQ27"/>
  <c r="GU29"/>
  <c r="GQ29"/>
  <c r="GU32"/>
  <c r="GQ32"/>
  <c r="GU35"/>
  <c r="GQ35"/>
  <c r="GU37"/>
  <c r="GQ37"/>
  <c r="GU39"/>
  <c r="GQ39"/>
  <c r="GU41"/>
  <c r="GY41" s="1"/>
  <c r="GQ41"/>
  <c r="GU43"/>
  <c r="GY43" s="1"/>
  <c r="GQ43"/>
  <c r="GU45"/>
  <c r="GY45" s="1"/>
  <c r="GQ45"/>
  <c r="GU47"/>
  <c r="GY47" s="1"/>
  <c r="GQ47"/>
  <c r="GU49"/>
  <c r="GY49" s="1"/>
  <c r="GQ49"/>
  <c r="GU51"/>
  <c r="GY51" s="1"/>
  <c r="GQ51"/>
  <c r="GU85"/>
  <c r="GQ85"/>
  <c r="GU87"/>
  <c r="GQ87"/>
  <c r="GU89"/>
  <c r="GQ89"/>
  <c r="GU91"/>
  <c r="GQ91"/>
  <c r="GU93"/>
  <c r="GQ93"/>
  <c r="GU95"/>
  <c r="GQ95"/>
  <c r="GU97"/>
  <c r="GQ97"/>
  <c r="GU99"/>
  <c r="GQ99"/>
  <c r="GU101"/>
  <c r="GQ101"/>
  <c r="GU103"/>
  <c r="GQ103"/>
  <c r="GU105"/>
  <c r="GQ105"/>
  <c r="GU107"/>
  <c r="GQ107"/>
  <c r="GU109"/>
  <c r="GQ109"/>
  <c r="GU111"/>
  <c r="GQ111"/>
  <c r="GU113"/>
  <c r="GQ113"/>
  <c r="GU115"/>
  <c r="GQ115"/>
  <c r="GU117"/>
  <c r="GQ117"/>
  <c r="GU119"/>
  <c r="GQ119"/>
  <c r="GU121"/>
  <c r="GQ121"/>
  <c r="GU123"/>
  <c r="GQ123"/>
  <c r="GU125"/>
  <c r="GQ125"/>
  <c r="GU127"/>
  <c r="GQ127"/>
  <c r="GU129"/>
  <c r="GQ129"/>
  <c r="GU131"/>
  <c r="GQ131"/>
  <c r="GU133"/>
  <c r="GQ133"/>
  <c r="GU187"/>
  <c r="GY187" s="1"/>
  <c r="GQ187"/>
  <c r="GU189"/>
  <c r="GY189" s="1"/>
  <c r="GQ189"/>
  <c r="GU191"/>
  <c r="GY191" s="1"/>
  <c r="GQ191"/>
  <c r="GU193"/>
  <c r="GQ193"/>
  <c r="GU195"/>
  <c r="GQ195"/>
  <c r="GU197"/>
  <c r="GQ197"/>
  <c r="GU199"/>
  <c r="GQ199"/>
  <c r="GU201"/>
  <c r="GQ201"/>
  <c r="GU203"/>
  <c r="GQ203"/>
  <c r="GU205"/>
  <c r="GQ205"/>
  <c r="GU207"/>
  <c r="GQ207"/>
  <c r="GU209"/>
  <c r="GQ209"/>
  <c r="GU211"/>
  <c r="GQ211"/>
  <c r="GU213"/>
  <c r="GQ213"/>
  <c r="GU215"/>
  <c r="GQ215"/>
  <c r="GU217"/>
  <c r="GQ217"/>
  <c r="GU219"/>
  <c r="GQ219"/>
  <c r="GU221"/>
  <c r="GQ221"/>
  <c r="GU223"/>
  <c r="GQ223"/>
  <c r="GU225"/>
  <c r="GQ225"/>
  <c r="GU227"/>
  <c r="GQ227"/>
  <c r="GU229"/>
  <c r="GQ229"/>
  <c r="GU231"/>
  <c r="GQ231"/>
  <c r="GU233"/>
  <c r="GQ233"/>
  <c r="GU235"/>
  <c r="GQ235"/>
  <c r="GU237"/>
  <c r="GQ237"/>
  <c r="GU239"/>
  <c r="GQ239"/>
  <c r="GU241"/>
  <c r="GQ241"/>
  <c r="GU243"/>
  <c r="GQ243"/>
  <c r="GU245"/>
  <c r="GQ245"/>
  <c r="GU247"/>
  <c r="GQ247"/>
  <c r="GU249"/>
  <c r="GQ249"/>
  <c r="GU251"/>
  <c r="GQ251"/>
  <c r="GU253"/>
  <c r="GQ253"/>
  <c r="GU255"/>
  <c r="GQ255"/>
  <c r="GU257"/>
  <c r="GQ257"/>
  <c r="GU259"/>
  <c r="GQ259"/>
  <c r="GU261"/>
  <c r="GQ261"/>
  <c r="GU263"/>
  <c r="GQ263"/>
  <c r="GQ265"/>
  <c r="GU265"/>
  <c r="GQ295"/>
  <c r="GU295"/>
  <c r="GY295" s="1"/>
  <c r="GU299"/>
  <c r="GY299" s="1"/>
  <c r="GQ299"/>
  <c r="GU301"/>
  <c r="GY301" s="1"/>
  <c r="GQ301"/>
  <c r="GU303"/>
  <c r="GY303" s="1"/>
  <c r="GQ303"/>
  <c r="GU305"/>
  <c r="GY305" s="1"/>
  <c r="GQ305"/>
  <c r="GU307"/>
  <c r="GY307" s="1"/>
  <c r="GQ307"/>
  <c r="GU309"/>
  <c r="GY309" s="1"/>
  <c r="GQ309"/>
  <c r="GU311"/>
  <c r="GY311" s="1"/>
  <c r="GQ311"/>
  <c r="GU313"/>
  <c r="GY313" s="1"/>
  <c r="GQ313"/>
  <c r="GU315"/>
  <c r="GY315" s="1"/>
  <c r="GQ315"/>
  <c r="GU317"/>
  <c r="GY317" s="1"/>
  <c r="GQ317"/>
  <c r="GU319"/>
  <c r="GY319" s="1"/>
  <c r="GQ319"/>
  <c r="GU321"/>
  <c r="GY321" s="1"/>
  <c r="GQ321"/>
  <c r="GU323"/>
  <c r="GY323" s="1"/>
  <c r="GQ323"/>
  <c r="GU325"/>
  <c r="GY325" s="1"/>
  <c r="GQ325"/>
  <c r="GU327"/>
  <c r="GY327" s="1"/>
  <c r="GQ327"/>
  <c r="GU329"/>
  <c r="GY329" s="1"/>
  <c r="GQ329"/>
  <c r="GU331"/>
  <c r="GY331" s="1"/>
  <c r="GQ331"/>
  <c r="GU333"/>
  <c r="GY333" s="1"/>
  <c r="GQ333"/>
  <c r="GU335"/>
  <c r="GY335" s="1"/>
  <c r="GQ335"/>
  <c r="GU337"/>
  <c r="GY337" s="1"/>
  <c r="GQ337"/>
  <c r="GU339"/>
  <c r="GY339" s="1"/>
  <c r="GQ339"/>
  <c r="GU341"/>
  <c r="GY341" s="1"/>
  <c r="GQ341"/>
  <c r="GU343"/>
  <c r="GY343" s="1"/>
  <c r="GQ343"/>
  <c r="GU345"/>
  <c r="GY345" s="1"/>
  <c r="GQ345"/>
  <c r="GU347"/>
  <c r="GY347" s="1"/>
  <c r="GQ347"/>
  <c r="GU349"/>
  <c r="GY349" s="1"/>
  <c r="GQ349"/>
  <c r="GU351"/>
  <c r="GY351" s="1"/>
  <c r="GQ351"/>
  <c r="GU353"/>
  <c r="GY353" s="1"/>
  <c r="GQ353"/>
  <c r="GU355"/>
  <c r="GY355" s="1"/>
  <c r="GQ355"/>
  <c r="GU357"/>
  <c r="GY357" s="1"/>
  <c r="GQ357"/>
  <c r="GU359"/>
  <c r="GY359" s="1"/>
  <c r="GQ359"/>
  <c r="GU361"/>
  <c r="GY361" s="1"/>
  <c r="GQ361"/>
  <c r="GU363"/>
  <c r="GY363" s="1"/>
  <c r="GQ363"/>
  <c r="GU365"/>
  <c r="GY365" s="1"/>
  <c r="GQ365"/>
  <c r="GU367"/>
  <c r="GY367" s="1"/>
  <c r="GQ367"/>
  <c r="GU369"/>
  <c r="GY369" s="1"/>
  <c r="GQ369"/>
  <c r="GU371"/>
  <c r="GY371" s="1"/>
  <c r="GQ371"/>
  <c r="GU373"/>
  <c r="GY373" s="1"/>
  <c r="GQ373"/>
  <c r="GU375"/>
  <c r="GY375" s="1"/>
  <c r="GQ375"/>
  <c r="GU377"/>
  <c r="GY377" s="1"/>
  <c r="GQ377"/>
  <c r="GU379"/>
  <c r="GY379" s="1"/>
  <c r="GQ379"/>
  <c r="GU381"/>
  <c r="GY381" s="1"/>
  <c r="GQ381"/>
  <c r="GU383"/>
  <c r="GY383" s="1"/>
  <c r="GQ383"/>
  <c r="GU385"/>
  <c r="GY385" s="1"/>
  <c r="GQ385"/>
  <c r="GU387"/>
  <c r="GY387" s="1"/>
  <c r="GQ387"/>
  <c r="GU389"/>
  <c r="GY389" s="1"/>
  <c r="GQ389"/>
  <c r="GU391"/>
  <c r="GY391" s="1"/>
  <c r="GQ391"/>
  <c r="GU393"/>
  <c r="GY393" s="1"/>
  <c r="GQ393"/>
  <c r="GU395"/>
  <c r="GY395" s="1"/>
  <c r="GQ395"/>
  <c r="GU397"/>
  <c r="GY397" s="1"/>
  <c r="GQ397"/>
  <c r="GU399"/>
  <c r="GY399" s="1"/>
  <c r="GQ399"/>
  <c r="GU401"/>
  <c r="GY401" s="1"/>
  <c r="GQ401"/>
  <c r="GU403"/>
  <c r="GY403" s="1"/>
  <c r="GQ403"/>
  <c r="GU405"/>
  <c r="GY405" s="1"/>
  <c r="GQ405"/>
  <c r="GU407"/>
  <c r="GY407" s="1"/>
  <c r="GQ407"/>
  <c r="GU409"/>
  <c r="GY409" s="1"/>
  <c r="GQ409"/>
  <c r="GU411"/>
  <c r="GY411" s="1"/>
  <c r="GQ411"/>
  <c r="GU413"/>
  <c r="GY413" s="1"/>
  <c r="GQ413"/>
  <c r="GU415"/>
  <c r="GY415" s="1"/>
  <c r="GQ415"/>
  <c r="GU417"/>
  <c r="GY417" s="1"/>
  <c r="GQ417"/>
  <c r="GU419"/>
  <c r="GY419" s="1"/>
  <c r="GQ419"/>
  <c r="GU421"/>
  <c r="GY421" s="1"/>
  <c r="GQ421"/>
  <c r="GU423"/>
  <c r="GY423" s="1"/>
  <c r="GQ423"/>
  <c r="GU425"/>
  <c r="GY425" s="1"/>
  <c r="GQ425"/>
  <c r="GU427"/>
  <c r="GY427" s="1"/>
  <c r="GQ427"/>
  <c r="GU429"/>
  <c r="GY429" s="1"/>
  <c r="GQ429"/>
  <c r="GU431"/>
  <c r="GY431" s="1"/>
  <c r="GQ431"/>
  <c r="GU433"/>
  <c r="GY433" s="1"/>
  <c r="GQ433"/>
  <c r="GU435"/>
  <c r="GY435" s="1"/>
  <c r="GQ435"/>
  <c r="GU437"/>
  <c r="GY437" s="1"/>
  <c r="GQ437"/>
  <c r="GU439"/>
  <c r="GY439" s="1"/>
  <c r="GQ439"/>
  <c r="GU441"/>
  <c r="GY441" s="1"/>
  <c r="GQ441"/>
  <c r="GU443"/>
  <c r="GY443" s="1"/>
  <c r="GQ443"/>
  <c r="GU445"/>
  <c r="GY445" s="1"/>
  <c r="GQ445"/>
  <c r="GU447"/>
  <c r="GY447" s="1"/>
  <c r="GQ447"/>
  <c r="GU491"/>
  <c r="GY491" s="1"/>
  <c r="GQ491"/>
  <c r="GU493"/>
  <c r="GY493" s="1"/>
  <c r="GQ493"/>
  <c r="GU495"/>
  <c r="GY495" s="1"/>
  <c r="GQ495"/>
  <c r="GU497"/>
  <c r="GY497" s="1"/>
  <c r="GQ497"/>
  <c r="GU499"/>
  <c r="GY499" s="1"/>
  <c r="GQ499"/>
  <c r="GU501"/>
  <c r="GY501" s="1"/>
  <c r="GQ501"/>
  <c r="GU503"/>
  <c r="GY503" s="1"/>
  <c r="GQ503"/>
  <c r="GU505"/>
  <c r="GY505" s="1"/>
  <c r="GQ505"/>
  <c r="GU507"/>
  <c r="GY507" s="1"/>
  <c r="GQ507"/>
  <c r="GR294"/>
  <c r="GV294"/>
  <c r="GZ294" s="1"/>
  <c r="GV446"/>
  <c r="GR446"/>
  <c r="GV492"/>
  <c r="GZ492" s="1"/>
  <c r="GR492"/>
  <c r="GU136"/>
  <c r="GY136" s="1"/>
  <c r="GQ136"/>
  <c r="GU138"/>
  <c r="GY138" s="1"/>
  <c r="GQ138"/>
  <c r="GU140"/>
  <c r="GY140" s="1"/>
  <c r="GQ140"/>
  <c r="GU142"/>
  <c r="GY142" s="1"/>
  <c r="GQ142"/>
  <c r="GU144"/>
  <c r="GY144" s="1"/>
  <c r="GQ144"/>
  <c r="GU146"/>
  <c r="GY146" s="1"/>
  <c r="GQ146"/>
  <c r="GU148"/>
  <c r="GY148" s="1"/>
  <c r="GQ148"/>
  <c r="GU150"/>
  <c r="GY150" s="1"/>
  <c r="GQ150"/>
  <c r="GU152"/>
  <c r="GY152" s="1"/>
  <c r="GQ152"/>
  <c r="GU154"/>
  <c r="GY154" s="1"/>
  <c r="GQ154"/>
  <c r="GQ294"/>
  <c r="GU294"/>
  <c r="GY294" s="1"/>
  <c r="GZ10"/>
  <c r="GZ14"/>
  <c r="GZ21"/>
  <c r="GZ29"/>
  <c r="GZ32"/>
  <c r="GZ37"/>
  <c r="GZ87"/>
  <c r="GZ91"/>
  <c r="GZ95"/>
  <c r="GZ99"/>
  <c r="GZ103"/>
  <c r="GZ107"/>
  <c r="GZ111"/>
  <c r="GZ115"/>
  <c r="GZ119"/>
  <c r="GZ123"/>
  <c r="GZ127"/>
  <c r="GZ131"/>
  <c r="GZ195"/>
  <c r="GZ199"/>
  <c r="GZ203"/>
  <c r="GZ207"/>
  <c r="GZ211"/>
  <c r="GZ215"/>
  <c r="GZ219"/>
  <c r="GZ223"/>
  <c r="GZ227"/>
  <c r="GZ231"/>
  <c r="GZ235"/>
  <c r="GZ239"/>
  <c r="GZ243"/>
  <c r="GZ247"/>
  <c r="GZ251"/>
  <c r="GZ255"/>
  <c r="GZ259"/>
  <c r="GZ263"/>
  <c r="HJ11"/>
  <c r="HJ15"/>
  <c r="HJ20"/>
  <c r="HJ24"/>
  <c r="HJ28"/>
  <c r="HJ33"/>
  <c r="HJ38"/>
  <c r="HJ42"/>
  <c r="HJ46"/>
  <c r="HJ50"/>
  <c r="HJ87"/>
  <c r="HJ91"/>
  <c r="HJ95"/>
  <c r="HJ99"/>
  <c r="HJ103"/>
  <c r="HJ107"/>
  <c r="HJ111"/>
  <c r="HJ115"/>
  <c r="HJ119"/>
  <c r="HJ123"/>
  <c r="HJ127"/>
  <c r="HJ131"/>
  <c r="HJ189"/>
  <c r="HJ193"/>
  <c r="HJ197"/>
  <c r="HJ201"/>
  <c r="HJ205"/>
  <c r="HJ209"/>
  <c r="HJ213"/>
  <c r="HJ217"/>
  <c r="HJ221"/>
  <c r="HJ225"/>
  <c r="HJ229"/>
  <c r="HJ233"/>
  <c r="HJ237"/>
  <c r="HJ241"/>
  <c r="HJ245"/>
  <c r="HJ249"/>
  <c r="HJ253"/>
  <c r="HJ257"/>
  <c r="HJ261"/>
  <c r="HJ495"/>
  <c r="HJ499"/>
  <c r="HJ503"/>
  <c r="HJ507"/>
  <c r="HI10"/>
  <c r="HI14"/>
  <c r="HI19"/>
  <c r="HI23"/>
  <c r="HI27"/>
  <c r="HI32"/>
  <c r="HI37"/>
  <c r="HI41"/>
  <c r="HI45"/>
  <c r="HI49"/>
  <c r="HI86"/>
  <c r="HI90"/>
  <c r="HI94"/>
  <c r="HI98"/>
  <c r="HI102"/>
  <c r="HI106"/>
  <c r="HI110"/>
  <c r="HI114"/>
  <c r="HI118"/>
  <c r="HI122"/>
  <c r="HI126"/>
  <c r="HI130"/>
  <c r="HI188"/>
  <c r="HI192"/>
  <c r="HI196"/>
  <c r="HI200"/>
  <c r="HI204"/>
  <c r="HI208"/>
  <c r="HI212"/>
  <c r="HI216"/>
  <c r="HI220"/>
  <c r="HI224"/>
  <c r="HI228"/>
  <c r="HI232"/>
  <c r="HI236"/>
  <c r="HI240"/>
  <c r="HI244"/>
  <c r="HI248"/>
  <c r="HI252"/>
  <c r="HI256"/>
  <c r="HI260"/>
  <c r="HI328"/>
  <c r="HI332"/>
  <c r="HI336"/>
  <c r="HI340"/>
  <c r="HI344"/>
  <c r="HI348"/>
  <c r="HI352"/>
  <c r="HI356"/>
  <c r="HI360"/>
  <c r="HI364"/>
  <c r="HI368"/>
  <c r="HI372"/>
  <c r="HI376"/>
  <c r="HI380"/>
  <c r="HI384"/>
  <c r="HI388"/>
  <c r="HI392"/>
  <c r="HI396"/>
  <c r="HI400"/>
  <c r="HI404"/>
  <c r="HI408"/>
  <c r="HI412"/>
  <c r="HI416"/>
  <c r="HI420"/>
  <c r="HI424"/>
  <c r="HI428"/>
  <c r="HI432"/>
  <c r="HI436"/>
  <c r="HI440"/>
  <c r="HI444"/>
  <c r="HI506"/>
  <c r="GJ8"/>
  <c r="GZ8" s="1"/>
  <c r="GJ12"/>
  <c r="GZ12" s="1"/>
  <c r="GJ16"/>
  <c r="GZ16" s="1"/>
  <c r="GJ19"/>
  <c r="GZ19" s="1"/>
  <c r="GJ21"/>
  <c r="GJ23"/>
  <c r="GZ23" s="1"/>
  <c r="GJ25"/>
  <c r="GZ25" s="1"/>
  <c r="GJ27"/>
  <c r="GZ27" s="1"/>
  <c r="GJ29"/>
  <c r="GJ86"/>
  <c r="GJ88"/>
  <c r="GJ90"/>
  <c r="GJ92"/>
  <c r="GJ94"/>
  <c r="GJ96"/>
  <c r="GJ98"/>
  <c r="GJ100"/>
  <c r="GJ102"/>
  <c r="GJ104"/>
  <c r="GJ106"/>
  <c r="GJ108"/>
  <c r="GJ110"/>
  <c r="GJ112"/>
  <c r="GJ114"/>
  <c r="GJ116"/>
  <c r="GJ118"/>
  <c r="GJ120"/>
  <c r="GJ122"/>
  <c r="GJ124"/>
  <c r="GJ126"/>
  <c r="GJ128"/>
  <c r="GJ130"/>
  <c r="GJ132"/>
  <c r="GJ264"/>
  <c r="GJ350"/>
  <c r="GJ354"/>
  <c r="GJ358"/>
  <c r="GJ362"/>
  <c r="GJ366"/>
  <c r="GJ370"/>
  <c r="GJ374"/>
  <c r="GJ378"/>
  <c r="GJ382"/>
  <c r="GJ386"/>
  <c r="GJ390"/>
  <c r="GJ394"/>
  <c r="GJ398"/>
  <c r="GJ402"/>
  <c r="GJ406"/>
  <c r="GJ410"/>
  <c r="GJ414"/>
  <c r="GJ418"/>
  <c r="GJ422"/>
  <c r="GJ426"/>
  <c r="GJ430"/>
  <c r="GJ434"/>
  <c r="GJ438"/>
  <c r="GJ442"/>
  <c r="GJ448"/>
  <c r="DF495"/>
  <c r="CB495" s="1"/>
  <c r="DF499"/>
  <c r="CB499" s="1"/>
  <c r="DF503"/>
  <c r="CB503" s="1"/>
  <c r="DH503" s="1"/>
  <c r="DF507"/>
  <c r="CB507" s="1"/>
  <c r="DH507" s="1"/>
  <c r="DE10"/>
  <c r="DE14"/>
  <c r="DE19"/>
  <c r="GI21"/>
  <c r="DE23"/>
  <c r="GI25"/>
  <c r="DE27"/>
  <c r="GI29"/>
  <c r="DE32"/>
  <c r="GI32"/>
  <c r="GI35"/>
  <c r="DE37"/>
  <c r="GI39"/>
  <c r="DE41"/>
  <c r="DE45"/>
  <c r="DE49"/>
  <c r="GI86"/>
  <c r="DE88"/>
  <c r="GI90"/>
  <c r="DE92"/>
  <c r="GI94"/>
  <c r="DE96"/>
  <c r="GI98"/>
  <c r="DE100"/>
  <c r="GI102"/>
  <c r="DE104"/>
  <c r="GI106"/>
  <c r="DE108"/>
  <c r="GI110"/>
  <c r="DE112"/>
  <c r="GI114"/>
  <c r="DE116"/>
  <c r="GI118"/>
  <c r="DE120"/>
  <c r="DE124"/>
  <c r="DE128"/>
  <c r="DE132"/>
  <c r="GI134"/>
  <c r="DE190"/>
  <c r="DE194"/>
  <c r="GI194"/>
  <c r="GI196"/>
  <c r="DE198"/>
  <c r="GI198"/>
  <c r="GI200"/>
  <c r="DE202"/>
  <c r="GI202"/>
  <c r="GI204"/>
  <c r="DE206"/>
  <c r="GI206"/>
  <c r="GI208"/>
  <c r="DE210"/>
  <c r="GI210"/>
  <c r="GI212"/>
  <c r="DE214"/>
  <c r="GI214"/>
  <c r="GI216"/>
  <c r="DE218"/>
  <c r="GI218"/>
  <c r="GI220"/>
  <c r="DE222"/>
  <c r="GI222"/>
  <c r="GI224"/>
  <c r="DE226"/>
  <c r="GI226"/>
  <c r="GI228"/>
  <c r="DE230"/>
  <c r="GI230"/>
  <c r="GI232"/>
  <c r="DE234"/>
  <c r="GI234"/>
  <c r="GI236"/>
  <c r="DE238"/>
  <c r="GI238"/>
  <c r="GI240"/>
  <c r="DE242"/>
  <c r="GI242"/>
  <c r="GI244"/>
  <c r="DE246"/>
  <c r="GI246"/>
  <c r="GI248"/>
  <c r="DE250"/>
  <c r="GI250"/>
  <c r="GI252"/>
  <c r="DE254"/>
  <c r="GI254"/>
  <c r="GI256"/>
  <c r="DE258"/>
  <c r="GI258"/>
  <c r="GI260"/>
  <c r="DE262"/>
  <c r="GI262"/>
  <c r="DE298"/>
  <c r="DE302"/>
  <c r="DE306"/>
  <c r="DE310"/>
  <c r="DE314"/>
  <c r="DE318"/>
  <c r="DE322"/>
  <c r="DE326"/>
  <c r="DE330"/>
  <c r="DE334"/>
  <c r="DE338"/>
  <c r="DE342"/>
  <c r="DE346"/>
  <c r="DE350"/>
  <c r="DE354"/>
  <c r="DE358"/>
  <c r="DE362"/>
  <c r="DE366"/>
  <c r="DE370"/>
  <c r="DE374"/>
  <c r="DE378"/>
  <c r="DE382"/>
  <c r="DE386"/>
  <c r="DE390"/>
  <c r="DE394"/>
  <c r="DE398"/>
  <c r="DE402"/>
  <c r="DE406"/>
  <c r="DE410"/>
  <c r="DE414"/>
  <c r="DE418"/>
  <c r="DE422"/>
  <c r="DE426"/>
  <c r="DE430"/>
  <c r="DE434"/>
  <c r="DE438"/>
  <c r="DE442"/>
  <c r="DE446"/>
  <c r="DE496"/>
  <c r="CA496" s="1"/>
  <c r="DG496" s="1"/>
  <c r="DE500"/>
  <c r="CA500" s="1"/>
  <c r="DE504"/>
  <c r="CA504" s="1"/>
  <c r="DG504" s="1"/>
  <c r="GJ20"/>
  <c r="GJ24"/>
  <c r="GJ28"/>
  <c r="GJ33"/>
  <c r="GJ38"/>
  <c r="GJ85"/>
  <c r="GZ85" s="1"/>
  <c r="GJ89"/>
  <c r="GZ89" s="1"/>
  <c r="GJ93"/>
  <c r="GZ93" s="1"/>
  <c r="GJ97"/>
  <c r="GZ97" s="1"/>
  <c r="GJ101"/>
  <c r="GZ101" s="1"/>
  <c r="GJ105"/>
  <c r="GZ105" s="1"/>
  <c r="GJ109"/>
  <c r="GZ109" s="1"/>
  <c r="GJ113"/>
  <c r="GZ113" s="1"/>
  <c r="GJ117"/>
  <c r="GZ117" s="1"/>
  <c r="GJ121"/>
  <c r="GZ121" s="1"/>
  <c r="GJ125"/>
  <c r="GZ125" s="1"/>
  <c r="GJ129"/>
  <c r="GZ129" s="1"/>
  <c r="GJ133"/>
  <c r="GZ133" s="1"/>
  <c r="GJ193"/>
  <c r="GZ193" s="1"/>
  <c r="GJ197"/>
  <c r="GZ197" s="1"/>
  <c r="GJ201"/>
  <c r="GZ201" s="1"/>
  <c r="GJ205"/>
  <c r="GZ205" s="1"/>
  <c r="GJ209"/>
  <c r="GZ209" s="1"/>
  <c r="GJ213"/>
  <c r="GZ213" s="1"/>
  <c r="GJ217"/>
  <c r="GZ217" s="1"/>
  <c r="GJ221"/>
  <c r="GZ221" s="1"/>
  <c r="GJ225"/>
  <c r="GZ225" s="1"/>
  <c r="GJ229"/>
  <c r="GZ229" s="1"/>
  <c r="GJ233"/>
  <c r="GZ233" s="1"/>
  <c r="GJ237"/>
  <c r="GZ237" s="1"/>
  <c r="GJ241"/>
  <c r="GZ241" s="1"/>
  <c r="GJ245"/>
  <c r="GZ245" s="1"/>
  <c r="GJ249"/>
  <c r="GZ249" s="1"/>
  <c r="GJ253"/>
  <c r="GZ253" s="1"/>
  <c r="GJ257"/>
  <c r="GZ257" s="1"/>
  <c r="GJ261"/>
  <c r="GZ261" s="1"/>
  <c r="GJ349"/>
  <c r="GJ353"/>
  <c r="GJ357"/>
  <c r="GJ361"/>
  <c r="GJ365"/>
  <c r="GJ369"/>
  <c r="GJ373"/>
  <c r="GJ377"/>
  <c r="GJ381"/>
  <c r="GJ385"/>
  <c r="GJ389"/>
  <c r="GJ393"/>
  <c r="GJ397"/>
  <c r="GJ401"/>
  <c r="GJ405"/>
  <c r="GJ409"/>
  <c r="GJ413"/>
  <c r="GJ417"/>
  <c r="GJ421"/>
  <c r="GJ425"/>
  <c r="GJ429"/>
  <c r="GJ433"/>
  <c r="GJ437"/>
  <c r="GJ441"/>
  <c r="GJ445"/>
  <c r="GJ447"/>
  <c r="GZ447" s="1"/>
  <c r="DF494"/>
  <c r="CB494" s="1"/>
  <c r="DH494" s="1"/>
  <c r="DF498"/>
  <c r="CB498" s="1"/>
  <c r="DH498" s="1"/>
  <c r="DF502"/>
  <c r="CB502" s="1"/>
  <c r="DH502" s="1"/>
  <c r="DF506"/>
  <c r="CB506" s="1"/>
  <c r="DH506" s="1"/>
  <c r="DE9"/>
  <c r="GI11"/>
  <c r="DE13"/>
  <c r="GI15"/>
  <c r="DE17"/>
  <c r="DE22"/>
  <c r="DE26"/>
  <c r="DE30"/>
  <c r="GI33"/>
  <c r="DE36"/>
  <c r="GI36"/>
  <c r="GI38"/>
  <c r="DE40"/>
  <c r="DE44"/>
  <c r="DE48"/>
  <c r="DE87"/>
  <c r="DE91"/>
  <c r="DE95"/>
  <c r="DE99"/>
  <c r="DE103"/>
  <c r="DE107"/>
  <c r="DE111"/>
  <c r="DE115"/>
  <c r="DE119"/>
  <c r="DE123"/>
  <c r="DE127"/>
  <c r="DE131"/>
  <c r="DE189"/>
  <c r="DE193"/>
  <c r="GI193"/>
  <c r="GI195"/>
  <c r="DE197"/>
  <c r="GI197"/>
  <c r="GI199"/>
  <c r="DE201"/>
  <c r="GI201"/>
  <c r="GI203"/>
  <c r="DE205"/>
  <c r="GI205"/>
  <c r="GI207"/>
  <c r="DE209"/>
  <c r="GI209"/>
  <c r="GI211"/>
  <c r="DE213"/>
  <c r="GI213"/>
  <c r="GI215"/>
  <c r="DE217"/>
  <c r="GI217"/>
  <c r="GI219"/>
  <c r="DE221"/>
  <c r="GI221"/>
  <c r="GI223"/>
  <c r="DE225"/>
  <c r="GI225"/>
  <c r="GI227"/>
  <c r="DE229"/>
  <c r="GI229"/>
  <c r="GI231"/>
  <c r="DE233"/>
  <c r="GI233"/>
  <c r="GI235"/>
  <c r="DE237"/>
  <c r="GI237"/>
  <c r="GI239"/>
  <c r="DE241"/>
  <c r="GI241"/>
  <c r="GI243"/>
  <c r="DE245"/>
  <c r="GI245"/>
  <c r="GI247"/>
  <c r="DE249"/>
  <c r="GI249"/>
  <c r="GI251"/>
  <c r="DE253"/>
  <c r="GI253"/>
  <c r="GI255"/>
  <c r="DE257"/>
  <c r="GI257"/>
  <c r="GI259"/>
  <c r="DE261"/>
  <c r="GI261"/>
  <c r="GI263"/>
  <c r="DE265"/>
  <c r="CA265" s="1"/>
  <c r="DE301"/>
  <c r="DE305"/>
  <c r="DE309"/>
  <c r="DE313"/>
  <c r="DE317"/>
  <c r="DE321"/>
  <c r="DE325"/>
  <c r="DE329"/>
  <c r="DE333"/>
  <c r="DE337"/>
  <c r="DE341"/>
  <c r="DE345"/>
  <c r="DE349"/>
  <c r="DE353"/>
  <c r="DE357"/>
  <c r="DE361"/>
  <c r="DE365"/>
  <c r="DE369"/>
  <c r="DE373"/>
  <c r="DE377"/>
  <c r="DE381"/>
  <c r="DE385"/>
  <c r="DE389"/>
  <c r="DE393"/>
  <c r="DE397"/>
  <c r="DE401"/>
  <c r="DE405"/>
  <c r="DE409"/>
  <c r="DE413"/>
  <c r="DE417"/>
  <c r="DE421"/>
  <c r="DE425"/>
  <c r="DE429"/>
  <c r="DE433"/>
  <c r="DE437"/>
  <c r="DE441"/>
  <c r="DE445"/>
  <c r="DE495"/>
  <c r="CA495" s="1"/>
  <c r="DG495" s="1"/>
  <c r="DE499"/>
  <c r="CA499" s="1"/>
  <c r="DG499" s="1"/>
  <c r="DE503"/>
  <c r="CA503" s="1"/>
  <c r="DG503" s="1"/>
  <c r="DE507"/>
  <c r="CA507" s="1"/>
  <c r="DG507" s="1"/>
  <c r="GV490"/>
  <c r="GZ490" s="1"/>
  <c r="GR490"/>
  <c r="CR265"/>
  <c r="DN265"/>
  <c r="DP265" s="1"/>
  <c r="HJ265" s="1"/>
  <c r="GR295"/>
  <c r="GV295"/>
  <c r="GZ295" s="1"/>
  <c r="DN169"/>
  <c r="HJ169"/>
  <c r="DN173"/>
  <c r="HJ173"/>
  <c r="DN177"/>
  <c r="HJ177"/>
  <c r="DN181"/>
  <c r="HJ181"/>
  <c r="GU135"/>
  <c r="GY135" s="1"/>
  <c r="GQ135"/>
  <c r="GU137"/>
  <c r="GY137" s="1"/>
  <c r="GQ137"/>
  <c r="GU139"/>
  <c r="GY139" s="1"/>
  <c r="GQ139"/>
  <c r="GU141"/>
  <c r="GY141" s="1"/>
  <c r="GQ141"/>
  <c r="GU143"/>
  <c r="GY143" s="1"/>
  <c r="GQ143"/>
  <c r="GU145"/>
  <c r="GY145" s="1"/>
  <c r="GQ145"/>
  <c r="GU147"/>
  <c r="GY147" s="1"/>
  <c r="GQ147"/>
  <c r="GU149"/>
  <c r="GY149" s="1"/>
  <c r="GQ149"/>
  <c r="GU151"/>
  <c r="GY151" s="1"/>
  <c r="GQ151"/>
  <c r="GU153"/>
  <c r="GY153" s="1"/>
  <c r="GQ153"/>
  <c r="GU155"/>
  <c r="GY155" s="1"/>
  <c r="GQ155"/>
  <c r="GV9"/>
  <c r="GZ9" s="1"/>
  <c r="GR9"/>
  <c r="GV11"/>
  <c r="GR11"/>
  <c r="GV13"/>
  <c r="GZ13" s="1"/>
  <c r="GR13"/>
  <c r="GV15"/>
  <c r="GR15"/>
  <c r="GV17"/>
  <c r="GZ17" s="1"/>
  <c r="GR17"/>
  <c r="GV20"/>
  <c r="GZ20" s="1"/>
  <c r="GR20"/>
  <c r="GV22"/>
  <c r="GZ22" s="1"/>
  <c r="GR22"/>
  <c r="GV24"/>
  <c r="GZ24" s="1"/>
  <c r="GR24"/>
  <c r="GV26"/>
  <c r="GZ26" s="1"/>
  <c r="GR26"/>
  <c r="GV28"/>
  <c r="GZ28" s="1"/>
  <c r="GR28"/>
  <c r="GV30"/>
  <c r="GZ30" s="1"/>
  <c r="GR30"/>
  <c r="GV33"/>
  <c r="GZ33" s="1"/>
  <c r="GR33"/>
  <c r="GV36"/>
  <c r="GZ36" s="1"/>
  <c r="GR36"/>
  <c r="GV38"/>
  <c r="GZ38" s="1"/>
  <c r="GR38"/>
  <c r="GV40"/>
  <c r="GZ40" s="1"/>
  <c r="GR40"/>
  <c r="GV42"/>
  <c r="GZ42" s="1"/>
  <c r="GR42"/>
  <c r="GV44"/>
  <c r="GZ44" s="1"/>
  <c r="GR44"/>
  <c r="GV46"/>
  <c r="GZ46" s="1"/>
  <c r="GR46"/>
  <c r="GV48"/>
  <c r="GZ48" s="1"/>
  <c r="GR48"/>
  <c r="GV50"/>
  <c r="GZ50" s="1"/>
  <c r="GR50"/>
  <c r="GV84"/>
  <c r="GR84"/>
  <c r="GV86"/>
  <c r="GZ86" s="1"/>
  <c r="GR86"/>
  <c r="GV88"/>
  <c r="GZ88" s="1"/>
  <c r="GR88"/>
  <c r="GV90"/>
  <c r="GZ90" s="1"/>
  <c r="GR90"/>
  <c r="GV92"/>
  <c r="GZ92" s="1"/>
  <c r="GR92"/>
  <c r="GV94"/>
  <c r="GZ94" s="1"/>
  <c r="GR94"/>
  <c r="GV96"/>
  <c r="GZ96" s="1"/>
  <c r="GR96"/>
  <c r="GV98"/>
  <c r="GZ98" s="1"/>
  <c r="GR98"/>
  <c r="GV100"/>
  <c r="GZ100" s="1"/>
  <c r="GR100"/>
  <c r="GV102"/>
  <c r="GZ102" s="1"/>
  <c r="GR102"/>
  <c r="GV104"/>
  <c r="GZ104" s="1"/>
  <c r="GR104"/>
  <c r="GV106"/>
  <c r="GZ106" s="1"/>
  <c r="GR106"/>
  <c r="GV108"/>
  <c r="GZ108" s="1"/>
  <c r="GR108"/>
  <c r="GV110"/>
  <c r="GZ110" s="1"/>
  <c r="GR110"/>
  <c r="GV112"/>
  <c r="GZ112" s="1"/>
  <c r="GR112"/>
  <c r="GV114"/>
  <c r="GZ114" s="1"/>
  <c r="GR114"/>
  <c r="GV116"/>
  <c r="GZ116" s="1"/>
  <c r="GR116"/>
  <c r="GV118"/>
  <c r="GZ118" s="1"/>
  <c r="GR118"/>
  <c r="GV120"/>
  <c r="GZ120" s="1"/>
  <c r="GR120"/>
  <c r="GV122"/>
  <c r="GZ122" s="1"/>
  <c r="GR122"/>
  <c r="GV124"/>
  <c r="GZ124" s="1"/>
  <c r="GR124"/>
  <c r="GV126"/>
  <c r="GZ126" s="1"/>
  <c r="GR126"/>
  <c r="GV128"/>
  <c r="GZ128" s="1"/>
  <c r="GR128"/>
  <c r="GV130"/>
  <c r="GZ130" s="1"/>
  <c r="GR130"/>
  <c r="GV132"/>
  <c r="GZ132" s="1"/>
  <c r="GR132"/>
  <c r="GV166"/>
  <c r="GZ166" s="1"/>
  <c r="GR166"/>
  <c r="GV168"/>
  <c r="GZ168" s="1"/>
  <c r="GR168"/>
  <c r="GV170"/>
  <c r="GZ170" s="1"/>
  <c r="GR170"/>
  <c r="GV172"/>
  <c r="GZ172" s="1"/>
  <c r="GR172"/>
  <c r="GV174"/>
  <c r="GZ174" s="1"/>
  <c r="GR174"/>
  <c r="GV176"/>
  <c r="GZ176" s="1"/>
  <c r="GR176"/>
  <c r="GV178"/>
  <c r="GZ178" s="1"/>
  <c r="GR178"/>
  <c r="GV180"/>
  <c r="GZ180" s="1"/>
  <c r="GR180"/>
  <c r="GV182"/>
  <c r="GZ182" s="1"/>
  <c r="GR182"/>
  <c r="GV184"/>
  <c r="GZ184" s="1"/>
  <c r="GR184"/>
  <c r="GV186"/>
  <c r="GZ186" s="1"/>
  <c r="GR186"/>
  <c r="GV188"/>
  <c r="GZ188" s="1"/>
  <c r="GR188"/>
  <c r="GV190"/>
  <c r="GZ190" s="1"/>
  <c r="GR190"/>
  <c r="GV192"/>
  <c r="GZ192" s="1"/>
  <c r="GR192"/>
  <c r="GV194"/>
  <c r="GR194"/>
  <c r="GV196"/>
  <c r="GZ196" s="1"/>
  <c r="GR196"/>
  <c r="GV198"/>
  <c r="GR198"/>
  <c r="GV200"/>
  <c r="GZ200" s="1"/>
  <c r="GR200"/>
  <c r="GV202"/>
  <c r="GR202"/>
  <c r="GV204"/>
  <c r="GZ204" s="1"/>
  <c r="GR204"/>
  <c r="GV206"/>
  <c r="GR206"/>
  <c r="GV208"/>
  <c r="GZ208" s="1"/>
  <c r="GR208"/>
  <c r="GV210"/>
  <c r="GR210"/>
  <c r="GV212"/>
  <c r="GZ212" s="1"/>
  <c r="GR212"/>
  <c r="GV214"/>
  <c r="GR214"/>
  <c r="GV216"/>
  <c r="GZ216" s="1"/>
  <c r="GR216"/>
  <c r="GV218"/>
  <c r="GR218"/>
  <c r="GV220"/>
  <c r="GZ220" s="1"/>
  <c r="GR220"/>
  <c r="GV222"/>
  <c r="GR222"/>
  <c r="GV224"/>
  <c r="GZ224" s="1"/>
  <c r="GR224"/>
  <c r="GV226"/>
  <c r="GR226"/>
  <c r="GV228"/>
  <c r="GZ228" s="1"/>
  <c r="GR228"/>
  <c r="GV230"/>
  <c r="GR230"/>
  <c r="GV232"/>
  <c r="GZ232" s="1"/>
  <c r="GR232"/>
  <c r="GV234"/>
  <c r="GR234"/>
  <c r="GV236"/>
  <c r="GZ236" s="1"/>
  <c r="GR236"/>
  <c r="GV238"/>
  <c r="GR238"/>
  <c r="GV240"/>
  <c r="GZ240" s="1"/>
  <c r="GR240"/>
  <c r="GV242"/>
  <c r="GR242"/>
  <c r="GV244"/>
  <c r="GZ244" s="1"/>
  <c r="GR244"/>
  <c r="GV246"/>
  <c r="GR246"/>
  <c r="GV248"/>
  <c r="GZ248" s="1"/>
  <c r="GR248"/>
  <c r="GV250"/>
  <c r="GR250"/>
  <c r="GV252"/>
  <c r="GZ252" s="1"/>
  <c r="GR252"/>
  <c r="GV254"/>
  <c r="GR254"/>
  <c r="GV256"/>
  <c r="GZ256" s="1"/>
  <c r="GR256"/>
  <c r="GV258"/>
  <c r="GR258"/>
  <c r="GV260"/>
  <c r="GZ260" s="1"/>
  <c r="GR260"/>
  <c r="GV262"/>
  <c r="GR262"/>
  <c r="GR264"/>
  <c r="GV264"/>
  <c r="GV298"/>
  <c r="GZ298" s="1"/>
  <c r="GR298"/>
  <c r="GV300"/>
  <c r="GZ300" s="1"/>
  <c r="GR300"/>
  <c r="GV302"/>
  <c r="GZ302" s="1"/>
  <c r="GR302"/>
  <c r="GV304"/>
  <c r="GZ304" s="1"/>
  <c r="GR304"/>
  <c r="GV306"/>
  <c r="GZ306" s="1"/>
  <c r="GR306"/>
  <c r="GV308"/>
  <c r="GZ308" s="1"/>
  <c r="GR308"/>
  <c r="GV310"/>
  <c r="GZ310" s="1"/>
  <c r="GR310"/>
  <c r="GV312"/>
  <c r="GZ312" s="1"/>
  <c r="GR312"/>
  <c r="GV314"/>
  <c r="GZ314" s="1"/>
  <c r="GR314"/>
  <c r="GV316"/>
  <c r="GZ316" s="1"/>
  <c r="GR316"/>
  <c r="GV318"/>
  <c r="GZ318" s="1"/>
  <c r="GR318"/>
  <c r="GV320"/>
  <c r="GZ320" s="1"/>
  <c r="GR320"/>
  <c r="GV322"/>
  <c r="GZ322" s="1"/>
  <c r="GR322"/>
  <c r="GV324"/>
  <c r="GZ324" s="1"/>
  <c r="GR324"/>
  <c r="GV326"/>
  <c r="GZ326" s="1"/>
  <c r="GR326"/>
  <c r="GV328"/>
  <c r="GZ328" s="1"/>
  <c r="GR328"/>
  <c r="GV330"/>
  <c r="GZ330" s="1"/>
  <c r="GR330"/>
  <c r="GV332"/>
  <c r="GZ332" s="1"/>
  <c r="GR332"/>
  <c r="GV334"/>
  <c r="GZ334" s="1"/>
  <c r="GR334"/>
  <c r="GV336"/>
  <c r="GZ336" s="1"/>
  <c r="GR336"/>
  <c r="GV338"/>
  <c r="GZ338" s="1"/>
  <c r="GR338"/>
  <c r="GV340"/>
  <c r="GZ340" s="1"/>
  <c r="GR340"/>
  <c r="GV342"/>
  <c r="GZ342" s="1"/>
  <c r="GR342"/>
  <c r="GV344"/>
  <c r="GZ344" s="1"/>
  <c r="GR344"/>
  <c r="GV346"/>
  <c r="GZ346" s="1"/>
  <c r="GR346"/>
  <c r="GV348"/>
  <c r="GZ348" s="1"/>
  <c r="GR348"/>
  <c r="GV350"/>
  <c r="GZ350" s="1"/>
  <c r="GR350"/>
  <c r="GV352"/>
  <c r="GZ352" s="1"/>
  <c r="GR352"/>
  <c r="GV354"/>
  <c r="GZ354" s="1"/>
  <c r="GR354"/>
  <c r="GV356"/>
  <c r="GZ356" s="1"/>
  <c r="GR356"/>
  <c r="GV358"/>
  <c r="GZ358" s="1"/>
  <c r="GR358"/>
  <c r="GV360"/>
  <c r="GZ360" s="1"/>
  <c r="GR360"/>
  <c r="GV362"/>
  <c r="GZ362" s="1"/>
  <c r="GR362"/>
  <c r="GV364"/>
  <c r="GZ364" s="1"/>
  <c r="GR364"/>
  <c r="GV366"/>
  <c r="GZ366" s="1"/>
  <c r="GR366"/>
  <c r="GV368"/>
  <c r="GZ368" s="1"/>
  <c r="GR368"/>
  <c r="GV370"/>
  <c r="GZ370" s="1"/>
  <c r="GR370"/>
  <c r="GV372"/>
  <c r="GZ372" s="1"/>
  <c r="GR372"/>
  <c r="GV374"/>
  <c r="GZ374" s="1"/>
  <c r="GR374"/>
  <c r="GV376"/>
  <c r="GZ376" s="1"/>
  <c r="GR376"/>
  <c r="GV378"/>
  <c r="GZ378" s="1"/>
  <c r="GR378"/>
  <c r="GV380"/>
  <c r="GZ380" s="1"/>
  <c r="GR380"/>
  <c r="GV382"/>
  <c r="GZ382" s="1"/>
  <c r="GR382"/>
  <c r="GV384"/>
  <c r="GZ384" s="1"/>
  <c r="GR384"/>
  <c r="GV386"/>
  <c r="GZ386" s="1"/>
  <c r="GR386"/>
  <c r="GV388"/>
  <c r="GZ388" s="1"/>
  <c r="GR388"/>
  <c r="GV390"/>
  <c r="GZ390" s="1"/>
  <c r="GR390"/>
  <c r="GV392"/>
  <c r="GZ392" s="1"/>
  <c r="GR392"/>
  <c r="GV394"/>
  <c r="GZ394" s="1"/>
  <c r="GR394"/>
  <c r="GV396"/>
  <c r="GZ396" s="1"/>
  <c r="GR396"/>
  <c r="GV398"/>
  <c r="GZ398" s="1"/>
  <c r="GR398"/>
  <c r="GV400"/>
  <c r="GZ400" s="1"/>
  <c r="GR400"/>
  <c r="GV402"/>
  <c r="GZ402" s="1"/>
  <c r="GR402"/>
  <c r="GV404"/>
  <c r="GZ404" s="1"/>
  <c r="GR404"/>
  <c r="GV406"/>
  <c r="GZ406" s="1"/>
  <c r="GR406"/>
  <c r="GV408"/>
  <c r="GZ408" s="1"/>
  <c r="GR408"/>
  <c r="GV410"/>
  <c r="GZ410" s="1"/>
  <c r="GR410"/>
  <c r="GV412"/>
  <c r="GZ412" s="1"/>
  <c r="GR412"/>
  <c r="GV414"/>
  <c r="GZ414" s="1"/>
  <c r="GR414"/>
  <c r="GV416"/>
  <c r="GZ416" s="1"/>
  <c r="GR416"/>
  <c r="GV418"/>
  <c r="GZ418" s="1"/>
  <c r="GR418"/>
  <c r="GV420"/>
  <c r="GZ420" s="1"/>
  <c r="GR420"/>
  <c r="GV422"/>
  <c r="GZ422" s="1"/>
  <c r="GR422"/>
  <c r="GV424"/>
  <c r="GZ424" s="1"/>
  <c r="GR424"/>
  <c r="GV426"/>
  <c r="GZ426" s="1"/>
  <c r="GR426"/>
  <c r="GV428"/>
  <c r="GZ428" s="1"/>
  <c r="GR428"/>
  <c r="GV430"/>
  <c r="GZ430" s="1"/>
  <c r="GR430"/>
  <c r="GV432"/>
  <c r="GZ432" s="1"/>
  <c r="GR432"/>
  <c r="GV434"/>
  <c r="GZ434" s="1"/>
  <c r="GR434"/>
  <c r="GV436"/>
  <c r="GZ436" s="1"/>
  <c r="GR436"/>
  <c r="GV438"/>
  <c r="GZ438" s="1"/>
  <c r="GR438"/>
  <c r="GV440"/>
  <c r="GZ440" s="1"/>
  <c r="GR440"/>
  <c r="GV442"/>
  <c r="GZ442" s="1"/>
  <c r="GR442"/>
  <c r="GV444"/>
  <c r="GZ444" s="1"/>
  <c r="GR444"/>
  <c r="GV448"/>
  <c r="GZ448" s="1"/>
  <c r="GR448"/>
  <c r="GV494"/>
  <c r="GZ494" s="1"/>
  <c r="GR494"/>
  <c r="GV496"/>
  <c r="GZ496" s="1"/>
  <c r="GR496"/>
  <c r="GV498"/>
  <c r="GZ498" s="1"/>
  <c r="GR498"/>
  <c r="GV500"/>
  <c r="GZ500" s="1"/>
  <c r="GR500"/>
  <c r="GV502"/>
  <c r="GZ502" s="1"/>
  <c r="GR502"/>
  <c r="GV504"/>
  <c r="GZ504" s="1"/>
  <c r="GR504"/>
  <c r="GV506"/>
  <c r="GZ506" s="1"/>
  <c r="GR506"/>
  <c r="GV508"/>
  <c r="GZ508" s="1"/>
  <c r="GR508"/>
  <c r="GU9"/>
  <c r="GY9" s="1"/>
  <c r="GQ9"/>
  <c r="GU11"/>
  <c r="GY11" s="1"/>
  <c r="GQ11"/>
  <c r="GU13"/>
  <c r="GY13" s="1"/>
  <c r="GQ13"/>
  <c r="GU15"/>
  <c r="GY15" s="1"/>
  <c r="GQ15"/>
  <c r="GU17"/>
  <c r="GY17" s="1"/>
  <c r="GQ17"/>
  <c r="GU20"/>
  <c r="GQ20"/>
  <c r="GU22"/>
  <c r="GY22" s="1"/>
  <c r="GQ22"/>
  <c r="GU24"/>
  <c r="GQ24"/>
  <c r="GU26"/>
  <c r="GY26" s="1"/>
  <c r="GQ26"/>
  <c r="GU28"/>
  <c r="GQ28"/>
  <c r="GU30"/>
  <c r="GY30" s="1"/>
  <c r="GQ30"/>
  <c r="GU33"/>
  <c r="GY33" s="1"/>
  <c r="GQ33"/>
  <c r="GU36"/>
  <c r="GY36" s="1"/>
  <c r="GQ36"/>
  <c r="GU38"/>
  <c r="GY38" s="1"/>
  <c r="GQ38"/>
  <c r="GU40"/>
  <c r="GY40" s="1"/>
  <c r="GQ40"/>
  <c r="GU42"/>
  <c r="GY42" s="1"/>
  <c r="GQ42"/>
  <c r="GU44"/>
  <c r="GY44" s="1"/>
  <c r="GQ44"/>
  <c r="GU46"/>
  <c r="GY46" s="1"/>
  <c r="GQ46"/>
  <c r="GU48"/>
  <c r="GY48" s="1"/>
  <c r="GQ48"/>
  <c r="GU50"/>
  <c r="GY50" s="1"/>
  <c r="GQ50"/>
  <c r="GU84"/>
  <c r="GQ84"/>
  <c r="GU86"/>
  <c r="GY86" s="1"/>
  <c r="GQ86"/>
  <c r="GU88"/>
  <c r="GY88" s="1"/>
  <c r="GQ88"/>
  <c r="GU90"/>
  <c r="GY90" s="1"/>
  <c r="GQ90"/>
  <c r="GU92"/>
  <c r="GY92" s="1"/>
  <c r="GQ92"/>
  <c r="GU94"/>
  <c r="GY94" s="1"/>
  <c r="GQ94"/>
  <c r="GU96"/>
  <c r="GY96" s="1"/>
  <c r="GQ96"/>
  <c r="GU98"/>
  <c r="GY98" s="1"/>
  <c r="GQ98"/>
  <c r="GU100"/>
  <c r="GY100" s="1"/>
  <c r="GQ100"/>
  <c r="GU102"/>
  <c r="GY102" s="1"/>
  <c r="GQ102"/>
  <c r="GU104"/>
  <c r="GY104" s="1"/>
  <c r="GQ104"/>
  <c r="GU106"/>
  <c r="GY106" s="1"/>
  <c r="GQ106"/>
  <c r="GU108"/>
  <c r="GY108" s="1"/>
  <c r="GQ108"/>
  <c r="GU110"/>
  <c r="GY110" s="1"/>
  <c r="GQ110"/>
  <c r="GU112"/>
  <c r="GY112" s="1"/>
  <c r="GQ112"/>
  <c r="GU114"/>
  <c r="GY114" s="1"/>
  <c r="GQ114"/>
  <c r="GU116"/>
  <c r="GY116" s="1"/>
  <c r="GQ116"/>
  <c r="GU118"/>
  <c r="GY118" s="1"/>
  <c r="GQ118"/>
  <c r="GU120"/>
  <c r="GY120" s="1"/>
  <c r="GQ120"/>
  <c r="GU122"/>
  <c r="GY122" s="1"/>
  <c r="GQ122"/>
  <c r="GU124"/>
  <c r="GY124" s="1"/>
  <c r="GQ124"/>
  <c r="GU126"/>
  <c r="GY126" s="1"/>
  <c r="GQ126"/>
  <c r="GU128"/>
  <c r="GY128" s="1"/>
  <c r="GQ128"/>
  <c r="GU130"/>
  <c r="GY130" s="1"/>
  <c r="GQ130"/>
  <c r="GU132"/>
  <c r="GY132" s="1"/>
  <c r="GQ132"/>
  <c r="GU188"/>
  <c r="GY188" s="1"/>
  <c r="GQ188"/>
  <c r="GU190"/>
  <c r="GY190" s="1"/>
  <c r="GQ190"/>
  <c r="GU192"/>
  <c r="GY192" s="1"/>
  <c r="GQ192"/>
  <c r="GU194"/>
  <c r="GY194" s="1"/>
  <c r="GQ194"/>
  <c r="GU196"/>
  <c r="GY196" s="1"/>
  <c r="GQ196"/>
  <c r="GU198"/>
  <c r="GY198" s="1"/>
  <c r="GQ198"/>
  <c r="GU200"/>
  <c r="GY200" s="1"/>
  <c r="GQ200"/>
  <c r="GU202"/>
  <c r="GY202" s="1"/>
  <c r="GQ202"/>
  <c r="GU204"/>
  <c r="GY204" s="1"/>
  <c r="GQ204"/>
  <c r="GU206"/>
  <c r="GY206" s="1"/>
  <c r="GQ206"/>
  <c r="GU208"/>
  <c r="GY208" s="1"/>
  <c r="GQ208"/>
  <c r="GU210"/>
  <c r="GY210" s="1"/>
  <c r="GQ210"/>
  <c r="GU212"/>
  <c r="GY212" s="1"/>
  <c r="GQ212"/>
  <c r="GU214"/>
  <c r="GY214" s="1"/>
  <c r="GQ214"/>
  <c r="GU216"/>
  <c r="GY216" s="1"/>
  <c r="GQ216"/>
  <c r="GU218"/>
  <c r="GY218" s="1"/>
  <c r="GQ218"/>
  <c r="GU220"/>
  <c r="GY220" s="1"/>
  <c r="GQ220"/>
  <c r="GU222"/>
  <c r="GY222" s="1"/>
  <c r="GQ222"/>
  <c r="GU224"/>
  <c r="GY224" s="1"/>
  <c r="GQ224"/>
  <c r="GU226"/>
  <c r="GY226" s="1"/>
  <c r="GQ226"/>
  <c r="GU228"/>
  <c r="GY228" s="1"/>
  <c r="GQ228"/>
  <c r="GU230"/>
  <c r="GY230" s="1"/>
  <c r="GQ230"/>
  <c r="GU232"/>
  <c r="GY232" s="1"/>
  <c r="GQ232"/>
  <c r="GU234"/>
  <c r="GY234" s="1"/>
  <c r="GQ234"/>
  <c r="GU236"/>
  <c r="GY236" s="1"/>
  <c r="GQ236"/>
  <c r="GU238"/>
  <c r="GY238" s="1"/>
  <c r="GQ238"/>
  <c r="GU240"/>
  <c r="GY240" s="1"/>
  <c r="GQ240"/>
  <c r="GU242"/>
  <c r="GY242" s="1"/>
  <c r="GQ242"/>
  <c r="GU244"/>
  <c r="GY244" s="1"/>
  <c r="GQ244"/>
  <c r="GU246"/>
  <c r="GY246" s="1"/>
  <c r="GQ246"/>
  <c r="GU248"/>
  <c r="GY248" s="1"/>
  <c r="GQ248"/>
  <c r="GU250"/>
  <c r="GY250" s="1"/>
  <c r="GQ250"/>
  <c r="GU252"/>
  <c r="GY252" s="1"/>
  <c r="GQ252"/>
  <c r="GU254"/>
  <c r="GY254" s="1"/>
  <c r="GQ254"/>
  <c r="GU256"/>
  <c r="GY256" s="1"/>
  <c r="GQ256"/>
  <c r="GU258"/>
  <c r="GY258" s="1"/>
  <c r="GQ258"/>
  <c r="GU260"/>
  <c r="GY260" s="1"/>
  <c r="GQ260"/>
  <c r="GU262"/>
  <c r="GY262" s="1"/>
  <c r="GQ262"/>
  <c r="GQ264"/>
  <c r="GU264"/>
  <c r="GU298"/>
  <c r="GY298" s="1"/>
  <c r="GQ298"/>
  <c r="GU300"/>
  <c r="GY300" s="1"/>
  <c r="GQ300"/>
  <c r="GU302"/>
  <c r="GY302" s="1"/>
  <c r="GQ302"/>
  <c r="GU304"/>
  <c r="GY304" s="1"/>
  <c r="GQ304"/>
  <c r="GU306"/>
  <c r="GY306" s="1"/>
  <c r="GQ306"/>
  <c r="GU308"/>
  <c r="GY308" s="1"/>
  <c r="GQ308"/>
  <c r="GU310"/>
  <c r="GY310" s="1"/>
  <c r="GQ310"/>
  <c r="GU312"/>
  <c r="GY312" s="1"/>
  <c r="GQ312"/>
  <c r="GU314"/>
  <c r="GY314" s="1"/>
  <c r="GQ314"/>
  <c r="GU316"/>
  <c r="GY316" s="1"/>
  <c r="GQ316"/>
  <c r="GU318"/>
  <c r="GY318" s="1"/>
  <c r="GQ318"/>
  <c r="GU320"/>
  <c r="GY320" s="1"/>
  <c r="GQ320"/>
  <c r="GU322"/>
  <c r="GY322" s="1"/>
  <c r="GQ322"/>
  <c r="GU324"/>
  <c r="GY324" s="1"/>
  <c r="GQ324"/>
  <c r="GU326"/>
  <c r="GY326" s="1"/>
  <c r="GQ326"/>
  <c r="GU328"/>
  <c r="GY328" s="1"/>
  <c r="GQ328"/>
  <c r="GU330"/>
  <c r="GY330" s="1"/>
  <c r="GQ330"/>
  <c r="GU332"/>
  <c r="GY332" s="1"/>
  <c r="GQ332"/>
  <c r="GU334"/>
  <c r="GY334" s="1"/>
  <c r="GQ334"/>
  <c r="GU336"/>
  <c r="GY336" s="1"/>
  <c r="GQ336"/>
  <c r="GU338"/>
  <c r="GY338" s="1"/>
  <c r="GQ338"/>
  <c r="GU340"/>
  <c r="GY340" s="1"/>
  <c r="GQ340"/>
  <c r="GU342"/>
  <c r="GY342" s="1"/>
  <c r="GQ342"/>
  <c r="GU344"/>
  <c r="GY344" s="1"/>
  <c r="GQ344"/>
  <c r="GU346"/>
  <c r="GY346" s="1"/>
  <c r="GQ346"/>
  <c r="GU348"/>
  <c r="GY348" s="1"/>
  <c r="GQ348"/>
  <c r="GU350"/>
  <c r="GY350" s="1"/>
  <c r="GQ350"/>
  <c r="GU352"/>
  <c r="GY352" s="1"/>
  <c r="GQ352"/>
  <c r="GU354"/>
  <c r="GY354" s="1"/>
  <c r="GQ354"/>
  <c r="GU356"/>
  <c r="GY356" s="1"/>
  <c r="GQ356"/>
  <c r="GU358"/>
  <c r="GY358" s="1"/>
  <c r="GQ358"/>
  <c r="GU360"/>
  <c r="GY360" s="1"/>
  <c r="GQ360"/>
  <c r="GU362"/>
  <c r="GY362" s="1"/>
  <c r="GQ362"/>
  <c r="GU364"/>
  <c r="GY364" s="1"/>
  <c r="GQ364"/>
  <c r="GU366"/>
  <c r="GY366" s="1"/>
  <c r="GQ366"/>
  <c r="GU368"/>
  <c r="GY368" s="1"/>
  <c r="GQ368"/>
  <c r="GU370"/>
  <c r="GY370" s="1"/>
  <c r="GQ370"/>
  <c r="GU372"/>
  <c r="GY372" s="1"/>
  <c r="GQ372"/>
  <c r="GU374"/>
  <c r="GY374" s="1"/>
  <c r="GQ374"/>
  <c r="GU376"/>
  <c r="GY376" s="1"/>
  <c r="GQ376"/>
  <c r="GU378"/>
  <c r="GY378" s="1"/>
  <c r="GQ378"/>
  <c r="GU380"/>
  <c r="GY380" s="1"/>
  <c r="GQ380"/>
  <c r="GU382"/>
  <c r="GY382" s="1"/>
  <c r="GQ382"/>
  <c r="GU384"/>
  <c r="GY384" s="1"/>
  <c r="GQ384"/>
  <c r="GU386"/>
  <c r="GY386" s="1"/>
  <c r="GQ386"/>
  <c r="GU388"/>
  <c r="GY388" s="1"/>
  <c r="GQ388"/>
  <c r="GU390"/>
  <c r="GY390" s="1"/>
  <c r="GQ390"/>
  <c r="GU392"/>
  <c r="GY392" s="1"/>
  <c r="GQ392"/>
  <c r="GU394"/>
  <c r="GY394" s="1"/>
  <c r="GQ394"/>
  <c r="GU396"/>
  <c r="GY396" s="1"/>
  <c r="GQ396"/>
  <c r="GU398"/>
  <c r="GY398" s="1"/>
  <c r="GQ398"/>
  <c r="GU400"/>
  <c r="GY400" s="1"/>
  <c r="GQ400"/>
  <c r="GU402"/>
  <c r="GY402" s="1"/>
  <c r="GQ402"/>
  <c r="GU404"/>
  <c r="GY404" s="1"/>
  <c r="GQ404"/>
  <c r="GU406"/>
  <c r="GY406" s="1"/>
  <c r="GQ406"/>
  <c r="GU408"/>
  <c r="GY408" s="1"/>
  <c r="GQ408"/>
  <c r="GU410"/>
  <c r="GY410" s="1"/>
  <c r="GQ410"/>
  <c r="GU412"/>
  <c r="GY412" s="1"/>
  <c r="GQ412"/>
  <c r="GU414"/>
  <c r="GY414" s="1"/>
  <c r="GQ414"/>
  <c r="GU416"/>
  <c r="GY416" s="1"/>
  <c r="GQ416"/>
  <c r="GU418"/>
  <c r="GY418" s="1"/>
  <c r="GQ418"/>
  <c r="GU420"/>
  <c r="GY420" s="1"/>
  <c r="GQ420"/>
  <c r="GU422"/>
  <c r="GY422" s="1"/>
  <c r="GQ422"/>
  <c r="GU424"/>
  <c r="GY424" s="1"/>
  <c r="GQ424"/>
  <c r="GU426"/>
  <c r="GY426" s="1"/>
  <c r="GQ426"/>
  <c r="GU428"/>
  <c r="GY428" s="1"/>
  <c r="GQ428"/>
  <c r="GU430"/>
  <c r="GY430" s="1"/>
  <c r="GQ430"/>
  <c r="GU432"/>
  <c r="GY432" s="1"/>
  <c r="GQ432"/>
  <c r="GU434"/>
  <c r="GY434" s="1"/>
  <c r="GQ434"/>
  <c r="GU436"/>
  <c r="GY436" s="1"/>
  <c r="GQ436"/>
  <c r="GU438"/>
  <c r="GY438" s="1"/>
  <c r="GQ438"/>
  <c r="GU440"/>
  <c r="GY440" s="1"/>
  <c r="GQ440"/>
  <c r="GU442"/>
  <c r="GY442" s="1"/>
  <c r="GQ442"/>
  <c r="GU444"/>
  <c r="GY444" s="1"/>
  <c r="GQ444"/>
  <c r="GU446"/>
  <c r="GY446" s="1"/>
  <c r="GQ446"/>
  <c r="GU448"/>
  <c r="GY448" s="1"/>
  <c r="GQ448"/>
  <c r="GU492"/>
  <c r="GY492" s="1"/>
  <c r="GQ492"/>
  <c r="GU494"/>
  <c r="GY494" s="1"/>
  <c r="GQ494"/>
  <c r="GU496"/>
  <c r="GY496" s="1"/>
  <c r="GQ496"/>
  <c r="GU498"/>
  <c r="GY498" s="1"/>
  <c r="GQ498"/>
  <c r="GU500"/>
  <c r="GY500" s="1"/>
  <c r="GQ500"/>
  <c r="GU502"/>
  <c r="GY502" s="1"/>
  <c r="GQ502"/>
  <c r="GU504"/>
  <c r="GY504" s="1"/>
  <c r="GQ504"/>
  <c r="GU506"/>
  <c r="GY506" s="1"/>
  <c r="GQ506"/>
  <c r="GU508"/>
  <c r="GY508" s="1"/>
  <c r="GQ508"/>
  <c r="DF491"/>
  <c r="CB491" s="1"/>
  <c r="BL497"/>
  <c r="HJ185"/>
  <c r="HI83"/>
  <c r="DE169"/>
  <c r="DE173"/>
  <c r="DE177"/>
  <c r="DE181"/>
  <c r="DE185"/>
  <c r="HJ264"/>
  <c r="HJ9"/>
  <c r="HJ13"/>
  <c r="HJ17"/>
  <c r="HJ22"/>
  <c r="HJ26"/>
  <c r="HJ30"/>
  <c r="HJ36"/>
  <c r="HJ44"/>
  <c r="HJ48"/>
  <c r="HJ89"/>
  <c r="HJ93"/>
  <c r="HJ97"/>
  <c r="HJ101"/>
  <c r="HJ105"/>
  <c r="HJ109"/>
  <c r="HJ113"/>
  <c r="HJ117"/>
  <c r="HJ121"/>
  <c r="HJ125"/>
  <c r="HJ129"/>
  <c r="HJ133"/>
  <c r="HJ187"/>
  <c r="HJ191"/>
  <c r="HJ195"/>
  <c r="HJ199"/>
  <c r="HJ203"/>
  <c r="HJ207"/>
  <c r="HJ211"/>
  <c r="HJ215"/>
  <c r="HJ219"/>
  <c r="HJ223"/>
  <c r="HJ227"/>
  <c r="HJ231"/>
  <c r="HJ235"/>
  <c r="HJ239"/>
  <c r="HJ243"/>
  <c r="HJ247"/>
  <c r="HJ251"/>
  <c r="HJ255"/>
  <c r="HJ259"/>
  <c r="HJ493"/>
  <c r="HJ497"/>
  <c r="HJ501"/>
  <c r="HJ505"/>
  <c r="HI8"/>
  <c r="HI12"/>
  <c r="HI16"/>
  <c r="HI21"/>
  <c r="HI25"/>
  <c r="HI29"/>
  <c r="HI35"/>
  <c r="HI39"/>
  <c r="HI43"/>
  <c r="HI47"/>
  <c r="HI51"/>
  <c r="HI88"/>
  <c r="HI92"/>
  <c r="HI96"/>
  <c r="HI100"/>
  <c r="HI104"/>
  <c r="HI108"/>
  <c r="HI112"/>
  <c r="HI116"/>
  <c r="HI120"/>
  <c r="HI124"/>
  <c r="HI128"/>
  <c r="HI132"/>
  <c r="HI190"/>
  <c r="HI194"/>
  <c r="HI198"/>
  <c r="HI202"/>
  <c r="HI206"/>
  <c r="HI210"/>
  <c r="HI214"/>
  <c r="HI218"/>
  <c r="HI222"/>
  <c r="HI226"/>
  <c r="HI230"/>
  <c r="HI234"/>
  <c r="HI238"/>
  <c r="HI242"/>
  <c r="HI246"/>
  <c r="HI250"/>
  <c r="HI254"/>
  <c r="HI258"/>
  <c r="HI262"/>
  <c r="HI326"/>
  <c r="HI330"/>
  <c r="HI334"/>
  <c r="HI338"/>
  <c r="HI342"/>
  <c r="HI346"/>
  <c r="HI350"/>
  <c r="HI354"/>
  <c r="HI358"/>
  <c r="HI362"/>
  <c r="HI366"/>
  <c r="HI370"/>
  <c r="HI374"/>
  <c r="HI378"/>
  <c r="HI382"/>
  <c r="HI386"/>
  <c r="HI390"/>
  <c r="HI394"/>
  <c r="HI398"/>
  <c r="HI402"/>
  <c r="HI406"/>
  <c r="HI410"/>
  <c r="HI414"/>
  <c r="HI418"/>
  <c r="HI422"/>
  <c r="HI426"/>
  <c r="HI430"/>
  <c r="HI434"/>
  <c r="HI438"/>
  <c r="HI442"/>
  <c r="HI446"/>
  <c r="HI508"/>
  <c r="GJ35"/>
  <c r="GZ35" s="1"/>
  <c r="GJ39"/>
  <c r="GZ39" s="1"/>
  <c r="GZ84"/>
  <c r="GJ134"/>
  <c r="GJ194"/>
  <c r="GJ198"/>
  <c r="GJ202"/>
  <c r="GJ206"/>
  <c r="GJ210"/>
  <c r="GJ214"/>
  <c r="GJ218"/>
  <c r="GJ222"/>
  <c r="GJ226"/>
  <c r="GJ230"/>
  <c r="GJ234"/>
  <c r="GJ238"/>
  <c r="GJ242"/>
  <c r="GJ246"/>
  <c r="GJ250"/>
  <c r="GJ254"/>
  <c r="GJ258"/>
  <c r="GJ262"/>
  <c r="GJ446"/>
  <c r="DF497"/>
  <c r="CB497" s="1"/>
  <c r="DH497" s="1"/>
  <c r="DF501"/>
  <c r="CB501" s="1"/>
  <c r="DH501" s="1"/>
  <c r="DF505"/>
  <c r="CB505" s="1"/>
  <c r="DH505" s="1"/>
  <c r="DE8"/>
  <c r="GI8"/>
  <c r="DE12"/>
  <c r="GI12"/>
  <c r="DE16"/>
  <c r="GI16"/>
  <c r="DE21"/>
  <c r="DE25"/>
  <c r="DE29"/>
  <c r="DE35"/>
  <c r="DE39"/>
  <c r="DE43"/>
  <c r="DE47"/>
  <c r="DE51"/>
  <c r="GY84"/>
  <c r="DE86"/>
  <c r="DE90"/>
  <c r="DE94"/>
  <c r="DE98"/>
  <c r="DE102"/>
  <c r="DE106"/>
  <c r="DE110"/>
  <c r="DE114"/>
  <c r="DE118"/>
  <c r="DE122"/>
  <c r="GI122"/>
  <c r="DE126"/>
  <c r="GI126"/>
  <c r="DE130"/>
  <c r="GI130"/>
  <c r="DE188"/>
  <c r="DE192"/>
  <c r="DE196"/>
  <c r="DE200"/>
  <c r="DE204"/>
  <c r="DE208"/>
  <c r="DE212"/>
  <c r="DE216"/>
  <c r="DE220"/>
  <c r="DE224"/>
  <c r="DE228"/>
  <c r="DE232"/>
  <c r="DE236"/>
  <c r="DE240"/>
  <c r="DE244"/>
  <c r="DE248"/>
  <c r="DE252"/>
  <c r="DE256"/>
  <c r="DE260"/>
  <c r="DE264"/>
  <c r="GI264"/>
  <c r="DE300"/>
  <c r="DE304"/>
  <c r="DE308"/>
  <c r="DE312"/>
  <c r="DE316"/>
  <c r="DE320"/>
  <c r="DE324"/>
  <c r="DE328"/>
  <c r="DE332"/>
  <c r="DE336"/>
  <c r="DE340"/>
  <c r="DE344"/>
  <c r="DE348"/>
  <c r="DE352"/>
  <c r="DE356"/>
  <c r="DE360"/>
  <c r="DE364"/>
  <c r="DE368"/>
  <c r="DE372"/>
  <c r="DE376"/>
  <c r="DE380"/>
  <c r="DE384"/>
  <c r="DE388"/>
  <c r="DE392"/>
  <c r="DE396"/>
  <c r="DE400"/>
  <c r="DE404"/>
  <c r="DE408"/>
  <c r="DE412"/>
  <c r="DE416"/>
  <c r="DE420"/>
  <c r="DE424"/>
  <c r="DE428"/>
  <c r="DE432"/>
  <c r="DE436"/>
  <c r="DE440"/>
  <c r="DE444"/>
  <c r="DE448"/>
  <c r="DE494"/>
  <c r="CA494" s="1"/>
  <c r="DG494" s="1"/>
  <c r="DE498"/>
  <c r="CA498" s="1"/>
  <c r="DE502"/>
  <c r="GV134"/>
  <c r="GZ134" s="1"/>
  <c r="GV158"/>
  <c r="GZ158" s="1"/>
  <c r="GV160"/>
  <c r="GZ160" s="1"/>
  <c r="GV162"/>
  <c r="GZ162" s="1"/>
  <c r="GV164"/>
  <c r="GZ164" s="1"/>
  <c r="GU134"/>
  <c r="GY134" s="1"/>
  <c r="GJ11"/>
  <c r="GJ15"/>
  <c r="DF265"/>
  <c r="CB265" s="1"/>
  <c r="GJ265"/>
  <c r="GZ265" s="1"/>
  <c r="DF496"/>
  <c r="CB496" s="1"/>
  <c r="DH496" s="1"/>
  <c r="DF500"/>
  <c r="CB500" s="1"/>
  <c r="DH500" s="1"/>
  <c r="DF504"/>
  <c r="CB504" s="1"/>
  <c r="DH504" s="1"/>
  <c r="DF508"/>
  <c r="CB508" s="1"/>
  <c r="DH508" s="1"/>
  <c r="DE11"/>
  <c r="DE15"/>
  <c r="DE20"/>
  <c r="GI20"/>
  <c r="DE24"/>
  <c r="GI24"/>
  <c r="DE28"/>
  <c r="GI28"/>
  <c r="DE33"/>
  <c r="DE38"/>
  <c r="DE42"/>
  <c r="DE46"/>
  <c r="DE50"/>
  <c r="DE85"/>
  <c r="GI85"/>
  <c r="DE89"/>
  <c r="GI89"/>
  <c r="DE93"/>
  <c r="GI93"/>
  <c r="DE97"/>
  <c r="GI97"/>
  <c r="DE101"/>
  <c r="GI101"/>
  <c r="DE105"/>
  <c r="GI105"/>
  <c r="DE109"/>
  <c r="GI109"/>
  <c r="DE113"/>
  <c r="GI113"/>
  <c r="DE117"/>
  <c r="GI117"/>
  <c r="DE121"/>
  <c r="GI121"/>
  <c r="DE125"/>
  <c r="GI125"/>
  <c r="DE129"/>
  <c r="GI129"/>
  <c r="DE133"/>
  <c r="GI133"/>
  <c r="DE187"/>
  <c r="DE191"/>
  <c r="DE195"/>
  <c r="DE199"/>
  <c r="DE203"/>
  <c r="DE207"/>
  <c r="DE211"/>
  <c r="DE215"/>
  <c r="DE219"/>
  <c r="DE223"/>
  <c r="DE227"/>
  <c r="DE231"/>
  <c r="DE235"/>
  <c r="DE239"/>
  <c r="DE243"/>
  <c r="DE247"/>
  <c r="DE251"/>
  <c r="DE255"/>
  <c r="DE259"/>
  <c r="DE263"/>
  <c r="DE299"/>
  <c r="DE303"/>
  <c r="DE307"/>
  <c r="DE311"/>
  <c r="DE315"/>
  <c r="DE319"/>
  <c r="DE323"/>
  <c r="DE327"/>
  <c r="DE331"/>
  <c r="DE335"/>
  <c r="DE339"/>
  <c r="DE343"/>
  <c r="DE347"/>
  <c r="DE351"/>
  <c r="DE355"/>
  <c r="DE359"/>
  <c r="DE363"/>
  <c r="DE367"/>
  <c r="DE371"/>
  <c r="DE375"/>
  <c r="DE379"/>
  <c r="DE383"/>
  <c r="DE387"/>
  <c r="DE391"/>
  <c r="DE395"/>
  <c r="DE399"/>
  <c r="DE403"/>
  <c r="DE407"/>
  <c r="DE411"/>
  <c r="DE415"/>
  <c r="DE419"/>
  <c r="DE423"/>
  <c r="DE427"/>
  <c r="DE431"/>
  <c r="DE435"/>
  <c r="DE439"/>
  <c r="DE443"/>
  <c r="DE447"/>
  <c r="DE493"/>
  <c r="DE497"/>
  <c r="CA497" s="1"/>
  <c r="DE501"/>
  <c r="CA501" s="1"/>
  <c r="DG501" s="1"/>
  <c r="DE505"/>
  <c r="CA505" s="1"/>
  <c r="DG505" s="1"/>
  <c r="HI186"/>
  <c r="HI185"/>
  <c r="DE179"/>
  <c r="DE171"/>
  <c r="DE168"/>
  <c r="DE172"/>
  <c r="DE176"/>
  <c r="DE180"/>
  <c r="DE184"/>
  <c r="GI156"/>
  <c r="GU156"/>
  <c r="GY156" s="1"/>
  <c r="GI157"/>
  <c r="GU157"/>
  <c r="GY157" s="1"/>
  <c r="DN186"/>
  <c r="DP186" s="1"/>
  <c r="HJ186" s="1"/>
  <c r="DM157"/>
  <c r="DM180"/>
  <c r="DE167"/>
  <c r="DE175"/>
  <c r="DE183"/>
  <c r="GQ186"/>
  <c r="GU186"/>
  <c r="GY186" s="1"/>
  <c r="DM168"/>
  <c r="DM176"/>
  <c r="DM184"/>
  <c r="GU165"/>
  <c r="GY165" s="1"/>
  <c r="GI165"/>
  <c r="GU173"/>
  <c r="GY173" s="1"/>
  <c r="GI173"/>
  <c r="GU181"/>
  <c r="GY181" s="1"/>
  <c r="GI181"/>
  <c r="GU166"/>
  <c r="GY166" s="1"/>
  <c r="GI166"/>
  <c r="GU170"/>
  <c r="GY170" s="1"/>
  <c r="GI170"/>
  <c r="GU174"/>
  <c r="GY174" s="1"/>
  <c r="GI174"/>
  <c r="GU178"/>
  <c r="GY178" s="1"/>
  <c r="GI178"/>
  <c r="GU182"/>
  <c r="GY182" s="1"/>
  <c r="GI182"/>
  <c r="GU167"/>
  <c r="GY167" s="1"/>
  <c r="GI167"/>
  <c r="GU169"/>
  <c r="GY169" s="1"/>
  <c r="GI169"/>
  <c r="GI171"/>
  <c r="GU171"/>
  <c r="GY171" s="1"/>
  <c r="GU175"/>
  <c r="GY175" s="1"/>
  <c r="GI175"/>
  <c r="GU177"/>
  <c r="GY177" s="1"/>
  <c r="GI177"/>
  <c r="GI179"/>
  <c r="GU179"/>
  <c r="GY179" s="1"/>
  <c r="GU183"/>
  <c r="GY183" s="1"/>
  <c r="GI183"/>
  <c r="GU185"/>
  <c r="GY185" s="1"/>
  <c r="GI185"/>
  <c r="GU164"/>
  <c r="GY164" s="1"/>
  <c r="GI164"/>
  <c r="GU168"/>
  <c r="GY168" s="1"/>
  <c r="GI168"/>
  <c r="GU172"/>
  <c r="GY172" s="1"/>
  <c r="GI172"/>
  <c r="GU176"/>
  <c r="GY176" s="1"/>
  <c r="GI176"/>
  <c r="GU180"/>
  <c r="GY180" s="1"/>
  <c r="GI180"/>
  <c r="GU184"/>
  <c r="GY184" s="1"/>
  <c r="GI184"/>
  <c r="DO168"/>
  <c r="DO172"/>
  <c r="DO176"/>
  <c r="DO180"/>
  <c r="DO184"/>
  <c r="GJ136"/>
  <c r="GV136"/>
  <c r="GZ136" s="1"/>
  <c r="GJ140"/>
  <c r="GV140"/>
  <c r="GZ140" s="1"/>
  <c r="GJ144"/>
  <c r="GV144"/>
  <c r="GZ144" s="1"/>
  <c r="GJ148"/>
  <c r="GV148"/>
  <c r="GZ148" s="1"/>
  <c r="GJ152"/>
  <c r="GV152"/>
  <c r="GZ152" s="1"/>
  <c r="GJ156"/>
  <c r="GV156"/>
  <c r="GZ156" s="1"/>
  <c r="GJ137"/>
  <c r="GV137"/>
  <c r="GZ137" s="1"/>
  <c r="GJ141"/>
  <c r="GV141"/>
  <c r="GZ141" s="1"/>
  <c r="GJ145"/>
  <c r="GV145"/>
  <c r="GZ145" s="1"/>
  <c r="GJ149"/>
  <c r="GV149"/>
  <c r="GZ149" s="1"/>
  <c r="GJ153"/>
  <c r="GV153"/>
  <c r="GZ153" s="1"/>
  <c r="GJ157"/>
  <c r="GV157"/>
  <c r="GZ157" s="1"/>
  <c r="GJ138"/>
  <c r="GV138"/>
  <c r="GZ138" s="1"/>
  <c r="GJ142"/>
  <c r="GV142"/>
  <c r="GZ142" s="1"/>
  <c r="GJ146"/>
  <c r="GV146"/>
  <c r="GZ146" s="1"/>
  <c r="GJ150"/>
  <c r="GV150"/>
  <c r="GZ150" s="1"/>
  <c r="GJ154"/>
  <c r="GV154"/>
  <c r="GZ154" s="1"/>
  <c r="GJ135"/>
  <c r="GV135"/>
  <c r="GZ135" s="1"/>
  <c r="GJ139"/>
  <c r="GV139"/>
  <c r="GZ139" s="1"/>
  <c r="GJ143"/>
  <c r="GV143"/>
  <c r="GZ143" s="1"/>
  <c r="GJ147"/>
  <c r="GV147"/>
  <c r="GZ147" s="1"/>
  <c r="GJ151"/>
  <c r="GV151"/>
  <c r="GZ151" s="1"/>
  <c r="GJ155"/>
  <c r="GV155"/>
  <c r="GZ155" s="1"/>
  <c r="DR293"/>
  <c r="DT293"/>
  <c r="DQ293"/>
  <c r="DS293"/>
  <c r="DR294"/>
  <c r="DT294"/>
  <c r="DQ294"/>
  <c r="DS294"/>
  <c r="DG81"/>
  <c r="DK81"/>
  <c r="DH82"/>
  <c r="DL82"/>
  <c r="DG82"/>
  <c r="DK82"/>
  <c r="DH81"/>
  <c r="DL81"/>
  <c r="DH80"/>
  <c r="DL80"/>
  <c r="DG80"/>
  <c r="DK80"/>
  <c r="AF491"/>
  <c r="BL491" s="1"/>
  <c r="BI135"/>
  <c r="AE135" s="1"/>
  <c r="BI139"/>
  <c r="AE139" s="1"/>
  <c r="BI143"/>
  <c r="AE143" s="1"/>
  <c r="BI147"/>
  <c r="AE147" s="1"/>
  <c r="BI151"/>
  <c r="AE151" s="1"/>
  <c r="BI155"/>
  <c r="AE155" s="1"/>
  <c r="DL504"/>
  <c r="HL504" s="1"/>
  <c r="BL504"/>
  <c r="DL508"/>
  <c r="HL508" s="1"/>
  <c r="BL508"/>
  <c r="DL506"/>
  <c r="HL506" s="1"/>
  <c r="BL506"/>
  <c r="DL502"/>
  <c r="HL502" s="1"/>
  <c r="BL502"/>
  <c r="DL500"/>
  <c r="HL500" s="1"/>
  <c r="BL500"/>
  <c r="BL507"/>
  <c r="DL507"/>
  <c r="HL507" s="1"/>
  <c r="BL505"/>
  <c r="DL505"/>
  <c r="HL505" s="1"/>
  <c r="BL503"/>
  <c r="DL503"/>
  <c r="HL503" s="1"/>
  <c r="BL501"/>
  <c r="DK501"/>
  <c r="HK501" s="1"/>
  <c r="BK501"/>
  <c r="DK505"/>
  <c r="HK505" s="1"/>
  <c r="BK505"/>
  <c r="DK506"/>
  <c r="HK506" s="1"/>
  <c r="BK506"/>
  <c r="BK502"/>
  <c r="DK507"/>
  <c r="HK507" s="1"/>
  <c r="BK507"/>
  <c r="DK503"/>
  <c r="HK503" s="1"/>
  <c r="BK503"/>
  <c r="DK508"/>
  <c r="HK508" s="1"/>
  <c r="BK508"/>
  <c r="DK504"/>
  <c r="HK504" s="1"/>
  <c r="BK504"/>
  <c r="DL496"/>
  <c r="BL496"/>
  <c r="DK496"/>
  <c r="HK496" s="1"/>
  <c r="BK496"/>
  <c r="DL498"/>
  <c r="HL498" s="1"/>
  <c r="BL498"/>
  <c r="BK494"/>
  <c r="DK494"/>
  <c r="HK494" s="1"/>
  <c r="DL494"/>
  <c r="BL494"/>
  <c r="DK492"/>
  <c r="HK492" s="1"/>
  <c r="X248" i="10"/>
  <c r="X258"/>
  <c r="X251"/>
  <c r="X246"/>
  <c r="X256"/>
  <c r="X253"/>
  <c r="DQ34" i="9"/>
  <c r="DS34" s="1"/>
  <c r="HK34" s="1"/>
  <c r="DQ31"/>
  <c r="DS31" s="1"/>
  <c r="HK31" s="1"/>
  <c r="DR18"/>
  <c r="DT18" s="1"/>
  <c r="HL18" s="1"/>
  <c r="DQ18"/>
  <c r="DS18" s="1"/>
  <c r="HK18" s="1"/>
  <c r="W245" i="10"/>
  <c r="W255"/>
  <c r="W250"/>
  <c r="O251" i="4"/>
  <c r="E251"/>
  <c r="T251" s="1"/>
  <c r="X257" i="10" s="1"/>
  <c r="O350" i="4"/>
  <c r="E350"/>
  <c r="O284"/>
  <c r="E284"/>
  <c r="O221"/>
  <c r="E221"/>
  <c r="O155"/>
  <c r="E155"/>
  <c r="O89"/>
  <c r="E89"/>
  <c r="E245"/>
  <c r="T245" s="1"/>
  <c r="X250" i="10" s="1"/>
  <c r="O245" i="4"/>
  <c r="O343"/>
  <c r="E343"/>
  <c r="O277"/>
  <c r="E277"/>
  <c r="E214"/>
  <c r="O214"/>
  <c r="O148"/>
  <c r="E148"/>
  <c r="E82"/>
  <c r="O82"/>
  <c r="E16" i="10"/>
  <c r="T16" s="1"/>
  <c r="O16"/>
  <c r="S16" s="1"/>
  <c r="W14"/>
  <c r="W13"/>
  <c r="W11"/>
  <c r="O373"/>
  <c r="S373" s="1"/>
  <c r="E373"/>
  <c r="O307"/>
  <c r="S307" s="1"/>
  <c r="E307"/>
  <c r="O12"/>
  <c r="S12" s="1"/>
  <c r="E12"/>
  <c r="T12" s="1"/>
  <c r="E175"/>
  <c r="O175"/>
  <c r="S175" s="1"/>
  <c r="O109"/>
  <c r="S109" s="1"/>
  <c r="E109"/>
  <c r="O44"/>
  <c r="S44" s="1"/>
  <c r="E44"/>
  <c r="O367" i="4"/>
  <c r="E367"/>
  <c r="E301"/>
  <c r="O301"/>
  <c r="O172"/>
  <c r="E172"/>
  <c r="O106"/>
  <c r="E106"/>
  <c r="O41"/>
  <c r="E41"/>
  <c r="W246" i="10"/>
  <c r="W256"/>
  <c r="W243"/>
  <c r="W253"/>
  <c r="W24"/>
  <c r="R307"/>
  <c r="W247"/>
  <c r="W257"/>
  <c r="W242"/>
  <c r="W252"/>
  <c r="W248"/>
  <c r="W258"/>
  <c r="W251"/>
  <c r="O60"/>
  <c r="S60" s="1"/>
  <c r="E60"/>
  <c r="O317" i="4"/>
  <c r="E317"/>
  <c r="O188"/>
  <c r="E188"/>
  <c r="O122"/>
  <c r="E122"/>
  <c r="O57"/>
  <c r="E57"/>
  <c r="W23" i="10"/>
  <c r="W22"/>
  <c r="W21"/>
  <c r="O53"/>
  <c r="S53" s="1"/>
  <c r="E53"/>
  <c r="O376" i="4"/>
  <c r="E376"/>
  <c r="O310"/>
  <c r="E310"/>
  <c r="O181"/>
  <c r="E181"/>
  <c r="E115"/>
  <c r="O115"/>
  <c r="O50"/>
  <c r="E50"/>
  <c r="O241" i="10"/>
  <c r="S241" s="1"/>
  <c r="E241"/>
  <c r="T241" s="1"/>
  <c r="O340"/>
  <c r="S340" s="1"/>
  <c r="E340"/>
  <c r="O274"/>
  <c r="S274" s="1"/>
  <c r="E274"/>
  <c r="O208"/>
  <c r="S208" s="1"/>
  <c r="E208"/>
  <c r="O142"/>
  <c r="S142" s="1"/>
  <c r="E142"/>
  <c r="O76"/>
  <c r="S76" s="1"/>
  <c r="E76"/>
  <c r="E238" i="4"/>
  <c r="T238" s="1"/>
  <c r="O238"/>
  <c r="O334"/>
  <c r="E334"/>
  <c r="O268"/>
  <c r="E268"/>
  <c r="O205"/>
  <c r="E205"/>
  <c r="O139"/>
  <c r="E139"/>
  <c r="O73"/>
  <c r="E73"/>
  <c r="Z11" i="10"/>
  <c r="EJ449" i="9"/>
  <c r="DH449"/>
  <c r="DL449"/>
  <c r="DH488"/>
  <c r="DL488"/>
  <c r="HL488" s="1"/>
  <c r="DH489"/>
  <c r="DL489"/>
  <c r="HL489" s="1"/>
  <c r="DQ449"/>
  <c r="DS449"/>
  <c r="DQ489"/>
  <c r="DS489"/>
  <c r="DQ488"/>
  <c r="DS488"/>
  <c r="DQ492"/>
  <c r="DK490"/>
  <c r="HK490" s="1"/>
  <c r="DQ491"/>
  <c r="DS491"/>
  <c r="DN137"/>
  <c r="DP137" s="1"/>
  <c r="HJ137" s="1"/>
  <c r="DN141"/>
  <c r="DP141" s="1"/>
  <c r="HJ141" s="1"/>
  <c r="DN145"/>
  <c r="DP145" s="1"/>
  <c r="HJ145" s="1"/>
  <c r="DN149"/>
  <c r="DP149" s="1"/>
  <c r="HJ149" s="1"/>
  <c r="DN151"/>
  <c r="DP151" s="1"/>
  <c r="HJ151" s="1"/>
  <c r="DN153"/>
  <c r="DP153" s="1"/>
  <c r="HJ153" s="1"/>
  <c r="DN155"/>
  <c r="DP155" s="1"/>
  <c r="HJ155" s="1"/>
  <c r="DN157"/>
  <c r="DP157" s="1"/>
  <c r="HJ157" s="1"/>
  <c r="DP159"/>
  <c r="DN159"/>
  <c r="DP161"/>
  <c r="DN161"/>
  <c r="DP163"/>
  <c r="DN163"/>
  <c r="DP165"/>
  <c r="DN165"/>
  <c r="DM134"/>
  <c r="DO134" s="1"/>
  <c r="HI134" s="1"/>
  <c r="DO160"/>
  <c r="DM160"/>
  <c r="DO164"/>
  <c r="DM164"/>
  <c r="DN134"/>
  <c r="DP134" s="1"/>
  <c r="HJ134" s="1"/>
  <c r="DN138"/>
  <c r="DP138" s="1"/>
  <c r="HJ138" s="1"/>
  <c r="DN142"/>
  <c r="DP142" s="1"/>
  <c r="HJ142" s="1"/>
  <c r="DN146"/>
  <c r="DP146" s="1"/>
  <c r="HJ146" s="1"/>
  <c r="DN150"/>
  <c r="DP150" s="1"/>
  <c r="HJ150" s="1"/>
  <c r="DN154"/>
  <c r="DP154" s="1"/>
  <c r="HJ154" s="1"/>
  <c r="DP158"/>
  <c r="DN158"/>
  <c r="DP162"/>
  <c r="DN162"/>
  <c r="DO159"/>
  <c r="DM159"/>
  <c r="DO161"/>
  <c r="DM161"/>
  <c r="DO163"/>
  <c r="DM163"/>
  <c r="DO165"/>
  <c r="DM165"/>
  <c r="DN135"/>
  <c r="DP135" s="1"/>
  <c r="DN139"/>
  <c r="DP139" s="1"/>
  <c r="HJ139" s="1"/>
  <c r="DN143"/>
  <c r="DP143" s="1"/>
  <c r="HJ143" s="1"/>
  <c r="DN147"/>
  <c r="DP147" s="1"/>
  <c r="HJ147" s="1"/>
  <c r="DO158"/>
  <c r="DM158"/>
  <c r="DO162"/>
  <c r="DM162"/>
  <c r="DN136"/>
  <c r="DP136" s="1"/>
  <c r="HJ136" s="1"/>
  <c r="DN140"/>
  <c r="DP140" s="1"/>
  <c r="HJ140" s="1"/>
  <c r="DN144"/>
  <c r="DP144" s="1"/>
  <c r="HJ144" s="1"/>
  <c r="DN148"/>
  <c r="DP148" s="1"/>
  <c r="HJ148" s="1"/>
  <c r="DN152"/>
  <c r="DP152" s="1"/>
  <c r="HJ152" s="1"/>
  <c r="DN156"/>
  <c r="DP156" s="1"/>
  <c r="HJ156" s="1"/>
  <c r="DP160"/>
  <c r="DN160"/>
  <c r="DP164"/>
  <c r="DN164"/>
  <c r="DE159"/>
  <c r="DE161"/>
  <c r="DE163"/>
  <c r="DE165"/>
  <c r="DE134"/>
  <c r="DE158"/>
  <c r="DE160"/>
  <c r="DE162"/>
  <c r="DE164"/>
  <c r="DM136"/>
  <c r="DO136"/>
  <c r="DM140"/>
  <c r="DO140"/>
  <c r="DM144"/>
  <c r="DO144"/>
  <c r="DM148"/>
  <c r="DO148"/>
  <c r="DM152"/>
  <c r="DO152"/>
  <c r="DM156"/>
  <c r="DO156"/>
  <c r="DM138"/>
  <c r="DO138"/>
  <c r="DM142"/>
  <c r="DO142"/>
  <c r="DM146"/>
  <c r="DO146"/>
  <c r="DM150"/>
  <c r="DO150"/>
  <c r="DM154"/>
  <c r="DO154"/>
  <c r="EJ494"/>
  <c r="EJ495"/>
  <c r="EJ496"/>
  <c r="DL492"/>
  <c r="HL492" s="1"/>
  <c r="DH492"/>
  <c r="DL491"/>
  <c r="HL491" s="1"/>
  <c r="DH491"/>
  <c r="DL490"/>
  <c r="HL490" s="1"/>
  <c r="DN447"/>
  <c r="DP447" s="1"/>
  <c r="HJ447" s="1"/>
  <c r="CB493"/>
  <c r="CA502"/>
  <c r="DG502" s="1"/>
  <c r="CA493"/>
  <c r="DK265" l="1"/>
  <c r="DG265"/>
  <c r="DG500"/>
  <c r="DK500"/>
  <c r="DH499"/>
  <c r="DL499"/>
  <c r="HL496"/>
  <c r="DK502"/>
  <c r="HK502" s="1"/>
  <c r="GY28"/>
  <c r="GY24"/>
  <c r="GY20"/>
  <c r="GZ262"/>
  <c r="GZ258"/>
  <c r="GZ254"/>
  <c r="GZ250"/>
  <c r="GZ246"/>
  <c r="GZ242"/>
  <c r="GZ238"/>
  <c r="GZ234"/>
  <c r="GZ230"/>
  <c r="GZ226"/>
  <c r="GZ222"/>
  <c r="GZ218"/>
  <c r="GZ214"/>
  <c r="GZ210"/>
  <c r="GZ206"/>
  <c r="GZ202"/>
  <c r="GZ198"/>
  <c r="GZ194"/>
  <c r="GZ15"/>
  <c r="GZ11"/>
  <c r="DK499"/>
  <c r="GZ446"/>
  <c r="GY263"/>
  <c r="GY261"/>
  <c r="GY259"/>
  <c r="GY257"/>
  <c r="GY255"/>
  <c r="GY253"/>
  <c r="GY251"/>
  <c r="GY249"/>
  <c r="GY247"/>
  <c r="GY245"/>
  <c r="GY243"/>
  <c r="GY241"/>
  <c r="GY239"/>
  <c r="GY237"/>
  <c r="GY235"/>
  <c r="GY233"/>
  <c r="GY231"/>
  <c r="GY229"/>
  <c r="GY227"/>
  <c r="GY225"/>
  <c r="GY223"/>
  <c r="GY221"/>
  <c r="GY219"/>
  <c r="GY217"/>
  <c r="GY215"/>
  <c r="GY213"/>
  <c r="GY211"/>
  <c r="GY209"/>
  <c r="GY207"/>
  <c r="GY205"/>
  <c r="GY203"/>
  <c r="GY201"/>
  <c r="GY199"/>
  <c r="GY197"/>
  <c r="GY195"/>
  <c r="GY193"/>
  <c r="GY133"/>
  <c r="GY131"/>
  <c r="GY129"/>
  <c r="GY127"/>
  <c r="GY125"/>
  <c r="GY123"/>
  <c r="GY121"/>
  <c r="GY119"/>
  <c r="GY117"/>
  <c r="GY115"/>
  <c r="GY113"/>
  <c r="GY111"/>
  <c r="GY109"/>
  <c r="GY107"/>
  <c r="GY105"/>
  <c r="GY103"/>
  <c r="GY101"/>
  <c r="GY99"/>
  <c r="GY97"/>
  <c r="GY95"/>
  <c r="GY93"/>
  <c r="GY91"/>
  <c r="GY89"/>
  <c r="GY87"/>
  <c r="GY85"/>
  <c r="GY39"/>
  <c r="GY37"/>
  <c r="GY35"/>
  <c r="GY32"/>
  <c r="GY29"/>
  <c r="GY27"/>
  <c r="GY25"/>
  <c r="GY23"/>
  <c r="GY21"/>
  <c r="GY19"/>
  <c r="GY16"/>
  <c r="GY14"/>
  <c r="GY12"/>
  <c r="GY10"/>
  <c r="GY8"/>
  <c r="GZ445"/>
  <c r="GZ443"/>
  <c r="GZ441"/>
  <c r="GZ439"/>
  <c r="GZ437"/>
  <c r="GZ435"/>
  <c r="GZ433"/>
  <c r="GZ431"/>
  <c r="GZ429"/>
  <c r="GZ427"/>
  <c r="GZ425"/>
  <c r="GZ423"/>
  <c r="GZ421"/>
  <c r="GZ419"/>
  <c r="GZ417"/>
  <c r="GZ415"/>
  <c r="GZ413"/>
  <c r="GZ411"/>
  <c r="GZ409"/>
  <c r="GZ407"/>
  <c r="GZ405"/>
  <c r="GZ403"/>
  <c r="GZ401"/>
  <c r="GZ399"/>
  <c r="GZ397"/>
  <c r="GZ395"/>
  <c r="GZ393"/>
  <c r="GZ391"/>
  <c r="GZ389"/>
  <c r="GZ387"/>
  <c r="GZ385"/>
  <c r="GZ383"/>
  <c r="GZ381"/>
  <c r="GZ379"/>
  <c r="GZ377"/>
  <c r="GZ375"/>
  <c r="GZ373"/>
  <c r="GZ371"/>
  <c r="GZ369"/>
  <c r="GZ367"/>
  <c r="GZ365"/>
  <c r="GZ363"/>
  <c r="GZ361"/>
  <c r="GZ359"/>
  <c r="GZ357"/>
  <c r="GZ355"/>
  <c r="GZ353"/>
  <c r="GZ351"/>
  <c r="GZ349"/>
  <c r="GZ347"/>
  <c r="DG497"/>
  <c r="DK497"/>
  <c r="DG498"/>
  <c r="DK498"/>
  <c r="DG493"/>
  <c r="DK493"/>
  <c r="DL265"/>
  <c r="DH265"/>
  <c r="DH495"/>
  <c r="DL495"/>
  <c r="HL494"/>
  <c r="DS492"/>
  <c r="DL501"/>
  <c r="HL501" s="1"/>
  <c r="GY264"/>
  <c r="GZ264"/>
  <c r="DL497"/>
  <c r="DK495"/>
  <c r="GY265"/>
  <c r="DQ80"/>
  <c r="DS80" s="1"/>
  <c r="HK80" s="1"/>
  <c r="DR80"/>
  <c r="DT80" s="1"/>
  <c r="HL80" s="1"/>
  <c r="DR81"/>
  <c r="DT81" s="1"/>
  <c r="HL81" s="1"/>
  <c r="DQ82"/>
  <c r="DS82" s="1"/>
  <c r="HK82" s="1"/>
  <c r="DR82"/>
  <c r="DT82" s="1"/>
  <c r="HL82" s="1"/>
  <c r="DQ81"/>
  <c r="DS81" s="1"/>
  <c r="HK81" s="1"/>
  <c r="DT500"/>
  <c r="DR500"/>
  <c r="DT502"/>
  <c r="DR502"/>
  <c r="DT506"/>
  <c r="DR506"/>
  <c r="DT508"/>
  <c r="DR508"/>
  <c r="DT504"/>
  <c r="DR504"/>
  <c r="DT501"/>
  <c r="DR501"/>
  <c r="DT503"/>
  <c r="DR503"/>
  <c r="DT505"/>
  <c r="DR505"/>
  <c r="DT507"/>
  <c r="DR507"/>
  <c r="DS504"/>
  <c r="DQ504"/>
  <c r="DS508"/>
  <c r="DQ508"/>
  <c r="DS503"/>
  <c r="DQ503"/>
  <c r="DS507"/>
  <c r="DQ507"/>
  <c r="DS502"/>
  <c r="DQ502"/>
  <c r="DS506"/>
  <c r="DQ506"/>
  <c r="DS505"/>
  <c r="DQ505"/>
  <c r="DS501"/>
  <c r="DQ501"/>
  <c r="DT496"/>
  <c r="DR496"/>
  <c r="DT498"/>
  <c r="DR498"/>
  <c r="DS496"/>
  <c r="DQ496"/>
  <c r="DT494"/>
  <c r="DR494"/>
  <c r="DQ494"/>
  <c r="DS494"/>
  <c r="DQ490"/>
  <c r="DS490"/>
  <c r="X241" i="10"/>
  <c r="W241"/>
  <c r="W16"/>
  <c r="W12"/>
  <c r="DR489" i="9"/>
  <c r="DT489"/>
  <c r="DR488"/>
  <c r="DT488"/>
  <c r="DR449"/>
  <c r="DT449" s="1"/>
  <c r="HL449" s="1"/>
  <c r="DL493"/>
  <c r="HL493" s="1"/>
  <c r="DH493"/>
  <c r="DT491"/>
  <c r="DR491"/>
  <c r="DT492"/>
  <c r="DR492"/>
  <c r="DT490"/>
  <c r="DR490"/>
  <c r="HK495" l="1"/>
  <c r="DQ495"/>
  <c r="DS495"/>
  <c r="DR265"/>
  <c r="DT265" s="1"/>
  <c r="HL265" s="1"/>
  <c r="HK499"/>
  <c r="DQ499"/>
  <c r="DS499"/>
  <c r="DQ265"/>
  <c r="DS265" s="1"/>
  <c r="HK265" s="1"/>
  <c r="HL497"/>
  <c r="DR497"/>
  <c r="DT497"/>
  <c r="HL495"/>
  <c r="DT495"/>
  <c r="DR495"/>
  <c r="HK493"/>
  <c r="DQ493"/>
  <c r="DS493"/>
  <c r="HK498"/>
  <c r="DQ498"/>
  <c r="DS498"/>
  <c r="HK497"/>
  <c r="DQ497"/>
  <c r="DS497"/>
  <c r="HL499"/>
  <c r="DR499"/>
  <c r="DT499"/>
  <c r="HK500"/>
  <c r="DQ500"/>
  <c r="DS500"/>
  <c r="DT493"/>
  <c r="DR493"/>
  <c r="BX448" l="1"/>
  <c r="BL448"/>
  <c r="BK448"/>
  <c r="BX447"/>
  <c r="BL447"/>
  <c r="EJ446"/>
  <c r="EI446"/>
  <c r="BX446"/>
  <c r="BL446"/>
  <c r="EJ445"/>
  <c r="EI445"/>
  <c r="BX445"/>
  <c r="EJ444"/>
  <c r="EI444"/>
  <c r="BX444"/>
  <c r="BX443"/>
  <c r="BX442"/>
  <c r="EJ441"/>
  <c r="EI441"/>
  <c r="BX441"/>
  <c r="EJ440"/>
  <c r="EI440"/>
  <c r="BX440"/>
  <c r="EJ439"/>
  <c r="EI439"/>
  <c r="BX439"/>
  <c r="EJ438"/>
  <c r="EI438"/>
  <c r="BX438"/>
  <c r="EJ437"/>
  <c r="EI437"/>
  <c r="BX437"/>
  <c r="EJ436"/>
  <c r="EI436"/>
  <c r="BX436"/>
  <c r="EJ435"/>
  <c r="EI435"/>
  <c r="BX435"/>
  <c r="EJ434"/>
  <c r="EI434"/>
  <c r="BX434"/>
  <c r="EJ433"/>
  <c r="EI433"/>
  <c r="BX433"/>
  <c r="EJ432"/>
  <c r="EI432"/>
  <c r="BX432"/>
  <c r="EJ431"/>
  <c r="EI431"/>
  <c r="BX431"/>
  <c r="EJ430"/>
  <c r="EI430"/>
  <c r="BX430"/>
  <c r="EJ429"/>
  <c r="EI429"/>
  <c r="BX429"/>
  <c r="EJ428"/>
  <c r="EI428"/>
  <c r="BX428"/>
  <c r="EJ427"/>
  <c r="EI427"/>
  <c r="BX427"/>
  <c r="EJ426"/>
  <c r="EI426"/>
  <c r="BX426"/>
  <c r="EJ425"/>
  <c r="EI425"/>
  <c r="BX425"/>
  <c r="EJ424"/>
  <c r="EI424"/>
  <c r="BX424"/>
  <c r="EJ423"/>
  <c r="EI423"/>
  <c r="BX423"/>
  <c r="EJ422"/>
  <c r="EI422"/>
  <c r="BX422"/>
  <c r="EJ421"/>
  <c r="EI421"/>
  <c r="BX421"/>
  <c r="EJ420"/>
  <c r="EI420"/>
  <c r="BX420"/>
  <c r="EJ419"/>
  <c r="EI419"/>
  <c r="BX419"/>
  <c r="EJ418"/>
  <c r="EI418"/>
  <c r="BX418"/>
  <c r="EJ417"/>
  <c r="EI417"/>
  <c r="BX417"/>
  <c r="EJ416"/>
  <c r="EI416"/>
  <c r="BX416"/>
  <c r="EJ415"/>
  <c r="EI415"/>
  <c r="BX415"/>
  <c r="EJ414"/>
  <c r="EI414"/>
  <c r="BX414"/>
  <c r="EJ413"/>
  <c r="EI413"/>
  <c r="BX413"/>
  <c r="EJ412"/>
  <c r="EI412"/>
  <c r="BX412"/>
  <c r="EJ411"/>
  <c r="EI411"/>
  <c r="BX411"/>
  <c r="EJ410"/>
  <c r="EI410"/>
  <c r="BX410"/>
  <c r="EJ409"/>
  <c r="EI409"/>
  <c r="BX409"/>
  <c r="EJ408"/>
  <c r="EI408"/>
  <c r="BX408"/>
  <c r="EJ407"/>
  <c r="EI407"/>
  <c r="BX407"/>
  <c r="EJ406"/>
  <c r="EI406"/>
  <c r="BX406"/>
  <c r="EJ405"/>
  <c r="EI405"/>
  <c r="BX405"/>
  <c r="EJ404"/>
  <c r="EI404"/>
  <c r="BX404"/>
  <c r="EJ403"/>
  <c r="EI403"/>
  <c r="BX403"/>
  <c r="EJ402"/>
  <c r="EI402"/>
  <c r="BX402"/>
  <c r="EJ401"/>
  <c r="EI401"/>
  <c r="BX401"/>
  <c r="EJ400"/>
  <c r="EI400"/>
  <c r="BX400"/>
  <c r="EJ399"/>
  <c r="EI399"/>
  <c r="BX399"/>
  <c r="EJ398"/>
  <c r="EI398"/>
  <c r="BX398"/>
  <c r="EJ397"/>
  <c r="EI397"/>
  <c r="BX397"/>
  <c r="EJ396"/>
  <c r="EI396"/>
  <c r="BX396"/>
  <c r="EJ395"/>
  <c r="EI395"/>
  <c r="BX395"/>
  <c r="EJ394"/>
  <c r="EI394"/>
  <c r="BX394"/>
  <c r="EJ393"/>
  <c r="EI393"/>
  <c r="BX393"/>
  <c r="EJ392"/>
  <c r="EI392"/>
  <c r="BX392"/>
  <c r="EJ391"/>
  <c r="EI391"/>
  <c r="BX391"/>
  <c r="EJ390"/>
  <c r="EI390"/>
  <c r="BX390"/>
  <c r="EJ389"/>
  <c r="EI389"/>
  <c r="BX389"/>
  <c r="EJ388"/>
  <c r="EI388"/>
  <c r="BX388"/>
  <c r="EJ387"/>
  <c r="EI387"/>
  <c r="BX387"/>
  <c r="EJ386"/>
  <c r="EI386"/>
  <c r="BX386"/>
  <c r="EJ385"/>
  <c r="EI385"/>
  <c r="BX385"/>
  <c r="EI384"/>
  <c r="BX384"/>
  <c r="EI383"/>
  <c r="BX383"/>
  <c r="EJ382"/>
  <c r="EI382"/>
  <c r="BX382"/>
  <c r="EJ381"/>
  <c r="EI381"/>
  <c r="BX381"/>
  <c r="EJ380"/>
  <c r="EI380"/>
  <c r="BX380"/>
  <c r="EJ379"/>
  <c r="BX379"/>
  <c r="EJ378"/>
  <c r="EI378"/>
  <c r="BX378"/>
  <c r="EI377"/>
  <c r="BX377"/>
  <c r="EJ376"/>
  <c r="EI376"/>
  <c r="BX376"/>
  <c r="EI375"/>
  <c r="BX375"/>
  <c r="EJ374"/>
  <c r="EI374"/>
  <c r="BX374"/>
  <c r="EI373"/>
  <c r="BX373"/>
  <c r="EI372"/>
  <c r="BX372"/>
  <c r="EJ371"/>
  <c r="EI371"/>
  <c r="BX371"/>
  <c r="EJ370"/>
  <c r="EI370"/>
  <c r="BX370"/>
  <c r="EJ369"/>
  <c r="EI369"/>
  <c r="BX369"/>
  <c r="EJ368"/>
  <c r="EI368"/>
  <c r="BX368"/>
  <c r="EJ367"/>
  <c r="EI367"/>
  <c r="BX367"/>
  <c r="EJ366"/>
  <c r="EI366"/>
  <c r="BX366"/>
  <c r="EI365"/>
  <c r="BX365"/>
  <c r="EI364"/>
  <c r="BX364"/>
  <c r="EJ363"/>
  <c r="EI363"/>
  <c r="BX363"/>
  <c r="EJ362"/>
  <c r="EI362"/>
  <c r="BX362"/>
  <c r="EJ361"/>
  <c r="EI361"/>
  <c r="BX361"/>
  <c r="EJ360"/>
  <c r="EI360"/>
  <c r="BX360"/>
  <c r="EJ359"/>
  <c r="BX359"/>
  <c r="EJ358"/>
  <c r="BX358"/>
  <c r="EJ357"/>
  <c r="EI357"/>
  <c r="BX357"/>
  <c r="EJ356"/>
  <c r="EI356"/>
  <c r="BX356"/>
  <c r="EJ355"/>
  <c r="EI355"/>
  <c r="BX355"/>
  <c r="EJ354"/>
  <c r="EI354"/>
  <c r="BX354"/>
  <c r="EJ353"/>
  <c r="EI353"/>
  <c r="BX353"/>
  <c r="EJ352"/>
  <c r="EI352"/>
  <c r="BX352"/>
  <c r="EI351"/>
  <c r="BX351"/>
  <c r="EJ350"/>
  <c r="EI350"/>
  <c r="BX350"/>
  <c r="EJ349"/>
  <c r="EI349"/>
  <c r="BX349"/>
  <c r="EI348"/>
  <c r="BX348"/>
  <c r="EI347"/>
  <c r="BX347"/>
  <c r="HD348" l="1"/>
  <c r="HH348" s="1"/>
  <c r="DD348"/>
  <c r="DF348" s="1"/>
  <c r="P348"/>
  <c r="HD349"/>
  <c r="HH349" s="1"/>
  <c r="DD349"/>
  <c r="DF349" s="1"/>
  <c r="P349"/>
  <c r="HD351"/>
  <c r="HH351" s="1"/>
  <c r="DD351"/>
  <c r="DF351" s="1"/>
  <c r="P351"/>
  <c r="HD350"/>
  <c r="HH350" s="1"/>
  <c r="DD350"/>
  <c r="DF350" s="1"/>
  <c r="P350"/>
  <c r="HD353"/>
  <c r="HH353" s="1"/>
  <c r="DD353"/>
  <c r="DF353" s="1"/>
  <c r="P353"/>
  <c r="HD355"/>
  <c r="HH355" s="1"/>
  <c r="DD355"/>
  <c r="DF355" s="1"/>
  <c r="P355"/>
  <c r="HD357"/>
  <c r="HH357" s="1"/>
  <c r="DD357"/>
  <c r="DF357" s="1"/>
  <c r="P357"/>
  <c r="HD361"/>
  <c r="HH361" s="1"/>
  <c r="DD361"/>
  <c r="DF361" s="1"/>
  <c r="P361"/>
  <c r="HD363"/>
  <c r="HH363" s="1"/>
  <c r="DD363"/>
  <c r="DF363" s="1"/>
  <c r="P363"/>
  <c r="HD367"/>
  <c r="HH367" s="1"/>
  <c r="DD367"/>
  <c r="DF367" s="1"/>
  <c r="P367"/>
  <c r="HD369"/>
  <c r="HH369" s="1"/>
  <c r="DD369"/>
  <c r="DF369" s="1"/>
  <c r="P369"/>
  <c r="HD371"/>
  <c r="HH371" s="1"/>
  <c r="DD371"/>
  <c r="DF371" s="1"/>
  <c r="P371"/>
  <c r="HD375"/>
  <c r="HH375" s="1"/>
  <c r="DD375"/>
  <c r="DF375" s="1"/>
  <c r="P375"/>
  <c r="HD376"/>
  <c r="HH376" s="1"/>
  <c r="DD376"/>
  <c r="DF376" s="1"/>
  <c r="P376"/>
  <c r="HD379"/>
  <c r="HH379" s="1"/>
  <c r="DD379"/>
  <c r="DF379" s="1"/>
  <c r="P379"/>
  <c r="HD380"/>
  <c r="HH380" s="1"/>
  <c r="DD380"/>
  <c r="DF380" s="1"/>
  <c r="P380"/>
  <c r="HD382"/>
  <c r="HH382" s="1"/>
  <c r="DD382"/>
  <c r="DF382" s="1"/>
  <c r="P382"/>
  <c r="HD386"/>
  <c r="HH386" s="1"/>
  <c r="DD386"/>
  <c r="DF386" s="1"/>
  <c r="P386"/>
  <c r="HD388"/>
  <c r="HH388" s="1"/>
  <c r="DD388"/>
  <c r="DF388" s="1"/>
  <c r="P388"/>
  <c r="HD390"/>
  <c r="HH390" s="1"/>
  <c r="DD390"/>
  <c r="DF390" s="1"/>
  <c r="P390"/>
  <c r="HD392"/>
  <c r="HH392" s="1"/>
  <c r="DD392"/>
  <c r="DF392" s="1"/>
  <c r="P392"/>
  <c r="HD394"/>
  <c r="HH394" s="1"/>
  <c r="DD394"/>
  <c r="DF394" s="1"/>
  <c r="P394"/>
  <c r="HD396"/>
  <c r="HH396" s="1"/>
  <c r="DD396"/>
  <c r="DF396" s="1"/>
  <c r="P396"/>
  <c r="HD398"/>
  <c r="HH398" s="1"/>
  <c r="DD398"/>
  <c r="DF398" s="1"/>
  <c r="P398"/>
  <c r="HD400"/>
  <c r="HH400" s="1"/>
  <c r="DD400"/>
  <c r="DF400" s="1"/>
  <c r="P400"/>
  <c r="HD402"/>
  <c r="HH402" s="1"/>
  <c r="DD402"/>
  <c r="DF402" s="1"/>
  <c r="P402"/>
  <c r="HD404"/>
  <c r="HH404" s="1"/>
  <c r="DD404"/>
  <c r="DF404" s="1"/>
  <c r="P404"/>
  <c r="HD406"/>
  <c r="HH406" s="1"/>
  <c r="DD406"/>
  <c r="DF406" s="1"/>
  <c r="P406"/>
  <c r="HD408"/>
  <c r="HH408" s="1"/>
  <c r="DD408"/>
  <c r="DF408" s="1"/>
  <c r="P408"/>
  <c r="HD410"/>
  <c r="HH410" s="1"/>
  <c r="DD410"/>
  <c r="DF410" s="1"/>
  <c r="P410"/>
  <c r="HD412"/>
  <c r="HH412" s="1"/>
  <c r="DD412"/>
  <c r="DF412" s="1"/>
  <c r="P412"/>
  <c r="HD414"/>
  <c r="HH414" s="1"/>
  <c r="DD414"/>
  <c r="DF414" s="1"/>
  <c r="P414"/>
  <c r="HD416"/>
  <c r="HH416" s="1"/>
  <c r="DD416"/>
  <c r="DF416" s="1"/>
  <c r="P416"/>
  <c r="HD418"/>
  <c r="HH418" s="1"/>
  <c r="DD418"/>
  <c r="DF418" s="1"/>
  <c r="P418"/>
  <c r="HD420"/>
  <c r="HH420" s="1"/>
  <c r="DD420"/>
  <c r="DF420" s="1"/>
  <c r="P420"/>
  <c r="HD422"/>
  <c r="HH422" s="1"/>
  <c r="DD422"/>
  <c r="DF422" s="1"/>
  <c r="P422"/>
  <c r="HD424"/>
  <c r="HH424" s="1"/>
  <c r="DD424"/>
  <c r="DF424" s="1"/>
  <c r="P424"/>
  <c r="HD426"/>
  <c r="HH426" s="1"/>
  <c r="DD426"/>
  <c r="DF426" s="1"/>
  <c r="P426"/>
  <c r="HD428"/>
  <c r="HH428" s="1"/>
  <c r="DD428"/>
  <c r="DF428" s="1"/>
  <c r="P428"/>
  <c r="HD430"/>
  <c r="HH430" s="1"/>
  <c r="DD430"/>
  <c r="DF430" s="1"/>
  <c r="P430"/>
  <c r="HD432"/>
  <c r="HH432" s="1"/>
  <c r="DD432"/>
  <c r="DF432" s="1"/>
  <c r="P432"/>
  <c r="HD434"/>
  <c r="HH434" s="1"/>
  <c r="DD434"/>
  <c r="DF434" s="1"/>
  <c r="P434"/>
  <c r="HD436"/>
  <c r="HH436" s="1"/>
  <c r="DD436"/>
  <c r="DF436" s="1"/>
  <c r="P436"/>
  <c r="HD438"/>
  <c r="HH438" s="1"/>
  <c r="DD438"/>
  <c r="DF438" s="1"/>
  <c r="P438"/>
  <c r="HD440"/>
  <c r="HH440" s="1"/>
  <c r="DD440"/>
  <c r="DF440" s="1"/>
  <c r="P440"/>
  <c r="HD442"/>
  <c r="HH442" s="1"/>
  <c r="DD442"/>
  <c r="DF442" s="1"/>
  <c r="P442"/>
  <c r="HD444"/>
  <c r="HH444" s="1"/>
  <c r="DD444"/>
  <c r="DF444" s="1"/>
  <c r="P444"/>
  <c r="HD448"/>
  <c r="HH448" s="1"/>
  <c r="DD448"/>
  <c r="DF448" s="1"/>
  <c r="P448"/>
  <c r="HD347"/>
  <c r="HH347" s="1"/>
  <c r="DD347"/>
  <c r="DF347" s="1"/>
  <c r="P347"/>
  <c r="HD352"/>
  <c r="HH352" s="1"/>
  <c r="DD352"/>
  <c r="DF352" s="1"/>
  <c r="P352"/>
  <c r="HD354"/>
  <c r="HH354" s="1"/>
  <c r="DD354"/>
  <c r="DF354" s="1"/>
  <c r="P354"/>
  <c r="HD356"/>
  <c r="HH356" s="1"/>
  <c r="DD356"/>
  <c r="DF356" s="1"/>
  <c r="P356"/>
  <c r="HD358"/>
  <c r="HH358" s="1"/>
  <c r="DD358"/>
  <c r="DF358" s="1"/>
  <c r="P358"/>
  <c r="HD359"/>
  <c r="HH359" s="1"/>
  <c r="DD359"/>
  <c r="DF359" s="1"/>
  <c r="P359"/>
  <c r="HD360"/>
  <c r="HH360" s="1"/>
  <c r="DD360"/>
  <c r="DF360" s="1"/>
  <c r="P360"/>
  <c r="HD362"/>
  <c r="HH362" s="1"/>
  <c r="DD362"/>
  <c r="DF362" s="1"/>
  <c r="P362"/>
  <c r="HD364"/>
  <c r="HH364" s="1"/>
  <c r="DD364"/>
  <c r="DF364" s="1"/>
  <c r="P364"/>
  <c r="HD365"/>
  <c r="HH365" s="1"/>
  <c r="DD365"/>
  <c r="DF365" s="1"/>
  <c r="P365"/>
  <c r="HD366"/>
  <c r="HH366" s="1"/>
  <c r="DD366"/>
  <c r="DF366" s="1"/>
  <c r="P366"/>
  <c r="HD368"/>
  <c r="HH368" s="1"/>
  <c r="DD368"/>
  <c r="DF368" s="1"/>
  <c r="P368"/>
  <c r="HD370"/>
  <c r="HH370" s="1"/>
  <c r="DD370"/>
  <c r="DF370" s="1"/>
  <c r="P370"/>
  <c r="HD372"/>
  <c r="HH372" s="1"/>
  <c r="DD372"/>
  <c r="DF372" s="1"/>
  <c r="P372"/>
  <c r="HD373"/>
  <c r="HH373" s="1"/>
  <c r="DD373"/>
  <c r="DF373" s="1"/>
  <c r="P373"/>
  <c r="HD374"/>
  <c r="HH374" s="1"/>
  <c r="DD374"/>
  <c r="DF374" s="1"/>
  <c r="P374"/>
  <c r="HD377"/>
  <c r="HH377" s="1"/>
  <c r="DD377"/>
  <c r="DF377" s="1"/>
  <c r="P377"/>
  <c r="HD378"/>
  <c r="HH378" s="1"/>
  <c r="DD378"/>
  <c r="DF378" s="1"/>
  <c r="P378"/>
  <c r="HD381"/>
  <c r="HH381" s="1"/>
  <c r="DD381"/>
  <c r="DF381" s="1"/>
  <c r="P381"/>
  <c r="HD383"/>
  <c r="HH383" s="1"/>
  <c r="DD383"/>
  <c r="DF383" s="1"/>
  <c r="P383"/>
  <c r="HD384"/>
  <c r="HH384" s="1"/>
  <c r="DD384"/>
  <c r="DF384" s="1"/>
  <c r="P384"/>
  <c r="HD385"/>
  <c r="HH385" s="1"/>
  <c r="DD385"/>
  <c r="DF385" s="1"/>
  <c r="P385"/>
  <c r="HD387"/>
  <c r="HH387" s="1"/>
  <c r="DD387"/>
  <c r="DF387" s="1"/>
  <c r="P387"/>
  <c r="HD389"/>
  <c r="HH389" s="1"/>
  <c r="DD389"/>
  <c r="DF389" s="1"/>
  <c r="P389"/>
  <c r="HD391"/>
  <c r="HH391" s="1"/>
  <c r="DD391"/>
  <c r="DF391" s="1"/>
  <c r="P391"/>
  <c r="HD393"/>
  <c r="HH393" s="1"/>
  <c r="DD393"/>
  <c r="DF393" s="1"/>
  <c r="P393"/>
  <c r="HD395"/>
  <c r="HH395" s="1"/>
  <c r="DD395"/>
  <c r="DF395" s="1"/>
  <c r="P395"/>
  <c r="HD397"/>
  <c r="HH397" s="1"/>
  <c r="DD397"/>
  <c r="DF397" s="1"/>
  <c r="P397"/>
  <c r="HD399"/>
  <c r="HH399" s="1"/>
  <c r="DD399"/>
  <c r="DF399" s="1"/>
  <c r="P399"/>
  <c r="HD401"/>
  <c r="HH401" s="1"/>
  <c r="DD401"/>
  <c r="DF401" s="1"/>
  <c r="P401"/>
  <c r="HD403"/>
  <c r="HH403" s="1"/>
  <c r="DD403"/>
  <c r="DF403" s="1"/>
  <c r="P403"/>
  <c r="HD405"/>
  <c r="HH405" s="1"/>
  <c r="DD405"/>
  <c r="DF405" s="1"/>
  <c r="P405"/>
  <c r="HD407"/>
  <c r="HH407" s="1"/>
  <c r="DD407"/>
  <c r="DF407" s="1"/>
  <c r="P407"/>
  <c r="HD409"/>
  <c r="HH409" s="1"/>
  <c r="DD409"/>
  <c r="DF409" s="1"/>
  <c r="P409"/>
  <c r="HD411"/>
  <c r="HH411" s="1"/>
  <c r="DD411"/>
  <c r="DF411" s="1"/>
  <c r="P411"/>
  <c r="HD413"/>
  <c r="HH413" s="1"/>
  <c r="DD413"/>
  <c r="DF413" s="1"/>
  <c r="P413"/>
  <c r="HD415"/>
  <c r="HH415" s="1"/>
  <c r="DD415"/>
  <c r="DF415" s="1"/>
  <c r="P415"/>
  <c r="HD417"/>
  <c r="HH417" s="1"/>
  <c r="DD417"/>
  <c r="DF417" s="1"/>
  <c r="P417"/>
  <c r="HD419"/>
  <c r="HH419" s="1"/>
  <c r="DD419"/>
  <c r="DF419" s="1"/>
  <c r="P419"/>
  <c r="HD421"/>
  <c r="HH421" s="1"/>
  <c r="DD421"/>
  <c r="DF421" s="1"/>
  <c r="P421"/>
  <c r="HD423"/>
  <c r="HH423" s="1"/>
  <c r="DD423"/>
  <c r="DF423" s="1"/>
  <c r="P423"/>
  <c r="HD425"/>
  <c r="HH425" s="1"/>
  <c r="DD425"/>
  <c r="DF425" s="1"/>
  <c r="P425"/>
  <c r="HD427"/>
  <c r="HH427" s="1"/>
  <c r="DD427"/>
  <c r="DF427" s="1"/>
  <c r="P427"/>
  <c r="HD429"/>
  <c r="HH429" s="1"/>
  <c r="DD429"/>
  <c r="DF429" s="1"/>
  <c r="P429"/>
  <c r="HD431"/>
  <c r="HH431" s="1"/>
  <c r="DD431"/>
  <c r="DF431" s="1"/>
  <c r="P431"/>
  <c r="HD433"/>
  <c r="HH433" s="1"/>
  <c r="DD433"/>
  <c r="DF433" s="1"/>
  <c r="P433"/>
  <c r="HD435"/>
  <c r="HH435" s="1"/>
  <c r="DD435"/>
  <c r="DF435" s="1"/>
  <c r="P435"/>
  <c r="HD437"/>
  <c r="HH437" s="1"/>
  <c r="DD437"/>
  <c r="DF437" s="1"/>
  <c r="P437"/>
  <c r="HD439"/>
  <c r="HH439" s="1"/>
  <c r="DD439"/>
  <c r="DF439" s="1"/>
  <c r="P439"/>
  <c r="HD441"/>
  <c r="HH441" s="1"/>
  <c r="DD441"/>
  <c r="DF441" s="1"/>
  <c r="P441"/>
  <c r="HD443"/>
  <c r="HH443" s="1"/>
  <c r="DD443"/>
  <c r="DF443" s="1"/>
  <c r="P443"/>
  <c r="HD445"/>
  <c r="HH445" s="1"/>
  <c r="DD445"/>
  <c r="DF445" s="1"/>
  <c r="P445"/>
  <c r="HD446"/>
  <c r="HH446" s="1"/>
  <c r="DD446"/>
  <c r="DF446" s="1"/>
  <c r="P446"/>
  <c r="HD447"/>
  <c r="HH447" s="1"/>
  <c r="DD447"/>
  <c r="DF447" s="1"/>
  <c r="P447"/>
  <c r="BL348"/>
  <c r="BL352"/>
  <c r="BL353"/>
  <c r="BL354"/>
  <c r="BL355"/>
  <c r="BL356"/>
  <c r="BL357"/>
  <c r="BL358"/>
  <c r="BL360"/>
  <c r="BL361"/>
  <c r="BL362"/>
  <c r="BL363"/>
  <c r="DL363"/>
  <c r="BL364"/>
  <c r="BL366"/>
  <c r="BL367"/>
  <c r="DL367"/>
  <c r="BL368"/>
  <c r="BL369"/>
  <c r="BL370"/>
  <c r="BL371"/>
  <c r="DL371"/>
  <c r="BL372"/>
  <c r="BL374"/>
  <c r="BL375"/>
  <c r="BL410"/>
  <c r="BL414"/>
  <c r="BL418"/>
  <c r="BL425"/>
  <c r="DL425"/>
  <c r="BL426"/>
  <c r="BL429"/>
  <c r="DL429"/>
  <c r="BL430"/>
  <c r="BL433"/>
  <c r="DL433"/>
  <c r="BL434"/>
  <c r="BL347"/>
  <c r="BL349"/>
  <c r="BL350"/>
  <c r="BL351"/>
  <c r="BL359"/>
  <c r="DL359"/>
  <c r="BL365"/>
  <c r="BL373"/>
  <c r="BL379"/>
  <c r="BL408"/>
  <c r="BL412"/>
  <c r="BL416"/>
  <c r="BL420"/>
  <c r="BL427"/>
  <c r="BL428"/>
  <c r="BL431"/>
  <c r="BL432"/>
  <c r="BL435"/>
  <c r="BL436"/>
  <c r="BL443"/>
  <c r="BL445"/>
  <c r="DL445"/>
  <c r="BL437"/>
  <c r="DL437"/>
  <c r="BL438"/>
  <c r="BL442"/>
  <c r="BL444"/>
  <c r="BK382"/>
  <c r="BK384"/>
  <c r="BK386"/>
  <c r="BK390"/>
  <c r="BK394"/>
  <c r="BK398"/>
  <c r="BK402"/>
  <c r="BK406"/>
  <c r="BK407"/>
  <c r="BK408"/>
  <c r="BK411"/>
  <c r="BK412"/>
  <c r="BK415"/>
  <c r="BK416"/>
  <c r="BK419"/>
  <c r="BK420"/>
  <c r="BK427"/>
  <c r="BK431"/>
  <c r="BK435"/>
  <c r="BK445"/>
  <c r="BK447"/>
  <c r="BK388"/>
  <c r="BK392"/>
  <c r="BK396"/>
  <c r="BK400"/>
  <c r="BK404"/>
  <c r="BK409"/>
  <c r="BK410"/>
  <c r="BK413"/>
  <c r="BK414"/>
  <c r="BK417"/>
  <c r="BK418"/>
  <c r="BK421"/>
  <c r="BK422"/>
  <c r="BK425"/>
  <c r="BK429"/>
  <c r="BK433"/>
  <c r="BK437"/>
  <c r="BK440"/>
  <c r="BK442"/>
  <c r="BK444"/>
  <c r="BK446"/>
  <c r="BK449"/>
  <c r="BL449"/>
  <c r="EJ375"/>
  <c r="EJ377"/>
  <c r="EI379"/>
  <c r="EJ364"/>
  <c r="EJ365"/>
  <c r="EJ372"/>
  <c r="EJ347"/>
  <c r="EJ348"/>
  <c r="EJ351"/>
  <c r="EJ373"/>
  <c r="EJ383"/>
  <c r="EJ384"/>
  <c r="EJ442"/>
  <c r="EJ443"/>
  <c r="EI358"/>
  <c r="EI442"/>
  <c r="EI443"/>
  <c r="EI359"/>
  <c r="CB350"/>
  <c r="DH350" s="1"/>
  <c r="CB352"/>
  <c r="DH352" s="1"/>
  <c r="CB356"/>
  <c r="DH356" s="1"/>
  <c r="CB358"/>
  <c r="DH358" s="1"/>
  <c r="CB360"/>
  <c r="DH360" s="1"/>
  <c r="CB362"/>
  <c r="DH362" s="1"/>
  <c r="CB364"/>
  <c r="DH364" s="1"/>
  <c r="CB366"/>
  <c r="DH366" s="1"/>
  <c r="CB368"/>
  <c r="DH368" s="1"/>
  <c r="CB370"/>
  <c r="DH370" s="1"/>
  <c r="CB372"/>
  <c r="DH372" s="1"/>
  <c r="CB374"/>
  <c r="DH374" s="1"/>
  <c r="CB377"/>
  <c r="DH377" s="1"/>
  <c r="CB378"/>
  <c r="DH378" s="1"/>
  <c r="CB382"/>
  <c r="DH382" s="1"/>
  <c r="CB383"/>
  <c r="DH383" s="1"/>
  <c r="CB386"/>
  <c r="DH386" s="1"/>
  <c r="CB387"/>
  <c r="DH387" s="1"/>
  <c r="CB390"/>
  <c r="DH390" s="1"/>
  <c r="CB391"/>
  <c r="DH391" s="1"/>
  <c r="CB394"/>
  <c r="DH394" s="1"/>
  <c r="CB395"/>
  <c r="DH395" s="1"/>
  <c r="CB398"/>
  <c r="DH398" s="1"/>
  <c r="CB399"/>
  <c r="DH399" s="1"/>
  <c r="CB402"/>
  <c r="DH402" s="1"/>
  <c r="CB403"/>
  <c r="DH403" s="1"/>
  <c r="CB407"/>
  <c r="DH407" s="1"/>
  <c r="CB408"/>
  <c r="DH408" s="1"/>
  <c r="CB411"/>
  <c r="DH411" s="1"/>
  <c r="CB412"/>
  <c r="DH412" s="1"/>
  <c r="CB415"/>
  <c r="DH415" s="1"/>
  <c r="CB416"/>
  <c r="DH416" s="1"/>
  <c r="CB419"/>
  <c r="DH419" s="1"/>
  <c r="CB420"/>
  <c r="DH420" s="1"/>
  <c r="CB426"/>
  <c r="DH426" s="1"/>
  <c r="CB427"/>
  <c r="DH427" s="1"/>
  <c r="CB430"/>
  <c r="DH430" s="1"/>
  <c r="CB431"/>
  <c r="DH431" s="1"/>
  <c r="CB434"/>
  <c r="DH434" s="1"/>
  <c r="CB435"/>
  <c r="DH435" s="1"/>
  <c r="CB440"/>
  <c r="DH440" s="1"/>
  <c r="CB441"/>
  <c r="DH441" s="1"/>
  <c r="CB442"/>
  <c r="DH442" s="1"/>
  <c r="CB443"/>
  <c r="DH443" s="1"/>
  <c r="CB445"/>
  <c r="DH445" s="1"/>
  <c r="CB447"/>
  <c r="CB348"/>
  <c r="DH348" s="1"/>
  <c r="CB347"/>
  <c r="DH347" s="1"/>
  <c r="CB349"/>
  <c r="DH349" s="1"/>
  <c r="CB351"/>
  <c r="DH351" s="1"/>
  <c r="CB354"/>
  <c r="DH354" s="1"/>
  <c r="CB357"/>
  <c r="DH357" s="1"/>
  <c r="CB359"/>
  <c r="DH359" s="1"/>
  <c r="CB361"/>
  <c r="DH361" s="1"/>
  <c r="CB363"/>
  <c r="DH363" s="1"/>
  <c r="CB365"/>
  <c r="DH365" s="1"/>
  <c r="CB367"/>
  <c r="DH367" s="1"/>
  <c r="CB369"/>
  <c r="DH369" s="1"/>
  <c r="CB371"/>
  <c r="DH371" s="1"/>
  <c r="CB373"/>
  <c r="DH373" s="1"/>
  <c r="CB376"/>
  <c r="DH376" s="1"/>
  <c r="CB380"/>
  <c r="DH380" s="1"/>
  <c r="CB381"/>
  <c r="DH381" s="1"/>
  <c r="CB384"/>
  <c r="DH384" s="1"/>
  <c r="CB385"/>
  <c r="DH385" s="1"/>
  <c r="CB388"/>
  <c r="DH388" s="1"/>
  <c r="CB389"/>
  <c r="DH389" s="1"/>
  <c r="CB392"/>
  <c r="DH392" s="1"/>
  <c r="CB393"/>
  <c r="DH393" s="1"/>
  <c r="CB396"/>
  <c r="DH396" s="1"/>
  <c r="CB397"/>
  <c r="DH397" s="1"/>
  <c r="CB400"/>
  <c r="DH400" s="1"/>
  <c r="CB401"/>
  <c r="DH401" s="1"/>
  <c r="CB404"/>
  <c r="DH404" s="1"/>
  <c r="CB405"/>
  <c r="DH405" s="1"/>
  <c r="CB406"/>
  <c r="DH406" s="1"/>
  <c r="CB409"/>
  <c r="DH409" s="1"/>
  <c r="CB410"/>
  <c r="DH410" s="1"/>
  <c r="CB413"/>
  <c r="DH413" s="1"/>
  <c r="CB414"/>
  <c r="DH414" s="1"/>
  <c r="CB417"/>
  <c r="DH417" s="1"/>
  <c r="CB418"/>
  <c r="DH418" s="1"/>
  <c r="CB421"/>
  <c r="DH421" s="1"/>
  <c r="CB422"/>
  <c r="DH422" s="1"/>
  <c r="CB423"/>
  <c r="DH423" s="1"/>
  <c r="CB424"/>
  <c r="DH424" s="1"/>
  <c r="CB425"/>
  <c r="DH425" s="1"/>
  <c r="CB428"/>
  <c r="DH428" s="1"/>
  <c r="CB429"/>
  <c r="DH429" s="1"/>
  <c r="CB432"/>
  <c r="DH432" s="1"/>
  <c r="CB433"/>
  <c r="DH433" s="1"/>
  <c r="CB436"/>
  <c r="DH436" s="1"/>
  <c r="CB437"/>
  <c r="DH437" s="1"/>
  <c r="CB438"/>
  <c r="DH438" s="1"/>
  <c r="CB439"/>
  <c r="DH439" s="1"/>
  <c r="CB444"/>
  <c r="DH444" s="1"/>
  <c r="CB446"/>
  <c r="CB448"/>
  <c r="CA348"/>
  <c r="DG348" s="1"/>
  <c r="CA350"/>
  <c r="DG350" s="1"/>
  <c r="CA347"/>
  <c r="DG347" s="1"/>
  <c r="CA349"/>
  <c r="DG349" s="1"/>
  <c r="CA351"/>
  <c r="DG351" s="1"/>
  <c r="CA353"/>
  <c r="DG353" s="1"/>
  <c r="CA355"/>
  <c r="DG355" s="1"/>
  <c r="CA357"/>
  <c r="DG357" s="1"/>
  <c r="CA359"/>
  <c r="DG359" s="1"/>
  <c r="CA361"/>
  <c r="DG361" s="1"/>
  <c r="CA363"/>
  <c r="DG363" s="1"/>
  <c r="CA365"/>
  <c r="DG365" s="1"/>
  <c r="CA367"/>
  <c r="DG367" s="1"/>
  <c r="CA369"/>
  <c r="DG369" s="1"/>
  <c r="CA371"/>
  <c r="DG371" s="1"/>
  <c r="CA373"/>
  <c r="DG373" s="1"/>
  <c r="CA377"/>
  <c r="DG377" s="1"/>
  <c r="CA378"/>
  <c r="DG378" s="1"/>
  <c r="CA379"/>
  <c r="DG379" s="1"/>
  <c r="CA380"/>
  <c r="DG380" s="1"/>
  <c r="CA381"/>
  <c r="DG381" s="1"/>
  <c r="CA384"/>
  <c r="DG384" s="1"/>
  <c r="CA385"/>
  <c r="DG385" s="1"/>
  <c r="CA388"/>
  <c r="DG388" s="1"/>
  <c r="CA389"/>
  <c r="DG389" s="1"/>
  <c r="CA392"/>
  <c r="DG392" s="1"/>
  <c r="CA393"/>
  <c r="DG393" s="1"/>
  <c r="CA396"/>
  <c r="DG396" s="1"/>
  <c r="CA397"/>
  <c r="DG397" s="1"/>
  <c r="CA400"/>
  <c r="DG400" s="1"/>
  <c r="CA401"/>
  <c r="DG401" s="1"/>
  <c r="CA404"/>
  <c r="DG404" s="1"/>
  <c r="CA405"/>
  <c r="DG405" s="1"/>
  <c r="CA409"/>
  <c r="DG409" s="1"/>
  <c r="CA410"/>
  <c r="DG410" s="1"/>
  <c r="CA413"/>
  <c r="DG413" s="1"/>
  <c r="CA414"/>
  <c r="DG414" s="1"/>
  <c r="CA417"/>
  <c r="DG417" s="1"/>
  <c r="CA418"/>
  <c r="DG418" s="1"/>
  <c r="CA421"/>
  <c r="DG421" s="1"/>
  <c r="CA422"/>
  <c r="DG422" s="1"/>
  <c r="CA423"/>
  <c r="DG423" s="1"/>
  <c r="CA424"/>
  <c r="DG424" s="1"/>
  <c r="CA425"/>
  <c r="DG425" s="1"/>
  <c r="CA428"/>
  <c r="DG428" s="1"/>
  <c r="CA429"/>
  <c r="DG429" s="1"/>
  <c r="CA432"/>
  <c r="DG432" s="1"/>
  <c r="CA433"/>
  <c r="DG433" s="1"/>
  <c r="CA436"/>
  <c r="DG436" s="1"/>
  <c r="CA437"/>
  <c r="DG437" s="1"/>
  <c r="CA439"/>
  <c r="DG439" s="1"/>
  <c r="CA444"/>
  <c r="DG444" s="1"/>
  <c r="CA446"/>
  <c r="DG446" s="1"/>
  <c r="CA448"/>
  <c r="CA352"/>
  <c r="DG352" s="1"/>
  <c r="CA354"/>
  <c r="DG354" s="1"/>
  <c r="CA356"/>
  <c r="DG356" s="1"/>
  <c r="CA358"/>
  <c r="DG358" s="1"/>
  <c r="CA360"/>
  <c r="DG360" s="1"/>
  <c r="CA362"/>
  <c r="DG362" s="1"/>
  <c r="CA364"/>
  <c r="DG364" s="1"/>
  <c r="CA366"/>
  <c r="DG366" s="1"/>
  <c r="CA368"/>
  <c r="DG368" s="1"/>
  <c r="CA370"/>
  <c r="DG370" s="1"/>
  <c r="CA372"/>
  <c r="DG372" s="1"/>
  <c r="CA374"/>
  <c r="DG374" s="1"/>
  <c r="CA375"/>
  <c r="DG375" s="1"/>
  <c r="CA376"/>
  <c r="DG376" s="1"/>
  <c r="CA382"/>
  <c r="DG382" s="1"/>
  <c r="CA383"/>
  <c r="DG383" s="1"/>
  <c r="CA386"/>
  <c r="DG386" s="1"/>
  <c r="CA387"/>
  <c r="DG387" s="1"/>
  <c r="CA390"/>
  <c r="DG390" s="1"/>
  <c r="CA391"/>
  <c r="DG391" s="1"/>
  <c r="CA394"/>
  <c r="DG394" s="1"/>
  <c r="CA395"/>
  <c r="DG395" s="1"/>
  <c r="CA398"/>
  <c r="DG398" s="1"/>
  <c r="CA399"/>
  <c r="DG399" s="1"/>
  <c r="CA402"/>
  <c r="DG402" s="1"/>
  <c r="CA403"/>
  <c r="DG403" s="1"/>
  <c r="CA407"/>
  <c r="DG407" s="1"/>
  <c r="CA408"/>
  <c r="DG408" s="1"/>
  <c r="CA411"/>
  <c r="DG411" s="1"/>
  <c r="CA412"/>
  <c r="DG412" s="1"/>
  <c r="CA415"/>
  <c r="DG415" s="1"/>
  <c r="CA416"/>
  <c r="DG416" s="1"/>
  <c r="CA419"/>
  <c r="DG419" s="1"/>
  <c r="CA420"/>
  <c r="DG420" s="1"/>
  <c r="CA426"/>
  <c r="DG426" s="1"/>
  <c r="CA427"/>
  <c r="DG427" s="1"/>
  <c r="CA430"/>
  <c r="DG430" s="1"/>
  <c r="CA431"/>
  <c r="DG431" s="1"/>
  <c r="CA434"/>
  <c r="DG434" s="1"/>
  <c r="CA435"/>
  <c r="DG435" s="1"/>
  <c r="CA440"/>
  <c r="DG440" s="1"/>
  <c r="CA441"/>
  <c r="DG441" s="1"/>
  <c r="CA443"/>
  <c r="DG443" s="1"/>
  <c r="CA445"/>
  <c r="DG445" s="1"/>
  <c r="CA447"/>
  <c r="DG447" s="1"/>
  <c r="DK446" l="1"/>
  <c r="HK446" s="1"/>
  <c r="DK444"/>
  <c r="HK444" s="1"/>
  <c r="DK440"/>
  <c r="HK440" s="1"/>
  <c r="DK437"/>
  <c r="HK437" s="1"/>
  <c r="DK433"/>
  <c r="HK433" s="1"/>
  <c r="DK429"/>
  <c r="HK429" s="1"/>
  <c r="DK425"/>
  <c r="HK425" s="1"/>
  <c r="DK422"/>
  <c r="HK422" s="1"/>
  <c r="DK421"/>
  <c r="HK421" s="1"/>
  <c r="DK418"/>
  <c r="HK418" s="1"/>
  <c r="DK417"/>
  <c r="HK417" s="1"/>
  <c r="DK414"/>
  <c r="HK414" s="1"/>
  <c r="DK413"/>
  <c r="HK413" s="1"/>
  <c r="DK410"/>
  <c r="HK410" s="1"/>
  <c r="DK409"/>
  <c r="HK409" s="1"/>
  <c r="DK404"/>
  <c r="HK404" s="1"/>
  <c r="DK400"/>
  <c r="HK400" s="1"/>
  <c r="DK396"/>
  <c r="HK396" s="1"/>
  <c r="DK392"/>
  <c r="HK392" s="1"/>
  <c r="DK388"/>
  <c r="HK388" s="1"/>
  <c r="DK447"/>
  <c r="HK447" s="1"/>
  <c r="DK445"/>
  <c r="HK445" s="1"/>
  <c r="DK435"/>
  <c r="HK435" s="1"/>
  <c r="DK431"/>
  <c r="HK431" s="1"/>
  <c r="DK427"/>
  <c r="HK427" s="1"/>
  <c r="DK420"/>
  <c r="HK420" s="1"/>
  <c r="DK419"/>
  <c r="HK419" s="1"/>
  <c r="DK416"/>
  <c r="HK416" s="1"/>
  <c r="DK415"/>
  <c r="HK415" s="1"/>
  <c r="DK412"/>
  <c r="HK412" s="1"/>
  <c r="DK411"/>
  <c r="HK411" s="1"/>
  <c r="DK408"/>
  <c r="HK408" s="1"/>
  <c r="DK407"/>
  <c r="HK407" s="1"/>
  <c r="DK402"/>
  <c r="HK402" s="1"/>
  <c r="DK398"/>
  <c r="HK398" s="1"/>
  <c r="DK394"/>
  <c r="HK394" s="1"/>
  <c r="DK390"/>
  <c r="HK390" s="1"/>
  <c r="DK386"/>
  <c r="HK386" s="1"/>
  <c r="DK384"/>
  <c r="HK384" s="1"/>
  <c r="DK382"/>
  <c r="HK382" s="1"/>
  <c r="DL444"/>
  <c r="DL442"/>
  <c r="DL438"/>
  <c r="DL436"/>
  <c r="DL432"/>
  <c r="DL428"/>
  <c r="DL420"/>
  <c r="DL416"/>
  <c r="DL412"/>
  <c r="DL408"/>
  <c r="DL373"/>
  <c r="DL365"/>
  <c r="DL350"/>
  <c r="DL349"/>
  <c r="DL434"/>
  <c r="DL430"/>
  <c r="DL426"/>
  <c r="DL418"/>
  <c r="DL414"/>
  <c r="DL410"/>
  <c r="DL374"/>
  <c r="DL372"/>
  <c r="DL370"/>
  <c r="DL369"/>
  <c r="DL368"/>
  <c r="DL366"/>
  <c r="DL364"/>
  <c r="DL362"/>
  <c r="DL361"/>
  <c r="DL360"/>
  <c r="DL358"/>
  <c r="DL357"/>
  <c r="DL356"/>
  <c r="DL354"/>
  <c r="DL352"/>
  <c r="DL348"/>
  <c r="DL443"/>
  <c r="DL435"/>
  <c r="DL431"/>
  <c r="DL427"/>
  <c r="DL351"/>
  <c r="DL347"/>
  <c r="DL440"/>
  <c r="BL440"/>
  <c r="DL424"/>
  <c r="BL424"/>
  <c r="DL421"/>
  <c r="BL421"/>
  <c r="DL417"/>
  <c r="BL417"/>
  <c r="DL413"/>
  <c r="BL413"/>
  <c r="DL409"/>
  <c r="BL409"/>
  <c r="DL406"/>
  <c r="BL406"/>
  <c r="DL402"/>
  <c r="BL402"/>
  <c r="DL400"/>
  <c r="BL400"/>
  <c r="DL398"/>
  <c r="BL398"/>
  <c r="DL396"/>
  <c r="BL396"/>
  <c r="DL394"/>
  <c r="BL394"/>
  <c r="DL392"/>
  <c r="BL392"/>
  <c r="DL390"/>
  <c r="BL390"/>
  <c r="DL388"/>
  <c r="BL388"/>
  <c r="DL386"/>
  <c r="BL386"/>
  <c r="DL384"/>
  <c r="BL384"/>
  <c r="DL382"/>
  <c r="BL382"/>
  <c r="DL380"/>
  <c r="BL380"/>
  <c r="DL376"/>
  <c r="BL376"/>
  <c r="DL378"/>
  <c r="BL378"/>
  <c r="DR437"/>
  <c r="DT437" s="1"/>
  <c r="HL437" s="1"/>
  <c r="DR443"/>
  <c r="DT443" s="1"/>
  <c r="DR359"/>
  <c r="DT359" s="1"/>
  <c r="HL359" s="1"/>
  <c r="BL441"/>
  <c r="DL441"/>
  <c r="BL439"/>
  <c r="DL439"/>
  <c r="BL423"/>
  <c r="DL423"/>
  <c r="BL419"/>
  <c r="DL419"/>
  <c r="BL415"/>
  <c r="DL415"/>
  <c r="BL411"/>
  <c r="DL411"/>
  <c r="BL407"/>
  <c r="DL407"/>
  <c r="DL405"/>
  <c r="BL405"/>
  <c r="BL403"/>
  <c r="DL403"/>
  <c r="DL401"/>
  <c r="BL401"/>
  <c r="BL399"/>
  <c r="DL399"/>
  <c r="DL397"/>
  <c r="BL397"/>
  <c r="BL395"/>
  <c r="DL395"/>
  <c r="DL393"/>
  <c r="BL393"/>
  <c r="BL391"/>
  <c r="DL391"/>
  <c r="DL389"/>
  <c r="BL389"/>
  <c r="BL387"/>
  <c r="DL387"/>
  <c r="DL385"/>
  <c r="BL385"/>
  <c r="BL383"/>
  <c r="DL383"/>
  <c r="DL381"/>
  <c r="BL381"/>
  <c r="DL377"/>
  <c r="BL377"/>
  <c r="DL422"/>
  <c r="BL422"/>
  <c r="DR444"/>
  <c r="DT444" s="1"/>
  <c r="DR442"/>
  <c r="DT442" s="1"/>
  <c r="DR438"/>
  <c r="DT438" s="1"/>
  <c r="DR436"/>
  <c r="DT436" s="1"/>
  <c r="DR432"/>
  <c r="DT432" s="1"/>
  <c r="DR428"/>
  <c r="DT428" s="1"/>
  <c r="DR420"/>
  <c r="DT420" s="1"/>
  <c r="DR416"/>
  <c r="DT416" s="1"/>
  <c r="DR412"/>
  <c r="DT412" s="1"/>
  <c r="DR408"/>
  <c r="DT408" s="1"/>
  <c r="DR373"/>
  <c r="DT373" s="1"/>
  <c r="DR365"/>
  <c r="DT365" s="1"/>
  <c r="DR350"/>
  <c r="DT350" s="1"/>
  <c r="DR349"/>
  <c r="DT349" s="1"/>
  <c r="DR434"/>
  <c r="DT434" s="1"/>
  <c r="DR430"/>
  <c r="DT430" s="1"/>
  <c r="DR426"/>
  <c r="DT426" s="1"/>
  <c r="DR418"/>
  <c r="DT418" s="1"/>
  <c r="DR414"/>
  <c r="DT414" s="1"/>
  <c r="DR410"/>
  <c r="DT410" s="1"/>
  <c r="DR374"/>
  <c r="DT374" s="1"/>
  <c r="DR372"/>
  <c r="DT372" s="1"/>
  <c r="DR370"/>
  <c r="DT370" s="1"/>
  <c r="DR369"/>
  <c r="DT369" s="1"/>
  <c r="DR368"/>
  <c r="DT368" s="1"/>
  <c r="DR366"/>
  <c r="DT366" s="1"/>
  <c r="DR364"/>
  <c r="DT364" s="1"/>
  <c r="DT362"/>
  <c r="DR362"/>
  <c r="DR361"/>
  <c r="DT361" s="1"/>
  <c r="DR360"/>
  <c r="DT360" s="1"/>
  <c r="DR358"/>
  <c r="DT358" s="1"/>
  <c r="DR357"/>
  <c r="DT357" s="1"/>
  <c r="DR356"/>
  <c r="DT356" s="1"/>
  <c r="DR354"/>
  <c r="DT354" s="1"/>
  <c r="DR352"/>
  <c r="DT352" s="1"/>
  <c r="DR348"/>
  <c r="DT348" s="1"/>
  <c r="DL404"/>
  <c r="BL404"/>
  <c r="DR445"/>
  <c r="DT445" s="1"/>
  <c r="HL445" s="1"/>
  <c r="DR435"/>
  <c r="DT435" s="1"/>
  <c r="DR431"/>
  <c r="DT431" s="1"/>
  <c r="DR427"/>
  <c r="DT427" s="1"/>
  <c r="DR351"/>
  <c r="DT351" s="1"/>
  <c r="DR347"/>
  <c r="DT347" s="1"/>
  <c r="DR433"/>
  <c r="DT433" s="1"/>
  <c r="HL433" s="1"/>
  <c r="DR429"/>
  <c r="DT429" s="1"/>
  <c r="HL429" s="1"/>
  <c r="DR425"/>
  <c r="DT425" s="1"/>
  <c r="HL425" s="1"/>
  <c r="DR371"/>
  <c r="DT371" s="1"/>
  <c r="HL371" s="1"/>
  <c r="DR367"/>
  <c r="DT367" s="1"/>
  <c r="HL367" s="1"/>
  <c r="DR363"/>
  <c r="DT363" s="1"/>
  <c r="HL363" s="1"/>
  <c r="DK441"/>
  <c r="HK441" s="1"/>
  <c r="BK441"/>
  <c r="DK436"/>
  <c r="HK436" s="1"/>
  <c r="BK436"/>
  <c r="DK428"/>
  <c r="HK428" s="1"/>
  <c r="BK428"/>
  <c r="DK405"/>
  <c r="HK405" s="1"/>
  <c r="BK405"/>
  <c r="DK439"/>
  <c r="HK439" s="1"/>
  <c r="BK439"/>
  <c r="DK443"/>
  <c r="HK443" s="1"/>
  <c r="BK443"/>
  <c r="DK434"/>
  <c r="HK434" s="1"/>
  <c r="BK434"/>
  <c r="DK430"/>
  <c r="HK430" s="1"/>
  <c r="BK430"/>
  <c r="DK426"/>
  <c r="HK426" s="1"/>
  <c r="BK426"/>
  <c r="DK424"/>
  <c r="HK424" s="1"/>
  <c r="BK424"/>
  <c r="DK403"/>
  <c r="HK403" s="1"/>
  <c r="BK403"/>
  <c r="DK399"/>
  <c r="HK399" s="1"/>
  <c r="BK399"/>
  <c r="DK395"/>
  <c r="HK395" s="1"/>
  <c r="BK395"/>
  <c r="DK391"/>
  <c r="HK391" s="1"/>
  <c r="BK391"/>
  <c r="DK387"/>
  <c r="HK387" s="1"/>
  <c r="BK387"/>
  <c r="DK383"/>
  <c r="HK383" s="1"/>
  <c r="BK383"/>
  <c r="DK380"/>
  <c r="HK380" s="1"/>
  <c r="BK380"/>
  <c r="DK376"/>
  <c r="HK376" s="1"/>
  <c r="BK376"/>
  <c r="DK375"/>
  <c r="HK375" s="1"/>
  <c r="BK375"/>
  <c r="DK374"/>
  <c r="HK374" s="1"/>
  <c r="BK374"/>
  <c r="DK370"/>
  <c r="HK370" s="1"/>
  <c r="BK370"/>
  <c r="DK366"/>
  <c r="HK366" s="1"/>
  <c r="BK366"/>
  <c r="DK362"/>
  <c r="HK362" s="1"/>
  <c r="BK362"/>
  <c r="DK358"/>
  <c r="HK358" s="1"/>
  <c r="BK358"/>
  <c r="DK354"/>
  <c r="HK354" s="1"/>
  <c r="BK354"/>
  <c r="DK350"/>
  <c r="HK350" s="1"/>
  <c r="BK350"/>
  <c r="DK373"/>
  <c r="HK373" s="1"/>
  <c r="BK373"/>
  <c r="DK369"/>
  <c r="HK369" s="1"/>
  <c r="BK369"/>
  <c r="DK365"/>
  <c r="HK365" s="1"/>
  <c r="BK365"/>
  <c r="DK361"/>
  <c r="HK361" s="1"/>
  <c r="BK361"/>
  <c r="DK357"/>
  <c r="HK357" s="1"/>
  <c r="BK357"/>
  <c r="DK353"/>
  <c r="HK353" s="1"/>
  <c r="BK353"/>
  <c r="DK349"/>
  <c r="HK349" s="1"/>
  <c r="BK349"/>
  <c r="DS446"/>
  <c r="DQ446"/>
  <c r="DS444"/>
  <c r="DQ444"/>
  <c r="DS440"/>
  <c r="DQ440"/>
  <c r="DS437"/>
  <c r="DQ437"/>
  <c r="DS433"/>
  <c r="DQ433"/>
  <c r="DS429"/>
  <c r="DQ429"/>
  <c r="DS425"/>
  <c r="DQ425"/>
  <c r="DS422"/>
  <c r="DQ422"/>
  <c r="DS421"/>
  <c r="DQ421"/>
  <c r="DS418"/>
  <c r="DQ418"/>
  <c r="DS417"/>
  <c r="DQ417"/>
  <c r="DS414"/>
  <c r="DQ414"/>
  <c r="DS413"/>
  <c r="DQ413"/>
  <c r="DS410"/>
  <c r="DQ410"/>
  <c r="DS409"/>
  <c r="DQ409"/>
  <c r="DS404"/>
  <c r="DQ404"/>
  <c r="DS400"/>
  <c r="DQ400"/>
  <c r="DS396"/>
  <c r="DQ396"/>
  <c r="DS392"/>
  <c r="DQ392"/>
  <c r="DS388"/>
  <c r="DQ388"/>
  <c r="DS447"/>
  <c r="DQ447"/>
  <c r="DS445"/>
  <c r="DQ445"/>
  <c r="DS435"/>
  <c r="DQ435"/>
  <c r="DS431"/>
  <c r="DQ431"/>
  <c r="DS427"/>
  <c r="DQ427"/>
  <c r="DS420"/>
  <c r="DQ420"/>
  <c r="DS419"/>
  <c r="DQ419"/>
  <c r="DS416"/>
  <c r="DQ416"/>
  <c r="DS415"/>
  <c r="DQ415"/>
  <c r="DS412"/>
  <c r="DQ412"/>
  <c r="DS411"/>
  <c r="DQ411"/>
  <c r="DS408"/>
  <c r="DQ408"/>
  <c r="DS407"/>
  <c r="DQ407"/>
  <c r="DS402"/>
  <c r="DQ402"/>
  <c r="DS398"/>
  <c r="DQ398"/>
  <c r="DS394"/>
  <c r="DQ394"/>
  <c r="DS390"/>
  <c r="DQ390"/>
  <c r="DS386"/>
  <c r="DQ386"/>
  <c r="DS384"/>
  <c r="DQ384"/>
  <c r="DS382"/>
  <c r="DQ382"/>
  <c r="DK438"/>
  <c r="HK438" s="1"/>
  <c r="BK438"/>
  <c r="DK432"/>
  <c r="HK432" s="1"/>
  <c r="BK432"/>
  <c r="DK423"/>
  <c r="HK423" s="1"/>
  <c r="BK423"/>
  <c r="DK401"/>
  <c r="HK401" s="1"/>
  <c r="BK401"/>
  <c r="DK397"/>
  <c r="HK397" s="1"/>
  <c r="BK397"/>
  <c r="DK393"/>
  <c r="HK393" s="1"/>
  <c r="BK393"/>
  <c r="DK389"/>
  <c r="HK389" s="1"/>
  <c r="BK389"/>
  <c r="DK385"/>
  <c r="HK385" s="1"/>
  <c r="BK385"/>
  <c r="DK381"/>
  <c r="HK381" s="1"/>
  <c r="BK381"/>
  <c r="DK378"/>
  <c r="HK378" s="1"/>
  <c r="BK378"/>
  <c r="DK379"/>
  <c r="HK379" s="1"/>
  <c r="BK379"/>
  <c r="DK377"/>
  <c r="HK377" s="1"/>
  <c r="BK377"/>
  <c r="DK372"/>
  <c r="HK372" s="1"/>
  <c r="BK372"/>
  <c r="DK368"/>
  <c r="HK368" s="1"/>
  <c r="BK368"/>
  <c r="DK364"/>
  <c r="HK364" s="1"/>
  <c r="BK364"/>
  <c r="DK360"/>
  <c r="HK360" s="1"/>
  <c r="BK360"/>
  <c r="DK356"/>
  <c r="HK356" s="1"/>
  <c r="BK356"/>
  <c r="DK352"/>
  <c r="HK352" s="1"/>
  <c r="BK352"/>
  <c r="DK348"/>
  <c r="HK348" s="1"/>
  <c r="BK348"/>
  <c r="DK371"/>
  <c r="HK371" s="1"/>
  <c r="BK371"/>
  <c r="DK367"/>
  <c r="HK367" s="1"/>
  <c r="BK367"/>
  <c r="DK363"/>
  <c r="HK363" s="1"/>
  <c r="BK363"/>
  <c r="DK359"/>
  <c r="HK359" s="1"/>
  <c r="BK359"/>
  <c r="DK355"/>
  <c r="HK355" s="1"/>
  <c r="BK355"/>
  <c r="DK351"/>
  <c r="HK351" s="1"/>
  <c r="BK351"/>
  <c r="DK347"/>
  <c r="HK347" s="1"/>
  <c r="BK347"/>
  <c r="DG448"/>
  <c r="DK448"/>
  <c r="HK448" s="1"/>
  <c r="DH448"/>
  <c r="DL448"/>
  <c r="DL446"/>
  <c r="DH446"/>
  <c r="DL447"/>
  <c r="DH447"/>
  <c r="CB379"/>
  <c r="CB353"/>
  <c r="CB375"/>
  <c r="CB355"/>
  <c r="CA406"/>
  <c r="CA438"/>
  <c r="DG438" s="1"/>
  <c r="CA442"/>
  <c r="DG442" l="1"/>
  <c r="DK442"/>
  <c r="DH375"/>
  <c r="DL375"/>
  <c r="DH355"/>
  <c r="DL355"/>
  <c r="DH353"/>
  <c r="DL353"/>
  <c r="HL347"/>
  <c r="HL431"/>
  <c r="HL443"/>
  <c r="HL352"/>
  <c r="HL356"/>
  <c r="HL358"/>
  <c r="HL361"/>
  <c r="HL364"/>
  <c r="HL368"/>
  <c r="HL370"/>
  <c r="HL374"/>
  <c r="HL414"/>
  <c r="HL426"/>
  <c r="HL434"/>
  <c r="HL350"/>
  <c r="HL373"/>
  <c r="HL412"/>
  <c r="HL420"/>
  <c r="HL432"/>
  <c r="HL438"/>
  <c r="HL444"/>
  <c r="DG406"/>
  <c r="DK406"/>
  <c r="DH379"/>
  <c r="DL379"/>
  <c r="HL351"/>
  <c r="HL427"/>
  <c r="HL435"/>
  <c r="HL348"/>
  <c r="HL354"/>
  <c r="HL357"/>
  <c r="HL360"/>
  <c r="HL362"/>
  <c r="HL366"/>
  <c r="HL369"/>
  <c r="HL372"/>
  <c r="HL410"/>
  <c r="HL418"/>
  <c r="HL430"/>
  <c r="HL349"/>
  <c r="HL365"/>
  <c r="HL408"/>
  <c r="HL416"/>
  <c r="HL428"/>
  <c r="HL436"/>
  <c r="HL442"/>
  <c r="DR404"/>
  <c r="DT404" s="1"/>
  <c r="HL404" s="1"/>
  <c r="DR383"/>
  <c r="DT383" s="1"/>
  <c r="HL383" s="1"/>
  <c r="DR387"/>
  <c r="DT387" s="1"/>
  <c r="HL387" s="1"/>
  <c r="DR391"/>
  <c r="DT391" s="1"/>
  <c r="HL391" s="1"/>
  <c r="DR395"/>
  <c r="DT395" s="1"/>
  <c r="HL395" s="1"/>
  <c r="DR399"/>
  <c r="DT399" s="1"/>
  <c r="HL399" s="1"/>
  <c r="DR403"/>
  <c r="DT403" s="1"/>
  <c r="HL403" s="1"/>
  <c r="DR407"/>
  <c r="DT407" s="1"/>
  <c r="HL407" s="1"/>
  <c r="DR411"/>
  <c r="DT411" s="1"/>
  <c r="HL411" s="1"/>
  <c r="DR415"/>
  <c r="DT415" s="1"/>
  <c r="HL415" s="1"/>
  <c r="DR419"/>
  <c r="DT419" s="1"/>
  <c r="HL419" s="1"/>
  <c r="DR423"/>
  <c r="DT423" s="1"/>
  <c r="HL423" s="1"/>
  <c r="DR439"/>
  <c r="DT439" s="1"/>
  <c r="HL439" s="1"/>
  <c r="DR441"/>
  <c r="DT441" s="1"/>
  <c r="HL441" s="1"/>
  <c r="DR378"/>
  <c r="DT378" s="1"/>
  <c r="HL378" s="1"/>
  <c r="DR376"/>
  <c r="DT376" s="1"/>
  <c r="HL376" s="1"/>
  <c r="DR380"/>
  <c r="DT380" s="1"/>
  <c r="HL380" s="1"/>
  <c r="DR382"/>
  <c r="DT382" s="1"/>
  <c r="HL382" s="1"/>
  <c r="DR384"/>
  <c r="DT384" s="1"/>
  <c r="HL384" s="1"/>
  <c r="DR386"/>
  <c r="DT386" s="1"/>
  <c r="HL386" s="1"/>
  <c r="DR388"/>
  <c r="DT388" s="1"/>
  <c r="HL388" s="1"/>
  <c r="DR390"/>
  <c r="DT390" s="1"/>
  <c r="HL390" s="1"/>
  <c r="DR392"/>
  <c r="DT392" s="1"/>
  <c r="HL392" s="1"/>
  <c r="DR394"/>
  <c r="DT394" s="1"/>
  <c r="HL394" s="1"/>
  <c r="DR396"/>
  <c r="DT396" s="1"/>
  <c r="HL396" s="1"/>
  <c r="DR398"/>
  <c r="DT398" s="1"/>
  <c r="HL398" s="1"/>
  <c r="DR400"/>
  <c r="DT400" s="1"/>
  <c r="HL400" s="1"/>
  <c r="DR402"/>
  <c r="DT402" s="1"/>
  <c r="HL402" s="1"/>
  <c r="DR406"/>
  <c r="DT406" s="1"/>
  <c r="HL406" s="1"/>
  <c r="DR409"/>
  <c r="DT409" s="1"/>
  <c r="HL409" s="1"/>
  <c r="DR413"/>
  <c r="DT413" s="1"/>
  <c r="HL413" s="1"/>
  <c r="DR417"/>
  <c r="DT417" s="1"/>
  <c r="HL417" s="1"/>
  <c r="DR421"/>
  <c r="DT421" s="1"/>
  <c r="HL421" s="1"/>
  <c r="DR424"/>
  <c r="DT424" s="1"/>
  <c r="HL424" s="1"/>
  <c r="DR440"/>
  <c r="DT440" s="1"/>
  <c r="HL440" s="1"/>
  <c r="DR422"/>
  <c r="DT422" s="1"/>
  <c r="HL422" s="1"/>
  <c r="DR377"/>
  <c r="DT377" s="1"/>
  <c r="HL377" s="1"/>
  <c r="DR381"/>
  <c r="DT381" s="1"/>
  <c r="HL381" s="1"/>
  <c r="DR385"/>
  <c r="DT385" s="1"/>
  <c r="HL385" s="1"/>
  <c r="DR389"/>
  <c r="DT389" s="1"/>
  <c r="HL389" s="1"/>
  <c r="DR393"/>
  <c r="DT393" s="1"/>
  <c r="HL393" s="1"/>
  <c r="DR397"/>
  <c r="DT397" s="1"/>
  <c r="HL397" s="1"/>
  <c r="DR401"/>
  <c r="DT401" s="1"/>
  <c r="HL401" s="1"/>
  <c r="DR405"/>
  <c r="DT405" s="1"/>
  <c r="HL405" s="1"/>
  <c r="DS347"/>
  <c r="DQ347"/>
  <c r="DS351"/>
  <c r="DQ351"/>
  <c r="DS355"/>
  <c r="DQ355"/>
  <c r="DS359"/>
  <c r="DQ359"/>
  <c r="DS363"/>
  <c r="DQ363"/>
  <c r="DS367"/>
  <c r="DQ367"/>
  <c r="DS371"/>
  <c r="DQ371"/>
  <c r="DS348"/>
  <c r="DQ348"/>
  <c r="DS352"/>
  <c r="DQ352"/>
  <c r="DS356"/>
  <c r="DQ356"/>
  <c r="DS360"/>
  <c r="DQ360"/>
  <c r="DS364"/>
  <c r="DQ364"/>
  <c r="DS368"/>
  <c r="DQ368"/>
  <c r="DS372"/>
  <c r="DQ372"/>
  <c r="DS377"/>
  <c r="DQ377"/>
  <c r="DS379"/>
  <c r="DQ379"/>
  <c r="DS378"/>
  <c r="DQ378"/>
  <c r="DS381"/>
  <c r="DQ381"/>
  <c r="DS385"/>
  <c r="DQ385"/>
  <c r="DS389"/>
  <c r="DQ389"/>
  <c r="DS393"/>
  <c r="DQ393"/>
  <c r="DS397"/>
  <c r="DQ397"/>
  <c r="DS401"/>
  <c r="DQ401"/>
  <c r="DS423"/>
  <c r="DQ423"/>
  <c r="DS432"/>
  <c r="DQ432"/>
  <c r="DS438"/>
  <c r="DQ438"/>
  <c r="DS349"/>
  <c r="DQ349"/>
  <c r="DS353"/>
  <c r="DQ353"/>
  <c r="DS357"/>
  <c r="DQ357"/>
  <c r="DS361"/>
  <c r="DQ361"/>
  <c r="DS365"/>
  <c r="DQ365"/>
  <c r="DS369"/>
  <c r="DQ369"/>
  <c r="DS373"/>
  <c r="DQ373"/>
  <c r="DQ350"/>
  <c r="DS350"/>
  <c r="DQ354"/>
  <c r="DS354"/>
  <c r="DQ358"/>
  <c r="DS358"/>
  <c r="DQ362"/>
  <c r="DS362"/>
  <c r="DQ366"/>
  <c r="DS366"/>
  <c r="DS370"/>
  <c r="DQ370"/>
  <c r="DS374"/>
  <c r="DQ374"/>
  <c r="DS375"/>
  <c r="DQ375"/>
  <c r="DS376"/>
  <c r="DQ376"/>
  <c r="DS380"/>
  <c r="DQ380"/>
  <c r="DS383"/>
  <c r="DQ383"/>
  <c r="DS387"/>
  <c r="DQ387"/>
  <c r="DS391"/>
  <c r="DQ391"/>
  <c r="DS395"/>
  <c r="DQ395"/>
  <c r="DS399"/>
  <c r="DQ399"/>
  <c r="DS403"/>
  <c r="DQ403"/>
  <c r="DS424"/>
  <c r="DQ424"/>
  <c r="DS426"/>
  <c r="DQ426"/>
  <c r="DS430"/>
  <c r="DQ430"/>
  <c r="DS434"/>
  <c r="DQ434"/>
  <c r="DS443"/>
  <c r="DQ443"/>
  <c r="DS439"/>
  <c r="DQ439"/>
  <c r="DS405"/>
  <c r="DQ405"/>
  <c r="DS428"/>
  <c r="DQ428"/>
  <c r="DS436"/>
  <c r="DQ436"/>
  <c r="DS441"/>
  <c r="DQ441"/>
  <c r="DR448"/>
  <c r="DT448" s="1"/>
  <c r="HL448" s="1"/>
  <c r="DQ448"/>
  <c r="DS448"/>
  <c r="DR447"/>
  <c r="DT447" s="1"/>
  <c r="HL447" s="1"/>
  <c r="DR446"/>
  <c r="DT446" s="1"/>
  <c r="HL446" s="1"/>
  <c r="EJ346"/>
  <c r="EI346"/>
  <c r="BX346"/>
  <c r="EJ345"/>
  <c r="EI345"/>
  <c r="BX345"/>
  <c r="EJ344"/>
  <c r="EI344"/>
  <c r="BX344"/>
  <c r="EJ343"/>
  <c r="EI343"/>
  <c r="BX343"/>
  <c r="EJ342"/>
  <c r="EI342"/>
  <c r="BX342"/>
  <c r="EJ341"/>
  <c r="EI341"/>
  <c r="BX341"/>
  <c r="EJ340"/>
  <c r="EI340"/>
  <c r="BX340"/>
  <c r="EJ339"/>
  <c r="EI339"/>
  <c r="BX339"/>
  <c r="EJ338"/>
  <c r="EI338"/>
  <c r="BX338"/>
  <c r="EJ337"/>
  <c r="EI337"/>
  <c r="BX337"/>
  <c r="EJ336"/>
  <c r="EI336"/>
  <c r="BX336"/>
  <c r="EJ335"/>
  <c r="EI335"/>
  <c r="BX335"/>
  <c r="EJ334"/>
  <c r="EI334"/>
  <c r="BX334"/>
  <c r="EJ333"/>
  <c r="EI333"/>
  <c r="BX333"/>
  <c r="EJ332"/>
  <c r="EI332"/>
  <c r="BX332"/>
  <c r="EJ331"/>
  <c r="EI331"/>
  <c r="BX331"/>
  <c r="EJ330"/>
  <c r="EI330"/>
  <c r="BX330"/>
  <c r="EJ329"/>
  <c r="EI329"/>
  <c r="BX329"/>
  <c r="EJ328"/>
  <c r="EI328"/>
  <c r="BX328"/>
  <c r="EJ327"/>
  <c r="EI327"/>
  <c r="BX327"/>
  <c r="EJ326"/>
  <c r="EI326"/>
  <c r="BX326"/>
  <c r="EJ325"/>
  <c r="EI325"/>
  <c r="BX325"/>
  <c r="EJ207"/>
  <c r="EI207"/>
  <c r="BX207"/>
  <c r="EJ206"/>
  <c r="EI206"/>
  <c r="BX206"/>
  <c r="EJ205"/>
  <c r="EI205"/>
  <c r="BX205"/>
  <c r="EJ204"/>
  <c r="EI204"/>
  <c r="BX204"/>
  <c r="EJ203"/>
  <c r="EI203"/>
  <c r="BX203"/>
  <c r="EJ202"/>
  <c r="EI202"/>
  <c r="BX202"/>
  <c r="EJ201"/>
  <c r="EI201"/>
  <c r="BX201"/>
  <c r="EJ200"/>
  <c r="EI200"/>
  <c r="BX200"/>
  <c r="BX199"/>
  <c r="EI198"/>
  <c r="BX198"/>
  <c r="EJ197"/>
  <c r="EI197"/>
  <c r="BX197"/>
  <c r="EJ196"/>
  <c r="EI196"/>
  <c r="BX196"/>
  <c r="EJ195"/>
  <c r="EI195"/>
  <c r="BX195"/>
  <c r="EJ194"/>
  <c r="EI194"/>
  <c r="BX194"/>
  <c r="EJ193"/>
  <c r="EI193"/>
  <c r="BX193"/>
  <c r="BX264"/>
  <c r="EJ263"/>
  <c r="EI263"/>
  <c r="BX263"/>
  <c r="EJ262"/>
  <c r="EI262"/>
  <c r="BX262"/>
  <c r="EJ261"/>
  <c r="EI261"/>
  <c r="BX261"/>
  <c r="EJ260"/>
  <c r="EI260"/>
  <c r="BX260"/>
  <c r="EJ259"/>
  <c r="EI259"/>
  <c r="BX259"/>
  <c r="EJ258"/>
  <c r="EI258"/>
  <c r="BX258"/>
  <c r="EJ257"/>
  <c r="EI257"/>
  <c r="BX257"/>
  <c r="EI256"/>
  <c r="EJ256"/>
  <c r="BX256"/>
  <c r="EJ255"/>
  <c r="EI255"/>
  <c r="BX255"/>
  <c r="EJ254"/>
  <c r="EI254"/>
  <c r="BX254"/>
  <c r="EJ253"/>
  <c r="EI253"/>
  <c r="BX253"/>
  <c r="EJ252"/>
  <c r="EI252"/>
  <c r="BX252"/>
  <c r="EJ251"/>
  <c r="EI251"/>
  <c r="BX251"/>
  <c r="EJ250"/>
  <c r="EI250"/>
  <c r="BX250"/>
  <c r="EJ249"/>
  <c r="EI249"/>
  <c r="BX249"/>
  <c r="EJ248"/>
  <c r="EI248"/>
  <c r="BX248"/>
  <c r="EJ247"/>
  <c r="EI247"/>
  <c r="BX247"/>
  <c r="EJ246"/>
  <c r="EI246"/>
  <c r="BX246"/>
  <c r="EJ245"/>
  <c r="EI245"/>
  <c r="BX245"/>
  <c r="EJ244"/>
  <c r="EI244"/>
  <c r="BX244"/>
  <c r="EJ243"/>
  <c r="EI243"/>
  <c r="BX243"/>
  <c r="EJ242"/>
  <c r="EI242"/>
  <c r="BX242"/>
  <c r="EJ241"/>
  <c r="EI241"/>
  <c r="BX241"/>
  <c r="EJ240"/>
  <c r="EI240"/>
  <c r="BX240"/>
  <c r="EJ239"/>
  <c r="EI239"/>
  <c r="BX239"/>
  <c r="EJ238"/>
  <c r="EI238"/>
  <c r="BX238"/>
  <c r="EJ237"/>
  <c r="EI237"/>
  <c r="BX237"/>
  <c r="EJ236"/>
  <c r="EI236"/>
  <c r="BX236"/>
  <c r="EJ235"/>
  <c r="EI235"/>
  <c r="BX235"/>
  <c r="EJ234"/>
  <c r="EI234"/>
  <c r="BX234"/>
  <c r="EJ233"/>
  <c r="EI233"/>
  <c r="BX233"/>
  <c r="EJ232"/>
  <c r="EI232"/>
  <c r="BX232"/>
  <c r="EJ231"/>
  <c r="EI231"/>
  <c r="BX231"/>
  <c r="EJ230"/>
  <c r="EI230"/>
  <c r="BX230"/>
  <c r="EJ229"/>
  <c r="EI229"/>
  <c r="BX229"/>
  <c r="EI228"/>
  <c r="EJ228"/>
  <c r="BX228"/>
  <c r="EJ227"/>
  <c r="EI227"/>
  <c r="BX227"/>
  <c r="EJ226"/>
  <c r="EI226"/>
  <c r="BX226"/>
  <c r="EJ225"/>
  <c r="EI225"/>
  <c r="BX225"/>
  <c r="EJ224"/>
  <c r="EI224"/>
  <c r="BX224"/>
  <c r="EJ223"/>
  <c r="EI223"/>
  <c r="BX223"/>
  <c r="EJ222"/>
  <c r="EI222"/>
  <c r="BX222"/>
  <c r="EJ221"/>
  <c r="EI221"/>
  <c r="BX221"/>
  <c r="EJ220"/>
  <c r="EI220"/>
  <c r="BX220"/>
  <c r="EJ219"/>
  <c r="EI219"/>
  <c r="BX219"/>
  <c r="EJ218"/>
  <c r="EI218"/>
  <c r="BX218"/>
  <c r="EJ217"/>
  <c r="EI217"/>
  <c r="BX217"/>
  <c r="EJ216"/>
  <c r="EI216"/>
  <c r="BX216"/>
  <c r="EJ215"/>
  <c r="EI215"/>
  <c r="BX215"/>
  <c r="EJ214"/>
  <c r="EI214"/>
  <c r="BX214"/>
  <c r="EJ213"/>
  <c r="EI213"/>
  <c r="BX213"/>
  <c r="EJ212"/>
  <c r="EI212"/>
  <c r="BX212"/>
  <c r="EJ211"/>
  <c r="EI211"/>
  <c r="BX211"/>
  <c r="EJ210"/>
  <c r="EI210"/>
  <c r="BX210"/>
  <c r="EJ209"/>
  <c r="EI209"/>
  <c r="BX209"/>
  <c r="EJ208"/>
  <c r="EI208"/>
  <c r="BX208"/>
  <c r="HD208" l="1"/>
  <c r="DD208"/>
  <c r="DF208" s="1"/>
  <c r="P208"/>
  <c r="HD214"/>
  <c r="HH214" s="1"/>
  <c r="DD214"/>
  <c r="DF214" s="1"/>
  <c r="P214"/>
  <c r="HD216"/>
  <c r="DD216"/>
  <c r="DF216" s="1"/>
  <c r="P216"/>
  <c r="HD224"/>
  <c r="HH224" s="1"/>
  <c r="DD224"/>
  <c r="DF224" s="1"/>
  <c r="P224"/>
  <c r="HD226"/>
  <c r="HH226" s="1"/>
  <c r="DD226"/>
  <c r="DF226" s="1"/>
  <c r="P226"/>
  <c r="HD228"/>
  <c r="HH228" s="1"/>
  <c r="DD228"/>
  <c r="DF228" s="1"/>
  <c r="P228"/>
  <c r="HD230"/>
  <c r="HH230" s="1"/>
  <c r="DD230"/>
  <c r="DF230" s="1"/>
  <c r="P230"/>
  <c r="HD232"/>
  <c r="HH232" s="1"/>
  <c r="DD232"/>
  <c r="DF232" s="1"/>
  <c r="P232"/>
  <c r="HD234"/>
  <c r="DD234"/>
  <c r="DF234" s="1"/>
  <c r="P234"/>
  <c r="HD236"/>
  <c r="HH236" s="1"/>
  <c r="DD236"/>
  <c r="DF236" s="1"/>
  <c r="P236"/>
  <c r="HD238"/>
  <c r="DD238"/>
  <c r="DF238" s="1"/>
  <c r="P238"/>
  <c r="HD240"/>
  <c r="HH240" s="1"/>
  <c r="DD240"/>
  <c r="DF240" s="1"/>
  <c r="P240"/>
  <c r="HD242"/>
  <c r="DD242"/>
  <c r="DF242" s="1"/>
  <c r="P242"/>
  <c r="HD244"/>
  <c r="HH244" s="1"/>
  <c r="DD244"/>
  <c r="DF244" s="1"/>
  <c r="P244"/>
  <c r="HD246"/>
  <c r="HH246" s="1"/>
  <c r="DD246"/>
  <c r="DF246" s="1"/>
  <c r="P246"/>
  <c r="HD248"/>
  <c r="HH248" s="1"/>
  <c r="DD248"/>
  <c r="DF248" s="1"/>
  <c r="P248"/>
  <c r="HD250"/>
  <c r="DD250"/>
  <c r="DF250" s="1"/>
  <c r="P250"/>
  <c r="HD252"/>
  <c r="HH252" s="1"/>
  <c r="DD252"/>
  <c r="DF252" s="1"/>
  <c r="P252"/>
  <c r="HD254"/>
  <c r="HH254" s="1"/>
  <c r="DD254"/>
  <c r="DF254" s="1"/>
  <c r="P254"/>
  <c r="HD256"/>
  <c r="HH256" s="1"/>
  <c r="DD256"/>
  <c r="DF256" s="1"/>
  <c r="P256"/>
  <c r="HD258"/>
  <c r="HH258" s="1"/>
  <c r="DD258"/>
  <c r="DF258" s="1"/>
  <c r="P258"/>
  <c r="HD260"/>
  <c r="HH260" s="1"/>
  <c r="DD260"/>
  <c r="DF260" s="1"/>
  <c r="P260"/>
  <c r="HD262"/>
  <c r="HH262" s="1"/>
  <c r="DD262"/>
  <c r="DF262" s="1"/>
  <c r="P262"/>
  <c r="HD264"/>
  <c r="HH264" s="1"/>
  <c r="DD264"/>
  <c r="DF264" s="1"/>
  <c r="P264"/>
  <c r="HD194"/>
  <c r="DD194"/>
  <c r="DF194" s="1"/>
  <c r="P194"/>
  <c r="HD196"/>
  <c r="HH196" s="1"/>
  <c r="DD196"/>
  <c r="DF196" s="1"/>
  <c r="P196"/>
  <c r="HD198"/>
  <c r="DD198"/>
  <c r="DF198" s="1"/>
  <c r="P198"/>
  <c r="HD199"/>
  <c r="HH199" s="1"/>
  <c r="DD199"/>
  <c r="DF199" s="1"/>
  <c r="P199"/>
  <c r="HD201"/>
  <c r="DD201"/>
  <c r="DF201" s="1"/>
  <c r="P201"/>
  <c r="HD203"/>
  <c r="HH203" s="1"/>
  <c r="DD203"/>
  <c r="DF203" s="1"/>
  <c r="P203"/>
  <c r="HD205"/>
  <c r="DD205"/>
  <c r="DF205" s="1"/>
  <c r="P205"/>
  <c r="HD207"/>
  <c r="HH207" s="1"/>
  <c r="DD207"/>
  <c r="DF207" s="1"/>
  <c r="P207"/>
  <c r="HD326"/>
  <c r="HH326" s="1"/>
  <c r="DD326"/>
  <c r="DF326" s="1"/>
  <c r="P326"/>
  <c r="HD328"/>
  <c r="HH328" s="1"/>
  <c r="DD328"/>
  <c r="DF328" s="1"/>
  <c r="P328"/>
  <c r="HD330"/>
  <c r="HH330" s="1"/>
  <c r="DD330"/>
  <c r="DF330" s="1"/>
  <c r="P330"/>
  <c r="HD332"/>
  <c r="HH332" s="1"/>
  <c r="DD332"/>
  <c r="DF332" s="1"/>
  <c r="P332"/>
  <c r="HD334"/>
  <c r="HH334" s="1"/>
  <c r="DD334"/>
  <c r="DF334" s="1"/>
  <c r="P334"/>
  <c r="HD336"/>
  <c r="HH336" s="1"/>
  <c r="DD336"/>
  <c r="DF336" s="1"/>
  <c r="P336"/>
  <c r="HD338"/>
  <c r="HH338" s="1"/>
  <c r="DD338"/>
  <c r="DF338" s="1"/>
  <c r="P338"/>
  <c r="HD340"/>
  <c r="HH340" s="1"/>
  <c r="DD340"/>
  <c r="DF340" s="1"/>
  <c r="P340"/>
  <c r="HD342"/>
  <c r="HH342" s="1"/>
  <c r="DD342"/>
  <c r="DF342" s="1"/>
  <c r="P342"/>
  <c r="HD344"/>
  <c r="HH344" s="1"/>
  <c r="DD344"/>
  <c r="DF344" s="1"/>
  <c r="P344"/>
  <c r="HD346"/>
  <c r="HH346" s="1"/>
  <c r="DD346"/>
  <c r="DF346" s="1"/>
  <c r="P346"/>
  <c r="DR379"/>
  <c r="DT379"/>
  <c r="HL379" s="1"/>
  <c r="HK406"/>
  <c r="DQ406"/>
  <c r="DS406"/>
  <c r="HD210"/>
  <c r="HH210" s="1"/>
  <c r="DD210"/>
  <c r="DF210" s="1"/>
  <c r="P210"/>
  <c r="HD212"/>
  <c r="DD212"/>
  <c r="DF212" s="1"/>
  <c r="P212"/>
  <c r="HD218"/>
  <c r="HH218" s="1"/>
  <c r="DD218"/>
  <c r="DF218" s="1"/>
  <c r="P218"/>
  <c r="HD220"/>
  <c r="HH220" s="1"/>
  <c r="DD220"/>
  <c r="DF220" s="1"/>
  <c r="P220"/>
  <c r="HD222"/>
  <c r="HH222" s="1"/>
  <c r="DD222"/>
  <c r="DF222" s="1"/>
  <c r="P222"/>
  <c r="HD209"/>
  <c r="DD209"/>
  <c r="DF209" s="1"/>
  <c r="P209"/>
  <c r="HD211"/>
  <c r="HH211" s="1"/>
  <c r="DD211"/>
  <c r="DF211" s="1"/>
  <c r="P211"/>
  <c r="HD213"/>
  <c r="DD213"/>
  <c r="DF213" s="1"/>
  <c r="P213"/>
  <c r="HD215"/>
  <c r="HH215" s="1"/>
  <c r="DD215"/>
  <c r="DF215" s="1"/>
  <c r="P215"/>
  <c r="HD217"/>
  <c r="DD217"/>
  <c r="DF217" s="1"/>
  <c r="P217"/>
  <c r="HD219"/>
  <c r="HH219" s="1"/>
  <c r="DD219"/>
  <c r="DF219" s="1"/>
  <c r="P219"/>
  <c r="HD221"/>
  <c r="HH221" s="1"/>
  <c r="DD221"/>
  <c r="DF221" s="1"/>
  <c r="P221"/>
  <c r="HD223"/>
  <c r="HH223" s="1"/>
  <c r="DD223"/>
  <c r="DF223" s="1"/>
  <c r="P223"/>
  <c r="HD225"/>
  <c r="DD225"/>
  <c r="DF225" s="1"/>
  <c r="P225"/>
  <c r="HD227"/>
  <c r="HH227" s="1"/>
  <c r="DD227"/>
  <c r="DF227" s="1"/>
  <c r="P227"/>
  <c r="HD229"/>
  <c r="DD229"/>
  <c r="DF229" s="1"/>
  <c r="P229"/>
  <c r="HD231"/>
  <c r="HH231" s="1"/>
  <c r="DD231"/>
  <c r="DF231" s="1"/>
  <c r="P231"/>
  <c r="HD233"/>
  <c r="DD233"/>
  <c r="DF233" s="1"/>
  <c r="P233"/>
  <c r="HD235"/>
  <c r="HH235" s="1"/>
  <c r="DD235"/>
  <c r="DF235" s="1"/>
  <c r="P235"/>
  <c r="HD237"/>
  <c r="DD237"/>
  <c r="DF237" s="1"/>
  <c r="P237"/>
  <c r="HD239"/>
  <c r="HH239" s="1"/>
  <c r="DD239"/>
  <c r="DF239" s="1"/>
  <c r="P239"/>
  <c r="HD241"/>
  <c r="DD241"/>
  <c r="DF241" s="1"/>
  <c r="P241"/>
  <c r="HD243"/>
  <c r="HH243" s="1"/>
  <c r="DD243"/>
  <c r="DF243" s="1"/>
  <c r="P243"/>
  <c r="HD245"/>
  <c r="DD245"/>
  <c r="DF245" s="1"/>
  <c r="P245"/>
  <c r="HD247"/>
  <c r="HH247" s="1"/>
  <c r="DD247"/>
  <c r="DF247" s="1"/>
  <c r="P247"/>
  <c r="HD249"/>
  <c r="DD249"/>
  <c r="DF249" s="1"/>
  <c r="P249"/>
  <c r="HD251"/>
  <c r="HH251" s="1"/>
  <c r="DD251"/>
  <c r="DF251" s="1"/>
  <c r="P251"/>
  <c r="HD253"/>
  <c r="HH253" s="1"/>
  <c r="DD253"/>
  <c r="DF253" s="1"/>
  <c r="P253"/>
  <c r="HD255"/>
  <c r="HH255" s="1"/>
  <c r="DD255"/>
  <c r="DF255" s="1"/>
  <c r="P255"/>
  <c r="HD257"/>
  <c r="HH257" s="1"/>
  <c r="DD257"/>
  <c r="DF257" s="1"/>
  <c r="P257"/>
  <c r="HD259"/>
  <c r="HH259" s="1"/>
  <c r="DD259"/>
  <c r="DF259" s="1"/>
  <c r="P259"/>
  <c r="HD261"/>
  <c r="HH261" s="1"/>
  <c r="DD261"/>
  <c r="DF261" s="1"/>
  <c r="P261"/>
  <c r="HD263"/>
  <c r="HH263" s="1"/>
  <c r="DD263"/>
  <c r="DF263" s="1"/>
  <c r="P263"/>
  <c r="HD193"/>
  <c r="DD193"/>
  <c r="DF193" s="1"/>
  <c r="P193"/>
  <c r="HD195"/>
  <c r="HH195" s="1"/>
  <c r="DD195"/>
  <c r="DF195" s="1"/>
  <c r="P195"/>
  <c r="HD197"/>
  <c r="DD197"/>
  <c r="DF197" s="1"/>
  <c r="P197"/>
  <c r="HD200"/>
  <c r="HH200" s="1"/>
  <c r="DD200"/>
  <c r="DF200" s="1"/>
  <c r="P200"/>
  <c r="HD202"/>
  <c r="DD202"/>
  <c r="DF202" s="1"/>
  <c r="P202"/>
  <c r="HD204"/>
  <c r="HH204" s="1"/>
  <c r="DD204"/>
  <c r="DF204" s="1"/>
  <c r="P204"/>
  <c r="HD206"/>
  <c r="DD206"/>
  <c r="DF206" s="1"/>
  <c r="P206"/>
  <c r="HD325"/>
  <c r="HH325" s="1"/>
  <c r="DD325"/>
  <c r="DF325" s="1"/>
  <c r="P325"/>
  <c r="HD327"/>
  <c r="HH327" s="1"/>
  <c r="DD327"/>
  <c r="DF327" s="1"/>
  <c r="P327"/>
  <c r="HD329"/>
  <c r="HH329" s="1"/>
  <c r="DD329"/>
  <c r="DF329" s="1"/>
  <c r="P329"/>
  <c r="HD331"/>
  <c r="HH331" s="1"/>
  <c r="DD331"/>
  <c r="DF331" s="1"/>
  <c r="P331"/>
  <c r="HD333"/>
  <c r="HH333" s="1"/>
  <c r="DD333"/>
  <c r="DF333" s="1"/>
  <c r="P333"/>
  <c r="HD335"/>
  <c r="HH335" s="1"/>
  <c r="DD335"/>
  <c r="DF335" s="1"/>
  <c r="P335"/>
  <c r="HD337"/>
  <c r="HH337" s="1"/>
  <c r="DD337"/>
  <c r="DF337" s="1"/>
  <c r="P337"/>
  <c r="HD339"/>
  <c r="HH339" s="1"/>
  <c r="DD339"/>
  <c r="DF339" s="1"/>
  <c r="P339"/>
  <c r="HD341"/>
  <c r="HH341" s="1"/>
  <c r="DD341"/>
  <c r="DF341" s="1"/>
  <c r="P341"/>
  <c r="HD343"/>
  <c r="HH343" s="1"/>
  <c r="DD343"/>
  <c r="DF343" s="1"/>
  <c r="P343"/>
  <c r="HD345"/>
  <c r="HH345" s="1"/>
  <c r="DD345"/>
  <c r="DF345" s="1"/>
  <c r="P345"/>
  <c r="DR353"/>
  <c r="DT353" s="1"/>
  <c r="HL353" s="1"/>
  <c r="DR355"/>
  <c r="DT355" s="1"/>
  <c r="HL355" s="1"/>
  <c r="DT375"/>
  <c r="HL375" s="1"/>
  <c r="DR375"/>
  <c r="HK442"/>
  <c r="DQ442"/>
  <c r="DS442"/>
  <c r="BL209"/>
  <c r="BL213"/>
  <c r="BL215"/>
  <c r="BL219"/>
  <c r="BL208"/>
  <c r="BL210"/>
  <c r="BL212"/>
  <c r="BL214"/>
  <c r="BL216"/>
  <c r="BL218"/>
  <c r="BL220"/>
  <c r="BL222"/>
  <c r="BL224"/>
  <c r="BL226"/>
  <c r="BL228"/>
  <c r="BL230"/>
  <c r="BL232"/>
  <c r="BL234"/>
  <c r="BL236"/>
  <c r="BL238"/>
  <c r="BL240"/>
  <c r="BL242"/>
  <c r="BL244"/>
  <c r="BL246"/>
  <c r="BL248"/>
  <c r="BL249"/>
  <c r="BL251"/>
  <c r="BL253"/>
  <c r="BL255"/>
  <c r="BL257"/>
  <c r="BL259"/>
  <c r="BL261"/>
  <c r="BL263"/>
  <c r="BL265"/>
  <c r="BL193"/>
  <c r="BL196"/>
  <c r="BL197"/>
  <c r="BL199"/>
  <c r="BL201"/>
  <c r="BL205"/>
  <c r="BL334"/>
  <c r="BL337"/>
  <c r="BL340"/>
  <c r="BL344"/>
  <c r="BL211"/>
  <c r="BL217"/>
  <c r="BL221"/>
  <c r="BL223"/>
  <c r="BL225"/>
  <c r="BL227"/>
  <c r="BL229"/>
  <c r="BL231"/>
  <c r="BL233"/>
  <c r="BL235"/>
  <c r="BL237"/>
  <c r="BL239"/>
  <c r="BL241"/>
  <c r="BL243"/>
  <c r="BL245"/>
  <c r="BL247"/>
  <c r="BL250"/>
  <c r="BL252"/>
  <c r="BL254"/>
  <c r="BL256"/>
  <c r="BL258"/>
  <c r="BL260"/>
  <c r="BL262"/>
  <c r="BL264"/>
  <c r="BL194"/>
  <c r="BL195"/>
  <c r="BL198"/>
  <c r="BL203"/>
  <c r="BL207"/>
  <c r="BL332"/>
  <c r="BL336"/>
  <c r="BL338"/>
  <c r="BL342"/>
  <c r="BK210"/>
  <c r="BK212"/>
  <c r="BK214"/>
  <c r="BK216"/>
  <c r="BK218"/>
  <c r="BK220"/>
  <c r="BK222"/>
  <c r="BK224"/>
  <c r="BK226"/>
  <c r="BK228"/>
  <c r="BK230"/>
  <c r="BK234"/>
  <c r="BK238"/>
  <c r="BK240"/>
  <c r="BK209"/>
  <c r="BK211"/>
  <c r="BK213"/>
  <c r="BK215"/>
  <c r="BK217"/>
  <c r="BK219"/>
  <c r="BK221"/>
  <c r="BK223"/>
  <c r="BK225"/>
  <c r="BK227"/>
  <c r="BK229"/>
  <c r="BK231"/>
  <c r="BK233"/>
  <c r="BK235"/>
  <c r="BK237"/>
  <c r="BK239"/>
  <c r="BK241"/>
  <c r="BK243"/>
  <c r="BK245"/>
  <c r="BK247"/>
  <c r="BK250"/>
  <c r="BK252"/>
  <c r="BK254"/>
  <c r="BK256"/>
  <c r="BK258"/>
  <c r="BK260"/>
  <c r="BK262"/>
  <c r="BK264"/>
  <c r="BK194"/>
  <c r="BK198"/>
  <c r="BK202"/>
  <c r="BK203"/>
  <c r="BK206"/>
  <c r="BK207"/>
  <c r="BK326"/>
  <c r="BK330"/>
  <c r="BK331"/>
  <c r="BK332"/>
  <c r="BK335"/>
  <c r="BK336"/>
  <c r="BK338"/>
  <c r="BK341"/>
  <c r="BK342"/>
  <c r="BK345"/>
  <c r="BK346"/>
  <c r="BK208"/>
  <c r="BK232"/>
  <c r="BK236"/>
  <c r="BK242"/>
  <c r="BK244"/>
  <c r="BK246"/>
  <c r="BK248"/>
  <c r="BK251"/>
  <c r="BK253"/>
  <c r="BK255"/>
  <c r="BK257"/>
  <c r="BK259"/>
  <c r="BK261"/>
  <c r="BK263"/>
  <c r="BK265"/>
  <c r="BK196"/>
  <c r="BK199"/>
  <c r="BK200"/>
  <c r="BK201"/>
  <c r="BK204"/>
  <c r="BK205"/>
  <c r="BK328"/>
  <c r="BK333"/>
  <c r="BK334"/>
  <c r="BK337"/>
  <c r="BK339"/>
  <c r="BK340"/>
  <c r="BK343"/>
  <c r="BK344"/>
  <c r="EJ198"/>
  <c r="EJ199"/>
  <c r="CB213"/>
  <c r="DH213" s="1"/>
  <c r="CB216"/>
  <c r="DH216" s="1"/>
  <c r="CB222"/>
  <c r="DH222" s="1"/>
  <c r="CB226"/>
  <c r="DH226" s="1"/>
  <c r="CB227"/>
  <c r="DH227" s="1"/>
  <c r="CB228"/>
  <c r="DH228" s="1"/>
  <c r="CB232"/>
  <c r="DH232" s="1"/>
  <c r="CB233"/>
  <c r="DH233" s="1"/>
  <c r="CB234"/>
  <c r="DH234" s="1"/>
  <c r="CB235"/>
  <c r="DH235" s="1"/>
  <c r="CB236"/>
  <c r="DH236" s="1"/>
  <c r="CB237"/>
  <c r="DH237" s="1"/>
  <c r="CB238"/>
  <c r="DH238" s="1"/>
  <c r="CB239"/>
  <c r="DH239" s="1"/>
  <c r="CB240"/>
  <c r="DH240" s="1"/>
  <c r="CB241"/>
  <c r="DH241" s="1"/>
  <c r="CB242"/>
  <c r="DH242" s="1"/>
  <c r="CB243"/>
  <c r="DH243" s="1"/>
  <c r="CB244"/>
  <c r="DH244" s="1"/>
  <c r="CB245"/>
  <c r="DH245" s="1"/>
  <c r="CB246"/>
  <c r="DH246" s="1"/>
  <c r="CB249"/>
  <c r="DH249" s="1"/>
  <c r="CB250"/>
  <c r="DH250" s="1"/>
  <c r="CB251"/>
  <c r="DH251" s="1"/>
  <c r="CB252"/>
  <c r="DH252" s="1"/>
  <c r="CB253"/>
  <c r="DH253" s="1"/>
  <c r="CB254"/>
  <c r="DH254" s="1"/>
  <c r="CB256"/>
  <c r="DH256" s="1"/>
  <c r="CB258"/>
  <c r="DH258" s="1"/>
  <c r="CB262"/>
  <c r="DH262" s="1"/>
  <c r="CB193"/>
  <c r="DH193" s="1"/>
  <c r="CB194"/>
  <c r="DH194" s="1"/>
  <c r="CB197"/>
  <c r="DH197" s="1"/>
  <c r="CB198"/>
  <c r="DH198" s="1"/>
  <c r="CB199"/>
  <c r="DH199" s="1"/>
  <c r="CB202"/>
  <c r="DH202" s="1"/>
  <c r="CB203"/>
  <c r="DH203" s="1"/>
  <c r="CB206"/>
  <c r="DH206" s="1"/>
  <c r="CB207"/>
  <c r="DH207" s="1"/>
  <c r="CB325"/>
  <c r="DH325" s="1"/>
  <c r="CB328"/>
  <c r="DH328" s="1"/>
  <c r="CB329"/>
  <c r="DH329" s="1"/>
  <c r="CB330"/>
  <c r="DH330" s="1"/>
  <c r="CB333"/>
  <c r="DH333" s="1"/>
  <c r="CB334"/>
  <c r="DH334" s="1"/>
  <c r="CB339"/>
  <c r="DH339" s="1"/>
  <c r="CB340"/>
  <c r="DH340" s="1"/>
  <c r="CB343"/>
  <c r="DH343" s="1"/>
  <c r="CB344"/>
  <c r="DH344" s="1"/>
  <c r="CB346"/>
  <c r="DH346" s="1"/>
  <c r="CB209"/>
  <c r="DH209" s="1"/>
  <c r="CB210"/>
  <c r="DH210" s="1"/>
  <c r="CB211"/>
  <c r="DH211" s="1"/>
  <c r="CB212"/>
  <c r="DH212" s="1"/>
  <c r="CB214"/>
  <c r="DH214" s="1"/>
  <c r="CB215"/>
  <c r="DH215" s="1"/>
  <c r="CB217"/>
  <c r="DH217" s="1"/>
  <c r="CB218"/>
  <c r="DH218" s="1"/>
  <c r="CB219"/>
  <c r="DH219" s="1"/>
  <c r="CB220"/>
  <c r="DH220" s="1"/>
  <c r="CB221"/>
  <c r="DH221" s="1"/>
  <c r="CB223"/>
  <c r="DH223" s="1"/>
  <c r="CB224"/>
  <c r="DH224" s="1"/>
  <c r="CB225"/>
  <c r="DH225" s="1"/>
  <c r="CB230"/>
  <c r="DH230" s="1"/>
  <c r="CB247"/>
  <c r="DH247" s="1"/>
  <c r="CB255"/>
  <c r="DH255" s="1"/>
  <c r="CB260"/>
  <c r="DH260" s="1"/>
  <c r="CB264"/>
  <c r="DH264" s="1"/>
  <c r="CB195"/>
  <c r="DH195" s="1"/>
  <c r="CB196"/>
  <c r="DH196" s="1"/>
  <c r="CB200"/>
  <c r="DH200" s="1"/>
  <c r="CB201"/>
  <c r="DH201" s="1"/>
  <c r="CB204"/>
  <c r="DH204" s="1"/>
  <c r="CB205"/>
  <c r="DH205" s="1"/>
  <c r="CB326"/>
  <c r="DH326" s="1"/>
  <c r="CB327"/>
  <c r="DH327" s="1"/>
  <c r="CB331"/>
  <c r="DH331" s="1"/>
  <c r="CB332"/>
  <c r="DH332" s="1"/>
  <c r="CB335"/>
  <c r="DH335" s="1"/>
  <c r="CB336"/>
  <c r="DH336" s="1"/>
  <c r="CB337"/>
  <c r="DH337" s="1"/>
  <c r="CB338"/>
  <c r="DH338" s="1"/>
  <c r="CB341"/>
  <c r="DH341" s="1"/>
  <c r="CB342"/>
  <c r="DH342" s="1"/>
  <c r="CB345"/>
  <c r="DH345" s="1"/>
  <c r="CA208"/>
  <c r="DG208" s="1"/>
  <c r="CA209"/>
  <c r="DG209" s="1"/>
  <c r="CA210"/>
  <c r="DG210" s="1"/>
  <c r="CA211"/>
  <c r="DG211" s="1"/>
  <c r="CA212"/>
  <c r="DG212" s="1"/>
  <c r="CA213"/>
  <c r="DG213" s="1"/>
  <c r="CA214"/>
  <c r="DG214" s="1"/>
  <c r="CA216"/>
  <c r="DG216" s="1"/>
  <c r="CA217"/>
  <c r="DG217" s="1"/>
  <c r="CA218"/>
  <c r="DG218" s="1"/>
  <c r="CA219"/>
  <c r="DG219" s="1"/>
  <c r="CA220"/>
  <c r="DG220" s="1"/>
  <c r="CA222"/>
  <c r="DG222" s="1"/>
  <c r="CA229"/>
  <c r="DG229" s="1"/>
  <c r="CA231"/>
  <c r="DG231" s="1"/>
  <c r="CA248"/>
  <c r="DG248" s="1"/>
  <c r="CA255"/>
  <c r="DG255" s="1"/>
  <c r="CA257"/>
  <c r="DG257" s="1"/>
  <c r="CA261"/>
  <c r="DG261" s="1"/>
  <c r="CA195"/>
  <c r="DG195" s="1"/>
  <c r="CA196"/>
  <c r="DG196" s="1"/>
  <c r="CA200"/>
  <c r="DG200" s="1"/>
  <c r="CA201"/>
  <c r="DG201" s="1"/>
  <c r="CA204"/>
  <c r="DG204" s="1"/>
  <c r="CA205"/>
  <c r="DG205" s="1"/>
  <c r="CA326"/>
  <c r="DG326" s="1"/>
  <c r="CA327"/>
  <c r="DG327" s="1"/>
  <c r="CA331"/>
  <c r="DG331" s="1"/>
  <c r="CA332"/>
  <c r="DG332" s="1"/>
  <c r="CA335"/>
  <c r="DG335" s="1"/>
  <c r="CA336"/>
  <c r="DG336" s="1"/>
  <c r="CA337"/>
  <c r="DG337" s="1"/>
  <c r="CA338"/>
  <c r="DG338" s="1"/>
  <c r="CA341"/>
  <c r="DG341" s="1"/>
  <c r="CA342"/>
  <c r="DG342" s="1"/>
  <c r="CA345"/>
  <c r="DG345" s="1"/>
  <c r="CA215"/>
  <c r="DG215" s="1"/>
  <c r="CA221"/>
  <c r="DG221" s="1"/>
  <c r="CA223"/>
  <c r="DG223" s="1"/>
  <c r="CA224"/>
  <c r="DG224" s="1"/>
  <c r="CA225"/>
  <c r="DG225" s="1"/>
  <c r="CA226"/>
  <c r="DG226" s="1"/>
  <c r="CA227"/>
  <c r="DG227" s="1"/>
  <c r="CA228"/>
  <c r="DG228" s="1"/>
  <c r="CA232"/>
  <c r="DG232" s="1"/>
  <c r="CA233"/>
  <c r="DG233" s="1"/>
  <c r="CA234"/>
  <c r="DG234" s="1"/>
  <c r="CA235"/>
  <c r="DG235" s="1"/>
  <c r="CA236"/>
  <c r="DG236" s="1"/>
  <c r="CA237"/>
  <c r="DG237" s="1"/>
  <c r="CA238"/>
  <c r="DG238" s="1"/>
  <c r="CA239"/>
  <c r="DG239" s="1"/>
  <c r="CA240"/>
  <c r="DG240" s="1"/>
  <c r="CA241"/>
  <c r="DG241" s="1"/>
  <c r="CA242"/>
  <c r="DG242" s="1"/>
  <c r="CA243"/>
  <c r="DG243" s="1"/>
  <c r="CA244"/>
  <c r="DG244" s="1"/>
  <c r="CA245"/>
  <c r="DG245" s="1"/>
  <c r="CA246"/>
  <c r="DG246" s="1"/>
  <c r="CA249"/>
  <c r="DG249" s="1"/>
  <c r="CA250"/>
  <c r="DG250" s="1"/>
  <c r="CA251"/>
  <c r="DG251" s="1"/>
  <c r="CA252"/>
  <c r="DG252" s="1"/>
  <c r="CA253"/>
  <c r="DG253" s="1"/>
  <c r="CA254"/>
  <c r="DG254" s="1"/>
  <c r="CA256"/>
  <c r="DG256" s="1"/>
  <c r="CA259"/>
  <c r="DG259" s="1"/>
  <c r="CA263"/>
  <c r="DG263" s="1"/>
  <c r="CA193"/>
  <c r="DG193" s="1"/>
  <c r="CA194"/>
  <c r="DG194" s="1"/>
  <c r="CA197"/>
  <c r="DG197" s="1"/>
  <c r="CA198"/>
  <c r="DG198" s="1"/>
  <c r="CA202"/>
  <c r="DG202" s="1"/>
  <c r="CA203"/>
  <c r="DG203" s="1"/>
  <c r="CA206"/>
  <c r="DG206" s="1"/>
  <c r="CA207"/>
  <c r="DG207" s="1"/>
  <c r="CA325"/>
  <c r="DG325" s="1"/>
  <c r="CA328"/>
  <c r="DG328" s="1"/>
  <c r="CA329"/>
  <c r="DG329" s="1"/>
  <c r="CA333"/>
  <c r="DG333" s="1"/>
  <c r="CA334"/>
  <c r="DG334" s="1"/>
  <c r="CA339"/>
  <c r="DG339" s="1"/>
  <c r="CA340"/>
  <c r="DG340" s="1"/>
  <c r="CA343"/>
  <c r="DG343" s="1"/>
  <c r="CA344"/>
  <c r="DG344" s="1"/>
  <c r="CA346"/>
  <c r="DG346" s="1"/>
  <c r="EI199"/>
  <c r="DK344" l="1"/>
  <c r="HK344" s="1"/>
  <c r="DK343"/>
  <c r="HK343" s="1"/>
  <c r="DK340"/>
  <c r="HK340" s="1"/>
  <c r="DK339"/>
  <c r="HK339" s="1"/>
  <c r="DK337"/>
  <c r="HK337" s="1"/>
  <c r="DK334"/>
  <c r="HK334" s="1"/>
  <c r="DK333"/>
  <c r="HK333" s="1"/>
  <c r="DK328"/>
  <c r="HK328" s="1"/>
  <c r="DK205"/>
  <c r="DK204"/>
  <c r="DK201"/>
  <c r="DK200"/>
  <c r="DK196"/>
  <c r="DL207"/>
  <c r="DL203"/>
  <c r="DL195"/>
  <c r="DL247"/>
  <c r="DL243"/>
  <c r="DL239"/>
  <c r="DL235"/>
  <c r="DL227"/>
  <c r="DL223"/>
  <c r="DL211"/>
  <c r="DL199"/>
  <c r="DL253"/>
  <c r="DL249"/>
  <c r="DL246"/>
  <c r="DL244"/>
  <c r="DL242"/>
  <c r="DL240"/>
  <c r="DL238"/>
  <c r="DL236"/>
  <c r="DL234"/>
  <c r="DL232"/>
  <c r="DL230"/>
  <c r="DL228"/>
  <c r="DL226"/>
  <c r="DL224"/>
  <c r="DL222"/>
  <c r="DL220"/>
  <c r="DL218"/>
  <c r="DL216"/>
  <c r="DL214"/>
  <c r="DL212"/>
  <c r="DL210"/>
  <c r="DL213"/>
  <c r="DL209"/>
  <c r="HH206"/>
  <c r="HH202"/>
  <c r="HH197"/>
  <c r="HH193"/>
  <c r="HH249"/>
  <c r="HH245"/>
  <c r="HH241"/>
  <c r="HH237"/>
  <c r="HH233"/>
  <c r="HH229"/>
  <c r="HH225"/>
  <c r="HH217"/>
  <c r="HH213"/>
  <c r="HH209"/>
  <c r="HH212"/>
  <c r="HH205"/>
  <c r="HH201"/>
  <c r="HH198"/>
  <c r="HH194"/>
  <c r="HH250"/>
  <c r="HH242"/>
  <c r="HH238"/>
  <c r="HH234"/>
  <c r="HH216"/>
  <c r="HH208"/>
  <c r="DK263"/>
  <c r="DK261"/>
  <c r="DK259"/>
  <c r="DK257"/>
  <c r="DK255"/>
  <c r="DK253"/>
  <c r="DK251"/>
  <c r="DK248"/>
  <c r="DK246"/>
  <c r="DK244"/>
  <c r="DK242"/>
  <c r="DK236"/>
  <c r="DK232"/>
  <c r="DK208"/>
  <c r="DK346"/>
  <c r="HK346" s="1"/>
  <c r="DK345"/>
  <c r="HK345" s="1"/>
  <c r="DK342"/>
  <c r="HK342" s="1"/>
  <c r="DK341"/>
  <c r="HK341" s="1"/>
  <c r="DK338"/>
  <c r="HK338" s="1"/>
  <c r="DK336"/>
  <c r="HK336" s="1"/>
  <c r="DK335"/>
  <c r="HK335" s="1"/>
  <c r="DK332"/>
  <c r="HK332" s="1"/>
  <c r="DK331"/>
  <c r="HK331" s="1"/>
  <c r="DK326"/>
  <c r="HK326" s="1"/>
  <c r="DK207"/>
  <c r="DK206"/>
  <c r="DK203"/>
  <c r="DK202"/>
  <c r="DK198"/>
  <c r="DK194"/>
  <c r="DK256"/>
  <c r="DK254"/>
  <c r="DK252"/>
  <c r="DK250"/>
  <c r="DK245"/>
  <c r="DK243"/>
  <c r="DK241"/>
  <c r="DK239"/>
  <c r="DK237"/>
  <c r="DK235"/>
  <c r="DK233"/>
  <c r="DK231"/>
  <c r="DK229"/>
  <c r="DK227"/>
  <c r="DK225"/>
  <c r="DK223"/>
  <c r="DK221"/>
  <c r="DK219"/>
  <c r="DK217"/>
  <c r="DK215"/>
  <c r="DK213"/>
  <c r="DK211"/>
  <c r="DK209"/>
  <c r="DK240"/>
  <c r="DK238"/>
  <c r="DK234"/>
  <c r="DK228"/>
  <c r="DK226"/>
  <c r="DK224"/>
  <c r="DK222"/>
  <c r="DK220"/>
  <c r="DK218"/>
  <c r="DK216"/>
  <c r="DK214"/>
  <c r="DK212"/>
  <c r="DK210"/>
  <c r="DL342"/>
  <c r="HL342" s="1"/>
  <c r="DL338"/>
  <c r="HL338" s="1"/>
  <c r="DL336"/>
  <c r="HL336" s="1"/>
  <c r="DL332"/>
  <c r="HL332" s="1"/>
  <c r="DL198"/>
  <c r="DL194"/>
  <c r="DL264"/>
  <c r="DL262"/>
  <c r="DL260"/>
  <c r="DL258"/>
  <c r="DL256"/>
  <c r="DL254"/>
  <c r="DL252"/>
  <c r="DL250"/>
  <c r="DL245"/>
  <c r="DL241"/>
  <c r="DL237"/>
  <c r="DL233"/>
  <c r="DL225"/>
  <c r="DL221"/>
  <c r="DL217"/>
  <c r="DL344"/>
  <c r="HL344" s="1"/>
  <c r="DL340"/>
  <c r="HL340" s="1"/>
  <c r="DL337"/>
  <c r="HL337" s="1"/>
  <c r="DL334"/>
  <c r="HL334" s="1"/>
  <c r="DL205"/>
  <c r="DL201"/>
  <c r="DL197"/>
  <c r="DL196"/>
  <c r="DL193"/>
  <c r="DL255"/>
  <c r="DL251"/>
  <c r="DL219"/>
  <c r="DL215"/>
  <c r="DL341"/>
  <c r="HL341" s="1"/>
  <c r="BL341"/>
  <c r="DL329"/>
  <c r="HL329" s="1"/>
  <c r="BL329"/>
  <c r="DL204"/>
  <c r="BL204"/>
  <c r="DT342"/>
  <c r="DR342"/>
  <c r="DT338"/>
  <c r="DR338"/>
  <c r="DT336"/>
  <c r="DR336"/>
  <c r="DT332"/>
  <c r="DR332"/>
  <c r="DR198"/>
  <c r="DT198" s="1"/>
  <c r="DR194"/>
  <c r="DT194" s="1"/>
  <c r="DR264"/>
  <c r="DT264" s="1"/>
  <c r="DR262"/>
  <c r="DT262" s="1"/>
  <c r="DR260"/>
  <c r="DT260" s="1"/>
  <c r="DR258"/>
  <c r="DT258" s="1"/>
  <c r="DR256"/>
  <c r="DT256" s="1"/>
  <c r="DR254"/>
  <c r="DT254" s="1"/>
  <c r="DR252"/>
  <c r="DT252" s="1"/>
  <c r="DR250"/>
  <c r="DT250" s="1"/>
  <c r="DR245"/>
  <c r="DT245" s="1"/>
  <c r="DR241"/>
  <c r="DT241" s="1"/>
  <c r="DR237"/>
  <c r="DT237" s="1"/>
  <c r="DR233"/>
  <c r="DT233" s="1"/>
  <c r="DR225"/>
  <c r="DT225" s="1"/>
  <c r="DR221"/>
  <c r="DT221" s="1"/>
  <c r="DR217"/>
  <c r="DT217" s="1"/>
  <c r="DT344"/>
  <c r="DR344"/>
  <c r="DT340"/>
  <c r="DR340"/>
  <c r="DT337"/>
  <c r="DR337"/>
  <c r="DT334"/>
  <c r="DR334"/>
  <c r="DR205"/>
  <c r="DT205" s="1"/>
  <c r="DR201"/>
  <c r="DT201" s="1"/>
  <c r="DR197"/>
  <c r="DT197" s="1"/>
  <c r="DR196"/>
  <c r="DT196" s="1"/>
  <c r="DR193"/>
  <c r="DT193" s="1"/>
  <c r="DR253"/>
  <c r="DT253" s="1"/>
  <c r="DR249"/>
  <c r="DT249" s="1"/>
  <c r="DR246"/>
  <c r="DT246" s="1"/>
  <c r="DR244"/>
  <c r="DT244" s="1"/>
  <c r="DR242"/>
  <c r="DT242" s="1"/>
  <c r="DR240"/>
  <c r="DT240" s="1"/>
  <c r="DR238"/>
  <c r="DT238" s="1"/>
  <c r="DR236"/>
  <c r="DT236" s="1"/>
  <c r="DR234"/>
  <c r="DT234" s="1"/>
  <c r="DR232"/>
  <c r="DT232" s="1"/>
  <c r="DR230"/>
  <c r="DT230" s="1"/>
  <c r="DR228"/>
  <c r="DT228" s="1"/>
  <c r="DR226"/>
  <c r="DT226" s="1"/>
  <c r="DR224"/>
  <c r="DT224" s="1"/>
  <c r="DR222"/>
  <c r="DT222" s="1"/>
  <c r="DR220"/>
  <c r="DT220" s="1"/>
  <c r="DR218"/>
  <c r="DT218" s="1"/>
  <c r="DR216"/>
  <c r="DT216" s="1"/>
  <c r="DR214"/>
  <c r="DT214" s="1"/>
  <c r="DR212"/>
  <c r="DT212" s="1"/>
  <c r="DR210"/>
  <c r="DT210" s="1"/>
  <c r="DR213"/>
  <c r="DT213" s="1"/>
  <c r="DR209"/>
  <c r="DT209" s="1"/>
  <c r="DL345"/>
  <c r="HL345" s="1"/>
  <c r="BL345"/>
  <c r="BL335"/>
  <c r="DL335"/>
  <c r="HL335" s="1"/>
  <c r="BL331"/>
  <c r="DL331"/>
  <c r="HL331" s="1"/>
  <c r="BL327"/>
  <c r="DL327"/>
  <c r="HL327" s="1"/>
  <c r="DL325"/>
  <c r="HL325" s="1"/>
  <c r="BL325"/>
  <c r="DL200"/>
  <c r="BL200"/>
  <c r="DL346"/>
  <c r="HL346" s="1"/>
  <c r="BL346"/>
  <c r="BL343"/>
  <c r="DL343"/>
  <c r="HL343" s="1"/>
  <c r="BL339"/>
  <c r="DL339"/>
  <c r="HL339" s="1"/>
  <c r="DL333"/>
  <c r="HL333" s="1"/>
  <c r="BL333"/>
  <c r="DL330"/>
  <c r="HL330" s="1"/>
  <c r="BL330"/>
  <c r="DL328"/>
  <c r="HL328" s="1"/>
  <c r="BL328"/>
  <c r="DL326"/>
  <c r="HL326" s="1"/>
  <c r="BL326"/>
  <c r="DL206"/>
  <c r="BL206"/>
  <c r="DL202"/>
  <c r="BL202"/>
  <c r="DR207"/>
  <c r="DT207" s="1"/>
  <c r="DR203"/>
  <c r="DT203" s="1"/>
  <c r="DR195"/>
  <c r="DT195" s="1"/>
  <c r="DR247"/>
  <c r="DT247" s="1"/>
  <c r="DR243"/>
  <c r="DT243" s="1"/>
  <c r="DR239"/>
  <c r="DT239" s="1"/>
  <c r="DR235"/>
  <c r="DT235" s="1"/>
  <c r="DR227"/>
  <c r="DT227" s="1"/>
  <c r="DR223"/>
  <c r="DT223" s="1"/>
  <c r="DR211"/>
  <c r="DT211" s="1"/>
  <c r="DR199"/>
  <c r="DT199" s="1"/>
  <c r="DR255"/>
  <c r="DT255" s="1"/>
  <c r="DR251"/>
  <c r="DT251" s="1"/>
  <c r="DR219"/>
  <c r="DT219" s="1"/>
  <c r="DR215"/>
  <c r="DT215" s="1"/>
  <c r="DK249"/>
  <c r="BK249"/>
  <c r="DK197"/>
  <c r="BK197"/>
  <c r="DK193"/>
  <c r="BK193"/>
  <c r="DK327"/>
  <c r="HK327" s="1"/>
  <c r="BK327"/>
  <c r="DK195"/>
  <c r="BK195"/>
  <c r="DK329"/>
  <c r="HK329" s="1"/>
  <c r="BK329"/>
  <c r="DK325"/>
  <c r="HK325" s="1"/>
  <c r="BK325"/>
  <c r="DS344"/>
  <c r="DQ344"/>
  <c r="DS343"/>
  <c r="DQ343"/>
  <c r="DS340"/>
  <c r="DQ340"/>
  <c r="DS339"/>
  <c r="DQ339"/>
  <c r="DS337"/>
  <c r="DQ337"/>
  <c r="DQ334"/>
  <c r="DS334"/>
  <c r="DS333"/>
  <c r="DQ333"/>
  <c r="DS328"/>
  <c r="DQ328"/>
  <c r="DQ205"/>
  <c r="DS205" s="1"/>
  <c r="DQ204"/>
  <c r="DS204" s="1"/>
  <c r="DQ201"/>
  <c r="DS201" s="1"/>
  <c r="DQ200"/>
  <c r="DS200" s="1"/>
  <c r="DQ196"/>
  <c r="DS196" s="1"/>
  <c r="DQ263"/>
  <c r="DS263" s="1"/>
  <c r="DQ261"/>
  <c r="DS261" s="1"/>
  <c r="DQ259"/>
  <c r="DS259" s="1"/>
  <c r="DQ257"/>
  <c r="DS257" s="1"/>
  <c r="DQ255"/>
  <c r="DS255" s="1"/>
  <c r="DQ253"/>
  <c r="DS253" s="1"/>
  <c r="DQ251"/>
  <c r="DS251" s="1"/>
  <c r="DQ248"/>
  <c r="DS248" s="1"/>
  <c r="DQ246"/>
  <c r="DS246" s="1"/>
  <c r="DQ244"/>
  <c r="DS244" s="1"/>
  <c r="DQ242"/>
  <c r="DS242" s="1"/>
  <c r="DQ236"/>
  <c r="DS236" s="1"/>
  <c r="DQ232"/>
  <c r="DS232" s="1"/>
  <c r="DQ208"/>
  <c r="DS208" s="1"/>
  <c r="DQ346"/>
  <c r="DS346"/>
  <c r="DS345"/>
  <c r="DQ345"/>
  <c r="DQ342"/>
  <c r="DS342"/>
  <c r="DS341"/>
  <c r="DQ341"/>
  <c r="DQ338"/>
  <c r="DS338"/>
  <c r="DS336"/>
  <c r="DQ336"/>
  <c r="DS335"/>
  <c r="DQ335"/>
  <c r="DS332"/>
  <c r="DQ332"/>
  <c r="DS331"/>
  <c r="DQ331"/>
  <c r="DQ326"/>
  <c r="DS326"/>
  <c r="DQ207"/>
  <c r="DS207" s="1"/>
  <c r="DQ206"/>
  <c r="DS206" s="1"/>
  <c r="DQ203"/>
  <c r="DS203" s="1"/>
  <c r="DQ202"/>
  <c r="DS202" s="1"/>
  <c r="DQ198"/>
  <c r="DS198" s="1"/>
  <c r="DQ194"/>
  <c r="DS194" s="1"/>
  <c r="DQ256"/>
  <c r="DS256" s="1"/>
  <c r="DQ254"/>
  <c r="DS254" s="1"/>
  <c r="DQ252"/>
  <c r="DS252" s="1"/>
  <c r="DQ250"/>
  <c r="DS250" s="1"/>
  <c r="DQ245"/>
  <c r="DS245" s="1"/>
  <c r="DQ243"/>
  <c r="DS243" s="1"/>
  <c r="DQ241"/>
  <c r="DS241" s="1"/>
  <c r="DQ239"/>
  <c r="DS239" s="1"/>
  <c r="DQ237"/>
  <c r="DS237" s="1"/>
  <c r="DQ235"/>
  <c r="DS235" s="1"/>
  <c r="DQ233"/>
  <c r="DS233" s="1"/>
  <c r="DQ231"/>
  <c r="DS231" s="1"/>
  <c r="DQ229"/>
  <c r="DS229" s="1"/>
  <c r="DQ227"/>
  <c r="DS227" s="1"/>
  <c r="DQ225"/>
  <c r="DS225" s="1"/>
  <c r="DQ223"/>
  <c r="DS223" s="1"/>
  <c r="DQ221"/>
  <c r="DS221" s="1"/>
  <c r="DQ219"/>
  <c r="DS219" s="1"/>
  <c r="DQ217"/>
  <c r="DS217" s="1"/>
  <c r="DQ215"/>
  <c r="DS215" s="1"/>
  <c r="DQ213"/>
  <c r="DS213" s="1"/>
  <c r="DQ211"/>
  <c r="DS211" s="1"/>
  <c r="DQ209"/>
  <c r="DS209" s="1"/>
  <c r="DS240"/>
  <c r="DQ240"/>
  <c r="DQ238"/>
  <c r="DS238" s="1"/>
  <c r="DQ234"/>
  <c r="DS234" s="1"/>
  <c r="DQ228"/>
  <c r="DS228" s="1"/>
  <c r="DQ226"/>
  <c r="DS226" s="1"/>
  <c r="DQ224"/>
  <c r="DS224" s="1"/>
  <c r="DQ222"/>
  <c r="DS222" s="1"/>
  <c r="DQ220"/>
  <c r="DS220" s="1"/>
  <c r="DQ218"/>
  <c r="DS218" s="1"/>
  <c r="DQ216"/>
  <c r="DS216" s="1"/>
  <c r="DQ214"/>
  <c r="DS214" s="1"/>
  <c r="DQ212"/>
  <c r="DS212" s="1"/>
  <c r="DQ210"/>
  <c r="DS210" s="1"/>
  <c r="CB261"/>
  <c r="CB248"/>
  <c r="CB259"/>
  <c r="CB257"/>
  <c r="CB231"/>
  <c r="CB208"/>
  <c r="CB263"/>
  <c r="CB229"/>
  <c r="CA264"/>
  <c r="CA230"/>
  <c r="CA260"/>
  <c r="CA258"/>
  <c r="CA247"/>
  <c r="CA199"/>
  <c r="CA262"/>
  <c r="CA330"/>
  <c r="DG199" l="1"/>
  <c r="DK199"/>
  <c r="DH229"/>
  <c r="DL229"/>
  <c r="DH257"/>
  <c r="DL257"/>
  <c r="HL219"/>
  <c r="HL255"/>
  <c r="HL196"/>
  <c r="HL201"/>
  <c r="HL217"/>
  <c r="HL225"/>
  <c r="HL237"/>
  <c r="HL245"/>
  <c r="HL252"/>
  <c r="HL256"/>
  <c r="HL260"/>
  <c r="HL264"/>
  <c r="HL198"/>
  <c r="HK212"/>
  <c r="HK216"/>
  <c r="HK220"/>
  <c r="HK224"/>
  <c r="HK228"/>
  <c r="HK238"/>
  <c r="HK209"/>
  <c r="HK213"/>
  <c r="HK217"/>
  <c r="HK221"/>
  <c r="HK225"/>
  <c r="HK229"/>
  <c r="HK233"/>
  <c r="HK237"/>
  <c r="HK241"/>
  <c r="HK245"/>
  <c r="HK252"/>
  <c r="HK256"/>
  <c r="HK198"/>
  <c r="HK203"/>
  <c r="HK207"/>
  <c r="HK232"/>
  <c r="HK242"/>
  <c r="HK246"/>
  <c r="HK251"/>
  <c r="HK255"/>
  <c r="HK259"/>
  <c r="HK263"/>
  <c r="HL209"/>
  <c r="HL210"/>
  <c r="HL214"/>
  <c r="HL218"/>
  <c r="HL222"/>
  <c r="HL226"/>
  <c r="HL230"/>
  <c r="HL234"/>
  <c r="HL238"/>
  <c r="HL242"/>
  <c r="HL246"/>
  <c r="HL253"/>
  <c r="HL211"/>
  <c r="HL227"/>
  <c r="HL239"/>
  <c r="HL247"/>
  <c r="HL203"/>
  <c r="HK196"/>
  <c r="HK201"/>
  <c r="HK205"/>
  <c r="DG330"/>
  <c r="DK330"/>
  <c r="DG258"/>
  <c r="DK258"/>
  <c r="DG230"/>
  <c r="DK230"/>
  <c r="DH208"/>
  <c r="DL208"/>
  <c r="DH248"/>
  <c r="DL248"/>
  <c r="DG262"/>
  <c r="DK262"/>
  <c r="DG247"/>
  <c r="DK247"/>
  <c r="DG260"/>
  <c r="DK260"/>
  <c r="DG264"/>
  <c r="DK264"/>
  <c r="DH263"/>
  <c r="DL263"/>
  <c r="DH231"/>
  <c r="DL231"/>
  <c r="DH259"/>
  <c r="DL259"/>
  <c r="DH261"/>
  <c r="DL261"/>
  <c r="HL215"/>
  <c r="HL251"/>
  <c r="HL193"/>
  <c r="HL197"/>
  <c r="HL205"/>
  <c r="HL221"/>
  <c r="HL233"/>
  <c r="HL241"/>
  <c r="HL250"/>
  <c r="HL254"/>
  <c r="HL258"/>
  <c r="HL262"/>
  <c r="HL194"/>
  <c r="HK210"/>
  <c r="HK214"/>
  <c r="HK218"/>
  <c r="HK222"/>
  <c r="HK226"/>
  <c r="HK234"/>
  <c r="HK240"/>
  <c r="HK211"/>
  <c r="HK215"/>
  <c r="HK219"/>
  <c r="HK223"/>
  <c r="HK227"/>
  <c r="HK231"/>
  <c r="HK235"/>
  <c r="HK239"/>
  <c r="HK243"/>
  <c r="HK250"/>
  <c r="HK254"/>
  <c r="HK194"/>
  <c r="HK202"/>
  <c r="HK206"/>
  <c r="HK208"/>
  <c r="HK236"/>
  <c r="HK244"/>
  <c r="HK248"/>
  <c r="HK253"/>
  <c r="HK257"/>
  <c r="HK261"/>
  <c r="HL213"/>
  <c r="HL212"/>
  <c r="HL216"/>
  <c r="HL220"/>
  <c r="HL224"/>
  <c r="HL228"/>
  <c r="HL232"/>
  <c r="HL236"/>
  <c r="HL240"/>
  <c r="HL244"/>
  <c r="HL249"/>
  <c r="HL199"/>
  <c r="HL223"/>
  <c r="HL235"/>
  <c r="HL243"/>
  <c r="HL195"/>
  <c r="HL207"/>
  <c r="HK200"/>
  <c r="HK204"/>
  <c r="DT339"/>
  <c r="DR339"/>
  <c r="DT343"/>
  <c r="DR343"/>
  <c r="DT327"/>
  <c r="DR327"/>
  <c r="DT331"/>
  <c r="DR331"/>
  <c r="DT335"/>
  <c r="DR335"/>
  <c r="DR204"/>
  <c r="DT204" s="1"/>
  <c r="HL204" s="1"/>
  <c r="DT329"/>
  <c r="DR329"/>
  <c r="DT341"/>
  <c r="DR341"/>
  <c r="DR202"/>
  <c r="DT202" s="1"/>
  <c r="HL202" s="1"/>
  <c r="DR206"/>
  <c r="DT206" s="1"/>
  <c r="HL206" s="1"/>
  <c r="DT326"/>
  <c r="DR326"/>
  <c r="DT328"/>
  <c r="DR328"/>
  <c r="DT330"/>
  <c r="DR330"/>
  <c r="DT333"/>
  <c r="DR333"/>
  <c r="DT346"/>
  <c r="DR346"/>
  <c r="DR200"/>
  <c r="DT200" s="1"/>
  <c r="HL200" s="1"/>
  <c r="DT325"/>
  <c r="DR325"/>
  <c r="DT345"/>
  <c r="DR345"/>
  <c r="DS325"/>
  <c r="DQ325"/>
  <c r="DS329"/>
  <c r="DQ329"/>
  <c r="DQ195"/>
  <c r="DS195" s="1"/>
  <c r="HK195" s="1"/>
  <c r="DS327"/>
  <c r="DQ327"/>
  <c r="DQ193"/>
  <c r="DS193" s="1"/>
  <c r="HK193" s="1"/>
  <c r="DQ197"/>
  <c r="DS197" s="1"/>
  <c r="HK197" s="1"/>
  <c r="DQ249"/>
  <c r="DS249" s="1"/>
  <c r="HK249" s="1"/>
  <c r="EJ192"/>
  <c r="EI192"/>
  <c r="BX192"/>
  <c r="EJ191"/>
  <c r="EI191"/>
  <c r="BX191"/>
  <c r="EJ190"/>
  <c r="EI190"/>
  <c r="BX190"/>
  <c r="EI189"/>
  <c r="BX189"/>
  <c r="BX188"/>
  <c r="EJ187"/>
  <c r="EI187"/>
  <c r="BX187"/>
  <c r="EJ186"/>
  <c r="EI186"/>
  <c r="BX186"/>
  <c r="EJ185"/>
  <c r="EI185"/>
  <c r="BX185"/>
  <c r="HD188" l="1"/>
  <c r="HH188" s="1"/>
  <c r="DD188"/>
  <c r="DF188" s="1"/>
  <c r="P188"/>
  <c r="HD191"/>
  <c r="HH191" s="1"/>
  <c r="DD191"/>
  <c r="DF191" s="1"/>
  <c r="P191"/>
  <c r="HD186"/>
  <c r="HH186" s="1"/>
  <c r="DD186"/>
  <c r="DF186" s="1"/>
  <c r="P186"/>
  <c r="HD185"/>
  <c r="HH185" s="1"/>
  <c r="DD185"/>
  <c r="DF185" s="1"/>
  <c r="P185"/>
  <c r="HD187"/>
  <c r="HH187" s="1"/>
  <c r="DD187"/>
  <c r="DF187" s="1"/>
  <c r="P187"/>
  <c r="HD189"/>
  <c r="HH189" s="1"/>
  <c r="DD189"/>
  <c r="DF189" s="1"/>
  <c r="P189"/>
  <c r="HD190"/>
  <c r="HH190" s="1"/>
  <c r="DD190"/>
  <c r="DF190" s="1"/>
  <c r="P190"/>
  <c r="HD192"/>
  <c r="HH192" s="1"/>
  <c r="DD192"/>
  <c r="DF192" s="1"/>
  <c r="P192"/>
  <c r="DR261"/>
  <c r="DT261" s="1"/>
  <c r="HL261" s="1"/>
  <c r="DR259"/>
  <c r="DT259" s="1"/>
  <c r="HL259" s="1"/>
  <c r="DR231"/>
  <c r="DT231" s="1"/>
  <c r="HL231" s="1"/>
  <c r="DR263"/>
  <c r="DT263" s="1"/>
  <c r="HL263" s="1"/>
  <c r="DQ264"/>
  <c r="DS264" s="1"/>
  <c r="HK264" s="1"/>
  <c r="DQ260"/>
  <c r="DS260" s="1"/>
  <c r="HK260" s="1"/>
  <c r="DQ247"/>
  <c r="DS247" s="1"/>
  <c r="HK247" s="1"/>
  <c r="DQ262"/>
  <c r="DS262" s="1"/>
  <c r="HK262" s="1"/>
  <c r="DR248"/>
  <c r="DT248" s="1"/>
  <c r="HL248" s="1"/>
  <c r="DR208"/>
  <c r="DT208" s="1"/>
  <c r="HL208" s="1"/>
  <c r="DQ230"/>
  <c r="DS230" s="1"/>
  <c r="HK230" s="1"/>
  <c r="DQ258"/>
  <c r="DS258" s="1"/>
  <c r="HK258" s="1"/>
  <c r="HK330"/>
  <c r="DQ330"/>
  <c r="DS330"/>
  <c r="HL257"/>
  <c r="DR257"/>
  <c r="DT257" s="1"/>
  <c r="HL229"/>
  <c r="DR229"/>
  <c r="DT229" s="1"/>
  <c r="HK199"/>
  <c r="DQ199"/>
  <c r="DS199" s="1"/>
  <c r="BL190"/>
  <c r="BL191"/>
  <c r="BL192"/>
  <c r="DL185"/>
  <c r="HL185" s="1"/>
  <c r="BL185"/>
  <c r="BL186"/>
  <c r="BL187"/>
  <c r="DL188"/>
  <c r="BL188"/>
  <c r="DL189"/>
  <c r="HL189" s="1"/>
  <c r="BL189"/>
  <c r="EJ188"/>
  <c r="EJ189"/>
  <c r="EI188"/>
  <c r="CB185"/>
  <c r="DH185" s="1"/>
  <c r="CB186"/>
  <c r="DH186" s="1"/>
  <c r="CB188"/>
  <c r="DH188" s="1"/>
  <c r="CB190"/>
  <c r="DH190" s="1"/>
  <c r="CB192"/>
  <c r="DH192" s="1"/>
  <c r="CB187"/>
  <c r="DH187" s="1"/>
  <c r="CB189"/>
  <c r="DH189" s="1"/>
  <c r="CB191"/>
  <c r="DH191" s="1"/>
  <c r="CA185"/>
  <c r="DG185" s="1"/>
  <c r="CA187"/>
  <c r="DG187" s="1"/>
  <c r="CA189"/>
  <c r="DG189" s="1"/>
  <c r="CA191"/>
  <c r="DG191" s="1"/>
  <c r="CA186"/>
  <c r="DG186" s="1"/>
  <c r="CA188"/>
  <c r="DG188" s="1"/>
  <c r="CA190"/>
  <c r="DG190" s="1"/>
  <c r="CA192"/>
  <c r="DG192" s="1"/>
  <c r="DL187" l="1"/>
  <c r="HL187" s="1"/>
  <c r="DL191"/>
  <c r="HL191" s="1"/>
  <c r="HL188"/>
  <c r="DL186"/>
  <c r="HL186" s="1"/>
  <c r="DL192"/>
  <c r="HL192" s="1"/>
  <c r="DL190"/>
  <c r="HL190" s="1"/>
  <c r="DT189"/>
  <c r="DR189"/>
  <c r="DT186"/>
  <c r="DR186"/>
  <c r="DT185"/>
  <c r="DR185"/>
  <c r="DT192"/>
  <c r="DR192"/>
  <c r="DT190"/>
  <c r="DR190"/>
  <c r="DT188"/>
  <c r="DR188"/>
  <c r="DT187"/>
  <c r="DR187"/>
  <c r="DT191"/>
  <c r="DR191"/>
  <c r="DK189"/>
  <c r="HK189" s="1"/>
  <c r="BK189"/>
  <c r="DK191"/>
  <c r="HK191" s="1"/>
  <c r="BK191"/>
  <c r="DK187"/>
  <c r="HK187" s="1"/>
  <c r="BK187"/>
  <c r="DK192"/>
  <c r="HK192" s="1"/>
  <c r="BK192"/>
  <c r="DK188"/>
  <c r="HK188" s="1"/>
  <c r="BK188"/>
  <c r="DK185"/>
  <c r="HK185" s="1"/>
  <c r="BK185"/>
  <c r="DK190"/>
  <c r="HK190" s="1"/>
  <c r="BK190"/>
  <c r="DK186"/>
  <c r="HK186" s="1"/>
  <c r="BK186"/>
  <c r="EJ184"/>
  <c r="EI184"/>
  <c r="BX184"/>
  <c r="EJ183"/>
  <c r="EI183"/>
  <c r="BX183"/>
  <c r="EJ182"/>
  <c r="EI182"/>
  <c r="BX182"/>
  <c r="EJ181"/>
  <c r="EI181"/>
  <c r="BX181"/>
  <c r="EJ180"/>
  <c r="EI180"/>
  <c r="BX180"/>
  <c r="EJ179"/>
  <c r="EI179"/>
  <c r="BX179"/>
  <c r="EJ178"/>
  <c r="EI178"/>
  <c r="BX178"/>
  <c r="EJ177"/>
  <c r="EI177"/>
  <c r="BX177"/>
  <c r="EJ176"/>
  <c r="EI176"/>
  <c r="BX176"/>
  <c r="EJ175"/>
  <c r="EI175"/>
  <c r="BX175"/>
  <c r="EJ174"/>
  <c r="EI174"/>
  <c r="BX174"/>
  <c r="EJ173"/>
  <c r="EI173"/>
  <c r="BX173"/>
  <c r="EJ172"/>
  <c r="EI172"/>
  <c r="BX172"/>
  <c r="EJ171"/>
  <c r="EI171"/>
  <c r="BX171"/>
  <c r="EJ170"/>
  <c r="EI170"/>
  <c r="BX170"/>
  <c r="EJ169"/>
  <c r="EI169"/>
  <c r="BX169"/>
  <c r="EJ168"/>
  <c r="EI168"/>
  <c r="BX168"/>
  <c r="EI167"/>
  <c r="BX167"/>
  <c r="EJ166"/>
  <c r="EI166"/>
  <c r="BX166"/>
  <c r="EJ165"/>
  <c r="EI165"/>
  <c r="BX165"/>
  <c r="EJ164"/>
  <c r="EI164"/>
  <c r="BX164"/>
  <c r="BX163"/>
  <c r="EJ162"/>
  <c r="EI162"/>
  <c r="BX162"/>
  <c r="EJ161"/>
  <c r="EI161"/>
  <c r="BX161"/>
  <c r="EJ160"/>
  <c r="EI160"/>
  <c r="BX160"/>
  <c r="EJ159"/>
  <c r="BX159"/>
  <c r="EJ158"/>
  <c r="EI158"/>
  <c r="BX158"/>
  <c r="HD161" l="1"/>
  <c r="HH161" s="1"/>
  <c r="DD161"/>
  <c r="DF161" s="1"/>
  <c r="P161"/>
  <c r="HD163"/>
  <c r="HH163" s="1"/>
  <c r="DD163"/>
  <c r="DF163" s="1"/>
  <c r="P163"/>
  <c r="HD168"/>
  <c r="HH168" s="1"/>
  <c r="DD168"/>
  <c r="DF168" s="1"/>
  <c r="P168"/>
  <c r="HD172"/>
  <c r="HH172" s="1"/>
  <c r="DD172"/>
  <c r="DF172" s="1"/>
  <c r="P172"/>
  <c r="HD174"/>
  <c r="HH174" s="1"/>
  <c r="DD174"/>
  <c r="DF174" s="1"/>
  <c r="P174"/>
  <c r="HD176"/>
  <c r="HH176" s="1"/>
  <c r="DD176"/>
  <c r="DF176" s="1"/>
  <c r="P176"/>
  <c r="HD178"/>
  <c r="HH178" s="1"/>
  <c r="DD178"/>
  <c r="DF178" s="1"/>
  <c r="P178"/>
  <c r="HD180"/>
  <c r="HH180" s="1"/>
  <c r="DD180"/>
  <c r="DF180" s="1"/>
  <c r="P180"/>
  <c r="HD182"/>
  <c r="HH182" s="1"/>
  <c r="DD182"/>
  <c r="DF182" s="1"/>
  <c r="P182"/>
  <c r="HD184"/>
  <c r="HH184" s="1"/>
  <c r="DD184"/>
  <c r="DF184" s="1"/>
  <c r="P184"/>
  <c r="HD158"/>
  <c r="HH158" s="1"/>
  <c r="DD158"/>
  <c r="DF158" s="1"/>
  <c r="P158"/>
  <c r="HD165"/>
  <c r="HH165" s="1"/>
  <c r="DD165"/>
  <c r="DF165" s="1"/>
  <c r="P165"/>
  <c r="HD167"/>
  <c r="HH167" s="1"/>
  <c r="DD167"/>
  <c r="DF167" s="1"/>
  <c r="P167"/>
  <c r="HD170"/>
  <c r="HH170" s="1"/>
  <c r="DD170"/>
  <c r="DF170" s="1"/>
  <c r="P170"/>
  <c r="HD159"/>
  <c r="HH159" s="1"/>
  <c r="DD159"/>
  <c r="DF159" s="1"/>
  <c r="P159"/>
  <c r="HD160"/>
  <c r="HH160" s="1"/>
  <c r="DD160"/>
  <c r="DF160" s="1"/>
  <c r="P160"/>
  <c r="HD162"/>
  <c r="HH162" s="1"/>
  <c r="DD162"/>
  <c r="DF162" s="1"/>
  <c r="P162"/>
  <c r="HD164"/>
  <c r="HH164" s="1"/>
  <c r="DD164"/>
  <c r="DF164" s="1"/>
  <c r="P164"/>
  <c r="HD166"/>
  <c r="HH166" s="1"/>
  <c r="DD166"/>
  <c r="DF166" s="1"/>
  <c r="P166"/>
  <c r="HD169"/>
  <c r="HH169" s="1"/>
  <c r="DD169"/>
  <c r="DF169" s="1"/>
  <c r="P169"/>
  <c r="HD171"/>
  <c r="HH171" s="1"/>
  <c r="DD171"/>
  <c r="DF171" s="1"/>
  <c r="P171"/>
  <c r="HD173"/>
  <c r="HH173" s="1"/>
  <c r="DD173"/>
  <c r="DF173" s="1"/>
  <c r="P173"/>
  <c r="HD175"/>
  <c r="HH175" s="1"/>
  <c r="DD175"/>
  <c r="DF175" s="1"/>
  <c r="P175"/>
  <c r="HD177"/>
  <c r="HH177" s="1"/>
  <c r="DD177"/>
  <c r="DF177" s="1"/>
  <c r="P177"/>
  <c r="HD179"/>
  <c r="HH179" s="1"/>
  <c r="DD179"/>
  <c r="DF179" s="1"/>
  <c r="P179"/>
  <c r="HD181"/>
  <c r="HH181" s="1"/>
  <c r="DD181"/>
  <c r="DF181" s="1"/>
  <c r="P181"/>
  <c r="HD183"/>
  <c r="HH183" s="1"/>
  <c r="DD183"/>
  <c r="DF183" s="1"/>
  <c r="P183"/>
  <c r="BL178"/>
  <c r="BL168"/>
  <c r="DL169"/>
  <c r="HL169" s="1"/>
  <c r="BL169"/>
  <c r="DL170"/>
  <c r="HL170" s="1"/>
  <c r="BL170"/>
  <c r="BL171"/>
  <c r="BL172"/>
  <c r="DL173"/>
  <c r="HL173" s="1"/>
  <c r="BL173"/>
  <c r="DL174"/>
  <c r="HL174" s="1"/>
  <c r="BL174"/>
  <c r="BL175"/>
  <c r="BL176"/>
  <c r="BK182"/>
  <c r="DS186"/>
  <c r="DQ186"/>
  <c r="DS190"/>
  <c r="DQ190"/>
  <c r="DS185"/>
  <c r="DQ185"/>
  <c r="DS188"/>
  <c r="DQ188"/>
  <c r="DS192"/>
  <c r="DQ192"/>
  <c r="DS187"/>
  <c r="DQ187"/>
  <c r="DS191"/>
  <c r="DQ191"/>
  <c r="DS189"/>
  <c r="DQ189"/>
  <c r="BK180"/>
  <c r="BK184"/>
  <c r="EJ167"/>
  <c r="EI159"/>
  <c r="EJ163"/>
  <c r="EI163"/>
  <c r="CB160"/>
  <c r="CB158"/>
  <c r="CB169"/>
  <c r="DH169" s="1"/>
  <c r="CB171"/>
  <c r="DH171" s="1"/>
  <c r="CB173"/>
  <c r="DH173" s="1"/>
  <c r="CB175"/>
  <c r="DH175" s="1"/>
  <c r="CB177"/>
  <c r="DH177" s="1"/>
  <c r="CB180"/>
  <c r="DH180" s="1"/>
  <c r="CB181"/>
  <c r="DH181" s="1"/>
  <c r="CB184"/>
  <c r="DH184" s="1"/>
  <c r="CB159"/>
  <c r="CB161"/>
  <c r="CB162"/>
  <c r="CB163"/>
  <c r="CB164"/>
  <c r="CB165"/>
  <c r="CB166"/>
  <c r="DH166" s="1"/>
  <c r="CB167"/>
  <c r="DH167" s="1"/>
  <c r="CB170"/>
  <c r="DH170" s="1"/>
  <c r="CB172"/>
  <c r="DH172" s="1"/>
  <c r="CB174"/>
  <c r="DH174" s="1"/>
  <c r="CB176"/>
  <c r="DH176" s="1"/>
  <c r="CB178"/>
  <c r="DH178" s="1"/>
  <c r="CB179"/>
  <c r="DH179" s="1"/>
  <c r="CB182"/>
  <c r="DH182" s="1"/>
  <c r="CB183"/>
  <c r="DH183" s="1"/>
  <c r="CA160"/>
  <c r="CA161"/>
  <c r="CA168"/>
  <c r="DG168" s="1"/>
  <c r="CA170"/>
  <c r="DG170" s="1"/>
  <c r="CA172"/>
  <c r="DG172" s="1"/>
  <c r="CA174"/>
  <c r="DG174" s="1"/>
  <c r="CA176"/>
  <c r="DG176" s="1"/>
  <c r="CA178"/>
  <c r="DG178" s="1"/>
  <c r="CA179"/>
  <c r="DG179" s="1"/>
  <c r="CA182"/>
  <c r="DG182" s="1"/>
  <c r="CA183"/>
  <c r="DG183" s="1"/>
  <c r="CA162"/>
  <c r="CA163"/>
  <c r="CA164"/>
  <c r="CA165"/>
  <c r="CA166"/>
  <c r="DG166" s="1"/>
  <c r="CA167"/>
  <c r="DG167" s="1"/>
  <c r="CA169"/>
  <c r="DG169" s="1"/>
  <c r="CA171"/>
  <c r="DG171" s="1"/>
  <c r="CA173"/>
  <c r="DG173" s="1"/>
  <c r="CA175"/>
  <c r="DG175" s="1"/>
  <c r="CA177"/>
  <c r="DG177" s="1"/>
  <c r="CA180"/>
  <c r="DG180" s="1"/>
  <c r="CA181"/>
  <c r="DG181" s="1"/>
  <c r="CA184"/>
  <c r="DG184" s="1"/>
  <c r="BK158"/>
  <c r="BK160"/>
  <c r="BK162"/>
  <c r="BK164"/>
  <c r="BL158"/>
  <c r="BL159"/>
  <c r="BL160"/>
  <c r="BL161"/>
  <c r="BL162"/>
  <c r="BL163"/>
  <c r="BL164"/>
  <c r="BL165"/>
  <c r="BK159"/>
  <c r="BK161"/>
  <c r="BK163"/>
  <c r="BK165"/>
  <c r="DL175" l="1"/>
  <c r="HL175" s="1"/>
  <c r="DL171"/>
  <c r="HL171" s="1"/>
  <c r="DL176"/>
  <c r="HL176" s="1"/>
  <c r="DL172"/>
  <c r="HL172" s="1"/>
  <c r="DL178"/>
  <c r="HL178" s="1"/>
  <c r="DK182"/>
  <c r="HK182" s="1"/>
  <c r="DK184"/>
  <c r="HK184" s="1"/>
  <c r="DK180"/>
  <c r="HK180" s="1"/>
  <c r="DL182"/>
  <c r="HL182" s="1"/>
  <c r="BL182"/>
  <c r="DL180"/>
  <c r="HL180" s="1"/>
  <c r="BL180"/>
  <c r="BL167"/>
  <c r="DL167"/>
  <c r="HL167" s="1"/>
  <c r="DT176"/>
  <c r="DR176"/>
  <c r="DT174"/>
  <c r="DR174"/>
  <c r="DT173"/>
  <c r="DR173"/>
  <c r="DT172"/>
  <c r="DR172"/>
  <c r="DT170"/>
  <c r="DR170"/>
  <c r="DT169"/>
  <c r="DR169"/>
  <c r="DT178"/>
  <c r="DR178"/>
  <c r="DL184"/>
  <c r="HL184" s="1"/>
  <c r="BL184"/>
  <c r="BL183"/>
  <c r="DL183"/>
  <c r="HL183" s="1"/>
  <c r="DL181"/>
  <c r="HL181" s="1"/>
  <c r="BL181"/>
  <c r="BL179"/>
  <c r="DL179"/>
  <c r="HL179" s="1"/>
  <c r="DL166"/>
  <c r="HL166" s="1"/>
  <c r="BL166"/>
  <c r="DL177"/>
  <c r="HL177" s="1"/>
  <c r="BL177"/>
  <c r="DT175"/>
  <c r="DR175"/>
  <c r="DT171"/>
  <c r="DR171"/>
  <c r="DK178"/>
  <c r="HK178" s="1"/>
  <c r="BK178"/>
  <c r="DK179"/>
  <c r="HK179" s="1"/>
  <c r="BK179"/>
  <c r="DK172"/>
  <c r="HK172" s="1"/>
  <c r="BK172"/>
  <c r="DK177"/>
  <c r="HK177" s="1"/>
  <c r="BK177"/>
  <c r="DK181"/>
  <c r="HK181" s="1"/>
  <c r="BK181"/>
  <c r="DK168"/>
  <c r="HK168" s="1"/>
  <c r="BK168"/>
  <c r="DK174"/>
  <c r="HK174" s="1"/>
  <c r="BK174"/>
  <c r="DK170"/>
  <c r="HK170" s="1"/>
  <c r="BK170"/>
  <c r="DK175"/>
  <c r="HK175" s="1"/>
  <c r="BK175"/>
  <c r="DK171"/>
  <c r="HK171" s="1"/>
  <c r="BK171"/>
  <c r="DK166"/>
  <c r="HK166" s="1"/>
  <c r="BK166"/>
  <c r="DS184"/>
  <c r="DQ184"/>
  <c r="DQ182"/>
  <c r="DK183"/>
  <c r="HK183" s="1"/>
  <c r="BK183"/>
  <c r="DK176"/>
  <c r="HK176" s="1"/>
  <c r="BK176"/>
  <c r="DK167"/>
  <c r="HK167" s="1"/>
  <c r="BK167"/>
  <c r="DK173"/>
  <c r="HK173" s="1"/>
  <c r="BK173"/>
  <c r="DK169"/>
  <c r="HK169" s="1"/>
  <c r="BK169"/>
  <c r="DK165"/>
  <c r="HK165" s="1"/>
  <c r="DG165"/>
  <c r="DK163"/>
  <c r="HK163" s="1"/>
  <c r="DG163"/>
  <c r="DK160"/>
  <c r="HK160" s="1"/>
  <c r="DG160"/>
  <c r="DL164"/>
  <c r="HL164" s="1"/>
  <c r="DH164"/>
  <c r="DL162"/>
  <c r="HL162" s="1"/>
  <c r="DH162"/>
  <c r="DL159"/>
  <c r="HL159" s="1"/>
  <c r="DH159"/>
  <c r="DL160"/>
  <c r="HL160" s="1"/>
  <c r="DH160"/>
  <c r="DK164"/>
  <c r="HK164" s="1"/>
  <c r="DG164"/>
  <c r="DK162"/>
  <c r="HK162" s="1"/>
  <c r="DG162"/>
  <c r="DK161"/>
  <c r="HK161" s="1"/>
  <c r="DG161"/>
  <c r="DL165"/>
  <c r="HL165" s="1"/>
  <c r="DH165"/>
  <c r="DL163"/>
  <c r="HL163" s="1"/>
  <c r="DH163"/>
  <c r="DL161"/>
  <c r="HL161" s="1"/>
  <c r="DH161"/>
  <c r="DL158"/>
  <c r="HL158" s="1"/>
  <c r="DH158"/>
  <c r="CB168"/>
  <c r="CA158"/>
  <c r="CA159"/>
  <c r="DH168" l="1"/>
  <c r="DL168"/>
  <c r="DQ180"/>
  <c r="DS182"/>
  <c r="DS180"/>
  <c r="DT177"/>
  <c r="DR177"/>
  <c r="DT166"/>
  <c r="DR166"/>
  <c r="DT181"/>
  <c r="DR181"/>
  <c r="DT184"/>
  <c r="DR184"/>
  <c r="DT180"/>
  <c r="DR180"/>
  <c r="DT182"/>
  <c r="DR182"/>
  <c r="DT179"/>
  <c r="DR179"/>
  <c r="DT183"/>
  <c r="DR183"/>
  <c r="DT167"/>
  <c r="DR167"/>
  <c r="DS169"/>
  <c r="DQ169"/>
  <c r="DS166"/>
  <c r="DQ166"/>
  <c r="DS171"/>
  <c r="DQ171"/>
  <c r="DS175"/>
  <c r="DQ175"/>
  <c r="DS170"/>
  <c r="DQ170"/>
  <c r="DS174"/>
  <c r="DQ174"/>
  <c r="DS168"/>
  <c r="DQ168"/>
  <c r="DS181"/>
  <c r="DQ181"/>
  <c r="DS177"/>
  <c r="DQ177"/>
  <c r="DS172"/>
  <c r="DQ172"/>
  <c r="DS179"/>
  <c r="DQ179"/>
  <c r="DS178"/>
  <c r="DQ178"/>
  <c r="DS173"/>
  <c r="DQ173"/>
  <c r="DS167"/>
  <c r="DQ167"/>
  <c r="DS176"/>
  <c r="DQ176"/>
  <c r="DS183"/>
  <c r="DQ183"/>
  <c r="DK159"/>
  <c r="HK159" s="1"/>
  <c r="DG159"/>
  <c r="DT158"/>
  <c r="DR158"/>
  <c r="DR161"/>
  <c r="DT161"/>
  <c r="DR163"/>
  <c r="DT163"/>
  <c r="DR165"/>
  <c r="DT165"/>
  <c r="DQ161"/>
  <c r="DS161"/>
  <c r="DS162"/>
  <c r="DQ162"/>
  <c r="DS164"/>
  <c r="DQ164"/>
  <c r="DT160"/>
  <c r="DR160"/>
  <c r="DR159"/>
  <c r="DT159"/>
  <c r="DT162"/>
  <c r="DR162"/>
  <c r="DT164"/>
  <c r="DR164"/>
  <c r="DS160"/>
  <c r="DQ160"/>
  <c r="DQ163"/>
  <c r="DS163"/>
  <c r="DQ165"/>
  <c r="DS165"/>
  <c r="DK158"/>
  <c r="HK158" s="1"/>
  <c r="DG158"/>
  <c r="EJ157"/>
  <c r="EI157"/>
  <c r="BX157"/>
  <c r="BL157"/>
  <c r="EJ156"/>
  <c r="EI156"/>
  <c r="BX156"/>
  <c r="EJ155"/>
  <c r="EI155"/>
  <c r="BX155"/>
  <c r="BL155"/>
  <c r="EJ154"/>
  <c r="EI154"/>
  <c r="BX154"/>
  <c r="EJ153"/>
  <c r="EI153"/>
  <c r="BX153"/>
  <c r="BL153"/>
  <c r="EJ152"/>
  <c r="EI152"/>
  <c r="BX152"/>
  <c r="EJ151"/>
  <c r="EI151"/>
  <c r="BX151"/>
  <c r="BL151"/>
  <c r="EJ150"/>
  <c r="EI150"/>
  <c r="BX150"/>
  <c r="EJ149"/>
  <c r="EI149"/>
  <c r="BX149"/>
  <c r="BL149"/>
  <c r="EJ148"/>
  <c r="EI148"/>
  <c r="BX148"/>
  <c r="EJ147"/>
  <c r="EI147"/>
  <c r="BX147"/>
  <c r="BL147"/>
  <c r="EJ146"/>
  <c r="EI146"/>
  <c r="BX146"/>
  <c r="EJ145"/>
  <c r="EI145"/>
  <c r="BX145"/>
  <c r="BL145"/>
  <c r="EJ144"/>
  <c r="EI144"/>
  <c r="BX144"/>
  <c r="EJ143"/>
  <c r="BX143"/>
  <c r="BX142"/>
  <c r="BL142"/>
  <c r="BX141"/>
  <c r="EJ140"/>
  <c r="EI140"/>
  <c r="BX140"/>
  <c r="BL140"/>
  <c r="EJ139"/>
  <c r="EI139"/>
  <c r="BX139"/>
  <c r="EJ138"/>
  <c r="EI138"/>
  <c r="BX138"/>
  <c r="BL138"/>
  <c r="EJ137"/>
  <c r="EI137"/>
  <c r="BX137"/>
  <c r="EI136"/>
  <c r="BX136"/>
  <c r="BL136"/>
  <c r="BX135"/>
  <c r="HD135" l="1"/>
  <c r="HH135" s="1"/>
  <c r="DD135"/>
  <c r="DF135" s="1"/>
  <c r="P135"/>
  <c r="HD136"/>
  <c r="HH136" s="1"/>
  <c r="DD136"/>
  <c r="DF136" s="1"/>
  <c r="P136"/>
  <c r="HD137"/>
  <c r="HH137" s="1"/>
  <c r="DD137"/>
  <c r="DF137" s="1"/>
  <c r="P137"/>
  <c r="HD138"/>
  <c r="HH138" s="1"/>
  <c r="DD138"/>
  <c r="DF138" s="1"/>
  <c r="P138"/>
  <c r="HD141"/>
  <c r="HH141" s="1"/>
  <c r="DD141"/>
  <c r="DF141" s="1"/>
  <c r="P141"/>
  <c r="HD142"/>
  <c r="HH142" s="1"/>
  <c r="DD142"/>
  <c r="DF142" s="1"/>
  <c r="P142"/>
  <c r="HD146"/>
  <c r="HH146" s="1"/>
  <c r="DD146"/>
  <c r="DF146" s="1"/>
  <c r="P146"/>
  <c r="HD147"/>
  <c r="HH147" s="1"/>
  <c r="DD147"/>
  <c r="DF147" s="1"/>
  <c r="P147"/>
  <c r="HD150"/>
  <c r="HH150" s="1"/>
  <c r="DD150"/>
  <c r="DF150" s="1"/>
  <c r="P150"/>
  <c r="HD151"/>
  <c r="HH151" s="1"/>
  <c r="DD151"/>
  <c r="DF151" s="1"/>
  <c r="P151"/>
  <c r="HD154"/>
  <c r="HH154" s="1"/>
  <c r="DD154"/>
  <c r="DF154" s="1"/>
  <c r="P154"/>
  <c r="HD155"/>
  <c r="HH155" s="1"/>
  <c r="DD155"/>
  <c r="DF155" s="1"/>
  <c r="P155"/>
  <c r="HD139"/>
  <c r="HH139" s="1"/>
  <c r="DD139"/>
  <c r="DF139" s="1"/>
  <c r="P139"/>
  <c r="HD140"/>
  <c r="HH140" s="1"/>
  <c r="DD140"/>
  <c r="DF140" s="1"/>
  <c r="P140"/>
  <c r="HD143"/>
  <c r="HH143" s="1"/>
  <c r="DD143"/>
  <c r="DF143" s="1"/>
  <c r="P143"/>
  <c r="HD144"/>
  <c r="HH144" s="1"/>
  <c r="DD144"/>
  <c r="DF144" s="1"/>
  <c r="P144"/>
  <c r="HD145"/>
  <c r="HH145" s="1"/>
  <c r="DD145"/>
  <c r="DF145" s="1"/>
  <c r="P145"/>
  <c r="HD148"/>
  <c r="HH148" s="1"/>
  <c r="DD148"/>
  <c r="DF148" s="1"/>
  <c r="P148"/>
  <c r="HD149"/>
  <c r="HH149" s="1"/>
  <c r="DD149"/>
  <c r="DF149" s="1"/>
  <c r="P149"/>
  <c r="HD152"/>
  <c r="HH152" s="1"/>
  <c r="DD152"/>
  <c r="DF152" s="1"/>
  <c r="P152"/>
  <c r="HD153"/>
  <c r="HH153" s="1"/>
  <c r="DD153"/>
  <c r="DF153" s="1"/>
  <c r="P153"/>
  <c r="HD156"/>
  <c r="HH156" s="1"/>
  <c r="DD156"/>
  <c r="DF156" s="1"/>
  <c r="P156"/>
  <c r="HD157"/>
  <c r="HH157" s="1"/>
  <c r="DD157"/>
  <c r="DF157" s="1"/>
  <c r="P157"/>
  <c r="HL168"/>
  <c r="DR168"/>
  <c r="DT168"/>
  <c r="DS158"/>
  <c r="DQ158"/>
  <c r="DQ159"/>
  <c r="DS159"/>
  <c r="BK135"/>
  <c r="BK139"/>
  <c r="BK137"/>
  <c r="BK138"/>
  <c r="BK141"/>
  <c r="BK144"/>
  <c r="BK145"/>
  <c r="BK148"/>
  <c r="BK149"/>
  <c r="BK152"/>
  <c r="BK153"/>
  <c r="BK156"/>
  <c r="BK157"/>
  <c r="BK140"/>
  <c r="BK146"/>
  <c r="BK147"/>
  <c r="BK150"/>
  <c r="BK151"/>
  <c r="BK154"/>
  <c r="BK155"/>
  <c r="EJ141"/>
  <c r="EJ142"/>
  <c r="EI135"/>
  <c r="EJ135"/>
  <c r="EJ136"/>
  <c r="CB136"/>
  <c r="CB135"/>
  <c r="CB137"/>
  <c r="CB138"/>
  <c r="CB141"/>
  <c r="CB142"/>
  <c r="CB146"/>
  <c r="CB147"/>
  <c r="CB149"/>
  <c r="CB150"/>
  <c r="CB151"/>
  <c r="CB154"/>
  <c r="CB155"/>
  <c r="CB139"/>
  <c r="CB140"/>
  <c r="CB143"/>
  <c r="CB144"/>
  <c r="CB145"/>
  <c r="CB148"/>
  <c r="CB152"/>
  <c r="CB153"/>
  <c r="CB156"/>
  <c r="CB157"/>
  <c r="CA136"/>
  <c r="DG136" s="1"/>
  <c r="CA139"/>
  <c r="DG139" s="1"/>
  <c r="CA140"/>
  <c r="DG140" s="1"/>
  <c r="CA144"/>
  <c r="DG144" s="1"/>
  <c r="CA145"/>
  <c r="DG145" s="1"/>
  <c r="CA148"/>
  <c r="DG148" s="1"/>
  <c r="CA152"/>
  <c r="DG152" s="1"/>
  <c r="CA153"/>
  <c r="DG153" s="1"/>
  <c r="CA156"/>
  <c r="DG156" s="1"/>
  <c r="CA157"/>
  <c r="DG157" s="1"/>
  <c r="CA135"/>
  <c r="DG135" s="1"/>
  <c r="CA137"/>
  <c r="DG137" s="1"/>
  <c r="CA138"/>
  <c r="DG138" s="1"/>
  <c r="CA146"/>
  <c r="DG146" s="1"/>
  <c r="CA147"/>
  <c r="DG147" s="1"/>
  <c r="CA149"/>
  <c r="DG149" s="1"/>
  <c r="CA150"/>
  <c r="DG150" s="1"/>
  <c r="CA151"/>
  <c r="DG151" s="1"/>
  <c r="CA154"/>
  <c r="DG154" s="1"/>
  <c r="CA155"/>
  <c r="DG155" s="1"/>
  <c r="BL135"/>
  <c r="BL137"/>
  <c r="BL139"/>
  <c r="BL141"/>
  <c r="BL143"/>
  <c r="BL144"/>
  <c r="BL146"/>
  <c r="BL148"/>
  <c r="BL150"/>
  <c r="BL152"/>
  <c r="BL154"/>
  <c r="BL156"/>
  <c r="EI141"/>
  <c r="EI142"/>
  <c r="EI143"/>
  <c r="DL156" l="1"/>
  <c r="HL156" s="1"/>
  <c r="DH156"/>
  <c r="DL152"/>
  <c r="HL152" s="1"/>
  <c r="DH152"/>
  <c r="DL145"/>
  <c r="HL145" s="1"/>
  <c r="DH145"/>
  <c r="DL143"/>
  <c r="HL143" s="1"/>
  <c r="DH143"/>
  <c r="DL139"/>
  <c r="HL139" s="1"/>
  <c r="DH139"/>
  <c r="DL154"/>
  <c r="HL154" s="1"/>
  <c r="DH154"/>
  <c r="DL150"/>
  <c r="HL150" s="1"/>
  <c r="DH150"/>
  <c r="DL147"/>
  <c r="HL147" s="1"/>
  <c r="DH147"/>
  <c r="DL142"/>
  <c r="HL142" s="1"/>
  <c r="DH142"/>
  <c r="DL138"/>
  <c r="HL138" s="1"/>
  <c r="DH138"/>
  <c r="DL135"/>
  <c r="HL135" s="1"/>
  <c r="DH135"/>
  <c r="DL157"/>
  <c r="HL157" s="1"/>
  <c r="DH157"/>
  <c r="DL153"/>
  <c r="HL153" s="1"/>
  <c r="DH153"/>
  <c r="DL148"/>
  <c r="HL148" s="1"/>
  <c r="DH148"/>
  <c r="DL144"/>
  <c r="HL144" s="1"/>
  <c r="DH144"/>
  <c r="DL140"/>
  <c r="HL140" s="1"/>
  <c r="DH140"/>
  <c r="DL155"/>
  <c r="HL155" s="1"/>
  <c r="DH155"/>
  <c r="DL151"/>
  <c r="HL151" s="1"/>
  <c r="DH151"/>
  <c r="DL149"/>
  <c r="HL149" s="1"/>
  <c r="DH149"/>
  <c r="DL146"/>
  <c r="HL146" s="1"/>
  <c r="DH146"/>
  <c r="DL141"/>
  <c r="HL141" s="1"/>
  <c r="DH141"/>
  <c r="DL137"/>
  <c r="HL137" s="1"/>
  <c r="DH137"/>
  <c r="DL136"/>
  <c r="HL136" s="1"/>
  <c r="DH136"/>
  <c r="DK155"/>
  <c r="DK151"/>
  <c r="HK151" s="1"/>
  <c r="DK147"/>
  <c r="DK157"/>
  <c r="HK157" s="1"/>
  <c r="DK153"/>
  <c r="DK149"/>
  <c r="HK149" s="1"/>
  <c r="DK145"/>
  <c r="DK137"/>
  <c r="HK137" s="1"/>
  <c r="DK139"/>
  <c r="HK139" s="1"/>
  <c r="DK135"/>
  <c r="HK135" s="1"/>
  <c r="DK154"/>
  <c r="HK154" s="1"/>
  <c r="DK150"/>
  <c r="HK150" s="1"/>
  <c r="DK146"/>
  <c r="HK146" s="1"/>
  <c r="DK140"/>
  <c r="HK140" s="1"/>
  <c r="DK156"/>
  <c r="HK156" s="1"/>
  <c r="DK152"/>
  <c r="HK152" s="1"/>
  <c r="DK148"/>
  <c r="HK148" s="1"/>
  <c r="DK144"/>
  <c r="HK144" s="1"/>
  <c r="DK138"/>
  <c r="HK138" s="1"/>
  <c r="BK142"/>
  <c r="DS155"/>
  <c r="DS151"/>
  <c r="DQ151"/>
  <c r="DS157"/>
  <c r="DQ157"/>
  <c r="DQ153"/>
  <c r="DS149"/>
  <c r="DQ149"/>
  <c r="DS137"/>
  <c r="DQ137"/>
  <c r="DS139"/>
  <c r="DS135"/>
  <c r="DQ135"/>
  <c r="BK143"/>
  <c r="DQ154"/>
  <c r="DS150"/>
  <c r="DQ150"/>
  <c r="DQ146"/>
  <c r="DS140"/>
  <c r="DQ140"/>
  <c r="DS152"/>
  <c r="DQ152"/>
  <c r="DQ148"/>
  <c r="DS144"/>
  <c r="DQ144"/>
  <c r="DQ138"/>
  <c r="CA142"/>
  <c r="DG142" s="1"/>
  <c r="CA143"/>
  <c r="DG143" s="1"/>
  <c r="CA141"/>
  <c r="DQ145" l="1"/>
  <c r="HK145"/>
  <c r="DS153"/>
  <c r="HK153"/>
  <c r="DS147"/>
  <c r="HK147"/>
  <c r="DQ155"/>
  <c r="HK155"/>
  <c r="DS138"/>
  <c r="DS148"/>
  <c r="DS146"/>
  <c r="DS154"/>
  <c r="DQ139"/>
  <c r="DS145"/>
  <c r="DQ147"/>
  <c r="DQ156"/>
  <c r="DS156"/>
  <c r="DT136"/>
  <c r="DR136"/>
  <c r="DT137"/>
  <c r="DR137"/>
  <c r="DT141"/>
  <c r="DR141"/>
  <c r="DT146"/>
  <c r="DR146"/>
  <c r="DT149"/>
  <c r="DR149"/>
  <c r="DT151"/>
  <c r="DR151"/>
  <c r="DT155"/>
  <c r="DR155"/>
  <c r="DT140"/>
  <c r="DR140"/>
  <c r="DT144"/>
  <c r="DR144"/>
  <c r="DT148"/>
  <c r="DR148"/>
  <c r="DT153"/>
  <c r="DR153"/>
  <c r="DR157"/>
  <c r="DT157"/>
  <c r="DT135"/>
  <c r="DR135"/>
  <c r="DT138"/>
  <c r="DR138"/>
  <c r="DT142"/>
  <c r="DR142"/>
  <c r="DT147"/>
  <c r="DR147"/>
  <c r="DT150"/>
  <c r="DR150"/>
  <c r="DT154"/>
  <c r="DR154"/>
  <c r="DT139"/>
  <c r="DR139"/>
  <c r="DT143"/>
  <c r="DR143"/>
  <c r="DT145"/>
  <c r="DR145"/>
  <c r="DT152"/>
  <c r="DR152"/>
  <c r="DT156"/>
  <c r="DR156"/>
  <c r="DK143"/>
  <c r="DK142"/>
  <c r="HK142" s="1"/>
  <c r="DG141"/>
  <c r="DK141"/>
  <c r="HK141" s="1"/>
  <c r="BK136"/>
  <c r="DK136"/>
  <c r="HK136" s="1"/>
  <c r="DS143"/>
  <c r="DS142"/>
  <c r="EJ134"/>
  <c r="EI134"/>
  <c r="BX134"/>
  <c r="BK134"/>
  <c r="EJ133"/>
  <c r="EI133"/>
  <c r="BX133"/>
  <c r="EJ132"/>
  <c r="EI132"/>
  <c r="BX132"/>
  <c r="EJ131"/>
  <c r="EI131"/>
  <c r="BX131"/>
  <c r="EJ130"/>
  <c r="EI130"/>
  <c r="BX130"/>
  <c r="EJ129"/>
  <c r="EI129"/>
  <c r="BX129"/>
  <c r="EJ128"/>
  <c r="EI128"/>
  <c r="BX128"/>
  <c r="EJ127"/>
  <c r="EI127"/>
  <c r="BX127"/>
  <c r="EJ126"/>
  <c r="EI126"/>
  <c r="BX126"/>
  <c r="EJ125"/>
  <c r="EI125"/>
  <c r="BX125"/>
  <c r="EJ124"/>
  <c r="EI124"/>
  <c r="BX124"/>
  <c r="EJ123"/>
  <c r="EI123"/>
  <c r="BX123"/>
  <c r="EJ122"/>
  <c r="EI122"/>
  <c r="BX122"/>
  <c r="EJ121"/>
  <c r="EI121"/>
  <c r="BX121"/>
  <c r="EJ120"/>
  <c r="EI120"/>
  <c r="BX120"/>
  <c r="EJ119"/>
  <c r="EI119"/>
  <c r="BX119"/>
  <c r="EJ118"/>
  <c r="EI118"/>
  <c r="BX118"/>
  <c r="EJ117"/>
  <c r="EI117"/>
  <c r="BX117"/>
  <c r="EJ116"/>
  <c r="EI116"/>
  <c r="BX116"/>
  <c r="EJ115"/>
  <c r="EI115"/>
  <c r="BX115"/>
  <c r="EJ114"/>
  <c r="EI114"/>
  <c r="BX114"/>
  <c r="EJ113"/>
  <c r="EI113"/>
  <c r="BX113"/>
  <c r="HD113" l="1"/>
  <c r="HH113" s="1"/>
  <c r="DD113"/>
  <c r="DF113" s="1"/>
  <c r="P113"/>
  <c r="HD115"/>
  <c r="HH115" s="1"/>
  <c r="DD115"/>
  <c r="DF115" s="1"/>
  <c r="P115"/>
  <c r="HD117"/>
  <c r="HH117" s="1"/>
  <c r="DD117"/>
  <c r="DF117" s="1"/>
  <c r="P117"/>
  <c r="HD119"/>
  <c r="HH119" s="1"/>
  <c r="DD119"/>
  <c r="DF119" s="1"/>
  <c r="P119"/>
  <c r="HD121"/>
  <c r="HH121" s="1"/>
  <c r="DD121"/>
  <c r="DF121" s="1"/>
  <c r="P121"/>
  <c r="HD114"/>
  <c r="HH114" s="1"/>
  <c r="DD114"/>
  <c r="DF114" s="1"/>
  <c r="P114"/>
  <c r="HD116"/>
  <c r="HH116" s="1"/>
  <c r="DD116"/>
  <c r="DF116" s="1"/>
  <c r="P116"/>
  <c r="HD118"/>
  <c r="HH118" s="1"/>
  <c r="DD118"/>
  <c r="DF118" s="1"/>
  <c r="P118"/>
  <c r="HD120"/>
  <c r="HH120" s="1"/>
  <c r="DD120"/>
  <c r="DF120" s="1"/>
  <c r="P120"/>
  <c r="HD122"/>
  <c r="HH122" s="1"/>
  <c r="DD122"/>
  <c r="DF122" s="1"/>
  <c r="P122"/>
  <c r="HD124"/>
  <c r="HH124" s="1"/>
  <c r="DD124"/>
  <c r="DF124" s="1"/>
  <c r="P124"/>
  <c r="HD126"/>
  <c r="HH126" s="1"/>
  <c r="DD126"/>
  <c r="DF126" s="1"/>
  <c r="P126"/>
  <c r="HD128"/>
  <c r="HH128" s="1"/>
  <c r="DD128"/>
  <c r="DF128" s="1"/>
  <c r="P128"/>
  <c r="HD130"/>
  <c r="HH130" s="1"/>
  <c r="DD130"/>
  <c r="DF130" s="1"/>
  <c r="P130"/>
  <c r="HD132"/>
  <c r="HH132" s="1"/>
  <c r="DD132"/>
  <c r="DF132" s="1"/>
  <c r="P132"/>
  <c r="HD123"/>
  <c r="HH123" s="1"/>
  <c r="DD123"/>
  <c r="DF123" s="1"/>
  <c r="P123"/>
  <c r="HD125"/>
  <c r="HH125" s="1"/>
  <c r="DD125"/>
  <c r="DF125" s="1"/>
  <c r="P125"/>
  <c r="HD127"/>
  <c r="HH127" s="1"/>
  <c r="DD127"/>
  <c r="DF127" s="1"/>
  <c r="P127"/>
  <c r="HD129"/>
  <c r="HH129" s="1"/>
  <c r="DD129"/>
  <c r="DF129" s="1"/>
  <c r="P129"/>
  <c r="HD131"/>
  <c r="HH131" s="1"/>
  <c r="DD131"/>
  <c r="DF131" s="1"/>
  <c r="P131"/>
  <c r="HD133"/>
  <c r="HH133" s="1"/>
  <c r="DD133"/>
  <c r="DF133" s="1"/>
  <c r="P133"/>
  <c r="HD134"/>
  <c r="HH134" s="1"/>
  <c r="DD134"/>
  <c r="DF134" s="1"/>
  <c r="P134"/>
  <c r="DQ143"/>
  <c r="HK143"/>
  <c r="DQ142"/>
  <c r="BL113"/>
  <c r="BL118"/>
  <c r="BL121"/>
  <c r="BL122"/>
  <c r="BL125"/>
  <c r="BL126"/>
  <c r="BL130"/>
  <c r="BL115"/>
  <c r="BL119"/>
  <c r="BL120"/>
  <c r="BL123"/>
  <c r="BL124"/>
  <c r="BL128"/>
  <c r="BL132"/>
  <c r="BK116"/>
  <c r="BK114"/>
  <c r="BK115"/>
  <c r="BK119"/>
  <c r="BK123"/>
  <c r="BK127"/>
  <c r="BK128"/>
  <c r="BK131"/>
  <c r="BK132"/>
  <c r="BK121"/>
  <c r="BK125"/>
  <c r="BK129"/>
  <c r="BK130"/>
  <c r="BK133"/>
  <c r="DQ141"/>
  <c r="DS141"/>
  <c r="DS136"/>
  <c r="DQ136"/>
  <c r="CB114"/>
  <c r="DH114" s="1"/>
  <c r="CB115"/>
  <c r="DH115" s="1"/>
  <c r="CB120"/>
  <c r="DH120" s="1"/>
  <c r="CB121"/>
  <c r="DH121" s="1"/>
  <c r="CB124"/>
  <c r="DH124" s="1"/>
  <c r="CB125"/>
  <c r="DH125" s="1"/>
  <c r="CB127"/>
  <c r="DH127" s="1"/>
  <c r="CB128"/>
  <c r="DH128" s="1"/>
  <c r="CB131"/>
  <c r="DH131" s="1"/>
  <c r="CB132"/>
  <c r="DH132" s="1"/>
  <c r="CB134"/>
  <c r="CB113"/>
  <c r="DH113" s="1"/>
  <c r="CB116"/>
  <c r="DH116" s="1"/>
  <c r="CB117"/>
  <c r="DH117" s="1"/>
  <c r="CB118"/>
  <c r="DH118" s="1"/>
  <c r="CB119"/>
  <c r="DH119" s="1"/>
  <c r="CB122"/>
  <c r="DH122" s="1"/>
  <c r="CB123"/>
  <c r="DH123" s="1"/>
  <c r="CB126"/>
  <c r="DH126" s="1"/>
  <c r="CB129"/>
  <c r="DH129" s="1"/>
  <c r="CB130"/>
  <c r="DH130" s="1"/>
  <c r="CB133"/>
  <c r="DH133" s="1"/>
  <c r="CA113"/>
  <c r="DG113" s="1"/>
  <c r="CA116"/>
  <c r="DG116" s="1"/>
  <c r="CA118"/>
  <c r="DG118" s="1"/>
  <c r="CA119"/>
  <c r="DG119" s="1"/>
  <c r="CA122"/>
  <c r="DG122" s="1"/>
  <c r="CA123"/>
  <c r="DG123" s="1"/>
  <c r="CA126"/>
  <c r="DG126" s="1"/>
  <c r="CA129"/>
  <c r="DG129" s="1"/>
  <c r="CA130"/>
  <c r="DG130" s="1"/>
  <c r="CA133"/>
  <c r="DG133" s="1"/>
  <c r="CA114"/>
  <c r="DG114" s="1"/>
  <c r="CA115"/>
  <c r="DG115" s="1"/>
  <c r="CA120"/>
  <c r="DG120" s="1"/>
  <c r="CA121"/>
  <c r="DG121" s="1"/>
  <c r="CA124"/>
  <c r="DG124" s="1"/>
  <c r="CA125"/>
  <c r="DG125" s="1"/>
  <c r="CA127"/>
  <c r="DG127" s="1"/>
  <c r="CA128"/>
  <c r="DG128" s="1"/>
  <c r="CA131"/>
  <c r="DG131" s="1"/>
  <c r="CA132"/>
  <c r="DG132" s="1"/>
  <c r="CA134"/>
  <c r="BL134"/>
  <c r="DL123" l="1"/>
  <c r="DL119"/>
  <c r="DL115"/>
  <c r="DK133"/>
  <c r="DK130"/>
  <c r="DK129"/>
  <c r="DK125"/>
  <c r="DK121"/>
  <c r="DK132"/>
  <c r="DK131"/>
  <c r="DK128"/>
  <c r="DK127"/>
  <c r="DK123"/>
  <c r="DK119"/>
  <c r="DK115"/>
  <c r="DK114"/>
  <c r="DK116"/>
  <c r="DL132"/>
  <c r="DL128"/>
  <c r="DL124"/>
  <c r="DL120"/>
  <c r="DL130"/>
  <c r="DL126"/>
  <c r="DL125"/>
  <c r="DL122"/>
  <c r="DL121"/>
  <c r="DL118"/>
  <c r="DL113"/>
  <c r="BL131"/>
  <c r="DL131"/>
  <c r="BL127"/>
  <c r="DL127"/>
  <c r="DL114"/>
  <c r="BL114"/>
  <c r="DR132"/>
  <c r="DT132" s="1"/>
  <c r="DR128"/>
  <c r="DT128" s="1"/>
  <c r="DR124"/>
  <c r="DT124" s="1"/>
  <c r="DR120"/>
  <c r="DT120" s="1"/>
  <c r="DR130"/>
  <c r="DT130" s="1"/>
  <c r="DR126"/>
  <c r="DT126" s="1"/>
  <c r="DR125"/>
  <c r="DT125" s="1"/>
  <c r="DR122"/>
  <c r="DT122" s="1"/>
  <c r="DR121"/>
  <c r="DT121" s="1"/>
  <c r="DR118"/>
  <c r="DT118" s="1"/>
  <c r="DR113"/>
  <c r="DT113" s="1"/>
  <c r="DL133"/>
  <c r="BL133"/>
  <c r="DL129"/>
  <c r="BL129"/>
  <c r="DL116"/>
  <c r="BL116"/>
  <c r="DL117"/>
  <c r="BL117"/>
  <c r="DR123"/>
  <c r="DT123" s="1"/>
  <c r="DR119"/>
  <c r="DT119" s="1"/>
  <c r="DR115"/>
  <c r="DT115" s="1"/>
  <c r="BK117"/>
  <c r="DK118"/>
  <c r="BK118"/>
  <c r="DK126"/>
  <c r="BK126"/>
  <c r="DK124"/>
  <c r="BK124"/>
  <c r="DK120"/>
  <c r="BK120"/>
  <c r="DQ133"/>
  <c r="DS133" s="1"/>
  <c r="DQ130"/>
  <c r="DS130" s="1"/>
  <c r="DQ129"/>
  <c r="DS129" s="1"/>
  <c r="DQ125"/>
  <c r="DS125" s="1"/>
  <c r="DQ121"/>
  <c r="DS121" s="1"/>
  <c r="DQ132"/>
  <c r="DS132" s="1"/>
  <c r="DQ131"/>
  <c r="DS131" s="1"/>
  <c r="DQ128"/>
  <c r="DS128" s="1"/>
  <c r="DQ127"/>
  <c r="DS127" s="1"/>
  <c r="DQ123"/>
  <c r="DS123" s="1"/>
  <c r="DQ119"/>
  <c r="DS119" s="1"/>
  <c r="DQ115"/>
  <c r="DS115" s="1"/>
  <c r="DQ114"/>
  <c r="DS114" s="1"/>
  <c r="DQ116"/>
  <c r="DS116" s="1"/>
  <c r="DK122"/>
  <c r="BK122"/>
  <c r="DK134"/>
  <c r="DG134"/>
  <c r="DL134"/>
  <c r="DH134"/>
  <c r="CA117"/>
  <c r="DG117" s="1"/>
  <c r="DK117" l="1"/>
  <c r="HL118"/>
  <c r="HL122"/>
  <c r="HL126"/>
  <c r="HL120"/>
  <c r="HL128"/>
  <c r="HK116"/>
  <c r="HK115"/>
  <c r="HK123"/>
  <c r="HK128"/>
  <c r="HK132"/>
  <c r="HK125"/>
  <c r="HK130"/>
  <c r="HL115"/>
  <c r="HL123"/>
  <c r="HL113"/>
  <c r="HL121"/>
  <c r="HL125"/>
  <c r="HL130"/>
  <c r="HL124"/>
  <c r="HL132"/>
  <c r="HK114"/>
  <c r="HK119"/>
  <c r="HK127"/>
  <c r="HK131"/>
  <c r="HK121"/>
  <c r="HK129"/>
  <c r="HK133"/>
  <c r="HL119"/>
  <c r="DR114"/>
  <c r="DT114" s="1"/>
  <c r="HL114" s="1"/>
  <c r="DR117"/>
  <c r="DT117" s="1"/>
  <c r="HL117" s="1"/>
  <c r="DR116"/>
  <c r="DT116" s="1"/>
  <c r="HL116" s="1"/>
  <c r="DR129"/>
  <c r="DT129" s="1"/>
  <c r="HL129" s="1"/>
  <c r="DR133"/>
  <c r="DT133" s="1"/>
  <c r="HL133" s="1"/>
  <c r="DR127"/>
  <c r="DT127" s="1"/>
  <c r="HL127" s="1"/>
  <c r="DR131"/>
  <c r="DT131" s="1"/>
  <c r="HL131" s="1"/>
  <c r="DK113"/>
  <c r="BK113"/>
  <c r="DQ122"/>
  <c r="DS122" s="1"/>
  <c r="HK122" s="1"/>
  <c r="DQ120"/>
  <c r="DS120" s="1"/>
  <c r="HK120" s="1"/>
  <c r="DQ124"/>
  <c r="DS124" s="1"/>
  <c r="HK124" s="1"/>
  <c r="DQ126"/>
  <c r="DS126" s="1"/>
  <c r="HK126" s="1"/>
  <c r="DQ118"/>
  <c r="DS118" s="1"/>
  <c r="HK118" s="1"/>
  <c r="DQ117"/>
  <c r="DS117" s="1"/>
  <c r="DR134"/>
  <c r="DT134" s="1"/>
  <c r="HL134" s="1"/>
  <c r="DQ134"/>
  <c r="DS134" s="1"/>
  <c r="HK134" s="1"/>
  <c r="EJ112"/>
  <c r="EI112"/>
  <c r="BX112"/>
  <c r="EJ111"/>
  <c r="EI111"/>
  <c r="BX111"/>
  <c r="EJ110"/>
  <c r="EI110"/>
  <c r="BX110"/>
  <c r="EJ109"/>
  <c r="EI109"/>
  <c r="BX109"/>
  <c r="EJ108"/>
  <c r="EI108"/>
  <c r="BX108"/>
  <c r="EJ107"/>
  <c r="EI107"/>
  <c r="BX107"/>
  <c r="EJ106"/>
  <c r="EI106"/>
  <c r="BX106"/>
  <c r="EJ105"/>
  <c r="EI105"/>
  <c r="BX105"/>
  <c r="EJ104"/>
  <c r="EI104"/>
  <c r="BX104"/>
  <c r="EJ103"/>
  <c r="EI103"/>
  <c r="BX103"/>
  <c r="EJ102"/>
  <c r="EI102"/>
  <c r="BX102"/>
  <c r="EJ101"/>
  <c r="EI101"/>
  <c r="BX101"/>
  <c r="EJ100"/>
  <c r="EI100"/>
  <c r="BX100"/>
  <c r="EJ99"/>
  <c r="EI99"/>
  <c r="BX99"/>
  <c r="EJ98"/>
  <c r="EI98"/>
  <c r="BX98"/>
  <c r="EJ97"/>
  <c r="EI97"/>
  <c r="BX97"/>
  <c r="EJ96"/>
  <c r="EI96"/>
  <c r="BX96"/>
  <c r="EJ95"/>
  <c r="EI95"/>
  <c r="BX95"/>
  <c r="EI94"/>
  <c r="BX94"/>
  <c r="EJ93"/>
  <c r="EI93"/>
  <c r="BX93"/>
  <c r="EJ92"/>
  <c r="EI92"/>
  <c r="BX92"/>
  <c r="EJ91"/>
  <c r="EI91"/>
  <c r="BX91"/>
  <c r="EJ90"/>
  <c r="EI90"/>
  <c r="BX90"/>
  <c r="EJ89"/>
  <c r="EI89"/>
  <c r="BX89"/>
  <c r="EJ88"/>
  <c r="EI88"/>
  <c r="BX88"/>
  <c r="EJ87"/>
  <c r="EI87"/>
  <c r="BX87"/>
  <c r="EJ86"/>
  <c r="EI86"/>
  <c r="BX86"/>
  <c r="EJ85"/>
  <c r="EI85"/>
  <c r="BX85"/>
  <c r="EJ84"/>
  <c r="EI84"/>
  <c r="EI83"/>
  <c r="HD86" l="1"/>
  <c r="HH86" s="1"/>
  <c r="DD86"/>
  <c r="DF86" s="1"/>
  <c r="P86"/>
  <c r="HD88"/>
  <c r="HH88" s="1"/>
  <c r="DD88"/>
  <c r="DF88" s="1"/>
  <c r="P88"/>
  <c r="HD90"/>
  <c r="HH90" s="1"/>
  <c r="DD90"/>
  <c r="DF90" s="1"/>
  <c r="P90"/>
  <c r="HD85"/>
  <c r="HH85" s="1"/>
  <c r="DD85"/>
  <c r="DF85" s="1"/>
  <c r="P85"/>
  <c r="HD87"/>
  <c r="HH87" s="1"/>
  <c r="DD87"/>
  <c r="DF87" s="1"/>
  <c r="P87"/>
  <c r="HD89"/>
  <c r="HH89" s="1"/>
  <c r="DD89"/>
  <c r="DF89" s="1"/>
  <c r="P89"/>
  <c r="HD91"/>
  <c r="HH91" s="1"/>
  <c r="DD91"/>
  <c r="DF91" s="1"/>
  <c r="P91"/>
  <c r="HD93"/>
  <c r="HH93" s="1"/>
  <c r="DD93"/>
  <c r="DF93" s="1"/>
  <c r="P93"/>
  <c r="HD96"/>
  <c r="HH96" s="1"/>
  <c r="DD96"/>
  <c r="DF96" s="1"/>
  <c r="P96"/>
  <c r="HD98"/>
  <c r="HH98" s="1"/>
  <c r="DD98"/>
  <c r="DF98" s="1"/>
  <c r="P98"/>
  <c r="HD100"/>
  <c r="HH100" s="1"/>
  <c r="DD100"/>
  <c r="DF100" s="1"/>
  <c r="P100"/>
  <c r="HD102"/>
  <c r="HH102" s="1"/>
  <c r="DD102"/>
  <c r="DF102" s="1"/>
  <c r="P102"/>
  <c r="HD104"/>
  <c r="HH104" s="1"/>
  <c r="DD104"/>
  <c r="DF104" s="1"/>
  <c r="P104"/>
  <c r="HD106"/>
  <c r="HH106" s="1"/>
  <c r="DD106"/>
  <c r="DF106" s="1"/>
  <c r="P106"/>
  <c r="HD108"/>
  <c r="HH108" s="1"/>
  <c r="DD108"/>
  <c r="DF108" s="1"/>
  <c r="P108"/>
  <c r="HD110"/>
  <c r="HH110" s="1"/>
  <c r="DD110"/>
  <c r="DF110" s="1"/>
  <c r="P110"/>
  <c r="HD112"/>
  <c r="HH112" s="1"/>
  <c r="DD112"/>
  <c r="DF112" s="1"/>
  <c r="P112"/>
  <c r="HD92"/>
  <c r="HH92" s="1"/>
  <c r="DD92"/>
  <c r="DF92" s="1"/>
  <c r="P92"/>
  <c r="HD94"/>
  <c r="HH94" s="1"/>
  <c r="DD94"/>
  <c r="DF94" s="1"/>
  <c r="P94"/>
  <c r="HD95"/>
  <c r="HH95" s="1"/>
  <c r="DD95"/>
  <c r="DF95" s="1"/>
  <c r="P95"/>
  <c r="HD97"/>
  <c r="HH97" s="1"/>
  <c r="DD97"/>
  <c r="DF97" s="1"/>
  <c r="P97"/>
  <c r="HD99"/>
  <c r="HH99" s="1"/>
  <c r="DD99"/>
  <c r="DF99" s="1"/>
  <c r="P99"/>
  <c r="HD101"/>
  <c r="HH101" s="1"/>
  <c r="DD101"/>
  <c r="DF101" s="1"/>
  <c r="P101"/>
  <c r="HD103"/>
  <c r="HH103" s="1"/>
  <c r="DD103"/>
  <c r="DF103" s="1"/>
  <c r="P103"/>
  <c r="HD105"/>
  <c r="HH105" s="1"/>
  <c r="DD105"/>
  <c r="DF105" s="1"/>
  <c r="P105"/>
  <c r="HD107"/>
  <c r="HH107" s="1"/>
  <c r="DD107"/>
  <c r="DF107" s="1"/>
  <c r="P107"/>
  <c r="HD109"/>
  <c r="HH109" s="1"/>
  <c r="DD109"/>
  <c r="DF109" s="1"/>
  <c r="P109"/>
  <c r="HD111"/>
  <c r="HH111" s="1"/>
  <c r="DD111"/>
  <c r="DF111" s="1"/>
  <c r="P111"/>
  <c r="HK117"/>
  <c r="BL96"/>
  <c r="BL99"/>
  <c r="BL100"/>
  <c r="BL103"/>
  <c r="BL104"/>
  <c r="BL108"/>
  <c r="BL86"/>
  <c r="BL90"/>
  <c r="BL94"/>
  <c r="DL84"/>
  <c r="BL84"/>
  <c r="BL88"/>
  <c r="BL92"/>
  <c r="BL97"/>
  <c r="BL98"/>
  <c r="BL101"/>
  <c r="BL102"/>
  <c r="BL106"/>
  <c r="BL110"/>
  <c r="BK83"/>
  <c r="BK87"/>
  <c r="BK88"/>
  <c r="BK91"/>
  <c r="BK92"/>
  <c r="BK97"/>
  <c r="BK101"/>
  <c r="BK105"/>
  <c r="BK106"/>
  <c r="BK109"/>
  <c r="BK110"/>
  <c r="DQ113"/>
  <c r="DS113" s="1"/>
  <c r="HK113" s="1"/>
  <c r="BK85"/>
  <c r="BK86"/>
  <c r="BK89"/>
  <c r="BK90"/>
  <c r="BK93"/>
  <c r="BK94"/>
  <c r="BK99"/>
  <c r="BK103"/>
  <c r="BK107"/>
  <c r="BK108"/>
  <c r="BK111"/>
  <c r="BK112"/>
  <c r="EJ83"/>
  <c r="EJ94"/>
  <c r="DH83"/>
  <c r="CB85"/>
  <c r="DH85" s="1"/>
  <c r="CB86"/>
  <c r="DH86" s="1"/>
  <c r="CB89"/>
  <c r="DH89" s="1"/>
  <c r="CB90"/>
  <c r="DH90" s="1"/>
  <c r="CB93"/>
  <c r="DH93" s="1"/>
  <c r="CB94"/>
  <c r="DH94" s="1"/>
  <c r="CB95"/>
  <c r="DH95" s="1"/>
  <c r="CB98"/>
  <c r="DH98" s="1"/>
  <c r="CB99"/>
  <c r="DH99" s="1"/>
  <c r="CB102"/>
  <c r="DH102" s="1"/>
  <c r="CB103"/>
  <c r="DH103" s="1"/>
  <c r="CB105"/>
  <c r="DH105" s="1"/>
  <c r="CB106"/>
  <c r="DH106" s="1"/>
  <c r="CB109"/>
  <c r="DH109" s="1"/>
  <c r="CB110"/>
  <c r="DH110" s="1"/>
  <c r="CB112"/>
  <c r="DH112" s="1"/>
  <c r="CB87"/>
  <c r="DH87" s="1"/>
  <c r="CB88"/>
  <c r="DH88" s="1"/>
  <c r="CB91"/>
  <c r="DH91" s="1"/>
  <c r="CB92"/>
  <c r="DH92" s="1"/>
  <c r="CB96"/>
  <c r="DH96" s="1"/>
  <c r="CB97"/>
  <c r="DH97" s="1"/>
  <c r="CB100"/>
  <c r="DH100" s="1"/>
  <c r="CB101"/>
  <c r="DH101" s="1"/>
  <c r="CB104"/>
  <c r="DH104" s="1"/>
  <c r="CB107"/>
  <c r="DH107" s="1"/>
  <c r="CB108"/>
  <c r="DH108" s="1"/>
  <c r="CB111"/>
  <c r="DH111" s="1"/>
  <c r="CA87"/>
  <c r="DG87" s="1"/>
  <c r="CA88"/>
  <c r="DG88" s="1"/>
  <c r="CA91"/>
  <c r="DG91" s="1"/>
  <c r="CA92"/>
  <c r="DG92" s="1"/>
  <c r="CA96"/>
  <c r="DG96" s="1"/>
  <c r="CA97"/>
  <c r="DG97" s="1"/>
  <c r="CA100"/>
  <c r="DG100" s="1"/>
  <c r="CA101"/>
  <c r="DG101" s="1"/>
  <c r="CA104"/>
  <c r="DG104" s="1"/>
  <c r="CA107"/>
  <c r="DG107" s="1"/>
  <c r="CA108"/>
  <c r="DG108" s="1"/>
  <c r="CA111"/>
  <c r="DG111" s="1"/>
  <c r="DG83"/>
  <c r="CA85"/>
  <c r="DG85" s="1"/>
  <c r="CA86"/>
  <c r="DG86" s="1"/>
  <c r="CA89"/>
  <c r="DG89" s="1"/>
  <c r="CA90"/>
  <c r="DG90" s="1"/>
  <c r="CA93"/>
  <c r="DG93" s="1"/>
  <c r="CA94"/>
  <c r="DG94" s="1"/>
  <c r="CA95"/>
  <c r="DG95" s="1"/>
  <c r="CA98"/>
  <c r="DG98" s="1"/>
  <c r="CA99"/>
  <c r="DG99" s="1"/>
  <c r="CA102"/>
  <c r="DG102" s="1"/>
  <c r="CA103"/>
  <c r="DG103" s="1"/>
  <c r="CA105"/>
  <c r="DG105" s="1"/>
  <c r="CA106"/>
  <c r="DG106" s="1"/>
  <c r="CA109"/>
  <c r="DG109" s="1"/>
  <c r="CA110"/>
  <c r="DG110" s="1"/>
  <c r="CA112"/>
  <c r="DG112" s="1"/>
  <c r="DK112" l="1"/>
  <c r="DK111"/>
  <c r="DK108"/>
  <c r="DK107"/>
  <c r="DK103"/>
  <c r="DK99"/>
  <c r="DK94"/>
  <c r="DK93"/>
  <c r="DK90"/>
  <c r="DK89"/>
  <c r="DK86"/>
  <c r="DK85"/>
  <c r="DL110"/>
  <c r="DL106"/>
  <c r="DL102"/>
  <c r="DL101"/>
  <c r="DL98"/>
  <c r="DL97"/>
  <c r="DL92"/>
  <c r="DL88"/>
  <c r="DL94"/>
  <c r="DL90"/>
  <c r="DL86"/>
  <c r="DL108"/>
  <c r="DL104"/>
  <c r="DL100"/>
  <c r="DL96"/>
  <c r="DK110"/>
  <c r="DK109"/>
  <c r="DK106"/>
  <c r="DK105"/>
  <c r="DK101"/>
  <c r="DK97"/>
  <c r="DK92"/>
  <c r="DK91"/>
  <c r="DK88"/>
  <c r="DK87"/>
  <c r="DL103"/>
  <c r="DL99"/>
  <c r="DK83"/>
  <c r="BL107"/>
  <c r="DL107"/>
  <c r="DL93"/>
  <c r="BL93"/>
  <c r="DL89"/>
  <c r="BL89"/>
  <c r="DL85"/>
  <c r="BL85"/>
  <c r="DR110"/>
  <c r="DT110" s="1"/>
  <c r="DR106"/>
  <c r="DT106" s="1"/>
  <c r="DR102"/>
  <c r="DT102" s="1"/>
  <c r="DR101"/>
  <c r="DT101" s="1"/>
  <c r="DR98"/>
  <c r="DT98" s="1"/>
  <c r="DR97"/>
  <c r="DT97" s="1"/>
  <c r="DR92"/>
  <c r="DT92" s="1"/>
  <c r="DR88"/>
  <c r="DT88" s="1"/>
  <c r="DR84"/>
  <c r="DT84" s="1"/>
  <c r="HL84" s="1"/>
  <c r="DR94"/>
  <c r="DT94" s="1"/>
  <c r="DR90"/>
  <c r="DT90" s="1"/>
  <c r="DR86"/>
  <c r="DT86" s="1"/>
  <c r="DR108"/>
  <c r="DT108" s="1"/>
  <c r="DR104"/>
  <c r="DT104" s="1"/>
  <c r="DR100"/>
  <c r="DT100" s="1"/>
  <c r="DR96"/>
  <c r="DT96" s="1"/>
  <c r="BL111"/>
  <c r="DL111"/>
  <c r="DL112"/>
  <c r="BL112"/>
  <c r="DL109"/>
  <c r="BL109"/>
  <c r="DL105"/>
  <c r="BL105"/>
  <c r="BL91"/>
  <c r="DL91"/>
  <c r="BL87"/>
  <c r="DL87"/>
  <c r="BL83"/>
  <c r="DL83"/>
  <c r="BL95"/>
  <c r="DL95"/>
  <c r="DR103"/>
  <c r="DT103" s="1"/>
  <c r="DR99"/>
  <c r="DT99" s="1"/>
  <c r="DK100"/>
  <c r="BK100"/>
  <c r="DK104"/>
  <c r="BK104"/>
  <c r="DK102"/>
  <c r="BK102"/>
  <c r="DK98"/>
  <c r="BK98"/>
  <c r="DQ110"/>
  <c r="DS110" s="1"/>
  <c r="DQ109"/>
  <c r="DS109" s="1"/>
  <c r="DQ106"/>
  <c r="DS106" s="1"/>
  <c r="DQ105"/>
  <c r="DS105" s="1"/>
  <c r="DQ101"/>
  <c r="DS101" s="1"/>
  <c r="DQ97"/>
  <c r="DS97" s="1"/>
  <c r="DQ92"/>
  <c r="DS92" s="1"/>
  <c r="DQ91"/>
  <c r="DS91" s="1"/>
  <c r="DQ88"/>
  <c r="DS88" s="1"/>
  <c r="DQ87"/>
  <c r="DS87" s="1"/>
  <c r="DQ83"/>
  <c r="DS83" s="1"/>
  <c r="HK83" s="1"/>
  <c r="DK95"/>
  <c r="BK95"/>
  <c r="DK96"/>
  <c r="BK96"/>
  <c r="DS112"/>
  <c r="DQ112"/>
  <c r="DQ111"/>
  <c r="DS111" s="1"/>
  <c r="DQ108"/>
  <c r="DS108" s="1"/>
  <c r="DQ107"/>
  <c r="DS107" s="1"/>
  <c r="DQ103"/>
  <c r="DS103" s="1"/>
  <c r="DQ99"/>
  <c r="DS99" s="1"/>
  <c r="DQ94"/>
  <c r="DS94" s="1"/>
  <c r="DQ93"/>
  <c r="DS93" s="1"/>
  <c r="DQ90"/>
  <c r="DS90" s="1"/>
  <c r="DQ89"/>
  <c r="DS89" s="1"/>
  <c r="DQ86"/>
  <c r="DS86" s="1"/>
  <c r="DQ85"/>
  <c r="DS85" s="1"/>
  <c r="HL99" l="1"/>
  <c r="HK87"/>
  <c r="HK91"/>
  <c r="HK97"/>
  <c r="HK105"/>
  <c r="HK109"/>
  <c r="HL96"/>
  <c r="HL104"/>
  <c r="HL86"/>
  <c r="HL94"/>
  <c r="HL92"/>
  <c r="HL98"/>
  <c r="HL102"/>
  <c r="HL110"/>
  <c r="HK86"/>
  <c r="HK90"/>
  <c r="HK94"/>
  <c r="HK103"/>
  <c r="HK108"/>
  <c r="HK112"/>
  <c r="HL103"/>
  <c r="HK88"/>
  <c r="HK92"/>
  <c r="HK101"/>
  <c r="HK106"/>
  <c r="HK110"/>
  <c r="HL100"/>
  <c r="HL108"/>
  <c r="HL90"/>
  <c r="HL88"/>
  <c r="HL97"/>
  <c r="HL101"/>
  <c r="HL106"/>
  <c r="HK85"/>
  <c r="HK89"/>
  <c r="HK93"/>
  <c r="HK99"/>
  <c r="HK107"/>
  <c r="HK111"/>
  <c r="DR105"/>
  <c r="DT105" s="1"/>
  <c r="HL105" s="1"/>
  <c r="DR109"/>
  <c r="DT109" s="1"/>
  <c r="HL109" s="1"/>
  <c r="DT112"/>
  <c r="HL112" s="1"/>
  <c r="DR112"/>
  <c r="DR85"/>
  <c r="DT85" s="1"/>
  <c r="HL85" s="1"/>
  <c r="DR89"/>
  <c r="DT89" s="1"/>
  <c r="HL89" s="1"/>
  <c r="DR93"/>
  <c r="DT93" s="1"/>
  <c r="HL93" s="1"/>
  <c r="DR95"/>
  <c r="DT95" s="1"/>
  <c r="HL95" s="1"/>
  <c r="DR83"/>
  <c r="DT83" s="1"/>
  <c r="HL83" s="1"/>
  <c r="DR87"/>
  <c r="DT87" s="1"/>
  <c r="HL87" s="1"/>
  <c r="DR91"/>
  <c r="DT91" s="1"/>
  <c r="HL91" s="1"/>
  <c r="DR111"/>
  <c r="DT111" s="1"/>
  <c r="HL111" s="1"/>
  <c r="DR107"/>
  <c r="DT107" s="1"/>
  <c r="HL107" s="1"/>
  <c r="DQ96"/>
  <c r="DS96" s="1"/>
  <c r="HK96" s="1"/>
  <c r="DQ95"/>
  <c r="DS95" s="1"/>
  <c r="HK95" s="1"/>
  <c r="DQ98"/>
  <c r="DS98" s="1"/>
  <c r="HK98" s="1"/>
  <c r="DQ102"/>
  <c r="DS102" s="1"/>
  <c r="HK102" s="1"/>
  <c r="DQ104"/>
  <c r="DS104" s="1"/>
  <c r="HK104" s="1"/>
  <c r="DQ100"/>
  <c r="DS100" s="1"/>
  <c r="HK100" s="1"/>
  <c r="DK84"/>
  <c r="BK84"/>
  <c r="EJ51"/>
  <c r="EI51"/>
  <c r="BX51"/>
  <c r="EJ50"/>
  <c r="EI50"/>
  <c r="BX50"/>
  <c r="EJ49"/>
  <c r="EI49"/>
  <c r="BX49"/>
  <c r="EJ48"/>
  <c r="EI48"/>
  <c r="BX48"/>
  <c r="EJ47"/>
  <c r="EI47"/>
  <c r="BX47"/>
  <c r="EJ46"/>
  <c r="EI46"/>
  <c r="BX46"/>
  <c r="EJ45"/>
  <c r="EI45"/>
  <c r="BX45"/>
  <c r="EJ44"/>
  <c r="EI44"/>
  <c r="BX44"/>
  <c r="EI43"/>
  <c r="BX43"/>
  <c r="EJ42"/>
  <c r="EI42"/>
  <c r="BX42"/>
  <c r="BX41"/>
  <c r="HD44" l="1"/>
  <c r="HH44" s="1"/>
  <c r="DD44"/>
  <c r="DF44" s="1"/>
  <c r="P44"/>
  <c r="HD50"/>
  <c r="HH50" s="1"/>
  <c r="DD50"/>
  <c r="DF50" s="1"/>
  <c r="P50"/>
  <c r="HD41"/>
  <c r="HH41" s="1"/>
  <c r="DD41"/>
  <c r="DF41" s="1"/>
  <c r="P41"/>
  <c r="HD43"/>
  <c r="HH43" s="1"/>
  <c r="DD43"/>
  <c r="DF43" s="1"/>
  <c r="P43"/>
  <c r="HD46"/>
  <c r="HH46" s="1"/>
  <c r="DD46"/>
  <c r="DF46" s="1"/>
  <c r="P46"/>
  <c r="HD48"/>
  <c r="HH48" s="1"/>
  <c r="DD48"/>
  <c r="DF48" s="1"/>
  <c r="P48"/>
  <c r="HD42"/>
  <c r="HH42" s="1"/>
  <c r="DD42"/>
  <c r="DF42" s="1"/>
  <c r="P42"/>
  <c r="HD45"/>
  <c r="HH45" s="1"/>
  <c r="DD45"/>
  <c r="DF45" s="1"/>
  <c r="P45"/>
  <c r="HD47"/>
  <c r="HH47" s="1"/>
  <c r="DD47"/>
  <c r="DF47" s="1"/>
  <c r="P47"/>
  <c r="HD49"/>
  <c r="HH49" s="1"/>
  <c r="DD49"/>
  <c r="DF49" s="1"/>
  <c r="P49"/>
  <c r="HD51"/>
  <c r="HH51" s="1"/>
  <c r="DD51"/>
  <c r="DF51" s="1"/>
  <c r="P51"/>
  <c r="BL42"/>
  <c r="BK43"/>
  <c r="DQ84"/>
  <c r="DS84" s="1"/>
  <c r="HK84" s="1"/>
  <c r="EJ43"/>
  <c r="EI41"/>
  <c r="CB45"/>
  <c r="DH45" s="1"/>
  <c r="CB46"/>
  <c r="DH46" s="1"/>
  <c r="CB47"/>
  <c r="DH47" s="1"/>
  <c r="CB48"/>
  <c r="DH48" s="1"/>
  <c r="CB49"/>
  <c r="DH49" s="1"/>
  <c r="CB50"/>
  <c r="DH50" s="1"/>
  <c r="CB51"/>
  <c r="DH51" s="1"/>
  <c r="CB41"/>
  <c r="DH41" s="1"/>
  <c r="CB42"/>
  <c r="DH42" s="1"/>
  <c r="CA42"/>
  <c r="DG42" s="1"/>
  <c r="CA45"/>
  <c r="DG45" s="1"/>
  <c r="CA46"/>
  <c r="DG46" s="1"/>
  <c r="CA47"/>
  <c r="DG47" s="1"/>
  <c r="CA48"/>
  <c r="DG48" s="1"/>
  <c r="CA49"/>
  <c r="DG49" s="1"/>
  <c r="CA50"/>
  <c r="DG50" s="1"/>
  <c r="CA51"/>
  <c r="DG51" s="1"/>
  <c r="EJ41"/>
  <c r="DL42" l="1"/>
  <c r="HL42" s="1"/>
  <c r="DL48"/>
  <c r="HL48" s="1"/>
  <c r="BL48"/>
  <c r="DL41"/>
  <c r="HL41" s="1"/>
  <c r="BL41"/>
  <c r="DT42"/>
  <c r="DR42"/>
  <c r="DL50"/>
  <c r="HL50" s="1"/>
  <c r="BL50"/>
  <c r="DL46"/>
  <c r="HL46" s="1"/>
  <c r="BL46"/>
  <c r="BL44"/>
  <c r="DL49"/>
  <c r="HL49" s="1"/>
  <c r="BL49"/>
  <c r="BL47"/>
  <c r="DL47"/>
  <c r="HL47" s="1"/>
  <c r="DL45"/>
  <c r="HL45" s="1"/>
  <c r="BL45"/>
  <c r="BL43"/>
  <c r="DK50"/>
  <c r="HK50" s="1"/>
  <c r="BK50"/>
  <c r="DK46"/>
  <c r="HK46" s="1"/>
  <c r="BK46"/>
  <c r="BK49"/>
  <c r="DK49"/>
  <c r="HK49" s="1"/>
  <c r="DK42"/>
  <c r="HK42" s="1"/>
  <c r="BK42"/>
  <c r="BK45"/>
  <c r="DK45"/>
  <c r="HK45" s="1"/>
  <c r="BK44"/>
  <c r="DK48"/>
  <c r="HK48" s="1"/>
  <c r="BK48"/>
  <c r="BK51"/>
  <c r="DK51"/>
  <c r="HK51" s="1"/>
  <c r="BK47"/>
  <c r="DK47"/>
  <c r="HK47" s="1"/>
  <c r="CB43"/>
  <c r="DH43" s="1"/>
  <c r="CB44"/>
  <c r="DH44" s="1"/>
  <c r="CA44"/>
  <c r="DG44" s="1"/>
  <c r="CA41"/>
  <c r="DG41" s="1"/>
  <c r="CA43"/>
  <c r="DG43" l="1"/>
  <c r="DK43"/>
  <c r="DL43"/>
  <c r="HL43" s="1"/>
  <c r="DK44"/>
  <c r="HK44" s="1"/>
  <c r="DL44"/>
  <c r="HL44" s="1"/>
  <c r="DT41"/>
  <c r="DR41"/>
  <c r="DT48"/>
  <c r="DR48"/>
  <c r="DT43"/>
  <c r="DR43"/>
  <c r="DT47"/>
  <c r="DR47"/>
  <c r="BL51"/>
  <c r="DL51"/>
  <c r="HL51" s="1"/>
  <c r="DT45"/>
  <c r="DR45"/>
  <c r="DT49"/>
  <c r="DR49"/>
  <c r="DT44"/>
  <c r="DR44"/>
  <c r="DT46"/>
  <c r="DR46"/>
  <c r="DT50"/>
  <c r="DR50"/>
  <c r="DS48"/>
  <c r="DQ48"/>
  <c r="DS44"/>
  <c r="DQ44"/>
  <c r="DS42"/>
  <c r="DQ42"/>
  <c r="DS46"/>
  <c r="DQ46"/>
  <c r="DS50"/>
  <c r="DQ50"/>
  <c r="BK41"/>
  <c r="DK41"/>
  <c r="HK41" s="1"/>
  <c r="DS47"/>
  <c r="DQ47"/>
  <c r="DS51"/>
  <c r="DQ51"/>
  <c r="DS45"/>
  <c r="DQ45"/>
  <c r="DS49"/>
  <c r="DQ49"/>
  <c r="EJ39"/>
  <c r="EI39"/>
  <c r="BX39"/>
  <c r="EJ38"/>
  <c r="EI38"/>
  <c r="BX38"/>
  <c r="EJ37"/>
  <c r="EI37"/>
  <c r="BX37"/>
  <c r="EJ36"/>
  <c r="EI36"/>
  <c r="BX36"/>
  <c r="EJ35"/>
  <c r="EI35"/>
  <c r="BX35"/>
  <c r="EJ33"/>
  <c r="EI33"/>
  <c r="BX33"/>
  <c r="EJ32"/>
  <c r="EI32"/>
  <c r="BX32"/>
  <c r="EJ30"/>
  <c r="EI30"/>
  <c r="BX30"/>
  <c r="EJ29"/>
  <c r="EI29"/>
  <c r="BX29"/>
  <c r="EI28"/>
  <c r="BX28"/>
  <c r="BX27"/>
  <c r="EJ26"/>
  <c r="EI26"/>
  <c r="BX26"/>
  <c r="EJ25"/>
  <c r="EI25"/>
  <c r="BX25"/>
  <c r="EJ24"/>
  <c r="EI24"/>
  <c r="BX24"/>
  <c r="EJ23"/>
  <c r="EI23"/>
  <c r="BX23"/>
  <c r="EJ22"/>
  <c r="EI22"/>
  <c r="BX22"/>
  <c r="EJ21"/>
  <c r="EI21"/>
  <c r="BX21"/>
  <c r="EJ20"/>
  <c r="EI20"/>
  <c r="BX20"/>
  <c r="EJ19"/>
  <c r="EI19"/>
  <c r="BX19"/>
  <c r="EJ17"/>
  <c r="EI17"/>
  <c r="BX17"/>
  <c r="EJ16"/>
  <c r="EI16"/>
  <c r="BX16"/>
  <c r="EJ15"/>
  <c r="EI15"/>
  <c r="BX15"/>
  <c r="EJ14"/>
  <c r="BX14"/>
  <c r="EJ13"/>
  <c r="EI13"/>
  <c r="BX13"/>
  <c r="EJ12"/>
  <c r="EI12"/>
  <c r="BX12"/>
  <c r="EJ11"/>
  <c r="EI11"/>
  <c r="BX11"/>
  <c r="EJ10"/>
  <c r="EI10"/>
  <c r="BX10"/>
  <c r="BX9"/>
  <c r="EJ8"/>
  <c r="EI8"/>
  <c r="BX8"/>
  <c r="HD13" l="1"/>
  <c r="HH13" s="1"/>
  <c r="DD13"/>
  <c r="DF13" s="1"/>
  <c r="P13"/>
  <c r="HD16"/>
  <c r="HH16" s="1"/>
  <c r="DD16"/>
  <c r="DF16" s="1"/>
  <c r="P16"/>
  <c r="HD19"/>
  <c r="DD19"/>
  <c r="DF19" s="1"/>
  <c r="P19"/>
  <c r="HD21"/>
  <c r="HH21" s="1"/>
  <c r="DD21"/>
  <c r="DF21" s="1"/>
  <c r="P21"/>
  <c r="HD23"/>
  <c r="HH23" s="1"/>
  <c r="DD23"/>
  <c r="DF23" s="1"/>
  <c r="P23"/>
  <c r="HD25"/>
  <c r="HH25" s="1"/>
  <c r="DD25"/>
  <c r="DF25" s="1"/>
  <c r="P25"/>
  <c r="HD27"/>
  <c r="DD27"/>
  <c r="DF27" s="1"/>
  <c r="P27"/>
  <c r="HD30"/>
  <c r="HH30" s="1"/>
  <c r="DD30"/>
  <c r="DF30" s="1"/>
  <c r="P30"/>
  <c r="HD33"/>
  <c r="DD33"/>
  <c r="DF33" s="1"/>
  <c r="P33"/>
  <c r="HD36"/>
  <c r="HH36" s="1"/>
  <c r="DD36"/>
  <c r="DF36" s="1"/>
  <c r="P36"/>
  <c r="HD38"/>
  <c r="DD38"/>
  <c r="DF38" s="1"/>
  <c r="P38"/>
  <c r="HD9"/>
  <c r="HH9" s="1"/>
  <c r="DD9"/>
  <c r="DF9" s="1"/>
  <c r="P9"/>
  <c r="HD11"/>
  <c r="DD11"/>
  <c r="DF11" s="1"/>
  <c r="P11"/>
  <c r="HD8"/>
  <c r="HH8" s="1"/>
  <c r="DD8"/>
  <c r="DF8" s="1"/>
  <c r="P8"/>
  <c r="HD10"/>
  <c r="DD10"/>
  <c r="DF10" s="1"/>
  <c r="P10"/>
  <c r="HD12"/>
  <c r="HH12" s="1"/>
  <c r="DD12"/>
  <c r="DF12" s="1"/>
  <c r="P12"/>
  <c r="HD14"/>
  <c r="DD14"/>
  <c r="DF14" s="1"/>
  <c r="P14"/>
  <c r="HD15"/>
  <c r="HH15" s="1"/>
  <c r="DD15"/>
  <c r="DF15" s="1"/>
  <c r="P15"/>
  <c r="HD17"/>
  <c r="DD17"/>
  <c r="DF17" s="1"/>
  <c r="P17"/>
  <c r="HD20"/>
  <c r="HH20" s="1"/>
  <c r="DD20"/>
  <c r="DF20" s="1"/>
  <c r="P20"/>
  <c r="HD22"/>
  <c r="HH22" s="1"/>
  <c r="DD22"/>
  <c r="DF22" s="1"/>
  <c r="P22"/>
  <c r="HD24"/>
  <c r="HH24" s="1"/>
  <c r="DD24"/>
  <c r="DF24" s="1"/>
  <c r="P24"/>
  <c r="HD26"/>
  <c r="HH26" s="1"/>
  <c r="DD26"/>
  <c r="DF26" s="1"/>
  <c r="P26"/>
  <c r="HD28"/>
  <c r="HH28" s="1"/>
  <c r="DD28"/>
  <c r="DF28" s="1"/>
  <c r="P28"/>
  <c r="HD29"/>
  <c r="DD29"/>
  <c r="DF29" s="1"/>
  <c r="P29"/>
  <c r="HD32"/>
  <c r="HH32" s="1"/>
  <c r="DD32"/>
  <c r="DF32" s="1"/>
  <c r="P32"/>
  <c r="HD35"/>
  <c r="HH35" s="1"/>
  <c r="DD35"/>
  <c r="DF35" s="1"/>
  <c r="P35"/>
  <c r="HD37"/>
  <c r="HH37" s="1"/>
  <c r="DD37"/>
  <c r="DF37" s="1"/>
  <c r="P37"/>
  <c r="HD39"/>
  <c r="HH39" s="1"/>
  <c r="DD39"/>
  <c r="DF39" s="1"/>
  <c r="P39"/>
  <c r="HK43"/>
  <c r="DS43"/>
  <c r="DQ43"/>
  <c r="BL27"/>
  <c r="DT51"/>
  <c r="DR51"/>
  <c r="DS41"/>
  <c r="DQ41"/>
  <c r="EJ9"/>
  <c r="EI14"/>
  <c r="EI27"/>
  <c r="EI9"/>
  <c r="CA8"/>
  <c r="DG8" s="1"/>
  <c r="CA9"/>
  <c r="DG9" s="1"/>
  <c r="CA10"/>
  <c r="DG10" s="1"/>
  <c r="CA13"/>
  <c r="DG13" s="1"/>
  <c r="CA14"/>
  <c r="DG14" s="1"/>
  <c r="CA27"/>
  <c r="DG27" s="1"/>
  <c r="CA32"/>
  <c r="DG32" s="1"/>
  <c r="CA36"/>
  <c r="DG36" s="1"/>
  <c r="CA37"/>
  <c r="DG37" s="1"/>
  <c r="CA11"/>
  <c r="DG11" s="1"/>
  <c r="CA12"/>
  <c r="DG12" s="1"/>
  <c r="CA15"/>
  <c r="DG15" s="1"/>
  <c r="CA16"/>
  <c r="DG16" s="1"/>
  <c r="CA28"/>
  <c r="DG28" s="1"/>
  <c r="CA29"/>
  <c r="DG29" s="1"/>
  <c r="CA30"/>
  <c r="DG30" s="1"/>
  <c r="CA33"/>
  <c r="DG33" s="1"/>
  <c r="CA35"/>
  <c r="DG35" s="1"/>
  <c r="CA38"/>
  <c r="DG38" s="1"/>
  <c r="CA39"/>
  <c r="DG39" s="1"/>
  <c r="EJ27"/>
  <c r="EJ28"/>
  <c r="HH29" l="1"/>
  <c r="HH17"/>
  <c r="HH14"/>
  <c r="HH10"/>
  <c r="HH11"/>
  <c r="HH38"/>
  <c r="HH33"/>
  <c r="HH27"/>
  <c r="HH19"/>
  <c r="BL38"/>
  <c r="BL36"/>
  <c r="BL33"/>
  <c r="BL30"/>
  <c r="BL25"/>
  <c r="BL23"/>
  <c r="BL21"/>
  <c r="BL19"/>
  <c r="BL16"/>
  <c r="BL14"/>
  <c r="BL12"/>
  <c r="BL10"/>
  <c r="BL8"/>
  <c r="BL39"/>
  <c r="BL37"/>
  <c r="BL35"/>
  <c r="BL32"/>
  <c r="BL29"/>
  <c r="BL26"/>
  <c r="BL24"/>
  <c r="BL22"/>
  <c r="BL20"/>
  <c r="BL17"/>
  <c r="BL15"/>
  <c r="BL13"/>
  <c r="BL11"/>
  <c r="BL9"/>
  <c r="BL28"/>
  <c r="BK25"/>
  <c r="BK21"/>
  <c r="BK17"/>
  <c r="DK36"/>
  <c r="BK36"/>
  <c r="DK28"/>
  <c r="BK28"/>
  <c r="BK23"/>
  <c r="BK19"/>
  <c r="CB36"/>
  <c r="DH36" s="1"/>
  <c r="CB14"/>
  <c r="DH14" s="1"/>
  <c r="CB12"/>
  <c r="DH12" s="1"/>
  <c r="CB15"/>
  <c r="DH15" s="1"/>
  <c r="CB13"/>
  <c r="DH13" s="1"/>
  <c r="CB28"/>
  <c r="DH28" s="1"/>
  <c r="CA26"/>
  <c r="DG26" s="1"/>
  <c r="CA25"/>
  <c r="DG25" s="1"/>
  <c r="CA22"/>
  <c r="DG22" s="1"/>
  <c r="CA17"/>
  <c r="DG17" s="1"/>
  <c r="CA21"/>
  <c r="DG21" s="1"/>
  <c r="CB27"/>
  <c r="DK17" l="1"/>
  <c r="DL28"/>
  <c r="DL13"/>
  <c r="DL15"/>
  <c r="DL12"/>
  <c r="DH27"/>
  <c r="DL27"/>
  <c r="DK21"/>
  <c r="DK25"/>
  <c r="DL14"/>
  <c r="DL36"/>
  <c r="DR14"/>
  <c r="DT14" s="1"/>
  <c r="DR36"/>
  <c r="DT36" s="1"/>
  <c r="DR28"/>
  <c r="DT28" s="1"/>
  <c r="DR13"/>
  <c r="DT13" s="1"/>
  <c r="DR15"/>
  <c r="DT15" s="1"/>
  <c r="DR12"/>
  <c r="DT12" s="1"/>
  <c r="BK10"/>
  <c r="DK10"/>
  <c r="BK14"/>
  <c r="DK14"/>
  <c r="DK9"/>
  <c r="BK9"/>
  <c r="DK11"/>
  <c r="BK11"/>
  <c r="DK13"/>
  <c r="BK13"/>
  <c r="DK15"/>
  <c r="BK15"/>
  <c r="BK20"/>
  <c r="BK24"/>
  <c r="BK27"/>
  <c r="DK27"/>
  <c r="DK30"/>
  <c r="BK30"/>
  <c r="DK33"/>
  <c r="BK33"/>
  <c r="BK35"/>
  <c r="DK35"/>
  <c r="DK38"/>
  <c r="BK38"/>
  <c r="DQ28"/>
  <c r="DS28" s="1"/>
  <c r="HK28" s="1"/>
  <c r="DQ36"/>
  <c r="DS36" s="1"/>
  <c r="HK36" s="1"/>
  <c r="DQ17"/>
  <c r="DS17" s="1"/>
  <c r="BK8"/>
  <c r="DK8"/>
  <c r="BK12"/>
  <c r="DK12"/>
  <c r="BK16"/>
  <c r="DK16"/>
  <c r="DK22"/>
  <c r="BK22"/>
  <c r="DK26"/>
  <c r="BK26"/>
  <c r="BK29"/>
  <c r="DK29"/>
  <c r="BK32"/>
  <c r="DK32"/>
  <c r="BK37"/>
  <c r="DK37"/>
  <c r="BK39"/>
  <c r="DK39"/>
  <c r="DQ21"/>
  <c r="DS21" s="1"/>
  <c r="DQ25"/>
  <c r="DS25" s="1"/>
  <c r="CB32"/>
  <c r="CB11"/>
  <c r="CB20"/>
  <c r="CB24"/>
  <c r="CB26"/>
  <c r="CB19"/>
  <c r="CB21"/>
  <c r="CB37"/>
  <c r="CB9"/>
  <c r="CB22"/>
  <c r="CB35"/>
  <c r="CB39"/>
  <c r="CB17"/>
  <c r="CB23"/>
  <c r="CB29"/>
  <c r="CB8"/>
  <c r="CB10"/>
  <c r="CB16"/>
  <c r="CB25"/>
  <c r="CB30"/>
  <c r="CB33"/>
  <c r="CB38"/>
  <c r="CA19"/>
  <c r="CA23"/>
  <c r="CA20"/>
  <c r="DG20" s="1"/>
  <c r="CA24"/>
  <c r="DG24" s="1"/>
  <c r="DG23" l="1"/>
  <c r="DK23"/>
  <c r="DH30"/>
  <c r="DL30"/>
  <c r="DH16"/>
  <c r="DL16"/>
  <c r="DH23"/>
  <c r="DL23"/>
  <c r="DH22"/>
  <c r="DL22"/>
  <c r="DH19"/>
  <c r="DL19"/>
  <c r="DG19"/>
  <c r="DK19"/>
  <c r="DH33"/>
  <c r="DL33"/>
  <c r="DH25"/>
  <c r="DL25"/>
  <c r="DH10"/>
  <c r="DL10"/>
  <c r="DH29"/>
  <c r="DL29"/>
  <c r="DH17"/>
  <c r="DL17"/>
  <c r="DH35"/>
  <c r="DL35"/>
  <c r="DH9"/>
  <c r="DL9"/>
  <c r="DH21"/>
  <c r="DL21"/>
  <c r="DH26"/>
  <c r="DL26"/>
  <c r="DH20"/>
  <c r="DL20"/>
  <c r="DH32"/>
  <c r="DL32"/>
  <c r="DR27"/>
  <c r="DT27" s="1"/>
  <c r="HL27" s="1"/>
  <c r="HL36"/>
  <c r="HK25"/>
  <c r="HL12"/>
  <c r="HL13"/>
  <c r="HK17"/>
  <c r="DH38"/>
  <c r="DL38"/>
  <c r="DH8"/>
  <c r="DL8"/>
  <c r="DH39"/>
  <c r="DL39"/>
  <c r="DH37"/>
  <c r="DL37"/>
  <c r="DH24"/>
  <c r="DL24"/>
  <c r="DH11"/>
  <c r="DL11"/>
  <c r="DK24"/>
  <c r="DK20"/>
  <c r="HL14"/>
  <c r="HK21"/>
  <c r="HL15"/>
  <c r="HL28"/>
  <c r="DQ39"/>
  <c r="DS39" s="1"/>
  <c r="HK39" s="1"/>
  <c r="DQ37"/>
  <c r="DS37" s="1"/>
  <c r="HK37" s="1"/>
  <c r="DQ32"/>
  <c r="DS32" s="1"/>
  <c r="HK32" s="1"/>
  <c r="DQ29"/>
  <c r="DS29" s="1"/>
  <c r="HK29" s="1"/>
  <c r="DQ16"/>
  <c r="DS16" s="1"/>
  <c r="HK16" s="1"/>
  <c r="DS12"/>
  <c r="HK12" s="1"/>
  <c r="DQ12"/>
  <c r="DQ8"/>
  <c r="DS8" s="1"/>
  <c r="HK8" s="1"/>
  <c r="DQ38"/>
  <c r="DS38" s="1"/>
  <c r="HK38" s="1"/>
  <c r="DQ33"/>
  <c r="DS33" s="1"/>
  <c r="HK33" s="1"/>
  <c r="DQ30"/>
  <c r="DS30" s="1"/>
  <c r="HK30" s="1"/>
  <c r="DQ24"/>
  <c r="DS24" s="1"/>
  <c r="DQ20"/>
  <c r="DS20" s="1"/>
  <c r="DQ15"/>
  <c r="DS15" s="1"/>
  <c r="HK15" s="1"/>
  <c r="DQ13"/>
  <c r="DS13" s="1"/>
  <c r="HK13" s="1"/>
  <c r="DQ11"/>
  <c r="DS11" s="1"/>
  <c r="HK11" s="1"/>
  <c r="DQ9"/>
  <c r="DS9" s="1"/>
  <c r="HK9" s="1"/>
  <c r="DQ26"/>
  <c r="DS26" s="1"/>
  <c r="HK26" s="1"/>
  <c r="DQ22"/>
  <c r="DS22" s="1"/>
  <c r="HK22" s="1"/>
  <c r="DQ35"/>
  <c r="DS35" s="1"/>
  <c r="HK35" s="1"/>
  <c r="DQ27"/>
  <c r="DS27" s="1"/>
  <c r="HK27" s="1"/>
  <c r="DQ14"/>
  <c r="DS14" s="1"/>
  <c r="HK14" s="1"/>
  <c r="DQ10"/>
  <c r="DS10" s="1"/>
  <c r="HK10" s="1"/>
  <c r="HB7"/>
  <c r="HF7" s="1"/>
  <c r="HA7"/>
  <c r="HE7" s="1"/>
  <c r="GL7"/>
  <c r="GP7" s="1"/>
  <c r="GK7"/>
  <c r="GD7"/>
  <c r="GH7" s="1"/>
  <c r="GC7"/>
  <c r="GB7"/>
  <c r="FX7"/>
  <c r="FT7"/>
  <c r="EV7"/>
  <c r="ER7"/>
  <c r="EN7"/>
  <c r="EH7"/>
  <c r="EF7"/>
  <c r="FL7" s="1"/>
  <c r="EB7"/>
  <c r="FH7" s="1"/>
  <c r="EJ324"/>
  <c r="EJ323"/>
  <c r="EJ322"/>
  <c r="EJ321"/>
  <c r="EJ320"/>
  <c r="EJ319"/>
  <c r="EJ318"/>
  <c r="EJ317"/>
  <c r="EJ316"/>
  <c r="EJ315"/>
  <c r="EJ314"/>
  <c r="EJ313"/>
  <c r="EJ312"/>
  <c r="EJ311"/>
  <c r="EJ310"/>
  <c r="EJ309"/>
  <c r="EJ308"/>
  <c r="EJ307"/>
  <c r="EJ306"/>
  <c r="EJ305"/>
  <c r="EJ304"/>
  <c r="EJ303"/>
  <c r="EJ302"/>
  <c r="EJ301"/>
  <c r="EJ300"/>
  <c r="EJ299"/>
  <c r="EJ298"/>
  <c r="EJ297"/>
  <c r="EJ296"/>
  <c r="EJ40"/>
  <c r="DX7"/>
  <c r="FD7" s="1"/>
  <c r="FN7" s="1"/>
  <c r="EJ7" s="1"/>
  <c r="CN7"/>
  <c r="CJ7"/>
  <c r="CF7"/>
  <c r="BZ7"/>
  <c r="CR7" s="1"/>
  <c r="BX324"/>
  <c r="BX323"/>
  <c r="BX322"/>
  <c r="BX321"/>
  <c r="BX320"/>
  <c r="BX319"/>
  <c r="BX318"/>
  <c r="BX317"/>
  <c r="BX316"/>
  <c r="BX315"/>
  <c r="BX314"/>
  <c r="BX313"/>
  <c r="BX312"/>
  <c r="BX311"/>
  <c r="BX310"/>
  <c r="BX309"/>
  <c r="BX308"/>
  <c r="BX307"/>
  <c r="BX306"/>
  <c r="BX305"/>
  <c r="BX304"/>
  <c r="BX303"/>
  <c r="BX302"/>
  <c r="BX301"/>
  <c r="BX300"/>
  <c r="BX299"/>
  <c r="BX298"/>
  <c r="BX297"/>
  <c r="BX296"/>
  <c r="BX295"/>
  <c r="BX40"/>
  <c r="BX7"/>
  <c r="HD7" s="1"/>
  <c r="HH7" s="1"/>
  <c r="BT7"/>
  <c r="BP7"/>
  <c r="CV7" s="1"/>
  <c r="BH7"/>
  <c r="BD7"/>
  <c r="AR7"/>
  <c r="AN7"/>
  <c r="AJ7"/>
  <c r="AD7"/>
  <c r="T7"/>
  <c r="P7"/>
  <c r="N7"/>
  <c r="K7"/>
  <c r="BY7"/>
  <c r="GO7"/>
  <c r="GG7"/>
  <c r="GA7"/>
  <c r="FW7"/>
  <c r="FS7"/>
  <c r="EG7"/>
  <c r="EW7" s="1"/>
  <c r="EU7"/>
  <c r="EQ7"/>
  <c r="EM7"/>
  <c r="EE7"/>
  <c r="FK7" s="1"/>
  <c r="EA7"/>
  <c r="FG7" s="1"/>
  <c r="EI323"/>
  <c r="EI321"/>
  <c r="EI319"/>
  <c r="EI317"/>
  <c r="EI315"/>
  <c r="EI313"/>
  <c r="EI311"/>
  <c r="EI309"/>
  <c r="EI307"/>
  <c r="EI305"/>
  <c r="EI303"/>
  <c r="EI301"/>
  <c r="EI299"/>
  <c r="EI297"/>
  <c r="EI40"/>
  <c r="DW7"/>
  <c r="FC7" s="1"/>
  <c r="FM7" s="1"/>
  <c r="EI7" s="1"/>
  <c r="CQ7"/>
  <c r="CM7"/>
  <c r="CI7"/>
  <c r="CE7"/>
  <c r="BW7"/>
  <c r="DC7" s="1"/>
  <c r="BS7"/>
  <c r="CY7" s="1"/>
  <c r="CA323"/>
  <c r="DG323" s="1"/>
  <c r="CA321"/>
  <c r="DG321" s="1"/>
  <c r="CA319"/>
  <c r="DG319" s="1"/>
  <c r="CA317"/>
  <c r="DG317" s="1"/>
  <c r="CA315"/>
  <c r="DG315" s="1"/>
  <c r="CA313"/>
  <c r="DG313" s="1"/>
  <c r="CA311"/>
  <c r="DG311" s="1"/>
  <c r="CA309"/>
  <c r="DG309" s="1"/>
  <c r="CA307"/>
  <c r="DG307" s="1"/>
  <c r="CA305"/>
  <c r="DG305" s="1"/>
  <c r="CA303"/>
  <c r="DG303" s="1"/>
  <c r="CA301"/>
  <c r="DG301" s="1"/>
  <c r="CA299"/>
  <c r="DG299" s="1"/>
  <c r="CA297"/>
  <c r="DG297" s="1"/>
  <c r="CA295"/>
  <c r="DG295" s="1"/>
  <c r="CA40"/>
  <c r="DG40" s="1"/>
  <c r="BO7"/>
  <c r="CU7" s="1"/>
  <c r="AC7"/>
  <c r="AS7" s="1"/>
  <c r="AQ7"/>
  <c r="AM7"/>
  <c r="AI7"/>
  <c r="AA7"/>
  <c r="W7"/>
  <c r="S7"/>
  <c r="O7" s="1"/>
  <c r="M7"/>
  <c r="J7"/>
  <c r="HD40" l="1"/>
  <c r="HH40" s="1"/>
  <c r="DD40"/>
  <c r="DF40" s="1"/>
  <c r="P40"/>
  <c r="HD296"/>
  <c r="HH296" s="1"/>
  <c r="DD296"/>
  <c r="DF296" s="1"/>
  <c r="P296"/>
  <c r="HD298"/>
  <c r="HH298" s="1"/>
  <c r="DD298"/>
  <c r="DF298" s="1"/>
  <c r="P298"/>
  <c r="HD300"/>
  <c r="HH300" s="1"/>
  <c r="DD300"/>
  <c r="DF300" s="1"/>
  <c r="P300"/>
  <c r="HD302"/>
  <c r="HH302" s="1"/>
  <c r="DD302"/>
  <c r="DF302" s="1"/>
  <c r="P302"/>
  <c r="HD304"/>
  <c r="HH304" s="1"/>
  <c r="DD304"/>
  <c r="DF304" s="1"/>
  <c r="P304"/>
  <c r="HD306"/>
  <c r="HH306" s="1"/>
  <c r="DD306"/>
  <c r="DF306" s="1"/>
  <c r="P306"/>
  <c r="HD308"/>
  <c r="HH308" s="1"/>
  <c r="DD308"/>
  <c r="DF308" s="1"/>
  <c r="P308"/>
  <c r="HD310"/>
  <c r="HH310" s="1"/>
  <c r="DD310"/>
  <c r="DF310" s="1"/>
  <c r="P310"/>
  <c r="HD312"/>
  <c r="HH312" s="1"/>
  <c r="DD312"/>
  <c r="DF312" s="1"/>
  <c r="P312"/>
  <c r="HD314"/>
  <c r="HH314" s="1"/>
  <c r="DD314"/>
  <c r="DF314" s="1"/>
  <c r="P314"/>
  <c r="HD316"/>
  <c r="HH316" s="1"/>
  <c r="DD316"/>
  <c r="DF316" s="1"/>
  <c r="P316"/>
  <c r="HD318"/>
  <c r="HH318" s="1"/>
  <c r="DD318"/>
  <c r="DF318" s="1"/>
  <c r="P318"/>
  <c r="HD320"/>
  <c r="HH320" s="1"/>
  <c r="DD320"/>
  <c r="DF320" s="1"/>
  <c r="P320"/>
  <c r="HD322"/>
  <c r="HH322" s="1"/>
  <c r="DD322"/>
  <c r="DF322" s="1"/>
  <c r="P322"/>
  <c r="HD324"/>
  <c r="HH324" s="1"/>
  <c r="DD324"/>
  <c r="DF324" s="1"/>
  <c r="P324"/>
  <c r="DR11"/>
  <c r="DT11" s="1"/>
  <c r="HL11" s="1"/>
  <c r="DR24"/>
  <c r="DT24" s="1"/>
  <c r="HL24" s="1"/>
  <c r="DR37"/>
  <c r="DT37" s="1"/>
  <c r="HL37" s="1"/>
  <c r="DR39"/>
  <c r="DT39" s="1"/>
  <c r="HL39" s="1"/>
  <c r="DR8"/>
  <c r="DT8" s="1"/>
  <c r="HL8" s="1"/>
  <c r="DR38"/>
  <c r="DT38" s="1"/>
  <c r="HL38" s="1"/>
  <c r="HK20"/>
  <c r="HD295"/>
  <c r="HH295" s="1"/>
  <c r="DD295"/>
  <c r="DF295" s="1"/>
  <c r="P295"/>
  <c r="HD297"/>
  <c r="HH297" s="1"/>
  <c r="DD297"/>
  <c r="DF297" s="1"/>
  <c r="P297"/>
  <c r="HD299"/>
  <c r="HH299" s="1"/>
  <c r="DD299"/>
  <c r="DF299" s="1"/>
  <c r="P299"/>
  <c r="HD301"/>
  <c r="HH301" s="1"/>
  <c r="DD301"/>
  <c r="DF301" s="1"/>
  <c r="P301"/>
  <c r="HD303"/>
  <c r="HH303" s="1"/>
  <c r="DD303"/>
  <c r="DF303" s="1"/>
  <c r="P303"/>
  <c r="HD305"/>
  <c r="HH305" s="1"/>
  <c r="DD305"/>
  <c r="DF305" s="1"/>
  <c r="P305"/>
  <c r="HD307"/>
  <c r="HH307" s="1"/>
  <c r="DD307"/>
  <c r="DF307" s="1"/>
  <c r="P307"/>
  <c r="HD309"/>
  <c r="HH309" s="1"/>
  <c r="DD309"/>
  <c r="DF309" s="1"/>
  <c r="P309"/>
  <c r="HD311"/>
  <c r="HH311" s="1"/>
  <c r="DD311"/>
  <c r="DF311" s="1"/>
  <c r="P311"/>
  <c r="HD313"/>
  <c r="HH313" s="1"/>
  <c r="DD313"/>
  <c r="DF313" s="1"/>
  <c r="P313"/>
  <c r="HD315"/>
  <c r="HH315" s="1"/>
  <c r="DD315"/>
  <c r="DF315" s="1"/>
  <c r="P315"/>
  <c r="HD317"/>
  <c r="HH317" s="1"/>
  <c r="DD317"/>
  <c r="DF317" s="1"/>
  <c r="P317"/>
  <c r="HD319"/>
  <c r="HH319" s="1"/>
  <c r="DD319"/>
  <c r="DF319" s="1"/>
  <c r="P319"/>
  <c r="HD321"/>
  <c r="HH321" s="1"/>
  <c r="DD321"/>
  <c r="DF321" s="1"/>
  <c r="P321"/>
  <c r="HD323"/>
  <c r="HH323" s="1"/>
  <c r="DD323"/>
  <c r="DF323" s="1"/>
  <c r="P323"/>
  <c r="DR32"/>
  <c r="DT32" s="1"/>
  <c r="HL32" s="1"/>
  <c r="DR20"/>
  <c r="DT20" s="1"/>
  <c r="HL20" s="1"/>
  <c r="DR26"/>
  <c r="DT26" s="1"/>
  <c r="HL26" s="1"/>
  <c r="DR21"/>
  <c r="DT21" s="1"/>
  <c r="HL21" s="1"/>
  <c r="DR9"/>
  <c r="DT9" s="1"/>
  <c r="HL9" s="1"/>
  <c r="DR35"/>
  <c r="DT35" s="1"/>
  <c r="HL35" s="1"/>
  <c r="DR17"/>
  <c r="DT17" s="1"/>
  <c r="HL17" s="1"/>
  <c r="DR29"/>
  <c r="DT29" s="1"/>
  <c r="HL29" s="1"/>
  <c r="DR10"/>
  <c r="DT10" s="1"/>
  <c r="HL10" s="1"/>
  <c r="DR25"/>
  <c r="DT25" s="1"/>
  <c r="HL25" s="1"/>
  <c r="DR33"/>
  <c r="DT33" s="1"/>
  <c r="HL33" s="1"/>
  <c r="DQ19"/>
  <c r="DS19" s="1"/>
  <c r="HK19" s="1"/>
  <c r="DR19"/>
  <c r="DT19" s="1"/>
  <c r="HL19" s="1"/>
  <c r="DR22"/>
  <c r="DT22" s="1"/>
  <c r="HL22" s="1"/>
  <c r="DR23"/>
  <c r="DT23" s="1"/>
  <c r="HL23" s="1"/>
  <c r="DR16"/>
  <c r="DT16" s="1"/>
  <c r="HL16" s="1"/>
  <c r="DR30"/>
  <c r="DT30" s="1"/>
  <c r="HL30" s="1"/>
  <c r="DQ23"/>
  <c r="DS23" s="1"/>
  <c r="HK23" s="1"/>
  <c r="HK24"/>
  <c r="BG7"/>
  <c r="HC7"/>
  <c r="HG7" s="1"/>
  <c r="GF7"/>
  <c r="GJ7" s="1"/>
  <c r="AZ7"/>
  <c r="BJ7" s="1"/>
  <c r="AF7" s="1"/>
  <c r="DJ7"/>
  <c r="AV7"/>
  <c r="AT7"/>
  <c r="GN7"/>
  <c r="CZ7"/>
  <c r="CP7"/>
  <c r="DD7"/>
  <c r="DF7" s="1"/>
  <c r="CB7" s="1"/>
  <c r="DH7" s="1"/>
  <c r="FP7"/>
  <c r="EZ7"/>
  <c r="EX7"/>
  <c r="GS7"/>
  <c r="GW7" s="1"/>
  <c r="GT7"/>
  <c r="GX7" s="1"/>
  <c r="GE7"/>
  <c r="GI7" s="1"/>
  <c r="AY7"/>
  <c r="GM7"/>
  <c r="BC7"/>
  <c r="DE7"/>
  <c r="CA7" s="1"/>
  <c r="DG7" s="1"/>
  <c r="CA298"/>
  <c r="DG298" s="1"/>
  <c r="CA300"/>
  <c r="DG300" s="1"/>
  <c r="CA302"/>
  <c r="DG302" s="1"/>
  <c r="CA310"/>
  <c r="DG310" s="1"/>
  <c r="CA316"/>
  <c r="DG316" s="1"/>
  <c r="CA322"/>
  <c r="DG322" s="1"/>
  <c r="DI7"/>
  <c r="HI7" s="1"/>
  <c r="EI296"/>
  <c r="EI298"/>
  <c r="EI300"/>
  <c r="EI302"/>
  <c r="EI304"/>
  <c r="EI306"/>
  <c r="EI308"/>
  <c r="EI310"/>
  <c r="EI312"/>
  <c r="EI314"/>
  <c r="EI316"/>
  <c r="EI318"/>
  <c r="EI320"/>
  <c r="EI322"/>
  <c r="EI324"/>
  <c r="EY7"/>
  <c r="FO7"/>
  <c r="CO7"/>
  <c r="AU7"/>
  <c r="S9" i="4"/>
  <c r="R9"/>
  <c r="BL324" i="9" l="1"/>
  <c r="BL320"/>
  <c r="BL316"/>
  <c r="BL312"/>
  <c r="BL308"/>
  <c r="BL304"/>
  <c r="BL300"/>
  <c r="BL296"/>
  <c r="BL40"/>
  <c r="BL323"/>
  <c r="BL319"/>
  <c r="BL315"/>
  <c r="BL311"/>
  <c r="BL307"/>
  <c r="BL303"/>
  <c r="BL299"/>
  <c r="BL295"/>
  <c r="BL322"/>
  <c r="BL318"/>
  <c r="BL314"/>
  <c r="BL310"/>
  <c r="BL306"/>
  <c r="BL302"/>
  <c r="BL298"/>
  <c r="BL321"/>
  <c r="BL317"/>
  <c r="BL313"/>
  <c r="BL309"/>
  <c r="BL305"/>
  <c r="BL301"/>
  <c r="BL297"/>
  <c r="CB321"/>
  <c r="DH321" s="1"/>
  <c r="CB317"/>
  <c r="DH317" s="1"/>
  <c r="CB313"/>
  <c r="DH313" s="1"/>
  <c r="CB309"/>
  <c r="DH309" s="1"/>
  <c r="CB305"/>
  <c r="DH305" s="1"/>
  <c r="CB301"/>
  <c r="DH301" s="1"/>
  <c r="CB297"/>
  <c r="DH297" s="1"/>
  <c r="CB324"/>
  <c r="DH324" s="1"/>
  <c r="CB320"/>
  <c r="DH320" s="1"/>
  <c r="CB316"/>
  <c r="DH316" s="1"/>
  <c r="CB312"/>
  <c r="DH312" s="1"/>
  <c r="CB308"/>
  <c r="DH308" s="1"/>
  <c r="CB304"/>
  <c r="DH304" s="1"/>
  <c r="CB300"/>
  <c r="DH300" s="1"/>
  <c r="CB296"/>
  <c r="DH296" s="1"/>
  <c r="CB40"/>
  <c r="DH40" s="1"/>
  <c r="CB323"/>
  <c r="DH323" s="1"/>
  <c r="CB319"/>
  <c r="DH319" s="1"/>
  <c r="CB315"/>
  <c r="DH315" s="1"/>
  <c r="CB311"/>
  <c r="DH311" s="1"/>
  <c r="CB307"/>
  <c r="DH307" s="1"/>
  <c r="CB303"/>
  <c r="DH303" s="1"/>
  <c r="CB299"/>
  <c r="DH299" s="1"/>
  <c r="CB295"/>
  <c r="DH295" s="1"/>
  <c r="CB322"/>
  <c r="DH322" s="1"/>
  <c r="CB318"/>
  <c r="DH318" s="1"/>
  <c r="CB314"/>
  <c r="DH314" s="1"/>
  <c r="CB310"/>
  <c r="DH310" s="1"/>
  <c r="CB306"/>
  <c r="DH306" s="1"/>
  <c r="CB302"/>
  <c r="DH302" s="1"/>
  <c r="CB298"/>
  <c r="DH298" s="1"/>
  <c r="CA324"/>
  <c r="DG324" s="1"/>
  <c r="CA320"/>
  <c r="DG320" s="1"/>
  <c r="CA312"/>
  <c r="DG312" s="1"/>
  <c r="CA308"/>
  <c r="DG308" s="1"/>
  <c r="CA304"/>
  <c r="DG304" s="1"/>
  <c r="CA296"/>
  <c r="DG296" s="1"/>
  <c r="CA318"/>
  <c r="DG318" s="1"/>
  <c r="CA314"/>
  <c r="DG314" s="1"/>
  <c r="CA306"/>
  <c r="DG306" s="1"/>
  <c r="HJ7"/>
  <c r="DP7"/>
  <c r="DN7"/>
  <c r="GV7"/>
  <c r="GZ7" s="1"/>
  <c r="GR7"/>
  <c r="DL7"/>
  <c r="BL7"/>
  <c r="DM7"/>
  <c r="DO7"/>
  <c r="GQ7"/>
  <c r="GU7"/>
  <c r="GY7" s="1"/>
  <c r="BI7"/>
  <c r="AE7" s="1"/>
  <c r="N227" i="7"/>
  <c r="M227"/>
  <c r="L227"/>
  <c r="K227"/>
  <c r="J227"/>
  <c r="I227"/>
  <c r="H227"/>
  <c r="G227"/>
  <c r="F227"/>
  <c r="E227"/>
  <c r="D227"/>
  <c r="C227"/>
  <c r="B227"/>
  <c r="DL301" i="9" l="1"/>
  <c r="HL301" s="1"/>
  <c r="DL305"/>
  <c r="HL305" s="1"/>
  <c r="DL309"/>
  <c r="HL309" s="1"/>
  <c r="DL313"/>
  <c r="HL313" s="1"/>
  <c r="DL317"/>
  <c r="HL317" s="1"/>
  <c r="DL321"/>
  <c r="HL321" s="1"/>
  <c r="DL298"/>
  <c r="HL298" s="1"/>
  <c r="DL302"/>
  <c r="HL302" s="1"/>
  <c r="DL306"/>
  <c r="HL306" s="1"/>
  <c r="DL310"/>
  <c r="HL310" s="1"/>
  <c r="DL314"/>
  <c r="HL314" s="1"/>
  <c r="DL318"/>
  <c r="HL318" s="1"/>
  <c r="DL322"/>
  <c r="HL322" s="1"/>
  <c r="DL299"/>
  <c r="HL299" s="1"/>
  <c r="DL303"/>
  <c r="HL303" s="1"/>
  <c r="DL307"/>
  <c r="HL307" s="1"/>
  <c r="DL311"/>
  <c r="HL311" s="1"/>
  <c r="DL315"/>
  <c r="HL315" s="1"/>
  <c r="DL319"/>
  <c r="HL319" s="1"/>
  <c r="DL323"/>
  <c r="HL323" s="1"/>
  <c r="DL300"/>
  <c r="HL300" s="1"/>
  <c r="DL304"/>
  <c r="HL304" s="1"/>
  <c r="DL308"/>
  <c r="HL308" s="1"/>
  <c r="DL312"/>
  <c r="HL312" s="1"/>
  <c r="DL316"/>
  <c r="HL316" s="1"/>
  <c r="DL320"/>
  <c r="HL320" s="1"/>
  <c r="DL324"/>
  <c r="HL324" s="1"/>
  <c r="DL40"/>
  <c r="HL40" s="1"/>
  <c r="DL296"/>
  <c r="HL296" s="1"/>
  <c r="DL297"/>
  <c r="HL297" s="1"/>
  <c r="DL295"/>
  <c r="HL295" s="1"/>
  <c r="DT295"/>
  <c r="DR295"/>
  <c r="DT299"/>
  <c r="DR299"/>
  <c r="DT303"/>
  <c r="DR303"/>
  <c r="DT307"/>
  <c r="DR307"/>
  <c r="DT311"/>
  <c r="DR311"/>
  <c r="DT315"/>
  <c r="DR315"/>
  <c r="DT319"/>
  <c r="DR319"/>
  <c r="DT323"/>
  <c r="DR323"/>
  <c r="DT297"/>
  <c r="DT301"/>
  <c r="DR301"/>
  <c r="DT305"/>
  <c r="DR305"/>
  <c r="DT309"/>
  <c r="DR309"/>
  <c r="DT313"/>
  <c r="DR313"/>
  <c r="DT317"/>
  <c r="DR317"/>
  <c r="DT321"/>
  <c r="DR321"/>
  <c r="DT298"/>
  <c r="DR298"/>
  <c r="DT302"/>
  <c r="DR302"/>
  <c r="DT306"/>
  <c r="DR306"/>
  <c r="DT310"/>
  <c r="DR310"/>
  <c r="DT314"/>
  <c r="DR314"/>
  <c r="DT318"/>
  <c r="DR318"/>
  <c r="DT322"/>
  <c r="DR322"/>
  <c r="DT40"/>
  <c r="DR40"/>
  <c r="DT296"/>
  <c r="DR296"/>
  <c r="DT300"/>
  <c r="DR300"/>
  <c r="DT304"/>
  <c r="DR304"/>
  <c r="DT308"/>
  <c r="DR308"/>
  <c r="DT312"/>
  <c r="DR312"/>
  <c r="DT316"/>
  <c r="DR316"/>
  <c r="DT320"/>
  <c r="DR320"/>
  <c r="DT324"/>
  <c r="DR324"/>
  <c r="DK296"/>
  <c r="HK296" s="1"/>
  <c r="BK296"/>
  <c r="DK300"/>
  <c r="HK300" s="1"/>
  <c r="BK300"/>
  <c r="DK304"/>
  <c r="HK304" s="1"/>
  <c r="BK304"/>
  <c r="DK308"/>
  <c r="HK308" s="1"/>
  <c r="BK308"/>
  <c r="DK312"/>
  <c r="HK312" s="1"/>
  <c r="BK312"/>
  <c r="DK316"/>
  <c r="HK316" s="1"/>
  <c r="BK316"/>
  <c r="DK320"/>
  <c r="HK320" s="1"/>
  <c r="BK320"/>
  <c r="DK324"/>
  <c r="HK324" s="1"/>
  <c r="BK324"/>
  <c r="DK319"/>
  <c r="HK319" s="1"/>
  <c r="BK319"/>
  <c r="DK321"/>
  <c r="HK321" s="1"/>
  <c r="BK321"/>
  <c r="DK309"/>
  <c r="HK309" s="1"/>
  <c r="BK309"/>
  <c r="DK40"/>
  <c r="HK40" s="1"/>
  <c r="BK40"/>
  <c r="DK297"/>
  <c r="HK297" s="1"/>
  <c r="BK297"/>
  <c r="DK298"/>
  <c r="HK298" s="1"/>
  <c r="BK298"/>
  <c r="DK302"/>
  <c r="HK302" s="1"/>
  <c r="BK302"/>
  <c r="DK306"/>
  <c r="HK306" s="1"/>
  <c r="BK306"/>
  <c r="DK310"/>
  <c r="HK310" s="1"/>
  <c r="BK310"/>
  <c r="DK314"/>
  <c r="HK314" s="1"/>
  <c r="BK314"/>
  <c r="DK318"/>
  <c r="HK318" s="1"/>
  <c r="BK318"/>
  <c r="DK322"/>
  <c r="HK322" s="1"/>
  <c r="BK322"/>
  <c r="DK303"/>
  <c r="HK303" s="1"/>
  <c r="BK303"/>
  <c r="DK305"/>
  <c r="HK305" s="1"/>
  <c r="BK305"/>
  <c r="DK301"/>
  <c r="HK301" s="1"/>
  <c r="BK301"/>
  <c r="DK317"/>
  <c r="HK317" s="1"/>
  <c r="BK317"/>
  <c r="DK313"/>
  <c r="HK313" s="1"/>
  <c r="BK313"/>
  <c r="HL7"/>
  <c r="DT7"/>
  <c r="DR7"/>
  <c r="BK7"/>
  <c r="DK7"/>
  <c r="DR297" l="1"/>
  <c r="DK323"/>
  <c r="HK323" s="1"/>
  <c r="BK323"/>
  <c r="DS313"/>
  <c r="DQ313"/>
  <c r="DS317"/>
  <c r="DQ317"/>
  <c r="DS301"/>
  <c r="DQ301"/>
  <c r="DS305"/>
  <c r="DQ305"/>
  <c r="DS303"/>
  <c r="DQ303"/>
  <c r="DQ322"/>
  <c r="DS322"/>
  <c r="DQ318"/>
  <c r="DS318"/>
  <c r="DQ314"/>
  <c r="DS314"/>
  <c r="DQ310"/>
  <c r="DS310"/>
  <c r="DQ306"/>
  <c r="DS306"/>
  <c r="DQ302"/>
  <c r="DS302"/>
  <c r="DQ298"/>
  <c r="DS298"/>
  <c r="DS297"/>
  <c r="DQ297"/>
  <c r="DS40"/>
  <c r="DQ40"/>
  <c r="DS309"/>
  <c r="DQ309"/>
  <c r="DS321"/>
  <c r="DQ321"/>
  <c r="DS319"/>
  <c r="DQ319"/>
  <c r="DS324"/>
  <c r="DQ324"/>
  <c r="DS320"/>
  <c r="DQ320"/>
  <c r="DS316"/>
  <c r="DQ316"/>
  <c r="DS312"/>
  <c r="DQ312"/>
  <c r="DS308"/>
  <c r="DQ308"/>
  <c r="DS304"/>
  <c r="DQ304"/>
  <c r="DS300"/>
  <c r="DQ300"/>
  <c r="DS296"/>
  <c r="DQ296"/>
  <c r="DK295"/>
  <c r="HK295" s="1"/>
  <c r="BK295"/>
  <c r="DK307"/>
  <c r="HK307" s="1"/>
  <c r="BK307"/>
  <c r="DK311"/>
  <c r="HK311" s="1"/>
  <c r="BK311"/>
  <c r="DK315"/>
  <c r="HK315" s="1"/>
  <c r="BK315"/>
  <c r="DK299"/>
  <c r="HK299" s="1"/>
  <c r="BK299"/>
  <c r="HK7"/>
  <c r="DS7"/>
  <c r="DQ7"/>
  <c r="DS315" l="1"/>
  <c r="DQ315"/>
  <c r="DS311"/>
  <c r="DQ311"/>
  <c r="DS307"/>
  <c r="DQ307"/>
  <c r="DS295"/>
  <c r="DQ295"/>
  <c r="DS323"/>
  <c r="DQ323"/>
  <c r="DS299"/>
  <c r="DQ299"/>
  <c r="S364" i="4"/>
  <c r="R364"/>
  <c r="S331"/>
  <c r="R331"/>
  <c r="S298"/>
  <c r="R298"/>
  <c r="S265"/>
  <c r="R265"/>
  <c r="S202"/>
  <c r="R202"/>
  <c r="S169"/>
  <c r="R169"/>
  <c r="S136"/>
  <c r="R136"/>
  <c r="S103"/>
  <c r="R103"/>
  <c r="S70"/>
  <c r="R70"/>
  <c r="I233" i="5"/>
  <c r="H233"/>
  <c r="B233"/>
  <c r="D233"/>
  <c r="L233"/>
  <c r="K233"/>
  <c r="N233"/>
  <c r="M233"/>
  <c r="C233"/>
  <c r="E233"/>
  <c r="G233"/>
  <c r="F233"/>
  <c r="J233"/>
  <c r="P12" l="1"/>
  <c r="Q25" i="4" l="1"/>
  <c r="I25"/>
  <c r="T25" s="1"/>
  <c r="P25"/>
  <c r="O25"/>
  <c r="I21"/>
  <c r="T21" s="1"/>
  <c r="Q21"/>
  <c r="P21"/>
  <c r="O21"/>
  <c r="I16"/>
  <c r="T16" s="1"/>
  <c r="Q16"/>
  <c r="P16"/>
  <c r="O16"/>
  <c r="I12"/>
  <c r="T12" s="1"/>
  <c r="Q12"/>
  <c r="P12"/>
  <c r="O12"/>
  <c r="X12" i="10" l="1"/>
  <c r="X17"/>
  <c r="X23"/>
  <c r="X28"/>
  <c r="R25" i="4"/>
  <c r="P24"/>
  <c r="S235"/>
  <c r="R235"/>
  <c r="S139"/>
  <c r="R139"/>
  <c r="S268"/>
  <c r="R268"/>
  <c r="S41"/>
  <c r="R41"/>
  <c r="S106"/>
  <c r="R106"/>
  <c r="R172"/>
  <c r="S301"/>
  <c r="R301"/>
  <c r="S367"/>
  <c r="R367"/>
  <c r="R140"/>
  <c r="R269"/>
  <c r="R239"/>
  <c r="R141"/>
  <c r="R270"/>
  <c r="R240"/>
  <c r="R143"/>
  <c r="R272"/>
  <c r="R241"/>
  <c r="S78"/>
  <c r="R78"/>
  <c r="S144"/>
  <c r="R144"/>
  <c r="S210"/>
  <c r="R210"/>
  <c r="S273"/>
  <c r="R273"/>
  <c r="S339"/>
  <c r="R339"/>
  <c r="S242"/>
  <c r="R242"/>
  <c r="R145"/>
  <c r="R274"/>
  <c r="R243"/>
  <c r="R146"/>
  <c r="R275"/>
  <c r="R244"/>
  <c r="R148"/>
  <c r="R277"/>
  <c r="R245"/>
  <c r="R149"/>
  <c r="R278"/>
  <c r="R246"/>
  <c r="S84"/>
  <c r="R84"/>
  <c r="S150"/>
  <c r="R150"/>
  <c r="S216"/>
  <c r="R216"/>
  <c r="S279"/>
  <c r="R279"/>
  <c r="S345"/>
  <c r="R345"/>
  <c r="S247"/>
  <c r="R247"/>
  <c r="R151"/>
  <c r="R280"/>
  <c r="R248"/>
  <c r="R153"/>
  <c r="R282"/>
  <c r="R249"/>
  <c r="R154"/>
  <c r="R283"/>
  <c r="S89"/>
  <c r="R89"/>
  <c r="S155"/>
  <c r="R155"/>
  <c r="S221"/>
  <c r="R221"/>
  <c r="S284"/>
  <c r="R284"/>
  <c r="S350"/>
  <c r="R350"/>
  <c r="S251"/>
  <c r="R251"/>
  <c r="R90"/>
  <c r="R222"/>
  <c r="R351"/>
  <c r="S73"/>
  <c r="R73"/>
  <c r="S205"/>
  <c r="R205"/>
  <c r="S334"/>
  <c r="R334"/>
  <c r="S238"/>
  <c r="R238"/>
  <c r="R42"/>
  <c r="R107"/>
  <c r="R173"/>
  <c r="R302"/>
  <c r="R368"/>
  <c r="R43"/>
  <c r="R108"/>
  <c r="R174"/>
  <c r="R303"/>
  <c r="R369"/>
  <c r="R45"/>
  <c r="R110"/>
  <c r="R176"/>
  <c r="R305"/>
  <c r="R371"/>
  <c r="S46"/>
  <c r="R46"/>
  <c r="S111"/>
  <c r="R111"/>
  <c r="S177"/>
  <c r="R177"/>
  <c r="S306"/>
  <c r="R306"/>
  <c r="S372"/>
  <c r="R372"/>
  <c r="R47"/>
  <c r="R112"/>
  <c r="R178"/>
  <c r="R307"/>
  <c r="R373"/>
  <c r="R48"/>
  <c r="R113"/>
  <c r="R179"/>
  <c r="R308"/>
  <c r="R374"/>
  <c r="R50"/>
  <c r="R115"/>
  <c r="R181"/>
  <c r="R310"/>
  <c r="R376"/>
  <c r="S51"/>
  <c r="R51"/>
  <c r="R116"/>
  <c r="R182"/>
  <c r="O20"/>
  <c r="R311"/>
  <c r="R377"/>
  <c r="S52"/>
  <c r="R52"/>
  <c r="S117"/>
  <c r="R117"/>
  <c r="S183"/>
  <c r="R183"/>
  <c r="S312"/>
  <c r="R312"/>
  <c r="S378"/>
  <c r="R378"/>
  <c r="R53"/>
  <c r="R184"/>
  <c r="R379"/>
  <c r="R120"/>
  <c r="R315"/>
  <c r="R56"/>
  <c r="R187"/>
  <c r="R382"/>
  <c r="S57"/>
  <c r="R57"/>
  <c r="S122"/>
  <c r="R122"/>
  <c r="S188"/>
  <c r="R188"/>
  <c r="S317"/>
  <c r="R317"/>
  <c r="S383"/>
  <c r="R383"/>
  <c r="R58"/>
  <c r="R189"/>
  <c r="R384"/>
  <c r="I17"/>
  <c r="T17" s="1"/>
  <c r="R13"/>
  <c r="R14"/>
  <c r="R16"/>
  <c r="R17"/>
  <c r="R18"/>
  <c r="R19"/>
  <c r="R21"/>
  <c r="R22"/>
  <c r="R24"/>
  <c r="R15"/>
  <c r="R12"/>
  <c r="N351" i="7"/>
  <c r="M351"/>
  <c r="L351"/>
  <c r="K351"/>
  <c r="J351"/>
  <c r="E351"/>
  <c r="D351"/>
  <c r="C351"/>
  <c r="B351"/>
  <c r="N320"/>
  <c r="M320"/>
  <c r="L320"/>
  <c r="K320"/>
  <c r="J320"/>
  <c r="E320"/>
  <c r="D320"/>
  <c r="C320"/>
  <c r="B320"/>
  <c r="N289"/>
  <c r="M289"/>
  <c r="L289"/>
  <c r="K289"/>
  <c r="J289"/>
  <c r="E289"/>
  <c r="D289"/>
  <c r="C289"/>
  <c r="B289"/>
  <c r="N258"/>
  <c r="M258"/>
  <c r="L258"/>
  <c r="K258"/>
  <c r="J258"/>
  <c r="E258"/>
  <c r="D258"/>
  <c r="C258"/>
  <c r="B258"/>
  <c r="N196"/>
  <c r="M196"/>
  <c r="L196"/>
  <c r="K196"/>
  <c r="J196"/>
  <c r="E196"/>
  <c r="D196"/>
  <c r="C196"/>
  <c r="B196"/>
  <c r="N165"/>
  <c r="M165"/>
  <c r="L165"/>
  <c r="K165"/>
  <c r="J165"/>
  <c r="E165"/>
  <c r="D165"/>
  <c r="C165"/>
  <c r="B165"/>
  <c r="N134"/>
  <c r="M134"/>
  <c r="L134"/>
  <c r="K134"/>
  <c r="J134"/>
  <c r="E134"/>
  <c r="D134"/>
  <c r="C134"/>
  <c r="B134"/>
  <c r="N103"/>
  <c r="M103"/>
  <c r="L103"/>
  <c r="K103"/>
  <c r="J103"/>
  <c r="E103"/>
  <c r="D103"/>
  <c r="C103"/>
  <c r="B103"/>
  <c r="N72"/>
  <c r="M72"/>
  <c r="L72"/>
  <c r="K72"/>
  <c r="J72"/>
  <c r="E72"/>
  <c r="D72"/>
  <c r="C72"/>
  <c r="B72"/>
  <c r="P362" i="5"/>
  <c r="P330"/>
  <c r="P298"/>
  <c r="P266"/>
  <c r="P234"/>
  <c r="P202"/>
  <c r="P170"/>
  <c r="P138"/>
  <c r="P106"/>
  <c r="P74"/>
  <c r="P42"/>
  <c r="M361"/>
  <c r="M329"/>
  <c r="M297"/>
  <c r="M265"/>
  <c r="M201"/>
  <c r="M169"/>
  <c r="M137"/>
  <c r="M105"/>
  <c r="M73"/>
  <c r="M41"/>
  <c r="N361"/>
  <c r="L361"/>
  <c r="K361"/>
  <c r="J361"/>
  <c r="I361"/>
  <c r="H361"/>
  <c r="G361"/>
  <c r="F361"/>
  <c r="N329"/>
  <c r="L329"/>
  <c r="K329"/>
  <c r="J329"/>
  <c r="I329"/>
  <c r="H329"/>
  <c r="G329"/>
  <c r="F329"/>
  <c r="N297"/>
  <c r="L297"/>
  <c r="K297"/>
  <c r="J297"/>
  <c r="I297"/>
  <c r="H297"/>
  <c r="G297"/>
  <c r="F297"/>
  <c r="N265"/>
  <c r="L265"/>
  <c r="K265"/>
  <c r="J265"/>
  <c r="I265"/>
  <c r="H265"/>
  <c r="G265"/>
  <c r="F265"/>
  <c r="N201"/>
  <c r="L201"/>
  <c r="K201"/>
  <c r="J201"/>
  <c r="I201"/>
  <c r="H201"/>
  <c r="G201"/>
  <c r="F201"/>
  <c r="N169"/>
  <c r="L169"/>
  <c r="K169"/>
  <c r="J169"/>
  <c r="I169"/>
  <c r="H169"/>
  <c r="G169"/>
  <c r="F169"/>
  <c r="N137"/>
  <c r="L137"/>
  <c r="K137"/>
  <c r="J137"/>
  <c r="I137"/>
  <c r="H137"/>
  <c r="G137"/>
  <c r="F137"/>
  <c r="N105"/>
  <c r="L105"/>
  <c r="K105"/>
  <c r="J105"/>
  <c r="I105"/>
  <c r="H105"/>
  <c r="G105"/>
  <c r="F105"/>
  <c r="N73"/>
  <c r="L73"/>
  <c r="K73"/>
  <c r="J73"/>
  <c r="I73"/>
  <c r="H73"/>
  <c r="G73"/>
  <c r="F73"/>
  <c r="N41"/>
  <c r="L41"/>
  <c r="K41"/>
  <c r="J41"/>
  <c r="I41"/>
  <c r="H41"/>
  <c r="G41"/>
  <c r="F41"/>
  <c r="B11"/>
  <c r="B11" i="7"/>
  <c r="X18" i="10" l="1"/>
  <c r="R252" i="4"/>
  <c r="R285"/>
  <c r="R156"/>
  <c r="R250"/>
  <c r="R349"/>
  <c r="R220"/>
  <c r="R88"/>
  <c r="R348"/>
  <c r="R219"/>
  <c r="R87"/>
  <c r="R346"/>
  <c r="R217"/>
  <c r="R85"/>
  <c r="R318"/>
  <c r="R26"/>
  <c r="R123"/>
  <c r="R316"/>
  <c r="R121"/>
  <c r="R381"/>
  <c r="R23"/>
  <c r="R186"/>
  <c r="R55"/>
  <c r="R313"/>
  <c r="R118"/>
  <c r="R344"/>
  <c r="R215"/>
  <c r="R83"/>
  <c r="R343"/>
  <c r="R214"/>
  <c r="R82"/>
  <c r="R341"/>
  <c r="R212"/>
  <c r="R80"/>
  <c r="R340"/>
  <c r="R211"/>
  <c r="R79"/>
  <c r="R338"/>
  <c r="R209"/>
  <c r="R77"/>
  <c r="R336"/>
  <c r="R207"/>
  <c r="R75"/>
  <c r="R335"/>
  <c r="R206"/>
  <c r="R74"/>
  <c r="S172"/>
  <c r="S250"/>
  <c r="S349"/>
  <c r="S283"/>
  <c r="S220"/>
  <c r="S154"/>
  <c r="S88"/>
  <c r="I26"/>
  <c r="T26" s="1"/>
  <c r="Q26"/>
  <c r="P26"/>
  <c r="O26"/>
  <c r="I24"/>
  <c r="T24" s="1"/>
  <c r="S382"/>
  <c r="S316"/>
  <c r="Q24"/>
  <c r="S187"/>
  <c r="S121"/>
  <c r="S56"/>
  <c r="O24"/>
  <c r="I23"/>
  <c r="T23" s="1"/>
  <c r="Q23"/>
  <c r="P23"/>
  <c r="O23"/>
  <c r="I22"/>
  <c r="T22" s="1"/>
  <c r="Q22"/>
  <c r="P22"/>
  <c r="O22"/>
  <c r="I20"/>
  <c r="T20" s="1"/>
  <c r="Q20"/>
  <c r="P20"/>
  <c r="I19"/>
  <c r="T19" s="1"/>
  <c r="Q19"/>
  <c r="P19"/>
  <c r="O19"/>
  <c r="I18"/>
  <c r="T18" s="1"/>
  <c r="Q18"/>
  <c r="P18"/>
  <c r="O18"/>
  <c r="Q17"/>
  <c r="P17"/>
  <c r="O17"/>
  <c r="I15"/>
  <c r="T15" s="1"/>
  <c r="Q15"/>
  <c r="P15"/>
  <c r="O15"/>
  <c r="I14"/>
  <c r="T14" s="1"/>
  <c r="Q14"/>
  <c r="P14"/>
  <c r="O14"/>
  <c r="I13"/>
  <c r="Q13"/>
  <c r="P13"/>
  <c r="O13"/>
  <c r="P11"/>
  <c r="Q11"/>
  <c r="R20"/>
  <c r="R105"/>
  <c r="R366"/>
  <c r="R40"/>
  <c r="R72"/>
  <c r="R138"/>
  <c r="R204"/>
  <c r="R267"/>
  <c r="R333"/>
  <c r="R237"/>
  <c r="S105"/>
  <c r="I11"/>
  <c r="T11" s="1"/>
  <c r="R171"/>
  <c r="R300"/>
  <c r="S171"/>
  <c r="S12"/>
  <c r="S25"/>
  <c r="S23"/>
  <c r="S21"/>
  <c r="S19"/>
  <c r="S26"/>
  <c r="S22"/>
  <c r="S18"/>
  <c r="S16"/>
  <c r="P11" i="5"/>
  <c r="P13"/>
  <c r="P14"/>
  <c r="P16"/>
  <c r="P17"/>
  <c r="P18"/>
  <c r="P19"/>
  <c r="P21"/>
  <c r="P22"/>
  <c r="P23"/>
  <c r="P24"/>
  <c r="P26"/>
  <c r="P27"/>
  <c r="P28"/>
  <c r="P29"/>
  <c r="P75"/>
  <c r="P77"/>
  <c r="P81"/>
  <c r="P83"/>
  <c r="P85"/>
  <c r="P87"/>
  <c r="P91"/>
  <c r="P93"/>
  <c r="P139"/>
  <c r="P141"/>
  <c r="P9"/>
  <c r="P73"/>
  <c r="P137"/>
  <c r="P43"/>
  <c r="P44"/>
  <c r="P45"/>
  <c r="P46"/>
  <c r="P48"/>
  <c r="P49"/>
  <c r="P50"/>
  <c r="P51"/>
  <c r="P53"/>
  <c r="P54"/>
  <c r="P55"/>
  <c r="P56"/>
  <c r="P58"/>
  <c r="P60"/>
  <c r="P108"/>
  <c r="P110"/>
  <c r="P112"/>
  <c r="P114"/>
  <c r="P118"/>
  <c r="P120"/>
  <c r="P122"/>
  <c r="P124"/>
  <c r="P41"/>
  <c r="P59"/>
  <c r="P61"/>
  <c r="P107"/>
  <c r="P109"/>
  <c r="P113"/>
  <c r="P115"/>
  <c r="P117"/>
  <c r="P119"/>
  <c r="P123"/>
  <c r="P125"/>
  <c r="P171"/>
  <c r="P172"/>
  <c r="P173"/>
  <c r="P174"/>
  <c r="P176"/>
  <c r="P177"/>
  <c r="P178"/>
  <c r="P179"/>
  <c r="P181"/>
  <c r="P182"/>
  <c r="P183"/>
  <c r="P184"/>
  <c r="P186"/>
  <c r="P187"/>
  <c r="P188"/>
  <c r="P189"/>
  <c r="P235"/>
  <c r="P236"/>
  <c r="P237"/>
  <c r="P238"/>
  <c r="P240"/>
  <c r="P241"/>
  <c r="P242"/>
  <c r="P243"/>
  <c r="P245"/>
  <c r="P246"/>
  <c r="P247"/>
  <c r="P248"/>
  <c r="P250"/>
  <c r="P251"/>
  <c r="P252"/>
  <c r="P253"/>
  <c r="P299"/>
  <c r="P300"/>
  <c r="P301"/>
  <c r="P302"/>
  <c r="P304"/>
  <c r="P305"/>
  <c r="P306"/>
  <c r="P307"/>
  <c r="P309"/>
  <c r="P310"/>
  <c r="P311"/>
  <c r="P312"/>
  <c r="P314"/>
  <c r="P315"/>
  <c r="P316"/>
  <c r="P317"/>
  <c r="P363"/>
  <c r="P364"/>
  <c r="P365"/>
  <c r="P366"/>
  <c r="P368"/>
  <c r="P369"/>
  <c r="P370"/>
  <c r="P371"/>
  <c r="P373"/>
  <c r="P374"/>
  <c r="P375"/>
  <c r="P376"/>
  <c r="P378"/>
  <c r="P379"/>
  <c r="P380"/>
  <c r="P381"/>
  <c r="P105"/>
  <c r="P169"/>
  <c r="P233"/>
  <c r="P297"/>
  <c r="P361"/>
  <c r="P76"/>
  <c r="P78"/>
  <c r="P80"/>
  <c r="P82"/>
  <c r="P86"/>
  <c r="P88"/>
  <c r="P90"/>
  <c r="P92"/>
  <c r="P140"/>
  <c r="P142"/>
  <c r="P144"/>
  <c r="P145"/>
  <c r="P146"/>
  <c r="P147"/>
  <c r="P149"/>
  <c r="P150"/>
  <c r="P151"/>
  <c r="P152"/>
  <c r="P154"/>
  <c r="P155"/>
  <c r="P156"/>
  <c r="P157"/>
  <c r="P203"/>
  <c r="P204"/>
  <c r="P205"/>
  <c r="P206"/>
  <c r="P208"/>
  <c r="P209"/>
  <c r="P210"/>
  <c r="P211"/>
  <c r="P213"/>
  <c r="P214"/>
  <c r="P215"/>
  <c r="P216"/>
  <c r="P218"/>
  <c r="P219"/>
  <c r="P220"/>
  <c r="P221"/>
  <c r="P267"/>
  <c r="P268"/>
  <c r="P269"/>
  <c r="P270"/>
  <c r="P272"/>
  <c r="P273"/>
  <c r="P274"/>
  <c r="P275"/>
  <c r="P277"/>
  <c r="P278"/>
  <c r="P279"/>
  <c r="P280"/>
  <c r="P282"/>
  <c r="P283"/>
  <c r="P284"/>
  <c r="P285"/>
  <c r="P331"/>
  <c r="P332"/>
  <c r="P333"/>
  <c r="P334"/>
  <c r="P336"/>
  <c r="P337"/>
  <c r="P338"/>
  <c r="P339"/>
  <c r="P341"/>
  <c r="P342"/>
  <c r="P343"/>
  <c r="P344"/>
  <c r="P346"/>
  <c r="P347"/>
  <c r="P348"/>
  <c r="P349"/>
  <c r="P201"/>
  <c r="P265"/>
  <c r="P329"/>
  <c r="R38" i="4"/>
  <c r="M11"/>
  <c r="U11" s="1"/>
  <c r="Y11" i="10" s="1"/>
  <c r="M16" i="4"/>
  <c r="U16" s="1"/>
  <c r="M19"/>
  <c r="U19" s="1"/>
  <c r="Y21" i="10" s="1"/>
  <c r="M25" i="4"/>
  <c r="U25" s="1"/>
  <c r="M18"/>
  <c r="U18" s="1"/>
  <c r="Y19" i="10" s="1"/>
  <c r="M24" i="4"/>
  <c r="U24" s="1"/>
  <c r="Y27" i="10" s="1"/>
  <c r="M22" i="4"/>
  <c r="U22" s="1"/>
  <c r="Y24" i="10" s="1"/>
  <c r="M20" i="4"/>
  <c r="U20" s="1"/>
  <c r="Y22" i="10" s="1"/>
  <c r="M14" i="4"/>
  <c r="U14" s="1"/>
  <c r="Y14" i="10" s="1"/>
  <c r="M12" i="4"/>
  <c r="U12" s="1"/>
  <c r="M15"/>
  <c r="U15" s="1"/>
  <c r="Y16" i="10" s="1"/>
  <c r="M17" i="4"/>
  <c r="U17" s="1"/>
  <c r="Y18" i="10" s="1"/>
  <c r="E13" i="4"/>
  <c r="T13" s="1"/>
  <c r="M13"/>
  <c r="U13" s="1"/>
  <c r="Y13" i="10" s="1"/>
  <c r="M21" i="4"/>
  <c r="U21" s="1"/>
  <c r="M23"/>
  <c r="U23" s="1"/>
  <c r="Y26" i="10" s="1"/>
  <c r="M26" i="4"/>
  <c r="U26" s="1"/>
  <c r="Y29" i="10" s="1"/>
  <c r="S14" i="4" l="1"/>
  <c r="S17"/>
  <c r="S20"/>
  <c r="S24"/>
  <c r="S13"/>
  <c r="S15"/>
  <c r="W13"/>
  <c r="X13" i="10"/>
  <c r="W14" i="4"/>
  <c r="X14" i="10"/>
  <c r="W15" i="4"/>
  <c r="X16" i="10"/>
  <c r="W20" i="4"/>
  <c r="X22" i="10"/>
  <c r="W22" i="4"/>
  <c r="X24" i="10"/>
  <c r="W23" i="4"/>
  <c r="X26" i="10"/>
  <c r="W24" i="4"/>
  <c r="X27" i="10"/>
  <c r="W26" i="4"/>
  <c r="X29" i="10"/>
  <c r="W17" i="4"/>
  <c r="Y23" i="10"/>
  <c r="W21" i="4"/>
  <c r="Y12" i="10"/>
  <c r="W12" i="4"/>
  <c r="Y28" i="10"/>
  <c r="W25" i="4"/>
  <c r="Y17" i="10"/>
  <c r="W16" i="4"/>
  <c r="W11"/>
  <c r="X11" i="10"/>
  <c r="W18" i="4"/>
  <c r="X19" i="10"/>
  <c r="W19" i="4"/>
  <c r="X21" i="10"/>
  <c r="S116" i="4"/>
  <c r="S377"/>
  <c r="S107"/>
  <c r="S368"/>
  <c r="S108"/>
  <c r="S369"/>
  <c r="S110"/>
  <c r="S371"/>
  <c r="S140"/>
  <c r="S269"/>
  <c r="S239"/>
  <c r="S112"/>
  <c r="S373"/>
  <c r="S48"/>
  <c r="S179"/>
  <c r="S308"/>
  <c r="S50"/>
  <c r="S181"/>
  <c r="S310"/>
  <c r="S118"/>
  <c r="S379"/>
  <c r="S75"/>
  <c r="S207"/>
  <c r="S336"/>
  <c r="S77"/>
  <c r="S209"/>
  <c r="S338"/>
  <c r="S79"/>
  <c r="S211"/>
  <c r="S340"/>
  <c r="S80"/>
  <c r="S212"/>
  <c r="S341"/>
  <c r="S82"/>
  <c r="S214"/>
  <c r="S343"/>
  <c r="S83"/>
  <c r="S215"/>
  <c r="S344"/>
  <c r="S55"/>
  <c r="S186"/>
  <c r="S315"/>
  <c r="S58"/>
  <c r="S189"/>
  <c r="S318"/>
  <c r="S151"/>
  <c r="S280"/>
  <c r="S248"/>
  <c r="S153"/>
  <c r="S282"/>
  <c r="S249"/>
  <c r="S156"/>
  <c r="S285"/>
  <c r="S252"/>
  <c r="S267"/>
  <c r="S138"/>
  <c r="S366"/>
  <c r="S42"/>
  <c r="S173"/>
  <c r="S302"/>
  <c r="S43"/>
  <c r="S174"/>
  <c r="S303"/>
  <c r="S45"/>
  <c r="S176"/>
  <c r="S305"/>
  <c r="S74"/>
  <c r="S206"/>
  <c r="S335"/>
  <c r="S47"/>
  <c r="S178"/>
  <c r="S307"/>
  <c r="S113"/>
  <c r="S374"/>
  <c r="S115"/>
  <c r="S376"/>
  <c r="S182"/>
  <c r="S311"/>
  <c r="S53"/>
  <c r="S184"/>
  <c r="S313"/>
  <c r="S141"/>
  <c r="S270"/>
  <c r="S240"/>
  <c r="S143"/>
  <c r="S272"/>
  <c r="S241"/>
  <c r="S145"/>
  <c r="S274"/>
  <c r="S243"/>
  <c r="S146"/>
  <c r="S275"/>
  <c r="S244"/>
  <c r="S148"/>
  <c r="S277"/>
  <c r="S245"/>
  <c r="S149"/>
  <c r="S278"/>
  <c r="S246"/>
  <c r="S120"/>
  <c r="S381"/>
  <c r="S123"/>
  <c r="S384"/>
  <c r="S85"/>
  <c r="S217"/>
  <c r="S346"/>
  <c r="S87"/>
  <c r="S219"/>
  <c r="S348"/>
  <c r="S90"/>
  <c r="S222"/>
  <c r="S351"/>
  <c r="S40"/>
  <c r="S237"/>
  <c r="S72"/>
  <c r="O11"/>
  <c r="S11" s="1"/>
  <c r="S333"/>
  <c r="S204"/>
  <c r="S300"/>
  <c r="S38"/>
  <c r="FX135" i="9" l="1"/>
  <c r="HJ135" s="1"/>
  <c r="N135"/>
</calcChain>
</file>

<file path=xl/comments1.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5" authorId="0">
      <text>
        <r>
          <rPr>
            <b/>
            <sz val="10"/>
            <color indexed="81"/>
            <rFont val="Tahoma"/>
            <family val="2"/>
          </rPr>
          <t>jmarks:</t>
        </r>
        <r>
          <rPr>
            <sz val="10"/>
            <color indexed="81"/>
            <rFont val="Tahoma"/>
            <family val="2"/>
          </rPr>
          <t xml:space="preserve">
SREB average suppressed since not all states have joined report yet.</t>
        </r>
      </text>
    </comment>
    <comment ref="A138" authorId="0">
      <text>
        <r>
          <rPr>
            <b/>
            <sz val="10"/>
            <color indexed="81"/>
            <rFont val="Tahoma"/>
            <family val="2"/>
          </rPr>
          <t>jmarks:</t>
        </r>
        <r>
          <rPr>
            <sz val="10"/>
            <color indexed="81"/>
            <rFont val="Tahoma"/>
            <family val="2"/>
          </rPr>
          <t xml:space="preserve">
SREB average suppressed since not all states have joined report yet.</t>
        </r>
      </text>
    </comment>
    <comment ref="A171" authorId="0">
      <text>
        <r>
          <rPr>
            <b/>
            <sz val="10"/>
            <color indexed="81"/>
            <rFont val="Tahoma"/>
            <family val="2"/>
          </rPr>
          <t>jmarks:</t>
        </r>
        <r>
          <rPr>
            <sz val="10"/>
            <color indexed="81"/>
            <rFont val="Tahoma"/>
            <family val="2"/>
          </rPr>
          <t xml:space="preserve">
SREB average suppressed since not all states have joined report yet.</t>
        </r>
      </text>
    </comment>
    <comment ref="A204"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7" authorId="0">
      <text>
        <r>
          <rPr>
            <b/>
            <sz val="10"/>
            <color indexed="81"/>
            <rFont val="Tahoma"/>
            <family val="2"/>
          </rPr>
          <t>jmarks:</t>
        </r>
        <r>
          <rPr>
            <sz val="10"/>
            <color indexed="81"/>
            <rFont val="Tahoma"/>
            <family val="2"/>
          </rPr>
          <t xml:space="preserve">
SREB average suppressed since not all states have joined report yet.</t>
        </r>
      </text>
    </comment>
    <comment ref="A69"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5" authorId="0">
      <text>
        <r>
          <rPr>
            <b/>
            <sz val="10"/>
            <color indexed="81"/>
            <rFont val="Tahoma"/>
            <family val="2"/>
          </rPr>
          <t>jmarks:</t>
        </r>
        <r>
          <rPr>
            <sz val="10"/>
            <color indexed="81"/>
            <rFont val="Tahoma"/>
            <family val="2"/>
          </rPr>
          <t xml:space="preserve">
SREB average suppressed since not all states have joined report yet.</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201"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4" authorId="0">
      <text>
        <r>
          <rPr>
            <b/>
            <sz val="10"/>
            <color indexed="81"/>
            <rFont val="Tahoma"/>
            <family val="2"/>
          </rPr>
          <t>jmarks:</t>
        </r>
        <r>
          <rPr>
            <sz val="10"/>
            <color indexed="81"/>
            <rFont val="Tahoma"/>
            <family val="2"/>
          </rPr>
          <t xml:space="preserve">
SREB average suppressed since not all states have joined report yet.</t>
        </r>
      </text>
    </comment>
    <comment ref="A136" authorId="0">
      <text>
        <r>
          <rPr>
            <b/>
            <sz val="10"/>
            <color indexed="81"/>
            <rFont val="Tahoma"/>
            <family val="2"/>
          </rPr>
          <t>jmarks:</t>
        </r>
        <r>
          <rPr>
            <sz val="10"/>
            <color indexed="81"/>
            <rFont val="Tahoma"/>
            <family val="2"/>
          </rPr>
          <t xml:space="preserve">
SREB average suppressed since not all states have joined report yet.</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200" authorId="0">
      <text>
        <r>
          <rPr>
            <b/>
            <sz val="10"/>
            <color indexed="81"/>
            <rFont val="Tahoma"/>
            <family val="2"/>
          </rPr>
          <t>jmarks:</t>
        </r>
        <r>
          <rPr>
            <sz val="10"/>
            <color indexed="81"/>
            <rFont val="Tahoma"/>
            <family val="2"/>
          </rPr>
          <t xml:space="preserve">
SREB average suppressed since not all states have joined report yet.</t>
        </r>
      </text>
    </comment>
    <comment ref="A232" authorId="0">
      <text>
        <r>
          <rPr>
            <b/>
            <sz val="10"/>
            <color indexed="81"/>
            <rFont val="Tahoma"/>
            <family val="2"/>
          </rPr>
          <t>jmarks:</t>
        </r>
        <r>
          <rPr>
            <sz val="10"/>
            <color indexed="81"/>
            <rFont val="Tahoma"/>
            <family val="2"/>
          </rPr>
          <t xml:space="preserve">
SREB average suppressed since not all states have joined report yet.</t>
        </r>
      </text>
    </comment>
    <comment ref="A264" authorId="0">
      <text>
        <r>
          <rPr>
            <b/>
            <sz val="10"/>
            <color indexed="81"/>
            <rFont val="Tahoma"/>
            <family val="2"/>
          </rPr>
          <t>jmarks:</t>
        </r>
        <r>
          <rPr>
            <sz val="10"/>
            <color indexed="81"/>
            <rFont val="Tahoma"/>
            <family val="2"/>
          </rPr>
          <t xml:space="preserve">
SREB average suppressed since not all states have joined report yet.</t>
        </r>
      </text>
    </comment>
    <comment ref="A296" authorId="0">
      <text>
        <r>
          <rPr>
            <b/>
            <sz val="10"/>
            <color indexed="81"/>
            <rFont val="Tahoma"/>
            <family val="2"/>
          </rPr>
          <t>jmarks:</t>
        </r>
        <r>
          <rPr>
            <sz val="10"/>
            <color indexed="81"/>
            <rFont val="Tahoma"/>
            <family val="2"/>
          </rPr>
          <t xml:space="preserve">
SREB average suppressed since not all states have joined report yet.</t>
        </r>
      </text>
    </comment>
    <comment ref="A328" authorId="0">
      <text>
        <r>
          <rPr>
            <b/>
            <sz val="10"/>
            <color indexed="81"/>
            <rFont val="Tahoma"/>
            <family val="2"/>
          </rPr>
          <t>jmarks:</t>
        </r>
        <r>
          <rPr>
            <sz val="10"/>
            <color indexed="81"/>
            <rFont val="Tahoma"/>
            <family val="2"/>
          </rPr>
          <t xml:space="preserve">
SREB average suppressed since not all states have joined report yet.</t>
        </r>
      </text>
    </comment>
    <comment ref="A36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4" authorId="0">
      <text>
        <r>
          <rPr>
            <b/>
            <sz val="10"/>
            <color indexed="81"/>
            <rFont val="Tahoma"/>
            <family val="2"/>
          </rPr>
          <t>jmarks:</t>
        </r>
        <r>
          <rPr>
            <sz val="10"/>
            <color indexed="81"/>
            <rFont val="Tahoma"/>
            <family val="2"/>
          </rPr>
          <t xml:space="preserve">
SREB average suppressed since not all states have joined report yet.</t>
        </r>
      </text>
    </comment>
    <comment ref="A136" authorId="0">
      <text>
        <r>
          <rPr>
            <b/>
            <sz val="10"/>
            <color indexed="81"/>
            <rFont val="Tahoma"/>
            <family val="2"/>
          </rPr>
          <t>jmarks:</t>
        </r>
        <r>
          <rPr>
            <sz val="10"/>
            <color indexed="81"/>
            <rFont val="Tahoma"/>
            <family val="2"/>
          </rPr>
          <t xml:space="preserve">
SREB average suppressed since not all states have joined report yet.</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200" authorId="0">
      <text>
        <r>
          <rPr>
            <b/>
            <sz val="10"/>
            <color indexed="81"/>
            <rFont val="Tahoma"/>
            <family val="2"/>
          </rPr>
          <t>jmarks:</t>
        </r>
        <r>
          <rPr>
            <sz val="10"/>
            <color indexed="81"/>
            <rFont val="Tahoma"/>
            <family val="2"/>
          </rPr>
          <t xml:space="preserve">
SREB average suppressed since not all states have joined report yet.</t>
        </r>
      </text>
    </comment>
    <comment ref="A232" authorId="0">
      <text>
        <r>
          <rPr>
            <b/>
            <sz val="10"/>
            <color indexed="81"/>
            <rFont val="Tahoma"/>
            <family val="2"/>
          </rPr>
          <t>jmarks:</t>
        </r>
        <r>
          <rPr>
            <sz val="10"/>
            <color indexed="81"/>
            <rFont val="Tahoma"/>
            <family val="2"/>
          </rPr>
          <t xml:space="preserve">
SREB average suppressed since not all states have joined report yet.</t>
        </r>
      </text>
    </comment>
    <comment ref="A264" authorId="0">
      <text>
        <r>
          <rPr>
            <b/>
            <sz val="10"/>
            <color indexed="81"/>
            <rFont val="Tahoma"/>
            <family val="2"/>
          </rPr>
          <t>jmarks:</t>
        </r>
        <r>
          <rPr>
            <sz val="10"/>
            <color indexed="81"/>
            <rFont val="Tahoma"/>
            <family val="2"/>
          </rPr>
          <t xml:space="preserve">
SREB average suppressed since not all states have joined report yet.</t>
        </r>
      </text>
    </comment>
    <comment ref="A296" authorId="0">
      <text>
        <r>
          <rPr>
            <b/>
            <sz val="10"/>
            <color indexed="81"/>
            <rFont val="Tahoma"/>
            <family val="2"/>
          </rPr>
          <t>jmarks:</t>
        </r>
        <r>
          <rPr>
            <sz val="10"/>
            <color indexed="81"/>
            <rFont val="Tahoma"/>
            <family val="2"/>
          </rPr>
          <t xml:space="preserve">
SREB average suppressed since not all states have joined report yet.</t>
        </r>
      </text>
    </comment>
    <comment ref="A328" authorId="0">
      <text>
        <r>
          <rPr>
            <b/>
            <sz val="10"/>
            <color indexed="81"/>
            <rFont val="Tahoma"/>
            <family val="2"/>
          </rPr>
          <t>jmarks:</t>
        </r>
        <r>
          <rPr>
            <sz val="10"/>
            <color indexed="81"/>
            <rFont val="Tahoma"/>
            <family val="2"/>
          </rPr>
          <t xml:space="preserve">
SREB average suppressed since not all states have joined report yet.</t>
        </r>
      </text>
    </comment>
    <comment ref="A36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9" authorId="0">
      <text>
        <r>
          <rPr>
            <b/>
            <sz val="10"/>
            <color indexed="81"/>
            <rFont val="Tahoma"/>
            <family val="2"/>
          </rPr>
          <t>jmarks:</t>
        </r>
        <r>
          <rPr>
            <sz val="10"/>
            <color indexed="81"/>
            <rFont val="Tahoma"/>
            <family val="2"/>
          </rPr>
          <t xml:space="preserve">
SREB average suppressed since not all states have joined report yet.</t>
        </r>
      </text>
    </comment>
    <comment ref="A71"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3" authorId="0">
      <text>
        <r>
          <rPr>
            <b/>
            <sz val="10"/>
            <color indexed="81"/>
            <rFont val="Tahoma"/>
            <family val="2"/>
          </rPr>
          <t>jmarks:</t>
        </r>
        <r>
          <rPr>
            <sz val="10"/>
            <color indexed="81"/>
            <rFont val="Tahoma"/>
            <family val="2"/>
          </rPr>
          <t xml:space="preserve">
SREB average suppressed since not all states have joined report yet.</t>
        </r>
      </text>
    </comment>
    <comment ref="A164" authorId="0">
      <text>
        <r>
          <rPr>
            <b/>
            <sz val="10"/>
            <color indexed="81"/>
            <rFont val="Tahoma"/>
            <family val="2"/>
          </rPr>
          <t>jmarks:</t>
        </r>
        <r>
          <rPr>
            <sz val="10"/>
            <color indexed="81"/>
            <rFont val="Tahoma"/>
            <family val="2"/>
          </rPr>
          <t xml:space="preserve">
SREB average suppressed since not all states have joined report yet.</t>
        </r>
      </text>
    </comment>
    <comment ref="A195" authorId="0">
      <text>
        <r>
          <rPr>
            <b/>
            <sz val="10"/>
            <color indexed="81"/>
            <rFont val="Tahoma"/>
            <family val="2"/>
          </rPr>
          <t>jmarks:</t>
        </r>
        <r>
          <rPr>
            <sz val="10"/>
            <color indexed="81"/>
            <rFont val="Tahoma"/>
            <family val="2"/>
          </rPr>
          <t xml:space="preserve">
SREB average suppressed since not all states have joined report yet.</t>
        </r>
      </text>
    </comment>
    <comment ref="A226" authorId="0">
      <text>
        <r>
          <rPr>
            <b/>
            <sz val="10"/>
            <color indexed="81"/>
            <rFont val="Tahoma"/>
            <family val="2"/>
          </rPr>
          <t>jmarks:</t>
        </r>
        <r>
          <rPr>
            <sz val="10"/>
            <color indexed="81"/>
            <rFont val="Tahoma"/>
            <family val="2"/>
          </rPr>
          <t xml:space="preserve">
SREB average suppressed since not all states have joined report yet.</t>
        </r>
      </text>
    </comment>
    <comment ref="A257" authorId="0">
      <text>
        <r>
          <rPr>
            <b/>
            <sz val="10"/>
            <color indexed="81"/>
            <rFont val="Tahoma"/>
            <family val="2"/>
          </rPr>
          <t>jmarks:</t>
        </r>
        <r>
          <rPr>
            <sz val="10"/>
            <color indexed="81"/>
            <rFont val="Tahoma"/>
            <family val="2"/>
          </rPr>
          <t xml:space="preserve">
SREB average suppressed since not all states have joined report yet.</t>
        </r>
      </text>
    </comment>
    <comment ref="A288" authorId="0">
      <text>
        <r>
          <rPr>
            <b/>
            <sz val="10"/>
            <color indexed="81"/>
            <rFont val="Tahoma"/>
            <family val="2"/>
          </rPr>
          <t>jmarks:</t>
        </r>
        <r>
          <rPr>
            <sz val="10"/>
            <color indexed="81"/>
            <rFont val="Tahoma"/>
            <family val="2"/>
          </rPr>
          <t xml:space="preserve">
SREB average suppressed since not all states have joined report yet.</t>
        </r>
      </text>
    </comment>
    <comment ref="A319" authorId="0">
      <text>
        <r>
          <rPr>
            <b/>
            <sz val="10"/>
            <color indexed="81"/>
            <rFont val="Tahoma"/>
            <family val="2"/>
          </rPr>
          <t>jmarks:</t>
        </r>
        <r>
          <rPr>
            <sz val="10"/>
            <color indexed="81"/>
            <rFont val="Tahoma"/>
            <family val="2"/>
          </rPr>
          <t xml:space="preserve">
SREB average suppressed since not all states have joined report yet.</t>
        </r>
      </text>
    </comment>
    <comment ref="A35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9" authorId="0">
      <text>
        <r>
          <rPr>
            <b/>
            <sz val="10"/>
            <color indexed="81"/>
            <rFont val="Tahoma"/>
            <family val="2"/>
          </rPr>
          <t>jmarks:</t>
        </r>
        <r>
          <rPr>
            <sz val="10"/>
            <color indexed="81"/>
            <rFont val="Tahoma"/>
            <family val="2"/>
          </rPr>
          <t xml:space="preserve">
SREB average suppressed since not all states have joined report yet.</t>
        </r>
      </text>
    </comment>
    <comment ref="A71"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3" authorId="0">
      <text>
        <r>
          <rPr>
            <b/>
            <sz val="10"/>
            <color indexed="81"/>
            <rFont val="Tahoma"/>
            <family val="2"/>
          </rPr>
          <t>jmarks:</t>
        </r>
        <r>
          <rPr>
            <sz val="10"/>
            <color indexed="81"/>
            <rFont val="Tahoma"/>
            <family val="2"/>
          </rPr>
          <t xml:space="preserve">
SREB average suppressed since not all states have joined report yet.</t>
        </r>
      </text>
    </comment>
    <comment ref="A164" authorId="0">
      <text>
        <r>
          <rPr>
            <b/>
            <sz val="10"/>
            <color indexed="81"/>
            <rFont val="Tahoma"/>
            <family val="2"/>
          </rPr>
          <t>jmarks:</t>
        </r>
        <r>
          <rPr>
            <sz val="10"/>
            <color indexed="81"/>
            <rFont val="Tahoma"/>
            <family val="2"/>
          </rPr>
          <t xml:space="preserve">
SREB average suppressed since not all states have joined report yet.</t>
        </r>
      </text>
    </comment>
    <comment ref="A195" authorId="0">
      <text>
        <r>
          <rPr>
            <b/>
            <sz val="10"/>
            <color indexed="81"/>
            <rFont val="Tahoma"/>
            <family val="2"/>
          </rPr>
          <t>jmarks:</t>
        </r>
        <r>
          <rPr>
            <sz val="10"/>
            <color indexed="81"/>
            <rFont val="Tahoma"/>
            <family val="2"/>
          </rPr>
          <t xml:space="preserve">
SREB average suppressed since not all states have joined report yet.</t>
        </r>
      </text>
    </comment>
    <comment ref="A226" authorId="0">
      <text>
        <r>
          <rPr>
            <b/>
            <sz val="10"/>
            <color indexed="81"/>
            <rFont val="Tahoma"/>
            <family val="2"/>
          </rPr>
          <t>jmarks:</t>
        </r>
        <r>
          <rPr>
            <sz val="10"/>
            <color indexed="81"/>
            <rFont val="Tahoma"/>
            <family val="2"/>
          </rPr>
          <t xml:space="preserve">
SREB average suppressed since not all states have joined report yet.</t>
        </r>
      </text>
    </comment>
    <comment ref="A257" authorId="0">
      <text>
        <r>
          <rPr>
            <b/>
            <sz val="10"/>
            <color indexed="81"/>
            <rFont val="Tahoma"/>
            <family val="2"/>
          </rPr>
          <t>jmarks:</t>
        </r>
        <r>
          <rPr>
            <sz val="10"/>
            <color indexed="81"/>
            <rFont val="Tahoma"/>
            <family val="2"/>
          </rPr>
          <t xml:space="preserve">
SREB average suppressed since not all states have joined report yet.</t>
        </r>
      </text>
    </comment>
    <comment ref="A288" authorId="0">
      <text>
        <r>
          <rPr>
            <b/>
            <sz val="10"/>
            <color indexed="81"/>
            <rFont val="Tahoma"/>
            <family val="2"/>
          </rPr>
          <t>jmarks:</t>
        </r>
        <r>
          <rPr>
            <sz val="10"/>
            <color indexed="81"/>
            <rFont val="Tahoma"/>
            <family val="2"/>
          </rPr>
          <t xml:space="preserve">
SREB average suppressed since not all states have joined report yet.</t>
        </r>
      </text>
    </comment>
    <comment ref="A319" authorId="0">
      <text>
        <r>
          <rPr>
            <b/>
            <sz val="10"/>
            <color indexed="81"/>
            <rFont val="Tahoma"/>
            <family val="2"/>
          </rPr>
          <t>jmarks:</t>
        </r>
        <r>
          <rPr>
            <sz val="10"/>
            <color indexed="81"/>
            <rFont val="Tahoma"/>
            <family val="2"/>
          </rPr>
          <t xml:space="preserve">
SREB average suppressed since not all states have joined report yet.</t>
        </r>
      </text>
    </comment>
    <comment ref="A35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authors>
    <author>jmarks</author>
    <author>Alicia A. Diaz</author>
  </authors>
  <commentList>
    <comment ref="A52" authorId="0">
      <text>
        <r>
          <rPr>
            <b/>
            <sz val="10"/>
            <color indexed="81"/>
            <rFont val="Tahoma"/>
            <family val="2"/>
          </rPr>
          <t>jmarks:</t>
        </r>
        <r>
          <rPr>
            <sz val="10"/>
            <color indexed="81"/>
            <rFont val="Tahoma"/>
            <family val="2"/>
          </rPr>
          <t xml:space="preserve">
A.1. represents on AA degrees for Florida</t>
        </r>
      </text>
    </comment>
    <comment ref="F135" authorId="0">
      <text>
        <r>
          <rPr>
            <b/>
            <sz val="10"/>
            <color indexed="81"/>
            <rFont val="Tahoma"/>
            <family val="2"/>
          </rPr>
          <t>jmarks:</t>
        </r>
        <r>
          <rPr>
            <sz val="10"/>
            <color indexed="81"/>
            <rFont val="Tahoma"/>
            <family val="2"/>
          </rPr>
          <t xml:space="preserve">
2008-09 grads removed since no other data reported and their inclusion would throw off the regional averages.</t>
        </r>
      </text>
    </comment>
    <comment ref="Q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U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Y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BM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BQ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BU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CC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CG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CK135" authorId="0">
      <text>
        <r>
          <rPr>
            <b/>
            <sz val="10"/>
            <color indexed="81"/>
            <rFont val="Tahoma"/>
            <family val="2"/>
          </rPr>
          <t>jmarks:</t>
        </r>
        <r>
          <rPr>
            <sz val="10"/>
            <color indexed="81"/>
            <rFont val="Tahoma"/>
            <family val="2"/>
          </rPr>
          <t xml:space="preserve">
Not able to re-run to identify these graduates and compute their averages at this time.</t>
        </r>
      </text>
    </comment>
    <comment ref="DU135" authorId="0">
      <text>
        <r>
          <rPr>
            <b/>
            <sz val="10"/>
            <color indexed="81"/>
            <rFont val="Tahoma"/>
            <family val="2"/>
          </rPr>
          <t>jmarks:</t>
        </r>
        <r>
          <rPr>
            <sz val="10"/>
            <color indexed="81"/>
            <rFont val="Tahoma"/>
            <family val="2"/>
          </rPr>
          <t xml:space="preserve">
these reported figures are suppressed because they include time since enrollment anywhere</t>
        </r>
      </text>
    </comment>
    <comment ref="FQ135" authorId="0">
      <text>
        <r>
          <rPr>
            <b/>
            <sz val="10"/>
            <color indexed="81"/>
            <rFont val="Tahoma"/>
            <family val="2"/>
          </rPr>
          <t>jmarks:</t>
        </r>
        <r>
          <rPr>
            <sz val="10"/>
            <color indexed="81"/>
            <rFont val="Tahoma"/>
            <family val="2"/>
          </rPr>
          <t xml:space="preserve">
Calculated residual.  Not able to re-run to identify these graduates and compute their averages at this time.</t>
        </r>
      </text>
    </comment>
    <comment ref="B220" authorId="0">
      <text>
        <r>
          <rPr>
            <b/>
            <sz val="10"/>
            <color indexed="81"/>
            <rFont val="Tahoma"/>
            <family val="2"/>
          </rPr>
          <t>jmarks:</t>
        </r>
        <r>
          <rPr>
            <sz val="10"/>
            <color indexed="81"/>
            <rFont val="Tahoma"/>
            <family val="2"/>
          </rPr>
          <t xml:space="preserve">
Met the criteria for Two-Year 1 in 2009-10.</t>
        </r>
      </text>
    </comment>
    <comment ref="B222" authorId="0">
      <text>
        <r>
          <rPr>
            <b/>
            <sz val="10"/>
            <color indexed="81"/>
            <rFont val="Tahoma"/>
            <family val="2"/>
          </rPr>
          <t>jmarks:</t>
        </r>
        <r>
          <rPr>
            <sz val="10"/>
            <color indexed="81"/>
            <rFont val="Tahoma"/>
            <family val="2"/>
          </rPr>
          <t xml:space="preserve">
Met the criteria for Two-Year 1 in 2009-10.</t>
        </r>
      </text>
    </comment>
    <comment ref="B224" authorId="1">
      <text>
        <r>
          <rPr>
            <sz val="10"/>
            <color indexed="81"/>
            <rFont val="Tahoma"/>
            <family val="2"/>
          </rPr>
          <t>Met the criteria for SREB 2 Year 1 in 2008-09 and 2009-10.</t>
        </r>
      </text>
    </comment>
    <comment ref="F266" authorId="0">
      <text>
        <r>
          <rPr>
            <b/>
            <sz val="10"/>
            <color indexed="81"/>
            <rFont val="Tahoma"/>
            <family val="2"/>
          </rPr>
          <t>jmarks:</t>
        </r>
        <r>
          <rPr>
            <sz val="10"/>
            <color indexed="81"/>
            <rFont val="Tahoma"/>
            <family val="2"/>
          </rPr>
          <t xml:space="preserve">
2008-09 grads removed since no other data reported and their inclusion would throw off the regional averages.</t>
        </r>
      </text>
    </comment>
    <comment ref="EL266" authorId="0">
      <text>
        <r>
          <rPr>
            <b/>
            <sz val="10"/>
            <color indexed="81"/>
            <rFont val="Tahoma"/>
            <family val="2"/>
          </rPr>
          <t>jmarks:</t>
        </r>
        <r>
          <rPr>
            <sz val="10"/>
            <color indexed="81"/>
            <rFont val="Tahoma"/>
            <family val="2"/>
          </rPr>
          <t xml:space="preserve">
The time to degree for your transfer students is extremely low. Most others are running more like 4 years. Do we need to discuss the criteria?</t>
        </r>
      </text>
    </comment>
    <comment ref="FR280" authorId="0">
      <text>
        <r>
          <rPr>
            <b/>
            <sz val="10"/>
            <color indexed="81"/>
            <rFont val="Tahoma"/>
            <family val="2"/>
          </rPr>
          <t>jmarks:</t>
        </r>
        <r>
          <rPr>
            <sz val="10"/>
            <color indexed="81"/>
            <rFont val="Tahoma"/>
            <family val="2"/>
          </rPr>
          <t xml:space="preserve">
There shouldn't be any negative values!</t>
        </r>
      </text>
    </comment>
  </commentList>
</comments>
</file>

<file path=xl/sharedStrings.xml><?xml version="1.0" encoding="utf-8"?>
<sst xmlns="http://schemas.openxmlformats.org/spreadsheetml/2006/main" count="6522" uniqueCount="1176">
  <si>
    <t>State</t>
  </si>
  <si>
    <t>Institution</t>
  </si>
  <si>
    <t>ID</t>
  </si>
  <si>
    <t>Name</t>
  </si>
  <si>
    <t>Type</t>
  </si>
  <si>
    <t>AW-tot</t>
  </si>
  <si>
    <t>subtot-2maj</t>
  </si>
  <si>
    <t>Undup-num-awards</t>
  </si>
  <si>
    <t>1stT-FT-subtot</t>
  </si>
  <si>
    <t>1stT-subtot</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</si>
  <si>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</si>
  <si>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</si>
  <si>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</si>
  <si>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</si>
  <si>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</si>
  <si>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</si>
  <si>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</si>
  <si>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</si>
  <si>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</si>
  <si>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</si>
  <si>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University of Arkansas at Fort Smith</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</si>
  <si>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</si>
  <si>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</si>
  <si>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</si>
  <si>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</si>
  <si>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</si>
  <si>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</si>
  <si>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</si>
  <si>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</si>
  <si>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</si>
  <si>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</si>
  <si>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</si>
  <si>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</si>
  <si>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</si>
  <si>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</si>
  <si>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</si>
  <si>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</si>
  <si>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</si>
  <si>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</si>
  <si>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</si>
  <si>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</si>
  <si>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</si>
  <si>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</si>
  <si>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NC</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</si>
  <si>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</si>
  <si>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</si>
  <si>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</si>
  <si>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</si>
  <si>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</si>
  <si>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</si>
  <si>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</si>
  <si>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</si>
  <si>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</si>
  <si>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</si>
  <si>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</si>
  <si>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</si>
  <si>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</si>
  <si>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</si>
  <si>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West Virginia University</t>
  </si>
  <si>
    <t xml:space="preserve">Marshall University </t>
  </si>
  <si>
    <t xml:space="preserve">Bluefield State College </t>
  </si>
  <si>
    <t xml:space="preserve">Concord University </t>
  </si>
  <si>
    <t>Fairmont State University</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</si>
  <si>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</si>
  <si>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</si>
  <si>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</si>
  <si>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</si>
  <si>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</si>
  <si>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</si>
  <si>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</si>
  <si>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</si>
  <si>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New River Community &amp; Technical College</t>
  </si>
  <si>
    <t>Potomac State College of West Virginia University</t>
  </si>
  <si>
    <t xml:space="preserve">Southern West Virginia Community &amp; Technical College </t>
  </si>
  <si>
    <t>West Virginia Northern Community College</t>
  </si>
  <si>
    <t>WV</t>
  </si>
  <si>
    <t>GA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</si>
  <si>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</si>
  <si>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</si>
  <si>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</si>
  <si>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</si>
  <si>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</si>
  <si>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</si>
  <si>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</si>
  <si>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</si>
  <si>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</si>
  <si>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</si>
  <si>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</si>
  <si>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</si>
  <si>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</si>
  <si>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</si>
  <si>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</si>
  <si>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</si>
  <si>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</si>
  <si>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</si>
  <si>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</si>
  <si>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</si>
  <si>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</si>
  <si>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</si>
  <si>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</si>
  <si>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Georgia Highlands College</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</si>
  <si>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</si>
  <si>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</si>
  <si>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</si>
  <si>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</si>
  <si>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</si>
  <si>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</si>
  <si>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</si>
  <si>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FL</t>
  </si>
  <si>
    <t xml:space="preserve">Florida State University </t>
  </si>
  <si>
    <t xml:space="preserve">University of Central Florida </t>
  </si>
  <si>
    <t>University of Florida</t>
  </si>
  <si>
    <t xml:space="preserve">University of South Florida </t>
  </si>
  <si>
    <t xml:space="preserve">Florida Atlantic University </t>
  </si>
  <si>
    <t>Florida International University</t>
  </si>
  <si>
    <t xml:space="preserve">Florida Agricultural &amp; Mechanical University </t>
  </si>
  <si>
    <t>University of North Florida</t>
  </si>
  <si>
    <t>University of West Florida</t>
  </si>
  <si>
    <t>Florida Gulf Coast University</t>
  </si>
  <si>
    <t>New College of Florida</t>
  </si>
  <si>
    <t>TN</t>
  </si>
  <si>
    <t>OK</t>
  </si>
  <si>
    <t>Distribution of Bachelor's Degree Graduates</t>
  </si>
  <si>
    <t>check figs</t>
  </si>
  <si>
    <t>Sub-Total</t>
  </si>
  <si>
    <t>All</t>
  </si>
  <si>
    <t>Distribution of Associate's Degree Graduates</t>
  </si>
  <si>
    <t>av-TTA-1stT-FT</t>
  </si>
  <si>
    <t>av-CTA-1stT-FT</t>
  </si>
  <si>
    <t>1stT-PT-subtot</t>
  </si>
  <si>
    <t>av-TTA-1stT-PT</t>
  </si>
  <si>
    <t>av-CTA-1stT-PT</t>
  </si>
  <si>
    <t>1stT-UNK-subtot</t>
  </si>
  <si>
    <t>av-TTA-1stT-UNK</t>
  </si>
  <si>
    <t>av-CTA-1stT-UNK</t>
  </si>
  <si>
    <t>1stT-wtd-av-TTA</t>
  </si>
  <si>
    <t>1stT-TTA*</t>
  </si>
  <si>
    <t>1stT-wtd-av-CTA</t>
  </si>
  <si>
    <t>1stT-CTA*</t>
  </si>
  <si>
    <t>TRF-FT-subtot</t>
  </si>
  <si>
    <t>av-TTA-TRF-FT</t>
  </si>
  <si>
    <t>av-CTA-TRF-FT</t>
  </si>
  <si>
    <t>TRF-PT-subtot</t>
  </si>
  <si>
    <t>av-TTA-TRF-PT</t>
  </si>
  <si>
    <t>av-CTA-TRF-PT</t>
  </si>
  <si>
    <t>TRF-UNK-subtot</t>
  </si>
  <si>
    <t>av-TTA-TRF-UNK</t>
  </si>
  <si>
    <t>av-CTA-TRF-UNK</t>
  </si>
  <si>
    <t>TRF-subtot</t>
  </si>
  <si>
    <t>TRF-wtd-av-TTA</t>
  </si>
  <si>
    <t>TRF-TTA*</t>
  </si>
  <si>
    <t>TRF-wtd-av-CTA</t>
  </si>
  <si>
    <t>TRF-CTA*</t>
  </si>
  <si>
    <t>UNK-subtot</t>
  </si>
  <si>
    <t>av-TTA-UNK</t>
  </si>
  <si>
    <t>av-CTA-UNK</t>
  </si>
  <si>
    <t>Data</t>
  </si>
  <si>
    <t>KY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</si>
  <si>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</si>
  <si>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</si>
  <si>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</si>
  <si>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</si>
  <si>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</si>
  <si>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</si>
  <si>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</si>
  <si>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</si>
  <si>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</si>
  <si>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</si>
  <si>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</si>
  <si>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</si>
  <si>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</si>
  <si>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</si>
  <si>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</si>
  <si>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</si>
  <si>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</si>
  <si>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</si>
  <si>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</si>
  <si>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</si>
  <si>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</si>
  <si>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</si>
  <si>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</si>
  <si>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</si>
  <si>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</si>
  <si>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</si>
  <si>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</si>
  <si>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</si>
  <si>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</si>
  <si>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</si>
  <si>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</si>
  <si>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</si>
  <si>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</si>
  <si>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</si>
  <si>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</si>
  <si>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</si>
  <si>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</si>
  <si>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</si>
  <si>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</si>
  <si>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</si>
  <si>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</si>
  <si>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</si>
  <si>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</si>
  <si>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</si>
  <si>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</si>
  <si>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</si>
  <si>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Asheville-Buncombe Technical Community College</t>
  </si>
  <si>
    <t>Cape Fear Community College</t>
  </si>
  <si>
    <t>Catawba Valley Community College</t>
  </si>
  <si>
    <t>Central Carolina Commuity College</t>
  </si>
  <si>
    <t xml:space="preserve">Central Piedmont Community College </t>
  </si>
  <si>
    <t>Durham Technical Community College</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</si>
  <si>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</si>
  <si>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</si>
  <si>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</si>
  <si>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</si>
  <si>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</si>
  <si>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</si>
  <si>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</si>
  <si>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</si>
  <si>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</si>
  <si>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</si>
  <si>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</si>
  <si>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</si>
  <si>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</si>
  <si>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</si>
  <si>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</si>
  <si>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</si>
  <si>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</si>
  <si>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</si>
  <si>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</si>
  <si>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</si>
  <si>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</si>
  <si>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</si>
  <si>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</si>
  <si>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</si>
  <si>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</si>
  <si>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</si>
  <si>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</si>
  <si>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</si>
  <si>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</si>
  <si>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</si>
  <si>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</si>
  <si>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</si>
  <si>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</si>
  <si>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</si>
  <si>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</si>
  <si>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</si>
  <si>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</si>
  <si>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</si>
  <si>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</si>
  <si>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</si>
  <si>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</si>
  <si>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</si>
  <si>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</si>
  <si>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</si>
  <si>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</si>
  <si>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</si>
  <si>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</si>
  <si>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</si>
  <si>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</si>
  <si>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</si>
  <si>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</si>
  <si>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</si>
  <si>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Check Figs</t>
  </si>
  <si>
    <t>Type2</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</si>
  <si>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</si>
  <si>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</si>
  <si>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</si>
  <si>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</si>
  <si>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</si>
  <si>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</si>
  <si>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</si>
  <si>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</si>
  <si>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</si>
  <si>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</si>
  <si>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</si>
  <si>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</si>
  <si>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</si>
  <si>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</si>
  <si>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</si>
  <si>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</si>
  <si>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</si>
  <si>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Unknown</t>
  </si>
  <si>
    <t>AL</t>
  </si>
  <si>
    <t>DE</t>
  </si>
  <si>
    <t>MD</t>
  </si>
  <si>
    <t>MS</t>
  </si>
  <si>
    <t>SC</t>
  </si>
  <si>
    <t>TX</t>
  </si>
  <si>
    <t>VA</t>
  </si>
  <si>
    <t>1stT-FT-TTA*</t>
  </si>
  <si>
    <t>1stT-PT-TTA*</t>
  </si>
  <si>
    <t>1stT-UNK-TTA*</t>
  </si>
  <si>
    <t>1stT-UNK-CTA*</t>
  </si>
  <si>
    <t>TRF-FT-TTA*</t>
  </si>
  <si>
    <t>TRF-PT-TTA*</t>
  </si>
  <si>
    <t>TRF-PT-CTA*</t>
  </si>
  <si>
    <t>TRF-FT-CTA*</t>
  </si>
  <si>
    <t>TRF-UNK-TTA*</t>
  </si>
  <si>
    <t>TRF-UNK-CTA*</t>
  </si>
  <si>
    <t>UNK-TTA*</t>
  </si>
  <si>
    <t>UNK-CTA*</t>
  </si>
  <si>
    <t xml:space="preserve"> Av1stT-FT-TTA</t>
  </si>
  <si>
    <t>Total  Av1stT-FT-TTA</t>
  </si>
  <si>
    <t xml:space="preserve"> Av1stT-PT-TTA</t>
  </si>
  <si>
    <t>Total  Av1stT-PT-TTA</t>
  </si>
  <si>
    <t xml:space="preserve"> Av1stT-UNK-TTA</t>
  </si>
  <si>
    <t>Total  Av1stT-UNK-TTA</t>
  </si>
  <si>
    <t xml:space="preserve"> Av1stT-TTA</t>
  </si>
  <si>
    <t>Total  Av1stT-TTA</t>
  </si>
  <si>
    <t xml:space="preserve"> AvTRF-FT-TTA</t>
  </si>
  <si>
    <t>Total  AvTRF-FT-TTA</t>
  </si>
  <si>
    <t xml:space="preserve"> AvTRF-PT-TTA</t>
  </si>
  <si>
    <t>Total  AvTRF-PT-TTA</t>
  </si>
  <si>
    <t xml:space="preserve"> AvTRF-UNK-TTA</t>
  </si>
  <si>
    <t>Total  AvTRF-UNK-TTA</t>
  </si>
  <si>
    <t xml:space="preserve"> AvTRF-TTA</t>
  </si>
  <si>
    <t>Total  AvTRF-TTA</t>
  </si>
  <si>
    <t xml:space="preserve"> Undup-num-awards</t>
  </si>
  <si>
    <t>Total  Undup-num-awards</t>
  </si>
  <si>
    <t xml:space="preserve"> 1stT-FT-subtot</t>
  </si>
  <si>
    <t>Total  1stT-FT-subtot</t>
  </si>
  <si>
    <t xml:space="preserve"> 1stT-PT-subtot</t>
  </si>
  <si>
    <t>Total  1stT-PT-subtot</t>
  </si>
  <si>
    <t xml:space="preserve"> 1stT-UNK-subtot</t>
  </si>
  <si>
    <t>Total  1stT-UNK-subtot</t>
  </si>
  <si>
    <t xml:space="preserve"> TRF-FT-subtot</t>
  </si>
  <si>
    <t>Total  TRF-FT-subtot</t>
  </si>
  <si>
    <t xml:space="preserve"> TRF-PT-subtot</t>
  </si>
  <si>
    <t>Total  TRF-PT-subtot</t>
  </si>
  <si>
    <t xml:space="preserve"> TRF-UNK-subtot</t>
  </si>
  <si>
    <t>Total  TRF-UNK-subtot</t>
  </si>
  <si>
    <t xml:space="preserve"> UNK-subtot</t>
  </si>
  <si>
    <t>Total  UNK-subtot</t>
  </si>
  <si>
    <t xml:space="preserve"> AvUNK-TTA</t>
  </si>
  <si>
    <t>Total  AvUNK-TTA</t>
  </si>
  <si>
    <t>E. All Full-Time Graduates Summary</t>
  </si>
  <si>
    <t>F. All Part Time Graduates Summary</t>
  </si>
  <si>
    <t>FT-subtot</t>
  </si>
  <si>
    <t>PT-subtot</t>
  </si>
  <si>
    <t>FT-TTA*</t>
  </si>
  <si>
    <t>FT-CTA*</t>
  </si>
  <si>
    <t>PT-TTA*</t>
  </si>
  <si>
    <t>PT-CTA*</t>
  </si>
  <si>
    <t>TTA*</t>
  </si>
  <si>
    <t>CTA*</t>
  </si>
  <si>
    <t>subtot</t>
  </si>
  <si>
    <t xml:space="preserve"> Av FT-TTA</t>
  </si>
  <si>
    <t>Total  Av FT-TTA</t>
  </si>
  <si>
    <t xml:space="preserve"> Av PT-TTA</t>
  </si>
  <si>
    <t>Total  Av PT-TTA</t>
  </si>
  <si>
    <t>1stT-FT-CTA*</t>
  </si>
  <si>
    <t>1stT-PT-CTA*</t>
  </si>
  <si>
    <t xml:space="preserve"> Av1stT-FT-CTA</t>
  </si>
  <si>
    <t>Total  Av1stT-FT-CTA</t>
  </si>
  <si>
    <t xml:space="preserve"> Av1stT-PT-CTA</t>
  </si>
  <si>
    <t>Total  Av1stT-PT-CTA</t>
  </si>
  <si>
    <t xml:space="preserve"> Av1stT-UNK-CTA</t>
  </si>
  <si>
    <t>Total  Av1stT-UNK-CTA</t>
  </si>
  <si>
    <t xml:space="preserve"> Av1stT-CTA</t>
  </si>
  <si>
    <t>Total  Av1stT-CTA</t>
  </si>
  <si>
    <t xml:space="preserve"> AvTRF-FT-CTA</t>
  </si>
  <si>
    <t>Total  AvTRF-FT-CTA</t>
  </si>
  <si>
    <t xml:space="preserve"> AvTRF-PT-CTA</t>
  </si>
  <si>
    <t>Total  AvTRF-PT-CTA</t>
  </si>
  <si>
    <t xml:space="preserve"> AvTRF-UNK-CTA</t>
  </si>
  <si>
    <t>Total  AvTRF-UNK-CTA</t>
  </si>
  <si>
    <t xml:space="preserve"> AvTRF-CTA</t>
  </si>
  <si>
    <t>Total  AvTRF-CTA</t>
  </si>
  <si>
    <t xml:space="preserve"> Av FT-CTA</t>
  </si>
  <si>
    <t>Total  Av FT-CTA</t>
  </si>
  <si>
    <t xml:space="preserve"> Av PT-CTA</t>
  </si>
  <si>
    <t>Total  Av PT-CTA</t>
  </si>
  <si>
    <t xml:space="preserve"> Av UNK-CTA</t>
  </si>
  <si>
    <t>Total  Av UNK-CTA</t>
  </si>
  <si>
    <t xml:space="preserve">College of Coastal Georgia </t>
  </si>
  <si>
    <t>North Carolina A&amp;T State University</t>
  </si>
  <si>
    <t>West Liberty University</t>
  </si>
  <si>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</si>
  <si>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</si>
  <si>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</si>
  <si>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</si>
  <si>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</si>
  <si>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</si>
  <si>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</si>
  <si>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</si>
  <si>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FTPT-subtot</t>
  </si>
  <si>
    <t>FTPT-TTA*</t>
  </si>
  <si>
    <t>FTPT-CTA*</t>
  </si>
  <si>
    <t xml:space="preserve"> Av FTPT-TTA</t>
  </si>
  <si>
    <t>Total  Av FTPT-TTA</t>
  </si>
  <si>
    <t xml:space="preserve"> </t>
  </si>
  <si>
    <t>Full-Time*</t>
  </si>
  <si>
    <t>Part-Time*</t>
  </si>
  <si>
    <t>Percent Distribution of Bachelor's Degree Graduates</t>
  </si>
  <si>
    <t>*When first enrolled at graduating college.</t>
  </si>
  <si>
    <t>Unknown Whether Full-Time or Part-Time</t>
  </si>
  <si>
    <t>Full-Time* Sub-Total</t>
  </si>
  <si>
    <t>Part-Time* Sub-Total</t>
  </si>
  <si>
    <t>1stT-FT-subtot2</t>
  </si>
  <si>
    <t>1stT-PT-subtot2</t>
  </si>
  <si>
    <t>1stT-UNK-subtot2</t>
  </si>
  <si>
    <t>TRF-FT-subtot2</t>
  </si>
  <si>
    <t>TRF-PT-subtot2</t>
  </si>
  <si>
    <t>TRF-UNK-subtot2</t>
  </si>
  <si>
    <t>UNK-subtot2</t>
  </si>
  <si>
    <t>FTPT-subtot2</t>
  </si>
  <si>
    <t>PT-subtot2</t>
  </si>
  <si>
    <t>FT-subtot2</t>
  </si>
  <si>
    <t>subtot2</t>
  </si>
  <si>
    <t>1stT-subtot2</t>
  </si>
  <si>
    <t>TRF-subtot2</t>
  </si>
  <si>
    <t xml:space="preserve">Average Credits Attempted at College Awarding Bachelor's Degree </t>
  </si>
  <si>
    <t xml:space="preserve">Average Credits Attempted at College Awarding Associate's Degree </t>
  </si>
  <si>
    <t xml:space="preserve">Chipola College </t>
  </si>
  <si>
    <t xml:space="preserve">Miami Dade College </t>
  </si>
  <si>
    <t>Northwest Florida State College</t>
  </si>
  <si>
    <t xml:space="preserve">St. Petersburg College </t>
  </si>
  <si>
    <t xml:space="preserve">Hillsborough Community College </t>
  </si>
  <si>
    <t xml:space="preserve">Pasco-Hernando Community College </t>
  </si>
  <si>
    <t xml:space="preserve">Tallahassee Community College </t>
  </si>
  <si>
    <t xml:space="preserve">Valencia Community College </t>
  </si>
  <si>
    <t xml:space="preserve">Gulf Coast Community College </t>
  </si>
  <si>
    <t xml:space="preserve">Lake City Community College </t>
  </si>
  <si>
    <t xml:space="preserve">Lake-Sumter Community College </t>
  </si>
  <si>
    <t xml:space="preserve">South Florida Community College </t>
  </si>
  <si>
    <t xml:space="preserve">St. Johns River Community College </t>
  </si>
  <si>
    <t xml:space="preserve">Florida Keys Community College </t>
  </si>
  <si>
    <t xml:space="preserve">North Florida Community College </t>
  </si>
  <si>
    <t>Florida**</t>
  </si>
  <si>
    <t>** Represents AA degrees only -- 73 percent of their total associate's degrees.</t>
  </si>
  <si>
    <t xml:space="preserve"> Av FTPT-cTA</t>
  </si>
  <si>
    <t>Total  Av FTPT-cTA</t>
  </si>
  <si>
    <t xml:space="preserve">Average Years to Degree at College Awarding Bachelor's Degree </t>
  </si>
  <si>
    <t xml:space="preserve">Average Years to Degree at College Awarding Associate's Degree </t>
  </si>
  <si>
    <t>Number</t>
  </si>
  <si>
    <t>Four-Year</t>
  </si>
  <si>
    <t>Four-Year Total</t>
  </si>
  <si>
    <t>Two-Year</t>
  </si>
  <si>
    <t>Two-Year Total</t>
  </si>
  <si>
    <t>Average Years to Degree at College Awarding Degree or Certificate</t>
  </si>
  <si>
    <t>Average Credits Attempted at College Awarding Degree or Certificate</t>
  </si>
  <si>
    <t>Percent Distribution of Degree or Certificate Graduates</t>
  </si>
  <si>
    <t>H. All Status Unkown Graduates Summary</t>
  </si>
  <si>
    <t>I. All Graduates Summary</t>
  </si>
  <si>
    <t>FTIC Sub-totals</t>
  </si>
  <si>
    <t>Category</t>
  </si>
  <si>
    <t>HS1stT-FT-subtot</t>
  </si>
  <si>
    <t>HS1stT-FT-subtot2</t>
  </si>
  <si>
    <t>HSav-TTA-1stT-FT</t>
  </si>
  <si>
    <t>HS1stT-FT-TTA*</t>
  </si>
  <si>
    <t>HSav-CTA-1stT-FT</t>
  </si>
  <si>
    <t>HS1stT-FT-CTA*</t>
  </si>
  <si>
    <t>HS1stT-PT-subtot</t>
  </si>
  <si>
    <t>HS1stT-PT-subtot2</t>
  </si>
  <si>
    <t>HSav-TTA-1stT-PT</t>
  </si>
  <si>
    <t>HS1stT-PT-TTA*</t>
  </si>
  <si>
    <t>HSav-CTA-1stT-PT</t>
  </si>
  <si>
    <t>HS1stT-PT-CTA*</t>
  </si>
  <si>
    <t>HS1stT-UNK-subtot</t>
  </si>
  <si>
    <t>HS1stT-UNK-subtot2</t>
  </si>
  <si>
    <t>HSav-TTA-1stT-UNK</t>
  </si>
  <si>
    <t>HS1stT-UNK-TTA*</t>
  </si>
  <si>
    <t>HSav-CTA-1stT-UNK</t>
  </si>
  <si>
    <t>HS1stT-UNK-CTA*</t>
  </si>
  <si>
    <t>HS1stT-subtot</t>
  </si>
  <si>
    <t>HS1stT-subtot2</t>
  </si>
  <si>
    <t>HS1stT-wtd-av-TTA</t>
  </si>
  <si>
    <t>HS1stT-TTA*</t>
  </si>
  <si>
    <t>HS1stT-wtd-av-CTA</t>
  </si>
  <si>
    <t>HS1stT-CTA*</t>
  </si>
  <si>
    <t>FTIC-TTAsub-tot</t>
  </si>
  <si>
    <t>FTIC-TTAsub-tot2</t>
  </si>
  <si>
    <t>FTIC-wtd-av-TTA</t>
  </si>
  <si>
    <t>FTIC-TTA*</t>
  </si>
  <si>
    <t>FTIC-wtd-av-CTA</t>
  </si>
  <si>
    <t>FTIC-CTA*</t>
  </si>
  <si>
    <t xml:space="preserve">Brevard Community College </t>
  </si>
  <si>
    <t xml:space="preserve">Edison State College </t>
  </si>
  <si>
    <t>State College of Florida, Manatee-Sarasota</t>
  </si>
  <si>
    <t>Georgia Gwinnett College</t>
  </si>
  <si>
    <t>Bridgemont Community &amp; Technical College</t>
  </si>
  <si>
    <t>Kanawha Valley Community &amp; Technical College</t>
  </si>
  <si>
    <t xml:space="preserve"> HS1stT-FT-subtot</t>
  </si>
  <si>
    <t>Total  HS1stT-FT-subtot</t>
  </si>
  <si>
    <t xml:space="preserve"> HS1stT-PT-subtot</t>
  </si>
  <si>
    <t>Total  HS1stT-PT-subtot</t>
  </si>
  <si>
    <t xml:space="preserve"> HS1stT-UNK-subtot</t>
  </si>
  <si>
    <t>Total  HS1stT-UNK-subtot</t>
  </si>
  <si>
    <t xml:space="preserve"> AvHS1stT-FT-TTA</t>
  </si>
  <si>
    <t>Total  AvHS1stT-FT-TTA</t>
  </si>
  <si>
    <t xml:space="preserve"> AvHS1stT-PT-TTA</t>
  </si>
  <si>
    <t>Total  AvHS1stT-PT-TTA</t>
  </si>
  <si>
    <t xml:space="preserve"> AvHS1stT-UNK-TTA</t>
  </si>
  <si>
    <t>Total  AvHS1stT-UNK-TTA</t>
  </si>
  <si>
    <t xml:space="preserve"> AvHS1stT-TTA</t>
  </si>
  <si>
    <t>Total  AvHS1stT-TTA</t>
  </si>
  <si>
    <t xml:space="preserve"> AvHS1stT-FT-CTA</t>
  </si>
  <si>
    <t>Total  AvHS1stT-FT-CTA</t>
  </si>
  <si>
    <t xml:space="preserve"> AvHS1stT-PT-CTA</t>
  </si>
  <si>
    <t>Total  AvHS1stT-PT-CTA</t>
  </si>
  <si>
    <t xml:space="preserve"> AvHS1stT-UNK-CTA</t>
  </si>
  <si>
    <t>Total  AvHS1stT-UNK-CTA</t>
  </si>
  <si>
    <t xml:space="preserve"> AvHS1stT-CTA</t>
  </si>
  <si>
    <t>Total  AvHS1stT-CTA</t>
  </si>
  <si>
    <t>Difference between transfer student and first time student with no credits while in HS</t>
  </si>
  <si>
    <t>Public Four-Year Colleges and Universities, 2008-09</t>
  </si>
  <si>
    <t>Public Four-Year 1 Colleges and Universities, 2008-09</t>
  </si>
  <si>
    <t>Public Four-Year 2 Colleges and Universities, 2008-09</t>
  </si>
  <si>
    <t>Public Four-Year 3 Colleges and Universities, 2008-09</t>
  </si>
  <si>
    <t>Public Four-Year 4 Colleges and Universities, 2008-09</t>
  </si>
  <si>
    <t>Public Four-Year 5 Colleges and Universities, 2008-09</t>
  </si>
  <si>
    <t>Public Four-Year 6 Colleges and Universities, 2008-09</t>
  </si>
  <si>
    <t>Public Two-Year Colleges, 2008-09</t>
  </si>
  <si>
    <t>Public Two-Year Colleges with Bachelor's, 2008-09</t>
  </si>
  <si>
    <t>Public Two-Year 1 Colleges, 2008-09</t>
  </si>
  <si>
    <t>Public Two-Year 2 Colleges, 2008-09</t>
  </si>
  <si>
    <t>Public Two-Year 3 Colleges, 2008-09</t>
  </si>
  <si>
    <t>Public Two-Year with Bachelor's, 2008-09</t>
  </si>
  <si>
    <t>Public Two-Year 1, 2008-09</t>
  </si>
  <si>
    <t>Public Two-Year 2, 2008-09</t>
  </si>
  <si>
    <t>Public Two-Year 3, 2008-09</t>
  </si>
  <si>
    <t xml:space="preserve">George Mason University </t>
  </si>
  <si>
    <t>University of Virginia</t>
  </si>
  <si>
    <t xml:space="preserve">Virginia Tech </t>
  </si>
  <si>
    <t>College of William &amp; Mary</t>
  </si>
  <si>
    <t xml:space="preserve">Old Dominion University </t>
  </si>
  <si>
    <t>Virginia Commonwealth University</t>
  </si>
  <si>
    <t>James Madison University</t>
  </si>
  <si>
    <t>Radford University</t>
  </si>
  <si>
    <t>Christopher Newport University</t>
  </si>
  <si>
    <t xml:space="preserve">Norfolk State University </t>
  </si>
  <si>
    <t xml:space="preserve">Virginia State University </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</si>
  <si>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</si>
  <si>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</si>
  <si>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</si>
  <si>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</si>
  <si>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</si>
  <si>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</si>
  <si>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</si>
  <si>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</si>
  <si>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</si>
  <si>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</si>
  <si>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</si>
  <si>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</si>
  <si>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</si>
  <si>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</si>
  <si>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</si>
  <si>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</si>
  <si>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</si>
  <si>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</si>
  <si>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</si>
  <si>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</si>
  <si>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</si>
  <si>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</si>
  <si>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</si>
  <si>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</si>
  <si>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</si>
  <si>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Virginia Highlands Community College </t>
  </si>
  <si>
    <t xml:space="preserve">Wytheville Community College </t>
  </si>
  <si>
    <t>Calculated
Subtot of Graduates for TTA</t>
  </si>
  <si>
    <t>Calculated
Subtot of Graduates for CTA</t>
  </si>
  <si>
    <t>Calculated
Weighted average TTA</t>
  </si>
  <si>
    <t>Calculated
TTA Product</t>
  </si>
  <si>
    <t>Calculated
Weighted Average CH</t>
  </si>
  <si>
    <t>Calculated
CH Product</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</si>
  <si>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</si>
  <si>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</si>
  <si>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</si>
  <si>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</si>
  <si>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</si>
  <si>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</si>
  <si>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</si>
  <si>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</si>
  <si>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</si>
  <si>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</si>
  <si>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</si>
  <si>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</si>
  <si>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</si>
  <si>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</si>
  <si>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</si>
  <si>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</si>
  <si>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</si>
  <si>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</si>
  <si>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</si>
  <si>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</si>
  <si>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</si>
  <si>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</si>
  <si>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</si>
  <si>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San Antonio</t>
  </si>
  <si>
    <t>University of Texas at Tyler</t>
  </si>
  <si>
    <t>University of Texas-Pan American</t>
  </si>
  <si>
    <t>West Texas A&amp;M University</t>
  </si>
  <si>
    <t>Texas A&amp;M International University</t>
  </si>
  <si>
    <t>Texas A&amp;M -Texarkana</t>
  </si>
  <si>
    <t>University of Texas at Brownsville</t>
  </si>
  <si>
    <t>University of Texas of the Permian Basin</t>
  </si>
  <si>
    <t>Sul Ross State University-Rio Grande College</t>
  </si>
  <si>
    <t>228501B</t>
  </si>
  <si>
    <t>University of Houston-Downtown</t>
  </si>
  <si>
    <t>University of Houston-Victoria</t>
  </si>
  <si>
    <t>Texas A&amp;M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</si>
  <si>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</si>
  <si>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</si>
  <si>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</si>
  <si>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</si>
  <si>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</si>
  <si>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</si>
  <si>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</si>
  <si>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</si>
  <si>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</si>
  <si>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</si>
  <si>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</si>
  <si>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</si>
  <si>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 xml:space="preserve">Navarro College </t>
  </si>
  <si>
    <t>North Lake College (DCCCD)</t>
  </si>
  <si>
    <t>Northwest Vista College (ACCD)</t>
  </si>
  <si>
    <t>Palo Alto College (ACCD)</t>
  </si>
  <si>
    <t>Richland College (DCCCD)</t>
  </si>
  <si>
    <t>San Antonio College (ACCD)</t>
  </si>
  <si>
    <t>San Jacinto College</t>
  </si>
  <si>
    <t xml:space="preserve">South Plains College </t>
  </si>
  <si>
    <t>South Texas College</t>
  </si>
  <si>
    <t>St. Philip's College (ACCD)</t>
  </si>
  <si>
    <t>Tarrant County College</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</si>
  <si>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</si>
  <si>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</si>
  <si>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</si>
  <si>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</si>
  <si>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</si>
  <si>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</si>
  <si>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</si>
  <si>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</si>
  <si>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College of the Mainland</t>
  </si>
  <si>
    <t>El Centro College  (DCCCD)</t>
  </si>
  <si>
    <t xml:space="preserve">Grayson County College </t>
  </si>
  <si>
    <t>Hill College</t>
  </si>
  <si>
    <t>Howard College (HCJCD)</t>
  </si>
  <si>
    <t xml:space="preserve">Kilgore College </t>
  </si>
  <si>
    <t>Lamar Institute of Technology</t>
  </si>
  <si>
    <t xml:space="preserve">Lee College </t>
  </si>
  <si>
    <t xml:space="preserve">Midland College </t>
  </si>
  <si>
    <t>Mountain View College  (DCCCD)</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</si>
  <si>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</si>
  <si>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</si>
  <si>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</si>
  <si>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</si>
  <si>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</si>
  <si>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</si>
  <si>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</si>
  <si>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</si>
  <si>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</si>
  <si>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</si>
  <si>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</si>
  <si>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</si>
  <si>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</si>
  <si>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</si>
  <si>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</si>
  <si>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</si>
  <si>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</si>
  <si>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</si>
  <si>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</si>
  <si>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</si>
  <si>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</si>
  <si>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</si>
  <si>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</si>
  <si>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</si>
  <si>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</si>
  <si>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</si>
  <si>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Lone Star College System District</t>
  </si>
  <si>
    <t>B. Who Were First Time in College (FTIC) Freshmen at the Awarding Institution</t>
  </si>
  <si>
    <t>Unknown Whether First-Time or Transfer</t>
  </si>
  <si>
    <t xml:space="preserve">Were First-Time in College Students at Awarding College </t>
  </si>
  <si>
    <t>Were Transfer Students at Awarding College</t>
  </si>
  <si>
    <t>University of Memphis</t>
  </si>
  <si>
    <t>University of Tennessee, Knoxville</t>
  </si>
  <si>
    <t xml:space="preserve">East Tennessee State University </t>
  </si>
  <si>
    <t xml:space="preserve">Middle Tennessee State University </t>
  </si>
  <si>
    <t xml:space="preserve">Tennessee State University </t>
  </si>
  <si>
    <t xml:space="preserve">Tennessee Technological University </t>
  </si>
  <si>
    <t>University of Tennessee at Chattanooga</t>
  </si>
  <si>
    <t xml:space="preserve">Austin Peay State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</si>
  <si>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</si>
  <si>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</si>
  <si>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</si>
  <si>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</si>
  <si>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</si>
  <si>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</si>
  <si>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</si>
  <si>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</si>
  <si>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</si>
  <si>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</si>
  <si>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</si>
  <si>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</si>
  <si>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</si>
  <si>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</si>
  <si>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Percent Distribution of Associate's Degree Graduates</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</si>
  <si>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</si>
  <si>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</si>
  <si>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</si>
  <si>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</si>
  <si>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</si>
  <si>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</si>
  <si>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</si>
  <si>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</si>
  <si>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</si>
  <si>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</si>
  <si>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</si>
  <si>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</si>
  <si>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</si>
  <si>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</si>
  <si>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</si>
  <si>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</si>
  <si>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</si>
  <si>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</si>
  <si>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</si>
  <si>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</si>
  <si>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</si>
  <si>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</si>
  <si>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</si>
  <si>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</si>
  <si>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</si>
  <si>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</si>
  <si>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</si>
  <si>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</si>
  <si>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</si>
  <si>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</si>
  <si>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</si>
  <si>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</si>
  <si>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</si>
  <si>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</si>
  <si>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</si>
  <si>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</si>
  <si>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t>
  </si>
  <si>
    <t>1. And had a record of enrollment for college credits while in high school (e.g dual enrolled, early college, etc.)</t>
  </si>
  <si>
    <t>2. And had no record of enrollment for college credits while in high school (e.g dual enrolled, early college, etc.)</t>
  </si>
  <si>
    <t>And had a record of enrollment for college credits while in high school (dual enrolled, early college, etc.)</t>
  </si>
  <si>
    <t>Un- 
known</t>
  </si>
  <si>
    <t>And had no record of enrollment for college credits while in high school</t>
  </si>
  <si>
    <r>
      <rPr>
        <vertAlign val="superscript"/>
        <sz val="8"/>
        <rFont val="Arial"/>
        <family val="2"/>
      </rPr>
      <t>1</t>
    </r>
    <r>
      <rPr>
        <sz val="8"/>
        <rFont val="Arial"/>
        <family val="2"/>
      </rPr>
      <t>Not able to re-run to identify those graduates who first enrolled as high school students or compute their averages at this time.</t>
    </r>
  </si>
  <si>
    <r>
      <rPr>
        <vertAlign val="superscript"/>
        <sz val="8"/>
        <rFont val="Arial"/>
        <family val="2"/>
      </rPr>
      <t>1</t>
    </r>
    <r>
      <rPr>
        <sz val="8"/>
        <rFont val="Arial"/>
        <family val="2"/>
      </rPr>
      <t>Not able to re-run to identify these graduates who first enrolled as high school students or compute their averages at this time.</t>
    </r>
  </si>
  <si>
    <t>C. Who Transferred to the Awarding Institution (not FTIC at institution awarding degree)</t>
  </si>
  <si>
    <t>G. All Full- &amp; Part-Time Graduates Combined Summary</t>
  </si>
  <si>
    <t>University of Maryland College Park</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</si>
  <si>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</si>
  <si>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</si>
  <si>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</si>
  <si>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</si>
  <si>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</si>
  <si>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</si>
  <si>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</si>
  <si>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</si>
  <si>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</si>
  <si>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</si>
  <si>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</si>
  <si>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 (all campuses)</t>
  </si>
  <si>
    <t>Montgomery College (all campuses)</t>
  </si>
  <si>
    <t xml:space="preserve">Prince George's Community College </t>
  </si>
  <si>
    <t>Allegany College of Maryland</t>
  </si>
  <si>
    <t>Baltimore City Community College</t>
  </si>
  <si>
    <t>College of Southern Maryland</t>
  </si>
  <si>
    <t xml:space="preserve">Frederick Community College </t>
  </si>
  <si>
    <t xml:space="preserve">Hagerstown Community College </t>
  </si>
  <si>
    <t xml:space="preserve">Harford Community College </t>
  </si>
  <si>
    <t xml:space="preserve">Howard Community College </t>
  </si>
  <si>
    <t>Carroll Community College</t>
  </si>
  <si>
    <t xml:space="preserve">Cecil Community College </t>
  </si>
  <si>
    <t xml:space="preserve">Chesapeake College </t>
  </si>
  <si>
    <t xml:space="preserve">Garrett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</si>
  <si>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</si>
  <si>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</si>
  <si>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</si>
  <si>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</si>
  <si>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</si>
  <si>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</si>
  <si>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</si>
  <si>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</si>
  <si>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</si>
  <si>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</si>
  <si>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</si>
  <si>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</si>
  <si>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</si>
  <si>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</si>
  <si>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</si>
  <si>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</si>
  <si>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</si>
  <si>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</si>
  <si>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</si>
  <si>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</si>
  <si>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</si>
  <si>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</si>
  <si>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</si>
  <si>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</si>
  <si>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</si>
  <si>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</si>
  <si>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</si>
  <si>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</si>
  <si>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</si>
  <si>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</si>
  <si>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</si>
  <si>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</si>
  <si>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</si>
  <si>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</si>
  <si>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</si>
  <si>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</si>
  <si>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</si>
  <si>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</si>
  <si>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</si>
  <si>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</si>
  <si>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</si>
  <si>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</si>
  <si>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</si>
  <si>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</si>
  <si>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</si>
  <si>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</si>
  <si>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</si>
  <si>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</si>
  <si>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</si>
  <si>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Spartanburg Community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</si>
  <si>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</si>
  <si>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</si>
  <si>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</si>
  <si>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</si>
  <si>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</si>
  <si>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</si>
  <si>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</si>
  <si>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</si>
  <si>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</si>
  <si>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</si>
  <si>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2008-09</t>
  </si>
  <si>
    <t>2009-10</t>
  </si>
  <si>
    <t>Calculated
Grads Where CTA Reported</t>
  </si>
  <si>
    <t>New-AW-tot</t>
  </si>
  <si>
    <t>New-subtot-2maj</t>
  </si>
  <si>
    <t>New-Undup-num-awards</t>
  </si>
  <si>
    <t>New-subtot</t>
  </si>
  <si>
    <t>New-subtot2</t>
  </si>
  <si>
    <t>New-HrsRqrd</t>
  </si>
  <si>
    <t>A. Graduates</t>
  </si>
  <si>
    <t>i. Full-Time</t>
  </si>
  <si>
    <t>ii. Part-Time</t>
  </si>
  <si>
    <t>iii FT/PT Unknown</t>
  </si>
  <si>
    <r>
      <t xml:space="preserve">b. Average Time to Award at Awarding Institution… </t>
    </r>
    <r>
      <rPr>
        <b/>
        <sz val="10"/>
        <color rgb="FFFF0000"/>
        <rFont val="Arial"/>
        <family val="2"/>
      </rPr>
      <t xml:space="preserve"> (all agencies)</t>
    </r>
  </si>
  <si>
    <r>
      <t>c. Average Credit Hours Attempted at Awarding Institution…</t>
    </r>
    <r>
      <rPr>
        <b/>
        <sz val="10"/>
        <color rgb="FFFF0000"/>
        <rFont val="Arial"/>
        <family val="2"/>
      </rPr>
      <t xml:space="preserve"> (voluntary)</t>
    </r>
  </si>
  <si>
    <t>i.  for CTA</t>
  </si>
  <si>
    <t>ii. for CTA</t>
  </si>
  <si>
    <t>Subtot of i-iii Graduates for TTA</t>
  </si>
  <si>
    <r>
      <t xml:space="preserve">2. Number of Double/Triple Majors
 </t>
    </r>
    <r>
      <rPr>
        <sz val="10"/>
        <rFont val="Arial"/>
        <family val="2"/>
      </rPr>
      <t>(any second or additional awards at the same level this year )</t>
    </r>
  </si>
  <si>
    <r>
      <t xml:space="preserve">1. Number of Degrees Awarded
 </t>
    </r>
    <r>
      <rPr>
        <i/>
        <sz val="10"/>
        <rFont val="Arial"/>
        <family val="2"/>
      </rPr>
      <t>(pulled from Part 1: Bachelors' for Four--Year colleges, Associate's for Two-Year colleges)</t>
    </r>
  </si>
  <si>
    <t xml:space="preserve">
3. Unduplicated Number of Graduates
[1 - 2]</t>
  </si>
  <si>
    <t>4. Number of hours typically required for the applicable degree</t>
  </si>
  <si>
    <r>
      <t xml:space="preserve">Calculated Grads Where TTA Reported
 </t>
    </r>
    <r>
      <rPr>
        <sz val="10"/>
        <color rgb="FF0000FF"/>
        <rFont val="Arial"/>
        <family val="2"/>
      </rPr>
      <t>(check figure -- should equal "3")</t>
    </r>
  </si>
  <si>
    <t>New-HS1stT-FT-subtot</t>
  </si>
  <si>
    <t>New-HS1stT-FT-subtot2</t>
  </si>
  <si>
    <t>New-HS1stT-PT-subtot</t>
  </si>
  <si>
    <t>New-HS1stT-PT-subtot2</t>
  </si>
  <si>
    <t>New-HS1stT-UNK-subtot</t>
  </si>
  <si>
    <t>New-HS1stT-UNK-subtot2</t>
  </si>
  <si>
    <t>iii. for CTA</t>
  </si>
  <si>
    <t>Subtot of i-iii 
Graduates for CTA</t>
  </si>
  <si>
    <t>New-HS1stT-subtot</t>
  </si>
  <si>
    <t>New-HS1stT-subtot2</t>
  </si>
  <si>
    <t>New-HSav-TTA-1stT-FT</t>
  </si>
  <si>
    <t>New-HS1stT-FT-TTA*</t>
  </si>
  <si>
    <t>New-HSav-TTA-1stT-PT</t>
  </si>
  <si>
    <t>New-HS1stT-PT-TTA*</t>
  </si>
  <si>
    <t>New-HSav-TTA-1stT-UNK</t>
  </si>
  <si>
    <t>New-HS1stT-UNK-TTA*</t>
  </si>
  <si>
    <t>New-HS1stT-wtd-av-TTA</t>
  </si>
  <si>
    <t>New-HS1stT-TTA*</t>
  </si>
  <si>
    <t>New-HSav-CTA-1stT-FT</t>
  </si>
  <si>
    <t>New-HS1stT-FT-CTA*</t>
  </si>
  <si>
    <t>New-HSav-CTA-1stT-PT</t>
  </si>
  <si>
    <t>New-HS1stT-PT-CTA*</t>
  </si>
  <si>
    <t>New-HSav-CTA-1stT-UNK</t>
  </si>
  <si>
    <t>New-HS1stT-UNK-CTA*</t>
  </si>
  <si>
    <t>i.  Product for TTA</t>
  </si>
  <si>
    <t>ii. Product for TTA</t>
  </si>
  <si>
    <t>iii. Product for TTA</t>
  </si>
  <si>
    <t>i-iii Combined Product
for TTA</t>
  </si>
  <si>
    <t>i.  Product for CTA</t>
  </si>
  <si>
    <t>ii. Product for CTA</t>
  </si>
  <si>
    <t>iii. Product for CTA</t>
  </si>
  <si>
    <t>i-iii Combined Weighted Average TTA</t>
  </si>
  <si>
    <t>i-iii Combined Weighted Average CTA</t>
  </si>
  <si>
    <t>i-iii Combined Product
for CTA</t>
  </si>
  <si>
    <r>
      <t>a. Number, who when first enrolled at awarding college were ...</t>
    </r>
    <r>
      <rPr>
        <b/>
        <sz val="10"/>
        <color rgb="FFFF0000"/>
        <rFont val="Arial"/>
        <family val="2"/>
      </rPr>
      <t xml:space="preserve"> (all agencies)</t>
    </r>
  </si>
  <si>
    <r>
      <t>a. Number When First Enrolled at Awarding Ccollege…</t>
    </r>
    <r>
      <rPr>
        <b/>
        <sz val="10"/>
        <color rgb="FFFF0000"/>
        <rFont val="Arial"/>
        <family val="2"/>
      </rPr>
      <t xml:space="preserve"> (all agencies)</t>
    </r>
  </si>
  <si>
    <t>New-1stT-FT-subtot</t>
  </si>
  <si>
    <t>New-1stT-FT-subtot2</t>
  </si>
  <si>
    <t>New-1stT-PT-subtot</t>
  </si>
  <si>
    <t>New-1stT-PT-subtot2</t>
  </si>
  <si>
    <t>New-1stT-UNK-subtot</t>
  </si>
  <si>
    <t>New-1stT-UNK-subtot2</t>
  </si>
  <si>
    <t>New-1stT-subtot</t>
  </si>
  <si>
    <t>New-1stT-subtot2</t>
  </si>
  <si>
    <t>New-av-TTA-1stT-FT</t>
  </si>
  <si>
    <t>New-1stT-FT-TTA*</t>
  </si>
  <si>
    <t>New-av-TTA-1stT-PT</t>
  </si>
  <si>
    <t>New-1stT-PT-TTA*</t>
  </si>
  <si>
    <t>New-av-TTA-1stT-UNK</t>
  </si>
  <si>
    <t>New-1stT-UNK-TTA*</t>
  </si>
  <si>
    <t>New-1stT-wtd-av-TTA</t>
  </si>
  <si>
    <t>New-1stT-TTA*</t>
  </si>
  <si>
    <r>
      <t xml:space="preserve">c. Average Credit Hours Attempted at Awarding Institution... </t>
    </r>
    <r>
      <rPr>
        <b/>
        <sz val="10"/>
        <color rgb="FFFF0000"/>
        <rFont val="Arial"/>
        <family val="2"/>
      </rPr>
      <t>(voluntary)</t>
    </r>
  </si>
  <si>
    <t>New-av-CTA-1stT-FT</t>
  </si>
  <si>
    <t>New-1stT-FT-CTA*</t>
  </si>
  <si>
    <t>New-av-CTA-1stT-PT</t>
  </si>
  <si>
    <t>New-1stT-PT-CTA*</t>
  </si>
  <si>
    <t>New-av-CTA-1stT-UNK</t>
  </si>
  <si>
    <t>New-1stT-UNK-CTA*</t>
  </si>
  <si>
    <t>New-1stT-wtd-av-CTA</t>
  </si>
  <si>
    <t>New-1stT-CTA*</t>
  </si>
  <si>
    <t>New-FTIC-TTAsub-tot</t>
  </si>
  <si>
    <t>New-FTIC-TTAsub-tot2</t>
  </si>
  <si>
    <t>New-FTIC-wtd-av-TTA</t>
  </si>
  <si>
    <t>New-FTIC-TTA*</t>
  </si>
  <si>
    <t>New-FTIC-wtd-av-CTA</t>
  </si>
  <si>
    <t>New-FTIC-CTA*</t>
  </si>
  <si>
    <t>New-TRF-FT-subtot</t>
  </si>
  <si>
    <t>New-TRF-FT-subtot2</t>
  </si>
  <si>
    <t>New-TRF-PT-subtot</t>
  </si>
  <si>
    <t>New-TRF-PT-subtot2</t>
  </si>
  <si>
    <t>New-TRF-UNK-subtot</t>
  </si>
  <si>
    <t>New-TRF-UNK-subtot2</t>
  </si>
  <si>
    <t>New-TRF-subtot</t>
  </si>
  <si>
    <t>New-TRF-subtot2</t>
  </si>
  <si>
    <t>New-av-TTA-TRF-FT</t>
  </si>
  <si>
    <t>New-TRF-FT-TTA*</t>
  </si>
  <si>
    <t>New-av-TTA-TRF-PT</t>
  </si>
  <si>
    <t>New-TRF-PT-TTA*</t>
  </si>
  <si>
    <t>New-av-TTA-TRF-UNK</t>
  </si>
  <si>
    <t>New-TRF-UNK-TTA*</t>
  </si>
  <si>
    <r>
      <t xml:space="preserve">c. Average Credit Hours Attempted at Awarding Institution….  </t>
    </r>
    <r>
      <rPr>
        <b/>
        <sz val="10"/>
        <color rgb="FFFF0000"/>
        <rFont val="Arial"/>
        <family val="2"/>
      </rPr>
      <t>(voluntary)</t>
    </r>
  </si>
  <si>
    <t>New-TRF-wtd-av-TTA</t>
  </si>
  <si>
    <t>New-TRF-TTA*</t>
  </si>
  <si>
    <t>New-av-CTA-TRF-FT</t>
  </si>
  <si>
    <t>New-TRF-FT-CTA*</t>
  </si>
  <si>
    <t>New-av-CTA-TRF-PT</t>
  </si>
  <si>
    <t>New-TRF-PT-CTA*</t>
  </si>
  <si>
    <t>New-av-CTA-TRF-UNK</t>
  </si>
  <si>
    <t>New-TRF-UNK-CTA*</t>
  </si>
  <si>
    <t>New-TRF-wtd-av-CTA</t>
  </si>
  <si>
    <t>New-TRF-CTA*</t>
  </si>
  <si>
    <t>New-UNK-subtot</t>
  </si>
  <si>
    <t>New-UNK-subtot2</t>
  </si>
  <si>
    <t>New-av-TTA-UNK</t>
  </si>
  <si>
    <t>New-UNK-TTA*</t>
  </si>
  <si>
    <r>
      <t xml:space="preserve">c. Average Credit Hours Attempted at Awarding Institution
</t>
    </r>
    <r>
      <rPr>
        <b/>
        <sz val="10"/>
        <color rgb="FFFF0000"/>
        <rFont val="Arial"/>
        <family val="2"/>
      </rPr>
      <t>(voluntary)</t>
    </r>
  </si>
  <si>
    <t>D. First-Time or Transfer Status When First Enrolled at Awarding Institution is Unknown or Other…</t>
  </si>
  <si>
    <r>
      <t xml:space="preserve">a. Number When First Enrolled at Awarding College… </t>
    </r>
    <r>
      <rPr>
        <b/>
        <sz val="10"/>
        <color rgb="FFFF0000"/>
        <rFont val="Arial"/>
        <family val="2"/>
      </rPr>
      <t>(all agencies)</t>
    </r>
  </si>
  <si>
    <r>
      <t xml:space="preserve">b. Average Time to Award at Awarding Institution
</t>
    </r>
    <r>
      <rPr>
        <b/>
        <sz val="10"/>
        <color rgb="FFFF0000"/>
        <rFont val="Arial"/>
        <family val="2"/>
      </rPr>
      <t>(all agencies)</t>
    </r>
  </si>
  <si>
    <t>New-av-CTA-UNK</t>
  </si>
  <si>
    <t>New-UNK-CTA*</t>
  </si>
  <si>
    <t>New-FT-subtot</t>
  </si>
  <si>
    <t>New-FT-subtot2</t>
  </si>
  <si>
    <t>New-FT-TTA*</t>
  </si>
  <si>
    <t>New-FT-CTA*</t>
  </si>
  <si>
    <t>New-PT-subtot</t>
  </si>
  <si>
    <t>New-PT-subtot2</t>
  </si>
  <si>
    <t>New-PT-TTA*</t>
  </si>
  <si>
    <t>New-PT-CTA*</t>
  </si>
  <si>
    <t>New-FTPT-subtot</t>
  </si>
  <si>
    <t>New-FTPT-subtot2</t>
  </si>
  <si>
    <t>New-FTPT-TTA*</t>
  </si>
  <si>
    <t>New-FTPT-CTA*</t>
  </si>
  <si>
    <t>New-TTA*</t>
  </si>
  <si>
    <t>New-CTA*</t>
  </si>
  <si>
    <t>Subtot of Graduates for CTA</t>
  </si>
  <si>
    <t>TTA Product</t>
  </si>
  <si>
    <t>CTA Product</t>
  </si>
  <si>
    <t>Subtot of Full-Time Graduates
for TTA</t>
  </si>
  <si>
    <t>Subtot of Full-Time Graduates
for CTTA</t>
  </si>
  <si>
    <t>Subtot of Part-Time Graduates
for TTA</t>
  </si>
  <si>
    <t>Subtot of Part-Time Graduates
for CTTA</t>
  </si>
  <si>
    <t>Subtot of Graduates
for TTA</t>
  </si>
  <si>
    <t>Subtot of Graduates
for CTA</t>
  </si>
  <si>
    <t>Subtot of FT/PT Unknown Graduates for TTA</t>
  </si>
  <si>
    <t>New-HS1stT-wtd-av-CTA</t>
  </si>
  <si>
    <t>New-HS1stT-CTA*</t>
  </si>
  <si>
    <t>Public Four-Year Colleges and Universities, 2009-10</t>
  </si>
  <si>
    <t>Public Four-Year 1 Colleges and Universities, 2009-10</t>
  </si>
  <si>
    <t>Public Four-Year 2 Colleges and Universities, 2009-10</t>
  </si>
  <si>
    <t>Public Four-Year 3 Colleges and Universities, 2009-10</t>
  </si>
  <si>
    <t>Public Four-Year 4 Colleges and Universities, 2009-10</t>
  </si>
  <si>
    <t>Public Four-Year 5 Colleges and Universities, 2009-10</t>
  </si>
  <si>
    <t>Public Four-Year 6 Colleges and Universities, 2009-10</t>
  </si>
  <si>
    <t>Public Two-Year Colleges, 2009-10</t>
  </si>
  <si>
    <t>Public Two-Year with Bachelor's, 2009-10</t>
  </si>
  <si>
    <t>Public Two-Year 1, 2009-10</t>
  </si>
  <si>
    <t>Public Two-Year 2, 2009-10</t>
  </si>
  <si>
    <t>Public Two-Year 3, 2009-10</t>
  </si>
  <si>
    <t>Public Two-Year 3 Colleges, 2009-10</t>
  </si>
  <si>
    <t>Public Two-Year 2 Colleges, 2009-10</t>
  </si>
  <si>
    <t>Public Two-Year 1 Colleges, 2009-10</t>
  </si>
  <si>
    <t>Public Two-Year Colleges with Bachelor's, 2009-10</t>
  </si>
  <si>
    <t>Note</t>
  </si>
  <si>
    <t>Null</t>
  </si>
  <si>
    <t>222992</t>
  </si>
  <si>
    <t>120-135</t>
  </si>
  <si>
    <t>62-70</t>
  </si>
  <si>
    <t>120 and 60</t>
  </si>
  <si>
    <t>Met the criteria for Four-Year 3 in 2010-11.</t>
  </si>
  <si>
    <t>Met the criteria for Four-Year 4 in 2009-10 and 2010-11.</t>
  </si>
  <si>
    <t>Met the criteria for Four-Year 5 in 2010-11.</t>
  </si>
  <si>
    <t>Met the criteria for Four-Year 4 in 2010-11.</t>
  </si>
  <si>
    <t>Met the criteria for Four-Year 5 in 2009-10 and 2010-11.</t>
  </si>
  <si>
    <t>Reclassified: met the criteria for Four-Year 3 in 2008-09, 2009-10 and 2010-11.</t>
  </si>
  <si>
    <t>Reclassified: met the criteria for Four-Year 4 in 2008-09, 2009-10 and 2010-11.</t>
  </si>
  <si>
    <t>Met the criteria for Four-year 5 in 2010-11.</t>
  </si>
  <si>
    <t>Met the criteria for Four-Year 6 in 2009-10 and 2010-11.</t>
  </si>
  <si>
    <t>Met the criteria for  Four-Year 2 in 2009-10 and 2010-11.</t>
  </si>
  <si>
    <t>Met the criteria for Four-Year 1 in 2009-10 and 2010-11.</t>
  </si>
  <si>
    <t>Met the criteria for Four-Year 2 in 2010-11.</t>
  </si>
  <si>
    <t>Met the criteria for Four-Year 2 in 2009-10 and 2010-11.</t>
  </si>
  <si>
    <t>Met the criteria for Four-Year 1 in 2010-11.</t>
  </si>
  <si>
    <t>Reclassified: Met the criteria for Four-Year 3 in 2008-09, 2009-10 and 2010-11.</t>
  </si>
  <si>
    <t>Met the criteria for Four-Year 3 in 2009-10 and 2010-11.</t>
  </si>
  <si>
    <t>Reclassified: met criteria for SREB Four-Year 4 in 2008-09, 2009-10 and 2010-11.</t>
  </si>
  <si>
    <t>Reclassified: met the criteria for Four-Year 5 in 2008-09, 2009-10 and 2010-11.</t>
  </si>
  <si>
    <t>Reclassifed: met the criteria for Two-Year 2 in 2008-09, 2009-10 and 2010-11.</t>
  </si>
  <si>
    <t>Met the criteria for Two-Year 1 in 2009-10 and 2010-11.</t>
  </si>
  <si>
    <t>Met the criteria for Two-Year 2 in 2010-11.</t>
  </si>
  <si>
    <t>Formerly Daytona Beacah Community College.</t>
  </si>
  <si>
    <t>Reclassified: met the criteria for Two-Year with Bachelor's in 2008-09, 2009-10 and 2010-11</t>
  </si>
  <si>
    <t>Formerly Broward Community College.</t>
  </si>
  <si>
    <t xml:space="preserve">Broward College </t>
  </si>
  <si>
    <t xml:space="preserve">Daytona State College </t>
  </si>
  <si>
    <t>College of Central Florida</t>
  </si>
  <si>
    <t xml:space="preserve">Reclassified: met the criteria for Two-Year 1 in 2008-09, 2009-10 and 2010-11. Formerly Central Florida Community College. </t>
  </si>
  <si>
    <t>Florida State College at Jacksonville</t>
  </si>
  <si>
    <t>Formerly Florida Community College at Jacksonville. Met the criteria for Two-Year with Bachelor's in 2009-10 and 2010-11.</t>
  </si>
  <si>
    <t xml:space="preserve">Indian River State College </t>
  </si>
  <si>
    <t>Formerly Indian River Community College. Met the criteria for Two-Year with Bachelor's in 2009-10 and 2010-11.</t>
  </si>
  <si>
    <t xml:space="preserve">Palm Beach State College </t>
  </si>
  <si>
    <t>Formerly Palm Beach Community College.</t>
  </si>
  <si>
    <t xml:space="preserve">Pensacola State College </t>
  </si>
  <si>
    <t>Formerly Pensacola Junior College.</t>
  </si>
  <si>
    <t xml:space="preserve">Polk State College </t>
  </si>
  <si>
    <t>Formerly Polk Community College.</t>
  </si>
  <si>
    <t xml:space="preserve">Santa Fe College </t>
  </si>
  <si>
    <t>Formerly Santa Fe Community College.</t>
  </si>
  <si>
    <t>Seminole State College of Florida</t>
  </si>
  <si>
    <t>Formerly Seminole Community College.</t>
  </si>
  <si>
    <t>Met the criteria for Two-Year 1 in  2010-11.</t>
  </si>
  <si>
    <t>Reclassified: met the criteria for Two-Year with Bachelors in 2008-09, 2009-10 and 2010-11.</t>
  </si>
  <si>
    <t>Met the criteria for Two-Year with Bachelor's in 2009-10. Did not award any bachelor's for 2010-11 analysis, looses flag.</t>
  </si>
  <si>
    <t>Met the criteria for Two-Year with Bachelor's in 2009-10.</t>
  </si>
  <si>
    <t>Met the criteria for Two-Year 2 in 2009-10 and 2010-11.</t>
  </si>
  <si>
    <t>In start up phase.</t>
  </si>
  <si>
    <t>Met the criteria for classification as a Two-Year 2 in 2010-11.</t>
  </si>
  <si>
    <t>Reclassified: Met criteria for Two-Year 1 in 2008-09, 2009-10 and 2010-11.</t>
  </si>
  <si>
    <t>Now includes LTC-Jefferson Campus and LTC-W.Jefferson Campus</t>
  </si>
  <si>
    <t>Met the criteria for Two-Year 1 in 2010-11.</t>
  </si>
  <si>
    <t>Reclassified: Met criteria for Two-Year 2 in 2008-09, 2009-10 and 2010-11.</t>
  </si>
  <si>
    <t>Now includes LTC Tallulah Campus</t>
  </si>
  <si>
    <t>Now includes LTC Ascension Campus</t>
  </si>
  <si>
    <t>Met criteria for Two-Year 2 in 2009-10 and 2010-11.</t>
  </si>
  <si>
    <t>Reclassified: Met the criteria for Two-Year 2 in 2008-09, 2009-10 and 2010-11.</t>
  </si>
  <si>
    <t>Reclassified, meets the criteria for Two-Year 1.</t>
  </si>
  <si>
    <t>Reclassified, meets the criteria for Two-Year 2.</t>
  </si>
  <si>
    <t>Reclassified, meets the criteria for Two-Year 3.</t>
  </si>
  <si>
    <t>Met criteria for Two-Year with Bachelor's in 2009-10 and 2010-11.</t>
  </si>
  <si>
    <t>Met the criteria for Two-Year 1 institution in 2009-10 and 2010-11.</t>
  </si>
  <si>
    <t>Met the criteria for Two-Year 2 institution in 2010-11.</t>
  </si>
  <si>
    <t>Met the criteria for Two-year 1 in 2010-11.</t>
  </si>
  <si>
    <t>Met the criteria for Two-year 1 in 2009-10 and 2010-11.</t>
  </si>
  <si>
    <t>Met criteria for Two-Year 1 in 2009-10 and 2010-11.</t>
  </si>
  <si>
    <t>Mountwest Community &amp; Technical College</t>
  </si>
  <si>
    <t>Formerly Marshall Community &amp; Technical College</t>
  </si>
  <si>
    <t>Met criteria for Two-Year 2 in 2010-11.</t>
  </si>
  <si>
    <t>Met the critieria for Two-Year 2 in 2009-10 and 2010-11.</t>
  </si>
  <si>
    <t xml:space="preserve"> New-HS1stT-FT-subtot</t>
  </si>
  <si>
    <t>Total  New-HS1stT-FT-subtot</t>
  </si>
  <si>
    <t xml:space="preserve"> New-HS1stT-PT-subtot</t>
  </si>
  <si>
    <t>Total  New-HS1stT-PT-subtot</t>
  </si>
  <si>
    <t xml:space="preserve"> New-HS1stT-UNK-subtot</t>
  </si>
  <si>
    <t>Total  New-HS1stT-UNK-subtot</t>
  </si>
  <si>
    <t xml:space="preserve"> New-1stT-FT-subtot</t>
  </si>
  <si>
    <t>Total  New-1stT-FT-subtot</t>
  </si>
  <si>
    <t xml:space="preserve"> New-1stT-PT-subtot</t>
  </si>
  <si>
    <t>Total  New-1stT-PT-subtot</t>
  </si>
  <si>
    <t xml:space="preserve"> New-1stT-UNK-subtot</t>
  </si>
  <si>
    <t>Total  New-1stT-UNK-subtot</t>
  </si>
  <si>
    <t xml:space="preserve"> New-TRF-FT-subtot</t>
  </si>
  <si>
    <t>Total  New-TRF-FT-subtot</t>
  </si>
  <si>
    <t xml:space="preserve"> New-TRF-PT-subtot</t>
  </si>
  <si>
    <t>Total  New-TRF-PT-subtot</t>
  </si>
  <si>
    <t xml:space="preserve"> New-TRF-UNK-subtot</t>
  </si>
  <si>
    <t>Total  New-TRF-UNK-subtot</t>
  </si>
  <si>
    <t xml:space="preserve"> New-Undup-num-awards</t>
  </si>
  <si>
    <t>Total  New-Undup-num-awards</t>
  </si>
  <si>
    <t xml:space="preserve"> New-UNK-subtot</t>
  </si>
  <si>
    <t>Total  New-UNK-subtot</t>
  </si>
  <si>
    <t xml:space="preserve"> AvNew-HS1stT-FT-TTA</t>
  </si>
  <si>
    <t>Total  AvNew-HS1stT-FT-TTA</t>
  </si>
  <si>
    <t xml:space="preserve"> AvNew-HS1stT-PT-TTA</t>
  </si>
  <si>
    <t>Total  AvNew-HS1stT-PT-TTA</t>
  </si>
  <si>
    <t xml:space="preserve"> AvNew-HS1stT-UNK-TTA</t>
  </si>
  <si>
    <t>Total  AvNew-HS1stT-UNK-TTA</t>
  </si>
  <si>
    <t xml:space="preserve"> AvNew-HS1stT-TTA</t>
  </si>
  <si>
    <t>Total  AvNew-HS1stT-TTA</t>
  </si>
  <si>
    <t xml:space="preserve"> AvNew-1stT-FT-TTA</t>
  </si>
  <si>
    <t>Total  AvNew-1stT-FT-TTA</t>
  </si>
  <si>
    <t xml:space="preserve"> AvNew-1stT-PT-TTA</t>
  </si>
  <si>
    <t>Total  AvNew-1stT-PT-TTA</t>
  </si>
  <si>
    <t xml:space="preserve"> AvNew-1stT-UNK-TTA</t>
  </si>
  <si>
    <t>Total  AvNew-1stT-UNK-TTA</t>
  </si>
  <si>
    <t xml:space="preserve"> AvNew-1stT-TTA</t>
  </si>
  <si>
    <t>Total  AvNew-1stT-TTA</t>
  </si>
  <si>
    <t xml:space="preserve"> AvNew-TRF-FT-TTA</t>
  </si>
  <si>
    <t>Total  AvNew-TRF-FT-TTA</t>
  </si>
  <si>
    <t xml:space="preserve"> AvNew-TRF-PT-TTA</t>
  </si>
  <si>
    <t>Total  AvNew-TRF-PT-TTA</t>
  </si>
  <si>
    <t xml:space="preserve"> AvNew-TRF-UNK-TTA</t>
  </si>
  <si>
    <t>Total  AvNew-TRF-UNK-TTA</t>
  </si>
  <si>
    <t xml:space="preserve"> AvNew-TRF-TTA</t>
  </si>
  <si>
    <t>Total  AvNew-TRF-TTA</t>
  </si>
  <si>
    <t xml:space="preserve"> AvNew-UNK-TTA</t>
  </si>
  <si>
    <t>Total  AvNew-UNK-TTA</t>
  </si>
  <si>
    <t xml:space="preserve"> AvNew- FT-TTA</t>
  </si>
  <si>
    <t>Total  AvNew- FT-TTA</t>
  </si>
  <si>
    <t xml:space="preserve"> AvNew- PT-TTA</t>
  </si>
  <si>
    <t>Total  AvNew- PT-TTA</t>
  </si>
  <si>
    <t xml:space="preserve"> AvNew- FTPT-TTA</t>
  </si>
  <si>
    <t>Total  AvNew- FTPT-TTA</t>
  </si>
  <si>
    <t xml:space="preserve"> AvNew-HS1stT-FT-CTA</t>
  </si>
  <si>
    <t>Total  AvNew-HS1stT-FT-CTA</t>
  </si>
  <si>
    <t xml:space="preserve"> AvNew-HS1stT-PT-CTA</t>
  </si>
  <si>
    <t>Total  AvNew-HS1stT-PT-CTA</t>
  </si>
  <si>
    <t xml:space="preserve"> AvNew-HS1stT-UNK-CTA</t>
  </si>
  <si>
    <t>Total  AvNew-HS1stT-UNK-CTA</t>
  </si>
  <si>
    <t xml:space="preserve"> AvNew-HS1stT-CTA</t>
  </si>
  <si>
    <t>Total  AvNew-HS1stT-CTA</t>
  </si>
  <si>
    <t xml:space="preserve"> AvNew-1stT-FT-CTA</t>
  </si>
  <si>
    <t>Total  AvNew-1stT-FT-CTA</t>
  </si>
  <si>
    <t xml:space="preserve"> AvNew-1stT-PT-CTA</t>
  </si>
  <si>
    <t>Total  AvNew-1stT-PT-CTA</t>
  </si>
  <si>
    <t xml:space="preserve"> AvNew-1stT-UNK-CTA</t>
  </si>
  <si>
    <t>Total  AvNew-1stT-UNK-CTA</t>
  </si>
  <si>
    <t xml:space="preserve"> AvNew-1stT-CTA</t>
  </si>
  <si>
    <t>Total  AvNew-1stT-CTA</t>
  </si>
  <si>
    <t xml:space="preserve"> AvNew-TRF-FT-CTA</t>
  </si>
  <si>
    <t>Total  AvNew-TRF-FT-CTA</t>
  </si>
  <si>
    <t xml:space="preserve"> AvNew-TRF-PT-CTA</t>
  </si>
  <si>
    <t>Total  AvNew-TRF-PT-CTA</t>
  </si>
  <si>
    <t xml:space="preserve"> AvNew-TRF-UNK-CTA</t>
  </si>
  <si>
    <t>Total  AvNew-TRF-UNK-CTA</t>
  </si>
  <si>
    <t xml:space="preserve"> AvNew-TRF-CTA</t>
  </si>
  <si>
    <t>Total  AvNew-TRF-CTA</t>
  </si>
  <si>
    <t xml:space="preserve"> AvNew- UNK-CTA</t>
  </si>
  <si>
    <t>Total  AvNew- UNK-CTA</t>
  </si>
  <si>
    <t xml:space="preserve"> AvNew- FT-CTA</t>
  </si>
  <si>
    <t>Total  AvNew- FT-CTA</t>
  </si>
  <si>
    <t xml:space="preserve"> AvNew- PT-CTA</t>
  </si>
  <si>
    <t>Total  AvNew- PT-CTA</t>
  </si>
  <si>
    <t xml:space="preserve"> AvNew- FTPT-CTA</t>
  </si>
  <si>
    <t>Total  AvNew- FTPT-CTA</t>
  </si>
  <si>
    <t>FTIC</t>
  </si>
  <si>
    <t>Trnsf</t>
  </si>
  <si>
    <t>Oth</t>
  </si>
  <si>
    <t>OLD</t>
  </si>
  <si>
    <t>New</t>
  </si>
  <si>
    <t>Change</t>
  </si>
  <si>
    <t>Dummy case to keep pivot table complete</t>
  </si>
  <si>
    <t>NULL</t>
  </si>
  <si>
    <t>There shouldn't be any negative values.</t>
  </si>
  <si>
    <t xml:space="preserve"> Janaury 2012</t>
  </si>
  <si>
    <t>Table 67.5</t>
  </si>
  <si>
    <t>Typical Hours Required For Bachelor's Degrees at</t>
  </si>
  <si>
    <t xml:space="preserve">Public Four-Year Colleges and Universities and </t>
  </si>
  <si>
    <t>for Associate's Degrees at Public Two-Year Colleges, 2009-10</t>
  </si>
  <si>
    <t>Public Four-Year Colleges and Universities</t>
  </si>
  <si>
    <t>Public Two-Year Colleges</t>
  </si>
  <si>
    <t>—</t>
  </si>
  <si>
    <t>66-68</t>
  </si>
  <si>
    <t>120-128</t>
  </si>
</sst>
</file>

<file path=xl/styles.xml><?xml version="1.0" encoding="utf-8"?>
<styleSheet xmlns="http://schemas.openxmlformats.org/spreadsheetml/2006/main">
  <numFmts count="11">
    <numFmt numFmtId="43" formatCode="_(* #,##0.00_);_(* \(#,##0.00\);_(* &quot;-&quot;??_);_(@_)"/>
    <numFmt numFmtId="164" formatCode="0_)"/>
    <numFmt numFmtId="165" formatCode="_(* #,##0.0_);_(* \(#,##0.0\);_(* &quot;-&quot;??_);_(@_)"/>
    <numFmt numFmtId="166" formatCode="_(* #,##0_);_(* \(#,##0\);_(* &quot;-&quot;??_);_(@_)"/>
    <numFmt numFmtId="167" formatCode="0.0_)"/>
    <numFmt numFmtId="168" formatCode="0.00_)"/>
    <numFmt numFmtId="169" formatCode="#,##0.0"/>
    <numFmt numFmtId="170" formatCode="#,##0.0_);\(#,##0.0\)"/>
    <numFmt numFmtId="171" formatCode="#,###;\-#,###;\0"/>
    <numFmt numFmtId="172" formatCode="#,###"/>
    <numFmt numFmtId="173" formatCode="0.0"/>
  </numFmts>
  <fonts count="52">
    <font>
      <sz val="12"/>
      <name val="AGaramond"/>
    </font>
    <font>
      <sz val="10"/>
      <color theme="1"/>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Garamond"/>
      <family val="3"/>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8"/>
      <name val="AGaramond"/>
      <family val="3"/>
    </font>
    <font>
      <sz val="10"/>
      <color indexed="81"/>
      <name val="Tahoma"/>
      <family val="2"/>
    </font>
    <font>
      <b/>
      <sz val="10"/>
      <color indexed="81"/>
      <name val="Tahoma"/>
      <family val="2"/>
    </font>
    <font>
      <sz val="12"/>
      <name val="AGaramond"/>
      <family val="1"/>
    </font>
    <font>
      <sz val="10"/>
      <color rgb="FF0000FF"/>
      <name val="Arial"/>
      <family val="2"/>
    </font>
    <font>
      <sz val="10"/>
      <color theme="0"/>
      <name val="Arial"/>
      <family val="2"/>
    </font>
    <font>
      <sz val="12"/>
      <color rgb="FFC00000"/>
      <name val="AGaramond"/>
      <family val="3"/>
    </font>
    <font>
      <b/>
      <sz val="10"/>
      <color rgb="FF0000FF"/>
      <name val="Arial"/>
      <family val="2"/>
    </font>
    <font>
      <b/>
      <sz val="12"/>
      <name val="Arial"/>
      <family val="2"/>
    </font>
    <font>
      <b/>
      <sz val="14"/>
      <name val="Arial"/>
      <family val="2"/>
    </font>
    <font>
      <vertAlign val="superscript"/>
      <sz val="8"/>
      <name val="Arial"/>
      <family val="2"/>
    </font>
    <font>
      <b/>
      <sz val="9"/>
      <name val="Arial"/>
      <family val="2"/>
    </font>
    <font>
      <b/>
      <sz val="9"/>
      <name val="AGaramond"/>
      <family val="3"/>
    </font>
    <font>
      <sz val="8"/>
      <color indexed="12"/>
      <name val="Arial"/>
      <family val="2"/>
    </font>
    <font>
      <b/>
      <i/>
      <sz val="10"/>
      <name val="Arial"/>
      <family val="2"/>
    </font>
    <font>
      <sz val="11"/>
      <name val="Calibri"/>
      <family val="2"/>
      <scheme val="minor"/>
    </font>
    <font>
      <i/>
      <sz val="10"/>
      <name val="Arial"/>
      <family val="2"/>
    </font>
    <font>
      <b/>
      <sz val="11"/>
      <color rgb="FF0000FF"/>
      <name val="Calibri"/>
      <family val="2"/>
      <scheme val="minor"/>
    </font>
    <font>
      <b/>
      <sz val="10"/>
      <color rgb="FFFF0000"/>
      <name val="Arial"/>
      <family val="2"/>
    </font>
    <font>
      <sz val="10"/>
      <color indexed="8"/>
      <name val="Arial"/>
      <family val="2"/>
    </font>
    <font>
      <sz val="9"/>
      <color indexed="8"/>
      <name val="Times New Roman"/>
      <family val="1"/>
    </font>
    <font>
      <b/>
      <sz val="10"/>
      <color rgb="FFC00000"/>
      <name val="Arial"/>
      <family val="2"/>
    </font>
    <font>
      <b/>
      <sz val="10"/>
      <color indexed="12"/>
      <name val="Arial"/>
      <family val="2"/>
    </font>
    <font>
      <sz val="11"/>
      <color theme="1"/>
      <name val="Calibri"/>
      <family val="2"/>
      <scheme val="minor"/>
    </font>
    <font>
      <b/>
      <i/>
      <sz val="10"/>
      <name val="Times New Roman"/>
      <family val="1"/>
    </font>
    <font>
      <b/>
      <i/>
      <sz val="10"/>
      <color rgb="FFC00000"/>
      <name val="Times New Roman"/>
      <family val="1"/>
    </font>
    <font>
      <b/>
      <i/>
      <sz val="10"/>
      <color rgb="FFC00000"/>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6"/>
        <bgColor indexed="64"/>
      </patternFill>
    </fill>
    <fill>
      <patternFill patternType="solid">
        <fgColor indexed="44"/>
        <bgColor indexed="64"/>
      </patternFill>
    </fill>
    <fill>
      <patternFill patternType="solid">
        <fgColor indexed="47"/>
        <bgColor indexed="64"/>
      </patternFill>
    </fill>
    <fill>
      <patternFill patternType="solid">
        <fgColor indexed="47"/>
        <bgColor indexed="42"/>
      </patternFill>
    </fill>
    <fill>
      <patternFill patternType="solid">
        <fgColor indexed="44"/>
        <bgColor indexed="42"/>
      </patternFill>
    </fill>
    <fill>
      <patternFill patternType="solid">
        <fgColor indexed="42"/>
        <bgColor indexed="64"/>
      </patternFill>
    </fill>
    <fill>
      <patternFill patternType="solid">
        <fgColor indexed="43"/>
        <bgColor indexed="64"/>
      </patternFill>
    </fill>
    <fill>
      <patternFill patternType="solid">
        <fgColor indexed="51"/>
        <bgColor indexed="64"/>
      </patternFill>
    </fill>
    <fill>
      <patternFill patternType="solid">
        <fgColor indexed="51"/>
        <bgColor indexed="42"/>
      </patternFill>
    </fill>
    <fill>
      <patternFill patternType="solid">
        <fgColor indexed="13"/>
        <bgColor indexed="64"/>
      </patternFill>
    </fill>
    <fill>
      <patternFill patternType="solid">
        <fgColor indexed="8"/>
        <bgColor indexed="64"/>
      </patternFill>
    </fill>
    <fill>
      <patternFill patternType="solid">
        <fgColor theme="9" tint="0.59999389629810485"/>
        <bgColor indexed="64"/>
      </patternFill>
    </fill>
    <fill>
      <patternFill patternType="solid">
        <fgColor rgb="FF92D050"/>
        <bgColor indexed="64"/>
      </patternFill>
    </fill>
    <fill>
      <patternFill patternType="solid">
        <fgColor indexed="1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FF00"/>
        <bgColor indexed="64"/>
      </patternFill>
    </fill>
    <fill>
      <patternFill patternType="solid">
        <fgColor indexed="42"/>
        <bgColor indexed="42"/>
      </patternFill>
    </fill>
    <fill>
      <patternFill patternType="solid">
        <fgColor indexed="45"/>
        <bgColor indexed="64"/>
      </patternFill>
    </fill>
    <fill>
      <patternFill patternType="solid">
        <fgColor indexed="43"/>
        <bgColor indexed="42"/>
      </patternFill>
    </fill>
    <fill>
      <patternFill patternType="solid">
        <fgColor indexed="45"/>
        <bgColor indexed="42"/>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CC00"/>
        <bgColor indexed="64"/>
      </patternFill>
    </fill>
    <fill>
      <patternFill patternType="solid">
        <fgColor indexed="22"/>
        <bgColor indexed="64"/>
      </patternFill>
    </fill>
    <fill>
      <patternFill patternType="solid">
        <fgColor theme="9" tint="0.3999755851924192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double">
        <color indexed="64"/>
      </left>
      <right/>
      <top/>
      <bottom/>
      <diagonal/>
    </border>
    <border>
      <left/>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64"/>
      </left>
      <right style="thin">
        <color indexed="64"/>
      </right>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indexed="8"/>
      </left>
      <right/>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diagonal/>
    </border>
    <border>
      <left/>
      <right/>
      <top style="thin">
        <color indexed="65"/>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65"/>
      </left>
      <right style="thin">
        <color indexed="8"/>
      </right>
      <top style="thin">
        <color indexed="8"/>
      </top>
      <bottom/>
      <diagonal/>
    </border>
    <border>
      <left style="thin">
        <color indexed="65"/>
      </left>
      <right/>
      <top style="thin">
        <color indexed="8"/>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64"/>
      </top>
      <bottom/>
      <diagonal/>
    </border>
    <border>
      <left style="thin">
        <color indexed="8"/>
      </left>
      <right style="thin">
        <color indexed="8"/>
      </right>
      <top/>
      <bottom/>
      <diagonal/>
    </border>
    <border>
      <left style="thin">
        <color indexed="8"/>
      </left>
      <right style="thin">
        <color indexed="64"/>
      </right>
      <top/>
      <bottom/>
      <diagonal/>
    </border>
  </borders>
  <cellStyleXfs count="65">
    <xf numFmtId="164"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8"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 fillId="0" borderId="0"/>
    <xf numFmtId="164" fontId="8" fillId="0" borderId="0"/>
    <xf numFmtId="166" fontId="8" fillId="0" borderId="0"/>
    <xf numFmtId="3" fontId="17" fillId="0" borderId="0"/>
    <xf numFmtId="164" fontId="28" fillId="0" borderId="0"/>
    <xf numFmtId="164" fontId="8" fillId="0" borderId="0"/>
    <xf numFmtId="0" fontId="2" fillId="23" borderId="7" applyNumberFormat="0" applyFont="0" applyAlignment="0" applyProtection="0"/>
    <xf numFmtId="0" fontId="18" fillId="20" borderId="8" applyNumberFormat="0" applyAlignment="0" applyProtection="0"/>
    <xf numFmtId="9" fontId="8" fillId="0" borderId="0" applyFont="0" applyFill="0" applyBorder="0" applyAlignment="0" applyProtection="0"/>
    <xf numFmtId="3" fontId="19" fillId="0" borderId="9" applyFont="0"/>
    <xf numFmtId="164" fontId="20" fillId="0" borderId="10" applyNumberFormat="0" applyFont="0" applyBorder="0" applyAlignment="0"/>
    <xf numFmtId="0" fontId="21" fillId="0" borderId="0" applyNumberFormat="0" applyFill="0" applyBorder="0" applyAlignment="0" applyProtection="0"/>
    <xf numFmtId="0" fontId="22" fillId="0" borderId="11" applyNumberFormat="0" applyFill="0" applyAlignment="0" applyProtection="0"/>
    <xf numFmtId="0" fontId="23" fillId="0" borderId="0" applyNumberFormat="0" applyFill="0" applyBorder="0" applyAlignment="0" applyProtection="0"/>
    <xf numFmtId="0" fontId="2" fillId="0" borderId="0"/>
    <xf numFmtId="166" fontId="8" fillId="0" borderId="0"/>
    <xf numFmtId="164" fontId="28" fillId="0" borderId="0"/>
    <xf numFmtId="164" fontId="28" fillId="0" borderId="0"/>
    <xf numFmtId="43" fontId="8" fillId="0" borderId="0" applyFont="0" applyFill="0" applyBorder="0" applyAlignment="0" applyProtection="0"/>
    <xf numFmtId="0" fontId="44" fillId="0" borderId="0">
      <alignment vertical="top"/>
    </xf>
    <xf numFmtId="0" fontId="2" fillId="0" borderId="0"/>
    <xf numFmtId="0" fontId="2" fillId="0" borderId="0"/>
    <xf numFmtId="164" fontId="28" fillId="0" borderId="0"/>
    <xf numFmtId="0" fontId="48" fillId="0" borderId="0"/>
    <xf numFmtId="164" fontId="28" fillId="0" borderId="0"/>
    <xf numFmtId="0" fontId="48" fillId="0" borderId="0"/>
    <xf numFmtId="0" fontId="2" fillId="0" borderId="0"/>
  </cellStyleXfs>
  <cellXfs count="685">
    <xf numFmtId="164" fontId="0" fillId="0" borderId="0" xfId="0"/>
    <xf numFmtId="164" fontId="19" fillId="0" borderId="0" xfId="0" applyFont="1"/>
    <xf numFmtId="164" fontId="19" fillId="0" borderId="0" xfId="0" applyFont="1" applyBorder="1"/>
    <xf numFmtId="164" fontId="19" fillId="0" borderId="0" xfId="0" applyFont="1" applyFill="1"/>
    <xf numFmtId="164" fontId="19" fillId="26" borderId="0" xfId="0" applyFont="1" applyFill="1"/>
    <xf numFmtId="9" fontId="19" fillId="26" borderId="0" xfId="46" applyFont="1" applyFill="1"/>
    <xf numFmtId="164" fontId="19" fillId="26" borderId="0" xfId="0" applyFont="1" applyFill="1" applyBorder="1"/>
    <xf numFmtId="164" fontId="19" fillId="34" borderId="0" xfId="0" applyFont="1" applyFill="1" applyBorder="1"/>
    <xf numFmtId="164" fontId="19" fillId="34" borderId="0" xfId="0" applyFont="1" applyFill="1" applyBorder="1" applyAlignment="1">
      <alignment wrapText="1"/>
    </xf>
    <xf numFmtId="164" fontId="19" fillId="26" borderId="28" xfId="0" applyFont="1" applyFill="1" applyBorder="1"/>
    <xf numFmtId="164" fontId="19" fillId="26" borderId="30" xfId="0" applyFont="1" applyFill="1" applyBorder="1"/>
    <xf numFmtId="164" fontId="19" fillId="26" borderId="31" xfId="0" applyFont="1" applyFill="1" applyBorder="1"/>
    <xf numFmtId="164" fontId="19" fillId="26" borderId="29" xfId="0" applyFont="1" applyFill="1" applyBorder="1"/>
    <xf numFmtId="165" fontId="24" fillId="0" borderId="23" xfId="28" applyNumberFormat="1" applyFont="1" applyBorder="1"/>
    <xf numFmtId="167" fontId="24" fillId="26" borderId="0" xfId="0" applyNumberFormat="1" applyFont="1" applyFill="1" applyBorder="1" applyAlignment="1">
      <alignment horizontal="right" wrapText="1"/>
    </xf>
    <xf numFmtId="167" fontId="24" fillId="36" borderId="0" xfId="0" applyNumberFormat="1" applyFont="1" applyFill="1"/>
    <xf numFmtId="167" fontId="24" fillId="36" borderId="0" xfId="0" applyNumberFormat="1" applyFont="1" applyFill="1" applyBorder="1" applyAlignment="1">
      <alignment horizontal="right" wrapText="1"/>
    </xf>
    <xf numFmtId="167" fontId="24" fillId="36" borderId="0" xfId="28" applyNumberFormat="1" applyFont="1" applyFill="1"/>
    <xf numFmtId="164" fontId="19" fillId="0" borderId="0" xfId="0" applyFont="1" applyFill="1" applyBorder="1"/>
    <xf numFmtId="49" fontId="2" fillId="37" borderId="0" xfId="41" applyNumberFormat="1" applyFont="1" applyFill="1" applyBorder="1" applyAlignment="1" applyProtection="1">
      <alignment horizontal="center"/>
    </xf>
    <xf numFmtId="164" fontId="2" fillId="0" borderId="0" xfId="0" applyFont="1" applyFill="1" applyBorder="1" applyAlignment="1">
      <alignment horizontal="center" wrapText="1"/>
    </xf>
    <xf numFmtId="165" fontId="19" fillId="0" borderId="0" xfId="0" applyNumberFormat="1" applyFont="1" applyFill="1" applyBorder="1"/>
    <xf numFmtId="3" fontId="2" fillId="0" borderId="0" xfId="0" applyNumberFormat="1" applyFont="1" applyBorder="1" applyAlignment="1">
      <alignment horizontal="left"/>
    </xf>
    <xf numFmtId="164" fontId="2" fillId="0" borderId="0" xfId="0" applyFont="1"/>
    <xf numFmtId="0" fontId="20" fillId="0" borderId="15" xfId="38" applyFont="1" applyFill="1" applyBorder="1" applyAlignment="1" applyProtection="1">
      <alignment horizontal="left" vertical="center"/>
    </xf>
    <xf numFmtId="0" fontId="20" fillId="0" borderId="15" xfId="38" applyFont="1" applyFill="1" applyBorder="1" applyAlignment="1" applyProtection="1">
      <alignment horizontal="centerContinuous" vertical="center"/>
    </xf>
    <xf numFmtId="0" fontId="20" fillId="0" borderId="15" xfId="38" applyFont="1" applyFill="1" applyBorder="1" applyAlignment="1" applyProtection="1">
      <alignment horizontal="centerContinuous" vertical="center" wrapText="1"/>
    </xf>
    <xf numFmtId="0" fontId="20" fillId="0" borderId="15" xfId="38" applyFont="1" applyFill="1" applyBorder="1" applyAlignment="1">
      <alignment horizontal="centerContinuous" vertical="center"/>
    </xf>
    <xf numFmtId="0" fontId="20" fillId="0" borderId="15" xfId="38" applyFont="1" applyFill="1" applyBorder="1" applyAlignment="1">
      <alignment vertical="center"/>
    </xf>
    <xf numFmtId="0" fontId="20" fillId="0" borderId="16" xfId="38" applyFont="1" applyFill="1" applyBorder="1" applyAlignment="1">
      <alignment horizontal="left"/>
    </xf>
    <xf numFmtId="0" fontId="20" fillId="0" borderId="14" xfId="38" applyFont="1" applyFill="1" applyBorder="1" applyAlignment="1" applyProtection="1">
      <alignment horizontal="left"/>
    </xf>
    <xf numFmtId="0" fontId="20" fillId="0" borderId="15" xfId="38" applyFont="1" applyFill="1" applyBorder="1" applyAlignment="1" applyProtection="1">
      <alignment horizontal="left"/>
    </xf>
    <xf numFmtId="0" fontId="20" fillId="0" borderId="15" xfId="38" applyFont="1" applyFill="1" applyBorder="1"/>
    <xf numFmtId="49" fontId="2" fillId="26" borderId="0" xfId="39" applyNumberFormat="1" applyFont="1" applyFill="1" applyBorder="1" applyAlignment="1">
      <alignment horizontal="left"/>
    </xf>
    <xf numFmtId="49" fontId="2" fillId="29" borderId="0" xfId="39" applyNumberFormat="1" applyFont="1" applyFill="1" applyBorder="1" applyAlignment="1">
      <alignment horizontal="left"/>
    </xf>
    <xf numFmtId="49" fontId="2" fillId="37" borderId="0" xfId="39" applyNumberFormat="1" applyFont="1" applyFill="1" applyBorder="1" applyAlignment="1">
      <alignment horizontal="center"/>
    </xf>
    <xf numFmtId="49" fontId="2" fillId="37" borderId="0" xfId="39" applyNumberFormat="1" applyFont="1" applyFill="1" applyBorder="1" applyAlignment="1">
      <alignment horizontal="left"/>
    </xf>
    <xf numFmtId="1" fontId="2" fillId="37" borderId="0" xfId="39" applyNumberFormat="1" applyFont="1" applyFill="1" applyBorder="1" applyAlignment="1">
      <alignment horizontal="center"/>
    </xf>
    <xf numFmtId="49" fontId="2" fillId="37" borderId="0" xfId="41" applyNumberFormat="1" applyFont="1" applyFill="1" applyBorder="1" applyAlignment="1">
      <alignment horizontal="center"/>
    </xf>
    <xf numFmtId="3" fontId="2" fillId="37" borderId="0" xfId="41" applyFont="1" applyFill="1" applyBorder="1" applyAlignment="1" applyProtection="1"/>
    <xf numFmtId="49" fontId="2" fillId="25" borderId="0" xfId="39" applyNumberFormat="1" applyFont="1" applyFill="1" applyBorder="1" applyAlignment="1">
      <alignment horizontal="left"/>
    </xf>
    <xf numFmtId="3" fontId="2" fillId="25" borderId="0" xfId="41" applyFont="1" applyFill="1" applyBorder="1" applyAlignment="1" applyProtection="1"/>
    <xf numFmtId="49" fontId="2" fillId="25" borderId="0" xfId="41" applyNumberFormat="1" applyFont="1" applyFill="1" applyBorder="1" applyAlignment="1" applyProtection="1">
      <alignment horizontal="left"/>
    </xf>
    <xf numFmtId="49" fontId="2" fillId="26" borderId="0" xfId="40" applyNumberFormat="1" applyFont="1" applyFill="1" applyBorder="1" applyAlignment="1">
      <alignment horizontal="left"/>
    </xf>
    <xf numFmtId="49" fontId="2" fillId="26" borderId="0" xfId="41" applyNumberFormat="1" applyFont="1" applyFill="1" applyBorder="1" applyAlignment="1">
      <alignment horizontal="left"/>
    </xf>
    <xf numFmtId="49" fontId="2" fillId="31" borderId="0" xfId="40" applyNumberFormat="1" applyFont="1" applyFill="1" applyBorder="1" applyAlignment="1">
      <alignment horizontal="left"/>
    </xf>
    <xf numFmtId="3" fontId="2" fillId="31" borderId="0" xfId="41" applyFont="1" applyFill="1" applyBorder="1" applyAlignment="1"/>
    <xf numFmtId="49" fontId="2" fillId="31" borderId="0" xfId="41" applyNumberFormat="1" applyFont="1" applyFill="1" applyBorder="1" applyAlignment="1">
      <alignment horizontal="left"/>
    </xf>
    <xf numFmtId="49" fontId="2" fillId="29" borderId="0" xfId="40" applyNumberFormat="1" applyFont="1" applyFill="1" applyBorder="1" applyAlignment="1">
      <alignment horizontal="left"/>
    </xf>
    <xf numFmtId="49" fontId="2" fillId="24" borderId="0" xfId="40" applyNumberFormat="1" applyFont="1" applyFill="1" applyBorder="1" applyAlignment="1">
      <alignment horizontal="left"/>
    </xf>
    <xf numFmtId="49" fontId="2" fillId="25" borderId="0" xfId="40" applyNumberFormat="1" applyFont="1" applyFill="1" applyBorder="1" applyAlignment="1">
      <alignment horizontal="left"/>
    </xf>
    <xf numFmtId="49" fontId="2" fillId="25" borderId="0" xfId="41" applyNumberFormat="1" applyFont="1" applyFill="1" applyBorder="1" applyAlignment="1">
      <alignment horizontal="left"/>
    </xf>
    <xf numFmtId="3" fontId="2" fillId="25" borderId="0" xfId="41" applyFont="1" applyFill="1" applyBorder="1" applyAlignment="1"/>
    <xf numFmtId="49" fontId="2" fillId="24" borderId="0" xfId="42" applyNumberFormat="1" applyFont="1" applyFill="1" applyBorder="1" applyAlignment="1" applyProtection="1">
      <alignment horizontal="left"/>
    </xf>
    <xf numFmtId="164" fontId="2" fillId="0" borderId="0" xfId="0" applyFont="1" applyBorder="1"/>
    <xf numFmtId="164" fontId="19" fillId="39" borderId="0" xfId="0" applyFont="1" applyFill="1" applyBorder="1"/>
    <xf numFmtId="164" fontId="2" fillId="39" borderId="0" xfId="0" applyFont="1" applyFill="1" applyBorder="1"/>
    <xf numFmtId="164" fontId="0" fillId="39" borderId="0" xfId="0" applyFill="1" applyBorder="1"/>
    <xf numFmtId="166" fontId="2" fillId="39" borderId="0" xfId="0" applyNumberFormat="1" applyFont="1" applyFill="1" applyBorder="1"/>
    <xf numFmtId="164" fontId="2" fillId="0" borderId="16" xfId="0" applyFont="1" applyFill="1" applyBorder="1" applyAlignment="1">
      <alignment horizontal="center" wrapText="1"/>
    </xf>
    <xf numFmtId="164" fontId="2" fillId="0" borderId="0" xfId="0" applyFont="1" applyAlignment="1">
      <alignment horizontal="centerContinuous"/>
    </xf>
    <xf numFmtId="167" fontId="2" fillId="0" borderId="0" xfId="0" applyNumberFormat="1" applyFont="1" applyBorder="1" applyAlignment="1">
      <alignment horizontal="centerContinuous"/>
    </xf>
    <xf numFmtId="164" fontId="2" fillId="0" borderId="0" xfId="0" applyFont="1" applyBorder="1" applyAlignment="1">
      <alignment horizontal="centerContinuous"/>
    </xf>
    <xf numFmtId="164" fontId="2" fillId="0" borderId="16" xfId="0" applyFont="1" applyBorder="1"/>
    <xf numFmtId="164" fontId="2" fillId="0" borderId="0" xfId="0" applyFont="1" applyFill="1" applyBorder="1" applyAlignment="1">
      <alignment wrapText="1"/>
    </xf>
    <xf numFmtId="164" fontId="2" fillId="0" borderId="0" xfId="0" applyFont="1" applyFill="1" applyBorder="1" applyAlignment="1">
      <alignment horizontal="centerContinuous"/>
    </xf>
    <xf numFmtId="164" fontId="2" fillId="0" borderId="16" xfId="0" applyFont="1" applyFill="1" applyBorder="1" applyAlignment="1">
      <alignment horizontal="centerContinuous"/>
    </xf>
    <xf numFmtId="165" fontId="2" fillId="0" borderId="23" xfId="28" applyNumberFormat="1" applyFont="1" applyBorder="1"/>
    <xf numFmtId="165" fontId="2" fillId="0" borderId="0" xfId="28" applyNumberFormat="1" applyFont="1"/>
    <xf numFmtId="165" fontId="2" fillId="0" borderId="0" xfId="28" applyNumberFormat="1" applyFont="1" applyBorder="1"/>
    <xf numFmtId="165" fontId="2" fillId="0" borderId="23" xfId="28" applyNumberFormat="1" applyFont="1" applyFill="1" applyBorder="1"/>
    <xf numFmtId="3" fontId="2" fillId="0" borderId="16" xfId="0" applyNumberFormat="1" applyFont="1" applyBorder="1" applyAlignment="1">
      <alignment horizontal="left"/>
    </xf>
    <xf numFmtId="164" fontId="2" fillId="0" borderId="0" xfId="0" applyFont="1" applyBorder="1" applyAlignment="1"/>
    <xf numFmtId="164" fontId="2" fillId="0" borderId="16" xfId="0" applyFont="1" applyBorder="1" applyAlignment="1"/>
    <xf numFmtId="165" fontId="29" fillId="0" borderId="23" xfId="28" applyNumberFormat="1" applyFont="1" applyBorder="1"/>
    <xf numFmtId="164" fontId="29" fillId="0" borderId="23" xfId="0" applyFont="1" applyBorder="1"/>
    <xf numFmtId="164" fontId="2" fillId="26" borderId="26" xfId="0" applyFont="1" applyFill="1" applyBorder="1"/>
    <xf numFmtId="164" fontId="2" fillId="26" borderId="27" xfId="0" applyFont="1" applyFill="1" applyBorder="1" applyAlignment="1">
      <alignment wrapText="1"/>
    </xf>
    <xf numFmtId="164" fontId="2" fillId="26" borderId="27" xfId="0" applyFont="1" applyFill="1" applyBorder="1"/>
    <xf numFmtId="165" fontId="29" fillId="0" borderId="54" xfId="28" applyNumberFormat="1" applyFont="1" applyBorder="1"/>
    <xf numFmtId="164" fontId="29" fillId="0" borderId="55" xfId="0" applyFont="1" applyBorder="1"/>
    <xf numFmtId="165" fontId="29" fillId="0" borderId="55" xfId="28" applyNumberFormat="1" applyFont="1" applyBorder="1"/>
    <xf numFmtId="164" fontId="2" fillId="0" borderId="16" xfId="0" applyFont="1" applyFill="1" applyBorder="1" applyAlignment="1">
      <alignment horizontal="center"/>
    </xf>
    <xf numFmtId="164" fontId="2" fillId="0" borderId="15" xfId="0" applyFont="1" applyFill="1" applyBorder="1" applyAlignment="1">
      <alignment horizontal="center"/>
    </xf>
    <xf numFmtId="167" fontId="2" fillId="0" borderId="0" xfId="0" applyNumberFormat="1" applyFont="1" applyBorder="1" applyAlignment="1">
      <alignment horizontal="center"/>
    </xf>
    <xf numFmtId="164" fontId="2" fillId="0" borderId="0" xfId="0" applyFont="1" applyAlignment="1"/>
    <xf numFmtId="167" fontId="24" fillId="0" borderId="0" xfId="0" applyNumberFormat="1" applyFont="1" applyFill="1" applyBorder="1"/>
    <xf numFmtId="167" fontId="24" fillId="26" borderId="0" xfId="0" applyNumberFormat="1" applyFont="1" applyFill="1" applyBorder="1"/>
    <xf numFmtId="167" fontId="24" fillId="26" borderId="0" xfId="28" applyNumberFormat="1" applyFont="1" applyFill="1" applyBorder="1"/>
    <xf numFmtId="167" fontId="2" fillId="0" borderId="0" xfId="0" applyNumberFormat="1" applyFont="1" applyBorder="1"/>
    <xf numFmtId="167" fontId="2" fillId="0" borderId="0" xfId="0" applyNumberFormat="1" applyFont="1" applyBorder="1" applyAlignment="1"/>
    <xf numFmtId="167" fontId="24" fillId="0" borderId="0" xfId="0" applyNumberFormat="1" applyFont="1" applyFill="1" applyBorder="1" applyAlignment="1"/>
    <xf numFmtId="164" fontId="2" fillId="0" borderId="0" xfId="0" applyFont="1" applyFill="1" applyBorder="1" applyAlignment="1"/>
    <xf numFmtId="164" fontId="8" fillId="0" borderId="0" xfId="0" applyFont="1" applyBorder="1" applyAlignment="1"/>
    <xf numFmtId="164" fontId="2" fillId="0" borderId="0" xfId="0" applyFont="1" applyFill="1" applyBorder="1" applyAlignment="1">
      <alignment horizontal="center"/>
    </xf>
    <xf numFmtId="164" fontId="2" fillId="38" borderId="0" xfId="0" applyFont="1" applyFill="1" applyBorder="1" applyAlignment="1">
      <alignment horizontal="left"/>
    </xf>
    <xf numFmtId="165" fontId="2" fillId="0" borderId="13" xfId="28" applyNumberFormat="1" applyFont="1" applyFill="1" applyBorder="1" applyAlignment="1"/>
    <xf numFmtId="165" fontId="2" fillId="0" borderId="12" xfId="28" applyNumberFormat="1" applyFont="1" applyFill="1" applyBorder="1" applyAlignment="1"/>
    <xf numFmtId="165" fontId="2" fillId="0" borderId="21" xfId="28" applyNumberFormat="1" applyFont="1" applyFill="1" applyBorder="1" applyAlignment="1"/>
    <xf numFmtId="165" fontId="2" fillId="0" borderId="23" xfId="0" applyNumberFormat="1" applyFont="1" applyFill="1" applyBorder="1" applyAlignment="1"/>
    <xf numFmtId="165" fontId="2" fillId="0" borderId="0" xfId="0" applyNumberFormat="1" applyFont="1" applyFill="1" applyBorder="1" applyAlignment="1"/>
    <xf numFmtId="167" fontId="2" fillId="38" borderId="0" xfId="0" applyNumberFormat="1" applyFont="1" applyFill="1" applyBorder="1" applyAlignment="1"/>
    <xf numFmtId="165" fontId="2" fillId="0" borderId="23" xfId="0" applyNumberFormat="1" applyFont="1" applyBorder="1" applyAlignment="1"/>
    <xf numFmtId="165" fontId="2" fillId="0" borderId="0" xfId="0" applyNumberFormat="1" applyFont="1" applyAlignment="1"/>
    <xf numFmtId="165" fontId="2" fillId="0" borderId="32" xfId="0" applyNumberFormat="1" applyFont="1" applyBorder="1" applyAlignment="1"/>
    <xf numFmtId="164" fontId="8" fillId="38" borderId="0" xfId="0" applyFont="1" applyFill="1" applyBorder="1" applyAlignment="1"/>
    <xf numFmtId="165" fontId="2" fillId="0" borderId="0" xfId="0" applyNumberFormat="1" applyFont="1" applyFill="1" applyAlignment="1"/>
    <xf numFmtId="167" fontId="2" fillId="38" borderId="16" xfId="0" applyNumberFormat="1" applyFont="1" applyFill="1" applyBorder="1" applyAlignment="1"/>
    <xf numFmtId="166" fontId="2" fillId="24" borderId="0" xfId="53" applyFont="1" applyFill="1" applyBorder="1"/>
    <xf numFmtId="49" fontId="2" fillId="24" borderId="0" xfId="53" applyNumberFormat="1" applyFont="1" applyFill="1" applyBorder="1" applyAlignment="1">
      <alignment horizontal="left"/>
    </xf>
    <xf numFmtId="165" fontId="2" fillId="0" borderId="0" xfId="28" applyNumberFormat="1" applyFont="1" applyFill="1"/>
    <xf numFmtId="165" fontId="2" fillId="0" borderId="0" xfId="28" applyNumberFormat="1" applyFont="1" applyFill="1" applyBorder="1"/>
    <xf numFmtId="165" fontId="24" fillId="0" borderId="32" xfId="28" applyNumberFormat="1" applyFont="1" applyFill="1" applyBorder="1"/>
    <xf numFmtId="165" fontId="24" fillId="0" borderId="0" xfId="28" applyNumberFormat="1" applyFont="1" applyBorder="1"/>
    <xf numFmtId="165" fontId="29" fillId="0" borderId="0" xfId="28" applyNumberFormat="1" applyFont="1" applyBorder="1"/>
    <xf numFmtId="164" fontId="2" fillId="37" borderId="0" xfId="53" applyNumberFormat="1" applyFont="1" applyFill="1" applyBorder="1"/>
    <xf numFmtId="49" fontId="2" fillId="37" borderId="0" xfId="40" applyNumberFormat="1" applyFont="1" applyFill="1" applyBorder="1" applyAlignment="1">
      <alignment horizontal="left"/>
    </xf>
    <xf numFmtId="3" fontId="2" fillId="0" borderId="0" xfId="0" applyNumberFormat="1" applyFont="1" applyFill="1" applyBorder="1" applyAlignment="1">
      <alignment horizontal="left"/>
    </xf>
    <xf numFmtId="165" fontId="24" fillId="0" borderId="23" xfId="28" applyNumberFormat="1" applyFont="1" applyFill="1" applyBorder="1"/>
    <xf numFmtId="165" fontId="29" fillId="0" borderId="55" xfId="28" applyNumberFormat="1" applyFont="1" applyFill="1" applyBorder="1"/>
    <xf numFmtId="165" fontId="29" fillId="0" borderId="23" xfId="28" applyNumberFormat="1" applyFont="1" applyFill="1" applyBorder="1"/>
    <xf numFmtId="164" fontId="2" fillId="0" borderId="0" xfId="0" applyFont="1" applyFill="1"/>
    <xf numFmtId="3" fontId="2" fillId="0" borderId="16" xfId="0" applyNumberFormat="1" applyFont="1" applyFill="1" applyBorder="1" applyAlignment="1">
      <alignment horizontal="left"/>
    </xf>
    <xf numFmtId="169" fontId="2" fillId="0" borderId="13" xfId="28" applyNumberFormat="1" applyFont="1" applyFill="1" applyBorder="1" applyAlignment="1">
      <alignment horizontal="right"/>
    </xf>
    <xf numFmtId="169" fontId="2" fillId="0" borderId="12" xfId="28" applyNumberFormat="1" applyFont="1" applyFill="1" applyBorder="1" applyAlignment="1">
      <alignment horizontal="right"/>
    </xf>
    <xf numFmtId="169" fontId="2" fillId="0" borderId="21" xfId="28" applyNumberFormat="1" applyFont="1" applyFill="1" applyBorder="1" applyAlignment="1">
      <alignment horizontal="right"/>
    </xf>
    <xf numFmtId="164" fontId="0" fillId="0" borderId="0" xfId="0" applyFill="1"/>
    <xf numFmtId="164" fontId="20" fillId="0" borderId="0" xfId="0" applyFont="1" applyFill="1" applyBorder="1" applyAlignment="1">
      <alignment horizontal="left"/>
    </xf>
    <xf numFmtId="164" fontId="2" fillId="0" borderId="16" xfId="0" applyNumberFormat="1" applyFont="1" applyFill="1" applyBorder="1" applyAlignment="1">
      <alignment horizontal="center"/>
    </xf>
    <xf numFmtId="164" fontId="2" fillId="0" borderId="16" xfId="0" applyNumberFormat="1" applyFont="1" applyFill="1" applyBorder="1" applyAlignment="1">
      <alignment horizontal="center" wrapText="1"/>
    </xf>
    <xf numFmtId="164" fontId="19" fillId="0" borderId="13" xfId="28" applyNumberFormat="1" applyFont="1" applyFill="1" applyBorder="1"/>
    <xf numFmtId="164" fontId="19" fillId="0" borderId="12" xfId="28" applyNumberFormat="1" applyFont="1" applyFill="1" applyBorder="1"/>
    <xf numFmtId="164" fontId="19" fillId="0" borderId="21" xfId="28" applyNumberFormat="1" applyFont="1" applyFill="1" applyBorder="1"/>
    <xf numFmtId="164" fontId="19" fillId="0" borderId="23" xfId="0" applyNumberFormat="1" applyFont="1" applyFill="1" applyBorder="1"/>
    <xf numFmtId="164" fontId="19" fillId="0" borderId="0" xfId="0" applyNumberFormat="1" applyFont="1" applyFill="1"/>
    <xf numFmtId="164" fontId="19" fillId="0" borderId="32" xfId="0" applyNumberFormat="1" applyFont="1" applyFill="1" applyBorder="1"/>
    <xf numFmtId="49" fontId="2" fillId="29" borderId="0" xfId="42" applyNumberFormat="1" applyFont="1" applyFill="1" applyBorder="1" applyAlignment="1" applyProtection="1">
      <alignment horizontal="left"/>
    </xf>
    <xf numFmtId="49" fontId="2" fillId="29" borderId="0" xfId="41" applyNumberFormat="1" applyFont="1" applyFill="1" applyBorder="1" applyAlignment="1">
      <alignment horizontal="left"/>
    </xf>
    <xf numFmtId="3" fontId="2" fillId="29" borderId="0" xfId="41" applyFont="1" applyFill="1" applyBorder="1" applyAlignment="1"/>
    <xf numFmtId="0" fontId="2" fillId="0" borderId="0" xfId="38" applyFont="1" applyFill="1"/>
    <xf numFmtId="0" fontId="2" fillId="0" borderId="0" xfId="38" applyFont="1" applyFill="1" applyBorder="1"/>
    <xf numFmtId="0" fontId="2" fillId="0" borderId="0" xfId="38" applyFont="1" applyFill="1" applyBorder="1" applyAlignment="1">
      <alignment horizontal="center"/>
    </xf>
    <xf numFmtId="1" fontId="2" fillId="0" borderId="0" xfId="38" applyNumberFormat="1" applyFont="1" applyFill="1" applyBorder="1" applyAlignment="1">
      <alignment horizontal="center"/>
    </xf>
    <xf numFmtId="164" fontId="24" fillId="0" borderId="0" xfId="0" applyFont="1" applyFill="1" applyBorder="1"/>
    <xf numFmtId="164" fontId="24" fillId="0" borderId="39" xfId="0" applyFont="1" applyFill="1" applyBorder="1"/>
    <xf numFmtId="164" fontId="24" fillId="0" borderId="28" xfId="0" applyFont="1" applyFill="1" applyBorder="1"/>
    <xf numFmtId="164" fontId="24" fillId="0" borderId="27" xfId="0" applyFont="1" applyFill="1" applyBorder="1" applyAlignment="1">
      <alignment wrapText="1"/>
    </xf>
    <xf numFmtId="164" fontId="24" fillId="0" borderId="27" xfId="0" applyFont="1" applyFill="1" applyBorder="1"/>
    <xf numFmtId="164" fontId="24" fillId="0" borderId="40" xfId="0" applyFont="1" applyFill="1" applyBorder="1"/>
    <xf numFmtId="164" fontId="24" fillId="0" borderId="30" xfId="0" applyFont="1" applyFill="1" applyBorder="1"/>
    <xf numFmtId="164" fontId="24" fillId="0" borderId="31" xfId="0" applyFont="1" applyFill="1" applyBorder="1"/>
    <xf numFmtId="164" fontId="24" fillId="0" borderId="29" xfId="0" applyFont="1" applyFill="1" applyBorder="1"/>
    <xf numFmtId="166" fontId="19" fillId="0" borderId="0" xfId="0" applyNumberFormat="1" applyFont="1" applyFill="1"/>
    <xf numFmtId="166" fontId="19" fillId="0" borderId="23" xfId="0" applyNumberFormat="1" applyFont="1" applyFill="1" applyBorder="1"/>
    <xf numFmtId="166" fontId="19" fillId="0" borderId="32" xfId="0" applyNumberFormat="1" applyFont="1" applyFill="1" applyBorder="1"/>
    <xf numFmtId="165" fontId="30" fillId="0" borderId="0" xfId="0" applyNumberFormat="1" applyFont="1" applyFill="1" applyBorder="1" applyAlignment="1"/>
    <xf numFmtId="167" fontId="30" fillId="38" borderId="0" xfId="0" applyNumberFormat="1" applyFont="1" applyFill="1" applyBorder="1" applyAlignment="1"/>
    <xf numFmtId="0" fontId="2" fillId="0" borderId="0" xfId="38" applyFill="1"/>
    <xf numFmtId="166" fontId="2" fillId="30" borderId="0" xfId="53" applyFont="1" applyFill="1" applyBorder="1"/>
    <xf numFmtId="49" fontId="2" fillId="30" borderId="0" xfId="54" applyNumberFormat="1" applyFont="1" applyFill="1" applyBorder="1" applyAlignment="1">
      <alignment horizontal="left"/>
    </xf>
    <xf numFmtId="164" fontId="19" fillId="0" borderId="0" xfId="0" applyNumberFormat="1" applyFont="1" applyFill="1" applyAlignment="1">
      <alignment horizontal="centerContinuous"/>
    </xf>
    <xf numFmtId="164" fontId="19" fillId="0" borderId="0" xfId="0" applyNumberFormat="1" applyFont="1" applyFill="1" applyBorder="1"/>
    <xf numFmtId="164" fontId="8" fillId="0" borderId="16" xfId="0" applyNumberFormat="1" applyFont="1" applyFill="1" applyBorder="1" applyAlignment="1">
      <alignment wrapText="1"/>
    </xf>
    <xf numFmtId="164" fontId="2" fillId="0" borderId="16" xfId="0" applyNumberFormat="1" applyFont="1" applyFill="1" applyBorder="1" applyAlignment="1"/>
    <xf numFmtId="164" fontId="0" fillId="0" borderId="0" xfId="0" applyFill="1" applyBorder="1" applyAlignment="1"/>
    <xf numFmtId="3" fontId="19" fillId="0" borderId="0" xfId="0" applyNumberFormat="1" applyFont="1" applyFill="1" applyBorder="1" applyAlignment="1">
      <alignment horizontal="left"/>
    </xf>
    <xf numFmtId="164" fontId="8" fillId="0" borderId="0" xfId="0" applyFont="1" applyFill="1"/>
    <xf numFmtId="166" fontId="19" fillId="0" borderId="0" xfId="0" applyNumberFormat="1" applyFont="1" applyFill="1" applyBorder="1"/>
    <xf numFmtId="166" fontId="19" fillId="0" borderId="17" xfId="0" applyNumberFormat="1" applyFont="1" applyFill="1" applyBorder="1"/>
    <xf numFmtId="164" fontId="31" fillId="0" borderId="0" xfId="0" applyFont="1" applyFill="1"/>
    <xf numFmtId="3" fontId="19" fillId="0" borderId="16" xfId="0" applyNumberFormat="1" applyFont="1" applyFill="1" applyBorder="1" applyAlignment="1">
      <alignment horizontal="left"/>
    </xf>
    <xf numFmtId="165" fontId="29" fillId="0" borderId="0" xfId="28" applyNumberFormat="1" applyFont="1" applyFill="1" applyBorder="1"/>
    <xf numFmtId="164" fontId="2" fillId="0" borderId="27" xfId="0" applyFont="1" applyBorder="1"/>
    <xf numFmtId="164" fontId="2" fillId="0" borderId="28" xfId="0" applyFont="1" applyBorder="1"/>
    <xf numFmtId="164" fontId="2" fillId="0" borderId="45" xfId="0" applyFont="1" applyBorder="1"/>
    <xf numFmtId="164" fontId="2" fillId="0" borderId="10" xfId="0" applyFont="1" applyBorder="1"/>
    <xf numFmtId="164" fontId="2" fillId="0" borderId="33" xfId="0" applyFont="1" applyBorder="1"/>
    <xf numFmtId="164" fontId="2" fillId="0" borderId="34" xfId="0" applyFont="1" applyBorder="1"/>
    <xf numFmtId="164" fontId="2" fillId="0" borderId="26" xfId="0" applyFont="1" applyBorder="1"/>
    <xf numFmtId="164" fontId="2" fillId="0" borderId="35" xfId="0" applyFont="1" applyBorder="1"/>
    <xf numFmtId="166" fontId="2" fillId="0" borderId="27" xfId="0" applyNumberFormat="1" applyFont="1" applyBorder="1"/>
    <xf numFmtId="166" fontId="2" fillId="0" borderId="26" xfId="0" applyNumberFormat="1" applyFont="1" applyBorder="1"/>
    <xf numFmtId="166" fontId="2" fillId="0" borderId="34" xfId="0" applyNumberFormat="1" applyFont="1" applyBorder="1"/>
    <xf numFmtId="164" fontId="2" fillId="0" borderId="27" xfId="0" applyFont="1" applyFill="1" applyBorder="1"/>
    <xf numFmtId="164" fontId="2" fillId="0" borderId="10" xfId="0" applyFont="1" applyFill="1" applyBorder="1"/>
    <xf numFmtId="166" fontId="2" fillId="0" borderId="27" xfId="0" applyNumberFormat="1" applyFont="1" applyFill="1" applyBorder="1"/>
    <xf numFmtId="166" fontId="2" fillId="0" borderId="26" xfId="0" applyNumberFormat="1" applyFont="1" applyFill="1" applyBorder="1"/>
    <xf numFmtId="166" fontId="2" fillId="0" borderId="34" xfId="0" applyNumberFormat="1" applyFont="1" applyFill="1" applyBorder="1"/>
    <xf numFmtId="164" fontId="2" fillId="0" borderId="26" xfId="0" applyFont="1" applyFill="1" applyBorder="1"/>
    <xf numFmtId="164" fontId="2" fillId="0" borderId="41" xfId="0" applyFont="1" applyFill="1" applyBorder="1"/>
    <xf numFmtId="164" fontId="2" fillId="0" borderId="46" xfId="0" applyFont="1" applyBorder="1"/>
    <xf numFmtId="164" fontId="20" fillId="0" borderId="26" xfId="0" applyFont="1" applyFill="1" applyBorder="1"/>
    <xf numFmtId="164" fontId="20" fillId="0" borderId="41" xfId="0" applyFont="1" applyFill="1" applyBorder="1"/>
    <xf numFmtId="164" fontId="2" fillId="0" borderId="28" xfId="0" applyFont="1" applyFill="1" applyBorder="1"/>
    <xf numFmtId="164" fontId="2" fillId="0" borderId="33" xfId="0" applyFont="1" applyFill="1" applyBorder="1"/>
    <xf numFmtId="165" fontId="2" fillId="0" borderId="27" xfId="0" applyNumberFormat="1" applyFont="1" applyFill="1" applyBorder="1"/>
    <xf numFmtId="164" fontId="2" fillId="0" borderId="27" xfId="0" applyFont="1" applyFill="1" applyBorder="1" applyAlignment="1">
      <alignment wrapText="1"/>
    </xf>
    <xf numFmtId="164" fontId="2" fillId="0" borderId="10" xfId="0" applyFont="1" applyFill="1" applyBorder="1" applyAlignment="1">
      <alignment wrapText="1"/>
    </xf>
    <xf numFmtId="165" fontId="2" fillId="0" borderId="43" xfId="0" applyNumberFormat="1" applyFont="1" applyFill="1" applyBorder="1"/>
    <xf numFmtId="164" fontId="2" fillId="0" borderId="45" xfId="0" applyFont="1" applyFill="1" applyBorder="1"/>
    <xf numFmtId="164" fontId="2" fillId="0" borderId="34" xfId="0" applyFont="1" applyFill="1" applyBorder="1"/>
    <xf numFmtId="164" fontId="2" fillId="0" borderId="35" xfId="0" applyFont="1" applyFill="1" applyBorder="1"/>
    <xf numFmtId="165" fontId="2" fillId="0" borderId="26" xfId="0" applyNumberFormat="1" applyFont="1" applyFill="1" applyBorder="1"/>
    <xf numFmtId="165" fontId="2" fillId="0" borderId="34" xfId="0" applyNumberFormat="1" applyFont="1" applyFill="1" applyBorder="1"/>
    <xf numFmtId="164" fontId="2" fillId="0" borderId="43" xfId="0" applyFont="1" applyFill="1" applyBorder="1"/>
    <xf numFmtId="165" fontId="2" fillId="0" borderId="16" xfId="0" applyNumberFormat="1" applyFont="1" applyFill="1" applyBorder="1"/>
    <xf numFmtId="165" fontId="2" fillId="0" borderId="44" xfId="0" applyNumberFormat="1" applyFont="1" applyFill="1" applyBorder="1"/>
    <xf numFmtId="164" fontId="20" fillId="0" borderId="42" xfId="0" applyFont="1" applyFill="1" applyBorder="1"/>
    <xf numFmtId="164" fontId="20" fillId="0" borderId="0" xfId="0" applyFont="1" applyBorder="1" applyAlignment="1">
      <alignment horizontal="centerContinuous"/>
    </xf>
    <xf numFmtId="164" fontId="20" fillId="0" borderId="0" xfId="0" applyFont="1" applyAlignment="1">
      <alignment horizontal="centerContinuous"/>
    </xf>
    <xf numFmtId="164" fontId="20" fillId="0" borderId="0" xfId="0" applyFont="1" applyFill="1" applyBorder="1" applyAlignment="1">
      <alignment horizontal="centerContinuous"/>
    </xf>
    <xf numFmtId="164" fontId="20" fillId="0" borderId="0" xfId="0" applyNumberFormat="1" applyFont="1" applyFill="1" applyAlignment="1">
      <alignment horizontal="centerContinuous"/>
    </xf>
    <xf numFmtId="164" fontId="19" fillId="0" borderId="0" xfId="0" applyNumberFormat="1" applyFont="1" applyFill="1" applyBorder="1" applyAlignment="1">
      <alignment horizontal="centerContinuous"/>
    </xf>
    <xf numFmtId="164" fontId="2" fillId="0" borderId="0" xfId="0" applyFont="1" applyFill="1" applyAlignment="1">
      <alignment horizontal="centerContinuous"/>
    </xf>
    <xf numFmtId="164" fontId="20" fillId="0" borderId="0" xfId="0" applyFont="1" applyFill="1" applyAlignment="1">
      <alignment horizontal="centerContinuous"/>
    </xf>
    <xf numFmtId="164" fontId="2" fillId="0" borderId="16" xfId="0" applyFont="1" applyFill="1" applyBorder="1"/>
    <xf numFmtId="169" fontId="2" fillId="0" borderId="0" xfId="0" applyNumberFormat="1" applyFont="1" applyFill="1" applyBorder="1" applyAlignment="1">
      <alignment horizontal="right"/>
    </xf>
    <xf numFmtId="3" fontId="2" fillId="0" borderId="32" xfId="0" applyNumberFormat="1" applyFont="1" applyFill="1" applyBorder="1" applyAlignment="1">
      <alignment horizontal="left"/>
    </xf>
    <xf numFmtId="165" fontId="2" fillId="0" borderId="32" xfId="28" applyNumberFormat="1" applyFont="1" applyFill="1" applyBorder="1"/>
    <xf numFmtId="165" fontId="24" fillId="0" borderId="0" xfId="28" applyNumberFormat="1" applyFont="1" applyFill="1" applyBorder="1"/>
    <xf numFmtId="164" fontId="2" fillId="0" borderId="0" xfId="0" applyFont="1" applyFill="1" applyAlignment="1"/>
    <xf numFmtId="164" fontId="2" fillId="0" borderId="16" xfId="0" applyFont="1" applyFill="1" applyBorder="1" applyAlignment="1"/>
    <xf numFmtId="169" fontId="2" fillId="0" borderId="0" xfId="0" applyNumberFormat="1" applyFont="1" applyFill="1" applyBorder="1" applyAlignment="1">
      <alignment horizontal="center"/>
    </xf>
    <xf numFmtId="164" fontId="2" fillId="0" borderId="0" xfId="0" applyFont="1" applyFill="1" applyBorder="1"/>
    <xf numFmtId="164" fontId="8" fillId="0" borderId="16" xfId="0" applyFont="1" applyFill="1" applyBorder="1" applyAlignment="1">
      <alignment wrapText="1"/>
    </xf>
    <xf numFmtId="169" fontId="2" fillId="0" borderId="13" xfId="0" applyNumberFormat="1" applyFont="1" applyFill="1" applyBorder="1" applyAlignment="1">
      <alignment horizontal="right"/>
    </xf>
    <xf numFmtId="169" fontId="2" fillId="0" borderId="0" xfId="0" applyNumberFormat="1" applyFont="1" applyFill="1" applyBorder="1" applyAlignment="1">
      <alignment horizontal="left"/>
    </xf>
    <xf numFmtId="169" fontId="24" fillId="26" borderId="0" xfId="28" applyNumberFormat="1" applyFont="1" applyFill="1" applyBorder="1"/>
    <xf numFmtId="169" fontId="2" fillId="0" borderId="0" xfId="0" applyNumberFormat="1" applyFont="1"/>
    <xf numFmtId="164" fontId="33" fillId="0" borderId="0" xfId="0" applyFont="1" applyBorder="1" applyAlignment="1">
      <alignment horizontal="centerContinuous"/>
    </xf>
    <xf numFmtId="164" fontId="34" fillId="0" borderId="0" xfId="0" applyFont="1" applyBorder="1" applyAlignment="1">
      <alignment horizontal="centerContinuous"/>
    </xf>
    <xf numFmtId="164" fontId="33" fillId="0" borderId="0" xfId="0" applyFont="1" applyFill="1" applyBorder="1" applyAlignment="1">
      <alignment horizontal="centerContinuous"/>
    </xf>
    <xf numFmtId="3" fontId="17" fillId="0" borderId="0" xfId="0" applyNumberFormat="1" applyFont="1" applyBorder="1" applyAlignment="1">
      <alignment horizontal="left"/>
    </xf>
    <xf numFmtId="164" fontId="17" fillId="0" borderId="0" xfId="0" quotePrefix="1" applyFont="1" applyAlignment="1">
      <alignment horizontal="right"/>
    </xf>
    <xf numFmtId="164" fontId="36" fillId="0" borderId="15" xfId="0" applyFont="1" applyFill="1" applyBorder="1" applyAlignment="1">
      <alignment horizontal="centerContinuous" wrapText="1"/>
    </xf>
    <xf numFmtId="164" fontId="36" fillId="0" borderId="16" xfId="0" applyFont="1" applyFill="1" applyBorder="1" applyAlignment="1">
      <alignment horizontal="centerContinuous" wrapText="1"/>
    </xf>
    <xf numFmtId="164" fontId="36" fillId="0" borderId="20" xfId="0" applyFont="1" applyFill="1" applyBorder="1" applyAlignment="1">
      <alignment horizontal="centerContinuous" wrapText="1"/>
    </xf>
    <xf numFmtId="164" fontId="36" fillId="0" borderId="13" xfId="0" applyFont="1" applyFill="1" applyBorder="1" applyAlignment="1">
      <alignment horizontal="centerContinuous" wrapText="1"/>
    </xf>
    <xf numFmtId="164" fontId="36" fillId="0" borderId="12" xfId="0" applyFont="1" applyBorder="1" applyAlignment="1">
      <alignment horizontal="centerContinuous" wrapText="1"/>
    </xf>
    <xf numFmtId="164" fontId="36" fillId="0" borderId="38" xfId="0" applyFont="1" applyBorder="1" applyAlignment="1">
      <alignment horizontal="centerContinuous" wrapText="1"/>
    </xf>
    <xf numFmtId="164" fontId="36" fillId="0" borderId="48" xfId="0" applyFont="1" applyFill="1" applyBorder="1" applyAlignment="1">
      <alignment horizontal="centerContinuous" wrapText="1"/>
    </xf>
    <xf numFmtId="164" fontId="36" fillId="0" borderId="24" xfId="0" applyFont="1" applyFill="1" applyBorder="1" applyAlignment="1">
      <alignment horizontal="centerContinuous" wrapText="1"/>
    </xf>
    <xf numFmtId="164" fontId="36" fillId="0" borderId="18" xfId="0" applyNumberFormat="1" applyFont="1" applyFill="1" applyBorder="1" applyAlignment="1">
      <alignment horizontal="centerContinuous" wrapText="1"/>
    </xf>
    <xf numFmtId="164" fontId="36" fillId="0" borderId="16" xfId="0" applyFont="1" applyBorder="1" applyAlignment="1">
      <alignment horizontal="centerContinuous" wrapText="1"/>
    </xf>
    <xf numFmtId="164" fontId="36" fillId="0" borderId="20" xfId="0" applyFont="1" applyBorder="1" applyAlignment="1">
      <alignment horizontal="centerContinuous" wrapText="1"/>
    </xf>
    <xf numFmtId="164" fontId="36" fillId="0" borderId="15" xfId="0" applyFont="1" applyFill="1" applyBorder="1" applyAlignment="1">
      <alignment horizontal="center" wrapText="1"/>
    </xf>
    <xf numFmtId="164" fontId="36" fillId="0" borderId="50" xfId="0" applyFont="1" applyFill="1" applyBorder="1" applyAlignment="1">
      <alignment horizontal="center" wrapText="1"/>
    </xf>
    <xf numFmtId="164" fontId="36" fillId="0" borderId="24" xfId="0" applyFont="1" applyFill="1" applyBorder="1" applyAlignment="1">
      <alignment horizontal="center" wrapText="1"/>
    </xf>
    <xf numFmtId="164" fontId="36" fillId="0" borderId="18" xfId="0" applyFont="1" applyFill="1" applyBorder="1" applyAlignment="1">
      <alignment horizontal="center" wrapText="1"/>
    </xf>
    <xf numFmtId="164" fontId="36" fillId="0" borderId="16" xfId="0" applyFont="1" applyFill="1" applyBorder="1" applyAlignment="1">
      <alignment horizontal="center" wrapText="1"/>
    </xf>
    <xf numFmtId="164" fontId="36" fillId="0" borderId="23" xfId="0" applyFont="1" applyFill="1" applyBorder="1" applyAlignment="1">
      <alignment horizontal="centerContinuous" wrapText="1"/>
    </xf>
    <xf numFmtId="164" fontId="36" fillId="0" borderId="0" xfId="0" applyFont="1" applyBorder="1" applyAlignment="1">
      <alignment horizontal="centerContinuous" wrapText="1"/>
    </xf>
    <xf numFmtId="164" fontId="36" fillId="0" borderId="17" xfId="0" applyFont="1" applyBorder="1" applyAlignment="1">
      <alignment horizontal="centerContinuous" wrapText="1"/>
    </xf>
    <xf numFmtId="164" fontId="36" fillId="0" borderId="16" xfId="0" applyFont="1" applyFill="1" applyBorder="1" applyAlignment="1">
      <alignment horizontal="right" wrapText="1"/>
    </xf>
    <xf numFmtId="3" fontId="17" fillId="0" borderId="0" xfId="0" applyNumberFormat="1" applyFont="1" applyFill="1" applyBorder="1" applyAlignment="1">
      <alignment horizontal="left"/>
    </xf>
    <xf numFmtId="164" fontId="17" fillId="0" borderId="0" xfId="0" applyFont="1" applyFill="1" applyAlignment="1"/>
    <xf numFmtId="164" fontId="17" fillId="0" borderId="0" xfId="0" applyFont="1" applyAlignment="1"/>
    <xf numFmtId="165" fontId="17" fillId="0" borderId="0" xfId="28" applyNumberFormat="1" applyFont="1" applyFill="1" applyBorder="1"/>
    <xf numFmtId="165" fontId="38" fillId="0" borderId="0" xfId="28" applyNumberFormat="1" applyFont="1" applyFill="1" applyBorder="1"/>
    <xf numFmtId="165" fontId="17" fillId="0" borderId="0" xfId="28" applyNumberFormat="1" applyFont="1" applyBorder="1"/>
    <xf numFmtId="165" fontId="38" fillId="0" borderId="0" xfId="28" applyNumberFormat="1" applyFont="1" applyBorder="1"/>
    <xf numFmtId="170" fontId="2" fillId="0" borderId="0" xfId="28" applyNumberFormat="1" applyFont="1" applyFill="1" applyBorder="1"/>
    <xf numFmtId="170" fontId="2" fillId="0" borderId="0" xfId="28" applyNumberFormat="1" applyFont="1" applyFill="1"/>
    <xf numFmtId="170" fontId="24" fillId="0" borderId="32" xfId="28" applyNumberFormat="1" applyFont="1" applyFill="1" applyBorder="1"/>
    <xf numFmtId="170" fontId="2" fillId="0" borderId="23" xfId="28" applyNumberFormat="1" applyFont="1" applyFill="1" applyBorder="1"/>
    <xf numFmtId="170" fontId="24" fillId="0" borderId="23" xfId="28" applyNumberFormat="1" applyFont="1" applyFill="1" applyBorder="1"/>
    <xf numFmtId="170" fontId="29" fillId="0" borderId="55" xfId="28" applyNumberFormat="1" applyFont="1" applyFill="1" applyBorder="1"/>
    <xf numFmtId="170" fontId="29" fillId="0" borderId="23" xfId="28" applyNumberFormat="1" applyFont="1" applyFill="1" applyBorder="1"/>
    <xf numFmtId="170" fontId="2" fillId="0" borderId="23" xfId="28" applyNumberFormat="1" applyFont="1" applyBorder="1"/>
    <xf numFmtId="170" fontId="2" fillId="0" borderId="0" xfId="28" applyNumberFormat="1" applyFont="1" applyBorder="1"/>
    <xf numFmtId="170" fontId="24" fillId="0" borderId="23" xfId="28" applyNumberFormat="1" applyFont="1" applyBorder="1"/>
    <xf numFmtId="170" fontId="29" fillId="0" borderId="55" xfId="28" applyNumberFormat="1" applyFont="1" applyBorder="1"/>
    <xf numFmtId="170" fontId="29" fillId="0" borderId="23" xfId="28" applyNumberFormat="1" applyFont="1" applyBorder="1"/>
    <xf numFmtId="170" fontId="2" fillId="0" borderId="16" xfId="28" applyNumberFormat="1" applyFont="1" applyFill="1" applyBorder="1"/>
    <xf numFmtId="170" fontId="24" fillId="0" borderId="22" xfId="28" applyNumberFormat="1" applyFont="1" applyFill="1" applyBorder="1"/>
    <xf numFmtId="170" fontId="2" fillId="0" borderId="18" xfId="28" applyNumberFormat="1" applyFont="1" applyFill="1" applyBorder="1"/>
    <xf numFmtId="170" fontId="2" fillId="0" borderId="18" xfId="28" applyNumberFormat="1" applyFont="1" applyBorder="1"/>
    <xf numFmtId="170" fontId="2" fillId="0" borderId="16" xfId="28" applyNumberFormat="1" applyFont="1" applyBorder="1"/>
    <xf numFmtId="170" fontId="24" fillId="0" borderId="18" xfId="28" applyNumberFormat="1" applyFont="1" applyBorder="1"/>
    <xf numFmtId="170" fontId="29" fillId="0" borderId="56" xfId="28" applyNumberFormat="1" applyFont="1" applyBorder="1"/>
    <xf numFmtId="170" fontId="29" fillId="0" borderId="18" xfId="28" applyNumberFormat="1" applyFont="1" applyBorder="1"/>
    <xf numFmtId="170" fontId="2" fillId="0" borderId="0" xfId="0" applyNumberFormat="1" applyFont="1" applyFill="1" applyAlignment="1"/>
    <xf numFmtId="170" fontId="2" fillId="0" borderId="23" xfId="0" applyNumberFormat="1" applyFont="1" applyFill="1" applyBorder="1" applyAlignment="1"/>
    <xf numFmtId="170" fontId="2" fillId="0" borderId="32" xfId="0" applyNumberFormat="1" applyFont="1" applyFill="1" applyBorder="1" applyAlignment="1"/>
    <xf numFmtId="170" fontId="30" fillId="0" borderId="0" xfId="0" quotePrefix="1" applyNumberFormat="1" applyFont="1" applyFill="1" applyAlignment="1"/>
    <xf numFmtId="170" fontId="30" fillId="0" borderId="0" xfId="0" applyNumberFormat="1" applyFont="1" applyFill="1" applyAlignment="1"/>
    <xf numFmtId="170" fontId="30" fillId="0" borderId="23" xfId="0" applyNumberFormat="1" applyFont="1" applyFill="1" applyBorder="1" applyAlignment="1"/>
    <xf numFmtId="170" fontId="30" fillId="0" borderId="32" xfId="0" applyNumberFormat="1" applyFont="1" applyFill="1" applyBorder="1" applyAlignment="1"/>
    <xf numFmtId="170" fontId="2" fillId="0" borderId="16" xfId="0" applyNumberFormat="1" applyFont="1" applyFill="1" applyBorder="1" applyAlignment="1"/>
    <xf numFmtId="170" fontId="2" fillId="0" borderId="18" xfId="0" applyNumberFormat="1" applyFont="1" applyFill="1" applyBorder="1" applyAlignment="1"/>
    <xf numFmtId="170" fontId="2" fillId="0" borderId="22" xfId="0" applyNumberFormat="1" applyFont="1" applyFill="1" applyBorder="1" applyAlignment="1"/>
    <xf numFmtId="164" fontId="36" fillId="0" borderId="16" xfId="0" applyNumberFormat="1" applyFont="1" applyFill="1" applyBorder="1" applyAlignment="1">
      <alignment horizontal="centerContinuous" wrapText="1"/>
    </xf>
    <xf numFmtId="164" fontId="36" fillId="0" borderId="20" xfId="0" applyNumberFormat="1" applyFont="1" applyFill="1" applyBorder="1" applyAlignment="1">
      <alignment horizontal="centerContinuous" wrapText="1"/>
    </xf>
    <xf numFmtId="164" fontId="36" fillId="0" borderId="23" xfId="0" applyNumberFormat="1" applyFont="1" applyFill="1" applyBorder="1" applyAlignment="1">
      <alignment horizontal="centerContinuous" wrapText="1"/>
    </xf>
    <xf numFmtId="164" fontId="36" fillId="0" borderId="0" xfId="0" applyNumberFormat="1" applyFont="1" applyFill="1" applyBorder="1" applyAlignment="1">
      <alignment horizontal="centerContinuous" wrapText="1"/>
    </xf>
    <xf numFmtId="164" fontId="36" fillId="0" borderId="17" xfId="0" applyNumberFormat="1" applyFont="1" applyFill="1" applyBorder="1" applyAlignment="1">
      <alignment horizontal="centerContinuous" wrapText="1"/>
    </xf>
    <xf numFmtId="164" fontId="36" fillId="0" borderId="15" xfId="0" applyNumberFormat="1" applyFont="1" applyFill="1" applyBorder="1" applyAlignment="1">
      <alignment horizontal="center" wrapText="1"/>
    </xf>
    <xf numFmtId="164" fontId="36" fillId="0" borderId="24" xfId="0" applyNumberFormat="1" applyFont="1" applyFill="1" applyBorder="1" applyAlignment="1">
      <alignment horizontal="center" wrapText="1"/>
    </xf>
    <xf numFmtId="164" fontId="36" fillId="0" borderId="18" xfId="0" applyNumberFormat="1" applyFont="1" applyFill="1" applyBorder="1" applyAlignment="1">
      <alignment horizontal="center" wrapText="1"/>
    </xf>
    <xf numFmtId="164" fontId="36" fillId="0" borderId="16" xfId="0" applyNumberFormat="1" applyFont="1" applyFill="1" applyBorder="1" applyAlignment="1">
      <alignment horizontal="center" wrapText="1"/>
    </xf>
    <xf numFmtId="164" fontId="36" fillId="0" borderId="16" xfId="0" applyNumberFormat="1" applyFont="1" applyFill="1" applyBorder="1" applyAlignment="1">
      <alignment horizontal="right" wrapText="1"/>
    </xf>
    <xf numFmtId="37" fontId="19" fillId="0" borderId="0" xfId="0" applyNumberFormat="1" applyFont="1" applyFill="1"/>
    <xf numFmtId="37" fontId="19" fillId="0" borderId="23" xfId="0" applyNumberFormat="1" applyFont="1" applyFill="1" applyBorder="1"/>
    <xf numFmtId="37" fontId="19" fillId="0" borderId="32" xfId="0" applyNumberFormat="1" applyFont="1" applyFill="1" applyBorder="1"/>
    <xf numFmtId="37" fontId="19" fillId="0" borderId="16" xfId="0" applyNumberFormat="1" applyFont="1" applyFill="1" applyBorder="1"/>
    <xf numFmtId="37" fontId="19" fillId="0" borderId="18" xfId="0" applyNumberFormat="1" applyFont="1" applyFill="1" applyBorder="1"/>
    <xf numFmtId="37" fontId="19" fillId="0" borderId="22" xfId="0" applyNumberFormat="1" applyFont="1" applyFill="1" applyBorder="1"/>
    <xf numFmtId="164" fontId="17" fillId="0" borderId="0" xfId="0" applyNumberFormat="1" applyFont="1" applyFill="1"/>
    <xf numFmtId="164" fontId="17" fillId="0" borderId="0" xfId="0" applyNumberFormat="1" applyFont="1" applyFill="1" applyBorder="1"/>
    <xf numFmtId="164" fontId="17" fillId="0" borderId="0" xfId="0" applyFont="1" applyFill="1" applyBorder="1"/>
    <xf numFmtId="39" fontId="2" fillId="0" borderId="0" xfId="28" applyNumberFormat="1" applyFont="1" applyFill="1" applyBorder="1"/>
    <xf numFmtId="39" fontId="2" fillId="0" borderId="16" xfId="28" applyNumberFormat="1" applyFont="1" applyFill="1" applyBorder="1"/>
    <xf numFmtId="39" fontId="2" fillId="0" borderId="0" xfId="28" applyNumberFormat="1" applyFont="1" applyBorder="1"/>
    <xf numFmtId="49" fontId="2" fillId="31" borderId="0" xfId="54" applyNumberFormat="1" applyFont="1" applyFill="1" applyBorder="1" applyAlignment="1">
      <alignment horizontal="center"/>
    </xf>
    <xf numFmtId="49" fontId="2" fillId="31" borderId="0" xfId="54" applyNumberFormat="1" applyFont="1" applyFill="1" applyBorder="1" applyAlignment="1">
      <alignment horizontal="left"/>
    </xf>
    <xf numFmtId="1" fontId="2" fillId="31" borderId="0" xfId="55" applyNumberFormat="1" applyFont="1" applyFill="1" applyBorder="1" applyAlignment="1">
      <alignment horizontal="center"/>
    </xf>
    <xf numFmtId="1" fontId="2" fillId="30" borderId="0" xfId="55" applyNumberFormat="1" applyFont="1" applyFill="1" applyBorder="1" applyAlignment="1">
      <alignment horizontal="center"/>
    </xf>
    <xf numFmtId="164" fontId="2" fillId="24" borderId="0" xfId="40" applyNumberFormat="1" applyFont="1" applyFill="1" applyBorder="1"/>
    <xf numFmtId="0" fontId="2" fillId="33" borderId="15" xfId="38" applyFont="1" applyFill="1" applyBorder="1" applyAlignment="1">
      <alignment horizontal="center" vertical="center" wrapText="1"/>
    </xf>
    <xf numFmtId="0" fontId="2" fillId="40" borderId="14" xfId="38" applyFont="1" applyFill="1" applyBorder="1" applyAlignment="1">
      <alignment horizontal="center" vertical="center" wrapText="1"/>
    </xf>
    <xf numFmtId="0" fontId="20" fillId="0" borderId="16" xfId="38" applyFont="1" applyFill="1" applyBorder="1" applyAlignment="1" applyProtection="1">
      <alignment horizontal="left" vertical="center"/>
    </xf>
    <xf numFmtId="0" fontId="20" fillId="0" borderId="0" xfId="38" applyFont="1" applyFill="1"/>
    <xf numFmtId="0" fontId="20" fillId="0" borderId="0" xfId="38" applyFont="1" applyFill="1" applyBorder="1"/>
    <xf numFmtId="0" fontId="20" fillId="0" borderId="19" xfId="38" applyFont="1" applyFill="1" applyBorder="1"/>
    <xf numFmtId="0" fontId="20" fillId="0" borderId="16" xfId="38" applyFont="1" applyFill="1" applyBorder="1"/>
    <xf numFmtId="0" fontId="20" fillId="0" borderId="13" xfId="38" applyFont="1" applyFill="1" applyBorder="1"/>
    <xf numFmtId="0" fontId="20" fillId="0" borderId="23" xfId="38" applyFont="1" applyFill="1" applyBorder="1"/>
    <xf numFmtId="166" fontId="20" fillId="0" borderId="16" xfId="28" applyNumberFormat="1" applyFont="1" applyFill="1" applyBorder="1" applyAlignment="1">
      <alignment horizontal="center"/>
    </xf>
    <xf numFmtId="0" fontId="20" fillId="0" borderId="16" xfId="38" applyFont="1" applyFill="1" applyBorder="1" applyAlignment="1">
      <alignment horizontal="left" wrapText="1"/>
    </xf>
    <xf numFmtId="0" fontId="20" fillId="0" borderId="16" xfId="38" applyFont="1" applyFill="1" applyBorder="1" applyAlignment="1">
      <alignment horizontal="center"/>
    </xf>
    <xf numFmtId="0" fontId="20" fillId="0" borderId="24" xfId="38" applyFont="1" applyFill="1" applyBorder="1" applyAlignment="1" applyProtection="1">
      <alignment horizontal="center" wrapText="1"/>
    </xf>
    <xf numFmtId="0" fontId="20" fillId="0" borderId="12" xfId="38" applyFont="1" applyFill="1" applyBorder="1"/>
    <xf numFmtId="0" fontId="20" fillId="0" borderId="37" xfId="38" applyFont="1" applyFill="1" applyBorder="1"/>
    <xf numFmtId="0" fontId="20" fillId="0" borderId="47" xfId="38" applyFont="1" applyFill="1" applyBorder="1"/>
    <xf numFmtId="0" fontId="29" fillId="0" borderId="0" xfId="38" applyFont="1"/>
    <xf numFmtId="0" fontId="2" fillId="40" borderId="15" xfId="38" applyFont="1" applyFill="1" applyBorder="1" applyAlignment="1">
      <alignment horizontal="center" vertical="center" wrapText="1"/>
    </xf>
    <xf numFmtId="0" fontId="2" fillId="40" borderId="24" xfId="38" applyFont="1" applyFill="1" applyBorder="1" applyAlignment="1">
      <alignment horizontal="center" vertical="center" wrapText="1"/>
    </xf>
    <xf numFmtId="0" fontId="2" fillId="40" borderId="50" xfId="38" applyFont="1" applyFill="1" applyBorder="1" applyAlignment="1">
      <alignment horizontal="center" vertical="center" wrapText="1"/>
    </xf>
    <xf numFmtId="0" fontId="20" fillId="0" borderId="38" xfId="38" applyFont="1" applyFill="1" applyBorder="1" applyAlignment="1" applyProtection="1">
      <alignment horizontal="center" wrapText="1"/>
    </xf>
    <xf numFmtId="0" fontId="20" fillId="0" borderId="17" xfId="38" applyFont="1" applyFill="1" applyBorder="1" applyAlignment="1" applyProtection="1">
      <alignment horizontal="center" wrapText="1"/>
    </xf>
    <xf numFmtId="49" fontId="2" fillId="42" borderId="0" xfId="55" applyNumberFormat="1" applyFont="1" applyFill="1" applyBorder="1" applyAlignment="1">
      <alignment horizontal="center"/>
    </xf>
    <xf numFmtId="49" fontId="2" fillId="42" borderId="0" xfId="55" applyNumberFormat="1" applyFont="1" applyFill="1" applyBorder="1" applyAlignment="1">
      <alignment horizontal="left"/>
    </xf>
    <xf numFmtId="1" fontId="2" fillId="42" borderId="0" xfId="55" applyNumberFormat="1" applyFont="1" applyFill="1" applyBorder="1" applyAlignment="1">
      <alignment horizontal="center"/>
    </xf>
    <xf numFmtId="0" fontId="40" fillId="0" borderId="0" xfId="0" applyNumberFormat="1" applyFont="1"/>
    <xf numFmtId="49" fontId="2" fillId="30" borderId="0" xfId="55" applyNumberFormat="1" applyFont="1" applyFill="1" applyBorder="1" applyAlignment="1">
      <alignment horizontal="center"/>
    </xf>
    <xf numFmtId="49" fontId="2" fillId="30" borderId="0" xfId="55" applyNumberFormat="1" applyFont="1" applyFill="1" applyBorder="1" applyAlignment="1">
      <alignment horizontal="left"/>
    </xf>
    <xf numFmtId="49" fontId="2" fillId="42" borderId="23" xfId="54" applyNumberFormat="1" applyFont="1" applyFill="1" applyBorder="1" applyAlignment="1">
      <alignment horizontal="center"/>
    </xf>
    <xf numFmtId="49" fontId="2" fillId="42" borderId="0" xfId="54" applyNumberFormat="1" applyFont="1" applyFill="1" applyBorder="1" applyAlignment="1">
      <alignment horizontal="left"/>
    </xf>
    <xf numFmtId="49" fontId="2" fillId="42" borderId="0" xfId="54" applyNumberFormat="1" applyFont="1" applyFill="1" applyBorder="1" applyAlignment="1">
      <alignment horizontal="center"/>
    </xf>
    <xf numFmtId="49" fontId="2" fillId="42" borderId="23" xfId="41" applyNumberFormat="1" applyFont="1" applyFill="1" applyBorder="1" applyAlignment="1">
      <alignment horizontal="center"/>
    </xf>
    <xf numFmtId="49" fontId="2" fillId="42" borderId="0" xfId="41" applyNumberFormat="1" applyFont="1" applyFill="1" applyBorder="1" applyAlignment="1">
      <alignment horizontal="left"/>
    </xf>
    <xf numFmtId="49" fontId="2" fillId="42" borderId="0" xfId="41" applyNumberFormat="1" applyFont="1" applyFill="1" applyBorder="1" applyAlignment="1">
      <alignment horizontal="center"/>
    </xf>
    <xf numFmtId="1" fontId="2" fillId="44" borderId="0" xfId="43" applyNumberFormat="1" applyFont="1" applyFill="1" applyBorder="1" applyAlignment="1" applyProtection="1">
      <alignment horizontal="center"/>
    </xf>
    <xf numFmtId="3" fontId="2" fillId="42" borderId="0" xfId="41" applyFont="1" applyFill="1" applyBorder="1" applyAlignment="1"/>
    <xf numFmtId="49" fontId="2" fillId="31" borderId="23" xfId="54" applyNumberFormat="1" applyFont="1" applyFill="1" applyBorder="1" applyAlignment="1">
      <alignment horizontal="center"/>
    </xf>
    <xf numFmtId="3" fontId="2" fillId="35" borderId="32" xfId="28" applyNumberFormat="1" applyFont="1" applyFill="1" applyBorder="1" applyAlignment="1">
      <alignment horizontal="right"/>
    </xf>
    <xf numFmtId="0" fontId="20" fillId="0" borderId="14" xfId="38" applyFont="1" applyFill="1" applyBorder="1"/>
    <xf numFmtId="0" fontId="20" fillId="45" borderId="18" xfId="38" applyFont="1" applyFill="1" applyBorder="1" applyAlignment="1" applyProtection="1">
      <alignment horizontal="center" wrapText="1"/>
    </xf>
    <xf numFmtId="3" fontId="29" fillId="46" borderId="23" xfId="28" applyNumberFormat="1" applyFont="1" applyFill="1" applyBorder="1" applyAlignment="1" applyProtection="1">
      <alignment horizontal="right" wrapText="1"/>
    </xf>
    <xf numFmtId="0" fontId="2" fillId="40" borderId="57" xfId="38" applyFont="1" applyFill="1" applyBorder="1" applyAlignment="1">
      <alignment horizontal="center" vertical="center" wrapText="1"/>
    </xf>
    <xf numFmtId="0" fontId="42" fillId="0" borderId="13" xfId="0" applyNumberFormat="1" applyFont="1" applyBorder="1"/>
    <xf numFmtId="0" fontId="20" fillId="47" borderId="18" xfId="38" applyFont="1" applyFill="1" applyBorder="1" applyAlignment="1" applyProtection="1">
      <alignment horizontal="center" wrapText="1"/>
    </xf>
    <xf numFmtId="0" fontId="20" fillId="0" borderId="13" xfId="38" applyFont="1" applyFill="1" applyBorder="1" applyAlignment="1" applyProtection="1">
      <alignment horizontal="center" wrapText="1"/>
    </xf>
    <xf numFmtId="0" fontId="20" fillId="0" borderId="23" xfId="38" applyFont="1" applyFill="1" applyBorder="1" applyAlignment="1" applyProtection="1">
      <alignment horizontal="center" wrapText="1"/>
    </xf>
    <xf numFmtId="0" fontId="20" fillId="0" borderId="22" xfId="38" applyFont="1" applyFill="1" applyBorder="1" applyAlignment="1" applyProtection="1">
      <alignment horizontal="centerContinuous" wrapText="1"/>
    </xf>
    <xf numFmtId="0" fontId="20" fillId="0" borderId="12" xfId="38" applyFont="1" applyFill="1" applyBorder="1" applyAlignment="1" applyProtection="1">
      <alignment horizontal="center" wrapText="1"/>
    </xf>
    <xf numFmtId="0" fontId="20" fillId="0" borderId="0" xfId="38" applyFont="1" applyFill="1" applyBorder="1" applyAlignment="1" applyProtection="1">
      <alignment horizontal="center" wrapText="1"/>
    </xf>
    <xf numFmtId="0" fontId="20" fillId="0" borderId="51" xfId="38" applyFont="1" applyFill="1" applyBorder="1" applyAlignment="1" applyProtection="1">
      <alignment horizontal="center" wrapText="1"/>
    </xf>
    <xf numFmtId="0" fontId="20" fillId="0" borderId="52" xfId="38" applyFont="1" applyFill="1" applyBorder="1" applyAlignment="1" applyProtection="1">
      <alignment horizontal="center" wrapText="1"/>
    </xf>
    <xf numFmtId="0" fontId="20" fillId="0" borderId="53" xfId="38" applyFont="1" applyFill="1" applyBorder="1" applyAlignment="1" applyProtection="1">
      <alignment horizontal="center" wrapText="1"/>
    </xf>
    <xf numFmtId="0" fontId="40" fillId="35" borderId="13" xfId="0" applyNumberFormat="1" applyFont="1" applyFill="1" applyBorder="1"/>
    <xf numFmtId="3" fontId="29" fillId="45" borderId="23" xfId="28" applyNumberFormat="1" applyFont="1" applyFill="1" applyBorder="1" applyAlignment="1">
      <alignment horizontal="right"/>
    </xf>
    <xf numFmtId="3" fontId="29" fillId="47" borderId="23" xfId="28" applyNumberFormat="1" applyFont="1" applyFill="1" applyBorder="1" applyAlignment="1">
      <alignment horizontal="right"/>
    </xf>
    <xf numFmtId="0" fontId="32" fillId="0" borderId="18" xfId="38" applyFont="1" applyFill="1" applyBorder="1" applyAlignment="1" applyProtection="1">
      <alignment horizontal="centerContinuous" wrapText="1"/>
    </xf>
    <xf numFmtId="0" fontId="20" fillId="0" borderId="19" xfId="38" applyFont="1" applyFill="1" applyBorder="1" applyAlignment="1" applyProtection="1">
      <alignment horizontal="centerContinuous" wrapText="1"/>
    </xf>
    <xf numFmtId="0" fontId="20" fillId="0" borderId="16" xfId="38" applyFont="1" applyFill="1" applyBorder="1" applyAlignment="1" applyProtection="1">
      <alignment horizontal="centerContinuous" wrapText="1"/>
    </xf>
    <xf numFmtId="0" fontId="20" fillId="35" borderId="24" xfId="38" applyFont="1" applyFill="1" applyBorder="1" applyAlignment="1" applyProtection="1">
      <alignment horizontal="center" wrapText="1"/>
    </xf>
    <xf numFmtId="0" fontId="20" fillId="0" borderId="50" xfId="38" applyFont="1" applyFill="1" applyBorder="1" applyAlignment="1" applyProtection="1">
      <alignment horizontal="centerContinuous" wrapText="1"/>
    </xf>
    <xf numFmtId="0" fontId="20" fillId="0" borderId="24" xfId="38" applyFont="1" applyFill="1" applyBorder="1" applyAlignment="1" applyProtection="1">
      <alignment horizontal="centerContinuous" wrapText="1"/>
    </xf>
    <xf numFmtId="0" fontId="20" fillId="0" borderId="50" xfId="38" applyFont="1" applyFill="1" applyBorder="1" applyAlignment="1" applyProtection="1">
      <alignment horizontal="center" wrapText="1"/>
    </xf>
    <xf numFmtId="0" fontId="20" fillId="0" borderId="18" xfId="38" applyFont="1" applyFill="1" applyBorder="1" applyAlignment="1" applyProtection="1">
      <alignment horizontal="centerContinuous" wrapText="1"/>
    </xf>
    <xf numFmtId="0" fontId="20" fillId="0" borderId="0" xfId="38" applyFont="1" applyFill="1" applyBorder="1" applyAlignment="1">
      <alignment horizontal="left" vertical="center"/>
    </xf>
    <xf numFmtId="0" fontId="20" fillId="0" borderId="0" xfId="38" applyFont="1" applyFill="1" applyBorder="1" applyAlignment="1">
      <alignment vertical="center"/>
    </xf>
    <xf numFmtId="0" fontId="39" fillId="0" borderId="0" xfId="38" applyFont="1" applyFill="1" applyBorder="1" applyAlignment="1"/>
    <xf numFmtId="0" fontId="20" fillId="0" borderId="0" xfId="38" applyFont="1" applyFill="1" applyBorder="1" applyAlignment="1">
      <alignment wrapText="1"/>
    </xf>
    <xf numFmtId="0" fontId="20" fillId="47" borderId="24" xfId="38" applyFont="1" applyFill="1" applyBorder="1" applyAlignment="1" applyProtection="1">
      <alignment horizontal="center" wrapText="1"/>
    </xf>
    <xf numFmtId="0" fontId="20" fillId="35" borderId="14" xfId="38" applyFont="1" applyFill="1" applyBorder="1" applyAlignment="1" applyProtection="1">
      <alignment horizontal="center" wrapText="1"/>
    </xf>
    <xf numFmtId="0" fontId="40" fillId="0" borderId="23" xfId="0" applyNumberFormat="1" applyFont="1" applyBorder="1"/>
    <xf numFmtId="0" fontId="42" fillId="0" borderId="21" xfId="0" applyNumberFormat="1" applyFont="1" applyBorder="1"/>
    <xf numFmtId="0" fontId="20" fillId="46" borderId="24" xfId="38" applyFont="1" applyFill="1" applyBorder="1" applyAlignment="1" applyProtection="1">
      <alignment horizontal="center" wrapText="1"/>
    </xf>
    <xf numFmtId="3" fontId="29" fillId="0" borderId="32" xfId="28" applyNumberFormat="1" applyFont="1" applyFill="1" applyBorder="1" applyAlignment="1" applyProtection="1">
      <alignment horizontal="right" wrapText="1"/>
    </xf>
    <xf numFmtId="3" fontId="2" fillId="35" borderId="25" xfId="28" applyNumberFormat="1" applyFont="1" applyFill="1" applyBorder="1" applyAlignment="1">
      <alignment horizontal="right"/>
    </xf>
    <xf numFmtId="0" fontId="40" fillId="35" borderId="25" xfId="0" applyNumberFormat="1" applyFont="1" applyFill="1" applyBorder="1"/>
    <xf numFmtId="169" fontId="2" fillId="35" borderId="25" xfId="28" applyNumberFormat="1" applyFont="1" applyFill="1" applyBorder="1" applyAlignment="1">
      <alignment horizontal="right"/>
    </xf>
    <xf numFmtId="169" fontId="40" fillId="35" borderId="25" xfId="0" applyNumberFormat="1" applyFont="1" applyFill="1" applyBorder="1"/>
    <xf numFmtId="0" fontId="20" fillId="35" borderId="50" xfId="38" applyFont="1" applyFill="1" applyBorder="1" applyAlignment="1" applyProtection="1">
      <alignment horizontal="center" wrapText="1"/>
    </xf>
    <xf numFmtId="3" fontId="40" fillId="35" borderId="32" xfId="0" applyNumberFormat="1" applyFont="1" applyFill="1" applyBorder="1"/>
    <xf numFmtId="0" fontId="40" fillId="35" borderId="32" xfId="0" applyNumberFormat="1" applyFont="1" applyFill="1" applyBorder="1"/>
    <xf numFmtId="169" fontId="2" fillId="35" borderId="32" xfId="28" applyNumberFormat="1" applyFont="1" applyFill="1" applyBorder="1" applyAlignment="1">
      <alignment horizontal="right"/>
    </xf>
    <xf numFmtId="169" fontId="40" fillId="35" borderId="32" xfId="0" applyNumberFormat="1" applyFont="1" applyFill="1" applyBorder="1"/>
    <xf numFmtId="169" fontId="2" fillId="35" borderId="23" xfId="28" applyNumberFormat="1" applyFont="1" applyFill="1" applyBorder="1" applyAlignment="1">
      <alignment horizontal="right"/>
    </xf>
    <xf numFmtId="169" fontId="40" fillId="35" borderId="23" xfId="0" applyNumberFormat="1" applyFont="1" applyFill="1" applyBorder="1"/>
    <xf numFmtId="0" fontId="20" fillId="0" borderId="0" xfId="38" applyFont="1" applyFill="1" applyBorder="1" applyAlignment="1" applyProtection="1">
      <alignment horizontal="left" vertical="center"/>
    </xf>
    <xf numFmtId="0" fontId="20" fillId="0" borderId="23" xfId="38" applyFont="1" applyFill="1" applyBorder="1" applyAlignment="1" applyProtection="1">
      <alignment horizontal="left" vertical="center"/>
    </xf>
    <xf numFmtId="0" fontId="20" fillId="0" borderId="24" xfId="38" applyFont="1" applyFill="1" applyBorder="1" applyAlignment="1" applyProtection="1">
      <alignment horizontal="left" vertical="center"/>
    </xf>
    <xf numFmtId="0" fontId="20" fillId="45" borderId="19" xfId="38" applyFont="1" applyFill="1" applyBorder="1" applyAlignment="1" applyProtection="1">
      <alignment horizontal="center" wrapText="1"/>
    </xf>
    <xf numFmtId="3" fontId="29" fillId="45" borderId="25" xfId="28" applyNumberFormat="1" applyFont="1" applyFill="1" applyBorder="1" applyAlignment="1">
      <alignment horizontal="right"/>
    </xf>
    <xf numFmtId="0" fontId="20" fillId="0" borderId="56" xfId="38" applyFont="1" applyFill="1" applyBorder="1" applyAlignment="1" applyProtection="1">
      <alignment horizontal="centerContinuous" wrapText="1"/>
    </xf>
    <xf numFmtId="0" fontId="20" fillId="0" borderId="25" xfId="38" applyFont="1" applyFill="1" applyBorder="1"/>
    <xf numFmtId="0" fontId="20" fillId="0" borderId="49" xfId="38" applyFont="1" applyFill="1" applyBorder="1"/>
    <xf numFmtId="0" fontId="40" fillId="0" borderId="0" xfId="0" applyNumberFormat="1" applyFont="1" applyBorder="1"/>
    <xf numFmtId="0" fontId="2" fillId="0" borderId="0" xfId="38" applyFill="1" applyBorder="1"/>
    <xf numFmtId="0" fontId="42" fillId="0" borderId="23" xfId="0" applyNumberFormat="1" applyFont="1" applyBorder="1"/>
    <xf numFmtId="0" fontId="40" fillId="35" borderId="23" xfId="0" applyNumberFormat="1" applyFont="1" applyFill="1" applyBorder="1"/>
    <xf numFmtId="0" fontId="42" fillId="0" borderId="32" xfId="0" applyNumberFormat="1" applyFont="1" applyBorder="1"/>
    <xf numFmtId="0" fontId="20" fillId="0" borderId="20" xfId="38" applyFont="1" applyFill="1" applyBorder="1" applyAlignment="1" applyProtection="1">
      <alignment horizontal="centerContinuous" wrapText="1"/>
    </xf>
    <xf numFmtId="0" fontId="2" fillId="26" borderId="0" xfId="39" applyNumberFormat="1" applyFont="1" applyFill="1" applyBorder="1" applyAlignment="1" applyProtection="1">
      <alignment horizontal="center"/>
      <protection locked="0"/>
    </xf>
    <xf numFmtId="0" fontId="2" fillId="26" borderId="0" xfId="39" applyNumberFormat="1" applyFont="1" applyFill="1" applyBorder="1" applyAlignment="1" applyProtection="1">
      <alignment horizontal="left"/>
      <protection locked="0"/>
    </xf>
    <xf numFmtId="1" fontId="2" fillId="26" borderId="0" xfId="39" applyNumberFormat="1" applyFont="1" applyFill="1" applyBorder="1" applyAlignment="1" applyProtection="1">
      <alignment horizontal="center"/>
      <protection locked="0"/>
    </xf>
    <xf numFmtId="3" fontId="2" fillId="35" borderId="58" xfId="56" applyNumberFormat="1" applyFont="1" applyFill="1" applyBorder="1" applyAlignment="1" applyProtection="1">
      <alignment horizontal="right"/>
      <protection locked="0"/>
    </xf>
    <xf numFmtId="3" fontId="20" fillId="0" borderId="23" xfId="56" applyNumberFormat="1" applyFont="1" applyFill="1" applyBorder="1" applyAlignment="1" applyProtection="1">
      <alignment horizontal="right"/>
      <protection locked="0"/>
    </xf>
    <xf numFmtId="3" fontId="2" fillId="35" borderId="23" xfId="56" applyNumberFormat="1" applyFont="1" applyFill="1" applyBorder="1" applyAlignment="1" applyProtection="1">
      <alignment horizontal="right"/>
      <protection locked="0"/>
    </xf>
    <xf numFmtId="3" fontId="20" fillId="0" borderId="32" xfId="56" applyNumberFormat="1" applyFont="1" applyFill="1" applyBorder="1" applyAlignment="1" applyProtection="1">
      <alignment horizontal="right"/>
      <protection locked="0"/>
    </xf>
    <xf numFmtId="3" fontId="32" fillId="47" borderId="23" xfId="56" applyNumberFormat="1" applyFont="1" applyFill="1" applyBorder="1" applyAlignment="1" applyProtection="1">
      <alignment horizontal="right"/>
    </xf>
    <xf numFmtId="3" fontId="2" fillId="35" borderId="25" xfId="56" applyNumberFormat="1" applyFont="1" applyFill="1" applyBorder="1" applyAlignment="1" applyProtection="1">
      <alignment horizontal="right"/>
      <protection locked="0"/>
    </xf>
    <xf numFmtId="3" fontId="20" fillId="0" borderId="32" xfId="56" applyNumberFormat="1" applyFont="1" applyFill="1" applyBorder="1" applyAlignment="1" applyProtection="1">
      <alignment horizontal="right" wrapText="1"/>
      <protection locked="0"/>
    </xf>
    <xf numFmtId="3" fontId="2" fillId="35" borderId="32" xfId="56" applyNumberFormat="1" applyFont="1" applyFill="1" applyBorder="1" applyAlignment="1" applyProtection="1">
      <alignment horizontal="right"/>
      <protection locked="0"/>
    </xf>
    <xf numFmtId="3" fontId="2" fillId="35" borderId="59" xfId="56" applyNumberFormat="1" applyFont="1" applyFill="1" applyBorder="1" applyAlignment="1" applyProtection="1">
      <alignment horizontal="right"/>
      <protection locked="0"/>
    </xf>
    <xf numFmtId="43" fontId="20" fillId="0" borderId="23" xfId="28" applyFont="1" applyFill="1" applyBorder="1" applyAlignment="1" applyProtection="1">
      <alignment horizontal="right"/>
      <protection locked="0"/>
    </xf>
    <xf numFmtId="43" fontId="20" fillId="0" borderId="60" xfId="28" applyFont="1" applyFill="1" applyBorder="1" applyAlignment="1" applyProtection="1">
      <alignment horizontal="right"/>
      <protection locked="0"/>
    </xf>
    <xf numFmtId="165" fontId="20" fillId="0" borderId="23" xfId="28" applyNumberFormat="1" applyFont="1" applyFill="1" applyBorder="1" applyAlignment="1" applyProtection="1">
      <alignment horizontal="right"/>
      <protection locked="0"/>
    </xf>
    <xf numFmtId="3" fontId="2" fillId="35" borderId="61" xfId="56" applyNumberFormat="1" applyFont="1" applyFill="1" applyBorder="1" applyAlignment="1" applyProtection="1">
      <alignment horizontal="right"/>
      <protection locked="0"/>
    </xf>
    <xf numFmtId="43" fontId="20" fillId="0" borderId="32" xfId="28" applyFont="1" applyFill="1" applyBorder="1" applyAlignment="1" applyProtection="1">
      <alignment horizontal="right" wrapText="1"/>
      <protection locked="0"/>
    </xf>
    <xf numFmtId="165" fontId="20" fillId="0" borderId="32" xfId="28" applyNumberFormat="1" applyFont="1" applyFill="1" applyBorder="1" applyAlignment="1" applyProtection="1">
      <alignment horizontal="right" wrapText="1"/>
      <protection locked="0"/>
    </xf>
    <xf numFmtId="0" fontId="2" fillId="0" borderId="0" xfId="38" applyFont="1" applyFill="1" applyBorder="1" applyProtection="1">
      <protection locked="0"/>
    </xf>
    <xf numFmtId="165" fontId="20" fillId="0" borderId="62" xfId="28" applyNumberFormat="1" applyFont="1" applyFill="1" applyBorder="1" applyAlignment="1" applyProtection="1">
      <alignment horizontal="right"/>
      <protection locked="0"/>
    </xf>
    <xf numFmtId="0" fontId="2" fillId="26" borderId="0" xfId="41" applyNumberFormat="1" applyFont="1" applyFill="1" applyBorder="1" applyAlignment="1" applyProtection="1">
      <alignment horizontal="center"/>
      <protection locked="0"/>
    </xf>
    <xf numFmtId="0" fontId="2" fillId="26" borderId="0" xfId="41" applyNumberFormat="1" applyFont="1" applyFill="1" applyBorder="1" applyAlignment="1" applyProtection="1">
      <alignment horizontal="left"/>
      <protection locked="0"/>
    </xf>
    <xf numFmtId="1" fontId="2" fillId="27" borderId="0" xfId="43" applyNumberFormat="1" applyFont="1" applyFill="1" applyBorder="1" applyAlignment="1" applyProtection="1">
      <alignment horizontal="center"/>
      <protection locked="0"/>
    </xf>
    <xf numFmtId="43" fontId="20" fillId="0" borderId="32" xfId="28" applyFont="1" applyFill="1" applyBorder="1" applyAlignment="1" applyProtection="1">
      <alignment horizontal="right"/>
      <protection locked="0"/>
    </xf>
    <xf numFmtId="0" fontId="2" fillId="29" borderId="0" xfId="39" applyNumberFormat="1" applyFont="1" applyFill="1" applyBorder="1" applyAlignment="1" applyProtection="1">
      <alignment horizontal="center"/>
      <protection locked="0"/>
    </xf>
    <xf numFmtId="0" fontId="2" fillId="29" borderId="0" xfId="39" applyNumberFormat="1" applyFont="1" applyFill="1" applyBorder="1" applyAlignment="1" applyProtection="1">
      <alignment horizontal="left"/>
      <protection locked="0"/>
    </xf>
    <xf numFmtId="1" fontId="2" fillId="29" borderId="0" xfId="39" applyNumberFormat="1" applyFont="1" applyFill="1" applyBorder="1" applyAlignment="1" applyProtection="1">
      <alignment horizontal="center"/>
      <protection locked="0"/>
    </xf>
    <xf numFmtId="37" fontId="20" fillId="0" borderId="32" xfId="56" applyNumberFormat="1" applyFont="1" applyFill="1" applyBorder="1" applyAlignment="1" applyProtection="1">
      <alignment horizontal="right"/>
      <protection locked="0"/>
    </xf>
    <xf numFmtId="3" fontId="2" fillId="35" borderId="23" xfId="52" applyNumberFormat="1" applyFont="1" applyFill="1" applyBorder="1" applyAlignment="1" applyProtection="1">
      <alignment horizontal="right" vertical="top" wrapText="1"/>
      <protection locked="0"/>
    </xf>
    <xf numFmtId="3" fontId="20" fillId="0" borderId="32" xfId="52" applyNumberFormat="1" applyFont="1" applyFill="1" applyBorder="1" applyAlignment="1" applyProtection="1">
      <alignment horizontal="right" vertical="top" wrapText="1"/>
      <protection locked="0"/>
    </xf>
    <xf numFmtId="3" fontId="20" fillId="0" borderId="60" xfId="56" applyNumberFormat="1" applyFont="1" applyFill="1" applyBorder="1" applyAlignment="1" applyProtection="1">
      <alignment horizontal="right"/>
      <protection locked="0"/>
    </xf>
    <xf numFmtId="0" fontId="2" fillId="25" borderId="0" xfId="39" applyNumberFormat="1" applyFont="1" applyFill="1" applyBorder="1" applyAlignment="1" applyProtection="1">
      <alignment horizontal="center"/>
      <protection locked="0"/>
    </xf>
    <xf numFmtId="0" fontId="2" fillId="25" borderId="0" xfId="39" applyNumberFormat="1" applyFont="1" applyFill="1" applyBorder="1" applyAlignment="1" applyProtection="1">
      <alignment horizontal="left"/>
      <protection locked="0"/>
    </xf>
    <xf numFmtId="0" fontId="2" fillId="25" borderId="0" xfId="41" applyNumberFormat="1" applyFont="1" applyFill="1" applyBorder="1" applyAlignment="1" applyProtection="1">
      <protection locked="0"/>
    </xf>
    <xf numFmtId="0" fontId="2" fillId="25" borderId="0" xfId="41" applyNumberFormat="1" applyFont="1" applyFill="1" applyBorder="1" applyAlignment="1" applyProtection="1">
      <alignment horizontal="center"/>
      <protection locked="0"/>
    </xf>
    <xf numFmtId="0" fontId="2" fillId="25" borderId="0" xfId="41" applyNumberFormat="1" applyFont="1" applyFill="1" applyBorder="1" applyAlignment="1" applyProtection="1">
      <alignment horizontal="left"/>
      <protection locked="0"/>
    </xf>
    <xf numFmtId="1" fontId="2" fillId="25" borderId="0" xfId="39" applyNumberFormat="1" applyFont="1" applyFill="1" applyBorder="1" applyAlignment="1" applyProtection="1">
      <alignment horizontal="center"/>
      <protection locked="0"/>
    </xf>
    <xf numFmtId="171" fontId="45" fillId="0" borderId="0" xfId="57" applyNumberFormat="1" applyFont="1" applyAlignment="1">
      <alignment horizontal="right" vertical="top"/>
    </xf>
    <xf numFmtId="172" fontId="45" fillId="0" borderId="0" xfId="57" applyNumberFormat="1" applyFont="1" applyAlignment="1">
      <alignment horizontal="right" vertical="top"/>
    </xf>
    <xf numFmtId="4" fontId="45" fillId="0" borderId="0" xfId="57" applyNumberFormat="1" applyFont="1" applyAlignment="1">
      <alignment horizontal="right" vertical="top"/>
    </xf>
    <xf numFmtId="1" fontId="2" fillId="28" borderId="0" xfId="43" applyNumberFormat="1" applyFont="1" applyFill="1" applyBorder="1" applyAlignment="1" applyProtection="1">
      <alignment horizontal="center"/>
      <protection locked="0"/>
    </xf>
    <xf numFmtId="4" fontId="20" fillId="0" borderId="23" xfId="56" applyNumberFormat="1" applyFont="1" applyFill="1" applyBorder="1" applyAlignment="1" applyProtection="1">
      <alignment horizontal="right"/>
      <protection locked="0"/>
    </xf>
    <xf numFmtId="0" fontId="2" fillId="26" borderId="0" xfId="53" applyNumberFormat="1" applyFont="1" applyFill="1" applyBorder="1" applyAlignment="1" applyProtection="1">
      <alignment horizontal="center"/>
      <protection locked="0"/>
    </xf>
    <xf numFmtId="0" fontId="2" fillId="26" borderId="0" xfId="53" applyNumberFormat="1" applyFont="1" applyFill="1" applyBorder="1" applyAlignment="1" applyProtection="1">
      <alignment horizontal="left"/>
      <protection locked="0"/>
    </xf>
    <xf numFmtId="37" fontId="20" fillId="0" borderId="17" xfId="56" quotePrefix="1" applyNumberFormat="1" applyFont="1" applyFill="1" applyBorder="1" applyAlignment="1" applyProtection="1">
      <alignment vertical="top"/>
      <protection locked="0"/>
    </xf>
    <xf numFmtId="0" fontId="2" fillId="31" borderId="0" xfId="53" applyNumberFormat="1" applyFont="1" applyFill="1" applyBorder="1" applyAlignment="1" applyProtection="1">
      <alignment horizontal="center"/>
      <protection locked="0"/>
    </xf>
    <xf numFmtId="0" fontId="2" fillId="31" borderId="0" xfId="53" applyNumberFormat="1" applyFont="1" applyFill="1" applyBorder="1" applyAlignment="1" applyProtection="1">
      <alignment horizontal="left"/>
      <protection locked="0"/>
    </xf>
    <xf numFmtId="0" fontId="2" fillId="31" borderId="23" xfId="53" applyNumberFormat="1" applyFont="1" applyFill="1" applyBorder="1" applyAlignment="1" applyProtection="1">
      <alignment horizontal="center"/>
      <protection locked="0"/>
    </xf>
    <xf numFmtId="0" fontId="2" fillId="31" borderId="0" xfId="41" applyNumberFormat="1" applyFont="1" applyFill="1" applyBorder="1" applyAlignment="1" applyProtection="1">
      <alignment horizontal="left"/>
      <protection locked="0"/>
    </xf>
    <xf numFmtId="0" fontId="2" fillId="31" borderId="23" xfId="41" applyNumberFormat="1" applyFont="1" applyFill="1" applyBorder="1" applyAlignment="1" applyProtection="1">
      <alignment horizontal="center"/>
      <protection locked="0"/>
    </xf>
    <xf numFmtId="1" fontId="2" fillId="31" borderId="0" xfId="39" applyNumberFormat="1" applyFont="1" applyFill="1" applyBorder="1" applyAlignment="1" applyProtection="1">
      <alignment horizontal="center"/>
      <protection locked="0"/>
    </xf>
    <xf numFmtId="173" fontId="2" fillId="0" borderId="36" xfId="58" applyNumberFormat="1" applyBorder="1"/>
    <xf numFmtId="0" fontId="2" fillId="0" borderId="36" xfId="58" applyNumberFormat="1" applyBorder="1"/>
    <xf numFmtId="0" fontId="2" fillId="0" borderId="36" xfId="59" applyNumberFormat="1" applyBorder="1"/>
    <xf numFmtId="0" fontId="2" fillId="0" borderId="0" xfId="59" applyNumberFormat="1"/>
    <xf numFmtId="173" fontId="2" fillId="0" borderId="36" xfId="59" applyNumberFormat="1" applyBorder="1"/>
    <xf numFmtId="173" fontId="2" fillId="0" borderId="0" xfId="59" applyNumberFormat="1"/>
    <xf numFmtId="0" fontId="2" fillId="31" borderId="0" xfId="41" applyNumberFormat="1" applyFont="1" applyFill="1" applyBorder="1" applyAlignment="1" applyProtection="1">
      <alignment horizontal="center"/>
      <protection locked="0"/>
    </xf>
    <xf numFmtId="1" fontId="2" fillId="32" borderId="0" xfId="43" applyNumberFormat="1" applyFont="1" applyFill="1" applyBorder="1" applyAlignment="1" applyProtection="1">
      <alignment horizontal="center"/>
      <protection locked="0"/>
    </xf>
    <xf numFmtId="0" fontId="2" fillId="30" borderId="23" xfId="54" applyNumberFormat="1" applyFont="1" applyFill="1" applyBorder="1" applyAlignment="1" applyProtection="1">
      <alignment horizontal="center"/>
      <protection locked="0"/>
    </xf>
    <xf numFmtId="0" fontId="2" fillId="30" borderId="0" xfId="54" applyNumberFormat="1" applyFont="1" applyFill="1" applyBorder="1" applyAlignment="1" applyProtection="1">
      <alignment horizontal="left"/>
      <protection locked="0"/>
    </xf>
    <xf numFmtId="0" fontId="2" fillId="30" borderId="23" xfId="41" applyNumberFormat="1" applyFont="1" applyFill="1" applyBorder="1" applyAlignment="1" applyProtection="1">
      <alignment horizontal="center"/>
      <protection locked="0"/>
    </xf>
    <xf numFmtId="0" fontId="2" fillId="30" borderId="0" xfId="54" applyNumberFormat="1" applyFont="1" applyFill="1" applyBorder="1" applyAlignment="1" applyProtection="1">
      <alignment horizontal="center"/>
      <protection locked="0"/>
    </xf>
    <xf numFmtId="1" fontId="2" fillId="30" borderId="0" xfId="55" applyNumberFormat="1" applyFont="1" applyFill="1" applyBorder="1" applyAlignment="1" applyProtection="1">
      <alignment horizontal="center"/>
      <protection locked="0"/>
    </xf>
    <xf numFmtId="3" fontId="20" fillId="0" borderId="23" xfId="60" applyNumberFormat="1" applyFont="1" applyFill="1" applyBorder="1" applyProtection="1">
      <protection locked="0"/>
    </xf>
    <xf numFmtId="3" fontId="20" fillId="0" borderId="32" xfId="60" applyNumberFormat="1" applyFont="1" applyFill="1" applyBorder="1" applyProtection="1">
      <protection locked="0"/>
    </xf>
    <xf numFmtId="3" fontId="47" fillId="49" borderId="23" xfId="56" applyNumberFormat="1" applyFont="1" applyFill="1" applyBorder="1" applyAlignment="1" applyProtection="1">
      <alignment horizontal="right"/>
    </xf>
    <xf numFmtId="3" fontId="20" fillId="0" borderId="60" xfId="60" applyNumberFormat="1" applyFont="1" applyFill="1" applyBorder="1" applyProtection="1">
      <protection locked="0"/>
    </xf>
    <xf numFmtId="0" fontId="2" fillId="30" borderId="0" xfId="41" applyNumberFormat="1" applyFont="1" applyFill="1" applyBorder="1" applyAlignment="1" applyProtection="1">
      <alignment horizontal="center"/>
      <protection locked="0"/>
    </xf>
    <xf numFmtId="1" fontId="2" fillId="43" borderId="0" xfId="43" applyNumberFormat="1" applyFont="1" applyFill="1" applyBorder="1" applyAlignment="1" applyProtection="1">
      <alignment horizontal="center"/>
      <protection locked="0"/>
    </xf>
    <xf numFmtId="0" fontId="2" fillId="29" borderId="23" xfId="53" applyNumberFormat="1" applyFont="1" applyFill="1" applyBorder="1" applyAlignment="1" applyProtection="1">
      <alignment horizontal="center"/>
      <protection locked="0"/>
    </xf>
    <xf numFmtId="0" fontId="2" fillId="29" borderId="0" xfId="53" applyNumberFormat="1" applyFont="1" applyFill="1" applyBorder="1" applyAlignment="1" applyProtection="1">
      <alignment horizontal="left"/>
      <protection locked="0"/>
    </xf>
    <xf numFmtId="0" fontId="2" fillId="29" borderId="0" xfId="53" applyNumberFormat="1" applyFont="1" applyFill="1" applyBorder="1" applyAlignment="1" applyProtection="1">
      <alignment horizontal="center"/>
      <protection locked="0"/>
    </xf>
    <xf numFmtId="0" fontId="2" fillId="25" borderId="23" xfId="53" applyNumberFormat="1" applyFont="1" applyFill="1" applyBorder="1" applyAlignment="1" applyProtection="1">
      <alignment horizontal="center"/>
      <protection locked="0"/>
    </xf>
    <xf numFmtId="0" fontId="2" fillId="25" borderId="0" xfId="53" applyNumberFormat="1" applyFont="1" applyFill="1" applyBorder="1" applyAlignment="1" applyProtection="1">
      <alignment horizontal="left"/>
      <protection locked="0"/>
    </xf>
    <xf numFmtId="0" fontId="2" fillId="25" borderId="23" xfId="41" applyNumberFormat="1" applyFont="1" applyFill="1" applyBorder="1" applyAlignment="1" applyProtection="1">
      <alignment horizontal="center"/>
      <protection locked="0"/>
    </xf>
    <xf numFmtId="0" fontId="2" fillId="25" borderId="0" xfId="53" applyNumberFormat="1" applyFont="1" applyFill="1" applyBorder="1" applyAlignment="1" applyProtection="1">
      <alignment horizontal="center"/>
      <protection locked="0"/>
    </xf>
    <xf numFmtId="0" fontId="48" fillId="0" borderId="0" xfId="61"/>
    <xf numFmtId="0" fontId="48" fillId="0" borderId="0" xfId="61" applyNumberFormat="1"/>
    <xf numFmtId="1" fontId="2" fillId="35" borderId="59" xfId="56" applyNumberFormat="1" applyFont="1" applyFill="1" applyBorder="1" applyAlignment="1" applyProtection="1">
      <alignment horizontal="right"/>
      <protection locked="0"/>
    </xf>
    <xf numFmtId="1" fontId="48" fillId="0" borderId="0" xfId="61" applyNumberFormat="1"/>
    <xf numFmtId="1" fontId="2" fillId="35" borderId="32" xfId="56" applyNumberFormat="1" applyFont="1" applyFill="1" applyBorder="1" applyAlignment="1" applyProtection="1">
      <alignment horizontal="right"/>
      <protection locked="0"/>
    </xf>
    <xf numFmtId="1" fontId="2" fillId="35" borderId="23" xfId="56" applyNumberFormat="1" applyFont="1" applyFill="1" applyBorder="1" applyAlignment="1" applyProtection="1">
      <alignment horizontal="right"/>
      <protection locked="0"/>
    </xf>
    <xf numFmtId="0" fontId="2" fillId="24" borderId="0" xfId="53" applyNumberFormat="1" applyFont="1" applyFill="1" applyBorder="1" applyAlignment="1" applyProtection="1">
      <alignment horizontal="center"/>
      <protection locked="0"/>
    </xf>
    <xf numFmtId="0" fontId="2" fillId="24" borderId="0" xfId="53" applyNumberFormat="1" applyFont="1" applyFill="1" applyBorder="1" applyProtection="1">
      <protection locked="0"/>
    </xf>
    <xf numFmtId="0" fontId="2" fillId="24" borderId="0" xfId="53" applyNumberFormat="1" applyFont="1" applyFill="1" applyBorder="1" applyAlignment="1" applyProtection="1">
      <alignment horizontal="left"/>
      <protection locked="0"/>
    </xf>
    <xf numFmtId="1" fontId="2" fillId="24" borderId="0" xfId="39" applyNumberFormat="1" applyFont="1" applyFill="1" applyBorder="1" applyAlignment="1" applyProtection="1">
      <alignment horizontal="center"/>
      <protection locked="0"/>
    </xf>
    <xf numFmtId="0" fontId="2" fillId="30" borderId="0" xfId="53" applyNumberFormat="1" applyFont="1" applyFill="1" applyBorder="1" applyAlignment="1" applyProtection="1">
      <alignment horizontal="center"/>
      <protection locked="0"/>
    </xf>
    <xf numFmtId="0" fontId="2" fillId="30" borderId="0" xfId="53" applyNumberFormat="1" applyFont="1" applyFill="1" applyBorder="1" applyProtection="1">
      <protection locked="0"/>
    </xf>
    <xf numFmtId="1" fontId="2" fillId="30" borderId="0" xfId="39" applyNumberFormat="1" applyFont="1" applyFill="1" applyBorder="1" applyAlignment="1" applyProtection="1">
      <alignment horizontal="center"/>
      <protection locked="0"/>
    </xf>
    <xf numFmtId="0" fontId="2" fillId="29" borderId="0" xfId="62" applyNumberFormat="1" applyFont="1" applyFill="1" applyBorder="1" applyAlignment="1" applyProtection="1">
      <alignment horizontal="left"/>
      <protection locked="0"/>
    </xf>
    <xf numFmtId="0" fontId="2" fillId="29" borderId="0" xfId="41" applyNumberFormat="1" applyFont="1" applyFill="1" applyBorder="1" applyAlignment="1" applyProtection="1">
      <protection locked="0"/>
    </xf>
    <xf numFmtId="0" fontId="2" fillId="29" borderId="0" xfId="41" applyNumberFormat="1" applyFont="1" applyFill="1" applyBorder="1" applyAlignment="1" applyProtection="1">
      <alignment horizontal="center"/>
      <protection locked="0"/>
    </xf>
    <xf numFmtId="0" fontId="2" fillId="29" borderId="0" xfId="41" applyNumberFormat="1" applyFont="1" applyFill="1" applyBorder="1" applyAlignment="1" applyProtection="1">
      <alignment horizontal="left"/>
      <protection locked="0"/>
    </xf>
    <xf numFmtId="164" fontId="1" fillId="0" borderId="0" xfId="0" applyFont="1" applyBorder="1" applyAlignment="1" applyProtection="1">
      <alignment vertical="top" wrapText="1"/>
      <protection locked="0"/>
    </xf>
    <xf numFmtId="1" fontId="2" fillId="41" borderId="0" xfId="43" applyNumberFormat="1" applyFont="1" applyFill="1" applyBorder="1" applyAlignment="1" applyProtection="1">
      <alignment horizontal="center"/>
      <protection locked="0"/>
    </xf>
    <xf numFmtId="0" fontId="2" fillId="37" borderId="0" xfId="53" applyNumberFormat="1" applyFont="1" applyFill="1" applyBorder="1" applyAlignment="1" applyProtection="1">
      <alignment horizontal="center"/>
      <protection locked="0"/>
    </xf>
    <xf numFmtId="0" fontId="2" fillId="37" borderId="0" xfId="53" applyNumberFormat="1" applyFont="1" applyFill="1" applyBorder="1" applyAlignment="1" applyProtection="1">
      <alignment horizontal="left"/>
      <protection locked="0"/>
    </xf>
    <xf numFmtId="0" fontId="2" fillId="37" borderId="0" xfId="53" applyNumberFormat="1" applyFont="1" applyFill="1" applyBorder="1" applyProtection="1">
      <protection locked="0"/>
    </xf>
    <xf numFmtId="0" fontId="2" fillId="37" borderId="0" xfId="53" applyNumberFormat="1" applyFont="1" applyFill="1" applyBorder="1" applyAlignment="1" applyProtection="1">
      <alignment horizontal="right"/>
      <protection locked="0"/>
    </xf>
    <xf numFmtId="1" fontId="2" fillId="37" borderId="0" xfId="39" applyNumberFormat="1" applyFont="1" applyFill="1" applyBorder="1" applyAlignment="1" applyProtection="1">
      <alignment horizontal="center"/>
      <protection locked="0"/>
    </xf>
    <xf numFmtId="0" fontId="48" fillId="0" borderId="0" xfId="63"/>
    <xf numFmtId="0" fontId="2" fillId="24" borderId="0" xfId="62" applyNumberFormat="1" applyFont="1" applyFill="1" applyBorder="1" applyAlignment="1" applyProtection="1">
      <alignment horizontal="left"/>
      <protection locked="0"/>
    </xf>
    <xf numFmtId="3" fontId="20" fillId="0" borderId="23" xfId="56" quotePrefix="1" applyNumberFormat="1" applyFont="1" applyFill="1" applyBorder="1" applyAlignment="1" applyProtection="1">
      <alignment horizontal="right"/>
      <protection locked="0"/>
    </xf>
    <xf numFmtId="49" fontId="49" fillId="26" borderId="0" xfId="55" applyNumberFormat="1" applyFont="1" applyFill="1" applyBorder="1" applyAlignment="1" applyProtection="1">
      <alignment horizontal="left"/>
      <protection locked="0"/>
    </xf>
    <xf numFmtId="49" fontId="49" fillId="25" borderId="0" xfId="55" applyNumberFormat="1" applyFont="1" applyFill="1" applyBorder="1" applyAlignment="1" applyProtection="1">
      <alignment horizontal="left"/>
      <protection locked="0"/>
    </xf>
    <xf numFmtId="49" fontId="46" fillId="26" borderId="0" xfId="54" applyNumberFormat="1" applyFont="1" applyFill="1" applyBorder="1" applyAlignment="1" applyProtection="1">
      <alignment horizontal="left"/>
      <protection locked="0"/>
    </xf>
    <xf numFmtId="49" fontId="50" fillId="26" borderId="0" xfId="54" applyNumberFormat="1" applyFont="1" applyFill="1" applyBorder="1" applyAlignment="1" applyProtection="1">
      <alignment horizontal="left"/>
      <protection locked="0"/>
    </xf>
    <xf numFmtId="1" fontId="2" fillId="26" borderId="0" xfId="54" applyNumberFormat="1" applyFont="1" applyFill="1" applyBorder="1" applyAlignment="1" applyProtection="1">
      <alignment horizontal="center"/>
      <protection locked="0"/>
    </xf>
    <xf numFmtId="1" fontId="46" fillId="26" borderId="0" xfId="55" applyNumberFormat="1" applyFont="1" applyFill="1" applyBorder="1" applyAlignment="1" applyProtection="1">
      <alignment horizontal="center"/>
      <protection locked="0"/>
    </xf>
    <xf numFmtId="49" fontId="49" fillId="31" borderId="0" xfId="54" applyNumberFormat="1" applyFont="1" applyFill="1" applyBorder="1" applyAlignment="1" applyProtection="1">
      <alignment horizontal="left"/>
      <protection locked="0"/>
    </xf>
    <xf numFmtId="49" fontId="49" fillId="30" borderId="0" xfId="54" applyNumberFormat="1" applyFont="1" applyFill="1" applyBorder="1" applyAlignment="1" applyProtection="1">
      <alignment horizontal="left"/>
      <protection locked="0"/>
    </xf>
    <xf numFmtId="49" fontId="49" fillId="24" borderId="0" xfId="54" applyNumberFormat="1" applyFont="1" applyFill="1" applyBorder="1" applyAlignment="1" applyProtection="1">
      <alignment horizontal="left"/>
      <protection locked="0"/>
    </xf>
    <xf numFmtId="49" fontId="49" fillId="42" borderId="0" xfId="54" applyNumberFormat="1" applyFont="1" applyFill="1" applyBorder="1" applyAlignment="1" applyProtection="1">
      <alignment horizontal="left"/>
      <protection locked="0"/>
    </xf>
    <xf numFmtId="49" fontId="46" fillId="30" borderId="0" xfId="54" applyNumberFormat="1" applyFont="1" applyFill="1" applyBorder="1" applyAlignment="1" applyProtection="1">
      <alignment horizontal="left"/>
      <protection locked="0"/>
    </xf>
    <xf numFmtId="49" fontId="50" fillId="30" borderId="0" xfId="54" applyNumberFormat="1" applyFont="1" applyFill="1" applyBorder="1" applyAlignment="1" applyProtection="1">
      <alignment horizontal="left"/>
      <protection locked="0"/>
    </xf>
    <xf numFmtId="1" fontId="46" fillId="30" borderId="0" xfId="39" applyNumberFormat="1" applyFont="1" applyFill="1" applyBorder="1" applyAlignment="1" applyProtection="1">
      <alignment horizontal="center"/>
      <protection locked="0"/>
    </xf>
    <xf numFmtId="49" fontId="49" fillId="29" borderId="0" xfId="54" applyNumberFormat="1" applyFont="1" applyFill="1" applyBorder="1" applyAlignment="1" applyProtection="1">
      <alignment horizontal="left"/>
      <protection locked="0"/>
    </xf>
    <xf numFmtId="49" fontId="46" fillId="29" borderId="0" xfId="54" applyNumberFormat="1" applyFont="1" applyFill="1" applyBorder="1" applyAlignment="1" applyProtection="1">
      <alignment horizontal="left"/>
      <protection locked="0"/>
    </xf>
    <xf numFmtId="49" fontId="50" fillId="29" borderId="0" xfId="54" applyNumberFormat="1" applyFont="1" applyFill="1" applyBorder="1" applyAlignment="1" applyProtection="1">
      <alignment horizontal="left"/>
      <protection locked="0"/>
    </xf>
    <xf numFmtId="1" fontId="46" fillId="29" borderId="0" xfId="39" applyNumberFormat="1" applyFont="1" applyFill="1" applyBorder="1" applyAlignment="1" applyProtection="1">
      <alignment horizontal="center"/>
      <protection locked="0"/>
    </xf>
    <xf numFmtId="49" fontId="46" fillId="37" borderId="0" xfId="54" applyNumberFormat="1" applyFont="1" applyFill="1" applyBorder="1" applyAlignment="1" applyProtection="1">
      <alignment horizontal="left"/>
      <protection locked="0"/>
    </xf>
    <xf numFmtId="49" fontId="50" fillId="37" borderId="0" xfId="54" applyNumberFormat="1" applyFont="1" applyFill="1" applyBorder="1" applyAlignment="1" applyProtection="1">
      <alignment horizontal="left"/>
      <protection locked="0"/>
    </xf>
    <xf numFmtId="1" fontId="46" fillId="37" borderId="0" xfId="39" applyNumberFormat="1" applyFont="1" applyFill="1" applyBorder="1" applyAlignment="1" applyProtection="1">
      <alignment horizontal="center"/>
      <protection locked="0"/>
    </xf>
    <xf numFmtId="49" fontId="46" fillId="24" borderId="0" xfId="54" applyNumberFormat="1" applyFont="1" applyFill="1" applyBorder="1" applyAlignment="1" applyProtection="1">
      <alignment horizontal="left"/>
      <protection locked="0"/>
    </xf>
    <xf numFmtId="49" fontId="50" fillId="24" borderId="0" xfId="54" applyNumberFormat="1" applyFont="1" applyFill="1" applyBorder="1" applyAlignment="1" applyProtection="1">
      <alignment horizontal="left"/>
      <protection locked="0"/>
    </xf>
    <xf numFmtId="1" fontId="46" fillId="24" borderId="0" xfId="39" applyNumberFormat="1" applyFont="1" applyFill="1" applyBorder="1" applyAlignment="1" applyProtection="1">
      <alignment horizontal="center"/>
      <protection locked="0"/>
    </xf>
    <xf numFmtId="164" fontId="46" fillId="26" borderId="0" xfId="55" applyFont="1" applyFill="1" applyBorder="1" applyAlignment="1" applyProtection="1">
      <protection locked="0"/>
    </xf>
    <xf numFmtId="164" fontId="51" fillId="26" borderId="0" xfId="55" applyFont="1" applyFill="1" applyBorder="1" applyAlignment="1" applyProtection="1">
      <protection locked="0"/>
    </xf>
    <xf numFmtId="1" fontId="46" fillId="26" borderId="0" xfId="39" applyNumberFormat="1" applyFont="1" applyFill="1" applyBorder="1" applyAlignment="1" applyProtection="1">
      <alignment horizontal="center"/>
      <protection locked="0"/>
    </xf>
    <xf numFmtId="49" fontId="39" fillId="26" borderId="0" xfId="55" applyNumberFormat="1" applyFont="1" applyFill="1" applyBorder="1" applyAlignment="1" applyProtection="1">
      <alignment horizontal="left"/>
      <protection locked="0"/>
    </xf>
    <xf numFmtId="49" fontId="39" fillId="37" borderId="0" xfId="55" applyNumberFormat="1" applyFont="1" applyFill="1" applyBorder="1" applyAlignment="1" applyProtection="1">
      <alignment horizontal="left"/>
      <protection locked="0"/>
    </xf>
    <xf numFmtId="49" fontId="46" fillId="37" borderId="0" xfId="55" applyNumberFormat="1" applyFont="1" applyFill="1" applyBorder="1" applyAlignment="1" applyProtection="1">
      <alignment horizontal="left"/>
      <protection locked="0"/>
    </xf>
    <xf numFmtId="49" fontId="51" fillId="37" borderId="0" xfId="55" applyNumberFormat="1" applyFont="1" applyFill="1" applyBorder="1" applyAlignment="1" applyProtection="1">
      <alignment horizontal="left"/>
      <protection locked="0"/>
    </xf>
    <xf numFmtId="1" fontId="46" fillId="37" borderId="0" xfId="39" applyNumberFormat="1" applyFont="1" applyFill="1" applyBorder="1" applyAlignment="1">
      <alignment horizontal="center"/>
    </xf>
    <xf numFmtId="49" fontId="2" fillId="37" borderId="0" xfId="55" applyNumberFormat="1" applyFont="1" applyFill="1" applyBorder="1" applyAlignment="1" applyProtection="1">
      <alignment horizontal="left"/>
      <protection locked="0"/>
    </xf>
    <xf numFmtId="3" fontId="39" fillId="37" borderId="0" xfId="41" applyFont="1" applyFill="1" applyBorder="1" applyAlignment="1" applyProtection="1">
      <protection locked="0"/>
    </xf>
    <xf numFmtId="164" fontId="46" fillId="25" borderId="0" xfId="55" applyFont="1" applyFill="1" applyBorder="1" applyAlignment="1" applyProtection="1">
      <protection locked="0"/>
    </xf>
    <xf numFmtId="164" fontId="51" fillId="25" borderId="0" xfId="55" applyFont="1" applyFill="1" applyBorder="1" applyAlignment="1" applyProtection="1">
      <protection locked="0"/>
    </xf>
    <xf numFmtId="1" fontId="46" fillId="28" borderId="0" xfId="43" applyNumberFormat="1" applyFont="1" applyFill="1" applyBorder="1" applyAlignment="1" applyProtection="1">
      <alignment horizontal="center"/>
      <protection locked="0"/>
    </xf>
    <xf numFmtId="49" fontId="39" fillId="25" borderId="0" xfId="55" applyNumberFormat="1" applyFont="1" applyFill="1" applyBorder="1" applyAlignment="1" applyProtection="1">
      <alignment horizontal="left"/>
      <protection locked="0"/>
    </xf>
    <xf numFmtId="49" fontId="39" fillId="26" borderId="0" xfId="54" applyNumberFormat="1" applyFont="1" applyFill="1" applyBorder="1" applyAlignment="1" applyProtection="1">
      <alignment horizontal="left"/>
      <protection locked="0"/>
    </xf>
    <xf numFmtId="49" fontId="2" fillId="31" borderId="0" xfId="54" applyNumberFormat="1" applyFont="1" applyFill="1" applyBorder="1" applyAlignment="1" applyProtection="1">
      <alignment horizontal="left"/>
      <protection locked="0"/>
    </xf>
    <xf numFmtId="49" fontId="39" fillId="31" borderId="0" xfId="54" applyNumberFormat="1" applyFont="1" applyFill="1" applyBorder="1" applyAlignment="1" applyProtection="1">
      <alignment horizontal="left"/>
      <protection locked="0"/>
    </xf>
    <xf numFmtId="3" fontId="46" fillId="31" borderId="0" xfId="41" applyFont="1" applyFill="1" applyBorder="1" applyAlignment="1" applyProtection="1">
      <protection locked="0"/>
    </xf>
    <xf numFmtId="3" fontId="51" fillId="31" borderId="0" xfId="41" applyFont="1" applyFill="1" applyBorder="1" applyAlignment="1" applyProtection="1">
      <protection locked="0"/>
    </xf>
    <xf numFmtId="1" fontId="46" fillId="31" borderId="0" xfId="39" applyNumberFormat="1" applyFont="1" applyFill="1" applyBorder="1" applyAlignment="1" applyProtection="1">
      <alignment horizontal="center"/>
      <protection locked="0"/>
    </xf>
    <xf numFmtId="3" fontId="39" fillId="31" borderId="0" xfId="41" applyFont="1" applyFill="1" applyBorder="1" applyAlignment="1" applyProtection="1">
      <protection locked="0"/>
    </xf>
    <xf numFmtId="49" fontId="39" fillId="31" borderId="0" xfId="41" applyNumberFormat="1" applyFont="1" applyFill="1" applyBorder="1" applyAlignment="1" applyProtection="1">
      <alignment horizontal="left"/>
      <protection locked="0"/>
    </xf>
    <xf numFmtId="164" fontId="46" fillId="30" borderId="0" xfId="54" applyFont="1" applyFill="1" applyBorder="1" applyProtection="1">
      <protection locked="0"/>
    </xf>
    <xf numFmtId="164" fontId="51" fillId="30" borderId="0" xfId="54" applyFont="1" applyFill="1" applyBorder="1" applyProtection="1">
      <protection locked="0"/>
    </xf>
    <xf numFmtId="1" fontId="46" fillId="30" borderId="0" xfId="55" applyNumberFormat="1" applyFont="1" applyFill="1" applyBorder="1" applyAlignment="1" applyProtection="1">
      <alignment horizontal="center"/>
      <protection locked="0"/>
    </xf>
    <xf numFmtId="49" fontId="39" fillId="30" borderId="0" xfId="54" applyNumberFormat="1" applyFont="1" applyFill="1" applyBorder="1" applyAlignment="1" applyProtection="1">
      <alignment horizontal="left"/>
      <protection locked="0"/>
    </xf>
    <xf numFmtId="49" fontId="46" fillId="25" borderId="0" xfId="54" applyNumberFormat="1" applyFont="1" applyFill="1" applyBorder="1" applyAlignment="1" applyProtection="1">
      <alignment horizontal="left"/>
      <protection locked="0"/>
    </xf>
    <xf numFmtId="49" fontId="51" fillId="25" borderId="0" xfId="54" applyNumberFormat="1" applyFont="1" applyFill="1" applyBorder="1" applyAlignment="1" applyProtection="1">
      <alignment horizontal="left"/>
      <protection locked="0"/>
    </xf>
    <xf numFmtId="1" fontId="46" fillId="25" borderId="0" xfId="39" applyNumberFormat="1" applyFont="1" applyFill="1" applyBorder="1" applyAlignment="1" applyProtection="1">
      <alignment horizontal="center"/>
      <protection locked="0"/>
    </xf>
    <xf numFmtId="49" fontId="39" fillId="42" borderId="0" xfId="54" applyNumberFormat="1" applyFont="1" applyFill="1" applyBorder="1" applyAlignment="1" applyProtection="1">
      <alignment horizontal="left"/>
      <protection locked="0"/>
    </xf>
    <xf numFmtId="49" fontId="39" fillId="48" borderId="0" xfId="54" applyNumberFormat="1" applyFont="1" applyFill="1" applyBorder="1" applyAlignment="1" applyProtection="1">
      <alignment horizontal="left"/>
      <protection locked="0"/>
    </xf>
    <xf numFmtId="49" fontId="2" fillId="30" borderId="0" xfId="54" applyNumberFormat="1" applyFont="1" applyFill="1" applyBorder="1" applyAlignment="1" applyProtection="1">
      <alignment horizontal="left"/>
      <protection locked="0"/>
    </xf>
    <xf numFmtId="3" fontId="46" fillId="29" borderId="0" xfId="41" applyFont="1" applyFill="1" applyBorder="1" applyAlignment="1" applyProtection="1">
      <protection locked="0"/>
    </xf>
    <xf numFmtId="3" fontId="51" fillId="29" borderId="0" xfId="41" applyFont="1" applyFill="1" applyBorder="1" applyAlignment="1" applyProtection="1">
      <protection locked="0"/>
    </xf>
    <xf numFmtId="49" fontId="2" fillId="29" borderId="0" xfId="54" applyNumberFormat="1" applyFont="1" applyFill="1" applyBorder="1" applyAlignment="1" applyProtection="1">
      <alignment horizontal="left"/>
      <protection locked="0"/>
    </xf>
    <xf numFmtId="49" fontId="39" fillId="29" borderId="0" xfId="54" applyNumberFormat="1" applyFont="1" applyFill="1" applyBorder="1" applyAlignment="1" applyProtection="1">
      <alignment horizontal="left"/>
      <protection locked="0"/>
    </xf>
    <xf numFmtId="3" fontId="2" fillId="29" borderId="0" xfId="41" applyFont="1" applyFill="1" applyBorder="1" applyAlignment="1" applyProtection="1">
      <protection locked="0"/>
    </xf>
    <xf numFmtId="3" fontId="39" fillId="29" borderId="0" xfId="41" applyFont="1" applyFill="1" applyBorder="1" applyAlignment="1" applyProtection="1">
      <protection locked="0"/>
    </xf>
    <xf numFmtId="49" fontId="2" fillId="29" borderId="0" xfId="41" applyNumberFormat="1" applyFont="1" applyFill="1" applyBorder="1" applyAlignment="1" applyProtection="1">
      <alignment horizontal="left"/>
      <protection locked="0"/>
    </xf>
    <xf numFmtId="49" fontId="39" fillId="29" borderId="0" xfId="41" applyNumberFormat="1" applyFont="1" applyFill="1" applyBorder="1" applyAlignment="1" applyProtection="1">
      <alignment horizontal="left"/>
      <protection locked="0"/>
    </xf>
    <xf numFmtId="49" fontId="2" fillId="37" borderId="0" xfId="54" applyNumberFormat="1" applyFont="1" applyFill="1" applyBorder="1" applyAlignment="1" applyProtection="1">
      <alignment horizontal="left"/>
      <protection locked="0"/>
    </xf>
    <xf numFmtId="49" fontId="39" fillId="37" borderId="0" xfId="54" applyNumberFormat="1" applyFont="1" applyFill="1" applyBorder="1" applyAlignment="1" applyProtection="1">
      <alignment horizontal="left"/>
      <protection locked="0"/>
    </xf>
    <xf numFmtId="164" fontId="2" fillId="37" borderId="0" xfId="54" applyFont="1" applyFill="1" applyBorder="1" applyProtection="1">
      <protection locked="0"/>
    </xf>
    <xf numFmtId="164" fontId="39" fillId="37" borderId="0" xfId="54" applyFont="1" applyFill="1" applyBorder="1" applyProtection="1">
      <protection locked="0"/>
    </xf>
    <xf numFmtId="49" fontId="2" fillId="24" borderId="0" xfId="54" applyNumberFormat="1" applyFont="1" applyFill="1" applyBorder="1" applyAlignment="1" applyProtection="1">
      <alignment horizontal="left"/>
      <protection locked="0"/>
    </xf>
    <xf numFmtId="49" fontId="39" fillId="24" borderId="0" xfId="54" applyNumberFormat="1" applyFont="1" applyFill="1" applyBorder="1" applyAlignment="1" applyProtection="1">
      <alignment horizontal="left"/>
      <protection locked="0"/>
    </xf>
    <xf numFmtId="164" fontId="2" fillId="24" borderId="0" xfId="54" applyFont="1" applyFill="1" applyBorder="1" applyProtection="1">
      <protection locked="0"/>
    </xf>
    <xf numFmtId="164" fontId="39" fillId="24" borderId="0" xfId="54" applyFont="1" applyFill="1" applyBorder="1" applyProtection="1">
      <protection locked="0"/>
    </xf>
    <xf numFmtId="164" fontId="2" fillId="0" borderId="63" xfId="0" applyFont="1" applyBorder="1"/>
    <xf numFmtId="166" fontId="2" fillId="0" borderId="63" xfId="0" applyNumberFormat="1" applyFont="1" applyBorder="1"/>
    <xf numFmtId="166" fontId="2" fillId="0" borderId="64" xfId="0" applyNumberFormat="1" applyFont="1" applyBorder="1"/>
    <xf numFmtId="166" fontId="2" fillId="0" borderId="65" xfId="0" applyNumberFormat="1" applyFont="1" applyBorder="1"/>
    <xf numFmtId="9" fontId="29" fillId="0" borderId="66" xfId="46" applyFont="1" applyFill="1" applyBorder="1"/>
    <xf numFmtId="9" fontId="29" fillId="0" borderId="12" xfId="46" applyFont="1" applyFill="1" applyBorder="1"/>
    <xf numFmtId="9" fontId="29" fillId="0" borderId="63" xfId="46" applyFont="1" applyFill="1" applyBorder="1"/>
    <xf numFmtId="9" fontId="29" fillId="0" borderId="64" xfId="46" applyFont="1" applyFill="1" applyBorder="1"/>
    <xf numFmtId="9" fontId="46" fillId="26" borderId="0" xfId="46" applyFont="1" applyFill="1"/>
    <xf numFmtId="3" fontId="24" fillId="0" borderId="23" xfId="28" applyNumberFormat="1" applyFont="1" applyFill="1" applyBorder="1" applyAlignment="1">
      <alignment horizontal="right"/>
    </xf>
    <xf numFmtId="9" fontId="20" fillId="26" borderId="0" xfId="46" applyFont="1" applyFill="1"/>
    <xf numFmtId="164" fontId="2" fillId="0" borderId="30" xfId="0" applyFont="1" applyFill="1" applyBorder="1"/>
    <xf numFmtId="164" fontId="2" fillId="0" borderId="34" xfId="0" applyFont="1" applyFill="1" applyBorder="1" applyAlignment="1">
      <alignment wrapText="1"/>
    </xf>
    <xf numFmtId="164" fontId="2" fillId="0" borderId="35" xfId="0" applyFont="1" applyFill="1" applyBorder="1" applyAlignment="1">
      <alignment wrapText="1"/>
    </xf>
    <xf numFmtId="164" fontId="2" fillId="0" borderId="63" xfId="0" applyFont="1" applyFill="1" applyBorder="1"/>
    <xf numFmtId="166" fontId="2" fillId="0" borderId="63" xfId="0" applyNumberFormat="1" applyFont="1" applyFill="1" applyBorder="1"/>
    <xf numFmtId="166" fontId="2" fillId="0" borderId="64" xfId="0" applyNumberFormat="1" applyFont="1" applyFill="1" applyBorder="1"/>
    <xf numFmtId="166" fontId="2" fillId="0" borderId="65" xfId="0" applyNumberFormat="1" applyFont="1" applyFill="1" applyBorder="1"/>
    <xf numFmtId="164" fontId="34" fillId="0" borderId="0" xfId="0" applyFont="1" applyFill="1" applyBorder="1" applyAlignment="1">
      <alignment horizontal="centerContinuous"/>
    </xf>
    <xf numFmtId="164" fontId="17" fillId="0" borderId="0" xfId="0" quotePrefix="1" applyFont="1" applyFill="1" applyBorder="1" applyAlignment="1">
      <alignment horizontal="right"/>
    </xf>
    <xf numFmtId="170" fontId="2" fillId="0" borderId="0" xfId="0" quotePrefix="1" applyNumberFormat="1" applyFont="1" applyFill="1" applyAlignment="1"/>
    <xf numFmtId="167" fontId="24" fillId="36" borderId="17" xfId="0" applyNumberFormat="1" applyFont="1" applyFill="1" applyBorder="1"/>
    <xf numFmtId="167" fontId="24" fillId="36" borderId="17" xfId="0" applyNumberFormat="1" applyFont="1" applyFill="1" applyBorder="1" applyAlignment="1">
      <alignment horizontal="right" wrapText="1"/>
    </xf>
    <xf numFmtId="167" fontId="24" fillId="36" borderId="17" xfId="28" applyNumberFormat="1" applyFont="1" applyFill="1" applyBorder="1"/>
    <xf numFmtId="169" fontId="24" fillId="36" borderId="17" xfId="28" applyNumberFormat="1" applyFont="1" applyFill="1" applyBorder="1"/>
    <xf numFmtId="164" fontId="29" fillId="0" borderId="0" xfId="0" applyFont="1" applyFill="1"/>
    <xf numFmtId="164" fontId="29" fillId="0" borderId="0" xfId="0" applyNumberFormat="1" applyFont="1" applyFill="1"/>
    <xf numFmtId="167" fontId="29" fillId="0" borderId="0" xfId="0" applyNumberFormat="1" applyFont="1" applyFill="1"/>
    <xf numFmtId="164" fontId="2" fillId="0" borderId="18" xfId="0" applyFont="1" applyBorder="1" applyAlignment="1">
      <alignment horizontal="right"/>
    </xf>
    <xf numFmtId="164" fontId="2" fillId="0" borderId="23" xfId="0" applyFont="1" applyBorder="1"/>
    <xf numFmtId="164" fontId="2" fillId="0" borderId="20" xfId="0" applyFont="1" applyBorder="1"/>
    <xf numFmtId="164" fontId="2" fillId="0" borderId="17" xfId="0" applyFont="1" applyBorder="1"/>
    <xf numFmtId="164" fontId="29" fillId="0" borderId="18" xfId="0" applyFont="1" applyFill="1" applyBorder="1" applyAlignment="1">
      <alignment horizontal="right"/>
    </xf>
    <xf numFmtId="164" fontId="29" fillId="0" borderId="16" xfId="0" applyFont="1" applyFill="1" applyBorder="1" applyAlignment="1">
      <alignment horizontal="right"/>
    </xf>
    <xf numFmtId="164" fontId="29" fillId="0" borderId="16" xfId="0" applyNumberFormat="1" applyFont="1" applyFill="1" applyBorder="1" applyAlignment="1">
      <alignment horizontal="right"/>
    </xf>
    <xf numFmtId="168" fontId="29" fillId="0" borderId="20" xfId="0" applyNumberFormat="1" applyFont="1" applyFill="1" applyBorder="1"/>
    <xf numFmtId="167" fontId="29" fillId="0" borderId="17" xfId="0" applyNumberFormat="1" applyFont="1" applyFill="1" applyBorder="1"/>
    <xf numFmtId="164" fontId="2" fillId="0" borderId="23" xfId="0" applyFont="1" applyBorder="1" applyAlignment="1">
      <alignment horizontal="right"/>
    </xf>
    <xf numFmtId="164" fontId="2" fillId="0" borderId="0" xfId="0" applyFont="1" applyBorder="1" applyAlignment="1">
      <alignment horizontal="right"/>
    </xf>
    <xf numFmtId="164" fontId="2" fillId="0" borderId="16" xfId="0" applyFont="1" applyBorder="1" applyAlignment="1">
      <alignment horizontal="right"/>
    </xf>
    <xf numFmtId="169" fontId="29" fillId="0" borderId="0" xfId="0" applyNumberFormat="1" applyFont="1" applyFill="1" applyBorder="1" applyAlignment="1">
      <alignment horizontal="right"/>
    </xf>
    <xf numFmtId="169" fontId="29" fillId="0" borderId="0" xfId="0" applyNumberFormat="1" applyFont="1"/>
    <xf numFmtId="1" fontId="48" fillId="0" borderId="0" xfId="63" applyNumberFormat="1"/>
    <xf numFmtId="173" fontId="48" fillId="0" borderId="0" xfId="63" applyNumberFormat="1"/>
    <xf numFmtId="3" fontId="29" fillId="45" borderId="23" xfId="56" applyNumberFormat="1" applyFont="1" applyFill="1" applyBorder="1" applyAlignment="1" applyProtection="1">
      <alignment horizontal="right"/>
    </xf>
    <xf numFmtId="3" fontId="29" fillId="45" borderId="23" xfId="56" applyNumberFormat="1" applyFont="1" applyFill="1" applyBorder="1" applyAlignment="1" applyProtection="1">
      <alignment horizontal="right" wrapText="1"/>
    </xf>
    <xf numFmtId="3" fontId="29" fillId="45" borderId="0" xfId="56" applyNumberFormat="1" applyFont="1" applyFill="1" applyBorder="1" applyAlignment="1" applyProtection="1">
      <alignment horizontal="right"/>
    </xf>
    <xf numFmtId="0" fontId="0" fillId="0" borderId="0" xfId="0" applyNumberFormat="1" applyProtection="1">
      <protection locked="0"/>
    </xf>
    <xf numFmtId="0" fontId="0" fillId="0" borderId="27" xfId="0" applyNumberFormat="1" applyBorder="1" applyProtection="1">
      <protection locked="0"/>
    </xf>
    <xf numFmtId="0" fontId="0" fillId="0" borderId="26" xfId="0" applyNumberFormat="1" applyBorder="1" applyProtection="1">
      <protection locked="0"/>
    </xf>
    <xf numFmtId="1" fontId="0" fillId="0" borderId="27" xfId="0" applyNumberFormat="1" applyBorder="1" applyProtection="1">
      <protection locked="0"/>
    </xf>
    <xf numFmtId="1" fontId="0" fillId="0" borderId="26" xfId="0" applyNumberFormat="1" applyBorder="1" applyProtection="1">
      <protection locked="0"/>
    </xf>
    <xf numFmtId="1" fontId="0" fillId="50" borderId="34" xfId="0" applyNumberFormat="1" applyFill="1" applyBorder="1" applyProtection="1">
      <protection locked="0"/>
    </xf>
    <xf numFmtId="0" fontId="0" fillId="0" borderId="36" xfId="0" applyNumberFormat="1" applyBorder="1" applyProtection="1">
      <protection locked="0"/>
    </xf>
    <xf numFmtId="1" fontId="0" fillId="0" borderId="36" xfId="0" applyNumberFormat="1" applyBorder="1" applyProtection="1">
      <protection locked="0"/>
    </xf>
    <xf numFmtId="1" fontId="0" fillId="0" borderId="0" xfId="0" applyNumberFormat="1" applyProtection="1">
      <protection locked="0"/>
    </xf>
    <xf numFmtId="1" fontId="0" fillId="50" borderId="67" xfId="0" applyNumberFormat="1" applyFill="1" applyBorder="1" applyProtection="1">
      <protection locked="0"/>
    </xf>
    <xf numFmtId="3" fontId="20" fillId="36" borderId="23" xfId="56" applyNumberFormat="1" applyFont="1" applyFill="1" applyBorder="1" applyAlignment="1" applyProtection="1">
      <alignment horizontal="right"/>
      <protection locked="0"/>
    </xf>
    <xf numFmtId="3" fontId="20" fillId="36" borderId="32" xfId="56" applyNumberFormat="1" applyFont="1" applyFill="1" applyBorder="1" applyAlignment="1" applyProtection="1">
      <alignment horizontal="right"/>
      <protection locked="0"/>
    </xf>
    <xf numFmtId="3" fontId="20" fillId="0" borderId="23" xfId="60" quotePrefix="1" applyNumberFormat="1" applyFont="1" applyFill="1" applyBorder="1" applyProtection="1">
      <protection locked="0"/>
    </xf>
    <xf numFmtId="3" fontId="20" fillId="0" borderId="32" xfId="60" quotePrefix="1" applyNumberFormat="1" applyFont="1" applyFill="1" applyBorder="1" applyProtection="1">
      <protection locked="0"/>
    </xf>
    <xf numFmtId="0" fontId="2" fillId="0" borderId="68" xfId="59" applyNumberFormat="1" applyBorder="1"/>
    <xf numFmtId="0" fontId="2" fillId="0" borderId="0" xfId="64" applyNumberFormat="1"/>
    <xf numFmtId="173" fontId="2" fillId="0" borderId="36" xfId="64" applyNumberFormat="1" applyBorder="1"/>
    <xf numFmtId="173" fontId="2" fillId="0" borderId="0" xfId="64" applyNumberFormat="1"/>
    <xf numFmtId="3" fontId="29" fillId="40" borderId="32" xfId="28" applyNumberFormat="1" applyFont="1" applyFill="1" applyBorder="1" applyAlignment="1" applyProtection="1">
      <alignment horizontal="right" wrapText="1"/>
    </xf>
    <xf numFmtId="0" fontId="40" fillId="40" borderId="23" xfId="0" applyNumberFormat="1" applyFont="1" applyFill="1" applyBorder="1"/>
    <xf numFmtId="37" fontId="20" fillId="0" borderId="17" xfId="56" applyNumberFormat="1" applyFont="1" applyFill="1" applyBorder="1" applyAlignment="1" applyProtection="1">
      <alignment horizontal="right"/>
      <protection locked="0"/>
    </xf>
    <xf numFmtId="0" fontId="2" fillId="0" borderId="26" xfId="58" applyNumberFormat="1" applyBorder="1"/>
    <xf numFmtId="0" fontId="2" fillId="0" borderId="0" xfId="58" applyNumberFormat="1"/>
    <xf numFmtId="0" fontId="2" fillId="0" borderId="26" xfId="64" applyNumberFormat="1" applyBorder="1"/>
    <xf numFmtId="169" fontId="20" fillId="0" borderId="23" xfId="56" applyNumberFormat="1" applyFont="1" applyFill="1" applyBorder="1" applyAlignment="1" applyProtection="1">
      <alignment horizontal="right"/>
      <protection locked="0"/>
    </xf>
    <xf numFmtId="173" fontId="2" fillId="0" borderId="27" xfId="58" applyNumberFormat="1" applyBorder="1"/>
    <xf numFmtId="173" fontId="2" fillId="0" borderId="27" xfId="64" applyNumberFormat="1" applyBorder="1"/>
    <xf numFmtId="173" fontId="2" fillId="0" borderId="26" xfId="58" applyNumberFormat="1" applyBorder="1"/>
    <xf numFmtId="173" fontId="2" fillId="0" borderId="0" xfId="58" applyNumberFormat="1"/>
    <xf numFmtId="173" fontId="2" fillId="0" borderId="26" xfId="64" applyNumberFormat="1" applyBorder="1"/>
    <xf numFmtId="173" fontId="2" fillId="0" borderId="27" xfId="59" applyNumberFormat="1" applyBorder="1"/>
    <xf numFmtId="173" fontId="2" fillId="0" borderId="26" xfId="59" applyNumberFormat="1" applyBorder="1"/>
    <xf numFmtId="0" fontId="2" fillId="0" borderId="27" xfId="58" applyNumberFormat="1" applyBorder="1"/>
    <xf numFmtId="0" fontId="2" fillId="0" borderId="27" xfId="59" applyNumberFormat="1" applyBorder="1"/>
    <xf numFmtId="0" fontId="2" fillId="0" borderId="26" xfId="59" applyNumberFormat="1" applyBorder="1"/>
    <xf numFmtId="37" fontId="2" fillId="0" borderId="0" xfId="28" applyNumberFormat="1" applyFont="1" applyFill="1" applyBorder="1" applyAlignment="1">
      <alignment horizontal="center"/>
    </xf>
    <xf numFmtId="37" fontId="2" fillId="0" borderId="16" xfId="28" applyNumberFormat="1" applyFont="1" applyFill="1" applyBorder="1" applyAlignment="1">
      <alignment horizontal="center"/>
    </xf>
    <xf numFmtId="164" fontId="2" fillId="0" borderId="15" xfId="0" applyFont="1" applyFill="1" applyBorder="1" applyAlignment="1">
      <alignment horizontal="centerContinuous"/>
    </xf>
    <xf numFmtId="166" fontId="40" fillId="35" borderId="23" xfId="28" applyNumberFormat="1" applyFont="1" applyFill="1" applyBorder="1"/>
    <xf numFmtId="164" fontId="36" fillId="0" borderId="51" xfId="0" applyFont="1" applyFill="1" applyBorder="1" applyAlignment="1">
      <alignment horizontal="center" wrapText="1"/>
    </xf>
    <xf numFmtId="164" fontId="37" fillId="0" borderId="52" xfId="0" applyFont="1" applyBorder="1" applyAlignment="1">
      <alignment horizontal="center" wrapText="1"/>
    </xf>
    <xf numFmtId="164" fontId="37" fillId="0" borderId="53" xfId="0" applyFont="1" applyBorder="1" applyAlignment="1">
      <alignment horizontal="center" wrapText="1"/>
    </xf>
    <xf numFmtId="164" fontId="36" fillId="0" borderId="13" xfId="0" applyFont="1" applyFill="1" applyBorder="1" applyAlignment="1">
      <alignment horizontal="center" wrapText="1"/>
    </xf>
    <xf numFmtId="164" fontId="37" fillId="0" borderId="23" xfId="0" applyFont="1" applyBorder="1" applyAlignment="1">
      <alignment horizontal="center" wrapText="1"/>
    </xf>
    <xf numFmtId="164" fontId="37" fillId="0" borderId="18" xfId="0" applyFont="1" applyBorder="1" applyAlignment="1">
      <alignment horizontal="center" wrapText="1"/>
    </xf>
    <xf numFmtId="164" fontId="37" fillId="0" borderId="23" xfId="0" applyFont="1" applyFill="1" applyBorder="1" applyAlignment="1">
      <alignment horizontal="center" wrapText="1"/>
    </xf>
    <xf numFmtId="164" fontId="37" fillId="0" borderId="18" xfId="0" applyFont="1" applyFill="1" applyBorder="1" applyAlignment="1">
      <alignment horizontal="center" wrapText="1"/>
    </xf>
  </cellXfs>
  <cellStyles count="6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3 2" xfId="56"/>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60"/>
    <cellStyle name="Normal 3" xfId="57"/>
    <cellStyle name="Normal 57" xfId="61"/>
    <cellStyle name="Normal 57 2" xfId="58"/>
    <cellStyle name="Normal 58" xfId="63"/>
    <cellStyle name="Normal 58 2" xfId="59"/>
    <cellStyle name="Normal 58 2 2" xfId="64"/>
    <cellStyle name="Normal_03TTA09mastersurvey" xfId="38"/>
    <cellStyle name="Normal_3-TTA Data" xfId="52"/>
    <cellStyle name="Normal_Degree02 Form" xfId="39"/>
    <cellStyle name="Normal_Degree02 Form 2" xfId="55"/>
    <cellStyle name="Normal_Degrees02 Form" xfId="40"/>
    <cellStyle name="Normal_Degrees02 Form 2" xfId="54"/>
    <cellStyle name="Normal_Degrees02 Form 3" xfId="53"/>
    <cellStyle name="Normal_SCH&amp;FTE02 Form" xfId="41"/>
    <cellStyle name="Normal_StProg01B" xfId="42"/>
    <cellStyle name="Normal_StProg01B 2" xfId="62"/>
    <cellStyle name="Normal_StProg02 Form" xfId="43"/>
    <cellStyle name="Note" xfId="44" builtinId="10" customBuiltin="1"/>
    <cellStyle name="Output" xfId="45" builtinId="21" customBuiltin="1"/>
    <cellStyle name="Percent" xfId="46" builtinId="5"/>
    <cellStyle name="questionable" xfId="47"/>
    <cellStyle name="review" xfId="48"/>
    <cellStyle name="Title" xfId="49" builtinId="15" customBuiltin="1"/>
    <cellStyle name="Total" xfId="50" builtinId="25" customBuiltin="1"/>
    <cellStyle name="Warning Text" xfId="51" builtinId="11" customBuiltin="1"/>
  </cellStyles>
  <dxfs count="599">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8"/>
        </bottom>
        <horizontal/>
      </border>
    </dxf>
    <dxf>
      <border>
        <bottom style="thin">
          <color indexed="8"/>
        </bottom>
        <horizontal/>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6" formatCode="_(* #,##0_);_(* \(#,##0\);_(* &quot;-&quot;??_);_(@_)"/>
    </dxf>
    <dxf>
      <fill>
        <patternFill patternType="none">
          <bgColor auto="1"/>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ont>
        <color rgb="FF0000FF"/>
      </font>
    </dxf>
    <dxf>
      <fill>
        <patternFill patternType="none">
          <bgColor auto="1"/>
        </patternFill>
      </fill>
    </dxf>
    <dxf>
      <font>
        <color rgb="FF0000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59999389629810485"/>
        </patternFill>
      </fill>
    </dxf>
    <dxf>
      <fill>
        <patternFill>
          <bgColor theme="8" tint="0.59999389629810485"/>
        </patternFill>
      </fill>
    </dxf>
    <dxf>
      <fill>
        <patternFill patternType="solid">
          <bgColor theme="9" tint="0.79998168889431442"/>
        </patternFill>
      </fill>
    </dxf>
    <dxf>
      <fill>
        <patternFill patternType="solid">
          <fgColor indexed="64"/>
          <bgColor rgb="FFFFFF00"/>
        </patternFill>
      </fill>
    </dxf>
    <dxf>
      <fill>
        <patternFill patternType="solid">
          <fgColor indexed="64"/>
          <bgColor rgb="FFFFFF00"/>
        </patternFill>
      </fill>
    </dxf>
    <dxf>
      <fill>
        <patternFill>
          <bgColor theme="9" tint="0.59999389629810485"/>
        </patternFill>
      </fill>
    </dxf>
    <dxf>
      <fill>
        <patternFill patternType="solid">
          <fgColor indexed="64"/>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64"/>
          <bgColor theme="2" tint="-9.9978637043366805E-2"/>
        </patternFill>
      </fill>
    </dxf>
    <dxf>
      <fill>
        <patternFill patternType="none">
          <bgColor indexed="65"/>
        </patternFill>
      </fill>
    </dxf>
    <dxf>
      <numFmt numFmtId="165" formatCode="_(* #,##0.0_);_(* \(#,##0.0\);_(* &quot;-&quot;??_);_(@_)"/>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2"/>
        </patternFill>
      </fill>
    </dxf>
    <dxf>
      <border>
        <bottom style="thin">
          <color indexed="8"/>
        </bottom>
        <horizontal/>
      </border>
    </dxf>
    <dxf>
      <border>
        <bottom style="thin">
          <color indexed="8"/>
        </bottom>
        <horizontal/>
      </border>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6" formatCode="_(* #,##0_);_(* \(#,##0\);_(* &quot;-&quot;??_);_(@_)"/>
    </dxf>
    <dxf>
      <font>
        <name val="Arial"/>
        <scheme val="none"/>
      </font>
    </dxf>
    <dxf>
      <font>
        <sz val="10"/>
      </font>
    </dxf>
  </dxfs>
  <tableStyles count="0" defaultTableStyle="TableStyleMedium9" defaultPivotStyle="PivotStyleLight16"/>
  <colors>
    <mruColors>
      <color rgb="FF00FF00"/>
      <color rgb="FF0000FF"/>
      <color rgb="FFC0E3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y%20and%20Review%20Admin/Returns/AR%20DHE%201-11%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928.412436574072" createdVersion="3" refreshedVersion="3" minRefreshableVersion="3" recordCount="502">
  <cacheSource type="worksheet">
    <worksheetSource ref="A6:HL508" sheet="Time to Degree Data"/>
  </cacheSource>
  <cacheFields count="285">
    <cacheField name="State" numFmtId="0">
      <sharedItems count="16">
        <s v="AL"/>
        <s v="AR"/>
        <s v="DE"/>
        <s v="FL"/>
        <s v="GA"/>
        <s v="KY"/>
        <s v="LA"/>
        <s v="MD"/>
        <s v="MS"/>
        <s v="NC"/>
        <s v="OK"/>
        <s v="SC"/>
        <s v="TN"/>
        <s v="TX"/>
        <s v="VA"/>
        <s v="WV"/>
      </sharedItems>
    </cacheField>
    <cacheField name="Name" numFmtId="0">
      <sharedItems/>
    </cacheField>
    <cacheField name="Note" numFmtId="0">
      <sharedItems containsBlank="1"/>
    </cacheField>
    <cacheField name="ID" numFmtId="0">
      <sharedItems containsBlank="1" containsMixedTypes="1" containsNumber="1" containsInteger="1" minValue="106245" maxValue="447689"/>
    </cacheField>
    <cacheField name="Type" numFmtId="1">
      <sharedItems containsSemiMixedTypes="0" containsString="0" containsNumber="1" containsInteger="1" minValue="1" maxValue="99" count="15">
        <n v="1"/>
        <n v="3"/>
        <n v="4"/>
        <n v="5"/>
        <n v="6"/>
        <n v="8"/>
        <n v="9"/>
        <n v="10"/>
        <n v="2"/>
        <n v="7"/>
        <n v="99"/>
        <n v="13" u="1"/>
        <n v="14" u="1"/>
        <n v="15" u="1"/>
        <n v="12" u="1"/>
      </sharedItems>
      <fieldGroup par="220"/>
    </cacheField>
    <cacheField name="AW-tot" numFmtId="0">
      <sharedItems containsString="0" containsBlank="1" containsNumber="1" containsInteger="1" minValue="1" maxValue="9373"/>
    </cacheField>
    <cacheField name="New-AW-tot" numFmtId="0">
      <sharedItems containsString="0" containsBlank="1" containsNumber="1" containsInteger="1" minValue="8" maxValue="9969"/>
    </cacheField>
    <cacheField name="subtot-2maj" numFmtId="0">
      <sharedItems containsString="0" containsBlank="1" containsNumber="1" containsInteger="1" minValue="0" maxValue="405"/>
    </cacheField>
    <cacheField name="New-subtot-2maj" numFmtId="0">
      <sharedItems containsString="0" containsBlank="1" containsNumber="1" containsInteger="1" minValue="0" maxValue="435"/>
    </cacheField>
    <cacheField name="Undup-num-awards" numFmtId="3">
      <sharedItems containsSemiMixedTypes="0" containsString="0" containsNumber="1" containsInteger="1" minValue="0" maxValue="9202"/>
    </cacheField>
    <cacheField name="New-Undup-num-awards" numFmtId="3">
      <sharedItems containsSemiMixedTypes="0" containsString="0" containsNumber="1" containsInteger="1" minValue="0" maxValue="9820"/>
    </cacheField>
    <cacheField name="New-HrsRqrd" numFmtId="0">
      <sharedItems containsBlank="1" containsMixedTypes="1" containsNumber="1" minValue="60" maxValue="124"/>
    </cacheField>
    <cacheField name="subtot" numFmtId="3">
      <sharedItems containsSemiMixedTypes="0" containsString="0" containsNumber="1" containsInteger="1" minValue="0" maxValue="9202"/>
    </cacheField>
    <cacheField name="New-subtot" numFmtId="3">
      <sharedItems containsSemiMixedTypes="0" containsString="0" containsNumber="1" containsInteger="1" minValue="0" maxValue="9820"/>
    </cacheField>
    <cacheField name="subtot2" numFmtId="3">
      <sharedItems containsSemiMixedTypes="0" containsString="0" containsNumber="1" containsInteger="1" minValue="0" maxValue="5882"/>
    </cacheField>
    <cacheField name="New-subtot2" numFmtId="3">
      <sharedItems containsSemiMixedTypes="0" containsString="0" containsNumber="1" containsInteger="1" minValue="0" maxValue="8517"/>
    </cacheField>
    <cacheField name="HS1stT-FT-subtot" numFmtId="0">
      <sharedItems containsString="0" containsBlank="1" containsNumber="1" containsInteger="1" minValue="0" maxValue="2032"/>
    </cacheField>
    <cacheField name="New-HS1stT-FT-subtot" numFmtId="0">
      <sharedItems containsString="0" containsBlank="1" containsNumber="1" containsInteger="1" minValue="0" maxValue="2217"/>
    </cacheField>
    <cacheField name="HS1stT-FT-subtot2" numFmtId="3">
      <sharedItems containsSemiMixedTypes="0" containsString="0" containsNumber="1" containsInteger="1" minValue="0" maxValue="381"/>
    </cacheField>
    <cacheField name="New-HS1stT-FT-subtot2" numFmtId="3">
      <sharedItems containsSemiMixedTypes="0" containsString="0" containsNumber="1" containsInteger="1" minValue="0" maxValue="2217"/>
    </cacheField>
    <cacheField name="HS1stT-PT-subtot" numFmtId="3">
      <sharedItems containsString="0" containsBlank="1" containsNumber="1" containsInteger="1" minValue="0" maxValue="206"/>
    </cacheField>
    <cacheField name="New-HS1stT-PT-subtot" numFmtId="0">
      <sharedItems containsString="0" containsBlank="1" containsNumber="1" containsInteger="1" minValue="0" maxValue="206"/>
    </cacheField>
    <cacheField name="HS1stT-PT-subtot2" numFmtId="3">
      <sharedItems containsSemiMixedTypes="0" containsString="0" containsNumber="1" containsInteger="1" minValue="0" maxValue="93"/>
    </cacheField>
    <cacheField name="New-HS1stT-PT-subtot2" numFmtId="3">
      <sharedItems containsSemiMixedTypes="0" containsString="0" containsNumber="1" containsInteger="1" minValue="0" maxValue="206"/>
    </cacheField>
    <cacheField name="HS1stT-UNK-subtot" numFmtId="0">
      <sharedItems containsString="0" containsBlank="1" containsNumber="1" containsInteger="1" minValue="0" maxValue="125"/>
    </cacheField>
    <cacheField name="New-HS1stT-UNK-subtot" numFmtId="0">
      <sharedItems containsString="0" containsBlank="1" containsNumber="1" containsInteger="1" minValue="0" maxValue="159"/>
    </cacheField>
    <cacheField name="HS1stT-UNK-subtot2" numFmtId="3">
      <sharedItems containsSemiMixedTypes="0" containsString="0" containsNumber="1" containsInteger="1" minValue="0" maxValue="125"/>
    </cacheField>
    <cacheField name="New-HS1stT-UNK-subtot2" numFmtId="3">
      <sharedItems containsSemiMixedTypes="0" containsString="0" containsNumber="1" containsInteger="1" minValue="0" maxValue="159"/>
    </cacheField>
    <cacheField name="HS1stT-subtot" numFmtId="3">
      <sharedItems containsSemiMixedTypes="0" containsString="0" containsNumber="1" containsInteger="1" minValue="0" maxValue="2124"/>
    </cacheField>
    <cacheField name="New-HS1stT-subtot" numFmtId="3">
      <sharedItems containsSemiMixedTypes="0" containsString="0" containsNumber="1" containsInteger="1" minValue="0" maxValue="2330"/>
    </cacheField>
    <cacheField name="HS1stT-subtot2" numFmtId="3">
      <sharedItems containsSemiMixedTypes="0" containsString="0" containsNumber="1" containsInteger="1" minValue="0" maxValue="559"/>
    </cacheField>
    <cacheField name="New-HS1stT-subtot2" numFmtId="3">
      <sharedItems containsSemiMixedTypes="0" containsString="0" containsNumber="1" containsInteger="1" minValue="0" maxValue="2330"/>
    </cacheField>
    <cacheField name="HSav-TTA-1stT-FT" numFmtId="0">
      <sharedItems containsBlank="1" containsMixedTypes="1" containsNumber="1" minValue="0" maxValue="15.33"/>
    </cacheField>
    <cacheField name="New-HSav-TTA-1stT-FT" numFmtId="0">
      <sharedItems containsBlank="1" containsMixedTypes="1" containsNumber="1" minValue="0" maxValue="18"/>
    </cacheField>
    <cacheField name="HS1stT-FT-TTA*" numFmtId="3">
      <sharedItems containsSemiMixedTypes="0" containsString="0" containsNumber="1" minValue="0" maxValue="8932"/>
    </cacheField>
    <cacheField name="New-HS1stT-FT-TTA*" numFmtId="3">
      <sharedItems containsSemiMixedTypes="0" containsString="0" containsNumber="1" minValue="0" maxValue="9754.8000000000011"/>
    </cacheField>
    <cacheField name="HSav-TTA-1stT-PT" numFmtId="0">
      <sharedItems containsBlank="1" containsMixedTypes="1" containsNumber="1" minValue="0" maxValue="13.33"/>
    </cacheField>
    <cacheField name="New-HSav-TTA-1stT-PT" numFmtId="0">
      <sharedItems containsBlank="1" containsMixedTypes="1" containsNumber="1" minValue="0" maxValue="14.5"/>
    </cacheField>
    <cacheField name="HS1stT-PT-TTA*" numFmtId="3">
      <sharedItems containsSemiMixedTypes="0" containsString="0" containsNumber="1" minValue="0" maxValue="895"/>
    </cacheField>
    <cacheField name="New-HS1stT-PT-TTA*" numFmtId="3">
      <sharedItems containsSemiMixedTypes="0" containsString="0" containsNumber="1" minValue="0" maxValue="906.40000000000009"/>
    </cacheField>
    <cacheField name="HSav-TTA-1stT-UNK" numFmtId="0">
      <sharedItems containsString="0" containsBlank="1" containsNumber="1" minValue="0" maxValue="17.829999999999998"/>
    </cacheField>
    <cacheField name="New-HSav-TTA-1stT-UNK" numFmtId="0">
      <sharedItems containsString="0" containsBlank="1" containsNumber="1" minValue="0" maxValue="11.75"/>
    </cacheField>
    <cacheField name="HS1stT-UNK-TTA*" numFmtId="3">
      <sharedItems containsSemiMixedTypes="0" containsString="0" containsNumber="1" minValue="0" maxValue="69"/>
    </cacheField>
    <cacheField name="New-HS1stT-UNK-TTA*" numFmtId="3">
      <sharedItems containsSemiMixedTypes="0" containsString="0" containsNumber="1" minValue="0" maxValue="97.5"/>
    </cacheField>
    <cacheField name="HS1stT-wtd-av-TTA" numFmtId="3">
      <sharedItems containsSemiMixedTypes="0" containsString="0" containsNumber="1" minValue="0" maxValue="11.48"/>
    </cacheField>
    <cacheField name="New-HS1stT-wtd-av-TTA" numFmtId="3">
      <sharedItems containsSemiMixedTypes="0" containsString="0" containsNumber="1" minValue="0" maxValue="15.375"/>
    </cacheField>
    <cacheField name="HS1stT-TTA*" numFmtId="3">
      <sharedItems containsSemiMixedTypes="0" containsString="0" containsNumber="1" minValue="0" maxValue="9332"/>
    </cacheField>
    <cacheField name="New-HS1stT-TTA*" numFmtId="3">
      <sharedItems containsSemiMixedTypes="0" containsString="0" containsNumber="1" minValue="0" maxValue="10263.300000000001"/>
    </cacheField>
    <cacheField name="HSav-CTA-1stT-FT" numFmtId="0">
      <sharedItems containsBlank="1" containsMixedTypes="1" containsNumber="1" minValue="0" maxValue="205.3"/>
    </cacheField>
    <cacheField name="New-HSav-CTA-1stT-FT" numFmtId="0">
      <sharedItems containsBlank="1" containsMixedTypes="1" containsNumber="1" minValue="0" maxValue="189.5"/>
    </cacheField>
    <cacheField name="HS1stT-FT-CTA*" numFmtId="3">
      <sharedItems containsSemiMixedTypes="0" containsString="0" containsNumber="1" minValue="0" maxValue="45991.950000000004"/>
    </cacheField>
    <cacheField name="New-HS1stT-FT-CTA*" numFmtId="3">
      <sharedItems containsSemiMixedTypes="0" containsString="0" containsNumber="1" minValue="0" maxValue="266705.09999999998"/>
    </cacheField>
    <cacheField name="HSav-CTA-1stT-PT" numFmtId="0">
      <sharedItems containsBlank="1" containsMixedTypes="1" containsNumber="1" minValue="0" maxValue="196"/>
    </cacheField>
    <cacheField name="New-HSav-CTA-1stT-PT" numFmtId="0">
      <sharedItems containsBlank="1" containsMixedTypes="1" containsNumber="1" minValue="0" maxValue="219"/>
    </cacheField>
    <cacheField name="HS1stT-PT-CTA*" numFmtId="3">
      <sharedItems containsSemiMixedTypes="0" containsString="0" containsNumber="1" minValue="0" maxValue="6750.9999999999991"/>
    </cacheField>
    <cacheField name="New-HS1stT-PT-CTA*" numFmtId="3">
      <sharedItems containsSemiMixedTypes="0" containsString="0" containsNumber="1" minValue="0" maxValue="24987.8"/>
    </cacheField>
    <cacheField name="HSav-CTA-1stT-UNK" numFmtId="0">
      <sharedItems containsString="0" containsBlank="1" containsNumber="1" minValue="0" maxValue="171"/>
    </cacheField>
    <cacheField name="New-HSav-CTA-1stT-UNK" numFmtId="0">
      <sharedItems containsString="0" containsBlank="1" containsNumber="1" minValue="0" maxValue="114.5"/>
    </cacheField>
    <cacheField name="HS1stT-UNK-CTA*" numFmtId="3">
      <sharedItems containsSemiMixedTypes="0" containsString="0" containsNumber="1" minValue="0" maxValue="8841"/>
    </cacheField>
    <cacheField name="New-HS1stT-UNK-CTA*" numFmtId="3">
      <sharedItems containsSemiMixedTypes="0" containsString="0" containsNumber="1" minValue="0" maxValue="11676.000000000002"/>
    </cacheField>
    <cacheField name="HS1stT-wtd-av-CTA" numFmtId="3">
      <sharedItems containsSemiMixedTypes="0" containsString="0" containsNumber="1" minValue="0" maxValue="205.3"/>
    </cacheField>
    <cacheField name="New-HS1stT-wtd-av-CTA" numFmtId="3">
      <sharedItems containsSemiMixedTypes="0" containsString="0" containsNumber="1" minValue="0" maxValue="181.6"/>
    </cacheField>
    <cacheField name="HS1stT-CTA*" numFmtId="3">
      <sharedItems containsSemiMixedTypes="0" containsString="0" containsNumber="1" minValue="0" maxValue="46307.94"/>
    </cacheField>
    <cacheField name="New-HS1stT-CTA*" numFmtId="3">
      <sharedItems containsSemiMixedTypes="0" containsString="0" containsNumber="1" minValue="0" maxValue="278773.5"/>
    </cacheField>
    <cacheField name="1stT-FT-subtot" numFmtId="0">
      <sharedItems containsString="0" containsBlank="1" containsNumber="1" containsInteger="1" minValue="0" maxValue="4974"/>
    </cacheField>
    <cacheField name="New-1stT-FT-subtot" numFmtId="0">
      <sharedItems containsString="0" containsBlank="1" containsNumber="1" containsInteger="1" minValue="0" maxValue="5206"/>
    </cacheField>
    <cacheField name="1stT-FT-subtot2" numFmtId="3">
      <sharedItems containsSemiMixedTypes="0" containsString="0" containsNumber="1" containsInteger="1" minValue="0" maxValue="3962"/>
    </cacheField>
    <cacheField name="New-1stT-FT-subtot2" numFmtId="3">
      <sharedItems containsSemiMixedTypes="0" containsString="0" containsNumber="1" containsInteger="1" minValue="0" maxValue="4188"/>
    </cacheField>
    <cacheField name="1stT-PT-subtot" numFmtId="3">
      <sharedItems containsString="0" containsBlank="1" containsNumber="1" containsInteger="1" minValue="0" maxValue="1264"/>
    </cacheField>
    <cacheField name="New-1stT-PT-subtot" numFmtId="0">
      <sharedItems containsString="0" containsBlank="1" containsNumber="1" containsInteger="1" minValue="0" maxValue="1595"/>
    </cacheField>
    <cacheField name="1stT-PT-subtot2" numFmtId="3">
      <sharedItems containsSemiMixedTypes="0" containsString="0" containsNumber="1" containsInteger="1" minValue="0" maxValue="1264"/>
    </cacheField>
    <cacheField name="New-1stT-PT-subtot2" numFmtId="3">
      <sharedItems containsSemiMixedTypes="0" containsString="0" containsNumber="1" containsInteger="1" minValue="0" maxValue="1595"/>
    </cacheField>
    <cacheField name="1stT-UNK-subtot" numFmtId="0">
      <sharedItems containsString="0" containsBlank="1" containsNumber="1" containsInteger="1" minValue="0" maxValue="394"/>
    </cacheField>
    <cacheField name="New-1stT-UNK-subtot" numFmtId="0">
      <sharedItems containsString="0" containsBlank="1" containsNumber="1" containsInteger="1" minValue="0" maxValue="434"/>
    </cacheField>
    <cacheField name="1stT-UNK-subtot2" numFmtId="3">
      <sharedItems containsSemiMixedTypes="0" containsString="0" containsNumber="1" containsInteger="1" minValue="0" maxValue="94"/>
    </cacheField>
    <cacheField name="New-1stT-UNK-subtot2" numFmtId="3">
      <sharedItems containsSemiMixedTypes="0" containsString="0" containsNumber="1" containsInteger="1" minValue="0" maxValue="434"/>
    </cacheField>
    <cacheField name="1stT-subtot" numFmtId="3">
      <sharedItems containsSemiMixedTypes="0" containsString="0" containsNumber="1" containsInteger="1" minValue="0" maxValue="5055"/>
    </cacheField>
    <cacheField name="New-1stT-subtot" numFmtId="3">
      <sharedItems containsSemiMixedTypes="0" containsString="0" containsNumber="1" containsInteger="1" minValue="0" maxValue="5302"/>
    </cacheField>
    <cacheField name="1stT-subtot2" numFmtId="3">
      <sharedItems containsSemiMixedTypes="0" containsString="0" containsNumber="1" containsInteger="1" minValue="0" maxValue="4255"/>
    </cacheField>
    <cacheField name="New-1stT-subtot2" numFmtId="3">
      <sharedItems containsSemiMixedTypes="0" containsString="0" containsNumber="1" containsInteger="1" minValue="0" maxValue="4890"/>
    </cacheField>
    <cacheField name="av-TTA-1stT-FT" numFmtId="0">
      <sharedItems containsBlank="1" containsMixedTypes="1" containsNumber="1" minValue="0" maxValue="12.19"/>
    </cacheField>
    <cacheField name="New-av-TTA-1stT-FT" numFmtId="0">
      <sharedItems containsString="0" containsBlank="1" containsNumber="1" minValue="0" maxValue="12.34"/>
    </cacheField>
    <cacheField name="1stT-FT-TTA*" numFmtId="3">
      <sharedItems containsSemiMixedTypes="0" containsString="0" containsNumber="1" minValue="0" maxValue="22532.22"/>
    </cacheField>
    <cacheField name="New-1stT-FT-TTA*" numFmtId="3">
      <sharedItems containsSemiMixedTypes="0" containsString="0" containsNumber="1" minValue="0" maxValue="23635.24"/>
    </cacheField>
    <cacheField name="av-TTA-1stT-PT" numFmtId="0">
      <sharedItems containsBlank="1" containsMixedTypes="1" containsNumber="1" minValue="0" maxValue="16.54"/>
    </cacheField>
    <cacheField name="New-av-TTA-1stT-PT" numFmtId="0">
      <sharedItems containsBlank="1" containsMixedTypes="1" containsNumber="1" minValue="0" maxValue="20.93"/>
    </cacheField>
    <cacheField name="1stT-PT-TTA*" numFmtId="3">
      <sharedItems containsSemiMixedTypes="0" containsString="0" containsNumber="1" minValue="0" maxValue="6969.0000000000009"/>
    </cacheField>
    <cacheField name="New-1stT-PT-TTA*" numFmtId="3">
      <sharedItems containsSemiMixedTypes="0" containsString="0" containsNumber="1" minValue="0" maxValue="9056"/>
    </cacheField>
    <cacheField name="av-TTA-1stT-UNK" numFmtId="0">
      <sharedItems containsString="0" containsBlank="1" containsNumber="1" minValue="0" maxValue="24.82"/>
    </cacheField>
    <cacheField name="New-av-TTA-1stT-UNK" numFmtId="0">
      <sharedItems containsString="0" containsBlank="1" containsNumber="1" minValue="0" maxValue="24.8"/>
    </cacheField>
    <cacheField name="1stT-UNK-TTA*" numFmtId="3">
      <sharedItems containsSemiMixedTypes="0" containsString="0" containsNumber="1" minValue="0" maxValue="2832.86"/>
    </cacheField>
    <cacheField name="New-1stT-UNK-TTA*" numFmtId="3">
      <sharedItems containsSemiMixedTypes="0" containsString="0" containsNumber="1" minValue="0" maxValue="2789.42"/>
    </cacheField>
    <cacheField name="1stT-wtd-av-TTA" numFmtId="3">
      <sharedItems containsSemiMixedTypes="0" containsString="0" containsNumber="1" minValue="0" maxValue="12.774235294117647"/>
    </cacheField>
    <cacheField name="New-1stT-wtd-av-TTA" numFmtId="3">
      <sharedItems containsSemiMixedTypes="0" containsString="0" containsNumber="1" minValue="0" maxValue="12.354712643678159"/>
    </cacheField>
    <cacheField name="1stT-TTA*" numFmtId="3">
      <sharedItems containsSemiMixedTypes="0" containsString="0" containsNumber="1" minValue="0" maxValue="23339.61"/>
    </cacheField>
    <cacheField name="New-1stT-TTA*" numFmtId="3">
      <sharedItems containsSemiMixedTypes="0" containsString="0" containsNumber="1" minValue="0" maxValue="24266.52"/>
    </cacheField>
    <cacheField name="av-CTA-1stT-FT" numFmtId="0">
      <sharedItems containsString="0" containsBlank="1" containsNumber="1" minValue="0" maxValue="167.05"/>
    </cacheField>
    <cacheField name="New-av-CTA-1stT-FT" numFmtId="0">
      <sharedItems containsString="0" containsBlank="1" containsNumber="1" minValue="0" maxValue="163.88"/>
    </cacheField>
    <cacheField name="1stT-FT-CTA*" numFmtId="3">
      <sharedItems containsSemiMixedTypes="0" containsString="0" containsNumber="1" minValue="0" maxValue="496708.99999999825"/>
    </cacheField>
    <cacheField name="New-1stT-FT-CTA*" numFmtId="3">
      <sharedItems containsSemiMixedTypes="0" containsString="0" containsNumber="1" minValue="0" maxValue="525604.99999999802"/>
    </cacheField>
    <cacheField name="av-CTA-1stT-PT" numFmtId="0">
      <sharedItems containsBlank="1" containsMixedTypes="1" containsNumber="1" minValue="0" maxValue="159.04"/>
    </cacheField>
    <cacheField name="New-av-CTA-1stT-PT" numFmtId="0">
      <sharedItems containsString="0" containsBlank="1" containsNumber="1" minValue="0" maxValue="188"/>
    </cacheField>
    <cacheField name="1stT-PT-CTA*" numFmtId="3">
      <sharedItems containsSemiMixedTypes="0" containsString="0" containsNumber="1" minValue="0" maxValue="105285"/>
    </cacheField>
    <cacheField name="New-1stT-PT-CTA*" numFmtId="3">
      <sharedItems containsSemiMixedTypes="0" containsString="0" containsNumber="1" minValue="0" maxValue="132513"/>
    </cacheField>
    <cacheField name="av-CTA-1stT-UNK" numFmtId="0">
      <sharedItems containsString="0" containsBlank="1" containsNumber="1" minValue="0" maxValue="207"/>
    </cacheField>
    <cacheField name="New-av-CTA-1stT-UNK" numFmtId="0">
      <sharedItems containsString="0" containsBlank="1" containsNumber="1" minValue="0" maxValue="187"/>
    </cacheField>
    <cacheField name="1stT-UNK-CTA*" numFmtId="3">
      <sharedItems containsSemiMixedTypes="0" containsString="0" containsNumber="1" minValue="0" maxValue="6420"/>
    </cacheField>
    <cacheField name="New-1stT-UNK-CTA*" numFmtId="3">
      <sharedItems containsSemiMixedTypes="0" containsString="0" containsNumber="1" minValue="0" maxValue="38469.760000000002"/>
    </cacheField>
    <cacheField name="1stT-wtd-av-CTA" numFmtId="3">
      <sharedItems containsSemiMixedTypes="0" containsString="0" containsNumber="1" minValue="0" maxValue="159.61669811320755"/>
    </cacheField>
    <cacheField name="New-1stT-wtd-av-CTA" numFmtId="3">
      <sharedItems containsSemiMixedTypes="0" containsString="0" containsNumber="1" minValue="0" maxValue="159.62532710280374"/>
    </cacheField>
    <cacheField name="1stT-CTA*" numFmtId="3">
      <sharedItems containsSemiMixedTypes="0" containsString="0" containsNumber="1" minValue="0" maxValue="531885.99999999802"/>
    </cacheField>
    <cacheField name="New-1stT-CTA*" numFmtId="3">
      <sharedItems containsSemiMixedTypes="0" containsString="0" containsNumber="1" minValue="0" maxValue="560130.99999999802"/>
    </cacheField>
    <cacheField name="FTIC-TTAsub-tot" numFmtId="3">
      <sharedItems containsSemiMixedTypes="0" containsString="0" containsNumber="1" containsInteger="1" minValue="0" maxValue="6137"/>
    </cacheField>
    <cacheField name="New-FTIC-TTAsub-tot" numFmtId="3">
      <sharedItems containsSemiMixedTypes="0" containsString="0" containsNumber="1" containsInteger="1" minValue="0" maxValue="6341"/>
    </cacheField>
    <cacheField name="FTIC-TTAsub-tot2" numFmtId="3">
      <sharedItems containsSemiMixedTypes="0" containsString="0" containsNumber="1" containsInteger="1" minValue="0" maxValue="4256"/>
    </cacheField>
    <cacheField name="New-FTIC-TTAsub-tot2" numFmtId="3">
      <sharedItems containsSemiMixedTypes="0" containsString="0" containsNumber="1" containsInteger="1" minValue="0" maxValue="5388"/>
    </cacheField>
    <cacheField name="FTIC-wtd-av-TTA" numFmtId="3">
      <sharedItems containsSemiMixedTypes="0" containsString="0" containsNumber="1" minValue="0" maxValue="12.59551724137931"/>
    </cacheField>
    <cacheField name="New-FTIC-wtd-av-TTA" numFmtId="3">
      <sharedItems containsSemiMixedTypes="0" containsString="0" containsNumber="1" minValue="0" maxValue="12.487472527472526"/>
    </cacheField>
    <cacheField name="FTIC-TTA*" numFmtId="3">
      <sharedItems containsSemiMixedTypes="0" containsString="0" containsNumber="1" minValue="0" maxValue="28167.13"/>
    </cacheField>
    <cacheField name="New-FTIC-TTA*" numFmtId="3">
      <sharedItems containsSemiMixedTypes="0" containsString="0" containsNumber="1" minValue="0" maxValue="28810.145"/>
    </cacheField>
    <cacheField name="FTIC-wtd-av-CTA" numFmtId="3">
      <sharedItems containsSemiMixedTypes="0" containsString="0" containsNumber="1" minValue="0" maxValue="159.03936936936935"/>
    </cacheField>
    <cacheField name="New-FTIC-wtd-av-CTA" numFmtId="3">
      <sharedItems containsSemiMixedTypes="0" containsString="0" containsNumber="1" minValue="0" maxValue="158.7849107142857"/>
    </cacheField>
    <cacheField name="FTIC-CTA*" numFmtId="3">
      <sharedItems containsSemiMixedTypes="0" containsString="0" containsNumber="1" minValue="0" maxValue="532059.99999999802"/>
    </cacheField>
    <cacheField name="New-FTIC-CTA*" numFmtId="3">
      <sharedItems containsSemiMixedTypes="0" containsString="0" containsNumber="1" minValue="0" maxValue="660328"/>
    </cacheField>
    <cacheField name="TRF-FT-subtot" numFmtId="0">
      <sharedItems containsString="0" containsBlank="1" containsNumber="1" containsInteger="1" minValue="0" maxValue="3163"/>
    </cacheField>
    <cacheField name="New-TRF-FT-subtot" numFmtId="0">
      <sharedItems containsString="0" containsBlank="1" containsNumber="1" containsInteger="1" minValue="0" maxValue="2626"/>
    </cacheField>
    <cacheField name="TRF-FT-subtot2" numFmtId="3">
      <sharedItems containsSemiMixedTypes="0" containsString="0" containsNumber="1" containsInteger="1" minValue="0" maxValue="2013"/>
    </cacheField>
    <cacheField name="New-TRF-FT-subtot2" numFmtId="3">
      <sharedItems containsSemiMixedTypes="0" containsString="0" containsNumber="1" containsInteger="1" minValue="0" maxValue="2626"/>
    </cacheField>
    <cacheField name="TRF-PT-subtot" numFmtId="3">
      <sharedItems containsString="0" containsBlank="1" containsNumber="1" containsInteger="1" minValue="0" maxValue="1883"/>
    </cacheField>
    <cacheField name="New-TRF-PT-subtot" numFmtId="0">
      <sharedItems containsString="0" containsBlank="1" containsNumber="1" containsInteger="1" minValue="0" maxValue="1698"/>
    </cacheField>
    <cacheField name="TRF-PT-subtot2" numFmtId="3">
      <sharedItems containsSemiMixedTypes="0" containsString="0" containsNumber="1" containsInteger="1" minValue="0" maxValue="702"/>
    </cacheField>
    <cacheField name="New-TRF-PT-subtot2" numFmtId="3">
      <sharedItems containsSemiMixedTypes="0" containsString="0" containsNumber="1" containsInteger="1" minValue="0" maxValue="1101"/>
    </cacheField>
    <cacheField name="TRF-UNK-subtot" numFmtId="0">
      <sharedItems containsString="0" containsBlank="1" containsNumber="1" containsInteger="1" minValue="0" maxValue="639"/>
    </cacheField>
    <cacheField name="New-TRF-UNK-subtot" numFmtId="0">
      <sharedItems containsString="0" containsBlank="1" containsNumber="1" containsInteger="1" minValue="0" maxValue="1223"/>
    </cacheField>
    <cacheField name="TRF-UNK-subtot2" numFmtId="3">
      <sharedItems containsSemiMixedTypes="0" containsString="0" containsNumber="1" containsInteger="1" minValue="0" maxValue="639"/>
    </cacheField>
    <cacheField name="New-TRF-UNK-subtot2" numFmtId="3">
      <sharedItems containsSemiMixedTypes="0" containsString="0" containsNumber="1" containsInteger="1" minValue="0" maxValue="55"/>
    </cacheField>
    <cacheField name="TRF-subtot" numFmtId="3">
      <sharedItems containsSemiMixedTypes="0" containsString="0" containsNumber="1" containsInteger="1" minValue="0" maxValue="5087"/>
    </cacheField>
    <cacheField name="New-TRF-subtot" numFmtId="3">
      <sharedItems containsSemiMixedTypes="0" containsString="0" containsNumber="1" containsInteger="1" minValue="0" maxValue="5319"/>
    </cacheField>
    <cacheField name="TRF-subtot2" numFmtId="3">
      <sharedItems containsSemiMixedTypes="0" containsString="0" containsNumber="1" containsInteger="1" minValue="0" maxValue="2438"/>
    </cacheField>
    <cacheField name="New-TRF-subtot2" numFmtId="3">
      <sharedItems containsSemiMixedTypes="0" containsString="0" containsNumber="1" containsInteger="1" minValue="0" maxValue="3727"/>
    </cacheField>
    <cacheField name="av-TTA-TRF-FT" numFmtId="0">
      <sharedItems containsBlank="1" containsMixedTypes="1" containsNumber="1" minValue="0" maxValue="6.46"/>
    </cacheField>
    <cacheField name="New-av-TTA-TRF-FT" numFmtId="0">
      <sharedItems containsString="0" containsBlank="1" containsNumber="1" minValue="0" maxValue="16.75"/>
    </cacheField>
    <cacheField name="TRF-FT-TTA*" numFmtId="3">
      <sharedItems containsSemiMixedTypes="0" containsString="0" containsNumber="1" minValue="0" maxValue="9552.26"/>
    </cacheField>
    <cacheField name="New-TRF-FT-TTA*" numFmtId="3">
      <sharedItems containsSemiMixedTypes="0" containsString="0" containsNumber="1" minValue="0" maxValue="9568.2000000000007"/>
    </cacheField>
    <cacheField name="av-TTA-TRF-PT" numFmtId="0">
      <sharedItems containsBlank="1" containsMixedTypes="1" containsNumber="1" minValue="0" maxValue="11.27"/>
    </cacheField>
    <cacheField name="New-av-TTA-TRF-PT" numFmtId="0">
      <sharedItems containsString="0" containsBlank="1" containsNumber="1" minValue="0" maxValue="9.16"/>
    </cacheField>
    <cacheField name="TRF-PT-TTA*" numFmtId="3">
      <sharedItems containsSemiMixedTypes="0" containsString="0" containsNumber="1" minValue="0" maxValue="7080.08"/>
    </cacheField>
    <cacheField name="New-TRF-PT-TTA*" numFmtId="3">
      <sharedItems containsSemiMixedTypes="0" containsString="0" containsNumber="1" minValue="0" maxValue="6591.8399999999992"/>
    </cacheField>
    <cacheField name="av-TTA-TRF-UNK" numFmtId="0">
      <sharedItems containsString="0" containsBlank="1" containsNumber="1" minValue="0" maxValue="22.1"/>
    </cacheField>
    <cacheField name="New-av-TTA-TRF-UNK" numFmtId="0">
      <sharedItems containsString="0" containsBlank="1" containsNumber="1" minValue="0" maxValue="9.5"/>
    </cacheField>
    <cacheField name="TRF-UNK-TTA*" numFmtId="3">
      <sharedItems containsSemiMixedTypes="0" containsString="0" containsNumber="1" minValue="0" maxValue="2596.8000000000002"/>
    </cacheField>
    <cacheField name="New-TRF-UNK-TTA*" numFmtId="3">
      <sharedItems containsSemiMixedTypes="0" containsString="0" containsNumber="1" minValue="0" maxValue="3657.12"/>
    </cacheField>
    <cacheField name="TRF-wtd-av-TTA" numFmtId="3">
      <sharedItems containsSemiMixedTypes="0" containsString="0" containsNumber="1" minValue="0" maxValue="11.27"/>
    </cacheField>
    <cacheField name="New-TRF-wtd-av-TTA" numFmtId="3">
      <sharedItems containsSemiMixedTypes="0" containsString="0" containsNumber="1" minValue="0" maxValue="7.83"/>
    </cacheField>
    <cacheField name="TRF-TTA*" numFmtId="3">
      <sharedItems containsSemiMixedTypes="0" containsString="0" containsNumber="1" minValue="0" maxValue="17538.439999999999"/>
    </cacheField>
    <cacheField name="New-TRF-TTA*" numFmtId="3">
      <sharedItems containsSemiMixedTypes="0" containsString="0" containsNumber="1" minValue="0" maxValue="16851.367000000002"/>
    </cacheField>
    <cacheField name="av-CTA-TRF-FT" numFmtId="0">
      <sharedItems containsString="0" containsBlank="1" containsNumber="1" minValue="0" maxValue="130.1"/>
    </cacheField>
    <cacheField name="New-av-CTA-TRF-FT" numFmtId="0">
      <sharedItems containsString="0" containsBlank="1" containsNumber="1" minValue="0" maxValue="825.65"/>
    </cacheField>
    <cacheField name="TRF-FT-CTA*" numFmtId="3">
      <sharedItems containsSemiMixedTypes="0" containsString="0" containsNumber="1" minValue="0" maxValue="164958.80000000002"/>
    </cacheField>
    <cacheField name="New-TRF-FT-CTA*" numFmtId="3">
      <sharedItems containsSemiMixedTypes="0" containsString="0" containsNumber="1" minValue="0" maxValue="247095"/>
    </cacheField>
    <cacheField name="av-CTA-TRF-PT" numFmtId="0">
      <sharedItems containsString="0" containsBlank="1" containsNumber="1" minValue="0" maxValue="131.9"/>
    </cacheField>
    <cacheField name="New-av-CTA-TRF-PT" numFmtId="0">
      <sharedItems containsString="0" containsBlank="1" containsNumber="1" minValue="0" maxValue="145.5"/>
    </cacheField>
    <cacheField name="TRF-PT-CTA*" numFmtId="3">
      <sharedItems containsSemiMixedTypes="0" containsString="0" containsNumber="1" minValue="0" maxValue="60418.970000000008"/>
    </cacheField>
    <cacheField name="New-TRF-PT-CTA*" numFmtId="3">
      <sharedItems containsSemiMixedTypes="0" containsString="0" containsNumber="1" minValue="0" maxValue="76440"/>
    </cacheField>
    <cacheField name="av-CTA-TRF-UNK" numFmtId="0">
      <sharedItems containsString="0" containsBlank="1" containsNumber="1" minValue="0" maxValue="134.5"/>
    </cacheField>
    <cacheField name="New-av-CTA-TRF-UNK" numFmtId="0">
      <sharedItems containsBlank="1" containsMixedTypes="1" containsNumber="1" minValue="0" maxValue="136.30000000000001"/>
    </cacheField>
    <cacheField name="TRF-UNK-CTA*" numFmtId="3">
      <sharedItems containsSemiMixedTypes="0" containsString="0" containsNumber="1" minValue="0" maxValue="72794.880000000005"/>
    </cacheField>
    <cacheField name="New-TRF-UNK-CTA*" numFmtId="3">
      <sharedItems containsSemiMixedTypes="0" containsString="0" containsNumber="1" minValue="0" maxValue="4454.8"/>
    </cacheField>
    <cacheField name="TRF-wtd-av-CTA" numFmtId="3">
      <sharedItems containsSemiMixedTypes="0" containsString="0" containsNumber="1" minValue="0" maxValue="129.9108818011257"/>
    </cacheField>
    <cacheField name="New-TRF-wtd-av-CTA" numFmtId="3">
      <sharedItems containsSemiMixedTypes="0" containsString="0" containsNumber="1" minValue="0" maxValue="401.03"/>
    </cacheField>
    <cacheField name="TRF-CTA*" numFmtId="3">
      <sharedItems containsSemiMixedTypes="0" containsString="0" containsNumber="1" minValue="0" maxValue="200734.82"/>
    </cacheField>
    <cacheField name="New-TRF-CTA*" numFmtId="3">
      <sharedItems containsSemiMixedTypes="0" containsString="0" containsNumber="1" minValue="0" maxValue="308006.2"/>
    </cacheField>
    <cacheField name="UNK-subtot" numFmtId="0">
      <sharedItems containsString="0" containsBlank="1" containsNumber="1" containsInteger="1" minValue="0" maxValue="1206"/>
    </cacheField>
    <cacheField name="New-UNK-subtot" numFmtId="0">
      <sharedItems containsString="0" containsBlank="1" containsNumber="1" containsInteger="1" minValue="-111" maxValue="1453"/>
    </cacheField>
    <cacheField name="UNK-subtot2" numFmtId="3">
      <sharedItems containsSemiMixedTypes="0" containsString="0" containsNumber="1" containsInteger="1" minValue="0" maxValue="804"/>
    </cacheField>
    <cacheField name="New-UNK-subtot2" numFmtId="3">
      <sharedItems containsSemiMixedTypes="0" containsString="0" containsNumber="1" containsInteger="1" minValue="0" maxValue="1453"/>
    </cacheField>
    <cacheField name="av-TTA-UNK" numFmtId="3">
      <sharedItems containsBlank="1" containsMixedTypes="1" containsNumber="1" minValue="0" maxValue="10.5"/>
    </cacheField>
    <cacheField name="New-av-TTA-UNK" numFmtId="0">
      <sharedItems containsString="0" containsBlank="1" containsNumber="1" minValue="0" maxValue="19.75"/>
    </cacheField>
    <cacheField name="UNK-TTA*" numFmtId="3">
      <sharedItems containsSemiMixedTypes="0" containsString="0" containsNumber="1" minValue="0" maxValue="5735.0000000000009"/>
    </cacheField>
    <cacheField name="New-UNK-TTA*" numFmtId="3">
      <sharedItems containsSemiMixedTypes="0" containsString="0" containsNumber="1" minValue="0" maxValue="6393.2000000000007"/>
    </cacheField>
    <cacheField name="av-CTA-UNK" numFmtId="0">
      <sharedItems containsString="0" containsBlank="1" containsNumber="1" minValue="0" maxValue="138.4"/>
    </cacheField>
    <cacheField name="New-av-CTA-UNK" numFmtId="0">
      <sharedItems containsString="0" containsBlank="1" containsNumber="1" minValue="0" maxValue="152.19999999999999"/>
    </cacheField>
    <cacheField name="UNK-CTA*" numFmtId="3">
      <sharedItems containsSemiMixedTypes="0" containsString="0" containsNumber="1" minValue="0" maxValue="56459"/>
    </cacheField>
    <cacheField name="New-UNK-CTA*" numFmtId="3">
      <sharedItems containsSemiMixedTypes="0" containsString="0" containsNumber="1" minValue="0" maxValue="90376.6"/>
    </cacheField>
    <cacheField name="FT-subtot" numFmtId="3">
      <sharedItems containsSemiMixedTypes="0" containsString="0" containsNumber="1" containsInteger="1" minValue="0" maxValue="8417"/>
    </cacheField>
    <cacheField name="New-FT-subtot" numFmtId="3">
      <sharedItems containsSemiMixedTypes="0" containsString="0" containsNumber="1" containsInteger="1" minValue="0" maxValue="7968"/>
    </cacheField>
    <cacheField name="FT-subtot2" numFmtId="3">
      <sharedItems containsSemiMixedTypes="0" containsString="0" containsNumber="1" containsInteger="1" minValue="0" maxValue="5158"/>
    </cacheField>
    <cacheField name="New-FT-subtot2" numFmtId="3">
      <sharedItems containsSemiMixedTypes="0" containsString="0" containsNumber="1" containsInteger="1" minValue="0" maxValue="7636"/>
    </cacheField>
    <cacheField name="FT-TTA*" numFmtId="3">
      <sharedItems containsMixedTypes="1" containsNumber="1" minValue="1" maxValue="34241.279999999999"/>
    </cacheField>
    <cacheField name="New-FT-TTA*" numFmtId="3">
      <sharedItems containsMixedTypes="1" containsNumber="1" minValue="7.5" maxValue="33206.205000000002"/>
    </cacheField>
    <cacheField name="FT-CTA*" numFmtId="3">
      <sharedItems containsMixedTypes="1" containsNumber="1" minValue="1157" maxValue="610243.6"/>
    </cacheField>
    <cacheField name="New-FT-CTA*" numFmtId="3">
      <sharedItems containsMixedTypes="1" containsNumber="1" minValue="92" maxValue="879023.8"/>
    </cacheField>
    <cacheField name="PT-subtot" numFmtId="3">
      <sharedItems containsSemiMixedTypes="0" containsString="0" containsNumber="1" containsInteger="1" minValue="0" maxValue="2051"/>
    </cacheField>
    <cacheField name="New-PT-subtot" numFmtId="3">
      <sharedItems containsSemiMixedTypes="0" containsString="0" containsNumber="1" containsInteger="1" minValue="0" maxValue="2211"/>
    </cacheField>
    <cacheField name="PT-subtot2" numFmtId="3">
      <sharedItems containsSemiMixedTypes="0" containsString="0" containsNumber="1" containsInteger="1" minValue="0" maxValue="1792"/>
    </cacheField>
    <cacheField name="New-PT-subtot2" numFmtId="3">
      <sharedItems containsSemiMixedTypes="0" containsString="0" containsNumber="1" containsInteger="1" minValue="0" maxValue="2211"/>
    </cacheField>
    <cacheField name="PT-TTA*" numFmtId="3">
      <sharedItems containsSemiMixedTypes="0" containsString="0" containsNumber="1" minValue="0" maxValue="9518.1"/>
    </cacheField>
    <cacheField name="New-PT-TTA*" numFmtId="3">
      <sharedItems containsSemiMixedTypes="0" containsString="0" containsNumber="1" minValue="0" maxValue="11685"/>
    </cacheField>
    <cacheField name="PT-CTA*" numFmtId="3">
      <sharedItems containsSemiMixedTypes="0" containsString="0" containsNumber="1" minValue="0" maxValue="134315"/>
    </cacheField>
    <cacheField name="New-PT-CTA*" numFmtId="3">
      <sharedItems containsSemiMixedTypes="0" containsString="0" containsNumber="1" minValue="0" maxValue="166385"/>
    </cacheField>
    <cacheField name="FTPT-subtot" numFmtId="3">
      <sharedItems containsSemiMixedTypes="0" containsString="0" containsNumber="1" containsInteger="1" minValue="0" maxValue="9152"/>
    </cacheField>
    <cacheField name="New-FTPT-subtot" numFmtId="3">
      <sharedItems containsSemiMixedTypes="0" containsString="0" containsNumber="1" containsInteger="1" minValue="0" maxValue="8561"/>
    </cacheField>
    <cacheField name="FTPT-subtot2" numFmtId="3">
      <sharedItems containsSemiMixedTypes="0" containsString="0" containsNumber="1" containsInteger="1" minValue="0" maxValue="5882"/>
    </cacheField>
    <cacheField name="New-FTPT-subtot2" numFmtId="3">
      <sharedItems containsSemiMixedTypes="0" containsString="0" containsNumber="1" containsInteger="1" minValue="0" maxValue="8333"/>
    </cacheField>
    <cacheField name="FTPT-TTA*" numFmtId="3">
      <sharedItems containsMixedTypes="1" containsNumber="1" minValue="1" maxValue="37020.879999999997"/>
    </cacheField>
    <cacheField name="New-FTPT-TTA*" numFmtId="3">
      <sharedItems containsMixedTypes="1" containsNumber="1" minValue="13.5" maxValue="35743.730000000003"/>
    </cacheField>
    <cacheField name="FTPT-CTA*" numFmtId="3">
      <sharedItems containsMixedTypes="1" containsNumber="1" minValue="2014.0500000000002" maxValue="622639.4"/>
    </cacheField>
    <cacheField name="New-FTPT-CTA*" numFmtId="3">
      <sharedItems containsMixedTypes="1" containsNumber="1" minValue="176" maxValue="947029"/>
    </cacheField>
    <cacheField name="UNK-subtot3" numFmtId="3">
      <sharedItems containsSemiMixedTypes="0" containsString="0" containsNumber="1" containsInteger="1" minValue="0" maxValue="875"/>
    </cacheField>
    <cacheField name="New-UNK-subtot3" numFmtId="3">
      <sharedItems containsSemiMixedTypes="0" containsString="0" containsNumber="1" containsInteger="1" minValue="0" maxValue="1625"/>
    </cacheField>
    <cacheField name="UNK-subtot22" numFmtId="3">
      <sharedItems containsSemiMixedTypes="0" containsString="0" containsNumber="1" containsInteger="1" minValue="0" maxValue="639"/>
    </cacheField>
    <cacheField name="New-UNK-subtot22" numFmtId="3">
      <sharedItems containsSemiMixedTypes="0" containsString="0" containsNumber="1" containsInteger="1" minValue="0" maxValue="435"/>
    </cacheField>
    <cacheField name="UNK-TTA*2" numFmtId="3">
      <sharedItems containsMixedTypes="1" containsNumber="1" minValue="1" maxValue="5436.66"/>
    </cacheField>
    <cacheField name="New-UNK-TTA*2" numFmtId="3">
      <sharedItems containsMixedTypes="1" containsNumber="1" minValue="0" maxValue="6446.54"/>
    </cacheField>
    <cacheField name="UNK-CTA*2" numFmtId="3">
      <sharedItems containsMixedTypes="1" containsNumber="1" minValue="40" maxValue="72794.880000000005"/>
    </cacheField>
    <cacheField name="New-UNK-CTA*2" numFmtId="3">
      <sharedItems containsMixedTypes="1" containsNumber="1" minValue="3" maxValue="38562.76"/>
    </cacheField>
    <cacheField name="TTA*" numFmtId="3">
      <sharedItems containsMixedTypes="1" containsNumber="1" minValue="1" maxValue="38042.449999999997"/>
    </cacheField>
    <cacheField name="New-TTA*" numFmtId="3">
      <sharedItems containsMixedTypes="1" containsNumber="1" minValue="13.5" maxValue="39073.687000000005"/>
    </cacheField>
    <cacheField name="CTA*" numFmtId="3">
      <sharedItems containsMixedTypes="1" containsNumber="1" minValue="2052" maxValue="627129.59999999998"/>
    </cacheField>
    <cacheField name="New-CTA*" numFmtId="3">
      <sharedItems containsMixedTypes="1" containsNumber="1" minValue="176" maxValue="952913.7"/>
    </cacheField>
    <cacheField name="Type2" numFmtId="0" databaseField="0">
      <fieldGroup base="4">
        <discretePr count="15">
          <x v="1"/>
          <x v="1"/>
          <x v="1"/>
          <x v="1"/>
          <x v="1"/>
          <x v="2"/>
          <x v="2"/>
          <x v="2"/>
          <x v="1"/>
          <x v="2"/>
          <x v="4"/>
          <x v="3"/>
          <x v="3"/>
          <x v="0"/>
          <x v="3"/>
        </discretePr>
        <groupItems count="5">
          <n v="15"/>
          <s v="Group1"/>
          <s v="Group2"/>
          <s v="Group3"/>
          <n v="99"/>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pivotCacheDefinition>
</file>

<file path=xl/pivotCache/pivotCacheRecords1.xml><?xml version="1.0" encoding="utf-8"?>
<pivotCacheRecords xmlns="http://schemas.openxmlformats.org/spreadsheetml/2006/main" xmlns:r="http://schemas.openxmlformats.org/officeDocument/2006/relationships" count="502">
  <r>
    <x v="0"/>
    <s v="Null"/>
    <m/>
    <m/>
    <x v="0"/>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
    <s v="University of Arkansas, Fayetteville"/>
    <m/>
    <n v="106397"/>
    <x v="0"/>
    <n v="2494"/>
    <n v="2604"/>
    <n v="21"/>
    <n v="27"/>
    <n v="2473"/>
    <n v="2577"/>
    <n v="124"/>
    <n v="2473"/>
    <n v="2577"/>
    <n v="2473"/>
    <n v="2577"/>
    <n v="16"/>
    <n v="2"/>
    <n v="16"/>
    <n v="2"/>
    <n v="2"/>
    <n v="8"/>
    <n v="2"/>
    <n v="8"/>
    <n v="0"/>
    <n v="0"/>
    <n v="0"/>
    <n v="0"/>
    <n v="18"/>
    <n v="10"/>
    <n v="18"/>
    <n v="10"/>
    <n v="5"/>
    <n v="5.68"/>
    <n v="80"/>
    <n v="11.36"/>
    <n v="4.88"/>
    <n v="4.5199999999999996"/>
    <n v="9.76"/>
    <n v="36.159999999999997"/>
    <n v="0"/>
    <n v="0"/>
    <n v="0"/>
    <n v="0"/>
    <n v="4.9866666666666672"/>
    <n v="4.7519999999999998"/>
    <n v="89.76"/>
    <n v="47.519999999999996"/>
    <n v="124"/>
    <n v="114.5"/>
    <n v="1984"/>
    <n v="229"/>
    <n v="119"/>
    <n v="121.75"/>
    <n v="238"/>
    <n v="974"/>
    <n v="0"/>
    <n v="0"/>
    <n v="0"/>
    <n v="0"/>
    <n v="123.44444444444444"/>
    <n v="120.3"/>
    <n v="2222"/>
    <n v="1203"/>
    <n v="1770"/>
    <n v="1704"/>
    <n v="1770"/>
    <n v="1704"/>
    <n v="521"/>
    <n v="118"/>
    <n v="521"/>
    <n v="118"/>
    <n v="0"/>
    <n v="0"/>
    <n v="0"/>
    <n v="0"/>
    <n v="2291"/>
    <n v="1822"/>
    <n v="2291"/>
    <n v="1822"/>
    <n v="4.22"/>
    <n v="4.8099999999999996"/>
    <n v="7469.4"/>
    <n v="8196.24"/>
    <n v="4.8899999999999997"/>
    <n v="6.61"/>
    <n v="2547.69"/>
    <n v="779.98"/>
    <n v="0"/>
    <n v="0"/>
    <n v="0"/>
    <n v="0"/>
    <n v="4.3723657791357491"/>
    <n v="4.926575192096597"/>
    <n v="10017.090000000002"/>
    <n v="8976.2199999999993"/>
    <n v="112.48"/>
    <n v="124.39"/>
    <n v="199089.6"/>
    <n v="211960.56"/>
    <n v="105.08"/>
    <n v="109.28"/>
    <n v="54746.68"/>
    <n v="12895.04"/>
    <n v="0"/>
    <n v="0"/>
    <n v="0"/>
    <n v="0"/>
    <n v="110.79715408118726"/>
    <n v="123.41141602634468"/>
    <n v="253836.28"/>
    <n v="224855.6"/>
    <n v="2309"/>
    <n v="1832"/>
    <n v="2309"/>
    <n v="1832"/>
    <n v="4.377154612386315"/>
    <n v="4.925622270742358"/>
    <n v="10106.850000000002"/>
    <n v="9023.74"/>
    <n v="110.89574707665656"/>
    <n v="123.39443231441048"/>
    <n v="256058.28"/>
    <n v="226058.6"/>
    <n v="46"/>
    <n v="512"/>
    <n v="46"/>
    <n v="512"/>
    <n v="34"/>
    <n v="233"/>
    <n v="34"/>
    <n v="233"/>
    <n v="0"/>
    <n v="0"/>
    <n v="0"/>
    <n v="0"/>
    <n v="80"/>
    <n v="745"/>
    <n v="80"/>
    <n v="745"/>
    <n v="4.26"/>
    <n v="3.4"/>
    <n v="195.95999999999998"/>
    <n v="1740.8"/>
    <n v="4.08"/>
    <n v="3.56"/>
    <n v="138.72"/>
    <n v="829.48"/>
    <n v="0"/>
    <n v="0"/>
    <n v="0"/>
    <n v="0"/>
    <n v="4.1834999999999996"/>
    <n v="3.4500402684563753"/>
    <n v="334.67999999999995"/>
    <n v="2570.2799999999997"/>
    <n v="71.33"/>
    <n v="90.08"/>
    <n v="3281.18"/>
    <n v="46120.959999999999"/>
    <n v="62.83"/>
    <n v="42"/>
    <n v="2136.2199999999998"/>
    <n v="9786"/>
    <n v="0"/>
    <n v="0"/>
    <n v="0"/>
    <n v="0"/>
    <n v="67.717500000000001"/>
    <n v="75.042899328859065"/>
    <n v="5417.4"/>
    <n v="55906.960000000006"/>
    <n v="84"/>
    <n v="0"/>
    <n v="84"/>
    <n v="0"/>
    <n v="4.88"/>
    <n v="0"/>
    <n v="409.92"/>
    <n v="0"/>
    <n v="120.77"/>
    <n v="0"/>
    <n v="10144.68"/>
    <n v="0"/>
    <n v="1832"/>
    <n v="2218"/>
    <n v="1832"/>
    <n v="2218"/>
    <n v="7745.36"/>
    <n v="9948.4"/>
    <n v="204354.78"/>
    <n v="258310.52"/>
    <n v="557"/>
    <n v="359"/>
    <n v="557"/>
    <n v="359"/>
    <n v="2696.17"/>
    <n v="1645.62"/>
    <n v="57120.9"/>
    <n v="23655.040000000001"/>
    <n v="2389"/>
    <n v="2577"/>
    <n v="2389"/>
    <n v="2577"/>
    <n v="10441.529999999999"/>
    <n v="11594.02"/>
    <n v="261475.68"/>
    <n v="281965.56"/>
    <n v="0"/>
    <n v="0"/>
    <n v="0"/>
    <n v="0"/>
    <s v=""/>
    <s v=""/>
    <s v=""/>
    <s v=""/>
    <n v="10851.450000000003"/>
    <n v="11594.02"/>
    <n v="271620.36"/>
    <n v="281965.56"/>
  </r>
  <r>
    <x v="1"/>
    <s v="Arkansas State University"/>
    <m/>
    <n v="106458"/>
    <x v="1"/>
    <n v="1414"/>
    <n v="1552"/>
    <n v="38"/>
    <n v="42"/>
    <n v="1376"/>
    <n v="1510"/>
    <n v="124"/>
    <n v="1376"/>
    <n v="1510"/>
    <n v="1376"/>
    <n v="1481"/>
    <n v="0"/>
    <n v="2"/>
    <n v="0"/>
    <n v="2"/>
    <n v="1"/>
    <n v="1"/>
    <n v="1"/>
    <n v="1"/>
    <n v="1"/>
    <n v="0"/>
    <n v="1"/>
    <n v="0"/>
    <n v="2"/>
    <n v="3"/>
    <n v="2"/>
    <n v="3"/>
    <n v="0"/>
    <n v="9.8800000000000008"/>
    <n v="0"/>
    <n v="19.760000000000002"/>
    <n v="4.92"/>
    <n v="4"/>
    <n v="4.92"/>
    <n v="4"/>
    <n v="4.75"/>
    <n v="0"/>
    <n v="4.75"/>
    <n v="0"/>
    <n v="4.835"/>
    <n v="7.9200000000000008"/>
    <n v="9.67"/>
    <n v="23.76"/>
    <n v="0"/>
    <n v="189.5"/>
    <n v="0"/>
    <n v="379"/>
    <n v="141"/>
    <n v="118"/>
    <n v="141"/>
    <n v="118"/>
    <n v="45"/>
    <n v="0"/>
    <n v="45"/>
    <n v="0"/>
    <n v="93"/>
    <n v="165.66666666666666"/>
    <n v="186"/>
    <n v="497"/>
    <n v="691"/>
    <n v="824"/>
    <n v="691"/>
    <n v="824"/>
    <n v="22"/>
    <n v="40"/>
    <n v="22"/>
    <n v="40"/>
    <n v="0"/>
    <n v="1"/>
    <n v="0"/>
    <n v="1"/>
    <n v="713"/>
    <n v="865"/>
    <n v="713"/>
    <n v="865"/>
    <n v="5.7"/>
    <n v="5.82"/>
    <n v="3938.7000000000003"/>
    <n v="4795.68"/>
    <n v="9.9700000000000006"/>
    <n v="11.06"/>
    <n v="219.34"/>
    <n v="442.40000000000003"/>
    <n v="0"/>
    <n v="0.33"/>
    <n v="0"/>
    <n v="0.33"/>
    <n v="5.8317531556802242"/>
    <n v="6.0559653179190747"/>
    <n v="4158.04"/>
    <n v="5238.41"/>
    <n v="130.72999999999999"/>
    <n v="129.86000000000001"/>
    <n v="90334.43"/>
    <n v="107004.64000000001"/>
    <n v="120.95"/>
    <n v="113.75"/>
    <n v="2660.9"/>
    <n v="4550"/>
    <n v="0"/>
    <n v="4"/>
    <n v="0"/>
    <n v="4"/>
    <n v="130.42823281907431"/>
    <n v="128.9695260115607"/>
    <n v="92995.329999999987"/>
    <n v="111558.64000000001"/>
    <n v="715"/>
    <n v="868"/>
    <n v="715"/>
    <n v="868"/>
    <n v="5.8289650349650346"/>
    <n v="6.062407834101383"/>
    <n v="4167.71"/>
    <n v="5262.17"/>
    <n v="130.32353846153845"/>
    <n v="129.09635944700463"/>
    <n v="93181.329999999987"/>
    <n v="112055.64000000001"/>
    <n v="432"/>
    <n v="437"/>
    <n v="432"/>
    <n v="437"/>
    <n v="144"/>
    <n v="176"/>
    <n v="144"/>
    <n v="176"/>
    <n v="85"/>
    <n v="29"/>
    <n v="85"/>
    <n v="0"/>
    <n v="661"/>
    <n v="642"/>
    <n v="661"/>
    <n v="642"/>
    <n v="2.76"/>
    <n v="3.43"/>
    <n v="1192.32"/>
    <n v="1498.91"/>
    <n v="3.09"/>
    <n v="3.91"/>
    <n v="444.96"/>
    <n v="688.16000000000008"/>
    <n v="3.1"/>
    <n v="0"/>
    <n v="263.5"/>
    <n v="0"/>
    <n v="2.8756127080181542"/>
    <n v="3.4066510903426792"/>
    <n v="1900.78"/>
    <n v="2187.0700000000002"/>
    <n v="66.63"/>
    <n v="81.680000000000007"/>
    <n v="28784.159999999996"/>
    <n v="35694.160000000003"/>
    <n v="66.63"/>
    <n v="68.680000000000007"/>
    <n v="9594.7199999999993"/>
    <n v="12087.68"/>
    <n v="78.16"/>
    <n v="0"/>
    <n v="6643.5999999999995"/>
    <n v="0"/>
    <n v="68.112677760968225"/>
    <n v="74.426542056074766"/>
    <n v="45022.479999999996"/>
    <n v="47781.84"/>
    <n v="0"/>
    <n v="0"/>
    <n v="0"/>
    <n v="0"/>
    <n v="0"/>
    <n v="0"/>
    <n v="0"/>
    <n v="0"/>
    <n v="0"/>
    <n v="0"/>
    <n v="0"/>
    <n v="0"/>
    <n v="1123"/>
    <n v="1263"/>
    <n v="1123"/>
    <n v="1263"/>
    <n v="5131.0200000000004"/>
    <n v="6314.35"/>
    <n v="119118.59"/>
    <n v="143077.80000000002"/>
    <n v="167"/>
    <n v="217"/>
    <n v="167"/>
    <n v="217"/>
    <n v="669.22"/>
    <n v="1134.5600000000002"/>
    <n v="12396.619999999999"/>
    <n v="16755.68"/>
    <n v="1290"/>
    <n v="1480"/>
    <n v="1290"/>
    <n v="1480"/>
    <n v="5800.2400000000007"/>
    <n v="7448.9100000000008"/>
    <n v="131515.21"/>
    <n v="159833.48000000001"/>
    <n v="86"/>
    <n v="30"/>
    <n v="86"/>
    <n v="1"/>
    <n v="268.25"/>
    <n v="0.33"/>
    <n v="6688.5999999999995"/>
    <n v="4"/>
    <n v="6068.49"/>
    <n v="7449.24"/>
    <n v="138203.81"/>
    <n v="159837.48000000001"/>
  </r>
  <r>
    <x v="1"/>
    <s v="University of Arkansas at Little Rock"/>
    <m/>
    <n v="106245"/>
    <x v="1"/>
    <n v="1084"/>
    <n v="1093"/>
    <n v="68"/>
    <n v="52"/>
    <n v="1016"/>
    <n v="1041"/>
    <n v="124"/>
    <n v="1016"/>
    <n v="1041"/>
    <n v="1016"/>
    <n v="960"/>
    <n v="0"/>
    <n v="0"/>
    <n v="0"/>
    <n v="0"/>
    <n v="2"/>
    <n v="2"/>
    <n v="2"/>
    <n v="2"/>
    <n v="0"/>
    <n v="0"/>
    <n v="0"/>
    <n v="0"/>
    <n v="2"/>
    <n v="2"/>
    <n v="2"/>
    <n v="2"/>
    <n v="0"/>
    <n v="0"/>
    <n v="0"/>
    <n v="0"/>
    <n v="9.75"/>
    <n v="5.54"/>
    <n v="19.5"/>
    <n v="11.08"/>
    <n v="0"/>
    <n v="0"/>
    <n v="0"/>
    <n v="0"/>
    <n v="9.75"/>
    <n v="5.54"/>
    <n v="19.5"/>
    <n v="11.08"/>
    <n v="0"/>
    <n v="0"/>
    <n v="0"/>
    <n v="0"/>
    <n v="122"/>
    <n v="144"/>
    <n v="244"/>
    <n v="288"/>
    <n v="0"/>
    <n v="0"/>
    <n v="0"/>
    <n v="0"/>
    <n v="122"/>
    <n v="144"/>
    <n v="244"/>
    <n v="288"/>
    <n v="213"/>
    <n v="203"/>
    <n v="213"/>
    <n v="203"/>
    <n v="107"/>
    <n v="110"/>
    <n v="107"/>
    <n v="110"/>
    <n v="9"/>
    <n v="7"/>
    <n v="9"/>
    <n v="7"/>
    <n v="329"/>
    <n v="320"/>
    <n v="329"/>
    <n v="320"/>
    <n v="8.68"/>
    <n v="8.99"/>
    <n v="1848.84"/>
    <n v="1824.97"/>
    <n v="8.9700000000000006"/>
    <n v="9.09"/>
    <n v="959.79000000000008"/>
    <n v="999.9"/>
    <n v="12.02"/>
    <n v="9.7100000000000009"/>
    <n v="108.17999999999999"/>
    <n v="67.97"/>
    <n v="8.8656838905775075"/>
    <n v="9.0401249999999997"/>
    <n v="2916.81"/>
    <n v="2892.84"/>
    <n v="116.71"/>
    <n v="119.49"/>
    <n v="24859.23"/>
    <n v="24256.469999999998"/>
    <n v="117.36"/>
    <n v="123.37"/>
    <n v="12557.52"/>
    <n v="13570.7"/>
    <n v="94"/>
    <n v="68.709999999999994"/>
    <n v="846"/>
    <n v="480.96999999999997"/>
    <n v="116.30015197568389"/>
    <n v="119.7129375"/>
    <n v="38262.75"/>
    <n v="38308.14"/>
    <n v="331"/>
    <n v="322"/>
    <n v="331"/>
    <n v="322"/>
    <n v="8.8710271903323257"/>
    <n v="9.0183850931677014"/>
    <n v="2936.31"/>
    <n v="2903.92"/>
    <n v="116.33459214501511"/>
    <n v="119.86378881987578"/>
    <n v="38506.75"/>
    <n v="38596.14"/>
    <n v="480"/>
    <n v="469"/>
    <n v="480"/>
    <n v="469"/>
    <n v="112"/>
    <n v="133"/>
    <n v="112"/>
    <n v="133"/>
    <n v="55"/>
    <n v="81"/>
    <n v="55"/>
    <n v="0"/>
    <n v="647"/>
    <n v="683"/>
    <n v="647"/>
    <n v="683"/>
    <n v="4.7"/>
    <n v="4.6900000000000004"/>
    <n v="2256"/>
    <n v="2199.61"/>
    <n v="6.6"/>
    <n v="6.7"/>
    <n v="739.19999999999993"/>
    <n v="891.1"/>
    <n v="5.45"/>
    <n v="0"/>
    <n v="299.75"/>
    <n v="0"/>
    <n v="5.0926584234930443"/>
    <n v="4.5251976573938508"/>
    <n v="3294.95"/>
    <n v="3090.71"/>
    <n v="84.59"/>
    <n v="86.93"/>
    <n v="40603.200000000004"/>
    <n v="40770.170000000006"/>
    <n v="78.83"/>
    <n v="78.88"/>
    <n v="8828.9599999999991"/>
    <n v="10491.039999999999"/>
    <n v="82.74"/>
    <n v="0"/>
    <n v="4550.7"/>
    <n v="0"/>
    <n v="83.435641421947452"/>
    <n v="75.053016105417285"/>
    <n v="53982.86"/>
    <n v="51261.210000000006"/>
    <n v="38"/>
    <n v="36"/>
    <n v="38"/>
    <n v="36"/>
    <n v="8.32"/>
    <n v="8.6199999999999992"/>
    <n v="316.16000000000003"/>
    <n v="310.32"/>
    <n v="64.709999999999994"/>
    <n v="65.61"/>
    <n v="2458.9799999999996"/>
    <n v="2361.96"/>
    <n v="693"/>
    <n v="672"/>
    <n v="693"/>
    <n v="672"/>
    <n v="4104.84"/>
    <n v="4024.58"/>
    <n v="65462.430000000008"/>
    <n v="65026.64"/>
    <n v="221"/>
    <n v="245"/>
    <n v="221"/>
    <n v="245"/>
    <n v="1718.49"/>
    <n v="1902.08"/>
    <n v="21630.48"/>
    <n v="24349.739999999998"/>
    <n v="914"/>
    <n v="917"/>
    <n v="914"/>
    <n v="917"/>
    <n v="5823.33"/>
    <n v="5926.66"/>
    <n v="87092.91"/>
    <n v="89376.38"/>
    <n v="64"/>
    <n v="88"/>
    <n v="64"/>
    <n v="7"/>
    <n v="407.93"/>
    <n v="67.97"/>
    <n v="5396.7"/>
    <n v="480.96999999999997"/>
    <n v="6547.42"/>
    <n v="6304.95"/>
    <n v="94948.59"/>
    <n v="92219.310000000012"/>
  </r>
  <r>
    <x v="1"/>
    <s v="University of Central Arkansas "/>
    <m/>
    <n v="106704"/>
    <x v="1"/>
    <n v="1532"/>
    <n v="1611"/>
    <n v="6"/>
    <n v="10"/>
    <n v="1526"/>
    <n v="1601"/>
    <n v="124"/>
    <n v="1526"/>
    <n v="1601"/>
    <n v="1526"/>
    <n v="1601"/>
    <n v="5"/>
    <n v="4"/>
    <n v="5"/>
    <n v="4"/>
    <n v="0"/>
    <n v="0"/>
    <n v="0"/>
    <n v="0"/>
    <n v="0"/>
    <n v="1"/>
    <n v="0"/>
    <n v="1"/>
    <n v="5"/>
    <n v="5"/>
    <n v="5"/>
    <n v="5"/>
    <n v="4.4800000000000004"/>
    <n v="4.9400000000000004"/>
    <n v="22.400000000000002"/>
    <n v="19.760000000000002"/>
    <n v="0"/>
    <n v="0"/>
    <n v="0"/>
    <n v="0"/>
    <n v="0"/>
    <n v="3.58"/>
    <n v="0"/>
    <n v="3.58"/>
    <n v="4.4800000000000004"/>
    <n v="4.668000000000001"/>
    <n v="22.400000000000002"/>
    <n v="23.340000000000003"/>
    <n v="121"/>
    <n v="117"/>
    <n v="605"/>
    <n v="468"/>
    <n v="0"/>
    <n v="0"/>
    <n v="0"/>
    <n v="0"/>
    <n v="0"/>
    <n v="93"/>
    <n v="0"/>
    <n v="93"/>
    <n v="121"/>
    <n v="112.2"/>
    <n v="605"/>
    <n v="561"/>
    <n v="1029"/>
    <n v="1156"/>
    <n v="1029"/>
    <n v="1156"/>
    <n v="7"/>
    <n v="5"/>
    <n v="7"/>
    <n v="5"/>
    <n v="0"/>
    <n v="434"/>
    <n v="0"/>
    <n v="434"/>
    <n v="1036"/>
    <n v="1595"/>
    <n v="1036"/>
    <n v="1595"/>
    <n v="4.51"/>
    <n v="4.47"/>
    <n v="4640.79"/>
    <n v="5167.32"/>
    <n v="8.77"/>
    <n v="4.7300000000000004"/>
    <n v="61.39"/>
    <n v="23.650000000000002"/>
    <n v="0"/>
    <n v="3.09"/>
    <n v="0"/>
    <n v="1341.06"/>
    <n v="4.5387837837837841"/>
    <n v="4.0953166144200619"/>
    <n v="4702.18"/>
    <n v="6532.0299999999988"/>
    <n v="131.65"/>
    <n v="128.88999999999999"/>
    <n v="135467.85"/>
    <n v="148996.84"/>
    <n v="87.71"/>
    <n v="123.2"/>
    <n v="613.96999999999991"/>
    <n v="616"/>
    <n v="0"/>
    <n v="88.64"/>
    <n v="0"/>
    <n v="38469.760000000002"/>
    <n v="131.3531081081081"/>
    <n v="117.92012539184954"/>
    <n v="136081.82"/>
    <n v="188082.6"/>
    <n v="1041"/>
    <n v="1600"/>
    <n v="1041"/>
    <n v="1600"/>
    <n v="4.5385014409221904"/>
    <n v="4.0971062499999995"/>
    <n v="4724.58"/>
    <n v="6555.369999999999"/>
    <n v="131.303381364073"/>
    <n v="117.90225000000001"/>
    <n v="136686.82"/>
    <n v="188643.6"/>
    <n v="370"/>
    <n v="0"/>
    <n v="370"/>
    <n v="0"/>
    <n v="45"/>
    <n v="0"/>
    <n v="45"/>
    <n v="0"/>
    <n v="70"/>
    <n v="0"/>
    <n v="70"/>
    <n v="0"/>
    <n v="485"/>
    <n v="0"/>
    <n v="485"/>
    <n v="0"/>
    <n v="3.35"/>
    <n v="0"/>
    <n v="1239.5"/>
    <n v="0"/>
    <n v="4.45"/>
    <n v="0"/>
    <n v="200.25"/>
    <n v="0"/>
    <n v="3.61"/>
    <n v="0"/>
    <n v="252.7"/>
    <n v="0"/>
    <n v="3.4895876288659795"/>
    <n v="0"/>
    <n v="1692.45"/>
    <n v="0"/>
    <n v="85.36"/>
    <n v="0"/>
    <n v="31583.200000000001"/>
    <n v="0"/>
    <n v="74.95"/>
    <n v="0"/>
    <n v="3372.75"/>
    <n v="0"/>
    <n v="86.6"/>
    <n v="0"/>
    <n v="6062"/>
    <n v="0"/>
    <n v="84.573092783505146"/>
    <n v="0"/>
    <n v="41017.949999999997"/>
    <n v="0"/>
    <n v="0"/>
    <n v="1"/>
    <n v="0"/>
    <n v="1"/>
    <n v="0"/>
    <n v="19.75"/>
    <n v="0"/>
    <n v="19.75"/>
    <n v="0"/>
    <n v="120"/>
    <n v="0"/>
    <n v="120"/>
    <n v="1404"/>
    <n v="1160"/>
    <n v="1404"/>
    <n v="1160"/>
    <n v="5902.69"/>
    <n v="5187.08"/>
    <n v="167656.05000000002"/>
    <n v="149464.84"/>
    <n v="52"/>
    <n v="5"/>
    <n v="52"/>
    <n v="5"/>
    <n v="261.64"/>
    <n v="23.650000000000002"/>
    <n v="3986.72"/>
    <n v="616"/>
    <n v="1456"/>
    <n v="1165"/>
    <n v="1456"/>
    <n v="1165"/>
    <n v="6164.33"/>
    <n v="5210.7299999999996"/>
    <n v="171642.77000000002"/>
    <n v="150080.84"/>
    <n v="70"/>
    <n v="435"/>
    <n v="70"/>
    <n v="435"/>
    <n v="252.7"/>
    <n v="1344.6399999999999"/>
    <n v="6062"/>
    <n v="38562.76"/>
    <n v="6417.03"/>
    <n v="6575.119999999999"/>
    <n v="177704.77000000002"/>
    <n v="188763.6"/>
  </r>
  <r>
    <x v="1"/>
    <s v="Arkansas Tech University"/>
    <s v="Met the criteria for Four-Year 3 in 2010-11."/>
    <n v="106467"/>
    <x v="2"/>
    <n v="973"/>
    <n v="959"/>
    <n v="8"/>
    <n v="14"/>
    <n v="965"/>
    <n v="945"/>
    <n v="124"/>
    <n v="965"/>
    <n v="945"/>
    <n v="965"/>
    <n v="912"/>
    <n v="0"/>
    <n v="0"/>
    <n v="0"/>
    <n v="0"/>
    <n v="0"/>
    <n v="2"/>
    <n v="0"/>
    <n v="2"/>
    <n v="0"/>
    <n v="0"/>
    <n v="0"/>
    <n v="0"/>
    <n v="0"/>
    <n v="2"/>
    <n v="0"/>
    <n v="2"/>
    <n v="0"/>
    <n v="0"/>
    <n v="0"/>
    <n v="0"/>
    <n v="0"/>
    <n v="7.63"/>
    <n v="0"/>
    <n v="15.26"/>
    <n v="0"/>
    <n v="0"/>
    <n v="0"/>
    <n v="0"/>
    <n v="0"/>
    <n v="7.63"/>
    <n v="0"/>
    <n v="15.26"/>
    <n v="0"/>
    <n v="0"/>
    <n v="0"/>
    <n v="0"/>
    <n v="0"/>
    <n v="126.5"/>
    <n v="0"/>
    <n v="253"/>
    <n v="0"/>
    <n v="0"/>
    <n v="0"/>
    <n v="0"/>
    <n v="0"/>
    <n v="126.5"/>
    <n v="0"/>
    <n v="253"/>
    <n v="0"/>
    <n v="598"/>
    <n v="0"/>
    <n v="598"/>
    <n v="0"/>
    <n v="32"/>
    <n v="0"/>
    <n v="32"/>
    <n v="0"/>
    <n v="0"/>
    <n v="0"/>
    <n v="0"/>
    <n v="0"/>
    <n v="630"/>
    <n v="0"/>
    <n v="630"/>
    <n v="0"/>
    <n v="5.26"/>
    <n v="0"/>
    <n v="3145.48"/>
    <n v="0"/>
    <n v="6.22"/>
    <n v="0"/>
    <n v="199.04"/>
    <n v="0"/>
    <n v="0"/>
    <n v="0"/>
    <n v="0"/>
    <n v="0"/>
    <n v="5.308761904761905"/>
    <n v="0"/>
    <n v="3344.52"/>
    <n v="0"/>
    <n v="131.1"/>
    <n v="0"/>
    <n v="78397.8"/>
    <n v="0"/>
    <n v="120.38"/>
    <n v="0"/>
    <n v="3852.16"/>
    <n v="0"/>
    <n v="0"/>
    <n v="0"/>
    <n v="0"/>
    <n v="0"/>
    <n v="130.55549206349207"/>
    <n v="0"/>
    <n v="82249.960000000006"/>
    <n v="0"/>
    <n v="632"/>
    <n v="0"/>
    <n v="632"/>
    <n v="0"/>
    <n v="5.3161075949367094"/>
    <n v="0"/>
    <n v="3359.78"/>
    <n v="0"/>
    <n v="130.54265822784811"/>
    <n v="0"/>
    <n v="82502.960000000006"/>
    <n v="173"/>
    <n v="191"/>
    <n v="173"/>
    <n v="191"/>
    <n v="65"/>
    <n v="89"/>
    <n v="65"/>
    <n v="89"/>
    <n v="639"/>
    <n v="33"/>
    <n v="639"/>
    <n v="0"/>
    <n v="877"/>
    <n v="313"/>
    <n v="877"/>
    <n v="313"/>
    <n v="0.33"/>
    <n v="3.98"/>
    <n v="57.09"/>
    <n v="760.18"/>
    <n v="0.32"/>
    <n v="3.29"/>
    <n v="20.8"/>
    <n v="292.81"/>
    <n v="0.36"/>
    <n v="0"/>
    <n v="230.04"/>
    <n v="0"/>
    <n v="0.35111744583808441"/>
    <n v="3.3641853035143772"/>
    <n v="307.93"/>
    <n v="1052.99"/>
    <n v="23.09"/>
    <n v="92.8"/>
    <n v="3994.57"/>
    <n v="17724.8"/>
    <n v="23.09"/>
    <n v="64.64"/>
    <n v="1500.85"/>
    <n v="5752.96"/>
    <n v="113.92"/>
    <n v="0"/>
    <n v="72794.880000000005"/>
    <n v="0"/>
    <n v="89.270581527936145"/>
    <n v="75.008817891373795"/>
    <n v="78290.3"/>
    <n v="23477.759999999998"/>
    <n v="88"/>
    <n v="0"/>
    <n v="88"/>
    <n v="0"/>
    <n v="0.21"/>
    <n v="0"/>
    <n v="18.48"/>
    <n v="0"/>
    <n v="118.56"/>
    <n v="0"/>
    <n v="10433.280000000001"/>
    <n v="0"/>
    <n v="173"/>
    <n v="789"/>
    <n v="173"/>
    <n v="789"/>
    <n v="57.09"/>
    <n v="3905.66"/>
    <n v="3994.57"/>
    <n v="96122.6"/>
    <n v="65"/>
    <n v="123"/>
    <n v="65"/>
    <n v="123"/>
    <n v="20.8"/>
    <n v="507.11"/>
    <n v="1500.85"/>
    <n v="9858.119999999999"/>
    <n v="238"/>
    <n v="912"/>
    <n v="238"/>
    <n v="912"/>
    <n v="77.89"/>
    <n v="4412.7699999999995"/>
    <n v="5495.42"/>
    <n v="105980.72"/>
    <n v="639"/>
    <n v="33"/>
    <n v="639"/>
    <n v="0"/>
    <n v="230.04"/>
    <n v="0"/>
    <n v="72794.880000000005"/>
    <s v=""/>
    <n v="326.41000000000003"/>
    <n v="4412.7700000000004"/>
    <n v="88723.58"/>
    <n v="105980.72"/>
  </r>
  <r>
    <x v="1"/>
    <s v="Henderson State University"/>
    <m/>
    <n v="107071"/>
    <x v="2"/>
    <n v="463"/>
    <n v="437"/>
    <n v="0"/>
    <n v="0"/>
    <n v="463"/>
    <n v="437"/>
    <n v="124"/>
    <n v="463"/>
    <n v="437"/>
    <n v="463"/>
    <n v="420"/>
    <n v="46"/>
    <n v="2"/>
    <n v="46"/>
    <n v="2"/>
    <n v="0"/>
    <n v="0"/>
    <n v="0"/>
    <n v="0"/>
    <n v="2"/>
    <n v="0"/>
    <n v="2"/>
    <n v="0"/>
    <n v="48"/>
    <n v="2"/>
    <n v="48"/>
    <n v="2"/>
    <n v="4.82"/>
    <n v="6.88"/>
    <n v="221.72000000000003"/>
    <n v="13.76"/>
    <n v="0"/>
    <n v="0"/>
    <n v="0"/>
    <n v="0"/>
    <n v="5.5"/>
    <n v="0"/>
    <n v="11"/>
    <n v="0"/>
    <n v="4.8483333333333336"/>
    <n v="6.88"/>
    <n v="232.72000000000003"/>
    <n v="13.76"/>
    <n v="122.22"/>
    <n v="122.5"/>
    <n v="5622.12"/>
    <n v="245"/>
    <n v="0"/>
    <n v="0"/>
    <n v="0"/>
    <n v="0"/>
    <n v="122.5"/>
    <n v="0"/>
    <n v="245"/>
    <n v="0"/>
    <n v="122.23166666666667"/>
    <n v="122.5"/>
    <n v="5867.12"/>
    <n v="245"/>
    <n v="193"/>
    <n v="233"/>
    <n v="193"/>
    <n v="233"/>
    <n v="0"/>
    <n v="0"/>
    <n v="0"/>
    <n v="0"/>
    <n v="10"/>
    <n v="1"/>
    <n v="10"/>
    <n v="0"/>
    <n v="203"/>
    <n v="234"/>
    <n v="203"/>
    <n v="234"/>
    <n v="4.71"/>
    <n v="5.04"/>
    <n v="909.03"/>
    <n v="1174.32"/>
    <n v="0"/>
    <n v="0"/>
    <n v="0"/>
    <n v="0"/>
    <n v="4.09"/>
    <n v="24.58"/>
    <n v="40.9"/>
    <n v="24.58"/>
    <n v="4.6794581280788172"/>
    <n v="5.1235042735042731"/>
    <n v="949.93"/>
    <n v="1198.8999999999999"/>
    <n v="120.73"/>
    <n v="125.55"/>
    <n v="23300.89"/>
    <n v="29253.149999999998"/>
    <n v="0"/>
    <n v="0"/>
    <n v="0"/>
    <n v="0"/>
    <n v="81.3"/>
    <n v="0"/>
    <n v="813"/>
    <n v="0"/>
    <n v="118.78763546798029"/>
    <n v="125.01346153846153"/>
    <n v="24113.89"/>
    <n v="29253.149999999998"/>
    <n v="251"/>
    <n v="236"/>
    <n v="251"/>
    <n v="236"/>
    <n v="4.7117529880478095"/>
    <n v="5.1383898305084736"/>
    <n v="1182.6500000000001"/>
    <n v="1212.6599999999999"/>
    <n v="119.44625498007967"/>
    <n v="124.99216101694914"/>
    <n v="29981.01"/>
    <n v="29498.149999999998"/>
    <n v="181"/>
    <n v="155"/>
    <n v="181"/>
    <n v="155"/>
    <n v="23"/>
    <n v="30"/>
    <n v="23"/>
    <n v="30"/>
    <n v="8"/>
    <n v="16"/>
    <n v="8"/>
    <n v="0"/>
    <n v="212"/>
    <n v="201"/>
    <n v="212"/>
    <n v="201"/>
    <n v="3.82"/>
    <n v="4.7"/>
    <n v="691.42"/>
    <n v="728.5"/>
    <n v="3.6"/>
    <n v="4.4000000000000004"/>
    <n v="82.8"/>
    <n v="132"/>
    <n v="3.84"/>
    <n v="0"/>
    <n v="30.72"/>
    <n v="0"/>
    <n v="3.7968867924528298"/>
    <n v="4.2810945273631837"/>
    <n v="804.93999999999994"/>
    <n v="860.49999999999989"/>
    <n v="80.319999999999993"/>
    <n v="88.04"/>
    <n v="14537.919999999998"/>
    <n v="13646.2"/>
    <n v="78.349999999999994"/>
    <n v="78.63"/>
    <n v="1802.05"/>
    <n v="2358.8999999999996"/>
    <n v="79.040000000000006"/>
    <n v="0"/>
    <n v="632.32000000000005"/>
    <n v="0"/>
    <n v="80.057971698113192"/>
    <n v="79.627363184079599"/>
    <n v="16972.289999999997"/>
    <n v="16005.099999999999"/>
    <n v="0"/>
    <n v="0"/>
    <n v="0"/>
    <n v="0"/>
    <n v="0"/>
    <n v="0"/>
    <n v="0"/>
    <n v="0"/>
    <n v="0"/>
    <n v="0"/>
    <n v="0"/>
    <n v="0"/>
    <n v="420"/>
    <n v="390"/>
    <n v="420"/>
    <n v="390"/>
    <n v="1822.17"/>
    <n v="1916.58"/>
    <n v="43460.929999999993"/>
    <n v="43144.35"/>
    <n v="23"/>
    <n v="30"/>
    <n v="23"/>
    <n v="30"/>
    <n v="82.8"/>
    <n v="132"/>
    <n v="1802.05"/>
    <n v="2358.8999999999996"/>
    <n v="443"/>
    <n v="420"/>
    <n v="443"/>
    <n v="420"/>
    <n v="1904.97"/>
    <n v="2048.58"/>
    <n v="45262.979999999996"/>
    <n v="45503.25"/>
    <n v="20"/>
    <n v="17"/>
    <n v="20"/>
    <n v="0"/>
    <n v="82.62"/>
    <n v="24.58"/>
    <n v="1690.3200000000002"/>
    <s v=""/>
    <n v="1987.5900000000001"/>
    <n v="2073.16"/>
    <n v="46953.299999999996"/>
    <n v="45503.25"/>
  </r>
  <r>
    <x v="1"/>
    <s v="Southern Arkansas University"/>
    <s v="Met the criteria for Four-Year 4 in 2009-10 and 2010-11."/>
    <n v="107983"/>
    <x v="3"/>
    <n v="370"/>
    <n v="386"/>
    <n v="4"/>
    <n v="2"/>
    <n v="366"/>
    <n v="384"/>
    <n v="124"/>
    <n v="366"/>
    <n v="384"/>
    <n v="366"/>
    <n v="218"/>
    <n v="5"/>
    <n v="11"/>
    <n v="5"/>
    <n v="11"/>
    <n v="0"/>
    <n v="9"/>
    <n v="0"/>
    <n v="9"/>
    <n v="0"/>
    <n v="0"/>
    <n v="0"/>
    <n v="0"/>
    <n v="5"/>
    <n v="20"/>
    <n v="5"/>
    <n v="20"/>
    <n v="4.67"/>
    <n v="5.28"/>
    <n v="23.35"/>
    <n v="58.080000000000005"/>
    <n v="0"/>
    <n v="4.59"/>
    <n v="0"/>
    <n v="41.31"/>
    <n v="0"/>
    <n v="0"/>
    <n v="0"/>
    <n v="0"/>
    <n v="4.67"/>
    <n v="4.9695000000000009"/>
    <n v="23.35"/>
    <n v="99.390000000000015"/>
    <n v="133"/>
    <n v="133.91"/>
    <n v="665"/>
    <n v="1473.01"/>
    <n v="0"/>
    <n v="125.33"/>
    <n v="0"/>
    <n v="1127.97"/>
    <n v="0"/>
    <n v="0"/>
    <n v="0"/>
    <n v="0"/>
    <n v="133"/>
    <n v="130.04900000000001"/>
    <n v="665"/>
    <n v="2600.98"/>
    <n v="273"/>
    <n v="175"/>
    <n v="273"/>
    <n v="175"/>
    <n v="6"/>
    <n v="4"/>
    <n v="6"/>
    <n v="4"/>
    <n v="0"/>
    <n v="0"/>
    <n v="0"/>
    <n v="0"/>
    <n v="279"/>
    <n v="179"/>
    <n v="279"/>
    <n v="179"/>
    <n v="4.9000000000000004"/>
    <n v="6.27"/>
    <n v="1337.7"/>
    <n v="1097.25"/>
    <n v="3.82"/>
    <n v="8.1300000000000008"/>
    <n v="22.919999999999998"/>
    <n v="32.520000000000003"/>
    <n v="0"/>
    <n v="0"/>
    <n v="0"/>
    <n v="0"/>
    <n v="4.8767741935483873"/>
    <n v="6.3115642458100556"/>
    <n v="1360.6200000000001"/>
    <n v="1129.77"/>
    <n v="121.26"/>
    <n v="137.03"/>
    <n v="33103.980000000003"/>
    <n v="23980.25"/>
    <n v="81.83"/>
    <n v="133.5"/>
    <n v="490.98"/>
    <n v="534"/>
    <n v="0"/>
    <n v="0"/>
    <n v="0"/>
    <n v="0"/>
    <n v="120.41204301075271"/>
    <n v="136.95111731843576"/>
    <n v="33594.960000000006"/>
    <n v="24514.25"/>
    <n v="284"/>
    <n v="199"/>
    <n v="284"/>
    <n v="199"/>
    <n v="4.8731338028169011"/>
    <n v="6.1766834170854272"/>
    <n v="1383.97"/>
    <n v="1229.1600000000001"/>
    <n v="120.633661971831"/>
    <n v="136.25743718592963"/>
    <n v="34259.960000000006"/>
    <n v="27115.229999999996"/>
    <n v="63"/>
    <n v="138"/>
    <n v="63"/>
    <n v="0"/>
    <n v="13"/>
    <n v="28"/>
    <n v="13"/>
    <n v="0"/>
    <n v="6"/>
    <n v="1"/>
    <n v="6"/>
    <n v="1"/>
    <n v="82"/>
    <n v="167"/>
    <n v="82"/>
    <n v="167"/>
    <n v="4.17"/>
    <n v="3.72"/>
    <n v="262.70999999999998"/>
    <n v="513.36"/>
    <n v="6.71"/>
    <n v="5.04"/>
    <n v="87.23"/>
    <n v="141.12"/>
    <n v="13.69"/>
    <n v="9"/>
    <n v="82.14"/>
    <n v="9"/>
    <n v="5.2692682926829271"/>
    <n v="3.972934131736527"/>
    <n v="432.08000000000004"/>
    <n v="663.48"/>
    <n v="91.29"/>
    <m/>
    <n v="5751.27"/>
    <n v="0"/>
    <n v="73"/>
    <m/>
    <n v="949"/>
    <n v="0"/>
    <n v="86.17"/>
    <n v="88"/>
    <n v="517.02"/>
    <n v="88"/>
    <n v="88.015731707317087"/>
    <n v="0.52694610778443118"/>
    <n v="7217.2900000000009"/>
    <n v="88.000000000000014"/>
    <n v="0"/>
    <n v="18"/>
    <n v="0"/>
    <n v="18"/>
    <n v="0"/>
    <n v="2.2599999999999998"/>
    <n v="0"/>
    <n v="40.679999999999993"/>
    <n v="0"/>
    <n v="82.56"/>
    <n v="0"/>
    <n v="1486.08"/>
    <n v="341"/>
    <n v="324"/>
    <n v="341"/>
    <n v="186"/>
    <n v="1623.76"/>
    <n v="1668.69"/>
    <n v="39520.25"/>
    <n v="25453.26"/>
    <n v="19"/>
    <n v="41"/>
    <n v="19"/>
    <n v="13"/>
    <n v="110.15"/>
    <n v="214.95000000000002"/>
    <n v="1439.98"/>
    <n v="1661.97"/>
    <n v="360"/>
    <n v="365"/>
    <n v="360"/>
    <n v="199"/>
    <n v="1733.91"/>
    <n v="1883.64"/>
    <n v="40960.230000000003"/>
    <n v="27115.23"/>
    <n v="6"/>
    <n v="1"/>
    <n v="6"/>
    <n v="1"/>
    <n v="82.14"/>
    <n v="9"/>
    <n v="517.02"/>
    <n v="88"/>
    <n v="1816.0500000000002"/>
    <n v="1933.3200000000002"/>
    <n v="41477.250000000007"/>
    <n v="28689.309999999998"/>
  </r>
  <r>
    <x v="1"/>
    <s v="University of Arkansas at Monticello"/>
    <m/>
    <n v="106485"/>
    <x v="3"/>
    <n v="265"/>
    <n v="331"/>
    <n v="1"/>
    <n v="2"/>
    <n v="264"/>
    <n v="329"/>
    <n v="124"/>
    <n v="264"/>
    <n v="329"/>
    <n v="264"/>
    <n v="324"/>
    <n v="0"/>
    <n v="0"/>
    <n v="0"/>
    <n v="0"/>
    <n v="6"/>
    <n v="0"/>
    <n v="6"/>
    <n v="0"/>
    <n v="0"/>
    <n v="8"/>
    <n v="0"/>
    <n v="8"/>
    <n v="6"/>
    <n v="8"/>
    <n v="6"/>
    <n v="8"/>
    <n v="0"/>
    <n v="0"/>
    <n v="0"/>
    <n v="0"/>
    <n v="5.35"/>
    <n v="0"/>
    <n v="32.099999999999994"/>
    <n v="0"/>
    <n v="0"/>
    <n v="9.34"/>
    <n v="0"/>
    <n v="74.72"/>
    <n v="5.3499999999999988"/>
    <n v="9.34"/>
    <n v="32.099999999999994"/>
    <n v="74.72"/>
    <n v="0"/>
    <n v="0"/>
    <n v="0"/>
    <n v="0"/>
    <n v="120.83"/>
    <n v="0"/>
    <n v="724.98"/>
    <n v="0"/>
    <n v="0"/>
    <n v="114.5"/>
    <n v="0"/>
    <n v="916"/>
    <n v="120.83"/>
    <n v="114.5"/>
    <n v="724.98"/>
    <n v="916"/>
    <n v="161"/>
    <n v="182"/>
    <n v="161"/>
    <n v="182"/>
    <n v="10"/>
    <n v="8"/>
    <n v="10"/>
    <n v="8"/>
    <n v="0"/>
    <n v="21"/>
    <n v="0"/>
    <n v="21"/>
    <n v="171"/>
    <n v="211"/>
    <n v="171"/>
    <n v="211"/>
    <n v="6.9"/>
    <n v="7.45"/>
    <n v="1110.9000000000001"/>
    <n v="1355.9"/>
    <n v="7.52"/>
    <n v="11.85"/>
    <n v="75.199999999999989"/>
    <n v="94.8"/>
    <n v="0"/>
    <n v="3.96"/>
    <n v="0"/>
    <n v="83.16"/>
    <n v="6.9362573099415217"/>
    <n v="7.269478672985783"/>
    <n v="1186.1000000000001"/>
    <n v="1533.8600000000001"/>
    <n v="126.74"/>
    <n v="131.26"/>
    <n v="20405.14"/>
    <n v="23889.32"/>
    <n v="120.5"/>
    <n v="110.38"/>
    <n v="1205"/>
    <n v="883.04"/>
    <n v="0"/>
    <n v="122.1"/>
    <n v="0"/>
    <n v="2564.1"/>
    <n v="126.37508771929824"/>
    <n v="129.55668246445498"/>
    <n v="21610.14"/>
    <n v="27336.46"/>
    <n v="177"/>
    <n v="219"/>
    <n v="177"/>
    <n v="219"/>
    <n v="6.8824858757062151"/>
    <n v="7.3451141552511423"/>
    <n v="1218.2"/>
    <n v="1608.5800000000002"/>
    <n v="126.18711864406779"/>
    <n v="129.00666666666666"/>
    <n v="22335.119999999999"/>
    <n v="28252.46"/>
    <n v="69"/>
    <n v="96"/>
    <n v="69"/>
    <n v="96"/>
    <n v="11"/>
    <n v="9"/>
    <n v="11"/>
    <n v="9"/>
    <n v="6"/>
    <n v="5"/>
    <n v="6"/>
    <n v="0"/>
    <n v="86"/>
    <n v="110"/>
    <n v="86"/>
    <n v="110"/>
    <n v="3.76"/>
    <n v="3.82"/>
    <n v="259.44"/>
    <n v="366.71999999999997"/>
    <n v="4.05"/>
    <n v="6.48"/>
    <n v="44.55"/>
    <n v="58.320000000000007"/>
    <n v="4.5199999999999996"/>
    <n v="0"/>
    <n v="27.119999999999997"/>
    <n v="0"/>
    <n v="3.8501162790697676"/>
    <n v="3.8639999999999999"/>
    <n v="331.11"/>
    <n v="425.03999999999996"/>
    <n v="86.5"/>
    <n v="88.45"/>
    <n v="5968.5"/>
    <n v="8491.2000000000007"/>
    <n v="73.73"/>
    <n v="81.45"/>
    <n v="811.03000000000009"/>
    <n v="733.05000000000007"/>
    <n v="81.67"/>
    <n v="0"/>
    <n v="490.02"/>
    <n v="0"/>
    <n v="84.529651162790685"/>
    <n v="83.856818181818184"/>
    <n v="7269.5499999999993"/>
    <n v="9224.25"/>
    <n v="1"/>
    <n v="0"/>
    <n v="1"/>
    <n v="0"/>
    <n v="10"/>
    <n v="0"/>
    <n v="10"/>
    <n v="0"/>
    <n v="132"/>
    <n v="0"/>
    <n v="132"/>
    <n v="0"/>
    <n v="230"/>
    <n v="278"/>
    <n v="230"/>
    <n v="278"/>
    <n v="1370.3400000000001"/>
    <n v="1722.6200000000001"/>
    <n v="26373.64"/>
    <n v="32380.52"/>
    <n v="27"/>
    <n v="17"/>
    <n v="27"/>
    <n v="17"/>
    <n v="151.84999999999997"/>
    <n v="153.12"/>
    <n v="2741.01"/>
    <n v="1616.0900000000001"/>
    <n v="257"/>
    <n v="295"/>
    <n v="257"/>
    <n v="295"/>
    <n v="1522.19"/>
    <n v="1875.7400000000002"/>
    <n v="29114.65"/>
    <n v="33996.61"/>
    <n v="6"/>
    <n v="34"/>
    <n v="6"/>
    <n v="29"/>
    <n v="27.119999999999997"/>
    <n v="157.88"/>
    <n v="490.02"/>
    <n v="3480.1"/>
    <n v="1559.31"/>
    <n v="2033.6200000000001"/>
    <n v="29736.67"/>
    <n v="37476.71"/>
  </r>
  <r>
    <x v="1"/>
    <s v="University of Arkansas at Fort Smith"/>
    <m/>
    <n v="108092"/>
    <x v="4"/>
    <n v="396"/>
    <n v="419"/>
    <n v="0"/>
    <n v="0"/>
    <n v="396"/>
    <n v="419"/>
    <n v="124"/>
    <n v="396"/>
    <n v="419"/>
    <n v="396"/>
    <n v="418"/>
    <n v="19"/>
    <n v="22"/>
    <n v="19"/>
    <n v="22"/>
    <n v="1"/>
    <n v="4"/>
    <n v="1"/>
    <n v="4"/>
    <n v="0"/>
    <n v="0"/>
    <n v="0"/>
    <n v="0"/>
    <n v="20"/>
    <n v="26"/>
    <n v="20"/>
    <n v="26"/>
    <n v="5.79"/>
    <n v="5.76"/>
    <n v="110.01"/>
    <n v="126.72"/>
    <n v="6.92"/>
    <n v="7.1"/>
    <n v="6.92"/>
    <n v="28.4"/>
    <n v="0"/>
    <n v="0"/>
    <n v="0"/>
    <n v="0"/>
    <n v="5.8465000000000007"/>
    <n v="5.9661538461538459"/>
    <n v="116.93"/>
    <n v="155.12"/>
    <n v="138.68"/>
    <n v="139.41"/>
    <n v="2634.92"/>
    <n v="3067.02"/>
    <n v="131"/>
    <n v="162.25"/>
    <n v="131"/>
    <n v="649"/>
    <n v="0"/>
    <n v="0"/>
    <n v="0"/>
    <n v="0"/>
    <n v="138.29599999999999"/>
    <n v="142.92384615384614"/>
    <n v="2765.92"/>
    <n v="3716.0199999999995"/>
    <n v="177"/>
    <n v="180"/>
    <n v="177"/>
    <n v="180"/>
    <n v="74"/>
    <n v="82"/>
    <n v="74"/>
    <n v="82"/>
    <n v="7"/>
    <n v="10"/>
    <n v="7"/>
    <n v="10"/>
    <n v="258"/>
    <n v="272"/>
    <n v="258"/>
    <n v="272"/>
    <n v="7.52"/>
    <n v="6.73"/>
    <n v="1331.04"/>
    <n v="1211.4000000000001"/>
    <n v="12.21"/>
    <n v="12.37"/>
    <n v="903.54000000000008"/>
    <n v="1014.3399999999999"/>
    <n v="19.68"/>
    <n v="15.37"/>
    <n v="137.76"/>
    <n v="153.69999999999999"/>
    <n v="9.1951162790697687"/>
    <n v="8.7479411764705866"/>
    <n v="2372.34"/>
    <n v="2379.4399999999996"/>
    <n v="136.94"/>
    <n v="137.55000000000001"/>
    <n v="24238.38"/>
    <n v="24759.000000000004"/>
    <n v="127.64"/>
    <n v="128.85"/>
    <n v="9445.36"/>
    <n v="10565.699999999999"/>
    <n v="119.86"/>
    <n v="131.30000000000001"/>
    <n v="839.02"/>
    <n v="1313"/>
    <n v="133.80914728682171"/>
    <n v="134.69742647058825"/>
    <n v="34522.76"/>
    <n v="36637.700000000004"/>
    <n v="278"/>
    <n v="298"/>
    <n v="278"/>
    <n v="298"/>
    <n v="8.9542086330935255"/>
    <n v="8.5052348993288582"/>
    <n v="2489.27"/>
    <n v="2534.56"/>
    <n v="134.13194244604315"/>
    <n v="135.4151677852349"/>
    <n v="37288.68"/>
    <n v="40353.72"/>
    <n v="66"/>
    <n v="67"/>
    <n v="66"/>
    <n v="67"/>
    <n v="50"/>
    <n v="53"/>
    <n v="50"/>
    <n v="53"/>
    <n v="2"/>
    <n v="1"/>
    <n v="2"/>
    <n v="0"/>
    <n v="118"/>
    <n v="121"/>
    <n v="118"/>
    <n v="121"/>
    <n v="4"/>
    <n v="4.6100000000000003"/>
    <n v="264"/>
    <n v="308.87"/>
    <n v="5.64"/>
    <n v="5.2"/>
    <n v="282"/>
    <n v="275.60000000000002"/>
    <n v="4.7699999999999996"/>
    <n v="0"/>
    <n v="9.5399999999999991"/>
    <n v="0"/>
    <n v="4.7079661016949146"/>
    <n v="4.8303305785123971"/>
    <n v="555.54"/>
    <n v="584.47"/>
    <n v="93.9"/>
    <n v="103.18"/>
    <n v="6197.4000000000005"/>
    <n v="6913.06"/>
    <n v="94.16"/>
    <n v="93.66"/>
    <n v="4708"/>
    <n v="4963.9799999999996"/>
    <n v="93.85"/>
    <n v="0"/>
    <n v="187.7"/>
    <n v="0"/>
    <n v="94.009322033898329"/>
    <n v="98.157355371900834"/>
    <n v="11093.100000000002"/>
    <n v="11877.04"/>
    <n v="0"/>
    <n v="0"/>
    <n v="0"/>
    <n v="0"/>
    <n v="0"/>
    <n v="0"/>
    <n v="0"/>
    <n v="0"/>
    <n v="0"/>
    <n v="0"/>
    <n v="0"/>
    <n v="0"/>
    <n v="262"/>
    <n v="269"/>
    <n v="262"/>
    <n v="269"/>
    <n v="1705.05"/>
    <n v="1646.9900000000002"/>
    <n v="33070.700000000004"/>
    <n v="34739.08"/>
    <n v="125"/>
    <n v="139"/>
    <n v="125"/>
    <n v="139"/>
    <n v="1192.46"/>
    <n v="1318.3400000000001"/>
    <n v="14284.36"/>
    <n v="16178.679999999998"/>
    <n v="387"/>
    <n v="408"/>
    <n v="387"/>
    <n v="408"/>
    <n v="2897.51"/>
    <n v="2965.3300000000004"/>
    <n v="47355.060000000005"/>
    <n v="50917.760000000002"/>
    <n v="9"/>
    <n v="11"/>
    <n v="9"/>
    <n v="10"/>
    <n v="147.29999999999998"/>
    <n v="153.69999999999999"/>
    <n v="1026.72"/>
    <n v="1313"/>
    <n v="3044.81"/>
    <n v="3119.0299999999997"/>
    <n v="48381.78"/>
    <n v="52230.76"/>
  </r>
  <r>
    <x v="1"/>
    <s v="University of Arkansas at Pine Bluff"/>
    <s v="Met the criteria for Four-Year 5 in 2010-11."/>
    <n v="106412"/>
    <x v="4"/>
    <n v="401"/>
    <n v="375"/>
    <n v="1"/>
    <n v="0"/>
    <n v="400"/>
    <n v="375"/>
    <n v="124"/>
    <n v="400"/>
    <n v="375"/>
    <n v="400"/>
    <n v="362"/>
    <n v="0"/>
    <n v="0"/>
    <n v="0"/>
    <n v="0"/>
    <n v="0"/>
    <n v="0"/>
    <n v="0"/>
    <n v="0"/>
    <n v="0"/>
    <n v="0"/>
    <n v="0"/>
    <n v="0"/>
    <n v="0"/>
    <n v="0"/>
    <n v="0"/>
    <n v="0"/>
    <n v="0"/>
    <n v="0"/>
    <n v="0"/>
    <n v="0"/>
    <n v="0"/>
    <n v="0"/>
    <n v="0"/>
    <n v="0"/>
    <n v="0"/>
    <n v="0"/>
    <n v="0"/>
    <n v="0"/>
    <n v="0"/>
    <n v="0"/>
    <n v="0"/>
    <n v="0"/>
    <n v="0"/>
    <n v="0"/>
    <n v="0"/>
    <n v="0"/>
    <n v="0"/>
    <n v="0"/>
    <n v="0"/>
    <n v="0"/>
    <n v="0"/>
    <n v="0"/>
    <n v="0"/>
    <n v="0"/>
    <n v="0"/>
    <n v="0"/>
    <n v="0"/>
    <n v="0"/>
    <n v="266"/>
    <n v="260"/>
    <n v="266"/>
    <n v="260"/>
    <n v="13"/>
    <n v="7"/>
    <n v="13"/>
    <n v="7"/>
    <n v="3"/>
    <n v="4"/>
    <n v="3"/>
    <n v="4"/>
    <n v="282"/>
    <n v="271"/>
    <n v="282"/>
    <n v="271"/>
    <n v="6.61"/>
    <n v="6.7"/>
    <n v="1758.26"/>
    <n v="1742"/>
    <n v="16.54"/>
    <n v="20.93"/>
    <n v="215.01999999999998"/>
    <n v="146.51"/>
    <n v="7.17"/>
    <n v="6.96"/>
    <n v="21.509999999999998"/>
    <n v="27.84"/>
    <n v="7.0737234042553192"/>
    <n v="7.0714022140221395"/>
    <n v="1994.79"/>
    <n v="1916.35"/>
    <n v="137.4"/>
    <n v="135.1"/>
    <n v="36548.400000000001"/>
    <n v="35126"/>
    <n v="111.62"/>
    <n v="76"/>
    <n v="1451.06"/>
    <n v="532"/>
    <n v="82.33"/>
    <n v="88.5"/>
    <n v="246.99"/>
    <n v="354"/>
    <n v="135.62570921985815"/>
    <n v="132.88560885608857"/>
    <n v="38246.449999999997"/>
    <n v="36012"/>
    <n v="282"/>
    <n v="271"/>
    <n v="282"/>
    <n v="271"/>
    <n v="7.0737234042553192"/>
    <n v="7.0714022140221395"/>
    <n v="1994.79"/>
    <n v="1916.35"/>
    <n v="135.62570921985815"/>
    <n v="132.88560885608857"/>
    <n v="38246.449999999997"/>
    <n v="36012"/>
    <n v="88"/>
    <n v="77"/>
    <n v="88"/>
    <n v="77"/>
    <n v="23"/>
    <n v="14"/>
    <n v="23"/>
    <n v="14"/>
    <n v="6"/>
    <n v="13"/>
    <n v="6"/>
    <n v="0"/>
    <n v="117"/>
    <n v="104"/>
    <n v="117"/>
    <n v="104"/>
    <n v="3.99"/>
    <n v="4.34"/>
    <n v="351.12"/>
    <n v="334.18"/>
    <n v="4.24"/>
    <n v="3.63"/>
    <n v="97.52000000000001"/>
    <n v="50.82"/>
    <n v="4.07"/>
    <n v="0"/>
    <n v="24.42"/>
    <n v="0"/>
    <n v="4.0432478632478634"/>
    <n v="3.7019230769230771"/>
    <n v="473.06"/>
    <n v="385"/>
    <n v="102.9"/>
    <n v="96.98"/>
    <n v="9055.2000000000007"/>
    <n v="7467.46"/>
    <n v="90.75"/>
    <n v="80.19"/>
    <n v="2087.25"/>
    <n v="1122.6599999999999"/>
    <n v="99.84"/>
    <n v="0"/>
    <n v="599.04"/>
    <n v="0"/>
    <n v="100.3546153846154"/>
    <n v="82.59730769230768"/>
    <n v="11741.490000000002"/>
    <n v="8590.119999999999"/>
    <n v="1"/>
    <n v="0"/>
    <n v="1"/>
    <n v="0"/>
    <n v="8.33"/>
    <n v="0"/>
    <n v="8.33"/>
    <n v="0"/>
    <n v="95"/>
    <n v="0"/>
    <n v="95"/>
    <n v="0"/>
    <n v="354"/>
    <n v="337"/>
    <n v="354"/>
    <n v="337"/>
    <n v="2109.38"/>
    <n v="2076.1799999999998"/>
    <n v="45603.600000000006"/>
    <n v="42593.46"/>
    <n v="36"/>
    <n v="21"/>
    <n v="36"/>
    <n v="21"/>
    <n v="312.53999999999996"/>
    <n v="197.32999999999998"/>
    <n v="3538.31"/>
    <n v="1654.6599999999999"/>
    <n v="390"/>
    <n v="358"/>
    <n v="390"/>
    <n v="358"/>
    <n v="2421.92"/>
    <n v="2273.5099999999998"/>
    <n v="49141.91"/>
    <n v="44248.119999999995"/>
    <n v="9"/>
    <n v="17"/>
    <n v="9"/>
    <n v="4"/>
    <n v="45.93"/>
    <n v="27.84"/>
    <n v="846.03"/>
    <n v="354"/>
    <n v="2476.1799999999998"/>
    <n v="2301.35"/>
    <n v="50082.94"/>
    <n v="44602.119999999995"/>
  </r>
  <r>
    <x v="1"/>
    <s v="Pulaski Technical College"/>
    <m/>
    <n v="107664"/>
    <x v="5"/>
    <n v="711"/>
    <n v="1134"/>
    <n v="73"/>
    <n v="172"/>
    <n v="638"/>
    <n v="962"/>
    <n v="60"/>
    <n v="638"/>
    <n v="962"/>
    <n v="638"/>
    <n v="962"/>
    <n v="5"/>
    <n v="0"/>
    <n v="5"/>
    <n v="0"/>
    <n v="3"/>
    <n v="0"/>
    <n v="3"/>
    <n v="0"/>
    <n v="0"/>
    <n v="0"/>
    <n v="0"/>
    <n v="0"/>
    <n v="8"/>
    <n v="0"/>
    <n v="8"/>
    <n v="0"/>
    <n v="6.12"/>
    <n v="0"/>
    <n v="30.6"/>
    <n v="0"/>
    <n v="5.36"/>
    <n v="0"/>
    <n v="16.080000000000002"/>
    <n v="0"/>
    <n v="0"/>
    <n v="0"/>
    <n v="0"/>
    <n v="0"/>
    <n v="5.8350000000000009"/>
    <n v="0"/>
    <n v="46.680000000000007"/>
    <n v="0"/>
    <n v="60.4"/>
    <n v="0"/>
    <n v="302"/>
    <n v="0"/>
    <n v="60"/>
    <n v="0"/>
    <n v="180"/>
    <n v="0"/>
    <n v="0"/>
    <n v="0"/>
    <n v="0"/>
    <n v="0"/>
    <n v="60.25"/>
    <n v="0"/>
    <n v="482"/>
    <n v="0"/>
    <n v="269"/>
    <n v="387"/>
    <n v="269"/>
    <n v="387"/>
    <n v="115"/>
    <n v="195"/>
    <n v="115"/>
    <n v="195"/>
    <n v="0"/>
    <n v="0"/>
    <n v="0"/>
    <n v="0"/>
    <n v="384"/>
    <n v="582"/>
    <n v="384"/>
    <n v="582"/>
    <n v="5.49"/>
    <n v="4.4400000000000004"/>
    <n v="1476.81"/>
    <n v="1718.2800000000002"/>
    <n v="6.29"/>
    <n v="5.39"/>
    <n v="723.35"/>
    <n v="1051.05"/>
    <n v="0"/>
    <n v="0"/>
    <n v="0"/>
    <n v="0"/>
    <n v="5.7295833333333333"/>
    <n v="4.7582989690721647"/>
    <n v="2200.16"/>
    <n v="2769.33"/>
    <n v="77.48"/>
    <n v="80.89"/>
    <n v="20842.120000000003"/>
    <n v="31304.43"/>
    <n v="73.13"/>
    <n v="75.989999999999995"/>
    <n v="8409.9499999999989"/>
    <n v="14818.05"/>
    <n v="0"/>
    <n v="0"/>
    <n v="0"/>
    <n v="0"/>
    <n v="76.177265625000004"/>
    <n v="79.248247422680407"/>
    <n v="29252.07"/>
    <n v="46122.479999999996"/>
    <n v="392"/>
    <n v="582"/>
    <n v="392"/>
    <n v="582"/>
    <n v="5.7317346938775504"/>
    <n v="4.7582989690721647"/>
    <n v="2246.8399999999997"/>
    <n v="2769.33"/>
    <n v="75.852219387755099"/>
    <n v="79.248247422680407"/>
    <n v="29734.07"/>
    <n v="46122.479999999996"/>
    <n v="132"/>
    <n v="213"/>
    <n v="132"/>
    <n v="213"/>
    <n v="110"/>
    <n v="157"/>
    <n v="110"/>
    <n v="157"/>
    <n v="0"/>
    <n v="0"/>
    <n v="0"/>
    <n v="0"/>
    <n v="242"/>
    <n v="370"/>
    <n v="242"/>
    <n v="370"/>
    <n v="5.1100000000000003"/>
    <n v="2.63"/>
    <n v="674.5200000000001"/>
    <n v="560.18999999999994"/>
    <n v="5.26"/>
    <n v="4.55"/>
    <n v="578.6"/>
    <n v="714.35"/>
    <n v="0"/>
    <n v="0"/>
    <n v="0"/>
    <n v="0"/>
    <n v="5.1781818181818187"/>
    <n v="3.4447027027027026"/>
    <n v="1253.1200000000001"/>
    <n v="1274.54"/>
    <n v="68.23"/>
    <n v="66.59"/>
    <n v="9006.36"/>
    <n v="14183.67"/>
    <n v="57.17"/>
    <n v="61.73"/>
    <n v="6288.7"/>
    <n v="9691.6099999999988"/>
    <n v="0"/>
    <n v="0"/>
    <n v="0"/>
    <n v="0"/>
    <n v="63.20272727272728"/>
    <n v="64.527783783783775"/>
    <n v="15295.060000000001"/>
    <n v="23875.279999999995"/>
    <n v="4"/>
    <n v="10"/>
    <n v="4"/>
    <n v="10"/>
    <n v="2.69"/>
    <n v="2.88"/>
    <n v="10.76"/>
    <n v="28.799999999999997"/>
    <n v="63"/>
    <n v="54.7"/>
    <n v="252"/>
    <n v="547"/>
    <n v="406"/>
    <n v="600"/>
    <n v="406"/>
    <n v="600"/>
    <n v="2181.9299999999998"/>
    <n v="2278.4700000000003"/>
    <n v="30150.480000000003"/>
    <n v="45488.1"/>
    <n v="228"/>
    <n v="352"/>
    <n v="228"/>
    <n v="352"/>
    <n v="1318.0300000000002"/>
    <n v="1765.4"/>
    <n v="14878.649999999998"/>
    <n v="24509.659999999996"/>
    <n v="634"/>
    <n v="952"/>
    <n v="634"/>
    <n v="952"/>
    <n v="3499.96"/>
    <n v="4043.8700000000003"/>
    <n v="45029.130000000005"/>
    <n v="69997.759999999995"/>
    <n v="0"/>
    <n v="0"/>
    <n v="0"/>
    <n v="0"/>
    <s v=""/>
    <s v=""/>
    <s v=""/>
    <s v=""/>
    <n v="3510.7200000000003"/>
    <n v="4072.67"/>
    <n v="45281.130000000005"/>
    <n v="70544.759999999995"/>
  </r>
  <r>
    <x v="1"/>
    <s v="Arkansas State University-Beebe"/>
    <m/>
    <n v="106449"/>
    <x v="6"/>
    <n v="576"/>
    <n v="571"/>
    <n v="24"/>
    <n v="47"/>
    <n v="552"/>
    <n v="524"/>
    <n v="60"/>
    <n v="552"/>
    <n v="524"/>
    <n v="552"/>
    <n v="463"/>
    <n v="60"/>
    <n v="95"/>
    <n v="60"/>
    <n v="95"/>
    <n v="5"/>
    <n v="1"/>
    <n v="5"/>
    <n v="1"/>
    <n v="10"/>
    <n v="0"/>
    <n v="10"/>
    <n v="0"/>
    <n v="75"/>
    <n v="96"/>
    <n v="75"/>
    <n v="96"/>
    <n v="3.94"/>
    <n v="4.24"/>
    <n v="236.4"/>
    <n v="402.8"/>
    <n v="6.28"/>
    <n v="5.33"/>
    <n v="31.400000000000002"/>
    <n v="5.33"/>
    <n v="4.88"/>
    <n v="0"/>
    <n v="48.8"/>
    <n v="0"/>
    <n v="4.2213333333333338"/>
    <n v="4.2513541666666663"/>
    <n v="316.60000000000002"/>
    <n v="408.13"/>
    <n v="72.45"/>
    <n v="74.97"/>
    <n v="4347"/>
    <n v="7122.15"/>
    <n v="56.8"/>
    <n v="58"/>
    <n v="284"/>
    <n v="58"/>
    <n v="60"/>
    <n v="0"/>
    <n v="600"/>
    <n v="0"/>
    <n v="69.74666666666667"/>
    <n v="74.793229166666663"/>
    <n v="5231"/>
    <n v="7180.15"/>
    <n v="287"/>
    <n v="229"/>
    <n v="287"/>
    <n v="229"/>
    <n v="49"/>
    <n v="50"/>
    <n v="49"/>
    <n v="50"/>
    <n v="2"/>
    <n v="2"/>
    <n v="2"/>
    <n v="2"/>
    <n v="338"/>
    <n v="281"/>
    <n v="338"/>
    <n v="281"/>
    <n v="4.5199999999999996"/>
    <n v="4.6399999999999997"/>
    <n v="1297.2399999999998"/>
    <n v="1062.56"/>
    <n v="8.77"/>
    <n v="5.86"/>
    <n v="429.72999999999996"/>
    <n v="293"/>
    <n v="3.79"/>
    <n v="10.5"/>
    <n v="7.58"/>
    <n v="21"/>
    <n v="5.1318047337278099"/>
    <n v="4.8987900355871883"/>
    <n v="1734.5499999999997"/>
    <n v="1376.56"/>
    <n v="73.78"/>
    <n v="73.930000000000007"/>
    <n v="21174.86"/>
    <n v="16929.97"/>
    <n v="73.06"/>
    <n v="72.680000000000007"/>
    <n v="3579.94"/>
    <n v="3634.0000000000005"/>
    <n v="88"/>
    <n v="72.5"/>
    <n v="176"/>
    <n v="145"/>
    <n v="73.759763313609469"/>
    <n v="73.697402135231314"/>
    <n v="24930.799999999999"/>
    <n v="20708.97"/>
    <n v="413"/>
    <n v="377"/>
    <n v="413"/>
    <n v="377"/>
    <n v="4.9664648910411611"/>
    <n v="4.7339257294429711"/>
    <n v="2051.1499999999996"/>
    <n v="1784.69"/>
    <n v="73.030992736077479"/>
    <n v="73.976445623342187"/>
    <n v="30161.8"/>
    <n v="27889.120000000003"/>
    <n v="48"/>
    <n v="47"/>
    <n v="48"/>
    <n v="47"/>
    <n v="34"/>
    <n v="39"/>
    <n v="34"/>
    <n v="39"/>
    <n v="57"/>
    <n v="61"/>
    <n v="57"/>
    <n v="0"/>
    <n v="139"/>
    <n v="147"/>
    <n v="139"/>
    <n v="147"/>
    <n v="3.63"/>
    <n v="3.29"/>
    <n v="174.24"/>
    <n v="154.63"/>
    <n v="4.6500000000000004"/>
    <n v="4.93"/>
    <n v="158.10000000000002"/>
    <n v="192.26999999999998"/>
    <n v="4.59"/>
    <n v="0"/>
    <n v="261.63"/>
    <n v="0"/>
    <n v="4.2731654676258994"/>
    <n v="2.3598639455782311"/>
    <n v="593.97"/>
    <n v="346.9"/>
    <n v="63.5"/>
    <n v="55.53"/>
    <n v="3048"/>
    <n v="2609.91"/>
    <n v="53.78"/>
    <n v="52.38"/>
    <n v="1828.52"/>
    <n v="2042.8200000000002"/>
    <n v="55.15"/>
    <n v="0"/>
    <n v="3143.5499999999997"/>
    <n v="0"/>
    <n v="57.698345323741002"/>
    <n v="31.651224489795915"/>
    <n v="8020.0699999999988"/>
    <n v="4652.7299999999996"/>
    <n v="0"/>
    <n v="0"/>
    <n v="0"/>
    <n v="0"/>
    <n v="0"/>
    <n v="0"/>
    <n v="0"/>
    <n v="0"/>
    <n v="0"/>
    <n v="0"/>
    <n v="0"/>
    <n v="0"/>
    <n v="395"/>
    <n v="371"/>
    <n v="395"/>
    <n v="371"/>
    <n v="1707.8799999999999"/>
    <n v="1619.9899999999998"/>
    <n v="28569.86"/>
    <n v="26662.030000000002"/>
    <n v="88"/>
    <n v="90"/>
    <n v="88"/>
    <n v="90"/>
    <n v="619.23"/>
    <n v="490.59999999999997"/>
    <n v="5692.46"/>
    <n v="5734.8200000000006"/>
    <n v="483"/>
    <n v="461"/>
    <n v="483"/>
    <n v="461"/>
    <n v="2327.1099999999997"/>
    <n v="2110.5899999999997"/>
    <n v="34262.32"/>
    <n v="32396.850000000002"/>
    <n v="69"/>
    <n v="63"/>
    <n v="69"/>
    <n v="2"/>
    <n v="318.01"/>
    <n v="21"/>
    <n v="3919.5499999999997"/>
    <n v="145"/>
    <n v="2645.12"/>
    <n v="2131.59"/>
    <n v="38181.869999999995"/>
    <n v="32541.850000000002"/>
  </r>
  <r>
    <x v="1"/>
    <s v="Northwest Arkansas Community College "/>
    <s v="Met the criteria for Two-Year 1 in 2009-10 and 2010-11."/>
    <n v="367459"/>
    <x v="6"/>
    <n v="503"/>
    <n v="578"/>
    <n v="17"/>
    <n v="23"/>
    <n v="486"/>
    <n v="555"/>
    <n v="60"/>
    <n v="486"/>
    <n v="555"/>
    <n v="486"/>
    <n v="546"/>
    <n v="1"/>
    <n v="4"/>
    <n v="1"/>
    <n v="4"/>
    <n v="48"/>
    <n v="62"/>
    <n v="48"/>
    <n v="62"/>
    <n v="0"/>
    <n v="0"/>
    <n v="0"/>
    <n v="0"/>
    <n v="49"/>
    <n v="66"/>
    <n v="49"/>
    <n v="66"/>
    <n v="8.92"/>
    <n v="4.29"/>
    <n v="8.92"/>
    <n v="17.16"/>
    <n v="5.01"/>
    <n v="4.95"/>
    <n v="240.48"/>
    <n v="306.90000000000003"/>
    <n v="0"/>
    <n v="0"/>
    <n v="0"/>
    <n v="0"/>
    <n v="5.0897959183673462"/>
    <n v="4.910000000000001"/>
    <n v="249.39999999999998"/>
    <n v="324.06000000000006"/>
    <n v="99"/>
    <n v="64.75"/>
    <n v="99"/>
    <n v="259"/>
    <n v="66.959999999999994"/>
    <n v="66.349999999999994"/>
    <n v="3214.08"/>
    <n v="4113.7"/>
    <n v="0"/>
    <n v="0"/>
    <n v="0"/>
    <n v="0"/>
    <n v="67.613877551020408"/>
    <n v="66.2530303030303"/>
    <n v="3313.08"/>
    <n v="4372.7"/>
    <n v="117"/>
    <n v="118"/>
    <n v="117"/>
    <n v="118"/>
    <n v="165"/>
    <n v="181"/>
    <n v="165"/>
    <n v="181"/>
    <n v="0"/>
    <n v="0"/>
    <n v="0"/>
    <n v="0"/>
    <n v="282"/>
    <n v="299"/>
    <n v="282"/>
    <n v="299"/>
    <n v="4.83"/>
    <n v="4.4000000000000004"/>
    <n v="565.11"/>
    <n v="519.20000000000005"/>
    <n v="7.28"/>
    <n v="7.54"/>
    <n v="1201.2"/>
    <n v="1364.74"/>
    <n v="0"/>
    <n v="0"/>
    <n v="0"/>
    <n v="0"/>
    <n v="6.2635106382978725"/>
    <n v="6.3008026755852846"/>
    <n v="1766.31"/>
    <n v="1883.94"/>
    <n v="76.290000000000006"/>
    <n v="72.95"/>
    <n v="8925.93"/>
    <n v="8608.1"/>
    <n v="67.78"/>
    <n v="71.03"/>
    <n v="11183.7"/>
    <n v="12856.43"/>
    <n v="0"/>
    <n v="0"/>
    <n v="0"/>
    <n v="0"/>
    <n v="71.310744680851073"/>
    <n v="71.787725752508351"/>
    <n v="20109.63"/>
    <n v="21464.529999999995"/>
    <n v="331"/>
    <n v="365"/>
    <n v="331"/>
    <n v="365"/>
    <n v="6.0897583081570996"/>
    <n v="6.0493150684931507"/>
    <n v="2015.71"/>
    <n v="2208"/>
    <n v="70.763474320241684"/>
    <n v="70.786931506849299"/>
    <n v="23422.71"/>
    <n v="25837.229999999996"/>
    <n v="64"/>
    <n v="76"/>
    <n v="64"/>
    <n v="76"/>
    <n v="86"/>
    <n v="105"/>
    <n v="86"/>
    <n v="105"/>
    <n v="5"/>
    <n v="9"/>
    <n v="5"/>
    <n v="0"/>
    <n v="155"/>
    <n v="190"/>
    <n v="155"/>
    <n v="190"/>
    <n v="3.2"/>
    <n v="2.67"/>
    <n v="204.8"/>
    <n v="202.92"/>
    <n v="4.6500000000000004"/>
    <n v="3.87"/>
    <n v="399.90000000000003"/>
    <n v="406.35"/>
    <n v="3.6"/>
    <n v="0"/>
    <n v="18"/>
    <n v="0"/>
    <n v="4.0174193548387098"/>
    <n v="3.2066842105263156"/>
    <n v="622.70000000000005"/>
    <n v="609.27"/>
    <n v="61.2"/>
    <n v="55.62"/>
    <n v="3916.8"/>
    <n v="4227.12"/>
    <n v="53.55"/>
    <n v="54.85"/>
    <n v="4605.3"/>
    <n v="5759.25"/>
    <n v="54.52"/>
    <n v="0"/>
    <n v="272.60000000000002"/>
    <n v="0"/>
    <n v="56.74"/>
    <n v="52.559842105263151"/>
    <n v="8794.7000000000007"/>
    <n v="9986.369999999999"/>
    <n v="0"/>
    <n v="0"/>
    <n v="0"/>
    <n v="0"/>
    <n v="0"/>
    <n v="0"/>
    <n v="0"/>
    <n v="0"/>
    <n v="0"/>
    <n v="0"/>
    <n v="0"/>
    <n v="0"/>
    <n v="182"/>
    <n v="198"/>
    <n v="182"/>
    <n v="198"/>
    <n v="778.82999999999993"/>
    <n v="739.28"/>
    <n v="12941.73"/>
    <n v="13094.220000000001"/>
    <n v="299"/>
    <n v="348"/>
    <n v="299"/>
    <n v="348"/>
    <n v="1841.5800000000002"/>
    <n v="2077.9900000000002"/>
    <n v="19003.080000000002"/>
    <n v="22729.38"/>
    <n v="481"/>
    <n v="546"/>
    <n v="481"/>
    <n v="546"/>
    <n v="2620.41"/>
    <n v="2817.2700000000004"/>
    <n v="31944.81"/>
    <n v="35823.600000000006"/>
    <n v="5"/>
    <n v="9"/>
    <n v="5"/>
    <n v="0"/>
    <n v="18"/>
    <n v="0"/>
    <n v="272.60000000000002"/>
    <s v=""/>
    <n v="2638.41"/>
    <n v="2817.27"/>
    <n v="32217.41"/>
    <n v="35823.599999999991"/>
  </r>
  <r>
    <x v="1"/>
    <s v="Arkansas Northeastern College"/>
    <m/>
    <n v="107327"/>
    <x v="7"/>
    <n v="194"/>
    <n v="198"/>
    <n v="0"/>
    <n v="1"/>
    <n v="194"/>
    <n v="197"/>
    <n v="60"/>
    <n v="194"/>
    <n v="197"/>
    <n v="194"/>
    <n v="191"/>
    <n v="15"/>
    <n v="15"/>
    <n v="15"/>
    <n v="15"/>
    <n v="0"/>
    <n v="3"/>
    <n v="0"/>
    <n v="3"/>
    <n v="6"/>
    <n v="2"/>
    <n v="6"/>
    <n v="2"/>
    <n v="21"/>
    <n v="20"/>
    <n v="21"/>
    <n v="20"/>
    <n v="5.42"/>
    <n v="3.87"/>
    <n v="81.3"/>
    <n v="58.050000000000004"/>
    <n v="0"/>
    <n v="5.83"/>
    <n v="0"/>
    <n v="17.490000000000002"/>
    <n v="7.83"/>
    <n v="8.75"/>
    <n v="46.980000000000004"/>
    <n v="17.5"/>
    <n v="6.1085714285714285"/>
    <n v="4.6520000000000001"/>
    <n v="128.28"/>
    <n v="93.04"/>
    <n v="73.73"/>
    <n v="67.73"/>
    <n v="1105.95"/>
    <n v="1015.95"/>
    <n v="0"/>
    <n v="71.33"/>
    <n v="0"/>
    <n v="213.99"/>
    <n v="81.5"/>
    <n v="80.5"/>
    <n v="489"/>
    <n v="161"/>
    <n v="75.95"/>
    <n v="69.546999999999997"/>
    <n v="1594.95"/>
    <n v="1390.94"/>
    <n v="60"/>
    <n v="71"/>
    <n v="60"/>
    <n v="71"/>
    <n v="10"/>
    <n v="14"/>
    <n v="10"/>
    <n v="14"/>
    <n v="46"/>
    <n v="18"/>
    <n v="46"/>
    <n v="18"/>
    <n v="116"/>
    <n v="103"/>
    <n v="116"/>
    <n v="103"/>
    <n v="5.73"/>
    <n v="5.44"/>
    <n v="343.8"/>
    <n v="386.24"/>
    <n v="6.53"/>
    <n v="7.25"/>
    <n v="65.3"/>
    <n v="101.5"/>
    <n v="14.26"/>
    <n v="14.38"/>
    <n v="655.96"/>
    <n v="258.84000000000003"/>
    <n v="9.1815517241379307"/>
    <n v="7.2483495145631069"/>
    <n v="1065.06"/>
    <n v="746.58"/>
    <n v="72.97"/>
    <n v="77.150000000000006"/>
    <n v="4378.2"/>
    <n v="5477.6500000000005"/>
    <n v="67.3"/>
    <n v="69.709999999999994"/>
    <n v="673"/>
    <n v="975.93999999999994"/>
    <n v="59.61"/>
    <n v="79.61"/>
    <n v="2742.06"/>
    <n v="1432.98"/>
    <n v="67.183275862068967"/>
    <n v="76.568640776699027"/>
    <n v="7793.26"/>
    <n v="7886.57"/>
    <n v="137"/>
    <n v="123"/>
    <n v="137"/>
    <n v="123"/>
    <n v="8.7105109489051085"/>
    <n v="6.8261788617886179"/>
    <n v="1193.3399999999999"/>
    <n v="839.62"/>
    <n v="68.527080291970805"/>
    <n v="75.426910569105686"/>
    <n v="9388.2100000000009"/>
    <n v="9277.51"/>
    <n v="19"/>
    <n v="36"/>
    <n v="19"/>
    <n v="36"/>
    <n v="33"/>
    <n v="32"/>
    <n v="33"/>
    <n v="32"/>
    <n v="5"/>
    <n v="6"/>
    <n v="5"/>
    <n v="0"/>
    <n v="57"/>
    <n v="74"/>
    <n v="57"/>
    <n v="74"/>
    <n v="4.6100000000000003"/>
    <n v="4.25"/>
    <n v="87.59"/>
    <n v="153"/>
    <n v="5.24"/>
    <n v="7.39"/>
    <n v="172.92000000000002"/>
    <n v="236.48"/>
    <n v="4.96"/>
    <n v="0"/>
    <n v="24.8"/>
    <n v="0"/>
    <n v="5.0054385964912278"/>
    <n v="5.2632432432432434"/>
    <n v="285.31"/>
    <n v="389.48"/>
    <n v="66.55"/>
    <n v="55.59"/>
    <n v="1264.45"/>
    <n v="2001.2400000000002"/>
    <n v="57.33"/>
    <n v="52.36"/>
    <n v="1891.8899999999999"/>
    <n v="1675.52"/>
    <n v="59.32"/>
    <n v="0"/>
    <n v="296.60000000000002"/>
    <n v="0"/>
    <n v="60.577894736842104"/>
    <n v="49.685945945945946"/>
    <n v="3452.94"/>
    <n v="3676.76"/>
    <n v="0"/>
    <n v="0"/>
    <n v="0"/>
    <n v="0"/>
    <n v="0"/>
    <n v="0"/>
    <n v="0"/>
    <n v="0"/>
    <n v="0"/>
    <n v="0"/>
    <n v="0"/>
    <n v="0"/>
    <n v="94"/>
    <n v="122"/>
    <n v="94"/>
    <n v="122"/>
    <n v="512.69000000000005"/>
    <n v="597.29"/>
    <n v="6748.5999999999995"/>
    <n v="8494.84"/>
    <n v="43"/>
    <n v="49"/>
    <n v="43"/>
    <n v="49"/>
    <n v="238.22000000000003"/>
    <n v="355.47"/>
    <n v="2564.89"/>
    <n v="2865.45"/>
    <n v="137"/>
    <n v="171"/>
    <n v="137"/>
    <n v="171"/>
    <n v="750.91000000000008"/>
    <n v="952.76"/>
    <n v="9313.49"/>
    <n v="11360.29"/>
    <n v="57"/>
    <n v="26"/>
    <n v="57"/>
    <n v="20"/>
    <n v="727.74"/>
    <n v="276.34000000000003"/>
    <n v="3527.66"/>
    <n v="1593.98"/>
    <n v="1478.6499999999999"/>
    <n v="1229.0999999999999"/>
    <n v="12841.150000000001"/>
    <n v="12954.27"/>
  </r>
  <r>
    <x v="1"/>
    <s v="Arkansas State University Mountain Home"/>
    <m/>
    <n v="420538"/>
    <x v="7"/>
    <n v="159"/>
    <n v="170"/>
    <n v="5"/>
    <n v="5"/>
    <n v="154"/>
    <n v="165"/>
    <n v="60"/>
    <n v="154"/>
    <n v="165"/>
    <n v="154"/>
    <n v="112"/>
    <n v="2"/>
    <n v="1"/>
    <n v="2"/>
    <n v="1"/>
    <n v="1"/>
    <n v="1"/>
    <n v="1"/>
    <n v="1"/>
    <n v="0"/>
    <n v="0"/>
    <n v="0"/>
    <n v="0"/>
    <n v="3"/>
    <n v="2"/>
    <n v="3"/>
    <n v="2"/>
    <n v="1.54"/>
    <n v="3"/>
    <n v="3.08"/>
    <n v="3"/>
    <n v="13.33"/>
    <n v="7"/>
    <n v="13.33"/>
    <n v="7"/>
    <n v="0"/>
    <n v="0"/>
    <n v="0"/>
    <n v="0"/>
    <n v="5.47"/>
    <n v="5"/>
    <n v="16.41"/>
    <n v="10"/>
    <n v="60.5"/>
    <n v="114"/>
    <n v="121"/>
    <n v="114"/>
    <n v="80"/>
    <n v="61"/>
    <n v="80"/>
    <n v="61"/>
    <n v="0"/>
    <n v="0"/>
    <n v="0"/>
    <n v="0"/>
    <n v="67"/>
    <n v="87.5"/>
    <n v="201"/>
    <n v="175"/>
    <n v="68"/>
    <n v="67"/>
    <n v="68"/>
    <n v="67"/>
    <n v="8"/>
    <n v="18"/>
    <n v="8"/>
    <n v="18"/>
    <n v="0"/>
    <n v="0"/>
    <n v="0"/>
    <n v="0"/>
    <n v="76"/>
    <n v="85"/>
    <n v="76"/>
    <n v="85"/>
    <n v="4.1100000000000003"/>
    <n v="4.57"/>
    <n v="279.48"/>
    <n v="306.19"/>
    <n v="6.14"/>
    <n v="6.85"/>
    <n v="49.12"/>
    <n v="123.3"/>
    <n v="0"/>
    <n v="0"/>
    <n v="0"/>
    <n v="0"/>
    <n v="4.3236842105263165"/>
    <n v="5.0528235294117652"/>
    <n v="328.6"/>
    <n v="429.49000000000007"/>
    <n v="66.94"/>
    <n v="69.819999999999993"/>
    <n v="4551.92"/>
    <n v="4677.9399999999996"/>
    <n v="68.38"/>
    <n v="69.67"/>
    <n v="547.04"/>
    <n v="1254.06"/>
    <n v="0"/>
    <n v="0"/>
    <n v="0"/>
    <n v="0"/>
    <n v="67.091578947368419"/>
    <n v="69.788235294117641"/>
    <n v="5098.96"/>
    <n v="5931.9999999999991"/>
    <n v="79"/>
    <n v="87"/>
    <n v="79"/>
    <n v="87"/>
    <n v="4.3672151898734182"/>
    <n v="5.0516091954022997"/>
    <n v="345.01000000000005"/>
    <n v="439.49000000000007"/>
    <n v="67.088101265822786"/>
    <n v="70.195402298850567"/>
    <n v="5299.96"/>
    <n v="6106.9999999999991"/>
    <n v="48"/>
    <n v="53"/>
    <n v="48"/>
    <n v="0"/>
    <n v="27"/>
    <n v="25"/>
    <n v="27"/>
    <n v="25"/>
    <n v="0"/>
    <n v="0"/>
    <n v="0"/>
    <n v="0"/>
    <n v="75"/>
    <n v="78"/>
    <n v="75"/>
    <n v="78"/>
    <n v="2.83"/>
    <n v="2.41"/>
    <n v="135.84"/>
    <n v="127.73"/>
    <n v="5.04"/>
    <n v="3.78"/>
    <n v="136.08000000000001"/>
    <n v="94.5"/>
    <n v="0"/>
    <n v="0"/>
    <n v="0"/>
    <n v="0"/>
    <n v="3.6256000000000004"/>
    <n v="2.8491025641025645"/>
    <n v="271.92"/>
    <n v="222.23000000000002"/>
    <n v="53.16"/>
    <m/>
    <n v="2551.6799999999998"/>
    <n v="0"/>
    <n v="45.63"/>
    <n v="119.04"/>
    <n v="1232.01"/>
    <n v="2976"/>
    <n v="0"/>
    <n v="0"/>
    <n v="0"/>
    <n v="0"/>
    <n v="50.449199999999998"/>
    <n v="38.153846153846153"/>
    <n v="3783.6899999999996"/>
    <n v="2976"/>
    <n v="0"/>
    <n v="0"/>
    <n v="0"/>
    <n v="0"/>
    <n v="0"/>
    <n v="0"/>
    <n v="0"/>
    <n v="0"/>
    <n v="0"/>
    <n v="0"/>
    <n v="0"/>
    <n v="0"/>
    <n v="118"/>
    <n v="121"/>
    <n v="118"/>
    <n v="68"/>
    <n v="418.4"/>
    <n v="436.92"/>
    <n v="7224.6"/>
    <n v="4791.9399999999996"/>
    <n v="36"/>
    <n v="44"/>
    <n v="36"/>
    <n v="44"/>
    <n v="198.53"/>
    <n v="224.8"/>
    <n v="1859.05"/>
    <n v="4291.0599999999995"/>
    <n v="154"/>
    <n v="165"/>
    <n v="154"/>
    <n v="112"/>
    <n v="616.92999999999995"/>
    <n v="661.72"/>
    <n v="9083.65"/>
    <n v="9083"/>
    <n v="0"/>
    <n v="0"/>
    <n v="0"/>
    <n v="0"/>
    <s v=""/>
    <s v=""/>
    <s v=""/>
    <s v=""/>
    <n v="616.93000000000006"/>
    <n v="661.72"/>
    <n v="9083.65"/>
    <n v="9083"/>
  </r>
  <r>
    <x v="1"/>
    <s v="Arkansas State University-Newport"/>
    <m/>
    <n v="440402"/>
    <x v="7"/>
    <n v="101"/>
    <n v="107"/>
    <n v="2"/>
    <n v="0"/>
    <n v="99"/>
    <n v="107"/>
    <n v="60"/>
    <n v="99"/>
    <n v="107"/>
    <n v="99"/>
    <n v="103"/>
    <n v="2"/>
    <n v="3"/>
    <n v="2"/>
    <n v="3"/>
    <n v="10"/>
    <n v="8"/>
    <n v="10"/>
    <n v="8"/>
    <n v="0"/>
    <n v="0"/>
    <n v="0"/>
    <n v="0"/>
    <n v="12"/>
    <n v="11"/>
    <n v="12"/>
    <n v="11"/>
    <n v="6"/>
    <n v="4.8099999999999996"/>
    <n v="12"/>
    <n v="14.43"/>
    <n v="4.63"/>
    <n v="5.73"/>
    <n v="46.3"/>
    <n v="45.84"/>
    <n v="0"/>
    <n v="0"/>
    <n v="0"/>
    <n v="0"/>
    <n v="4.8583333333333334"/>
    <n v="5.4790909090909095"/>
    <n v="58.3"/>
    <n v="60.27"/>
    <n v="75"/>
    <n v="47.67"/>
    <n v="150"/>
    <n v="143.01"/>
    <n v="68.5"/>
    <n v="89.38"/>
    <n v="685"/>
    <n v="715.04"/>
    <n v="0"/>
    <n v="0"/>
    <n v="0"/>
    <n v="0"/>
    <n v="69.583333333333329"/>
    <n v="78.00454545454545"/>
    <n v="835"/>
    <n v="858.05"/>
    <n v="51"/>
    <n v="57"/>
    <n v="51"/>
    <n v="57"/>
    <n v="23"/>
    <n v="35"/>
    <n v="23"/>
    <n v="35"/>
    <n v="0"/>
    <n v="0"/>
    <n v="0"/>
    <n v="0"/>
    <n v="74"/>
    <n v="92"/>
    <n v="74"/>
    <n v="92"/>
    <n v="3.35"/>
    <n v="2.77"/>
    <n v="170.85"/>
    <n v="157.89000000000001"/>
    <n v="5.49"/>
    <n v="3.1"/>
    <n v="126.27000000000001"/>
    <n v="108.5"/>
    <n v="0"/>
    <n v="0"/>
    <n v="0"/>
    <n v="0"/>
    <n v="4.015135135135135"/>
    <n v="2.8955434782608696"/>
    <n v="297.12"/>
    <n v="266.39"/>
    <n v="60.78"/>
    <n v="56.21"/>
    <n v="3099.78"/>
    <n v="3203.9700000000003"/>
    <n v="67.83"/>
    <n v="52.49"/>
    <n v="1560.09"/>
    <n v="1837.15"/>
    <n v="0"/>
    <n v="0"/>
    <n v="0"/>
    <n v="0"/>
    <n v="62.971216216216213"/>
    <n v="54.794782608695662"/>
    <n v="4659.87"/>
    <n v="5041.1200000000008"/>
    <n v="86"/>
    <n v="103"/>
    <n v="86"/>
    <n v="103"/>
    <n v="4.1327906976744186"/>
    <n v="3.1714563106796114"/>
    <n v="355.42"/>
    <n v="326.65999999999997"/>
    <n v="63.893837209302326"/>
    <n v="57.273495145631081"/>
    <n v="5494.87"/>
    <n v="5899.170000000001"/>
    <n v="9"/>
    <n v="4"/>
    <n v="9"/>
    <n v="0"/>
    <n v="3"/>
    <n v="0"/>
    <n v="3"/>
    <n v="0"/>
    <n v="1"/>
    <n v="0"/>
    <n v="1"/>
    <n v="0"/>
    <n v="13"/>
    <n v="4"/>
    <n v="13"/>
    <n v="0"/>
    <n v="2.36"/>
    <n v="7.83"/>
    <n v="21.24"/>
    <n v="31.32"/>
    <n v="2.39"/>
    <n v="0"/>
    <n v="7.17"/>
    <n v="0"/>
    <n v="9.42"/>
    <n v="0"/>
    <n v="9.42"/>
    <n v="0"/>
    <n v="2.9099999999999997"/>
    <n v="7.83"/>
    <n v="37.83"/>
    <n v="31.32"/>
    <n v="34.78"/>
    <m/>
    <n v="313.02"/>
    <n v="0"/>
    <n v="36"/>
    <n v="0"/>
    <n v="108"/>
    <n v="0"/>
    <n v="69"/>
    <n v="0"/>
    <n v="69"/>
    <n v="0"/>
    <n v="37.693846153846152"/>
    <n v="0"/>
    <n v="490.02"/>
    <n v="0"/>
    <n v="0"/>
    <n v="0"/>
    <n v="0"/>
    <n v="0"/>
    <n v="0"/>
    <n v="0"/>
    <n v="0"/>
    <n v="0"/>
    <n v="0"/>
    <n v="0"/>
    <n v="0"/>
    <n v="0"/>
    <n v="62"/>
    <n v="64"/>
    <n v="62"/>
    <n v="60"/>
    <n v="204.09"/>
    <n v="203.64000000000001"/>
    <n v="3562.8"/>
    <n v="3346.9800000000005"/>
    <n v="36"/>
    <n v="43"/>
    <n v="36"/>
    <n v="43"/>
    <n v="179.73999999999998"/>
    <n v="154.34"/>
    <n v="2353.09"/>
    <n v="2552.19"/>
    <n v="98"/>
    <n v="107"/>
    <n v="98"/>
    <n v="103"/>
    <n v="383.83"/>
    <n v="357.98"/>
    <n v="5915.89"/>
    <n v="5899.17"/>
    <n v="1"/>
    <n v="0"/>
    <n v="1"/>
    <n v="0"/>
    <n v="9.42"/>
    <s v=""/>
    <n v="69"/>
    <s v=""/>
    <n v="393.25"/>
    <n v="357.97999999999996"/>
    <n v="5984.8899999999994"/>
    <n v="5899.170000000001"/>
  </r>
  <r>
    <x v="1"/>
    <s v="Black River Technical College"/>
    <s v="Met the criteria for Two-Year 2 in 2010-11."/>
    <n v="106625"/>
    <x v="7"/>
    <n v="239"/>
    <n v="172"/>
    <n v="2"/>
    <n v="0"/>
    <n v="237"/>
    <n v="172"/>
    <n v="60"/>
    <n v="237"/>
    <n v="172"/>
    <n v="237"/>
    <n v="155"/>
    <n v="1"/>
    <n v="0"/>
    <n v="1"/>
    <n v="0"/>
    <n v="3"/>
    <n v="0"/>
    <n v="3"/>
    <n v="0"/>
    <n v="0"/>
    <n v="0"/>
    <n v="0"/>
    <n v="0"/>
    <n v="4"/>
    <n v="0"/>
    <n v="4"/>
    <n v="0"/>
    <n v="1.58"/>
    <n v="0"/>
    <n v="1.58"/>
    <n v="0"/>
    <n v="7.42"/>
    <n v="0"/>
    <n v="22.259999999999998"/>
    <n v="0"/>
    <n v="0"/>
    <n v="0"/>
    <n v="0"/>
    <n v="0"/>
    <n v="5.9599999999999991"/>
    <n v="0"/>
    <n v="23.839999999999996"/>
    <n v="0"/>
    <n v="67"/>
    <n v="0"/>
    <n v="67"/>
    <n v="0"/>
    <n v="73.67"/>
    <n v="0"/>
    <n v="221.01"/>
    <n v="0"/>
    <n v="0"/>
    <n v="0"/>
    <n v="0"/>
    <n v="0"/>
    <n v="72.002499999999998"/>
    <n v="0"/>
    <n v="288.01"/>
    <n v="0"/>
    <n v="125"/>
    <n v="69"/>
    <n v="125"/>
    <n v="69"/>
    <n v="34"/>
    <n v="38"/>
    <n v="34"/>
    <n v="38"/>
    <n v="0"/>
    <n v="0"/>
    <n v="0"/>
    <n v="0"/>
    <n v="159"/>
    <n v="107"/>
    <n v="159"/>
    <n v="107"/>
    <n v="6.77"/>
    <n v="5.19"/>
    <n v="846.25"/>
    <n v="358.11"/>
    <n v="10.199999999999999"/>
    <n v="7.65"/>
    <n v="346.79999999999995"/>
    <n v="290.7"/>
    <n v="0"/>
    <n v="0"/>
    <n v="0"/>
    <n v="0"/>
    <n v="7.5034591194968554"/>
    <n v="6.0636448598130839"/>
    <n v="1193.05"/>
    <n v="648.80999999999995"/>
    <n v="76.72"/>
    <n v="84.58"/>
    <n v="9590"/>
    <n v="5836.0199999999995"/>
    <n v="76.790000000000006"/>
    <n v="82.39"/>
    <n v="2610.86"/>
    <n v="3130.82"/>
    <n v="0"/>
    <n v="0"/>
    <n v="0"/>
    <n v="0"/>
    <n v="76.734968553459126"/>
    <n v="83.802242990654207"/>
    <n v="12200.86"/>
    <n v="8966.84"/>
    <n v="163"/>
    <n v="107"/>
    <n v="163"/>
    <n v="107"/>
    <n v="7.4655828220858886"/>
    <n v="6.0636448598130839"/>
    <n v="1216.8899999999999"/>
    <n v="648.80999999999995"/>
    <n v="76.618834355828227"/>
    <n v="83.802242990654207"/>
    <n v="12488.87"/>
    <n v="8966.84"/>
    <n v="32"/>
    <n v="33"/>
    <n v="32"/>
    <n v="33"/>
    <n v="14"/>
    <n v="15"/>
    <n v="14"/>
    <n v="15"/>
    <n v="28"/>
    <n v="17"/>
    <n v="28"/>
    <n v="0"/>
    <n v="74"/>
    <n v="65"/>
    <n v="74"/>
    <n v="65"/>
    <n v="4.0999999999999996"/>
    <n v="4.57"/>
    <n v="131.19999999999999"/>
    <n v="150.81"/>
    <n v="4.68"/>
    <n v="4.9800000000000004"/>
    <n v="65.52"/>
    <n v="74.7"/>
    <n v="6.08"/>
    <n v="0"/>
    <n v="170.24"/>
    <n v="0"/>
    <n v="4.9589189189189185"/>
    <n v="3.4693846153846151"/>
    <n v="366.96"/>
    <n v="225.51"/>
    <n v="66.56"/>
    <n v="60.63"/>
    <n v="2129.92"/>
    <n v="2000.7900000000002"/>
    <n v="47.93"/>
    <n v="66.92"/>
    <n v="671.02"/>
    <n v="1003.8000000000001"/>
    <n v="60.26"/>
    <n v="0"/>
    <n v="1687.28"/>
    <n v="0"/>
    <n v="60.651621621621622"/>
    <n v="46.22446153846154"/>
    <n v="4488.22"/>
    <n v="3004.59"/>
    <n v="0"/>
    <n v="0"/>
    <n v="0"/>
    <n v="0"/>
    <n v="0"/>
    <n v="0"/>
    <n v="0"/>
    <n v="0"/>
    <n v="0"/>
    <n v="0"/>
    <n v="0"/>
    <n v="0"/>
    <n v="158"/>
    <n v="102"/>
    <n v="158"/>
    <n v="102"/>
    <n v="979.03"/>
    <n v="508.92"/>
    <n v="11786.92"/>
    <n v="7836.8099999999995"/>
    <n v="51"/>
    <n v="53"/>
    <n v="51"/>
    <n v="53"/>
    <n v="434.57999999999993"/>
    <n v="365.4"/>
    <n v="3502.89"/>
    <n v="4134.62"/>
    <n v="209"/>
    <n v="155"/>
    <n v="209"/>
    <n v="155"/>
    <n v="1413.61"/>
    <n v="874.31999999999994"/>
    <n v="15289.81"/>
    <n v="11971.43"/>
    <n v="28"/>
    <n v="17"/>
    <n v="28"/>
    <n v="0"/>
    <n v="170.24"/>
    <n v="0"/>
    <n v="1687.28"/>
    <s v=""/>
    <n v="1583.85"/>
    <n v="874.31999999999994"/>
    <n v="16977.09"/>
    <n v="11971.43"/>
  </r>
  <r>
    <x v="1"/>
    <s v="Cossatot Community College of the University of Arkansas"/>
    <m/>
    <n v="106795"/>
    <x v="7"/>
    <n v="86"/>
    <n v="111"/>
    <n v="0"/>
    <n v="1"/>
    <n v="86"/>
    <n v="110"/>
    <n v="60"/>
    <n v="86"/>
    <n v="110"/>
    <n v="86"/>
    <n v="92"/>
    <n v="0"/>
    <n v="0"/>
    <n v="0"/>
    <n v="0"/>
    <n v="7"/>
    <n v="15"/>
    <n v="7"/>
    <n v="15"/>
    <n v="0"/>
    <n v="0"/>
    <n v="0"/>
    <n v="0"/>
    <n v="7"/>
    <n v="15"/>
    <n v="7"/>
    <n v="15"/>
    <n v="0"/>
    <n v="0"/>
    <n v="0"/>
    <n v="0"/>
    <n v="5.44"/>
    <n v="5.55"/>
    <n v="38.080000000000005"/>
    <n v="83.25"/>
    <n v="0"/>
    <n v="0"/>
    <n v="0"/>
    <n v="0"/>
    <n v="5.44"/>
    <n v="5.55"/>
    <n v="38.080000000000005"/>
    <n v="83.25"/>
    <n v="0"/>
    <n v="0"/>
    <n v="0"/>
    <n v="0"/>
    <n v="72.86"/>
    <n v="74.73"/>
    <n v="510.02"/>
    <n v="1120.95"/>
    <n v="0"/>
    <n v="0"/>
    <n v="0"/>
    <n v="0"/>
    <n v="72.86"/>
    <n v="74.73"/>
    <n v="510.02"/>
    <n v="1120.95"/>
    <n v="28"/>
    <n v="36"/>
    <n v="28"/>
    <n v="36"/>
    <n v="18"/>
    <n v="24"/>
    <n v="18"/>
    <n v="24"/>
    <n v="0"/>
    <n v="0"/>
    <n v="0"/>
    <n v="0"/>
    <n v="46"/>
    <n v="60"/>
    <n v="46"/>
    <n v="60"/>
    <n v="4.59"/>
    <n v="4.92"/>
    <n v="128.51999999999998"/>
    <n v="177.12"/>
    <n v="6.44"/>
    <n v="5.17"/>
    <n v="115.92"/>
    <n v="124.08"/>
    <n v="0"/>
    <n v="0"/>
    <n v="0"/>
    <n v="0"/>
    <n v="5.3139130434782604"/>
    <n v="5.0199999999999996"/>
    <n v="244.43999999999997"/>
    <n v="301.2"/>
    <n v="75.36"/>
    <n v="68"/>
    <n v="2110.08"/>
    <n v="2448"/>
    <n v="57.11"/>
    <n v="44.75"/>
    <n v="1027.98"/>
    <n v="1074"/>
    <n v="0"/>
    <n v="0"/>
    <n v="0"/>
    <n v="0"/>
    <n v="68.218695652173906"/>
    <n v="58.7"/>
    <n v="3138.0599999999995"/>
    <n v="3522"/>
    <n v="53"/>
    <n v="75"/>
    <n v="53"/>
    <n v="75"/>
    <n v="5.3305660377358484"/>
    <n v="5.1259999999999994"/>
    <n v="282.52"/>
    <n v="384.44999999999993"/>
    <n v="68.831698113207537"/>
    <n v="61.905999999999999"/>
    <n v="3648.0799999999995"/>
    <n v="4642.95"/>
    <n v="17"/>
    <n v="17"/>
    <n v="17"/>
    <n v="17"/>
    <n v="16"/>
    <n v="18"/>
    <n v="16"/>
    <n v="0"/>
    <n v="0"/>
    <n v="0"/>
    <n v="0"/>
    <n v="0"/>
    <n v="33"/>
    <n v="35"/>
    <n v="33"/>
    <n v="35"/>
    <n v="3.86"/>
    <n v="4.16"/>
    <n v="65.62"/>
    <n v="70.72"/>
    <n v="6.1"/>
    <n v="6.49"/>
    <n v="97.6"/>
    <n v="116.82000000000001"/>
    <n v="0"/>
    <n v="0"/>
    <n v="0"/>
    <n v="0"/>
    <n v="4.9460606060606063"/>
    <n v="5.3582857142857145"/>
    <n v="163.22"/>
    <n v="187.54000000000002"/>
    <n v="54.65"/>
    <n v="825.65"/>
    <n v="929.05"/>
    <n v="14036.05"/>
    <n v="57.75"/>
    <m/>
    <n v="924"/>
    <n v="0"/>
    <n v="0"/>
    <n v="0"/>
    <n v="0"/>
    <n v="0"/>
    <n v="56.153030303030299"/>
    <n v="401.03"/>
    <n v="1853.05"/>
    <n v="14036.05"/>
    <n v="0"/>
    <n v="0"/>
    <n v="0"/>
    <n v="0"/>
    <n v="0"/>
    <n v="0"/>
    <n v="0"/>
    <n v="0"/>
    <n v="0"/>
    <n v="0"/>
    <n v="0"/>
    <n v="0"/>
    <n v="45"/>
    <n v="53"/>
    <n v="45"/>
    <n v="53"/>
    <n v="194.14"/>
    <n v="247.84"/>
    <n v="3039.13"/>
    <n v="16484.05"/>
    <n v="41"/>
    <n v="57"/>
    <n v="41"/>
    <n v="39"/>
    <n v="251.6"/>
    <n v="324.14999999999998"/>
    <n v="2462"/>
    <n v="2194.9499999999998"/>
    <n v="86"/>
    <n v="110"/>
    <n v="86"/>
    <n v="92"/>
    <n v="445.74"/>
    <n v="571.99"/>
    <n v="5501.13"/>
    <n v="18679"/>
    <n v="0"/>
    <n v="0"/>
    <n v="0"/>
    <n v="0"/>
    <s v=""/>
    <s v=""/>
    <s v=""/>
    <s v=""/>
    <n v="445.74"/>
    <n v="571.99"/>
    <n v="5501.1299999999992"/>
    <n v="18679"/>
  </r>
  <r>
    <x v="1"/>
    <s v="East Arkansas Community College "/>
    <m/>
    <n v="106883"/>
    <x v="7"/>
    <n v="117"/>
    <n v="114"/>
    <n v="0"/>
    <n v="0"/>
    <n v="117"/>
    <n v="114"/>
    <n v="60"/>
    <n v="117"/>
    <n v="114"/>
    <n v="117"/>
    <n v="106"/>
    <n v="2"/>
    <n v="1"/>
    <n v="2"/>
    <n v="1"/>
    <n v="0"/>
    <n v="3"/>
    <n v="0"/>
    <n v="3"/>
    <n v="0"/>
    <n v="0"/>
    <n v="0"/>
    <n v="0"/>
    <n v="2"/>
    <n v="4"/>
    <n v="2"/>
    <n v="4"/>
    <n v="5"/>
    <n v="18"/>
    <n v="10"/>
    <n v="18"/>
    <n v="0"/>
    <n v="14.5"/>
    <n v="0"/>
    <n v="43.5"/>
    <n v="0"/>
    <n v="0"/>
    <n v="0"/>
    <n v="0"/>
    <n v="5"/>
    <n v="15.375"/>
    <n v="10"/>
    <n v="61.5"/>
    <n v="81"/>
    <n v="97"/>
    <n v="162"/>
    <n v="97"/>
    <n v="0"/>
    <n v="70"/>
    <n v="0"/>
    <n v="210"/>
    <n v="0"/>
    <n v="0"/>
    <n v="0"/>
    <n v="0"/>
    <n v="81"/>
    <n v="76.75"/>
    <n v="162"/>
    <n v="307"/>
    <n v="72"/>
    <n v="71"/>
    <n v="72"/>
    <n v="71"/>
    <n v="13"/>
    <n v="16"/>
    <n v="13"/>
    <n v="16"/>
    <n v="0"/>
    <n v="0"/>
    <n v="0"/>
    <n v="0"/>
    <n v="85"/>
    <n v="87"/>
    <n v="85"/>
    <n v="87"/>
    <n v="12.19"/>
    <n v="12.34"/>
    <n v="877.68"/>
    <n v="876.14"/>
    <n v="16.010000000000002"/>
    <n v="12.42"/>
    <n v="208.13000000000002"/>
    <n v="198.72"/>
    <n v="0"/>
    <n v="0"/>
    <n v="0"/>
    <n v="0"/>
    <n v="12.774235294117647"/>
    <n v="12.354712643678159"/>
    <n v="1085.81"/>
    <n v="1074.8599999999999"/>
    <n v="81.709999999999994"/>
    <n v="79"/>
    <n v="5883.12"/>
    <n v="5609"/>
    <n v="75.69"/>
    <n v="66.56"/>
    <n v="983.97"/>
    <n v="1064.96"/>
    <n v="0"/>
    <n v="0"/>
    <n v="0"/>
    <n v="0"/>
    <n v="80.78929411764706"/>
    <n v="76.712183908045972"/>
    <n v="6867.09"/>
    <n v="6673.9599999999991"/>
    <n v="87"/>
    <n v="91"/>
    <n v="87"/>
    <n v="91"/>
    <n v="12.59551724137931"/>
    <n v="12.487472527472526"/>
    <n v="1095.81"/>
    <n v="1136.3599999999999"/>
    <n v="80.794137931034484"/>
    <n v="76.713846153846148"/>
    <n v="7029.09"/>
    <n v="6980.9599999999991"/>
    <n v="19"/>
    <n v="11"/>
    <n v="19"/>
    <n v="11"/>
    <n v="3"/>
    <n v="4"/>
    <n v="3"/>
    <n v="4"/>
    <n v="8"/>
    <n v="8"/>
    <n v="8"/>
    <n v="0"/>
    <n v="30"/>
    <n v="23"/>
    <n v="30"/>
    <n v="23"/>
    <n v="4.8499999999999996"/>
    <n v="4.8600000000000003"/>
    <n v="92.149999999999991"/>
    <n v="53.46"/>
    <n v="5.27"/>
    <n v="7.69"/>
    <n v="15.809999999999999"/>
    <n v="30.76"/>
    <n v="7.19"/>
    <n v="0"/>
    <n v="57.52"/>
    <n v="0"/>
    <n v="5.516"/>
    <n v="3.6617391304347824"/>
    <n v="165.48"/>
    <n v="84.22"/>
    <n v="49.3"/>
    <n v="57.54"/>
    <n v="936.69999999999993"/>
    <n v="632.93999999999994"/>
    <n v="58.67"/>
    <n v="51.11"/>
    <n v="176.01"/>
    <n v="204.44"/>
    <n v="52.2"/>
    <n v="0"/>
    <n v="417.6"/>
    <n v="0"/>
    <n v="51.010333333333328"/>
    <n v="36.407826086956518"/>
    <n v="1530.31"/>
    <n v="837.37999999999988"/>
    <n v="0"/>
    <n v="0"/>
    <n v="0"/>
    <n v="0"/>
    <n v="0"/>
    <n v="0"/>
    <n v="0"/>
    <n v="0"/>
    <n v="0"/>
    <n v="0"/>
    <n v="0"/>
    <n v="0"/>
    <n v="93"/>
    <n v="83"/>
    <n v="93"/>
    <n v="83"/>
    <n v="979.82999999999993"/>
    <n v="947.6"/>
    <n v="6981.82"/>
    <n v="6338.94"/>
    <n v="16"/>
    <n v="23"/>
    <n v="16"/>
    <n v="23"/>
    <n v="223.94000000000003"/>
    <n v="272.98"/>
    <n v="1159.98"/>
    <n v="1479.4"/>
    <n v="109"/>
    <n v="106"/>
    <n v="109"/>
    <n v="106"/>
    <n v="1203.77"/>
    <n v="1220.58"/>
    <n v="8141.7999999999993"/>
    <n v="7818.34"/>
    <n v="8"/>
    <n v="8"/>
    <n v="8"/>
    <n v="0"/>
    <n v="57.52"/>
    <n v="0"/>
    <n v="417.6"/>
    <s v=""/>
    <n v="1261.29"/>
    <n v="1220.58"/>
    <n v="8559.4"/>
    <n v="7818.3399999999992"/>
  </r>
  <r>
    <x v="1"/>
    <s v="Mid-South Community College "/>
    <m/>
    <n v="107318"/>
    <x v="7"/>
    <n v="76"/>
    <n v="89"/>
    <n v="5"/>
    <n v="4"/>
    <n v="71"/>
    <n v="85"/>
    <n v="60"/>
    <n v="71"/>
    <n v="85"/>
    <n v="71"/>
    <n v="76"/>
    <n v="0"/>
    <n v="10"/>
    <n v="0"/>
    <n v="10"/>
    <n v="0"/>
    <n v="1"/>
    <n v="0"/>
    <n v="1"/>
    <n v="14"/>
    <n v="1"/>
    <n v="14"/>
    <n v="1"/>
    <n v="14"/>
    <n v="12"/>
    <n v="14"/>
    <n v="12"/>
    <n v="0"/>
    <n v="3.85"/>
    <n v="0"/>
    <n v="38.5"/>
    <n v="0"/>
    <n v="4.75"/>
    <n v="0"/>
    <n v="4.75"/>
    <n v="4.29"/>
    <n v="11.75"/>
    <n v="60.06"/>
    <n v="11.75"/>
    <n v="4.29"/>
    <n v="4.583333333333333"/>
    <n v="60.06"/>
    <n v="55"/>
    <n v="0"/>
    <n v="75.3"/>
    <n v="0"/>
    <n v="753"/>
    <n v="0"/>
    <n v="69"/>
    <n v="0"/>
    <n v="69"/>
    <n v="63.79"/>
    <n v="64"/>
    <n v="893.06"/>
    <n v="64"/>
    <n v="63.79"/>
    <n v="73.833333333333329"/>
    <n v="893.06"/>
    <n v="886"/>
    <n v="13"/>
    <n v="21"/>
    <n v="13"/>
    <n v="21"/>
    <n v="16"/>
    <n v="12"/>
    <n v="16"/>
    <n v="12"/>
    <n v="10"/>
    <n v="5"/>
    <n v="10"/>
    <n v="5"/>
    <n v="39"/>
    <n v="38"/>
    <n v="39"/>
    <n v="38"/>
    <n v="4.47"/>
    <n v="4.49"/>
    <n v="58.11"/>
    <n v="94.29"/>
    <n v="6.66"/>
    <n v="8.34"/>
    <n v="106.56"/>
    <n v="100.08"/>
    <n v="11.08"/>
    <n v="7.13"/>
    <n v="110.8"/>
    <n v="35.65"/>
    <n v="7.0633333333333344"/>
    <n v="6.0531578947368425"/>
    <n v="275.47000000000003"/>
    <n v="230.02"/>
    <n v="82.85"/>
    <n v="85.9"/>
    <n v="1077.05"/>
    <n v="1803.9"/>
    <n v="80.94"/>
    <n v="80.75"/>
    <n v="1295.04"/>
    <n v="969"/>
    <n v="65.3"/>
    <n v="75"/>
    <n v="653"/>
    <n v="375"/>
    <n v="77.566410256410265"/>
    <n v="82.839473684210532"/>
    <n v="3025.09"/>
    <n v="3147.9"/>
    <n v="53"/>
    <n v="50"/>
    <n v="53"/>
    <n v="50"/>
    <n v="6.3307547169811329"/>
    <n v="5.7003999999999992"/>
    <n v="335.53000000000003"/>
    <n v="285.02"/>
    <n v="73.927358490566036"/>
    <n v="80.677999999999997"/>
    <n v="3918.15"/>
    <n v="4033.8999999999996"/>
    <n v="7"/>
    <n v="8"/>
    <n v="7"/>
    <n v="8"/>
    <n v="8"/>
    <n v="18"/>
    <n v="8"/>
    <n v="18"/>
    <n v="3"/>
    <n v="9"/>
    <n v="3"/>
    <n v="0"/>
    <n v="18"/>
    <n v="35"/>
    <n v="18"/>
    <n v="35"/>
    <n v="6.34"/>
    <n v="7.3"/>
    <n v="44.379999999999995"/>
    <n v="58.4"/>
    <n v="5.5"/>
    <n v="6.15"/>
    <n v="44"/>
    <n v="110.7"/>
    <n v="6.4"/>
    <n v="0"/>
    <n v="19.200000000000003"/>
    <n v="0"/>
    <n v="5.9766666666666666"/>
    <n v="4.831428571428571"/>
    <n v="107.58"/>
    <n v="169.1"/>
    <n v="60.63"/>
    <n v="53"/>
    <n v="424.41"/>
    <n v="424"/>
    <n v="53.56"/>
    <n v="55.35"/>
    <n v="428.48"/>
    <n v="996.30000000000007"/>
    <n v="56.06"/>
    <n v="0"/>
    <n v="168.18"/>
    <n v="0"/>
    <n v="56.726111111111123"/>
    <n v="40.580000000000005"/>
    <n v="1021.0700000000002"/>
    <n v="1420.3000000000002"/>
    <n v="0"/>
    <n v="0"/>
    <n v="0"/>
    <n v="0"/>
    <n v="0"/>
    <n v="0"/>
    <n v="0"/>
    <n v="0"/>
    <n v="0"/>
    <n v="0"/>
    <n v="0"/>
    <n v="0"/>
    <n v="20"/>
    <n v="39"/>
    <n v="20"/>
    <n v="39"/>
    <n v="102.49"/>
    <n v="191.19000000000003"/>
    <n v="1501.46"/>
    <n v="2980.9"/>
    <n v="24"/>
    <n v="31"/>
    <n v="24"/>
    <n v="31"/>
    <n v="150.56"/>
    <n v="215.53"/>
    <n v="1723.52"/>
    <n v="2034.3000000000002"/>
    <n v="44"/>
    <n v="70"/>
    <n v="44"/>
    <n v="70"/>
    <n v="253.05"/>
    <n v="406.72"/>
    <n v="3224.98"/>
    <n v="5015.2000000000007"/>
    <n v="27"/>
    <n v="15"/>
    <n v="27"/>
    <n v="6"/>
    <n v="190.06"/>
    <n v="47.4"/>
    <n v="1714.24"/>
    <n v="439"/>
    <n v="443.11"/>
    <n v="454.12"/>
    <n v="4939.22"/>
    <n v="5454.2"/>
  </r>
  <r>
    <x v="1"/>
    <s v="National Park Community College"/>
    <s v="Reclassifed: met the criteria for Two-Year 2 in 2008-09, 2009-10 and 2010-11."/>
    <n v="106980"/>
    <x v="6"/>
    <n v="379"/>
    <n v="352"/>
    <n v="43"/>
    <n v="39"/>
    <n v="336"/>
    <n v="313"/>
    <n v="60"/>
    <n v="336"/>
    <n v="313"/>
    <n v="336"/>
    <n v="313"/>
    <n v="2"/>
    <n v="1"/>
    <n v="2"/>
    <n v="1"/>
    <n v="32"/>
    <n v="38"/>
    <n v="32"/>
    <n v="38"/>
    <n v="2"/>
    <n v="2"/>
    <n v="2"/>
    <n v="2"/>
    <n v="36"/>
    <n v="41"/>
    <n v="36"/>
    <n v="41"/>
    <n v="15.33"/>
    <n v="5.5"/>
    <n v="30.66"/>
    <n v="5.5"/>
    <n v="6.59"/>
    <n v="6.52"/>
    <n v="210.88"/>
    <n v="247.76"/>
    <n v="8.67"/>
    <n v="4.29"/>
    <n v="17.34"/>
    <n v="8.58"/>
    <n v="7.1911111111111108"/>
    <n v="6.3863414634146336"/>
    <n v="258.88"/>
    <n v="261.83999999999997"/>
    <n v="84.5"/>
    <n v="49"/>
    <n v="169"/>
    <n v="49"/>
    <n v="72.28"/>
    <n v="69.08"/>
    <n v="2312.96"/>
    <n v="2625.04"/>
    <n v="39.5"/>
    <n v="61.5"/>
    <n v="79"/>
    <n v="123"/>
    <n v="71.137777777777785"/>
    <n v="68.220487804878047"/>
    <n v="2560.96"/>
    <n v="2797.04"/>
    <n v="91"/>
    <n v="93"/>
    <n v="91"/>
    <n v="93"/>
    <n v="33"/>
    <n v="25"/>
    <n v="33"/>
    <n v="25"/>
    <n v="94"/>
    <n v="62"/>
    <n v="94"/>
    <n v="62"/>
    <n v="218"/>
    <n v="180"/>
    <n v="218"/>
    <n v="180"/>
    <n v="5.39"/>
    <n v="6.46"/>
    <n v="490.48999999999995"/>
    <n v="600.78"/>
    <n v="10.42"/>
    <n v="10.01"/>
    <n v="343.86"/>
    <n v="250.25"/>
    <n v="10.47"/>
    <n v="14.77"/>
    <n v="984.18000000000006"/>
    <n v="915.74"/>
    <n v="8.3418807339449543"/>
    <n v="9.8153888888888883"/>
    <n v="1818.53"/>
    <n v="1766.77"/>
    <n v="78.459999999999994"/>
    <n v="78.27"/>
    <n v="7139.86"/>
    <n v="7279.11"/>
    <n v="74.67"/>
    <n v="73.08"/>
    <n v="2464.11"/>
    <n v="1827"/>
    <n v="62.17"/>
    <n v="61.32"/>
    <n v="5843.9800000000005"/>
    <n v="3801.84"/>
    <n v="70.862155963302754"/>
    <n v="71.710833333333341"/>
    <n v="15447.95"/>
    <n v="12907.95"/>
    <n v="254"/>
    <n v="221"/>
    <n v="254"/>
    <n v="221"/>
    <n v="8.1787795275590547"/>
    <n v="9.1792307692307684"/>
    <n v="2077.41"/>
    <n v="2028.61"/>
    <n v="70.90122047244094"/>
    <n v="71.063303167420827"/>
    <n v="18008.91"/>
    <n v="15704.990000000003"/>
    <n v="43"/>
    <n v="42"/>
    <n v="43"/>
    <n v="42"/>
    <n v="39"/>
    <n v="50"/>
    <n v="39"/>
    <n v="50"/>
    <n v="0"/>
    <n v="0"/>
    <n v="0"/>
    <n v="0"/>
    <n v="82"/>
    <n v="92"/>
    <n v="82"/>
    <n v="92"/>
    <n v="4.8"/>
    <n v="5.03"/>
    <n v="206.4"/>
    <n v="211.26000000000002"/>
    <n v="4.46"/>
    <n v="4.4400000000000004"/>
    <n v="173.94"/>
    <n v="222.00000000000003"/>
    <n v="6.48"/>
    <n v="0"/>
    <n v="0"/>
    <n v="0"/>
    <n v="4.6382926829268296"/>
    <n v="4.7093478260869572"/>
    <n v="380.34000000000003"/>
    <n v="433.26000000000005"/>
    <n v="67.569999999999993"/>
    <n v="54.95"/>
    <n v="2905.5099999999998"/>
    <n v="2307.9"/>
    <n v="50.26"/>
    <n v="53.23"/>
    <n v="1960.1399999999999"/>
    <n v="2661.5"/>
    <n v="58.38"/>
    <n v="0"/>
    <n v="0"/>
    <n v="0"/>
    <n v="59.337195121951218"/>
    <n v="54.015217391304347"/>
    <n v="4865.6499999999996"/>
    <n v="4969.3999999999996"/>
    <n v="0"/>
    <n v="0"/>
    <n v="0"/>
    <n v="0"/>
    <n v="0"/>
    <n v="0"/>
    <n v="0"/>
    <n v="0"/>
    <n v="0"/>
    <n v="0"/>
    <n v="0"/>
    <n v="0"/>
    <n v="136"/>
    <n v="136"/>
    <n v="136"/>
    <n v="136"/>
    <n v="727.55"/>
    <n v="817.54"/>
    <n v="10214.369999999999"/>
    <n v="9636.01"/>
    <n v="104"/>
    <n v="113"/>
    <n v="104"/>
    <n v="113"/>
    <n v="728.68000000000006"/>
    <n v="720.01"/>
    <n v="6737.2099999999991"/>
    <n v="7113.54"/>
    <n v="240"/>
    <n v="249"/>
    <n v="240"/>
    <n v="249"/>
    <n v="1456.23"/>
    <n v="1537.55"/>
    <n v="16951.579999999998"/>
    <n v="16749.55"/>
    <n v="96"/>
    <n v="64"/>
    <n v="96"/>
    <n v="64"/>
    <n v="1001.5200000000001"/>
    <n v="924.32"/>
    <n v="5922.9800000000005"/>
    <n v="3924.84"/>
    <n v="2457.75"/>
    <n v="2461.87"/>
    <n v="22874.559999999998"/>
    <n v="20674.390000000003"/>
  </r>
  <r>
    <x v="1"/>
    <s v="North Arkansas College"/>
    <m/>
    <n v="107460"/>
    <x v="7"/>
    <n v="221"/>
    <n v="213"/>
    <n v="2"/>
    <n v="1"/>
    <n v="219"/>
    <n v="212"/>
    <n v="60"/>
    <n v="219"/>
    <n v="212"/>
    <n v="219"/>
    <n v="190"/>
    <n v="1"/>
    <n v="3"/>
    <n v="1"/>
    <n v="3"/>
    <n v="0"/>
    <n v="0"/>
    <n v="0"/>
    <n v="0"/>
    <n v="0"/>
    <n v="0"/>
    <n v="0"/>
    <n v="0"/>
    <n v="1"/>
    <n v="3"/>
    <n v="1"/>
    <n v="3"/>
    <n v="2"/>
    <n v="3"/>
    <n v="2"/>
    <n v="9"/>
    <n v="0"/>
    <n v="0"/>
    <n v="0"/>
    <n v="0"/>
    <n v="0"/>
    <n v="0"/>
    <n v="0"/>
    <n v="0"/>
    <n v="2"/>
    <n v="3"/>
    <n v="2"/>
    <n v="9"/>
    <n v="61"/>
    <n v="69"/>
    <n v="61"/>
    <n v="207"/>
    <n v="0"/>
    <n v="0"/>
    <n v="0"/>
    <n v="0"/>
    <n v="0"/>
    <n v="0"/>
    <n v="0"/>
    <n v="0"/>
    <n v="61"/>
    <n v="69"/>
    <n v="61"/>
    <n v="207"/>
    <n v="141"/>
    <n v="110"/>
    <n v="141"/>
    <n v="110"/>
    <n v="7"/>
    <n v="19"/>
    <n v="7"/>
    <n v="19"/>
    <n v="10"/>
    <n v="12"/>
    <n v="10"/>
    <n v="12"/>
    <n v="158"/>
    <n v="141"/>
    <n v="158"/>
    <n v="141"/>
    <n v="6.45"/>
    <n v="5.07"/>
    <n v="909.45"/>
    <n v="557.70000000000005"/>
    <n v="6.25"/>
    <n v="6.85"/>
    <n v="43.75"/>
    <n v="130.15"/>
    <n v="9.43"/>
    <n v="13.27"/>
    <n v="94.3"/>
    <n v="159.24"/>
    <n v="6.6297468354430382"/>
    <n v="6.0077304964539007"/>
    <n v="1047.5"/>
    <n v="847.09"/>
    <n v="79.13"/>
    <n v="85.02"/>
    <n v="11157.33"/>
    <n v="9352.1999999999989"/>
    <n v="93"/>
    <n v="77.739999999999995"/>
    <n v="651"/>
    <n v="1477.06"/>
    <n v="65.7"/>
    <n v="93.92"/>
    <n v="657"/>
    <n v="1127.04"/>
    <n v="78.894493670886078"/>
    <n v="84.79645390070921"/>
    <n v="12465.33"/>
    <n v="11956.3"/>
    <n v="159"/>
    <n v="144"/>
    <n v="159"/>
    <n v="144"/>
    <n v="6.60062893081761"/>
    <n v="5.945069444444445"/>
    <n v="1049.5"/>
    <n v="856.09"/>
    <n v="78.781949685534585"/>
    <n v="84.467361111111103"/>
    <n v="12526.329999999998"/>
    <n v="12163.3"/>
    <n v="15"/>
    <n v="27"/>
    <n v="15"/>
    <n v="27"/>
    <n v="6"/>
    <n v="18"/>
    <n v="6"/>
    <n v="18"/>
    <n v="39"/>
    <n v="22"/>
    <n v="39"/>
    <n v="0"/>
    <n v="60"/>
    <n v="67"/>
    <n v="60"/>
    <n v="67"/>
    <n v="3.06"/>
    <n v="3.24"/>
    <n v="45.9"/>
    <n v="87.48"/>
    <n v="3.63"/>
    <n v="3.7"/>
    <n v="21.78"/>
    <n v="66.600000000000009"/>
    <n v="3.39"/>
    <n v="0"/>
    <n v="132.21"/>
    <n v="0"/>
    <n v="3.3315000000000001"/>
    <n v="2.2997014925373138"/>
    <n v="199.89000000000001"/>
    <n v="154.08000000000001"/>
    <n v="58.94"/>
    <n v="64"/>
    <n v="884.09999999999991"/>
    <n v="1728"/>
    <n v="54.96"/>
    <n v="46.81"/>
    <n v="329.76"/>
    <n v="842.58"/>
    <n v="57.32"/>
    <n v="0"/>
    <n v="2235.48"/>
    <n v="0"/>
    <n v="57.489000000000004"/>
    <n v="38.36686567164179"/>
    <n v="3449.34"/>
    <n v="2570.58"/>
    <n v="0"/>
    <n v="1"/>
    <n v="0"/>
    <n v="1"/>
    <n v="0"/>
    <n v="5.33"/>
    <n v="0"/>
    <n v="5.33"/>
    <n v="0"/>
    <n v="60"/>
    <n v="0"/>
    <n v="60"/>
    <n v="157"/>
    <n v="140"/>
    <n v="157"/>
    <n v="140"/>
    <n v="957.35"/>
    <n v="654.18000000000006"/>
    <n v="12102.43"/>
    <n v="11287.199999999999"/>
    <n v="13"/>
    <n v="37"/>
    <n v="13"/>
    <n v="37"/>
    <n v="65.53"/>
    <n v="196.75"/>
    <n v="980.76"/>
    <n v="2319.64"/>
    <n v="170"/>
    <n v="177"/>
    <n v="170"/>
    <n v="177"/>
    <n v="1022.88"/>
    <n v="850.93000000000006"/>
    <n v="13083.19"/>
    <n v="13606.839999999998"/>
    <n v="49"/>
    <n v="34"/>
    <n v="49"/>
    <n v="12"/>
    <n v="226.51"/>
    <n v="159.24"/>
    <n v="2892.48"/>
    <n v="1127.04"/>
    <n v="1249.3900000000001"/>
    <n v="1015.5000000000001"/>
    <n v="15975.669999999998"/>
    <n v="14793.88"/>
  </r>
  <r>
    <x v="1"/>
    <s v="Ouachita Technical College "/>
    <m/>
    <n v="107521"/>
    <x v="7"/>
    <n v="102"/>
    <n v="119"/>
    <n v="5"/>
    <n v="3"/>
    <n v="97"/>
    <n v="116"/>
    <n v="60"/>
    <n v="97"/>
    <n v="116"/>
    <n v="97"/>
    <n v="113"/>
    <n v="4"/>
    <n v="6"/>
    <n v="4"/>
    <n v="6"/>
    <n v="0"/>
    <n v="0"/>
    <n v="0"/>
    <n v="0"/>
    <n v="0"/>
    <n v="2"/>
    <n v="0"/>
    <n v="2"/>
    <n v="4"/>
    <n v="8"/>
    <n v="4"/>
    <n v="8"/>
    <n v="4.67"/>
    <n v="5.93"/>
    <n v="18.68"/>
    <n v="35.58"/>
    <n v="0"/>
    <n v="0"/>
    <n v="0"/>
    <n v="0"/>
    <n v="0"/>
    <n v="5.5"/>
    <n v="0"/>
    <n v="11"/>
    <n v="4.67"/>
    <n v="5.8224999999999998"/>
    <n v="18.68"/>
    <n v="46.58"/>
    <n v="85.5"/>
    <n v="74.5"/>
    <n v="342"/>
    <n v="447"/>
    <n v="0"/>
    <n v="0"/>
    <n v="0"/>
    <n v="0"/>
    <n v="0"/>
    <n v="63.5"/>
    <n v="0"/>
    <n v="127"/>
    <n v="85.5"/>
    <n v="71.75"/>
    <n v="342"/>
    <n v="574"/>
    <n v="44"/>
    <n v="52"/>
    <n v="44"/>
    <n v="52"/>
    <n v="8"/>
    <n v="8"/>
    <n v="8"/>
    <n v="8"/>
    <n v="5"/>
    <n v="4"/>
    <n v="5"/>
    <n v="4"/>
    <n v="57"/>
    <n v="64"/>
    <n v="57"/>
    <n v="64"/>
    <n v="7.31"/>
    <n v="9.11"/>
    <n v="321.64"/>
    <n v="473.71999999999997"/>
    <n v="9.33"/>
    <n v="13.31"/>
    <n v="74.64"/>
    <n v="106.48"/>
    <n v="24.82"/>
    <n v="9.58"/>
    <n v="124.1"/>
    <n v="38.32"/>
    <n v="9.1294736842105255"/>
    <n v="9.6643749999999997"/>
    <n v="520.38"/>
    <n v="618.52"/>
    <n v="77.569999999999993"/>
    <n v="78.790000000000006"/>
    <n v="3413.08"/>
    <n v="4097.08"/>
    <n v="77.5"/>
    <n v="82.38"/>
    <n v="620"/>
    <n v="659.04"/>
    <n v="92.2"/>
    <n v="75.25"/>
    <n v="461"/>
    <n v="301"/>
    <n v="78.84350877192982"/>
    <n v="79.017499999999998"/>
    <n v="4494.08"/>
    <n v="5057.12"/>
    <n v="61"/>
    <n v="72"/>
    <n v="61"/>
    <n v="72"/>
    <n v="8.8370491803278686"/>
    <n v="9.2375000000000007"/>
    <n v="539.05999999999995"/>
    <n v="665.1"/>
    <n v="79.28"/>
    <n v="78.209999999999994"/>
    <n v="4836.08"/>
    <n v="5631.12"/>
    <n v="2"/>
    <n v="3"/>
    <n v="2"/>
    <n v="0"/>
    <n v="3"/>
    <n v="0"/>
    <n v="3"/>
    <n v="0"/>
    <n v="30"/>
    <n v="41"/>
    <n v="30"/>
    <n v="41"/>
    <n v="35"/>
    <n v="44"/>
    <n v="35"/>
    <n v="44"/>
    <n v="2.42"/>
    <n v="3.14"/>
    <n v="4.84"/>
    <n v="9.42"/>
    <n v="6.17"/>
    <n v="0"/>
    <n v="18.509999999999998"/>
    <n v="0"/>
    <n v="6.29"/>
    <n v="2.86"/>
    <n v="188.7"/>
    <n v="117.25999999999999"/>
    <n v="6.0585714285714278"/>
    <n v="2.8790909090909089"/>
    <n v="212.04999999999998"/>
    <n v="126.67999999999999"/>
    <n v="62"/>
    <m/>
    <n v="124"/>
    <n v="0"/>
    <n v="56.33"/>
    <n v="0"/>
    <n v="168.99"/>
    <n v="0"/>
    <n v="57"/>
    <n v="54.63"/>
    <n v="1710"/>
    <n v="2239.83"/>
    <n v="57.228285714285711"/>
    <n v="50.905227272727274"/>
    <n v="2002.9899999999998"/>
    <n v="2239.83"/>
    <n v="1"/>
    <n v="0"/>
    <n v="1"/>
    <n v="0"/>
    <n v="0.92"/>
    <n v="0"/>
    <n v="0.92"/>
    <n v="0"/>
    <n v="33"/>
    <n v="0"/>
    <n v="33"/>
    <n v="0"/>
    <n v="50"/>
    <n v="61"/>
    <n v="50"/>
    <n v="58"/>
    <n v="345.15999999999997"/>
    <n v="518.71999999999991"/>
    <n v="3879.08"/>
    <n v="4544.08"/>
    <n v="11"/>
    <n v="8"/>
    <n v="11"/>
    <n v="8"/>
    <n v="93.15"/>
    <n v="106.48"/>
    <n v="788.99"/>
    <n v="659.04"/>
    <n v="61"/>
    <n v="69"/>
    <n v="61"/>
    <n v="66"/>
    <n v="438.30999999999995"/>
    <n v="625.19999999999993"/>
    <n v="4668.07"/>
    <n v="5203.12"/>
    <n v="35"/>
    <n v="47"/>
    <n v="35"/>
    <n v="47"/>
    <n v="312.79999999999995"/>
    <n v="166.57999999999998"/>
    <n v="2171"/>
    <n v="2667.83"/>
    <n v="752.02999999999986"/>
    <n v="791.78"/>
    <n v="6872.07"/>
    <n v="7870.95"/>
  </r>
  <r>
    <x v="1"/>
    <s v="Ozarka College "/>
    <m/>
    <n v="107549"/>
    <x v="7"/>
    <n v="118"/>
    <n v="126"/>
    <n v="5"/>
    <n v="8"/>
    <n v="113"/>
    <n v="118"/>
    <n v="60"/>
    <n v="113"/>
    <n v="118"/>
    <n v="113"/>
    <n v="118"/>
    <n v="0"/>
    <n v="0"/>
    <n v="0"/>
    <n v="0"/>
    <n v="1"/>
    <n v="0"/>
    <n v="1"/>
    <n v="0"/>
    <n v="0"/>
    <n v="0"/>
    <n v="0"/>
    <n v="0"/>
    <n v="1"/>
    <n v="0"/>
    <n v="1"/>
    <n v="0"/>
    <n v="0"/>
    <n v="0"/>
    <n v="0"/>
    <n v="0"/>
    <n v="5.5"/>
    <n v="0"/>
    <n v="5.5"/>
    <n v="0"/>
    <n v="0"/>
    <n v="0"/>
    <n v="0"/>
    <n v="0"/>
    <n v="5.5"/>
    <n v="0"/>
    <n v="5.5"/>
    <n v="0"/>
    <n v="0"/>
    <n v="0"/>
    <n v="0"/>
    <n v="0"/>
    <n v="40"/>
    <n v="0"/>
    <n v="40"/>
    <n v="0"/>
    <n v="0"/>
    <n v="0"/>
    <n v="0"/>
    <n v="0"/>
    <n v="40"/>
    <n v="0"/>
    <n v="40"/>
    <n v="0"/>
    <n v="49"/>
    <n v="118"/>
    <n v="49"/>
    <n v="118"/>
    <n v="63"/>
    <n v="0"/>
    <n v="63"/>
    <n v="0"/>
    <n v="0"/>
    <n v="0"/>
    <n v="0"/>
    <n v="0"/>
    <n v="112"/>
    <n v="118"/>
    <n v="112"/>
    <n v="118"/>
    <n v="2.54"/>
    <n v="2.31"/>
    <n v="124.46000000000001"/>
    <n v="272.58"/>
    <n v="1.79"/>
    <n v="0"/>
    <n v="112.77"/>
    <n v="0"/>
    <n v="0"/>
    <n v="0"/>
    <n v="0"/>
    <n v="0"/>
    <n v="2.118125"/>
    <n v="2.31"/>
    <n v="237.23000000000002"/>
    <n v="272.58"/>
    <n v="76.86"/>
    <n v="75.11"/>
    <n v="3766.14"/>
    <n v="8862.98"/>
    <n v="66.09"/>
    <n v="0"/>
    <n v="4163.67"/>
    <n v="0"/>
    <n v="0"/>
    <n v="0"/>
    <n v="0"/>
    <n v="0"/>
    <n v="70.801874999999995"/>
    <n v="75.11"/>
    <n v="7929.8099999999995"/>
    <n v="8862.98"/>
    <n v="113"/>
    <n v="118"/>
    <n v="113"/>
    <n v="118"/>
    <n v="2.1480530973451328"/>
    <n v="2.31"/>
    <n v="242.73000000000002"/>
    <n v="272.58"/>
    <n v="70.529292035398228"/>
    <n v="75.11"/>
    <n v="7969.8099999999995"/>
    <n v="8862.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9"/>
    <n v="118"/>
    <n v="49"/>
    <n v="118"/>
    <n v="124.46000000000001"/>
    <n v="272.58"/>
    <n v="3766.14"/>
    <n v="8862.98"/>
    <n v="64"/>
    <n v="0"/>
    <n v="64"/>
    <n v="0"/>
    <n v="118.27"/>
    <n v="0"/>
    <n v="4203.67"/>
    <n v="0"/>
    <n v="113"/>
    <n v="118"/>
    <n v="113"/>
    <n v="118"/>
    <n v="242.73000000000002"/>
    <n v="272.58"/>
    <n v="7969.8099999999995"/>
    <n v="8862.98"/>
    <n v="0"/>
    <n v="0"/>
    <n v="0"/>
    <n v="0"/>
    <s v=""/>
    <s v=""/>
    <s v=""/>
    <s v=""/>
    <n v="242.73000000000002"/>
    <n v="272.58"/>
    <n v="7969.8099999999995"/>
    <n v="8862.98"/>
  </r>
  <r>
    <x v="1"/>
    <s v="Phillips Community College of the Univ of Arkansas"/>
    <m/>
    <n v="107619"/>
    <x v="7"/>
    <n v="148"/>
    <n v="201"/>
    <n v="0"/>
    <n v="2"/>
    <n v="148"/>
    <n v="199"/>
    <n v="60"/>
    <n v="148"/>
    <n v="199"/>
    <n v="148"/>
    <n v="149"/>
    <n v="0"/>
    <n v="0"/>
    <n v="0"/>
    <n v="0"/>
    <n v="9"/>
    <n v="5"/>
    <n v="9"/>
    <n v="5"/>
    <n v="0"/>
    <n v="0"/>
    <n v="0"/>
    <n v="0"/>
    <n v="9"/>
    <n v="5"/>
    <n v="9"/>
    <n v="5"/>
    <n v="0"/>
    <n v="0"/>
    <n v="0"/>
    <n v="0"/>
    <n v="8.7100000000000009"/>
    <n v="6.67"/>
    <n v="78.390000000000015"/>
    <n v="33.35"/>
    <n v="0"/>
    <n v="0"/>
    <n v="0"/>
    <n v="0"/>
    <n v="8.7100000000000009"/>
    <n v="6.67"/>
    <n v="78.390000000000015"/>
    <n v="33.35"/>
    <n v="0"/>
    <n v="0"/>
    <n v="0"/>
    <n v="0"/>
    <n v="91.56"/>
    <n v="80"/>
    <n v="824.04"/>
    <n v="400"/>
    <n v="0"/>
    <n v="0"/>
    <n v="0"/>
    <n v="0"/>
    <n v="91.56"/>
    <n v="80"/>
    <n v="824.04"/>
    <n v="400"/>
    <n v="49"/>
    <n v="79"/>
    <n v="49"/>
    <n v="79"/>
    <n v="54"/>
    <n v="65"/>
    <n v="54"/>
    <n v="65"/>
    <n v="0"/>
    <n v="0"/>
    <n v="0"/>
    <n v="0"/>
    <n v="103"/>
    <n v="144"/>
    <n v="103"/>
    <n v="144"/>
    <n v="5.16"/>
    <n v="4.62"/>
    <n v="252.84"/>
    <n v="364.98"/>
    <n v="13.13"/>
    <n v="16.84"/>
    <n v="709.0200000000001"/>
    <n v="1094.5999999999999"/>
    <n v="0"/>
    <n v="0"/>
    <n v="0"/>
    <n v="0"/>
    <n v="9.3384466019417491"/>
    <n v="10.135972222222222"/>
    <n v="961.86000000000013"/>
    <n v="1459.58"/>
    <n v="87.88"/>
    <n v="79.62"/>
    <n v="4306.12"/>
    <n v="6289.9800000000005"/>
    <n v="71.239999999999995"/>
    <n v="69.38"/>
    <n v="3846.9599999999996"/>
    <n v="4509.7"/>
    <n v="0"/>
    <n v="0"/>
    <n v="0"/>
    <n v="0"/>
    <n v="79.156116504854367"/>
    <n v="74.997777777777785"/>
    <n v="8153.08"/>
    <n v="10799.68"/>
    <n v="112"/>
    <n v="149"/>
    <n v="112"/>
    <n v="149"/>
    <n v="9.2879464285714306"/>
    <n v="10.0196644295302"/>
    <n v="1040.2500000000002"/>
    <n v="1492.9299999999998"/>
    <n v="80.15285714285713"/>
    <n v="75.165637583892618"/>
    <n v="8977.119999999999"/>
    <n v="11199.68"/>
    <n v="18"/>
    <n v="26"/>
    <n v="18"/>
    <n v="0"/>
    <n v="18"/>
    <n v="24"/>
    <n v="18"/>
    <n v="0"/>
    <n v="0"/>
    <n v="0"/>
    <n v="0"/>
    <n v="0"/>
    <n v="36"/>
    <n v="50"/>
    <n v="36"/>
    <n v="0"/>
    <n v="2.91"/>
    <n v="3.38"/>
    <n v="52.38"/>
    <n v="87.88"/>
    <n v="9.91"/>
    <n v="9.16"/>
    <n v="178.38"/>
    <n v="219.84"/>
    <n v="0"/>
    <n v="0"/>
    <n v="0"/>
    <n v="0"/>
    <n v="6.41"/>
    <n v="6.1544000000000008"/>
    <n v="230.76"/>
    <n v="307.72000000000003"/>
    <n v="72.94"/>
    <m/>
    <n v="1312.92"/>
    <n v="0"/>
    <n v="72.89"/>
    <m/>
    <n v="1312.02"/>
    <n v="0"/>
    <n v="0"/>
    <n v="0"/>
    <n v="0"/>
    <n v="0"/>
    <n v="72.915000000000006"/>
    <n v="0"/>
    <n v="2624.94"/>
    <n v="0"/>
    <n v="0"/>
    <n v="0"/>
    <n v="0"/>
    <n v="0"/>
    <n v="0"/>
    <n v="0"/>
    <n v="0"/>
    <n v="0"/>
    <n v="0"/>
    <n v="0"/>
    <n v="0"/>
    <n v="0"/>
    <n v="67"/>
    <n v="105"/>
    <n v="67"/>
    <n v="79"/>
    <n v="305.22000000000003"/>
    <n v="452.86"/>
    <n v="5619.04"/>
    <n v="6289.9800000000005"/>
    <n v="81"/>
    <n v="94"/>
    <n v="81"/>
    <n v="70"/>
    <n v="965.79000000000008"/>
    <n v="1347.7899999999997"/>
    <n v="5983.02"/>
    <n v="4909.7"/>
    <n v="148"/>
    <n v="199"/>
    <n v="148"/>
    <n v="149"/>
    <n v="1271.0100000000002"/>
    <n v="1800.6499999999996"/>
    <n v="11602.060000000001"/>
    <n v="11199.68"/>
    <n v="0"/>
    <n v="0"/>
    <n v="0"/>
    <n v="0"/>
    <s v=""/>
    <s v=""/>
    <s v=""/>
    <s v=""/>
    <n v="1271.0100000000002"/>
    <n v="1800.6499999999999"/>
    <n v="11602.06"/>
    <n v="11199.68"/>
  </r>
  <r>
    <x v="1"/>
    <s v="Rich Mountain Community College "/>
    <m/>
    <n v="107743"/>
    <x v="7"/>
    <n v="66"/>
    <n v="78"/>
    <n v="7"/>
    <n v="3"/>
    <n v="59"/>
    <n v="75"/>
    <n v="60"/>
    <n v="59"/>
    <n v="75"/>
    <n v="59"/>
    <n v="74"/>
    <n v="1"/>
    <n v="7"/>
    <n v="1"/>
    <n v="7"/>
    <n v="2"/>
    <n v="0"/>
    <n v="2"/>
    <n v="0"/>
    <n v="1"/>
    <n v="1"/>
    <n v="1"/>
    <n v="1"/>
    <n v="4"/>
    <n v="8"/>
    <n v="4"/>
    <n v="8"/>
    <n v="2.75"/>
    <n v="4.2"/>
    <n v="2.75"/>
    <n v="29.400000000000002"/>
    <n v="3.17"/>
    <n v="0"/>
    <n v="6.34"/>
    <n v="0"/>
    <n v="17.829999999999998"/>
    <n v="2.25"/>
    <n v="17.829999999999998"/>
    <n v="2.25"/>
    <n v="6.7299999999999995"/>
    <n v="3.9562500000000003"/>
    <n v="26.919999999999998"/>
    <n v="31.650000000000002"/>
    <n v="67"/>
    <n v="82.29"/>
    <n v="67"/>
    <n v="576.03000000000009"/>
    <n v="68"/>
    <n v="0"/>
    <n v="136"/>
    <n v="0"/>
    <n v="120"/>
    <n v="89"/>
    <n v="120"/>
    <n v="89"/>
    <n v="80.75"/>
    <n v="83.128750000000011"/>
    <n v="323"/>
    <n v="665.03000000000009"/>
    <n v="17"/>
    <n v="30"/>
    <n v="17"/>
    <n v="30"/>
    <n v="10"/>
    <n v="11"/>
    <n v="10"/>
    <n v="11"/>
    <n v="19"/>
    <n v="19"/>
    <n v="19"/>
    <n v="19"/>
    <n v="46"/>
    <n v="60"/>
    <n v="46"/>
    <n v="60"/>
    <n v="3.42"/>
    <n v="6.39"/>
    <n v="58.14"/>
    <n v="191.7"/>
    <n v="14.52"/>
    <n v="3.7"/>
    <n v="145.19999999999999"/>
    <n v="40.700000000000003"/>
    <n v="7.57"/>
    <n v="24.8"/>
    <n v="143.83000000000001"/>
    <n v="471.2"/>
    <n v="7.5471739130434772"/>
    <n v="11.726666666666665"/>
    <n v="347.16999999999996"/>
    <n v="703.59999999999991"/>
    <n v="70.650000000000006"/>
    <n v="58.73"/>
    <n v="1201.0500000000002"/>
    <n v="1761.8999999999999"/>
    <n v="61"/>
    <n v="65.09"/>
    <n v="610"/>
    <n v="715.99"/>
    <n v="68.209999999999994"/>
    <n v="68.790000000000006"/>
    <n v="1295.9899999999998"/>
    <n v="1307.0100000000002"/>
    <n v="67.544347826086963"/>
    <n v="63.081666666666671"/>
    <n v="3107.0400000000004"/>
    <n v="3784.9"/>
    <n v="50"/>
    <n v="68"/>
    <n v="50"/>
    <n v="68"/>
    <n v="7.4817999999999998"/>
    <n v="10.812499999999998"/>
    <n v="374.09"/>
    <n v="735.24999999999989"/>
    <n v="68.600800000000007"/>
    <n v="65.440147058823527"/>
    <n v="3430.0400000000004"/>
    <n v="4449.93"/>
    <n v="0"/>
    <n v="0"/>
    <n v="0"/>
    <n v="0"/>
    <n v="0"/>
    <n v="0"/>
    <n v="0"/>
    <n v="0"/>
    <n v="1"/>
    <n v="1"/>
    <n v="1"/>
    <n v="0"/>
    <n v="1"/>
    <n v="1"/>
    <n v="1"/>
    <n v="0"/>
    <n v="0"/>
    <n v="0"/>
    <n v="0"/>
    <n v="0"/>
    <n v="0"/>
    <n v="0"/>
    <n v="0"/>
    <n v="0"/>
    <n v="1.83"/>
    <n v="0"/>
    <n v="1.83"/>
    <n v="0"/>
    <n v="1.83"/>
    <n v="0"/>
    <n v="1.83"/>
    <n v="0"/>
    <n v="0"/>
    <n v="0"/>
    <n v="0"/>
    <n v="0"/>
    <n v="0"/>
    <n v="0"/>
    <n v="0"/>
    <n v="0"/>
    <n v="60"/>
    <n v="0"/>
    <n v="60"/>
    <n v="0"/>
    <n v="60"/>
    <n v="0"/>
    <n v="60"/>
    <n v="0"/>
    <n v="8"/>
    <n v="6"/>
    <n v="8"/>
    <n v="6"/>
    <n v="3.2"/>
    <n v="5.08"/>
    <n v="25.6"/>
    <n v="30.48"/>
    <n v="72.25"/>
    <n v="74.33"/>
    <n v="578"/>
    <n v="445.98"/>
    <n v="18"/>
    <n v="37"/>
    <n v="18"/>
    <n v="37"/>
    <n v="60.89"/>
    <n v="221.1"/>
    <n v="1268.0500000000002"/>
    <n v="2337.9299999999998"/>
    <n v="12"/>
    <n v="11"/>
    <n v="12"/>
    <n v="11"/>
    <n v="151.54"/>
    <n v="40.700000000000003"/>
    <n v="746"/>
    <n v="715.99"/>
    <n v="30"/>
    <n v="48"/>
    <n v="30"/>
    <n v="48"/>
    <n v="212.43"/>
    <n v="261.8"/>
    <n v="2014.0500000000002"/>
    <n v="3053.92"/>
    <n v="21"/>
    <n v="21"/>
    <n v="21"/>
    <n v="20"/>
    <n v="163.49000000000004"/>
    <n v="473.45"/>
    <n v="1475.9899999999998"/>
    <n v="1396.0100000000002"/>
    <n v="401.52"/>
    <n v="765.7299999999999"/>
    <n v="4068.0400000000004"/>
    <n v="4895.91"/>
  </r>
  <r>
    <x v="1"/>
    <s v="South Arkansas Community College"/>
    <m/>
    <n v="107974"/>
    <x v="7"/>
    <n v="95"/>
    <n v="136"/>
    <n v="0"/>
    <n v="2"/>
    <n v="95"/>
    <n v="134"/>
    <n v="60"/>
    <n v="95"/>
    <n v="134"/>
    <n v="95"/>
    <n v="134"/>
    <n v="1"/>
    <n v="0"/>
    <n v="1"/>
    <n v="0"/>
    <n v="0"/>
    <n v="0"/>
    <n v="0"/>
    <n v="0"/>
    <n v="0"/>
    <n v="0"/>
    <n v="0"/>
    <n v="0"/>
    <n v="1"/>
    <n v="0"/>
    <n v="1"/>
    <n v="0"/>
    <n v="4.92"/>
    <n v="0"/>
    <n v="4.92"/>
    <n v="0"/>
    <n v="0"/>
    <n v="5.23"/>
    <n v="0"/>
    <n v="0"/>
    <n v="0"/>
    <n v="0"/>
    <n v="0"/>
    <n v="0"/>
    <n v="4.92"/>
    <n v="0"/>
    <n v="4.92"/>
    <n v="0"/>
    <n v="143"/>
    <n v="0"/>
    <n v="143"/>
    <n v="0"/>
    <n v="0"/>
    <n v="76.8"/>
    <n v="0"/>
    <n v="0"/>
    <n v="0"/>
    <n v="0"/>
    <n v="0"/>
    <n v="0"/>
    <n v="143"/>
    <n v="0"/>
    <n v="143"/>
    <n v="0"/>
    <n v="38"/>
    <n v="46"/>
    <n v="38"/>
    <n v="46"/>
    <n v="14"/>
    <n v="32"/>
    <n v="14"/>
    <n v="32"/>
    <n v="0"/>
    <n v="0"/>
    <n v="0"/>
    <n v="0"/>
    <n v="52"/>
    <n v="78"/>
    <n v="52"/>
    <n v="78"/>
    <n v="3.24"/>
    <n v="9.5399999999999991"/>
    <n v="123.12"/>
    <n v="438.84"/>
    <n v="2.7"/>
    <n v="9.51"/>
    <n v="37.800000000000004"/>
    <n v="304.32"/>
    <n v="0"/>
    <n v="0"/>
    <n v="0"/>
    <n v="0"/>
    <n v="3.094615384615385"/>
    <n v="9.5276923076923072"/>
    <n v="160.92000000000002"/>
    <n v="743.16"/>
    <n v="81.37"/>
    <n v="95.52"/>
    <n v="3092.0600000000004"/>
    <n v="4393.92"/>
    <n v="76"/>
    <n v="81.81"/>
    <n v="1064"/>
    <n v="2617.92"/>
    <n v="0"/>
    <n v="0"/>
    <n v="0"/>
    <n v="0"/>
    <n v="79.924230769230775"/>
    <n v="89.895384615384614"/>
    <n v="4156.0600000000004"/>
    <n v="7011.84"/>
    <n v="53"/>
    <n v="78"/>
    <n v="53"/>
    <n v="78"/>
    <n v="3.1290566037735852"/>
    <n v="9.5276923076923072"/>
    <n v="165.84"/>
    <n v="743.16"/>
    <n v="81.114339622641523"/>
    <n v="89.895384615384614"/>
    <n v="4299.0600000000004"/>
    <n v="7011.84"/>
    <n v="1"/>
    <n v="0"/>
    <n v="1"/>
    <n v="0"/>
    <n v="2"/>
    <n v="0"/>
    <n v="2"/>
    <n v="0"/>
    <n v="39"/>
    <n v="55"/>
    <n v="39"/>
    <n v="55"/>
    <n v="42"/>
    <n v="55"/>
    <n v="42"/>
    <n v="55"/>
    <n v="1.33"/>
    <n v="0"/>
    <n v="1.33"/>
    <n v="0"/>
    <n v="1.33"/>
    <n v="0"/>
    <n v="2.66"/>
    <n v="0"/>
    <n v="1.86"/>
    <n v="6.28"/>
    <n v="72.540000000000006"/>
    <n v="345.40000000000003"/>
    <n v="1.8221428571428571"/>
    <n v="6.28"/>
    <n v="76.53"/>
    <n v="345.40000000000003"/>
    <n v="54"/>
    <n v="0"/>
    <n v="54"/>
    <n v="0"/>
    <n v="44"/>
    <n v="0"/>
    <n v="88"/>
    <n v="0"/>
    <n v="58.15"/>
    <n v="66.27"/>
    <n v="2267.85"/>
    <n v="3644.85"/>
    <n v="57.377380952380953"/>
    <n v="66.27"/>
    <n v="2409.85"/>
    <n v="3644.85"/>
    <n v="0"/>
    <n v="1"/>
    <n v="0"/>
    <n v="1"/>
    <n v="0"/>
    <n v="2.92"/>
    <n v="0"/>
    <n v="2.92"/>
    <n v="0"/>
    <n v="33"/>
    <n v="0"/>
    <n v="33"/>
    <n v="40"/>
    <n v="46"/>
    <n v="40"/>
    <n v="46"/>
    <n v="129.37"/>
    <n v="438.84"/>
    <n v="3289.0600000000004"/>
    <n v="4393.92"/>
    <n v="16"/>
    <n v="32"/>
    <n v="16"/>
    <n v="32"/>
    <n v="40.460000000000008"/>
    <n v="304.32"/>
    <n v="1152"/>
    <n v="2617.92"/>
    <n v="56"/>
    <n v="78"/>
    <n v="56"/>
    <n v="78"/>
    <n v="169.83"/>
    <n v="743.16"/>
    <n v="4441.0600000000004"/>
    <n v="7011.84"/>
    <n v="39"/>
    <n v="55"/>
    <n v="39"/>
    <n v="55"/>
    <n v="72.540000000000006"/>
    <n v="345.40000000000003"/>
    <n v="2267.85"/>
    <n v="3644.85"/>
    <n v="242.37"/>
    <n v="1091.48"/>
    <n v="6708.91"/>
    <n v="10689.69"/>
  </r>
  <r>
    <x v="1"/>
    <s v="Southeast Arkansas College"/>
    <m/>
    <n v="107637"/>
    <x v="7"/>
    <n v="166"/>
    <n v="170"/>
    <n v="2"/>
    <n v="3"/>
    <n v="164"/>
    <n v="167"/>
    <n v="60"/>
    <n v="164"/>
    <n v="167"/>
    <n v="164"/>
    <n v="160"/>
    <n v="0"/>
    <n v="0"/>
    <n v="0"/>
    <n v="0"/>
    <n v="7"/>
    <n v="4"/>
    <n v="7"/>
    <n v="4"/>
    <n v="0"/>
    <n v="0"/>
    <n v="0"/>
    <n v="0"/>
    <n v="7"/>
    <n v="4"/>
    <n v="7"/>
    <n v="4"/>
    <n v="0"/>
    <n v="0"/>
    <n v="0"/>
    <n v="0"/>
    <n v="11.48"/>
    <n v="9.1"/>
    <n v="80.36"/>
    <n v="36.4"/>
    <n v="0"/>
    <n v="0"/>
    <n v="0"/>
    <n v="0"/>
    <n v="11.48"/>
    <n v="9.1"/>
    <n v="80.36"/>
    <n v="36.4"/>
    <n v="0"/>
    <n v="0"/>
    <n v="0"/>
    <n v="0"/>
    <n v="94"/>
    <n v="81.25"/>
    <n v="658"/>
    <n v="325"/>
    <n v="0"/>
    <n v="0"/>
    <n v="0"/>
    <n v="0"/>
    <n v="94"/>
    <n v="81.25"/>
    <n v="658"/>
    <n v="325"/>
    <n v="33"/>
    <n v="49"/>
    <n v="33"/>
    <n v="49"/>
    <n v="119"/>
    <n v="107"/>
    <n v="119"/>
    <n v="107"/>
    <n v="0"/>
    <n v="0"/>
    <n v="0"/>
    <n v="0"/>
    <n v="152"/>
    <n v="156"/>
    <n v="152"/>
    <n v="156"/>
    <n v="6.92"/>
    <n v="7.56"/>
    <n v="228.35999999999999"/>
    <n v="370.44"/>
    <n v="9.98"/>
    <n v="9.4"/>
    <n v="1187.6200000000001"/>
    <n v="1005.8000000000001"/>
    <n v="0"/>
    <n v="0"/>
    <n v="0"/>
    <n v="0"/>
    <n v="9.3156578947368427"/>
    <n v="8.822051282051282"/>
    <n v="1415.98"/>
    <n v="1376.24"/>
    <n v="73.7"/>
    <n v="80.67"/>
    <n v="2432.1"/>
    <n v="3952.83"/>
    <n v="80.739999999999995"/>
    <n v="82.97"/>
    <n v="9608.06"/>
    <n v="8877.7899999999991"/>
    <n v="0"/>
    <n v="0"/>
    <n v="0"/>
    <n v="0"/>
    <n v="79.211578947368423"/>
    <n v="82.247564102564098"/>
    <n v="12040.16"/>
    <n v="12830.619999999999"/>
    <n v="159"/>
    <n v="160"/>
    <n v="159"/>
    <n v="160"/>
    <n v="9.4109433962264148"/>
    <n v="8.8290000000000006"/>
    <n v="1496.34"/>
    <n v="1412.64"/>
    <n v="79.862641509433956"/>
    <n v="82.222624999999994"/>
    <n v="12698.16"/>
    <n v="13155.619999999999"/>
    <n v="0"/>
    <n v="1"/>
    <n v="0"/>
    <n v="0"/>
    <n v="5"/>
    <n v="6"/>
    <n v="5"/>
    <n v="0"/>
    <n v="0"/>
    <n v="0"/>
    <n v="0"/>
    <n v="0"/>
    <n v="5"/>
    <n v="7"/>
    <n v="5"/>
    <n v="0"/>
    <n v="0"/>
    <n v="16.75"/>
    <n v="0"/>
    <n v="16.75"/>
    <n v="11.27"/>
    <n v="5.94"/>
    <n v="56.349999999999994"/>
    <n v="35.64"/>
    <n v="0"/>
    <n v="0"/>
    <n v="0"/>
    <n v="0"/>
    <n v="11.27"/>
    <n v="7.484285714285714"/>
    <n v="56.349999999999994"/>
    <n v="52.39"/>
    <n v="0"/>
    <m/>
    <n v="0"/>
    <n v="0"/>
    <n v="95.8"/>
    <m/>
    <n v="479"/>
    <n v="0"/>
    <n v="0"/>
    <n v="0"/>
    <n v="0"/>
    <n v="0"/>
    <n v="95.8"/>
    <n v="0"/>
    <n v="479"/>
    <n v="0"/>
    <n v="0"/>
    <n v="0"/>
    <n v="0"/>
    <n v="0"/>
    <n v="0"/>
    <n v="0"/>
    <n v="0"/>
    <n v="0"/>
    <n v="0"/>
    <n v="0"/>
    <n v="0"/>
    <n v="0"/>
    <n v="33"/>
    <n v="50"/>
    <n v="33"/>
    <n v="49"/>
    <n v="228.35999999999999"/>
    <n v="387.19"/>
    <n v="2432.1"/>
    <n v="3952.83"/>
    <n v="131"/>
    <n v="117"/>
    <n v="131"/>
    <n v="111"/>
    <n v="1324.33"/>
    <n v="1077.8400000000001"/>
    <n v="10745.06"/>
    <n v="9202.7899999999991"/>
    <n v="164"/>
    <n v="167"/>
    <n v="164"/>
    <n v="160"/>
    <n v="1552.6899999999998"/>
    <n v="1465.0300000000002"/>
    <n v="13177.16"/>
    <n v="13155.619999999999"/>
    <n v="0"/>
    <n v="0"/>
    <n v="0"/>
    <n v="0"/>
    <s v=""/>
    <s v=""/>
    <s v=""/>
    <s v=""/>
    <n v="1552.6899999999998"/>
    <n v="1465.0300000000002"/>
    <n v="13177.16"/>
    <n v="13155.619999999999"/>
  </r>
  <r>
    <x v="1"/>
    <s v="Southern Arkansas University Tech"/>
    <m/>
    <n v="107992"/>
    <x v="7"/>
    <n v="123"/>
    <n v="159"/>
    <n v="2"/>
    <n v="5"/>
    <n v="121"/>
    <n v="154"/>
    <n v="60"/>
    <n v="121"/>
    <n v="154"/>
    <n v="121"/>
    <n v="138"/>
    <n v="0"/>
    <n v="1"/>
    <n v="0"/>
    <n v="1"/>
    <n v="2"/>
    <n v="8"/>
    <n v="2"/>
    <n v="8"/>
    <n v="0"/>
    <n v="0"/>
    <n v="0"/>
    <n v="0"/>
    <n v="2"/>
    <n v="9"/>
    <n v="2"/>
    <n v="9"/>
    <n v="0"/>
    <n v="5.75"/>
    <n v="0"/>
    <n v="5.75"/>
    <n v="8.1300000000000008"/>
    <n v="8.4700000000000006"/>
    <n v="16.260000000000002"/>
    <n v="67.760000000000005"/>
    <n v="0"/>
    <n v="0"/>
    <n v="0"/>
    <n v="0"/>
    <n v="8.1300000000000008"/>
    <n v="8.1677777777777791"/>
    <n v="16.260000000000002"/>
    <n v="73.510000000000019"/>
    <n v="0"/>
    <n v="47"/>
    <n v="0"/>
    <n v="47"/>
    <n v="67.5"/>
    <n v="56.75"/>
    <n v="135"/>
    <n v="454"/>
    <n v="0"/>
    <n v="0"/>
    <n v="0"/>
    <n v="0"/>
    <n v="67.5"/>
    <n v="55.666666666666664"/>
    <n v="135"/>
    <n v="501"/>
    <n v="54"/>
    <n v="69"/>
    <n v="54"/>
    <n v="69"/>
    <n v="22"/>
    <n v="22"/>
    <n v="22"/>
    <n v="22"/>
    <n v="0"/>
    <n v="0"/>
    <n v="0"/>
    <n v="0"/>
    <n v="76"/>
    <n v="91"/>
    <n v="76"/>
    <n v="91"/>
    <n v="6.84"/>
    <n v="7.1"/>
    <n v="369.36"/>
    <n v="489.9"/>
    <n v="10.09"/>
    <n v="11.52"/>
    <n v="221.98"/>
    <n v="253.44"/>
    <n v="0"/>
    <n v="0"/>
    <n v="0"/>
    <n v="0"/>
    <n v="7.7807894736842114"/>
    <n v="8.1685714285714273"/>
    <n v="591.34"/>
    <n v="743.33999999999992"/>
    <n v="71.02"/>
    <n v="71.12"/>
    <n v="3835.08"/>
    <n v="4907.2800000000007"/>
    <n v="65.5"/>
    <n v="59.95"/>
    <n v="1441"/>
    <n v="1318.9"/>
    <n v="0"/>
    <n v="0"/>
    <n v="0"/>
    <n v="0"/>
    <n v="69.422105263157889"/>
    <n v="68.419560439560442"/>
    <n v="5276.08"/>
    <n v="6226.18"/>
    <n v="78"/>
    <n v="100"/>
    <n v="78"/>
    <n v="100"/>
    <n v="7.7897435897435896"/>
    <n v="8.1684999999999999"/>
    <n v="607.6"/>
    <n v="816.85"/>
    <n v="69.37282051282051"/>
    <n v="67.271799999999999"/>
    <n v="5411.08"/>
    <n v="6727.18"/>
    <n v="3"/>
    <n v="21"/>
    <n v="3"/>
    <n v="21"/>
    <n v="2"/>
    <n v="17"/>
    <n v="2"/>
    <n v="17"/>
    <n v="38"/>
    <n v="16"/>
    <n v="38"/>
    <n v="0"/>
    <n v="43"/>
    <n v="54"/>
    <n v="43"/>
    <n v="54"/>
    <n v="2"/>
    <n v="4.93"/>
    <n v="6"/>
    <n v="103.53"/>
    <n v="8.08"/>
    <n v="5.19"/>
    <n v="16.16"/>
    <n v="88.23"/>
    <n v="5.91"/>
    <n v="0"/>
    <n v="224.58"/>
    <n v="0"/>
    <n v="5.7381395348837207"/>
    <n v="3.5511111111111111"/>
    <n v="246.73999999999998"/>
    <n v="191.76"/>
    <n v="51.33"/>
    <n v="53.29"/>
    <n v="153.99"/>
    <n v="1119.0899999999999"/>
    <n v="67"/>
    <n v="41.45"/>
    <n v="134"/>
    <n v="704.65000000000009"/>
    <n v="49.89"/>
    <n v="0"/>
    <n v="1895.82"/>
    <n v="0"/>
    <n v="50.786279069767438"/>
    <n v="33.772962962962964"/>
    <n v="2183.81"/>
    <n v="1823.74"/>
    <n v="0"/>
    <n v="0"/>
    <n v="0"/>
    <n v="0"/>
    <n v="0"/>
    <n v="0"/>
    <n v="0"/>
    <n v="0"/>
    <n v="0"/>
    <n v="0"/>
    <n v="0"/>
    <n v="0"/>
    <n v="57"/>
    <n v="91"/>
    <n v="57"/>
    <n v="91"/>
    <n v="375.36"/>
    <n v="599.17999999999995"/>
    <n v="3989.0699999999997"/>
    <n v="6073.3700000000008"/>
    <n v="26"/>
    <n v="47"/>
    <n v="26"/>
    <n v="47"/>
    <n v="254.39999999999998"/>
    <n v="409.43"/>
    <n v="1710"/>
    <n v="2477.5500000000002"/>
    <n v="83"/>
    <n v="138"/>
    <n v="83"/>
    <n v="138"/>
    <n v="629.76"/>
    <n v="1008.6099999999999"/>
    <n v="5699.07"/>
    <n v="8550.9200000000019"/>
    <n v="38"/>
    <n v="16"/>
    <n v="38"/>
    <n v="0"/>
    <n v="224.58"/>
    <n v="0"/>
    <n v="1895.82"/>
    <s v=""/>
    <n v="854.34"/>
    <n v="1008.61"/>
    <n v="7594.8899999999994"/>
    <n v="8550.92"/>
  </r>
  <r>
    <x v="1"/>
    <s v="University of Arkansas Community College at Batesville"/>
    <m/>
    <n v="106999"/>
    <x v="7"/>
    <n v="167"/>
    <n v="195"/>
    <n v="0"/>
    <n v="0"/>
    <n v="167"/>
    <n v="195"/>
    <n v="60"/>
    <n v="167"/>
    <n v="195"/>
    <n v="167"/>
    <n v="123"/>
    <n v="0"/>
    <n v="1"/>
    <n v="0"/>
    <n v="1"/>
    <n v="1"/>
    <n v="1"/>
    <n v="1"/>
    <n v="1"/>
    <n v="0"/>
    <n v="0"/>
    <n v="0"/>
    <n v="0"/>
    <n v="1"/>
    <n v="2"/>
    <n v="1"/>
    <n v="2"/>
    <n v="0"/>
    <n v="3.92"/>
    <n v="0"/>
    <n v="3.92"/>
    <n v="9.42"/>
    <n v="11.33"/>
    <n v="9.42"/>
    <n v="11.33"/>
    <n v="0"/>
    <n v="0"/>
    <n v="0"/>
    <n v="0"/>
    <n v="9.42"/>
    <n v="7.625"/>
    <n v="9.42"/>
    <n v="15.25"/>
    <n v="0"/>
    <n v="92"/>
    <n v="0"/>
    <n v="92"/>
    <n v="54"/>
    <n v="89"/>
    <n v="54"/>
    <n v="89"/>
    <n v="0"/>
    <n v="0"/>
    <n v="0"/>
    <n v="0"/>
    <n v="54"/>
    <n v="90.5"/>
    <n v="54"/>
    <n v="181"/>
    <n v="69"/>
    <n v="80"/>
    <n v="69"/>
    <n v="80"/>
    <n v="33"/>
    <n v="41"/>
    <n v="33"/>
    <n v="41"/>
    <n v="0"/>
    <n v="0"/>
    <n v="0"/>
    <n v="0"/>
    <n v="102"/>
    <n v="121"/>
    <n v="102"/>
    <n v="121"/>
    <n v="4.83"/>
    <n v="3.91"/>
    <n v="333.27"/>
    <n v="312.8"/>
    <n v="7.35"/>
    <n v="4.7300000000000004"/>
    <n v="242.54999999999998"/>
    <n v="193.93"/>
    <n v="0"/>
    <n v="0"/>
    <n v="0"/>
    <n v="0"/>
    <n v="5.6452941176470581"/>
    <n v="4.1878512396694214"/>
    <n v="575.81999999999994"/>
    <n v="506.73"/>
    <n v="82.64"/>
    <n v="78.88"/>
    <n v="5702.16"/>
    <n v="6310.4"/>
    <n v="80.739999999999995"/>
    <n v="82.59"/>
    <n v="2664.4199999999996"/>
    <n v="3386.19"/>
    <n v="0"/>
    <n v="0"/>
    <n v="0"/>
    <n v="0"/>
    <n v="82.025294117647064"/>
    <n v="80.137107438016528"/>
    <n v="8366.58"/>
    <n v="9696.59"/>
    <n v="103"/>
    <n v="123"/>
    <n v="103"/>
    <n v="123"/>
    <n v="5.6819417475728144"/>
    <n v="4.2437398373983743"/>
    <n v="585.2399999999999"/>
    <n v="521.98"/>
    <n v="81.753203883495146"/>
    <n v="80.305609756097567"/>
    <n v="8420.58"/>
    <n v="9877.59"/>
    <n v="41"/>
    <n v="47"/>
    <n v="41"/>
    <n v="0"/>
    <n v="22"/>
    <n v="25"/>
    <n v="22"/>
    <n v="0"/>
    <n v="1"/>
    <n v="0"/>
    <n v="1"/>
    <n v="0"/>
    <n v="64"/>
    <n v="72"/>
    <n v="64"/>
    <n v="0"/>
    <n v="3.66"/>
    <n v="2.13"/>
    <n v="150.06"/>
    <n v="100.11"/>
    <n v="4.28"/>
    <n v="5.48"/>
    <n v="94.160000000000011"/>
    <n v="137"/>
    <n v="3.5"/>
    <n v="0"/>
    <n v="3.5"/>
    <n v="0"/>
    <n v="3.8706250000000004"/>
    <n v="3.2931944444444445"/>
    <n v="247.72000000000003"/>
    <n v="237.11"/>
    <n v="65.56"/>
    <m/>
    <n v="2687.96"/>
    <n v="0"/>
    <n v="61.68"/>
    <m/>
    <n v="1356.96"/>
    <n v="0"/>
    <n v="100"/>
    <n v="0"/>
    <n v="100"/>
    <n v="0"/>
    <n v="64.764375000000001"/>
    <n v="0"/>
    <n v="4144.92"/>
    <n v="0"/>
    <n v="0"/>
    <n v="0"/>
    <n v="0"/>
    <n v="0"/>
    <n v="0"/>
    <n v="0"/>
    <n v="0"/>
    <n v="0"/>
    <n v="0"/>
    <n v="0"/>
    <n v="0"/>
    <n v="0"/>
    <n v="110"/>
    <n v="128"/>
    <n v="110"/>
    <n v="81"/>
    <n v="483.33"/>
    <n v="416.83000000000004"/>
    <n v="8390.119999999999"/>
    <n v="6402.4"/>
    <n v="56"/>
    <n v="67"/>
    <n v="56"/>
    <n v="42"/>
    <n v="346.13"/>
    <n v="342.26"/>
    <n v="4075.3799999999997"/>
    <n v="3475.19"/>
    <n v="166"/>
    <n v="195"/>
    <n v="166"/>
    <n v="123"/>
    <n v="829.46"/>
    <n v="759.09"/>
    <n v="12465.499999999998"/>
    <n v="9877.59"/>
    <n v="1"/>
    <n v="0"/>
    <n v="1"/>
    <n v="0"/>
    <n v="3.5"/>
    <s v=""/>
    <n v="100"/>
    <s v=""/>
    <n v="832.95999999999992"/>
    <n v="759.09"/>
    <n v="12565.5"/>
    <n v="9877.59"/>
  </r>
  <r>
    <x v="1"/>
    <s v="University of Arkansas Community College at Hope"/>
    <m/>
    <n v="107725"/>
    <x v="7"/>
    <n v="131"/>
    <n v="134"/>
    <n v="1"/>
    <n v="2"/>
    <n v="130"/>
    <n v="132"/>
    <n v="60"/>
    <n v="130"/>
    <n v="132"/>
    <n v="130"/>
    <n v="131"/>
    <n v="1"/>
    <n v="7"/>
    <n v="1"/>
    <n v="7"/>
    <n v="11"/>
    <n v="10"/>
    <n v="11"/>
    <n v="10"/>
    <n v="0"/>
    <n v="0"/>
    <n v="0"/>
    <n v="0"/>
    <n v="12"/>
    <n v="17"/>
    <n v="12"/>
    <n v="17"/>
    <n v="8.33"/>
    <n v="9.74"/>
    <n v="8.33"/>
    <n v="68.180000000000007"/>
    <n v="10.58"/>
    <n v="10.37"/>
    <n v="116.38"/>
    <n v="103.69999999999999"/>
    <n v="0"/>
    <n v="0"/>
    <n v="0"/>
    <n v="0"/>
    <n v="10.3925"/>
    <n v="10.110588235294117"/>
    <n v="124.71000000000001"/>
    <n v="171.88"/>
    <n v="76"/>
    <n v="73.14"/>
    <n v="76"/>
    <n v="511.98"/>
    <n v="75.09"/>
    <n v="72"/>
    <n v="825.99"/>
    <n v="720"/>
    <n v="0"/>
    <n v="0"/>
    <n v="0"/>
    <n v="0"/>
    <n v="75.165833333333339"/>
    <n v="72.469411764705882"/>
    <n v="901.99"/>
    <n v="1231.98"/>
    <n v="66"/>
    <n v="56"/>
    <n v="66"/>
    <n v="56"/>
    <n v="18"/>
    <n v="14"/>
    <n v="18"/>
    <n v="14"/>
    <n v="0"/>
    <n v="1"/>
    <n v="0"/>
    <n v="1"/>
    <n v="84"/>
    <n v="71"/>
    <n v="84"/>
    <n v="71"/>
    <n v="8.16"/>
    <n v="10.06"/>
    <n v="538.56000000000006"/>
    <n v="563.36"/>
    <n v="10.47"/>
    <n v="9.01"/>
    <n v="188.46"/>
    <n v="126.14"/>
    <n v="0"/>
    <n v="17.25"/>
    <n v="0"/>
    <n v="17.25"/>
    <n v="8.6550000000000011"/>
    <n v="9.954225352112676"/>
    <n v="727.0200000000001"/>
    <n v="706.75"/>
    <n v="73.12"/>
    <n v="72.13"/>
    <n v="4825.92"/>
    <n v="4039.2799999999997"/>
    <n v="76.94"/>
    <n v="71.430000000000007"/>
    <n v="1384.92"/>
    <n v="1000.0200000000001"/>
    <n v="0"/>
    <n v="125"/>
    <n v="0"/>
    <n v="125"/>
    <n v="73.938571428571436"/>
    <n v="72.736619718309868"/>
    <n v="6210.84"/>
    <n v="5164.3"/>
    <n v="96"/>
    <n v="88"/>
    <n v="96"/>
    <n v="88"/>
    <n v="8.8721875000000008"/>
    <n v="9.9844318181818181"/>
    <n v="851.73"/>
    <n v="878.63"/>
    <n v="74.091979166666661"/>
    <n v="72.685000000000002"/>
    <n v="7112.83"/>
    <n v="6396.2800000000007"/>
    <n v="2"/>
    <n v="1"/>
    <n v="2"/>
    <n v="0"/>
    <n v="3"/>
    <n v="0"/>
    <n v="3"/>
    <n v="0"/>
    <n v="29"/>
    <n v="43"/>
    <n v="29"/>
    <n v="43"/>
    <n v="34"/>
    <n v="44"/>
    <n v="34"/>
    <n v="44"/>
    <n v="6.46"/>
    <n v="3.33"/>
    <n v="12.92"/>
    <n v="3.33"/>
    <n v="4.25"/>
    <n v="0"/>
    <n v="12.75"/>
    <n v="0"/>
    <n v="9.0299999999999994"/>
    <n v="4.32"/>
    <n v="261.87"/>
    <n v="185.76000000000002"/>
    <n v="8.4570588235294117"/>
    <n v="4.2975000000000003"/>
    <n v="287.54000000000002"/>
    <n v="189.09"/>
    <n v="69"/>
    <m/>
    <n v="138"/>
    <n v="0"/>
    <n v="49.33"/>
    <n v="0"/>
    <n v="147.99"/>
    <n v="0"/>
    <n v="57.9"/>
    <n v="96.58"/>
    <n v="1679.1"/>
    <n v="4152.9399999999996"/>
    <n v="57.796764705882353"/>
    <n v="94.384999999999991"/>
    <n v="1965.09"/>
    <n v="4152.9399999999996"/>
    <n v="0"/>
    <n v="0"/>
    <n v="0"/>
    <n v="0"/>
    <n v="0"/>
    <n v="0"/>
    <n v="0"/>
    <n v="0"/>
    <n v="0"/>
    <n v="0"/>
    <n v="0"/>
    <n v="0"/>
    <n v="69"/>
    <n v="64"/>
    <n v="69"/>
    <n v="63"/>
    <n v="559.81000000000006"/>
    <n v="634.87"/>
    <n v="5039.92"/>
    <n v="4551.26"/>
    <n v="32"/>
    <n v="24"/>
    <n v="32"/>
    <n v="24"/>
    <n v="317.59000000000003"/>
    <n v="229.83999999999997"/>
    <n v="2358.8999999999996"/>
    <n v="1720.02"/>
    <n v="101"/>
    <n v="88"/>
    <n v="101"/>
    <n v="87"/>
    <n v="877.40000000000009"/>
    <n v="864.71"/>
    <n v="7398.82"/>
    <n v="6271.2800000000007"/>
    <n v="29"/>
    <n v="44"/>
    <n v="29"/>
    <n v="44"/>
    <n v="261.87"/>
    <n v="203.01000000000002"/>
    <n v="1679.1"/>
    <n v="4277.9399999999996"/>
    <n v="1139.27"/>
    <n v="1067.72"/>
    <n v="9077.92"/>
    <n v="10549.220000000001"/>
  </r>
  <r>
    <x v="1"/>
    <s v="University of Arkansas Community College at Morrilton"/>
    <m/>
    <n v="107585"/>
    <x v="7"/>
    <n v="231"/>
    <n v="300"/>
    <n v="5"/>
    <n v="6"/>
    <n v="226"/>
    <n v="294"/>
    <n v="60"/>
    <n v="226"/>
    <n v="294"/>
    <n v="226"/>
    <n v="284"/>
    <n v="0"/>
    <n v="1"/>
    <n v="0"/>
    <n v="1"/>
    <n v="0"/>
    <n v="1"/>
    <n v="0"/>
    <n v="1"/>
    <n v="0"/>
    <n v="0"/>
    <n v="0"/>
    <n v="0"/>
    <n v="0"/>
    <n v="2"/>
    <n v="0"/>
    <n v="2"/>
    <n v="0"/>
    <n v="1.75"/>
    <n v="0"/>
    <n v="1.75"/>
    <n v="0"/>
    <n v="8.75"/>
    <n v="0"/>
    <n v="8.75"/>
    <n v="0"/>
    <n v="0"/>
    <n v="0"/>
    <n v="0"/>
    <n v="0"/>
    <n v="5.25"/>
    <n v="0"/>
    <n v="10.5"/>
    <n v="0"/>
    <n v="64"/>
    <n v="0"/>
    <n v="64"/>
    <n v="0"/>
    <n v="92"/>
    <n v="0"/>
    <n v="92"/>
    <n v="0"/>
    <n v="0"/>
    <n v="0"/>
    <n v="0"/>
    <n v="0"/>
    <n v="78"/>
    <n v="0"/>
    <n v="156"/>
    <n v="126"/>
    <n v="148"/>
    <n v="126"/>
    <n v="148"/>
    <n v="12"/>
    <n v="19"/>
    <n v="12"/>
    <n v="19"/>
    <n v="0"/>
    <n v="0"/>
    <n v="0"/>
    <n v="0"/>
    <n v="138"/>
    <n v="167"/>
    <n v="138"/>
    <n v="167"/>
    <n v="5.16"/>
    <n v="5.29"/>
    <n v="650.16"/>
    <n v="782.92"/>
    <n v="10.27"/>
    <n v="6.98"/>
    <n v="123.24"/>
    <n v="132.62"/>
    <n v="0"/>
    <n v="0"/>
    <n v="0"/>
    <n v="0"/>
    <n v="5.6043478260869559"/>
    <n v="5.4822754491017962"/>
    <n v="773.39999999999986"/>
    <n v="915.54"/>
    <n v="77.099999999999994"/>
    <n v="73.819999999999993"/>
    <n v="9714.5999999999985"/>
    <n v="10925.359999999999"/>
    <n v="79.75"/>
    <n v="81.47"/>
    <n v="957"/>
    <n v="1547.93"/>
    <n v="0"/>
    <n v="0"/>
    <n v="0"/>
    <n v="0"/>
    <n v="77.330434782608691"/>
    <n v="74.690359281437125"/>
    <n v="10671.599999999999"/>
    <n v="12473.289999999999"/>
    <n v="138"/>
    <n v="169"/>
    <n v="138"/>
    <n v="169"/>
    <n v="5.6043478260869559"/>
    <n v="5.4795266272189345"/>
    <n v="773.39999999999986"/>
    <n v="926.04"/>
    <n v="77.330434782608691"/>
    <n v="74.729526627218931"/>
    <n v="10671.599999999999"/>
    <n v="12629.289999999999"/>
    <n v="51"/>
    <n v="77"/>
    <n v="51"/>
    <n v="77"/>
    <n v="27"/>
    <n v="38"/>
    <n v="27"/>
    <n v="38"/>
    <n v="10"/>
    <n v="10"/>
    <n v="10"/>
    <n v="0"/>
    <n v="88"/>
    <n v="125"/>
    <n v="88"/>
    <n v="125"/>
    <n v="3.8"/>
    <n v="2.79"/>
    <n v="193.79999999999998"/>
    <n v="214.83"/>
    <n v="3.8"/>
    <n v="4.12"/>
    <n v="102.6"/>
    <n v="156.56"/>
    <n v="4.33"/>
    <n v="0"/>
    <n v="43.3"/>
    <n v="0"/>
    <n v="3.8602272727272724"/>
    <n v="2.97112"/>
    <n v="339.7"/>
    <n v="371.39"/>
    <n v="58.6"/>
    <n v="55.18"/>
    <n v="2988.6"/>
    <n v="4248.8599999999997"/>
    <n v="55.31"/>
    <n v="59.73"/>
    <n v="1493.3700000000001"/>
    <n v="2269.7399999999998"/>
    <n v="56.44"/>
    <n v="0"/>
    <n v="564.4"/>
    <n v="0"/>
    <n v="57.345113636363635"/>
    <n v="52.148799999999994"/>
    <n v="5046.37"/>
    <n v="6518.5999999999995"/>
    <n v="0"/>
    <n v="0"/>
    <n v="0"/>
    <n v="0"/>
    <n v="0"/>
    <n v="0"/>
    <n v="0"/>
    <n v="0"/>
    <n v="0"/>
    <n v="0"/>
    <n v="0"/>
    <n v="0"/>
    <n v="177"/>
    <n v="226"/>
    <n v="177"/>
    <n v="226"/>
    <n v="843.95999999999992"/>
    <n v="999.5"/>
    <n v="12703.199999999999"/>
    <n v="15238.219999999998"/>
    <n v="39"/>
    <n v="58"/>
    <n v="39"/>
    <n v="58"/>
    <n v="225.83999999999997"/>
    <n v="297.93"/>
    <n v="2450.37"/>
    <n v="3909.67"/>
    <n v="216"/>
    <n v="284"/>
    <n v="216"/>
    <n v="284"/>
    <n v="1069.8"/>
    <n v="1297.43"/>
    <n v="15153.57"/>
    <n v="19147.89"/>
    <n v="10"/>
    <n v="10"/>
    <n v="10"/>
    <n v="0"/>
    <n v="43.3"/>
    <n v="0"/>
    <n v="564.4"/>
    <s v=""/>
    <n v="1113.0999999999999"/>
    <n v="1297.4299999999998"/>
    <n v="15717.969999999998"/>
    <n v="19147.89"/>
  </r>
  <r>
    <x v="2"/>
    <s v="Dummy case to keep pivot table complete"/>
    <m/>
    <m/>
    <x v="0"/>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3"/>
    <s v="Florida International University"/>
    <m/>
    <n v="133951"/>
    <x v="0"/>
    <n v="5663"/>
    <n v="6267"/>
    <n v="74"/>
    <n v="81"/>
    <n v="5589"/>
    <n v="6186"/>
    <n v="121.26900000000001"/>
    <n v="5589"/>
    <n v="6186"/>
    <n v="0"/>
    <n v="0"/>
    <n v="330"/>
    <n v="483"/>
    <n v="0"/>
    <n v="0"/>
    <n v="53"/>
    <n v="74"/>
    <n v="0"/>
    <n v="0"/>
    <m/>
    <m/>
    <n v="0"/>
    <n v="0"/>
    <n v="383"/>
    <n v="557"/>
    <n v="0"/>
    <n v="0"/>
    <n v="4.91"/>
    <n v="4.7389999999999999"/>
    <n v="1620.3"/>
    <n v="2288.9369999999999"/>
    <n v="5.1100000000000003"/>
    <n v="4.7"/>
    <n v="270.83000000000004"/>
    <n v="347.8"/>
    <m/>
    <m/>
    <n v="0"/>
    <n v="0"/>
    <n v="4.9376762402088774"/>
    <n v="4.7338186714542188"/>
    <n v="1891.13"/>
    <n v="2636.7369999999996"/>
    <m/>
    <m/>
    <n v="0"/>
    <n v="0"/>
    <m/>
    <m/>
    <n v="0"/>
    <n v="0"/>
    <m/>
    <m/>
    <n v="0"/>
    <n v="0"/>
    <n v="0"/>
    <n v="0"/>
    <n v="0"/>
    <n v="0"/>
    <n v="1430"/>
    <n v="1550"/>
    <n v="0"/>
    <n v="0"/>
    <n v="330"/>
    <n v="333"/>
    <n v="0"/>
    <n v="0"/>
    <n v="39"/>
    <n v="94"/>
    <n v="0"/>
    <n v="0"/>
    <n v="1799"/>
    <n v="1977"/>
    <n v="0"/>
    <n v="0"/>
    <n v="5.61"/>
    <n v="5.77"/>
    <n v="8022.3"/>
    <n v="8943.5"/>
    <n v="6.83"/>
    <n v="7.0030000000000001"/>
    <n v="2253.9"/>
    <n v="2331.9990000000003"/>
    <n v="7.42"/>
    <n v="5.6"/>
    <n v="289.38"/>
    <n v="526.4"/>
    <n v="5.8730294608115621"/>
    <n v="5.9695998988366208"/>
    <n v="10565.58"/>
    <n v="11801.898999999999"/>
    <m/>
    <m/>
    <n v="0"/>
    <n v="0"/>
    <m/>
    <m/>
    <n v="0"/>
    <n v="0"/>
    <m/>
    <m/>
    <n v="0"/>
    <n v="0"/>
    <n v="0"/>
    <n v="0"/>
    <n v="0"/>
    <n v="0"/>
    <n v="2182"/>
    <n v="2534"/>
    <n v="0"/>
    <n v="0"/>
    <n v="5.7088496791934"/>
    <n v="5.6979621152328326"/>
    <n v="12456.71"/>
    <n v="14438.635999999999"/>
    <n v="0"/>
    <n v="0"/>
    <n v="0"/>
    <n v="0"/>
    <n v="1806"/>
    <n v="1618"/>
    <n v="0"/>
    <n v="0"/>
    <n v="1517"/>
    <n v="1488"/>
    <n v="0"/>
    <n v="0"/>
    <n v="84"/>
    <n v="546"/>
    <n v="0"/>
    <n v="0"/>
    <n v="3407"/>
    <n v="3652"/>
    <n v="0"/>
    <n v="0"/>
    <n v="3.53"/>
    <n v="3.59"/>
    <n v="6375.1799999999994"/>
    <n v="5808.62"/>
    <n v="4.6100000000000003"/>
    <n v="4.43"/>
    <n v="6993.3700000000008"/>
    <n v="6591.8399999999992"/>
    <n v="10.199999999999999"/>
    <n v="2.82"/>
    <n v="856.8"/>
    <n v="1539.7199999999998"/>
    <n v="4.1753302025242141"/>
    <n v="3.8171358159912372"/>
    <n v="14225.349999999997"/>
    <n v="13940.179999999998"/>
    <m/>
    <m/>
    <n v="0"/>
    <n v="0"/>
    <m/>
    <m/>
    <n v="0"/>
    <n v="0"/>
    <m/>
    <m/>
    <n v="0"/>
    <n v="0"/>
    <n v="0"/>
    <n v="0"/>
    <n v="0"/>
    <n v="0"/>
    <m/>
    <m/>
    <n v="0"/>
    <n v="0"/>
    <m/>
    <m/>
    <n v="0"/>
    <n v="0"/>
    <m/>
    <m/>
    <n v="0"/>
    <n v="0"/>
    <n v="3566"/>
    <n v="3651"/>
    <n v="0"/>
    <n v="0"/>
    <n v="16017.779999999999"/>
    <n v="17041.057000000001"/>
    <s v=""/>
    <s v=""/>
    <n v="1900"/>
    <n v="1895"/>
    <n v="0"/>
    <n v="0"/>
    <n v="9518.1"/>
    <n v="9271.6389999999992"/>
    <n v="0"/>
    <n v="0"/>
    <n v="5466"/>
    <n v="5546"/>
    <n v="0"/>
    <n v="0"/>
    <n v="25535.879999999997"/>
    <n v="26312.696"/>
    <s v=""/>
    <s v=""/>
    <n v="123"/>
    <n v="640"/>
    <n v="0"/>
    <n v="0"/>
    <n v="1146.1799999999998"/>
    <n v="2066.12"/>
    <s v=""/>
    <s v=""/>
    <n v="26682.059999999998"/>
    <n v="28378.815999999999"/>
    <s v=""/>
    <s v=""/>
  </r>
  <r>
    <x v="3"/>
    <s v="Florida State University "/>
    <m/>
    <n v="134097"/>
    <x v="0"/>
    <n v="7630"/>
    <n v="7926"/>
    <n v="189"/>
    <n v="215"/>
    <n v="7441"/>
    <n v="7711"/>
    <n v="120.654"/>
    <n v="7441"/>
    <n v="7711"/>
    <n v="0"/>
    <n v="0"/>
    <n v="1079"/>
    <n v="1071"/>
    <n v="0"/>
    <n v="0"/>
    <n v="6"/>
    <n v="6"/>
    <n v="0"/>
    <n v="0"/>
    <m/>
    <n v="2"/>
    <n v="0"/>
    <n v="0"/>
    <n v="1085"/>
    <n v="1079"/>
    <n v="0"/>
    <n v="0"/>
    <n v="4.43"/>
    <n v="4.4980000000000002"/>
    <n v="4779.9699999999993"/>
    <n v="4817.3580000000002"/>
    <n v="4"/>
    <n v="4"/>
    <n v="24"/>
    <n v="24"/>
    <m/>
    <n v="1.25"/>
    <n v="0"/>
    <n v="2.5"/>
    <n v="4.427622119815668"/>
    <n v="4.4892103799814649"/>
    <n v="4803.9699999999993"/>
    <n v="4843.8580000000002"/>
    <m/>
    <m/>
    <n v="0"/>
    <n v="0"/>
    <m/>
    <m/>
    <n v="0"/>
    <n v="0"/>
    <m/>
    <m/>
    <n v="0"/>
    <n v="0"/>
    <n v="0"/>
    <n v="0"/>
    <n v="0"/>
    <n v="0"/>
    <n v="3579"/>
    <n v="3903"/>
    <n v="0"/>
    <n v="0"/>
    <n v="45"/>
    <n v="31"/>
    <n v="0"/>
    <n v="0"/>
    <n v="8"/>
    <n v="33"/>
    <n v="0"/>
    <n v="0"/>
    <n v="3632"/>
    <n v="3967"/>
    <n v="0"/>
    <n v="0"/>
    <n v="4.72"/>
    <n v="4.6219999999999999"/>
    <n v="16892.879999999997"/>
    <n v="18039.666000000001"/>
    <n v="5.73"/>
    <n v="5.33"/>
    <n v="257.85000000000002"/>
    <n v="165.23"/>
    <n v="9.3800000000000008"/>
    <n v="9.8780000000000001"/>
    <n v="75.040000000000006"/>
    <n v="325.97399999999999"/>
    <n v="4.7427780837004399"/>
    <n v="4.6712553566927149"/>
    <n v="17225.769999999997"/>
    <n v="18530.87"/>
    <m/>
    <m/>
    <n v="0"/>
    <n v="0"/>
    <m/>
    <m/>
    <n v="0"/>
    <n v="0"/>
    <m/>
    <m/>
    <n v="0"/>
    <n v="0"/>
    <n v="0"/>
    <n v="0"/>
    <n v="0"/>
    <n v="0"/>
    <n v="4717"/>
    <n v="5046"/>
    <n v="0"/>
    <n v="0"/>
    <n v="4.6702861988552042"/>
    <n v="4.6323281807372174"/>
    <n v="22029.739999999998"/>
    <n v="23374.727999999999"/>
    <n v="0"/>
    <n v="0"/>
    <n v="0"/>
    <n v="0"/>
    <n v="2071"/>
    <n v="1449"/>
    <n v="0"/>
    <n v="0"/>
    <n v="594"/>
    <n v="600"/>
    <n v="0"/>
    <n v="0"/>
    <n v="59"/>
    <n v="616"/>
    <n v="0"/>
    <n v="0"/>
    <n v="2724"/>
    <n v="2665"/>
    <n v="0"/>
    <n v="0"/>
    <n v="3.05"/>
    <n v="3.25"/>
    <n v="6316.5499999999993"/>
    <n v="4709.25"/>
    <n v="3.81"/>
    <n v="3.8"/>
    <n v="2263.14"/>
    <n v="2280"/>
    <n v="10.7"/>
    <n v="2.7850000000000001"/>
    <n v="631.29999999999995"/>
    <n v="1715.5600000000002"/>
    <n v="3.381420704845814"/>
    <n v="3.2663452157598498"/>
    <n v="9210.989999999998"/>
    <n v="8704.81"/>
    <m/>
    <m/>
    <n v="0"/>
    <n v="0"/>
    <m/>
    <m/>
    <n v="0"/>
    <n v="0"/>
    <m/>
    <m/>
    <n v="0"/>
    <n v="0"/>
    <n v="0"/>
    <n v="0"/>
    <n v="0"/>
    <n v="0"/>
    <m/>
    <m/>
    <n v="0"/>
    <n v="0"/>
    <m/>
    <m/>
    <n v="0"/>
    <n v="0"/>
    <m/>
    <m/>
    <n v="0"/>
    <n v="0"/>
    <n v="6729"/>
    <n v="6423"/>
    <n v="0"/>
    <n v="0"/>
    <n v="27989.399999999998"/>
    <n v="27566.274000000001"/>
    <s v=""/>
    <s v=""/>
    <n v="645"/>
    <n v="637"/>
    <n v="0"/>
    <n v="0"/>
    <n v="2544.9899999999998"/>
    <n v="2469.23"/>
    <n v="0"/>
    <n v="0"/>
    <n v="7374"/>
    <n v="7060"/>
    <n v="0"/>
    <n v="0"/>
    <n v="30534.39"/>
    <n v="30035.504000000001"/>
    <s v=""/>
    <s v=""/>
    <n v="67"/>
    <n v="651"/>
    <n v="0"/>
    <n v="0"/>
    <n v="706.33999999999992"/>
    <n v="2044.0340000000001"/>
    <s v=""/>
    <s v=""/>
    <n v="31240.729999999996"/>
    <n v="32079.538"/>
    <s v=""/>
    <s v=""/>
  </r>
  <r>
    <x v="3"/>
    <s v="University of Central Florida "/>
    <m/>
    <n v="132903"/>
    <x v="0"/>
    <n v="9373"/>
    <n v="9969"/>
    <n v="171"/>
    <n v="149"/>
    <n v="9202"/>
    <n v="9820"/>
    <n v="120.70399999999999"/>
    <n v="9202"/>
    <n v="9820"/>
    <n v="0"/>
    <n v="0"/>
    <n v="1716"/>
    <n v="1732"/>
    <n v="0"/>
    <n v="0"/>
    <n v="27"/>
    <n v="34"/>
    <n v="0"/>
    <n v="0"/>
    <m/>
    <n v="1"/>
    <n v="0"/>
    <n v="0"/>
    <n v="1743"/>
    <n v="1767"/>
    <n v="0"/>
    <n v="0"/>
    <n v="4.82"/>
    <n v="4.7750000000000004"/>
    <n v="8271.1200000000008"/>
    <n v="8270.3000000000011"/>
    <n v="5.26"/>
    <n v="4.8499999999999996"/>
    <n v="142.01999999999998"/>
    <n v="164.89999999999998"/>
    <m/>
    <n v="2"/>
    <n v="0"/>
    <n v="2"/>
    <n v="4.8268158347676424"/>
    <n v="4.7748726655348053"/>
    <n v="8413.1400000000012"/>
    <n v="8437.2000000000007"/>
    <m/>
    <m/>
    <n v="0"/>
    <n v="0"/>
    <m/>
    <m/>
    <n v="0"/>
    <n v="0"/>
    <m/>
    <m/>
    <n v="0"/>
    <n v="0"/>
    <n v="0"/>
    <n v="0"/>
    <n v="0"/>
    <n v="0"/>
    <n v="2222"/>
    <n v="2565"/>
    <n v="0"/>
    <n v="0"/>
    <n v="141"/>
    <n v="134"/>
    <n v="0"/>
    <n v="0"/>
    <n v="9"/>
    <n v="35"/>
    <n v="0"/>
    <n v="0"/>
    <n v="2372"/>
    <n v="2734"/>
    <n v="0"/>
    <n v="0"/>
    <n v="5.01"/>
    <n v="5.01"/>
    <n v="11132.22"/>
    <n v="12850.65"/>
    <n v="5.98"/>
    <n v="5.22"/>
    <n v="843.18000000000006"/>
    <n v="699.48"/>
    <n v="12.83"/>
    <n v="6.7140000000000004"/>
    <n v="115.47"/>
    <n v="234.99"/>
    <n v="5.0973313659359185"/>
    <n v="5.0421068032187266"/>
    <n v="12090.869999999999"/>
    <n v="13785.119999999999"/>
    <m/>
    <m/>
    <n v="0"/>
    <n v="0"/>
    <m/>
    <m/>
    <n v="0"/>
    <n v="0"/>
    <m/>
    <m/>
    <n v="0"/>
    <n v="0"/>
    <n v="0"/>
    <n v="0"/>
    <n v="0"/>
    <n v="0"/>
    <n v="4115"/>
    <n v="4501"/>
    <n v="0"/>
    <n v="0"/>
    <n v="4.9827484811664648"/>
    <n v="4.937196178626972"/>
    <n v="20504.010000000002"/>
    <n v="22222.32"/>
    <n v="0"/>
    <n v="0"/>
    <n v="0"/>
    <n v="0"/>
    <n v="3163"/>
    <n v="2398"/>
    <n v="0"/>
    <n v="0"/>
    <n v="1883"/>
    <n v="1698"/>
    <n v="0"/>
    <n v="0"/>
    <n v="41"/>
    <n v="1223"/>
    <n v="0"/>
    <n v="0"/>
    <n v="5087"/>
    <n v="5319"/>
    <n v="0"/>
    <n v="0"/>
    <n v="3.02"/>
    <n v="3.16"/>
    <n v="9552.26"/>
    <n v="7577.68"/>
    <n v="3.76"/>
    <n v="3.64"/>
    <n v="7080.08"/>
    <n v="6180.72"/>
    <n v="22.1"/>
    <n v="2.5289999999999999"/>
    <n v="906.1"/>
    <n v="3092.9670000000001"/>
    <n v="3.447698053862787"/>
    <n v="3.1681457040797145"/>
    <n v="17538.439999999999"/>
    <n v="16851.367000000002"/>
    <m/>
    <m/>
    <n v="0"/>
    <n v="0"/>
    <m/>
    <m/>
    <n v="0"/>
    <n v="0"/>
    <m/>
    <m/>
    <n v="0"/>
    <n v="0"/>
    <n v="0"/>
    <n v="0"/>
    <n v="0"/>
    <n v="0"/>
    <m/>
    <m/>
    <n v="0"/>
    <n v="0"/>
    <m/>
    <m/>
    <n v="0"/>
    <n v="0"/>
    <m/>
    <m/>
    <n v="0"/>
    <n v="0"/>
    <n v="7101"/>
    <n v="6695"/>
    <n v="0"/>
    <n v="0"/>
    <n v="28955.599999999999"/>
    <n v="28698.63"/>
    <s v=""/>
    <s v=""/>
    <n v="2051"/>
    <n v="1866"/>
    <n v="0"/>
    <n v="0"/>
    <n v="8065.28"/>
    <n v="7045.1"/>
    <n v="0"/>
    <n v="0"/>
    <n v="9152"/>
    <n v="8561"/>
    <n v="0"/>
    <n v="0"/>
    <n v="37020.879999999997"/>
    <n v="35743.730000000003"/>
    <s v=""/>
    <s v=""/>
    <n v="50"/>
    <n v="1259"/>
    <n v="0"/>
    <n v="0"/>
    <n v="1021.57"/>
    <n v="3329.9570000000003"/>
    <s v=""/>
    <s v=""/>
    <n v="38042.449999999997"/>
    <n v="39073.687000000005"/>
    <s v=""/>
    <s v=""/>
  </r>
  <r>
    <x v="3"/>
    <s v="University of Florida"/>
    <m/>
    <n v="134130"/>
    <x v="0"/>
    <n v="9207"/>
    <n v="9302"/>
    <n v="262"/>
    <n v="280"/>
    <n v="8945"/>
    <n v="9022"/>
    <n v="121.503"/>
    <n v="8945"/>
    <n v="9022"/>
    <n v="0"/>
    <n v="0"/>
    <n v="1075"/>
    <n v="1035"/>
    <n v="0"/>
    <n v="0"/>
    <n v="6"/>
    <n v="4"/>
    <n v="0"/>
    <n v="0"/>
    <n v="1"/>
    <m/>
    <n v="0"/>
    <n v="0"/>
    <n v="1082"/>
    <n v="1039"/>
    <n v="0"/>
    <n v="0"/>
    <n v="4.46"/>
    <n v="4.375"/>
    <n v="4794.5"/>
    <n v="4528.125"/>
    <n v="4.67"/>
    <n v="3.875"/>
    <n v="28.02"/>
    <n v="15.5"/>
    <n v="5"/>
    <m/>
    <n v="5"/>
    <n v="0"/>
    <n v="4.4616635859519409"/>
    <n v="4.3730750721847933"/>
    <n v="4827.5200000000004"/>
    <n v="4543.625"/>
    <m/>
    <m/>
    <n v="0"/>
    <n v="0"/>
    <m/>
    <m/>
    <n v="0"/>
    <n v="0"/>
    <m/>
    <m/>
    <n v="0"/>
    <n v="0"/>
    <n v="0"/>
    <n v="0"/>
    <n v="0"/>
    <n v="0"/>
    <n v="4974"/>
    <n v="5206"/>
    <n v="0"/>
    <n v="0"/>
    <n v="52"/>
    <n v="50"/>
    <n v="0"/>
    <n v="0"/>
    <n v="29"/>
    <n v="46"/>
    <n v="0"/>
    <n v="0"/>
    <n v="5055"/>
    <n v="5302"/>
    <n v="0"/>
    <n v="0"/>
    <n v="4.53"/>
    <n v="4.54"/>
    <n v="22532.22"/>
    <n v="23635.24"/>
    <n v="5.65"/>
    <n v="5.33"/>
    <n v="293.8"/>
    <n v="266.5"/>
    <n v="17.71"/>
    <n v="7.93"/>
    <n v="513.59"/>
    <n v="364.78"/>
    <n v="4.6171335311572701"/>
    <n v="4.57686156167484"/>
    <n v="23339.61"/>
    <n v="24266.52"/>
    <m/>
    <m/>
    <n v="0"/>
    <n v="0"/>
    <m/>
    <m/>
    <n v="0"/>
    <n v="0"/>
    <m/>
    <m/>
    <n v="0"/>
    <n v="0"/>
    <n v="0"/>
    <n v="0"/>
    <n v="0"/>
    <n v="0"/>
    <n v="6137"/>
    <n v="6341"/>
    <n v="0"/>
    <n v="0"/>
    <n v="4.5897229916897508"/>
    <n v="4.5434702728276299"/>
    <n v="28167.13"/>
    <n v="28810.145"/>
    <n v="0"/>
    <n v="0"/>
    <n v="0"/>
    <n v="0"/>
    <n v="2368"/>
    <n v="1727"/>
    <n v="0"/>
    <n v="0"/>
    <n v="379"/>
    <n v="354"/>
    <n v="0"/>
    <n v="0"/>
    <n v="61"/>
    <n v="600"/>
    <n v="0"/>
    <n v="0"/>
    <n v="2808"/>
    <n v="2681"/>
    <n v="0"/>
    <n v="0"/>
    <n v="2.92"/>
    <n v="2.92"/>
    <n v="6914.5599999999995"/>
    <n v="5042.84"/>
    <n v="3.42"/>
    <n v="3.35"/>
    <n v="1296.18"/>
    <n v="1185.9000000000001"/>
    <n v="7.49"/>
    <n v="2.3574999999999999"/>
    <n v="456.89"/>
    <n v="1414.5"/>
    <n v="3.0867628205128201"/>
    <n v="2.8508914584110405"/>
    <n v="8667.6299999999992"/>
    <n v="7643.24"/>
    <m/>
    <m/>
    <n v="0"/>
    <n v="0"/>
    <m/>
    <m/>
    <n v="0"/>
    <n v="0"/>
    <m/>
    <m/>
    <n v="0"/>
    <n v="0"/>
    <n v="0"/>
    <n v="0"/>
    <n v="0"/>
    <n v="0"/>
    <m/>
    <m/>
    <n v="0"/>
    <n v="0"/>
    <m/>
    <m/>
    <n v="0"/>
    <n v="0"/>
    <m/>
    <m/>
    <n v="0"/>
    <n v="0"/>
    <n v="8417"/>
    <n v="7968"/>
    <n v="0"/>
    <n v="0"/>
    <n v="34241.279999999999"/>
    <n v="33206.205000000002"/>
    <s v=""/>
    <s v=""/>
    <n v="437"/>
    <n v="408"/>
    <n v="0"/>
    <n v="0"/>
    <n v="1618"/>
    <n v="1467.9"/>
    <n v="0"/>
    <n v="0"/>
    <n v="8854"/>
    <n v="8376"/>
    <n v="0"/>
    <n v="0"/>
    <n v="35859.279999999999"/>
    <n v="34674.105000000003"/>
    <s v=""/>
    <s v=""/>
    <n v="91"/>
    <n v="646"/>
    <n v="0"/>
    <n v="0"/>
    <n v="975.48"/>
    <n v="1779.28"/>
    <s v=""/>
    <s v=""/>
    <n v="36834.76"/>
    <n v="36453.385000000002"/>
    <s v=""/>
    <s v=""/>
  </r>
  <r>
    <x v="3"/>
    <s v="University of South Florida "/>
    <m/>
    <n v="137351"/>
    <x v="0"/>
    <n v="7479"/>
    <n v="7891"/>
    <n v="145"/>
    <n v="138"/>
    <n v="7334"/>
    <n v="7753"/>
    <n v="120.745"/>
    <n v="7334"/>
    <n v="7753"/>
    <n v="0"/>
    <n v="0"/>
    <n v="1160"/>
    <n v="1326"/>
    <n v="0"/>
    <n v="0"/>
    <n v="81"/>
    <n v="60"/>
    <n v="0"/>
    <n v="0"/>
    <n v="1"/>
    <m/>
    <n v="0"/>
    <n v="0"/>
    <n v="1242"/>
    <n v="1386"/>
    <n v="0"/>
    <n v="0"/>
    <n v="4.99"/>
    <n v="4.8780000000000001"/>
    <n v="5788.4000000000005"/>
    <n v="6468.2280000000001"/>
    <n v="5.78"/>
    <n v="6.19"/>
    <n v="468.18"/>
    <n v="371.40000000000003"/>
    <n v="7"/>
    <m/>
    <n v="7"/>
    <n v="0"/>
    <n v="5.0431400966183579"/>
    <n v="4.9347965367965365"/>
    <n v="6263.5800000000008"/>
    <n v="6839.6279999999997"/>
    <m/>
    <m/>
    <n v="0"/>
    <n v="0"/>
    <m/>
    <m/>
    <n v="0"/>
    <n v="0"/>
    <m/>
    <m/>
    <n v="0"/>
    <n v="0"/>
    <n v="0"/>
    <n v="0"/>
    <n v="0"/>
    <n v="0"/>
    <n v="1408"/>
    <n v="1442"/>
    <n v="0"/>
    <n v="0"/>
    <n v="253"/>
    <n v="210"/>
    <n v="0"/>
    <n v="0"/>
    <n v="394"/>
    <n v="422"/>
    <n v="0"/>
    <n v="0"/>
    <n v="2055"/>
    <n v="2074"/>
    <n v="0"/>
    <n v="0"/>
    <n v="5.57"/>
    <n v="5.5490000000000004"/>
    <n v="7842.56"/>
    <n v="8001.6580000000004"/>
    <n v="6.26"/>
    <n v="6.55"/>
    <n v="1583.78"/>
    <n v="1375.5"/>
    <n v="7.19"/>
    <n v="6.61"/>
    <n v="2832.86"/>
    <n v="2789.42"/>
    <n v="5.9655474452554751"/>
    <n v="5.8662381870781095"/>
    <n v="12259.2"/>
    <n v="12166.578"/>
    <m/>
    <m/>
    <n v="0"/>
    <n v="0"/>
    <m/>
    <m/>
    <n v="0"/>
    <n v="0"/>
    <m/>
    <m/>
    <n v="0"/>
    <n v="0"/>
    <n v="0"/>
    <n v="0"/>
    <n v="0"/>
    <n v="0"/>
    <n v="3297"/>
    <n v="3460"/>
    <n v="0"/>
    <n v="0"/>
    <n v="5.618070973612376"/>
    <n v="5.4931231213872831"/>
    <n v="18522.780000000002"/>
    <n v="19006.205999999998"/>
    <n v="0"/>
    <n v="0"/>
    <n v="0"/>
    <n v="0"/>
    <n v="2281"/>
    <n v="1854"/>
    <n v="0"/>
    <n v="0"/>
    <n v="1276"/>
    <n v="1236"/>
    <n v="0"/>
    <n v="0"/>
    <n v="480"/>
    <n v="1203"/>
    <n v="0"/>
    <n v="0"/>
    <n v="4037"/>
    <n v="4293"/>
    <n v="0"/>
    <n v="0"/>
    <n v="3.34"/>
    <n v="3.43"/>
    <n v="7618.54"/>
    <n v="6359.22"/>
    <n v="4.33"/>
    <n v="4.03"/>
    <n v="5525.08"/>
    <n v="4981.08"/>
    <n v="5.41"/>
    <n v="3.04"/>
    <n v="2596.8000000000002"/>
    <n v="3657.12"/>
    <n v="3.8990388902650479"/>
    <n v="3.4934591194968547"/>
    <n v="15740.419999999998"/>
    <n v="14997.419999999996"/>
    <m/>
    <m/>
    <n v="0"/>
    <n v="0"/>
    <m/>
    <m/>
    <n v="0"/>
    <n v="0"/>
    <m/>
    <m/>
    <n v="0"/>
    <n v="0"/>
    <n v="0"/>
    <n v="0"/>
    <n v="0"/>
    <n v="0"/>
    <m/>
    <m/>
    <n v="0"/>
    <n v="0"/>
    <m/>
    <m/>
    <n v="0"/>
    <n v="0"/>
    <m/>
    <m/>
    <n v="0"/>
    <n v="0"/>
    <n v="4849"/>
    <n v="4622"/>
    <n v="0"/>
    <n v="0"/>
    <n v="21249.5"/>
    <n v="20829.106"/>
    <s v=""/>
    <s v=""/>
    <n v="1610"/>
    <n v="1506"/>
    <n v="0"/>
    <n v="0"/>
    <n v="7577.04"/>
    <n v="6727.98"/>
    <n v="0"/>
    <n v="0"/>
    <n v="6459"/>
    <n v="6128"/>
    <n v="0"/>
    <n v="0"/>
    <n v="28826.54"/>
    <n v="27557.085999999999"/>
    <s v=""/>
    <s v=""/>
    <n v="875"/>
    <n v="1625"/>
    <n v="0"/>
    <n v="0"/>
    <n v="5436.66"/>
    <n v="6446.54"/>
    <s v=""/>
    <s v=""/>
    <n v="34263.199999999997"/>
    <n v="34003.625999999997"/>
    <s v=""/>
    <s v=""/>
  </r>
  <r>
    <x v="3"/>
    <s v="Florida Atlantic University "/>
    <m/>
    <n v="133669"/>
    <x v="8"/>
    <n v="4467"/>
    <n v="4511"/>
    <n v="90"/>
    <n v="112"/>
    <n v="4377"/>
    <n v="4399"/>
    <n v="120.857"/>
    <n v="4377"/>
    <n v="4399"/>
    <n v="0"/>
    <n v="0"/>
    <n v="361"/>
    <n v="363"/>
    <n v="0"/>
    <n v="0"/>
    <n v="38"/>
    <n v="38"/>
    <n v="0"/>
    <n v="0"/>
    <m/>
    <n v="3"/>
    <n v="0"/>
    <n v="0"/>
    <n v="399"/>
    <n v="404"/>
    <n v="0"/>
    <n v="0"/>
    <n v="4.96"/>
    <n v="4.9400000000000004"/>
    <n v="1790.56"/>
    <n v="1793.2200000000003"/>
    <n v="5.63"/>
    <n v="5.6970000000000001"/>
    <n v="213.94"/>
    <n v="216.48599999999999"/>
    <m/>
    <n v="2.1659999999999999"/>
    <n v="0"/>
    <n v="6.4979999999999993"/>
    <n v="5.0238095238095237"/>
    <n v="4.9906039603960402"/>
    <n v="2004.5"/>
    <n v="2016.2040000000002"/>
    <m/>
    <m/>
    <n v="0"/>
    <n v="0"/>
    <m/>
    <m/>
    <n v="0"/>
    <n v="0"/>
    <m/>
    <m/>
    <n v="0"/>
    <n v="0"/>
    <n v="0"/>
    <n v="0"/>
    <n v="0"/>
    <n v="0"/>
    <n v="675"/>
    <n v="710"/>
    <n v="0"/>
    <n v="0"/>
    <n v="137"/>
    <n v="105"/>
    <n v="0"/>
    <n v="0"/>
    <n v="3"/>
    <n v="32"/>
    <n v="0"/>
    <n v="0"/>
    <n v="815"/>
    <n v="847"/>
    <n v="0"/>
    <n v="0"/>
    <n v="5.64"/>
    <n v="5.6760000000000002"/>
    <n v="3807"/>
    <n v="4029.96"/>
    <n v="6.32"/>
    <n v="6.44"/>
    <n v="865.84"/>
    <n v="676.2"/>
    <n v="13.33"/>
    <n v="6.78"/>
    <n v="39.99"/>
    <n v="216.96"/>
    <n v="5.7826134969325151"/>
    <n v="5.8124203069657616"/>
    <n v="4712.83"/>
    <n v="4923.12"/>
    <m/>
    <m/>
    <n v="0"/>
    <n v="0"/>
    <m/>
    <m/>
    <n v="0"/>
    <n v="0"/>
    <m/>
    <m/>
    <n v="0"/>
    <n v="0"/>
    <n v="0"/>
    <n v="0"/>
    <n v="0"/>
    <n v="0"/>
    <n v="1214"/>
    <n v="1251"/>
    <n v="0"/>
    <n v="0"/>
    <n v="5.5332207578253705"/>
    <n v="5.5470215827338132"/>
    <n v="6717.33"/>
    <n v="6939.3240000000005"/>
    <n v="0"/>
    <n v="0"/>
    <n v="0"/>
    <n v="0"/>
    <n v="1515"/>
    <n v="1156"/>
    <n v="0"/>
    <n v="0"/>
    <n v="1606"/>
    <n v="1440"/>
    <n v="0"/>
    <n v="0"/>
    <n v="42"/>
    <n v="552"/>
    <n v="0"/>
    <n v="0"/>
    <n v="3163"/>
    <n v="3148"/>
    <n v="0"/>
    <n v="0"/>
    <n v="3.42"/>
    <n v="3.49"/>
    <n v="5181.3"/>
    <n v="4034.44"/>
    <n v="4.18"/>
    <n v="4.1399999999999997"/>
    <n v="6713.08"/>
    <n v="5961.5999999999995"/>
    <n v="15.44"/>
    <n v="2.42"/>
    <n v="648.48"/>
    <n v="1335.84"/>
    <n v="3.9654947834334493"/>
    <n v="3.5997077509529856"/>
    <n v="12542.86"/>
    <n v="11331.88"/>
    <m/>
    <m/>
    <n v="0"/>
    <n v="0"/>
    <m/>
    <m/>
    <n v="0"/>
    <n v="0"/>
    <m/>
    <m/>
    <n v="0"/>
    <n v="0"/>
    <n v="0"/>
    <n v="0"/>
    <n v="0"/>
    <n v="0"/>
    <m/>
    <m/>
    <n v="0"/>
    <n v="0"/>
    <m/>
    <m/>
    <n v="0"/>
    <n v="0"/>
    <m/>
    <m/>
    <n v="0"/>
    <n v="0"/>
    <n v="2551"/>
    <n v="2229"/>
    <n v="0"/>
    <n v="0"/>
    <n v="10778.86"/>
    <n v="9857.6200000000008"/>
    <s v=""/>
    <s v=""/>
    <n v="1781"/>
    <n v="1583"/>
    <n v="0"/>
    <n v="0"/>
    <n v="7792.86"/>
    <n v="6854.2859999999991"/>
    <n v="0"/>
    <n v="0"/>
    <n v="4332"/>
    <n v="3812"/>
    <n v="0"/>
    <n v="0"/>
    <n v="18571.72"/>
    <n v="16711.905999999999"/>
    <s v=""/>
    <s v=""/>
    <n v="45"/>
    <n v="587"/>
    <n v="0"/>
    <n v="0"/>
    <n v="688.47"/>
    <n v="1559.298"/>
    <s v=""/>
    <s v=""/>
    <n v="19260.190000000002"/>
    <n v="18271.203999999998"/>
    <s v=""/>
    <s v=""/>
  </r>
  <r>
    <x v="3"/>
    <s v="Florida Agricultural &amp; Mechanical University "/>
    <m/>
    <n v="133650"/>
    <x v="1"/>
    <n v="1435"/>
    <n v="1243"/>
    <n v="19"/>
    <n v="10"/>
    <n v="1416"/>
    <n v="1233"/>
    <n v="120.858"/>
    <n v="1416"/>
    <n v="1233"/>
    <n v="0"/>
    <n v="0"/>
    <n v="71"/>
    <n v="27"/>
    <n v="0"/>
    <n v="0"/>
    <n v="1"/>
    <n v="1"/>
    <n v="0"/>
    <n v="0"/>
    <m/>
    <m/>
    <n v="0"/>
    <n v="0"/>
    <n v="72"/>
    <n v="28"/>
    <n v="0"/>
    <n v="0"/>
    <n v="6.51"/>
    <n v="8.48"/>
    <n v="462.21"/>
    <n v="228.96"/>
    <n v="8"/>
    <n v="5.5"/>
    <n v="8"/>
    <n v="5.5"/>
    <m/>
    <m/>
    <n v="0"/>
    <n v="0"/>
    <n v="6.5306944444444444"/>
    <n v="8.3735714285714291"/>
    <n v="470.21"/>
    <n v="234.46"/>
    <m/>
    <m/>
    <n v="0"/>
    <n v="0"/>
    <m/>
    <m/>
    <n v="0"/>
    <n v="0"/>
    <m/>
    <m/>
    <n v="0"/>
    <n v="0"/>
    <n v="0"/>
    <n v="0"/>
    <n v="0"/>
    <n v="0"/>
    <n v="977"/>
    <n v="848"/>
    <n v="0"/>
    <n v="0"/>
    <n v="11"/>
    <n v="10"/>
    <n v="0"/>
    <n v="0"/>
    <n v="9"/>
    <n v="23"/>
    <n v="0"/>
    <n v="0"/>
    <n v="997"/>
    <n v="881"/>
    <n v="0"/>
    <n v="0"/>
    <n v="5.78"/>
    <n v="6.09"/>
    <n v="5647.06"/>
    <n v="5164.32"/>
    <n v="7.27"/>
    <n v="7.75"/>
    <n v="79.97"/>
    <n v="77.5"/>
    <n v="14.22"/>
    <n v="10.433999999999999"/>
    <n v="127.98"/>
    <n v="239.98199999999997"/>
    <n v="5.8726278836509529"/>
    <n v="6.2222497162315547"/>
    <n v="5855.01"/>
    <n v="5481.8019999999997"/>
    <m/>
    <m/>
    <n v="0"/>
    <n v="0"/>
    <m/>
    <m/>
    <n v="0"/>
    <n v="0"/>
    <m/>
    <m/>
    <n v="0"/>
    <n v="0"/>
    <n v="0"/>
    <n v="0"/>
    <n v="0"/>
    <n v="0"/>
    <n v="1069"/>
    <n v="909"/>
    <n v="0"/>
    <n v="0"/>
    <n v="5.916950420954163"/>
    <n v="6.2885170517051705"/>
    <n v="6325.22"/>
    <n v="5716.2619999999997"/>
    <n v="0"/>
    <n v="0"/>
    <n v="0"/>
    <n v="0"/>
    <n v="248"/>
    <n v="186"/>
    <n v="0"/>
    <n v="0"/>
    <n v="58"/>
    <n v="49"/>
    <n v="0"/>
    <n v="0"/>
    <n v="41"/>
    <n v="89"/>
    <n v="0"/>
    <n v="0"/>
    <n v="347"/>
    <n v="324"/>
    <n v="0"/>
    <n v="0"/>
    <n v="4.18"/>
    <n v="4.29"/>
    <n v="1036.6399999999999"/>
    <n v="797.94"/>
    <n v="4.37"/>
    <n v="4.6500000000000004"/>
    <n v="253.46"/>
    <n v="227.85000000000002"/>
    <n v="4.8899999999999997"/>
    <n v="2.93"/>
    <n v="200.48999999999998"/>
    <n v="260.77000000000004"/>
    <n v="4.2956484149855907"/>
    <n v="3.9708641975308638"/>
    <n v="1490.59"/>
    <n v="1286.56"/>
    <m/>
    <m/>
    <n v="0"/>
    <n v="0"/>
    <m/>
    <m/>
    <n v="0"/>
    <n v="0"/>
    <m/>
    <m/>
    <n v="0"/>
    <n v="0"/>
    <n v="0"/>
    <n v="0"/>
    <n v="0"/>
    <n v="0"/>
    <m/>
    <m/>
    <n v="0"/>
    <n v="0"/>
    <m/>
    <m/>
    <n v="0"/>
    <n v="0"/>
    <m/>
    <m/>
    <n v="0"/>
    <n v="0"/>
    <n v="1296"/>
    <n v="1061"/>
    <n v="0"/>
    <n v="0"/>
    <n v="7145.91"/>
    <n v="6191.2199999999993"/>
    <s v=""/>
    <s v=""/>
    <n v="70"/>
    <n v="60"/>
    <n v="0"/>
    <n v="0"/>
    <n v="341.43"/>
    <n v="310.85000000000002"/>
    <n v="0"/>
    <n v="0"/>
    <n v="1366"/>
    <n v="1121"/>
    <n v="0"/>
    <n v="0"/>
    <n v="7487.34"/>
    <n v="6502.07"/>
    <s v=""/>
    <s v=""/>
    <n v="50"/>
    <n v="112"/>
    <n v="0"/>
    <n v="0"/>
    <n v="328.46999999999997"/>
    <n v="500.75200000000001"/>
    <s v=""/>
    <s v=""/>
    <n v="7815.81"/>
    <n v="7002.8220000000001"/>
    <s v=""/>
    <s v=""/>
  </r>
  <r>
    <x v="3"/>
    <s v="University of North Florida"/>
    <m/>
    <n v="136172"/>
    <x v="1"/>
    <n v="2892"/>
    <n v="2967"/>
    <n v="11"/>
    <n v="13"/>
    <n v="2881"/>
    <n v="2954"/>
    <n v="121.069"/>
    <n v="2881"/>
    <n v="2954"/>
    <n v="0"/>
    <n v="0"/>
    <n v="520"/>
    <n v="533"/>
    <n v="0"/>
    <n v="0"/>
    <n v="14"/>
    <n v="11"/>
    <n v="0"/>
    <n v="0"/>
    <m/>
    <m/>
    <n v="0"/>
    <n v="0"/>
    <n v="534"/>
    <n v="544"/>
    <n v="0"/>
    <n v="0"/>
    <n v="4.95"/>
    <n v="4.91"/>
    <n v="2574"/>
    <n v="2617.0300000000002"/>
    <n v="4.96"/>
    <n v="5.5449999999999999"/>
    <n v="69.44"/>
    <n v="60.994999999999997"/>
    <m/>
    <m/>
    <n v="0"/>
    <n v="0"/>
    <n v="4.9502621722846447"/>
    <n v="4.9228400735294118"/>
    <n v="2643.44"/>
    <n v="2678.0250000000001"/>
    <m/>
    <m/>
    <n v="0"/>
    <n v="0"/>
    <m/>
    <m/>
    <n v="0"/>
    <n v="0"/>
    <m/>
    <m/>
    <n v="0"/>
    <n v="0"/>
    <n v="0"/>
    <n v="0"/>
    <n v="0"/>
    <n v="0"/>
    <n v="686"/>
    <n v="689"/>
    <n v="0"/>
    <n v="0"/>
    <n v="17"/>
    <n v="27"/>
    <n v="0"/>
    <n v="0"/>
    <n v="6"/>
    <n v="13"/>
    <n v="0"/>
    <n v="0"/>
    <n v="709"/>
    <n v="729"/>
    <n v="0"/>
    <n v="0"/>
    <n v="5.38"/>
    <n v="5.5289999999999999"/>
    <n v="3690.68"/>
    <n v="3809.4809999999998"/>
    <n v="6.76"/>
    <n v="5.33"/>
    <n v="114.92"/>
    <n v="143.91"/>
    <n v="5.17"/>
    <n v="3.73"/>
    <n v="31.02"/>
    <n v="48.49"/>
    <n v="5.4113117066290553"/>
    <n v="5.4895486968449925"/>
    <n v="3836.6200000000003"/>
    <n v="4001.8809999999994"/>
    <m/>
    <m/>
    <n v="0"/>
    <n v="0"/>
    <m/>
    <m/>
    <n v="0"/>
    <n v="0"/>
    <m/>
    <m/>
    <n v="0"/>
    <n v="0"/>
    <n v="0"/>
    <n v="0"/>
    <n v="0"/>
    <n v="0"/>
    <n v="1243"/>
    <n v="1273"/>
    <n v="0"/>
    <n v="0"/>
    <n v="5.2132421560740152"/>
    <n v="5.2473731343283578"/>
    <n v="6480.0600000000013"/>
    <n v="6679.9059999999999"/>
    <n v="0"/>
    <n v="0"/>
    <n v="0"/>
    <n v="0"/>
    <n v="1078"/>
    <n v="858"/>
    <n v="0"/>
    <n v="0"/>
    <n v="550"/>
    <n v="506"/>
    <n v="0"/>
    <n v="0"/>
    <n v="10"/>
    <n v="317"/>
    <n v="0"/>
    <n v="0"/>
    <n v="1638"/>
    <n v="1681"/>
    <n v="0"/>
    <n v="0"/>
    <n v="3.24"/>
    <n v="3.3"/>
    <n v="3492.7200000000003"/>
    <n v="2831.3999999999996"/>
    <n v="3.94"/>
    <n v="3.78"/>
    <n v="2167"/>
    <n v="1912.6799999999998"/>
    <n v="13.6"/>
    <n v="2.4660000000000002"/>
    <n v="136"/>
    <n v="781.72200000000009"/>
    <n v="3.5382905982905983"/>
    <n v="3.2872111838191551"/>
    <n v="5795.72"/>
    <n v="5525.8019999999997"/>
    <m/>
    <m/>
    <n v="0"/>
    <n v="0"/>
    <m/>
    <m/>
    <n v="0"/>
    <n v="0"/>
    <m/>
    <m/>
    <n v="0"/>
    <n v="0"/>
    <n v="0"/>
    <n v="0"/>
    <n v="0"/>
    <n v="0"/>
    <m/>
    <m/>
    <n v="0"/>
    <n v="0"/>
    <m/>
    <m/>
    <n v="0"/>
    <n v="0"/>
    <m/>
    <m/>
    <n v="0"/>
    <n v="0"/>
    <n v="2284"/>
    <n v="2080"/>
    <n v="0"/>
    <n v="0"/>
    <n v="9757.4000000000015"/>
    <n v="9257.9110000000001"/>
    <s v=""/>
    <s v=""/>
    <n v="581"/>
    <n v="544"/>
    <n v="0"/>
    <n v="0"/>
    <n v="2351.36"/>
    <n v="2117.585"/>
    <n v="0"/>
    <n v="0"/>
    <n v="2865"/>
    <n v="2624"/>
    <n v="0"/>
    <n v="0"/>
    <n v="12108.760000000002"/>
    <n v="11375.495999999999"/>
    <s v=""/>
    <s v=""/>
    <n v="16"/>
    <n v="330"/>
    <n v="0"/>
    <n v="0"/>
    <n v="167.02"/>
    <n v="830.2120000000001"/>
    <s v=""/>
    <s v=""/>
    <n v="12275.780000000002"/>
    <n v="12205.707999999999"/>
    <s v=""/>
    <s v=""/>
  </r>
  <r>
    <x v="3"/>
    <s v="University of West Florida"/>
    <m/>
    <n v="138354"/>
    <x v="1"/>
    <n v="1799"/>
    <n v="1702"/>
    <n v="11"/>
    <n v="18"/>
    <n v="1788"/>
    <n v="1684"/>
    <n v="121.02500000000001"/>
    <n v="1788"/>
    <n v="1684"/>
    <n v="0"/>
    <n v="0"/>
    <n v="167"/>
    <n v="148"/>
    <n v="0"/>
    <n v="0"/>
    <n v="7"/>
    <n v="2"/>
    <n v="0"/>
    <n v="0"/>
    <m/>
    <m/>
    <n v="0"/>
    <n v="0"/>
    <n v="174"/>
    <n v="150"/>
    <n v="0"/>
    <n v="0"/>
    <n v="4.76"/>
    <n v="5.1550000000000002"/>
    <n v="794.92"/>
    <n v="762.94"/>
    <n v="6.57"/>
    <n v="5"/>
    <n v="45.99"/>
    <n v="10"/>
    <m/>
    <m/>
    <n v="0"/>
    <n v="0"/>
    <n v="4.8328160919540224"/>
    <n v="5.1529333333333334"/>
    <n v="840.90999999999985"/>
    <n v="772.94"/>
    <m/>
    <m/>
    <n v="0"/>
    <n v="0"/>
    <m/>
    <m/>
    <n v="0"/>
    <n v="0"/>
    <m/>
    <m/>
    <n v="0"/>
    <n v="0"/>
    <n v="0"/>
    <n v="0"/>
    <n v="0"/>
    <n v="0"/>
    <n v="284"/>
    <n v="311"/>
    <n v="0"/>
    <n v="0"/>
    <n v="42"/>
    <n v="45"/>
    <n v="0"/>
    <n v="0"/>
    <n v="4"/>
    <n v="5"/>
    <n v="0"/>
    <n v="0"/>
    <n v="330"/>
    <n v="361"/>
    <n v="0"/>
    <n v="0"/>
    <n v="5.24"/>
    <n v="5.3869999999999996"/>
    <n v="1488.16"/>
    <n v="1675.357"/>
    <n v="6.23"/>
    <n v="6.03"/>
    <n v="261.66000000000003"/>
    <n v="271.35000000000002"/>
    <n v="12.88"/>
    <n v="13.4"/>
    <n v="51.52"/>
    <n v="67"/>
    <n v="5.4586060606060611"/>
    <n v="5.5781357340720215"/>
    <n v="1801.3400000000001"/>
    <n v="2013.7069999999997"/>
    <m/>
    <m/>
    <n v="0"/>
    <n v="0"/>
    <m/>
    <m/>
    <n v="0"/>
    <n v="0"/>
    <m/>
    <m/>
    <n v="0"/>
    <n v="0"/>
    <n v="0"/>
    <n v="0"/>
    <n v="0"/>
    <n v="0"/>
    <n v="504"/>
    <n v="511"/>
    <n v="0"/>
    <n v="0"/>
    <n v="5.2425595238095237"/>
    <n v="5.4533209393346382"/>
    <n v="2642.25"/>
    <n v="2786.6469999999999"/>
    <n v="0"/>
    <n v="0"/>
    <n v="0"/>
    <n v="0"/>
    <n v="941"/>
    <n v="682"/>
    <n v="0"/>
    <n v="0"/>
    <n v="330"/>
    <n v="252"/>
    <n v="0"/>
    <n v="0"/>
    <n v="13"/>
    <n v="239"/>
    <n v="0"/>
    <n v="0"/>
    <n v="1284"/>
    <n v="1173"/>
    <n v="0"/>
    <n v="0"/>
    <n v="3.47"/>
    <n v="3.49"/>
    <n v="3265.27"/>
    <n v="2380.1800000000003"/>
    <n v="4.3"/>
    <n v="4.37"/>
    <n v="1419"/>
    <n v="1101.24"/>
    <n v="17.96"/>
    <n v="3.2650000000000001"/>
    <n v="233.48000000000002"/>
    <n v="780.33500000000004"/>
    <n v="3.8300233644859811"/>
    <n v="3.6332097186700767"/>
    <n v="4917.75"/>
    <n v="4261.7550000000001"/>
    <m/>
    <m/>
    <n v="0"/>
    <n v="0"/>
    <m/>
    <m/>
    <n v="0"/>
    <n v="0"/>
    <m/>
    <m/>
    <n v="0"/>
    <n v="0"/>
    <n v="0"/>
    <n v="0"/>
    <n v="0"/>
    <n v="0"/>
    <m/>
    <m/>
    <n v="0"/>
    <n v="0"/>
    <m/>
    <m/>
    <n v="0"/>
    <n v="0"/>
    <m/>
    <m/>
    <n v="0"/>
    <n v="0"/>
    <n v="1392"/>
    <n v="1141"/>
    <n v="0"/>
    <n v="0"/>
    <n v="5548.35"/>
    <n v="4818.4770000000008"/>
    <s v=""/>
    <s v=""/>
    <n v="379"/>
    <n v="299"/>
    <n v="0"/>
    <n v="0"/>
    <n v="1726.65"/>
    <n v="1382.5900000000001"/>
    <n v="0"/>
    <n v="0"/>
    <n v="1771"/>
    <n v="1440"/>
    <n v="0"/>
    <n v="0"/>
    <n v="7275"/>
    <n v="6201.0670000000009"/>
    <s v=""/>
    <s v=""/>
    <n v="17"/>
    <n v="244"/>
    <n v="0"/>
    <n v="0"/>
    <n v="285"/>
    <n v="847.33500000000004"/>
    <s v=""/>
    <s v=""/>
    <n v="7560"/>
    <n v="7048.402"/>
    <s v=""/>
    <s v=""/>
  </r>
  <r>
    <x v="3"/>
    <s v="Florida Gulf Coast University"/>
    <m/>
    <n v="433660"/>
    <x v="2"/>
    <n v="1346"/>
    <n v="1461"/>
    <n v="6"/>
    <n v="10"/>
    <n v="1340"/>
    <n v="1451"/>
    <n v="121.05"/>
    <n v="1340"/>
    <n v="1451"/>
    <n v="0"/>
    <n v="0"/>
    <n v="208"/>
    <n v="232"/>
    <n v="0"/>
    <n v="0"/>
    <n v="10"/>
    <n v="12"/>
    <n v="0"/>
    <n v="0"/>
    <m/>
    <m/>
    <n v="0"/>
    <n v="0"/>
    <n v="218"/>
    <n v="244"/>
    <n v="0"/>
    <n v="0"/>
    <n v="4.42"/>
    <n v="4.4820000000000002"/>
    <n v="919.36"/>
    <n v="1039.8240000000001"/>
    <n v="4.75"/>
    <n v="4.54"/>
    <n v="47.5"/>
    <n v="54.480000000000004"/>
    <m/>
    <m/>
    <n v="0"/>
    <n v="0"/>
    <n v="4.435137614678899"/>
    <n v="4.4848524590163938"/>
    <n v="966.86"/>
    <n v="1094.3040000000001"/>
    <m/>
    <m/>
    <n v="0"/>
    <n v="0"/>
    <m/>
    <m/>
    <n v="0"/>
    <n v="0"/>
    <m/>
    <m/>
    <n v="0"/>
    <n v="0"/>
    <n v="0"/>
    <n v="0"/>
    <n v="0"/>
    <n v="0"/>
    <n v="314"/>
    <n v="371"/>
    <n v="0"/>
    <n v="0"/>
    <n v="14"/>
    <n v="15"/>
    <n v="0"/>
    <n v="0"/>
    <n v="1"/>
    <n v="5"/>
    <n v="0"/>
    <n v="0"/>
    <n v="329"/>
    <n v="391"/>
    <n v="0"/>
    <n v="0"/>
    <n v="4.8099999999999996"/>
    <n v="4.8659999999999997"/>
    <n v="1510.34"/>
    <n v="1805.2859999999998"/>
    <n v="6.39"/>
    <n v="5.8659999999999997"/>
    <n v="89.46"/>
    <n v="87.99"/>
    <n v="4"/>
    <n v="4.5999999999999996"/>
    <n v="4"/>
    <n v="23"/>
    <n v="4.8747720364741642"/>
    <n v="4.9009616368286437"/>
    <n v="1603.8"/>
    <n v="1916.2759999999996"/>
    <m/>
    <m/>
    <n v="0"/>
    <n v="0"/>
    <m/>
    <m/>
    <n v="0"/>
    <n v="0"/>
    <m/>
    <m/>
    <n v="0"/>
    <n v="0"/>
    <n v="0"/>
    <n v="0"/>
    <n v="0"/>
    <n v="0"/>
    <n v="547"/>
    <n v="635"/>
    <n v="0"/>
    <n v="0"/>
    <n v="4.6995612431444238"/>
    <n v="4.7410708661417322"/>
    <n v="2570.66"/>
    <n v="3010.58"/>
    <n v="0"/>
    <n v="0"/>
    <n v="0"/>
    <n v="0"/>
    <n v="575"/>
    <n v="408"/>
    <n v="0"/>
    <n v="0"/>
    <n v="215"/>
    <n v="257"/>
    <n v="0"/>
    <n v="0"/>
    <n v="3"/>
    <n v="151"/>
    <n v="0"/>
    <n v="0"/>
    <n v="793"/>
    <n v="816"/>
    <n v="0"/>
    <n v="0"/>
    <n v="3.12"/>
    <n v="3.3"/>
    <n v="1794"/>
    <n v="1346.3999999999999"/>
    <n v="4"/>
    <n v="4"/>
    <n v="860"/>
    <n v="1028"/>
    <n v="4.67"/>
    <n v="1.95"/>
    <n v="14.01"/>
    <n v="294.45"/>
    <n v="3.3644514501891556"/>
    <n v="3.270649509803921"/>
    <n v="2668.01"/>
    <n v="2668.8499999999995"/>
    <m/>
    <m/>
    <n v="0"/>
    <n v="0"/>
    <m/>
    <m/>
    <n v="0"/>
    <n v="0"/>
    <m/>
    <m/>
    <n v="0"/>
    <n v="0"/>
    <n v="0"/>
    <n v="0"/>
    <n v="0"/>
    <n v="0"/>
    <m/>
    <m/>
    <n v="0"/>
    <n v="0"/>
    <m/>
    <m/>
    <n v="0"/>
    <n v="0"/>
    <m/>
    <m/>
    <n v="0"/>
    <n v="0"/>
    <n v="1097"/>
    <n v="1011"/>
    <n v="0"/>
    <n v="0"/>
    <n v="4223.7"/>
    <n v="4191.5099999999993"/>
    <s v=""/>
    <s v=""/>
    <n v="239"/>
    <n v="284"/>
    <n v="0"/>
    <n v="0"/>
    <n v="996.96"/>
    <n v="1170.47"/>
    <n v="0"/>
    <n v="0"/>
    <n v="1336"/>
    <n v="1295"/>
    <n v="0"/>
    <n v="0"/>
    <n v="5220.66"/>
    <n v="5361.98"/>
    <s v=""/>
    <s v=""/>
    <n v="4"/>
    <n v="156"/>
    <n v="0"/>
    <n v="0"/>
    <n v="18.009999999999998"/>
    <n v="317.45"/>
    <s v=""/>
    <s v=""/>
    <n v="5238.67"/>
    <n v="5679.4299999999994"/>
    <s v=""/>
    <s v=""/>
  </r>
  <r>
    <x v="3"/>
    <s v="New College of Florida"/>
    <m/>
    <n v="262129"/>
    <x v="4"/>
    <n v="158"/>
    <n v="153"/>
    <m/>
    <n v="0"/>
    <n v="158"/>
    <n v="153"/>
    <m/>
    <n v="158"/>
    <n v="153"/>
    <n v="0"/>
    <n v="0"/>
    <n v="13"/>
    <n v="17"/>
    <n v="0"/>
    <n v="0"/>
    <n v="0"/>
    <m/>
    <n v="0"/>
    <n v="0"/>
    <m/>
    <m/>
    <n v="0"/>
    <n v="0"/>
    <n v="13"/>
    <n v="17"/>
    <n v="0"/>
    <n v="0"/>
    <n v="3.92"/>
    <n v="4.2350000000000003"/>
    <n v="50.96"/>
    <n v="71.995000000000005"/>
    <m/>
    <m/>
    <n v="0"/>
    <n v="0"/>
    <m/>
    <m/>
    <n v="0"/>
    <n v="0"/>
    <n v="3.92"/>
    <n v="4.2350000000000003"/>
    <n v="50.96"/>
    <n v="71.995000000000005"/>
    <m/>
    <m/>
    <n v="0"/>
    <n v="0"/>
    <m/>
    <m/>
    <n v="0"/>
    <n v="0"/>
    <m/>
    <m/>
    <n v="0"/>
    <n v="0"/>
    <n v="0"/>
    <n v="0"/>
    <n v="0"/>
    <n v="0"/>
    <n v="120"/>
    <n v="114"/>
    <n v="0"/>
    <n v="0"/>
    <n v="0"/>
    <n v="0"/>
    <n v="0"/>
    <n v="0"/>
    <n v="1"/>
    <n v="2"/>
    <n v="0"/>
    <n v="0"/>
    <n v="121"/>
    <n v="116"/>
    <n v="0"/>
    <n v="0"/>
    <n v="4.2"/>
    <n v="4.28"/>
    <n v="504"/>
    <n v="487.92"/>
    <m/>
    <m/>
    <n v="0"/>
    <n v="0"/>
    <n v="4"/>
    <n v="4.5"/>
    <n v="4"/>
    <n v="9"/>
    <n v="4.1983471074380168"/>
    <n v="4.2837931034482759"/>
    <n v="508"/>
    <n v="496.92"/>
    <m/>
    <m/>
    <n v="0"/>
    <n v="0"/>
    <m/>
    <m/>
    <n v="0"/>
    <n v="0"/>
    <m/>
    <m/>
    <n v="0"/>
    <n v="0"/>
    <n v="0"/>
    <n v="0"/>
    <n v="0"/>
    <n v="0"/>
    <n v="134"/>
    <n v="133"/>
    <n v="0"/>
    <n v="0"/>
    <n v="4.1713432835820896"/>
    <n v="4.277556390977443"/>
    <n v="558.96"/>
    <n v="568.91499999999996"/>
    <n v="0"/>
    <n v="0"/>
    <n v="0"/>
    <n v="0"/>
    <n v="24"/>
    <n v="19"/>
    <n v="0"/>
    <n v="0"/>
    <m/>
    <m/>
    <n v="0"/>
    <n v="0"/>
    <m/>
    <n v="1"/>
    <n v="0"/>
    <n v="0"/>
    <n v="24"/>
    <n v="20"/>
    <n v="0"/>
    <n v="0"/>
    <n v="3.19"/>
    <n v="3.23"/>
    <n v="76.56"/>
    <n v="61.37"/>
    <m/>
    <m/>
    <n v="0"/>
    <n v="0"/>
    <m/>
    <n v="2"/>
    <n v="0"/>
    <n v="2"/>
    <n v="3.19"/>
    <n v="3.1684999999999999"/>
    <n v="76.56"/>
    <n v="63.37"/>
    <m/>
    <m/>
    <n v="0"/>
    <n v="0"/>
    <m/>
    <m/>
    <n v="0"/>
    <n v="0"/>
    <m/>
    <m/>
    <n v="0"/>
    <n v="0"/>
    <n v="0"/>
    <n v="0"/>
    <n v="0"/>
    <n v="0"/>
    <m/>
    <m/>
    <n v="0"/>
    <n v="0"/>
    <m/>
    <m/>
    <n v="0"/>
    <n v="0"/>
    <m/>
    <m/>
    <n v="0"/>
    <n v="0"/>
    <n v="157"/>
    <n v="150"/>
    <n v="0"/>
    <n v="0"/>
    <n v="631.52"/>
    <n v="621.28499999999997"/>
    <s v=""/>
    <s v=""/>
    <n v="0"/>
    <n v="0"/>
    <n v="0"/>
    <n v="0"/>
    <n v="0"/>
    <n v="0"/>
    <n v="0"/>
    <n v="0"/>
    <n v="157"/>
    <n v="150"/>
    <n v="0"/>
    <n v="0"/>
    <n v="631.52"/>
    <n v="621.28499999999997"/>
    <s v=""/>
    <s v=""/>
    <n v="1"/>
    <n v="3"/>
    <n v="0"/>
    <n v="0"/>
    <n v="4"/>
    <n v="11"/>
    <s v=""/>
    <s v=""/>
    <n v="635.52"/>
    <n v="632.28499999999997"/>
    <s v=""/>
    <s v=""/>
  </r>
  <r>
    <x v="3"/>
    <s v="Chipola College "/>
    <m/>
    <n v="133021"/>
    <x v="9"/>
    <n v="247"/>
    <n v="279"/>
    <n v="5"/>
    <n v="15"/>
    <n v="242"/>
    <n v="264"/>
    <n v="60"/>
    <n v="242"/>
    <n v="264"/>
    <n v="242"/>
    <n v="264"/>
    <n v="106"/>
    <n v="99"/>
    <n v="106"/>
    <n v="99"/>
    <n v="9"/>
    <n v="9"/>
    <n v="9"/>
    <n v="9"/>
    <n v="2"/>
    <m/>
    <n v="2"/>
    <n v="0"/>
    <n v="117"/>
    <n v="108"/>
    <n v="117"/>
    <n v="108"/>
    <n v="2.4622641509433962"/>
    <n v="2.6717171717171717"/>
    <n v="261"/>
    <n v="264.5"/>
    <n v="4.0555555555555554"/>
    <n v="3"/>
    <n v="36.5"/>
    <n v="27"/>
    <n v="0.75"/>
    <m/>
    <n v="1.5"/>
    <n v="0"/>
    <n v="2.5555555555555554"/>
    <n v="2.699074074074074"/>
    <n v="299"/>
    <n v="291.5"/>
    <n v="72.518867924528308"/>
    <n v="72.060606060606062"/>
    <n v="7687.0000000000009"/>
    <n v="7134"/>
    <n v="74.777777777777771"/>
    <n v="66.888888888888886"/>
    <n v="673"/>
    <n v="602"/>
    <n v="66.5"/>
    <m/>
    <n v="133"/>
    <n v="0"/>
    <n v="72.589743589743591"/>
    <n v="71.629629629629633"/>
    <n v="8493"/>
    <n v="7736"/>
    <n v="70"/>
    <n v="78"/>
    <n v="70"/>
    <n v="78"/>
    <n v="14"/>
    <n v="15"/>
    <n v="14"/>
    <n v="15"/>
    <m/>
    <m/>
    <n v="0"/>
    <n v="0"/>
    <n v="84"/>
    <n v="93"/>
    <n v="84"/>
    <n v="93"/>
    <n v="3.8"/>
    <n v="3.4423076923076925"/>
    <n v="266"/>
    <n v="268.5"/>
    <n v="6.5"/>
    <n v="6.1"/>
    <n v="91"/>
    <n v="91.5"/>
    <m/>
    <m/>
    <n v="0"/>
    <n v="0"/>
    <n v="4.25"/>
    <n v="3.870967741935484"/>
    <n v="357"/>
    <n v="360"/>
    <n v="72.685714285714283"/>
    <n v="72.987179487179489"/>
    <n v="5088"/>
    <n v="5693"/>
    <n v="80.142857142857139"/>
    <n v="66.86666666666666"/>
    <n v="1122"/>
    <n v="1002.9999999999999"/>
    <m/>
    <m/>
    <n v="0"/>
    <n v="0"/>
    <n v="73.928571428571431"/>
    <n v="72"/>
    <n v="6210"/>
    <n v="6696"/>
    <n v="201"/>
    <n v="201"/>
    <n v="201"/>
    <n v="201"/>
    <n v="3.2636815920398008"/>
    <n v="3.2412935323383083"/>
    <n v="656"/>
    <n v="651.5"/>
    <n v="73.149253731343279"/>
    <n v="71.800995024875618"/>
    <n v="14703"/>
    <n v="14432"/>
    <n v="10"/>
    <n v="33"/>
    <n v="10"/>
    <n v="33"/>
    <n v="12"/>
    <n v="15"/>
    <n v="12"/>
    <n v="15"/>
    <m/>
    <m/>
    <n v="0"/>
    <n v="0"/>
    <n v="22"/>
    <n v="48"/>
    <n v="22"/>
    <n v="48"/>
    <n v="1.65"/>
    <n v="2.106060606060606"/>
    <n v="16.5"/>
    <n v="69.5"/>
    <n v="3.125"/>
    <n v="2.6333333333333333"/>
    <n v="37.5"/>
    <n v="39.5"/>
    <m/>
    <m/>
    <n v="0"/>
    <n v="0"/>
    <n v="2.4545454545454546"/>
    <n v="2.2708333333333335"/>
    <n v="54"/>
    <n v="109"/>
    <n v="44.4"/>
    <n v="55.060606060606062"/>
    <n v="444"/>
    <n v="1817"/>
    <n v="44.666666666666664"/>
    <n v="45.133333333333333"/>
    <n v="536"/>
    <n v="677"/>
    <m/>
    <m/>
    <n v="0"/>
    <n v="0"/>
    <n v="44.545454545454547"/>
    <n v="51.958333333333336"/>
    <n v="980"/>
    <n v="2494"/>
    <n v="19"/>
    <n v="15"/>
    <n v="19"/>
    <n v="15"/>
    <n v="5.8421052631578947"/>
    <n v="6.9333333333333336"/>
    <n v="111"/>
    <n v="104"/>
    <n v="74"/>
    <n v="69.86666666666666"/>
    <n v="1406"/>
    <n v="1048"/>
    <n v="186"/>
    <n v="210"/>
    <n v="186"/>
    <n v="210"/>
    <n v="543.5"/>
    <n v="602.5"/>
    <n v="13219"/>
    <n v="14644"/>
    <n v="35"/>
    <n v="39"/>
    <n v="35"/>
    <n v="39"/>
    <n v="165"/>
    <n v="158"/>
    <n v="2331"/>
    <n v="2282"/>
    <n v="221"/>
    <n v="249"/>
    <n v="221"/>
    <n v="249"/>
    <n v="708.5"/>
    <n v="760.5"/>
    <n v="15550"/>
    <n v="16926"/>
    <n v="2"/>
    <n v="0"/>
    <n v="2"/>
    <n v="0"/>
    <n v="1.5"/>
    <s v=""/>
    <n v="133"/>
    <s v=""/>
    <n v="821"/>
    <n v="864.5"/>
    <n v="17089"/>
    <n v="17974"/>
  </r>
  <r>
    <x v="3"/>
    <s v="Daytona State College "/>
    <s v="Formerly Daytona Beacah Community College."/>
    <n v="133386"/>
    <x v="9"/>
    <n v="1266"/>
    <n v="1439"/>
    <n v="85"/>
    <n v="81"/>
    <n v="1181"/>
    <n v="1358"/>
    <n v="60"/>
    <n v="1181"/>
    <n v="1358"/>
    <n v="1181"/>
    <n v="1358"/>
    <n v="64"/>
    <n v="86"/>
    <n v="64"/>
    <n v="86"/>
    <n v="28"/>
    <n v="41"/>
    <n v="28"/>
    <n v="41"/>
    <n v="27"/>
    <n v="46"/>
    <n v="27"/>
    <n v="46"/>
    <n v="119"/>
    <n v="173"/>
    <n v="119"/>
    <n v="173"/>
    <n v="4.125"/>
    <n v="2.9534883720930232"/>
    <n v="264"/>
    <n v="254"/>
    <n v="4.125"/>
    <n v="3.1585365853658538"/>
    <n v="115.5"/>
    <n v="129.5"/>
    <n v="0.55555555555555558"/>
    <n v="0.63043478260869568"/>
    <n v="15"/>
    <n v="29"/>
    <n v="3.3151260504201683"/>
    <n v="2.3843930635838149"/>
    <n v="394.5"/>
    <n v="412.5"/>
    <n v="82.862499999999997"/>
    <n v="75.647674418604652"/>
    <n v="5303.2"/>
    <n v="6505.7"/>
    <n v="75.55"/>
    <n v="81.960975609756105"/>
    <n v="2115.4"/>
    <n v="3360.4"/>
    <n v="65.518518518518519"/>
    <n v="64.673913043478265"/>
    <n v="1769"/>
    <n v="2975"/>
    <n v="77.206722689075633"/>
    <n v="74.226011560693649"/>
    <n v="9187.6"/>
    <n v="12841.100000000002"/>
    <n v="351"/>
    <n v="413"/>
    <n v="351"/>
    <n v="413"/>
    <n v="140"/>
    <n v="170"/>
    <n v="140"/>
    <n v="170"/>
    <n v="8"/>
    <n v="6"/>
    <n v="8"/>
    <n v="6"/>
    <n v="499"/>
    <n v="589"/>
    <n v="499"/>
    <n v="589"/>
    <n v="4.0213675213675213"/>
    <n v="4.093220338983051"/>
    <n v="1411.5"/>
    <n v="1690.5"/>
    <n v="5.1321428571428571"/>
    <n v="5.302941176470588"/>
    <n v="718.5"/>
    <n v="901.5"/>
    <n v="3.3125"/>
    <n v="4.25"/>
    <n v="26.5"/>
    <n v="25.5"/>
    <n v="4.3216432865731464"/>
    <n v="4.4439728353140913"/>
    <n v="2156.5"/>
    <n v="2617.4999999999995"/>
    <n v="76.066096866096871"/>
    <n v="77.02421307506053"/>
    <n v="26699.200000000001"/>
    <n v="31811"/>
    <n v="81.519285714285715"/>
    <n v="77.320000000000007"/>
    <n v="11412.7"/>
    <n v="13144.400000000001"/>
    <n v="64.75"/>
    <n v="71.833333333333329"/>
    <n v="518"/>
    <n v="431"/>
    <n v="77.414629258517039"/>
    <n v="77.056706281833613"/>
    <n v="38629.9"/>
    <n v="45386.399999999994"/>
    <n v="618"/>
    <n v="762"/>
    <n v="618"/>
    <n v="762"/>
    <n v="4.1278317152103563"/>
    <n v="3.9763779527559051"/>
    <n v="2551"/>
    <n v="3029.9999999999995"/>
    <n v="77.374595469255667"/>
    <n v="76.414041994750662"/>
    <n v="47817.5"/>
    <n v="58227.500000000007"/>
    <n v="100"/>
    <n v="166"/>
    <n v="100"/>
    <n v="166"/>
    <n v="83"/>
    <n v="120"/>
    <n v="83"/>
    <n v="120"/>
    <n v="4"/>
    <n v="4"/>
    <n v="4"/>
    <n v="4"/>
    <n v="187"/>
    <n v="290"/>
    <n v="187"/>
    <n v="290"/>
    <n v="3.3050000000000002"/>
    <n v="3.0783132530120483"/>
    <n v="330.5"/>
    <n v="511"/>
    <n v="5.1867469879518069"/>
    <n v="3.8583333333333334"/>
    <n v="430.5"/>
    <n v="463"/>
    <n v="5.125"/>
    <n v="4.375"/>
    <n v="20.5"/>
    <n v="17.5"/>
    <n v="4.1791443850267376"/>
    <n v="3.4189655172413791"/>
    <n v="781.49999999999989"/>
    <n v="991.49999999999989"/>
    <n v="55.39"/>
    <n v="52.773493975903627"/>
    <n v="5539"/>
    <n v="8760.4000000000015"/>
    <n v="59.904819277108437"/>
    <n v="50.395000000000003"/>
    <n v="4972.1000000000004"/>
    <n v="6047.4000000000005"/>
    <n v="59.25"/>
    <n v="72.5"/>
    <n v="237"/>
    <n v="290"/>
    <n v="57.476470588235294"/>
    <n v="52.06137931034484"/>
    <n v="10748.1"/>
    <n v="15097.800000000003"/>
    <n v="376"/>
    <n v="306"/>
    <n v="376"/>
    <n v="306"/>
    <n v="3.5265957446808511"/>
    <n v="4.4019607843137258"/>
    <n v="1326"/>
    <n v="1347"/>
    <n v="65.092287234042558"/>
    <n v="70.702287581699352"/>
    <n v="24474.7"/>
    <n v="21634.9"/>
    <n v="515"/>
    <n v="665"/>
    <n v="515"/>
    <n v="665"/>
    <n v="2006"/>
    <n v="2455.5"/>
    <n v="37541.4"/>
    <n v="47077.1"/>
    <n v="251"/>
    <n v="331"/>
    <n v="251"/>
    <n v="331"/>
    <n v="1264.5"/>
    <n v="1494"/>
    <n v="18500.2"/>
    <n v="22552.200000000004"/>
    <n v="766"/>
    <n v="996"/>
    <n v="766"/>
    <n v="996"/>
    <n v="3270.5"/>
    <n v="3949.5"/>
    <n v="56041.600000000006"/>
    <n v="69629.3"/>
    <n v="39"/>
    <n v="56"/>
    <n v="39"/>
    <n v="56"/>
    <n v="62"/>
    <n v="72"/>
    <n v="2524"/>
    <n v="3696"/>
    <n v="4658.5"/>
    <n v="5368.5"/>
    <n v="83040.3"/>
    <n v="94960.200000000012"/>
  </r>
  <r>
    <x v="3"/>
    <s v="Miami Dade College "/>
    <m/>
    <n v="135717"/>
    <x v="9"/>
    <n v="5812"/>
    <n v="7201"/>
    <n v="174"/>
    <n v="172"/>
    <n v="5638"/>
    <n v="7029"/>
    <n v="60"/>
    <n v="5638"/>
    <n v="7029"/>
    <n v="5638"/>
    <n v="7029"/>
    <n v="87"/>
    <n v="121"/>
    <n v="87"/>
    <n v="121"/>
    <n v="49"/>
    <n v="59"/>
    <n v="49"/>
    <n v="59"/>
    <n v="41"/>
    <n v="49"/>
    <n v="41"/>
    <n v="49"/>
    <n v="177"/>
    <n v="229"/>
    <n v="177"/>
    <n v="229"/>
    <n v="2.2528735632183907"/>
    <n v="2.7066115702479339"/>
    <n v="196"/>
    <n v="327.5"/>
    <n v="2.7857142857142856"/>
    <n v="3.093220338983051"/>
    <n v="136.5"/>
    <n v="182.5"/>
    <n v="0.93902439024390238"/>
    <n v="0.94897959183673475"/>
    <n v="38.5"/>
    <n v="46.5"/>
    <n v="2.0960451977401129"/>
    <n v="2.4301310043668121"/>
    <n v="371"/>
    <n v="556.5"/>
    <n v="75.8735632183908"/>
    <n v="75.495867768595048"/>
    <n v="6601"/>
    <n v="9135"/>
    <n v="70.489795918367349"/>
    <n v="67.220338983050851"/>
    <n v="3454"/>
    <n v="3966"/>
    <n v="55.951219512195124"/>
    <n v="56.306122448979593"/>
    <n v="2294"/>
    <n v="2759"/>
    <n v="69.7683615819209"/>
    <n v="69.257641921397379"/>
    <n v="12349"/>
    <n v="15860"/>
    <n v="2557"/>
    <n v="3295"/>
    <n v="2557"/>
    <n v="3295"/>
    <n v="1264"/>
    <n v="1595"/>
    <n v="1264"/>
    <n v="1595"/>
    <m/>
    <m/>
    <n v="0"/>
    <n v="0"/>
    <n v="3821"/>
    <n v="4890"/>
    <n v="3821"/>
    <n v="4890"/>
    <n v="4.2301525224872902"/>
    <n v="4.366009104704097"/>
    <n v="10816.500000000002"/>
    <n v="14386"/>
    <n v="5.513449367088608"/>
    <n v="5.6777429467084639"/>
    <n v="6969.0000000000009"/>
    <n v="9056"/>
    <m/>
    <m/>
    <n v="0"/>
    <n v="0"/>
    <n v="4.6546715519497521"/>
    <n v="4.7938650306748469"/>
    <n v="17785.500000000004"/>
    <n v="23442"/>
    <n v="83.042628079780997"/>
    <n v="83.437329286798175"/>
    <n v="212340"/>
    <n v="274926"/>
    <n v="83.295094936708864"/>
    <n v="83.080250783699057"/>
    <n v="105285"/>
    <n v="132513"/>
    <m/>
    <m/>
    <n v="0"/>
    <n v="0"/>
    <n v="83.126144988222975"/>
    <n v="83.320858895705527"/>
    <n v="317625"/>
    <n v="407439"/>
    <n v="3998"/>
    <n v="5119"/>
    <n v="3998"/>
    <n v="5119"/>
    <n v="4.5413956978489249"/>
    <n v="4.688122680210979"/>
    <n v="18156.500000000004"/>
    <n v="23998.5"/>
    <n v="82.534767383691843"/>
    <n v="82.691736667317841"/>
    <n v="329974"/>
    <n v="423299"/>
    <n v="506"/>
    <n v="555"/>
    <n v="506"/>
    <n v="555"/>
    <n v="479"/>
    <n v="557"/>
    <n v="479"/>
    <n v="557"/>
    <m/>
    <n v="1"/>
    <n v="0"/>
    <n v="1"/>
    <n v="985"/>
    <n v="1113"/>
    <n v="985"/>
    <n v="1113"/>
    <n v="3.1531620553359683"/>
    <n v="3.0423423423423421"/>
    <n v="1595.5"/>
    <n v="1688.4999999999998"/>
    <n v="4.036534446764092"/>
    <n v="4.3922800718132855"/>
    <n v="1933.5"/>
    <n v="2446.5"/>
    <m/>
    <n v="1"/>
    <n v="0"/>
    <n v="1"/>
    <n v="3.5827411167512691"/>
    <n v="3.7160826594788858"/>
    <n v="3529"/>
    <n v="4136"/>
    <n v="57.770750988142289"/>
    <n v="56.884684684684686"/>
    <n v="29232"/>
    <n v="31571"/>
    <n v="53.394572025052192"/>
    <n v="53.69120287253142"/>
    <n v="25576"/>
    <n v="29906"/>
    <m/>
    <n v="15"/>
    <n v="0"/>
    <n v="15"/>
    <n v="55.642639593908626"/>
    <n v="55.248876909254271"/>
    <n v="54808"/>
    <n v="61492.000000000007"/>
    <n v="655"/>
    <n v="797"/>
    <n v="655"/>
    <n v="797"/>
    <n v="5.2610687022900766"/>
    <n v="5.0514429109159344"/>
    <n v="3446"/>
    <n v="4025.9999999999995"/>
    <n v="79.685496183206112"/>
    <n v="78.883312421580925"/>
    <n v="52194"/>
    <n v="62870"/>
    <n v="3150"/>
    <n v="3971"/>
    <n v="3150"/>
    <n v="3971"/>
    <n v="12608.000000000002"/>
    <n v="16402"/>
    <n v="248173"/>
    <n v="315632"/>
    <n v="1792"/>
    <n v="2211"/>
    <n v="1792"/>
    <n v="2211"/>
    <n v="9039"/>
    <n v="11685"/>
    <n v="134315"/>
    <n v="166385"/>
    <n v="4942"/>
    <n v="6182"/>
    <n v="4942"/>
    <n v="6182"/>
    <n v="21647"/>
    <n v="28087"/>
    <n v="382488"/>
    <n v="482017"/>
    <n v="41"/>
    <n v="50"/>
    <n v="41"/>
    <n v="50"/>
    <n v="38.5"/>
    <n v="47.5"/>
    <n v="2294"/>
    <n v="2774"/>
    <n v="25131.500000000004"/>
    <n v="32160.5"/>
    <n v="436976"/>
    <n v="547661"/>
  </r>
  <r>
    <x v="3"/>
    <s v="Northwest Florida State College"/>
    <m/>
    <n v="136233"/>
    <x v="9"/>
    <n v="974"/>
    <n v="999"/>
    <n v="95"/>
    <n v="71"/>
    <n v="879"/>
    <n v="928"/>
    <n v="60"/>
    <n v="879"/>
    <n v="928"/>
    <n v="879"/>
    <n v="928"/>
    <n v="88"/>
    <n v="84"/>
    <n v="88"/>
    <n v="84"/>
    <n v="35"/>
    <n v="41"/>
    <n v="35"/>
    <n v="41"/>
    <n v="55"/>
    <n v="77"/>
    <n v="55"/>
    <n v="77"/>
    <n v="178"/>
    <n v="202"/>
    <n v="178"/>
    <n v="202"/>
    <n v="2.7386363636363638"/>
    <n v="2.875"/>
    <n v="241"/>
    <n v="241.5"/>
    <n v="4"/>
    <n v="4.0487804878048781"/>
    <n v="140"/>
    <n v="166"/>
    <n v="0.51818181818181819"/>
    <n v="0.53246753246753242"/>
    <n v="28.5"/>
    <n v="41"/>
    <n v="2.3005617977528088"/>
    <n v="2.2202970297029703"/>
    <n v="409.49999999999994"/>
    <n v="448.5"/>
    <n v="76.318181818181813"/>
    <n v="74.86904761904762"/>
    <n v="6716"/>
    <n v="6289"/>
    <n v="74.657142857142858"/>
    <n v="78.682926829268297"/>
    <n v="2613"/>
    <n v="3226"/>
    <n v="85.781818181818181"/>
    <n v="79.818181818181813"/>
    <n v="4718"/>
    <n v="6146"/>
    <n v="78.915730337078656"/>
    <n v="77.529702970297024"/>
    <n v="14047"/>
    <n v="15660.999999999998"/>
    <n v="245"/>
    <n v="247"/>
    <n v="245"/>
    <n v="247"/>
    <n v="101"/>
    <n v="107"/>
    <n v="101"/>
    <n v="107"/>
    <m/>
    <m/>
    <n v="0"/>
    <n v="0"/>
    <n v="346"/>
    <n v="354"/>
    <n v="346"/>
    <n v="354"/>
    <n v="3.9102040816326529"/>
    <n v="4.1619433198380564"/>
    <n v="958"/>
    <n v="1028"/>
    <n v="5.4752475247524757"/>
    <n v="5.5607476635514015"/>
    <n v="553"/>
    <n v="595"/>
    <m/>
    <m/>
    <n v="0"/>
    <n v="0"/>
    <n v="4.3670520231213876"/>
    <n v="4.5847457627118642"/>
    <n v="1511.0000000000002"/>
    <n v="1623"/>
    <n v="75.787755102040819"/>
    <n v="77.607287449392715"/>
    <n v="18568"/>
    <n v="19169"/>
    <n v="72.455445544554451"/>
    <n v="72.99065420560747"/>
    <n v="7317.9999999999991"/>
    <n v="7809.9999999999991"/>
    <m/>
    <m/>
    <n v="0"/>
    <n v="0"/>
    <n v="74.815028901734109"/>
    <n v="76.211864406779668"/>
    <n v="25886.000000000004"/>
    <n v="26979.000000000004"/>
    <n v="524"/>
    <n v="556"/>
    <n v="524"/>
    <n v="556"/>
    <n v="3.6650763358778629"/>
    <n v="3.7257194244604315"/>
    <n v="1920.5000000000002"/>
    <n v="2071.5"/>
    <n v="76.208015267175568"/>
    <n v="76.690647482014384"/>
    <n v="39933"/>
    <n v="42640"/>
    <n v="92"/>
    <n v="109"/>
    <n v="92"/>
    <n v="109"/>
    <n v="132"/>
    <n v="121"/>
    <n v="132"/>
    <n v="121"/>
    <m/>
    <m/>
    <n v="0"/>
    <n v="0"/>
    <n v="224"/>
    <n v="230"/>
    <n v="224"/>
    <n v="230"/>
    <n v="2.4456521739130435"/>
    <n v="2.8577981651376145"/>
    <n v="225"/>
    <n v="311.5"/>
    <n v="3.7234848484848486"/>
    <n v="4.4628099173553721"/>
    <n v="491.5"/>
    <n v="540"/>
    <m/>
    <m/>
    <n v="0"/>
    <n v="0"/>
    <n v="3.1986607142857144"/>
    <n v="3.7021739130434783"/>
    <n v="716.5"/>
    <n v="851.5"/>
    <n v="43.369565217391305"/>
    <n v="50.724770642201833"/>
    <n v="3990"/>
    <n v="5529"/>
    <n v="43.43181818181818"/>
    <n v="48.966942148760332"/>
    <n v="5733"/>
    <n v="5925"/>
    <m/>
    <m/>
    <n v="0"/>
    <n v="0"/>
    <n v="43.40625"/>
    <n v="49.8"/>
    <n v="9723"/>
    <n v="11454"/>
    <n v="131"/>
    <n v="142"/>
    <n v="131"/>
    <n v="142"/>
    <n v="4.3282442748091601"/>
    <n v="4.1901408450704229"/>
    <n v="567"/>
    <n v="595.00000000000011"/>
    <n v="63.63358778625954"/>
    <n v="65.302816901408448"/>
    <n v="8336"/>
    <n v="9273"/>
    <n v="425"/>
    <n v="440"/>
    <n v="425"/>
    <n v="440"/>
    <n v="1424"/>
    <n v="1581"/>
    <n v="29274"/>
    <n v="30987"/>
    <n v="268"/>
    <n v="269"/>
    <n v="268"/>
    <n v="269"/>
    <n v="1184.5"/>
    <n v="1301"/>
    <n v="15664"/>
    <n v="16961"/>
    <n v="693"/>
    <n v="709"/>
    <n v="693"/>
    <n v="709"/>
    <n v="2608.5"/>
    <n v="2882"/>
    <n v="44938"/>
    <n v="47948"/>
    <n v="55"/>
    <n v="77"/>
    <n v="55"/>
    <n v="77"/>
    <n v="28.5"/>
    <n v="41"/>
    <n v="4718"/>
    <n v="6146"/>
    <n v="3204"/>
    <n v="3518"/>
    <n v="57992"/>
    <n v="63367"/>
  </r>
  <r>
    <x v="3"/>
    <s v="St. Petersburg College "/>
    <m/>
    <n v="137078"/>
    <x v="9"/>
    <n v="2098"/>
    <n v="2411"/>
    <n v="163"/>
    <n v="155"/>
    <n v="1935"/>
    <n v="2256"/>
    <n v="60"/>
    <n v="1935"/>
    <n v="2256"/>
    <n v="1935"/>
    <n v="2256"/>
    <n v="172"/>
    <n v="185"/>
    <n v="172"/>
    <n v="185"/>
    <n v="65"/>
    <n v="94"/>
    <n v="65"/>
    <n v="94"/>
    <n v="8"/>
    <n v="54"/>
    <n v="8"/>
    <n v="54"/>
    <n v="245"/>
    <n v="333"/>
    <n v="245"/>
    <n v="333"/>
    <n v="3.23546511627907"/>
    <n v="3.0945945945945947"/>
    <n v="556.5"/>
    <n v="572.5"/>
    <n v="4.4846153846153847"/>
    <n v="3.6914893617021276"/>
    <n v="291.5"/>
    <n v="347"/>
    <n v="0.9375"/>
    <n v="0.9907407407407407"/>
    <n v="7.5"/>
    <n v="53.5"/>
    <n v="3.4918367346938775"/>
    <n v="2.9219219219219221"/>
    <n v="855.5"/>
    <n v="973.00000000000011"/>
    <n v="77.889534883720927"/>
    <n v="76.032432432432429"/>
    <n v="13397"/>
    <n v="14066"/>
    <n v="83.061538461538461"/>
    <n v="75.244680851063833"/>
    <n v="5399"/>
    <n v="7073"/>
    <n v="67"/>
    <n v="72.277777777777771"/>
    <n v="536"/>
    <n v="3902.9999999999995"/>
    <n v="78.906122448979588"/>
    <n v="75.201201201201201"/>
    <n v="19332"/>
    <n v="25042"/>
    <n v="699"/>
    <n v="774"/>
    <n v="699"/>
    <n v="774"/>
    <n v="373"/>
    <n v="476"/>
    <n v="373"/>
    <n v="476"/>
    <m/>
    <m/>
    <n v="0"/>
    <n v="0"/>
    <n v="1072"/>
    <n v="1250"/>
    <n v="1072"/>
    <n v="1250"/>
    <n v="4.4642346208869812"/>
    <n v="4.4541343669250644"/>
    <n v="3120.5"/>
    <n v="3447.5"/>
    <n v="5.4142091152815013"/>
    <n v="5.8308823529411766"/>
    <n v="2019.5"/>
    <n v="2775.5"/>
    <m/>
    <m/>
    <n v="0"/>
    <n v="0"/>
    <n v="4.794776119402985"/>
    <n v="4.9783999999999997"/>
    <n v="5140"/>
    <n v="6223"/>
    <n v="80.523605150214593"/>
    <n v="79.294573643410857"/>
    <n v="56286"/>
    <n v="61374"/>
    <n v="77.305630026809652"/>
    <n v="77.983193277310917"/>
    <n v="28835"/>
    <n v="37120"/>
    <m/>
    <m/>
    <n v="0"/>
    <n v="0"/>
    <n v="79.40391791044776"/>
    <n v="78.795199999999994"/>
    <n v="85121"/>
    <n v="98493.999999999985"/>
    <n v="1317"/>
    <n v="1583"/>
    <n v="1317"/>
    <n v="1583"/>
    <n v="4.5523917995444192"/>
    <n v="4.5457991156032849"/>
    <n v="5995.5"/>
    <n v="7196"/>
    <n v="79.311313591495818"/>
    <n v="78.039166140240042"/>
    <n v="104452.99999999999"/>
    <n v="123535.99999999999"/>
    <n v="250"/>
    <n v="262"/>
    <n v="250"/>
    <n v="262"/>
    <n v="239"/>
    <n v="279"/>
    <n v="239"/>
    <n v="279"/>
    <m/>
    <m/>
    <n v="0"/>
    <n v="0"/>
    <n v="489"/>
    <n v="541"/>
    <n v="489"/>
    <n v="541"/>
    <n v="2.9220000000000002"/>
    <n v="3.053435114503817"/>
    <n v="730.5"/>
    <n v="800"/>
    <n v="4.2092050209205025"/>
    <n v="4.3673835125448033"/>
    <n v="1006.0000000000001"/>
    <n v="1218.5000000000002"/>
    <m/>
    <m/>
    <n v="0"/>
    <n v="0"/>
    <n v="3.5511247443762781"/>
    <n v="3.7310536044362297"/>
    <n v="1736.5"/>
    <n v="2018.5000000000002"/>
    <n v="56.868000000000002"/>
    <n v="56.206106870229007"/>
    <n v="14217"/>
    <n v="14726"/>
    <n v="51.288702928870293"/>
    <n v="53.422939068100355"/>
    <n v="12258"/>
    <n v="14904.999999999998"/>
    <m/>
    <m/>
    <n v="0"/>
    <n v="0"/>
    <n v="54.141104294478531"/>
    <n v="54.77079482439926"/>
    <n v="26475"/>
    <n v="29631"/>
    <n v="129"/>
    <n v="132"/>
    <n v="129"/>
    <n v="132"/>
    <n v="7.1201550387596901"/>
    <n v="6.7462121212121211"/>
    <n v="918.5"/>
    <n v="890.5"/>
    <n v="86.356589147286826"/>
    <n v="84.962121212121218"/>
    <n v="11140"/>
    <n v="11215"/>
    <n v="1121"/>
    <n v="1221"/>
    <n v="1121"/>
    <n v="1221"/>
    <n v="4407.5"/>
    <n v="4820"/>
    <n v="83900"/>
    <n v="90166"/>
    <n v="677"/>
    <n v="849"/>
    <n v="677"/>
    <n v="849"/>
    <n v="3317"/>
    <n v="4341"/>
    <n v="46492"/>
    <n v="59098"/>
    <n v="1798"/>
    <n v="2070"/>
    <n v="1798"/>
    <n v="2070"/>
    <n v="7724.5"/>
    <n v="9161"/>
    <n v="130392"/>
    <n v="149264"/>
    <n v="8"/>
    <n v="54"/>
    <n v="8"/>
    <n v="54"/>
    <n v="7.5"/>
    <n v="53.5"/>
    <n v="536"/>
    <n v="3902.9999999999995"/>
    <n v="8650.5"/>
    <n v="10105"/>
    <n v="142068"/>
    <n v="164382"/>
  </r>
  <r>
    <x v="3"/>
    <s v="Brevard Community College "/>
    <m/>
    <n v="132693"/>
    <x v="5"/>
    <n v="1807"/>
    <n v="2087"/>
    <n v="56"/>
    <n v="61"/>
    <n v="1751"/>
    <n v="2026"/>
    <n v="60"/>
    <n v="1751"/>
    <n v="2026"/>
    <n v="1751"/>
    <n v="2026"/>
    <n v="381"/>
    <n v="420"/>
    <n v="381"/>
    <n v="420"/>
    <n v="89"/>
    <n v="123"/>
    <n v="89"/>
    <n v="123"/>
    <n v="89"/>
    <n v="111"/>
    <n v="89"/>
    <n v="111"/>
    <n v="559"/>
    <n v="654"/>
    <n v="559"/>
    <n v="654"/>
    <n v="2.7965879265091864"/>
    <n v="2.875"/>
    <n v="1065.5"/>
    <n v="1207.5"/>
    <n v="3.9382022471910112"/>
    <n v="4.0406504065040654"/>
    <n v="350.5"/>
    <n v="497.00000000000006"/>
    <n v="0.5168539325842697"/>
    <n v="0.50450450450450446"/>
    <n v="46.000000000000007"/>
    <n v="55.999999999999993"/>
    <n v="2.6153846153846154"/>
    <n v="2.6918960244648318"/>
    <n v="1462"/>
    <n v="1760.5"/>
    <n v="72.372703412073491"/>
    <n v="73.585714285714289"/>
    <n v="27574"/>
    <n v="30906"/>
    <n v="75.853932584269657"/>
    <n v="75.853658536585371"/>
    <n v="6750.9999999999991"/>
    <n v="9330"/>
    <n v="64.292134831460672"/>
    <n v="63.846846846846844"/>
    <n v="5722"/>
    <n v="7087"/>
    <n v="71.640429338103758"/>
    <n v="72.359327217125383"/>
    <n v="40047"/>
    <n v="47323"/>
    <n v="489"/>
    <n v="534"/>
    <n v="489"/>
    <n v="534"/>
    <n v="143"/>
    <n v="171"/>
    <n v="143"/>
    <n v="171"/>
    <m/>
    <m/>
    <n v="0"/>
    <n v="0"/>
    <n v="632"/>
    <n v="705"/>
    <n v="632"/>
    <n v="705"/>
    <n v="3.9355828220858897"/>
    <n v="3.7593632958801497"/>
    <n v="1924.5"/>
    <n v="2007.5"/>
    <n v="5.5174825174825175"/>
    <n v="5.6374269005847957"/>
    <n v="789"/>
    <n v="964.00000000000011"/>
    <m/>
    <m/>
    <n v="0"/>
    <n v="0"/>
    <n v="4.293512658227848"/>
    <n v="4.2148936170212767"/>
    <n v="2713.5"/>
    <n v="2971.5"/>
    <n v="73.959100204498981"/>
    <n v="74.037453183520597"/>
    <n v="36166"/>
    <n v="39536"/>
    <n v="75.265734265734267"/>
    <n v="74.596491228070178"/>
    <n v="10763"/>
    <n v="12756"/>
    <m/>
    <m/>
    <n v="0"/>
    <n v="0"/>
    <n v="74.254746835443044"/>
    <n v="74.173049645390066"/>
    <n v="46929"/>
    <n v="52291.999999999993"/>
    <n v="1191"/>
    <n v="1359"/>
    <n v="1191"/>
    <n v="1359"/>
    <n v="3.5058774139378674"/>
    <n v="3.4819720382634292"/>
    <n v="4175.5"/>
    <n v="4732"/>
    <n v="73.02770780856423"/>
    <n v="73.300220750551873"/>
    <n v="86976"/>
    <n v="99615"/>
    <n v="219"/>
    <n v="269"/>
    <n v="219"/>
    <n v="269"/>
    <n v="201"/>
    <n v="236"/>
    <n v="201"/>
    <n v="236"/>
    <m/>
    <m/>
    <n v="0"/>
    <n v="0"/>
    <n v="420"/>
    <n v="505"/>
    <n v="420"/>
    <n v="505"/>
    <n v="2.6689497716894977"/>
    <n v="2.4851301115241635"/>
    <n v="584.5"/>
    <n v="668.5"/>
    <n v="3.9477611940298507"/>
    <n v="4.148305084745763"/>
    <n v="793.5"/>
    <n v="979.00000000000011"/>
    <m/>
    <m/>
    <n v="0"/>
    <n v="0"/>
    <n v="3.2809523809523808"/>
    <n v="3.2623762376237622"/>
    <n v="1378"/>
    <n v="1647.5"/>
    <n v="49.794520547945204"/>
    <n v="45.855018587360597"/>
    <n v="10905"/>
    <n v="12335"/>
    <n v="45.398009950248756"/>
    <n v="45.601694915254235"/>
    <n v="9125"/>
    <n v="10762"/>
    <m/>
    <m/>
    <n v="0"/>
    <n v="0"/>
    <n v="47.69047619047619"/>
    <n v="45.736633663366334"/>
    <n v="20030"/>
    <n v="23097"/>
    <n v="140"/>
    <n v="162"/>
    <n v="140"/>
    <n v="162"/>
    <n v="5.3857142857142861"/>
    <n v="5.3641975308641978"/>
    <n v="754"/>
    <n v="869"/>
    <n v="71.271428571428572"/>
    <n v="75.907407407407405"/>
    <n v="9978"/>
    <n v="12297"/>
    <n v="1089"/>
    <n v="1223"/>
    <n v="1089"/>
    <n v="1223"/>
    <n v="3574.5"/>
    <n v="3883.5"/>
    <n v="74645"/>
    <n v="82777"/>
    <n v="433"/>
    <n v="530"/>
    <n v="433"/>
    <n v="530"/>
    <n v="1933"/>
    <n v="2440.0000000000005"/>
    <n v="26639"/>
    <n v="32848"/>
    <n v="1522"/>
    <n v="1753"/>
    <n v="1522"/>
    <n v="1753"/>
    <n v="5507.5"/>
    <n v="6323.5"/>
    <n v="101284"/>
    <n v="115625"/>
    <n v="89"/>
    <n v="111"/>
    <n v="89"/>
    <n v="111"/>
    <n v="46.000000000000007"/>
    <n v="55.999999999999993"/>
    <n v="5722"/>
    <n v="7087"/>
    <n v="6307.5"/>
    <n v="7248.5"/>
    <n v="116984"/>
    <n v="135009"/>
  </r>
  <r>
    <x v="3"/>
    <s v="Broward College "/>
    <s v="Formerly Broward Community College."/>
    <n v="132709"/>
    <x v="5"/>
    <n v="2977"/>
    <n v="3898"/>
    <n v="52"/>
    <n v="83"/>
    <n v="2925"/>
    <n v="3815"/>
    <n v="60"/>
    <n v="2925"/>
    <n v="3815"/>
    <n v="2925"/>
    <n v="3815"/>
    <n v="88"/>
    <n v="80"/>
    <n v="88"/>
    <n v="80"/>
    <n v="34"/>
    <n v="29"/>
    <n v="34"/>
    <n v="29"/>
    <n v="125"/>
    <n v="159"/>
    <n v="125"/>
    <n v="159"/>
    <n v="247"/>
    <n v="268"/>
    <n v="247"/>
    <n v="268"/>
    <n v="2.4034090909090908"/>
    <n v="2.6187499999999999"/>
    <n v="211.5"/>
    <n v="209.5"/>
    <n v="3.0147058823529411"/>
    <n v="3.2068965517241379"/>
    <n v="102.5"/>
    <n v="93"/>
    <n v="0.55200000000000005"/>
    <n v="0.6132075471698113"/>
    <n v="69"/>
    <n v="97.5"/>
    <n v="1.5506072874493928"/>
    <n v="1.4925373134328359"/>
    <n v="383"/>
    <n v="400"/>
    <n v="67.13636363636364"/>
    <n v="69.224999999999994"/>
    <n v="5908"/>
    <n v="5538"/>
    <n v="65.529411764705884"/>
    <n v="58.827586206896555"/>
    <n v="2228"/>
    <n v="1706"/>
    <n v="70.727999999999994"/>
    <n v="73.433962264150949"/>
    <n v="8841"/>
    <n v="11676.000000000002"/>
    <n v="68.732793522267201"/>
    <n v="70.597014925373131"/>
    <n v="16977"/>
    <n v="18920"/>
    <n v="1042"/>
    <n v="1456"/>
    <n v="1042"/>
    <n v="1456"/>
    <n v="638"/>
    <n v="820"/>
    <n v="638"/>
    <n v="820"/>
    <m/>
    <m/>
    <n v="0"/>
    <n v="0"/>
    <n v="1680"/>
    <n v="2276"/>
    <n v="1680"/>
    <n v="2276"/>
    <n v="3.9630518234165066"/>
    <n v="4.1559065934065931"/>
    <n v="4129.5"/>
    <n v="6050.9999999999991"/>
    <n v="5.3746081504702197"/>
    <n v="5.5823170731707314"/>
    <n v="3429"/>
    <n v="4577.5"/>
    <m/>
    <m/>
    <n v="0"/>
    <n v="0"/>
    <n v="4.4991071428571425"/>
    <n v="4.66981546572935"/>
    <n v="7558.4999999999991"/>
    <n v="10628.5"/>
    <n v="75.581573896353163"/>
    <n v="76.252747252747255"/>
    <n v="78756"/>
    <n v="111024"/>
    <n v="76.452978056426332"/>
    <n v="77.712560975609762"/>
    <n v="48777"/>
    <n v="63724.3"/>
    <m/>
    <m/>
    <n v="0"/>
    <n v="0"/>
    <n v="75.912499999999994"/>
    <n v="76.778690685412997"/>
    <n v="127532.99999999999"/>
    <n v="174748.3"/>
    <n v="1927"/>
    <n v="2544"/>
    <n v="1927"/>
    <n v="2544"/>
    <n v="4.1211728074727549"/>
    <n v="4.3351022012578619"/>
    <n v="7941.4999999999991"/>
    <n v="11028.5"/>
    <n v="74.99221587960561"/>
    <n v="76.127476415094335"/>
    <n v="144510"/>
    <n v="193668.3"/>
    <n v="333"/>
    <n v="393"/>
    <n v="333"/>
    <n v="393"/>
    <n v="371"/>
    <n v="519"/>
    <n v="371"/>
    <n v="519"/>
    <m/>
    <m/>
    <n v="0"/>
    <n v="0"/>
    <n v="704"/>
    <n v="912"/>
    <n v="704"/>
    <n v="912"/>
    <n v="2.6876876876876876"/>
    <n v="3.0267175572519083"/>
    <n v="895"/>
    <n v="1189.5"/>
    <n v="3.8598382749326148"/>
    <n v="4.2552986512524082"/>
    <n v="1432"/>
    <n v="2208.5"/>
    <m/>
    <m/>
    <n v="0"/>
    <n v="0"/>
    <n v="3.3053977272727271"/>
    <n v="3.7258771929824563"/>
    <n v="2327"/>
    <n v="3398"/>
    <n v="52.992792792792791"/>
    <n v="54.458015267175576"/>
    <n v="17646.599999999999"/>
    <n v="21402"/>
    <n v="51.827493261455523"/>
    <n v="50.477842003853567"/>
    <n v="19228"/>
    <n v="26198"/>
    <m/>
    <m/>
    <n v="0"/>
    <n v="0"/>
    <n v="52.378693181818178"/>
    <n v="52.192982456140349"/>
    <n v="36874.6"/>
    <n v="47600"/>
    <n v="294"/>
    <n v="359"/>
    <n v="294"/>
    <n v="359"/>
    <n v="4.7976190476190474"/>
    <n v="4.9554317548746516"/>
    <n v="1410.5"/>
    <n v="1779"/>
    <n v="70.027210884353735"/>
    <n v="70.910863509749305"/>
    <n v="20588"/>
    <n v="25457"/>
    <n v="1463"/>
    <n v="1929"/>
    <n v="1463"/>
    <n v="1929"/>
    <n v="5236"/>
    <n v="7449.9999999999991"/>
    <n v="102310.6"/>
    <n v="137964"/>
    <n v="1043"/>
    <n v="1368"/>
    <n v="1043"/>
    <n v="1368"/>
    <n v="4963.5"/>
    <n v="6879"/>
    <n v="70233"/>
    <n v="91628.3"/>
    <n v="2506"/>
    <n v="3297"/>
    <n v="2506"/>
    <n v="3297"/>
    <n v="10199.5"/>
    <n v="14329"/>
    <n v="172543.6"/>
    <n v="229592.3"/>
    <n v="125"/>
    <n v="159"/>
    <n v="125"/>
    <n v="159"/>
    <n v="69"/>
    <n v="97.5"/>
    <n v="8841"/>
    <n v="11676.000000000002"/>
    <n v="11679"/>
    <n v="16205.5"/>
    <n v="201972.6"/>
    <n v="266725.3"/>
  </r>
  <r>
    <x v="3"/>
    <s v="Edison State College "/>
    <s v="Reclassified: met the criteria for Two-Year with Bachelor's in 2008-09, 2009-10 and 2010-11"/>
    <n v="133508"/>
    <x v="9"/>
    <n v="1043"/>
    <n v="1218"/>
    <n v="56"/>
    <n v="61"/>
    <n v="987"/>
    <n v="1157"/>
    <n v="60"/>
    <n v="987"/>
    <n v="1157"/>
    <n v="987"/>
    <n v="1157"/>
    <n v="97"/>
    <n v="117"/>
    <n v="97"/>
    <n v="117"/>
    <n v="24"/>
    <n v="30"/>
    <n v="24"/>
    <n v="30"/>
    <n v="17"/>
    <n v="8"/>
    <n v="17"/>
    <n v="8"/>
    <n v="138"/>
    <n v="155"/>
    <n v="138"/>
    <n v="155"/>
    <n v="2.8814432989690721"/>
    <n v="2.658119658119658"/>
    <n v="279.5"/>
    <n v="311"/>
    <n v="2.75"/>
    <n v="3.2666666666666666"/>
    <n v="66"/>
    <n v="98"/>
    <n v="0.82352941176470584"/>
    <n v="0.5625"/>
    <n v="14"/>
    <n v="4.5"/>
    <n v="2.6050724637681157"/>
    <n v="2.6677419354838712"/>
    <n v="359.5"/>
    <n v="413.50000000000006"/>
    <n v="72.463917525773198"/>
    <n v="71.92307692307692"/>
    <n v="7029"/>
    <n v="8415"/>
    <n v="70.291666666666671"/>
    <n v="69.86666666666666"/>
    <n v="1687"/>
    <n v="2096"/>
    <n v="68.117647058823536"/>
    <n v="67.25"/>
    <n v="1158"/>
    <n v="538"/>
    <n v="71.550724637681157"/>
    <n v="71.283870967741933"/>
    <n v="9874"/>
    <n v="11049"/>
    <n v="363"/>
    <n v="380"/>
    <n v="363"/>
    <n v="380"/>
    <n v="122"/>
    <n v="182"/>
    <n v="122"/>
    <n v="182"/>
    <m/>
    <m/>
    <n v="0"/>
    <n v="0"/>
    <n v="485"/>
    <n v="562"/>
    <n v="485"/>
    <n v="562"/>
    <n v="4.0619834710743801"/>
    <n v="4.1631578947368419"/>
    <n v="1474.5"/>
    <n v="1582"/>
    <n v="4.8360655737704921"/>
    <n v="4.8763736263736268"/>
    <n v="590"/>
    <n v="887.50000000000011"/>
    <m/>
    <m/>
    <n v="0"/>
    <n v="0"/>
    <n v="4.256701030927835"/>
    <n v="4.3941281138790034"/>
    <n v="2064.5"/>
    <n v="2469.5"/>
    <n v="75.930027548209367"/>
    <n v="73.753157894736844"/>
    <n v="27562.6"/>
    <n v="28026.2"/>
    <n v="72.688524590163937"/>
    <n v="71.150549450549448"/>
    <n v="8868"/>
    <n v="12949.4"/>
    <m/>
    <m/>
    <n v="0"/>
    <n v="0"/>
    <n v="75.114639175257736"/>
    <n v="72.910320284697505"/>
    <n v="36430.6"/>
    <n v="40975.599999999999"/>
    <n v="623"/>
    <n v="717"/>
    <n v="623"/>
    <n v="717"/>
    <n v="3.8908507223113964"/>
    <n v="4.02092050209205"/>
    <n v="2424"/>
    <n v="2883"/>
    <n v="74.325200642054568"/>
    <n v="72.558716875871681"/>
    <n v="46304.6"/>
    <n v="52024.6"/>
    <n v="127"/>
    <n v="181"/>
    <n v="127"/>
    <n v="181"/>
    <n v="152"/>
    <n v="167"/>
    <n v="152"/>
    <n v="167"/>
    <n v="1"/>
    <m/>
    <n v="1"/>
    <n v="0"/>
    <n v="280"/>
    <n v="348"/>
    <n v="280"/>
    <n v="348"/>
    <n v="3.4606299212598426"/>
    <n v="3.2486187845303869"/>
    <n v="439.5"/>
    <n v="588"/>
    <n v="4.0559210526315788"/>
    <n v="4.1796407185628741"/>
    <n v="616.5"/>
    <n v="698"/>
    <n v="1"/>
    <m/>
    <n v="1"/>
    <n v="0"/>
    <n v="3.7749999999999999"/>
    <n v="3.6954022988505746"/>
    <n v="1057"/>
    <n v="1286"/>
    <n v="54.544881889763779"/>
    <n v="54.325966850828728"/>
    <n v="6927.2"/>
    <n v="9833"/>
    <n v="48.506578947368418"/>
    <n v="47.688023952095804"/>
    <n v="7372.9999999999991"/>
    <n v="7963.9"/>
    <n v="12"/>
    <m/>
    <n v="12"/>
    <n v="0"/>
    <n v="51.114999999999995"/>
    <n v="51.140517241379314"/>
    <n v="14312.199999999999"/>
    <n v="17796.900000000001"/>
    <n v="84"/>
    <n v="92"/>
    <n v="84"/>
    <n v="92"/>
    <n v="5.8690476190476186"/>
    <n v="5.1684782608695654"/>
    <n v="492.99999999999994"/>
    <n v="475.5"/>
    <n v="72.303571428571431"/>
    <n v="66.803260869565207"/>
    <n v="6073.5"/>
    <n v="6145.8999999999987"/>
    <n v="587"/>
    <n v="678"/>
    <n v="587"/>
    <n v="678"/>
    <n v="2193.5"/>
    <n v="2481"/>
    <n v="41518.799999999996"/>
    <n v="46274.2"/>
    <n v="298"/>
    <n v="379"/>
    <n v="298"/>
    <n v="379"/>
    <n v="1272.5"/>
    <n v="1683.5"/>
    <n v="17928"/>
    <n v="23009.3"/>
    <n v="885"/>
    <n v="1057"/>
    <n v="885"/>
    <n v="1057"/>
    <n v="3466"/>
    <n v="4164.5"/>
    <n v="59446.799999999996"/>
    <n v="69283.5"/>
    <n v="18"/>
    <n v="8"/>
    <n v="18"/>
    <n v="8"/>
    <n v="15"/>
    <n v="4.5"/>
    <n v="1170"/>
    <n v="538"/>
    <n v="3974"/>
    <n v="4644.5"/>
    <n v="66690.299999999988"/>
    <n v="75967.399999999994"/>
  </r>
  <r>
    <x v="3"/>
    <s v="Florida State College at Jacksonville"/>
    <s v="Formerly Florida Community College at Jacksonville. Met the criteria for Two-Year with Bachelor's in 2009-10 and 2010-11."/>
    <n v="133702"/>
    <x v="5"/>
    <n v="2233"/>
    <n v="3011"/>
    <n v="220"/>
    <n v="317"/>
    <n v="2013"/>
    <n v="2694"/>
    <n v="60"/>
    <n v="2013"/>
    <n v="2694"/>
    <n v="2013"/>
    <n v="2694"/>
    <n v="137"/>
    <n v="152"/>
    <n v="137"/>
    <n v="152"/>
    <n v="56"/>
    <n v="87"/>
    <n v="56"/>
    <n v="87"/>
    <n v="30"/>
    <n v="40"/>
    <n v="30"/>
    <n v="40"/>
    <n v="223"/>
    <n v="279"/>
    <n v="223"/>
    <n v="279"/>
    <n v="2.6313868613138687"/>
    <n v="2.8552631578947367"/>
    <n v="360.5"/>
    <n v="434"/>
    <n v="3.4464285714285716"/>
    <n v="3.8160919540229883"/>
    <n v="193"/>
    <n v="332"/>
    <n v="0.53333333333333333"/>
    <n v="0.61250000000000004"/>
    <n v="16"/>
    <n v="24.5"/>
    <n v="2.5538116591928253"/>
    <n v="2.8333333333333335"/>
    <n v="569.5"/>
    <n v="790.5"/>
    <n v="70.0948905109489"/>
    <n v="72.684210526315795"/>
    <n v="9603"/>
    <n v="11048"/>
    <n v="70.517857142857139"/>
    <n v="69.574712643678154"/>
    <n v="3949"/>
    <n v="6052.9999999999991"/>
    <n v="66.63333333333334"/>
    <n v="68.05"/>
    <n v="1999.0000000000002"/>
    <n v="2722"/>
    <n v="69.735426008968616"/>
    <n v="71.050179211469541"/>
    <n v="15551.000000000002"/>
    <n v="19823"/>
    <n v="466"/>
    <n v="621"/>
    <n v="466"/>
    <n v="621"/>
    <n v="418"/>
    <n v="531"/>
    <n v="418"/>
    <n v="531"/>
    <m/>
    <m/>
    <n v="0"/>
    <n v="0"/>
    <n v="884"/>
    <n v="1152"/>
    <n v="884"/>
    <n v="1152"/>
    <n v="3.6062231759656651"/>
    <n v="4.2471819645732687"/>
    <n v="1680.5"/>
    <n v="2637.5"/>
    <n v="5.7607655502392348"/>
    <n v="6.0216572504708097"/>
    <n v="2408"/>
    <n v="3197.5"/>
    <m/>
    <m/>
    <n v="0"/>
    <n v="0"/>
    <n v="4.625"/>
    <n v="5.065104166666667"/>
    <n v="4088.5"/>
    <n v="5835"/>
    <n v="74.293991416309012"/>
    <n v="77.576489533011269"/>
    <n v="34621"/>
    <n v="48175"/>
    <n v="76.341866028708139"/>
    <n v="76.133709981167613"/>
    <n v="31910.9"/>
    <n v="40427"/>
    <m/>
    <m/>
    <n v="0"/>
    <n v="0"/>
    <n v="75.26233031674208"/>
    <n v="76.911458333333329"/>
    <n v="66531.899999999994"/>
    <n v="88602"/>
    <n v="1107"/>
    <n v="1431"/>
    <n v="1107"/>
    <n v="1431"/>
    <n v="4.2077687443541105"/>
    <n v="4.6299790356394128"/>
    <n v="4658"/>
    <n v="6625.5"/>
    <n v="74.148961156278219"/>
    <n v="75.768693221523407"/>
    <n v="82082.899999999994"/>
    <n v="108425"/>
    <n v="283"/>
    <n v="466"/>
    <n v="283"/>
    <n v="466"/>
    <n v="397"/>
    <n v="525"/>
    <n v="397"/>
    <n v="525"/>
    <n v="1"/>
    <n v="1"/>
    <n v="1"/>
    <n v="1"/>
    <n v="681"/>
    <n v="992"/>
    <n v="681"/>
    <n v="992"/>
    <n v="2.5229681978798588"/>
    <n v="2.6062231759656651"/>
    <n v="714"/>
    <n v="1214.5"/>
    <n v="3.7657430730478589"/>
    <n v="3.8780952380952383"/>
    <n v="1495"/>
    <n v="2036"/>
    <n v="1"/>
    <n v="1"/>
    <n v="1"/>
    <n v="1"/>
    <n v="3.2452276064610865"/>
    <n v="3.2777217741935485"/>
    <n v="2210"/>
    <n v="3251.5"/>
    <n v="48.547703180212011"/>
    <n v="50.090128755364809"/>
    <n v="13739"/>
    <n v="23342"/>
    <n v="46.652392947103273"/>
    <n v="47.499047619047616"/>
    <n v="18521"/>
    <n v="24937"/>
    <n v="33"/>
    <n v="15"/>
    <n v="33"/>
    <n v="15"/>
    <n v="47.419970631424377"/>
    <n v="48.68346774193548"/>
    <n v="32293"/>
    <n v="48294"/>
    <n v="225"/>
    <n v="271"/>
    <n v="225"/>
    <n v="271"/>
    <n v="4.7888888888888888"/>
    <n v="5.6346863468634689"/>
    <n v="1077.5"/>
    <n v="1527"/>
    <n v="66.92"/>
    <n v="71.431734317343171"/>
    <n v="15057"/>
    <n v="19358"/>
    <n v="886"/>
    <n v="1239"/>
    <n v="886"/>
    <n v="1239"/>
    <n v="2755"/>
    <n v="4286"/>
    <n v="57963"/>
    <n v="82565"/>
    <n v="871"/>
    <n v="1143"/>
    <n v="871"/>
    <n v="1143"/>
    <n v="4096"/>
    <n v="5565.5"/>
    <n v="54380.9"/>
    <n v="71417"/>
    <n v="1757"/>
    <n v="2382"/>
    <n v="1757"/>
    <n v="2382"/>
    <n v="6851"/>
    <n v="9851.5"/>
    <n v="112343.9"/>
    <n v="153982"/>
    <n v="31"/>
    <n v="41"/>
    <n v="31"/>
    <n v="41"/>
    <n v="17"/>
    <n v="25.5"/>
    <n v="2032.0000000000002"/>
    <n v="2737"/>
    <n v="7945.5"/>
    <n v="11404"/>
    <n v="129432.9"/>
    <n v="176077"/>
  </r>
  <r>
    <x v="3"/>
    <s v="Hillsborough Community College "/>
    <m/>
    <n v="134495"/>
    <x v="5"/>
    <n v="1893"/>
    <n v="1987"/>
    <n v="32"/>
    <n v="37"/>
    <n v="1861"/>
    <n v="1950"/>
    <n v="60"/>
    <n v="1861"/>
    <n v="1950"/>
    <n v="1861"/>
    <n v="1950"/>
    <n v="81"/>
    <n v="75"/>
    <n v="81"/>
    <n v="75"/>
    <n v="66"/>
    <n v="65"/>
    <n v="66"/>
    <n v="65"/>
    <n v="3"/>
    <n v="3"/>
    <n v="3"/>
    <n v="3"/>
    <n v="150"/>
    <n v="143"/>
    <n v="150"/>
    <n v="143"/>
    <n v="3.0617283950617282"/>
    <n v="3.14"/>
    <n v="248"/>
    <n v="235.5"/>
    <n v="4.2954545454545459"/>
    <n v="4.7692307692307692"/>
    <n v="283.5"/>
    <n v="310"/>
    <n v="0.66666666666666663"/>
    <n v="0.83333333333333337"/>
    <n v="2"/>
    <n v="2.5"/>
    <n v="3.5566666666666666"/>
    <n v="3.8321678321678321"/>
    <n v="533.5"/>
    <n v="548"/>
    <n v="73.617283950617278"/>
    <n v="71.106666666666669"/>
    <n v="5962.9999999999991"/>
    <n v="5333"/>
    <n v="71.590909090909093"/>
    <n v="76.723076923076917"/>
    <n v="4725"/>
    <n v="4987"/>
    <n v="78"/>
    <n v="65.666666666666671"/>
    <n v="234"/>
    <n v="197"/>
    <n v="72.813333333333333"/>
    <n v="73.545454545454547"/>
    <n v="10922"/>
    <n v="10517"/>
    <n v="482"/>
    <n v="588"/>
    <n v="482"/>
    <n v="588"/>
    <n v="346"/>
    <n v="351"/>
    <n v="346"/>
    <n v="351"/>
    <m/>
    <n v="1"/>
    <n v="0"/>
    <n v="1"/>
    <n v="828"/>
    <n v="940"/>
    <n v="828"/>
    <n v="940"/>
    <n v="4.0964730290456428"/>
    <n v="3.9846938775510203"/>
    <n v="1974.4999999999998"/>
    <n v="2343"/>
    <n v="5.2991329479768785"/>
    <n v="5.2179487179487181"/>
    <n v="1833.5"/>
    <n v="1831.5"/>
    <m/>
    <n v="8"/>
    <n v="0"/>
    <n v="8"/>
    <n v="4.5990338164251208"/>
    <n v="4.4494680851063828"/>
    <n v="3808"/>
    <n v="4182.5"/>
    <n v="77.622406639004154"/>
    <n v="78.316326530612244"/>
    <n v="37414"/>
    <n v="46050"/>
    <n v="78.765895953757223"/>
    <n v="79.164102564102564"/>
    <n v="27253"/>
    <n v="27786.6"/>
    <m/>
    <n v="142"/>
    <n v="0"/>
    <n v="142"/>
    <n v="78.100241545893724"/>
    <n v="78.700638297872345"/>
    <n v="64667"/>
    <n v="73978.600000000006"/>
    <n v="978"/>
    <n v="1083"/>
    <n v="978"/>
    <n v="1083"/>
    <n v="4.4391615541922294"/>
    <n v="4.3679593721144965"/>
    <n v="4341.5"/>
    <n v="4730.5"/>
    <n v="77.289366053169729"/>
    <n v="78.019944598337958"/>
    <n v="75589"/>
    <n v="84495.6"/>
    <n v="219"/>
    <n v="219"/>
    <n v="219"/>
    <n v="219"/>
    <n v="289"/>
    <n v="281"/>
    <n v="289"/>
    <n v="281"/>
    <m/>
    <n v="1"/>
    <n v="0"/>
    <n v="1"/>
    <n v="508"/>
    <n v="501"/>
    <n v="508"/>
    <n v="501"/>
    <n v="2.9840182648401825"/>
    <n v="2.9200913242009134"/>
    <n v="653.5"/>
    <n v="639.5"/>
    <n v="3.9377162629757785"/>
    <n v="4.104982206405694"/>
    <n v="1138"/>
    <n v="1153.5"/>
    <m/>
    <n v="3"/>
    <n v="0"/>
    <n v="3"/>
    <n v="3.5265748031496065"/>
    <n v="3.5848303393213574"/>
    <n v="1791.5"/>
    <n v="1796"/>
    <n v="55.25570776255708"/>
    <n v="54.643835616438359"/>
    <n v="12101"/>
    <n v="11967"/>
    <n v="52.689965397923871"/>
    <n v="51.131672597864771"/>
    <n v="15227.399999999998"/>
    <n v="14368"/>
    <m/>
    <n v="47"/>
    <n v="0"/>
    <n v="47"/>
    <n v="53.796062992125982"/>
    <n v="52.658682634730539"/>
    <n v="27328.399999999998"/>
    <n v="26382"/>
    <n v="375"/>
    <n v="366"/>
    <n v="375"/>
    <n v="366"/>
    <n v="5.0733333333333333"/>
    <n v="4.8811475409836067"/>
    <n v="1902.5"/>
    <n v="1786.5"/>
    <n v="70.789333333333332"/>
    <n v="67.658469945355193"/>
    <n v="26546"/>
    <n v="24763"/>
    <n v="782"/>
    <n v="882"/>
    <n v="782"/>
    <n v="882"/>
    <n v="2876"/>
    <n v="3218"/>
    <n v="55478"/>
    <n v="63350"/>
    <n v="701"/>
    <n v="697"/>
    <n v="701"/>
    <n v="697"/>
    <n v="3255"/>
    <n v="3295"/>
    <n v="47205.399999999994"/>
    <n v="47141.599999999999"/>
    <n v="1483"/>
    <n v="1579"/>
    <n v="1483"/>
    <n v="1579"/>
    <n v="6131"/>
    <n v="6513"/>
    <n v="102683.4"/>
    <n v="110491.6"/>
    <n v="3"/>
    <n v="5"/>
    <n v="3"/>
    <n v="5"/>
    <n v="2"/>
    <n v="13.5"/>
    <n v="234"/>
    <n v="386"/>
    <n v="8035.5"/>
    <n v="8313"/>
    <n v="129463.4"/>
    <n v="135640.6"/>
  </r>
  <r>
    <x v="3"/>
    <s v="Indian River State College "/>
    <s v="Formerly Indian River Community College. Met the criteria for Two-Year with Bachelor's in 2009-10 and 2010-11."/>
    <n v="134608"/>
    <x v="5"/>
    <n v="1107"/>
    <n v="1302"/>
    <n v="43"/>
    <n v="57"/>
    <n v="1064"/>
    <n v="1245"/>
    <n v="60"/>
    <n v="1064"/>
    <n v="1245"/>
    <n v="1064"/>
    <n v="1245"/>
    <n v="199"/>
    <n v="250"/>
    <n v="199"/>
    <n v="250"/>
    <n v="58"/>
    <n v="78"/>
    <n v="58"/>
    <n v="78"/>
    <n v="53"/>
    <n v="57"/>
    <n v="53"/>
    <n v="57"/>
    <n v="310"/>
    <n v="385"/>
    <n v="310"/>
    <n v="385"/>
    <n v="2.5703517587939699"/>
    <n v="2.8679999999999999"/>
    <n v="511.5"/>
    <n v="717"/>
    <n v="3.1551724137931036"/>
    <n v="2.9230769230769229"/>
    <n v="183"/>
    <n v="228"/>
    <n v="0.64150943396226412"/>
    <n v="0.64912280701754388"/>
    <n v="34"/>
    <n v="37"/>
    <n v="2.35"/>
    <n v="2.5506493506493508"/>
    <n v="728.5"/>
    <n v="982.00000000000011"/>
    <n v="73.977386934673362"/>
    <n v="76.474000000000004"/>
    <n v="14721.499999999998"/>
    <n v="19118.5"/>
    <n v="68.637931034482762"/>
    <n v="77.391025641025635"/>
    <n v="3981"/>
    <n v="6036.5"/>
    <n v="67.405660377358487"/>
    <n v="72.859649122807014"/>
    <n v="3572.5"/>
    <n v="4153"/>
    <n v="71.854838709677423"/>
    <n v="76.124675324675323"/>
    <n v="22275"/>
    <n v="29308"/>
    <n v="298"/>
    <n v="326"/>
    <n v="298"/>
    <n v="326"/>
    <n v="105"/>
    <n v="123"/>
    <n v="105"/>
    <n v="123"/>
    <m/>
    <n v="1"/>
    <n v="0"/>
    <n v="1"/>
    <n v="403"/>
    <n v="450"/>
    <n v="403"/>
    <n v="450"/>
    <n v="3.5855704697986579"/>
    <n v="4.0199386503067487"/>
    <n v="1068.5"/>
    <n v="1310.5"/>
    <n v="4.8476190476190473"/>
    <n v="5.2764227642276422"/>
    <n v="508.99999999999994"/>
    <n v="649"/>
    <m/>
    <n v="4.5"/>
    <n v="0"/>
    <n v="4.5"/>
    <n v="3.9143920595533497"/>
    <n v="4.3644444444444446"/>
    <n v="1577.5"/>
    <n v="1964"/>
    <n v="73.961409395973149"/>
    <n v="75.817484662576689"/>
    <n v="22040.5"/>
    <n v="24716.5"/>
    <n v="71.795238095238091"/>
    <n v="74.109756097560975"/>
    <n v="7538.4999999999991"/>
    <n v="9115.5"/>
    <m/>
    <n v="90.5"/>
    <n v="0"/>
    <n v="90.5"/>
    <n v="73.397022332506197"/>
    <n v="75.38333333333334"/>
    <n v="29578.999999999996"/>
    <n v="33922.5"/>
    <n v="713"/>
    <n v="835"/>
    <n v="713"/>
    <n v="835"/>
    <n v="3.2342215988779803"/>
    <n v="3.5281437125748503"/>
    <n v="2306"/>
    <n v="2946"/>
    <n v="72.726507713884999"/>
    <n v="75.725149700598806"/>
    <n v="51854.000000000007"/>
    <n v="63230.5"/>
    <n v="101"/>
    <n v="139"/>
    <n v="101"/>
    <n v="139"/>
    <n v="134"/>
    <n v="124"/>
    <n v="134"/>
    <n v="124"/>
    <n v="1"/>
    <m/>
    <n v="1"/>
    <n v="0"/>
    <n v="236"/>
    <n v="263"/>
    <n v="236"/>
    <n v="263"/>
    <n v="2.6336633663366338"/>
    <n v="2.7733812949640289"/>
    <n v="266"/>
    <n v="385.5"/>
    <n v="3.8992537313432836"/>
    <n v="4.221774193548387"/>
    <n v="522.5"/>
    <n v="523.5"/>
    <n v="10"/>
    <m/>
    <n v="10"/>
    <n v="0"/>
    <n v="3.3834745762711864"/>
    <n v="3.456273764258555"/>
    <n v="798.5"/>
    <n v="909"/>
    <n v="48.683168316831683"/>
    <n v="49.165467625899282"/>
    <n v="4917"/>
    <n v="6834"/>
    <n v="42.798507462686565"/>
    <n v="46.346774193548384"/>
    <n v="5735"/>
    <n v="5747"/>
    <n v="21"/>
    <m/>
    <n v="21"/>
    <n v="0"/>
    <n v="45.224576271186443"/>
    <n v="47.836501901140686"/>
    <n v="10673"/>
    <n v="12581"/>
    <n v="115"/>
    <n v="147"/>
    <n v="115"/>
    <n v="147"/>
    <n v="5.4130434782608692"/>
    <n v="6.2278911564625847"/>
    <n v="622.5"/>
    <n v="915.5"/>
    <n v="69.395652173913049"/>
    <n v="69.884353741496597"/>
    <n v="7980.5000000000009"/>
    <n v="10273"/>
    <n v="598"/>
    <n v="715"/>
    <n v="598"/>
    <n v="715"/>
    <n v="1846"/>
    <n v="2413"/>
    <n v="41679"/>
    <n v="50669"/>
    <n v="297"/>
    <n v="325"/>
    <n v="297"/>
    <n v="325"/>
    <n v="1214.5"/>
    <n v="1400.5"/>
    <n v="17254.5"/>
    <n v="20899"/>
    <n v="895"/>
    <n v="1040"/>
    <n v="895"/>
    <n v="1040"/>
    <n v="3060.5"/>
    <n v="3813.5"/>
    <n v="58933.5"/>
    <n v="71568"/>
    <n v="54"/>
    <n v="58"/>
    <n v="54"/>
    <n v="58"/>
    <n v="44"/>
    <n v="41.5"/>
    <n v="3593.5"/>
    <n v="4243.5"/>
    <n v="3727"/>
    <n v="4770.5"/>
    <n v="70507.500000000015"/>
    <n v="86084.5"/>
  </r>
  <r>
    <x v="3"/>
    <s v="Palm Beach State College "/>
    <s v="Formerly Palm Beach Community College."/>
    <n v="136358"/>
    <x v="5"/>
    <n v="2133"/>
    <n v="2738"/>
    <n v="57"/>
    <n v="64"/>
    <n v="2076"/>
    <n v="2674"/>
    <n v="60"/>
    <n v="2076"/>
    <n v="2674"/>
    <n v="2076"/>
    <n v="2674"/>
    <n v="147"/>
    <n v="145"/>
    <n v="147"/>
    <n v="145"/>
    <n v="59"/>
    <n v="55"/>
    <n v="59"/>
    <n v="55"/>
    <n v="18"/>
    <n v="12"/>
    <n v="18"/>
    <n v="12"/>
    <n v="224"/>
    <n v="212"/>
    <n v="224"/>
    <n v="212"/>
    <n v="2.8911564625850339"/>
    <n v="3.2758620689655173"/>
    <n v="425"/>
    <n v="475"/>
    <n v="3.6779661016949152"/>
    <n v="3.9545454545454546"/>
    <n v="217"/>
    <n v="217.5"/>
    <n v="0.86111111111111116"/>
    <n v="0.875"/>
    <n v="15.5"/>
    <n v="10.5"/>
    <n v="2.9352678571428572"/>
    <n v="3.3160377358490565"/>
    <n v="657.5"/>
    <n v="703"/>
    <n v="71.850340136054427"/>
    <n v="74.710344827586212"/>
    <n v="10562"/>
    <n v="10833"/>
    <n v="69.406779661016955"/>
    <n v="68.381818181818176"/>
    <n v="4095.0000000000005"/>
    <n v="3760.9999999999995"/>
    <n v="82.222222222222229"/>
    <n v="72.25"/>
    <n v="1480"/>
    <n v="867"/>
    <n v="72.040178571428569"/>
    <n v="72.929245283018872"/>
    <n v="16137"/>
    <n v="15461"/>
    <n v="667"/>
    <n v="910"/>
    <n v="667"/>
    <n v="910"/>
    <n v="394"/>
    <n v="537"/>
    <n v="394"/>
    <n v="537"/>
    <m/>
    <m/>
    <n v="0"/>
    <n v="0"/>
    <n v="1061"/>
    <n v="1447"/>
    <n v="1061"/>
    <n v="1447"/>
    <n v="4.0104947526236883"/>
    <n v="3.9395604395604398"/>
    <n v="2675"/>
    <n v="3585"/>
    <n v="5.0520304568527923"/>
    <n v="5.4618249534450651"/>
    <n v="1990.5000000000002"/>
    <n v="2933"/>
    <m/>
    <m/>
    <n v="0"/>
    <n v="0"/>
    <n v="4.3972667295004708"/>
    <n v="4.5044920525224601"/>
    <n v="4665.4999999999991"/>
    <n v="6518"/>
    <n v="74.523238380809602"/>
    <n v="74.389010989010984"/>
    <n v="49707.000000000007"/>
    <n v="67694"/>
    <n v="73.850253807106597"/>
    <n v="76.165735567970202"/>
    <n v="29097"/>
    <n v="40901"/>
    <m/>
    <m/>
    <n v="0"/>
    <n v="0"/>
    <n v="74.273327049952869"/>
    <n v="75.048375950241876"/>
    <n v="78804"/>
    <n v="108595"/>
    <n v="1285"/>
    <n v="1659"/>
    <n v="1285"/>
    <n v="1659"/>
    <n v="4.1424124513618672"/>
    <n v="4.3526220614828208"/>
    <n v="5322.9999999999991"/>
    <n v="7221"/>
    <n v="73.884046692607001"/>
    <n v="74.777576853526227"/>
    <n v="94941"/>
    <n v="124056.00000000001"/>
    <n v="289"/>
    <n v="330"/>
    <n v="289"/>
    <n v="330"/>
    <n v="332"/>
    <n v="423"/>
    <n v="332"/>
    <n v="423"/>
    <m/>
    <m/>
    <n v="0"/>
    <n v="0"/>
    <n v="621"/>
    <n v="753"/>
    <n v="621"/>
    <n v="753"/>
    <n v="2.6557093425605536"/>
    <n v="3.0939393939393938"/>
    <n v="767.5"/>
    <n v="1021"/>
    <n v="4.0768072289156629"/>
    <n v="4.122931442080378"/>
    <n v="1353.5"/>
    <n v="1744"/>
    <m/>
    <m/>
    <n v="0"/>
    <n v="0"/>
    <n v="3.4154589371980677"/>
    <n v="3.6719787516600264"/>
    <n v="2121"/>
    <n v="2765"/>
    <n v="49.712802768166092"/>
    <n v="54.239393939393942"/>
    <n v="14367"/>
    <n v="17899"/>
    <n v="48.75"/>
    <n v="49.595744680851062"/>
    <n v="16185"/>
    <n v="20979"/>
    <m/>
    <m/>
    <n v="0"/>
    <n v="0"/>
    <n v="49.19806763285024"/>
    <n v="51.630810092961489"/>
    <n v="30552"/>
    <n v="38878"/>
    <n v="170"/>
    <n v="262"/>
    <n v="170"/>
    <n v="262"/>
    <n v="5.0235294117647058"/>
    <n v="5.1984732824427482"/>
    <n v="854"/>
    <n v="1362"/>
    <n v="68.599999999999994"/>
    <n v="68.492366412213741"/>
    <n v="11661.999999999998"/>
    <n v="17945"/>
    <n v="1103"/>
    <n v="1385"/>
    <n v="1103"/>
    <n v="1385"/>
    <n v="3867.5"/>
    <n v="5081"/>
    <n v="74636"/>
    <n v="96426"/>
    <n v="785"/>
    <n v="1015"/>
    <n v="785"/>
    <n v="1015"/>
    <n v="3561"/>
    <n v="4894.5"/>
    <n v="49377"/>
    <n v="65641"/>
    <n v="1888"/>
    <n v="2400"/>
    <n v="1888"/>
    <n v="2400"/>
    <n v="7428.5"/>
    <n v="9975.5"/>
    <n v="124013"/>
    <n v="162067"/>
    <n v="18"/>
    <n v="12"/>
    <n v="18"/>
    <n v="12"/>
    <n v="15.5"/>
    <n v="10.5"/>
    <n v="1480"/>
    <n v="867"/>
    <n v="8298"/>
    <n v="11348"/>
    <n v="137155"/>
    <n v="180879"/>
  </r>
  <r>
    <x v="3"/>
    <s v="Pasco-Hernando Community College "/>
    <m/>
    <n v="136400"/>
    <x v="5"/>
    <n v="665"/>
    <n v="963"/>
    <n v="19"/>
    <n v="46"/>
    <n v="646"/>
    <n v="917"/>
    <n v="60"/>
    <n v="646"/>
    <n v="917"/>
    <n v="646"/>
    <n v="917"/>
    <n v="117"/>
    <n v="153"/>
    <n v="117"/>
    <n v="153"/>
    <n v="39"/>
    <n v="51"/>
    <n v="39"/>
    <n v="51"/>
    <n v="15"/>
    <n v="27"/>
    <n v="15"/>
    <n v="27"/>
    <n v="171"/>
    <n v="231"/>
    <n v="171"/>
    <n v="231"/>
    <n v="2.4700854700854702"/>
    <n v="2.5849673202614381"/>
    <n v="289"/>
    <n v="395.5"/>
    <n v="2.9487179487179489"/>
    <n v="2.9705882352941178"/>
    <n v="115"/>
    <n v="151.5"/>
    <n v="1"/>
    <n v="0.90740740740740744"/>
    <n v="15"/>
    <n v="24.5"/>
    <n v="2.4502923976608186"/>
    <n v="2.4740259740259742"/>
    <n v="419"/>
    <n v="571.5"/>
    <n v="68.794871794871796"/>
    <n v="67.411764705882348"/>
    <n v="8049"/>
    <n v="10314"/>
    <n v="63.410256410256409"/>
    <n v="65.235294117647058"/>
    <n v="2473"/>
    <n v="3327"/>
    <n v="66.466666666666669"/>
    <n v="68.703703703703709"/>
    <n v="997"/>
    <n v="1855.0000000000002"/>
    <n v="67.362573099415201"/>
    <n v="67.082251082251076"/>
    <n v="11519"/>
    <n v="15495.999999999998"/>
    <n v="248"/>
    <n v="355"/>
    <n v="248"/>
    <n v="355"/>
    <n v="95"/>
    <n v="122"/>
    <n v="95"/>
    <n v="122"/>
    <m/>
    <m/>
    <n v="0"/>
    <n v="0"/>
    <n v="343"/>
    <n v="477"/>
    <n v="343"/>
    <n v="477"/>
    <n v="3.467741935483871"/>
    <n v="3.6985915492957746"/>
    <n v="860"/>
    <n v="1313"/>
    <n v="5.0789473684210522"/>
    <n v="5.0491803278688527"/>
    <n v="482.49999999999994"/>
    <n v="616"/>
    <m/>
    <m/>
    <n v="0"/>
    <n v="0"/>
    <n v="3.9139941690962101"/>
    <n v="4.0440251572327046"/>
    <n v="1342.5"/>
    <n v="1929"/>
    <n v="69.346774193548384"/>
    <n v="69.985915492957744"/>
    <n v="17198"/>
    <n v="24845"/>
    <n v="64.147368421052633"/>
    <n v="65.885245901639351"/>
    <n v="6094"/>
    <n v="8038.0000000000009"/>
    <m/>
    <m/>
    <n v="0"/>
    <n v="0"/>
    <n v="67.906705539358597"/>
    <n v="68.937106918238996"/>
    <n v="23292"/>
    <n v="32883"/>
    <n v="514"/>
    <n v="708"/>
    <n v="514"/>
    <n v="708"/>
    <n v="3.42704280155642"/>
    <n v="3.531779661016949"/>
    <n v="1761.5"/>
    <n v="2500.5"/>
    <n v="67.725680933852146"/>
    <n v="68.331920903954796"/>
    <n v="34811"/>
    <n v="48378.999999999993"/>
    <n v="56"/>
    <n v="86"/>
    <n v="56"/>
    <n v="86"/>
    <n v="60"/>
    <n v="90"/>
    <n v="60"/>
    <n v="90"/>
    <m/>
    <n v="1"/>
    <n v="0"/>
    <n v="1"/>
    <n v="116"/>
    <n v="177"/>
    <n v="116"/>
    <n v="177"/>
    <n v="2.6339285714285716"/>
    <n v="2.6627906976744184"/>
    <n v="147.5"/>
    <n v="229"/>
    <n v="3.1333333333333333"/>
    <n v="3.4833333333333334"/>
    <n v="188"/>
    <n v="313.5"/>
    <m/>
    <n v="2"/>
    <n v="0"/>
    <n v="2"/>
    <n v="2.8922413793103448"/>
    <n v="3.0762711864406778"/>
    <n v="335.5"/>
    <n v="544.5"/>
    <n v="47.875"/>
    <n v="45.348837209302324"/>
    <n v="2681"/>
    <n v="3900"/>
    <n v="37.716666666666669"/>
    <n v="41.633333333333333"/>
    <n v="2263"/>
    <n v="3747"/>
    <m/>
    <n v="24"/>
    <n v="0"/>
    <n v="24"/>
    <n v="42.620689655172413"/>
    <n v="43.33898305084746"/>
    <n v="4944"/>
    <n v="7671.0000000000009"/>
    <n v="16"/>
    <n v="32"/>
    <n v="16"/>
    <n v="32"/>
    <n v="7.15625"/>
    <n v="6.515625"/>
    <n v="114.5"/>
    <n v="208.5"/>
    <n v="74.5"/>
    <n v="65.46875"/>
    <n v="1192"/>
    <n v="2095"/>
    <n v="421"/>
    <n v="594"/>
    <n v="421"/>
    <n v="594"/>
    <n v="1296.5"/>
    <n v="1937.5"/>
    <n v="27928"/>
    <n v="39059"/>
    <n v="194"/>
    <n v="263"/>
    <n v="194"/>
    <n v="263"/>
    <n v="785.5"/>
    <n v="1081"/>
    <n v="10830"/>
    <n v="15112"/>
    <n v="615"/>
    <n v="857"/>
    <n v="615"/>
    <n v="857"/>
    <n v="2082"/>
    <n v="3018.5"/>
    <n v="38758"/>
    <n v="54171"/>
    <n v="15"/>
    <n v="28"/>
    <n v="15"/>
    <n v="28"/>
    <n v="15"/>
    <n v="26.5"/>
    <n v="997"/>
    <n v="1879.0000000000002"/>
    <n v="2211.5"/>
    <n v="3253.5"/>
    <n v="40947"/>
    <n v="58144.999999999993"/>
  </r>
  <r>
    <x v="3"/>
    <s v="Pensacola State College "/>
    <s v="Formerly Pensacola Junior College."/>
    <n v="136473"/>
    <x v="5"/>
    <n v="1027"/>
    <n v="1345"/>
    <n v="33"/>
    <n v="58"/>
    <n v="994"/>
    <n v="1287"/>
    <n v="60"/>
    <n v="994"/>
    <n v="1287"/>
    <n v="994"/>
    <n v="1287"/>
    <n v="187"/>
    <n v="210"/>
    <n v="187"/>
    <n v="210"/>
    <n v="47"/>
    <n v="53"/>
    <n v="47"/>
    <n v="53"/>
    <n v="42"/>
    <n v="31"/>
    <n v="42"/>
    <n v="31"/>
    <n v="276"/>
    <n v="294"/>
    <n v="276"/>
    <n v="294"/>
    <n v="2.5962566844919786"/>
    <n v="3.0904761904761906"/>
    <n v="485.5"/>
    <n v="649"/>
    <n v="3.0106382978723403"/>
    <n v="3.0754716981132075"/>
    <n v="141.5"/>
    <n v="163"/>
    <n v="0.6428571428571429"/>
    <n v="0.66129032258064513"/>
    <n v="27.000000000000004"/>
    <n v="20.5"/>
    <n v="2.3695652173913042"/>
    <n v="2.8316326530612246"/>
    <n v="654"/>
    <n v="832.5"/>
    <n v="72.978609625668454"/>
    <n v="75.757142857142853"/>
    <n v="13647.000000000002"/>
    <n v="15908.999999999998"/>
    <n v="73.829787234042556"/>
    <n v="72.415094339622641"/>
    <n v="3470"/>
    <n v="3838"/>
    <n v="67.166666666666671"/>
    <n v="64.838709677419359"/>
    <n v="2821"/>
    <n v="2010.0000000000002"/>
    <n v="72.239130434782609"/>
    <n v="74.003401360544217"/>
    <n v="19938"/>
    <n v="21757"/>
    <n v="317"/>
    <n v="431"/>
    <n v="317"/>
    <n v="431"/>
    <n v="104"/>
    <n v="137"/>
    <n v="104"/>
    <n v="137"/>
    <m/>
    <m/>
    <n v="0"/>
    <n v="0"/>
    <n v="421"/>
    <n v="568"/>
    <n v="421"/>
    <n v="568"/>
    <n v="4.4684542586750791"/>
    <n v="4.5951276102088165"/>
    <n v="1416.5"/>
    <n v="1980.5"/>
    <n v="5.5769230769230766"/>
    <n v="5.9744525547445253"/>
    <n v="580"/>
    <n v="818.5"/>
    <m/>
    <m/>
    <n v="0"/>
    <n v="0"/>
    <n v="4.7422802850356298"/>
    <n v="4.927816901408451"/>
    <n v="1996.5000000000002"/>
    <n v="2799"/>
    <n v="78.419558359621448"/>
    <n v="77.055684454756374"/>
    <n v="24859"/>
    <n v="33211"/>
    <n v="74.182692307692307"/>
    <n v="77.014598540145982"/>
    <n v="7715"/>
    <n v="10551"/>
    <m/>
    <m/>
    <n v="0"/>
    <n v="0"/>
    <n v="77.372921615201903"/>
    <n v="77.045774647887328"/>
    <n v="32574"/>
    <n v="43762"/>
    <n v="697"/>
    <n v="862"/>
    <n v="697"/>
    <n v="862"/>
    <n v="3.802725968436155"/>
    <n v="4.2128770301624128"/>
    <n v="2650.5"/>
    <n v="3631.5"/>
    <n v="75.340028694404594"/>
    <n v="76.008120649651971"/>
    <n v="52512"/>
    <n v="65519"/>
    <n v="134"/>
    <n v="183"/>
    <n v="134"/>
    <n v="183"/>
    <n v="104"/>
    <n v="158"/>
    <n v="104"/>
    <n v="158"/>
    <m/>
    <m/>
    <n v="0"/>
    <n v="0"/>
    <n v="238"/>
    <n v="341"/>
    <n v="238"/>
    <n v="341"/>
    <n v="2.8470149253731343"/>
    <n v="3.3797814207650272"/>
    <n v="381.5"/>
    <n v="618.5"/>
    <n v="3.7259615384615383"/>
    <n v="4.5601265822784809"/>
    <n v="387.5"/>
    <n v="720.5"/>
    <m/>
    <m/>
    <n v="0"/>
    <n v="0"/>
    <n v="3.23109243697479"/>
    <n v="3.9266862170087977"/>
    <n v="769"/>
    <n v="1339"/>
    <n v="51.335820895522389"/>
    <n v="56.382513661202189"/>
    <n v="6879"/>
    <n v="10318"/>
    <n v="44.259615384615387"/>
    <n v="48.069620253164558"/>
    <n v="4603"/>
    <n v="7595"/>
    <m/>
    <m/>
    <n v="0"/>
    <n v="0"/>
    <n v="48.243697478991599"/>
    <n v="52.530791788856305"/>
    <n v="11482"/>
    <n v="17913"/>
    <n v="59"/>
    <n v="84"/>
    <n v="59"/>
    <n v="84"/>
    <n v="6.7627118644067794"/>
    <n v="5.8571428571428568"/>
    <n v="399"/>
    <n v="491.99999999999994"/>
    <n v="87.288135593220332"/>
    <n v="84.19047619047619"/>
    <n v="5150"/>
    <n v="7072"/>
    <n v="638"/>
    <n v="824"/>
    <n v="638"/>
    <n v="824"/>
    <n v="2283.5"/>
    <n v="3248"/>
    <n v="45385"/>
    <n v="59438"/>
    <n v="255"/>
    <n v="348"/>
    <n v="255"/>
    <n v="348"/>
    <n v="1109"/>
    <n v="1702"/>
    <n v="15788"/>
    <n v="21984"/>
    <n v="893"/>
    <n v="1172"/>
    <n v="893"/>
    <n v="1172"/>
    <n v="3392.5"/>
    <n v="4950"/>
    <n v="61173"/>
    <n v="81422"/>
    <n v="42"/>
    <n v="31"/>
    <n v="42"/>
    <n v="31"/>
    <n v="27.000000000000004"/>
    <n v="20.5"/>
    <n v="2821"/>
    <n v="2010.0000000000002"/>
    <n v="3818.5"/>
    <n v="5462.5"/>
    <n v="69144"/>
    <n v="90504"/>
  </r>
  <r>
    <x v="3"/>
    <s v="Polk State College "/>
    <s v="Formerly Polk Community College."/>
    <n v="136516"/>
    <x v="5"/>
    <n v="653"/>
    <n v="878"/>
    <n v="37"/>
    <n v="38"/>
    <n v="616"/>
    <n v="840"/>
    <n v="60"/>
    <n v="616"/>
    <n v="840"/>
    <n v="616"/>
    <n v="840"/>
    <n v="84"/>
    <n v="109"/>
    <n v="84"/>
    <n v="109"/>
    <n v="34"/>
    <n v="37"/>
    <n v="34"/>
    <n v="37"/>
    <n v="28"/>
    <n v="38"/>
    <n v="28"/>
    <n v="38"/>
    <n v="146"/>
    <n v="184"/>
    <n v="146"/>
    <n v="184"/>
    <n v="2.4880952380952381"/>
    <n v="2.7431192660550461"/>
    <n v="209"/>
    <n v="299"/>
    <n v="3.2794117647058822"/>
    <n v="2.7567567567567566"/>
    <n v="111.5"/>
    <n v="102"/>
    <n v="0.7678571428571429"/>
    <n v="0.56578947368421051"/>
    <n v="21.5"/>
    <n v="21.5"/>
    <n v="2.3424657534246576"/>
    <n v="2.2961956521739131"/>
    <n v="342"/>
    <n v="422.5"/>
    <n v="74.547619047619051"/>
    <n v="76.871559633027516"/>
    <n v="6262"/>
    <n v="8379"/>
    <n v="78.82352941176471"/>
    <n v="75.78378378378379"/>
    <n v="2680"/>
    <n v="2804"/>
    <n v="65.607142857142861"/>
    <n v="65.026315789473685"/>
    <n v="1837"/>
    <n v="2471"/>
    <n v="73.828767123287676"/>
    <n v="74.206521739130437"/>
    <n v="10779"/>
    <n v="13654"/>
    <n v="186"/>
    <n v="262"/>
    <n v="186"/>
    <n v="262"/>
    <n v="86"/>
    <n v="117"/>
    <n v="86"/>
    <n v="117"/>
    <m/>
    <m/>
    <n v="0"/>
    <n v="0"/>
    <n v="272"/>
    <n v="379"/>
    <n v="272"/>
    <n v="379"/>
    <n v="4.086021505376344"/>
    <n v="4.4503816793893129"/>
    <n v="760"/>
    <n v="1166"/>
    <n v="6.0174418604651159"/>
    <n v="5.5213675213675213"/>
    <n v="517.5"/>
    <n v="646"/>
    <m/>
    <m/>
    <n v="0"/>
    <n v="0"/>
    <n v="4.6966911764705879"/>
    <n v="4.7810026385224278"/>
    <n v="1277.5"/>
    <n v="1812.0000000000002"/>
    <n v="74.806451612903231"/>
    <n v="76.034351145038173"/>
    <n v="13914.000000000002"/>
    <n v="19921"/>
    <n v="74.825581395348834"/>
    <n v="74.358974358974365"/>
    <n v="6435"/>
    <n v="8700"/>
    <m/>
    <m/>
    <n v="0"/>
    <n v="0"/>
    <n v="74.8125"/>
    <n v="75.517150395778359"/>
    <n v="20349"/>
    <n v="28620.999999999996"/>
    <n v="418"/>
    <n v="563"/>
    <n v="418"/>
    <n v="563"/>
    <n v="3.8744019138755981"/>
    <n v="3.9689165186500888"/>
    <n v="1619.5"/>
    <n v="2234.5"/>
    <n v="74.4688995215311"/>
    <n v="75.088809946714036"/>
    <n v="31128"/>
    <n v="42275"/>
    <n v="65"/>
    <n v="106"/>
    <n v="65"/>
    <n v="106"/>
    <n v="67"/>
    <n v="97"/>
    <n v="67"/>
    <n v="97"/>
    <m/>
    <m/>
    <n v="0"/>
    <n v="0"/>
    <n v="132"/>
    <n v="203"/>
    <n v="132"/>
    <n v="203"/>
    <n v="2.7461538461538462"/>
    <n v="2.6226415094339623"/>
    <n v="178.5"/>
    <n v="278"/>
    <n v="4.2164179104477615"/>
    <n v="3.9175257731958761"/>
    <n v="282.5"/>
    <n v="380"/>
    <m/>
    <m/>
    <n v="0"/>
    <n v="0"/>
    <n v="3.4924242424242422"/>
    <n v="3.2413793103448274"/>
    <n v="461"/>
    <n v="658"/>
    <n v="51.061538461538461"/>
    <n v="48.622641509433961"/>
    <n v="3319"/>
    <n v="5154"/>
    <n v="47.014925373134325"/>
    <n v="48.041237113402062"/>
    <n v="3150"/>
    <n v="4660"/>
    <m/>
    <m/>
    <n v="0"/>
    <n v="0"/>
    <n v="49.007575757575758"/>
    <n v="48.344827586206897"/>
    <n v="6469"/>
    <n v="9814"/>
    <n v="66"/>
    <n v="74"/>
    <n v="66"/>
    <n v="74"/>
    <n v="5.1136363636363633"/>
    <n v="4.75"/>
    <n v="337.5"/>
    <n v="351.5"/>
    <n v="67.590909090909093"/>
    <n v="70.932432432432435"/>
    <n v="4461"/>
    <n v="5249"/>
    <n v="335"/>
    <n v="477"/>
    <n v="335"/>
    <n v="477"/>
    <n v="1147.5"/>
    <n v="1743"/>
    <n v="23495"/>
    <n v="33454"/>
    <n v="187"/>
    <n v="251"/>
    <n v="187"/>
    <n v="251"/>
    <n v="911.5"/>
    <n v="1128"/>
    <n v="12265"/>
    <n v="16164"/>
    <n v="522"/>
    <n v="728"/>
    <n v="522"/>
    <n v="728"/>
    <n v="2059"/>
    <n v="2871"/>
    <n v="35760"/>
    <n v="49618"/>
    <n v="28"/>
    <n v="38"/>
    <n v="28"/>
    <n v="38"/>
    <n v="21.5"/>
    <n v="21.5"/>
    <n v="1837"/>
    <n v="2471"/>
    <n v="2418"/>
    <n v="3244"/>
    <n v="42058"/>
    <n v="57338"/>
  </r>
  <r>
    <x v="3"/>
    <s v="Santa Fe College "/>
    <s v="Formerly Santa Fe Community College."/>
    <n v="137096"/>
    <x v="5"/>
    <n v="2248"/>
    <n v="2376"/>
    <n v="58"/>
    <n v="72"/>
    <n v="2190"/>
    <n v="2304"/>
    <n v="60"/>
    <n v="2190"/>
    <n v="2304"/>
    <n v="2190"/>
    <n v="2304"/>
    <n v="127"/>
    <n v="168"/>
    <n v="127"/>
    <n v="168"/>
    <n v="60"/>
    <n v="62"/>
    <n v="60"/>
    <n v="62"/>
    <n v="8"/>
    <m/>
    <n v="8"/>
    <n v="0"/>
    <n v="195"/>
    <n v="230"/>
    <n v="195"/>
    <n v="230"/>
    <n v="2.6929133858267718"/>
    <n v="2.9702380952380953"/>
    <n v="342"/>
    <n v="499"/>
    <n v="3.3416666666666668"/>
    <n v="4.040322580645161"/>
    <n v="200.5"/>
    <n v="250.49999999999997"/>
    <n v="1"/>
    <m/>
    <n v="8"/>
    <n v="0"/>
    <n v="2.8230769230769233"/>
    <n v="3.258695652173913"/>
    <n v="550.5"/>
    <n v="749.5"/>
    <n v="79.165354330708666"/>
    <n v="81.160714285714292"/>
    <n v="10054"/>
    <n v="13635.000000000002"/>
    <n v="82.5"/>
    <n v="84.709677419354833"/>
    <n v="4950"/>
    <n v="5252"/>
    <n v="64.5"/>
    <m/>
    <n v="516"/>
    <n v="0"/>
    <n v="79.589743589743591"/>
    <n v="82.117391304347819"/>
    <n v="15520"/>
    <n v="18887"/>
    <n v="855"/>
    <n v="902"/>
    <n v="855"/>
    <n v="902"/>
    <n v="163"/>
    <n v="272"/>
    <n v="163"/>
    <n v="272"/>
    <m/>
    <m/>
    <n v="0"/>
    <n v="0"/>
    <n v="1018"/>
    <n v="1174"/>
    <n v="1018"/>
    <n v="1174"/>
    <n v="3.1321637426900586"/>
    <n v="3.1829268292682928"/>
    <n v="2678"/>
    <n v="2871"/>
    <n v="4.9447852760736195"/>
    <n v="4.1764705882352944"/>
    <n v="806"/>
    <n v="1136"/>
    <m/>
    <m/>
    <n v="0"/>
    <n v="0"/>
    <n v="3.4223968565815324"/>
    <n v="3.4131175468483814"/>
    <n v="3484"/>
    <n v="4007"/>
    <n v="71.319298245614036"/>
    <n v="70.809312638580934"/>
    <n v="60978"/>
    <n v="63870"/>
    <n v="76.067484662576689"/>
    <n v="73.930147058823536"/>
    <n v="12399"/>
    <n v="20109"/>
    <m/>
    <m/>
    <n v="0"/>
    <n v="0"/>
    <n v="72.079567779960712"/>
    <n v="71.532367972742762"/>
    <n v="73377"/>
    <n v="83979"/>
    <n v="1213"/>
    <n v="1404"/>
    <n v="1213"/>
    <n v="1404"/>
    <n v="3.3260511129431163"/>
    <n v="3.3878205128205128"/>
    <n v="4034.5"/>
    <n v="4756.5"/>
    <n v="73.286892003297609"/>
    <n v="73.26638176638177"/>
    <n v="88897"/>
    <n v="102866"/>
    <n v="587"/>
    <n v="523"/>
    <n v="587"/>
    <n v="523"/>
    <n v="296"/>
    <n v="287"/>
    <n v="296"/>
    <n v="287"/>
    <m/>
    <m/>
    <n v="0"/>
    <n v="0"/>
    <n v="883"/>
    <n v="810"/>
    <n v="883"/>
    <n v="810"/>
    <n v="2.307495741056218"/>
    <n v="2.5152963671128106"/>
    <n v="1354.5"/>
    <n v="1315.5"/>
    <n v="3.4003378378378377"/>
    <n v="3.7526132404181185"/>
    <n v="1006.5"/>
    <n v="1077"/>
    <m/>
    <m/>
    <n v="0"/>
    <n v="0"/>
    <n v="2.6738391845979614"/>
    <n v="2.9537037037037037"/>
    <n v="2361"/>
    <n v="2392.5"/>
    <n v="49.182282793867124"/>
    <n v="50.206500956022943"/>
    <n v="28870"/>
    <n v="26258"/>
    <n v="47.587837837837839"/>
    <n v="52.522648083623693"/>
    <n v="14086"/>
    <n v="15074"/>
    <m/>
    <m/>
    <n v="0"/>
    <n v="0"/>
    <n v="48.647791619479051"/>
    <n v="51.027160493827161"/>
    <n v="42956"/>
    <n v="41332"/>
    <n v="94"/>
    <n v="90"/>
    <n v="94"/>
    <n v="90"/>
    <n v="6.2340425531914896"/>
    <n v="5.822222222222222"/>
    <n v="586"/>
    <n v="524"/>
    <n v="84.308510638297875"/>
    <n v="81.400000000000006"/>
    <n v="7925"/>
    <n v="7326.0000000000009"/>
    <n v="1569"/>
    <n v="1593"/>
    <n v="1569"/>
    <n v="1593"/>
    <n v="4374.5"/>
    <n v="4685.5"/>
    <n v="99902"/>
    <n v="103763"/>
    <n v="519"/>
    <n v="621"/>
    <n v="519"/>
    <n v="621"/>
    <n v="2013"/>
    <n v="2463.5"/>
    <n v="31435"/>
    <n v="40435"/>
    <n v="2088"/>
    <n v="2214"/>
    <n v="2088"/>
    <n v="2214"/>
    <n v="6387.5"/>
    <n v="7149"/>
    <n v="131337"/>
    <n v="144198"/>
    <n v="8"/>
    <n v="0"/>
    <n v="8"/>
    <n v="0"/>
    <n v="8"/>
    <s v=""/>
    <n v="516"/>
    <s v=""/>
    <n v="6981.5"/>
    <n v="7673"/>
    <n v="139778"/>
    <n v="151524"/>
  </r>
  <r>
    <x v="3"/>
    <s v="Seminole State College of Florida"/>
    <s v="Formerly Seminole Community College."/>
    <n v="137209"/>
    <x v="5"/>
    <n v="1284"/>
    <n v="1586"/>
    <n v="148"/>
    <n v="179"/>
    <n v="1136"/>
    <n v="1407"/>
    <n v="60"/>
    <n v="1136"/>
    <n v="1407"/>
    <n v="1136"/>
    <n v="1407"/>
    <n v="20"/>
    <n v="19"/>
    <n v="20"/>
    <n v="19"/>
    <n v="4"/>
    <n v="3"/>
    <n v="4"/>
    <n v="3"/>
    <n v="1"/>
    <m/>
    <n v="1"/>
    <n v="0"/>
    <n v="25"/>
    <n v="22"/>
    <n v="25"/>
    <n v="22"/>
    <n v="2.25"/>
    <n v="3.0263157894736841"/>
    <n v="45"/>
    <n v="57.5"/>
    <n v="3.625"/>
    <n v="3.6666666666666665"/>
    <n v="14.5"/>
    <n v="11"/>
    <n v="1"/>
    <m/>
    <n v="1"/>
    <n v="0"/>
    <n v="2.42"/>
    <n v="3.1136363636363638"/>
    <n v="60.5"/>
    <n v="68.5"/>
    <n v="66.599999999999994"/>
    <n v="67.10526315789474"/>
    <n v="1332"/>
    <n v="1275"/>
    <n v="69"/>
    <n v="76.666666666666671"/>
    <n v="276"/>
    <n v="230"/>
    <n v="30"/>
    <m/>
    <n v="30"/>
    <n v="0"/>
    <n v="65.52"/>
    <n v="68.409090909090907"/>
    <n v="1638"/>
    <n v="1505"/>
    <n v="424"/>
    <n v="551"/>
    <n v="424"/>
    <n v="551"/>
    <n v="172"/>
    <n v="200"/>
    <n v="172"/>
    <n v="200"/>
    <m/>
    <m/>
    <n v="0"/>
    <n v="0"/>
    <n v="596"/>
    <n v="751"/>
    <n v="596"/>
    <n v="751"/>
    <n v="3.6591981132075473"/>
    <n v="3.8239564428312161"/>
    <n v="1551.5"/>
    <n v="2107"/>
    <n v="4.6279069767441863"/>
    <n v="4.92"/>
    <n v="796"/>
    <n v="984"/>
    <m/>
    <m/>
    <n v="0"/>
    <n v="0"/>
    <n v="3.938758389261745"/>
    <n v="4.1158455392809588"/>
    <n v="2347.5"/>
    <n v="3091"/>
    <n v="70.945754716981128"/>
    <n v="71.62431941923775"/>
    <n v="30081"/>
    <n v="39465"/>
    <n v="72.325581395348834"/>
    <n v="72.564999999999998"/>
    <n v="12440"/>
    <n v="14513"/>
    <m/>
    <m/>
    <n v="0"/>
    <n v="0"/>
    <n v="71.34395973154362"/>
    <n v="71.874833555259656"/>
    <n v="42521"/>
    <n v="53978"/>
    <n v="621"/>
    <n v="773"/>
    <n v="621"/>
    <n v="773"/>
    <n v="3.8776167471819645"/>
    <n v="4.0873221216041395"/>
    <n v="2408"/>
    <n v="3159.5"/>
    <n v="71.109500805152976"/>
    <n v="71.776196636481245"/>
    <n v="44159"/>
    <n v="55483"/>
    <n v="264"/>
    <n v="272"/>
    <n v="264"/>
    <n v="272"/>
    <n v="190"/>
    <n v="279"/>
    <n v="190"/>
    <n v="279"/>
    <n v="1"/>
    <m/>
    <n v="1"/>
    <n v="0"/>
    <n v="455"/>
    <n v="551"/>
    <n v="455"/>
    <n v="551"/>
    <n v="2.6799242424242422"/>
    <n v="2.6746323529411766"/>
    <n v="707.5"/>
    <n v="727.5"/>
    <n v="3.4815789473684209"/>
    <n v="3.752688172043011"/>
    <n v="661.5"/>
    <n v="1047"/>
    <n v="2"/>
    <m/>
    <n v="2"/>
    <n v="0"/>
    <n v="3.0131868131868131"/>
    <n v="3.2205081669691471"/>
    <n v="1371"/>
    <n v="1774.5"/>
    <n v="46.030303030303031"/>
    <n v="47.6875"/>
    <n v="12152"/>
    <n v="12971"/>
    <n v="41.336842105263159"/>
    <n v="44.394265232974909"/>
    <n v="7854"/>
    <n v="12386"/>
    <n v="39"/>
    <m/>
    <n v="39"/>
    <n v="0"/>
    <n v="44.054945054945058"/>
    <n v="46.019963702359348"/>
    <n v="20045"/>
    <n v="25357"/>
    <n v="60"/>
    <n v="83"/>
    <n v="60"/>
    <n v="83"/>
    <n v="4.9333333333333336"/>
    <n v="4.6746987951807233"/>
    <n v="296"/>
    <n v="388.00000000000006"/>
    <n v="62.2"/>
    <n v="63.506024096385545"/>
    <n v="3732"/>
    <n v="5271"/>
    <n v="708"/>
    <n v="842"/>
    <n v="708"/>
    <n v="842"/>
    <n v="2304"/>
    <n v="2892"/>
    <n v="43565"/>
    <n v="53711"/>
    <n v="366"/>
    <n v="482"/>
    <n v="366"/>
    <n v="482"/>
    <n v="1472"/>
    <n v="2042"/>
    <n v="20570"/>
    <n v="27129"/>
    <n v="1074"/>
    <n v="1324"/>
    <n v="1074"/>
    <n v="1324"/>
    <n v="3776"/>
    <n v="4934"/>
    <n v="64135"/>
    <n v="80840"/>
    <n v="2"/>
    <n v="0"/>
    <n v="2"/>
    <n v="0"/>
    <n v="3"/>
    <s v=""/>
    <n v="69"/>
    <s v=""/>
    <n v="4075"/>
    <n v="5322"/>
    <n v="67936"/>
    <n v="86111"/>
  </r>
  <r>
    <x v="3"/>
    <s v="State College of Florida, Manatee-Sarasota"/>
    <m/>
    <n v="135391"/>
    <x v="5"/>
    <n v="1032"/>
    <n v="1143"/>
    <n v="26"/>
    <n v="10"/>
    <n v="1006"/>
    <n v="1133"/>
    <n v="60"/>
    <n v="1006"/>
    <n v="1133"/>
    <n v="1006"/>
    <n v="1133"/>
    <n v="98"/>
    <n v="128"/>
    <n v="98"/>
    <n v="128"/>
    <n v="17"/>
    <n v="17"/>
    <n v="17"/>
    <n v="17"/>
    <n v="2"/>
    <n v="1"/>
    <n v="2"/>
    <n v="1"/>
    <n v="117"/>
    <n v="146"/>
    <n v="117"/>
    <n v="146"/>
    <n v="2.4387755102040818"/>
    <n v="2.5625"/>
    <n v="239.00000000000003"/>
    <n v="328"/>
    <n v="4.2941176470588234"/>
    <n v="3.8529411764705883"/>
    <n v="73"/>
    <n v="65.5"/>
    <n v="0.5"/>
    <n v="1.5"/>
    <n v="1"/>
    <n v="1.5"/>
    <n v="2.675213675213675"/>
    <n v="2.7054794520547945"/>
    <n v="313"/>
    <n v="395"/>
    <n v="71.5"/>
    <n v="73.390625"/>
    <n v="7007"/>
    <n v="9394"/>
    <n v="74.529411764705884"/>
    <n v="68"/>
    <n v="1267"/>
    <n v="1156"/>
    <n v="63"/>
    <n v="33"/>
    <n v="126"/>
    <n v="33"/>
    <n v="71.794871794871796"/>
    <n v="72.486301369863014"/>
    <n v="8400"/>
    <n v="10583"/>
    <n v="375"/>
    <n v="445"/>
    <n v="375"/>
    <n v="445"/>
    <n v="126"/>
    <n v="119"/>
    <n v="126"/>
    <n v="119"/>
    <m/>
    <m/>
    <n v="0"/>
    <n v="0"/>
    <n v="501"/>
    <n v="564"/>
    <n v="501"/>
    <n v="564"/>
    <n v="3.6546666666666665"/>
    <n v="3.8764044943820224"/>
    <n v="1370.5"/>
    <n v="1725"/>
    <n v="5.2698412698412698"/>
    <n v="5.1554621848739499"/>
    <n v="664"/>
    <n v="613.5"/>
    <m/>
    <m/>
    <n v="0"/>
    <n v="0"/>
    <n v="4.060878243512974"/>
    <n v="4.1462765957446805"/>
    <n v="2034.5"/>
    <n v="2338.5"/>
    <n v="77.248000000000005"/>
    <n v="78.730337078651687"/>
    <n v="28968"/>
    <n v="35035"/>
    <n v="80.587301587301582"/>
    <n v="79.21848739495799"/>
    <n v="10154"/>
    <n v="9427"/>
    <m/>
    <m/>
    <n v="0"/>
    <n v="0"/>
    <n v="78.0878243512974"/>
    <n v="78.833333333333329"/>
    <n v="39122"/>
    <n v="44462"/>
    <n v="618"/>
    <n v="710"/>
    <n v="618"/>
    <n v="710"/>
    <n v="3.7985436893203883"/>
    <n v="3.85"/>
    <n v="2347.5"/>
    <n v="2733.5"/>
    <n v="76.896440129449843"/>
    <n v="77.528169014084511"/>
    <n v="47522"/>
    <n v="55045"/>
    <n v="133"/>
    <n v="156"/>
    <n v="133"/>
    <n v="156"/>
    <n v="122"/>
    <n v="139"/>
    <n v="122"/>
    <n v="139"/>
    <m/>
    <m/>
    <n v="0"/>
    <n v="0"/>
    <n v="255"/>
    <n v="295"/>
    <n v="255"/>
    <n v="295"/>
    <n v="2.4172932330827068"/>
    <n v="2.9294871794871793"/>
    <n v="321.5"/>
    <n v="456.99999999999994"/>
    <n v="3.471311475409836"/>
    <n v="3.920863309352518"/>
    <n v="423.5"/>
    <n v="545"/>
    <m/>
    <m/>
    <n v="0"/>
    <n v="0"/>
    <n v="2.9215686274509802"/>
    <n v="3.3966101694915256"/>
    <n v="745"/>
    <n v="1002"/>
    <n v="53.89473684210526"/>
    <n v="57.583333333333336"/>
    <n v="7168"/>
    <n v="8983"/>
    <n v="49.090163934426229"/>
    <n v="53.050359712230218"/>
    <n v="5989"/>
    <n v="7374"/>
    <m/>
    <m/>
    <n v="0"/>
    <n v="0"/>
    <n v="51.596078431372547"/>
    <n v="55.447457627118645"/>
    <n v="13157"/>
    <n v="16357"/>
    <n v="133"/>
    <n v="128"/>
    <n v="133"/>
    <n v="128"/>
    <n v="5.1729323308270674"/>
    <n v="4.96875"/>
    <n v="688"/>
    <n v="636"/>
    <n v="78.699248120300751"/>
    <n v="81.234375"/>
    <n v="10467"/>
    <n v="10398"/>
    <n v="606"/>
    <n v="729"/>
    <n v="606"/>
    <n v="729"/>
    <n v="1931"/>
    <n v="2510"/>
    <n v="43143"/>
    <n v="53412"/>
    <n v="265"/>
    <n v="275"/>
    <n v="265"/>
    <n v="275"/>
    <n v="1160.5"/>
    <n v="1224"/>
    <n v="17410"/>
    <n v="17957"/>
    <n v="871"/>
    <n v="1004"/>
    <n v="871"/>
    <n v="1004"/>
    <n v="3091.5"/>
    <n v="3734"/>
    <n v="60553"/>
    <n v="71369"/>
    <n v="2"/>
    <n v="1"/>
    <n v="2"/>
    <n v="1"/>
    <n v="1"/>
    <n v="1.5"/>
    <n v="126"/>
    <n v="33"/>
    <n v="3780.5"/>
    <n v="4371.5"/>
    <n v="71146"/>
    <n v="81800"/>
  </r>
  <r>
    <x v="3"/>
    <s v="Tallahassee Community College "/>
    <m/>
    <n v="137759"/>
    <x v="5"/>
    <n v="2142"/>
    <n v="2606"/>
    <n v="28"/>
    <n v="57"/>
    <n v="2114"/>
    <n v="2549"/>
    <n v="60"/>
    <n v="2114"/>
    <n v="2549"/>
    <n v="2114"/>
    <n v="2549"/>
    <n v="135"/>
    <n v="151"/>
    <n v="135"/>
    <n v="151"/>
    <n v="44"/>
    <n v="54"/>
    <n v="44"/>
    <n v="54"/>
    <n v="22"/>
    <n v="34"/>
    <n v="22"/>
    <n v="34"/>
    <n v="201"/>
    <n v="239"/>
    <n v="201"/>
    <n v="239"/>
    <n v="3.4703703703703703"/>
    <n v="3.3344370860927151"/>
    <n v="468.5"/>
    <n v="503.5"/>
    <n v="4.0340909090909092"/>
    <n v="3.8703703703703702"/>
    <n v="177.5"/>
    <n v="209"/>
    <n v="0.70454545454545459"/>
    <n v="0.77941176470588236"/>
    <n v="15.5"/>
    <n v="26.5"/>
    <n v="3.2910447761194028"/>
    <n v="3.0920502092050208"/>
    <n v="661.5"/>
    <n v="739"/>
    <n v="74.118518518518513"/>
    <n v="74.139072847682115"/>
    <n v="10006"/>
    <n v="11195"/>
    <n v="71.86363636363636"/>
    <n v="71.277777777777771"/>
    <n v="3162"/>
    <n v="3848.9999999999995"/>
    <n v="64.727272727272734"/>
    <n v="68.088235294117652"/>
    <n v="1424.0000000000002"/>
    <n v="2315"/>
    <n v="72.597014925373131"/>
    <n v="72.63179916317992"/>
    <n v="14592"/>
    <n v="17359"/>
    <n v="581"/>
    <n v="760"/>
    <n v="581"/>
    <n v="760"/>
    <n v="237"/>
    <n v="296"/>
    <n v="237"/>
    <n v="296"/>
    <m/>
    <m/>
    <n v="0"/>
    <n v="0"/>
    <n v="818"/>
    <n v="1056"/>
    <n v="818"/>
    <n v="1056"/>
    <n v="3.6815834767641995"/>
    <n v="4.0348684210526313"/>
    <n v="2139"/>
    <n v="3066.5"/>
    <n v="4.8691983122362865"/>
    <n v="5.7516891891891895"/>
    <n v="1154"/>
    <n v="1702.5"/>
    <m/>
    <m/>
    <n v="0"/>
    <n v="0"/>
    <n v="4.0256723716381417"/>
    <n v="4.5160984848484844"/>
    <n v="3293"/>
    <n v="4769"/>
    <n v="74.998278829604132"/>
    <n v="77.218421052631584"/>
    <n v="43574"/>
    <n v="58686"/>
    <n v="77.097046413502113"/>
    <n v="82.834459459459453"/>
    <n v="18272"/>
    <n v="24518.999999999996"/>
    <m/>
    <m/>
    <n v="0"/>
    <n v="0"/>
    <n v="75.606356968215152"/>
    <n v="78.79261363636364"/>
    <n v="61845.999999999993"/>
    <n v="83205"/>
    <n v="1019"/>
    <n v="1295"/>
    <n v="1019"/>
    <n v="1295"/>
    <n v="3.8807654563297351"/>
    <n v="4.2532818532818535"/>
    <n v="3954.5"/>
    <n v="5508"/>
    <n v="75.01275760549558"/>
    <n v="77.655598455598451"/>
    <n v="76438"/>
    <n v="100564"/>
    <n v="538"/>
    <n v="592"/>
    <n v="538"/>
    <n v="592"/>
    <n v="222"/>
    <n v="281"/>
    <n v="222"/>
    <n v="281"/>
    <m/>
    <n v="1"/>
    <n v="0"/>
    <n v="1"/>
    <n v="760"/>
    <n v="874"/>
    <n v="760"/>
    <n v="874"/>
    <n v="2.3029739776951672"/>
    <n v="2.3353040540540539"/>
    <n v="1239"/>
    <n v="1382.5"/>
    <n v="3.3175675675675675"/>
    <n v="3.7704626334519573"/>
    <n v="736.5"/>
    <n v="1059.5"/>
    <m/>
    <n v="2.5"/>
    <n v="0"/>
    <n v="2.5"/>
    <n v="2.5993421052631578"/>
    <n v="2.7969107551487413"/>
    <n v="1975.5"/>
    <n v="2444.5"/>
    <n v="46.267657992565056"/>
    <n v="46.474662162162161"/>
    <n v="24892"/>
    <n v="27513"/>
    <n v="41.851351351351354"/>
    <n v="47.80071174377224"/>
    <n v="9291"/>
    <n v="13432"/>
    <m/>
    <n v="36"/>
    <n v="0"/>
    <n v="36"/>
    <n v="44.977631578947367"/>
    <n v="46.889016018306634"/>
    <n v="34183"/>
    <n v="40981"/>
    <n v="335"/>
    <n v="380"/>
    <n v="335"/>
    <n v="380"/>
    <n v="3.8447761194029852"/>
    <n v="4.1526315789473687"/>
    <n v="1288"/>
    <n v="1578"/>
    <n v="63.90149253731343"/>
    <n v="65.957894736842107"/>
    <n v="21407"/>
    <n v="25064"/>
    <n v="1254"/>
    <n v="1503"/>
    <n v="1254"/>
    <n v="1503"/>
    <n v="3846.5"/>
    <n v="4952.5"/>
    <n v="78472"/>
    <n v="97394"/>
    <n v="503"/>
    <n v="631"/>
    <n v="503"/>
    <n v="631"/>
    <n v="2068"/>
    <n v="2971"/>
    <n v="30725"/>
    <n v="41800"/>
    <n v="1757"/>
    <n v="2134"/>
    <n v="1757"/>
    <n v="2134"/>
    <n v="5914.5"/>
    <n v="7923.5"/>
    <n v="109197"/>
    <n v="139194"/>
    <n v="22"/>
    <n v="35"/>
    <n v="22"/>
    <n v="35"/>
    <n v="15.5"/>
    <n v="29"/>
    <n v="1424.0000000000002"/>
    <n v="2351"/>
    <n v="7218"/>
    <n v="9530.5"/>
    <n v="132028"/>
    <n v="166609"/>
  </r>
  <r>
    <x v="3"/>
    <s v="Valencia Community College "/>
    <m/>
    <n v="138187"/>
    <x v="5"/>
    <n v="4129"/>
    <n v="5224"/>
    <n v="150"/>
    <n v="216"/>
    <n v="3979"/>
    <n v="5008"/>
    <n v="60"/>
    <n v="3979"/>
    <n v="5008"/>
    <n v="3979"/>
    <n v="5008"/>
    <n v="302"/>
    <n v="376"/>
    <n v="302"/>
    <n v="376"/>
    <n v="93"/>
    <n v="107"/>
    <n v="93"/>
    <n v="107"/>
    <n v="35"/>
    <n v="41"/>
    <n v="35"/>
    <n v="41"/>
    <n v="430"/>
    <n v="524"/>
    <n v="430"/>
    <n v="524"/>
    <n v="2.8493377483443707"/>
    <n v="3.0226063829787235"/>
    <n v="860.5"/>
    <n v="1136.5"/>
    <n v="3.236559139784946"/>
    <n v="3.6028037383177569"/>
    <n v="301"/>
    <n v="385.5"/>
    <n v="0.8"/>
    <n v="0.96341463414634143"/>
    <n v="28"/>
    <n v="39.5"/>
    <n v="2.766279069767442"/>
    <n v="2.9799618320610688"/>
    <n v="1189.5"/>
    <n v="1561.5"/>
    <n v="74.397350993377486"/>
    <n v="75.172872340425528"/>
    <n v="22468"/>
    <n v="28265"/>
    <n v="70.763440860215056"/>
    <n v="67.261682242990659"/>
    <n v="6581"/>
    <n v="7197.0000000000009"/>
    <n v="65.771428571428572"/>
    <n v="66.58536585365853"/>
    <n v="2302"/>
    <n v="2729.9999999999995"/>
    <n v="72.909302325581393"/>
    <n v="72.885496183206101"/>
    <n v="31351"/>
    <n v="38192"/>
    <n v="1481"/>
    <n v="1922"/>
    <n v="1481"/>
    <n v="1922"/>
    <n v="477"/>
    <n v="555"/>
    <n v="477"/>
    <n v="555"/>
    <m/>
    <m/>
    <n v="0"/>
    <n v="0"/>
    <n v="1958"/>
    <n v="2477"/>
    <n v="1958"/>
    <n v="2477"/>
    <n v="3.6779203241053344"/>
    <n v="3.8384495317377731"/>
    <n v="5447"/>
    <n v="7377.5"/>
    <n v="4.8857442348008382"/>
    <n v="5.1324324324324326"/>
    <n v="2330.5"/>
    <n v="2848.5"/>
    <m/>
    <m/>
    <n v="0"/>
    <n v="0"/>
    <n v="3.9721654749744637"/>
    <n v="4.1283811061768265"/>
    <n v="7777.5"/>
    <n v="10226"/>
    <n v="75.403106009453069"/>
    <n v="76.295525494276788"/>
    <n v="111672"/>
    <n v="146640"/>
    <n v="77.832285115303989"/>
    <n v="78.178378378378383"/>
    <n v="37126"/>
    <n v="43389"/>
    <m/>
    <m/>
    <n v="0"/>
    <n v="0"/>
    <n v="75.994892747701741"/>
    <n v="76.717400080742834"/>
    <n v="148798"/>
    <n v="190029"/>
    <n v="2388"/>
    <n v="3001"/>
    <n v="2388"/>
    <n v="3001"/>
    <n v="3.7550251256281406"/>
    <n v="3.9278573808730424"/>
    <n v="8967"/>
    <n v="11787.5"/>
    <n v="75.439279731993295"/>
    <n v="76.0483172275908"/>
    <n v="180149"/>
    <n v="228221"/>
    <n v="796"/>
    <n v="990"/>
    <n v="796"/>
    <n v="990"/>
    <n v="534"/>
    <n v="739"/>
    <n v="534"/>
    <n v="739"/>
    <m/>
    <n v="2"/>
    <n v="0"/>
    <n v="2"/>
    <n v="1330"/>
    <n v="1731"/>
    <n v="1330"/>
    <n v="1731"/>
    <n v="2.5552763819095476"/>
    <n v="2.680808080808081"/>
    <n v="2034"/>
    <n v="2654"/>
    <n v="3.7209737827715355"/>
    <n v="3.9479025710419484"/>
    <n v="1987"/>
    <n v="2917.5"/>
    <m/>
    <n v="1.25"/>
    <n v="0"/>
    <n v="2.5"/>
    <n v="3.0233082706766918"/>
    <n v="3.2201039861351819"/>
    <n v="4021"/>
    <n v="5574"/>
    <n v="49.298994974874368"/>
    <n v="50.175757575757572"/>
    <n v="39242"/>
    <n v="49674"/>
    <n v="49.59176029962547"/>
    <n v="49.488497970230043"/>
    <n v="26482"/>
    <n v="36572"/>
    <m/>
    <n v="20"/>
    <n v="0"/>
    <n v="40"/>
    <n v="49.416541353383458"/>
    <n v="49.8474870017331"/>
    <n v="65724"/>
    <n v="86286"/>
    <n v="261"/>
    <n v="276"/>
    <n v="261"/>
    <n v="276"/>
    <n v="5.7432950191570882"/>
    <n v="5.4456521739130439"/>
    <n v="1499"/>
    <n v="1503.0000000000002"/>
    <n v="75.318007662835242"/>
    <n v="73.862318840579704"/>
    <n v="19658"/>
    <n v="20386"/>
    <n v="2579"/>
    <n v="3288"/>
    <n v="2579"/>
    <n v="3288"/>
    <n v="8341.5"/>
    <n v="11168"/>
    <n v="173382"/>
    <n v="224579"/>
    <n v="1104"/>
    <n v="1401"/>
    <n v="1104"/>
    <n v="1401"/>
    <n v="4618.5"/>
    <n v="6151.5"/>
    <n v="70189"/>
    <n v="87158"/>
    <n v="3683"/>
    <n v="4689"/>
    <n v="3683"/>
    <n v="4689"/>
    <n v="12960"/>
    <n v="17319.5"/>
    <n v="243571"/>
    <n v="311737"/>
    <n v="35"/>
    <n v="43"/>
    <n v="35"/>
    <n v="43"/>
    <n v="28"/>
    <n v="42"/>
    <n v="2302"/>
    <n v="2769.9999999999995"/>
    <n v="14487"/>
    <n v="18864.5"/>
    <n v="265531"/>
    <n v="334893"/>
  </r>
  <r>
    <x v="3"/>
    <s v="College of Central Florida"/>
    <s v="Reclassified: met the criteria for Two-Year 1 in 2008-09, 2009-10 and 2010-11. Formerly Central Florida Community College. "/>
    <n v="132851"/>
    <x v="5"/>
    <n v="655"/>
    <n v="691"/>
    <n v="59"/>
    <n v="63"/>
    <n v="596"/>
    <n v="628"/>
    <n v="60"/>
    <n v="596"/>
    <n v="628"/>
    <n v="596"/>
    <n v="628"/>
    <n v="73"/>
    <n v="58"/>
    <n v="73"/>
    <n v="58"/>
    <n v="33"/>
    <n v="33"/>
    <n v="33"/>
    <n v="33"/>
    <n v="3"/>
    <n v="3"/>
    <n v="3"/>
    <n v="3"/>
    <n v="109"/>
    <n v="94"/>
    <n v="109"/>
    <n v="94"/>
    <n v="2.4178082191780823"/>
    <n v="2.3275862068965516"/>
    <n v="176.5"/>
    <n v="135"/>
    <n v="2.6818181818181817"/>
    <n v="2.893939393939394"/>
    <n v="88.5"/>
    <n v="95.5"/>
    <n v="1.3333333333333333"/>
    <n v="2"/>
    <n v="4"/>
    <n v="6"/>
    <n v="2.4678899082568808"/>
    <n v="2.5159574468085109"/>
    <n v="269"/>
    <n v="236.50000000000003"/>
    <n v="73.643835616438352"/>
    <n v="72.896551724137936"/>
    <n v="5376"/>
    <n v="4228"/>
    <n v="75.303030303030297"/>
    <n v="74.757575757575751"/>
    <n v="2485"/>
    <n v="2467"/>
    <n v="68"/>
    <n v="76.666666666666671"/>
    <n v="204"/>
    <n v="230"/>
    <n v="73.9908256880734"/>
    <n v="73.670212765957444"/>
    <n v="8065.0000000000009"/>
    <n v="6925"/>
    <n v="217"/>
    <n v="228"/>
    <n v="217"/>
    <n v="228"/>
    <n v="66"/>
    <n v="101"/>
    <n v="66"/>
    <n v="101"/>
    <m/>
    <m/>
    <n v="0"/>
    <n v="0"/>
    <n v="283"/>
    <n v="329"/>
    <n v="283"/>
    <n v="329"/>
    <n v="3.4930875576036868"/>
    <n v="3.6622807017543861"/>
    <n v="758"/>
    <n v="835"/>
    <n v="4.9924242424242422"/>
    <n v="4.9950495049504955"/>
    <n v="329.5"/>
    <n v="504.50000000000006"/>
    <m/>
    <m/>
    <n v="0"/>
    <n v="0"/>
    <n v="3.8427561837455833"/>
    <n v="4.0714285714285712"/>
    <n v="1087.5"/>
    <n v="1339.5"/>
    <n v="75.552995391705068"/>
    <n v="78.478070175438603"/>
    <n v="16395"/>
    <n v="17893"/>
    <n v="82.484848484848484"/>
    <n v="80.732673267326732"/>
    <n v="5444"/>
    <n v="8154"/>
    <m/>
    <m/>
    <n v="0"/>
    <n v="0"/>
    <n v="77.169611307420496"/>
    <n v="79.170212765957444"/>
    <n v="21839"/>
    <n v="26047"/>
    <n v="392"/>
    <n v="423"/>
    <n v="392"/>
    <n v="423"/>
    <n v="3.4604591836734695"/>
    <n v="3.7257683215130024"/>
    <n v="1356.5"/>
    <n v="1576"/>
    <n v="76.285714285714292"/>
    <n v="77.94799054373523"/>
    <n v="29904.000000000004"/>
    <n v="32972"/>
    <n v="69"/>
    <n v="68"/>
    <n v="69"/>
    <n v="68"/>
    <n v="66"/>
    <n v="67"/>
    <n v="66"/>
    <n v="67"/>
    <n v="2"/>
    <m/>
    <n v="2"/>
    <n v="0"/>
    <n v="137"/>
    <n v="135"/>
    <n v="137"/>
    <n v="135"/>
    <n v="2.3550724637681157"/>
    <n v="2.9191176470588234"/>
    <n v="162.5"/>
    <n v="198.5"/>
    <n v="3.6363636363636362"/>
    <n v="4.1865671641791042"/>
    <n v="240"/>
    <n v="280.5"/>
    <n v="3.25"/>
    <m/>
    <n v="6.5"/>
    <n v="0"/>
    <n v="2.9854014598540144"/>
    <n v="3.5481481481481483"/>
    <n v="409"/>
    <n v="479"/>
    <n v="53.521739130434781"/>
    <n v="57.882352941176471"/>
    <n v="3693"/>
    <n v="3936"/>
    <n v="49.878787878787875"/>
    <n v="52.298507462686565"/>
    <n v="3292"/>
    <n v="3504"/>
    <n v="77"/>
    <m/>
    <n v="154"/>
    <n v="0"/>
    <n v="52.10948905109489"/>
    <n v="55.111111111111114"/>
    <n v="7139"/>
    <n v="7440"/>
    <n v="67"/>
    <n v="70"/>
    <n v="67"/>
    <n v="70"/>
    <n v="4.7238805970149258"/>
    <n v="4.75"/>
    <n v="316.5"/>
    <n v="332.5"/>
    <n v="73.477611940298502"/>
    <n v="81.98571428571428"/>
    <n v="4923"/>
    <n v="5739"/>
    <n v="359"/>
    <n v="354"/>
    <n v="359"/>
    <n v="354"/>
    <n v="1097"/>
    <n v="1168.5"/>
    <n v="25464"/>
    <n v="26057"/>
    <n v="165"/>
    <n v="201"/>
    <n v="165"/>
    <n v="201"/>
    <n v="658"/>
    <n v="880.5"/>
    <n v="11221"/>
    <n v="14125"/>
    <n v="524"/>
    <n v="555"/>
    <n v="524"/>
    <n v="555"/>
    <n v="1755"/>
    <n v="2049"/>
    <n v="36685"/>
    <n v="40182"/>
    <n v="5"/>
    <n v="3"/>
    <n v="5"/>
    <n v="3"/>
    <n v="10.5"/>
    <n v="6"/>
    <n v="358"/>
    <n v="230"/>
    <n v="2082"/>
    <n v="2387.5"/>
    <n v="41966"/>
    <n v="46151"/>
  </r>
  <r>
    <x v="3"/>
    <s v="Gulf Coast Community College "/>
    <s v="Met the criteria for Two-Year 1 in 2009-10 and 2010-11."/>
    <n v="134343"/>
    <x v="6"/>
    <n v="585"/>
    <n v="593"/>
    <n v="23"/>
    <n v="37"/>
    <n v="562"/>
    <n v="556"/>
    <n v="60"/>
    <n v="562"/>
    <n v="556"/>
    <n v="562"/>
    <n v="556"/>
    <n v="252"/>
    <n v="241"/>
    <n v="252"/>
    <n v="241"/>
    <n v="43"/>
    <n v="41"/>
    <n v="43"/>
    <n v="41"/>
    <n v="1"/>
    <n v="3"/>
    <n v="1"/>
    <n v="3"/>
    <n v="296"/>
    <n v="285"/>
    <n v="296"/>
    <n v="285"/>
    <n v="3.0952380952380953"/>
    <n v="3.4751037344398341"/>
    <n v="780"/>
    <n v="837.5"/>
    <n v="5.1744186046511631"/>
    <n v="4.5365853658536581"/>
    <n v="222.5"/>
    <n v="185.99999999999997"/>
    <n v="0.5"/>
    <n v="1.6666666666666667"/>
    <n v="0.5"/>
    <n v="5"/>
    <n v="3.3885135135135136"/>
    <n v="3.6087719298245613"/>
    <n v="1003"/>
    <n v="1028.5"/>
    <n v="77.05952380952381"/>
    <n v="79.062240663900411"/>
    <n v="19419"/>
    <n v="19054"/>
    <n v="83.616279069767444"/>
    <n v="80.121951219512198"/>
    <n v="3595.5"/>
    <n v="3285"/>
    <n v="56"/>
    <n v="48.666666666666664"/>
    <n v="56"/>
    <n v="146"/>
    <n v="77.940878378378372"/>
    <n v="78.89473684210526"/>
    <n v="23070.499999999996"/>
    <n v="22485"/>
    <n v="75"/>
    <n v="75"/>
    <n v="75"/>
    <n v="75"/>
    <n v="36"/>
    <n v="29"/>
    <n v="36"/>
    <n v="29"/>
    <m/>
    <m/>
    <n v="0"/>
    <n v="0"/>
    <n v="111"/>
    <n v="104"/>
    <n v="111"/>
    <n v="104"/>
    <n v="4.34"/>
    <n v="3.9533333333333331"/>
    <n v="325.5"/>
    <n v="296.5"/>
    <n v="5.5972222222222223"/>
    <n v="4.8275862068965516"/>
    <n v="201.5"/>
    <n v="140"/>
    <m/>
    <m/>
    <n v="0"/>
    <n v="0"/>
    <n v="4.7477477477477477"/>
    <n v="4.197115384615385"/>
    <n v="527"/>
    <n v="436.50000000000006"/>
    <n v="78.013333333333335"/>
    <n v="73.786666666666662"/>
    <n v="5851"/>
    <n v="5534"/>
    <n v="77.722222222222229"/>
    <n v="73.310344827586206"/>
    <n v="2798"/>
    <n v="2126"/>
    <m/>
    <m/>
    <n v="0"/>
    <n v="0"/>
    <n v="77.918918918918919"/>
    <n v="73.65384615384616"/>
    <n v="8649"/>
    <n v="7660.0000000000009"/>
    <n v="407"/>
    <n v="389"/>
    <n v="407"/>
    <n v="389"/>
    <n v="3.7592137592137593"/>
    <n v="3.7660668380462723"/>
    <n v="1530"/>
    <n v="1465"/>
    <n v="77.934889434889428"/>
    <n v="77.493573264781489"/>
    <n v="31719.499999999996"/>
    <n v="30145"/>
    <n v="71"/>
    <n v="74"/>
    <n v="71"/>
    <n v="74"/>
    <n v="59"/>
    <n v="68"/>
    <n v="59"/>
    <n v="68"/>
    <n v="3"/>
    <m/>
    <n v="3"/>
    <n v="0"/>
    <n v="133"/>
    <n v="142"/>
    <n v="133"/>
    <n v="142"/>
    <n v="3.007042253521127"/>
    <n v="2.6959459459459461"/>
    <n v="213.50000000000003"/>
    <n v="199.5"/>
    <n v="3.7288135593220337"/>
    <n v="4.0514705882352944"/>
    <n v="220"/>
    <n v="275.5"/>
    <n v="3.3333333333333335"/>
    <m/>
    <n v="10"/>
    <n v="0"/>
    <n v="3.3345864661654137"/>
    <n v="3.3450704225352115"/>
    <n v="443.5"/>
    <n v="475.00000000000006"/>
    <n v="57.507042253521128"/>
    <n v="52.797297297297298"/>
    <n v="4083"/>
    <n v="3907"/>
    <n v="50.186440677966104"/>
    <n v="53.308823529411768"/>
    <n v="2961"/>
    <n v="3625"/>
    <n v="42.333333333333336"/>
    <m/>
    <n v="127"/>
    <n v="0"/>
    <n v="53.917293233082709"/>
    <n v="53.04225352112676"/>
    <n v="7171"/>
    <n v="7532"/>
    <n v="22"/>
    <n v="25"/>
    <n v="22"/>
    <n v="25"/>
    <n v="8.6136363636363633"/>
    <n v="8.56"/>
    <n v="189.5"/>
    <n v="214"/>
    <n v="99.545454545454547"/>
    <n v="103.28"/>
    <n v="2190"/>
    <n v="2582"/>
    <n v="398"/>
    <n v="390"/>
    <n v="398"/>
    <n v="390"/>
    <n v="1319"/>
    <n v="1333.5"/>
    <n v="29353"/>
    <n v="28495"/>
    <n v="138"/>
    <n v="138"/>
    <n v="138"/>
    <n v="138"/>
    <n v="644"/>
    <n v="601.5"/>
    <n v="9354.5"/>
    <n v="9036"/>
    <n v="536"/>
    <n v="528"/>
    <n v="536"/>
    <n v="528"/>
    <n v="1963"/>
    <n v="1935"/>
    <n v="38707.5"/>
    <n v="37531"/>
    <n v="4"/>
    <n v="3"/>
    <n v="4"/>
    <n v="3"/>
    <n v="10.5"/>
    <n v="5"/>
    <n v="183"/>
    <n v="146"/>
    <n v="2163"/>
    <n v="2154"/>
    <n v="41080.5"/>
    <n v="40259"/>
  </r>
  <r>
    <x v="3"/>
    <s v="Lake City Community College "/>
    <m/>
    <n v="135160"/>
    <x v="6"/>
    <n v="264"/>
    <n v="215"/>
    <n v="10"/>
    <n v="9"/>
    <n v="254"/>
    <n v="206"/>
    <n v="60"/>
    <n v="254"/>
    <n v="206"/>
    <n v="254"/>
    <n v="206"/>
    <n v="63"/>
    <n v="51"/>
    <n v="63"/>
    <n v="51"/>
    <n v="13"/>
    <n v="11"/>
    <n v="13"/>
    <n v="11"/>
    <n v="9"/>
    <n v="16"/>
    <n v="9"/>
    <n v="16"/>
    <n v="85"/>
    <n v="78"/>
    <n v="85"/>
    <n v="78"/>
    <n v="2.2857142857142856"/>
    <n v="2.3235294117647061"/>
    <n v="144"/>
    <n v="118.50000000000001"/>
    <n v="2.8461538461538463"/>
    <n v="2.5909090909090908"/>
    <n v="37"/>
    <n v="28.5"/>
    <n v="0.55555555555555558"/>
    <n v="0.53125"/>
    <n v="5"/>
    <n v="8.5"/>
    <n v="2.1882352941176473"/>
    <n v="1.9935897435897436"/>
    <n v="186.00000000000003"/>
    <n v="155.5"/>
    <n v="71.365079365079367"/>
    <n v="71.196078431372555"/>
    <n v="4496"/>
    <n v="3631.0000000000005"/>
    <n v="77"/>
    <n v="68.181818181818187"/>
    <n v="1001"/>
    <n v="750"/>
    <n v="70.111111111111114"/>
    <n v="68.875"/>
    <n v="631"/>
    <n v="1102"/>
    <n v="72.094117647058823"/>
    <n v="70.294871794871796"/>
    <n v="6128"/>
    <n v="5483"/>
    <n v="68"/>
    <n v="46"/>
    <n v="68"/>
    <n v="46"/>
    <n v="29"/>
    <n v="24"/>
    <n v="29"/>
    <n v="24"/>
    <m/>
    <m/>
    <n v="0"/>
    <n v="0"/>
    <n v="97"/>
    <n v="70"/>
    <n v="97"/>
    <n v="70"/>
    <n v="4.4044117647058822"/>
    <n v="4.2826086956521738"/>
    <n v="299.5"/>
    <n v="197"/>
    <n v="5.431034482758621"/>
    <n v="4.895833333333333"/>
    <n v="157.5"/>
    <n v="117.5"/>
    <m/>
    <m/>
    <n v="0"/>
    <n v="0"/>
    <n v="4.7113402061855671"/>
    <n v="4.4928571428571429"/>
    <n v="457"/>
    <n v="314.5"/>
    <n v="76.794117647058826"/>
    <n v="78"/>
    <n v="5222"/>
    <n v="3588"/>
    <n v="76.758620689655174"/>
    <n v="71.125"/>
    <n v="2226"/>
    <n v="1707"/>
    <m/>
    <m/>
    <n v="0"/>
    <n v="0"/>
    <n v="76.783505154639172"/>
    <n v="75.642857142857139"/>
    <n v="7448"/>
    <n v="5295"/>
    <n v="182"/>
    <n v="148"/>
    <n v="182"/>
    <n v="148"/>
    <n v="3.5329670329670328"/>
    <n v="3.1756756756756759"/>
    <n v="643"/>
    <n v="470.00000000000006"/>
    <n v="74.593406593406598"/>
    <n v="72.824324324324323"/>
    <n v="13576"/>
    <n v="10778"/>
    <n v="17"/>
    <n v="9"/>
    <n v="17"/>
    <n v="9"/>
    <n v="22"/>
    <n v="22"/>
    <n v="22"/>
    <n v="22"/>
    <n v="1"/>
    <m/>
    <n v="1"/>
    <n v="0"/>
    <n v="40"/>
    <n v="31"/>
    <n v="40"/>
    <n v="31"/>
    <n v="2.4705882352941178"/>
    <n v="2.9444444444444446"/>
    <n v="42"/>
    <n v="26.5"/>
    <n v="2.8409090909090908"/>
    <n v="4"/>
    <n v="62.5"/>
    <n v="88"/>
    <n v="3"/>
    <m/>
    <n v="3"/>
    <n v="0"/>
    <n v="2.6875"/>
    <n v="3.693548387096774"/>
    <n v="107.5"/>
    <n v="114.5"/>
    <n v="53.705882352941174"/>
    <n v="45.333333333333336"/>
    <n v="913"/>
    <n v="408"/>
    <n v="43.227272727272727"/>
    <n v="47.636363636363633"/>
    <n v="951"/>
    <n v="1048"/>
    <n v="24"/>
    <m/>
    <n v="24"/>
    <n v="0"/>
    <n v="47.2"/>
    <n v="46.967741935483872"/>
    <n v="1888"/>
    <n v="1456"/>
    <n v="32"/>
    <n v="27"/>
    <n v="32"/>
    <n v="27"/>
    <n v="6.09375"/>
    <n v="4.6481481481481479"/>
    <n v="195"/>
    <n v="125.5"/>
    <n v="66.625"/>
    <n v="71.592592592592595"/>
    <n v="2132"/>
    <n v="1933"/>
    <n v="148"/>
    <n v="106"/>
    <n v="148"/>
    <n v="106"/>
    <n v="485.5"/>
    <n v="342"/>
    <n v="10631"/>
    <n v="7627"/>
    <n v="64"/>
    <n v="57"/>
    <n v="64"/>
    <n v="57"/>
    <n v="257"/>
    <n v="234"/>
    <n v="4178"/>
    <n v="3505"/>
    <n v="212"/>
    <n v="163"/>
    <n v="212"/>
    <n v="163"/>
    <n v="742.5"/>
    <n v="576"/>
    <n v="14809"/>
    <n v="11132"/>
    <n v="10"/>
    <n v="16"/>
    <n v="10"/>
    <n v="16"/>
    <n v="8"/>
    <n v="8.5"/>
    <n v="655"/>
    <n v="1102"/>
    <n v="945.5"/>
    <n v="710"/>
    <n v="17596"/>
    <n v="14167"/>
  </r>
  <r>
    <x v="3"/>
    <s v="Lake-Sumter Community College "/>
    <m/>
    <n v="135188"/>
    <x v="6"/>
    <n v="402"/>
    <n v="490"/>
    <n v="19"/>
    <n v="31"/>
    <n v="383"/>
    <n v="459"/>
    <n v="60"/>
    <n v="383"/>
    <n v="459"/>
    <n v="383"/>
    <n v="459"/>
    <n v="60"/>
    <n v="65"/>
    <n v="60"/>
    <n v="65"/>
    <n v="17"/>
    <n v="23"/>
    <n v="17"/>
    <n v="23"/>
    <n v="4"/>
    <n v="5"/>
    <n v="4"/>
    <n v="5"/>
    <n v="81"/>
    <n v="93"/>
    <n v="81"/>
    <n v="93"/>
    <n v="2.7666666666666666"/>
    <n v="2.5384615384615383"/>
    <n v="166"/>
    <n v="165"/>
    <n v="3.5"/>
    <n v="3.3695652173913042"/>
    <n v="59.5"/>
    <n v="77.5"/>
    <n v="0.875"/>
    <n v="1"/>
    <n v="3.5"/>
    <n v="5"/>
    <n v="2.8271604938271606"/>
    <n v="2.661290322580645"/>
    <n v="229"/>
    <n v="247.5"/>
    <n v="63.45"/>
    <n v="72.646153846153851"/>
    <n v="3807"/>
    <n v="4722"/>
    <n v="58.441176470588232"/>
    <n v="68.478260869565219"/>
    <n v="993.5"/>
    <n v="1575"/>
    <n v="66.5"/>
    <n v="69.400000000000006"/>
    <n v="266"/>
    <n v="347"/>
    <n v="62.549382716049379"/>
    <n v="71.44086021505376"/>
    <n v="5066.5"/>
    <n v="6644"/>
    <n v="124"/>
    <n v="153"/>
    <n v="124"/>
    <n v="153"/>
    <n v="35"/>
    <n v="62"/>
    <n v="35"/>
    <n v="62"/>
    <m/>
    <m/>
    <n v="0"/>
    <n v="0"/>
    <n v="159"/>
    <n v="215"/>
    <n v="159"/>
    <n v="215"/>
    <n v="3.4556451612903225"/>
    <n v="3.5359477124183005"/>
    <n v="428.5"/>
    <n v="541"/>
    <n v="4.7571428571428571"/>
    <n v="4.588709677419355"/>
    <n v="166.5"/>
    <n v="284.5"/>
    <m/>
    <m/>
    <n v="0"/>
    <n v="0"/>
    <n v="3.742138364779874"/>
    <n v="3.8395348837209302"/>
    <n v="595"/>
    <n v="825.5"/>
    <n v="64.290322580645167"/>
    <n v="74.856209150326791"/>
    <n v="7972.0000000000009"/>
    <n v="11452.999999999998"/>
    <n v="63.971428571428568"/>
    <n v="77.451612903225808"/>
    <n v="2239"/>
    <n v="4802"/>
    <m/>
    <m/>
    <n v="0"/>
    <n v="0"/>
    <n v="64.220125786163521"/>
    <n v="75.604651162790688"/>
    <n v="10211"/>
    <n v="16254.999999999998"/>
    <n v="240"/>
    <n v="308"/>
    <n v="240"/>
    <n v="308"/>
    <n v="3.4333333333333331"/>
    <n v="3.4837662337662336"/>
    <n v="824"/>
    <n v="1073"/>
    <n v="63.65625"/>
    <n v="74.347402597402592"/>
    <n v="15277.5"/>
    <n v="22899"/>
    <n v="50"/>
    <n v="60"/>
    <n v="50"/>
    <n v="60"/>
    <n v="43"/>
    <n v="62"/>
    <n v="43"/>
    <n v="62"/>
    <m/>
    <m/>
    <n v="0"/>
    <n v="0"/>
    <n v="93"/>
    <n v="122"/>
    <n v="93"/>
    <n v="122"/>
    <n v="2.23"/>
    <n v="2.3083333333333331"/>
    <n v="111.5"/>
    <n v="138.5"/>
    <n v="3.3488372093023258"/>
    <n v="2.9596774193548385"/>
    <n v="144"/>
    <n v="183.5"/>
    <m/>
    <m/>
    <n v="0"/>
    <n v="0"/>
    <n v="2.747311827956989"/>
    <n v="2.639344262295082"/>
    <n v="255.49999999999997"/>
    <n v="322"/>
    <n v="37.28"/>
    <n v="46.666666666666664"/>
    <n v="1864"/>
    <n v="2800"/>
    <n v="30.88372093023256"/>
    <n v="38.145161290322584"/>
    <n v="1328"/>
    <n v="2365"/>
    <m/>
    <m/>
    <n v="0"/>
    <n v="0"/>
    <n v="34.322580645161288"/>
    <n v="42.33606557377049"/>
    <n v="3192"/>
    <n v="5165"/>
    <n v="50"/>
    <n v="29"/>
    <n v="50"/>
    <n v="29"/>
    <n v="4.59"/>
    <n v="5.9482758620689653"/>
    <n v="229.5"/>
    <n v="172.5"/>
    <n v="57.64"/>
    <n v="72.58620689655173"/>
    <n v="2882"/>
    <n v="2105"/>
    <n v="234"/>
    <n v="278"/>
    <n v="234"/>
    <n v="278"/>
    <n v="706"/>
    <n v="844.5"/>
    <n v="13643"/>
    <n v="18975"/>
    <n v="95"/>
    <n v="147"/>
    <n v="95"/>
    <n v="147"/>
    <n v="370"/>
    <n v="545.5"/>
    <n v="4560.5"/>
    <n v="8742"/>
    <n v="329"/>
    <n v="425"/>
    <n v="329"/>
    <n v="425"/>
    <n v="1076"/>
    <n v="1390"/>
    <n v="18203.5"/>
    <n v="27717"/>
    <n v="4"/>
    <n v="5"/>
    <n v="4"/>
    <n v="5"/>
    <n v="3.5"/>
    <n v="5"/>
    <n v="266"/>
    <n v="347"/>
    <n v="1309"/>
    <n v="1567.5"/>
    <n v="21351.5"/>
    <n v="30169"/>
  </r>
  <r>
    <x v="3"/>
    <s v="South Florida Community College "/>
    <m/>
    <n v="137315"/>
    <x v="6"/>
    <n v="202"/>
    <n v="284"/>
    <n v="8"/>
    <n v="4"/>
    <n v="194"/>
    <n v="280"/>
    <n v="60"/>
    <n v="194"/>
    <n v="280"/>
    <n v="194"/>
    <n v="280"/>
    <n v="84"/>
    <n v="105"/>
    <n v="84"/>
    <n v="105"/>
    <n v="17"/>
    <n v="21"/>
    <n v="17"/>
    <n v="21"/>
    <m/>
    <n v="3"/>
    <n v="0"/>
    <n v="3"/>
    <n v="101"/>
    <n v="129"/>
    <n v="101"/>
    <n v="129"/>
    <n v="2.6369047619047619"/>
    <n v="3.4285714285714284"/>
    <n v="221.5"/>
    <n v="360"/>
    <n v="3.1470588235294117"/>
    <n v="3.4285714285714284"/>
    <n v="53.5"/>
    <n v="72"/>
    <m/>
    <n v="1"/>
    <n v="0"/>
    <n v="3"/>
    <n v="2.722772277227723"/>
    <n v="3.3720930232558142"/>
    <n v="275"/>
    <n v="435"/>
    <n v="53.44047619047619"/>
    <n v="55.161904761904765"/>
    <n v="4489"/>
    <n v="5792"/>
    <n v="46.294117647058826"/>
    <n v="49.238095238095241"/>
    <n v="787"/>
    <n v="1034"/>
    <m/>
    <n v="1"/>
    <n v="0"/>
    <n v="3"/>
    <n v="52.237623762376238"/>
    <n v="52.937984496124031"/>
    <n v="5276"/>
    <n v="6829"/>
    <n v="35"/>
    <n v="62"/>
    <n v="35"/>
    <n v="62"/>
    <n v="14"/>
    <n v="19"/>
    <n v="14"/>
    <n v="19"/>
    <m/>
    <m/>
    <n v="0"/>
    <n v="0"/>
    <n v="49"/>
    <n v="81"/>
    <n v="49"/>
    <n v="81"/>
    <n v="4.3857142857142861"/>
    <n v="3.975806451612903"/>
    <n v="153.5"/>
    <n v="246.5"/>
    <n v="5.1071428571428568"/>
    <n v="5.0789473684210522"/>
    <n v="71.5"/>
    <n v="96.499999999999986"/>
    <m/>
    <m/>
    <n v="0"/>
    <n v="0"/>
    <n v="4.591836734693878"/>
    <n v="4.2345679012345681"/>
    <n v="225.00000000000003"/>
    <n v="343"/>
    <n v="70.085714285714289"/>
    <n v="69.661290322580641"/>
    <n v="2453"/>
    <n v="4319"/>
    <n v="70.071428571428569"/>
    <n v="71.421052631578945"/>
    <n v="981"/>
    <n v="1357"/>
    <m/>
    <m/>
    <n v="0"/>
    <n v="0"/>
    <n v="70.08163265306122"/>
    <n v="70.074074074074076"/>
    <n v="3434"/>
    <n v="5676"/>
    <n v="150"/>
    <n v="210"/>
    <n v="150"/>
    <n v="210"/>
    <n v="3.3333333333333335"/>
    <n v="3.7047619047619049"/>
    <n v="500"/>
    <n v="778"/>
    <n v="58.06666666666667"/>
    <n v="59.547619047619051"/>
    <n v="8710"/>
    <n v="12505"/>
    <n v="3"/>
    <n v="7"/>
    <n v="3"/>
    <n v="7"/>
    <n v="8"/>
    <n v="9"/>
    <n v="8"/>
    <n v="9"/>
    <m/>
    <m/>
    <n v="0"/>
    <n v="0"/>
    <n v="11"/>
    <n v="16"/>
    <n v="11"/>
    <n v="16"/>
    <n v="1.1666666666666667"/>
    <n v="3.2142857142857144"/>
    <n v="3.5"/>
    <n v="22.5"/>
    <n v="4.25"/>
    <n v="3.8333333333333335"/>
    <n v="34"/>
    <n v="34.5"/>
    <m/>
    <m/>
    <n v="0"/>
    <n v="0"/>
    <n v="3.4090909090909092"/>
    <n v="3.5625"/>
    <n v="37.5"/>
    <n v="57"/>
    <n v="26.666666666666668"/>
    <n v="43.428571428571431"/>
    <n v="80"/>
    <n v="304"/>
    <n v="39"/>
    <n v="33.333333333333336"/>
    <n v="312"/>
    <n v="300"/>
    <m/>
    <m/>
    <n v="0"/>
    <n v="0"/>
    <n v="35.636363636363633"/>
    <n v="37.75"/>
    <n v="391.99999999999994"/>
    <n v="604"/>
    <n v="33"/>
    <n v="54"/>
    <n v="33"/>
    <n v="54"/>
    <n v="3.7575757575757578"/>
    <n v="4.6944444444444446"/>
    <n v="124"/>
    <n v="253.5"/>
    <n v="50.515151515151516"/>
    <n v="58.388888888888886"/>
    <n v="1667"/>
    <n v="3153"/>
    <n v="122"/>
    <n v="174"/>
    <n v="122"/>
    <n v="174"/>
    <n v="378.5"/>
    <n v="629"/>
    <n v="7022"/>
    <n v="10415"/>
    <n v="39"/>
    <n v="49"/>
    <n v="39"/>
    <n v="49"/>
    <n v="159"/>
    <n v="203"/>
    <n v="2080"/>
    <n v="2691"/>
    <n v="161"/>
    <n v="223"/>
    <n v="161"/>
    <n v="223"/>
    <n v="537.5"/>
    <n v="832"/>
    <n v="9102"/>
    <n v="13106"/>
    <n v="0"/>
    <n v="3"/>
    <n v="0"/>
    <n v="3"/>
    <s v=""/>
    <n v="3"/>
    <s v=""/>
    <n v="3"/>
    <n v="661.5"/>
    <n v="1088.5"/>
    <n v="10769"/>
    <n v="16262"/>
  </r>
  <r>
    <x v="3"/>
    <s v="St. Johns River Community College "/>
    <s v="Met the criteria for Two-Year 1 in  2010-11."/>
    <n v="137281"/>
    <x v="6"/>
    <n v="468"/>
    <n v="562"/>
    <n v="17"/>
    <n v="40"/>
    <n v="451"/>
    <n v="522"/>
    <n v="60"/>
    <n v="451"/>
    <n v="522"/>
    <n v="451"/>
    <n v="522"/>
    <n v="88"/>
    <n v="87"/>
    <n v="88"/>
    <n v="87"/>
    <n v="23"/>
    <n v="24"/>
    <n v="23"/>
    <n v="24"/>
    <n v="3"/>
    <n v="3"/>
    <n v="3"/>
    <n v="3"/>
    <n v="114"/>
    <n v="114"/>
    <n v="114"/>
    <n v="114"/>
    <n v="2.9943181818181817"/>
    <n v="2.4482758620689653"/>
    <n v="263.5"/>
    <n v="212.99999999999997"/>
    <n v="4.3043478260869561"/>
    <n v="3.9583333333333335"/>
    <n v="98.999999999999986"/>
    <n v="95"/>
    <n v="1"/>
    <n v="0.66666666666666663"/>
    <n v="3"/>
    <n v="2"/>
    <n v="3.2061403508771931"/>
    <n v="2.7192982456140351"/>
    <n v="365.5"/>
    <n v="310"/>
    <n v="74"/>
    <n v="70.05747126436782"/>
    <n v="6512"/>
    <n v="6095"/>
    <n v="78.304347826086953"/>
    <n v="70.666666666666671"/>
    <n v="1801"/>
    <n v="1696"/>
    <n v="64.333333333333329"/>
    <n v="63.333333333333336"/>
    <n v="193"/>
    <n v="190"/>
    <n v="74.614035087719301"/>
    <n v="70.008771929824562"/>
    <n v="8506"/>
    <n v="7981"/>
    <n v="137"/>
    <n v="166"/>
    <n v="137"/>
    <n v="166"/>
    <n v="49"/>
    <n v="60"/>
    <n v="49"/>
    <n v="60"/>
    <n v="1"/>
    <m/>
    <n v="1"/>
    <n v="0"/>
    <n v="187"/>
    <n v="226"/>
    <n v="187"/>
    <n v="226"/>
    <n v="3.6934306569343067"/>
    <n v="3.8253012048192772"/>
    <n v="506"/>
    <n v="635"/>
    <n v="5.3163265306122449"/>
    <n v="5.7583333333333337"/>
    <n v="260.5"/>
    <n v="345.5"/>
    <n v="5.5"/>
    <m/>
    <n v="5.5"/>
    <n v="0"/>
    <n v="4.1283422459893044"/>
    <n v="4.3384955752212386"/>
    <n v="771.99999999999989"/>
    <n v="980.49999999999989"/>
    <n v="72.897810218978108"/>
    <n v="76.108433734939766"/>
    <n v="9987"/>
    <n v="12634.000000000002"/>
    <n v="75.91836734693878"/>
    <n v="74.533333333333331"/>
    <n v="3720"/>
    <n v="4472"/>
    <n v="75"/>
    <m/>
    <n v="75"/>
    <n v="0"/>
    <n v="73.700534759358291"/>
    <n v="75.690265486725664"/>
    <n v="13782"/>
    <n v="17106"/>
    <n v="301"/>
    <n v="340"/>
    <n v="301"/>
    <n v="340"/>
    <n v="3.7790697674418605"/>
    <n v="3.7955882352941175"/>
    <n v="1137.5"/>
    <n v="1290.5"/>
    <n v="74.04651162790698"/>
    <n v="73.785294117647055"/>
    <n v="22288"/>
    <n v="25087"/>
    <n v="49"/>
    <n v="72"/>
    <n v="49"/>
    <n v="72"/>
    <n v="66"/>
    <n v="75"/>
    <n v="66"/>
    <n v="75"/>
    <m/>
    <m/>
    <n v="0"/>
    <n v="0"/>
    <n v="115"/>
    <n v="147"/>
    <n v="115"/>
    <n v="147"/>
    <n v="2.9387755102040818"/>
    <n v="2.9236111111111112"/>
    <n v="144"/>
    <n v="210.5"/>
    <n v="3.4318181818181817"/>
    <n v="3.6733333333333333"/>
    <n v="226.5"/>
    <n v="275.5"/>
    <m/>
    <m/>
    <n v="0"/>
    <n v="0"/>
    <n v="3.2217391304347824"/>
    <n v="3.306122448979592"/>
    <n v="370.5"/>
    <n v="486"/>
    <n v="58"/>
    <n v="54.888888888888886"/>
    <n v="2842"/>
    <n v="3952"/>
    <n v="50.333333333333336"/>
    <n v="50.04"/>
    <n v="3322"/>
    <n v="3753"/>
    <m/>
    <m/>
    <n v="0"/>
    <n v="0"/>
    <n v="53.6"/>
    <n v="52.414965986394556"/>
    <n v="6164"/>
    <n v="7705"/>
    <n v="35"/>
    <n v="35"/>
    <n v="35"/>
    <n v="35"/>
    <n v="5.2142857142857144"/>
    <n v="5.4142857142857146"/>
    <n v="182.5"/>
    <n v="189.5"/>
    <n v="73.171428571428578"/>
    <n v="84.657142857142858"/>
    <n v="2561"/>
    <n v="2963"/>
    <n v="274"/>
    <n v="325"/>
    <n v="274"/>
    <n v="325"/>
    <n v="913.5"/>
    <n v="1058.5"/>
    <n v="19341"/>
    <n v="22681"/>
    <n v="138"/>
    <n v="159"/>
    <n v="138"/>
    <n v="159"/>
    <n v="586"/>
    <n v="716"/>
    <n v="8843"/>
    <n v="9921"/>
    <n v="412"/>
    <n v="484"/>
    <n v="412"/>
    <n v="484"/>
    <n v="1499.5"/>
    <n v="1774.5"/>
    <n v="28184"/>
    <n v="32602"/>
    <n v="4"/>
    <n v="3"/>
    <n v="4"/>
    <n v="3"/>
    <n v="8.5"/>
    <n v="2"/>
    <n v="268"/>
    <n v="190"/>
    <n v="1690.5"/>
    <n v="1966"/>
    <n v="31013"/>
    <n v="35755"/>
  </r>
  <r>
    <x v="3"/>
    <s v="Florida Keys Community College "/>
    <m/>
    <n v="133960"/>
    <x v="7"/>
    <n v="77"/>
    <n v="112"/>
    <n v="7"/>
    <n v="9"/>
    <n v="70"/>
    <n v="103"/>
    <n v="60"/>
    <n v="70"/>
    <n v="103"/>
    <n v="70"/>
    <n v="103"/>
    <n v="9"/>
    <n v="12"/>
    <n v="9"/>
    <n v="12"/>
    <n v="3"/>
    <n v="4"/>
    <n v="3"/>
    <n v="4"/>
    <n v="3"/>
    <n v="4"/>
    <n v="3"/>
    <n v="4"/>
    <n v="15"/>
    <n v="20"/>
    <n v="15"/>
    <n v="20"/>
    <n v="3.2777777777777777"/>
    <n v="2.4166666666666665"/>
    <n v="29.5"/>
    <n v="29"/>
    <n v="5"/>
    <n v="4.25"/>
    <n v="15"/>
    <n v="17"/>
    <n v="0.5"/>
    <n v="1"/>
    <n v="1.5"/>
    <n v="4"/>
    <n v="3.0666666666666669"/>
    <n v="2.5"/>
    <n v="46"/>
    <n v="50"/>
    <n v="68.555555555555557"/>
    <n v="59.583333333333336"/>
    <n v="617"/>
    <n v="715"/>
    <n v="46.333333333333336"/>
    <n v="65.5"/>
    <n v="139"/>
    <n v="262"/>
    <n v="61"/>
    <n v="66"/>
    <n v="183"/>
    <n v="264"/>
    <n v="62.6"/>
    <n v="62.05"/>
    <n v="939"/>
    <n v="1241"/>
    <n v="17"/>
    <n v="20"/>
    <n v="17"/>
    <n v="20"/>
    <n v="10"/>
    <n v="14"/>
    <n v="10"/>
    <n v="14"/>
    <m/>
    <m/>
    <n v="0"/>
    <n v="0"/>
    <n v="27"/>
    <n v="34"/>
    <n v="27"/>
    <n v="34"/>
    <n v="3.2647058823529411"/>
    <n v="3.5"/>
    <n v="55.5"/>
    <n v="70"/>
    <n v="7.2"/>
    <n v="6.7142857142857144"/>
    <n v="72"/>
    <n v="94"/>
    <m/>
    <m/>
    <n v="0"/>
    <n v="0"/>
    <n v="4.7222222222222223"/>
    <n v="4.8235294117647056"/>
    <n v="127.5"/>
    <n v="164"/>
    <n v="74.411764705882348"/>
    <n v="72.349999999999994"/>
    <n v="1265"/>
    <n v="1447"/>
    <n v="59"/>
    <n v="60.142857142857146"/>
    <n v="590"/>
    <n v="842"/>
    <m/>
    <m/>
    <n v="0"/>
    <n v="0"/>
    <n v="68.703703703703709"/>
    <n v="67.32352941176471"/>
    <n v="1855.0000000000002"/>
    <n v="2289"/>
    <n v="42"/>
    <n v="54"/>
    <n v="42"/>
    <n v="54"/>
    <n v="4.1309523809523814"/>
    <n v="3.9629629629629628"/>
    <n v="173.50000000000003"/>
    <n v="214"/>
    <n v="66.523809523809518"/>
    <n v="65.370370370370367"/>
    <n v="2794"/>
    <n v="3530"/>
    <n v="11"/>
    <n v="22"/>
    <n v="11"/>
    <n v="22"/>
    <n v="8"/>
    <n v="17"/>
    <n v="8"/>
    <n v="17"/>
    <m/>
    <m/>
    <n v="0"/>
    <n v="0"/>
    <n v="19"/>
    <n v="39"/>
    <n v="19"/>
    <n v="39"/>
    <n v="1.8181818181818181"/>
    <n v="2.1363636363636362"/>
    <n v="20"/>
    <n v="47"/>
    <n v="2.5"/>
    <n v="2.5"/>
    <n v="20"/>
    <n v="42.5"/>
    <m/>
    <m/>
    <n v="0"/>
    <n v="0"/>
    <n v="2.1052631578947367"/>
    <n v="2.2948717948717947"/>
    <n v="40"/>
    <n v="89.5"/>
    <n v="41.636363636363633"/>
    <n v="40.136363636363633"/>
    <n v="457.99999999999994"/>
    <n v="882.99999999999989"/>
    <n v="35.25"/>
    <n v="38.647058823529413"/>
    <n v="282"/>
    <n v="657"/>
    <m/>
    <m/>
    <n v="0"/>
    <n v="0"/>
    <n v="38.94736842105263"/>
    <n v="39.487179487179489"/>
    <n v="740"/>
    <n v="1540"/>
    <n v="9"/>
    <n v="10"/>
    <n v="9"/>
    <n v="10"/>
    <n v="4"/>
    <n v="7.95"/>
    <n v="36"/>
    <n v="79.5"/>
    <n v="66.111111111111114"/>
    <n v="65.599999999999994"/>
    <n v="595"/>
    <n v="656"/>
    <n v="37"/>
    <n v="54"/>
    <n v="37"/>
    <n v="54"/>
    <n v="105"/>
    <n v="146"/>
    <n v="2340"/>
    <n v="3045"/>
    <n v="21"/>
    <n v="35"/>
    <n v="21"/>
    <n v="35"/>
    <n v="107"/>
    <n v="153.5"/>
    <n v="1011"/>
    <n v="1761"/>
    <n v="58"/>
    <n v="89"/>
    <n v="58"/>
    <n v="89"/>
    <n v="212"/>
    <n v="299.5"/>
    <n v="3351"/>
    <n v="4806"/>
    <n v="3"/>
    <n v="4"/>
    <n v="3"/>
    <n v="4"/>
    <n v="1.5"/>
    <n v="4"/>
    <n v="183"/>
    <n v="264"/>
    <n v="249.50000000000003"/>
    <n v="383"/>
    <n v="4129"/>
    <n v="5726"/>
  </r>
  <r>
    <x v="3"/>
    <s v="North Florida Community College "/>
    <m/>
    <n v="136145"/>
    <x v="7"/>
    <n v="135"/>
    <n v="140"/>
    <n v="3"/>
    <n v="2"/>
    <n v="132"/>
    <n v="138"/>
    <n v="60"/>
    <n v="132"/>
    <n v="138"/>
    <n v="132"/>
    <n v="138"/>
    <n v="39"/>
    <n v="48"/>
    <n v="39"/>
    <n v="48"/>
    <n v="12"/>
    <n v="5"/>
    <n v="12"/>
    <n v="5"/>
    <n v="2"/>
    <n v="9"/>
    <n v="2"/>
    <n v="9"/>
    <n v="53"/>
    <n v="62"/>
    <n v="53"/>
    <n v="62"/>
    <n v="2.3205128205128207"/>
    <n v="2.8020833333333335"/>
    <n v="90.500000000000014"/>
    <n v="134.5"/>
    <n v="3.0833333333333335"/>
    <n v="1.7"/>
    <n v="37"/>
    <n v="8.5"/>
    <n v="1"/>
    <n v="1"/>
    <n v="2"/>
    <n v="9"/>
    <n v="2.4433962264150941"/>
    <n v="2.4516129032258065"/>
    <n v="129.5"/>
    <n v="152"/>
    <n v="74.474358974358978"/>
    <n v="70.229166666666671"/>
    <n v="2904.5"/>
    <n v="3371"/>
    <n v="64"/>
    <n v="69.599999999999994"/>
    <n v="768"/>
    <n v="348"/>
    <n v="68.5"/>
    <n v="62.777777777777779"/>
    <n v="137"/>
    <n v="565"/>
    <n v="71.877358490566039"/>
    <n v="69.096774193548384"/>
    <n v="3809.5"/>
    <n v="4284"/>
    <n v="32"/>
    <n v="38"/>
    <n v="32"/>
    <n v="38"/>
    <n v="6"/>
    <n v="7"/>
    <n v="6"/>
    <n v="7"/>
    <m/>
    <m/>
    <n v="0"/>
    <n v="0"/>
    <n v="38"/>
    <n v="45"/>
    <n v="38"/>
    <n v="45"/>
    <n v="3.984375"/>
    <n v="4.2763157894736841"/>
    <n v="127.5"/>
    <n v="162.5"/>
    <n v="5"/>
    <n v="6.7142857142857144"/>
    <n v="30"/>
    <n v="47"/>
    <m/>
    <m/>
    <n v="0"/>
    <n v="0"/>
    <n v="4.1447368421052628"/>
    <n v="4.6555555555555559"/>
    <n v="157.5"/>
    <n v="209.50000000000003"/>
    <n v="73"/>
    <n v="76.65789473684211"/>
    <n v="2336"/>
    <n v="2913"/>
    <n v="69.333333333333329"/>
    <n v="69"/>
    <n v="416"/>
    <n v="483"/>
    <m/>
    <m/>
    <n v="0"/>
    <n v="0"/>
    <n v="72.421052631578945"/>
    <n v="75.466666666666669"/>
    <n v="2752"/>
    <n v="3396"/>
    <n v="91"/>
    <n v="107"/>
    <n v="91"/>
    <n v="107"/>
    <n v="3.1538461538461537"/>
    <n v="3.3785046728971961"/>
    <n v="287"/>
    <n v="361.5"/>
    <n v="72.104395604395606"/>
    <n v="71.775700934579433"/>
    <n v="6561.5"/>
    <n v="7679.9999999999991"/>
    <n v="11"/>
    <n v="11"/>
    <n v="11"/>
    <n v="11"/>
    <n v="10"/>
    <n v="9"/>
    <n v="10"/>
    <n v="9"/>
    <m/>
    <m/>
    <n v="0"/>
    <n v="0"/>
    <n v="21"/>
    <n v="20"/>
    <n v="21"/>
    <n v="20"/>
    <n v="3.1363636363636362"/>
    <n v="3.4545454545454546"/>
    <n v="34.5"/>
    <n v="38"/>
    <n v="4.2"/>
    <n v="3.4444444444444446"/>
    <n v="42"/>
    <n v="31"/>
    <m/>
    <m/>
    <n v="0"/>
    <n v="0"/>
    <n v="3.6428571428571428"/>
    <n v="3.45"/>
    <n v="76.5"/>
    <n v="69"/>
    <n v="55"/>
    <n v="54.909090909090907"/>
    <n v="605"/>
    <n v="604"/>
    <n v="46.75"/>
    <n v="45.777777777777779"/>
    <n v="467.5"/>
    <n v="412"/>
    <m/>
    <m/>
    <n v="0"/>
    <n v="0"/>
    <n v="51.071428571428569"/>
    <n v="50.8"/>
    <n v="1072.5"/>
    <n v="1016"/>
    <n v="20"/>
    <n v="11"/>
    <n v="20"/>
    <n v="11"/>
    <n v="7.1"/>
    <n v="6.5909090909090908"/>
    <n v="142"/>
    <n v="72.5"/>
    <n v="81.625"/>
    <n v="79.272727272727266"/>
    <n v="1632.5"/>
    <n v="871.99999999999989"/>
    <n v="82"/>
    <n v="97"/>
    <n v="82"/>
    <n v="97"/>
    <n v="252.5"/>
    <n v="335"/>
    <n v="5845.5"/>
    <n v="6888"/>
    <n v="28"/>
    <n v="21"/>
    <n v="28"/>
    <n v="21"/>
    <n v="109"/>
    <n v="86.5"/>
    <n v="1651.5"/>
    <n v="1243"/>
    <n v="110"/>
    <n v="118"/>
    <n v="110"/>
    <n v="118"/>
    <n v="361.5"/>
    <n v="421.5"/>
    <n v="7497"/>
    <n v="8131"/>
    <n v="2"/>
    <n v="9"/>
    <n v="2"/>
    <n v="9"/>
    <n v="2"/>
    <n v="9"/>
    <n v="137"/>
    <n v="565"/>
    <n v="505.5"/>
    <n v="503"/>
    <n v="9266.5"/>
    <n v="9568"/>
  </r>
  <r>
    <x v="4"/>
    <s v="Georgia State University "/>
    <m/>
    <n v="139940"/>
    <x v="0"/>
    <n v="3843"/>
    <n v="3891"/>
    <n v="175"/>
    <n v="154"/>
    <n v="3668"/>
    <n v="3737"/>
    <n v="120"/>
    <n v="3668"/>
    <n v="3737"/>
    <n v="3668"/>
    <n v="3737"/>
    <n v="34"/>
    <n v="29"/>
    <n v="34"/>
    <n v="29"/>
    <n v="3"/>
    <n v="5"/>
    <n v="3"/>
    <n v="5"/>
    <m/>
    <m/>
    <n v="0"/>
    <n v="0"/>
    <n v="37"/>
    <n v="34"/>
    <n v="37"/>
    <n v="34"/>
    <n v="4.7647058823529411"/>
    <n v="5.1551724137931032"/>
    <n v="162"/>
    <n v="149.5"/>
    <n v="6.6666666666666661"/>
    <n v="4.0999999999999996"/>
    <n v="20"/>
    <n v="20.5"/>
    <m/>
    <m/>
    <n v="0"/>
    <n v="0"/>
    <n v="4.9189189189189193"/>
    <n v="5"/>
    <n v="182"/>
    <n v="170"/>
    <n v="138.38235294117646"/>
    <n v="127.79310344827587"/>
    <n v="4705"/>
    <n v="3706.0000000000005"/>
    <n v="145.33333333333334"/>
    <n v="131.19999999999999"/>
    <n v="436"/>
    <n v="656"/>
    <m/>
    <m/>
    <n v="0"/>
    <n v="0"/>
    <n v="138.94594594594594"/>
    <n v="128.29411764705881"/>
    <n v="5141"/>
    <n v="4362"/>
    <n v="1277"/>
    <n v="1343"/>
    <n v="1277"/>
    <n v="1343"/>
    <n v="113"/>
    <n v="87"/>
    <n v="113"/>
    <n v="87"/>
    <m/>
    <m/>
    <n v="0"/>
    <n v="0"/>
    <n v="1390"/>
    <n v="1430"/>
    <n v="1390"/>
    <n v="1430"/>
    <n v="5.6072826938136258"/>
    <n v="5.6098287416232315"/>
    <n v="7160.5"/>
    <n v="7534"/>
    <n v="6.7610619469026556"/>
    <n v="6.5402298850574709"/>
    <n v="764.00000000000011"/>
    <n v="569"/>
    <m/>
    <m/>
    <n v="0"/>
    <n v="0"/>
    <n v="5.7010791366906473"/>
    <n v="5.6664335664335663"/>
    <n v="7924.5"/>
    <n v="8103"/>
    <n v="143.16769772905246"/>
    <n v="143.4709530900968"/>
    <n v="182825.15"/>
    <n v="192681.49"/>
    <n v="149.78911504424781"/>
    <n v="143.51724137931035"/>
    <n v="16926.170000000002"/>
    <n v="12486"/>
    <m/>
    <m/>
    <n v="0"/>
    <n v="0"/>
    <n v="143.70598561151078"/>
    <n v="143.47376923076922"/>
    <n v="199751.31999999998"/>
    <n v="205167.49"/>
    <n v="1427"/>
    <n v="1464"/>
    <n v="1427"/>
    <n v="1464"/>
    <n v="5.6807988787666437"/>
    <n v="5.6509562841530059"/>
    <n v="8106.5000000000009"/>
    <n v="8273"/>
    <n v="143.58256482130341"/>
    <n v="143.12123633879781"/>
    <n v="204892.31999999995"/>
    <n v="209529.49"/>
    <n v="1539"/>
    <n v="1547"/>
    <n v="1539"/>
    <n v="1547"/>
    <n v="702"/>
    <n v="726"/>
    <n v="702"/>
    <n v="726"/>
    <m/>
    <m/>
    <n v="0"/>
    <n v="0"/>
    <n v="2241"/>
    <n v="2273"/>
    <n v="2241"/>
    <n v="2273"/>
    <n v="3.6851851851851856"/>
    <n v="3.6567550096961861"/>
    <n v="5671.5000000000009"/>
    <n v="5657"/>
    <n v="4.1303418803418808"/>
    <n v="4.2479338842975203"/>
    <n v="2899.5000000000005"/>
    <n v="3083.9999999999995"/>
    <m/>
    <m/>
    <n v="0"/>
    <n v="0"/>
    <n v="3.82463186077644"/>
    <n v="3.845578530576331"/>
    <n v="8571.0000000000018"/>
    <n v="8741"/>
    <n v="91.173391812865503"/>
    <n v="91.14835164835165"/>
    <n v="140315.85"/>
    <n v="141006.5"/>
    <n v="86.066908831908847"/>
    <n v="88.625316804407717"/>
    <n v="60418.970000000008"/>
    <n v="64341.98"/>
    <m/>
    <m/>
    <n v="0"/>
    <n v="0"/>
    <n v="89.573770638107987"/>
    <n v="90.342490101187863"/>
    <n v="200734.82"/>
    <n v="205348.48000000001"/>
    <m/>
    <m/>
    <n v="0"/>
    <n v="0"/>
    <m/>
    <m/>
    <n v="0"/>
    <n v="0"/>
    <m/>
    <m/>
    <n v="0"/>
    <n v="0"/>
    <n v="2850"/>
    <n v="2919"/>
    <n v="2850"/>
    <n v="2919"/>
    <n v="12994"/>
    <n v="13340.5"/>
    <n v="327846"/>
    <n v="337393.99"/>
    <n v="818"/>
    <n v="818"/>
    <n v="818"/>
    <n v="818"/>
    <n v="3683.5000000000005"/>
    <n v="3673.4999999999995"/>
    <n v="77781.140000000014"/>
    <n v="77483.98000000001"/>
    <n v="3668"/>
    <n v="3737"/>
    <n v="3668"/>
    <n v="3737"/>
    <n v="16677.5"/>
    <n v="17014"/>
    <n v="405627.14"/>
    <n v="414877.97"/>
    <n v="0"/>
    <n v="0"/>
    <n v="0"/>
    <n v="0"/>
    <s v=""/>
    <s v=""/>
    <s v=""/>
    <s v=""/>
    <n v="16677.500000000004"/>
    <n v="17014"/>
    <n v="405627.13999999996"/>
    <n v="414877.97"/>
  </r>
  <r>
    <x v="4"/>
    <s v="University of Georgia"/>
    <m/>
    <n v="139959"/>
    <x v="0"/>
    <n v="6248"/>
    <n v="6469"/>
    <n v="365"/>
    <n v="386"/>
    <n v="5883"/>
    <n v="6083"/>
    <n v="120"/>
    <n v="5883"/>
    <n v="6083"/>
    <n v="5882"/>
    <n v="6083"/>
    <n v="89"/>
    <n v="80"/>
    <n v="89"/>
    <n v="80"/>
    <n v="15"/>
    <n v="15"/>
    <n v="15"/>
    <n v="15"/>
    <m/>
    <m/>
    <n v="0"/>
    <n v="0"/>
    <n v="104"/>
    <n v="95"/>
    <n v="104"/>
    <n v="95"/>
    <n v="4.6853932584269664"/>
    <n v="4.75"/>
    <n v="417"/>
    <n v="380"/>
    <n v="4.8666666666666671"/>
    <n v="4.8666666666666671"/>
    <n v="73"/>
    <n v="73"/>
    <m/>
    <m/>
    <n v="0"/>
    <n v="0"/>
    <n v="4.7115384615384617"/>
    <n v="4.7684210526315791"/>
    <n v="490"/>
    <n v="453"/>
    <n v="113.76966292134831"/>
    <n v="112.3875"/>
    <n v="10125.5"/>
    <n v="8991"/>
    <n v="117.26666666666667"/>
    <n v="111.60000000000001"/>
    <n v="1759"/>
    <n v="1674.0000000000002"/>
    <m/>
    <m/>
    <n v="0"/>
    <n v="0"/>
    <n v="114.27403846153847"/>
    <n v="112.26315789473684"/>
    <n v="11884.5"/>
    <n v="10665"/>
    <n v="3056"/>
    <n v="3254"/>
    <n v="3056"/>
    <n v="3254"/>
    <n v="284"/>
    <n v="300"/>
    <n v="284"/>
    <n v="300"/>
    <m/>
    <m/>
    <n v="0"/>
    <n v="0"/>
    <n v="3340"/>
    <n v="3554"/>
    <n v="3340"/>
    <n v="3554"/>
    <n v="4.7254581151832467"/>
    <n v="4.6210817455439459"/>
    <n v="14441.000000000002"/>
    <n v="15037"/>
    <n v="4.700704225352113"/>
    <n v="4.7833333333333332"/>
    <n v="1335"/>
    <n v="1435"/>
    <m/>
    <m/>
    <n v="0"/>
    <n v="0"/>
    <n v="4.7233532934131741"/>
    <n v="4.6347777152504221"/>
    <n v="15776.000000000002"/>
    <n v="16472"/>
    <n v="115.87529450261781"/>
    <n v="115.08540258143823"/>
    <n v="354114.9"/>
    <n v="374487.9"/>
    <n v="118.35422535211268"/>
    <n v="119.697"/>
    <n v="33612.6"/>
    <n v="35909.1"/>
    <m/>
    <m/>
    <n v="0"/>
    <n v="0"/>
    <n v="116.08607784431138"/>
    <n v="115.47467642093416"/>
    <n v="387727.5"/>
    <n v="410397"/>
    <n v="3444"/>
    <n v="3649"/>
    <n v="3444"/>
    <n v="3649"/>
    <n v="4.7229965156794433"/>
    <n v="4.6382570567278707"/>
    <n v="16266.000000000004"/>
    <n v="16925"/>
    <n v="116.03135888501743"/>
    <n v="115.39106604549191"/>
    <n v="399612"/>
    <n v="421062"/>
    <n v="2013"/>
    <n v="1996"/>
    <n v="2013"/>
    <n v="1996"/>
    <n v="425"/>
    <n v="436"/>
    <n v="425"/>
    <n v="436"/>
    <m/>
    <m/>
    <n v="0"/>
    <n v="0"/>
    <n v="2438"/>
    <n v="2432"/>
    <n v="2438"/>
    <n v="2432"/>
    <n v="3.6085444610034774"/>
    <n v="3.5914328657314627"/>
    <n v="7264"/>
    <n v="7168.5"/>
    <n v="3.3588235294117648"/>
    <n v="3.5332568807339446"/>
    <n v="1427.5"/>
    <n v="1540.4999999999998"/>
    <m/>
    <m/>
    <n v="0"/>
    <n v="0"/>
    <n v="3.5650123051681706"/>
    <n v="3.5810032894736841"/>
    <n v="8691.5"/>
    <n v="8709"/>
    <n v="81.94674615002485"/>
    <n v="80.780811623246493"/>
    <n v="164958.80000000002"/>
    <n v="161238.5"/>
    <n v="69.385411764705893"/>
    <n v="70.803669724770643"/>
    <n v="29488.800000000003"/>
    <n v="30870.400000000001"/>
    <m/>
    <m/>
    <n v="0"/>
    <n v="0"/>
    <n v="79.757013945857281"/>
    <n v="78.992146381578948"/>
    <n v="194447.60000000006"/>
    <n v="192108.9"/>
    <n v="1"/>
    <n v="2"/>
    <n v="0"/>
    <n v="2"/>
    <n v="0"/>
    <n v="0"/>
    <n v="0"/>
    <n v="0"/>
    <n v="0"/>
    <n v="73"/>
    <n v="0"/>
    <n v="146"/>
    <n v="5158"/>
    <n v="5330"/>
    <n v="5158"/>
    <n v="5330"/>
    <n v="22122"/>
    <n v="22585.5"/>
    <n v="529199.20000000007"/>
    <n v="544717.4"/>
    <n v="724"/>
    <n v="751"/>
    <n v="724"/>
    <n v="751"/>
    <n v="2835.5"/>
    <n v="3048.5"/>
    <n v="64860.4"/>
    <n v="68453.5"/>
    <n v="5882"/>
    <n v="6081"/>
    <n v="5882"/>
    <n v="6081"/>
    <n v="24957.5"/>
    <n v="25634"/>
    <n v="594059.60000000009"/>
    <n v="613170.9"/>
    <n v="0"/>
    <n v="0"/>
    <n v="0"/>
    <n v="0"/>
    <s v=""/>
    <s v=""/>
    <s v=""/>
    <s v=""/>
    <n v="24957.500000000004"/>
    <n v="25634"/>
    <n v="594059.60000000009"/>
    <n v="613316.9"/>
  </r>
  <r>
    <x v="4"/>
    <s v="Georgia Institute of Technology"/>
    <m/>
    <n v="139755"/>
    <x v="8"/>
    <n v="2696"/>
    <n v="2838"/>
    <n v="34"/>
    <n v="31"/>
    <n v="2662"/>
    <n v="2807"/>
    <n v="120"/>
    <n v="2662"/>
    <n v="2807"/>
    <n v="2662"/>
    <n v="2806"/>
    <n v="31"/>
    <n v="39"/>
    <n v="31"/>
    <n v="39"/>
    <n v="0"/>
    <n v="8"/>
    <n v="0"/>
    <n v="8"/>
    <m/>
    <m/>
    <n v="0"/>
    <n v="0"/>
    <n v="31"/>
    <n v="47"/>
    <n v="31"/>
    <n v="47"/>
    <n v="5.3548387096774199"/>
    <n v="4.8205128205128203"/>
    <n v="166.00000000000003"/>
    <n v="188"/>
    <n v="0"/>
    <n v="4"/>
    <n v="0"/>
    <n v="32"/>
    <m/>
    <m/>
    <n v="0"/>
    <n v="0"/>
    <n v="5.3548387096774199"/>
    <n v="4.6808510638297873"/>
    <n v="166.00000000000003"/>
    <n v="220"/>
    <n v="149.48354838709679"/>
    <n v="140.92307692307691"/>
    <n v="4633.9900000000007"/>
    <n v="5495.9999999999991"/>
    <n v="0"/>
    <n v="123"/>
    <n v="0"/>
    <n v="984"/>
    <m/>
    <m/>
    <n v="0"/>
    <n v="0"/>
    <n v="149.48354838709679"/>
    <n v="137.87234042553189"/>
    <n v="4633.9900000000007"/>
    <n v="6479.9999999999991"/>
    <n v="1694"/>
    <n v="1811"/>
    <n v="1694"/>
    <n v="1811"/>
    <n v="3"/>
    <n v="39"/>
    <n v="3"/>
    <n v="39"/>
    <m/>
    <m/>
    <n v="0"/>
    <n v="0"/>
    <n v="1697"/>
    <n v="1850"/>
    <n v="1697"/>
    <n v="1850"/>
    <n v="4.9631050767414404"/>
    <n v="4.9102705687465491"/>
    <n v="8407.5"/>
    <n v="8892.5"/>
    <n v="5.8333333333333339"/>
    <n v="4.1794871794871797"/>
    <n v="17.5"/>
    <n v="163"/>
    <m/>
    <m/>
    <n v="0"/>
    <n v="0"/>
    <n v="4.9646434885091342"/>
    <n v="4.8948648648648652"/>
    <n v="8425"/>
    <n v="9055.5"/>
    <n v="148.67569657615113"/>
    <n v="148.30607951408061"/>
    <n v="251856.63"/>
    <n v="268582.31"/>
    <n v="134.88666666666666"/>
    <n v="136.45282051282052"/>
    <n v="404.65999999999997"/>
    <n v="5321.6600000000008"/>
    <m/>
    <m/>
    <n v="0"/>
    <n v="0"/>
    <n v="148.65131997642899"/>
    <n v="148.05619999999999"/>
    <n v="252261.29"/>
    <n v="273903.96999999997"/>
    <n v="1728"/>
    <n v="1897"/>
    <n v="1728"/>
    <n v="1897"/>
    <n v="4.9716435185185182"/>
    <n v="4.889562467053242"/>
    <n v="8591"/>
    <n v="9275.5"/>
    <n v="148.66624999999999"/>
    <n v="147.80388508170793"/>
    <n v="256895.27999999997"/>
    <n v="280383.96999999997"/>
    <n v="836"/>
    <n v="820"/>
    <n v="836"/>
    <n v="820"/>
    <n v="98"/>
    <n v="89"/>
    <n v="98"/>
    <n v="89"/>
    <m/>
    <m/>
    <n v="0"/>
    <n v="0"/>
    <n v="934"/>
    <n v="909"/>
    <n v="934"/>
    <n v="909"/>
    <n v="4.0077751196172251"/>
    <n v="3.9152439024390242"/>
    <n v="3350.5"/>
    <n v="3210.5"/>
    <n v="3.6530612244897958"/>
    <n v="3.3258426966292136"/>
    <n v="358"/>
    <n v="296"/>
    <m/>
    <m/>
    <n v="0"/>
    <n v="0"/>
    <n v="3.9705567451820127"/>
    <n v="3.8575357535753576"/>
    <n v="3708.5"/>
    <n v="3506.5"/>
    <n v="114.10643540669857"/>
    <n v="110.59510975609756"/>
    <n v="95392.98"/>
    <n v="90687.989999999991"/>
    <n v="88.146122448979582"/>
    <n v="86.790224719101118"/>
    <n v="8638.32"/>
    <n v="7724.33"/>
    <m/>
    <m/>
    <n v="0"/>
    <n v="0"/>
    <n v="111.38254817987151"/>
    <n v="108.26437843784377"/>
    <n v="104031.29999999999"/>
    <n v="98412.319999999992"/>
    <m/>
    <n v="1"/>
    <n v="0"/>
    <n v="0"/>
    <m/>
    <n v="0"/>
    <n v="0"/>
    <n v="0"/>
    <m/>
    <n v="0"/>
    <n v="0"/>
    <n v="0"/>
    <n v="2561"/>
    <n v="2670"/>
    <n v="2561"/>
    <n v="2670"/>
    <n v="11924"/>
    <n v="12291"/>
    <n v="351883.6"/>
    <n v="364766.3"/>
    <n v="101"/>
    <n v="136"/>
    <n v="101"/>
    <n v="136"/>
    <n v="375.5"/>
    <n v="491"/>
    <n v="9042.98"/>
    <n v="14029.990000000002"/>
    <n v="2662"/>
    <n v="2806"/>
    <n v="2662"/>
    <n v="2806"/>
    <n v="12299.5"/>
    <n v="12782"/>
    <n v="360926.57999999996"/>
    <n v="378796.29"/>
    <n v="0"/>
    <n v="0"/>
    <n v="0"/>
    <n v="0"/>
    <s v=""/>
    <s v=""/>
    <s v=""/>
    <s v=""/>
    <n v="12299.5"/>
    <n v="12782"/>
    <n v="360926.57999999996"/>
    <n v="378796.29"/>
  </r>
  <r>
    <x v="4"/>
    <s v="Georgia Southern University"/>
    <m/>
    <n v="139931"/>
    <x v="1"/>
    <n v="2382"/>
    <n v="2630"/>
    <n v="10"/>
    <n v="16"/>
    <n v="2372"/>
    <n v="2614"/>
    <n v="120"/>
    <n v="2372"/>
    <n v="2614"/>
    <n v="2372"/>
    <n v="2614"/>
    <n v="34"/>
    <n v="59"/>
    <n v="34"/>
    <n v="59"/>
    <n v="4"/>
    <n v="5"/>
    <n v="4"/>
    <n v="5"/>
    <m/>
    <m/>
    <n v="0"/>
    <n v="0"/>
    <n v="38"/>
    <n v="64"/>
    <n v="38"/>
    <n v="64"/>
    <n v="5.1764705882352944"/>
    <n v="5.0338983050847457"/>
    <n v="176"/>
    <n v="297"/>
    <n v="3.75"/>
    <n v="4.4000000000000004"/>
    <n v="15"/>
    <n v="22"/>
    <m/>
    <m/>
    <n v="0"/>
    <n v="0"/>
    <n v="5.0263157894736841"/>
    <n v="4.984375"/>
    <n v="191"/>
    <n v="319"/>
    <n v="134"/>
    <n v="141.70610169491525"/>
    <n v="4556"/>
    <n v="8360.66"/>
    <n v="135.75"/>
    <n v="117.60000000000001"/>
    <n v="543"/>
    <n v="588"/>
    <m/>
    <m/>
    <n v="0"/>
    <n v="0"/>
    <n v="134.18421052631578"/>
    <n v="139.8228125"/>
    <n v="5099"/>
    <n v="8948.66"/>
    <n v="1342"/>
    <n v="1365"/>
    <n v="1342"/>
    <n v="1365"/>
    <n v="87"/>
    <n v="154"/>
    <n v="87"/>
    <n v="154"/>
    <m/>
    <m/>
    <n v="0"/>
    <n v="0"/>
    <n v="1429"/>
    <n v="1519"/>
    <n v="1429"/>
    <n v="1519"/>
    <n v="5.4008941877794339"/>
    <n v="5.4058608058608062"/>
    <n v="7248"/>
    <n v="7379.0000000000009"/>
    <n v="5.0747126436781613"/>
    <n v="5.1038961038961039"/>
    <n v="441.50000000000006"/>
    <n v="786"/>
    <m/>
    <m/>
    <n v="0"/>
    <n v="0"/>
    <n v="5.3810356892932116"/>
    <n v="5.3752468729427259"/>
    <n v="7689.4999999999991"/>
    <n v="8165.0000000000009"/>
    <n v="146.71837555886736"/>
    <n v="146.89542124542123"/>
    <n v="196896.06"/>
    <n v="200512.24999999997"/>
    <n v="145.96344827586208"/>
    <n v="142.64279220779221"/>
    <n v="12698.820000000002"/>
    <n v="21966.99"/>
    <m/>
    <m/>
    <n v="0"/>
    <n v="0"/>
    <n v="146.6724142757173"/>
    <n v="146.4642791310072"/>
    <n v="209594.88000000003"/>
    <n v="222479.23999999993"/>
    <n v="1467"/>
    <n v="1583"/>
    <n v="1467"/>
    <n v="1583"/>
    <n v="5.3718473074301292"/>
    <n v="5.3594440934933667"/>
    <n v="7880.4999999999991"/>
    <n v="8484"/>
    <n v="146.34892978868442"/>
    <n v="146.19576753000626"/>
    <n v="214693.88000000003"/>
    <n v="231427.89999999991"/>
    <n v="777"/>
    <n v="885"/>
    <n v="777"/>
    <n v="885"/>
    <n v="118"/>
    <n v="136"/>
    <n v="118"/>
    <n v="136"/>
    <m/>
    <m/>
    <n v="0"/>
    <n v="0"/>
    <n v="895"/>
    <n v="1021"/>
    <n v="895"/>
    <n v="1021"/>
    <n v="3.8970398970398969"/>
    <n v="3.8937853107344633"/>
    <n v="3028"/>
    <n v="3446"/>
    <n v="3.597457627118644"/>
    <n v="3.5330882352941178"/>
    <n v="424.5"/>
    <n v="480.5"/>
    <m/>
    <m/>
    <n v="0"/>
    <n v="0"/>
    <n v="3.8575418994413408"/>
    <n v="3.8457394711067581"/>
    <n v="3452.5"/>
    <n v="3926.5"/>
    <n v="104.20333333333335"/>
    <n v="103.19466666666668"/>
    <n v="80965.990000000005"/>
    <n v="91327.280000000013"/>
    <n v="83.858728813559324"/>
    <n v="78.823455882352945"/>
    <n v="9895.33"/>
    <n v="10719.99"/>
    <m/>
    <m/>
    <n v="0"/>
    <n v="0"/>
    <n v="101.52102793296091"/>
    <n v="99.948354554358488"/>
    <n v="90861.32"/>
    <n v="102047.27000000002"/>
    <n v="10"/>
    <n v="10"/>
    <n v="10"/>
    <n v="10"/>
    <n v="2.5"/>
    <n v="3.35"/>
    <n v="25"/>
    <n v="33.5"/>
    <n v="58.8"/>
    <n v="64.7"/>
    <n v="588"/>
    <n v="647"/>
    <n v="2153"/>
    <n v="2309"/>
    <n v="2153"/>
    <n v="2309"/>
    <n v="10452"/>
    <n v="11122"/>
    <n v="282418.05"/>
    <n v="300200.19"/>
    <n v="209"/>
    <n v="295"/>
    <n v="209"/>
    <n v="295"/>
    <n v="881"/>
    <n v="1288.5"/>
    <n v="23137.15"/>
    <n v="33274.980000000003"/>
    <n v="2362"/>
    <n v="2604"/>
    <n v="2362"/>
    <n v="2604"/>
    <n v="11333"/>
    <n v="12410.5"/>
    <n v="305555.20000000001"/>
    <n v="333475.17"/>
    <n v="0"/>
    <n v="0"/>
    <n v="0"/>
    <n v="0"/>
    <s v=""/>
    <s v=""/>
    <s v=""/>
    <s v=""/>
    <n v="11358"/>
    <n v="12444"/>
    <n v="306143.20000000007"/>
    <n v="334122.16999999993"/>
  </r>
  <r>
    <x v="4"/>
    <s v="University of West Georgia"/>
    <m/>
    <n v="141334"/>
    <x v="1"/>
    <n v="1335"/>
    <n v="1407"/>
    <n v="8"/>
    <n v="9"/>
    <n v="1327"/>
    <n v="1398"/>
    <n v="120"/>
    <n v="1327"/>
    <n v="1398"/>
    <n v="1327"/>
    <n v="1398"/>
    <n v="13"/>
    <n v="9"/>
    <n v="13"/>
    <n v="9"/>
    <n v="7"/>
    <n v="4"/>
    <n v="7"/>
    <n v="4"/>
    <m/>
    <m/>
    <n v="0"/>
    <n v="0"/>
    <n v="20"/>
    <n v="13"/>
    <n v="20"/>
    <n v="13"/>
    <n v="4"/>
    <n v="2.8888888888888893"/>
    <n v="52"/>
    <n v="26.000000000000004"/>
    <n v="4.5714285714285721"/>
    <n v="2.75"/>
    <n v="32.000000000000007"/>
    <n v="11"/>
    <m/>
    <m/>
    <n v="0"/>
    <n v="0"/>
    <n v="4.2"/>
    <n v="2.8461538461538463"/>
    <n v="84"/>
    <n v="37"/>
    <n v="149.53846153846155"/>
    <n v="134.77777777777777"/>
    <n v="1944"/>
    <n v="1213"/>
    <n v="148.85714285714286"/>
    <n v="127.25"/>
    <n v="1042"/>
    <n v="509"/>
    <m/>
    <m/>
    <n v="0"/>
    <n v="0"/>
    <n v="149.30000000000001"/>
    <n v="132.46153846153845"/>
    <n v="2986"/>
    <n v="1722"/>
    <n v="741"/>
    <n v="759"/>
    <n v="741"/>
    <n v="759"/>
    <n v="45"/>
    <n v="24"/>
    <n v="45"/>
    <n v="24"/>
    <m/>
    <m/>
    <n v="0"/>
    <n v="0"/>
    <n v="786"/>
    <n v="783"/>
    <n v="786"/>
    <n v="783"/>
    <n v="5.5890688259109309"/>
    <n v="5.4822134387351777"/>
    <n v="4141.5"/>
    <n v="4161"/>
    <n v="6.7"/>
    <n v="7.125"/>
    <n v="301.5"/>
    <n v="171"/>
    <m/>
    <m/>
    <n v="0"/>
    <n v="0"/>
    <n v="5.6526717557251906"/>
    <n v="5.5325670498084287"/>
    <n v="4443"/>
    <n v="4332"/>
    <n v="145.58913630229421"/>
    <n v="144.18483530961791"/>
    <n v="107881.55"/>
    <n v="109436.29"/>
    <n v="137.56222222222223"/>
    <n v="142.08291666666668"/>
    <n v="6190.3"/>
    <n v="3409.9900000000002"/>
    <m/>
    <m/>
    <n v="0"/>
    <n v="0"/>
    <n v="145.12958015267176"/>
    <n v="144.12040868454662"/>
    <n v="114071.85"/>
    <n v="112846.28"/>
    <n v="806"/>
    <n v="796"/>
    <n v="806"/>
    <n v="796"/>
    <n v="5.6166253101736974"/>
    <n v="5.4886934673366836"/>
    <n v="4527"/>
    <n v="4369"/>
    <n v="145.23306451612905"/>
    <n v="143.93"/>
    <n v="117057.85"/>
    <n v="114568.28"/>
    <n v="371"/>
    <n v="415"/>
    <n v="371"/>
    <n v="415"/>
    <n v="150"/>
    <n v="187"/>
    <n v="150"/>
    <n v="187"/>
    <m/>
    <m/>
    <n v="0"/>
    <n v="0"/>
    <n v="521"/>
    <n v="602"/>
    <n v="521"/>
    <n v="602"/>
    <n v="3.8679245283018866"/>
    <n v="3.8963855421686748"/>
    <n v="1435"/>
    <n v="1617"/>
    <n v="4.003333333333333"/>
    <n v="3.6176470588235294"/>
    <n v="600.5"/>
    <n v="676.5"/>
    <m/>
    <m/>
    <n v="0"/>
    <n v="0"/>
    <n v="3.9069097888675626"/>
    <n v="3.8098006644518274"/>
    <n v="2035.5"/>
    <n v="2293.5"/>
    <n v="99.317978436657683"/>
    <n v="103.10518072289156"/>
    <n v="36846.97"/>
    <n v="42788.649999999994"/>
    <n v="79.013133333333343"/>
    <n v="78.584652406417106"/>
    <n v="11851.970000000001"/>
    <n v="14695.329999999998"/>
    <m/>
    <m/>
    <n v="0"/>
    <n v="0"/>
    <n v="93.472053742802302"/>
    <n v="95.488338870431889"/>
    <n v="48698.94"/>
    <n v="57483.979999999996"/>
    <m/>
    <m/>
    <n v="0"/>
    <n v="0"/>
    <m/>
    <m/>
    <n v="0"/>
    <n v="0"/>
    <m/>
    <m/>
    <n v="0"/>
    <n v="0"/>
    <n v="1125"/>
    <n v="1183"/>
    <n v="1125"/>
    <n v="1183"/>
    <n v="5628.5"/>
    <n v="5804"/>
    <n v="146672.52000000002"/>
    <n v="153437.94"/>
    <n v="202"/>
    <n v="215"/>
    <n v="202"/>
    <n v="215"/>
    <n v="934"/>
    <n v="858.5"/>
    <n v="19084.27"/>
    <n v="18614.32"/>
    <n v="1327"/>
    <n v="1398"/>
    <n v="1327"/>
    <n v="1398"/>
    <n v="6562.5"/>
    <n v="6662.5"/>
    <n v="165756.79"/>
    <n v="172052.26"/>
    <n v="0"/>
    <n v="0"/>
    <n v="0"/>
    <n v="0"/>
    <s v=""/>
    <s v=""/>
    <s v=""/>
    <s v=""/>
    <n v="6562.5"/>
    <n v="6662.5"/>
    <n v="165756.79"/>
    <n v="172052.26"/>
  </r>
  <r>
    <x v="4"/>
    <s v="Valdosta State University "/>
    <m/>
    <n v="141264"/>
    <x v="1"/>
    <n v="1630"/>
    <n v="1655"/>
    <n v="38"/>
    <n v="66"/>
    <n v="1592"/>
    <n v="1589"/>
    <n v="120"/>
    <n v="1592"/>
    <n v="1589"/>
    <n v="1592"/>
    <n v="1589"/>
    <n v="17"/>
    <n v="16"/>
    <n v="17"/>
    <n v="16"/>
    <n v="6"/>
    <n v="2"/>
    <n v="6"/>
    <n v="2"/>
    <m/>
    <m/>
    <n v="0"/>
    <n v="0"/>
    <n v="23"/>
    <n v="18"/>
    <n v="23"/>
    <n v="18"/>
    <n v="4.7647058823529411"/>
    <n v="4.1875"/>
    <n v="81"/>
    <n v="67"/>
    <n v="4.833333333333333"/>
    <n v="7.5"/>
    <n v="29"/>
    <n v="15"/>
    <m/>
    <m/>
    <n v="0"/>
    <n v="0"/>
    <n v="4.7826086956521738"/>
    <n v="4.5555555555555554"/>
    <n v="110"/>
    <n v="82"/>
    <n v="142.70588235294119"/>
    <n v="139.6875"/>
    <n v="2426"/>
    <n v="2235"/>
    <n v="135.66666666666666"/>
    <n v="175"/>
    <n v="814"/>
    <n v="350"/>
    <m/>
    <m/>
    <n v="0"/>
    <n v="0"/>
    <n v="140.86956521739131"/>
    <n v="143.61111111111111"/>
    <n v="3240"/>
    <n v="2585"/>
    <n v="777"/>
    <n v="806"/>
    <n v="777"/>
    <n v="806"/>
    <n v="30"/>
    <n v="38"/>
    <n v="30"/>
    <n v="38"/>
    <m/>
    <m/>
    <n v="0"/>
    <n v="0"/>
    <n v="807"/>
    <n v="844"/>
    <n v="807"/>
    <n v="844"/>
    <n v="5.403474903474903"/>
    <n v="5.3864764267990077"/>
    <n v="4198.5"/>
    <n v="4341.5"/>
    <n v="6.6333333333333337"/>
    <n v="6.9868421052631584"/>
    <n v="199"/>
    <n v="265.5"/>
    <m/>
    <m/>
    <n v="0"/>
    <n v="0"/>
    <n v="5.4491945477075587"/>
    <n v="5.4585308056872037"/>
    <n v="4397.5"/>
    <n v="4607"/>
    <n v="143.04111969111969"/>
    <n v="142.71828784119108"/>
    <n v="111142.95"/>
    <n v="115030.94000000002"/>
    <n v="122.866"/>
    <n v="135.10447368421055"/>
    <n v="3685.98"/>
    <n v="5133.9700000000012"/>
    <m/>
    <m/>
    <n v="0"/>
    <n v="0"/>
    <n v="142.29111524163568"/>
    <n v="142.37548578199053"/>
    <n v="114828.93"/>
    <n v="120164.91"/>
    <n v="830"/>
    <n v="862"/>
    <n v="830"/>
    <n v="862"/>
    <n v="5.4307228915662646"/>
    <n v="5.4396751740139209"/>
    <n v="4507.5"/>
    <n v="4689"/>
    <n v="142.25172289156626"/>
    <n v="142.40128770301624"/>
    <n v="118068.93"/>
    <n v="122749.91"/>
    <n v="624"/>
    <n v="557"/>
    <n v="624"/>
    <n v="557"/>
    <n v="138"/>
    <n v="170"/>
    <n v="138"/>
    <n v="170"/>
    <m/>
    <m/>
    <n v="0"/>
    <n v="0"/>
    <n v="762"/>
    <n v="727"/>
    <n v="762"/>
    <n v="727"/>
    <n v="3.6939102564102564"/>
    <n v="3.7971274685816878"/>
    <n v="2305"/>
    <n v="2115"/>
    <n v="3.9239130434782608"/>
    <n v="3.9794117647058824"/>
    <n v="541.5"/>
    <n v="676.5"/>
    <m/>
    <m/>
    <n v="0"/>
    <n v="0"/>
    <n v="3.7355643044619424"/>
    <n v="3.8397524071526821"/>
    <n v="2846.5"/>
    <n v="2791.5"/>
    <n v="91.156458333333347"/>
    <n v="95.132782764811495"/>
    <n v="56881.630000000012"/>
    <n v="52988.959999999999"/>
    <n v="78.70282608695652"/>
    <n v="77.182294117647061"/>
    <n v="10860.99"/>
    <n v="13120.99"/>
    <m/>
    <m/>
    <n v="0"/>
    <n v="0"/>
    <n v="88.90107611548558"/>
    <n v="90.935281980742772"/>
    <n v="67742.62000000001"/>
    <n v="66109.95"/>
    <m/>
    <m/>
    <n v="0"/>
    <n v="0"/>
    <m/>
    <m/>
    <n v="0"/>
    <n v="0"/>
    <m/>
    <m/>
    <n v="0"/>
    <n v="0"/>
    <n v="1418"/>
    <n v="1379"/>
    <n v="1418"/>
    <n v="1379"/>
    <n v="6584.5"/>
    <n v="6523.5"/>
    <n v="170450.58000000002"/>
    <n v="170254.90000000002"/>
    <n v="174"/>
    <n v="210"/>
    <n v="174"/>
    <n v="210"/>
    <n v="769.5"/>
    <n v="957"/>
    <n v="15360.97"/>
    <n v="18604.96"/>
    <n v="1592"/>
    <n v="1589"/>
    <n v="1592"/>
    <n v="1589"/>
    <n v="7354"/>
    <n v="7480.5"/>
    <n v="185811.55000000002"/>
    <n v="188859.86000000002"/>
    <n v="0"/>
    <n v="0"/>
    <n v="0"/>
    <n v="0"/>
    <s v=""/>
    <s v=""/>
    <s v=""/>
    <s v=""/>
    <n v="7354"/>
    <n v="7480.5"/>
    <n v="185811.55"/>
    <n v="188859.86"/>
  </r>
  <r>
    <x v="4"/>
    <s v="Albany State University "/>
    <m/>
    <n v="138716"/>
    <x v="2"/>
    <n v="520"/>
    <n v="508"/>
    <n v="5"/>
    <n v="1"/>
    <n v="515"/>
    <n v="507"/>
    <n v="120"/>
    <n v="515"/>
    <n v="507"/>
    <n v="515"/>
    <n v="507"/>
    <n v="3"/>
    <n v="0"/>
    <n v="3"/>
    <n v="0"/>
    <n v="0"/>
    <n v="0"/>
    <n v="0"/>
    <n v="0"/>
    <m/>
    <m/>
    <n v="0"/>
    <n v="0"/>
    <n v="3"/>
    <n v="0"/>
    <n v="3"/>
    <n v="0"/>
    <n v="5.3333333333333339"/>
    <n v="0"/>
    <n v="16"/>
    <n v="0"/>
    <n v="0"/>
    <n v="0"/>
    <n v="0"/>
    <n v="0"/>
    <m/>
    <m/>
    <n v="0"/>
    <n v="0"/>
    <n v="5.333333333333333"/>
    <n v="0"/>
    <n v="16"/>
    <n v="0"/>
    <n v="110.55333333333334"/>
    <n v="0"/>
    <n v="331.66"/>
    <n v="0"/>
    <n v="0"/>
    <n v="0"/>
    <n v="0"/>
    <n v="0"/>
    <m/>
    <m/>
    <n v="0"/>
    <n v="0"/>
    <n v="110.55333333333334"/>
    <n v="0"/>
    <n v="331.66"/>
    <n v="0"/>
    <n v="303"/>
    <n v="284"/>
    <n v="303"/>
    <n v="284"/>
    <n v="13"/>
    <n v="16"/>
    <n v="13"/>
    <n v="16"/>
    <m/>
    <m/>
    <n v="0"/>
    <n v="0"/>
    <n v="316"/>
    <n v="300"/>
    <n v="316"/>
    <n v="300"/>
    <n v="5.4125412541254132"/>
    <n v="5.526408450704225"/>
    <n v="1640.0000000000002"/>
    <n v="1569.5"/>
    <n v="6.5384615384615383"/>
    <n v="6.1875"/>
    <n v="85"/>
    <n v="99"/>
    <m/>
    <m/>
    <n v="0"/>
    <n v="0"/>
    <n v="5.458860759493672"/>
    <n v="5.5616666666666665"/>
    <n v="1725.0000000000005"/>
    <n v="1668.5"/>
    <n v="146.34300330033005"/>
    <n v="150.5655985915493"/>
    <n v="44341.930000000008"/>
    <n v="42760.630000000005"/>
    <n v="135.02538461538461"/>
    <n v="119.499375"/>
    <n v="1755.33"/>
    <n v="1911.99"/>
    <m/>
    <m/>
    <n v="0"/>
    <n v="0"/>
    <n v="145.87740506329118"/>
    <n v="148.90873333333334"/>
    <n v="46097.260000000009"/>
    <n v="44672.62"/>
    <n v="319"/>
    <n v="300"/>
    <n v="319"/>
    <n v="300"/>
    <n v="5.4576802507837003"/>
    <n v="5.5616666666666665"/>
    <n v="1741.0000000000005"/>
    <n v="1668.5"/>
    <n v="145.54520376175552"/>
    <n v="148.90873333333334"/>
    <n v="46428.920000000013"/>
    <n v="44672.62"/>
    <n v="132"/>
    <n v="144"/>
    <n v="132"/>
    <n v="144"/>
    <n v="64"/>
    <n v="62"/>
    <n v="64"/>
    <n v="62"/>
    <m/>
    <m/>
    <n v="0"/>
    <n v="0"/>
    <n v="196"/>
    <n v="206"/>
    <n v="196"/>
    <n v="206"/>
    <n v="4.0113636363636367"/>
    <n v="3.9375"/>
    <n v="529.5"/>
    <n v="567"/>
    <n v="3.703125"/>
    <n v="4.193548387096774"/>
    <n v="237"/>
    <n v="260"/>
    <m/>
    <m/>
    <n v="0"/>
    <n v="0"/>
    <n v="3.9107142857142856"/>
    <n v="4.0145631067961167"/>
    <n v="766.5"/>
    <n v="827"/>
    <n v="100.4619696969697"/>
    <n v="99.372638888888886"/>
    <n v="13260.980000000001"/>
    <n v="14309.66"/>
    <n v="73.119687499999998"/>
    <n v="72.58564516129033"/>
    <n v="4679.66"/>
    <n v="4500.3100000000004"/>
    <m/>
    <m/>
    <n v="0"/>
    <n v="0"/>
    <n v="91.53387755102041"/>
    <n v="91.310533980582534"/>
    <n v="17940.64"/>
    <n v="18809.97"/>
    <m/>
    <n v="1"/>
    <n v="0"/>
    <n v="1"/>
    <m/>
    <n v="3.5"/>
    <n v="0"/>
    <n v="3.5"/>
    <m/>
    <n v="116"/>
    <n v="0"/>
    <n v="116"/>
    <n v="438"/>
    <n v="428"/>
    <n v="438"/>
    <n v="428"/>
    <n v="2185.5"/>
    <n v="2136.5"/>
    <n v="57934.570000000014"/>
    <n v="57070.290000000008"/>
    <n v="77"/>
    <n v="78"/>
    <n v="77"/>
    <n v="78"/>
    <n v="322"/>
    <n v="359"/>
    <n v="6434.99"/>
    <n v="6412.3"/>
    <n v="515"/>
    <n v="506"/>
    <n v="515"/>
    <n v="506"/>
    <n v="2507.5"/>
    <n v="2495.5"/>
    <n v="64369.560000000012"/>
    <n v="63482.590000000011"/>
    <n v="0"/>
    <n v="0"/>
    <n v="0"/>
    <n v="0"/>
    <s v=""/>
    <s v=""/>
    <s v=""/>
    <s v=""/>
    <n v="2507.5000000000005"/>
    <n v="2499"/>
    <n v="64369.560000000012"/>
    <n v="63598.590000000004"/>
  </r>
  <r>
    <x v="4"/>
    <s v="Armstrong Atlantic State University"/>
    <m/>
    <n v="138789"/>
    <x v="2"/>
    <n v="898"/>
    <n v="868"/>
    <n v="6"/>
    <n v="7"/>
    <n v="892"/>
    <n v="861"/>
    <n v="120"/>
    <n v="892"/>
    <n v="861"/>
    <n v="892"/>
    <n v="861"/>
    <n v="24"/>
    <n v="11"/>
    <n v="24"/>
    <n v="11"/>
    <n v="7"/>
    <n v="6"/>
    <n v="7"/>
    <n v="6"/>
    <m/>
    <m/>
    <n v="0"/>
    <n v="0"/>
    <n v="31"/>
    <n v="17"/>
    <n v="31"/>
    <n v="17"/>
    <n v="5.3541666666666661"/>
    <n v="6.3181818181818192"/>
    <n v="128.5"/>
    <n v="69.500000000000014"/>
    <n v="4.8571428571428577"/>
    <n v="5"/>
    <n v="34"/>
    <n v="30"/>
    <m/>
    <m/>
    <n v="0"/>
    <n v="0"/>
    <n v="5.241935483870968"/>
    <n v="5.8529411764705888"/>
    <n v="162.5"/>
    <n v="99.500000000000014"/>
    <n v="143.29124999999999"/>
    <n v="158.63636363636365"/>
    <n v="3438.99"/>
    <n v="1745.0000000000002"/>
    <n v="112.14142857142858"/>
    <n v="115.5"/>
    <n v="784.99"/>
    <n v="693"/>
    <m/>
    <m/>
    <n v="0"/>
    <n v="0"/>
    <n v="136.2574193548387"/>
    <n v="143.41176470588235"/>
    <n v="4223.9799999999996"/>
    <n v="2438"/>
    <n v="281"/>
    <n v="278"/>
    <n v="281"/>
    <n v="278"/>
    <n v="66"/>
    <n v="58"/>
    <n v="66"/>
    <n v="58"/>
    <m/>
    <m/>
    <n v="0"/>
    <n v="0"/>
    <n v="347"/>
    <n v="336"/>
    <n v="347"/>
    <n v="336"/>
    <n v="5.7811387900355875"/>
    <n v="5.6258992805755392"/>
    <n v="1624.5"/>
    <n v="1564"/>
    <n v="5.9166666666666661"/>
    <n v="6.4396551724137936"/>
    <n v="390.49999999999994"/>
    <n v="373.5"/>
    <m/>
    <m/>
    <n v="0"/>
    <n v="0"/>
    <n v="5.8069164265129682"/>
    <n v="5.7663690476190474"/>
    <n v="2015"/>
    <n v="1937.5"/>
    <n v="140.50380782918151"/>
    <n v="138.05737410071944"/>
    <n v="39481.570000000007"/>
    <n v="38379.950000000004"/>
    <n v="129.08515151515152"/>
    <n v="125.56810344827588"/>
    <n v="8519.6200000000008"/>
    <n v="7282.9500000000007"/>
    <m/>
    <m/>
    <n v="0"/>
    <n v="0"/>
    <n v="138.33195965417869"/>
    <n v="135.90148809523811"/>
    <n v="48001.19"/>
    <n v="45662.9"/>
    <n v="378"/>
    <n v="353"/>
    <n v="378"/>
    <n v="353"/>
    <n v="5.7605820105820102"/>
    <n v="5.7705382436260626"/>
    <n v="2177.5"/>
    <n v="2037"/>
    <n v="138.16182539682538"/>
    <n v="136.26317280453259"/>
    <n v="52225.169999999991"/>
    <n v="48100.9"/>
    <n v="279"/>
    <n v="292"/>
    <n v="279"/>
    <n v="292"/>
    <n v="230"/>
    <n v="213"/>
    <n v="230"/>
    <n v="213"/>
    <m/>
    <m/>
    <n v="0"/>
    <n v="0"/>
    <n v="509"/>
    <n v="505"/>
    <n v="509"/>
    <n v="505"/>
    <n v="3.8781362007168458"/>
    <n v="3.8013698630136985"/>
    <n v="1082"/>
    <n v="1110"/>
    <n v="4.3630434782608694"/>
    <n v="4.274647887323944"/>
    <n v="1003.5"/>
    <n v="910.50000000000011"/>
    <m/>
    <m/>
    <n v="0"/>
    <n v="0"/>
    <n v="4.0972495088408643"/>
    <n v="4.0009900990099005"/>
    <n v="2085.5"/>
    <n v="2020.4999999999998"/>
    <n v="95.480215053763445"/>
    <n v="95.928013698630139"/>
    <n v="26638.98"/>
    <n v="28010.98"/>
    <n v="87.65491304347826"/>
    <n v="84.494366197183098"/>
    <n v="20160.63"/>
    <n v="17997.3"/>
    <m/>
    <m/>
    <n v="0"/>
    <n v="0"/>
    <n v="91.944223968565822"/>
    <n v="91.105504950495046"/>
    <n v="46799.61"/>
    <n v="46008.28"/>
    <n v="5"/>
    <n v="3"/>
    <n v="5"/>
    <n v="3"/>
    <n v="2"/>
    <n v="2.17"/>
    <n v="10"/>
    <n v="6.51"/>
    <n v="57"/>
    <n v="69.67"/>
    <n v="285"/>
    <n v="209.01"/>
    <n v="584"/>
    <n v="581"/>
    <n v="584"/>
    <n v="581"/>
    <n v="2835"/>
    <n v="2743.5"/>
    <n v="69559.540000000008"/>
    <n v="68135.930000000008"/>
    <n v="303"/>
    <n v="277"/>
    <n v="303"/>
    <n v="277"/>
    <n v="1428"/>
    <n v="1314"/>
    <n v="29465.24"/>
    <n v="25973.25"/>
    <n v="887"/>
    <n v="858"/>
    <n v="887"/>
    <n v="858"/>
    <n v="4263"/>
    <n v="4057.5"/>
    <n v="99024.780000000013"/>
    <n v="94109.180000000008"/>
    <n v="0"/>
    <n v="0"/>
    <n v="0"/>
    <n v="0"/>
    <s v=""/>
    <s v=""/>
    <s v=""/>
    <s v=""/>
    <n v="4273"/>
    <n v="4064.01"/>
    <n v="99309.78"/>
    <n v="94318.189999999988"/>
  </r>
  <r>
    <x v="4"/>
    <s v="Columbus State University"/>
    <m/>
    <n v="139366"/>
    <x v="2"/>
    <n v="850"/>
    <n v="881"/>
    <n v="5"/>
    <n v="6"/>
    <n v="845"/>
    <n v="875"/>
    <n v="120"/>
    <n v="845"/>
    <n v="875"/>
    <n v="845"/>
    <n v="875"/>
    <n v="9"/>
    <n v="7"/>
    <n v="9"/>
    <n v="7"/>
    <n v="2"/>
    <n v="5"/>
    <n v="2"/>
    <n v="5"/>
    <m/>
    <m/>
    <n v="0"/>
    <n v="0"/>
    <n v="11"/>
    <n v="12"/>
    <n v="11"/>
    <n v="12"/>
    <n v="6.3333333333333339"/>
    <n v="4.7142857142857144"/>
    <n v="57.000000000000007"/>
    <n v="33"/>
    <n v="4.5"/>
    <n v="4.8"/>
    <n v="9"/>
    <n v="24"/>
    <m/>
    <m/>
    <n v="0"/>
    <n v="0"/>
    <n v="6"/>
    <n v="4.75"/>
    <n v="66"/>
    <n v="57"/>
    <n v="137.14777777777778"/>
    <n v="134"/>
    <n v="1234.33"/>
    <n v="938"/>
    <n v="149.5"/>
    <n v="142.4"/>
    <n v="299"/>
    <n v="712"/>
    <m/>
    <m/>
    <n v="0"/>
    <n v="0"/>
    <n v="139.39363636363635"/>
    <n v="137.5"/>
    <n v="1533.33"/>
    <n v="1650"/>
    <n v="417"/>
    <n v="459"/>
    <n v="417"/>
    <n v="459"/>
    <n v="62"/>
    <n v="47"/>
    <n v="62"/>
    <n v="47"/>
    <m/>
    <m/>
    <n v="0"/>
    <n v="0"/>
    <n v="479"/>
    <n v="506"/>
    <n v="479"/>
    <n v="506"/>
    <n v="5.8549160671462834"/>
    <n v="5.7777777777777786"/>
    <n v="2441.5"/>
    <n v="2652.0000000000005"/>
    <n v="6.758064516129032"/>
    <n v="7.2553191489361701"/>
    <n v="419"/>
    <n v="341"/>
    <m/>
    <m/>
    <n v="0"/>
    <n v="0"/>
    <n v="5.9718162839248432"/>
    <n v="5.9150197628458505"/>
    <n v="2860.5"/>
    <n v="2993.0000000000005"/>
    <n v="146.11254196642685"/>
    <n v="145.66067538126362"/>
    <n v="60928.929999999993"/>
    <n v="66858.25"/>
    <n v="152.37564516129032"/>
    <n v="148.66617021276596"/>
    <n v="9447.2900000000009"/>
    <n v="6987.31"/>
    <m/>
    <m/>
    <n v="0"/>
    <n v="0"/>
    <n v="146.92321503131524"/>
    <n v="145.93984189723321"/>
    <n v="70376.22"/>
    <n v="73845.56"/>
    <n v="490"/>
    <n v="518"/>
    <n v="490"/>
    <n v="518"/>
    <n v="5.972448979591837"/>
    <n v="5.8880308880308885"/>
    <n v="2926.5"/>
    <n v="3050.0000000000005"/>
    <n v="146.75418367346938"/>
    <n v="145.74432432432431"/>
    <n v="71909.55"/>
    <n v="75495.56"/>
    <n v="256"/>
    <n v="240"/>
    <n v="256"/>
    <n v="240"/>
    <n v="99"/>
    <n v="117"/>
    <n v="99"/>
    <n v="117"/>
    <m/>
    <m/>
    <n v="0"/>
    <n v="0"/>
    <n v="355"/>
    <n v="357"/>
    <n v="355"/>
    <n v="357"/>
    <n v="4.1484375"/>
    <n v="4.166666666666667"/>
    <n v="1062"/>
    <n v="1000.0000000000001"/>
    <n v="4.8282828282828287"/>
    <n v="4.7179487179487181"/>
    <n v="478.00000000000006"/>
    <n v="552"/>
    <m/>
    <m/>
    <n v="0"/>
    <n v="0"/>
    <n v="4.3380281690140849"/>
    <n v="4.3473389355742293"/>
    <n v="1540.0000000000002"/>
    <n v="1551.9999999999998"/>
    <n v="105.80328125"/>
    <n v="103.88191666666668"/>
    <n v="27085.64"/>
    <n v="24931.660000000003"/>
    <n v="95.75060606060606"/>
    <n v="94.247692307692304"/>
    <n v="9479.31"/>
    <n v="11026.98"/>
    <m/>
    <m/>
    <n v="0"/>
    <n v="0"/>
    <n v="102.99985915492957"/>
    <n v="100.72448179271709"/>
    <n v="36564.949999999997"/>
    <n v="35958.639999999999"/>
    <m/>
    <m/>
    <n v="0"/>
    <n v="0"/>
    <m/>
    <m/>
    <n v="0"/>
    <n v="0"/>
    <m/>
    <m/>
    <n v="0"/>
    <n v="0"/>
    <n v="682"/>
    <n v="706"/>
    <n v="682"/>
    <n v="706"/>
    <n v="3560.5"/>
    <n v="3685.0000000000005"/>
    <n v="89248.9"/>
    <n v="92727.91"/>
    <n v="163"/>
    <n v="169"/>
    <n v="163"/>
    <n v="169"/>
    <n v="906"/>
    <n v="917"/>
    <n v="19225.599999999999"/>
    <n v="18726.29"/>
    <n v="845"/>
    <n v="875"/>
    <n v="845"/>
    <n v="875"/>
    <n v="4466.5"/>
    <n v="4602"/>
    <n v="108474.5"/>
    <n v="111454.20000000001"/>
    <n v="0"/>
    <n v="0"/>
    <n v="0"/>
    <n v="0"/>
    <s v=""/>
    <s v=""/>
    <s v=""/>
    <s v=""/>
    <n v="4466.5"/>
    <n v="4602"/>
    <n v="108474.5"/>
    <n v="111454.2"/>
  </r>
  <r>
    <x v="4"/>
    <s v="Georgia College and State University"/>
    <m/>
    <n v="139861"/>
    <x v="2"/>
    <n v="979"/>
    <n v="999"/>
    <n v="1"/>
    <n v="6"/>
    <n v="978"/>
    <n v="993"/>
    <n v="120"/>
    <n v="978"/>
    <n v="993"/>
    <n v="978"/>
    <n v="993"/>
    <n v="10"/>
    <n v="7"/>
    <n v="10"/>
    <n v="7"/>
    <n v="3"/>
    <n v="2"/>
    <n v="3"/>
    <n v="2"/>
    <m/>
    <m/>
    <n v="0"/>
    <n v="0"/>
    <n v="13"/>
    <n v="9"/>
    <n v="13"/>
    <n v="9"/>
    <n v="6.15"/>
    <n v="3.8571428571428572"/>
    <n v="61.5"/>
    <n v="27"/>
    <n v="5"/>
    <n v="3"/>
    <n v="15"/>
    <n v="6"/>
    <m/>
    <m/>
    <n v="0"/>
    <n v="0"/>
    <n v="5.884615384615385"/>
    <n v="3.6666666666666665"/>
    <n v="76.5"/>
    <n v="33"/>
    <n v="142.29900000000001"/>
    <n v="110.57142857142857"/>
    <n v="1422.99"/>
    <n v="774"/>
    <n v="107.66666666666666"/>
    <n v="83.5"/>
    <n v="323"/>
    <n v="167"/>
    <m/>
    <m/>
    <n v="0"/>
    <n v="0"/>
    <n v="134.30692307692308"/>
    <n v="104.55555555555556"/>
    <n v="1745.99"/>
    <n v="941"/>
    <n v="575"/>
    <n v="571"/>
    <n v="575"/>
    <n v="571"/>
    <n v="10"/>
    <n v="20"/>
    <n v="10"/>
    <n v="20"/>
    <m/>
    <m/>
    <n v="0"/>
    <n v="0"/>
    <n v="585"/>
    <n v="591"/>
    <n v="585"/>
    <n v="591"/>
    <n v="5.0565217391304351"/>
    <n v="4.8528896672504382"/>
    <n v="2907.5"/>
    <n v="2771.0000000000005"/>
    <n v="8.25"/>
    <n v="5.25"/>
    <n v="82.5"/>
    <n v="105"/>
    <m/>
    <m/>
    <n v="0"/>
    <n v="0"/>
    <n v="5.1111111111111107"/>
    <n v="4.8663282571912019"/>
    <n v="2989.9999999999995"/>
    <n v="2876.0000000000005"/>
    <n v="135.19008695652172"/>
    <n v="133.10038528896672"/>
    <n v="77734.299999999988"/>
    <n v="76000.319999999992"/>
    <n v="145.83200000000002"/>
    <n v="140.05000000000001"/>
    <n v="1458.3200000000002"/>
    <n v="2801"/>
    <m/>
    <m/>
    <n v="0"/>
    <n v="0"/>
    <n v="135.37199999999999"/>
    <n v="133.33556683587139"/>
    <n v="79192.62"/>
    <n v="78801.319999999992"/>
    <n v="598"/>
    <n v="600"/>
    <n v="598"/>
    <n v="600"/>
    <n v="5.1279264214046814"/>
    <n v="4.8483333333333345"/>
    <n v="3066.4999999999995"/>
    <n v="2909.0000000000009"/>
    <n v="135.34884615384615"/>
    <n v="132.90386666666666"/>
    <n v="80938.61"/>
    <n v="79742.319999999992"/>
    <n v="319"/>
    <n v="325"/>
    <n v="319"/>
    <n v="325"/>
    <n v="60"/>
    <n v="67"/>
    <n v="60"/>
    <n v="67"/>
    <m/>
    <m/>
    <n v="0"/>
    <n v="0"/>
    <n v="379"/>
    <n v="392"/>
    <n v="379"/>
    <n v="392"/>
    <n v="3.7899686520376172"/>
    <n v="3.7061538461538466"/>
    <n v="1209"/>
    <n v="1204.5000000000002"/>
    <n v="4.2833333333333332"/>
    <n v="3.5895522388059704"/>
    <n v="257"/>
    <n v="240.50000000000003"/>
    <m/>
    <m/>
    <n v="0"/>
    <n v="0"/>
    <n v="3.8680738786279685"/>
    <n v="3.6862244897959191"/>
    <n v="1466"/>
    <n v="1445.0000000000002"/>
    <n v="90.362570532915356"/>
    <n v="95.04098461538463"/>
    <n v="28825.66"/>
    <n v="30888.320000000003"/>
    <n v="77.955333333333343"/>
    <n v="70.80074626865671"/>
    <n v="4677.3200000000006"/>
    <n v="4743.6499999999996"/>
    <m/>
    <m/>
    <n v="0"/>
    <n v="0"/>
    <n v="88.398364116094996"/>
    <n v="90.897882653061231"/>
    <n v="33502.980000000003"/>
    <n v="35631.97"/>
    <n v="1"/>
    <n v="1"/>
    <n v="1"/>
    <n v="1"/>
    <n v="2"/>
    <n v="2.17"/>
    <n v="2"/>
    <n v="2.17"/>
    <n v="42"/>
    <n v="48"/>
    <n v="42"/>
    <n v="48"/>
    <n v="904"/>
    <n v="903"/>
    <n v="904"/>
    <n v="903"/>
    <n v="4178"/>
    <n v="4002.5000000000009"/>
    <n v="107982.95"/>
    <n v="107662.64"/>
    <n v="73"/>
    <n v="89"/>
    <n v="73"/>
    <n v="89"/>
    <n v="354.5"/>
    <n v="351.5"/>
    <n v="6458.6400000000012"/>
    <n v="7711.65"/>
    <n v="977"/>
    <n v="992"/>
    <n v="977"/>
    <n v="992"/>
    <n v="4532.5"/>
    <n v="4354.0000000000009"/>
    <n v="114441.59"/>
    <n v="115374.29"/>
    <n v="0"/>
    <n v="0"/>
    <n v="0"/>
    <n v="0"/>
    <s v=""/>
    <s v=""/>
    <s v=""/>
    <s v=""/>
    <n v="4534.5"/>
    <n v="4356.170000000001"/>
    <n v="114483.59"/>
    <n v="115422.29"/>
  </r>
  <r>
    <x v="4"/>
    <s v="Kennesaw State University"/>
    <m/>
    <n v="140164"/>
    <x v="2"/>
    <n v="3019"/>
    <n v="3133"/>
    <n v="8"/>
    <n v="20"/>
    <n v="3011"/>
    <n v="3113"/>
    <n v="120"/>
    <n v="3011"/>
    <n v="3113"/>
    <n v="3011"/>
    <n v="3113"/>
    <n v="25"/>
    <n v="39"/>
    <n v="25"/>
    <n v="39"/>
    <n v="4"/>
    <n v="7"/>
    <n v="4"/>
    <n v="7"/>
    <m/>
    <m/>
    <n v="0"/>
    <n v="0"/>
    <n v="29"/>
    <n v="46"/>
    <n v="29"/>
    <n v="46"/>
    <n v="5.32"/>
    <n v="4.9615384615384617"/>
    <n v="133"/>
    <n v="193.5"/>
    <n v="4.25"/>
    <n v="5.7142857142857144"/>
    <n v="17"/>
    <n v="40"/>
    <m/>
    <m/>
    <n v="0"/>
    <n v="0"/>
    <n v="5.1724137931034484"/>
    <n v="5.0760869565217392"/>
    <n v="150"/>
    <n v="233.5"/>
    <n v="143.21280000000002"/>
    <n v="132.99128205128204"/>
    <n v="3580.3200000000006"/>
    <n v="5186.66"/>
    <n v="84.5"/>
    <n v="140.38"/>
    <n v="338"/>
    <n v="982.66"/>
    <m/>
    <m/>
    <n v="0"/>
    <n v="0"/>
    <n v="135.11448275862071"/>
    <n v="134.11565217391305"/>
    <n v="3918.3200000000006"/>
    <n v="6169.3200000000006"/>
    <n v="981"/>
    <n v="1091"/>
    <n v="981"/>
    <n v="1091"/>
    <n v="172"/>
    <n v="160"/>
    <n v="172"/>
    <n v="160"/>
    <m/>
    <m/>
    <n v="0"/>
    <n v="0"/>
    <n v="1153"/>
    <n v="1251"/>
    <n v="1153"/>
    <n v="1251"/>
    <n v="5.899592252803262"/>
    <n v="5.7011915673693867"/>
    <n v="5787.5"/>
    <n v="6220.0000000000009"/>
    <n v="6.9970930232558137"/>
    <n v="7.0406250000000004"/>
    <n v="1203.5"/>
    <n v="1126.5"/>
    <m/>
    <m/>
    <n v="0"/>
    <n v="0"/>
    <n v="6.0633130962705986"/>
    <n v="5.8725019984012796"/>
    <n v="6991"/>
    <n v="7346.5000000000009"/>
    <n v="143.44739041794088"/>
    <n v="141.96597616865262"/>
    <n v="140721.89000000001"/>
    <n v="154884.88"/>
    <n v="135.97616279069769"/>
    <n v="139.986875"/>
    <n v="23387.9"/>
    <n v="22397.9"/>
    <m/>
    <m/>
    <n v="0"/>
    <n v="0"/>
    <n v="142.33286209887251"/>
    <n v="141.71285371702638"/>
    <n v="164109.79"/>
    <n v="177282.78"/>
    <n v="1182"/>
    <n v="1297"/>
    <n v="1182"/>
    <n v="1297"/>
    <n v="6.0414551607445013"/>
    <n v="5.8442559753276804"/>
    <n v="7141.0000000000009"/>
    <n v="7580.0000000000018"/>
    <n v="142.15576142131982"/>
    <n v="141.44340786430223"/>
    <n v="168028.11000000004"/>
    <n v="183452.1"/>
    <n v="1209"/>
    <n v="1215"/>
    <n v="1209"/>
    <n v="1215"/>
    <n v="620"/>
    <n v="601"/>
    <n v="620"/>
    <n v="601"/>
    <m/>
    <m/>
    <n v="0"/>
    <n v="0"/>
    <n v="1829"/>
    <n v="1816"/>
    <n v="1829"/>
    <n v="1816"/>
    <n v="4.0223325062034743"/>
    <n v="4.086831275720165"/>
    <n v="4863"/>
    <n v="4965.5000000000009"/>
    <n v="4.645161290322581"/>
    <n v="4.712146422628952"/>
    <n v="2880"/>
    <n v="2832"/>
    <m/>
    <m/>
    <n v="0"/>
    <n v="0"/>
    <n v="4.2334609075997811"/>
    <n v="4.2937775330396484"/>
    <n v="7743"/>
    <n v="7797.5000000000018"/>
    <n v="97.653060380479729"/>
    <n v="99.420814814814818"/>
    <n v="118062.54999999999"/>
    <n v="120796.29000000001"/>
    <n v="92.937451612903232"/>
    <n v="93.652595673876874"/>
    <n v="57621.22"/>
    <n v="56285.21"/>
    <m/>
    <m/>
    <n v="0"/>
    <n v="0"/>
    <n v="96.05454893384362"/>
    <n v="97.511839207048453"/>
    <n v="175683.77"/>
    <n v="177081.5"/>
    <m/>
    <m/>
    <n v="0"/>
    <n v="0"/>
    <m/>
    <m/>
    <n v="0"/>
    <n v="0"/>
    <m/>
    <m/>
    <n v="0"/>
    <n v="0"/>
    <n v="2215"/>
    <n v="2345"/>
    <n v="2215"/>
    <n v="2345"/>
    <n v="10783.5"/>
    <n v="11379.000000000002"/>
    <n v="262364.76"/>
    <n v="280867.83"/>
    <n v="796"/>
    <n v="768"/>
    <n v="796"/>
    <n v="768"/>
    <n v="4100.5"/>
    <n v="3998.5"/>
    <n v="81347.12"/>
    <n v="79665.77"/>
    <n v="3011"/>
    <n v="3113"/>
    <n v="3011"/>
    <n v="3113"/>
    <n v="14884"/>
    <n v="15377.500000000002"/>
    <n v="343711.88"/>
    <n v="360533.60000000003"/>
    <n v="0"/>
    <n v="0"/>
    <n v="0"/>
    <n v="0"/>
    <s v=""/>
    <s v=""/>
    <s v=""/>
    <s v=""/>
    <n v="14884"/>
    <n v="15377.500000000004"/>
    <n v="343711.88"/>
    <n v="360533.6"/>
  </r>
  <r>
    <x v="4"/>
    <s v="Augusta State University"/>
    <s v="Met the criteria for Four-Year 4 in 2010-11."/>
    <n v="138983"/>
    <x v="3"/>
    <n v="608"/>
    <n v="633"/>
    <n v="2"/>
    <n v="7"/>
    <n v="606"/>
    <n v="626"/>
    <n v="120"/>
    <n v="606"/>
    <n v="626"/>
    <n v="606"/>
    <n v="626"/>
    <n v="5"/>
    <n v="11"/>
    <n v="5"/>
    <n v="11"/>
    <n v="1"/>
    <n v="1"/>
    <n v="1"/>
    <n v="1"/>
    <m/>
    <m/>
    <n v="0"/>
    <n v="0"/>
    <n v="6"/>
    <n v="12"/>
    <n v="6"/>
    <n v="12"/>
    <n v="4.8"/>
    <n v="5.1818181818181817"/>
    <n v="24"/>
    <n v="57"/>
    <n v="10"/>
    <n v="8"/>
    <n v="10"/>
    <n v="8"/>
    <m/>
    <m/>
    <n v="0"/>
    <n v="0"/>
    <n v="5.666666666666667"/>
    <n v="5.416666666666667"/>
    <n v="34"/>
    <n v="65"/>
    <n v="137"/>
    <n v="142.27272727272728"/>
    <n v="685"/>
    <n v="1565"/>
    <n v="148"/>
    <n v="177"/>
    <n v="148"/>
    <n v="177"/>
    <m/>
    <m/>
    <n v="0"/>
    <n v="0"/>
    <n v="138.83333333333334"/>
    <n v="145.16666666666666"/>
    <n v="833"/>
    <n v="1742"/>
    <n v="275"/>
    <n v="285"/>
    <n v="275"/>
    <n v="285"/>
    <n v="36"/>
    <n v="40"/>
    <n v="36"/>
    <n v="40"/>
    <m/>
    <m/>
    <n v="0"/>
    <n v="0"/>
    <n v="311"/>
    <n v="325"/>
    <n v="311"/>
    <n v="325"/>
    <n v="6.2527272727272729"/>
    <n v="6.2280701754385959"/>
    <n v="1719.5"/>
    <n v="1774.9999999999998"/>
    <n v="7.375"/>
    <n v="7.2374999999999998"/>
    <n v="265.5"/>
    <n v="289.5"/>
    <m/>
    <m/>
    <n v="0"/>
    <n v="0"/>
    <n v="6.382636655948553"/>
    <n v="6.3523076923076927"/>
    <n v="1985"/>
    <n v="2064.5"/>
    <n v="149.36450909090908"/>
    <n v="149.83610526315789"/>
    <n v="41075.24"/>
    <n v="42703.29"/>
    <n v="147.23027777777779"/>
    <n v="147.09100000000001"/>
    <n v="5300.29"/>
    <n v="5883.64"/>
    <m/>
    <m/>
    <n v="0"/>
    <n v="0"/>
    <n v="149.11745980707394"/>
    <n v="149.49824615384617"/>
    <n v="46375.53"/>
    <n v="48586.930000000008"/>
    <n v="317"/>
    <n v="337"/>
    <n v="317"/>
    <n v="337"/>
    <n v="6.3690851735015777"/>
    <n v="6.318991097922849"/>
    <n v="2019.0000000000002"/>
    <n v="2129.5"/>
    <n v="148.92280757097791"/>
    <n v="149.34400593471813"/>
    <n v="47208.53"/>
    <n v="50328.930000000008"/>
    <n v="203"/>
    <n v="203"/>
    <n v="203"/>
    <n v="203"/>
    <n v="86"/>
    <n v="86"/>
    <n v="86"/>
    <n v="86"/>
    <m/>
    <m/>
    <n v="0"/>
    <n v="0"/>
    <n v="289"/>
    <n v="289"/>
    <n v="289"/>
    <n v="289"/>
    <n v="4.4802955665024635"/>
    <n v="4.3571428571428577"/>
    <n v="909.50000000000011"/>
    <n v="884.50000000000011"/>
    <n v="5.279069767441861"/>
    <n v="4.9593023255813957"/>
    <n v="454.00000000000006"/>
    <n v="426.50000000000006"/>
    <m/>
    <m/>
    <n v="0"/>
    <n v="0"/>
    <n v="4.717993079584776"/>
    <n v="4.5363321799307963"/>
    <n v="1363.5000000000002"/>
    <n v="1311.0000000000002"/>
    <n v="107.43990147783252"/>
    <n v="106.64364532019705"/>
    <n v="21810.300000000003"/>
    <n v="21648.66"/>
    <n v="108.41848837209302"/>
    <n v="98.786744186046505"/>
    <n v="9323.99"/>
    <n v="8495.66"/>
    <m/>
    <m/>
    <n v="0"/>
    <n v="0"/>
    <n v="107.73110726643598"/>
    <n v="104.30560553633218"/>
    <n v="31134.29"/>
    <n v="30144.32"/>
    <m/>
    <m/>
    <n v="0"/>
    <n v="0"/>
    <m/>
    <m/>
    <n v="0"/>
    <n v="0"/>
    <m/>
    <m/>
    <n v="0"/>
    <n v="0"/>
    <n v="483"/>
    <n v="499"/>
    <n v="483"/>
    <n v="499"/>
    <n v="2653"/>
    <n v="2716.5"/>
    <n v="63570.54"/>
    <n v="65916.95"/>
    <n v="123"/>
    <n v="127"/>
    <n v="123"/>
    <n v="127"/>
    <n v="729.5"/>
    <n v="724"/>
    <n v="14772.279999999999"/>
    <n v="14556.3"/>
    <n v="606"/>
    <n v="626"/>
    <n v="606"/>
    <n v="626"/>
    <n v="3382.5"/>
    <n v="3440.5"/>
    <n v="78342.820000000007"/>
    <n v="80473.25"/>
    <n v="0"/>
    <n v="0"/>
    <n v="0"/>
    <n v="0"/>
    <s v=""/>
    <s v=""/>
    <s v=""/>
    <s v=""/>
    <n v="3382.5000000000005"/>
    <n v="3440.5"/>
    <n v="78342.820000000007"/>
    <n v="80473.25"/>
  </r>
  <r>
    <x v="4"/>
    <s v="Fort Valley State University"/>
    <m/>
    <n v="139719"/>
    <x v="3"/>
    <n v="242"/>
    <n v="241"/>
    <n v="1"/>
    <n v="2"/>
    <n v="241"/>
    <n v="239"/>
    <n v="120"/>
    <n v="241"/>
    <n v="239"/>
    <n v="241"/>
    <n v="239"/>
    <n v="5"/>
    <n v="1"/>
    <n v="5"/>
    <n v="1"/>
    <n v="0"/>
    <n v="0"/>
    <n v="0"/>
    <n v="0"/>
    <m/>
    <m/>
    <n v="0"/>
    <n v="0"/>
    <n v="5"/>
    <n v="1"/>
    <n v="5"/>
    <n v="1"/>
    <n v="5"/>
    <n v="4"/>
    <n v="25"/>
    <n v="4"/>
    <n v="0"/>
    <n v="0"/>
    <n v="0"/>
    <n v="0"/>
    <m/>
    <m/>
    <n v="0"/>
    <n v="0"/>
    <n v="5"/>
    <n v="4"/>
    <n v="25"/>
    <n v="4"/>
    <n v="147.6"/>
    <n v="144"/>
    <n v="738"/>
    <n v="144"/>
    <n v="0"/>
    <n v="0"/>
    <n v="0"/>
    <n v="0"/>
    <m/>
    <m/>
    <n v="0"/>
    <n v="0"/>
    <n v="147.6"/>
    <n v="144"/>
    <n v="738"/>
    <n v="144"/>
    <n v="159"/>
    <n v="170"/>
    <n v="159"/>
    <n v="170"/>
    <n v="13"/>
    <n v="6"/>
    <n v="13"/>
    <n v="6"/>
    <m/>
    <m/>
    <n v="0"/>
    <n v="0"/>
    <n v="172"/>
    <n v="176"/>
    <n v="172"/>
    <n v="176"/>
    <n v="5.5220125786163523"/>
    <n v="5.5117647058823529"/>
    <n v="878"/>
    <n v="937"/>
    <n v="7.5384615384615383"/>
    <n v="8.1666666666666661"/>
    <n v="98"/>
    <n v="49"/>
    <m/>
    <m/>
    <n v="0"/>
    <n v="0"/>
    <n v="5.6744186046511631"/>
    <n v="5.6022727272727275"/>
    <n v="976"/>
    <n v="986"/>
    <n v="148.88874213836479"/>
    <n v="155.04500000000002"/>
    <n v="23673.31"/>
    <n v="26357.65"/>
    <n v="132.5123076923077"/>
    <n v="150.66666666666666"/>
    <n v="1722.66"/>
    <n v="904"/>
    <m/>
    <m/>
    <n v="0"/>
    <n v="0"/>
    <n v="147.65098837209302"/>
    <n v="154.89573863636363"/>
    <n v="25395.97"/>
    <n v="27261.649999999998"/>
    <n v="177"/>
    <n v="177"/>
    <n v="177"/>
    <n v="177"/>
    <n v="5.6553672316384178"/>
    <n v="5.593220338983051"/>
    <n v="1001"/>
    <n v="990"/>
    <n v="147.64954802259888"/>
    <n v="154.83418079096043"/>
    <n v="26133.97"/>
    <n v="27405.649999999998"/>
    <n v="49"/>
    <n v="50"/>
    <n v="49"/>
    <n v="50"/>
    <n v="15"/>
    <n v="12"/>
    <n v="15"/>
    <n v="12"/>
    <m/>
    <m/>
    <n v="0"/>
    <n v="0"/>
    <n v="64"/>
    <n v="62"/>
    <n v="64"/>
    <n v="62"/>
    <n v="4.2346938775510203"/>
    <n v="4.01"/>
    <n v="207.5"/>
    <n v="200.5"/>
    <n v="4.5666666666666673"/>
    <n v="4.958333333333333"/>
    <n v="68.500000000000014"/>
    <n v="59.5"/>
    <m/>
    <m/>
    <n v="0"/>
    <n v="0"/>
    <n v="4.3125"/>
    <n v="4.193548387096774"/>
    <n v="276"/>
    <n v="260"/>
    <n v="109.68693877551021"/>
    <n v="109.0866"/>
    <n v="5374.6600000000008"/>
    <n v="5454.33"/>
    <n v="103.8"/>
    <n v="93.583333333333343"/>
    <n v="1557"/>
    <n v="1123"/>
    <m/>
    <m/>
    <n v="0"/>
    <n v="0"/>
    <n v="108.30718750000001"/>
    <n v="106.08596774193548"/>
    <n v="6931.6600000000008"/>
    <n v="6577.33"/>
    <m/>
    <m/>
    <n v="0"/>
    <n v="0"/>
    <m/>
    <m/>
    <n v="0"/>
    <n v="0"/>
    <m/>
    <m/>
    <n v="0"/>
    <n v="0"/>
    <n v="213"/>
    <n v="221"/>
    <n v="213"/>
    <n v="221"/>
    <n v="1110.5"/>
    <n v="1141.5"/>
    <n v="29785.97"/>
    <n v="31955.980000000003"/>
    <n v="28"/>
    <n v="18"/>
    <n v="28"/>
    <n v="18"/>
    <n v="166.5"/>
    <n v="108.5"/>
    <n v="3279.66"/>
    <n v="2027"/>
    <n v="241"/>
    <n v="239"/>
    <n v="241"/>
    <n v="239"/>
    <n v="1277"/>
    <n v="1250"/>
    <n v="33065.630000000005"/>
    <n v="33982.980000000003"/>
    <n v="0"/>
    <n v="0"/>
    <n v="0"/>
    <n v="0"/>
    <s v=""/>
    <s v=""/>
    <s v=""/>
    <s v=""/>
    <n v="1277"/>
    <n v="1250"/>
    <n v="33065.630000000005"/>
    <n v="33982.979999999996"/>
  </r>
  <r>
    <x v="4"/>
    <s v="Georgia Southwestern State University"/>
    <m/>
    <n v="139764"/>
    <x v="3"/>
    <n v="385"/>
    <n v="407"/>
    <n v="0"/>
    <n v="0"/>
    <n v="385"/>
    <n v="407"/>
    <n v="120"/>
    <n v="385"/>
    <n v="407"/>
    <n v="385"/>
    <n v="407"/>
    <n v="4"/>
    <n v="4"/>
    <n v="4"/>
    <n v="4"/>
    <n v="1"/>
    <n v="0"/>
    <n v="1"/>
    <n v="0"/>
    <m/>
    <m/>
    <n v="0"/>
    <n v="0"/>
    <n v="5"/>
    <n v="4"/>
    <n v="5"/>
    <n v="4"/>
    <n v="5.125"/>
    <n v="4"/>
    <n v="20.5"/>
    <n v="16"/>
    <n v="8"/>
    <n v="0"/>
    <n v="8"/>
    <n v="0"/>
    <m/>
    <m/>
    <n v="0"/>
    <n v="0"/>
    <n v="5.7"/>
    <n v="4"/>
    <n v="28.5"/>
    <n v="16"/>
    <n v="148"/>
    <n v="136.5"/>
    <n v="592"/>
    <n v="546"/>
    <n v="196"/>
    <n v="0"/>
    <n v="196"/>
    <n v="0"/>
    <m/>
    <m/>
    <n v="0"/>
    <n v="0"/>
    <n v="157.6"/>
    <n v="136.5"/>
    <n v="788"/>
    <n v="546"/>
    <n v="117"/>
    <n v="135"/>
    <n v="117"/>
    <n v="135"/>
    <n v="20"/>
    <n v="21"/>
    <n v="20"/>
    <n v="21"/>
    <m/>
    <m/>
    <n v="0"/>
    <n v="0"/>
    <n v="137"/>
    <n v="156"/>
    <n v="137"/>
    <n v="156"/>
    <n v="5.5384615384615383"/>
    <n v="5.9629629629629628"/>
    <n v="648"/>
    <n v="805"/>
    <n v="7.3"/>
    <n v="7.3571428571428568"/>
    <n v="146"/>
    <n v="154.5"/>
    <m/>
    <m/>
    <n v="0"/>
    <n v="0"/>
    <n v="5.7956204379562042"/>
    <n v="6.1506410256410255"/>
    <n v="794"/>
    <n v="959.5"/>
    <n v="152.28188034188037"/>
    <n v="145.68629629629629"/>
    <n v="17816.980000000003"/>
    <n v="19667.649999999998"/>
    <n v="155.98250000000002"/>
    <n v="156.38095238095238"/>
    <n v="3119.6500000000005"/>
    <n v="3284"/>
    <m/>
    <m/>
    <n v="0"/>
    <n v="0"/>
    <n v="152.82211678832121"/>
    <n v="147.12596153846152"/>
    <n v="20936.630000000005"/>
    <n v="22951.649999999998"/>
    <n v="142"/>
    <n v="160"/>
    <n v="142"/>
    <n v="160"/>
    <n v="5.792253521126761"/>
    <n v="6.0968749999999998"/>
    <n v="822.5"/>
    <n v="975.5"/>
    <n v="152.99035211267608"/>
    <n v="146.86031249999999"/>
    <n v="21724.630000000005"/>
    <n v="23497.649999999998"/>
    <n v="158"/>
    <n v="153"/>
    <n v="158"/>
    <n v="153"/>
    <n v="85"/>
    <n v="94"/>
    <n v="85"/>
    <n v="94"/>
    <m/>
    <m/>
    <n v="0"/>
    <n v="0"/>
    <n v="243"/>
    <n v="247"/>
    <n v="243"/>
    <n v="247"/>
    <n v="3.4335443037974684"/>
    <n v="3.2581699346405233"/>
    <n v="542.5"/>
    <n v="498.50000000000006"/>
    <n v="3.382352941176471"/>
    <n v="3.5159574468085104"/>
    <n v="287.50000000000006"/>
    <n v="330.5"/>
    <m/>
    <m/>
    <n v="0"/>
    <n v="0"/>
    <n v="3.4156378600823047"/>
    <n v="3.3562753036437245"/>
    <n v="830"/>
    <n v="829"/>
    <n v="83.586392405063293"/>
    <n v="84.176405228758185"/>
    <n v="13206.65"/>
    <n v="12878.990000000002"/>
    <n v="70.380352941176469"/>
    <n v="65.343829787234043"/>
    <n v="5982.33"/>
    <n v="6142.32"/>
    <m/>
    <m/>
    <n v="0"/>
    <n v="0"/>
    <n v="78.966995884773667"/>
    <n v="77.009352226720651"/>
    <n v="19188.98"/>
    <n v="19021.310000000001"/>
    <m/>
    <m/>
    <n v="0"/>
    <n v="0"/>
    <m/>
    <m/>
    <n v="0"/>
    <n v="0"/>
    <m/>
    <m/>
    <n v="0"/>
    <n v="0"/>
    <n v="279"/>
    <n v="292"/>
    <n v="279"/>
    <n v="292"/>
    <n v="1211"/>
    <n v="1319.5"/>
    <n v="31615.630000000005"/>
    <n v="33092.639999999999"/>
    <n v="106"/>
    <n v="115"/>
    <n v="106"/>
    <n v="115"/>
    <n v="441.50000000000006"/>
    <n v="485"/>
    <n v="9297.98"/>
    <n v="9426.32"/>
    <n v="385"/>
    <n v="407"/>
    <n v="385"/>
    <n v="407"/>
    <n v="1652.5"/>
    <n v="1804.5"/>
    <n v="40913.61"/>
    <n v="42518.96"/>
    <n v="0"/>
    <n v="0"/>
    <n v="0"/>
    <n v="0"/>
    <s v=""/>
    <s v=""/>
    <s v=""/>
    <s v=""/>
    <n v="1652.5"/>
    <n v="1804.5"/>
    <n v="40913.61"/>
    <n v="42518.96"/>
  </r>
  <r>
    <x v="4"/>
    <s v="North Georgia College and State University"/>
    <s v="Met the criteria for Four-Year 4 in 2010-11."/>
    <n v="140669"/>
    <x v="3"/>
    <n v="769"/>
    <n v="836"/>
    <n v="4"/>
    <n v="0"/>
    <n v="765"/>
    <n v="836"/>
    <n v="120"/>
    <n v="765"/>
    <n v="836"/>
    <n v="765"/>
    <n v="836"/>
    <n v="6"/>
    <n v="3"/>
    <n v="6"/>
    <n v="3"/>
    <n v="0"/>
    <n v="2"/>
    <n v="0"/>
    <n v="2"/>
    <m/>
    <m/>
    <n v="0"/>
    <n v="0"/>
    <n v="6"/>
    <n v="5"/>
    <n v="6"/>
    <n v="5"/>
    <n v="6"/>
    <n v="3.333333333333333"/>
    <n v="36"/>
    <n v="10"/>
    <n v="0"/>
    <n v="4"/>
    <n v="0"/>
    <n v="8"/>
    <m/>
    <m/>
    <n v="0"/>
    <n v="0"/>
    <n v="6"/>
    <n v="3.6"/>
    <n v="36"/>
    <n v="18"/>
    <n v="151.66666666666666"/>
    <n v="113.33333333333334"/>
    <n v="910"/>
    <n v="340"/>
    <n v="0"/>
    <n v="144.5"/>
    <n v="0"/>
    <n v="289"/>
    <m/>
    <m/>
    <n v="0"/>
    <n v="0"/>
    <n v="151.66666666666666"/>
    <n v="125.8"/>
    <n v="910"/>
    <n v="629"/>
    <n v="340"/>
    <n v="402"/>
    <n v="340"/>
    <n v="402"/>
    <n v="29"/>
    <n v="23"/>
    <n v="29"/>
    <n v="23"/>
    <m/>
    <m/>
    <n v="0"/>
    <n v="0"/>
    <n v="369"/>
    <n v="425"/>
    <n v="369"/>
    <n v="425"/>
    <n v="5.0676470588235292"/>
    <n v="5.1106965174129355"/>
    <n v="1723"/>
    <n v="2054.5"/>
    <n v="5.568965517241379"/>
    <n v="5.4565217391304355"/>
    <n v="161.5"/>
    <n v="125.50000000000001"/>
    <m/>
    <m/>
    <n v="0"/>
    <n v="0"/>
    <n v="5.1070460704607044"/>
    <n v="5.1294117647058828"/>
    <n v="1884.5"/>
    <n v="2180"/>
    <n v="139.43132352941177"/>
    <n v="139.8192039800995"/>
    <n v="47406.65"/>
    <n v="56207.32"/>
    <n v="140.93103448275863"/>
    <n v="139.62304347826085"/>
    <n v="4087.0000000000005"/>
    <n v="3211.3299999999995"/>
    <m/>
    <m/>
    <n v="0"/>
    <n v="0"/>
    <n v="139.54918699186993"/>
    <n v="139.80858823529411"/>
    <n v="51493.65"/>
    <n v="59418.649999999994"/>
    <n v="375"/>
    <n v="430"/>
    <n v="375"/>
    <n v="430"/>
    <n v="5.1213333333333333"/>
    <n v="5.1116279069767439"/>
    <n v="1920.5"/>
    <n v="2198"/>
    <n v="139.74306666666666"/>
    <n v="139.64569767441859"/>
    <n v="52403.65"/>
    <n v="60047.649999999994"/>
    <n v="292"/>
    <n v="293"/>
    <n v="292"/>
    <n v="293"/>
    <n v="98"/>
    <n v="113"/>
    <n v="98"/>
    <n v="113"/>
    <m/>
    <m/>
    <n v="0"/>
    <n v="0"/>
    <n v="390"/>
    <n v="406"/>
    <n v="390"/>
    <n v="406"/>
    <n v="3.4263698630136985"/>
    <n v="3.68259385665529"/>
    <n v="1000.5"/>
    <n v="1079"/>
    <n v="3.6071428571428572"/>
    <n v="3.9646017699115044"/>
    <n v="353.5"/>
    <n v="448"/>
    <m/>
    <m/>
    <n v="0"/>
    <n v="0"/>
    <n v="3.4717948717948719"/>
    <n v="3.7610837438423643"/>
    <n v="1354"/>
    <n v="1527"/>
    <n v="90.615273972602736"/>
    <n v="93.949931740614346"/>
    <n v="26459.66"/>
    <n v="27527.33"/>
    <n v="67.11551020408163"/>
    <n v="74.501415929203546"/>
    <n v="6577.32"/>
    <n v="8418.66"/>
    <m/>
    <m/>
    <n v="0"/>
    <n v="0"/>
    <n v="84.710205128205118"/>
    <n v="88.536921182266028"/>
    <n v="33036.979999999996"/>
    <n v="35945.990000000005"/>
    <m/>
    <m/>
    <n v="0"/>
    <n v="0"/>
    <m/>
    <m/>
    <n v="0"/>
    <n v="0"/>
    <m/>
    <m/>
    <n v="0"/>
    <n v="0"/>
    <n v="638"/>
    <n v="698"/>
    <n v="638"/>
    <n v="698"/>
    <n v="2759.5"/>
    <n v="3143.5"/>
    <n v="74776.31"/>
    <n v="84074.65"/>
    <n v="127"/>
    <n v="138"/>
    <n v="127"/>
    <n v="138"/>
    <n v="515"/>
    <n v="581.5"/>
    <n v="10664.32"/>
    <n v="11918.99"/>
    <n v="765"/>
    <n v="836"/>
    <n v="765"/>
    <n v="836"/>
    <n v="3274.5"/>
    <n v="3725"/>
    <n v="85440.63"/>
    <n v="95993.64"/>
    <n v="0"/>
    <n v="0"/>
    <n v="0"/>
    <n v="0"/>
    <s v=""/>
    <s v=""/>
    <s v=""/>
    <s v=""/>
    <n v="3274.5"/>
    <n v="3725"/>
    <n v="85440.63"/>
    <n v="95993.64"/>
  </r>
  <r>
    <x v="4"/>
    <s v="Savannah State University"/>
    <m/>
    <n v="140960"/>
    <x v="3"/>
    <n v="326"/>
    <n v="389"/>
    <n v="0"/>
    <n v="1"/>
    <n v="326"/>
    <n v="388"/>
    <n v="120"/>
    <n v="326"/>
    <n v="388"/>
    <n v="326"/>
    <n v="388"/>
    <n v="2"/>
    <n v="3"/>
    <n v="2"/>
    <n v="3"/>
    <n v="1"/>
    <n v="0"/>
    <n v="1"/>
    <n v="0"/>
    <m/>
    <m/>
    <n v="0"/>
    <n v="0"/>
    <n v="3"/>
    <n v="3"/>
    <n v="3"/>
    <n v="3"/>
    <n v="5.5"/>
    <n v="5"/>
    <n v="11"/>
    <n v="15"/>
    <n v="5"/>
    <n v="0"/>
    <n v="5"/>
    <n v="0"/>
    <m/>
    <m/>
    <n v="0"/>
    <n v="0"/>
    <n v="5.333333333333333"/>
    <n v="5"/>
    <n v="16"/>
    <n v="15"/>
    <n v="158"/>
    <n v="147.66666666666666"/>
    <n v="316"/>
    <n v="443"/>
    <n v="125"/>
    <n v="0"/>
    <n v="125"/>
    <n v="0"/>
    <m/>
    <m/>
    <n v="0"/>
    <n v="0"/>
    <n v="147"/>
    <n v="147.66666666666666"/>
    <n v="441"/>
    <n v="443"/>
    <n v="240"/>
    <n v="247"/>
    <n v="240"/>
    <n v="247"/>
    <n v="8"/>
    <n v="19"/>
    <n v="8"/>
    <n v="19"/>
    <m/>
    <m/>
    <n v="0"/>
    <n v="0"/>
    <n v="248"/>
    <n v="266"/>
    <n v="248"/>
    <n v="266"/>
    <n v="5.3479166666666664"/>
    <n v="5.2935222672064777"/>
    <n v="1283.5"/>
    <n v="1307.5"/>
    <n v="5.9375"/>
    <n v="6.2105263157894743"/>
    <n v="47.5"/>
    <n v="118.00000000000001"/>
    <m/>
    <m/>
    <n v="0"/>
    <n v="0"/>
    <n v="5.366935483870968"/>
    <n v="5.3590225563909772"/>
    <n v="1331"/>
    <n v="1425.5"/>
    <n v="151.31095833333333"/>
    <n v="154.8042914979757"/>
    <n v="36314.629999999997"/>
    <n v="38236.659999999996"/>
    <n v="142.83250000000001"/>
    <n v="159.63157894736841"/>
    <n v="1142.6600000000001"/>
    <n v="3033"/>
    <m/>
    <m/>
    <n v="0"/>
    <n v="0"/>
    <n v="151.03745967741935"/>
    <n v="155.14909774436089"/>
    <n v="37457.29"/>
    <n v="41269.659999999996"/>
    <n v="251"/>
    <n v="269"/>
    <n v="251"/>
    <n v="269"/>
    <n v="5.3665338645418323"/>
    <n v="5.3550185873605951"/>
    <n v="1347"/>
    <n v="1440.5"/>
    <n v="150.98920318725101"/>
    <n v="155.06565055762081"/>
    <n v="37898.29"/>
    <n v="41712.659999999996"/>
    <n v="50"/>
    <n v="94"/>
    <n v="50"/>
    <n v="94"/>
    <n v="24"/>
    <n v="25"/>
    <n v="24"/>
    <n v="25"/>
    <m/>
    <m/>
    <n v="0"/>
    <n v="0"/>
    <n v="74"/>
    <n v="119"/>
    <n v="74"/>
    <n v="119"/>
    <n v="3.97"/>
    <n v="4.3297872340425538"/>
    <n v="198.5"/>
    <n v="407.00000000000006"/>
    <n v="4.458333333333333"/>
    <n v="3.98"/>
    <n v="107"/>
    <n v="99.5"/>
    <m/>
    <m/>
    <n v="0"/>
    <n v="0"/>
    <n v="4.1283783783783781"/>
    <n v="4.2563025210084042"/>
    <n v="305.5"/>
    <n v="506.50000000000011"/>
    <n v="108.96000000000001"/>
    <n v="111.76574468085106"/>
    <n v="5448"/>
    <n v="10505.98"/>
    <n v="103.16666666666666"/>
    <n v="102.36"/>
    <n v="2476"/>
    <n v="2559"/>
    <m/>
    <m/>
    <n v="0"/>
    <n v="0"/>
    <n v="107.08108108108108"/>
    <n v="109.78974789915966"/>
    <n v="7924"/>
    <n v="13064.98"/>
    <n v="1"/>
    <m/>
    <n v="1"/>
    <n v="0"/>
    <n v="10"/>
    <m/>
    <n v="10"/>
    <n v="0"/>
    <n v="88"/>
    <m/>
    <n v="88"/>
    <n v="0"/>
    <n v="292"/>
    <n v="344"/>
    <n v="292"/>
    <n v="344"/>
    <n v="1493"/>
    <n v="1729.5"/>
    <n v="42078.63"/>
    <n v="49185.64"/>
    <n v="33"/>
    <n v="44"/>
    <n v="33"/>
    <n v="44"/>
    <n v="159.5"/>
    <n v="217.5"/>
    <n v="3743.66"/>
    <n v="5592"/>
    <n v="325"/>
    <n v="388"/>
    <n v="325"/>
    <n v="388"/>
    <n v="1652.5"/>
    <n v="1947"/>
    <n v="45822.289999999994"/>
    <n v="54777.64"/>
    <n v="0"/>
    <n v="0"/>
    <n v="0"/>
    <n v="0"/>
    <s v=""/>
    <s v=""/>
    <s v=""/>
    <s v=""/>
    <n v="1662.5"/>
    <n v="1947"/>
    <n v="45910.29"/>
    <n v="54777.64"/>
  </r>
  <r>
    <x v="4"/>
    <s v="Clayton State University"/>
    <s v="Met the criteria for Four-Year 5 in 2009-10 and 2010-11."/>
    <n v="139311"/>
    <x v="4"/>
    <n v="871"/>
    <n v="950"/>
    <n v="10"/>
    <n v="7"/>
    <n v="861"/>
    <n v="943"/>
    <n v="120"/>
    <n v="861"/>
    <n v="943"/>
    <n v="861"/>
    <n v="943"/>
    <n v="2"/>
    <n v="2"/>
    <n v="2"/>
    <n v="2"/>
    <n v="1"/>
    <n v="1"/>
    <n v="1"/>
    <n v="1"/>
    <m/>
    <m/>
    <n v="0"/>
    <n v="0"/>
    <n v="3"/>
    <n v="3"/>
    <n v="3"/>
    <n v="3"/>
    <n v="5.5"/>
    <n v="3.5"/>
    <n v="11"/>
    <n v="7"/>
    <n v="7"/>
    <n v="7"/>
    <n v="7"/>
    <n v="7"/>
    <m/>
    <m/>
    <n v="0"/>
    <n v="0"/>
    <n v="6"/>
    <n v="4.666666666666667"/>
    <n v="18"/>
    <n v="14"/>
    <n v="143"/>
    <n v="131"/>
    <n v="286"/>
    <n v="262"/>
    <n v="170"/>
    <n v="219"/>
    <n v="170"/>
    <n v="219"/>
    <m/>
    <m/>
    <n v="0"/>
    <n v="0"/>
    <n v="152"/>
    <n v="160.33333333333334"/>
    <n v="456"/>
    <n v="481"/>
    <n v="202"/>
    <n v="233"/>
    <n v="202"/>
    <n v="233"/>
    <n v="58"/>
    <n v="57"/>
    <n v="58"/>
    <n v="57"/>
    <m/>
    <m/>
    <n v="0"/>
    <n v="0"/>
    <n v="260"/>
    <n v="290"/>
    <n v="260"/>
    <n v="290"/>
    <n v="5.9579207920792081"/>
    <n v="5.7768240343347639"/>
    <n v="1203.5"/>
    <n v="1346"/>
    <n v="7.612068965517242"/>
    <n v="6.9385964912280702"/>
    <n v="441.50000000000006"/>
    <n v="395.5"/>
    <m/>
    <m/>
    <n v="0"/>
    <n v="0"/>
    <n v="6.3269230769230766"/>
    <n v="6.0051724137931037"/>
    <n v="1645"/>
    <n v="1741.5"/>
    <n v="140.32311881188119"/>
    <n v="139.7780686695279"/>
    <n v="28345.27"/>
    <n v="32568.29"/>
    <n v="140.12534482758622"/>
    <n v="134.96403508771931"/>
    <n v="8127.27"/>
    <n v="7692.9500000000007"/>
    <m/>
    <m/>
    <n v="0"/>
    <n v="0"/>
    <n v="140.279"/>
    <n v="138.83186206896553"/>
    <n v="36472.54"/>
    <n v="40261.240000000005"/>
    <n v="263"/>
    <n v="293"/>
    <n v="263"/>
    <n v="293"/>
    <n v="6.3231939163498101"/>
    <n v="5.9914675767918091"/>
    <n v="1663"/>
    <n v="1755.5"/>
    <n v="140.41269961977187"/>
    <n v="139.05201365187716"/>
    <n v="36928.54"/>
    <n v="40742.240000000005"/>
    <n v="317"/>
    <n v="356"/>
    <n v="317"/>
    <n v="356"/>
    <n v="281"/>
    <n v="294"/>
    <n v="281"/>
    <n v="294"/>
    <m/>
    <m/>
    <n v="0"/>
    <n v="0"/>
    <n v="598"/>
    <n v="650"/>
    <n v="598"/>
    <n v="650"/>
    <n v="4.0268138801261832"/>
    <n v="3.9115168539325844"/>
    <n v="1276.5"/>
    <n v="1392.5"/>
    <n v="4.6690391459074734"/>
    <n v="4.8554421768707483"/>
    <n v="1312"/>
    <n v="1427.5"/>
    <m/>
    <m/>
    <n v="0"/>
    <n v="0"/>
    <n v="4.3285953177257523"/>
    <n v="4.3384615384615381"/>
    <n v="2588.5"/>
    <n v="2820"/>
    <n v="96.661388012618303"/>
    <n v="92.540196629213483"/>
    <n v="30641.660000000003"/>
    <n v="32944.31"/>
    <n v="86.573914590747336"/>
    <n v="89.434081632653076"/>
    <n v="24327.27"/>
    <n v="26293.620000000003"/>
    <m/>
    <m/>
    <n v="0"/>
    <n v="0"/>
    <n v="91.921287625418074"/>
    <n v="91.13527692307693"/>
    <n v="54968.930000000008"/>
    <n v="59237.930000000008"/>
    <m/>
    <m/>
    <n v="0"/>
    <n v="0"/>
    <m/>
    <m/>
    <n v="0"/>
    <n v="0"/>
    <m/>
    <m/>
    <n v="0"/>
    <n v="0"/>
    <n v="521"/>
    <n v="591"/>
    <n v="521"/>
    <n v="591"/>
    <n v="2491"/>
    <n v="2745.5"/>
    <n v="59272.930000000008"/>
    <n v="65774.600000000006"/>
    <n v="340"/>
    <n v="352"/>
    <n v="340"/>
    <n v="352"/>
    <n v="1760.5"/>
    <n v="1830"/>
    <n v="32624.54"/>
    <n v="34205.570000000007"/>
    <n v="861"/>
    <n v="943"/>
    <n v="861"/>
    <n v="943"/>
    <n v="4251.5"/>
    <n v="4575.5"/>
    <n v="91897.47"/>
    <n v="99980.170000000013"/>
    <n v="0"/>
    <n v="0"/>
    <n v="0"/>
    <n v="0"/>
    <s v=""/>
    <s v=""/>
    <s v=""/>
    <s v=""/>
    <n v="4251.5"/>
    <n v="4575.5"/>
    <n v="91897.47"/>
    <n v="99980.170000000013"/>
  </r>
  <r>
    <x v="4"/>
    <s v="Macon State College "/>
    <m/>
    <n v="140322"/>
    <x v="4"/>
    <n v="441"/>
    <n v="443"/>
    <n v="0"/>
    <n v="0"/>
    <n v="441"/>
    <n v="443"/>
    <n v="120"/>
    <n v="441"/>
    <n v="443"/>
    <n v="441"/>
    <n v="443"/>
    <n v="8"/>
    <n v="6"/>
    <n v="8"/>
    <n v="6"/>
    <n v="4"/>
    <n v="2"/>
    <n v="4"/>
    <n v="2"/>
    <m/>
    <m/>
    <n v="0"/>
    <n v="0"/>
    <n v="12"/>
    <n v="8"/>
    <n v="12"/>
    <n v="8"/>
    <n v="4.6875"/>
    <n v="4.75"/>
    <n v="37.5"/>
    <n v="28.5"/>
    <n v="6.5"/>
    <n v="4"/>
    <n v="26"/>
    <n v="8"/>
    <m/>
    <m/>
    <n v="0"/>
    <n v="0"/>
    <n v="5.291666666666667"/>
    <n v="4.5625"/>
    <n v="63.5"/>
    <n v="36.5"/>
    <n v="130.875"/>
    <n v="127.33333333333334"/>
    <n v="1047"/>
    <n v="764"/>
    <n v="145.5"/>
    <n v="123.5"/>
    <n v="582"/>
    <n v="247"/>
    <m/>
    <m/>
    <n v="0"/>
    <n v="0"/>
    <n v="135.75"/>
    <n v="126.375"/>
    <n v="1629"/>
    <n v="1011"/>
    <n v="126"/>
    <n v="136"/>
    <n v="126"/>
    <n v="136"/>
    <n v="67"/>
    <n v="61"/>
    <n v="67"/>
    <n v="61"/>
    <m/>
    <m/>
    <n v="0"/>
    <n v="0"/>
    <n v="193"/>
    <n v="197"/>
    <n v="193"/>
    <n v="197"/>
    <n v="6.4365079365079367"/>
    <n v="6.819852941176471"/>
    <n v="811"/>
    <n v="927.5"/>
    <n v="7.8134328358208949"/>
    <n v="7.9344262295081966"/>
    <n v="523.5"/>
    <n v="484"/>
    <m/>
    <m/>
    <n v="0"/>
    <n v="0"/>
    <n v="6.9145077720207251"/>
    <n v="7.1649746192893398"/>
    <n v="1334.5"/>
    <n v="1411.5"/>
    <n v="147.06571428571431"/>
    <n v="147.39904411764707"/>
    <n v="18530.280000000002"/>
    <n v="20046.27"/>
    <n v="142.08328358208956"/>
    <n v="140.83524590163935"/>
    <n v="9519.58"/>
    <n v="8590.9500000000007"/>
    <m/>
    <m/>
    <n v="0"/>
    <n v="0"/>
    <n v="145.3360621761658"/>
    <n v="145.36659898477157"/>
    <n v="28049.86"/>
    <n v="28637.22"/>
    <n v="205"/>
    <n v="205"/>
    <n v="205"/>
    <n v="205"/>
    <n v="6.8195121951219511"/>
    <n v="7.0634146341463415"/>
    <n v="1398"/>
    <n v="1448"/>
    <n v="144.77492682926828"/>
    <n v="144.62546341463414"/>
    <n v="29678.859999999997"/>
    <n v="29648.219999999998"/>
    <n v="120"/>
    <n v="117"/>
    <n v="120"/>
    <n v="117"/>
    <n v="116"/>
    <n v="121"/>
    <n v="116"/>
    <n v="121"/>
    <m/>
    <m/>
    <n v="0"/>
    <n v="0"/>
    <n v="236"/>
    <n v="238"/>
    <n v="236"/>
    <n v="238"/>
    <n v="4.2374999999999998"/>
    <n v="3.7521367521367526"/>
    <n v="508.5"/>
    <n v="439.00000000000006"/>
    <n v="5.2198275862068968"/>
    <n v="5.2355371900826446"/>
    <n v="605.5"/>
    <n v="633.5"/>
    <m/>
    <m/>
    <n v="0"/>
    <n v="0"/>
    <n v="4.7203389830508478"/>
    <n v="4.5063025210084033"/>
    <n v="1114"/>
    <n v="1072.5"/>
    <n v="103.7525"/>
    <n v="99.19367521367522"/>
    <n v="12450.3"/>
    <n v="11605.660000000002"/>
    <n v="101.35862068965518"/>
    <n v="98.994297520661149"/>
    <n v="11757.6"/>
    <n v="11978.31"/>
    <m/>
    <m/>
    <n v="0"/>
    <n v="0"/>
    <n v="102.57584745762712"/>
    <n v="99.092310924369755"/>
    <n v="24207.9"/>
    <n v="23583.97"/>
    <m/>
    <m/>
    <n v="0"/>
    <n v="0"/>
    <m/>
    <m/>
    <n v="0"/>
    <n v="0"/>
    <m/>
    <m/>
    <n v="0"/>
    <n v="0"/>
    <n v="254"/>
    <n v="259"/>
    <n v="254"/>
    <n v="259"/>
    <n v="1357"/>
    <n v="1395"/>
    <n v="32027.58"/>
    <n v="32415.93"/>
    <n v="187"/>
    <n v="184"/>
    <n v="187"/>
    <n v="184"/>
    <n v="1155"/>
    <n v="1125.5"/>
    <n v="21859.18"/>
    <n v="20816.260000000002"/>
    <n v="441"/>
    <n v="443"/>
    <n v="441"/>
    <n v="443"/>
    <n v="2512"/>
    <n v="2520.5"/>
    <n v="53886.76"/>
    <n v="53232.19"/>
    <n v="0"/>
    <n v="0"/>
    <n v="0"/>
    <n v="0"/>
    <s v=""/>
    <s v=""/>
    <s v=""/>
    <s v=""/>
    <n v="2512"/>
    <n v="2520.5"/>
    <n v="53886.759999999995"/>
    <n v="53232.19"/>
  </r>
  <r>
    <x v="4"/>
    <s v="Dalton State College "/>
    <m/>
    <n v="139463"/>
    <x v="9"/>
    <n v="339"/>
    <n v="350"/>
    <n v="7"/>
    <n v="6"/>
    <n v="332"/>
    <n v="344"/>
    <n v="64"/>
    <n v="332"/>
    <n v="344"/>
    <n v="332"/>
    <n v="344"/>
    <n v="7"/>
    <n v="3"/>
    <n v="7"/>
    <n v="3"/>
    <n v="5"/>
    <n v="3"/>
    <n v="5"/>
    <n v="3"/>
    <m/>
    <m/>
    <n v="0"/>
    <n v="0"/>
    <n v="12"/>
    <n v="6"/>
    <n v="12"/>
    <n v="6"/>
    <n v="4.2142857142857144"/>
    <n v="3.67"/>
    <n v="29.5"/>
    <n v="11.01"/>
    <n v="3.9"/>
    <n v="4.17"/>
    <n v="19.5"/>
    <n v="12.51"/>
    <m/>
    <m/>
    <n v="0"/>
    <n v="0"/>
    <n v="4.083333333333333"/>
    <n v="3.92"/>
    <n v="49"/>
    <n v="23.52"/>
    <n v="76.285714285714292"/>
    <n v="99"/>
    <n v="534"/>
    <n v="297"/>
    <n v="69.400000000000006"/>
    <n v="68.666666666666671"/>
    <n v="347"/>
    <n v="206"/>
    <m/>
    <m/>
    <n v="0"/>
    <n v="0"/>
    <n v="73.416666666666671"/>
    <n v="83.833333333333329"/>
    <n v="881"/>
    <n v="503"/>
    <n v="165"/>
    <n v="160"/>
    <n v="165"/>
    <n v="160"/>
    <n v="58"/>
    <n v="71"/>
    <n v="58"/>
    <n v="71"/>
    <m/>
    <m/>
    <n v="0"/>
    <n v="0"/>
    <n v="223"/>
    <n v="231"/>
    <n v="223"/>
    <n v="231"/>
    <n v="4.8818181818181818"/>
    <n v="5.15625"/>
    <n v="805.5"/>
    <n v="825"/>
    <n v="6.5517241379310347"/>
    <n v="6.774647887323944"/>
    <n v="380"/>
    <n v="481"/>
    <m/>
    <m/>
    <n v="0"/>
    <n v="0"/>
    <n v="5.3161434977578477"/>
    <n v="5.6536796536796539"/>
    <n v="1185.5"/>
    <n v="1306"/>
    <n v="91.038121212121212"/>
    <n v="95.545437500000006"/>
    <n v="15021.289999999999"/>
    <n v="15287.27"/>
    <n v="96.022068965517249"/>
    <n v="91.529859154929582"/>
    <n v="5569.2800000000007"/>
    <n v="6498.62"/>
    <m/>
    <m/>
    <n v="0"/>
    <n v="0"/>
    <n v="92.334394618834082"/>
    <n v="94.311212121212122"/>
    <n v="20590.57"/>
    <n v="21785.89"/>
    <n v="235"/>
    <n v="237"/>
    <n v="235"/>
    <n v="237"/>
    <n v="5.2531914893617024"/>
    <n v="5.6097890295358646"/>
    <n v="1234.5"/>
    <n v="1329.52"/>
    <n v="91.368382978723403"/>
    <n v="94.04594936708861"/>
    <n v="21471.57"/>
    <n v="22288.89"/>
    <n v="53"/>
    <n v="59"/>
    <n v="53"/>
    <n v="59"/>
    <n v="44"/>
    <n v="48"/>
    <n v="44"/>
    <n v="48"/>
    <m/>
    <m/>
    <n v="0"/>
    <n v="0"/>
    <n v="97"/>
    <n v="107"/>
    <n v="97"/>
    <n v="107"/>
    <n v="3.5943396226415092"/>
    <n v="3.906779661016949"/>
    <n v="190.5"/>
    <n v="230.5"/>
    <n v="4.4886363636363642"/>
    <n v="4.520833333333333"/>
    <n v="197.50000000000003"/>
    <n v="217"/>
    <m/>
    <m/>
    <n v="0"/>
    <n v="0"/>
    <n v="4"/>
    <n v="4.1822429906542054"/>
    <n v="388"/>
    <n v="447.5"/>
    <n v="70.886792452830193"/>
    <n v="73.593220338983045"/>
    <n v="3757"/>
    <n v="4342"/>
    <n v="69.158863636363648"/>
    <n v="73.992916666666673"/>
    <n v="3042.9900000000007"/>
    <n v="3551.6600000000003"/>
    <m/>
    <m/>
    <n v="0"/>
    <n v="0"/>
    <n v="70.102989690721657"/>
    <n v="73.772523364485977"/>
    <n v="6799.9900000000007"/>
    <n v="7893.66"/>
    <m/>
    <m/>
    <n v="0"/>
    <n v="0"/>
    <m/>
    <m/>
    <n v="0"/>
    <n v="0"/>
    <m/>
    <m/>
    <n v="0"/>
    <n v="0"/>
    <n v="225"/>
    <n v="222"/>
    <n v="225"/>
    <n v="222"/>
    <n v="1025.5"/>
    <n v="1066.51"/>
    <n v="19312.29"/>
    <n v="19926.27"/>
    <n v="107"/>
    <n v="122"/>
    <n v="107"/>
    <n v="122"/>
    <n v="597"/>
    <n v="710.51"/>
    <n v="8959.27"/>
    <n v="10256.280000000001"/>
    <n v="332"/>
    <n v="344"/>
    <n v="332"/>
    <n v="344"/>
    <n v="1622.5"/>
    <n v="1777.02"/>
    <n v="28271.56"/>
    <n v="30182.550000000003"/>
    <n v="0"/>
    <n v="0"/>
    <n v="0"/>
    <n v="0"/>
    <s v=""/>
    <s v=""/>
    <s v=""/>
    <s v=""/>
    <n v="1622.5"/>
    <n v="1777.02"/>
    <n v="28271.56"/>
    <n v="30182.55"/>
  </r>
  <r>
    <x v="4"/>
    <s v="Georgia Perimeter College "/>
    <m/>
    <n v="244437"/>
    <x v="5"/>
    <n v="1506"/>
    <n v="1655"/>
    <n v="8"/>
    <n v="9"/>
    <n v="1498"/>
    <n v="1646"/>
    <n v="64"/>
    <n v="1498"/>
    <n v="1646"/>
    <n v="1498"/>
    <n v="1645"/>
    <n v="15"/>
    <n v="12"/>
    <n v="15"/>
    <n v="12"/>
    <n v="7"/>
    <n v="13"/>
    <n v="7"/>
    <n v="13"/>
    <m/>
    <m/>
    <n v="0"/>
    <n v="0"/>
    <n v="22"/>
    <n v="25"/>
    <n v="22"/>
    <n v="25"/>
    <n v="4.7"/>
    <n v="4.625"/>
    <n v="70.5"/>
    <n v="55.5"/>
    <n v="3"/>
    <n v="6.1923076923076934"/>
    <n v="21"/>
    <n v="80.500000000000014"/>
    <m/>
    <m/>
    <n v="0"/>
    <n v="0"/>
    <n v="4.1590909090909092"/>
    <n v="5.44"/>
    <n v="91.5"/>
    <n v="136"/>
    <n v="84.777999999999992"/>
    <n v="90.665833333333339"/>
    <n v="1271.6699999999998"/>
    <n v="1087.99"/>
    <n v="65.952857142857141"/>
    <n v="87.89769230769231"/>
    <n v="461.66999999999996"/>
    <n v="1142.67"/>
    <m/>
    <m/>
    <n v="0"/>
    <n v="0"/>
    <n v="78.788181818181798"/>
    <n v="89.226399999999998"/>
    <n v="1733.3399999999995"/>
    <n v="2230.66"/>
    <n v="519"/>
    <n v="566"/>
    <n v="519"/>
    <n v="566"/>
    <n v="265"/>
    <n v="324"/>
    <n v="265"/>
    <n v="324"/>
    <m/>
    <m/>
    <n v="0"/>
    <n v="0"/>
    <n v="784"/>
    <n v="890"/>
    <n v="784"/>
    <n v="890"/>
    <n v="4.4537572254335265"/>
    <n v="4.4240282685512371"/>
    <n v="2311.5000000000005"/>
    <n v="2504"/>
    <n v="5.6094339622641511"/>
    <n v="5.8580246913580245"/>
    <n v="1486.5"/>
    <n v="1898"/>
    <m/>
    <m/>
    <n v="0"/>
    <n v="0"/>
    <n v="4.8443877551020416"/>
    <n v="4.9460674157303375"/>
    <n v="3798.0000000000005"/>
    <n v="4402"/>
    <n v="85.766897880539489"/>
    <n v="85.200212014134266"/>
    <n v="44513.02"/>
    <n v="48223.319999999992"/>
    <n v="83.722113207547167"/>
    <n v="84.025030864197532"/>
    <n v="22186.36"/>
    <n v="27224.11"/>
    <m/>
    <m/>
    <n v="0"/>
    <n v="0"/>
    <n v="85.075739795918366"/>
    <n v="84.772393258426959"/>
    <n v="66699.38"/>
    <n v="75447.429999999993"/>
    <n v="806"/>
    <n v="915"/>
    <n v="806"/>
    <n v="915"/>
    <n v="4.825682382133996"/>
    <n v="4.9595628415300546"/>
    <n v="3889.5000000000009"/>
    <n v="4538"/>
    <n v="84.904119106699753"/>
    <n v="84.89408743169399"/>
    <n v="68432.72"/>
    <n v="77678.09"/>
    <n v="291"/>
    <n v="311"/>
    <n v="291"/>
    <n v="311"/>
    <n v="401"/>
    <n v="419"/>
    <n v="401"/>
    <n v="419"/>
    <m/>
    <m/>
    <n v="0"/>
    <n v="0"/>
    <n v="692"/>
    <n v="730"/>
    <n v="692"/>
    <n v="730"/>
    <n v="3.7182130584192441"/>
    <n v="3.630225080385852"/>
    <n v="1082"/>
    <n v="1129"/>
    <n v="4.6608478802992517"/>
    <n v="4.5632458233890212"/>
    <n v="1869"/>
    <n v="1911.9999999999998"/>
    <m/>
    <m/>
    <n v="0"/>
    <n v="0"/>
    <n v="4.2644508670520231"/>
    <n v="4.1657534246575345"/>
    <n v="2951"/>
    <n v="3041"/>
    <n v="72.047010309278349"/>
    <n v="68.620610932475884"/>
    <n v="20965.68"/>
    <n v="21341.01"/>
    <n v="63.954264339152125"/>
    <n v="64.644391408114558"/>
    <n v="25645.660000000003"/>
    <n v="27086"/>
    <m/>
    <m/>
    <n v="0"/>
    <n v="0"/>
    <n v="67.357427745664751"/>
    <n v="66.338369863013696"/>
    <n v="46611.340000000011"/>
    <n v="48427.009999999995"/>
    <m/>
    <n v="1"/>
    <n v="0"/>
    <n v="0"/>
    <m/>
    <n v="0"/>
    <n v="0"/>
    <n v="0"/>
    <m/>
    <m/>
    <n v="0"/>
    <n v="0"/>
    <n v="825"/>
    <n v="889"/>
    <n v="825"/>
    <n v="889"/>
    <n v="3464.0000000000005"/>
    <n v="3688.5"/>
    <n v="66750.37"/>
    <n v="70652.319999999992"/>
    <n v="673"/>
    <n v="756"/>
    <n v="673"/>
    <n v="756"/>
    <n v="3376.5"/>
    <n v="3890.5"/>
    <n v="48293.69"/>
    <n v="55452.78"/>
    <n v="1498"/>
    <n v="1645"/>
    <n v="1498"/>
    <n v="1645"/>
    <n v="6840.5"/>
    <n v="7579"/>
    <n v="115044.06"/>
    <n v="126105.09999999999"/>
    <n v="0"/>
    <n v="0"/>
    <n v="0"/>
    <n v="0"/>
    <s v=""/>
    <s v=""/>
    <s v=""/>
    <s v=""/>
    <n v="6840.5000000000009"/>
    <n v="7579"/>
    <n v="115044.06000000001"/>
    <n v="126105.09999999999"/>
  </r>
  <r>
    <x v="4"/>
    <s v="Abraham Baldwin Agricultural College "/>
    <s v="Met the criteria for Two-Year with Bachelor's in 2009-10. Did not award any bachelor's for 2010-11 analysis, looses flag."/>
    <n v="138558"/>
    <x v="6"/>
    <n v="485"/>
    <n v="452"/>
    <n v="9"/>
    <n v="7"/>
    <n v="476"/>
    <n v="445"/>
    <n v="64"/>
    <n v="476"/>
    <n v="445"/>
    <n v="476"/>
    <n v="445"/>
    <n v="5"/>
    <n v="7"/>
    <n v="5"/>
    <n v="7"/>
    <n v="1"/>
    <n v="2"/>
    <n v="1"/>
    <n v="2"/>
    <m/>
    <m/>
    <n v="0"/>
    <n v="0"/>
    <n v="6"/>
    <n v="9"/>
    <n v="6"/>
    <n v="9"/>
    <n v="3.6"/>
    <n v="3.0714285714285716"/>
    <n v="18"/>
    <n v="21.5"/>
    <n v="3"/>
    <n v="4.25"/>
    <n v="3"/>
    <n v="8.5"/>
    <m/>
    <m/>
    <n v="0"/>
    <n v="0"/>
    <n v="3.5"/>
    <n v="3.3333333333333335"/>
    <n v="21"/>
    <n v="30"/>
    <n v="77.2"/>
    <n v="78.571428571428569"/>
    <n v="386"/>
    <n v="550"/>
    <n v="93"/>
    <n v="90.5"/>
    <n v="93"/>
    <n v="181"/>
    <m/>
    <m/>
    <n v="0"/>
    <n v="0"/>
    <n v="79.833333333333329"/>
    <n v="81.222222222222229"/>
    <n v="479"/>
    <n v="731"/>
    <n v="291"/>
    <n v="269"/>
    <n v="291"/>
    <n v="269"/>
    <n v="59"/>
    <n v="51"/>
    <n v="59"/>
    <n v="51"/>
    <m/>
    <m/>
    <n v="0"/>
    <n v="0"/>
    <n v="350"/>
    <n v="320"/>
    <n v="350"/>
    <n v="320"/>
    <n v="4.0790378006872849"/>
    <n v="4.3048327137546476"/>
    <n v="1187"/>
    <n v="1158.0000000000002"/>
    <n v="5"/>
    <n v="4.9509803921568629"/>
    <n v="295"/>
    <n v="252.5"/>
    <m/>
    <m/>
    <n v="0"/>
    <n v="0"/>
    <n v="4.234285714285714"/>
    <n v="4.4078125000000004"/>
    <n v="1482"/>
    <n v="1410.5"/>
    <n v="83.203814432989688"/>
    <n v="86.758252788104087"/>
    <n v="24212.309999999998"/>
    <n v="23337.97"/>
    <n v="78.451694915254237"/>
    <n v="78.986666666666665"/>
    <n v="4628.6499999999996"/>
    <n v="4028.3199999999997"/>
    <m/>
    <m/>
    <n v="0"/>
    <n v="0"/>
    <n v="82.402742857142854"/>
    <n v="85.519656249999997"/>
    <n v="28840.959999999999"/>
    <n v="27366.29"/>
    <n v="356"/>
    <n v="329"/>
    <n v="356"/>
    <n v="329"/>
    <n v="4.2219101123595504"/>
    <n v="4.3784194528875382"/>
    <n v="1503"/>
    <n v="1440.5"/>
    <n v="82.35943820224719"/>
    <n v="85.4020972644377"/>
    <n v="29319.96"/>
    <n v="28097.290000000005"/>
    <n v="56"/>
    <n v="58"/>
    <n v="56"/>
    <n v="58"/>
    <n v="64"/>
    <n v="58"/>
    <n v="64"/>
    <n v="58"/>
    <m/>
    <m/>
    <n v="0"/>
    <n v="0"/>
    <n v="120"/>
    <n v="116"/>
    <n v="120"/>
    <n v="116"/>
    <n v="2.9910714285714284"/>
    <n v="3.5517241379310343"/>
    <n v="167.5"/>
    <n v="206"/>
    <n v="3.3515625"/>
    <n v="3.2068965517241379"/>
    <n v="214.5"/>
    <n v="186"/>
    <m/>
    <m/>
    <n v="0"/>
    <n v="0"/>
    <n v="3.1833333333333331"/>
    <n v="3.3793103448275863"/>
    <n v="382"/>
    <n v="392"/>
    <n v="66.142857142857153"/>
    <n v="68.64344827586207"/>
    <n v="3704.0000000000005"/>
    <n v="3981.32"/>
    <n v="53.968593750000004"/>
    <n v="46.884999999999998"/>
    <n v="3453.9900000000002"/>
    <n v="2719.33"/>
    <m/>
    <m/>
    <n v="0"/>
    <n v="0"/>
    <n v="59.64991666666667"/>
    <n v="57.764224137931031"/>
    <n v="7157.9900000000007"/>
    <n v="6700.65"/>
    <m/>
    <m/>
    <n v="0"/>
    <n v="0"/>
    <m/>
    <m/>
    <n v="0"/>
    <n v="0"/>
    <m/>
    <m/>
    <n v="0"/>
    <n v="0"/>
    <n v="352"/>
    <n v="334"/>
    <n v="352"/>
    <n v="334"/>
    <n v="1372.5"/>
    <n v="1385.5000000000002"/>
    <n v="28302.309999999998"/>
    <n v="27869.29"/>
    <n v="124"/>
    <n v="111"/>
    <n v="124"/>
    <n v="111"/>
    <n v="512.5"/>
    <n v="447"/>
    <n v="8175.6399999999994"/>
    <n v="6928.65"/>
    <n v="476"/>
    <n v="445"/>
    <n v="476"/>
    <n v="445"/>
    <n v="1885"/>
    <n v="1832.5000000000002"/>
    <n v="36477.949999999997"/>
    <n v="34797.94"/>
    <n v="0"/>
    <n v="0"/>
    <n v="0"/>
    <n v="0"/>
    <s v=""/>
    <s v=""/>
    <s v=""/>
    <s v=""/>
    <n v="1885"/>
    <n v="1832.5"/>
    <n v="36477.949999999997"/>
    <n v="34797.94"/>
  </r>
  <r>
    <x v="4"/>
    <s v="Bainbridge College "/>
    <m/>
    <n v="139010"/>
    <x v="6"/>
    <n v="165"/>
    <n v="189"/>
    <n v="5"/>
    <n v="5"/>
    <n v="160"/>
    <n v="184"/>
    <n v="64"/>
    <n v="160"/>
    <n v="184"/>
    <n v="160"/>
    <n v="183"/>
    <n v="11"/>
    <n v="6"/>
    <n v="11"/>
    <n v="6"/>
    <n v="6"/>
    <n v="10"/>
    <n v="6"/>
    <n v="10"/>
    <m/>
    <m/>
    <n v="0"/>
    <n v="0"/>
    <n v="17"/>
    <n v="16"/>
    <n v="17"/>
    <n v="16"/>
    <n v="4"/>
    <n v="3.833333333333333"/>
    <n v="44"/>
    <n v="23"/>
    <n v="4.666666666666667"/>
    <n v="4.6500000000000004"/>
    <n v="28"/>
    <n v="46.5"/>
    <m/>
    <m/>
    <n v="0"/>
    <n v="0"/>
    <n v="4.2352941176470589"/>
    <n v="4.34375"/>
    <n v="72"/>
    <n v="69.5"/>
    <n v="83"/>
    <n v="89.666666666666657"/>
    <n v="913"/>
    <n v="538"/>
    <n v="96.333333333333343"/>
    <n v="101.8"/>
    <n v="578"/>
    <n v="1018"/>
    <m/>
    <m/>
    <n v="0"/>
    <n v="0"/>
    <n v="87.705882352941174"/>
    <n v="97.25"/>
    <n v="1491"/>
    <n v="1556"/>
    <n v="50"/>
    <n v="53"/>
    <n v="50"/>
    <n v="53"/>
    <n v="52"/>
    <n v="65"/>
    <n v="52"/>
    <n v="65"/>
    <m/>
    <m/>
    <n v="0"/>
    <n v="0"/>
    <n v="102"/>
    <n v="118"/>
    <n v="102"/>
    <n v="118"/>
    <n v="5.29"/>
    <n v="6.0471698113207548"/>
    <n v="264.5"/>
    <n v="320.5"/>
    <n v="6.125"/>
    <n v="7.0461538461538469"/>
    <n v="318.5"/>
    <n v="458.00000000000006"/>
    <m/>
    <m/>
    <n v="0"/>
    <n v="0"/>
    <n v="5.715686274509804"/>
    <n v="6.5974576271186445"/>
    <n v="583"/>
    <n v="778.5"/>
    <n v="96.979599999999991"/>
    <n v="100.21962264150943"/>
    <n v="4848.9799999999996"/>
    <n v="5311.6399999999994"/>
    <n v="90.499230769230763"/>
    <n v="102.00384615384615"/>
    <n v="4705.96"/>
    <n v="6630.25"/>
    <m/>
    <m/>
    <n v="0"/>
    <n v="0"/>
    <n v="93.675882352941159"/>
    <n v="101.20245762711863"/>
    <n v="9554.9399999999987"/>
    <n v="11941.89"/>
    <n v="119"/>
    <n v="134"/>
    <n v="119"/>
    <n v="134"/>
    <n v="5.5042016806722689"/>
    <n v="6.3283582089552235"/>
    <n v="655"/>
    <n v="848"/>
    <n v="92.823025210084026"/>
    <n v="100.7305223880597"/>
    <n v="11045.939999999999"/>
    <n v="13497.89"/>
    <n v="22"/>
    <n v="19"/>
    <n v="22"/>
    <n v="19"/>
    <n v="19"/>
    <n v="30"/>
    <n v="19"/>
    <n v="30"/>
    <m/>
    <m/>
    <n v="0"/>
    <n v="0"/>
    <n v="41"/>
    <n v="49"/>
    <n v="41"/>
    <n v="49"/>
    <n v="3.75"/>
    <n v="3.8157894736842106"/>
    <n v="82.5"/>
    <n v="72.5"/>
    <n v="3.9736842105263155"/>
    <n v="5"/>
    <n v="75.5"/>
    <n v="150"/>
    <m/>
    <m/>
    <n v="0"/>
    <n v="0"/>
    <n v="3.8536585365853657"/>
    <n v="4.5408163265306118"/>
    <n v="158"/>
    <n v="222.49999999999997"/>
    <n v="79.151363636363641"/>
    <n v="73.280526315789473"/>
    <n v="1741.3300000000002"/>
    <n v="1392.33"/>
    <n v="70.034736842105275"/>
    <n v="61.344333333333338"/>
    <n v="1330.6600000000003"/>
    <n v="1840.3300000000002"/>
    <m/>
    <m/>
    <n v="0"/>
    <n v="0"/>
    <n v="74.926585365853668"/>
    <n v="65.972653061224491"/>
    <n v="3071.9900000000002"/>
    <n v="3232.66"/>
    <m/>
    <n v="1"/>
    <n v="0"/>
    <n v="0"/>
    <m/>
    <n v="1"/>
    <n v="0"/>
    <n v="1"/>
    <m/>
    <m/>
    <n v="0"/>
    <n v="0"/>
    <n v="83"/>
    <n v="78"/>
    <n v="83"/>
    <n v="78"/>
    <n v="391"/>
    <n v="416"/>
    <n v="7503.3099999999995"/>
    <n v="7241.9699999999993"/>
    <n v="77"/>
    <n v="105"/>
    <n v="77"/>
    <n v="105"/>
    <n v="422"/>
    <n v="654.5"/>
    <n v="6614.6200000000008"/>
    <n v="9488.58"/>
    <n v="160"/>
    <n v="183"/>
    <n v="160"/>
    <n v="183"/>
    <n v="813"/>
    <n v="1070.5"/>
    <n v="14117.93"/>
    <n v="16730.55"/>
    <n v="0"/>
    <n v="0"/>
    <n v="0"/>
    <n v="0"/>
    <s v=""/>
    <s v=""/>
    <s v=""/>
    <s v=""/>
    <n v="813"/>
    <n v="1071.5"/>
    <n v="14117.929999999998"/>
    <n v="16730.55"/>
  </r>
  <r>
    <x v="4"/>
    <s v="College of Coastal Georgia "/>
    <m/>
    <n v="139250"/>
    <x v="6"/>
    <n v="294"/>
    <n v="233"/>
    <n v="6"/>
    <n v="3"/>
    <n v="288"/>
    <n v="230"/>
    <n v="64"/>
    <n v="288"/>
    <n v="230"/>
    <n v="288"/>
    <n v="229"/>
    <n v="2"/>
    <n v="3"/>
    <n v="2"/>
    <n v="3"/>
    <n v="5"/>
    <n v="1"/>
    <n v="5"/>
    <n v="1"/>
    <m/>
    <m/>
    <n v="0"/>
    <n v="0"/>
    <n v="7"/>
    <n v="4"/>
    <n v="7"/>
    <n v="4"/>
    <n v="2.25"/>
    <n v="3.666666666666667"/>
    <n v="4.5"/>
    <n v="11"/>
    <n v="3.1"/>
    <n v="5"/>
    <n v="15.5"/>
    <n v="5"/>
    <m/>
    <m/>
    <n v="0"/>
    <n v="0"/>
    <n v="2.8571428571428572"/>
    <n v="4"/>
    <n v="20"/>
    <n v="16"/>
    <n v="79.25"/>
    <n v="74.5"/>
    <n v="158.5"/>
    <n v="223.5"/>
    <n v="66.599999999999994"/>
    <n v="111"/>
    <n v="333"/>
    <n v="111"/>
    <m/>
    <m/>
    <n v="0"/>
    <n v="0"/>
    <n v="70.214285714285708"/>
    <n v="83.625"/>
    <n v="491.49999999999994"/>
    <n v="334.5"/>
    <n v="112"/>
    <n v="82"/>
    <n v="112"/>
    <n v="82"/>
    <n v="80"/>
    <n v="68"/>
    <n v="80"/>
    <n v="68"/>
    <m/>
    <m/>
    <n v="0"/>
    <n v="0"/>
    <n v="192"/>
    <n v="150"/>
    <n v="192"/>
    <n v="150"/>
    <n v="4.7589285714285721"/>
    <n v="4.2987804878048781"/>
    <n v="533.00000000000011"/>
    <n v="352.5"/>
    <n v="5.4249999999999998"/>
    <n v="5.9558823529411766"/>
    <n v="434"/>
    <n v="405"/>
    <m/>
    <m/>
    <n v="0"/>
    <n v="0"/>
    <n v="5.0364583333333339"/>
    <n v="5.05"/>
    <n v="967.00000000000011"/>
    <n v="757.5"/>
    <n v="86.185714285714297"/>
    <n v="84.223292682926825"/>
    <n v="9652.8000000000011"/>
    <n v="6906.3099999999995"/>
    <n v="84.879000000000005"/>
    <n v="91.928235294117641"/>
    <n v="6790.3200000000006"/>
    <n v="6251.12"/>
    <m/>
    <m/>
    <n v="0"/>
    <n v="0"/>
    <n v="85.641250000000014"/>
    <n v="87.716200000000001"/>
    <n v="16443.120000000003"/>
    <n v="13157.43"/>
    <n v="199"/>
    <n v="154"/>
    <n v="199"/>
    <n v="154"/>
    <n v="4.9597989949748751"/>
    <n v="5.0227272727272725"/>
    <n v="987.00000000000011"/>
    <n v="773.5"/>
    <n v="85.098592964824135"/>
    <n v="87.609935064935073"/>
    <n v="16934.620000000003"/>
    <n v="13491.93"/>
    <n v="32"/>
    <n v="34"/>
    <n v="32"/>
    <n v="34"/>
    <n v="57"/>
    <n v="41"/>
    <n v="57"/>
    <n v="41"/>
    <m/>
    <m/>
    <n v="0"/>
    <n v="0"/>
    <n v="89"/>
    <n v="75"/>
    <n v="89"/>
    <n v="75"/>
    <n v="3.828125"/>
    <n v="3.8088235294117645"/>
    <n v="122.5"/>
    <n v="129.5"/>
    <n v="3.6140350877192979"/>
    <n v="3.3414634146341462"/>
    <n v="205.99999999999997"/>
    <n v="137"/>
    <m/>
    <m/>
    <n v="0"/>
    <n v="0"/>
    <n v="3.691011235955056"/>
    <n v="3.5533333333333332"/>
    <n v="328.5"/>
    <n v="266.5"/>
    <n v="71.551874999999995"/>
    <n v="67.960588235294125"/>
    <n v="2289.66"/>
    <n v="2310.6600000000003"/>
    <n v="50.815789473684212"/>
    <n v="50.426829268292686"/>
    <n v="2896.5"/>
    <n v="2067.5"/>
    <m/>
    <m/>
    <n v="0"/>
    <n v="0"/>
    <n v="58.271460674157304"/>
    <n v="58.375466666666668"/>
    <n v="5186.16"/>
    <n v="4378.16"/>
    <m/>
    <n v="1"/>
    <n v="0"/>
    <n v="0"/>
    <m/>
    <n v="2"/>
    <n v="0"/>
    <n v="2"/>
    <m/>
    <m/>
    <n v="0"/>
    <n v="0"/>
    <n v="146"/>
    <n v="119"/>
    <n v="146"/>
    <n v="119"/>
    <n v="660.00000000000011"/>
    <n v="493"/>
    <n v="12100.960000000001"/>
    <n v="9440.4699999999993"/>
    <n v="142"/>
    <n v="110"/>
    <n v="142"/>
    <n v="110"/>
    <n v="655.5"/>
    <n v="547"/>
    <n v="10019.82"/>
    <n v="8429.619999999999"/>
    <n v="288"/>
    <n v="229"/>
    <n v="288"/>
    <n v="229"/>
    <n v="1315.5"/>
    <n v="1040"/>
    <n v="22120.78"/>
    <n v="17870.089999999997"/>
    <n v="0"/>
    <n v="0"/>
    <n v="0"/>
    <n v="0"/>
    <s v=""/>
    <s v=""/>
    <s v=""/>
    <s v=""/>
    <n v="1315.5"/>
    <n v="1042"/>
    <n v="22120.780000000002"/>
    <n v="17870.09"/>
  </r>
  <r>
    <x v="4"/>
    <s v="Darton College "/>
    <m/>
    <n v="138691"/>
    <x v="6"/>
    <n v="456"/>
    <n v="628"/>
    <n v="3"/>
    <n v="9"/>
    <n v="453"/>
    <n v="619"/>
    <n v="64"/>
    <n v="453"/>
    <n v="619"/>
    <n v="453"/>
    <n v="619"/>
    <n v="4"/>
    <n v="9"/>
    <n v="4"/>
    <n v="9"/>
    <n v="6"/>
    <n v="9"/>
    <n v="6"/>
    <n v="9"/>
    <m/>
    <m/>
    <n v="0"/>
    <n v="0"/>
    <n v="10"/>
    <n v="18"/>
    <n v="10"/>
    <n v="18"/>
    <n v="4.25"/>
    <n v="2.666666666666667"/>
    <n v="17"/>
    <n v="24.000000000000004"/>
    <n v="2.916666666666667"/>
    <n v="2.8888888888888893"/>
    <n v="17.5"/>
    <n v="26.000000000000004"/>
    <m/>
    <m/>
    <n v="0"/>
    <n v="0"/>
    <n v="3.45"/>
    <n v="2.7777777777777781"/>
    <n v="34.5"/>
    <n v="50.000000000000007"/>
    <n v="88.75"/>
    <n v="74.777777777777771"/>
    <n v="355"/>
    <n v="673"/>
    <n v="65.166666666666671"/>
    <n v="77.222222222222229"/>
    <n v="391"/>
    <n v="695"/>
    <m/>
    <m/>
    <n v="0"/>
    <n v="0"/>
    <n v="74.599999999999994"/>
    <n v="76"/>
    <n v="746"/>
    <n v="1368"/>
    <n v="176"/>
    <n v="216"/>
    <n v="176"/>
    <n v="216"/>
    <n v="83"/>
    <n v="98"/>
    <n v="83"/>
    <n v="98"/>
    <m/>
    <m/>
    <n v="0"/>
    <n v="0"/>
    <n v="259"/>
    <n v="314"/>
    <n v="259"/>
    <n v="314"/>
    <n v="5.1988636363636367"/>
    <n v="5.1921296296296298"/>
    <n v="915"/>
    <n v="1121.5"/>
    <n v="6.1144578313253009"/>
    <n v="6.3571428571428568"/>
    <n v="507.49999999999994"/>
    <n v="623"/>
    <m/>
    <m/>
    <n v="0"/>
    <n v="0"/>
    <n v="5.4922779922779918"/>
    <n v="5.5557324840764331"/>
    <n v="1422.5"/>
    <n v="1744.5"/>
    <n v="88.058352272727276"/>
    <n v="86.610787037037042"/>
    <n v="15498.27"/>
    <n v="18707.93"/>
    <n v="82.585542168674692"/>
    <n v="87.485714285714295"/>
    <n v="6854.5999999999995"/>
    <n v="8573.6"/>
    <m/>
    <m/>
    <n v="0"/>
    <n v="0"/>
    <n v="86.304517374517374"/>
    <n v="86.88385350318471"/>
    <n v="22352.87"/>
    <n v="27281.53"/>
    <n v="269"/>
    <n v="332"/>
    <n v="269"/>
    <n v="332"/>
    <n v="5.4163568773234196"/>
    <n v="5.4051204819277112"/>
    <n v="1456.9999999999998"/>
    <n v="1794.5000000000002"/>
    <n v="85.869405204460961"/>
    <n v="86.293765060240958"/>
    <n v="23098.87"/>
    <n v="28649.53"/>
    <n v="55"/>
    <n v="83"/>
    <n v="55"/>
    <n v="83"/>
    <n v="129"/>
    <n v="204"/>
    <n v="129"/>
    <n v="204"/>
    <m/>
    <m/>
    <n v="0"/>
    <n v="0"/>
    <n v="184"/>
    <n v="287"/>
    <n v="184"/>
    <n v="287"/>
    <n v="3.4818181818181819"/>
    <n v="3.7349397590361448"/>
    <n v="191.5"/>
    <n v="310"/>
    <n v="3.6976744186046511"/>
    <n v="3.3210784313725492"/>
    <n v="477"/>
    <n v="677.5"/>
    <m/>
    <m/>
    <n v="0"/>
    <n v="0"/>
    <n v="3.6331521739130435"/>
    <n v="3.4407665505226479"/>
    <n v="668.5"/>
    <n v="987.5"/>
    <n v="64.175454545454556"/>
    <n v="64.381325301204811"/>
    <n v="3529.6500000000005"/>
    <n v="5343.65"/>
    <n v="56.206511627906977"/>
    <n v="52.791568627450978"/>
    <n v="7250.64"/>
    <n v="10769.48"/>
    <m/>
    <m/>
    <n v="0"/>
    <n v="0"/>
    <n v="58.588532608695658"/>
    <n v="56.143310104529611"/>
    <n v="10780.29"/>
    <n v="16113.13"/>
    <m/>
    <m/>
    <n v="0"/>
    <n v="0"/>
    <m/>
    <m/>
    <n v="0"/>
    <n v="0"/>
    <m/>
    <m/>
    <n v="0"/>
    <n v="0"/>
    <n v="235"/>
    <n v="308"/>
    <n v="235"/>
    <n v="308"/>
    <n v="1123.5"/>
    <n v="1455.5"/>
    <n v="19382.920000000002"/>
    <n v="24724.58"/>
    <n v="218"/>
    <n v="311"/>
    <n v="218"/>
    <n v="311"/>
    <n v="1002"/>
    <n v="1326.5"/>
    <n v="14496.24"/>
    <n v="20038.080000000002"/>
    <n v="453"/>
    <n v="619"/>
    <n v="453"/>
    <n v="619"/>
    <n v="2125.5"/>
    <n v="2782"/>
    <n v="33879.160000000003"/>
    <n v="44762.66"/>
    <n v="0"/>
    <n v="0"/>
    <n v="0"/>
    <n v="0"/>
    <s v=""/>
    <s v=""/>
    <s v=""/>
    <s v=""/>
    <n v="2125.5"/>
    <n v="2782"/>
    <n v="33879.160000000003"/>
    <n v="44762.659999999996"/>
  </r>
  <r>
    <x v="4"/>
    <s v="Gainesville State College "/>
    <s v="Reclassified: met the criteria for Two-Year with Bachelors in 2008-09, 2009-10 and 2010-11."/>
    <n v="139773"/>
    <x v="9"/>
    <n v="653"/>
    <n v="735"/>
    <n v="14"/>
    <n v="0"/>
    <n v="639"/>
    <n v="735"/>
    <n v="64"/>
    <n v="639"/>
    <n v="735"/>
    <n v="639"/>
    <n v="735"/>
    <n v="7"/>
    <n v="5"/>
    <n v="7"/>
    <n v="5"/>
    <n v="1"/>
    <n v="3"/>
    <n v="1"/>
    <n v="3"/>
    <m/>
    <m/>
    <n v="0"/>
    <n v="0"/>
    <n v="8"/>
    <n v="8"/>
    <n v="8"/>
    <n v="8"/>
    <n v="2.5"/>
    <n v="2.8000000000000003"/>
    <n v="17.5"/>
    <n v="14.000000000000002"/>
    <n v="5"/>
    <n v="2"/>
    <n v="5"/>
    <n v="6"/>
    <m/>
    <m/>
    <n v="0"/>
    <n v="0"/>
    <n v="2.8125"/>
    <n v="2.5"/>
    <n v="22.5"/>
    <n v="20"/>
    <n v="81"/>
    <n v="75.8"/>
    <n v="567"/>
    <n v="379"/>
    <n v="85"/>
    <n v="46"/>
    <n v="85"/>
    <n v="138"/>
    <m/>
    <m/>
    <n v="0"/>
    <n v="0"/>
    <n v="81.5"/>
    <n v="64.625"/>
    <n v="652"/>
    <n v="517"/>
    <n v="331"/>
    <n v="414"/>
    <n v="331"/>
    <n v="414"/>
    <n v="83"/>
    <n v="77"/>
    <n v="83"/>
    <n v="77"/>
    <m/>
    <m/>
    <n v="0"/>
    <n v="0"/>
    <n v="414"/>
    <n v="491"/>
    <n v="414"/>
    <n v="491"/>
    <n v="4.356495468277946"/>
    <n v="4.3055555555555554"/>
    <n v="1442.0000000000002"/>
    <n v="1782.5"/>
    <n v="5"/>
    <n v="4.8116883116883118"/>
    <n v="415"/>
    <n v="370.5"/>
    <m/>
    <m/>
    <n v="0"/>
    <n v="0"/>
    <n v="4.4855072463768124"/>
    <n v="4.3849287169042768"/>
    <n v="1857.0000000000005"/>
    <n v="2153"/>
    <n v="75.243595166163146"/>
    <n v="78.837294685990344"/>
    <n v="24905.63"/>
    <n v="32638.640000000003"/>
    <n v="71.674457831325299"/>
    <n v="71.900129870129874"/>
    <n v="5948.98"/>
    <n v="5536.31"/>
    <m/>
    <m/>
    <n v="0"/>
    <n v="0"/>
    <n v="74.528043478260869"/>
    <n v="77.749389002036665"/>
    <n v="30854.61"/>
    <n v="38174.950000000004"/>
    <n v="422"/>
    <n v="499"/>
    <n v="422"/>
    <n v="499"/>
    <n v="4.4537914691943135"/>
    <n v="4.3547094188376754"/>
    <n v="1879.5000000000002"/>
    <n v="2173"/>
    <n v="74.660213270142179"/>
    <n v="77.538977955911832"/>
    <n v="31506.61"/>
    <n v="38691.950000000004"/>
    <n v="114"/>
    <n v="138"/>
    <n v="114"/>
    <n v="138"/>
    <n v="103"/>
    <n v="97"/>
    <n v="103"/>
    <n v="97"/>
    <m/>
    <m/>
    <n v="0"/>
    <n v="0"/>
    <n v="217"/>
    <n v="235"/>
    <n v="217"/>
    <n v="235"/>
    <n v="2.7807017543859649"/>
    <n v="2.9202898550724639"/>
    <n v="317"/>
    <n v="403"/>
    <n v="3.679611650485437"/>
    <n v="3.5463917525773194"/>
    <n v="379"/>
    <n v="344"/>
    <m/>
    <m/>
    <n v="0"/>
    <n v="0"/>
    <n v="3.2073732718894008"/>
    <n v="3.1787234042553192"/>
    <n v="696"/>
    <n v="747"/>
    <n v="50.096491228070171"/>
    <n v="52.855072463768124"/>
    <n v="5710.9999999999991"/>
    <n v="7294.0000000000009"/>
    <n v="43.511165048543688"/>
    <n v="47.078969072164945"/>
    <n v="4481.6499999999996"/>
    <n v="4566.66"/>
    <m/>
    <m/>
    <n v="0"/>
    <n v="0"/>
    <n v="46.970737327188928"/>
    <n v="50.470893617021275"/>
    <n v="10192.649999999998"/>
    <n v="11860.66"/>
    <m/>
    <n v="1"/>
    <n v="0"/>
    <n v="1"/>
    <m/>
    <n v="2"/>
    <n v="0"/>
    <n v="2"/>
    <m/>
    <n v="48"/>
    <n v="0"/>
    <n v="48"/>
    <n v="452"/>
    <n v="557"/>
    <n v="452"/>
    <n v="557"/>
    <n v="1776.5000000000002"/>
    <n v="2199.5"/>
    <n v="31183.63"/>
    <n v="40311.64"/>
    <n v="187"/>
    <n v="177"/>
    <n v="187"/>
    <n v="177"/>
    <n v="799"/>
    <n v="720.5"/>
    <n v="10515.63"/>
    <n v="10240.970000000001"/>
    <n v="639"/>
    <n v="734"/>
    <n v="639"/>
    <n v="734"/>
    <n v="2575.5"/>
    <n v="2920"/>
    <n v="41699.26"/>
    <n v="50552.61"/>
    <n v="0"/>
    <n v="0"/>
    <n v="0"/>
    <n v="0"/>
    <s v=""/>
    <s v=""/>
    <s v=""/>
    <s v=""/>
    <n v="2575.5"/>
    <n v="2922"/>
    <n v="41699.259999999995"/>
    <n v="50600.61"/>
  </r>
  <r>
    <x v="4"/>
    <s v="Georgia Highlands College"/>
    <m/>
    <n v="139700"/>
    <x v="6"/>
    <n v="418"/>
    <n v="492"/>
    <n v="2"/>
    <n v="3"/>
    <n v="416"/>
    <n v="489"/>
    <n v="64"/>
    <n v="416"/>
    <n v="489"/>
    <n v="416"/>
    <n v="489"/>
    <n v="2"/>
    <n v="4"/>
    <n v="2"/>
    <n v="4"/>
    <n v="0"/>
    <n v="1"/>
    <n v="0"/>
    <n v="1"/>
    <m/>
    <m/>
    <n v="0"/>
    <n v="0"/>
    <n v="2"/>
    <n v="5"/>
    <n v="2"/>
    <n v="5"/>
    <n v="2.5"/>
    <n v="4.75"/>
    <n v="5"/>
    <n v="19"/>
    <n v="0"/>
    <n v="5"/>
    <n v="0"/>
    <n v="5"/>
    <m/>
    <m/>
    <n v="0"/>
    <n v="0"/>
    <n v="2.5"/>
    <n v="4.8"/>
    <n v="5"/>
    <n v="24"/>
    <n v="77"/>
    <n v="91.75"/>
    <n v="154"/>
    <n v="367"/>
    <n v="0"/>
    <n v="86"/>
    <n v="0"/>
    <n v="86"/>
    <m/>
    <m/>
    <n v="0"/>
    <n v="0"/>
    <n v="77"/>
    <n v="90.6"/>
    <n v="154"/>
    <n v="453"/>
    <n v="164"/>
    <n v="201"/>
    <n v="164"/>
    <n v="201"/>
    <n v="58"/>
    <n v="60"/>
    <n v="58"/>
    <n v="60"/>
    <m/>
    <m/>
    <n v="0"/>
    <n v="0"/>
    <n v="222"/>
    <n v="261"/>
    <n v="222"/>
    <n v="261"/>
    <n v="4.625"/>
    <n v="4.5373134328358207"/>
    <n v="758.5"/>
    <n v="912"/>
    <n v="5.6034482758620685"/>
    <n v="5.9"/>
    <n v="325"/>
    <n v="354"/>
    <m/>
    <m/>
    <n v="0"/>
    <n v="0"/>
    <n v="4.8806306306306304"/>
    <n v="4.8505747126436782"/>
    <n v="1083.5"/>
    <n v="1266"/>
    <n v="81.717195121951221"/>
    <n v="80.714577114427854"/>
    <n v="13401.62"/>
    <n v="16223.63"/>
    <n v="78.493965517241378"/>
    <n v="81.343999999999994"/>
    <n v="4552.6499999999996"/>
    <n v="4880.6399999999994"/>
    <m/>
    <m/>
    <n v="0"/>
    <n v="0"/>
    <n v="80.875090090090097"/>
    <n v="80.859272030651326"/>
    <n v="17954.27"/>
    <n v="21104.269999999997"/>
    <n v="224"/>
    <n v="266"/>
    <n v="224"/>
    <n v="266"/>
    <n v="4.859375"/>
    <n v="4.8496240601503757"/>
    <n v="1088.5"/>
    <n v="1290"/>
    <n v="80.840491071428573"/>
    <n v="81.042368421052615"/>
    <n v="18108.27"/>
    <n v="21557.269999999997"/>
    <n v="79"/>
    <n v="90"/>
    <n v="79"/>
    <n v="90"/>
    <n v="99"/>
    <n v="116"/>
    <n v="99"/>
    <n v="116"/>
    <m/>
    <m/>
    <n v="0"/>
    <n v="0"/>
    <n v="178"/>
    <n v="206"/>
    <n v="178"/>
    <n v="206"/>
    <n v="3.5126582278481018"/>
    <n v="3.4777777777777779"/>
    <n v="277.50000000000006"/>
    <n v="313"/>
    <n v="3.6868686868686873"/>
    <n v="3.3922413793103448"/>
    <n v="365.00000000000006"/>
    <n v="393.5"/>
    <m/>
    <m/>
    <n v="0"/>
    <n v="0"/>
    <n v="3.6095505617977532"/>
    <n v="3.429611650485437"/>
    <n v="642.50000000000011"/>
    <n v="706.5"/>
    <n v="65.670886075949369"/>
    <n v="64.251666666666665"/>
    <n v="5188"/>
    <n v="5782.65"/>
    <n v="59.545353535353534"/>
    <n v="54.172241379310343"/>
    <n v="5894.99"/>
    <n v="6283.98"/>
    <m/>
    <m/>
    <n v="0"/>
    <n v="0"/>
    <n v="62.263988764044946"/>
    <n v="58.575873786407762"/>
    <n v="11082.99"/>
    <n v="12066.63"/>
    <n v="14"/>
    <n v="17"/>
    <n v="14"/>
    <n v="17"/>
    <n v="3.25"/>
    <n v="2.21"/>
    <n v="45.5"/>
    <n v="37.57"/>
    <n v="55.57"/>
    <n v="43.65"/>
    <n v="777.98"/>
    <n v="742.05"/>
    <n v="245"/>
    <n v="295"/>
    <n v="245"/>
    <n v="295"/>
    <n v="1041"/>
    <n v="1244"/>
    <n v="18743.620000000003"/>
    <n v="22373.279999999999"/>
    <n v="157"/>
    <n v="177"/>
    <n v="157"/>
    <n v="177"/>
    <n v="690"/>
    <n v="752.5"/>
    <n v="10447.64"/>
    <n v="11250.619999999999"/>
    <n v="402"/>
    <n v="472"/>
    <n v="402"/>
    <n v="472"/>
    <n v="1731"/>
    <n v="1996.5"/>
    <n v="29191.260000000002"/>
    <n v="33623.899999999994"/>
    <n v="0"/>
    <n v="0"/>
    <n v="0"/>
    <n v="0"/>
    <s v=""/>
    <s v=""/>
    <s v=""/>
    <s v=""/>
    <n v="1776.5"/>
    <n v="2034.07"/>
    <n v="29969.24"/>
    <n v="34365.949999999997"/>
  </r>
  <r>
    <x v="4"/>
    <s v="Gordon College "/>
    <s v="Met the criteria for Two-Year with Bachelor's in 2009-10."/>
    <n v="139968"/>
    <x v="6"/>
    <n v="420"/>
    <n v="435"/>
    <n v="6"/>
    <n v="2"/>
    <n v="414"/>
    <n v="433"/>
    <n v="64"/>
    <n v="414"/>
    <n v="433"/>
    <n v="414"/>
    <n v="433"/>
    <n v="11"/>
    <n v="7"/>
    <n v="11"/>
    <n v="7"/>
    <n v="3"/>
    <n v="4"/>
    <n v="3"/>
    <n v="4"/>
    <m/>
    <m/>
    <n v="0"/>
    <n v="0"/>
    <n v="14"/>
    <n v="11"/>
    <n v="14"/>
    <n v="11"/>
    <n v="3.1818181818181821"/>
    <n v="3.6428571428571428"/>
    <n v="35"/>
    <n v="25.5"/>
    <n v="2.833333333333333"/>
    <n v="2.75"/>
    <n v="8.5"/>
    <n v="11"/>
    <m/>
    <m/>
    <n v="0"/>
    <n v="0"/>
    <n v="3.1071428571428572"/>
    <n v="3.3181818181818183"/>
    <n v="43.5"/>
    <n v="36.5"/>
    <n v="72.727272727272734"/>
    <n v="81"/>
    <n v="800.00000000000011"/>
    <n v="567"/>
    <n v="84"/>
    <n v="67"/>
    <n v="252"/>
    <n v="268"/>
    <m/>
    <m/>
    <n v="0"/>
    <n v="0"/>
    <n v="75.142857142857139"/>
    <n v="75.909090909090907"/>
    <n v="1052"/>
    <n v="835"/>
    <n v="230"/>
    <n v="231"/>
    <n v="230"/>
    <n v="231"/>
    <n v="44"/>
    <n v="44"/>
    <n v="44"/>
    <n v="44"/>
    <m/>
    <m/>
    <n v="0"/>
    <n v="0"/>
    <n v="274"/>
    <n v="275"/>
    <n v="274"/>
    <n v="275"/>
    <n v="4.1217391304347828"/>
    <n v="4.0064935064935066"/>
    <n v="948"/>
    <n v="925.5"/>
    <n v="5.7840909090909092"/>
    <n v="5.8522727272727275"/>
    <n v="254.5"/>
    <n v="257.5"/>
    <m/>
    <m/>
    <n v="0"/>
    <n v="0"/>
    <n v="4.3886861313868613"/>
    <n v="4.3018181818181818"/>
    <n v="1202.5"/>
    <n v="1183"/>
    <n v="79.283913043478265"/>
    <n v="80.555497835497832"/>
    <n v="18235.3"/>
    <n v="18608.32"/>
    <n v="78.620681818181822"/>
    <n v="81.55977272727273"/>
    <n v="3459.3100000000004"/>
    <n v="3588.63"/>
    <m/>
    <m/>
    <n v="0"/>
    <n v="0"/>
    <n v="79.177408759124091"/>
    <n v="80.716181818181823"/>
    <n v="21694.61"/>
    <n v="22196.95"/>
    <n v="288"/>
    <n v="286"/>
    <n v="288"/>
    <n v="286"/>
    <n v="4.3263888888888893"/>
    <n v="4.2639860139860142"/>
    <n v="1246"/>
    <n v="1219.5"/>
    <n v="78.981284722222227"/>
    <n v="80.53129370629371"/>
    <n v="22746.61"/>
    <n v="23031.95"/>
    <n v="54"/>
    <n v="60"/>
    <n v="54"/>
    <n v="60"/>
    <n v="72"/>
    <n v="87"/>
    <n v="72"/>
    <n v="87"/>
    <m/>
    <m/>
    <n v="0"/>
    <n v="0"/>
    <n v="126"/>
    <n v="147"/>
    <n v="126"/>
    <n v="147"/>
    <n v="3.1111111111111107"/>
    <n v="3.5750000000000002"/>
    <n v="167.99999999999997"/>
    <n v="214.5"/>
    <n v="3.3402777777777777"/>
    <n v="3.132183908045977"/>
    <n v="240.5"/>
    <n v="272.5"/>
    <m/>
    <m/>
    <n v="0"/>
    <n v="0"/>
    <n v="3.2420634920634921"/>
    <n v="3.3129251700680271"/>
    <n v="408.5"/>
    <n v="487"/>
    <n v="62.432037037037034"/>
    <n v="62.221833333333336"/>
    <n v="3371.33"/>
    <n v="3733.3100000000004"/>
    <n v="53.143333333333331"/>
    <n v="49.858160919540232"/>
    <n v="3826.3199999999997"/>
    <n v="4337.66"/>
    <m/>
    <m/>
    <n v="0"/>
    <n v="0"/>
    <n v="57.124206349206347"/>
    <n v="54.904557823129252"/>
    <n v="7197.65"/>
    <n v="8070.97"/>
    <m/>
    <m/>
    <n v="0"/>
    <n v="0"/>
    <m/>
    <m/>
    <n v="0"/>
    <n v="0"/>
    <m/>
    <m/>
    <n v="0"/>
    <n v="0"/>
    <n v="295"/>
    <n v="298"/>
    <n v="295"/>
    <n v="298"/>
    <n v="1151"/>
    <n v="1165.5"/>
    <n v="22406.629999999997"/>
    <n v="22908.63"/>
    <n v="119"/>
    <n v="135"/>
    <n v="119"/>
    <n v="135"/>
    <n v="503.5"/>
    <n v="541"/>
    <n v="7537.63"/>
    <n v="8194.2900000000009"/>
    <n v="414"/>
    <n v="433"/>
    <n v="414"/>
    <n v="433"/>
    <n v="1654.5"/>
    <n v="1706.5"/>
    <n v="29944.26"/>
    <n v="31102.920000000002"/>
    <n v="0"/>
    <n v="0"/>
    <n v="0"/>
    <n v="0"/>
    <s v=""/>
    <s v=""/>
    <s v=""/>
    <s v=""/>
    <n v="1654.5"/>
    <n v="1706.5"/>
    <n v="29944.260000000002"/>
    <n v="31102.920000000002"/>
  </r>
  <r>
    <x v="4"/>
    <s v="Middle Georgia College "/>
    <m/>
    <n v="140483"/>
    <x v="6"/>
    <n v="263"/>
    <n v="335"/>
    <n v="4"/>
    <n v="9"/>
    <n v="259"/>
    <n v="326"/>
    <n v="64"/>
    <n v="259"/>
    <n v="326"/>
    <n v="259"/>
    <n v="326"/>
    <n v="7"/>
    <n v="10"/>
    <n v="7"/>
    <n v="10"/>
    <n v="5"/>
    <n v="2"/>
    <n v="5"/>
    <n v="2"/>
    <m/>
    <m/>
    <n v="0"/>
    <n v="0"/>
    <n v="12"/>
    <n v="12"/>
    <n v="12"/>
    <n v="12"/>
    <n v="3.5"/>
    <n v="2.4500000000000002"/>
    <n v="24.5"/>
    <n v="24.5"/>
    <n v="5.6000000000000005"/>
    <n v="4"/>
    <n v="28.000000000000004"/>
    <n v="8"/>
    <m/>
    <m/>
    <n v="0"/>
    <n v="0"/>
    <n v="4.375"/>
    <n v="2.7083333333333335"/>
    <n v="52.5"/>
    <n v="32.5"/>
    <n v="77.857142857142861"/>
    <n v="88.8"/>
    <n v="545"/>
    <n v="888"/>
    <n v="85.063999999999993"/>
    <n v="91"/>
    <n v="425.31999999999994"/>
    <n v="182"/>
    <m/>
    <m/>
    <n v="0"/>
    <n v="0"/>
    <n v="80.86"/>
    <n v="89.166666666666671"/>
    <n v="970.31999999999994"/>
    <n v="1070"/>
    <n v="128"/>
    <n v="148"/>
    <n v="128"/>
    <n v="148"/>
    <n v="34"/>
    <n v="49"/>
    <n v="34"/>
    <n v="49"/>
    <m/>
    <m/>
    <n v="0"/>
    <n v="0"/>
    <n v="162"/>
    <n v="197"/>
    <n v="162"/>
    <n v="197"/>
    <n v="3.63671875"/>
    <n v="4.0506756756756754"/>
    <n v="465.5"/>
    <n v="599.5"/>
    <n v="5.0588235294117645"/>
    <n v="6.5510204081632653"/>
    <n v="172"/>
    <n v="321"/>
    <m/>
    <m/>
    <n v="0"/>
    <n v="0"/>
    <n v="3.9351851851851851"/>
    <n v="4.6725888324873095"/>
    <n v="637.5"/>
    <n v="920.5"/>
    <n v="80.809531250000006"/>
    <n v="85.270202702702704"/>
    <n v="10343.620000000001"/>
    <n v="12619.99"/>
    <n v="85.419705882352943"/>
    <n v="89.814897959183668"/>
    <n v="2904.27"/>
    <n v="4400.9299999999994"/>
    <m/>
    <m/>
    <n v="0"/>
    <n v="0"/>
    <n v="81.7770987654321"/>
    <n v="86.400609137055824"/>
    <n v="13247.89"/>
    <n v="17020.919999999998"/>
    <n v="174"/>
    <n v="209"/>
    <n v="174"/>
    <n v="209"/>
    <n v="3.9655172413793105"/>
    <n v="4.5598086124401913"/>
    <n v="690"/>
    <n v="953"/>
    <n v="81.713850574712637"/>
    <n v="86.559425837320561"/>
    <n v="14218.21"/>
    <n v="18090.919999999998"/>
    <n v="27"/>
    <n v="52"/>
    <n v="27"/>
    <n v="52"/>
    <n v="32"/>
    <n v="43"/>
    <n v="32"/>
    <n v="43"/>
    <m/>
    <m/>
    <n v="0"/>
    <n v="0"/>
    <n v="59"/>
    <n v="95"/>
    <n v="59"/>
    <n v="95"/>
    <n v="2.6851851851851856"/>
    <n v="2.9038461538461537"/>
    <n v="72.500000000000014"/>
    <n v="151"/>
    <n v="3.015625"/>
    <n v="2.7674418604651163"/>
    <n v="96.5"/>
    <n v="119"/>
    <m/>
    <m/>
    <n v="0"/>
    <n v="0"/>
    <n v="2.8644067796610169"/>
    <n v="2.8421052631578947"/>
    <n v="169"/>
    <n v="270"/>
    <n v="64.148148148148152"/>
    <n v="65.49942307692308"/>
    <n v="1732"/>
    <n v="3405.9700000000003"/>
    <n v="57.102187499999999"/>
    <n v="51.43116279069767"/>
    <n v="1827.27"/>
    <n v="2211.54"/>
    <m/>
    <m/>
    <n v="0"/>
    <n v="0"/>
    <n v="60.326610169491524"/>
    <n v="59.131684210526316"/>
    <n v="3559.27"/>
    <n v="5617.51"/>
    <n v="26"/>
    <n v="22"/>
    <n v="26"/>
    <n v="22"/>
    <n v="2"/>
    <n v="2.0499999999999998"/>
    <n v="52"/>
    <n v="45.099999999999994"/>
    <n v="77.5"/>
    <n v="76.77"/>
    <n v="2015"/>
    <n v="1688.9399999999998"/>
    <n v="162"/>
    <n v="210"/>
    <n v="162"/>
    <n v="210"/>
    <n v="562.5"/>
    <n v="775"/>
    <n v="12620.62"/>
    <n v="16913.96"/>
    <n v="71"/>
    <n v="94"/>
    <n v="71"/>
    <n v="94"/>
    <n v="296.5"/>
    <n v="448"/>
    <n v="5156.8600000000006"/>
    <n v="6794.4699999999993"/>
    <n v="233"/>
    <n v="304"/>
    <n v="233"/>
    <n v="304"/>
    <n v="859"/>
    <n v="1223"/>
    <n v="17777.480000000003"/>
    <n v="23708.43"/>
    <n v="0"/>
    <n v="0"/>
    <n v="0"/>
    <n v="0"/>
    <s v=""/>
    <s v=""/>
    <s v=""/>
    <s v=""/>
    <n v="911"/>
    <n v="1268.0999999999999"/>
    <n v="19792.48"/>
    <n v="25397.37"/>
  </r>
  <r>
    <x v="4"/>
    <s v="Atlanta Metropolitan College"/>
    <s v="Met the criteria for Two-Year 2 in 2009-10 and 2010-11."/>
    <n v="138901"/>
    <x v="7"/>
    <n v="226"/>
    <n v="234"/>
    <n v="3"/>
    <n v="4"/>
    <n v="223"/>
    <n v="230"/>
    <n v="64"/>
    <n v="223"/>
    <n v="230"/>
    <n v="223"/>
    <n v="230"/>
    <n v="0"/>
    <n v="1"/>
    <n v="0"/>
    <n v="1"/>
    <n v="0"/>
    <n v="1"/>
    <n v="0"/>
    <n v="1"/>
    <m/>
    <m/>
    <n v="0"/>
    <n v="0"/>
    <n v="0"/>
    <n v="2"/>
    <n v="0"/>
    <n v="2"/>
    <n v="0"/>
    <n v="2"/>
    <n v="0"/>
    <n v="2"/>
    <n v="0"/>
    <n v="10"/>
    <n v="0"/>
    <n v="10"/>
    <m/>
    <m/>
    <n v="0"/>
    <n v="0"/>
    <n v="0"/>
    <n v="6"/>
    <n v="0"/>
    <n v="12"/>
    <n v="0"/>
    <n v="66"/>
    <n v="0"/>
    <n v="66"/>
    <n v="0"/>
    <n v="60.33"/>
    <n v="0"/>
    <n v="60.33"/>
    <m/>
    <m/>
    <n v="0"/>
    <n v="0"/>
    <n v="0"/>
    <n v="63.164999999999999"/>
    <n v="0"/>
    <n v="126.33"/>
    <n v="78"/>
    <n v="76"/>
    <n v="78"/>
    <n v="76"/>
    <n v="51"/>
    <n v="50"/>
    <n v="51"/>
    <n v="50"/>
    <m/>
    <m/>
    <n v="0"/>
    <n v="0"/>
    <n v="129"/>
    <n v="126"/>
    <n v="129"/>
    <n v="126"/>
    <n v="5.0256410256410255"/>
    <n v="4.9407894736842106"/>
    <n v="392"/>
    <n v="375.5"/>
    <n v="6.117647058823529"/>
    <n v="5.4"/>
    <n v="312"/>
    <n v="270"/>
    <m/>
    <m/>
    <n v="0"/>
    <n v="0"/>
    <n v="5.4573643410852712"/>
    <n v="5.1230158730158726"/>
    <n v="704"/>
    <n v="645.5"/>
    <n v="81.957051282051296"/>
    <n v="84.793552631578947"/>
    <n v="6392.6500000000015"/>
    <n v="6444.31"/>
    <n v="75.973529411764702"/>
    <n v="82.19959999999999"/>
    <n v="3874.6499999999996"/>
    <n v="4109.9799999999996"/>
    <m/>
    <m/>
    <n v="0"/>
    <n v="0"/>
    <n v="79.591472868217068"/>
    <n v="83.764206349206361"/>
    <n v="10267.300000000001"/>
    <n v="10554.29"/>
    <n v="129"/>
    <n v="128"/>
    <n v="129"/>
    <n v="128"/>
    <n v="5.4573643410852712"/>
    <n v="5.13671875"/>
    <n v="704"/>
    <n v="657.5"/>
    <n v="79.591472868217068"/>
    <n v="83.442343750000006"/>
    <n v="10267.300000000001"/>
    <n v="10680.62"/>
    <n v="47"/>
    <n v="61"/>
    <n v="47"/>
    <n v="61"/>
    <n v="47"/>
    <n v="40"/>
    <n v="47"/>
    <n v="40"/>
    <m/>
    <m/>
    <n v="0"/>
    <n v="0"/>
    <n v="94"/>
    <n v="101"/>
    <n v="94"/>
    <n v="101"/>
    <n v="3.6489361702127661"/>
    <n v="3.4672131147540983"/>
    <n v="171.5"/>
    <n v="211.5"/>
    <n v="4.5531914893617023"/>
    <n v="4.25"/>
    <n v="214"/>
    <n v="170"/>
    <m/>
    <m/>
    <n v="0"/>
    <n v="0"/>
    <n v="4.1010638297872344"/>
    <n v="3.777227722772277"/>
    <n v="385.50000000000006"/>
    <n v="381.5"/>
    <n v="65.73744680851064"/>
    <n v="66.311475409836063"/>
    <n v="3089.66"/>
    <n v="4045"/>
    <n v="62.098723404255317"/>
    <n v="63.074750000000002"/>
    <n v="2918.64"/>
    <n v="2522.9900000000002"/>
    <m/>
    <m/>
    <n v="0"/>
    <n v="0"/>
    <n v="63.918085106382968"/>
    <n v="65.029603960396031"/>
    <n v="6008.2999999999993"/>
    <n v="6567.9899999999989"/>
    <m/>
    <n v="1"/>
    <n v="0"/>
    <n v="1"/>
    <m/>
    <n v="6"/>
    <n v="0"/>
    <n v="6"/>
    <m/>
    <n v="40"/>
    <n v="0"/>
    <n v="40"/>
    <n v="125"/>
    <n v="138"/>
    <n v="125"/>
    <n v="138"/>
    <n v="563.5"/>
    <n v="589"/>
    <n v="9482.3100000000013"/>
    <n v="10555.310000000001"/>
    <n v="98"/>
    <n v="91"/>
    <n v="98"/>
    <n v="91"/>
    <n v="526"/>
    <n v="450"/>
    <n v="6793.2899999999991"/>
    <n v="6693.2999999999993"/>
    <n v="223"/>
    <n v="229"/>
    <n v="223"/>
    <n v="229"/>
    <n v="1089.5"/>
    <n v="1039"/>
    <n v="16275.6"/>
    <n v="17248.61"/>
    <n v="0"/>
    <n v="0"/>
    <n v="0"/>
    <n v="0"/>
    <s v=""/>
    <s v=""/>
    <s v=""/>
    <s v=""/>
    <n v="1089.5"/>
    <n v="1045"/>
    <n v="16275.6"/>
    <n v="17288.61"/>
  </r>
  <r>
    <x v="4"/>
    <s v="East Georgia College"/>
    <s v="Met the criteria for Two-Year 2 in 2009-10 and 2010-11."/>
    <n v="139621"/>
    <x v="7"/>
    <n v="120"/>
    <n v="144"/>
    <n v="0"/>
    <n v="2"/>
    <n v="120"/>
    <n v="142"/>
    <n v="64"/>
    <n v="120"/>
    <n v="142"/>
    <n v="120"/>
    <n v="142"/>
    <n v="5"/>
    <n v="9"/>
    <n v="5"/>
    <n v="9"/>
    <n v="2"/>
    <n v="2"/>
    <n v="2"/>
    <n v="2"/>
    <m/>
    <m/>
    <n v="0"/>
    <n v="0"/>
    <n v="7"/>
    <n v="11"/>
    <n v="7"/>
    <n v="11"/>
    <n v="2.4"/>
    <n v="2.0555555555555554"/>
    <n v="12"/>
    <n v="18.5"/>
    <n v="3"/>
    <n v="1.75"/>
    <n v="6"/>
    <n v="3.5"/>
    <m/>
    <m/>
    <n v="0"/>
    <n v="0"/>
    <n v="2.5714285714285716"/>
    <n v="2"/>
    <n v="18"/>
    <n v="22"/>
    <n v="77.2"/>
    <n v="65.333333333333329"/>
    <n v="386"/>
    <n v="588"/>
    <n v="80.5"/>
    <n v="53"/>
    <n v="161"/>
    <n v="106"/>
    <m/>
    <m/>
    <n v="0"/>
    <n v="0"/>
    <n v="78.142857142857139"/>
    <n v="63.090909090909093"/>
    <n v="547"/>
    <n v="694"/>
    <n v="69"/>
    <n v="83"/>
    <n v="69"/>
    <n v="83"/>
    <n v="20"/>
    <n v="24"/>
    <n v="20"/>
    <n v="24"/>
    <m/>
    <m/>
    <n v="0"/>
    <n v="0"/>
    <n v="89"/>
    <n v="107"/>
    <n v="89"/>
    <n v="107"/>
    <n v="3.7608695652173911"/>
    <n v="3.6626506024096388"/>
    <n v="259.5"/>
    <n v="304"/>
    <n v="5.3"/>
    <n v="4.291666666666667"/>
    <n v="106"/>
    <n v="103"/>
    <m/>
    <m/>
    <n v="0"/>
    <n v="0"/>
    <n v="4.106741573033708"/>
    <n v="3.8037383177570092"/>
    <n v="365.5"/>
    <n v="407"/>
    <n v="73.743913043478258"/>
    <n v="74.714819277108433"/>
    <n v="5088.33"/>
    <n v="6201.33"/>
    <n v="76.082499999999996"/>
    <n v="74.055000000000007"/>
    <n v="1521.6499999999999"/>
    <n v="1777.3200000000002"/>
    <m/>
    <m/>
    <n v="0"/>
    <n v="0"/>
    <n v="74.269438202247187"/>
    <n v="74.566822429906537"/>
    <n v="6609.98"/>
    <n v="7978.65"/>
    <n v="96"/>
    <n v="118"/>
    <n v="96"/>
    <n v="118"/>
    <n v="3.9947916666666665"/>
    <n v="3.6355932203389831"/>
    <n v="383.5"/>
    <n v="429"/>
    <n v="74.551874999999995"/>
    <n v="73.497033898305077"/>
    <n v="7156.98"/>
    <n v="8672.65"/>
    <n v="19"/>
    <n v="12"/>
    <n v="19"/>
    <n v="12"/>
    <n v="5"/>
    <n v="12"/>
    <n v="5"/>
    <n v="12"/>
    <m/>
    <m/>
    <n v="0"/>
    <n v="0"/>
    <n v="24"/>
    <n v="24"/>
    <n v="24"/>
    <n v="24"/>
    <n v="2.9736842105263155"/>
    <n v="2.958333333333333"/>
    <n v="56.499999999999993"/>
    <n v="35.5"/>
    <n v="2.6"/>
    <n v="3.5"/>
    <n v="13"/>
    <n v="42"/>
    <m/>
    <m/>
    <n v="0"/>
    <n v="0"/>
    <n v="2.8958333333333335"/>
    <n v="3.2291666666666665"/>
    <n v="69.5"/>
    <n v="77.5"/>
    <n v="53.929473684210528"/>
    <n v="63.083333333333329"/>
    <n v="1024.6600000000001"/>
    <n v="757"/>
    <n v="46.4"/>
    <n v="52.083333333333329"/>
    <n v="232"/>
    <n v="625"/>
    <m/>
    <m/>
    <n v="0"/>
    <n v="0"/>
    <n v="52.360833333333339"/>
    <n v="57.583333333333336"/>
    <n v="1256.6600000000001"/>
    <n v="1382"/>
    <m/>
    <m/>
    <n v="0"/>
    <n v="0"/>
    <m/>
    <m/>
    <n v="0"/>
    <n v="0"/>
    <m/>
    <m/>
    <n v="0"/>
    <n v="0"/>
    <n v="93"/>
    <n v="104"/>
    <n v="93"/>
    <n v="104"/>
    <n v="328"/>
    <n v="358"/>
    <n v="6498.99"/>
    <n v="7546.33"/>
    <n v="27"/>
    <n v="38"/>
    <n v="27"/>
    <n v="38"/>
    <n v="125"/>
    <n v="148.5"/>
    <n v="1914.6499999999999"/>
    <n v="2508.3200000000002"/>
    <n v="120"/>
    <n v="142"/>
    <n v="120"/>
    <n v="142"/>
    <n v="453"/>
    <n v="506.5"/>
    <n v="8413.64"/>
    <n v="10054.65"/>
    <n v="0"/>
    <n v="0"/>
    <n v="0"/>
    <n v="0"/>
    <s v=""/>
    <s v=""/>
    <s v=""/>
    <s v=""/>
    <n v="453"/>
    <n v="506.5"/>
    <n v="8413.64"/>
    <n v="10054.65"/>
  </r>
  <r>
    <x v="4"/>
    <s v="South Georgia College "/>
    <m/>
    <n v="140997"/>
    <x v="7"/>
    <n v="224"/>
    <n v="255"/>
    <n v="5"/>
    <n v="8"/>
    <n v="219"/>
    <n v="247"/>
    <n v="64"/>
    <n v="219"/>
    <n v="247"/>
    <n v="219"/>
    <n v="247"/>
    <n v="3"/>
    <n v="9"/>
    <n v="3"/>
    <n v="9"/>
    <n v="1"/>
    <n v="8"/>
    <n v="1"/>
    <n v="8"/>
    <m/>
    <m/>
    <n v="0"/>
    <n v="0"/>
    <n v="4"/>
    <n v="17"/>
    <n v="4"/>
    <n v="17"/>
    <n v="2.1666666666666665"/>
    <n v="1.9444444444444446"/>
    <n v="6.5"/>
    <n v="17.5"/>
    <n v="1.5"/>
    <n v="3"/>
    <n v="1.5"/>
    <n v="24"/>
    <m/>
    <m/>
    <n v="0"/>
    <n v="0"/>
    <n v="2"/>
    <n v="2.4411764705882355"/>
    <n v="8"/>
    <n v="41.5"/>
    <n v="67"/>
    <n v="65.444444444444443"/>
    <n v="201"/>
    <n v="589"/>
    <n v="75"/>
    <n v="78"/>
    <n v="75"/>
    <n v="624"/>
    <m/>
    <m/>
    <n v="0"/>
    <n v="0"/>
    <n v="69"/>
    <n v="71.352941176470594"/>
    <n v="276"/>
    <n v="1213"/>
    <n v="108"/>
    <n v="130"/>
    <n v="108"/>
    <n v="130"/>
    <n v="40"/>
    <n v="37"/>
    <n v="40"/>
    <n v="37"/>
    <m/>
    <m/>
    <n v="0"/>
    <n v="0"/>
    <n v="148"/>
    <n v="167"/>
    <n v="148"/>
    <n v="167"/>
    <n v="3.7222222222222223"/>
    <n v="4.161538461538461"/>
    <n v="402"/>
    <n v="540.99999999999989"/>
    <n v="5.0125000000000002"/>
    <n v="4.2837837837837842"/>
    <n v="200.5"/>
    <n v="158.50000000000003"/>
    <m/>
    <m/>
    <n v="0"/>
    <n v="0"/>
    <n v="4.0709459459459456"/>
    <n v="4.1886227544910168"/>
    <n v="602.5"/>
    <n v="699.49999999999977"/>
    <n v="77.107870370370378"/>
    <n v="80.164000000000001"/>
    <n v="8327.6500000000015"/>
    <n v="10421.32"/>
    <n v="75.599500000000006"/>
    <n v="78.017567567567568"/>
    <n v="3023.9800000000005"/>
    <n v="2886.65"/>
    <m/>
    <m/>
    <n v="0"/>
    <n v="0"/>
    <n v="76.700202702702711"/>
    <n v="79.68844311377245"/>
    <n v="11351.630000000001"/>
    <n v="13307.97"/>
    <n v="152"/>
    <n v="184"/>
    <n v="152"/>
    <n v="184"/>
    <n v="4.0164473684210522"/>
    <n v="4.0271739130434767"/>
    <n v="610.49999999999989"/>
    <n v="740.99999999999977"/>
    <n v="76.497565789473697"/>
    <n v="78.918315217391296"/>
    <n v="11627.630000000001"/>
    <n v="14520.969999999998"/>
    <n v="19"/>
    <n v="29"/>
    <n v="19"/>
    <n v="29"/>
    <n v="48"/>
    <n v="34"/>
    <n v="48"/>
    <n v="34"/>
    <m/>
    <m/>
    <n v="0"/>
    <n v="0"/>
    <n v="67"/>
    <n v="63"/>
    <n v="67"/>
    <n v="63"/>
    <n v="3.0789473684210527"/>
    <n v="3.1206896551724141"/>
    <n v="58.5"/>
    <n v="90.500000000000014"/>
    <n v="3.083333333333333"/>
    <n v="2.25"/>
    <n v="148"/>
    <n v="76.5"/>
    <m/>
    <m/>
    <n v="0"/>
    <n v="0"/>
    <n v="3.0820895522388061"/>
    <n v="2.6507936507936507"/>
    <n v="206.5"/>
    <n v="167"/>
    <n v="55.684210526315795"/>
    <n v="63.620344827586209"/>
    <n v="1058"/>
    <n v="1844.99"/>
    <n v="50.930416666666673"/>
    <n v="45.264705882352935"/>
    <n v="2444.6600000000003"/>
    <n v="1538.9999999999998"/>
    <m/>
    <m/>
    <n v="0"/>
    <n v="0"/>
    <n v="52.278507462686569"/>
    <n v="53.714126984126978"/>
    <n v="3502.6600000000003"/>
    <n v="3383.99"/>
    <m/>
    <m/>
    <n v="0"/>
    <n v="0"/>
    <m/>
    <m/>
    <n v="0"/>
    <n v="0"/>
    <m/>
    <m/>
    <n v="0"/>
    <n v="0"/>
    <n v="130"/>
    <n v="168"/>
    <n v="130"/>
    <n v="168"/>
    <n v="467"/>
    <n v="648.99999999999989"/>
    <n v="9586.6500000000015"/>
    <n v="12855.31"/>
    <n v="89"/>
    <n v="79"/>
    <n v="89"/>
    <n v="79"/>
    <n v="350"/>
    <n v="259"/>
    <n v="5543.6400000000012"/>
    <n v="5049.6499999999996"/>
    <n v="219"/>
    <n v="247"/>
    <n v="219"/>
    <n v="247"/>
    <n v="817"/>
    <n v="907.99999999999989"/>
    <n v="15130.290000000003"/>
    <n v="17904.96"/>
    <n v="0"/>
    <n v="0"/>
    <n v="0"/>
    <n v="0"/>
    <s v=""/>
    <s v=""/>
    <s v=""/>
    <s v=""/>
    <n v="816.99999999999989"/>
    <n v="907.99999999999977"/>
    <n v="15130.29"/>
    <n v="17904.96"/>
  </r>
  <r>
    <x v="4"/>
    <s v="Waycross College "/>
    <m/>
    <n v="141307"/>
    <x v="7"/>
    <n v="102"/>
    <n v="97"/>
    <n v="2"/>
    <n v="3"/>
    <n v="100"/>
    <n v="94"/>
    <n v="64"/>
    <n v="100"/>
    <n v="94"/>
    <n v="100"/>
    <n v="94"/>
    <n v="1"/>
    <n v="1"/>
    <n v="1"/>
    <n v="1"/>
    <n v="0"/>
    <n v="0"/>
    <n v="0"/>
    <n v="0"/>
    <m/>
    <m/>
    <n v="0"/>
    <n v="0"/>
    <n v="1"/>
    <n v="1"/>
    <n v="1"/>
    <n v="1"/>
    <n v="2"/>
    <n v="2"/>
    <n v="2"/>
    <n v="2"/>
    <n v="0"/>
    <n v="0"/>
    <n v="0"/>
    <n v="0"/>
    <m/>
    <m/>
    <n v="0"/>
    <n v="0"/>
    <n v="2"/>
    <n v="2"/>
    <n v="2"/>
    <n v="2"/>
    <n v="53"/>
    <n v="67"/>
    <n v="53"/>
    <n v="67"/>
    <n v="0"/>
    <n v="0"/>
    <n v="0"/>
    <n v="0"/>
    <m/>
    <m/>
    <n v="0"/>
    <n v="0"/>
    <n v="53"/>
    <n v="67"/>
    <n v="53"/>
    <n v="67"/>
    <n v="42"/>
    <n v="58"/>
    <n v="42"/>
    <n v="58"/>
    <n v="26"/>
    <n v="18"/>
    <n v="26"/>
    <n v="18"/>
    <m/>
    <m/>
    <n v="0"/>
    <n v="0"/>
    <n v="68"/>
    <n v="76"/>
    <n v="68"/>
    <n v="76"/>
    <n v="5.1785714285714288"/>
    <n v="4.2413793103448274"/>
    <n v="217.5"/>
    <n v="246"/>
    <n v="5.884615384615385"/>
    <n v="5.3333333333333339"/>
    <n v="153"/>
    <n v="96.000000000000014"/>
    <m/>
    <m/>
    <n v="0"/>
    <n v="0"/>
    <n v="5.4485294117647056"/>
    <n v="4.5"/>
    <n v="370.5"/>
    <n v="342"/>
    <n v="80.79357142857144"/>
    <n v="75.333275862068973"/>
    <n v="3393.3300000000004"/>
    <n v="4369.3300000000008"/>
    <n v="74.614999999999995"/>
    <n v="73.388888888888886"/>
    <n v="1939.9899999999998"/>
    <n v="1321"/>
    <m/>
    <m/>
    <n v="0"/>
    <n v="0"/>
    <n v="78.431176470588227"/>
    <n v="74.872763157894752"/>
    <n v="5333.32"/>
    <n v="5690.3300000000008"/>
    <n v="69"/>
    <n v="77"/>
    <n v="69"/>
    <n v="77"/>
    <n v="5.3985507246376816"/>
    <n v="4.4675324675324672"/>
    <n v="372.50000000000006"/>
    <n v="344"/>
    <n v="78.062608695652173"/>
    <n v="74.770519480519496"/>
    <n v="5386.32"/>
    <n v="5757.3300000000008"/>
    <n v="16"/>
    <n v="8"/>
    <n v="16"/>
    <n v="8"/>
    <n v="15"/>
    <n v="9"/>
    <n v="15"/>
    <n v="9"/>
    <m/>
    <m/>
    <n v="0"/>
    <n v="0"/>
    <n v="31"/>
    <n v="17"/>
    <n v="31"/>
    <n v="17"/>
    <n v="2.65625"/>
    <n v="2.625"/>
    <n v="42.5"/>
    <n v="21"/>
    <n v="4.333333333333333"/>
    <n v="4.333333333333333"/>
    <n v="65"/>
    <n v="39"/>
    <m/>
    <m/>
    <n v="0"/>
    <n v="0"/>
    <n v="3.467741935483871"/>
    <n v="3.5294117647058822"/>
    <n v="107.5"/>
    <n v="60"/>
    <n v="53.375"/>
    <n v="50.5"/>
    <n v="854"/>
    <n v="404"/>
    <n v="47.776666666666671"/>
    <n v="46.555555555555557"/>
    <n v="716.65000000000009"/>
    <n v="419"/>
    <m/>
    <m/>
    <n v="0"/>
    <n v="0"/>
    <n v="50.66612903225807"/>
    <n v="48.411764705882355"/>
    <n v="1570.65"/>
    <n v="823"/>
    <m/>
    <m/>
    <n v="0"/>
    <n v="0"/>
    <m/>
    <m/>
    <n v="0"/>
    <n v="0"/>
    <m/>
    <m/>
    <n v="0"/>
    <n v="0"/>
    <n v="59"/>
    <n v="67"/>
    <n v="59"/>
    <n v="67"/>
    <n v="262"/>
    <n v="269"/>
    <n v="4300.33"/>
    <n v="4840.3300000000008"/>
    <n v="41"/>
    <n v="27"/>
    <n v="41"/>
    <n v="27"/>
    <n v="218"/>
    <n v="135"/>
    <n v="2656.64"/>
    <n v="1740"/>
    <n v="100"/>
    <n v="94"/>
    <n v="100"/>
    <n v="94"/>
    <n v="480"/>
    <n v="404"/>
    <n v="6956.9699999999993"/>
    <n v="6580.3300000000008"/>
    <n v="0"/>
    <n v="0"/>
    <n v="0"/>
    <n v="0"/>
    <s v=""/>
    <s v=""/>
    <s v=""/>
    <s v=""/>
    <n v="480.00000000000006"/>
    <n v="404"/>
    <n v="6956.9699999999993"/>
    <n v="6580.3300000000008"/>
  </r>
  <r>
    <x v="4"/>
    <s v="Georgia Gwinnett College"/>
    <s v="In start up phase."/>
    <n v="447689"/>
    <x v="10"/>
    <n v="74"/>
    <n v="91"/>
    <n v="0"/>
    <n v="0"/>
    <n v="74"/>
    <n v="91"/>
    <n v="120"/>
    <n v="74"/>
    <n v="91"/>
    <n v="74"/>
    <n v="91"/>
    <n v="0"/>
    <n v="0"/>
    <n v="0"/>
    <n v="0"/>
    <n v="0"/>
    <n v="0"/>
    <n v="0"/>
    <n v="0"/>
    <m/>
    <m/>
    <n v="0"/>
    <n v="0"/>
    <n v="0"/>
    <n v="0"/>
    <n v="0"/>
    <n v="0"/>
    <n v="0"/>
    <n v="0"/>
    <n v="0"/>
    <n v="0"/>
    <n v="0"/>
    <n v="0"/>
    <n v="0"/>
    <n v="0"/>
    <m/>
    <m/>
    <n v="0"/>
    <n v="0"/>
    <n v="0"/>
    <n v="0"/>
    <n v="0"/>
    <n v="0"/>
    <n v="0"/>
    <n v="0"/>
    <n v="0"/>
    <n v="0"/>
    <n v="0"/>
    <n v="0"/>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n v="35"/>
    <n v="56"/>
    <n v="35"/>
    <n v="56"/>
    <n v="39"/>
    <n v="35"/>
    <n v="39"/>
    <n v="35"/>
    <m/>
    <m/>
    <n v="0"/>
    <n v="0"/>
    <n v="74"/>
    <n v="91"/>
    <n v="74"/>
    <n v="91"/>
    <n v="2.4857142857142858"/>
    <n v="2.69"/>
    <n v="87"/>
    <n v="150.63999999999999"/>
    <n v="2.666666666666667"/>
    <n v="3.07"/>
    <n v="104.00000000000001"/>
    <n v="107.44999999999999"/>
    <m/>
    <m/>
    <n v="0"/>
    <n v="0"/>
    <n v="2.5810810810810811"/>
    <n v="2.836153846153846"/>
    <n v="191"/>
    <n v="258.08999999999997"/>
    <n v="62.4"/>
    <n v="69.3"/>
    <n v="2184"/>
    <n v="3880.7999999999997"/>
    <n v="59.435897435897431"/>
    <n v="65.77"/>
    <n v="2318"/>
    <n v="2301.9499999999998"/>
    <m/>
    <m/>
    <n v="0"/>
    <n v="0"/>
    <n v="60.837837837837839"/>
    <n v="67.942307692307693"/>
    <n v="4502"/>
    <n v="6182.75"/>
    <m/>
    <m/>
    <n v="0"/>
    <n v="0"/>
    <m/>
    <m/>
    <n v="0"/>
    <n v="0"/>
    <m/>
    <m/>
    <n v="0"/>
    <n v="0"/>
    <n v="35"/>
    <n v="56"/>
    <n v="35"/>
    <n v="56"/>
    <n v="87"/>
    <n v="150.63999999999999"/>
    <n v="2184"/>
    <n v="3880.7999999999997"/>
    <n v="39"/>
    <n v="35"/>
    <n v="39"/>
    <n v="35"/>
    <n v="104.00000000000001"/>
    <n v="107.44999999999999"/>
    <n v="2318"/>
    <n v="2301.9499999999998"/>
    <n v="74"/>
    <n v="91"/>
    <n v="74"/>
    <n v="91"/>
    <n v="191"/>
    <n v="258.08999999999997"/>
    <n v="4502"/>
    <n v="6182.75"/>
    <n v="0"/>
    <n v="0"/>
    <n v="0"/>
    <n v="0"/>
    <s v=""/>
    <s v=""/>
    <s v=""/>
    <s v=""/>
    <n v="191"/>
    <n v="258.08999999999997"/>
    <n v="4502"/>
    <n v="6182.75"/>
  </r>
  <r>
    <x v="5"/>
    <s v="University of Kentucky"/>
    <m/>
    <n v="157085"/>
    <x v="0"/>
    <n v="3650"/>
    <n v="3521"/>
    <m/>
    <m/>
    <n v="3650"/>
    <n v="3521"/>
    <m/>
    <n v="3650"/>
    <n v="3521"/>
    <n v="3650"/>
    <n v="3521"/>
    <n v="345"/>
    <n v="493"/>
    <n v="345"/>
    <n v="493"/>
    <n v="3"/>
    <n v="8"/>
    <n v="3"/>
    <n v="8"/>
    <m/>
    <m/>
    <n v="0"/>
    <n v="0"/>
    <n v="348"/>
    <n v="501"/>
    <n v="348"/>
    <n v="501"/>
    <n v="4.54"/>
    <n v="4.6399999999999997"/>
    <n v="1566.3"/>
    <n v="2287.52"/>
    <n v="3.83"/>
    <n v="3.88"/>
    <n v="11.49"/>
    <n v="31.04"/>
    <m/>
    <m/>
    <n v="0"/>
    <n v="0"/>
    <n v="4.5338793103448278"/>
    <n v="4.6278642714570859"/>
    <n v="1577.7900000000002"/>
    <n v="2318.56"/>
    <n v="133.31"/>
    <n v="134.29"/>
    <n v="45991.950000000004"/>
    <n v="66204.97"/>
    <n v="105.33"/>
    <n v="115.63"/>
    <n v="315.99"/>
    <n v="925.04"/>
    <m/>
    <m/>
    <n v="0"/>
    <n v="0"/>
    <n v="133.06879310344829"/>
    <n v="133.99203592814371"/>
    <n v="46307.94"/>
    <n v="67130.009999999995"/>
    <n v="2160"/>
    <n v="1932"/>
    <n v="2160"/>
    <n v="1932"/>
    <n v="50"/>
    <n v="52"/>
    <n v="50"/>
    <n v="52"/>
    <m/>
    <m/>
    <n v="0"/>
    <n v="0"/>
    <n v="2210"/>
    <n v="1984"/>
    <n v="2210"/>
    <n v="1984"/>
    <n v="4.84"/>
    <n v="4.78"/>
    <n v="10454.4"/>
    <n v="9234.9600000000009"/>
    <n v="5.33"/>
    <n v="4.6100000000000003"/>
    <n v="266.5"/>
    <n v="239.72000000000003"/>
    <m/>
    <m/>
    <n v="0"/>
    <n v="0"/>
    <n v="4.8510859728506786"/>
    <n v="4.7755443548387095"/>
    <n v="10720.9"/>
    <n v="9474.68"/>
    <n v="136.87"/>
    <n v="136.41999999999999"/>
    <n v="295639.2"/>
    <n v="263563.44"/>
    <n v="127.1"/>
    <n v="128.56"/>
    <n v="6355"/>
    <n v="6685.12"/>
    <m/>
    <m/>
    <n v="0"/>
    <n v="0"/>
    <n v="136.6489592760181"/>
    <n v="136.21399193548388"/>
    <n v="301994.2"/>
    <n v="270248.56"/>
    <n v="2558"/>
    <n v="2485"/>
    <n v="2558"/>
    <n v="2485"/>
    <n v="4.8079319781078969"/>
    <n v="4.7457706237424544"/>
    <n v="12298.69"/>
    <n v="11793.24"/>
    <n v="136.16189992181393"/>
    <n v="135.76602414486922"/>
    <n v="348302.14"/>
    <n v="337378.57"/>
    <n v="735"/>
    <n v="701"/>
    <n v="735"/>
    <n v="701"/>
    <n v="174"/>
    <n v="146"/>
    <n v="174"/>
    <n v="146"/>
    <m/>
    <m/>
    <n v="0"/>
    <n v="0"/>
    <n v="909"/>
    <n v="847"/>
    <n v="909"/>
    <n v="847"/>
    <n v="3.88"/>
    <n v="3.81"/>
    <n v="2851.7999999999997"/>
    <n v="2670.81"/>
    <n v="4.22"/>
    <n v="3.66"/>
    <n v="734.28"/>
    <n v="534.36"/>
    <m/>
    <m/>
    <n v="0"/>
    <n v="0"/>
    <n v="3.9450825082508252"/>
    <n v="3.7841440377804014"/>
    <n v="3586.08"/>
    <n v="3205.17"/>
    <n v="100.53"/>
    <n v="102.51"/>
    <n v="73889.55"/>
    <n v="71859.510000000009"/>
    <n v="100.44"/>
    <n v="88.38"/>
    <n v="17476.560000000001"/>
    <n v="12903.48"/>
    <m/>
    <m/>
    <n v="0"/>
    <n v="0"/>
    <n v="100.51277227722773"/>
    <n v="100.07436835891382"/>
    <n v="91366.11"/>
    <n v="84762.99"/>
    <n v="183"/>
    <n v="189"/>
    <n v="183"/>
    <n v="189"/>
    <n v="5.79"/>
    <n v="5.0999999999999996"/>
    <n v="1059.57"/>
    <n v="963.9"/>
    <n v="89.06"/>
    <n v="79.27"/>
    <n v="16297.98"/>
    <n v="14982.029999999999"/>
    <n v="3240"/>
    <n v="3126"/>
    <n v="3240"/>
    <n v="3126"/>
    <n v="14872.499999999998"/>
    <n v="14193.29"/>
    <n v="415520.7"/>
    <n v="401627.92000000004"/>
    <n v="227"/>
    <n v="206"/>
    <n v="227"/>
    <n v="206"/>
    <n v="1012.27"/>
    <n v="805.12000000000012"/>
    <n v="24147.550000000003"/>
    <n v="20513.64"/>
    <n v="3467"/>
    <n v="3332"/>
    <n v="3467"/>
    <n v="3332"/>
    <n v="15884.769999999999"/>
    <n v="14998.410000000002"/>
    <n v="439668.25"/>
    <n v="422141.56000000006"/>
    <n v="0"/>
    <n v="0"/>
    <n v="0"/>
    <n v="0"/>
    <s v=""/>
    <s v=""/>
    <s v=""/>
    <s v=""/>
    <n v="16944.34"/>
    <n v="15962.31"/>
    <n v="455966.23"/>
    <n v="437123.58999999997"/>
  </r>
  <r>
    <x v="5"/>
    <s v="University of Louisville"/>
    <m/>
    <n v="157289"/>
    <x v="0"/>
    <n v="2482"/>
    <n v="2550"/>
    <m/>
    <m/>
    <n v="2482"/>
    <n v="2550"/>
    <m/>
    <n v="2482"/>
    <n v="2550"/>
    <n v="2482"/>
    <n v="2550"/>
    <n v="147"/>
    <n v="276"/>
    <n v="147"/>
    <n v="276"/>
    <n v="4"/>
    <n v="7"/>
    <n v="4"/>
    <n v="7"/>
    <m/>
    <m/>
    <n v="0"/>
    <n v="0"/>
    <n v="151"/>
    <n v="283"/>
    <n v="151"/>
    <n v="283"/>
    <n v="4.74"/>
    <n v="4.8099999999999996"/>
    <n v="696.78000000000009"/>
    <n v="1327.56"/>
    <n v="6"/>
    <n v="6.57"/>
    <n v="24"/>
    <n v="45.99"/>
    <m/>
    <m/>
    <n v="0"/>
    <n v="0"/>
    <n v="4.773377483443709"/>
    <n v="4.8535335689045933"/>
    <n v="720.78000000000009"/>
    <n v="1373.55"/>
    <n v="135.79"/>
    <n v="140.38999999999999"/>
    <n v="19961.129999999997"/>
    <n v="38747.64"/>
    <n v="135.25"/>
    <n v="146.13999999999999"/>
    <n v="541"/>
    <n v="1022.9799999999999"/>
    <m/>
    <m/>
    <n v="0"/>
    <n v="0"/>
    <n v="135.7756953642384"/>
    <n v="140.5322261484099"/>
    <n v="20502.129999999997"/>
    <n v="39770.620000000003"/>
    <n v="1152"/>
    <n v="1091"/>
    <n v="1152"/>
    <n v="1091"/>
    <n v="57"/>
    <n v="70"/>
    <n v="57"/>
    <n v="70"/>
    <m/>
    <m/>
    <n v="0"/>
    <n v="0"/>
    <n v="1209"/>
    <n v="1161"/>
    <n v="1209"/>
    <n v="1161"/>
    <n v="5.34"/>
    <n v="5.2"/>
    <n v="6151.68"/>
    <n v="5673.2"/>
    <n v="6.82"/>
    <n v="6.29"/>
    <n v="388.74"/>
    <n v="440.3"/>
    <m/>
    <m/>
    <n v="0"/>
    <n v="0"/>
    <n v="5.409776674937965"/>
    <n v="5.2657192075796724"/>
    <n v="6540.42"/>
    <n v="6113.5"/>
    <n v="143.53"/>
    <n v="143.6"/>
    <n v="165346.56"/>
    <n v="156667.6"/>
    <n v="127.75"/>
    <n v="132.69999999999999"/>
    <n v="7281.75"/>
    <n v="9289"/>
    <m/>
    <m/>
    <n v="0"/>
    <n v="0"/>
    <n v="142.78602977667492"/>
    <n v="142.94280792420327"/>
    <n v="172628.30999999997"/>
    <n v="165956.59999999998"/>
    <n v="1360"/>
    <n v="1444"/>
    <n v="1360"/>
    <n v="1444"/>
    <n v="5.3391176470588233"/>
    <n v="5.1849376731301939"/>
    <n v="7261.2"/>
    <n v="7487.05"/>
    <n v="142.00767647058822"/>
    <n v="142.47037396121883"/>
    <n v="193130.43999999997"/>
    <n v="205727.21999999997"/>
    <n v="646"/>
    <n v="619"/>
    <n v="646"/>
    <n v="619"/>
    <n v="251"/>
    <n v="239"/>
    <n v="251"/>
    <n v="239"/>
    <m/>
    <m/>
    <n v="0"/>
    <n v="0"/>
    <n v="897"/>
    <n v="858"/>
    <n v="897"/>
    <n v="858"/>
    <n v="3.95"/>
    <n v="3.78"/>
    <n v="2551.7000000000003"/>
    <n v="2339.8199999999997"/>
    <n v="3.9"/>
    <n v="3.99"/>
    <n v="978.9"/>
    <n v="953.61"/>
    <m/>
    <m/>
    <n v="0"/>
    <n v="0"/>
    <n v="3.9360089186176146"/>
    <n v="3.8384965034965033"/>
    <n v="3530.6000000000004"/>
    <n v="3293.43"/>
    <n v="99.11"/>
    <n v="97.46"/>
    <n v="64025.06"/>
    <n v="60327.74"/>
    <n v="85.94"/>
    <n v="85.92"/>
    <n v="21570.94"/>
    <n v="20534.88"/>
    <m/>
    <m/>
    <n v="0"/>
    <n v="0"/>
    <n v="95.424749163879596"/>
    <n v="94.245477855477844"/>
    <n v="85596"/>
    <n v="80862.62"/>
    <n v="225"/>
    <n v="248"/>
    <n v="225"/>
    <n v="248"/>
    <n v="6.14"/>
    <n v="6.09"/>
    <n v="1381.5"/>
    <n v="1510.32"/>
    <n v="98.19"/>
    <n v="90.85"/>
    <n v="22092.75"/>
    <n v="22530.799999999999"/>
    <n v="1945"/>
    <n v="1986"/>
    <n v="1945"/>
    <n v="1986"/>
    <n v="9400.16"/>
    <n v="9340.58"/>
    <n v="249332.75"/>
    <n v="255742.97999999998"/>
    <n v="312"/>
    <n v="316"/>
    <n v="312"/>
    <n v="316"/>
    <n v="1391.6399999999999"/>
    <n v="1439.9"/>
    <n v="29393.69"/>
    <n v="30846.86"/>
    <n v="2257"/>
    <n v="2302"/>
    <n v="2257"/>
    <n v="2302"/>
    <n v="10791.8"/>
    <n v="10780.48"/>
    <n v="278726.44"/>
    <n v="286589.83999999997"/>
    <n v="0"/>
    <n v="0"/>
    <n v="0"/>
    <n v="0"/>
    <s v=""/>
    <s v=""/>
    <s v=""/>
    <s v=""/>
    <n v="12173.3"/>
    <n v="12290.8"/>
    <n v="300819.18999999994"/>
    <n v="309120.63999999996"/>
  </r>
  <r>
    <x v="5"/>
    <s v="Eastern Kentucky University "/>
    <m/>
    <n v="156620"/>
    <x v="1"/>
    <n v="2128"/>
    <n v="2125"/>
    <m/>
    <m/>
    <n v="2128"/>
    <n v="2125"/>
    <m/>
    <n v="2128"/>
    <n v="2125"/>
    <n v="2128"/>
    <n v="2125"/>
    <n v="110"/>
    <n v="151"/>
    <n v="110"/>
    <n v="151"/>
    <n v="3"/>
    <n v="3"/>
    <n v="3"/>
    <n v="3"/>
    <m/>
    <m/>
    <n v="0"/>
    <n v="0"/>
    <n v="113"/>
    <n v="154"/>
    <n v="113"/>
    <n v="154"/>
    <n v="4.79"/>
    <n v="4.7300000000000004"/>
    <n v="526.9"/>
    <n v="714.23"/>
    <n v="3.5"/>
    <n v="5.33"/>
    <n v="10.5"/>
    <n v="15.99"/>
    <m/>
    <m/>
    <n v="0"/>
    <n v="0"/>
    <n v="4.7557522123893801"/>
    <n v="4.7416883116883115"/>
    <n v="537.4"/>
    <n v="730.22"/>
    <n v="143.19"/>
    <n v="142.35"/>
    <n v="15750.9"/>
    <n v="21494.85"/>
    <n v="107.67"/>
    <n v="147"/>
    <n v="323.01"/>
    <n v="441"/>
    <m/>
    <m/>
    <n v="0"/>
    <n v="0"/>
    <n v="142.24699115044248"/>
    <n v="142.4405844155844"/>
    <n v="16073.91"/>
    <n v="21935.85"/>
    <n v="931"/>
    <n v="805"/>
    <n v="931"/>
    <n v="805"/>
    <n v="52"/>
    <n v="51"/>
    <n v="52"/>
    <n v="51"/>
    <m/>
    <m/>
    <n v="0"/>
    <n v="0"/>
    <n v="983"/>
    <n v="856"/>
    <n v="983"/>
    <n v="856"/>
    <n v="5.34"/>
    <n v="5.32"/>
    <n v="4971.54"/>
    <n v="4282.6000000000004"/>
    <n v="6.82"/>
    <n v="6.72"/>
    <n v="354.64"/>
    <n v="342.71999999999997"/>
    <m/>
    <m/>
    <n v="0"/>
    <n v="0"/>
    <n v="5.4182909460834185"/>
    <n v="5.4034112149532714"/>
    <n v="5326.18"/>
    <n v="4625.3200000000006"/>
    <n v="149.72999999999999"/>
    <n v="150.13"/>
    <n v="139398.63"/>
    <n v="120854.65"/>
    <n v="147.46"/>
    <n v="139.51"/>
    <n v="7667.92"/>
    <n v="7115.0099999999993"/>
    <m/>
    <m/>
    <n v="0"/>
    <n v="0"/>
    <n v="149.60991861648017"/>
    <n v="149.49726635514017"/>
    <n v="147066.55000000002"/>
    <n v="127969.65999999999"/>
    <n v="1096"/>
    <n v="1010"/>
    <n v="1096"/>
    <n v="1010"/>
    <n v="5.3499817518248172"/>
    <n v="5.3025148514851494"/>
    <n v="5863.58"/>
    <n v="5355.5400000000009"/>
    <n v="148.85078467153286"/>
    <n v="148.42129702970294"/>
    <n v="163140.46000000002"/>
    <n v="149905.50999999998"/>
    <n v="556"/>
    <n v="650"/>
    <n v="556"/>
    <n v="650"/>
    <n v="176"/>
    <n v="189"/>
    <n v="176"/>
    <n v="189"/>
    <m/>
    <m/>
    <n v="0"/>
    <n v="0"/>
    <n v="732"/>
    <n v="839"/>
    <n v="732"/>
    <n v="839"/>
    <n v="3.78"/>
    <n v="3.64"/>
    <n v="2101.6799999999998"/>
    <n v="2366"/>
    <n v="3.84"/>
    <n v="3.75"/>
    <n v="675.83999999999992"/>
    <n v="708.75"/>
    <m/>
    <m/>
    <n v="0"/>
    <n v="0"/>
    <n v="3.7944262295081961"/>
    <n v="3.6647794994040526"/>
    <n v="2777.5199999999995"/>
    <n v="3074.75"/>
    <n v="100.6"/>
    <n v="96.42"/>
    <n v="55933.599999999999"/>
    <n v="62673"/>
    <n v="91.78"/>
    <n v="84.07"/>
    <n v="16153.28"/>
    <n v="15889.23"/>
    <m/>
    <m/>
    <n v="0"/>
    <n v="0"/>
    <n v="98.479344262295086"/>
    <n v="93.637938021454104"/>
    <n v="72086.880000000005"/>
    <n v="78562.23"/>
    <n v="300"/>
    <n v="276"/>
    <n v="300"/>
    <n v="276"/>
    <n v="5.66"/>
    <n v="6.17"/>
    <n v="1698"/>
    <n v="1702.92"/>
    <n v="102.75"/>
    <n v="105.04"/>
    <n v="30825"/>
    <n v="28991.040000000001"/>
    <n v="1597"/>
    <n v="1606"/>
    <n v="1597"/>
    <n v="1606"/>
    <n v="7600.119999999999"/>
    <n v="7362.83"/>
    <n v="211083.13"/>
    <n v="205022.5"/>
    <n v="231"/>
    <n v="243"/>
    <n v="231"/>
    <n v="243"/>
    <n v="1040.98"/>
    <n v="1067.46"/>
    <n v="24144.21"/>
    <n v="23445.239999999998"/>
    <n v="1828"/>
    <n v="1849"/>
    <n v="1828"/>
    <n v="1849"/>
    <n v="8641.0999999999985"/>
    <n v="8430.2900000000009"/>
    <n v="235227.34"/>
    <n v="228467.74"/>
    <n v="0"/>
    <n v="0"/>
    <n v="0"/>
    <n v="0"/>
    <s v=""/>
    <s v=""/>
    <s v=""/>
    <s v=""/>
    <n v="10339.099999999999"/>
    <n v="10133.210000000001"/>
    <n v="266052.34000000003"/>
    <n v="257458.78"/>
  </r>
  <r>
    <x v="5"/>
    <s v="Murray State University "/>
    <m/>
    <n v="157401"/>
    <x v="1"/>
    <n v="1542"/>
    <n v="1535"/>
    <m/>
    <m/>
    <n v="1542"/>
    <n v="1535"/>
    <m/>
    <n v="1542"/>
    <n v="1535"/>
    <n v="1542"/>
    <n v="1535"/>
    <n v="127"/>
    <n v="164"/>
    <n v="127"/>
    <n v="164"/>
    <n v="2"/>
    <n v="6"/>
    <n v="2"/>
    <n v="6"/>
    <m/>
    <m/>
    <n v="0"/>
    <n v="0"/>
    <n v="129"/>
    <n v="170"/>
    <n v="129"/>
    <n v="170"/>
    <n v="4.8600000000000003"/>
    <n v="4.6500000000000004"/>
    <n v="617.22"/>
    <n v="762.6"/>
    <n v="5"/>
    <n v="5.67"/>
    <n v="10"/>
    <n v="34.019999999999996"/>
    <m/>
    <m/>
    <n v="0"/>
    <n v="0"/>
    <n v="4.862170542635659"/>
    <n v="4.6859999999999999"/>
    <n v="627.22"/>
    <n v="796.62"/>
    <n v="143.63"/>
    <n v="135.85"/>
    <n v="18241.009999999998"/>
    <n v="22279.399999999998"/>
    <n v="165"/>
    <n v="146.66999999999999"/>
    <n v="330"/>
    <n v="880.02"/>
    <m/>
    <m/>
    <n v="0"/>
    <n v="0"/>
    <n v="143.96131782945736"/>
    <n v="136.23188235294117"/>
    <n v="18571.009999999998"/>
    <n v="23159.42"/>
    <n v="622"/>
    <n v="592"/>
    <n v="622"/>
    <n v="592"/>
    <n v="23"/>
    <n v="26"/>
    <n v="23"/>
    <n v="26"/>
    <m/>
    <m/>
    <n v="0"/>
    <n v="0"/>
    <n v="645"/>
    <n v="618"/>
    <n v="645"/>
    <n v="618"/>
    <n v="5.07"/>
    <n v="5.0199999999999996"/>
    <n v="3153.54"/>
    <n v="2971.8399999999997"/>
    <n v="6.43"/>
    <n v="6.13"/>
    <n v="147.88999999999999"/>
    <n v="159.38"/>
    <m/>
    <m/>
    <n v="0"/>
    <n v="0"/>
    <n v="5.1184961240310072"/>
    <n v="5.0666990291262133"/>
    <n v="3301.43"/>
    <n v="3131.22"/>
    <n v="145.38999999999999"/>
    <n v="145.75"/>
    <n v="90432.579999999987"/>
    <n v="86284"/>
    <n v="158.78"/>
    <n v="148.5"/>
    <n v="3651.94"/>
    <n v="3861"/>
    <m/>
    <m/>
    <n v="0"/>
    <n v="0"/>
    <n v="145.86747286821705"/>
    <n v="145.86569579288025"/>
    <n v="94084.52"/>
    <n v="90144.999999999985"/>
    <n v="774"/>
    <n v="788"/>
    <n v="774"/>
    <n v="788"/>
    <n v="5.0757751937984494"/>
    <n v="4.984568527918781"/>
    <n v="3928.6499999999996"/>
    <n v="3927.8399999999992"/>
    <n v="145.54978036175712"/>
    <n v="143.78733502538068"/>
    <n v="112655.53000000001"/>
    <n v="113304.41999999998"/>
    <n v="425"/>
    <n v="414"/>
    <n v="425"/>
    <n v="414"/>
    <n v="212"/>
    <n v="212"/>
    <n v="212"/>
    <n v="212"/>
    <m/>
    <m/>
    <n v="0"/>
    <n v="0"/>
    <n v="637"/>
    <n v="626"/>
    <n v="637"/>
    <n v="626"/>
    <n v="3.58"/>
    <n v="3.44"/>
    <n v="1521.5"/>
    <n v="1424.16"/>
    <n v="3.4"/>
    <n v="3.41"/>
    <n v="720.8"/>
    <n v="722.92000000000007"/>
    <m/>
    <m/>
    <n v="0"/>
    <n v="0"/>
    <n v="3.5200941915227633"/>
    <n v="3.4298402555910541"/>
    <n v="2242.3000000000002"/>
    <n v="2147.08"/>
    <n v="95.92"/>
    <n v="93.8"/>
    <n v="40766"/>
    <n v="38833.199999999997"/>
    <n v="78.61"/>
    <n v="75.33"/>
    <n v="16665.32"/>
    <n v="15969.96"/>
    <m/>
    <m/>
    <n v="0"/>
    <n v="0"/>
    <n v="90.159058084772369"/>
    <n v="87.544984025559103"/>
    <n v="57431.32"/>
    <n v="54803.159999999996"/>
    <n v="131"/>
    <n v="121"/>
    <n v="131"/>
    <n v="121"/>
    <n v="5.5"/>
    <n v="5.35"/>
    <n v="720.5"/>
    <n v="647.34999999999991"/>
    <n v="106.05"/>
    <n v="99.34"/>
    <n v="13892.55"/>
    <n v="12020.140000000001"/>
    <n v="1174"/>
    <n v="1170"/>
    <n v="1174"/>
    <n v="1170"/>
    <n v="5292.26"/>
    <n v="5158.5999999999995"/>
    <n v="149439.58999999997"/>
    <n v="147396.59999999998"/>
    <n v="237"/>
    <n v="244"/>
    <n v="237"/>
    <n v="244"/>
    <n v="878.68999999999994"/>
    <n v="916.32"/>
    <n v="20647.259999999998"/>
    <n v="20710.98"/>
    <n v="1411"/>
    <n v="1414"/>
    <n v="1411"/>
    <n v="1414"/>
    <n v="6170.95"/>
    <n v="6074.9199999999992"/>
    <n v="170086.84999999998"/>
    <n v="168107.58"/>
    <n v="0"/>
    <n v="0"/>
    <n v="0"/>
    <n v="0"/>
    <s v=""/>
    <s v=""/>
    <s v=""/>
    <s v=""/>
    <n v="6891.45"/>
    <n v="6722.2699999999986"/>
    <n v="183979.4"/>
    <n v="180127.72"/>
  </r>
  <r>
    <x v="5"/>
    <s v="Western Kentucky University "/>
    <m/>
    <n v="157951"/>
    <x v="1"/>
    <n v="2382"/>
    <n v="2676"/>
    <m/>
    <m/>
    <n v="2382"/>
    <n v="2676"/>
    <m/>
    <n v="2382"/>
    <n v="2676"/>
    <n v="2382"/>
    <n v="2676"/>
    <n v="150"/>
    <n v="282"/>
    <n v="150"/>
    <n v="282"/>
    <n v="3"/>
    <n v="2"/>
    <n v="3"/>
    <n v="2"/>
    <m/>
    <m/>
    <n v="0"/>
    <n v="0"/>
    <n v="153"/>
    <n v="284"/>
    <n v="153"/>
    <n v="284"/>
    <n v="4.82"/>
    <n v="4.76"/>
    <n v="723"/>
    <n v="1342.32"/>
    <n v="5.33"/>
    <n v="5.5"/>
    <n v="15.99"/>
    <n v="11"/>
    <m/>
    <m/>
    <n v="0"/>
    <n v="0"/>
    <n v="4.83"/>
    <n v="4.7652112676056335"/>
    <n v="738.99"/>
    <n v="1353.32"/>
    <n v="138.91"/>
    <n v="137.43"/>
    <n v="20836.5"/>
    <n v="38755.26"/>
    <n v="155.33000000000001"/>
    <n v="179.5"/>
    <n v="465.99"/>
    <n v="359"/>
    <m/>
    <m/>
    <n v="0"/>
    <n v="0"/>
    <n v="139.23196078431374"/>
    <n v="137.72626760563381"/>
    <n v="21302.49"/>
    <n v="39114.26"/>
    <n v="1181"/>
    <n v="1185"/>
    <n v="1181"/>
    <n v="1185"/>
    <n v="85"/>
    <n v="108"/>
    <n v="85"/>
    <n v="108"/>
    <m/>
    <m/>
    <n v="0"/>
    <n v="0"/>
    <n v="1266"/>
    <n v="1293"/>
    <n v="1266"/>
    <n v="1293"/>
    <n v="5.31"/>
    <n v="5.26"/>
    <n v="6271.11"/>
    <n v="6233.0999999999995"/>
    <n v="6.76"/>
    <n v="6.96"/>
    <n v="574.6"/>
    <n v="751.68"/>
    <m/>
    <m/>
    <n v="0"/>
    <n v="0"/>
    <n v="5.4073538704581363"/>
    <n v="5.4019953596287698"/>
    <n v="6845.7100000000009"/>
    <n v="6984.78"/>
    <n v="146.05000000000001"/>
    <n v="142.77000000000001"/>
    <n v="172485.05000000002"/>
    <n v="169182.45"/>
    <n v="139.29"/>
    <n v="135.80000000000001"/>
    <n v="11839.65"/>
    <n v="14666.400000000001"/>
    <m/>
    <m/>
    <n v="0"/>
    <n v="0"/>
    <n v="145.59612954186414"/>
    <n v="142.18781902552206"/>
    <n v="184324.7"/>
    <n v="183848.85000000003"/>
    <n v="1419"/>
    <n v="1577"/>
    <n v="1419"/>
    <n v="1577"/>
    <n v="5.345102184637069"/>
    <n v="5.2873176918199114"/>
    <n v="7584.7000000000007"/>
    <n v="8338.1"/>
    <n v="144.90992952783651"/>
    <n v="141.3843436905517"/>
    <n v="205627.19"/>
    <n v="222963.11000000004"/>
    <n v="517"/>
    <n v="507"/>
    <n v="517"/>
    <n v="507"/>
    <n v="196"/>
    <n v="246"/>
    <n v="196"/>
    <n v="246"/>
    <m/>
    <m/>
    <n v="0"/>
    <n v="0"/>
    <n v="713"/>
    <n v="753"/>
    <n v="713"/>
    <n v="753"/>
    <n v="3.81"/>
    <n v="3.94"/>
    <n v="1969.77"/>
    <n v="1997.58"/>
    <n v="3.76"/>
    <n v="3.52"/>
    <n v="736.95999999999992"/>
    <n v="865.92"/>
    <m/>
    <m/>
    <n v="0"/>
    <n v="0"/>
    <n v="3.7962552594670407"/>
    <n v="3.8027888446215141"/>
    <n v="2706.73"/>
    <n v="2863.5"/>
    <n v="99.12"/>
    <n v="101.36"/>
    <n v="51245.04"/>
    <n v="51389.52"/>
    <n v="88.44"/>
    <n v="80.58"/>
    <n v="17334.239999999998"/>
    <n v="19822.68"/>
    <m/>
    <m/>
    <n v="0"/>
    <n v="0"/>
    <n v="96.184123422159885"/>
    <n v="94.571314741035849"/>
    <n v="68579.28"/>
    <n v="71212.2"/>
    <n v="250"/>
    <n v="346"/>
    <n v="250"/>
    <n v="346"/>
    <n v="6.19"/>
    <n v="5.84"/>
    <n v="1547.5"/>
    <n v="2020.6399999999999"/>
    <n v="106.67"/>
    <n v="103.77"/>
    <n v="26667.5"/>
    <n v="35904.42"/>
    <n v="1848"/>
    <n v="1974"/>
    <n v="1848"/>
    <n v="1974"/>
    <n v="8963.8799999999992"/>
    <n v="9573"/>
    <n v="244566.59000000003"/>
    <n v="259327.23"/>
    <n v="284"/>
    <n v="356"/>
    <n v="284"/>
    <n v="356"/>
    <n v="1327.55"/>
    <n v="1628.6"/>
    <n v="29639.879999999997"/>
    <n v="34848.080000000002"/>
    <n v="2132"/>
    <n v="2330"/>
    <n v="2132"/>
    <n v="2330"/>
    <n v="10291.429999999998"/>
    <n v="11201.6"/>
    <n v="274206.47000000003"/>
    <n v="294175.31"/>
    <n v="0"/>
    <n v="0"/>
    <n v="0"/>
    <n v="0"/>
    <s v=""/>
    <s v=""/>
    <s v=""/>
    <s v=""/>
    <n v="11838.93"/>
    <n v="13222.24"/>
    <n v="300873.96999999997"/>
    <n v="330079.73000000004"/>
  </r>
  <r>
    <x v="5"/>
    <s v="Morehead State University "/>
    <s v="Reclassified: met the criteria for Four-Year 3 in 2008-09, 2009-10 and 2010-11."/>
    <n v="157386"/>
    <x v="1"/>
    <n v="930"/>
    <n v="926"/>
    <m/>
    <m/>
    <n v="930"/>
    <n v="926"/>
    <m/>
    <n v="930"/>
    <n v="926"/>
    <n v="930"/>
    <n v="926"/>
    <n v="79"/>
    <n v="111"/>
    <n v="79"/>
    <n v="111"/>
    <n v="1"/>
    <n v="1"/>
    <n v="1"/>
    <n v="1"/>
    <m/>
    <m/>
    <n v="0"/>
    <n v="0"/>
    <n v="80"/>
    <n v="112"/>
    <n v="80"/>
    <n v="112"/>
    <n v="4.9800000000000004"/>
    <n v="4.67"/>
    <n v="393.42"/>
    <n v="518.37"/>
    <n v="4"/>
    <n v="5"/>
    <n v="4"/>
    <n v="5"/>
    <m/>
    <m/>
    <n v="0"/>
    <n v="0"/>
    <n v="4.9677500000000006"/>
    <n v="4.6729464285714286"/>
    <n v="397.42000000000007"/>
    <n v="523.37"/>
    <n v="149.69999999999999"/>
    <n v="140.04"/>
    <n v="11826.3"/>
    <n v="15544.439999999999"/>
    <n v="140"/>
    <n v="186"/>
    <n v="140"/>
    <n v="186"/>
    <m/>
    <m/>
    <n v="0"/>
    <n v="0"/>
    <n v="149.57874999999999"/>
    <n v="140.45035714285714"/>
    <n v="11966.3"/>
    <n v="15730.44"/>
    <n v="388"/>
    <n v="354"/>
    <n v="388"/>
    <n v="354"/>
    <n v="23"/>
    <n v="14"/>
    <n v="23"/>
    <n v="14"/>
    <m/>
    <m/>
    <n v="0"/>
    <n v="0"/>
    <n v="411"/>
    <n v="368"/>
    <n v="411"/>
    <n v="368"/>
    <n v="5.4"/>
    <n v="5.36"/>
    <n v="2095.2000000000003"/>
    <n v="1897.44"/>
    <n v="7.07"/>
    <n v="6.18"/>
    <n v="162.61000000000001"/>
    <n v="86.52"/>
    <m/>
    <m/>
    <n v="0"/>
    <n v="0"/>
    <n v="5.4934549878345509"/>
    <n v="5.3911956521739128"/>
    <n v="2257.8100000000004"/>
    <n v="1983.96"/>
    <n v="153.26"/>
    <n v="151.69"/>
    <n v="59464.88"/>
    <n v="53698.26"/>
    <n v="159.04"/>
    <n v="158.57"/>
    <n v="3657.9199999999996"/>
    <n v="2219.98"/>
    <m/>
    <m/>
    <n v="0"/>
    <n v="0"/>
    <n v="153.58345498783453"/>
    <n v="151.95173913043479"/>
    <n v="63122.799999999988"/>
    <n v="55918.240000000005"/>
    <n v="491"/>
    <n v="480"/>
    <n v="491"/>
    <n v="480"/>
    <n v="5.4078004073319761"/>
    <n v="5.2236041666666662"/>
    <n v="2655.2300000000005"/>
    <n v="2507.33"/>
    <n v="152.93095723014255"/>
    <n v="149.26808333333335"/>
    <n v="75089.099999999991"/>
    <n v="71648.680000000008"/>
    <n v="191"/>
    <n v="177"/>
    <n v="191"/>
    <n v="177"/>
    <n v="139"/>
    <n v="127"/>
    <n v="139"/>
    <n v="127"/>
    <m/>
    <m/>
    <n v="0"/>
    <n v="0"/>
    <n v="330"/>
    <n v="304"/>
    <n v="330"/>
    <n v="304"/>
    <n v="3.96"/>
    <n v="4.1500000000000004"/>
    <n v="756.36"/>
    <n v="734.55000000000007"/>
    <n v="3.72"/>
    <n v="3.58"/>
    <n v="517.08000000000004"/>
    <n v="454.66"/>
    <m/>
    <m/>
    <n v="0"/>
    <n v="0"/>
    <n v="3.8589090909090911"/>
    <n v="3.9118750000000002"/>
    <n v="1273.44"/>
    <n v="1189.21"/>
    <n v="103"/>
    <n v="111.29"/>
    <n v="19673"/>
    <n v="19698.330000000002"/>
    <n v="93.48"/>
    <n v="91.81"/>
    <n v="12993.720000000001"/>
    <n v="11659.87"/>
    <m/>
    <m/>
    <n v="0"/>
    <n v="0"/>
    <n v="98.990060606060609"/>
    <n v="103.15197368421055"/>
    <n v="32666.720000000001"/>
    <n v="31358.200000000004"/>
    <n v="109"/>
    <n v="142"/>
    <n v="109"/>
    <n v="142"/>
    <n v="5.9"/>
    <n v="5.44"/>
    <n v="643.1"/>
    <n v="772.48"/>
    <n v="96.31"/>
    <n v="105.99"/>
    <n v="10497.79"/>
    <n v="15050.58"/>
    <n v="658"/>
    <n v="642"/>
    <n v="658"/>
    <n v="642"/>
    <n v="3244.9800000000005"/>
    <n v="3150.36"/>
    <n v="90964.18"/>
    <n v="88941.03"/>
    <n v="163"/>
    <n v="142"/>
    <n v="163"/>
    <n v="142"/>
    <n v="683.69"/>
    <n v="546.18000000000006"/>
    <n v="16791.64"/>
    <n v="14065.85"/>
    <n v="821"/>
    <n v="784"/>
    <n v="821"/>
    <n v="784"/>
    <n v="3928.6700000000005"/>
    <n v="3696.54"/>
    <n v="107755.81999999999"/>
    <n v="103006.88"/>
    <n v="0"/>
    <n v="0"/>
    <n v="0"/>
    <n v="0"/>
    <s v=""/>
    <s v=""/>
    <s v=""/>
    <s v=""/>
    <n v="4571.7700000000004"/>
    <n v="4469.0200000000004"/>
    <n v="118253.60999999999"/>
    <n v="118057.46"/>
  </r>
  <r>
    <x v="5"/>
    <s v="Northern Kentucky University "/>
    <m/>
    <n v="157447"/>
    <x v="2"/>
    <n v="1836"/>
    <n v="1988"/>
    <m/>
    <m/>
    <n v="1836"/>
    <n v="1988"/>
    <m/>
    <n v="1836"/>
    <n v="1988"/>
    <n v="1836"/>
    <n v="1988"/>
    <n v="24"/>
    <n v="49"/>
    <n v="24"/>
    <n v="49"/>
    <n v="3"/>
    <n v="4"/>
    <n v="3"/>
    <n v="4"/>
    <m/>
    <m/>
    <n v="0"/>
    <n v="0"/>
    <n v="27"/>
    <n v="53"/>
    <n v="27"/>
    <n v="53"/>
    <n v="4.9400000000000004"/>
    <n v="4.99"/>
    <n v="118.56"/>
    <n v="244.51000000000002"/>
    <n v="5.67"/>
    <n v="6"/>
    <n v="17.009999999999998"/>
    <n v="24"/>
    <m/>
    <m/>
    <n v="0"/>
    <n v="0"/>
    <n v="5.0211111111111109"/>
    <n v="5.0662264150943397"/>
    <n v="135.57"/>
    <n v="268.51"/>
    <n v="148.25"/>
    <n v="139.13999999999999"/>
    <n v="3558"/>
    <n v="6817.86"/>
    <n v="139"/>
    <n v="140.75"/>
    <n v="417"/>
    <n v="563"/>
    <m/>
    <m/>
    <n v="0"/>
    <n v="0"/>
    <n v="147.22222222222223"/>
    <n v="139.26150943396226"/>
    <n v="3975"/>
    <n v="7380.86"/>
    <n v="865"/>
    <n v="869"/>
    <n v="865"/>
    <n v="869"/>
    <n v="100"/>
    <n v="117"/>
    <n v="100"/>
    <n v="117"/>
    <m/>
    <m/>
    <n v="0"/>
    <n v="0"/>
    <n v="965"/>
    <n v="986"/>
    <n v="965"/>
    <n v="986"/>
    <n v="5.65"/>
    <n v="5.58"/>
    <n v="4887.25"/>
    <n v="4849.0200000000004"/>
    <n v="6.85"/>
    <n v="6.92"/>
    <n v="685"/>
    <n v="809.64"/>
    <m/>
    <m/>
    <n v="0"/>
    <n v="0"/>
    <n v="5.7743523316062175"/>
    <n v="5.7390060851926989"/>
    <n v="5572.25"/>
    <n v="5658.6600000000008"/>
    <n v="148.68"/>
    <n v="146.19"/>
    <n v="128608.20000000001"/>
    <n v="127039.11"/>
    <n v="137.97"/>
    <n v="142.74"/>
    <n v="13797"/>
    <n v="16700.580000000002"/>
    <m/>
    <m/>
    <n v="0"/>
    <n v="0"/>
    <n v="147.57015544041451"/>
    <n v="145.78061866125762"/>
    <n v="142405.20000000001"/>
    <n v="143739.69"/>
    <n v="992"/>
    <n v="1039"/>
    <n v="992"/>
    <n v="1039"/>
    <n v="5.753850806451613"/>
    <n v="5.7046871992300296"/>
    <n v="5707.82"/>
    <n v="5927.170000000001"/>
    <n v="147.56068548387097"/>
    <n v="145.44807507218479"/>
    <n v="146380.20000000001"/>
    <n v="151120.54999999999"/>
    <n v="474"/>
    <n v="466"/>
    <n v="474"/>
    <n v="466"/>
    <n v="135"/>
    <n v="177"/>
    <n v="135"/>
    <n v="177"/>
    <m/>
    <m/>
    <n v="0"/>
    <n v="0"/>
    <n v="609"/>
    <n v="643"/>
    <n v="609"/>
    <n v="643"/>
    <n v="4.12"/>
    <n v="4.09"/>
    <n v="1952.88"/>
    <n v="1905.9399999999998"/>
    <n v="4.3499999999999996"/>
    <n v="4.16"/>
    <n v="587.25"/>
    <n v="736.32"/>
    <m/>
    <m/>
    <n v="0"/>
    <n v="0"/>
    <n v="4.1709852216748766"/>
    <n v="4.1092690513219283"/>
    <n v="2540.1299999999997"/>
    <n v="2642.2599999999998"/>
    <n v="102.19"/>
    <n v="102.97"/>
    <n v="48438.06"/>
    <n v="47984.02"/>
    <n v="89.21"/>
    <n v="80.94"/>
    <n v="12043.349999999999"/>
    <n v="14326.38"/>
    <m/>
    <m/>
    <n v="0"/>
    <n v="0"/>
    <n v="99.312660098522159"/>
    <n v="96.905754276827366"/>
    <n v="60481.409999999996"/>
    <n v="62310.399999999994"/>
    <n v="235"/>
    <n v="306"/>
    <n v="235"/>
    <n v="306"/>
    <n v="5.4"/>
    <n v="5.43"/>
    <n v="1269"/>
    <n v="1661.58"/>
    <n v="90.42"/>
    <n v="94.03"/>
    <n v="21248.7"/>
    <n v="28773.18"/>
    <n v="1363"/>
    <n v="1384"/>
    <n v="1363"/>
    <n v="1384"/>
    <n v="6958.6900000000005"/>
    <n v="6999.47"/>
    <n v="180604.26"/>
    <n v="181840.99"/>
    <n v="238"/>
    <n v="298"/>
    <n v="238"/>
    <n v="298"/>
    <n v="1289.26"/>
    <n v="1569.96"/>
    <n v="26257.35"/>
    <n v="31589.96"/>
    <n v="1601"/>
    <n v="1682"/>
    <n v="1601"/>
    <n v="1682"/>
    <n v="8247.9500000000007"/>
    <n v="8569.43"/>
    <n v="206861.61000000002"/>
    <n v="213430.94999999998"/>
    <n v="0"/>
    <n v="0"/>
    <n v="0"/>
    <n v="0"/>
    <s v=""/>
    <s v=""/>
    <s v=""/>
    <s v=""/>
    <n v="9516.9499999999989"/>
    <n v="10231.01"/>
    <n v="228110.31000000003"/>
    <n v="242204.12999999998"/>
  </r>
  <r>
    <x v="5"/>
    <s v="Kentucky State University "/>
    <s v="Reclassified: met the criteria for Four-Year 4 in 2008-09, 2009-10 and 2010-11."/>
    <n v="157058"/>
    <x v="2"/>
    <n v="184"/>
    <n v="213"/>
    <m/>
    <m/>
    <n v="184"/>
    <n v="213"/>
    <m/>
    <n v="184"/>
    <n v="213"/>
    <n v="184"/>
    <n v="213"/>
    <n v="4"/>
    <n v="5"/>
    <n v="4"/>
    <n v="5"/>
    <n v="1"/>
    <m/>
    <n v="1"/>
    <n v="0"/>
    <m/>
    <m/>
    <n v="0"/>
    <n v="0"/>
    <n v="5"/>
    <n v="5"/>
    <n v="5"/>
    <n v="5"/>
    <n v="4.75"/>
    <n v="5.0999999999999996"/>
    <n v="19"/>
    <n v="25.5"/>
    <n v="5"/>
    <m/>
    <n v="5"/>
    <n v="0"/>
    <m/>
    <m/>
    <n v="0"/>
    <n v="0"/>
    <n v="4.8"/>
    <n v="5.0999999999999996"/>
    <n v="24"/>
    <n v="25.5"/>
    <n v="141.75"/>
    <n v="140.80000000000001"/>
    <n v="567"/>
    <n v="704"/>
    <n v="167"/>
    <m/>
    <n v="167"/>
    <n v="0"/>
    <m/>
    <m/>
    <n v="0"/>
    <n v="0"/>
    <n v="146.80000000000001"/>
    <n v="140.80000000000001"/>
    <n v="734"/>
    <n v="704"/>
    <n v="87"/>
    <n v="92"/>
    <n v="87"/>
    <n v="92"/>
    <n v="19"/>
    <n v="15"/>
    <n v="19"/>
    <n v="15"/>
    <m/>
    <m/>
    <n v="0"/>
    <n v="0"/>
    <n v="106"/>
    <n v="107"/>
    <n v="106"/>
    <n v="107"/>
    <n v="5.94"/>
    <n v="5.67"/>
    <n v="516.78000000000009"/>
    <n v="521.64"/>
    <n v="6.47"/>
    <n v="5.57"/>
    <n v="122.92999999999999"/>
    <n v="83.550000000000011"/>
    <m/>
    <m/>
    <n v="0"/>
    <n v="0"/>
    <n v="6.0350000000000001"/>
    <n v="5.6559813084112154"/>
    <n v="639.71"/>
    <n v="605.19000000000005"/>
    <n v="167.05"/>
    <n v="163.88"/>
    <n v="14533.35"/>
    <n v="15076.96"/>
    <n v="125.58"/>
    <n v="133.53"/>
    <n v="2386.02"/>
    <n v="2002.95"/>
    <m/>
    <m/>
    <n v="0"/>
    <n v="0"/>
    <n v="159.61669811320755"/>
    <n v="159.62532710280374"/>
    <n v="16919.37"/>
    <n v="17079.91"/>
    <n v="111"/>
    <n v="112"/>
    <n v="111"/>
    <n v="112"/>
    <n v="5.9793693693693699"/>
    <n v="5.6311607142857145"/>
    <n v="663.71"/>
    <n v="630.69000000000005"/>
    <n v="159.03936936936935"/>
    <n v="158.7849107142857"/>
    <n v="17653.37"/>
    <n v="17783.91"/>
    <n v="38"/>
    <n v="38"/>
    <n v="38"/>
    <n v="38"/>
    <n v="9"/>
    <n v="14"/>
    <n v="9"/>
    <n v="14"/>
    <m/>
    <m/>
    <n v="0"/>
    <n v="0"/>
    <n v="47"/>
    <n v="52"/>
    <n v="47"/>
    <n v="52"/>
    <n v="3.97"/>
    <n v="3.8"/>
    <n v="150.86000000000001"/>
    <n v="144.4"/>
    <n v="4.5599999999999996"/>
    <n v="3.82"/>
    <n v="41.04"/>
    <n v="53.48"/>
    <m/>
    <m/>
    <n v="0"/>
    <n v="0"/>
    <n v="4.0829787234042554"/>
    <n v="3.8053846153846154"/>
    <n v="191.9"/>
    <n v="197.88"/>
    <n v="109.36"/>
    <n v="108.13"/>
    <n v="4155.68"/>
    <n v="4108.9399999999996"/>
    <n v="105.89"/>
    <n v="72.290000000000006"/>
    <n v="953.01"/>
    <n v="1012.0600000000001"/>
    <m/>
    <m/>
    <n v="0"/>
    <n v="0"/>
    <n v="108.69553191489362"/>
    <n v="98.480769230769226"/>
    <n v="5108.6900000000005"/>
    <n v="5121"/>
    <n v="26"/>
    <n v="49"/>
    <n v="26"/>
    <n v="49"/>
    <n v="5.0199999999999996"/>
    <n v="5.52"/>
    <n v="130.51999999999998"/>
    <n v="270.47999999999996"/>
    <n v="91.36"/>
    <n v="85.96"/>
    <n v="2375.36"/>
    <n v="4212.04"/>
    <n v="129"/>
    <n v="135"/>
    <n v="129"/>
    <n v="135"/>
    <n v="686.6400000000001"/>
    <n v="691.54"/>
    <n v="19256.03"/>
    <n v="19889.899999999998"/>
    <n v="29"/>
    <n v="29"/>
    <n v="29"/>
    <n v="29"/>
    <n v="168.97"/>
    <n v="137.03"/>
    <n v="3506.0299999999997"/>
    <n v="3015.01"/>
    <n v="158"/>
    <n v="164"/>
    <n v="158"/>
    <n v="164"/>
    <n v="855.61000000000013"/>
    <n v="828.56999999999994"/>
    <n v="22762.059999999998"/>
    <n v="22904.909999999996"/>
    <n v="0"/>
    <n v="0"/>
    <n v="0"/>
    <n v="0"/>
    <s v=""/>
    <s v=""/>
    <s v=""/>
    <s v=""/>
    <n v="986.13"/>
    <n v="1099.05"/>
    <n v="25137.42"/>
    <n v="27116.95"/>
  </r>
  <r>
    <x v="5"/>
    <s v="Bluegrass Community and Technical College"/>
    <m/>
    <n v="157173"/>
    <x v="5"/>
    <n v="1055"/>
    <n v="1029"/>
    <m/>
    <m/>
    <n v="1055"/>
    <n v="1029"/>
    <m/>
    <n v="1055"/>
    <n v="1029"/>
    <n v="1055"/>
    <n v="1029"/>
    <n v="36"/>
    <n v="32"/>
    <n v="36"/>
    <n v="32"/>
    <n v="4"/>
    <n v="9"/>
    <n v="4"/>
    <n v="9"/>
    <m/>
    <m/>
    <n v="0"/>
    <n v="0"/>
    <n v="40"/>
    <n v="41"/>
    <n v="40"/>
    <n v="41"/>
    <n v="3.38"/>
    <n v="2.91"/>
    <n v="121.67999999999999"/>
    <n v="93.12"/>
    <n v="2.88"/>
    <n v="2.94"/>
    <n v="11.52"/>
    <n v="26.46"/>
    <m/>
    <m/>
    <n v="0"/>
    <n v="0"/>
    <n v="3.3299999999999996"/>
    <n v="2.9165853658536589"/>
    <n v="133.19999999999999"/>
    <n v="119.58000000000001"/>
    <n v="77.89"/>
    <n v="67.91"/>
    <n v="2804.04"/>
    <n v="2173.12"/>
    <n v="63.75"/>
    <n v="66.33"/>
    <n v="255"/>
    <n v="596.97"/>
    <m/>
    <m/>
    <n v="0"/>
    <n v="0"/>
    <n v="76.475999999999999"/>
    <n v="67.563170731707316"/>
    <n v="3059.04"/>
    <n v="2770.09"/>
    <n v="360"/>
    <n v="367"/>
    <n v="360"/>
    <n v="367"/>
    <n v="238"/>
    <n v="209"/>
    <n v="238"/>
    <n v="209"/>
    <m/>
    <m/>
    <n v="0"/>
    <n v="0"/>
    <n v="598"/>
    <n v="576"/>
    <n v="598"/>
    <n v="576"/>
    <n v="4.6100000000000003"/>
    <n v="4.7300000000000004"/>
    <n v="1659.6000000000001"/>
    <n v="1735.91"/>
    <n v="5.24"/>
    <n v="5.28"/>
    <n v="1247.1200000000001"/>
    <n v="1103.52"/>
    <m/>
    <m/>
    <n v="0"/>
    <n v="0"/>
    <n v="4.8607357859531781"/>
    <n v="4.9295659722222229"/>
    <n v="2906.7200000000007"/>
    <n v="2839.4300000000003"/>
    <n v="92.29"/>
    <n v="93.8"/>
    <n v="33224.400000000001"/>
    <n v="34424.6"/>
    <n v="86.1"/>
    <n v="86.54"/>
    <n v="20491.8"/>
    <n v="18086.86"/>
    <m/>
    <m/>
    <n v="0"/>
    <n v="0"/>
    <n v="89.826421404682264"/>
    <n v="91.165729166666665"/>
    <n v="53716.2"/>
    <n v="52511.46"/>
    <n v="638"/>
    <n v="617"/>
    <n v="638"/>
    <n v="617"/>
    <n v="4.7647648902821329"/>
    <n v="4.7958022690437607"/>
    <n v="3039.920000000001"/>
    <n v="2959.01"/>
    <n v="88.989404388714732"/>
    <n v="89.597325769854137"/>
    <n v="56775.24"/>
    <n v="55281.55"/>
    <n v="161"/>
    <n v="150"/>
    <n v="161"/>
    <n v="150"/>
    <n v="119"/>
    <n v="107"/>
    <n v="119"/>
    <n v="107"/>
    <m/>
    <m/>
    <n v="0"/>
    <n v="0"/>
    <n v="280"/>
    <n v="257"/>
    <n v="280"/>
    <n v="257"/>
    <n v="3.65"/>
    <n v="3.61"/>
    <n v="587.65"/>
    <n v="541.5"/>
    <n v="4.13"/>
    <n v="4.33"/>
    <n v="491.46999999999997"/>
    <n v="463.31"/>
    <m/>
    <m/>
    <n v="0"/>
    <n v="0"/>
    <n v="3.8539999999999996"/>
    <n v="3.9097665369649803"/>
    <n v="1079.1199999999999"/>
    <n v="1004.81"/>
    <n v="76.47"/>
    <n v="74.790000000000006"/>
    <n v="12311.67"/>
    <n v="11218.500000000002"/>
    <n v="64.67"/>
    <n v="68.58"/>
    <n v="7695.7300000000005"/>
    <n v="7338.0599999999995"/>
    <m/>
    <m/>
    <n v="0"/>
    <n v="0"/>
    <n v="71.454999999999998"/>
    <n v="72.204513618677055"/>
    <n v="20007.399999999998"/>
    <n v="18556.560000000001"/>
    <n v="137"/>
    <n v="155"/>
    <n v="137"/>
    <n v="155"/>
    <n v="4.78"/>
    <n v="4.8"/>
    <n v="654.86"/>
    <n v="744"/>
    <n v="68.040000000000006"/>
    <n v="64.349999999999994"/>
    <n v="9321.4800000000014"/>
    <n v="9974.25"/>
    <n v="557"/>
    <n v="549"/>
    <n v="557"/>
    <n v="549"/>
    <n v="2368.9300000000003"/>
    <n v="2370.5300000000002"/>
    <n v="48340.11"/>
    <n v="47816.22"/>
    <n v="361"/>
    <n v="325"/>
    <n v="361"/>
    <n v="325"/>
    <n v="1750.1100000000001"/>
    <n v="1593.29"/>
    <n v="28442.53"/>
    <n v="26021.89"/>
    <n v="918"/>
    <n v="874"/>
    <n v="918"/>
    <n v="874"/>
    <n v="4119.0400000000009"/>
    <n v="3963.82"/>
    <n v="76782.64"/>
    <n v="73838.11"/>
    <n v="0"/>
    <n v="0"/>
    <n v="0"/>
    <n v="0"/>
    <s v=""/>
    <s v=""/>
    <s v=""/>
    <s v=""/>
    <n v="4773.9000000000005"/>
    <n v="4707.82"/>
    <n v="86104.12"/>
    <n v="83812.36"/>
  </r>
  <r>
    <x v="5"/>
    <s v="Jefferson Community and Technical College "/>
    <m/>
    <n v="156921"/>
    <x v="5"/>
    <n v="933"/>
    <n v="883"/>
    <m/>
    <m/>
    <n v="933"/>
    <n v="883"/>
    <m/>
    <n v="933"/>
    <n v="883"/>
    <n v="933"/>
    <n v="883"/>
    <n v="3"/>
    <n v="2"/>
    <n v="3"/>
    <n v="2"/>
    <n v="2"/>
    <n v="1"/>
    <n v="2"/>
    <n v="1"/>
    <m/>
    <m/>
    <n v="0"/>
    <n v="0"/>
    <n v="5"/>
    <n v="3"/>
    <n v="5"/>
    <n v="3"/>
    <n v="3.67"/>
    <n v="4"/>
    <n v="11.01"/>
    <n v="8"/>
    <n v="4.5"/>
    <n v="4"/>
    <n v="9"/>
    <n v="4"/>
    <m/>
    <m/>
    <n v="0"/>
    <n v="0"/>
    <n v="4.0019999999999998"/>
    <n v="4"/>
    <n v="20.009999999999998"/>
    <n v="12"/>
    <n v="63"/>
    <n v="75.5"/>
    <n v="189"/>
    <n v="151"/>
    <n v="73.5"/>
    <n v="73"/>
    <n v="147"/>
    <n v="73"/>
    <m/>
    <m/>
    <n v="0"/>
    <n v="0"/>
    <n v="67.2"/>
    <n v="74.666666666666671"/>
    <n v="336"/>
    <n v="224"/>
    <n v="282"/>
    <n v="235"/>
    <n v="282"/>
    <n v="235"/>
    <n v="275"/>
    <n v="272"/>
    <n v="275"/>
    <n v="272"/>
    <m/>
    <m/>
    <n v="0"/>
    <n v="0"/>
    <n v="557"/>
    <n v="507"/>
    <n v="557"/>
    <n v="507"/>
    <n v="4.5599999999999996"/>
    <n v="4.9000000000000004"/>
    <n v="1285.9199999999998"/>
    <n v="1151.5"/>
    <n v="5.47"/>
    <n v="5.71"/>
    <n v="1504.25"/>
    <n v="1553.12"/>
    <m/>
    <m/>
    <n v="0"/>
    <n v="0"/>
    <n v="5.0092818671454218"/>
    <n v="5.3345562130177511"/>
    <n v="2790.17"/>
    <n v="2704.62"/>
    <n v="85.16"/>
    <n v="90.71"/>
    <n v="24015.119999999999"/>
    <n v="21316.85"/>
    <n v="79.67"/>
    <n v="79.239999999999995"/>
    <n v="21909.25"/>
    <n v="21553.279999999999"/>
    <m/>
    <m/>
    <n v="0"/>
    <n v="0"/>
    <n v="82.449497307001792"/>
    <n v="84.556469428007887"/>
    <n v="45924.369999999995"/>
    <n v="42870.13"/>
    <n v="562"/>
    <n v="510"/>
    <n v="562"/>
    <n v="510"/>
    <n v="5.0003202846975094"/>
    <n v="5.3267058823529414"/>
    <n v="2810.1800000000003"/>
    <n v="2716.62"/>
    <n v="82.313825622775795"/>
    <n v="84.498294117647049"/>
    <n v="46260.369999999995"/>
    <n v="43094.13"/>
    <n v="71"/>
    <n v="91"/>
    <n v="71"/>
    <n v="91"/>
    <n v="112"/>
    <n v="125"/>
    <n v="112"/>
    <n v="125"/>
    <m/>
    <m/>
    <n v="0"/>
    <n v="0"/>
    <n v="183"/>
    <n v="216"/>
    <n v="183"/>
    <n v="216"/>
    <n v="3.68"/>
    <n v="3.8"/>
    <n v="261.28000000000003"/>
    <n v="345.8"/>
    <n v="4.0199999999999996"/>
    <n v="4.08"/>
    <n v="450.23999999999995"/>
    <n v="510"/>
    <m/>
    <m/>
    <n v="0"/>
    <n v="0"/>
    <n v="3.8880874316939891"/>
    <n v="3.962037037037037"/>
    <n v="711.52"/>
    <n v="855.8"/>
    <n v="67.89"/>
    <n v="68.849999999999994"/>
    <n v="4820.1899999999996"/>
    <n v="6265.3499999999995"/>
    <n v="57.68"/>
    <n v="65.459999999999994"/>
    <n v="6460.16"/>
    <n v="8182.4999999999991"/>
    <m/>
    <m/>
    <n v="0"/>
    <n v="0"/>
    <n v="61.641256830601087"/>
    <n v="66.888194444444437"/>
    <n v="11280.349999999999"/>
    <n v="14447.849999999999"/>
    <n v="188"/>
    <n v="157"/>
    <n v="188"/>
    <n v="157"/>
    <n v="5.45"/>
    <n v="5"/>
    <n v="1024.6000000000001"/>
    <n v="785"/>
    <n v="66.14"/>
    <n v="64.12"/>
    <n v="12434.32"/>
    <n v="10066.84"/>
    <n v="356"/>
    <n v="328"/>
    <n v="356"/>
    <n v="328"/>
    <n v="1558.2099999999998"/>
    <n v="1505.3"/>
    <n v="29024.309999999998"/>
    <n v="27733.199999999997"/>
    <n v="389"/>
    <n v="398"/>
    <n v="389"/>
    <n v="398"/>
    <n v="1963.49"/>
    <n v="2067.12"/>
    <n v="28516.41"/>
    <n v="29808.78"/>
    <n v="745"/>
    <n v="726"/>
    <n v="745"/>
    <n v="726"/>
    <n v="3521.7"/>
    <n v="3572.42"/>
    <n v="57540.72"/>
    <n v="57541.979999999996"/>
    <n v="0"/>
    <n v="0"/>
    <n v="0"/>
    <n v="0"/>
    <s v=""/>
    <s v=""/>
    <s v=""/>
    <s v=""/>
    <n v="4546.3"/>
    <n v="4357.42"/>
    <n v="69975.039999999994"/>
    <n v="67608.819999999992"/>
  </r>
  <r>
    <x v="5"/>
    <s v="Ashland Community and Technical College"/>
    <m/>
    <n v="156231"/>
    <x v="6"/>
    <n v="336"/>
    <n v="393"/>
    <m/>
    <m/>
    <n v="336"/>
    <n v="393"/>
    <m/>
    <n v="336"/>
    <n v="393"/>
    <n v="336"/>
    <n v="393"/>
    <n v="7"/>
    <n v="9"/>
    <n v="7"/>
    <n v="9"/>
    <n v="0"/>
    <n v="2"/>
    <n v="0"/>
    <n v="2"/>
    <m/>
    <m/>
    <n v="0"/>
    <n v="0"/>
    <n v="7"/>
    <n v="11"/>
    <n v="7"/>
    <n v="11"/>
    <n v="2.93"/>
    <n v="3.22"/>
    <n v="20.51"/>
    <n v="28.98"/>
    <m/>
    <n v="5.25"/>
    <n v="0"/>
    <n v="10.5"/>
    <m/>
    <m/>
    <n v="0"/>
    <n v="0"/>
    <n v="2.93"/>
    <n v="3.5890909090909093"/>
    <n v="20.51"/>
    <n v="39.480000000000004"/>
    <n v="71.709999999999994"/>
    <n v="79.89"/>
    <n v="501.96999999999997"/>
    <n v="719.01"/>
    <n v="0"/>
    <n v="101"/>
    <n v="0"/>
    <n v="202"/>
    <m/>
    <m/>
    <n v="0"/>
    <n v="0"/>
    <n v="71.709999999999994"/>
    <n v="83.728181818181824"/>
    <n v="501.96999999999997"/>
    <n v="921.0100000000001"/>
    <n v="135"/>
    <n v="138"/>
    <n v="135"/>
    <n v="138"/>
    <n v="44"/>
    <n v="61"/>
    <n v="44"/>
    <n v="61"/>
    <m/>
    <m/>
    <n v="0"/>
    <n v="0"/>
    <n v="179"/>
    <n v="199"/>
    <n v="179"/>
    <n v="199"/>
    <n v="4.71"/>
    <n v="4.66"/>
    <n v="635.85"/>
    <n v="643.08000000000004"/>
    <n v="4.9800000000000004"/>
    <n v="5.25"/>
    <n v="219.12"/>
    <n v="320.25"/>
    <m/>
    <m/>
    <n v="0"/>
    <n v="0"/>
    <n v="4.776368715083799"/>
    <n v="4.8408542713567844"/>
    <n v="854.97"/>
    <n v="963.33"/>
    <n v="92.93"/>
    <n v="90.39"/>
    <n v="12545.550000000001"/>
    <n v="12473.82"/>
    <n v="75.05"/>
    <n v="77.569999999999993"/>
    <n v="3302.2"/>
    <n v="4731.7699999999995"/>
    <m/>
    <m/>
    <n v="0"/>
    <n v="0"/>
    <n v="88.534916201117312"/>
    <n v="86.46025125628141"/>
    <n v="15847.749999999998"/>
    <n v="17205.59"/>
    <n v="186"/>
    <n v="210"/>
    <n v="186"/>
    <n v="210"/>
    <n v="4.7068817204301077"/>
    <n v="4.7752857142857144"/>
    <n v="875.48"/>
    <n v="1002.8100000000001"/>
    <n v="87.901720430107517"/>
    <n v="86.317142857142855"/>
    <n v="16349.719999999998"/>
    <n v="18126.599999999999"/>
    <n v="34"/>
    <n v="29"/>
    <n v="34"/>
    <n v="29"/>
    <n v="27"/>
    <n v="26"/>
    <n v="27"/>
    <n v="26"/>
    <m/>
    <m/>
    <n v="0"/>
    <n v="0"/>
    <n v="61"/>
    <n v="55"/>
    <n v="61"/>
    <n v="55"/>
    <n v="3.66"/>
    <n v="3.9"/>
    <n v="124.44"/>
    <n v="113.1"/>
    <n v="3.89"/>
    <n v="4.08"/>
    <n v="105.03"/>
    <n v="106.08"/>
    <m/>
    <m/>
    <n v="0"/>
    <n v="0"/>
    <n v="3.7618032786885247"/>
    <n v="3.9850909090909092"/>
    <n v="229.47"/>
    <n v="219.18"/>
    <n v="74.53"/>
    <n v="78.31"/>
    <n v="2534.02"/>
    <n v="2270.9900000000002"/>
    <n v="64"/>
    <n v="70.36"/>
    <n v="1728"/>
    <n v="1829.36"/>
    <m/>
    <m/>
    <n v="0"/>
    <n v="0"/>
    <n v="69.869180327868861"/>
    <n v="74.551818181818192"/>
    <n v="4262.0200000000004"/>
    <n v="4100.3500000000004"/>
    <n v="89"/>
    <n v="128"/>
    <n v="89"/>
    <n v="128"/>
    <n v="4.9400000000000004"/>
    <n v="5.39"/>
    <n v="439.66"/>
    <n v="689.92"/>
    <n v="68.05"/>
    <n v="74.599999999999994"/>
    <n v="6056.45"/>
    <n v="9548.7999999999993"/>
    <n v="176"/>
    <n v="176"/>
    <n v="176"/>
    <n v="176"/>
    <n v="780.8"/>
    <n v="785.16000000000008"/>
    <n v="15581.54"/>
    <n v="15463.82"/>
    <n v="71"/>
    <n v="89"/>
    <n v="71"/>
    <n v="89"/>
    <n v="324.14999999999998"/>
    <n v="436.83"/>
    <n v="5030.2"/>
    <n v="6763.1299999999992"/>
    <n v="247"/>
    <n v="265"/>
    <n v="247"/>
    <n v="265"/>
    <n v="1104.9499999999998"/>
    <n v="1221.99"/>
    <n v="20611.740000000002"/>
    <n v="22226.949999999997"/>
    <n v="0"/>
    <n v="0"/>
    <n v="0"/>
    <n v="0"/>
    <s v=""/>
    <s v=""/>
    <s v=""/>
    <s v=""/>
    <n v="1544.6100000000001"/>
    <n v="1911.9099999999999"/>
    <n v="26668.19"/>
    <n v="31775.749999999996"/>
  </r>
  <r>
    <x v="5"/>
    <s v="Big Sandy Community and Technical College "/>
    <m/>
    <n v="157553"/>
    <x v="6"/>
    <n v="267"/>
    <n v="340"/>
    <m/>
    <m/>
    <n v="267"/>
    <n v="340"/>
    <m/>
    <n v="267"/>
    <n v="340"/>
    <n v="267"/>
    <n v="340"/>
    <n v="1"/>
    <n v="4"/>
    <n v="1"/>
    <n v="4"/>
    <n v="1"/>
    <n v="1"/>
    <n v="1"/>
    <n v="1"/>
    <m/>
    <m/>
    <n v="0"/>
    <n v="0"/>
    <n v="2"/>
    <n v="5"/>
    <n v="2"/>
    <n v="5"/>
    <n v="3"/>
    <n v="3.25"/>
    <n v="3"/>
    <n v="13"/>
    <n v="4"/>
    <n v="4"/>
    <n v="4"/>
    <n v="4"/>
    <m/>
    <m/>
    <n v="0"/>
    <n v="0"/>
    <n v="3.5"/>
    <n v="3.4"/>
    <n v="7"/>
    <n v="17"/>
    <n v="67"/>
    <n v="71.75"/>
    <n v="67"/>
    <n v="287"/>
    <n v="69.5"/>
    <n v="69.3"/>
    <n v="69.5"/>
    <n v="69.3"/>
    <m/>
    <m/>
    <n v="0"/>
    <n v="0"/>
    <n v="68.25"/>
    <n v="71.260000000000005"/>
    <n v="136.5"/>
    <n v="356.3"/>
    <n v="105"/>
    <n v="128"/>
    <n v="105"/>
    <n v="128"/>
    <n v="34"/>
    <n v="40"/>
    <n v="34"/>
    <n v="40"/>
    <m/>
    <m/>
    <n v="0"/>
    <n v="0"/>
    <n v="139"/>
    <n v="168"/>
    <n v="139"/>
    <n v="168"/>
    <n v="4.7300000000000004"/>
    <n v="4.66"/>
    <n v="496.65000000000003"/>
    <n v="596.48"/>
    <n v="4.79"/>
    <n v="4.33"/>
    <n v="162.86000000000001"/>
    <n v="173.2"/>
    <m/>
    <m/>
    <n v="0"/>
    <n v="0"/>
    <n v="4.744676258992806"/>
    <n v="4.5814285714285718"/>
    <n v="659.51"/>
    <n v="769.68000000000006"/>
    <n v="88.94"/>
    <n v="91.74"/>
    <n v="9338.6999999999989"/>
    <n v="11742.72"/>
    <n v="87.25"/>
    <n v="70.069999999999993"/>
    <n v="2966.5"/>
    <n v="2802.7999999999997"/>
    <m/>
    <m/>
    <n v="0"/>
    <n v="0"/>
    <n v="88.526618705035958"/>
    <n v="86.580476190476176"/>
    <n v="12305.199999999999"/>
    <n v="14545.519999999997"/>
    <n v="141"/>
    <n v="173"/>
    <n v="141"/>
    <n v="173"/>
    <n v="4.7270212765957442"/>
    <n v="4.54728323699422"/>
    <n v="666.51"/>
    <n v="786.68000000000006"/>
    <n v="88.239007092198577"/>
    <n v="86.137687861271658"/>
    <n v="12441.699999999999"/>
    <n v="14901.819999999996"/>
    <n v="21"/>
    <n v="20"/>
    <n v="21"/>
    <n v="20"/>
    <n v="11"/>
    <n v="10"/>
    <n v="11"/>
    <n v="10"/>
    <m/>
    <m/>
    <n v="0"/>
    <n v="0"/>
    <n v="32"/>
    <n v="30"/>
    <n v="32"/>
    <n v="30"/>
    <n v="4.17"/>
    <n v="3.5"/>
    <n v="87.57"/>
    <n v="70"/>
    <n v="3.14"/>
    <n v="3.35"/>
    <n v="34.54"/>
    <n v="33.5"/>
    <m/>
    <m/>
    <n v="0"/>
    <n v="0"/>
    <n v="3.8159374999999995"/>
    <n v="3.45"/>
    <n v="122.10999999999999"/>
    <n v="103.5"/>
    <n v="80.599999999999994"/>
    <n v="63.23"/>
    <n v="1692.6"/>
    <n v="1264.5999999999999"/>
    <n v="50.55"/>
    <n v="59.6"/>
    <n v="556.04999999999995"/>
    <n v="596"/>
    <m/>
    <m/>
    <n v="0"/>
    <n v="0"/>
    <n v="70.270312499999989"/>
    <n v="62.019999999999996"/>
    <n v="2248.6499999999996"/>
    <n v="1860.6"/>
    <n v="94"/>
    <n v="137"/>
    <n v="94"/>
    <n v="137"/>
    <n v="4.9000000000000004"/>
    <n v="4.68"/>
    <n v="460.6"/>
    <n v="641.16"/>
    <n v="77"/>
    <n v="74.86"/>
    <n v="7238"/>
    <n v="10255.82"/>
    <n v="127"/>
    <n v="152"/>
    <n v="127"/>
    <n v="152"/>
    <n v="587.22"/>
    <n v="679.48"/>
    <n v="11098.3"/>
    <n v="13294.32"/>
    <n v="46"/>
    <n v="51"/>
    <n v="46"/>
    <n v="51"/>
    <n v="201.4"/>
    <n v="210.7"/>
    <n v="3592.05"/>
    <n v="3468.1"/>
    <n v="173"/>
    <n v="203"/>
    <n v="173"/>
    <n v="203"/>
    <n v="788.62"/>
    <n v="890.18000000000006"/>
    <n v="14690.349999999999"/>
    <n v="16762.419999999998"/>
    <n v="0"/>
    <n v="0"/>
    <n v="0"/>
    <n v="0"/>
    <s v=""/>
    <s v=""/>
    <s v=""/>
    <s v=""/>
    <n v="1249.22"/>
    <n v="1531.3400000000001"/>
    <n v="21928.35"/>
    <n v="27018.239999999994"/>
  </r>
  <r>
    <x v="5"/>
    <s v="Elizabethtown Community and Technical College "/>
    <m/>
    <n v="156648"/>
    <x v="6"/>
    <n v="518"/>
    <n v="527"/>
    <m/>
    <m/>
    <n v="518"/>
    <n v="527"/>
    <m/>
    <n v="518"/>
    <n v="527"/>
    <n v="518"/>
    <n v="527"/>
    <n v="4"/>
    <n v="20"/>
    <n v="4"/>
    <n v="20"/>
    <n v="1"/>
    <n v="1"/>
    <n v="1"/>
    <n v="1"/>
    <m/>
    <m/>
    <n v="0"/>
    <n v="0"/>
    <n v="5"/>
    <n v="21"/>
    <n v="5"/>
    <n v="21"/>
    <n v="3.5"/>
    <n v="3.5"/>
    <n v="14"/>
    <n v="70"/>
    <n v="6"/>
    <n v="7.5"/>
    <n v="6"/>
    <n v="7.5"/>
    <m/>
    <m/>
    <n v="0"/>
    <n v="0"/>
    <n v="4"/>
    <n v="3.6904761904761907"/>
    <n v="20"/>
    <n v="77.5"/>
    <n v="81.25"/>
    <n v="78.25"/>
    <n v="325"/>
    <n v="1565"/>
    <n v="109"/>
    <n v="76"/>
    <n v="109"/>
    <n v="76"/>
    <m/>
    <m/>
    <n v="0"/>
    <n v="0"/>
    <n v="86.8"/>
    <n v="78.142857142857139"/>
    <n v="434"/>
    <n v="1641"/>
    <n v="241"/>
    <n v="227"/>
    <n v="241"/>
    <n v="227"/>
    <n v="124"/>
    <n v="108"/>
    <n v="124"/>
    <n v="108"/>
    <m/>
    <m/>
    <n v="0"/>
    <n v="0"/>
    <n v="365"/>
    <n v="335"/>
    <n v="365"/>
    <n v="335"/>
    <n v="4.46"/>
    <n v="4.5199999999999996"/>
    <n v="1074.8599999999999"/>
    <n v="1026.04"/>
    <n v="5.01"/>
    <n v="5.19"/>
    <n v="621.24"/>
    <n v="560.5200000000001"/>
    <m/>
    <m/>
    <n v="0"/>
    <n v="0"/>
    <n v="4.6468493150684926"/>
    <n v="4.7359999999999998"/>
    <n v="1696.1"/>
    <n v="1586.56"/>
    <n v="88.35"/>
    <n v="89.74"/>
    <n v="21292.35"/>
    <n v="20370.98"/>
    <n v="80.31"/>
    <n v="83.2"/>
    <n v="9958.44"/>
    <n v="8985.6"/>
    <m/>
    <m/>
    <n v="0"/>
    <n v="0"/>
    <n v="85.618602739726029"/>
    <n v="87.631582089552239"/>
    <n v="31250.79"/>
    <n v="29356.58"/>
    <n v="370"/>
    <n v="356"/>
    <n v="370"/>
    <n v="356"/>
    <n v="4.6381081081081081"/>
    <n v="4.6743258426966294"/>
    <n v="1716.1"/>
    <n v="1664.0600000000002"/>
    <n v="85.634567567567572"/>
    <n v="87.071853932584276"/>
    <n v="31684.79"/>
    <n v="30997.58"/>
    <n v="37"/>
    <n v="64"/>
    <n v="37"/>
    <n v="64"/>
    <n v="38"/>
    <n v="46"/>
    <n v="38"/>
    <n v="46"/>
    <m/>
    <m/>
    <n v="0"/>
    <n v="0"/>
    <n v="75"/>
    <n v="110"/>
    <n v="75"/>
    <n v="110"/>
    <n v="3.34"/>
    <n v="3.09"/>
    <n v="123.58"/>
    <n v="197.76"/>
    <n v="3.46"/>
    <n v="4.0199999999999996"/>
    <n v="131.47999999999999"/>
    <n v="184.92"/>
    <m/>
    <m/>
    <n v="0"/>
    <n v="0"/>
    <n v="3.4007999999999998"/>
    <n v="3.4789090909090903"/>
    <n v="255.05999999999997"/>
    <n v="382.67999999999995"/>
    <n v="68.55"/>
    <n v="67.66"/>
    <n v="2536.35"/>
    <n v="4330.24"/>
    <n v="53.3"/>
    <n v="61.3"/>
    <n v="2025.3999999999999"/>
    <n v="2819.7999999999997"/>
    <m/>
    <m/>
    <n v="0"/>
    <n v="0"/>
    <n v="60.823333333333331"/>
    <n v="65.00036363636363"/>
    <n v="4561.75"/>
    <n v="7150.0399999999991"/>
    <n v="73"/>
    <n v="61"/>
    <n v="73"/>
    <n v="61"/>
    <n v="6.06"/>
    <n v="3.96"/>
    <n v="442.38"/>
    <n v="241.56"/>
    <n v="65.78"/>
    <n v="61.48"/>
    <n v="4801.9400000000005"/>
    <n v="3750.2799999999997"/>
    <n v="282"/>
    <n v="311"/>
    <n v="282"/>
    <n v="311"/>
    <n v="1212.4399999999998"/>
    <n v="1293.8"/>
    <n v="24153.699999999997"/>
    <n v="26266.22"/>
    <n v="163"/>
    <n v="155"/>
    <n v="163"/>
    <n v="155"/>
    <n v="758.72"/>
    <n v="752.94"/>
    <n v="12092.84"/>
    <n v="11881.4"/>
    <n v="445"/>
    <n v="466"/>
    <n v="445"/>
    <n v="466"/>
    <n v="1971.1599999999999"/>
    <n v="2046.74"/>
    <n v="36246.539999999994"/>
    <n v="38147.620000000003"/>
    <n v="0"/>
    <n v="0"/>
    <n v="0"/>
    <n v="0"/>
    <s v=""/>
    <s v=""/>
    <s v=""/>
    <s v=""/>
    <n v="2413.54"/>
    <n v="2288.3000000000002"/>
    <n v="41048.480000000003"/>
    <n v="41897.9"/>
  </r>
  <r>
    <x v="5"/>
    <s v="Madisonville Community College"/>
    <m/>
    <n v="157304"/>
    <x v="6"/>
    <n v="412"/>
    <n v="474"/>
    <m/>
    <m/>
    <n v="412"/>
    <n v="474"/>
    <m/>
    <n v="412"/>
    <n v="474"/>
    <n v="412"/>
    <n v="474"/>
    <n v="11"/>
    <n v="17"/>
    <n v="11"/>
    <n v="17"/>
    <n v="0"/>
    <n v="4"/>
    <n v="0"/>
    <n v="4"/>
    <m/>
    <m/>
    <n v="0"/>
    <n v="0"/>
    <n v="11"/>
    <n v="21"/>
    <n v="11"/>
    <n v="21"/>
    <n v="3.32"/>
    <n v="3.26"/>
    <n v="36.519999999999996"/>
    <n v="55.419999999999995"/>
    <m/>
    <n v="3.5"/>
    <n v="0"/>
    <n v="14"/>
    <m/>
    <m/>
    <n v="0"/>
    <n v="0"/>
    <n v="3.32"/>
    <n v="3.3057142857142852"/>
    <n v="36.519999999999996"/>
    <n v="69.419999999999987"/>
    <n v="74.819999999999993"/>
    <n v="74.88"/>
    <n v="823.02"/>
    <n v="1272.96"/>
    <n v="0"/>
    <n v="89.5"/>
    <n v="0"/>
    <n v="358"/>
    <m/>
    <m/>
    <n v="0"/>
    <n v="0"/>
    <n v="74.819999999999993"/>
    <n v="77.664761904761903"/>
    <n v="823.02"/>
    <n v="1630.96"/>
    <n v="158"/>
    <n v="184"/>
    <n v="158"/>
    <n v="184"/>
    <n v="86"/>
    <n v="94"/>
    <n v="86"/>
    <n v="94"/>
    <m/>
    <m/>
    <n v="0"/>
    <n v="0"/>
    <n v="244"/>
    <n v="278"/>
    <n v="244"/>
    <n v="278"/>
    <n v="4.3499999999999996"/>
    <n v="4.34"/>
    <n v="687.3"/>
    <n v="798.56"/>
    <n v="4.51"/>
    <n v="5.31"/>
    <n v="387.85999999999996"/>
    <n v="499.14"/>
    <m/>
    <m/>
    <n v="0"/>
    <n v="0"/>
    <n v="4.4063934426229503"/>
    <n v="4.6679856115107903"/>
    <n v="1075.1599999999999"/>
    <n v="1297.6999999999996"/>
    <n v="91.78"/>
    <n v="87.85"/>
    <n v="14501.24"/>
    <n v="16164.4"/>
    <n v="76.03"/>
    <n v="86.18"/>
    <n v="6538.58"/>
    <n v="8100.920000000001"/>
    <m/>
    <m/>
    <n v="0"/>
    <n v="0"/>
    <n v="86.228770491803274"/>
    <n v="87.28532374100719"/>
    <n v="21039.82"/>
    <n v="24265.32"/>
    <n v="255"/>
    <n v="299"/>
    <n v="255"/>
    <n v="299"/>
    <n v="4.3595294117647052"/>
    <n v="4.5723076923076915"/>
    <n v="1111.6799999999998"/>
    <n v="1367.1199999999997"/>
    <n v="85.736627450980393"/>
    <n v="86.609632107023401"/>
    <n v="21862.84"/>
    <n v="25896.279999999995"/>
    <n v="14"/>
    <n v="8"/>
    <n v="14"/>
    <n v="8"/>
    <n v="10"/>
    <n v="6"/>
    <n v="10"/>
    <n v="6"/>
    <m/>
    <m/>
    <n v="0"/>
    <n v="0"/>
    <n v="24"/>
    <n v="14"/>
    <n v="24"/>
    <n v="14"/>
    <n v="3.29"/>
    <n v="2.13"/>
    <n v="46.06"/>
    <n v="17.04"/>
    <n v="3.3"/>
    <n v="3.67"/>
    <n v="33"/>
    <n v="22.02"/>
    <m/>
    <m/>
    <n v="0"/>
    <n v="0"/>
    <n v="3.2941666666666669"/>
    <n v="2.79"/>
    <n v="79.06"/>
    <n v="39.06"/>
    <n v="68.91"/>
    <n v="59.13"/>
    <n v="964.74"/>
    <n v="473.04"/>
    <n v="54.6"/>
    <n v="61.67"/>
    <n v="546"/>
    <n v="370.02"/>
    <m/>
    <m/>
    <n v="0"/>
    <n v="0"/>
    <n v="62.947499999999998"/>
    <n v="60.218571428571423"/>
    <n v="1510.74"/>
    <n v="843.06"/>
    <n v="133"/>
    <n v="161"/>
    <n v="133"/>
    <n v="161"/>
    <n v="4.47"/>
    <n v="4.4400000000000004"/>
    <n v="594.51"/>
    <n v="714.84"/>
    <n v="67.17"/>
    <n v="67.239999999999995"/>
    <n v="8933.61"/>
    <n v="10825.64"/>
    <n v="183"/>
    <n v="209"/>
    <n v="183"/>
    <n v="209"/>
    <n v="769.87999999999988"/>
    <n v="871.01999999999987"/>
    <n v="16289"/>
    <n v="17910.400000000001"/>
    <n v="96"/>
    <n v="104"/>
    <n v="96"/>
    <n v="104"/>
    <n v="420.85999999999996"/>
    <n v="535.16"/>
    <n v="7084.58"/>
    <n v="8828.9400000000023"/>
    <n v="279"/>
    <n v="313"/>
    <n v="279"/>
    <n v="313"/>
    <n v="1190.7399999999998"/>
    <n v="1406.1799999999998"/>
    <n v="23373.58"/>
    <n v="26739.340000000004"/>
    <n v="0"/>
    <n v="0"/>
    <n v="0"/>
    <n v="0"/>
    <s v=""/>
    <s v=""/>
    <s v=""/>
    <s v=""/>
    <n v="1785.2499999999998"/>
    <n v="2121.0199999999995"/>
    <n v="32307.190000000002"/>
    <n v="37564.979999999996"/>
  </r>
  <r>
    <x v="5"/>
    <s v="Maysville Community and Technical College "/>
    <m/>
    <n v="157331"/>
    <x v="6"/>
    <n v="182"/>
    <n v="241"/>
    <m/>
    <m/>
    <n v="182"/>
    <n v="241"/>
    <m/>
    <n v="182"/>
    <n v="241"/>
    <n v="182"/>
    <n v="241"/>
    <n v="5"/>
    <n v="4"/>
    <n v="5"/>
    <n v="4"/>
    <n v="0"/>
    <n v="0"/>
    <n v="0"/>
    <n v="0"/>
    <m/>
    <m/>
    <n v="0"/>
    <n v="0"/>
    <n v="5"/>
    <n v="4"/>
    <n v="5"/>
    <n v="4"/>
    <n v="2.2999999999999998"/>
    <n v="3.75"/>
    <n v="11.5"/>
    <n v="15"/>
    <m/>
    <n v="0"/>
    <n v="0"/>
    <n v="0"/>
    <m/>
    <m/>
    <n v="0"/>
    <n v="0"/>
    <n v="2.2999999999999998"/>
    <n v="3.75"/>
    <n v="11.5"/>
    <n v="15"/>
    <n v="66"/>
    <n v="82.25"/>
    <n v="330"/>
    <n v="329"/>
    <n v="0"/>
    <n v="0"/>
    <n v="0"/>
    <n v="0"/>
    <m/>
    <m/>
    <n v="0"/>
    <n v="0"/>
    <n v="66"/>
    <n v="82.25"/>
    <n v="330"/>
    <n v="329"/>
    <n v="60"/>
    <n v="90"/>
    <n v="60"/>
    <n v="90"/>
    <n v="37"/>
    <n v="44"/>
    <n v="37"/>
    <n v="44"/>
    <m/>
    <m/>
    <n v="0"/>
    <n v="0"/>
    <n v="97"/>
    <n v="134"/>
    <n v="97"/>
    <n v="134"/>
    <n v="4.58"/>
    <n v="4.57"/>
    <n v="274.8"/>
    <n v="411.3"/>
    <n v="5.18"/>
    <n v="4.6500000000000004"/>
    <n v="191.66"/>
    <n v="204.60000000000002"/>
    <m/>
    <m/>
    <n v="0"/>
    <n v="0"/>
    <n v="4.8088659793814434"/>
    <n v="4.5962686567164184"/>
    <n v="466.46000000000004"/>
    <n v="615.90000000000009"/>
    <n v="93.73"/>
    <n v="91.46"/>
    <n v="5623.8"/>
    <n v="8231.4"/>
    <n v="77.319999999999993"/>
    <n v="86.4"/>
    <n v="2860.8399999999997"/>
    <n v="3801.6000000000004"/>
    <m/>
    <m/>
    <n v="0"/>
    <n v="0"/>
    <n v="87.470515463917522"/>
    <n v="89.798507462686572"/>
    <n v="8484.64"/>
    <n v="12033"/>
    <n v="102"/>
    <n v="138"/>
    <n v="102"/>
    <n v="138"/>
    <n v="4.6858823529411771"/>
    <n v="4.571739130434783"/>
    <n v="477.96000000000004"/>
    <n v="630.90000000000009"/>
    <n v="86.418039215686264"/>
    <n v="89.579710144927532"/>
    <n v="8814.64"/>
    <n v="12362"/>
    <n v="8"/>
    <n v="12"/>
    <n v="8"/>
    <n v="12"/>
    <n v="7"/>
    <n v="15"/>
    <n v="7"/>
    <n v="15"/>
    <m/>
    <m/>
    <n v="0"/>
    <n v="0"/>
    <n v="15"/>
    <n v="27"/>
    <n v="15"/>
    <n v="27"/>
    <n v="2.69"/>
    <n v="3.13"/>
    <n v="21.52"/>
    <n v="37.56"/>
    <n v="3.71"/>
    <n v="3.53"/>
    <n v="25.97"/>
    <n v="52.949999999999996"/>
    <m/>
    <m/>
    <n v="0"/>
    <n v="0"/>
    <n v="3.1659999999999995"/>
    <n v="3.3522222222222218"/>
    <n v="47.489999999999995"/>
    <n v="90.509999999999991"/>
    <n v="55.13"/>
    <n v="76.5"/>
    <n v="441.04"/>
    <n v="918"/>
    <n v="61.57"/>
    <n v="58.6"/>
    <n v="430.99"/>
    <n v="879"/>
    <m/>
    <m/>
    <n v="0"/>
    <n v="0"/>
    <n v="58.135333333333328"/>
    <n v="66.555555555555557"/>
    <n v="872.03"/>
    <n v="1797"/>
    <n v="65"/>
    <n v="76"/>
    <n v="65"/>
    <n v="76"/>
    <n v="4.57"/>
    <n v="4.92"/>
    <n v="297.05"/>
    <n v="373.92"/>
    <n v="71.27"/>
    <n v="75.930000000000007"/>
    <n v="4632.55"/>
    <n v="5770.68"/>
    <n v="73"/>
    <n v="106"/>
    <n v="73"/>
    <n v="106"/>
    <n v="307.82"/>
    <n v="463.86"/>
    <n v="6394.84"/>
    <n v="9478.4"/>
    <n v="44"/>
    <n v="59"/>
    <n v="44"/>
    <n v="59"/>
    <n v="217.63"/>
    <n v="257.55"/>
    <n v="3291.83"/>
    <n v="4680.6000000000004"/>
    <n v="117"/>
    <n v="165"/>
    <n v="117"/>
    <n v="165"/>
    <n v="525.45000000000005"/>
    <n v="721.41000000000008"/>
    <n v="9686.67"/>
    <n v="14159"/>
    <n v="0"/>
    <n v="0"/>
    <n v="0"/>
    <n v="0"/>
    <s v=""/>
    <s v=""/>
    <s v=""/>
    <s v=""/>
    <n v="822.5"/>
    <n v="1095.3300000000002"/>
    <n v="14319.220000000001"/>
    <n v="19929.68"/>
  </r>
  <r>
    <x v="5"/>
    <s v="Owensboro Community and Technical College "/>
    <m/>
    <n v="247940"/>
    <x v="6"/>
    <n v="391"/>
    <n v="491"/>
    <m/>
    <m/>
    <n v="391"/>
    <n v="491"/>
    <m/>
    <n v="391"/>
    <n v="491"/>
    <n v="391"/>
    <n v="491"/>
    <n v="4"/>
    <n v="5"/>
    <n v="4"/>
    <n v="5"/>
    <n v="0"/>
    <n v="0"/>
    <n v="0"/>
    <n v="0"/>
    <m/>
    <m/>
    <n v="0"/>
    <n v="0"/>
    <n v="4"/>
    <n v="5"/>
    <n v="4"/>
    <n v="5"/>
    <n v="2.25"/>
    <n v="3.1"/>
    <n v="9"/>
    <n v="15.5"/>
    <m/>
    <n v="0"/>
    <n v="0"/>
    <n v="0"/>
    <m/>
    <m/>
    <n v="0"/>
    <n v="0"/>
    <n v="2.25"/>
    <n v="3.1"/>
    <n v="9"/>
    <n v="15.5"/>
    <n v="56.25"/>
    <n v="75.8"/>
    <n v="225"/>
    <n v="379"/>
    <n v="0"/>
    <n v="0"/>
    <n v="0"/>
    <n v="0"/>
    <m/>
    <m/>
    <n v="0"/>
    <n v="0"/>
    <n v="56.25"/>
    <n v="75.8"/>
    <n v="225"/>
    <n v="379"/>
    <n v="116"/>
    <n v="145"/>
    <n v="116"/>
    <n v="145"/>
    <n v="63"/>
    <n v="81"/>
    <n v="63"/>
    <n v="81"/>
    <m/>
    <m/>
    <n v="0"/>
    <n v="0"/>
    <n v="179"/>
    <n v="226"/>
    <n v="179"/>
    <n v="226"/>
    <n v="4.91"/>
    <n v="5.17"/>
    <n v="569.56000000000006"/>
    <n v="749.65"/>
    <n v="5.66"/>
    <n v="6.12"/>
    <n v="356.58"/>
    <n v="495.72"/>
    <m/>
    <m/>
    <n v="0"/>
    <n v="0"/>
    <n v="5.1739664804469276"/>
    <n v="5.510486725663716"/>
    <n v="926.1400000000001"/>
    <n v="1245.3699999999999"/>
    <n v="85.87"/>
    <n v="89.1"/>
    <n v="9960.92"/>
    <n v="12919.5"/>
    <n v="82.53"/>
    <n v="84.85"/>
    <n v="5199.3900000000003"/>
    <n v="6872.8499999999995"/>
    <m/>
    <m/>
    <n v="0"/>
    <n v="0"/>
    <n v="84.694469273743024"/>
    <n v="87.576769911504414"/>
    <n v="15160.310000000001"/>
    <n v="19792.349999999999"/>
    <n v="183"/>
    <n v="231"/>
    <n v="183"/>
    <n v="231"/>
    <n v="5.1100546448087441"/>
    <n v="5.4583116883116878"/>
    <n v="935.14000000000021"/>
    <n v="1260.8699999999999"/>
    <n v="84.072732240437162"/>
    <n v="87.321861471861467"/>
    <n v="15385.310000000001"/>
    <n v="20171.349999999999"/>
    <n v="24"/>
    <n v="29"/>
    <n v="24"/>
    <n v="29"/>
    <n v="14"/>
    <n v="24"/>
    <n v="14"/>
    <n v="24"/>
    <m/>
    <m/>
    <n v="0"/>
    <n v="0"/>
    <n v="38"/>
    <n v="53"/>
    <n v="38"/>
    <n v="53"/>
    <n v="4"/>
    <n v="3.91"/>
    <n v="96"/>
    <n v="113.39"/>
    <n v="5.18"/>
    <n v="3.31"/>
    <n v="72.52"/>
    <n v="79.44"/>
    <m/>
    <m/>
    <n v="0"/>
    <n v="0"/>
    <n v="4.4347368421052629"/>
    <n v="3.6383018867924526"/>
    <n v="168.51999999999998"/>
    <n v="192.82999999999998"/>
    <n v="71.5"/>
    <n v="77.430000000000007"/>
    <n v="1716"/>
    <n v="2245.4700000000003"/>
    <n v="78.37"/>
    <n v="58.83"/>
    <n v="1097.18"/>
    <n v="1411.92"/>
    <m/>
    <m/>
    <n v="0"/>
    <n v="0"/>
    <n v="74.031052631578959"/>
    <n v="69.007358490566048"/>
    <n v="2813.1800000000003"/>
    <n v="3657.3900000000003"/>
    <n v="170"/>
    <n v="207"/>
    <n v="170"/>
    <n v="207"/>
    <n v="5.54"/>
    <n v="5.44"/>
    <n v="941.8"/>
    <n v="1126.0800000000002"/>
    <n v="79.86"/>
    <n v="79.86"/>
    <n v="13576.2"/>
    <n v="16531.02"/>
    <n v="144"/>
    <n v="179"/>
    <n v="144"/>
    <n v="179"/>
    <n v="674.56000000000006"/>
    <n v="878.54"/>
    <n v="11901.92"/>
    <n v="15543.970000000001"/>
    <n v="77"/>
    <n v="105"/>
    <n v="77"/>
    <n v="105"/>
    <n v="429.09999999999997"/>
    <n v="575.16000000000008"/>
    <n v="6296.5700000000006"/>
    <n v="8284.77"/>
    <n v="221"/>
    <n v="284"/>
    <n v="221"/>
    <n v="284"/>
    <n v="1103.6600000000001"/>
    <n v="1453.7"/>
    <n v="18198.490000000002"/>
    <n v="23828.74"/>
    <n v="0"/>
    <n v="0"/>
    <n v="0"/>
    <n v="0"/>
    <s v=""/>
    <s v=""/>
    <s v=""/>
    <s v=""/>
    <n v="2045.4600000000003"/>
    <n v="2579.7799999999997"/>
    <n v="31774.690000000002"/>
    <n v="40359.759999999995"/>
  </r>
  <r>
    <x v="5"/>
    <s v="Somerset Community and Technical College "/>
    <m/>
    <n v="157711"/>
    <x v="6"/>
    <n v="633"/>
    <n v="554"/>
    <m/>
    <m/>
    <n v="633"/>
    <n v="554"/>
    <m/>
    <n v="633"/>
    <n v="554"/>
    <n v="633"/>
    <n v="554"/>
    <n v="8"/>
    <n v="11"/>
    <n v="8"/>
    <n v="11"/>
    <n v="1"/>
    <n v="0"/>
    <n v="1"/>
    <n v="0"/>
    <m/>
    <m/>
    <n v="0"/>
    <n v="0"/>
    <n v="9"/>
    <n v="11"/>
    <n v="9"/>
    <n v="11"/>
    <n v="4"/>
    <n v="3.05"/>
    <n v="32"/>
    <n v="33.549999999999997"/>
    <n v="4"/>
    <n v="0"/>
    <n v="4"/>
    <n v="0"/>
    <m/>
    <m/>
    <n v="0"/>
    <n v="0"/>
    <n v="4"/>
    <n v="3.05"/>
    <n v="36"/>
    <n v="33.549999999999997"/>
    <n v="61.5"/>
    <n v="71.45"/>
    <n v="492"/>
    <n v="785.95"/>
    <n v="26"/>
    <n v="0"/>
    <n v="26"/>
    <n v="0"/>
    <m/>
    <m/>
    <n v="0"/>
    <n v="0"/>
    <n v="57.555555555555557"/>
    <n v="71.45"/>
    <n v="518"/>
    <n v="785.95"/>
    <n v="339"/>
    <n v="267"/>
    <n v="339"/>
    <n v="267"/>
    <n v="105"/>
    <n v="100"/>
    <n v="105"/>
    <n v="100"/>
    <m/>
    <m/>
    <n v="0"/>
    <n v="0"/>
    <n v="444"/>
    <n v="367"/>
    <n v="444"/>
    <n v="367"/>
    <n v="4.01"/>
    <n v="4.51"/>
    <n v="1359.3899999999999"/>
    <n v="1204.1699999999998"/>
    <n v="4.91"/>
    <n v="4.95"/>
    <n v="515.55000000000007"/>
    <n v="495"/>
    <m/>
    <m/>
    <n v="0"/>
    <n v="0"/>
    <n v="4.2228378378378384"/>
    <n v="4.6298910081743863"/>
    <n v="1874.9400000000003"/>
    <n v="1699.1699999999998"/>
    <n v="98.98"/>
    <n v="90.54"/>
    <n v="33554.22"/>
    <n v="24174.18"/>
    <n v="77.86"/>
    <n v="78.510000000000005"/>
    <n v="8175.3"/>
    <n v="7851.0000000000009"/>
    <m/>
    <m/>
    <n v="0"/>
    <n v="0"/>
    <n v="93.985405405405416"/>
    <n v="87.262070844686647"/>
    <n v="41729.520000000004"/>
    <n v="32025.18"/>
    <n v="453"/>
    <n v="378"/>
    <n v="453"/>
    <n v="378"/>
    <n v="4.2184105960264908"/>
    <n v="4.5839153439153435"/>
    <n v="1910.9400000000003"/>
    <n v="1732.7199999999998"/>
    <n v="93.2616335540839"/>
    <n v="86.801931216931209"/>
    <n v="42247.520000000004"/>
    <n v="32811.129999999997"/>
    <n v="46"/>
    <n v="37"/>
    <n v="46"/>
    <n v="37"/>
    <n v="21"/>
    <n v="26"/>
    <n v="21"/>
    <n v="26"/>
    <m/>
    <m/>
    <n v="0"/>
    <n v="0"/>
    <n v="67"/>
    <n v="63"/>
    <n v="67"/>
    <n v="63"/>
    <n v="3.11"/>
    <n v="3.2"/>
    <n v="143.06"/>
    <n v="118.4"/>
    <n v="3.98"/>
    <n v="4.25"/>
    <n v="83.58"/>
    <n v="110.5"/>
    <m/>
    <m/>
    <n v="0"/>
    <n v="0"/>
    <n v="3.3826865671641788"/>
    <n v="3.6333333333333333"/>
    <n v="226.64"/>
    <n v="228.9"/>
    <n v="63.6"/>
    <n v="70.84"/>
    <n v="2925.6"/>
    <n v="2621.08"/>
    <n v="66.52"/>
    <n v="67.88"/>
    <n v="1396.9199999999998"/>
    <n v="1764.8799999999999"/>
    <m/>
    <m/>
    <n v="0"/>
    <n v="0"/>
    <n v="64.515223880597006"/>
    <n v="69.618412698412698"/>
    <n v="4322.5199999999995"/>
    <n v="4385.96"/>
    <n v="113"/>
    <n v="113"/>
    <n v="113"/>
    <n v="113"/>
    <n v="4.54"/>
    <n v="4.88"/>
    <n v="513.02"/>
    <n v="551.43999999999994"/>
    <n v="72.180000000000007"/>
    <n v="71.239999999999995"/>
    <n v="8156.3400000000011"/>
    <n v="8050.119999999999"/>
    <n v="393"/>
    <n v="315"/>
    <n v="393"/>
    <n v="315"/>
    <n v="1534.4499999999998"/>
    <n v="1356.12"/>
    <n v="36971.82"/>
    <n v="27581.21"/>
    <n v="127"/>
    <n v="126"/>
    <n v="127"/>
    <n v="126"/>
    <n v="603.13000000000011"/>
    <n v="605.5"/>
    <n v="9598.2199999999993"/>
    <n v="9615.880000000001"/>
    <n v="520"/>
    <n v="441"/>
    <n v="520"/>
    <n v="441"/>
    <n v="2137.58"/>
    <n v="1961.62"/>
    <n v="46570.04"/>
    <n v="37197.089999999997"/>
    <n v="0"/>
    <n v="0"/>
    <n v="0"/>
    <n v="0"/>
    <s v=""/>
    <s v=""/>
    <s v=""/>
    <s v=""/>
    <n v="2650.6000000000004"/>
    <n v="2513.06"/>
    <n v="54726.380000000005"/>
    <n v="45247.209999999992"/>
  </r>
  <r>
    <x v="5"/>
    <s v="Southeast Kentucky Community and Technical College"/>
    <s v="Met the criteria for classification as a Two-Year 2 in 2010-11."/>
    <n v="157739"/>
    <x v="6"/>
    <n v="399"/>
    <n v="467"/>
    <m/>
    <m/>
    <n v="399"/>
    <n v="467"/>
    <m/>
    <n v="399"/>
    <n v="467"/>
    <n v="399"/>
    <n v="467"/>
    <n v="5"/>
    <n v="3"/>
    <n v="5"/>
    <n v="3"/>
    <n v="2"/>
    <n v="1"/>
    <n v="2"/>
    <n v="1"/>
    <m/>
    <m/>
    <n v="0"/>
    <n v="0"/>
    <n v="7"/>
    <n v="4"/>
    <n v="7"/>
    <n v="4"/>
    <n v="3.8"/>
    <n v="5.33"/>
    <n v="19"/>
    <n v="15.99"/>
    <n v="8"/>
    <n v="3.5"/>
    <n v="16"/>
    <n v="3.5"/>
    <m/>
    <m/>
    <n v="0"/>
    <n v="0"/>
    <n v="5"/>
    <n v="4.8725000000000005"/>
    <n v="35"/>
    <n v="19.490000000000002"/>
    <n v="101"/>
    <n v="75.33"/>
    <n v="505"/>
    <n v="225.99"/>
    <n v="110"/>
    <n v="53"/>
    <n v="220"/>
    <n v="53"/>
    <m/>
    <m/>
    <n v="0"/>
    <n v="0"/>
    <n v="103.57142857142857"/>
    <n v="69.747500000000002"/>
    <n v="725"/>
    <n v="278.99"/>
    <n v="156"/>
    <n v="189"/>
    <n v="156"/>
    <n v="189"/>
    <n v="49"/>
    <n v="50"/>
    <n v="49"/>
    <n v="50"/>
    <m/>
    <m/>
    <n v="0"/>
    <n v="0"/>
    <n v="205"/>
    <n v="239"/>
    <n v="205"/>
    <n v="239"/>
    <n v="4.5199999999999996"/>
    <n v="4.6900000000000004"/>
    <n v="705.11999999999989"/>
    <n v="886.41000000000008"/>
    <n v="5.12"/>
    <n v="4.21"/>
    <n v="250.88"/>
    <n v="210.5"/>
    <m/>
    <m/>
    <n v="0"/>
    <n v="0"/>
    <n v="4.6634146341463412"/>
    <n v="4.5895815899581596"/>
    <n v="955.99999999999989"/>
    <n v="1096.9100000000001"/>
    <n v="89.99"/>
    <n v="87.38"/>
    <n v="14038.439999999999"/>
    <n v="16514.82"/>
    <n v="75.239999999999995"/>
    <n v="65.260000000000005"/>
    <n v="3686.7599999999998"/>
    <n v="3263.0000000000005"/>
    <m/>
    <m/>
    <n v="0"/>
    <n v="0"/>
    <n v="86.464390243902429"/>
    <n v="82.752384937238489"/>
    <n v="17725.199999999997"/>
    <n v="19777.82"/>
    <n v="212"/>
    <n v="243"/>
    <n v="212"/>
    <n v="243"/>
    <n v="4.6745283018867916"/>
    <n v="4.5942386831275721"/>
    <n v="990.99999999999977"/>
    <n v="1116.4000000000001"/>
    <n v="87.029245283018852"/>
    <n v="82.538312757201652"/>
    <n v="18450.199999999997"/>
    <n v="20056.810000000001"/>
    <n v="28"/>
    <n v="29"/>
    <n v="28"/>
    <n v="29"/>
    <n v="6"/>
    <n v="6"/>
    <n v="6"/>
    <n v="6"/>
    <m/>
    <m/>
    <n v="0"/>
    <n v="0"/>
    <n v="34"/>
    <n v="35"/>
    <n v="34"/>
    <n v="35"/>
    <n v="3.07"/>
    <n v="3.14"/>
    <n v="85.96"/>
    <n v="91.06"/>
    <n v="1.58"/>
    <n v="3.08"/>
    <n v="9.48"/>
    <n v="18.48"/>
    <m/>
    <m/>
    <n v="0"/>
    <n v="0"/>
    <n v="2.8070588235294118"/>
    <n v="3.1297142857142859"/>
    <n v="95.44"/>
    <n v="109.54"/>
    <n v="67.77"/>
    <n v="74.48"/>
    <n v="1897.56"/>
    <n v="2159.92"/>
    <n v="30"/>
    <n v="65.5"/>
    <n v="180"/>
    <n v="393"/>
    <m/>
    <m/>
    <n v="0"/>
    <n v="0"/>
    <n v="61.104705882352938"/>
    <n v="72.940571428571431"/>
    <n v="2077.56"/>
    <n v="2552.92"/>
    <n v="153"/>
    <n v="189"/>
    <n v="153"/>
    <n v="189"/>
    <n v="5.17"/>
    <n v="4.9800000000000004"/>
    <n v="791.01"/>
    <n v="941.22"/>
    <n v="80.8"/>
    <n v="80.02"/>
    <n v="12362.4"/>
    <n v="15123.779999999999"/>
    <n v="189"/>
    <n v="221"/>
    <n v="189"/>
    <n v="221"/>
    <n v="810.07999999999993"/>
    <n v="993.46"/>
    <n v="16441"/>
    <n v="18900.730000000003"/>
    <n v="57"/>
    <n v="57"/>
    <n v="57"/>
    <n v="57"/>
    <n v="276.36"/>
    <n v="232.48"/>
    <n v="4086.7599999999998"/>
    <n v="3709.0000000000005"/>
    <n v="246"/>
    <n v="278"/>
    <n v="246"/>
    <n v="278"/>
    <n v="1086.44"/>
    <n v="1225.94"/>
    <n v="20527.759999999998"/>
    <n v="22609.730000000003"/>
    <n v="0"/>
    <n v="0"/>
    <n v="0"/>
    <n v="0"/>
    <s v=""/>
    <s v=""/>
    <s v=""/>
    <s v=""/>
    <n v="1877.4499999999998"/>
    <n v="2167.16"/>
    <n v="32890.159999999996"/>
    <n v="37733.51"/>
  </r>
  <r>
    <x v="5"/>
    <s v="West Kentucky Community and Technical College"/>
    <m/>
    <n v="157483"/>
    <x v="6"/>
    <n v="489"/>
    <n v="501"/>
    <m/>
    <m/>
    <n v="489"/>
    <n v="501"/>
    <m/>
    <n v="489"/>
    <n v="501"/>
    <n v="489"/>
    <n v="501"/>
    <n v="4"/>
    <n v="5"/>
    <n v="4"/>
    <n v="5"/>
    <n v="2"/>
    <n v="0"/>
    <n v="2"/>
    <n v="0"/>
    <m/>
    <m/>
    <n v="0"/>
    <n v="0"/>
    <n v="6"/>
    <n v="5"/>
    <n v="6"/>
    <n v="5"/>
    <n v="3.75"/>
    <n v="3.4"/>
    <n v="15"/>
    <n v="17"/>
    <n v="3.75"/>
    <n v="0"/>
    <n v="7.5"/>
    <n v="0"/>
    <m/>
    <m/>
    <n v="0"/>
    <n v="0"/>
    <n v="3.75"/>
    <n v="3.4"/>
    <n v="22.5"/>
    <n v="17"/>
    <n v="77.38"/>
    <n v="67"/>
    <n v="309.52"/>
    <n v="335"/>
    <n v="70.150000000000006"/>
    <n v="0"/>
    <n v="140.30000000000001"/>
    <n v="0"/>
    <m/>
    <m/>
    <n v="0"/>
    <n v="0"/>
    <n v="74.97"/>
    <n v="67"/>
    <n v="449.82"/>
    <n v="335"/>
    <n v="138"/>
    <n v="162"/>
    <n v="138"/>
    <n v="162"/>
    <n v="88"/>
    <n v="89"/>
    <n v="88"/>
    <n v="89"/>
    <m/>
    <m/>
    <n v="0"/>
    <n v="0"/>
    <n v="226"/>
    <n v="251"/>
    <n v="226"/>
    <n v="251"/>
    <n v="4.13"/>
    <n v="5.04"/>
    <n v="569.93999999999994"/>
    <n v="816.48"/>
    <n v="5.23"/>
    <n v="5.0999999999999996"/>
    <n v="460.24"/>
    <n v="453.9"/>
    <m/>
    <m/>
    <n v="0"/>
    <n v="0"/>
    <n v="4.558318584070796"/>
    <n v="5.0612749003984066"/>
    <n v="1030.1799999999998"/>
    <n v="1270.3800000000001"/>
    <n v="84.17"/>
    <n v="92.84"/>
    <n v="11615.460000000001"/>
    <n v="15040.08"/>
    <n v="79.41"/>
    <n v="75.47"/>
    <n v="6988.08"/>
    <n v="6716.83"/>
    <m/>
    <m/>
    <n v="0"/>
    <n v="0"/>
    <n v="82.31654867256637"/>
    <n v="86.680916334661347"/>
    <n v="18603.54"/>
    <n v="21756.91"/>
    <n v="232"/>
    <n v="256"/>
    <n v="232"/>
    <n v="256"/>
    <n v="4.5374137931034477"/>
    <n v="5.0288281250000004"/>
    <n v="1052.6799999999998"/>
    <n v="1287.3800000000001"/>
    <n v="82.12655172413794"/>
    <n v="86.296523437499999"/>
    <n v="19053.36"/>
    <n v="22091.91"/>
    <n v="34"/>
    <n v="26"/>
    <n v="34"/>
    <n v="26"/>
    <n v="38"/>
    <n v="31"/>
    <n v="38"/>
    <n v="31"/>
    <m/>
    <m/>
    <n v="0"/>
    <n v="0"/>
    <n v="72"/>
    <n v="57"/>
    <n v="72"/>
    <n v="57"/>
    <n v="3.38"/>
    <n v="3.46"/>
    <n v="114.92"/>
    <n v="89.96"/>
    <n v="2.99"/>
    <n v="3.81"/>
    <n v="113.62"/>
    <n v="118.11"/>
    <m/>
    <m/>
    <n v="0"/>
    <n v="0"/>
    <n v="3.1741666666666668"/>
    <n v="3.6503508771929822"/>
    <n v="228.54000000000002"/>
    <n v="208.07"/>
    <n v="65.75"/>
    <n v="73.930000000000007"/>
    <n v="2235.5"/>
    <n v="1922.1800000000003"/>
    <n v="50.5"/>
    <n v="59.44"/>
    <n v="1919"/>
    <n v="1842.6399999999999"/>
    <m/>
    <m/>
    <n v="0"/>
    <n v="0"/>
    <n v="57.701388888888886"/>
    <n v="66.049473684210525"/>
    <n v="4154.5"/>
    <n v="3764.82"/>
    <n v="185"/>
    <n v="188"/>
    <n v="185"/>
    <n v="188"/>
    <n v="5.65"/>
    <n v="5.59"/>
    <n v="1045.25"/>
    <n v="1050.92"/>
    <n v="78.62"/>
    <n v="78.89"/>
    <n v="14544.7"/>
    <n v="14831.32"/>
    <n v="176"/>
    <n v="193"/>
    <n v="176"/>
    <n v="193"/>
    <n v="699.8599999999999"/>
    <n v="923.44"/>
    <n v="14160.480000000001"/>
    <n v="17297.260000000002"/>
    <n v="128"/>
    <n v="120"/>
    <n v="128"/>
    <n v="120"/>
    <n v="581.36"/>
    <n v="572.01"/>
    <n v="9047.380000000001"/>
    <n v="8559.4699999999993"/>
    <n v="304"/>
    <n v="313"/>
    <n v="304"/>
    <n v="313"/>
    <n v="1281.2199999999998"/>
    <n v="1495.45"/>
    <n v="23207.86"/>
    <n v="25856.730000000003"/>
    <n v="0"/>
    <n v="0"/>
    <n v="0"/>
    <n v="0"/>
    <s v=""/>
    <s v=""/>
    <s v=""/>
    <s v=""/>
    <n v="2326.4699999999998"/>
    <n v="2546.37"/>
    <n v="37752.559999999998"/>
    <n v="40688.050000000003"/>
  </r>
  <r>
    <x v="5"/>
    <s v="Hazard Community and Technical College"/>
    <s v="Met the criteria for classification as a Two-Year 2 in 2010-11."/>
    <n v="156790"/>
    <x v="7"/>
    <n v="345"/>
    <n v="363"/>
    <m/>
    <m/>
    <n v="345"/>
    <n v="363"/>
    <m/>
    <n v="345"/>
    <n v="363"/>
    <n v="345"/>
    <n v="363"/>
    <n v="9"/>
    <n v="12"/>
    <n v="9"/>
    <n v="12"/>
    <n v="2"/>
    <n v="0"/>
    <n v="2"/>
    <n v="0"/>
    <m/>
    <m/>
    <n v="0"/>
    <n v="0"/>
    <n v="11"/>
    <n v="12"/>
    <n v="11"/>
    <n v="12"/>
    <n v="3.72"/>
    <n v="3.75"/>
    <n v="33.480000000000004"/>
    <n v="45"/>
    <n v="2"/>
    <n v="0"/>
    <n v="4"/>
    <n v="0"/>
    <m/>
    <m/>
    <n v="0"/>
    <n v="0"/>
    <n v="3.4072727272727277"/>
    <n v="3.75"/>
    <n v="37.480000000000004"/>
    <n v="45"/>
    <n v="88.96"/>
    <n v="95.08"/>
    <n v="800.64"/>
    <n v="1140.96"/>
    <n v="58"/>
    <n v="0"/>
    <n v="116"/>
    <n v="0"/>
    <m/>
    <m/>
    <n v="0"/>
    <n v="0"/>
    <n v="83.330909090909088"/>
    <n v="95.08"/>
    <n v="916.64"/>
    <n v="1140.96"/>
    <n v="119"/>
    <n v="109"/>
    <n v="119"/>
    <n v="109"/>
    <n v="29"/>
    <n v="50"/>
    <n v="29"/>
    <n v="50"/>
    <m/>
    <m/>
    <n v="0"/>
    <n v="0"/>
    <n v="148"/>
    <n v="159"/>
    <n v="148"/>
    <n v="159"/>
    <n v="4.79"/>
    <n v="5.64"/>
    <n v="570.01"/>
    <n v="614.76"/>
    <n v="5.45"/>
    <n v="6.46"/>
    <n v="158.05000000000001"/>
    <n v="323"/>
    <m/>
    <m/>
    <n v="0"/>
    <n v="0"/>
    <n v="4.9193243243243243"/>
    <n v="5.8978616352201261"/>
    <n v="728.06"/>
    <n v="937.76"/>
    <n v="99.22"/>
    <n v="104.38"/>
    <n v="11807.18"/>
    <n v="11377.42"/>
    <n v="81.31"/>
    <n v="78.52"/>
    <n v="2357.9900000000002"/>
    <n v="3926"/>
    <m/>
    <m/>
    <n v="0"/>
    <n v="0"/>
    <n v="95.710608108108104"/>
    <n v="96.247924528301894"/>
    <n v="14165.17"/>
    <n v="15303.420000000002"/>
    <n v="159"/>
    <n v="171"/>
    <n v="159"/>
    <n v="171"/>
    <n v="4.8147169811320749"/>
    <n v="5.7471345029239762"/>
    <n v="765.54"/>
    <n v="982.75999999999988"/>
    <n v="94.85415094339622"/>
    <n v="96.165964912280714"/>
    <n v="15081.81"/>
    <n v="16444.38"/>
    <n v="18"/>
    <n v="25"/>
    <n v="18"/>
    <n v="25"/>
    <n v="9"/>
    <n v="8"/>
    <n v="9"/>
    <n v="8"/>
    <m/>
    <m/>
    <n v="0"/>
    <n v="0"/>
    <n v="27"/>
    <n v="33"/>
    <n v="27"/>
    <n v="33"/>
    <n v="4.6100000000000003"/>
    <n v="3.56"/>
    <n v="82.98"/>
    <n v="89"/>
    <n v="4.72"/>
    <n v="4.63"/>
    <n v="42.48"/>
    <n v="37.04"/>
    <m/>
    <m/>
    <n v="0"/>
    <n v="0"/>
    <n v="4.6466666666666674"/>
    <n v="3.8193939393939393"/>
    <n v="125.46000000000002"/>
    <n v="126.03999999999999"/>
    <n v="74.53"/>
    <n v="65.08"/>
    <n v="1341.54"/>
    <n v="1627"/>
    <n v="72.2"/>
    <n v="63.25"/>
    <n v="649.80000000000007"/>
    <n v="506"/>
    <m/>
    <m/>
    <n v="0"/>
    <n v="0"/>
    <n v="73.753333333333345"/>
    <n v="64.63636363636364"/>
    <n v="1991.3400000000004"/>
    <n v="2133"/>
    <n v="159"/>
    <n v="159"/>
    <n v="159"/>
    <n v="159"/>
    <n v="5.72"/>
    <n v="5.64"/>
    <n v="909.4799999999999"/>
    <n v="896.76"/>
    <n v="80.78"/>
    <n v="88.27"/>
    <n v="12844.02"/>
    <n v="14034.929999999998"/>
    <n v="146"/>
    <n v="146"/>
    <n v="146"/>
    <n v="146"/>
    <n v="686.47"/>
    <n v="748.76"/>
    <n v="13949.36"/>
    <n v="14145.380000000001"/>
    <n v="40"/>
    <n v="58"/>
    <n v="40"/>
    <n v="58"/>
    <n v="204.53"/>
    <n v="360.04"/>
    <n v="3123.7900000000004"/>
    <n v="4432"/>
    <n v="186"/>
    <n v="204"/>
    <n v="186"/>
    <n v="204"/>
    <n v="891"/>
    <n v="1108.8"/>
    <n v="17073.150000000001"/>
    <n v="18577.38"/>
    <n v="0"/>
    <n v="0"/>
    <n v="0"/>
    <n v="0"/>
    <s v=""/>
    <s v=""/>
    <s v=""/>
    <s v=""/>
    <n v="1800.48"/>
    <n v="2005.56"/>
    <n v="29917.170000000002"/>
    <n v="32612.309999999998"/>
  </r>
  <r>
    <x v="5"/>
    <s v="Henderson Community College "/>
    <m/>
    <n v="156851"/>
    <x v="7"/>
    <n v="145"/>
    <n v="185"/>
    <m/>
    <m/>
    <n v="145"/>
    <n v="185"/>
    <m/>
    <n v="145"/>
    <n v="185"/>
    <n v="145"/>
    <n v="185"/>
    <n v="5"/>
    <n v="9"/>
    <n v="5"/>
    <n v="9"/>
    <n v="4"/>
    <n v="2"/>
    <n v="4"/>
    <n v="2"/>
    <m/>
    <m/>
    <n v="0"/>
    <n v="0"/>
    <n v="9"/>
    <n v="11"/>
    <n v="9"/>
    <n v="11"/>
    <n v="3.5"/>
    <n v="3.94"/>
    <n v="17.5"/>
    <n v="35.46"/>
    <n v="3.63"/>
    <n v="4"/>
    <n v="14.52"/>
    <n v="8"/>
    <m/>
    <m/>
    <n v="0"/>
    <n v="0"/>
    <n v="3.5577777777777775"/>
    <n v="3.9509090909090911"/>
    <n v="32.019999999999996"/>
    <n v="43.46"/>
    <n v="75.599999999999994"/>
    <n v="71.22"/>
    <n v="378"/>
    <n v="640.98"/>
    <n v="80.25"/>
    <n v="70.5"/>
    <n v="321"/>
    <n v="141"/>
    <m/>
    <m/>
    <n v="0"/>
    <n v="0"/>
    <n v="77.666666666666671"/>
    <n v="71.089090909090913"/>
    <n v="699"/>
    <n v="781.98"/>
    <n v="48"/>
    <n v="53"/>
    <n v="48"/>
    <n v="53"/>
    <n v="37"/>
    <n v="41"/>
    <n v="37"/>
    <n v="41"/>
    <m/>
    <m/>
    <n v="0"/>
    <n v="0"/>
    <n v="85"/>
    <n v="94"/>
    <n v="85"/>
    <n v="94"/>
    <n v="4.7699999999999996"/>
    <n v="4.74"/>
    <n v="228.95999999999998"/>
    <n v="251.22"/>
    <n v="4.3899999999999997"/>
    <n v="4.9800000000000004"/>
    <n v="162.42999999999998"/>
    <n v="204.18"/>
    <m/>
    <m/>
    <n v="0"/>
    <n v="0"/>
    <n v="4.6045882352941172"/>
    <n v="4.8446808510638295"/>
    <n v="391.39"/>
    <n v="455.4"/>
    <n v="85.69"/>
    <n v="88.23"/>
    <n v="4113.12"/>
    <n v="4676.1900000000005"/>
    <n v="77.959999999999994"/>
    <n v="71.680000000000007"/>
    <n v="2884.52"/>
    <n v="2938.88"/>
    <m/>
    <m/>
    <n v="0"/>
    <n v="0"/>
    <n v="82.325176470588232"/>
    <n v="81.011382978723404"/>
    <n v="6997.6399999999994"/>
    <n v="7615.07"/>
    <n v="94"/>
    <n v="105"/>
    <n v="94"/>
    <n v="105"/>
    <n v="4.5043617021276594"/>
    <n v="4.7510476190476183"/>
    <n v="423.40999999999997"/>
    <n v="498.8599999999999"/>
    <n v="81.879148936170211"/>
    <n v="79.971904761904753"/>
    <n v="7696.6399999999994"/>
    <n v="8397.0499999999993"/>
    <n v="6"/>
    <n v="9"/>
    <n v="6"/>
    <n v="9"/>
    <n v="10"/>
    <n v="16"/>
    <n v="10"/>
    <n v="16"/>
    <m/>
    <m/>
    <n v="0"/>
    <n v="0"/>
    <n v="16"/>
    <n v="25"/>
    <n v="16"/>
    <n v="25"/>
    <n v="3.92"/>
    <n v="3.22"/>
    <n v="23.52"/>
    <n v="28.98"/>
    <n v="3.2"/>
    <n v="3.31"/>
    <n v="32"/>
    <n v="52.96"/>
    <m/>
    <m/>
    <n v="0"/>
    <n v="0"/>
    <n v="3.4699999999999998"/>
    <n v="3.2776000000000001"/>
    <n v="55.519999999999996"/>
    <n v="81.94"/>
    <n v="81.67"/>
    <n v="62.89"/>
    <n v="490.02"/>
    <n v="566.01"/>
    <n v="55.2"/>
    <n v="60.81"/>
    <n v="552"/>
    <n v="972.96"/>
    <m/>
    <m/>
    <n v="0"/>
    <n v="0"/>
    <n v="65.126249999999999"/>
    <n v="61.558799999999998"/>
    <n v="1042.02"/>
    <n v="1538.97"/>
    <n v="35"/>
    <n v="55"/>
    <n v="35"/>
    <n v="55"/>
    <n v="4.53"/>
    <n v="3.92"/>
    <n v="158.55000000000001"/>
    <n v="215.6"/>
    <n v="60.67"/>
    <n v="54.51"/>
    <n v="2123.4500000000003"/>
    <n v="2998.0499999999997"/>
    <n v="59"/>
    <n v="71"/>
    <n v="59"/>
    <n v="71"/>
    <n v="269.97999999999996"/>
    <n v="315.66000000000003"/>
    <n v="4981.1399999999994"/>
    <n v="5883.18"/>
    <n v="51"/>
    <n v="59"/>
    <n v="51"/>
    <n v="59"/>
    <n v="208.95"/>
    <n v="265.14"/>
    <n v="3757.52"/>
    <n v="4052.84"/>
    <n v="110"/>
    <n v="130"/>
    <n v="110"/>
    <n v="130"/>
    <n v="478.92999999999995"/>
    <n v="580.79999999999995"/>
    <n v="8738.66"/>
    <n v="9936.02"/>
    <n v="0"/>
    <n v="0"/>
    <n v="0"/>
    <n v="0"/>
    <s v=""/>
    <s v=""/>
    <s v=""/>
    <s v=""/>
    <n v="637.48"/>
    <n v="796.4"/>
    <n v="10862.11"/>
    <n v="12934.069999999998"/>
  </r>
  <r>
    <x v="5"/>
    <s v="Hopkinsville Community College "/>
    <s v="Met the criteria for Two-Year 2 in 2009-10 and 2010-11."/>
    <n v="156860"/>
    <x v="7"/>
    <n v="345"/>
    <n v="390"/>
    <m/>
    <m/>
    <n v="345"/>
    <n v="390"/>
    <m/>
    <n v="345"/>
    <n v="390"/>
    <n v="345"/>
    <n v="390"/>
    <n v="3"/>
    <n v="2"/>
    <n v="3"/>
    <n v="2"/>
    <n v="1"/>
    <n v="0"/>
    <n v="1"/>
    <n v="0"/>
    <m/>
    <m/>
    <n v="0"/>
    <n v="0"/>
    <n v="4"/>
    <n v="2"/>
    <n v="4"/>
    <n v="2"/>
    <n v="2.67"/>
    <n v="2"/>
    <n v="8.01"/>
    <n v="4"/>
    <n v="4"/>
    <n v="0"/>
    <n v="4"/>
    <n v="0"/>
    <m/>
    <m/>
    <n v="0"/>
    <n v="0"/>
    <n v="3.0024999999999999"/>
    <n v="2"/>
    <n v="12.01"/>
    <n v="4"/>
    <n v="52.67"/>
    <n v="64"/>
    <n v="158.01"/>
    <n v="128"/>
    <n v="92"/>
    <n v="0"/>
    <n v="92"/>
    <n v="0"/>
    <m/>
    <m/>
    <n v="0"/>
    <n v="0"/>
    <n v="62.502499999999998"/>
    <n v="64"/>
    <n v="250.01"/>
    <n v="128"/>
    <n v="101"/>
    <n v="146"/>
    <n v="101"/>
    <n v="146"/>
    <n v="117"/>
    <n v="109"/>
    <n v="117"/>
    <n v="109"/>
    <m/>
    <m/>
    <n v="0"/>
    <n v="0"/>
    <n v="218"/>
    <n v="255"/>
    <n v="218"/>
    <n v="255"/>
    <n v="4.62"/>
    <n v="4.1399999999999997"/>
    <n v="466.62"/>
    <n v="604.43999999999994"/>
    <n v="5.13"/>
    <n v="4.9000000000000004"/>
    <n v="600.21"/>
    <n v="534.1"/>
    <m/>
    <m/>
    <n v="0"/>
    <n v="0"/>
    <n v="4.8937155963302752"/>
    <n v="4.4648627450980394"/>
    <n v="1066.83"/>
    <n v="1138.54"/>
    <n v="83.37"/>
    <n v="79.55"/>
    <n v="8420.3700000000008"/>
    <n v="11614.3"/>
    <n v="66.88"/>
    <n v="71.760000000000005"/>
    <n v="7824.9599999999991"/>
    <n v="7821.84"/>
    <m/>
    <m/>
    <n v="0"/>
    <n v="0"/>
    <n v="74.519862385321105"/>
    <n v="76.2201568627451"/>
    <n v="16245.33"/>
    <n v="19436.14"/>
    <n v="222"/>
    <n v="257"/>
    <n v="222"/>
    <n v="257"/>
    <n v="4.8596396396396395"/>
    <n v="4.4456809338521399"/>
    <n v="1078.8399999999999"/>
    <n v="1142.54"/>
    <n v="74.303333333333327"/>
    <n v="76.125058365758747"/>
    <n v="16495.34"/>
    <n v="19564.14"/>
    <n v="23"/>
    <n v="39"/>
    <n v="23"/>
    <n v="39"/>
    <n v="48"/>
    <n v="48"/>
    <n v="48"/>
    <n v="48"/>
    <m/>
    <m/>
    <n v="0"/>
    <n v="0"/>
    <n v="71"/>
    <n v="87"/>
    <n v="71"/>
    <n v="87"/>
    <n v="2.89"/>
    <n v="2.96"/>
    <n v="66.47"/>
    <n v="115.44"/>
    <n v="3.03"/>
    <n v="3"/>
    <n v="145.44"/>
    <n v="144"/>
    <m/>
    <m/>
    <n v="0"/>
    <n v="0"/>
    <n v="2.9846478873239435"/>
    <n v="2.9820689655172412"/>
    <n v="211.91"/>
    <n v="259.44"/>
    <n v="54.61"/>
    <n v="57.15"/>
    <n v="1256.03"/>
    <n v="2228.85"/>
    <n v="45.58"/>
    <n v="47.85"/>
    <n v="2187.84"/>
    <n v="2296.8000000000002"/>
    <m/>
    <m/>
    <n v="0"/>
    <n v="0"/>
    <n v="48.505211267605631"/>
    <n v="52.018965517241377"/>
    <n v="3443.87"/>
    <n v="4525.6499999999996"/>
    <n v="52"/>
    <n v="46"/>
    <n v="52"/>
    <n v="46"/>
    <n v="4.92"/>
    <n v="5.0999999999999996"/>
    <n v="255.84"/>
    <n v="234.6"/>
    <n v="61.88"/>
    <n v="73.25"/>
    <n v="3217.76"/>
    <n v="3369.5"/>
    <n v="127"/>
    <n v="187"/>
    <n v="127"/>
    <n v="187"/>
    <n v="541.1"/>
    <n v="723.87999999999988"/>
    <n v="9834.4100000000017"/>
    <n v="13971.15"/>
    <n v="166"/>
    <n v="157"/>
    <n v="166"/>
    <n v="157"/>
    <n v="749.65000000000009"/>
    <n v="678.1"/>
    <n v="10104.799999999999"/>
    <n v="10118.64"/>
    <n v="293"/>
    <n v="344"/>
    <n v="293"/>
    <n v="344"/>
    <n v="1290.75"/>
    <n v="1401.98"/>
    <n v="19939.21"/>
    <n v="24089.79"/>
    <n v="0"/>
    <n v="0"/>
    <n v="0"/>
    <n v="0"/>
    <s v=""/>
    <s v=""/>
    <s v=""/>
    <s v=""/>
    <n v="1546.59"/>
    <n v="1636.58"/>
    <n v="23156.97"/>
    <n v="27459.29"/>
  </r>
  <r>
    <x v="6"/>
    <s v="Louisiana State University and A&amp;M College"/>
    <m/>
    <n v="159391"/>
    <x v="0"/>
    <m/>
    <n v="4388"/>
    <m/>
    <n v="74"/>
    <n v="0"/>
    <n v="4314"/>
    <m/>
    <n v="0"/>
    <n v="4314"/>
    <n v="0"/>
    <n v="0"/>
    <m/>
    <n v="131"/>
    <n v="0"/>
    <n v="0"/>
    <m/>
    <m/>
    <n v="0"/>
    <n v="0"/>
    <m/>
    <m/>
    <n v="0"/>
    <n v="0"/>
    <n v="0"/>
    <n v="131"/>
    <n v="0"/>
    <n v="0"/>
    <m/>
    <n v="4.2"/>
    <n v="0"/>
    <n v="550.20000000000005"/>
    <m/>
    <m/>
    <n v="0"/>
    <n v="0"/>
    <m/>
    <m/>
    <n v="0"/>
    <n v="0"/>
    <n v="0"/>
    <n v="4.2"/>
    <n v="0"/>
    <n v="550.20000000000005"/>
    <m/>
    <m/>
    <n v="0"/>
    <n v="0"/>
    <m/>
    <m/>
    <n v="0"/>
    <n v="0"/>
    <m/>
    <m/>
    <n v="0"/>
    <n v="0"/>
    <n v="0"/>
    <n v="0"/>
    <n v="0"/>
    <n v="0"/>
    <m/>
    <n v="3336"/>
    <n v="0"/>
    <n v="0"/>
    <m/>
    <n v="10"/>
    <n v="0"/>
    <n v="0"/>
    <m/>
    <m/>
    <n v="0"/>
    <n v="0"/>
    <n v="0"/>
    <n v="3346"/>
    <n v="0"/>
    <n v="0"/>
    <m/>
    <n v="4.5999999999999996"/>
    <n v="0"/>
    <n v="15345.599999999999"/>
    <m/>
    <n v="12.4"/>
    <n v="0"/>
    <n v="124"/>
    <m/>
    <m/>
    <n v="0"/>
    <n v="0"/>
    <n v="0"/>
    <n v="4.6233114166168559"/>
    <n v="0"/>
    <n v="15469.6"/>
    <m/>
    <m/>
    <n v="0"/>
    <n v="0"/>
    <m/>
    <m/>
    <n v="0"/>
    <n v="0"/>
    <m/>
    <m/>
    <n v="0"/>
    <n v="0"/>
    <n v="0"/>
    <n v="0"/>
    <n v="0"/>
    <n v="0"/>
    <n v="0"/>
    <n v="3477"/>
    <n v="0"/>
    <n v="0"/>
    <n v="0"/>
    <n v="4.6073626689675011"/>
    <n v="0"/>
    <n v="16019.800000000001"/>
    <n v="0"/>
    <n v="0"/>
    <n v="0"/>
    <n v="0"/>
    <m/>
    <n v="787"/>
    <n v="0"/>
    <n v="0"/>
    <m/>
    <n v="50"/>
    <n v="0"/>
    <n v="0"/>
    <m/>
    <m/>
    <n v="0"/>
    <n v="0"/>
    <n v="0"/>
    <n v="837"/>
    <n v="0"/>
    <n v="0"/>
    <m/>
    <n v="3.7"/>
    <n v="0"/>
    <n v="2911.9"/>
    <m/>
    <n v="5.8"/>
    <n v="0"/>
    <n v="290"/>
    <m/>
    <m/>
    <n v="0"/>
    <n v="0"/>
    <n v="0"/>
    <n v="3.825448028673835"/>
    <n v="0"/>
    <n v="3201.9"/>
    <m/>
    <m/>
    <n v="0"/>
    <n v="0"/>
    <m/>
    <m/>
    <n v="0"/>
    <n v="0"/>
    <m/>
    <m/>
    <n v="0"/>
    <n v="0"/>
    <n v="0"/>
    <n v="0"/>
    <n v="0"/>
    <n v="0"/>
    <m/>
    <m/>
    <n v="0"/>
    <n v="0"/>
    <m/>
    <m/>
    <n v="0"/>
    <n v="0"/>
    <m/>
    <m/>
    <n v="0"/>
    <n v="0"/>
    <n v="0"/>
    <n v="4254"/>
    <n v="0"/>
    <n v="0"/>
    <s v=""/>
    <n v="18807.7"/>
    <s v=""/>
    <s v=""/>
    <n v="0"/>
    <n v="60"/>
    <n v="0"/>
    <n v="0"/>
    <n v="0"/>
    <n v="414"/>
    <n v="0"/>
    <n v="0"/>
    <n v="0"/>
    <n v="4314"/>
    <n v="0"/>
    <n v="0"/>
    <s v=""/>
    <n v="19221.7"/>
    <s v=""/>
    <s v=""/>
    <n v="0"/>
    <n v="0"/>
    <n v="0"/>
    <n v="0"/>
    <s v=""/>
    <s v=""/>
    <s v=""/>
    <s v=""/>
    <s v=""/>
    <n v="19221.7"/>
    <s v=""/>
    <s v=""/>
  </r>
  <r>
    <x v="6"/>
    <s v="Louisiana Tech University "/>
    <m/>
    <n v="159647"/>
    <x v="8"/>
    <m/>
    <n v="1275"/>
    <m/>
    <n v="14"/>
    <n v="0"/>
    <n v="1261"/>
    <m/>
    <n v="0"/>
    <n v="1261"/>
    <n v="0"/>
    <n v="0"/>
    <m/>
    <n v="73"/>
    <n v="0"/>
    <n v="0"/>
    <m/>
    <n v="1"/>
    <n v="0"/>
    <n v="0"/>
    <m/>
    <m/>
    <n v="0"/>
    <n v="0"/>
    <n v="0"/>
    <n v="74"/>
    <n v="0"/>
    <n v="0"/>
    <m/>
    <n v="3.8"/>
    <n v="0"/>
    <n v="277.39999999999998"/>
    <m/>
    <n v="6.7"/>
    <n v="0"/>
    <n v="6.7"/>
    <m/>
    <m/>
    <n v="0"/>
    <n v="0"/>
    <n v="0"/>
    <n v="3.8391891891891889"/>
    <n v="0"/>
    <n v="284.09999999999997"/>
    <m/>
    <m/>
    <n v="0"/>
    <n v="0"/>
    <m/>
    <m/>
    <n v="0"/>
    <n v="0"/>
    <m/>
    <m/>
    <n v="0"/>
    <n v="0"/>
    <n v="0"/>
    <n v="0"/>
    <n v="0"/>
    <n v="0"/>
    <m/>
    <n v="826"/>
    <n v="0"/>
    <n v="0"/>
    <m/>
    <n v="15"/>
    <n v="0"/>
    <n v="0"/>
    <m/>
    <m/>
    <n v="0"/>
    <n v="0"/>
    <n v="0"/>
    <n v="841"/>
    <n v="0"/>
    <n v="0"/>
    <m/>
    <n v="4.7"/>
    <n v="0"/>
    <n v="3882.2000000000003"/>
    <m/>
    <n v="6.1"/>
    <n v="0"/>
    <n v="91.5"/>
    <m/>
    <m/>
    <n v="0"/>
    <n v="0"/>
    <n v="0"/>
    <n v="4.7249702734839483"/>
    <n v="0"/>
    <n v="3973.7000000000003"/>
    <m/>
    <m/>
    <n v="0"/>
    <n v="0"/>
    <m/>
    <m/>
    <n v="0"/>
    <n v="0"/>
    <m/>
    <m/>
    <n v="0"/>
    <n v="0"/>
    <n v="0"/>
    <n v="0"/>
    <n v="0"/>
    <n v="0"/>
    <n v="0"/>
    <n v="915"/>
    <n v="0"/>
    <n v="0"/>
    <n v="0"/>
    <n v="4.6533333333333333"/>
    <n v="0"/>
    <n v="4257.8"/>
    <n v="0"/>
    <n v="0"/>
    <n v="0"/>
    <n v="0"/>
    <m/>
    <n v="294"/>
    <n v="0"/>
    <n v="0"/>
    <m/>
    <n v="51"/>
    <n v="0"/>
    <n v="0"/>
    <m/>
    <m/>
    <n v="0"/>
    <n v="0"/>
    <n v="0"/>
    <n v="345"/>
    <n v="0"/>
    <n v="0"/>
    <m/>
    <n v="3.6"/>
    <n v="0"/>
    <n v="1058.4000000000001"/>
    <m/>
    <n v="4"/>
    <n v="0"/>
    <n v="204"/>
    <m/>
    <m/>
    <n v="0"/>
    <n v="0"/>
    <n v="0"/>
    <n v="3.6591304347826088"/>
    <n v="0"/>
    <n v="1262.4000000000001"/>
    <m/>
    <m/>
    <n v="0"/>
    <n v="0"/>
    <m/>
    <m/>
    <n v="0"/>
    <n v="0"/>
    <m/>
    <m/>
    <n v="0"/>
    <n v="0"/>
    <n v="0"/>
    <n v="0"/>
    <n v="0"/>
    <n v="0"/>
    <m/>
    <n v="1"/>
    <n v="0"/>
    <n v="0"/>
    <m/>
    <m/>
    <n v="0"/>
    <n v="0"/>
    <m/>
    <m/>
    <n v="0"/>
    <n v="0"/>
    <n v="0"/>
    <n v="1193"/>
    <n v="0"/>
    <n v="0"/>
    <s v=""/>
    <n v="5218"/>
    <s v=""/>
    <s v=""/>
    <n v="0"/>
    <n v="67"/>
    <n v="0"/>
    <n v="0"/>
    <n v="0"/>
    <n v="302.2"/>
    <n v="0"/>
    <n v="0"/>
    <n v="0"/>
    <n v="1260"/>
    <n v="0"/>
    <n v="0"/>
    <s v=""/>
    <n v="5520.2"/>
    <s v=""/>
    <s v=""/>
    <n v="0"/>
    <n v="0"/>
    <n v="0"/>
    <n v="0"/>
    <s v=""/>
    <s v=""/>
    <s v=""/>
    <s v=""/>
    <s v=""/>
    <n v="5520.2000000000007"/>
    <s v=""/>
    <s v=""/>
  </r>
  <r>
    <x v="6"/>
    <s v="University of Louisiana at Lafayette"/>
    <m/>
    <n v="160658"/>
    <x v="8"/>
    <m/>
    <n v="2138"/>
    <m/>
    <n v="5"/>
    <n v="0"/>
    <n v="2133"/>
    <m/>
    <n v="0"/>
    <n v="2133"/>
    <n v="0"/>
    <n v="0"/>
    <m/>
    <n v="121"/>
    <n v="0"/>
    <n v="0"/>
    <m/>
    <n v="2"/>
    <n v="0"/>
    <n v="0"/>
    <m/>
    <m/>
    <n v="0"/>
    <n v="0"/>
    <n v="0"/>
    <n v="123"/>
    <n v="0"/>
    <n v="0"/>
    <m/>
    <n v="4.4000000000000004"/>
    <n v="0"/>
    <n v="532.40000000000009"/>
    <m/>
    <n v="5"/>
    <n v="0"/>
    <n v="10"/>
    <m/>
    <m/>
    <n v="0"/>
    <n v="0"/>
    <n v="0"/>
    <n v="4.409756097560976"/>
    <n v="0"/>
    <n v="542.40000000000009"/>
    <m/>
    <m/>
    <n v="0"/>
    <n v="0"/>
    <m/>
    <m/>
    <n v="0"/>
    <n v="0"/>
    <m/>
    <m/>
    <n v="0"/>
    <n v="0"/>
    <n v="0"/>
    <n v="0"/>
    <n v="0"/>
    <n v="0"/>
    <m/>
    <n v="1348"/>
    <n v="0"/>
    <n v="0"/>
    <m/>
    <n v="39"/>
    <n v="0"/>
    <n v="0"/>
    <m/>
    <m/>
    <n v="0"/>
    <n v="0"/>
    <n v="0"/>
    <n v="1387"/>
    <n v="0"/>
    <n v="0"/>
    <m/>
    <n v="5.5"/>
    <n v="0"/>
    <n v="7414"/>
    <m/>
    <n v="7.8"/>
    <n v="0"/>
    <n v="304.2"/>
    <m/>
    <m/>
    <n v="0"/>
    <n v="0"/>
    <n v="0"/>
    <n v="5.5646719538572453"/>
    <n v="0"/>
    <n v="7718.1999999999989"/>
    <m/>
    <m/>
    <n v="0"/>
    <n v="0"/>
    <m/>
    <m/>
    <n v="0"/>
    <n v="0"/>
    <m/>
    <m/>
    <n v="0"/>
    <n v="0"/>
    <n v="0"/>
    <n v="0"/>
    <n v="0"/>
    <n v="0"/>
    <n v="0"/>
    <n v="1510"/>
    <n v="0"/>
    <n v="0"/>
    <n v="0"/>
    <n v="5.4705960264900648"/>
    <n v="0"/>
    <n v="8260.5999999999985"/>
    <n v="0"/>
    <n v="0"/>
    <n v="0"/>
    <n v="0"/>
    <m/>
    <n v="543"/>
    <n v="0"/>
    <n v="0"/>
    <m/>
    <n v="80"/>
    <n v="0"/>
    <n v="0"/>
    <m/>
    <m/>
    <n v="0"/>
    <n v="0"/>
    <n v="0"/>
    <n v="623"/>
    <n v="0"/>
    <n v="0"/>
    <m/>
    <n v="4.2"/>
    <n v="0"/>
    <n v="2280.6"/>
    <m/>
    <n v="6.2"/>
    <n v="0"/>
    <n v="496"/>
    <m/>
    <m/>
    <n v="0"/>
    <n v="0"/>
    <n v="0"/>
    <n v="4.4568218298555378"/>
    <n v="0"/>
    <n v="2776.6"/>
    <m/>
    <m/>
    <n v="0"/>
    <n v="0"/>
    <m/>
    <m/>
    <n v="0"/>
    <n v="0"/>
    <m/>
    <m/>
    <n v="0"/>
    <n v="0"/>
    <n v="0"/>
    <n v="0"/>
    <n v="0"/>
    <n v="0"/>
    <m/>
    <m/>
    <n v="0"/>
    <n v="0"/>
    <m/>
    <m/>
    <n v="0"/>
    <n v="0"/>
    <m/>
    <m/>
    <n v="0"/>
    <n v="0"/>
    <n v="0"/>
    <n v="2012"/>
    <n v="0"/>
    <n v="0"/>
    <s v=""/>
    <n v="10227"/>
    <s v=""/>
    <s v=""/>
    <n v="0"/>
    <n v="121"/>
    <n v="0"/>
    <n v="0"/>
    <n v="0"/>
    <n v="810.2"/>
    <n v="0"/>
    <n v="0"/>
    <n v="0"/>
    <n v="2133"/>
    <n v="0"/>
    <n v="0"/>
    <s v=""/>
    <n v="11037.2"/>
    <s v=""/>
    <s v=""/>
    <n v="0"/>
    <n v="0"/>
    <n v="0"/>
    <n v="0"/>
    <s v=""/>
    <s v=""/>
    <s v=""/>
    <s v=""/>
    <s v=""/>
    <n v="11037.199999999999"/>
    <s v=""/>
    <s v=""/>
  </r>
  <r>
    <x v="6"/>
    <s v="University of New Orleans"/>
    <m/>
    <n v="159939"/>
    <x v="8"/>
    <m/>
    <n v="1347"/>
    <m/>
    <n v="42"/>
    <n v="0"/>
    <n v="1305"/>
    <m/>
    <n v="0"/>
    <n v="1305"/>
    <n v="0"/>
    <n v="0"/>
    <m/>
    <n v="7"/>
    <n v="0"/>
    <n v="0"/>
    <m/>
    <n v="1"/>
    <n v="0"/>
    <n v="0"/>
    <m/>
    <m/>
    <n v="0"/>
    <n v="0"/>
    <n v="0"/>
    <n v="8"/>
    <n v="0"/>
    <n v="0"/>
    <m/>
    <n v="5.3"/>
    <n v="0"/>
    <n v="37.1"/>
    <m/>
    <n v="5"/>
    <n v="0"/>
    <n v="5"/>
    <m/>
    <m/>
    <n v="0"/>
    <n v="0"/>
    <n v="0"/>
    <n v="5.2625000000000002"/>
    <n v="0"/>
    <n v="42.1"/>
    <m/>
    <m/>
    <n v="0"/>
    <n v="0"/>
    <m/>
    <m/>
    <n v="0"/>
    <n v="0"/>
    <m/>
    <m/>
    <n v="0"/>
    <n v="0"/>
    <n v="0"/>
    <n v="0"/>
    <n v="0"/>
    <n v="0"/>
    <m/>
    <n v="401"/>
    <n v="0"/>
    <n v="0"/>
    <m/>
    <n v="47"/>
    <n v="0"/>
    <n v="0"/>
    <m/>
    <m/>
    <n v="0"/>
    <n v="0"/>
    <n v="0"/>
    <n v="448"/>
    <n v="0"/>
    <n v="0"/>
    <m/>
    <n v="6.6"/>
    <n v="0"/>
    <n v="2646.6"/>
    <m/>
    <n v="7.5"/>
    <n v="0"/>
    <n v="352.5"/>
    <m/>
    <m/>
    <n v="0"/>
    <n v="0"/>
    <n v="0"/>
    <n v="6.6944196428571425"/>
    <n v="0"/>
    <n v="2999.1"/>
    <m/>
    <m/>
    <n v="0"/>
    <n v="0"/>
    <m/>
    <m/>
    <n v="0"/>
    <n v="0"/>
    <m/>
    <m/>
    <n v="0"/>
    <n v="0"/>
    <n v="0"/>
    <n v="0"/>
    <n v="0"/>
    <n v="0"/>
    <n v="0"/>
    <n v="456"/>
    <n v="0"/>
    <n v="0"/>
    <n v="0"/>
    <n v="6.6692982456140344"/>
    <n v="0"/>
    <n v="3041.2"/>
    <n v="0"/>
    <n v="0"/>
    <n v="0"/>
    <n v="0"/>
    <m/>
    <n v="726"/>
    <n v="0"/>
    <n v="0"/>
    <m/>
    <n v="123"/>
    <n v="0"/>
    <n v="0"/>
    <m/>
    <m/>
    <n v="0"/>
    <n v="0"/>
    <n v="0"/>
    <n v="849"/>
    <n v="0"/>
    <n v="0"/>
    <m/>
    <n v="4.2"/>
    <n v="0"/>
    <n v="3049.2000000000003"/>
    <m/>
    <n v="6"/>
    <n v="0"/>
    <n v="738"/>
    <m/>
    <m/>
    <n v="0"/>
    <n v="0"/>
    <n v="0"/>
    <n v="4.4607773851590107"/>
    <n v="0"/>
    <n v="3787.2000000000003"/>
    <m/>
    <m/>
    <n v="0"/>
    <n v="0"/>
    <m/>
    <m/>
    <n v="0"/>
    <n v="0"/>
    <m/>
    <m/>
    <n v="0"/>
    <n v="0"/>
    <n v="0"/>
    <n v="0"/>
    <n v="0"/>
    <n v="0"/>
    <m/>
    <m/>
    <n v="0"/>
    <n v="0"/>
    <m/>
    <m/>
    <n v="0"/>
    <n v="0"/>
    <m/>
    <m/>
    <n v="0"/>
    <n v="0"/>
    <n v="0"/>
    <n v="1134"/>
    <n v="0"/>
    <n v="0"/>
    <s v=""/>
    <n v="5732.9"/>
    <s v=""/>
    <s v=""/>
    <n v="0"/>
    <n v="171"/>
    <n v="0"/>
    <n v="0"/>
    <n v="0"/>
    <n v="1095.5"/>
    <n v="0"/>
    <n v="0"/>
    <n v="0"/>
    <n v="1305"/>
    <n v="0"/>
    <n v="0"/>
    <s v=""/>
    <n v="6828.4"/>
    <s v=""/>
    <s v=""/>
    <n v="0"/>
    <n v="0"/>
    <n v="0"/>
    <n v="0"/>
    <s v=""/>
    <s v=""/>
    <s v=""/>
    <s v=""/>
    <s v=""/>
    <n v="6828.4"/>
    <s v=""/>
    <s v=""/>
  </r>
  <r>
    <x v="6"/>
    <s v="Southeastern Louisiana University "/>
    <m/>
    <n v="160612"/>
    <x v="1"/>
    <m/>
    <n v="1964"/>
    <m/>
    <n v="17"/>
    <n v="0"/>
    <n v="1947"/>
    <m/>
    <n v="0"/>
    <n v="1947"/>
    <n v="0"/>
    <n v="0"/>
    <m/>
    <n v="39"/>
    <n v="0"/>
    <n v="0"/>
    <m/>
    <m/>
    <n v="0"/>
    <n v="0"/>
    <m/>
    <m/>
    <n v="0"/>
    <n v="0"/>
    <n v="0"/>
    <n v="39"/>
    <n v="0"/>
    <n v="0"/>
    <m/>
    <n v="4.0999999999999996"/>
    <n v="0"/>
    <n v="159.89999999999998"/>
    <m/>
    <m/>
    <n v="0"/>
    <n v="0"/>
    <m/>
    <m/>
    <n v="0"/>
    <n v="0"/>
    <n v="0"/>
    <n v="4.0999999999999996"/>
    <n v="0"/>
    <n v="159.89999999999998"/>
    <m/>
    <m/>
    <n v="0"/>
    <n v="0"/>
    <m/>
    <m/>
    <n v="0"/>
    <n v="0"/>
    <m/>
    <m/>
    <n v="0"/>
    <n v="0"/>
    <n v="0"/>
    <n v="0"/>
    <n v="0"/>
    <n v="0"/>
    <m/>
    <n v="1114"/>
    <n v="0"/>
    <n v="0"/>
    <m/>
    <n v="36"/>
    <n v="0"/>
    <n v="0"/>
    <m/>
    <m/>
    <n v="0"/>
    <n v="0"/>
    <n v="0"/>
    <n v="1150"/>
    <n v="0"/>
    <n v="0"/>
    <m/>
    <n v="5.7"/>
    <n v="0"/>
    <n v="6349.8"/>
    <m/>
    <n v="7"/>
    <n v="0"/>
    <n v="252"/>
    <m/>
    <m/>
    <n v="0"/>
    <n v="0"/>
    <n v="0"/>
    <n v="5.7406956521739136"/>
    <n v="0"/>
    <n v="6601.8000000000011"/>
    <m/>
    <m/>
    <n v="0"/>
    <n v="0"/>
    <m/>
    <m/>
    <n v="0"/>
    <n v="0"/>
    <m/>
    <m/>
    <n v="0"/>
    <n v="0"/>
    <n v="0"/>
    <n v="0"/>
    <n v="0"/>
    <n v="0"/>
    <n v="0"/>
    <n v="1189"/>
    <n v="0"/>
    <n v="0"/>
    <n v="0"/>
    <n v="5.6868797308662744"/>
    <n v="0"/>
    <n v="6761.7"/>
    <n v="0"/>
    <n v="0"/>
    <n v="0"/>
    <n v="0"/>
    <m/>
    <n v="636"/>
    <n v="0"/>
    <n v="0"/>
    <m/>
    <n v="118"/>
    <n v="0"/>
    <n v="0"/>
    <m/>
    <m/>
    <n v="0"/>
    <n v="0"/>
    <n v="0"/>
    <n v="754"/>
    <n v="0"/>
    <n v="0"/>
    <m/>
    <n v="4"/>
    <n v="0"/>
    <n v="2544"/>
    <m/>
    <n v="5.3"/>
    <n v="0"/>
    <n v="625.4"/>
    <m/>
    <m/>
    <n v="0"/>
    <n v="0"/>
    <n v="0"/>
    <n v="4.203448275862069"/>
    <n v="0"/>
    <n v="3169.4"/>
    <m/>
    <m/>
    <n v="0"/>
    <n v="0"/>
    <m/>
    <m/>
    <n v="0"/>
    <n v="0"/>
    <m/>
    <m/>
    <n v="0"/>
    <n v="0"/>
    <n v="0"/>
    <n v="0"/>
    <n v="0"/>
    <n v="0"/>
    <m/>
    <n v="4"/>
    <n v="0"/>
    <n v="0"/>
    <m/>
    <m/>
    <n v="0"/>
    <n v="0"/>
    <m/>
    <m/>
    <n v="0"/>
    <n v="0"/>
    <n v="0"/>
    <n v="1789"/>
    <n v="0"/>
    <n v="0"/>
    <s v=""/>
    <n v="9053.7000000000007"/>
    <s v=""/>
    <s v=""/>
    <n v="0"/>
    <n v="154"/>
    <n v="0"/>
    <n v="0"/>
    <n v="0"/>
    <n v="877.4"/>
    <n v="0"/>
    <n v="0"/>
    <n v="0"/>
    <n v="1943"/>
    <n v="0"/>
    <n v="0"/>
    <s v=""/>
    <n v="9931.1"/>
    <s v=""/>
    <s v=""/>
    <n v="0"/>
    <n v="0"/>
    <n v="0"/>
    <n v="0"/>
    <s v=""/>
    <s v=""/>
    <s v=""/>
    <s v=""/>
    <s v=""/>
    <n v="9931.1"/>
    <s v=""/>
    <s v=""/>
  </r>
  <r>
    <x v="6"/>
    <s v="Southern University and A&amp;M College at Baton Rouge "/>
    <m/>
    <n v="160621"/>
    <x v="1"/>
    <m/>
    <n v="870"/>
    <m/>
    <n v="1"/>
    <n v="0"/>
    <n v="869"/>
    <m/>
    <n v="0"/>
    <n v="869"/>
    <n v="0"/>
    <n v="0"/>
    <m/>
    <n v="10"/>
    <n v="0"/>
    <n v="0"/>
    <m/>
    <m/>
    <n v="0"/>
    <n v="0"/>
    <m/>
    <m/>
    <n v="0"/>
    <n v="0"/>
    <n v="0"/>
    <n v="10"/>
    <n v="0"/>
    <n v="0"/>
    <m/>
    <n v="4.2"/>
    <n v="0"/>
    <n v="42"/>
    <m/>
    <m/>
    <n v="0"/>
    <n v="0"/>
    <m/>
    <m/>
    <n v="0"/>
    <n v="0"/>
    <n v="0"/>
    <n v="4.2"/>
    <n v="0"/>
    <n v="42"/>
    <m/>
    <m/>
    <n v="0"/>
    <n v="0"/>
    <m/>
    <m/>
    <n v="0"/>
    <n v="0"/>
    <m/>
    <m/>
    <n v="0"/>
    <n v="0"/>
    <n v="0"/>
    <n v="0"/>
    <n v="0"/>
    <n v="0"/>
    <m/>
    <n v="530"/>
    <n v="0"/>
    <n v="0"/>
    <m/>
    <n v="6"/>
    <n v="0"/>
    <n v="0"/>
    <m/>
    <m/>
    <n v="0"/>
    <n v="0"/>
    <n v="0"/>
    <n v="536"/>
    <n v="0"/>
    <n v="0"/>
    <m/>
    <n v="6.1"/>
    <n v="0"/>
    <n v="3233"/>
    <m/>
    <n v="7.2"/>
    <n v="0"/>
    <n v="43.2"/>
    <m/>
    <m/>
    <n v="0"/>
    <n v="0"/>
    <n v="0"/>
    <n v="6.1123134328358208"/>
    <n v="0"/>
    <n v="3276.2"/>
    <m/>
    <m/>
    <n v="0"/>
    <n v="0"/>
    <m/>
    <m/>
    <n v="0"/>
    <n v="0"/>
    <m/>
    <m/>
    <n v="0"/>
    <n v="0"/>
    <n v="0"/>
    <n v="0"/>
    <n v="0"/>
    <n v="0"/>
    <n v="0"/>
    <n v="546"/>
    <n v="0"/>
    <n v="0"/>
    <n v="0"/>
    <n v="6.077289377289377"/>
    <n v="0"/>
    <n v="3318.2"/>
    <n v="0"/>
    <n v="0"/>
    <n v="0"/>
    <n v="0"/>
    <m/>
    <n v="291"/>
    <n v="0"/>
    <n v="0"/>
    <m/>
    <n v="32"/>
    <n v="0"/>
    <n v="0"/>
    <m/>
    <m/>
    <n v="0"/>
    <n v="0"/>
    <n v="0"/>
    <n v="323"/>
    <n v="0"/>
    <n v="0"/>
    <m/>
    <n v="4.8"/>
    <n v="0"/>
    <n v="1396.8"/>
    <m/>
    <n v="6.8"/>
    <n v="0"/>
    <n v="217.6"/>
    <m/>
    <m/>
    <n v="0"/>
    <n v="0"/>
    <n v="0"/>
    <n v="4.9981424148606806"/>
    <n v="0"/>
    <n v="1614.3999999999999"/>
    <m/>
    <m/>
    <n v="0"/>
    <n v="0"/>
    <m/>
    <m/>
    <n v="0"/>
    <n v="0"/>
    <m/>
    <m/>
    <n v="0"/>
    <n v="0"/>
    <n v="0"/>
    <n v="0"/>
    <n v="0"/>
    <n v="0"/>
    <m/>
    <n v="0"/>
    <n v="0"/>
    <n v="0"/>
    <m/>
    <m/>
    <n v="0"/>
    <n v="0"/>
    <m/>
    <m/>
    <n v="0"/>
    <n v="0"/>
    <n v="0"/>
    <n v="831"/>
    <n v="0"/>
    <n v="0"/>
    <s v=""/>
    <n v="4671.8"/>
    <s v=""/>
    <s v=""/>
    <n v="0"/>
    <n v="38"/>
    <n v="0"/>
    <n v="0"/>
    <n v="0"/>
    <n v="260.8"/>
    <n v="0"/>
    <n v="0"/>
    <n v="0"/>
    <n v="869"/>
    <n v="0"/>
    <n v="0"/>
    <s v=""/>
    <n v="4932.6000000000004"/>
    <s v=""/>
    <s v=""/>
    <n v="0"/>
    <n v="0"/>
    <n v="0"/>
    <n v="0"/>
    <s v=""/>
    <s v=""/>
    <s v=""/>
    <s v=""/>
    <s v=""/>
    <n v="4932.5999999999995"/>
    <s v=""/>
    <s v=""/>
  </r>
  <r>
    <x v="6"/>
    <s v="University of Louisiana at Monroe"/>
    <m/>
    <n v="159993"/>
    <x v="1"/>
    <m/>
    <n v="1034"/>
    <m/>
    <n v="10"/>
    <n v="0"/>
    <n v="1024"/>
    <m/>
    <n v="0"/>
    <n v="1024"/>
    <n v="0"/>
    <n v="0"/>
    <m/>
    <n v="33"/>
    <n v="0"/>
    <n v="0"/>
    <m/>
    <m/>
    <n v="0"/>
    <n v="0"/>
    <m/>
    <m/>
    <n v="0"/>
    <n v="0"/>
    <n v="0"/>
    <n v="33"/>
    <n v="0"/>
    <n v="0"/>
    <m/>
    <n v="4"/>
    <n v="0"/>
    <n v="132"/>
    <m/>
    <m/>
    <n v="0"/>
    <n v="0"/>
    <m/>
    <m/>
    <n v="0"/>
    <n v="0"/>
    <n v="0"/>
    <n v="4"/>
    <n v="0"/>
    <n v="132"/>
    <m/>
    <m/>
    <n v="0"/>
    <n v="0"/>
    <m/>
    <m/>
    <n v="0"/>
    <n v="0"/>
    <m/>
    <m/>
    <n v="0"/>
    <n v="0"/>
    <n v="0"/>
    <n v="0"/>
    <n v="0"/>
    <n v="0"/>
    <m/>
    <n v="616"/>
    <n v="0"/>
    <n v="0"/>
    <m/>
    <n v="14"/>
    <n v="0"/>
    <n v="0"/>
    <m/>
    <m/>
    <n v="0"/>
    <n v="0"/>
    <n v="0"/>
    <n v="630"/>
    <n v="0"/>
    <n v="0"/>
    <m/>
    <n v="5.6"/>
    <n v="0"/>
    <n v="3449.6"/>
    <m/>
    <n v="8.6999999999999993"/>
    <n v="0"/>
    <n v="121.79999999999998"/>
    <m/>
    <m/>
    <n v="0"/>
    <n v="0"/>
    <n v="0"/>
    <n v="5.6688888888888886"/>
    <n v="0"/>
    <n v="3571.3999999999996"/>
    <m/>
    <m/>
    <n v="0"/>
    <n v="0"/>
    <m/>
    <m/>
    <n v="0"/>
    <n v="0"/>
    <m/>
    <m/>
    <n v="0"/>
    <n v="0"/>
    <n v="0"/>
    <n v="0"/>
    <n v="0"/>
    <n v="0"/>
    <n v="0"/>
    <n v="663"/>
    <n v="0"/>
    <n v="0"/>
    <n v="0"/>
    <n v="5.5858220211161385"/>
    <n v="0"/>
    <n v="3703.3999999999996"/>
    <n v="0"/>
    <n v="0"/>
    <n v="0"/>
    <n v="0"/>
    <m/>
    <n v="301"/>
    <n v="0"/>
    <n v="0"/>
    <m/>
    <n v="53"/>
    <n v="0"/>
    <n v="0"/>
    <m/>
    <m/>
    <n v="0"/>
    <n v="0"/>
    <n v="0"/>
    <n v="354"/>
    <n v="0"/>
    <n v="0"/>
    <m/>
    <n v="4.3"/>
    <n v="0"/>
    <n v="1294.3"/>
    <m/>
    <n v="6.4"/>
    <n v="0"/>
    <n v="339.20000000000005"/>
    <m/>
    <m/>
    <n v="0"/>
    <n v="0"/>
    <n v="0"/>
    <n v="4.6144067796610173"/>
    <n v="0"/>
    <n v="1633.5000000000002"/>
    <m/>
    <m/>
    <n v="0"/>
    <n v="0"/>
    <m/>
    <m/>
    <n v="0"/>
    <n v="0"/>
    <m/>
    <m/>
    <n v="0"/>
    <n v="0"/>
    <n v="0"/>
    <n v="0"/>
    <n v="0"/>
    <n v="0"/>
    <m/>
    <n v="7"/>
    <n v="0"/>
    <n v="0"/>
    <m/>
    <m/>
    <n v="0"/>
    <n v="0"/>
    <m/>
    <m/>
    <n v="0"/>
    <n v="0"/>
    <n v="0"/>
    <n v="950"/>
    <n v="0"/>
    <n v="0"/>
    <s v=""/>
    <n v="4875.8999999999996"/>
    <s v=""/>
    <s v=""/>
    <n v="0"/>
    <n v="67"/>
    <n v="0"/>
    <n v="0"/>
    <n v="0"/>
    <n v="461"/>
    <n v="0"/>
    <n v="0"/>
    <n v="0"/>
    <n v="1017"/>
    <n v="0"/>
    <n v="0"/>
    <s v=""/>
    <n v="5336.9"/>
    <s v=""/>
    <s v=""/>
    <n v="0"/>
    <n v="0"/>
    <n v="0"/>
    <n v="0"/>
    <s v=""/>
    <s v=""/>
    <s v=""/>
    <s v=""/>
    <s v=""/>
    <n v="5336.9"/>
    <s v=""/>
    <s v=""/>
  </r>
  <r>
    <x v="6"/>
    <s v="Grambling State University"/>
    <m/>
    <n v="159009"/>
    <x v="2"/>
    <m/>
    <n v="713"/>
    <m/>
    <n v="19"/>
    <n v="0"/>
    <n v="694"/>
    <m/>
    <n v="0"/>
    <n v="694"/>
    <n v="0"/>
    <n v="0"/>
    <m/>
    <n v="8"/>
    <n v="0"/>
    <n v="0"/>
    <m/>
    <m/>
    <n v="0"/>
    <n v="0"/>
    <m/>
    <m/>
    <n v="0"/>
    <n v="0"/>
    <n v="0"/>
    <n v="8"/>
    <n v="0"/>
    <n v="0"/>
    <m/>
    <n v="4.0999999999999996"/>
    <n v="0"/>
    <n v="32.799999999999997"/>
    <m/>
    <m/>
    <n v="0"/>
    <n v="0"/>
    <m/>
    <m/>
    <n v="0"/>
    <n v="0"/>
    <n v="0"/>
    <n v="4.0999999999999996"/>
    <n v="0"/>
    <n v="32.799999999999997"/>
    <m/>
    <m/>
    <n v="0"/>
    <n v="0"/>
    <m/>
    <m/>
    <n v="0"/>
    <n v="0"/>
    <m/>
    <m/>
    <n v="0"/>
    <n v="0"/>
    <n v="0"/>
    <n v="0"/>
    <n v="0"/>
    <n v="0"/>
    <m/>
    <n v="429"/>
    <n v="0"/>
    <n v="0"/>
    <m/>
    <n v="9"/>
    <n v="0"/>
    <n v="0"/>
    <m/>
    <m/>
    <n v="0"/>
    <n v="0"/>
    <n v="0"/>
    <n v="438"/>
    <n v="0"/>
    <n v="0"/>
    <m/>
    <n v="5.2"/>
    <n v="0"/>
    <n v="2230.8000000000002"/>
    <m/>
    <n v="7"/>
    <n v="0"/>
    <n v="63"/>
    <m/>
    <m/>
    <n v="0"/>
    <n v="0"/>
    <n v="0"/>
    <n v="5.2369863013698632"/>
    <n v="0"/>
    <n v="2293.8000000000002"/>
    <m/>
    <m/>
    <n v="0"/>
    <n v="0"/>
    <m/>
    <m/>
    <n v="0"/>
    <n v="0"/>
    <m/>
    <m/>
    <n v="0"/>
    <n v="0"/>
    <n v="0"/>
    <n v="0"/>
    <n v="0"/>
    <n v="0"/>
    <n v="0"/>
    <n v="446"/>
    <n v="0"/>
    <n v="0"/>
    <n v="0"/>
    <n v="5.2165919282511215"/>
    <n v="0"/>
    <n v="2326.6000000000004"/>
    <n v="0"/>
    <n v="0"/>
    <n v="0"/>
    <n v="0"/>
    <m/>
    <n v="217"/>
    <n v="0"/>
    <n v="0"/>
    <m/>
    <n v="28"/>
    <n v="0"/>
    <n v="0"/>
    <m/>
    <m/>
    <n v="0"/>
    <n v="0"/>
    <n v="0"/>
    <n v="245"/>
    <n v="0"/>
    <n v="0"/>
    <m/>
    <n v="4"/>
    <n v="0"/>
    <n v="868"/>
    <m/>
    <n v="5.2"/>
    <n v="0"/>
    <n v="145.6"/>
    <m/>
    <m/>
    <n v="0"/>
    <n v="0"/>
    <n v="0"/>
    <n v="4.137142857142857"/>
    <n v="0"/>
    <n v="1013.6"/>
    <m/>
    <m/>
    <n v="0"/>
    <n v="0"/>
    <m/>
    <m/>
    <n v="0"/>
    <n v="0"/>
    <m/>
    <m/>
    <n v="0"/>
    <n v="0"/>
    <n v="0"/>
    <n v="0"/>
    <n v="0"/>
    <n v="0"/>
    <m/>
    <n v="3"/>
    <n v="0"/>
    <n v="0"/>
    <m/>
    <m/>
    <n v="0"/>
    <n v="0"/>
    <m/>
    <m/>
    <n v="0"/>
    <n v="0"/>
    <n v="0"/>
    <n v="654"/>
    <n v="0"/>
    <n v="0"/>
    <s v=""/>
    <n v="3131.6000000000004"/>
    <s v=""/>
    <s v=""/>
    <n v="0"/>
    <n v="37"/>
    <n v="0"/>
    <n v="0"/>
    <n v="0"/>
    <n v="208.6"/>
    <n v="0"/>
    <n v="0"/>
    <n v="0"/>
    <n v="691"/>
    <n v="0"/>
    <n v="0"/>
    <s v=""/>
    <n v="3340.2000000000003"/>
    <s v=""/>
    <s v=""/>
    <n v="0"/>
    <n v="0"/>
    <n v="0"/>
    <n v="0"/>
    <s v=""/>
    <s v=""/>
    <s v=""/>
    <s v=""/>
    <s v=""/>
    <n v="3340.2000000000003"/>
    <s v=""/>
    <s v=""/>
  </r>
  <r>
    <x v="6"/>
    <s v="Louisiana State University in Shreveport"/>
    <m/>
    <n v="159416"/>
    <x v="2"/>
    <m/>
    <n v="502"/>
    <m/>
    <n v="1"/>
    <n v="0"/>
    <n v="501"/>
    <m/>
    <n v="0"/>
    <n v="501"/>
    <n v="0"/>
    <n v="0"/>
    <m/>
    <n v="10"/>
    <n v="0"/>
    <n v="0"/>
    <m/>
    <m/>
    <n v="0"/>
    <n v="0"/>
    <m/>
    <m/>
    <n v="0"/>
    <n v="0"/>
    <n v="0"/>
    <n v="10"/>
    <n v="0"/>
    <n v="0"/>
    <m/>
    <n v="4.4000000000000004"/>
    <n v="0"/>
    <n v="44"/>
    <m/>
    <m/>
    <n v="0"/>
    <n v="0"/>
    <m/>
    <m/>
    <n v="0"/>
    <n v="0"/>
    <n v="0"/>
    <n v="4.4000000000000004"/>
    <n v="0"/>
    <n v="44"/>
    <m/>
    <m/>
    <n v="0"/>
    <n v="0"/>
    <m/>
    <m/>
    <n v="0"/>
    <n v="0"/>
    <m/>
    <m/>
    <n v="0"/>
    <n v="0"/>
    <n v="0"/>
    <n v="0"/>
    <n v="0"/>
    <n v="0"/>
    <m/>
    <n v="161"/>
    <n v="0"/>
    <n v="0"/>
    <m/>
    <n v="6"/>
    <n v="0"/>
    <n v="0"/>
    <m/>
    <m/>
    <n v="0"/>
    <n v="0"/>
    <n v="0"/>
    <n v="167"/>
    <n v="0"/>
    <n v="0"/>
    <m/>
    <n v="6.1"/>
    <n v="0"/>
    <n v="982.09999999999991"/>
    <m/>
    <n v="7.5"/>
    <n v="0"/>
    <n v="45"/>
    <m/>
    <m/>
    <n v="0"/>
    <n v="0"/>
    <n v="0"/>
    <n v="6.1502994011976044"/>
    <n v="0"/>
    <n v="1027.0999999999999"/>
    <m/>
    <m/>
    <n v="0"/>
    <n v="0"/>
    <m/>
    <m/>
    <n v="0"/>
    <n v="0"/>
    <m/>
    <m/>
    <n v="0"/>
    <n v="0"/>
    <n v="0"/>
    <n v="0"/>
    <n v="0"/>
    <n v="0"/>
    <n v="0"/>
    <n v="177"/>
    <n v="0"/>
    <n v="0"/>
    <n v="0"/>
    <n v="6.051412429378531"/>
    <n v="0"/>
    <n v="1071.0999999999999"/>
    <n v="0"/>
    <n v="0"/>
    <n v="0"/>
    <n v="0"/>
    <m/>
    <n v="266"/>
    <n v="0"/>
    <n v="0"/>
    <m/>
    <n v="58"/>
    <n v="0"/>
    <n v="0"/>
    <m/>
    <m/>
    <n v="0"/>
    <n v="0"/>
    <n v="0"/>
    <n v="324"/>
    <n v="0"/>
    <n v="0"/>
    <m/>
    <n v="4.2"/>
    <n v="0"/>
    <n v="1117.2"/>
    <m/>
    <n v="6.1"/>
    <n v="0"/>
    <n v="353.79999999999995"/>
    <m/>
    <m/>
    <n v="0"/>
    <n v="0"/>
    <n v="0"/>
    <n v="4.5401234567901234"/>
    <n v="0"/>
    <n v="1471"/>
    <m/>
    <m/>
    <n v="0"/>
    <n v="0"/>
    <m/>
    <m/>
    <n v="0"/>
    <n v="0"/>
    <m/>
    <m/>
    <n v="0"/>
    <n v="0"/>
    <n v="0"/>
    <n v="0"/>
    <n v="0"/>
    <n v="0"/>
    <m/>
    <n v="0"/>
    <n v="0"/>
    <n v="0"/>
    <m/>
    <m/>
    <n v="0"/>
    <n v="0"/>
    <m/>
    <m/>
    <n v="0"/>
    <n v="0"/>
    <n v="0"/>
    <n v="437"/>
    <n v="0"/>
    <n v="0"/>
    <s v=""/>
    <n v="2143.3000000000002"/>
    <s v=""/>
    <s v=""/>
    <n v="0"/>
    <n v="64"/>
    <n v="0"/>
    <n v="0"/>
    <n v="0"/>
    <n v="398.79999999999995"/>
    <n v="0"/>
    <n v="0"/>
    <n v="0"/>
    <n v="501"/>
    <n v="0"/>
    <n v="0"/>
    <s v=""/>
    <n v="2542.1000000000004"/>
    <s v=""/>
    <s v=""/>
    <n v="0"/>
    <n v="0"/>
    <n v="0"/>
    <n v="0"/>
    <s v=""/>
    <s v=""/>
    <s v=""/>
    <s v=""/>
    <s v=""/>
    <n v="2542.1"/>
    <s v=""/>
    <s v=""/>
  </r>
  <r>
    <x v="6"/>
    <s v="McNeese State University"/>
    <m/>
    <n v="159717"/>
    <x v="2"/>
    <m/>
    <n v="975"/>
    <m/>
    <n v="13"/>
    <n v="0"/>
    <n v="962"/>
    <m/>
    <n v="0"/>
    <n v="962"/>
    <n v="0"/>
    <n v="0"/>
    <m/>
    <n v="66"/>
    <n v="0"/>
    <n v="0"/>
    <m/>
    <n v="1"/>
    <n v="0"/>
    <n v="0"/>
    <m/>
    <m/>
    <n v="0"/>
    <n v="0"/>
    <n v="0"/>
    <n v="67"/>
    <n v="0"/>
    <n v="0"/>
    <m/>
    <n v="4.4000000000000004"/>
    <n v="0"/>
    <n v="290.40000000000003"/>
    <m/>
    <n v="4.3"/>
    <n v="0"/>
    <n v="4.3"/>
    <m/>
    <m/>
    <n v="0"/>
    <n v="0"/>
    <n v="0"/>
    <n v="4.3985074626865677"/>
    <n v="0"/>
    <n v="294.70000000000005"/>
    <m/>
    <m/>
    <n v="0"/>
    <n v="0"/>
    <m/>
    <m/>
    <n v="0"/>
    <n v="0"/>
    <m/>
    <m/>
    <n v="0"/>
    <n v="0"/>
    <n v="0"/>
    <n v="0"/>
    <n v="0"/>
    <n v="0"/>
    <m/>
    <n v="577"/>
    <n v="0"/>
    <n v="0"/>
    <m/>
    <n v="11"/>
    <n v="0"/>
    <n v="0"/>
    <m/>
    <m/>
    <n v="0"/>
    <n v="0"/>
    <n v="0"/>
    <n v="588"/>
    <n v="0"/>
    <n v="0"/>
    <m/>
    <n v="5.6"/>
    <n v="0"/>
    <n v="3231.2"/>
    <m/>
    <n v="9.3000000000000007"/>
    <n v="0"/>
    <n v="102.30000000000001"/>
    <m/>
    <m/>
    <n v="0"/>
    <n v="0"/>
    <n v="0"/>
    <n v="5.6692176870748296"/>
    <n v="0"/>
    <n v="3333.5"/>
    <m/>
    <m/>
    <n v="0"/>
    <n v="0"/>
    <m/>
    <m/>
    <n v="0"/>
    <n v="0"/>
    <m/>
    <m/>
    <n v="0"/>
    <n v="0"/>
    <n v="0"/>
    <n v="0"/>
    <n v="0"/>
    <n v="0"/>
    <n v="0"/>
    <n v="655"/>
    <n v="0"/>
    <n v="0"/>
    <n v="0"/>
    <n v="5.5392366412213736"/>
    <n v="0"/>
    <n v="3628.2"/>
    <n v="0"/>
    <n v="0"/>
    <n v="0"/>
    <n v="0"/>
    <m/>
    <n v="267"/>
    <n v="0"/>
    <n v="0"/>
    <m/>
    <n v="30"/>
    <n v="0"/>
    <n v="0"/>
    <m/>
    <m/>
    <n v="0"/>
    <n v="0"/>
    <n v="0"/>
    <n v="297"/>
    <n v="0"/>
    <n v="0"/>
    <m/>
    <n v="3.9"/>
    <n v="0"/>
    <n v="1041.3"/>
    <m/>
    <n v="6"/>
    <n v="0"/>
    <n v="180"/>
    <m/>
    <m/>
    <n v="0"/>
    <n v="0"/>
    <n v="0"/>
    <n v="4.1121212121212123"/>
    <n v="0"/>
    <n v="1221.3"/>
    <m/>
    <m/>
    <n v="0"/>
    <n v="0"/>
    <m/>
    <m/>
    <n v="0"/>
    <n v="0"/>
    <m/>
    <m/>
    <n v="0"/>
    <n v="0"/>
    <n v="0"/>
    <n v="0"/>
    <n v="0"/>
    <n v="0"/>
    <m/>
    <n v="10"/>
    <n v="0"/>
    <n v="0"/>
    <m/>
    <m/>
    <n v="0"/>
    <n v="0"/>
    <m/>
    <m/>
    <n v="0"/>
    <n v="0"/>
    <n v="0"/>
    <n v="910"/>
    <n v="0"/>
    <n v="0"/>
    <s v=""/>
    <n v="4562.8999999999996"/>
    <s v=""/>
    <s v=""/>
    <n v="0"/>
    <n v="42"/>
    <n v="0"/>
    <n v="0"/>
    <n v="0"/>
    <n v="286.60000000000002"/>
    <n v="0"/>
    <n v="0"/>
    <n v="0"/>
    <n v="952"/>
    <n v="0"/>
    <n v="0"/>
    <s v=""/>
    <n v="4849.5"/>
    <s v=""/>
    <s v=""/>
    <n v="0"/>
    <n v="0"/>
    <n v="0"/>
    <n v="0"/>
    <s v=""/>
    <s v=""/>
    <s v=""/>
    <s v=""/>
    <s v=""/>
    <n v="4849.5"/>
    <s v=""/>
    <s v=""/>
  </r>
  <r>
    <x v="6"/>
    <s v="Nicholls State University "/>
    <m/>
    <n v="159966"/>
    <x v="2"/>
    <m/>
    <n v="938"/>
    <m/>
    <n v="8"/>
    <n v="0"/>
    <n v="930"/>
    <m/>
    <n v="0"/>
    <n v="930"/>
    <n v="0"/>
    <n v="0"/>
    <m/>
    <n v="26"/>
    <n v="0"/>
    <n v="0"/>
    <m/>
    <m/>
    <n v="0"/>
    <n v="0"/>
    <m/>
    <m/>
    <n v="0"/>
    <n v="0"/>
    <n v="0"/>
    <n v="26"/>
    <n v="0"/>
    <n v="0"/>
    <m/>
    <n v="4.3"/>
    <n v="0"/>
    <n v="111.8"/>
    <m/>
    <m/>
    <n v="0"/>
    <n v="0"/>
    <m/>
    <m/>
    <n v="0"/>
    <n v="0"/>
    <n v="0"/>
    <n v="4.3"/>
    <n v="0"/>
    <n v="111.8"/>
    <m/>
    <m/>
    <n v="0"/>
    <n v="0"/>
    <m/>
    <m/>
    <n v="0"/>
    <n v="0"/>
    <m/>
    <m/>
    <n v="0"/>
    <n v="0"/>
    <n v="0"/>
    <n v="0"/>
    <n v="0"/>
    <n v="0"/>
    <m/>
    <n v="581"/>
    <n v="0"/>
    <n v="0"/>
    <m/>
    <n v="15"/>
    <n v="0"/>
    <n v="0"/>
    <m/>
    <m/>
    <n v="0"/>
    <n v="0"/>
    <n v="0"/>
    <n v="596"/>
    <n v="0"/>
    <n v="0"/>
    <m/>
    <n v="5.5"/>
    <n v="0"/>
    <n v="3195.5"/>
    <m/>
    <n v="8.1"/>
    <n v="0"/>
    <n v="121.5"/>
    <m/>
    <m/>
    <n v="0"/>
    <n v="0"/>
    <n v="0"/>
    <n v="5.5654362416107386"/>
    <n v="0"/>
    <n v="3317"/>
    <m/>
    <m/>
    <n v="0"/>
    <n v="0"/>
    <m/>
    <m/>
    <n v="0"/>
    <n v="0"/>
    <m/>
    <m/>
    <n v="0"/>
    <n v="0"/>
    <n v="0"/>
    <n v="0"/>
    <n v="0"/>
    <n v="0"/>
    <n v="0"/>
    <n v="622"/>
    <n v="0"/>
    <n v="0"/>
    <n v="0"/>
    <n v="5.5125401929260454"/>
    <n v="0"/>
    <n v="3428.8"/>
    <n v="0"/>
    <n v="0"/>
    <n v="0"/>
    <n v="0"/>
    <m/>
    <n v="245"/>
    <n v="0"/>
    <n v="0"/>
    <m/>
    <n v="48"/>
    <n v="0"/>
    <n v="0"/>
    <m/>
    <m/>
    <n v="0"/>
    <n v="0"/>
    <n v="0"/>
    <n v="293"/>
    <n v="0"/>
    <n v="0"/>
    <m/>
    <n v="4"/>
    <n v="0"/>
    <n v="980"/>
    <m/>
    <n v="7.4"/>
    <n v="0"/>
    <n v="355.20000000000005"/>
    <m/>
    <m/>
    <n v="0"/>
    <n v="0"/>
    <n v="0"/>
    <n v="4.5569965870307172"/>
    <n v="0"/>
    <n v="1335.2"/>
    <m/>
    <m/>
    <n v="0"/>
    <n v="0"/>
    <m/>
    <m/>
    <n v="0"/>
    <n v="0"/>
    <m/>
    <m/>
    <n v="0"/>
    <n v="0"/>
    <n v="0"/>
    <n v="0"/>
    <n v="0"/>
    <n v="0"/>
    <m/>
    <n v="15"/>
    <n v="0"/>
    <n v="0"/>
    <m/>
    <m/>
    <n v="0"/>
    <n v="0"/>
    <m/>
    <m/>
    <n v="0"/>
    <n v="0"/>
    <n v="0"/>
    <n v="852"/>
    <n v="0"/>
    <n v="0"/>
    <s v=""/>
    <n v="4287.3"/>
    <s v=""/>
    <s v=""/>
    <n v="0"/>
    <n v="63"/>
    <n v="0"/>
    <n v="0"/>
    <n v="0"/>
    <n v="476.70000000000005"/>
    <n v="0"/>
    <n v="0"/>
    <n v="0"/>
    <n v="915"/>
    <n v="0"/>
    <n v="0"/>
    <s v=""/>
    <n v="4764"/>
    <s v=""/>
    <s v=""/>
    <n v="0"/>
    <n v="0"/>
    <n v="0"/>
    <n v="0"/>
    <s v=""/>
    <s v=""/>
    <s v=""/>
    <s v=""/>
    <s v=""/>
    <n v="4764"/>
    <s v=""/>
    <s v=""/>
  </r>
  <r>
    <x v="6"/>
    <s v="Northwestern State University"/>
    <m/>
    <n v="160038"/>
    <x v="2"/>
    <m/>
    <n v="1098"/>
    <m/>
    <n v="22"/>
    <n v="0"/>
    <n v="1076"/>
    <m/>
    <n v="0"/>
    <n v="1076"/>
    <n v="0"/>
    <n v="0"/>
    <m/>
    <n v="53"/>
    <n v="0"/>
    <n v="0"/>
    <m/>
    <m/>
    <n v="0"/>
    <n v="0"/>
    <m/>
    <m/>
    <n v="0"/>
    <n v="0"/>
    <n v="0"/>
    <n v="53"/>
    <n v="0"/>
    <n v="0"/>
    <m/>
    <n v="4.0999999999999996"/>
    <n v="0"/>
    <n v="217.29999999999998"/>
    <m/>
    <m/>
    <n v="0"/>
    <n v="0"/>
    <m/>
    <m/>
    <n v="0"/>
    <n v="0"/>
    <n v="0"/>
    <n v="4.0999999999999996"/>
    <n v="0"/>
    <n v="217.29999999999998"/>
    <m/>
    <m/>
    <n v="0"/>
    <n v="0"/>
    <m/>
    <m/>
    <n v="0"/>
    <n v="0"/>
    <m/>
    <m/>
    <n v="0"/>
    <n v="0"/>
    <n v="0"/>
    <n v="0"/>
    <n v="0"/>
    <n v="0"/>
    <m/>
    <n v="543"/>
    <n v="0"/>
    <n v="0"/>
    <m/>
    <n v="19"/>
    <n v="0"/>
    <n v="0"/>
    <m/>
    <m/>
    <n v="0"/>
    <n v="0"/>
    <n v="0"/>
    <n v="562"/>
    <n v="0"/>
    <n v="0"/>
    <m/>
    <n v="5.4"/>
    <n v="0"/>
    <n v="2932.2000000000003"/>
    <m/>
    <n v="9.1999999999999993"/>
    <n v="0"/>
    <n v="174.79999999999998"/>
    <m/>
    <m/>
    <n v="0"/>
    <n v="0"/>
    <n v="0"/>
    <n v="5.5284697508896805"/>
    <n v="0"/>
    <n v="3107.0000000000005"/>
    <m/>
    <m/>
    <n v="0"/>
    <n v="0"/>
    <m/>
    <m/>
    <n v="0"/>
    <n v="0"/>
    <m/>
    <m/>
    <n v="0"/>
    <n v="0"/>
    <n v="0"/>
    <n v="0"/>
    <n v="0"/>
    <n v="0"/>
    <n v="0"/>
    <n v="615"/>
    <n v="0"/>
    <n v="0"/>
    <n v="0"/>
    <n v="5.4053658536585374"/>
    <n v="0"/>
    <n v="3324.3000000000006"/>
    <n v="0"/>
    <n v="0"/>
    <n v="0"/>
    <n v="0"/>
    <m/>
    <n v="297"/>
    <n v="0"/>
    <n v="0"/>
    <m/>
    <n v="152"/>
    <n v="0"/>
    <n v="0"/>
    <m/>
    <m/>
    <n v="0"/>
    <n v="0"/>
    <n v="0"/>
    <n v="449"/>
    <n v="0"/>
    <n v="0"/>
    <m/>
    <n v="4.3"/>
    <n v="0"/>
    <n v="1277.0999999999999"/>
    <m/>
    <n v="5.5"/>
    <n v="0"/>
    <n v="836"/>
    <m/>
    <m/>
    <n v="0"/>
    <n v="0"/>
    <n v="0"/>
    <n v="4.7062360801781731"/>
    <n v="0"/>
    <n v="2113.1"/>
    <m/>
    <m/>
    <n v="0"/>
    <n v="0"/>
    <m/>
    <m/>
    <n v="0"/>
    <n v="0"/>
    <m/>
    <m/>
    <n v="0"/>
    <n v="0"/>
    <n v="0"/>
    <n v="0"/>
    <n v="0"/>
    <n v="0"/>
    <m/>
    <n v="12"/>
    <n v="0"/>
    <n v="0"/>
    <m/>
    <m/>
    <n v="0"/>
    <n v="0"/>
    <m/>
    <m/>
    <n v="0"/>
    <n v="0"/>
    <n v="0"/>
    <n v="893"/>
    <n v="0"/>
    <n v="0"/>
    <s v=""/>
    <n v="4426.6000000000004"/>
    <s v=""/>
    <s v=""/>
    <n v="0"/>
    <n v="171"/>
    <n v="0"/>
    <n v="0"/>
    <n v="0"/>
    <n v="1010.8"/>
    <n v="0"/>
    <n v="0"/>
    <n v="0"/>
    <n v="1064"/>
    <n v="0"/>
    <n v="0"/>
    <s v=""/>
    <n v="5437.4000000000005"/>
    <s v=""/>
    <s v=""/>
    <n v="0"/>
    <n v="0"/>
    <n v="0"/>
    <n v="0"/>
    <s v=""/>
    <s v=""/>
    <s v=""/>
    <s v=""/>
    <s v=""/>
    <n v="5437.4000000000005"/>
    <s v=""/>
    <s v=""/>
  </r>
  <r>
    <x v="6"/>
    <s v="Southern University at New Orleans"/>
    <s v="Met the criteria for Four-Year 5 in 2010-11."/>
    <n v="160630"/>
    <x v="2"/>
    <m/>
    <n v="228"/>
    <m/>
    <n v="6"/>
    <n v="0"/>
    <n v="222"/>
    <m/>
    <n v="0"/>
    <n v="222"/>
    <n v="0"/>
    <n v="0"/>
    <m/>
    <m/>
    <n v="0"/>
    <n v="0"/>
    <m/>
    <m/>
    <n v="0"/>
    <n v="0"/>
    <m/>
    <m/>
    <n v="0"/>
    <n v="0"/>
    <n v="0"/>
    <n v="0"/>
    <n v="0"/>
    <n v="0"/>
    <m/>
    <m/>
    <n v="0"/>
    <n v="0"/>
    <m/>
    <m/>
    <n v="0"/>
    <n v="0"/>
    <m/>
    <m/>
    <n v="0"/>
    <n v="0"/>
    <n v="0"/>
    <n v="0"/>
    <n v="0"/>
    <n v="0"/>
    <m/>
    <m/>
    <n v="0"/>
    <n v="0"/>
    <m/>
    <m/>
    <n v="0"/>
    <n v="0"/>
    <m/>
    <m/>
    <n v="0"/>
    <n v="0"/>
    <n v="0"/>
    <n v="0"/>
    <n v="0"/>
    <n v="0"/>
    <m/>
    <n v="49"/>
    <n v="0"/>
    <n v="0"/>
    <m/>
    <n v="9"/>
    <n v="0"/>
    <n v="0"/>
    <m/>
    <m/>
    <n v="0"/>
    <n v="0"/>
    <n v="0"/>
    <n v="58"/>
    <n v="0"/>
    <n v="0"/>
    <m/>
    <n v="7.9"/>
    <n v="0"/>
    <n v="387.1"/>
    <m/>
    <n v="9.9"/>
    <n v="0"/>
    <n v="89.100000000000009"/>
    <m/>
    <m/>
    <n v="0"/>
    <n v="0"/>
    <n v="0"/>
    <n v="8.2103448275862085"/>
    <n v="0"/>
    <n v="476.2000000000001"/>
    <m/>
    <m/>
    <n v="0"/>
    <n v="0"/>
    <m/>
    <m/>
    <n v="0"/>
    <n v="0"/>
    <m/>
    <m/>
    <n v="0"/>
    <n v="0"/>
    <n v="0"/>
    <n v="0"/>
    <n v="0"/>
    <n v="0"/>
    <n v="0"/>
    <n v="58"/>
    <n v="0"/>
    <n v="0"/>
    <n v="0"/>
    <n v="8.2103448275862085"/>
    <n v="0"/>
    <n v="476.2000000000001"/>
    <n v="0"/>
    <n v="0"/>
    <n v="0"/>
    <n v="0"/>
    <m/>
    <n v="124"/>
    <n v="0"/>
    <n v="0"/>
    <m/>
    <n v="37"/>
    <n v="0"/>
    <n v="0"/>
    <m/>
    <m/>
    <n v="0"/>
    <n v="0"/>
    <n v="0"/>
    <n v="161"/>
    <n v="0"/>
    <n v="0"/>
    <m/>
    <n v="5"/>
    <n v="0"/>
    <n v="620"/>
    <m/>
    <n v="7"/>
    <n v="0"/>
    <n v="259"/>
    <m/>
    <m/>
    <n v="0"/>
    <n v="0"/>
    <n v="0"/>
    <n v="5.4596273291925463"/>
    <n v="0"/>
    <n v="879"/>
    <m/>
    <m/>
    <n v="0"/>
    <n v="0"/>
    <m/>
    <m/>
    <n v="0"/>
    <n v="0"/>
    <m/>
    <m/>
    <n v="0"/>
    <n v="0"/>
    <n v="0"/>
    <n v="0"/>
    <n v="0"/>
    <n v="0"/>
    <m/>
    <n v="3"/>
    <n v="0"/>
    <n v="0"/>
    <m/>
    <m/>
    <n v="0"/>
    <n v="0"/>
    <m/>
    <m/>
    <n v="0"/>
    <n v="0"/>
    <n v="0"/>
    <n v="173"/>
    <n v="0"/>
    <n v="0"/>
    <s v=""/>
    <n v="1007.1"/>
    <s v=""/>
    <s v=""/>
    <n v="0"/>
    <n v="46"/>
    <n v="0"/>
    <n v="0"/>
    <n v="0"/>
    <n v="348.1"/>
    <n v="0"/>
    <n v="0"/>
    <n v="0"/>
    <n v="219"/>
    <n v="0"/>
    <n v="0"/>
    <s v=""/>
    <n v="1355.2"/>
    <s v=""/>
    <s v=""/>
    <n v="0"/>
    <n v="0"/>
    <n v="0"/>
    <n v="0"/>
    <s v=""/>
    <s v=""/>
    <s v=""/>
    <s v=""/>
    <s v=""/>
    <n v="1355.2"/>
    <s v=""/>
    <s v=""/>
  </r>
  <r>
    <x v="6"/>
    <s v="Louisiana State University at Alexandria"/>
    <s v="Met the criteria for Four-Year 6 in 2009-10 and 2010-11."/>
    <n v="159382"/>
    <x v="9"/>
    <m/>
    <n v="137"/>
    <m/>
    <n v="0"/>
    <n v="0"/>
    <n v="137"/>
    <m/>
    <n v="0"/>
    <n v="137"/>
    <n v="0"/>
    <n v="0"/>
    <m/>
    <n v="2"/>
    <n v="0"/>
    <n v="0"/>
    <m/>
    <m/>
    <n v="0"/>
    <n v="0"/>
    <m/>
    <m/>
    <n v="0"/>
    <n v="0"/>
    <n v="0"/>
    <n v="2"/>
    <n v="0"/>
    <n v="0"/>
    <m/>
    <n v="4.7"/>
    <n v="0"/>
    <n v="9.4"/>
    <m/>
    <m/>
    <n v="0"/>
    <n v="0"/>
    <m/>
    <m/>
    <n v="0"/>
    <n v="0"/>
    <n v="0"/>
    <n v="4.7"/>
    <n v="0"/>
    <n v="9.4"/>
    <m/>
    <m/>
    <n v="0"/>
    <n v="0"/>
    <m/>
    <m/>
    <n v="0"/>
    <n v="0"/>
    <m/>
    <m/>
    <n v="0"/>
    <n v="0"/>
    <n v="0"/>
    <n v="0"/>
    <n v="0"/>
    <n v="0"/>
    <m/>
    <n v="52"/>
    <n v="0"/>
    <n v="0"/>
    <m/>
    <n v="10"/>
    <n v="0"/>
    <n v="0"/>
    <m/>
    <m/>
    <n v="0"/>
    <n v="0"/>
    <n v="0"/>
    <n v="62"/>
    <n v="0"/>
    <n v="0"/>
    <m/>
    <n v="6.2"/>
    <n v="0"/>
    <n v="322.40000000000003"/>
    <m/>
    <n v="8.6999999999999993"/>
    <n v="0"/>
    <n v="87"/>
    <m/>
    <m/>
    <n v="0"/>
    <n v="0"/>
    <n v="0"/>
    <n v="6.6032258064516132"/>
    <n v="0"/>
    <n v="409.40000000000003"/>
    <m/>
    <m/>
    <n v="0"/>
    <n v="0"/>
    <m/>
    <m/>
    <n v="0"/>
    <n v="0"/>
    <m/>
    <m/>
    <n v="0"/>
    <n v="0"/>
    <n v="0"/>
    <n v="0"/>
    <n v="0"/>
    <n v="0"/>
    <n v="0"/>
    <n v="64"/>
    <n v="0"/>
    <n v="0"/>
    <n v="0"/>
    <n v="6.5437500000000002"/>
    <n v="0"/>
    <n v="418.8"/>
    <n v="0"/>
    <n v="0"/>
    <n v="0"/>
    <n v="0"/>
    <m/>
    <n v="54"/>
    <n v="0"/>
    <n v="0"/>
    <m/>
    <n v="19"/>
    <n v="0"/>
    <n v="0"/>
    <m/>
    <m/>
    <n v="0"/>
    <n v="0"/>
    <n v="0"/>
    <n v="73"/>
    <n v="0"/>
    <n v="0"/>
    <m/>
    <n v="3.8"/>
    <n v="0"/>
    <n v="205.2"/>
    <m/>
    <n v="5.8"/>
    <n v="0"/>
    <n v="110.2"/>
    <m/>
    <m/>
    <n v="0"/>
    <n v="0"/>
    <n v="0"/>
    <n v="4.3205479452054796"/>
    <n v="0"/>
    <n v="315.40000000000003"/>
    <m/>
    <m/>
    <n v="0"/>
    <n v="0"/>
    <m/>
    <m/>
    <n v="0"/>
    <n v="0"/>
    <m/>
    <m/>
    <n v="0"/>
    <n v="0"/>
    <n v="0"/>
    <n v="0"/>
    <n v="0"/>
    <n v="0"/>
    <m/>
    <n v="0"/>
    <n v="0"/>
    <n v="0"/>
    <m/>
    <m/>
    <n v="0"/>
    <n v="0"/>
    <m/>
    <m/>
    <n v="0"/>
    <n v="0"/>
    <n v="0"/>
    <n v="108"/>
    <n v="0"/>
    <n v="0"/>
    <s v=""/>
    <n v="537"/>
    <s v=""/>
    <s v=""/>
    <n v="0"/>
    <n v="29"/>
    <n v="0"/>
    <n v="0"/>
    <n v="0"/>
    <n v="197.2"/>
    <n v="0"/>
    <n v="0"/>
    <n v="0"/>
    <n v="137"/>
    <n v="0"/>
    <n v="0"/>
    <s v=""/>
    <n v="734.2"/>
    <s v=""/>
    <s v=""/>
    <n v="0"/>
    <n v="0"/>
    <n v="0"/>
    <n v="0"/>
    <s v=""/>
    <s v=""/>
    <s v=""/>
    <s v=""/>
    <s v=""/>
    <n v="734.2"/>
    <s v=""/>
    <s v=""/>
  </r>
  <r>
    <x v="6"/>
    <s v="Delgado Community College "/>
    <s v="Now includes LTC-Jefferson Campus and LTC-W.Jefferson Campus"/>
    <n v="158662"/>
    <x v="5"/>
    <m/>
    <n v="1020"/>
    <m/>
    <n v="22"/>
    <n v="0"/>
    <n v="998"/>
    <m/>
    <n v="0"/>
    <n v="998"/>
    <n v="0"/>
    <n v="0"/>
    <m/>
    <n v="14"/>
    <n v="0"/>
    <n v="0"/>
    <m/>
    <n v="5"/>
    <n v="0"/>
    <n v="0"/>
    <m/>
    <m/>
    <n v="0"/>
    <n v="0"/>
    <n v="0"/>
    <n v="19"/>
    <n v="0"/>
    <n v="0"/>
    <m/>
    <n v="4.8461538461538458"/>
    <n v="0"/>
    <n v="67.84615384615384"/>
    <m/>
    <n v="5.3"/>
    <n v="0"/>
    <n v="26.5"/>
    <m/>
    <m/>
    <n v="0"/>
    <n v="0"/>
    <n v="0"/>
    <n v="4.9655870445344128"/>
    <n v="0"/>
    <n v="94.34615384615384"/>
    <m/>
    <m/>
    <n v="0"/>
    <n v="0"/>
    <m/>
    <m/>
    <n v="0"/>
    <n v="0"/>
    <m/>
    <m/>
    <n v="0"/>
    <n v="0"/>
    <n v="0"/>
    <n v="0"/>
    <n v="0"/>
    <n v="0"/>
    <m/>
    <n v="288"/>
    <n v="0"/>
    <n v="0"/>
    <m/>
    <n v="107"/>
    <n v="0"/>
    <n v="0"/>
    <m/>
    <m/>
    <n v="0"/>
    <n v="0"/>
    <n v="0"/>
    <n v="395"/>
    <n v="0"/>
    <n v="0"/>
    <m/>
    <n v="6.2"/>
    <n v="0"/>
    <n v="1785.6000000000001"/>
    <m/>
    <n v="8.1"/>
    <n v="0"/>
    <n v="866.69999999999993"/>
    <m/>
    <m/>
    <n v="0"/>
    <n v="0"/>
    <n v="0"/>
    <n v="6.7146835443037975"/>
    <n v="0"/>
    <n v="2652.3"/>
    <m/>
    <m/>
    <n v="0"/>
    <n v="0"/>
    <m/>
    <m/>
    <n v="0"/>
    <n v="0"/>
    <m/>
    <m/>
    <n v="0"/>
    <n v="0"/>
    <n v="0"/>
    <n v="0"/>
    <n v="0"/>
    <n v="0"/>
    <n v="0"/>
    <n v="414"/>
    <n v="0"/>
    <n v="0"/>
    <n v="0"/>
    <n v="6.6344109996283915"/>
    <n v="0"/>
    <n v="2746.646153846154"/>
    <n v="0"/>
    <n v="0"/>
    <n v="0"/>
    <n v="0"/>
    <m/>
    <n v="297"/>
    <n v="0"/>
    <n v="0"/>
    <m/>
    <n v="270"/>
    <n v="0"/>
    <n v="0"/>
    <m/>
    <m/>
    <n v="0"/>
    <n v="0"/>
    <n v="0"/>
    <n v="567"/>
    <n v="0"/>
    <n v="0"/>
    <m/>
    <n v="4.9000000000000004"/>
    <n v="0"/>
    <n v="1455.3000000000002"/>
    <m/>
    <n v="5"/>
    <n v="0"/>
    <n v="1350"/>
    <m/>
    <m/>
    <n v="0"/>
    <n v="0"/>
    <n v="0"/>
    <n v="4.9476190476190478"/>
    <n v="0"/>
    <n v="2805.3"/>
    <m/>
    <m/>
    <n v="0"/>
    <n v="0"/>
    <m/>
    <m/>
    <n v="0"/>
    <n v="0"/>
    <m/>
    <m/>
    <n v="0"/>
    <n v="0"/>
    <n v="0"/>
    <n v="0"/>
    <n v="0"/>
    <n v="0"/>
    <m/>
    <n v="17"/>
    <n v="0"/>
    <n v="0"/>
    <m/>
    <m/>
    <n v="0"/>
    <n v="0"/>
    <m/>
    <m/>
    <n v="0"/>
    <n v="0"/>
    <n v="0"/>
    <n v="599"/>
    <n v="0"/>
    <n v="0"/>
    <s v=""/>
    <n v="3308.7461538461539"/>
    <s v=""/>
    <s v=""/>
    <n v="0"/>
    <n v="382"/>
    <n v="0"/>
    <n v="0"/>
    <n v="0"/>
    <n v="2243.1999999999998"/>
    <n v="0"/>
    <n v="0"/>
    <n v="0"/>
    <n v="981"/>
    <n v="0"/>
    <n v="0"/>
    <s v=""/>
    <n v="5551.9461538461537"/>
    <s v=""/>
    <s v=""/>
    <n v="0"/>
    <n v="0"/>
    <n v="0"/>
    <n v="0"/>
    <s v=""/>
    <s v=""/>
    <s v=""/>
    <s v=""/>
    <s v=""/>
    <n v="5551.9461538461546"/>
    <s v=""/>
    <s v=""/>
  </r>
  <r>
    <x v="6"/>
    <s v="Baton Rouge Community College"/>
    <s v="Reclassified: Met criteria for Two-Year 1 in 2008-09, 2009-10 and 2010-11."/>
    <n v="437103"/>
    <x v="5"/>
    <m/>
    <n v="340"/>
    <m/>
    <n v="22"/>
    <n v="0"/>
    <n v="318"/>
    <m/>
    <n v="0"/>
    <n v="318"/>
    <n v="0"/>
    <n v="0"/>
    <m/>
    <n v="4"/>
    <n v="0"/>
    <n v="0"/>
    <m/>
    <m/>
    <n v="0"/>
    <n v="0"/>
    <m/>
    <m/>
    <n v="0"/>
    <n v="0"/>
    <n v="0"/>
    <n v="4"/>
    <n v="0"/>
    <n v="0"/>
    <m/>
    <n v="2.8600000000000003"/>
    <n v="0"/>
    <n v="11.440000000000001"/>
    <m/>
    <m/>
    <n v="0"/>
    <n v="0"/>
    <m/>
    <m/>
    <n v="0"/>
    <n v="0"/>
    <n v="0"/>
    <n v="2.8600000000000003"/>
    <n v="0"/>
    <n v="11.440000000000001"/>
    <m/>
    <m/>
    <n v="0"/>
    <n v="0"/>
    <m/>
    <m/>
    <n v="0"/>
    <n v="0"/>
    <m/>
    <m/>
    <n v="0"/>
    <n v="0"/>
    <n v="0"/>
    <n v="0"/>
    <n v="0"/>
    <n v="0"/>
    <m/>
    <n v="94"/>
    <n v="0"/>
    <n v="0"/>
    <m/>
    <n v="31"/>
    <n v="0"/>
    <n v="0"/>
    <m/>
    <m/>
    <n v="0"/>
    <n v="0"/>
    <n v="0"/>
    <n v="125"/>
    <n v="0"/>
    <n v="0"/>
    <m/>
    <n v="3.9"/>
    <n v="0"/>
    <n v="366.59999999999997"/>
    <m/>
    <n v="5.0999999999999996"/>
    <n v="0"/>
    <n v="158.1"/>
    <m/>
    <m/>
    <n v="0"/>
    <n v="0"/>
    <n v="0"/>
    <n v="4.1975999999999996"/>
    <n v="0"/>
    <n v="524.69999999999993"/>
    <m/>
    <m/>
    <n v="0"/>
    <n v="0"/>
    <m/>
    <m/>
    <n v="0"/>
    <n v="0"/>
    <m/>
    <m/>
    <n v="0"/>
    <n v="0"/>
    <n v="0"/>
    <n v="0"/>
    <n v="0"/>
    <n v="0"/>
    <n v="0"/>
    <n v="129"/>
    <n v="0"/>
    <n v="0"/>
    <n v="0"/>
    <n v="4.1561240310077521"/>
    <n v="0"/>
    <n v="536.14"/>
    <n v="0"/>
    <n v="0"/>
    <n v="0"/>
    <n v="0"/>
    <m/>
    <n v="120"/>
    <n v="0"/>
    <n v="0"/>
    <m/>
    <n v="58"/>
    <n v="0"/>
    <n v="0"/>
    <m/>
    <m/>
    <n v="0"/>
    <n v="0"/>
    <n v="0"/>
    <n v="178"/>
    <n v="0"/>
    <n v="0"/>
    <m/>
    <n v="3.1"/>
    <n v="0"/>
    <n v="372"/>
    <m/>
    <n v="3.6"/>
    <n v="0"/>
    <n v="208.8"/>
    <m/>
    <m/>
    <n v="0"/>
    <n v="0"/>
    <n v="0"/>
    <n v="3.2629213483146065"/>
    <n v="0"/>
    <n v="580.79999999999995"/>
    <m/>
    <m/>
    <n v="0"/>
    <n v="0"/>
    <m/>
    <m/>
    <n v="0"/>
    <n v="0"/>
    <m/>
    <m/>
    <n v="0"/>
    <n v="0"/>
    <n v="0"/>
    <n v="0"/>
    <n v="0"/>
    <n v="0"/>
    <m/>
    <n v="11"/>
    <n v="0"/>
    <n v="0"/>
    <m/>
    <m/>
    <n v="0"/>
    <n v="0"/>
    <m/>
    <m/>
    <n v="0"/>
    <n v="0"/>
    <n v="0"/>
    <n v="218"/>
    <n v="0"/>
    <n v="0"/>
    <s v=""/>
    <n v="750.04"/>
    <s v=""/>
    <s v=""/>
    <n v="0"/>
    <n v="89"/>
    <n v="0"/>
    <n v="0"/>
    <n v="0"/>
    <n v="366.9"/>
    <n v="0"/>
    <n v="0"/>
    <n v="0"/>
    <n v="307"/>
    <n v="0"/>
    <n v="0"/>
    <s v=""/>
    <n v="1116.94"/>
    <s v=""/>
    <s v=""/>
    <n v="0"/>
    <n v="0"/>
    <n v="0"/>
    <n v="0"/>
    <s v=""/>
    <s v=""/>
    <s v=""/>
    <s v=""/>
    <s v=""/>
    <n v="1116.94"/>
    <s v=""/>
    <s v=""/>
  </r>
  <r>
    <x v="6"/>
    <s v="Bossier Parish Community College"/>
    <s v="Met the criteria for Two-Year 1 in 2010-11."/>
    <n v="158431"/>
    <x v="6"/>
    <m/>
    <n v="482"/>
    <m/>
    <n v="1"/>
    <n v="0"/>
    <n v="481"/>
    <m/>
    <n v="0"/>
    <n v="481"/>
    <n v="0"/>
    <n v="0"/>
    <m/>
    <n v="9"/>
    <n v="0"/>
    <n v="0"/>
    <m/>
    <n v="1"/>
    <n v="0"/>
    <n v="0"/>
    <m/>
    <m/>
    <n v="0"/>
    <n v="0"/>
    <n v="0"/>
    <n v="10"/>
    <n v="0"/>
    <n v="0"/>
    <m/>
    <n v="2.8066666666666666"/>
    <n v="0"/>
    <n v="25.259999999999998"/>
    <m/>
    <n v="3.74"/>
    <n v="0"/>
    <n v="3.74"/>
    <m/>
    <m/>
    <n v="0"/>
    <n v="0"/>
    <n v="0"/>
    <n v="2.9"/>
    <n v="0"/>
    <n v="29"/>
    <m/>
    <m/>
    <n v="0"/>
    <n v="0"/>
    <m/>
    <m/>
    <n v="0"/>
    <n v="0"/>
    <m/>
    <m/>
    <n v="0"/>
    <n v="0"/>
    <n v="0"/>
    <n v="0"/>
    <n v="0"/>
    <n v="0"/>
    <m/>
    <n v="163"/>
    <n v="0"/>
    <n v="0"/>
    <m/>
    <n v="44"/>
    <n v="0"/>
    <n v="0"/>
    <m/>
    <m/>
    <n v="0"/>
    <n v="0"/>
    <n v="0"/>
    <n v="207"/>
    <n v="0"/>
    <n v="0"/>
    <m/>
    <n v="3.6"/>
    <n v="0"/>
    <n v="586.80000000000007"/>
    <m/>
    <n v="5.5"/>
    <n v="0"/>
    <n v="242"/>
    <m/>
    <m/>
    <n v="0"/>
    <n v="0"/>
    <n v="0"/>
    <n v="4.0038647342995173"/>
    <n v="0"/>
    <n v="828.80000000000007"/>
    <m/>
    <m/>
    <n v="0"/>
    <n v="0"/>
    <m/>
    <m/>
    <n v="0"/>
    <n v="0"/>
    <m/>
    <m/>
    <n v="0"/>
    <n v="0"/>
    <n v="0"/>
    <n v="0"/>
    <n v="0"/>
    <n v="0"/>
    <n v="0"/>
    <n v="217"/>
    <n v="0"/>
    <n v="0"/>
    <n v="0"/>
    <n v="3.9529953917050693"/>
    <n v="0"/>
    <n v="857.80000000000007"/>
    <n v="0"/>
    <n v="0"/>
    <n v="0"/>
    <n v="0"/>
    <m/>
    <n v="141"/>
    <n v="0"/>
    <n v="0"/>
    <m/>
    <n v="92"/>
    <n v="0"/>
    <n v="0"/>
    <m/>
    <m/>
    <n v="0"/>
    <n v="0"/>
    <n v="0"/>
    <n v="233"/>
    <n v="0"/>
    <n v="0"/>
    <m/>
    <n v="3"/>
    <n v="0"/>
    <n v="423"/>
    <m/>
    <n v="4.5999999999999996"/>
    <n v="0"/>
    <n v="423.2"/>
    <m/>
    <m/>
    <n v="0"/>
    <n v="0"/>
    <n v="0"/>
    <n v="3.6317596566523607"/>
    <n v="0"/>
    <n v="846.2"/>
    <m/>
    <m/>
    <n v="0"/>
    <n v="0"/>
    <m/>
    <m/>
    <n v="0"/>
    <n v="0"/>
    <m/>
    <m/>
    <n v="0"/>
    <n v="0"/>
    <n v="0"/>
    <n v="0"/>
    <n v="0"/>
    <n v="0"/>
    <m/>
    <n v="31"/>
    <n v="0"/>
    <n v="0"/>
    <m/>
    <m/>
    <n v="0"/>
    <n v="0"/>
    <m/>
    <m/>
    <n v="0"/>
    <n v="0"/>
    <n v="0"/>
    <n v="313"/>
    <n v="0"/>
    <n v="0"/>
    <s v=""/>
    <n v="1035.06"/>
    <s v=""/>
    <s v=""/>
    <n v="0"/>
    <n v="137"/>
    <n v="0"/>
    <n v="0"/>
    <n v="0"/>
    <n v="668.94"/>
    <n v="0"/>
    <n v="0"/>
    <n v="0"/>
    <n v="450"/>
    <n v="0"/>
    <n v="0"/>
    <s v=""/>
    <n v="1704"/>
    <s v=""/>
    <s v=""/>
    <n v="0"/>
    <n v="0"/>
    <n v="0"/>
    <n v="0"/>
    <s v=""/>
    <s v=""/>
    <s v=""/>
    <s v=""/>
    <s v=""/>
    <n v="1704"/>
    <s v=""/>
    <s v=""/>
  </r>
  <r>
    <x v="6"/>
    <s v="Louisiana State University at Eunice"/>
    <m/>
    <n v="159407"/>
    <x v="6"/>
    <m/>
    <n v="263"/>
    <m/>
    <n v="3"/>
    <n v="0"/>
    <n v="260"/>
    <m/>
    <n v="0"/>
    <n v="260"/>
    <n v="0"/>
    <n v="0"/>
    <m/>
    <n v="6"/>
    <n v="0"/>
    <n v="0"/>
    <m/>
    <m/>
    <n v="0"/>
    <n v="0"/>
    <m/>
    <m/>
    <n v="0"/>
    <n v="0"/>
    <n v="0"/>
    <n v="6"/>
    <n v="0"/>
    <n v="0"/>
    <m/>
    <n v="2.1033333333333335"/>
    <n v="0"/>
    <n v="12.620000000000001"/>
    <m/>
    <m/>
    <n v="0"/>
    <n v="0"/>
    <m/>
    <m/>
    <n v="0"/>
    <n v="0"/>
    <n v="0"/>
    <n v="2.1033333333333335"/>
    <n v="0"/>
    <n v="12.620000000000001"/>
    <m/>
    <m/>
    <n v="0"/>
    <n v="0"/>
    <m/>
    <m/>
    <n v="0"/>
    <n v="0"/>
    <m/>
    <m/>
    <n v="0"/>
    <n v="0"/>
    <n v="0"/>
    <n v="0"/>
    <n v="0"/>
    <n v="0"/>
    <m/>
    <n v="108"/>
    <n v="0"/>
    <n v="0"/>
    <m/>
    <n v="32"/>
    <n v="0"/>
    <n v="0"/>
    <m/>
    <m/>
    <n v="0"/>
    <n v="0"/>
    <n v="0"/>
    <n v="140"/>
    <n v="0"/>
    <n v="0"/>
    <m/>
    <n v="4.4000000000000004"/>
    <n v="0"/>
    <n v="475.20000000000005"/>
    <m/>
    <n v="6.5"/>
    <n v="0"/>
    <n v="208"/>
    <m/>
    <m/>
    <n v="0"/>
    <n v="0"/>
    <n v="0"/>
    <n v="4.88"/>
    <n v="0"/>
    <n v="683.19999999999993"/>
    <m/>
    <m/>
    <n v="0"/>
    <n v="0"/>
    <m/>
    <m/>
    <n v="0"/>
    <n v="0"/>
    <m/>
    <m/>
    <n v="0"/>
    <n v="0"/>
    <n v="0"/>
    <n v="0"/>
    <n v="0"/>
    <n v="0"/>
    <n v="0"/>
    <n v="146"/>
    <n v="0"/>
    <n v="0"/>
    <n v="0"/>
    <n v="4.765890410958904"/>
    <n v="0"/>
    <n v="695.81999999999994"/>
    <n v="0"/>
    <n v="0"/>
    <n v="0"/>
    <n v="0"/>
    <m/>
    <n v="45"/>
    <n v="0"/>
    <n v="0"/>
    <m/>
    <n v="61"/>
    <n v="0"/>
    <n v="0"/>
    <m/>
    <m/>
    <n v="0"/>
    <n v="0"/>
    <n v="0"/>
    <n v="106"/>
    <n v="0"/>
    <n v="0"/>
    <m/>
    <n v="3.7"/>
    <n v="0"/>
    <n v="166.5"/>
    <m/>
    <n v="4.5999999999999996"/>
    <n v="0"/>
    <n v="280.59999999999997"/>
    <m/>
    <m/>
    <n v="0"/>
    <n v="0"/>
    <n v="0"/>
    <n v="4.2179245283018867"/>
    <n v="0"/>
    <n v="447.09999999999997"/>
    <m/>
    <m/>
    <n v="0"/>
    <n v="0"/>
    <m/>
    <m/>
    <n v="0"/>
    <n v="0"/>
    <m/>
    <m/>
    <n v="0"/>
    <n v="0"/>
    <n v="0"/>
    <n v="0"/>
    <n v="0"/>
    <n v="0"/>
    <m/>
    <n v="8"/>
    <n v="0"/>
    <n v="0"/>
    <m/>
    <m/>
    <n v="0"/>
    <n v="0"/>
    <m/>
    <m/>
    <n v="0"/>
    <n v="0"/>
    <n v="0"/>
    <n v="159"/>
    <n v="0"/>
    <n v="0"/>
    <s v=""/>
    <n v="654.32000000000005"/>
    <s v=""/>
    <s v=""/>
    <n v="0"/>
    <n v="93"/>
    <n v="0"/>
    <n v="0"/>
    <n v="0"/>
    <n v="488.59999999999997"/>
    <n v="0"/>
    <n v="0"/>
    <n v="0"/>
    <n v="252"/>
    <n v="0"/>
    <n v="0"/>
    <s v=""/>
    <n v="1142.92"/>
    <s v=""/>
    <s v=""/>
    <n v="0"/>
    <n v="0"/>
    <n v="0"/>
    <n v="0"/>
    <s v=""/>
    <s v=""/>
    <s v=""/>
    <s v=""/>
    <s v=""/>
    <n v="1142.9199999999998"/>
    <s v=""/>
    <s v=""/>
  </r>
  <r>
    <x v="6"/>
    <s v="Louisiana Delta Community College"/>
    <s v="Now includes LTC Tallulah Campus"/>
    <n v="440624"/>
    <x v="7"/>
    <m/>
    <n v="99"/>
    <m/>
    <n v="0"/>
    <n v="0"/>
    <n v="99"/>
    <m/>
    <n v="0"/>
    <n v="99"/>
    <n v="0"/>
    <n v="0"/>
    <m/>
    <n v="2"/>
    <n v="0"/>
    <n v="0"/>
    <m/>
    <n v="1"/>
    <n v="0"/>
    <n v="0"/>
    <m/>
    <m/>
    <n v="0"/>
    <n v="0"/>
    <n v="0"/>
    <n v="3"/>
    <n v="0"/>
    <n v="0"/>
    <m/>
    <n v="2.33"/>
    <n v="0"/>
    <n v="4.66"/>
    <m/>
    <n v="1.7"/>
    <n v="0"/>
    <n v="1.7"/>
    <m/>
    <m/>
    <n v="0"/>
    <n v="0"/>
    <n v="0"/>
    <n v="2.12"/>
    <n v="0"/>
    <n v="6.36"/>
    <m/>
    <m/>
    <n v="0"/>
    <n v="0"/>
    <m/>
    <m/>
    <n v="0"/>
    <n v="0"/>
    <m/>
    <m/>
    <n v="0"/>
    <n v="0"/>
    <n v="0"/>
    <n v="0"/>
    <n v="0"/>
    <n v="0"/>
    <m/>
    <n v="33"/>
    <n v="0"/>
    <n v="0"/>
    <m/>
    <n v="16"/>
    <n v="0"/>
    <n v="0"/>
    <m/>
    <m/>
    <n v="0"/>
    <n v="0"/>
    <n v="0"/>
    <n v="49"/>
    <n v="0"/>
    <n v="0"/>
    <m/>
    <n v="2.9"/>
    <n v="0"/>
    <n v="95.7"/>
    <m/>
    <n v="3.9"/>
    <n v="0"/>
    <n v="62.4"/>
    <m/>
    <m/>
    <n v="0"/>
    <n v="0"/>
    <n v="0"/>
    <n v="3.2265306122448978"/>
    <n v="0"/>
    <n v="158.1"/>
    <m/>
    <m/>
    <n v="0"/>
    <n v="0"/>
    <m/>
    <m/>
    <n v="0"/>
    <n v="0"/>
    <m/>
    <m/>
    <n v="0"/>
    <n v="0"/>
    <n v="0"/>
    <n v="0"/>
    <n v="0"/>
    <n v="0"/>
    <n v="0"/>
    <n v="52"/>
    <n v="0"/>
    <n v="0"/>
    <n v="0"/>
    <n v="3.1626923076923079"/>
    <n v="0"/>
    <n v="164.46"/>
    <n v="0"/>
    <n v="0"/>
    <n v="0"/>
    <n v="0"/>
    <m/>
    <n v="30"/>
    <n v="0"/>
    <n v="0"/>
    <m/>
    <n v="16"/>
    <n v="0"/>
    <n v="0"/>
    <m/>
    <m/>
    <n v="0"/>
    <n v="0"/>
    <n v="0"/>
    <n v="46"/>
    <n v="0"/>
    <n v="0"/>
    <m/>
    <n v="2.2000000000000002"/>
    <n v="0"/>
    <n v="66"/>
    <m/>
    <n v="3.5"/>
    <n v="0"/>
    <n v="56"/>
    <m/>
    <m/>
    <n v="0"/>
    <n v="0"/>
    <n v="0"/>
    <n v="2.652173913043478"/>
    <n v="0"/>
    <n v="121.99999999999999"/>
    <m/>
    <m/>
    <n v="0"/>
    <n v="0"/>
    <m/>
    <m/>
    <n v="0"/>
    <n v="0"/>
    <m/>
    <m/>
    <n v="0"/>
    <n v="0"/>
    <n v="0"/>
    <n v="0"/>
    <n v="0"/>
    <n v="0"/>
    <m/>
    <n v="1"/>
    <n v="0"/>
    <n v="0"/>
    <m/>
    <m/>
    <n v="0"/>
    <n v="0"/>
    <m/>
    <m/>
    <n v="0"/>
    <n v="0"/>
    <n v="0"/>
    <n v="65"/>
    <n v="0"/>
    <n v="0"/>
    <s v=""/>
    <n v="166.36"/>
    <s v=""/>
    <s v=""/>
    <n v="0"/>
    <n v="33"/>
    <n v="0"/>
    <n v="0"/>
    <n v="0"/>
    <n v="120.1"/>
    <n v="0"/>
    <n v="0"/>
    <n v="0"/>
    <n v="98"/>
    <n v="0"/>
    <n v="0"/>
    <s v=""/>
    <n v="286.46000000000004"/>
    <s v=""/>
    <s v=""/>
    <n v="0"/>
    <n v="0"/>
    <n v="0"/>
    <n v="0"/>
    <s v=""/>
    <s v=""/>
    <s v=""/>
    <s v=""/>
    <s v=""/>
    <n v="286.45999999999998"/>
    <s v=""/>
    <s v=""/>
  </r>
  <r>
    <x v="6"/>
    <s v="Nunez Community College"/>
    <m/>
    <n v="158884"/>
    <x v="7"/>
    <m/>
    <n v="130"/>
    <m/>
    <n v="1"/>
    <n v="0"/>
    <n v="129"/>
    <m/>
    <n v="0"/>
    <n v="129"/>
    <n v="0"/>
    <n v="0"/>
    <m/>
    <n v="4"/>
    <n v="0"/>
    <n v="0"/>
    <m/>
    <n v="1"/>
    <n v="0"/>
    <n v="0"/>
    <m/>
    <m/>
    <n v="0"/>
    <n v="0"/>
    <n v="0"/>
    <n v="5"/>
    <n v="0"/>
    <n v="0"/>
    <m/>
    <n v="3.2050000000000001"/>
    <n v="0"/>
    <n v="12.82"/>
    <m/>
    <n v="2.33"/>
    <n v="0"/>
    <n v="2.33"/>
    <m/>
    <m/>
    <n v="0"/>
    <n v="0"/>
    <n v="0"/>
    <n v="3.0300000000000002"/>
    <n v="0"/>
    <n v="15.150000000000002"/>
    <m/>
    <m/>
    <n v="0"/>
    <n v="0"/>
    <m/>
    <m/>
    <n v="0"/>
    <n v="0"/>
    <m/>
    <m/>
    <n v="0"/>
    <n v="0"/>
    <n v="0"/>
    <n v="0"/>
    <n v="0"/>
    <n v="0"/>
    <m/>
    <n v="33"/>
    <n v="0"/>
    <n v="0"/>
    <m/>
    <n v="6"/>
    <n v="0"/>
    <n v="0"/>
    <m/>
    <m/>
    <n v="0"/>
    <n v="0"/>
    <n v="0"/>
    <n v="39"/>
    <n v="0"/>
    <n v="0"/>
    <m/>
    <n v="6.1"/>
    <n v="0"/>
    <n v="201.29999999999998"/>
    <m/>
    <n v="6.1"/>
    <n v="0"/>
    <n v="36.599999999999994"/>
    <m/>
    <m/>
    <n v="0"/>
    <n v="0"/>
    <n v="0"/>
    <n v="6.1"/>
    <n v="0"/>
    <n v="237.89999999999998"/>
    <m/>
    <m/>
    <n v="0"/>
    <n v="0"/>
    <m/>
    <m/>
    <n v="0"/>
    <n v="0"/>
    <m/>
    <m/>
    <n v="0"/>
    <n v="0"/>
    <n v="0"/>
    <n v="0"/>
    <n v="0"/>
    <n v="0"/>
    <n v="0"/>
    <n v="44"/>
    <n v="0"/>
    <n v="0"/>
    <n v="0"/>
    <n v="5.7511363636363635"/>
    <n v="0"/>
    <n v="253.04999999999998"/>
    <n v="0"/>
    <n v="0"/>
    <n v="0"/>
    <n v="0"/>
    <m/>
    <n v="54"/>
    <n v="0"/>
    <n v="0"/>
    <m/>
    <n v="27"/>
    <n v="0"/>
    <n v="0"/>
    <m/>
    <m/>
    <n v="0"/>
    <n v="0"/>
    <n v="0"/>
    <n v="81"/>
    <n v="0"/>
    <n v="0"/>
    <m/>
    <n v="3"/>
    <n v="0"/>
    <n v="162"/>
    <m/>
    <n v="5.3"/>
    <n v="0"/>
    <n v="143.1"/>
    <m/>
    <m/>
    <n v="0"/>
    <n v="0"/>
    <n v="0"/>
    <n v="3.7666666666666671"/>
    <n v="0"/>
    <n v="305.10000000000002"/>
    <m/>
    <m/>
    <n v="0"/>
    <n v="0"/>
    <m/>
    <m/>
    <n v="0"/>
    <n v="0"/>
    <m/>
    <m/>
    <n v="0"/>
    <n v="0"/>
    <n v="0"/>
    <n v="0"/>
    <n v="0"/>
    <n v="0"/>
    <m/>
    <n v="4"/>
    <n v="0"/>
    <n v="0"/>
    <m/>
    <m/>
    <n v="0"/>
    <n v="0"/>
    <m/>
    <m/>
    <n v="0"/>
    <n v="0"/>
    <n v="0"/>
    <n v="91"/>
    <n v="0"/>
    <n v="0"/>
    <s v=""/>
    <n v="376.12"/>
    <s v=""/>
    <s v=""/>
    <n v="0"/>
    <n v="34"/>
    <n v="0"/>
    <n v="0"/>
    <n v="0"/>
    <n v="182.02999999999997"/>
    <n v="0"/>
    <n v="0"/>
    <n v="0"/>
    <n v="125"/>
    <n v="0"/>
    <n v="0"/>
    <s v=""/>
    <n v="558.15"/>
    <s v=""/>
    <s v=""/>
    <n v="0"/>
    <n v="0"/>
    <n v="0"/>
    <n v="0"/>
    <s v=""/>
    <s v=""/>
    <s v=""/>
    <s v=""/>
    <s v=""/>
    <n v="558.15"/>
    <s v=""/>
    <s v=""/>
  </r>
  <r>
    <x v="6"/>
    <s v="River Parishes Community College"/>
    <s v="Now includes LTC Ascension Campus"/>
    <n v="436304"/>
    <x v="7"/>
    <m/>
    <n v="78"/>
    <m/>
    <n v="3"/>
    <n v="0"/>
    <n v="75"/>
    <m/>
    <n v="0"/>
    <n v="75"/>
    <n v="0"/>
    <n v="0"/>
    <m/>
    <m/>
    <n v="0"/>
    <n v="0"/>
    <m/>
    <m/>
    <n v="0"/>
    <n v="0"/>
    <m/>
    <m/>
    <n v="0"/>
    <n v="0"/>
    <n v="0"/>
    <n v="0"/>
    <n v="0"/>
    <n v="0"/>
    <m/>
    <m/>
    <n v="0"/>
    <n v="0"/>
    <m/>
    <m/>
    <n v="0"/>
    <n v="0"/>
    <m/>
    <m/>
    <n v="0"/>
    <n v="0"/>
    <n v="0"/>
    <n v="0"/>
    <n v="0"/>
    <n v="0"/>
    <m/>
    <m/>
    <n v="0"/>
    <n v="0"/>
    <m/>
    <m/>
    <n v="0"/>
    <n v="0"/>
    <m/>
    <m/>
    <n v="0"/>
    <n v="0"/>
    <n v="0"/>
    <n v="0"/>
    <n v="0"/>
    <n v="0"/>
    <m/>
    <n v="12"/>
    <n v="0"/>
    <n v="0"/>
    <m/>
    <n v="22"/>
    <n v="0"/>
    <n v="0"/>
    <m/>
    <m/>
    <n v="0"/>
    <n v="0"/>
    <n v="0"/>
    <n v="34"/>
    <n v="0"/>
    <n v="0"/>
    <m/>
    <n v="4.2"/>
    <n v="0"/>
    <n v="50.400000000000006"/>
    <m/>
    <n v="4.4000000000000004"/>
    <n v="0"/>
    <n v="96.800000000000011"/>
    <m/>
    <m/>
    <n v="0"/>
    <n v="0"/>
    <n v="0"/>
    <n v="4.329411764705883"/>
    <n v="0"/>
    <n v="147.20000000000002"/>
    <m/>
    <m/>
    <n v="0"/>
    <n v="0"/>
    <m/>
    <m/>
    <n v="0"/>
    <n v="0"/>
    <m/>
    <m/>
    <n v="0"/>
    <n v="0"/>
    <n v="0"/>
    <n v="0"/>
    <n v="0"/>
    <n v="0"/>
    <n v="0"/>
    <n v="34"/>
    <n v="0"/>
    <n v="0"/>
    <n v="0"/>
    <n v="4.329411764705883"/>
    <n v="0"/>
    <n v="147.20000000000002"/>
    <n v="0"/>
    <n v="0"/>
    <n v="0"/>
    <n v="0"/>
    <m/>
    <n v="15"/>
    <n v="0"/>
    <n v="0"/>
    <m/>
    <n v="9"/>
    <n v="0"/>
    <n v="0"/>
    <m/>
    <m/>
    <n v="0"/>
    <n v="0"/>
    <n v="0"/>
    <n v="24"/>
    <n v="0"/>
    <n v="0"/>
    <m/>
    <n v="2.7"/>
    <n v="0"/>
    <n v="40.5"/>
    <m/>
    <n v="2.8"/>
    <n v="0"/>
    <n v="25.2"/>
    <m/>
    <m/>
    <n v="0"/>
    <n v="0"/>
    <n v="0"/>
    <n v="2.7375000000000003"/>
    <n v="0"/>
    <n v="65.7"/>
    <m/>
    <m/>
    <n v="0"/>
    <n v="0"/>
    <m/>
    <m/>
    <n v="0"/>
    <n v="0"/>
    <m/>
    <m/>
    <n v="0"/>
    <n v="0"/>
    <n v="0"/>
    <n v="0"/>
    <n v="0"/>
    <n v="0"/>
    <m/>
    <n v="17"/>
    <n v="0"/>
    <n v="0"/>
    <m/>
    <m/>
    <n v="0"/>
    <n v="0"/>
    <m/>
    <m/>
    <n v="0"/>
    <n v="0"/>
    <n v="0"/>
    <n v="27"/>
    <n v="0"/>
    <n v="0"/>
    <s v=""/>
    <n v="90.9"/>
    <s v=""/>
    <s v=""/>
    <n v="0"/>
    <n v="31"/>
    <n v="0"/>
    <n v="0"/>
    <n v="0"/>
    <n v="122.00000000000001"/>
    <n v="0"/>
    <n v="0"/>
    <n v="0"/>
    <n v="58"/>
    <n v="0"/>
    <n v="0"/>
    <s v=""/>
    <n v="212.90000000000003"/>
    <s v=""/>
    <s v=""/>
    <n v="0"/>
    <n v="0"/>
    <n v="0"/>
    <n v="0"/>
    <s v=""/>
    <s v=""/>
    <s v=""/>
    <s v=""/>
    <s v=""/>
    <n v="212.90000000000003"/>
    <s v=""/>
    <s v=""/>
  </r>
  <r>
    <x v="6"/>
    <s v="South Louisiana Community College"/>
    <s v="Reclassified: Met criteria for Two-Year 2 in 2008-09, 2009-10 and 2010-11."/>
    <n v="434061"/>
    <x v="6"/>
    <m/>
    <n v="170"/>
    <m/>
    <n v="3"/>
    <n v="0"/>
    <n v="167"/>
    <m/>
    <n v="0"/>
    <n v="167"/>
    <n v="0"/>
    <n v="0"/>
    <m/>
    <n v="3"/>
    <n v="0"/>
    <n v="0"/>
    <m/>
    <m/>
    <n v="0"/>
    <n v="0"/>
    <m/>
    <m/>
    <n v="0"/>
    <n v="0"/>
    <n v="0"/>
    <n v="3"/>
    <n v="0"/>
    <n v="0"/>
    <m/>
    <n v="1.74"/>
    <n v="0"/>
    <n v="5.22"/>
    <m/>
    <m/>
    <n v="0"/>
    <n v="0"/>
    <m/>
    <m/>
    <n v="0"/>
    <n v="0"/>
    <n v="0"/>
    <n v="1.74"/>
    <n v="0"/>
    <n v="5.22"/>
    <m/>
    <m/>
    <n v="0"/>
    <n v="0"/>
    <m/>
    <m/>
    <n v="0"/>
    <n v="0"/>
    <m/>
    <m/>
    <n v="0"/>
    <n v="0"/>
    <n v="0"/>
    <n v="0"/>
    <n v="0"/>
    <n v="0"/>
    <m/>
    <n v="38"/>
    <n v="0"/>
    <n v="0"/>
    <m/>
    <n v="25"/>
    <n v="0"/>
    <n v="0"/>
    <m/>
    <m/>
    <n v="0"/>
    <n v="0"/>
    <n v="0"/>
    <n v="63"/>
    <n v="0"/>
    <n v="0"/>
    <m/>
    <n v="3.4"/>
    <n v="0"/>
    <n v="129.19999999999999"/>
    <m/>
    <n v="4.8"/>
    <n v="0"/>
    <n v="120"/>
    <m/>
    <m/>
    <n v="0"/>
    <n v="0"/>
    <n v="0"/>
    <n v="3.9555555555555553"/>
    <n v="0"/>
    <n v="249.2"/>
    <m/>
    <m/>
    <n v="0"/>
    <n v="0"/>
    <m/>
    <m/>
    <n v="0"/>
    <n v="0"/>
    <m/>
    <m/>
    <n v="0"/>
    <n v="0"/>
    <n v="0"/>
    <n v="0"/>
    <n v="0"/>
    <n v="0"/>
    <n v="0"/>
    <n v="66"/>
    <n v="0"/>
    <n v="0"/>
    <n v="0"/>
    <n v="3.8548484848484845"/>
    <n v="0"/>
    <n v="254.42"/>
    <n v="0"/>
    <n v="0"/>
    <n v="0"/>
    <n v="0"/>
    <m/>
    <n v="34"/>
    <n v="0"/>
    <n v="0"/>
    <m/>
    <n v="36"/>
    <n v="0"/>
    <n v="0"/>
    <m/>
    <m/>
    <n v="0"/>
    <n v="0"/>
    <n v="0"/>
    <n v="70"/>
    <n v="0"/>
    <n v="0"/>
    <m/>
    <n v="2.7"/>
    <n v="0"/>
    <n v="91.800000000000011"/>
    <m/>
    <n v="4.4000000000000004"/>
    <n v="0"/>
    <n v="158.4"/>
    <m/>
    <m/>
    <n v="0"/>
    <n v="0"/>
    <n v="0"/>
    <n v="3.5742857142857147"/>
    <n v="0"/>
    <n v="250.20000000000005"/>
    <m/>
    <m/>
    <n v="0"/>
    <n v="0"/>
    <m/>
    <m/>
    <n v="0"/>
    <n v="0"/>
    <m/>
    <m/>
    <n v="0"/>
    <n v="0"/>
    <n v="0"/>
    <n v="0"/>
    <n v="0"/>
    <n v="0"/>
    <m/>
    <n v="31"/>
    <n v="0"/>
    <n v="0"/>
    <m/>
    <m/>
    <n v="0"/>
    <n v="0"/>
    <m/>
    <m/>
    <n v="0"/>
    <n v="0"/>
    <n v="0"/>
    <n v="75"/>
    <n v="0"/>
    <n v="0"/>
    <s v=""/>
    <n v="226.22"/>
    <s v=""/>
    <s v=""/>
    <n v="0"/>
    <n v="61"/>
    <n v="0"/>
    <n v="0"/>
    <n v="0"/>
    <n v="278.39999999999998"/>
    <n v="0"/>
    <n v="0"/>
    <n v="0"/>
    <n v="136"/>
    <n v="0"/>
    <n v="0"/>
    <s v=""/>
    <n v="504.62"/>
    <s v=""/>
    <s v=""/>
    <n v="0"/>
    <n v="0"/>
    <n v="0"/>
    <n v="0"/>
    <s v=""/>
    <s v=""/>
    <s v=""/>
    <s v=""/>
    <s v=""/>
    <n v="504.62"/>
    <s v=""/>
    <s v=""/>
  </r>
  <r>
    <x v="6"/>
    <s v="Southern University in Shreveport"/>
    <s v="Met criteria for Two-Year 2 in 2009-10 and 2010-11."/>
    <n v="160649"/>
    <x v="7"/>
    <m/>
    <n v="215"/>
    <m/>
    <n v="20"/>
    <n v="0"/>
    <n v="195"/>
    <m/>
    <n v="0"/>
    <n v="195"/>
    <n v="0"/>
    <n v="0"/>
    <m/>
    <n v="1"/>
    <n v="0"/>
    <n v="0"/>
    <m/>
    <m/>
    <n v="0"/>
    <n v="0"/>
    <m/>
    <m/>
    <n v="0"/>
    <n v="0"/>
    <n v="0"/>
    <n v="1"/>
    <n v="0"/>
    <n v="0"/>
    <m/>
    <n v="2.74"/>
    <n v="0"/>
    <n v="2.74"/>
    <m/>
    <m/>
    <n v="0"/>
    <n v="0"/>
    <m/>
    <m/>
    <n v="0"/>
    <n v="0"/>
    <n v="0"/>
    <n v="2.74"/>
    <n v="0"/>
    <n v="2.74"/>
    <m/>
    <m/>
    <n v="0"/>
    <n v="0"/>
    <m/>
    <m/>
    <n v="0"/>
    <n v="0"/>
    <m/>
    <m/>
    <n v="0"/>
    <n v="0"/>
    <n v="0"/>
    <n v="0"/>
    <n v="0"/>
    <n v="0"/>
    <m/>
    <n v="66"/>
    <n v="0"/>
    <n v="0"/>
    <m/>
    <n v="10"/>
    <n v="0"/>
    <n v="0"/>
    <m/>
    <m/>
    <n v="0"/>
    <n v="0"/>
    <n v="0"/>
    <n v="76"/>
    <n v="0"/>
    <n v="0"/>
    <m/>
    <n v="5.7"/>
    <n v="0"/>
    <n v="376.2"/>
    <m/>
    <n v="5.3"/>
    <n v="0"/>
    <n v="53"/>
    <m/>
    <m/>
    <n v="0"/>
    <n v="0"/>
    <n v="0"/>
    <n v="5.6473684210526311"/>
    <n v="0"/>
    <n v="429.2"/>
    <m/>
    <m/>
    <n v="0"/>
    <n v="0"/>
    <m/>
    <m/>
    <n v="0"/>
    <n v="0"/>
    <m/>
    <m/>
    <n v="0"/>
    <n v="0"/>
    <n v="0"/>
    <n v="0"/>
    <n v="0"/>
    <n v="0"/>
    <n v="0"/>
    <n v="77"/>
    <n v="0"/>
    <n v="0"/>
    <n v="0"/>
    <n v="5.6096103896103893"/>
    <n v="0"/>
    <n v="431.94"/>
    <n v="0"/>
    <n v="0"/>
    <n v="0"/>
    <n v="0"/>
    <m/>
    <n v="87"/>
    <n v="0"/>
    <n v="0"/>
    <m/>
    <n v="31"/>
    <n v="0"/>
    <n v="0"/>
    <m/>
    <m/>
    <n v="0"/>
    <n v="0"/>
    <n v="0"/>
    <n v="118"/>
    <n v="0"/>
    <n v="0"/>
    <m/>
    <n v="3.4"/>
    <n v="0"/>
    <n v="295.8"/>
    <m/>
    <n v="4.7"/>
    <n v="0"/>
    <n v="145.70000000000002"/>
    <m/>
    <m/>
    <n v="0"/>
    <n v="0"/>
    <n v="0"/>
    <n v="3.7415254237288136"/>
    <n v="0"/>
    <n v="441.5"/>
    <m/>
    <m/>
    <n v="0"/>
    <n v="0"/>
    <m/>
    <m/>
    <n v="0"/>
    <n v="0"/>
    <m/>
    <m/>
    <n v="0"/>
    <n v="0"/>
    <n v="0"/>
    <n v="0"/>
    <n v="0"/>
    <n v="0"/>
    <m/>
    <n v="0"/>
    <n v="0"/>
    <n v="0"/>
    <m/>
    <m/>
    <n v="0"/>
    <n v="0"/>
    <m/>
    <m/>
    <n v="0"/>
    <n v="0"/>
    <n v="0"/>
    <n v="154"/>
    <n v="0"/>
    <n v="0"/>
    <s v=""/>
    <n v="674.74"/>
    <s v=""/>
    <s v=""/>
    <n v="0"/>
    <n v="41"/>
    <n v="0"/>
    <n v="0"/>
    <n v="0"/>
    <n v="198.70000000000002"/>
    <n v="0"/>
    <n v="0"/>
    <n v="0"/>
    <n v="195"/>
    <n v="0"/>
    <n v="0"/>
    <s v=""/>
    <n v="873.44"/>
    <s v=""/>
    <s v=""/>
    <n v="0"/>
    <n v="0"/>
    <n v="0"/>
    <n v="0"/>
    <s v=""/>
    <s v=""/>
    <s v=""/>
    <s v=""/>
    <s v=""/>
    <n v="873.44"/>
    <s v=""/>
    <s v=""/>
  </r>
  <r>
    <x v="7"/>
    <s v="University of Maryland College Park"/>
    <m/>
    <n v="163286"/>
    <x v="0"/>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University of Maryland, Baltimore County"/>
    <m/>
    <n v="163268"/>
    <x v="8"/>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Morgan State University"/>
    <s v="Met the criteria for  Four-Year 2 in 2009-10 and 2010-11."/>
    <n v="163453"/>
    <x v="1"/>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Towson University "/>
    <m/>
    <n v="164076"/>
    <x v="1"/>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Bowie State University "/>
    <m/>
    <n v="162007"/>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oppin State University"/>
    <s v="Met the criteria for Four-Year 5 in 2010-11."/>
    <n v="162283"/>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Frostburg State University "/>
    <m/>
    <n v="162584"/>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Salisbury University "/>
    <m/>
    <n v="163851"/>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University of Baltimore"/>
    <m/>
    <n v="161873"/>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University of Maryland Eastern Shore "/>
    <m/>
    <n v="163338"/>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Saint Mary's College of Maryland"/>
    <s v="Met the criteria for Four-Year 5 in 2010-11."/>
    <n v="163912"/>
    <x v="4"/>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Anne Arundel Community College "/>
    <m/>
    <n v="161767"/>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ommunity College of Baltimore County (all campuses)"/>
    <m/>
    <n v="434672"/>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Montgomery College (all campuses)"/>
    <m/>
    <n v="163426"/>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Prince George's Community College "/>
    <m/>
    <n v="163657"/>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Allegany College of Maryland"/>
    <m/>
    <n v="161688"/>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Baltimore City Community College"/>
    <m/>
    <n v="161864"/>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ollege of Southern Maryland"/>
    <s v="Met the criteria for Two-Year 1 in 2009-10 and 2010-11."/>
    <n v="162122"/>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Frederick Community College "/>
    <m/>
    <n v="162557"/>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Hagerstown Community College "/>
    <m/>
    <n v="162690"/>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Harford Community College "/>
    <m/>
    <n v="162706"/>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Howard Community College "/>
    <s v="Met the criteria for Two-Year 1 in 2009-10 and 2010-11."/>
    <n v="162779"/>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arroll Community College"/>
    <s v="Reclassified: Met the criteria for Two-Year 2 in 2008-09, 2009-10 and 2010-11."/>
    <n v="405872"/>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ecil Community College "/>
    <m/>
    <n v="162104"/>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Chesapeake College "/>
    <m/>
    <n v="162168"/>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Garrett College "/>
    <m/>
    <n v="162609"/>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7"/>
    <s v="Wor-Wic Community College "/>
    <s v="Reclassified: Met the criteria for Two-Year 2 in 2008-09, 2009-10 and 2010-11."/>
    <n v="164313"/>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8"/>
    <s v="Mississippi State University"/>
    <m/>
    <n v="176080"/>
    <x v="0"/>
    <n v="2656"/>
    <n v="2732"/>
    <n v="64"/>
    <n v="50"/>
    <n v="2592"/>
    <n v="2682"/>
    <n v="120"/>
    <n v="2592"/>
    <n v="2682"/>
    <n v="0"/>
    <n v="0"/>
    <n v="170"/>
    <n v="242"/>
    <n v="0"/>
    <n v="0"/>
    <n v="57"/>
    <n v="2"/>
    <n v="0"/>
    <n v="0"/>
    <m/>
    <m/>
    <n v="0"/>
    <n v="0"/>
    <n v="227"/>
    <n v="244"/>
    <n v="0"/>
    <n v="0"/>
    <n v="4.6399999999999997"/>
    <n v="5"/>
    <n v="788.8"/>
    <n v="1210"/>
    <n v="4.74"/>
    <n v="5.5"/>
    <n v="270.18"/>
    <n v="11"/>
    <m/>
    <m/>
    <n v="0"/>
    <n v="0"/>
    <n v="4.6651101321585902"/>
    <n v="5.0040983606557381"/>
    <n v="1058.98"/>
    <n v="1221"/>
    <m/>
    <m/>
    <n v="0"/>
    <n v="0"/>
    <m/>
    <m/>
    <n v="0"/>
    <n v="0"/>
    <m/>
    <m/>
    <n v="0"/>
    <n v="0"/>
    <n v="0"/>
    <n v="0"/>
    <n v="0"/>
    <n v="0"/>
    <n v="630"/>
    <n v="946"/>
    <n v="0"/>
    <n v="0"/>
    <n v="341"/>
    <n v="54"/>
    <n v="0"/>
    <n v="0"/>
    <m/>
    <m/>
    <n v="0"/>
    <n v="0"/>
    <n v="971"/>
    <n v="1000"/>
    <n v="0"/>
    <n v="0"/>
    <n v="5.16"/>
    <n v="5"/>
    <n v="3250.8"/>
    <n v="4730"/>
    <n v="5.36"/>
    <n v="5"/>
    <n v="1827.7600000000002"/>
    <n v="270"/>
    <m/>
    <m/>
    <n v="0"/>
    <n v="0"/>
    <n v="5.2302368692070038"/>
    <n v="5"/>
    <n v="5078.5600000000004"/>
    <n v="5000"/>
    <m/>
    <m/>
    <n v="0"/>
    <n v="0"/>
    <m/>
    <m/>
    <n v="0"/>
    <n v="0"/>
    <m/>
    <m/>
    <n v="0"/>
    <n v="0"/>
    <n v="0"/>
    <n v="0"/>
    <n v="0"/>
    <n v="0"/>
    <n v="1198"/>
    <n v="1244"/>
    <n v="0"/>
    <n v="0"/>
    <n v="5.1231552587646085"/>
    <n v="5.0008038585209"/>
    <n v="6137.5400000000009"/>
    <n v="6221"/>
    <n v="0"/>
    <n v="0"/>
    <n v="0"/>
    <n v="0"/>
    <n v="707"/>
    <n v="1228"/>
    <n v="0"/>
    <n v="0"/>
    <n v="621"/>
    <n v="157"/>
    <n v="0"/>
    <n v="0"/>
    <m/>
    <m/>
    <n v="0"/>
    <n v="0"/>
    <n v="1328"/>
    <n v="1385"/>
    <n v="0"/>
    <n v="0"/>
    <n v="3.34"/>
    <n v="4"/>
    <n v="2361.38"/>
    <n v="4912"/>
    <n v="4.01"/>
    <n v="4"/>
    <n v="2490.21"/>
    <n v="628"/>
    <m/>
    <m/>
    <n v="0"/>
    <n v="0"/>
    <n v="3.6533057228915662"/>
    <n v="4"/>
    <n v="4851.59"/>
    <n v="5540"/>
    <m/>
    <m/>
    <n v="0"/>
    <n v="0"/>
    <m/>
    <m/>
    <n v="0"/>
    <n v="0"/>
    <m/>
    <m/>
    <n v="0"/>
    <n v="0"/>
    <n v="0"/>
    <n v="0"/>
    <n v="0"/>
    <n v="0"/>
    <n v="66"/>
    <n v="53"/>
    <n v="0"/>
    <n v="0"/>
    <n v="5.16"/>
    <n v="6"/>
    <n v="340.56"/>
    <n v="318"/>
    <m/>
    <m/>
    <n v="0"/>
    <n v="0"/>
    <n v="1507"/>
    <n v="2416"/>
    <n v="0"/>
    <n v="0"/>
    <n v="6400.9800000000005"/>
    <n v="10852"/>
    <s v=""/>
    <s v=""/>
    <n v="1019"/>
    <n v="213"/>
    <n v="0"/>
    <n v="0"/>
    <n v="4588.1499999999996"/>
    <n v="909"/>
    <n v="0"/>
    <n v="0"/>
    <n v="2526"/>
    <n v="2629"/>
    <n v="0"/>
    <n v="0"/>
    <n v="10989.130000000001"/>
    <n v="11761"/>
    <s v=""/>
    <s v=""/>
    <n v="0"/>
    <n v="0"/>
    <n v="0"/>
    <n v="0"/>
    <s v=""/>
    <s v=""/>
    <s v=""/>
    <s v=""/>
    <n v="11329.69"/>
    <n v="12079"/>
    <s v=""/>
    <s v=""/>
  </r>
  <r>
    <x v="8"/>
    <s v="University of Southern Mississippi"/>
    <m/>
    <n v="176372"/>
    <x v="0"/>
    <n v="2375"/>
    <n v="2555"/>
    <n v="16"/>
    <n v="14"/>
    <n v="2359"/>
    <n v="2541"/>
    <n v="120"/>
    <n v="2359"/>
    <n v="2541"/>
    <n v="0"/>
    <n v="0"/>
    <n v="40"/>
    <n v="28"/>
    <n v="0"/>
    <n v="0"/>
    <n v="19"/>
    <n v="3"/>
    <n v="0"/>
    <n v="0"/>
    <m/>
    <m/>
    <n v="0"/>
    <n v="0"/>
    <n v="59"/>
    <n v="31"/>
    <n v="0"/>
    <n v="0"/>
    <n v="4.8600000000000003"/>
    <n v="5"/>
    <n v="194.4"/>
    <n v="140"/>
    <n v="5.37"/>
    <n v="6.67"/>
    <n v="102.03"/>
    <n v="20.009999999999998"/>
    <m/>
    <m/>
    <n v="0"/>
    <n v="0"/>
    <n v="5.024237288135593"/>
    <n v="5.161612903225806"/>
    <n v="296.43"/>
    <n v="160.01"/>
    <m/>
    <m/>
    <n v="0"/>
    <n v="0"/>
    <m/>
    <m/>
    <n v="0"/>
    <n v="0"/>
    <m/>
    <m/>
    <n v="0"/>
    <n v="0"/>
    <n v="0"/>
    <n v="0"/>
    <n v="0"/>
    <n v="0"/>
    <n v="556"/>
    <n v="841"/>
    <n v="0"/>
    <n v="0"/>
    <n v="212"/>
    <n v="46"/>
    <n v="0"/>
    <n v="0"/>
    <m/>
    <m/>
    <n v="0"/>
    <n v="0"/>
    <n v="768"/>
    <n v="887"/>
    <n v="0"/>
    <n v="0"/>
    <n v="5.26"/>
    <n v="5"/>
    <n v="2924.56"/>
    <n v="4205"/>
    <n v="5.59"/>
    <n v="6"/>
    <n v="1185.08"/>
    <n v="276"/>
    <m/>
    <m/>
    <n v="0"/>
    <n v="0"/>
    <n v="5.3510937499999995"/>
    <n v="5.0518602029312287"/>
    <n v="4109.6399999999994"/>
    <n v="4481"/>
    <m/>
    <m/>
    <n v="0"/>
    <n v="0"/>
    <m/>
    <m/>
    <n v="0"/>
    <n v="0"/>
    <m/>
    <m/>
    <n v="0"/>
    <n v="0"/>
    <n v="0"/>
    <n v="0"/>
    <n v="0"/>
    <n v="0"/>
    <n v="827"/>
    <n v="918"/>
    <n v="0"/>
    <n v="0"/>
    <n v="5.3277750906892383"/>
    <n v="5.0555664488017431"/>
    <n v="4406.07"/>
    <n v="4641.01"/>
    <n v="0"/>
    <n v="0"/>
    <n v="0"/>
    <n v="0"/>
    <n v="645"/>
    <n v="1134"/>
    <n v="0"/>
    <n v="0"/>
    <n v="750"/>
    <n v="336"/>
    <n v="0"/>
    <n v="0"/>
    <m/>
    <m/>
    <n v="0"/>
    <n v="0"/>
    <n v="1395"/>
    <n v="1470"/>
    <n v="0"/>
    <n v="0"/>
    <n v="3.65"/>
    <n v="4"/>
    <n v="2354.25"/>
    <n v="4536"/>
    <n v="3.96"/>
    <n v="4"/>
    <n v="2970"/>
    <n v="1344"/>
    <m/>
    <m/>
    <n v="0"/>
    <n v="0"/>
    <n v="3.8166666666666669"/>
    <n v="4"/>
    <n v="5324.25"/>
    <n v="5880"/>
    <m/>
    <m/>
    <n v="0"/>
    <n v="0"/>
    <m/>
    <m/>
    <n v="0"/>
    <n v="0"/>
    <m/>
    <m/>
    <n v="0"/>
    <n v="0"/>
    <n v="0"/>
    <n v="0"/>
    <n v="0"/>
    <n v="0"/>
    <n v="137"/>
    <n v="153"/>
    <n v="0"/>
    <n v="0"/>
    <n v="4.79"/>
    <n v="4"/>
    <n v="656.23"/>
    <n v="612"/>
    <m/>
    <m/>
    <n v="0"/>
    <n v="0"/>
    <n v="1241"/>
    <n v="2003"/>
    <n v="0"/>
    <n v="0"/>
    <n v="5473.21"/>
    <n v="8881"/>
    <s v=""/>
    <s v=""/>
    <n v="981"/>
    <n v="385"/>
    <n v="0"/>
    <n v="0"/>
    <n v="4257.1099999999997"/>
    <n v="1640.01"/>
    <n v="0"/>
    <n v="0"/>
    <n v="2222"/>
    <n v="2388"/>
    <n v="0"/>
    <n v="0"/>
    <n v="9730.32"/>
    <n v="10521.01"/>
    <s v=""/>
    <s v=""/>
    <n v="0"/>
    <n v="0"/>
    <n v="0"/>
    <n v="0"/>
    <s v=""/>
    <s v=""/>
    <s v=""/>
    <s v=""/>
    <n v="10386.549999999999"/>
    <n v="11133.01"/>
    <s v=""/>
    <s v=""/>
  </r>
  <r>
    <x v="8"/>
    <s v="Jackson State University "/>
    <m/>
    <n v="175856"/>
    <x v="8"/>
    <n v="905"/>
    <n v="982"/>
    <n v="4"/>
    <n v="5"/>
    <n v="901"/>
    <n v="977"/>
    <n v="120"/>
    <n v="901"/>
    <n v="977"/>
    <n v="0"/>
    <n v="0"/>
    <n v="4"/>
    <n v="13"/>
    <n v="0"/>
    <n v="0"/>
    <n v="27"/>
    <n v="16"/>
    <n v="0"/>
    <n v="0"/>
    <m/>
    <m/>
    <n v="0"/>
    <n v="0"/>
    <n v="31"/>
    <n v="29"/>
    <n v="0"/>
    <n v="0"/>
    <n v="6"/>
    <n v="5"/>
    <n v="24"/>
    <n v="65"/>
    <n v="5.26"/>
    <n v="6.31"/>
    <n v="142.01999999999998"/>
    <n v="100.96"/>
    <m/>
    <m/>
    <n v="0"/>
    <n v="0"/>
    <n v="5.355483870967741"/>
    <n v="5.7227586206896541"/>
    <n v="166.01999999999998"/>
    <n v="165.95999999999998"/>
    <m/>
    <m/>
    <n v="0"/>
    <n v="0"/>
    <m/>
    <m/>
    <n v="0"/>
    <n v="0"/>
    <m/>
    <m/>
    <n v="0"/>
    <n v="0"/>
    <n v="0"/>
    <n v="0"/>
    <n v="0"/>
    <n v="0"/>
    <n v="311"/>
    <n v="424"/>
    <n v="0"/>
    <n v="0"/>
    <n v="96"/>
    <n v="5"/>
    <n v="0"/>
    <n v="0"/>
    <m/>
    <m/>
    <n v="0"/>
    <n v="0"/>
    <n v="407"/>
    <n v="429"/>
    <n v="0"/>
    <n v="0"/>
    <n v="5.26"/>
    <n v="6"/>
    <n v="1635.86"/>
    <n v="2544"/>
    <n v="6.22"/>
    <n v="6.5"/>
    <n v="597.12"/>
    <n v="32.5"/>
    <m/>
    <m/>
    <n v="0"/>
    <n v="0"/>
    <n v="5.4864373464373468"/>
    <n v="6.0058275058275061"/>
    <n v="2232.98"/>
    <n v="2576.5"/>
    <m/>
    <m/>
    <n v="0"/>
    <n v="0"/>
    <m/>
    <m/>
    <n v="0"/>
    <n v="0"/>
    <m/>
    <m/>
    <n v="0"/>
    <n v="0"/>
    <n v="0"/>
    <n v="0"/>
    <n v="0"/>
    <n v="0"/>
    <n v="438"/>
    <n v="458"/>
    <n v="0"/>
    <n v="0"/>
    <n v="5.4771689497716896"/>
    <n v="5.9879039301310044"/>
    <n v="2399"/>
    <n v="2742.46"/>
    <n v="0"/>
    <n v="0"/>
    <n v="0"/>
    <n v="0"/>
    <n v="156"/>
    <n v="304"/>
    <n v="0"/>
    <n v="0"/>
    <n v="201"/>
    <n v="95"/>
    <n v="0"/>
    <n v="0"/>
    <n v="1"/>
    <m/>
    <n v="0"/>
    <n v="0"/>
    <n v="358"/>
    <n v="399"/>
    <n v="0"/>
    <n v="0"/>
    <n v="3.8"/>
    <n v="4"/>
    <n v="592.79999999999995"/>
    <n v="1216"/>
    <n v="4.37"/>
    <n v="4.54"/>
    <n v="878.37"/>
    <n v="431.3"/>
    <n v="4.5"/>
    <m/>
    <n v="4.5"/>
    <n v="0"/>
    <n v="4.1219832402234635"/>
    <n v="4.1285714285714281"/>
    <n v="1475.6699999999998"/>
    <n v="1647.2999999999997"/>
    <m/>
    <m/>
    <n v="0"/>
    <n v="0"/>
    <m/>
    <m/>
    <n v="0"/>
    <n v="0"/>
    <m/>
    <m/>
    <n v="0"/>
    <n v="0"/>
    <n v="0"/>
    <n v="0"/>
    <n v="0"/>
    <n v="0"/>
    <n v="105"/>
    <n v="120"/>
    <n v="0"/>
    <n v="0"/>
    <n v="6.4"/>
    <n v="6"/>
    <n v="672"/>
    <n v="720"/>
    <m/>
    <m/>
    <n v="0"/>
    <n v="0"/>
    <n v="471"/>
    <n v="741"/>
    <n v="0"/>
    <n v="0"/>
    <n v="2252.66"/>
    <n v="3825"/>
    <s v=""/>
    <s v=""/>
    <n v="324"/>
    <n v="116"/>
    <n v="0"/>
    <n v="0"/>
    <n v="1617.51"/>
    <n v="564.76"/>
    <n v="0"/>
    <n v="0"/>
    <n v="795"/>
    <n v="857"/>
    <n v="0"/>
    <n v="0"/>
    <n v="3870.17"/>
    <n v="4389.76"/>
    <s v=""/>
    <s v=""/>
    <n v="1"/>
    <n v="0"/>
    <n v="0"/>
    <n v="0"/>
    <n v="4.5"/>
    <s v=""/>
    <s v=""/>
    <s v=""/>
    <n v="4546.67"/>
    <n v="5109.76"/>
    <s v=""/>
    <s v=""/>
  </r>
  <r>
    <x v="8"/>
    <s v="University of Mississippi"/>
    <m/>
    <n v="176017"/>
    <x v="8"/>
    <n v="2506"/>
    <n v="2566"/>
    <n v="41"/>
    <n v="42"/>
    <n v="2465"/>
    <n v="2524"/>
    <n v="120"/>
    <n v="2465"/>
    <n v="2524"/>
    <n v="0"/>
    <n v="0"/>
    <n v="61"/>
    <n v="58"/>
    <n v="0"/>
    <n v="0"/>
    <n v="30"/>
    <n v="9"/>
    <n v="0"/>
    <n v="0"/>
    <m/>
    <m/>
    <n v="0"/>
    <n v="0"/>
    <n v="91"/>
    <n v="67"/>
    <n v="0"/>
    <n v="0"/>
    <n v="4.6399999999999997"/>
    <n v="4.79"/>
    <n v="283.03999999999996"/>
    <n v="277.82"/>
    <n v="4.88"/>
    <n v="4.0999999999999996"/>
    <n v="146.4"/>
    <n v="36.9"/>
    <m/>
    <m/>
    <n v="0"/>
    <n v="0"/>
    <n v="4.7191208791208785"/>
    <n v="4.6973134328358208"/>
    <n v="429.43999999999994"/>
    <n v="314.71999999999997"/>
    <m/>
    <m/>
    <n v="0"/>
    <n v="0"/>
    <m/>
    <m/>
    <n v="0"/>
    <n v="0"/>
    <m/>
    <m/>
    <n v="0"/>
    <n v="0"/>
    <n v="0"/>
    <n v="0"/>
    <n v="0"/>
    <n v="0"/>
    <n v="660"/>
    <n v="1274"/>
    <n v="0"/>
    <n v="0"/>
    <n v="695"/>
    <n v="138"/>
    <n v="0"/>
    <n v="0"/>
    <m/>
    <m/>
    <n v="0"/>
    <n v="0"/>
    <n v="1355"/>
    <n v="1412"/>
    <n v="0"/>
    <n v="0"/>
    <n v="4.8600000000000003"/>
    <n v="5"/>
    <n v="3207.6000000000004"/>
    <n v="6370"/>
    <n v="5.18"/>
    <n v="5"/>
    <n v="3600.1"/>
    <n v="690"/>
    <m/>
    <m/>
    <n v="0"/>
    <n v="0"/>
    <n v="5.0241328413284139"/>
    <n v="5"/>
    <n v="6807.7000000000007"/>
    <n v="7060"/>
    <m/>
    <m/>
    <n v="0"/>
    <n v="0"/>
    <m/>
    <m/>
    <n v="0"/>
    <n v="0"/>
    <m/>
    <m/>
    <n v="0"/>
    <n v="0"/>
    <n v="0"/>
    <n v="0"/>
    <n v="0"/>
    <n v="0"/>
    <n v="1446"/>
    <n v="1479"/>
    <n v="0"/>
    <n v="0"/>
    <n v="5.0049377593360997"/>
    <n v="4.986288032454361"/>
    <n v="7237.14"/>
    <n v="7374.72"/>
    <n v="0"/>
    <n v="0"/>
    <n v="0"/>
    <n v="0"/>
    <n v="382"/>
    <n v="794"/>
    <n v="0"/>
    <n v="0"/>
    <n v="487"/>
    <n v="116"/>
    <n v="0"/>
    <n v="0"/>
    <m/>
    <n v="7"/>
    <n v="0"/>
    <n v="0"/>
    <n v="869"/>
    <n v="917"/>
    <n v="0"/>
    <n v="0"/>
    <n v="3.24"/>
    <n v="3.68"/>
    <n v="1237.68"/>
    <n v="2921.92"/>
    <n v="3.68"/>
    <n v="4"/>
    <n v="1792.16"/>
    <n v="464"/>
    <m/>
    <n v="1.5"/>
    <n v="0"/>
    <n v="10.5"/>
    <n v="3.4865822784810128"/>
    <n v="3.7038386041439479"/>
    <n v="3029.84"/>
    <n v="3396.42"/>
    <m/>
    <m/>
    <n v="0"/>
    <n v="0"/>
    <m/>
    <m/>
    <n v="0"/>
    <n v="0"/>
    <m/>
    <m/>
    <n v="0"/>
    <n v="0"/>
    <n v="0"/>
    <n v="0"/>
    <n v="0"/>
    <n v="0"/>
    <n v="150"/>
    <n v="128"/>
    <n v="0"/>
    <n v="0"/>
    <n v="4.22"/>
    <n v="4"/>
    <n v="633"/>
    <n v="512"/>
    <m/>
    <m/>
    <n v="0"/>
    <n v="0"/>
    <n v="1103"/>
    <n v="2126"/>
    <n v="0"/>
    <n v="0"/>
    <n v="4728.3200000000006"/>
    <n v="9569.74"/>
    <s v=""/>
    <s v=""/>
    <n v="1212"/>
    <n v="263"/>
    <n v="0"/>
    <n v="0"/>
    <n v="5538.66"/>
    <n v="1190.9000000000001"/>
    <n v="0"/>
    <n v="0"/>
    <n v="2315"/>
    <n v="2389"/>
    <n v="0"/>
    <n v="0"/>
    <n v="10266.98"/>
    <n v="10760.64"/>
    <s v=""/>
    <s v=""/>
    <n v="0"/>
    <n v="7"/>
    <n v="0"/>
    <n v="0"/>
    <s v=""/>
    <n v="10.5"/>
    <s v=""/>
    <s v=""/>
    <n v="10899.98"/>
    <n v="11283.14"/>
    <s v=""/>
    <s v=""/>
  </r>
  <r>
    <x v="8"/>
    <s v="Alcorn State University"/>
    <m/>
    <n v="175342"/>
    <x v="2"/>
    <n v="439"/>
    <n v="357"/>
    <n v="2"/>
    <n v="0"/>
    <n v="437"/>
    <n v="357"/>
    <n v="120"/>
    <n v="437"/>
    <n v="357"/>
    <n v="0"/>
    <n v="0"/>
    <n v="28"/>
    <n v="25"/>
    <n v="0"/>
    <n v="0"/>
    <n v="20"/>
    <n v="17"/>
    <n v="0"/>
    <n v="0"/>
    <m/>
    <m/>
    <n v="0"/>
    <n v="0"/>
    <n v="48"/>
    <n v="42"/>
    <n v="0"/>
    <n v="0"/>
    <n v="5.39"/>
    <n v="5.28"/>
    <n v="150.91999999999999"/>
    <n v="132"/>
    <n v="4.95"/>
    <n v="4"/>
    <n v="99"/>
    <n v="68"/>
    <m/>
    <m/>
    <n v="0"/>
    <n v="0"/>
    <n v="5.2066666666666661"/>
    <n v="4.7619047619047619"/>
    <n v="249.91999999999996"/>
    <n v="200"/>
    <m/>
    <m/>
    <n v="0"/>
    <n v="0"/>
    <m/>
    <m/>
    <n v="0"/>
    <n v="0"/>
    <m/>
    <m/>
    <n v="0"/>
    <n v="0"/>
    <n v="0"/>
    <n v="0"/>
    <n v="0"/>
    <n v="0"/>
    <n v="143"/>
    <n v="140"/>
    <n v="0"/>
    <n v="0"/>
    <n v="32"/>
    <n v="7"/>
    <n v="0"/>
    <n v="0"/>
    <m/>
    <m/>
    <n v="0"/>
    <n v="0"/>
    <n v="175"/>
    <n v="147"/>
    <n v="0"/>
    <n v="0"/>
    <n v="5.0199999999999996"/>
    <n v="5"/>
    <n v="717.8599999999999"/>
    <n v="700"/>
    <n v="6.05"/>
    <n v="9"/>
    <n v="193.6"/>
    <n v="63"/>
    <m/>
    <m/>
    <n v="0"/>
    <n v="0"/>
    <n v="5.2083428571428563"/>
    <n v="5.1904761904761907"/>
    <n v="911.45999999999981"/>
    <n v="763"/>
    <m/>
    <m/>
    <n v="0"/>
    <n v="0"/>
    <m/>
    <m/>
    <n v="0"/>
    <n v="0"/>
    <m/>
    <m/>
    <n v="0"/>
    <n v="0"/>
    <n v="0"/>
    <n v="0"/>
    <n v="0"/>
    <n v="0"/>
    <n v="223"/>
    <n v="189"/>
    <n v="0"/>
    <n v="0"/>
    <n v="5.2079820627802675"/>
    <n v="5.0952380952380949"/>
    <n v="1161.3799999999997"/>
    <n v="962.99999999999989"/>
    <n v="0"/>
    <n v="0"/>
    <n v="0"/>
    <n v="0"/>
    <n v="63"/>
    <n v="100"/>
    <n v="0"/>
    <n v="0"/>
    <n v="103"/>
    <n v="22"/>
    <n v="0"/>
    <n v="0"/>
    <m/>
    <m/>
    <n v="0"/>
    <n v="0"/>
    <n v="166"/>
    <n v="122"/>
    <n v="0"/>
    <n v="0"/>
    <n v="3.23"/>
    <n v="4"/>
    <n v="203.49"/>
    <n v="400"/>
    <n v="3.76"/>
    <n v="5"/>
    <n v="387.28"/>
    <n v="110"/>
    <m/>
    <m/>
    <n v="0"/>
    <n v="0"/>
    <n v="3.5588554216867467"/>
    <n v="4.1803278688524594"/>
    <n v="590.77"/>
    <n v="510.00000000000006"/>
    <m/>
    <m/>
    <n v="0"/>
    <n v="0"/>
    <m/>
    <m/>
    <n v="0"/>
    <n v="0"/>
    <m/>
    <m/>
    <n v="0"/>
    <n v="0"/>
    <n v="0"/>
    <n v="0"/>
    <n v="0"/>
    <n v="0"/>
    <n v="48"/>
    <n v="46"/>
    <n v="0"/>
    <n v="0"/>
    <n v="5.16"/>
    <n v="6"/>
    <n v="247.68"/>
    <n v="276"/>
    <m/>
    <m/>
    <n v="0"/>
    <n v="0"/>
    <n v="234"/>
    <n v="265"/>
    <n v="0"/>
    <n v="0"/>
    <n v="1072.27"/>
    <n v="1232"/>
    <s v=""/>
    <s v=""/>
    <n v="155"/>
    <n v="46"/>
    <n v="0"/>
    <n v="0"/>
    <n v="679.88"/>
    <n v="241"/>
    <n v="0"/>
    <n v="0"/>
    <n v="389"/>
    <n v="311"/>
    <n v="0"/>
    <n v="0"/>
    <n v="1752.15"/>
    <n v="1473"/>
    <s v=""/>
    <s v=""/>
    <n v="0"/>
    <n v="0"/>
    <n v="0"/>
    <n v="0"/>
    <s v=""/>
    <s v=""/>
    <s v=""/>
    <s v=""/>
    <n v="1999.8299999999997"/>
    <n v="1749"/>
    <s v=""/>
    <s v=""/>
  </r>
  <r>
    <x v="8"/>
    <s v="Delta State University"/>
    <m/>
    <n v="175616"/>
    <x v="2"/>
    <n v="598"/>
    <n v="519"/>
    <n v="3"/>
    <n v="5"/>
    <n v="595"/>
    <n v="514"/>
    <n v="120"/>
    <n v="595"/>
    <n v="514"/>
    <n v="0"/>
    <n v="0"/>
    <n v="55"/>
    <n v="60"/>
    <n v="0"/>
    <n v="0"/>
    <n v="23"/>
    <n v="4"/>
    <n v="0"/>
    <n v="0"/>
    <m/>
    <m/>
    <n v="0"/>
    <n v="0"/>
    <n v="78"/>
    <n v="64"/>
    <n v="0"/>
    <n v="0"/>
    <n v="4.54"/>
    <n v="5"/>
    <n v="249.7"/>
    <n v="300"/>
    <n v="4.6500000000000004"/>
    <n v="5"/>
    <n v="106.95"/>
    <n v="20"/>
    <m/>
    <m/>
    <n v="0"/>
    <n v="0"/>
    <n v="4.5724358974358967"/>
    <n v="5"/>
    <n v="356.64999999999992"/>
    <n v="320"/>
    <m/>
    <m/>
    <n v="0"/>
    <n v="0"/>
    <m/>
    <m/>
    <n v="0"/>
    <n v="0"/>
    <m/>
    <m/>
    <n v="0"/>
    <n v="0"/>
    <n v="0"/>
    <n v="0"/>
    <n v="0"/>
    <n v="0"/>
    <n v="90"/>
    <n v="111"/>
    <n v="0"/>
    <n v="0"/>
    <n v="39"/>
    <n v="2"/>
    <n v="0"/>
    <n v="0"/>
    <m/>
    <m/>
    <n v="0"/>
    <n v="0"/>
    <n v="129"/>
    <n v="113"/>
    <n v="0"/>
    <n v="0"/>
    <n v="5.45"/>
    <n v="5"/>
    <n v="490.5"/>
    <n v="555"/>
    <n v="5.8"/>
    <n v="7"/>
    <n v="226.2"/>
    <n v="14"/>
    <m/>
    <m/>
    <n v="0"/>
    <n v="0"/>
    <n v="5.5558139534883724"/>
    <n v="5.0353982300884956"/>
    <n v="716.7"/>
    <n v="569"/>
    <m/>
    <m/>
    <n v="0"/>
    <n v="0"/>
    <m/>
    <m/>
    <n v="0"/>
    <n v="0"/>
    <m/>
    <m/>
    <n v="0"/>
    <n v="0"/>
    <n v="0"/>
    <n v="0"/>
    <n v="0"/>
    <n v="0"/>
    <n v="207"/>
    <n v="177"/>
    <n v="0"/>
    <n v="0"/>
    <n v="5.1852657004830913"/>
    <n v="5.0225988700564974"/>
    <n v="1073.3499999999999"/>
    <n v="889"/>
    <n v="0"/>
    <n v="0"/>
    <n v="0"/>
    <n v="0"/>
    <n v="190"/>
    <n v="274"/>
    <n v="0"/>
    <n v="0"/>
    <n v="171"/>
    <n v="44"/>
    <n v="0"/>
    <n v="0"/>
    <m/>
    <m/>
    <n v="0"/>
    <n v="0"/>
    <n v="361"/>
    <n v="318"/>
    <n v="0"/>
    <n v="0"/>
    <n v="3.69"/>
    <n v="4"/>
    <n v="701.1"/>
    <n v="1096"/>
    <n v="3.88"/>
    <n v="3.26"/>
    <n v="663.48"/>
    <n v="143.44"/>
    <m/>
    <m/>
    <n v="0"/>
    <n v="0"/>
    <n v="3.78"/>
    <n v="3.8976100628930821"/>
    <n v="1364.58"/>
    <n v="1239.44"/>
    <m/>
    <m/>
    <n v="0"/>
    <n v="0"/>
    <m/>
    <m/>
    <n v="0"/>
    <n v="0"/>
    <m/>
    <m/>
    <n v="0"/>
    <n v="0"/>
    <n v="0"/>
    <n v="0"/>
    <n v="0"/>
    <n v="0"/>
    <n v="27"/>
    <n v="19"/>
    <n v="0"/>
    <n v="0"/>
    <n v="5.1100000000000003"/>
    <n v="4"/>
    <n v="137.97"/>
    <n v="76"/>
    <m/>
    <m/>
    <n v="0"/>
    <n v="0"/>
    <n v="335"/>
    <n v="445"/>
    <n v="0"/>
    <n v="0"/>
    <n v="1441.3000000000002"/>
    <n v="1951"/>
    <s v=""/>
    <s v=""/>
    <n v="233"/>
    <n v="50"/>
    <n v="0"/>
    <n v="0"/>
    <n v="996.63"/>
    <n v="177.44"/>
    <n v="0"/>
    <n v="0"/>
    <n v="568"/>
    <n v="495"/>
    <n v="0"/>
    <n v="0"/>
    <n v="2437.9300000000003"/>
    <n v="2128.44"/>
    <s v=""/>
    <s v=""/>
    <n v="0"/>
    <n v="0"/>
    <n v="0"/>
    <n v="0"/>
    <s v=""/>
    <s v=""/>
    <s v=""/>
    <s v=""/>
    <n v="2575.8999999999996"/>
    <n v="2204.44"/>
    <s v=""/>
    <s v=""/>
  </r>
  <r>
    <x v="8"/>
    <s v="Mississippi Valley State University"/>
    <m/>
    <n v="176044"/>
    <x v="2"/>
    <n v="308"/>
    <n v="319"/>
    <n v="2"/>
    <n v="2"/>
    <n v="306"/>
    <n v="317"/>
    <n v="120"/>
    <n v="306"/>
    <n v="317"/>
    <n v="0"/>
    <n v="0"/>
    <n v="3"/>
    <n v="3"/>
    <n v="0"/>
    <n v="0"/>
    <n v="17"/>
    <n v="15"/>
    <n v="0"/>
    <n v="0"/>
    <m/>
    <m/>
    <n v="0"/>
    <n v="0"/>
    <n v="20"/>
    <n v="18"/>
    <n v="0"/>
    <n v="0"/>
    <n v="9"/>
    <n v="7"/>
    <n v="27"/>
    <n v="21"/>
    <n v="6.12"/>
    <n v="4.4400000000000004"/>
    <n v="104.04"/>
    <n v="66.600000000000009"/>
    <m/>
    <m/>
    <n v="0"/>
    <n v="0"/>
    <n v="6.5520000000000014"/>
    <n v="4.8666666666666671"/>
    <n v="131.04000000000002"/>
    <n v="87.600000000000009"/>
    <m/>
    <m/>
    <n v="0"/>
    <n v="0"/>
    <m/>
    <m/>
    <n v="0"/>
    <n v="0"/>
    <m/>
    <m/>
    <n v="0"/>
    <n v="0"/>
    <n v="0"/>
    <n v="0"/>
    <n v="0"/>
    <n v="0"/>
    <n v="70"/>
    <n v="115"/>
    <n v="0"/>
    <n v="0"/>
    <n v="31"/>
    <n v="0"/>
    <n v="0"/>
    <n v="0"/>
    <m/>
    <m/>
    <n v="0"/>
    <n v="0"/>
    <n v="101"/>
    <n v="115"/>
    <n v="0"/>
    <n v="0"/>
    <n v="4.8"/>
    <n v="5"/>
    <n v="336"/>
    <n v="575"/>
    <n v="5.88"/>
    <s v=" "/>
    <n v="182.28"/>
    <n v="0"/>
    <m/>
    <m/>
    <n v="0"/>
    <n v="0"/>
    <n v="5.1314851485148516"/>
    <n v="5"/>
    <n v="518.28"/>
    <n v="575"/>
    <m/>
    <m/>
    <n v="0"/>
    <n v="0"/>
    <m/>
    <m/>
    <n v="0"/>
    <n v="0"/>
    <m/>
    <m/>
    <n v="0"/>
    <n v="0"/>
    <n v="0"/>
    <n v="0"/>
    <n v="0"/>
    <n v="0"/>
    <n v="121"/>
    <n v="133"/>
    <n v="0"/>
    <n v="0"/>
    <n v="5.366280991735537"/>
    <n v="4.9819548872180457"/>
    <n v="649.31999999999994"/>
    <n v="662.6"/>
    <n v="0"/>
    <n v="0"/>
    <n v="0"/>
    <n v="0"/>
    <n v="38"/>
    <n v="100"/>
    <n v="0"/>
    <n v="0"/>
    <n v="87"/>
    <n v="40"/>
    <n v="0"/>
    <n v="0"/>
    <m/>
    <m/>
    <n v="0"/>
    <n v="0"/>
    <n v="125"/>
    <n v="140"/>
    <n v="0"/>
    <n v="0"/>
    <n v="3.58"/>
    <n v="4"/>
    <n v="136.04"/>
    <n v="400"/>
    <n v="4.3499999999999996"/>
    <n v="4"/>
    <n v="378.45"/>
    <n v="160"/>
    <m/>
    <m/>
    <n v="0"/>
    <n v="0"/>
    <n v="4.11592"/>
    <n v="4"/>
    <n v="514.49"/>
    <n v="560"/>
    <m/>
    <m/>
    <n v="0"/>
    <n v="0"/>
    <m/>
    <m/>
    <n v="0"/>
    <n v="0"/>
    <m/>
    <m/>
    <n v="0"/>
    <n v="0"/>
    <n v="0"/>
    <n v="0"/>
    <n v="0"/>
    <n v="0"/>
    <n v="60"/>
    <n v="44"/>
    <n v="0"/>
    <n v="0"/>
    <n v="5.84"/>
    <n v="7"/>
    <n v="350.4"/>
    <n v="308"/>
    <m/>
    <m/>
    <n v="0"/>
    <n v="0"/>
    <n v="111"/>
    <n v="218"/>
    <n v="0"/>
    <n v="0"/>
    <n v="499.03999999999996"/>
    <n v="996"/>
    <s v=""/>
    <s v=""/>
    <n v="135"/>
    <n v="55"/>
    <n v="0"/>
    <n v="0"/>
    <n v="664.77"/>
    <n v="226.60000000000002"/>
    <n v="0"/>
    <n v="0"/>
    <n v="246"/>
    <n v="273"/>
    <n v="0"/>
    <n v="0"/>
    <n v="1163.81"/>
    <n v="1222.5999999999999"/>
    <s v=""/>
    <s v=""/>
    <n v="0"/>
    <n v="0"/>
    <n v="0"/>
    <n v="0"/>
    <s v=""/>
    <s v=""/>
    <s v=""/>
    <s v=""/>
    <n v="1514.21"/>
    <n v="1530.6"/>
    <s v=""/>
    <s v=""/>
  </r>
  <r>
    <x v="8"/>
    <s v="Mississippi University for Women"/>
    <m/>
    <n v="176035"/>
    <x v="3"/>
    <n v="406"/>
    <n v="434"/>
    <n v="0"/>
    <n v="0"/>
    <n v="406"/>
    <n v="434"/>
    <n v="120"/>
    <n v="406"/>
    <n v="434"/>
    <n v="0"/>
    <n v="0"/>
    <n v="11"/>
    <n v="5"/>
    <n v="0"/>
    <n v="0"/>
    <n v="9"/>
    <n v="9"/>
    <n v="0"/>
    <n v="0"/>
    <m/>
    <m/>
    <n v="0"/>
    <n v="0"/>
    <n v="20"/>
    <n v="14"/>
    <n v="0"/>
    <n v="0"/>
    <n v="4"/>
    <n v="4.4000000000000004"/>
    <n v="44"/>
    <n v="22"/>
    <n v="5"/>
    <n v="5"/>
    <n v="45"/>
    <n v="45"/>
    <m/>
    <m/>
    <n v="0"/>
    <n v="0"/>
    <n v="4.45"/>
    <n v="4.7857142857142856"/>
    <n v="89"/>
    <n v="67"/>
    <m/>
    <m/>
    <n v="0"/>
    <n v="0"/>
    <m/>
    <m/>
    <n v="0"/>
    <n v="0"/>
    <m/>
    <m/>
    <n v="0"/>
    <n v="0"/>
    <n v="0"/>
    <n v="0"/>
    <n v="0"/>
    <n v="0"/>
    <n v="96"/>
    <n v="96"/>
    <n v="0"/>
    <n v="0"/>
    <n v="15"/>
    <n v="2"/>
    <n v="0"/>
    <n v="0"/>
    <m/>
    <m/>
    <n v="0"/>
    <n v="0"/>
    <n v="111"/>
    <n v="98"/>
    <n v="0"/>
    <n v="0"/>
    <n v="5.35"/>
    <n v="5"/>
    <n v="513.59999999999991"/>
    <n v="480"/>
    <n v="6.63"/>
    <n v="10"/>
    <n v="99.45"/>
    <n v="20"/>
    <m/>
    <m/>
    <n v="0"/>
    <n v="0"/>
    <n v="5.5229729729729726"/>
    <n v="5.1020408163265305"/>
    <n v="613.04999999999995"/>
    <n v="500"/>
    <m/>
    <m/>
    <n v="0"/>
    <n v="0"/>
    <m/>
    <m/>
    <n v="0"/>
    <n v="0"/>
    <m/>
    <m/>
    <n v="0"/>
    <n v="0"/>
    <n v="0"/>
    <n v="0"/>
    <n v="0"/>
    <n v="0"/>
    <n v="131"/>
    <n v="112"/>
    <n v="0"/>
    <n v="0"/>
    <n v="5.3591603053435115"/>
    <n v="5.0625"/>
    <n v="702.05"/>
    <n v="567"/>
    <n v="0"/>
    <n v="0"/>
    <n v="0"/>
    <n v="0"/>
    <n v="109"/>
    <n v="225"/>
    <n v="0"/>
    <n v="0"/>
    <n v="148"/>
    <n v="70"/>
    <n v="0"/>
    <n v="0"/>
    <m/>
    <m/>
    <n v="0"/>
    <n v="0"/>
    <n v="257"/>
    <n v="295"/>
    <n v="0"/>
    <n v="0"/>
    <n v="3.46"/>
    <n v="4"/>
    <n v="377.14"/>
    <n v="900"/>
    <n v="3.35"/>
    <n v="4"/>
    <n v="495.8"/>
    <n v="280"/>
    <m/>
    <m/>
    <n v="0"/>
    <n v="0"/>
    <n v="3.3966536964980545"/>
    <n v="4"/>
    <n v="872.94"/>
    <n v="1180"/>
    <m/>
    <m/>
    <n v="0"/>
    <n v="0"/>
    <m/>
    <m/>
    <n v="0"/>
    <n v="0"/>
    <m/>
    <m/>
    <n v="0"/>
    <n v="0"/>
    <n v="0"/>
    <n v="0"/>
    <n v="0"/>
    <n v="0"/>
    <n v="18"/>
    <n v="27"/>
    <n v="0"/>
    <n v="0"/>
    <n v="5.5"/>
    <n v="7"/>
    <n v="99"/>
    <n v="189"/>
    <m/>
    <m/>
    <n v="0"/>
    <n v="0"/>
    <n v="216"/>
    <n v="326"/>
    <n v="0"/>
    <n v="0"/>
    <n v="934.7399999999999"/>
    <n v="1402"/>
    <s v=""/>
    <s v=""/>
    <n v="172"/>
    <n v="81"/>
    <n v="0"/>
    <n v="0"/>
    <n v="640.25"/>
    <n v="345"/>
    <n v="0"/>
    <n v="0"/>
    <n v="388"/>
    <n v="407"/>
    <n v="0"/>
    <n v="0"/>
    <n v="1574.9899999999998"/>
    <n v="1747"/>
    <s v=""/>
    <s v=""/>
    <n v="0"/>
    <n v="0"/>
    <n v="0"/>
    <n v="0"/>
    <s v=""/>
    <s v=""/>
    <s v=""/>
    <s v=""/>
    <n v="1673.99"/>
    <n v="1936"/>
    <s v=""/>
    <s v=""/>
  </r>
  <r>
    <x v="9"/>
    <s v="North Carolina State University "/>
    <m/>
    <n v="199193"/>
    <x v="0"/>
    <n v="4623"/>
    <n v="4790"/>
    <n v="350"/>
    <n v="321"/>
    <n v="4273"/>
    <n v="4469"/>
    <s v="128-140"/>
    <n v="4273"/>
    <n v="4469"/>
    <n v="4273"/>
    <n v="4469"/>
    <n v="34"/>
    <n v="44"/>
    <n v="34"/>
    <n v="44"/>
    <n v="0"/>
    <n v="0"/>
    <n v="0"/>
    <n v="0"/>
    <n v="0"/>
    <n v="0"/>
    <n v="0"/>
    <n v="0"/>
    <n v="34"/>
    <n v="44"/>
    <n v="34"/>
    <n v="44"/>
    <n v="4.7"/>
    <n v="4.5"/>
    <n v="159.80000000000001"/>
    <n v="198"/>
    <n v="0"/>
    <n v="0"/>
    <n v="0"/>
    <n v="0"/>
    <n v="0"/>
    <n v="0"/>
    <n v="0"/>
    <n v="0"/>
    <n v="4.7"/>
    <n v="4.5"/>
    <n v="159.80000000000001"/>
    <n v="198"/>
    <n v="184.3"/>
    <n v="162.19999999999999"/>
    <n v="6266.2000000000007"/>
    <n v="7136.7999999999993"/>
    <n v="0"/>
    <n v="0"/>
    <n v="0"/>
    <n v="0"/>
    <n v="0"/>
    <n v="0"/>
    <n v="0"/>
    <n v="0"/>
    <n v="184.3"/>
    <n v="162.19999999999999"/>
    <n v="6266.2000000000007"/>
    <n v="7136.7999999999993"/>
    <n v="3146"/>
    <n v="3326"/>
    <n v="3146"/>
    <n v="3326"/>
    <n v="2"/>
    <n v="3"/>
    <n v="2"/>
    <n v="3"/>
    <n v="1"/>
    <n v="1"/>
    <n v="1"/>
    <n v="1"/>
    <n v="3149"/>
    <n v="3330"/>
    <n v="3149"/>
    <n v="3330"/>
    <n v="4.9000000000000004"/>
    <n v="4.8"/>
    <n v="15415.400000000001"/>
    <n v="15964.8"/>
    <n v="4"/>
    <n v="5.3"/>
    <n v="8"/>
    <n v="15.899999999999999"/>
    <n v="6"/>
    <n v="7"/>
    <n v="6"/>
    <n v="7"/>
    <n v="4.8997777072086377"/>
    <n v="4.8011111111111111"/>
    <n v="15429.4"/>
    <n v="15987.7"/>
    <n v="152.19999999999999"/>
    <n v="148.4"/>
    <n v="478821.19999999995"/>
    <n v="493578.4"/>
    <n v="130.5"/>
    <n v="154.69999999999999"/>
    <n v="261"/>
    <n v="464.09999999999997"/>
    <n v="145"/>
    <n v="140"/>
    <n v="145"/>
    <n v="140"/>
    <n v="152.18393140679581"/>
    <n v="148.40315315315314"/>
    <n v="479227.2"/>
    <n v="494182.49999999994"/>
    <n v="3183"/>
    <n v="3374"/>
    <n v="3183"/>
    <n v="3374"/>
    <n v="4.8976437323279924"/>
    <n v="4.7971843509187906"/>
    <n v="15589.2"/>
    <n v="16185.699999999999"/>
    <n v="152.52698711907007"/>
    <n v="148.58307646710134"/>
    <n v="485493.4"/>
    <n v="501319.29999999993"/>
    <n v="962"/>
    <n v="935"/>
    <n v="962"/>
    <n v="935"/>
    <n v="92"/>
    <n v="77"/>
    <n v="92"/>
    <n v="77"/>
    <n v="12"/>
    <n v="6"/>
    <n v="12"/>
    <n v="6"/>
    <n v="1066"/>
    <n v="1018"/>
    <n v="1066"/>
    <n v="1018"/>
    <n v="3.7"/>
    <n v="3.8"/>
    <n v="3559.4"/>
    <n v="3553"/>
    <n v="3.8"/>
    <n v="4.4000000000000004"/>
    <n v="349.59999999999997"/>
    <n v="338.8"/>
    <n v="7.3"/>
    <n v="7.2"/>
    <n v="87.6"/>
    <n v="43.2"/>
    <n v="3.7491557223264538"/>
    <n v="3.8654223968565815"/>
    <n v="3996.6"/>
    <n v="3935"/>
    <n v="130.1"/>
    <n v="146.9"/>
    <n v="125156.2"/>
    <n v="137351.5"/>
    <n v="131.9"/>
    <n v="145.5"/>
    <n v="12134.800000000001"/>
    <n v="11203.5"/>
    <n v="99.5"/>
    <n v="130.80000000000001"/>
    <n v="1194"/>
    <n v="784.80000000000007"/>
    <n v="129.9108818011257"/>
    <n v="146.69921414538308"/>
    <n v="138485"/>
    <n v="149339.79999999999"/>
    <n v="24"/>
    <n v="77"/>
    <n v="24"/>
    <n v="77"/>
    <n v="10.4"/>
    <n v="6"/>
    <n v="249.60000000000002"/>
    <n v="462"/>
    <n v="131.30000000000001"/>
    <n v="144.19999999999999"/>
    <n v="3151.2000000000003"/>
    <n v="11103.4"/>
    <n v="4142"/>
    <n v="4305"/>
    <n v="4142"/>
    <n v="4305"/>
    <n v="19134.600000000002"/>
    <n v="19715.8"/>
    <n v="610243.6"/>
    <n v="638066.69999999995"/>
    <n v="94"/>
    <n v="80"/>
    <n v="94"/>
    <n v="80"/>
    <n v="357.59999999999997"/>
    <n v="354.7"/>
    <n v="12395.800000000001"/>
    <n v="11667.6"/>
    <n v="4236"/>
    <n v="4385"/>
    <n v="4236"/>
    <n v="4385"/>
    <n v="19492.2"/>
    <n v="20070.5"/>
    <n v="622639.4"/>
    <n v="649734.29999999993"/>
    <n v="13"/>
    <n v="7"/>
    <n v="13"/>
    <n v="7"/>
    <n v="93.6"/>
    <n v="50.2"/>
    <n v="1339"/>
    <n v="924.80000000000007"/>
    <n v="19835.399999999998"/>
    <n v="20582.699999999997"/>
    <n v="627129.59999999998"/>
    <n v="661762.49999999988"/>
  </r>
  <r>
    <x v="9"/>
    <s v="University of North Carolina at Chapel Hill "/>
    <m/>
    <n v="199120"/>
    <x v="0"/>
    <n v="4236"/>
    <n v="4396"/>
    <n v="0"/>
    <n v="0"/>
    <n v="4236"/>
    <n v="4396"/>
    <s v="128-140"/>
    <n v="4236"/>
    <n v="4396"/>
    <n v="4236"/>
    <n v="4396"/>
    <n v="5"/>
    <n v="12"/>
    <n v="5"/>
    <n v="12"/>
    <n v="0"/>
    <n v="0"/>
    <n v="0"/>
    <n v="0"/>
    <n v="0"/>
    <n v="0"/>
    <n v="0"/>
    <n v="0"/>
    <n v="5"/>
    <n v="12"/>
    <n v="5"/>
    <n v="12"/>
    <n v="4"/>
    <n v="3.8"/>
    <n v="20"/>
    <n v="45.599999999999994"/>
    <n v="0"/>
    <n v="0"/>
    <n v="0"/>
    <n v="0"/>
    <n v="0"/>
    <n v="0"/>
    <n v="0"/>
    <n v="0"/>
    <n v="4"/>
    <n v="3.7999999999999994"/>
    <n v="20"/>
    <n v="45.599999999999994"/>
    <n v="161.9"/>
    <n v="139.5"/>
    <n v="809.5"/>
    <n v="1674"/>
    <n v="0"/>
    <n v="0"/>
    <n v="0"/>
    <n v="0"/>
    <n v="0"/>
    <n v="0"/>
    <n v="0"/>
    <n v="0"/>
    <n v="161.9"/>
    <n v="139.5"/>
    <n v="809.5"/>
    <n v="1674"/>
    <n v="3378"/>
    <n v="3503"/>
    <n v="3378"/>
    <n v="3503"/>
    <n v="6"/>
    <n v="4"/>
    <n v="6"/>
    <n v="4"/>
    <n v="0"/>
    <n v="1"/>
    <n v="0"/>
    <n v="1"/>
    <n v="3384"/>
    <n v="3508"/>
    <n v="3384"/>
    <n v="3508"/>
    <n v="4.5"/>
    <n v="4.5"/>
    <n v="15201"/>
    <n v="15763.5"/>
    <n v="11.2"/>
    <n v="4"/>
    <n v="67.199999999999989"/>
    <n v="16"/>
    <n v="0"/>
    <n v="11"/>
    <n v="0"/>
    <n v="11"/>
    <n v="4.5118794326241138"/>
    <n v="4.5012827822120869"/>
    <n v="15268.2"/>
    <n v="15790.5"/>
    <n v="144.80000000000001"/>
    <n v="147.19999999999999"/>
    <n v="489134.4"/>
    <n v="515641.59999999998"/>
    <n v="134.5"/>
    <n v="148.80000000000001"/>
    <n v="807"/>
    <n v="595.20000000000005"/>
    <n v="0"/>
    <n v="158"/>
    <n v="0"/>
    <n v="158"/>
    <n v="144.78173758865248"/>
    <n v="147.20490307867732"/>
    <n v="489941.39999999997"/>
    <n v="516394.80000000005"/>
    <n v="3389"/>
    <n v="3520"/>
    <n v="3389"/>
    <n v="3520"/>
    <n v="4.5111242254352319"/>
    <n v="4.4988920454545456"/>
    <n v="15288.2"/>
    <n v="15836.1"/>
    <n v="144.80699321333725"/>
    <n v="147.17863636363637"/>
    <n v="490750.89999999997"/>
    <n v="518068.80000000005"/>
    <n v="711"/>
    <n v="741"/>
    <n v="711"/>
    <n v="741"/>
    <n v="24"/>
    <n v="29"/>
    <n v="24"/>
    <n v="29"/>
    <n v="1"/>
    <n v="0"/>
    <n v="1"/>
    <n v="0"/>
    <n v="736"/>
    <n v="770"/>
    <n v="736"/>
    <n v="770"/>
    <n v="3.1"/>
    <n v="3"/>
    <n v="2204.1"/>
    <n v="2223"/>
    <n v="2.7"/>
    <n v="3"/>
    <n v="64.800000000000011"/>
    <n v="87"/>
    <n v="6"/>
    <n v="0"/>
    <n v="6"/>
    <n v="0"/>
    <n v="3.0908967391304349"/>
    <n v="3"/>
    <n v="2274.9"/>
    <n v="2310"/>
    <n v="86.6"/>
    <n v="87.1"/>
    <n v="61572.6"/>
    <n v="64541.1"/>
    <n v="64.400000000000006"/>
    <n v="65.900000000000006"/>
    <n v="1545.6000000000001"/>
    <n v="1911.1000000000001"/>
    <n v="45"/>
    <s v="."/>
    <n v="45"/>
    <n v="0"/>
    <n v="85.8195652173913"/>
    <n v="86.301558441558441"/>
    <n v="63163.199999999997"/>
    <n v="66452.2"/>
    <n v="111"/>
    <n v="106"/>
    <n v="111"/>
    <n v="106"/>
    <n v="6.7"/>
    <n v="5.9"/>
    <n v="743.7"/>
    <n v="625.40000000000009"/>
    <n v="108.8"/>
    <n v="103.2"/>
    <n v="12076.8"/>
    <n v="10939.2"/>
    <n v="4094"/>
    <n v="4256"/>
    <n v="4094"/>
    <n v="4256"/>
    <n v="17425.099999999999"/>
    <n v="18032.099999999999"/>
    <n v="551516.5"/>
    <n v="581856.69999999995"/>
    <n v="30"/>
    <n v="33"/>
    <n v="30"/>
    <n v="33"/>
    <n v="132"/>
    <n v="103"/>
    <n v="2352.6000000000004"/>
    <n v="2506.3000000000002"/>
    <n v="4124"/>
    <n v="4289"/>
    <n v="4124"/>
    <n v="4289"/>
    <n v="17557.099999999999"/>
    <n v="18135.099999999999"/>
    <n v="553869.1"/>
    <n v="584363"/>
    <n v="1"/>
    <n v="1"/>
    <n v="1"/>
    <n v="1"/>
    <n v="6"/>
    <n v="11"/>
    <n v="45"/>
    <n v="158"/>
    <n v="18306.800000000003"/>
    <n v="18771.5"/>
    <n v="565990.9"/>
    <n v="595460.19999999995"/>
  </r>
  <r>
    <x v="9"/>
    <s v="University of North Carolina at Charlotte"/>
    <m/>
    <n v="199139"/>
    <x v="8"/>
    <n v="3455"/>
    <n v="3584"/>
    <n v="105"/>
    <n v="134"/>
    <n v="3350"/>
    <n v="3450"/>
    <s v="128-140"/>
    <n v="3350"/>
    <n v="3450"/>
    <n v="3350"/>
    <n v="3450"/>
    <n v="4"/>
    <n v="0"/>
    <n v="4"/>
    <n v="0"/>
    <n v="0"/>
    <n v="0"/>
    <n v="0"/>
    <n v="0"/>
    <n v="0"/>
    <n v="0"/>
    <n v="0"/>
    <n v="0"/>
    <n v="4"/>
    <n v="0"/>
    <n v="4"/>
    <n v="0"/>
    <n v="5.8"/>
    <s v="."/>
    <n v="23.2"/>
    <n v="0"/>
    <n v="0"/>
    <n v="0"/>
    <n v="0"/>
    <n v="0"/>
    <n v="0"/>
    <n v="0"/>
    <n v="0"/>
    <n v="0"/>
    <n v="5.8"/>
    <n v="0"/>
    <n v="23.2"/>
    <n v="0"/>
    <n v="205.3"/>
    <n v="0"/>
    <n v="821.2"/>
    <n v="0"/>
    <n v="0"/>
    <n v="0"/>
    <n v="0"/>
    <n v="0"/>
    <n v="0"/>
    <n v="0"/>
    <n v="0"/>
    <n v="0"/>
    <n v="205.3"/>
    <n v="0"/>
    <n v="821.2"/>
    <n v="0"/>
    <n v="1692"/>
    <n v="1707"/>
    <n v="1692"/>
    <n v="1707"/>
    <n v="10"/>
    <n v="9"/>
    <n v="10"/>
    <n v="9"/>
    <n v="5"/>
    <n v="3"/>
    <n v="5"/>
    <n v="3"/>
    <n v="1707"/>
    <n v="1719"/>
    <n v="1707"/>
    <n v="1719"/>
    <n v="5.2"/>
    <n v="5.3"/>
    <n v="8798.4"/>
    <n v="9047.1"/>
    <n v="7.1"/>
    <n v="6"/>
    <n v="71"/>
    <n v="54"/>
    <n v="7.4"/>
    <n v="9.6999999999999993"/>
    <n v="37"/>
    <n v="29.099999999999998"/>
    <n v="5.2175746924428816"/>
    <n v="5.3113438045375219"/>
    <n v="8906.4"/>
    <n v="9130.2000000000007"/>
    <n v="142.1"/>
    <n v="142.69999999999999"/>
    <n v="240433.19999999998"/>
    <n v="243588.9"/>
    <n v="121.5"/>
    <n v="112.4"/>
    <n v="1215"/>
    <n v="1011.6"/>
    <n v="117.6"/>
    <n v="159"/>
    <n v="588"/>
    <n v="477"/>
    <n v="141.90755711775043"/>
    <n v="142.56980802792322"/>
    <n v="242236.19999999998"/>
    <n v="245077.5"/>
    <n v="1711"/>
    <n v="1719"/>
    <n v="1711"/>
    <n v="1719"/>
    <n v="5.2189362945645827"/>
    <n v="5.3113438045375219"/>
    <n v="8929.6"/>
    <n v="9130.2000000000007"/>
    <n v="142.05575686732905"/>
    <n v="142.56980802792322"/>
    <n v="243057.4"/>
    <n v="245077.5"/>
    <n v="1218"/>
    <n v="1299"/>
    <n v="1218"/>
    <n v="1299"/>
    <n v="316"/>
    <n v="361"/>
    <n v="316"/>
    <n v="361"/>
    <n v="66"/>
    <n v="43"/>
    <n v="66"/>
    <n v="43"/>
    <n v="1600"/>
    <n v="1703"/>
    <n v="1600"/>
    <n v="1703"/>
    <n v="4.0999999999999996"/>
    <n v="4.0999999999999996"/>
    <n v="4993.7999999999993"/>
    <n v="5325.9"/>
    <n v="4.5"/>
    <n v="4.0999999999999996"/>
    <n v="1422"/>
    <n v="1480.1"/>
    <n v="7.1"/>
    <n v="8"/>
    <n v="468.59999999999997"/>
    <n v="344"/>
    <n v="4.3027499999999996"/>
    <n v="4.1984732824427482"/>
    <n v="6884.4"/>
    <n v="7150"/>
    <n v="92.1"/>
    <n v="95.1"/>
    <n v="112177.79999999999"/>
    <n v="123534.9"/>
    <n v="69.599999999999994"/>
    <n v="69.7"/>
    <n v="21993.599999999999"/>
    <n v="25161.7"/>
    <n v="92.7"/>
    <n v="103.6"/>
    <n v="6118.2"/>
    <n v="4454.8"/>
    <n v="87.680999999999997"/>
    <n v="89.93035819142689"/>
    <n v="140289.60000000001"/>
    <n v="153151.4"/>
    <n v="39"/>
    <n v="28"/>
    <n v="39"/>
    <n v="28"/>
    <n v="9.1"/>
    <n v="11"/>
    <n v="354.9"/>
    <n v="308"/>
    <n v="104.3"/>
    <n v="99.3"/>
    <n v="4067.7"/>
    <n v="2780.4"/>
    <n v="2914"/>
    <n v="3006"/>
    <n v="2914"/>
    <n v="3006"/>
    <n v="13815.4"/>
    <n v="14373"/>
    <n v="353432.19999999995"/>
    <n v="367123.8"/>
    <n v="326"/>
    <n v="370"/>
    <n v="326"/>
    <n v="370"/>
    <n v="1493"/>
    <n v="1534.1"/>
    <n v="23208.6"/>
    <n v="26173.3"/>
    <n v="3240"/>
    <n v="3376"/>
    <n v="3240"/>
    <n v="3376"/>
    <n v="15308.4"/>
    <n v="15907.1"/>
    <n v="376640.79999999993"/>
    <n v="393297.1"/>
    <n v="71"/>
    <n v="46"/>
    <n v="71"/>
    <n v="46"/>
    <n v="505.59999999999997"/>
    <n v="373.1"/>
    <n v="6706.2"/>
    <n v="4931.8"/>
    <n v="16168.9"/>
    <n v="16588.2"/>
    <n v="387414.7"/>
    <n v="401009.30000000005"/>
  </r>
  <r>
    <x v="9"/>
    <s v="University of North Carolina at Greensboro"/>
    <s v="Met the criteria for Four-Year 1 in 2009-10 and 2010-11."/>
    <n v="199148"/>
    <x v="8"/>
    <n v="2441"/>
    <n v="2574"/>
    <n v="39"/>
    <n v="50"/>
    <n v="2402"/>
    <n v="2524"/>
    <s v="128-140"/>
    <n v="2402"/>
    <n v="2524"/>
    <n v="2402"/>
    <n v="2524"/>
    <n v="2"/>
    <n v="5"/>
    <n v="2"/>
    <n v="5"/>
    <n v="0"/>
    <n v="0"/>
    <n v="0"/>
    <n v="0"/>
    <n v="0"/>
    <n v="0"/>
    <n v="0"/>
    <n v="0"/>
    <n v="2"/>
    <n v="5"/>
    <n v="2"/>
    <n v="5"/>
    <n v="5"/>
    <n v="2.8"/>
    <n v="10"/>
    <n v="14"/>
    <n v="0"/>
    <n v="0"/>
    <n v="0"/>
    <n v="0"/>
    <n v="0"/>
    <n v="0"/>
    <n v="0"/>
    <n v="0"/>
    <n v="5"/>
    <n v="2.8"/>
    <n v="10"/>
    <n v="14"/>
    <n v="114"/>
    <n v="75"/>
    <n v="228"/>
    <n v="375"/>
    <n v="0"/>
    <n v="0"/>
    <n v="0"/>
    <n v="0"/>
    <n v="0"/>
    <n v="0"/>
    <n v="0"/>
    <n v="0"/>
    <n v="114"/>
    <n v="75"/>
    <n v="228"/>
    <n v="375"/>
    <n v="1285"/>
    <n v="1386"/>
    <n v="1285"/>
    <n v="1386"/>
    <n v="6"/>
    <n v="9"/>
    <n v="6"/>
    <n v="9"/>
    <n v="9"/>
    <n v="0"/>
    <n v="9"/>
    <n v="0"/>
    <n v="1300"/>
    <n v="1395"/>
    <n v="1300"/>
    <n v="1395"/>
    <n v="5"/>
    <n v="5.0999999999999996"/>
    <n v="6425"/>
    <n v="7068.5999999999995"/>
    <n v="7.2"/>
    <n v="7"/>
    <n v="43.2"/>
    <n v="63"/>
    <n v="7.4"/>
    <n v="0"/>
    <n v="66.600000000000009"/>
    <n v="0"/>
    <n v="5.0267692307692311"/>
    <n v="5.1122580645161291"/>
    <n v="6534.8"/>
    <n v="7131.6"/>
    <n v="132"/>
    <n v="132.9"/>
    <n v="169620"/>
    <n v="184199.4"/>
    <n v="115.5"/>
    <n v="111.9"/>
    <n v="693"/>
    <n v="1007.1"/>
    <n v="114.6"/>
    <n v="0"/>
    <n v="1031.3999999999999"/>
    <n v="0"/>
    <n v="131.8033846153846"/>
    <n v="132.76451612903224"/>
    <n v="171344.4"/>
    <n v="185206.49999999997"/>
    <n v="1302"/>
    <n v="1400"/>
    <n v="1302"/>
    <n v="1400"/>
    <n v="5.0267281105990786"/>
    <n v="5.1040000000000001"/>
    <n v="6544.8"/>
    <n v="7145.6"/>
    <n v="131.77603686635945"/>
    <n v="132.55821428571426"/>
    <n v="171572.4"/>
    <n v="185581.49999999997"/>
    <n v="826"/>
    <n v="863"/>
    <n v="826"/>
    <n v="863"/>
    <n v="156"/>
    <n v="178"/>
    <n v="156"/>
    <n v="178"/>
    <n v="31"/>
    <n v="18"/>
    <n v="31"/>
    <n v="18"/>
    <n v="1013"/>
    <n v="1059"/>
    <n v="1013"/>
    <n v="1059"/>
    <n v="4.0999999999999996"/>
    <n v="4.3"/>
    <n v="3386.6"/>
    <n v="3710.8999999999996"/>
    <n v="4.5"/>
    <n v="4.2"/>
    <n v="702"/>
    <n v="747.6"/>
    <n v="8.1"/>
    <n v="9.5"/>
    <n v="251.1"/>
    <n v="171"/>
    <n v="4.2840078973346492"/>
    <n v="4.3715769593956564"/>
    <n v="4339.7"/>
    <n v="4629.5"/>
    <n v="87.2"/>
    <n v="89.8"/>
    <n v="72027.199999999997"/>
    <n v="77497.399999999994"/>
    <n v="69"/>
    <n v="72.099999999999994"/>
    <n v="10764"/>
    <n v="12833.8"/>
    <n v="82.6"/>
    <n v="94.4"/>
    <n v="2560.6"/>
    <n v="1699.2"/>
    <n v="84.256465942744327"/>
    <n v="86.903116147308779"/>
    <n v="85351.8"/>
    <n v="92030.399999999994"/>
    <n v="87"/>
    <n v="65"/>
    <n v="87"/>
    <n v="65"/>
    <n v="8"/>
    <n v="8.3000000000000007"/>
    <n v="696"/>
    <n v="539.5"/>
    <n v="99.9"/>
    <n v="99.1"/>
    <n v="8691.3000000000011"/>
    <n v="6441.5"/>
    <n v="2113"/>
    <n v="2254"/>
    <n v="2113"/>
    <n v="2254"/>
    <n v="9821.6"/>
    <n v="10793.5"/>
    <n v="241875.20000000001"/>
    <n v="262071.8"/>
    <n v="162"/>
    <n v="187"/>
    <n v="162"/>
    <n v="187"/>
    <n v="745.2"/>
    <n v="810.6"/>
    <n v="11457"/>
    <n v="13840.9"/>
    <n v="2275"/>
    <n v="2441"/>
    <n v="2275"/>
    <n v="2441"/>
    <n v="10566.800000000001"/>
    <n v="11604.1"/>
    <n v="253332.2"/>
    <n v="275912.7"/>
    <n v="40"/>
    <n v="18"/>
    <n v="40"/>
    <n v="18"/>
    <n v="317.7"/>
    <n v="171"/>
    <n v="3592"/>
    <n v="1699.2"/>
    <n v="11580.5"/>
    <n v="12314.6"/>
    <n v="265615.5"/>
    <n v="284053.39999999997"/>
  </r>
  <r>
    <x v="9"/>
    <s v="Appalachian State University "/>
    <m/>
    <n v="197869"/>
    <x v="1"/>
    <n v="2812"/>
    <n v="3000"/>
    <n v="40"/>
    <n v="51"/>
    <n v="2772"/>
    <n v="2949"/>
    <s v="128-140"/>
    <n v="2772"/>
    <n v="2949"/>
    <n v="2772"/>
    <n v="2949"/>
    <n v="24"/>
    <n v="16"/>
    <n v="24"/>
    <n v="16"/>
    <n v="1"/>
    <n v="0"/>
    <n v="1"/>
    <n v="0"/>
    <n v="3"/>
    <n v="0"/>
    <n v="3"/>
    <n v="0"/>
    <n v="28"/>
    <n v="16"/>
    <n v="28"/>
    <n v="16"/>
    <n v="4.9000000000000004"/>
    <n v="5.8"/>
    <n v="117.60000000000001"/>
    <n v="92.8"/>
    <n v="4"/>
    <n v="0"/>
    <n v="4"/>
    <n v="0"/>
    <n v="5"/>
    <n v="0"/>
    <n v="15"/>
    <n v="0"/>
    <n v="4.878571428571429"/>
    <n v="5.8"/>
    <n v="136.60000000000002"/>
    <n v="92.8"/>
    <n v="147"/>
    <n v="181.6"/>
    <n v="3528"/>
    <n v="2905.6"/>
    <n v="150"/>
    <n v="0"/>
    <n v="150"/>
    <n v="0"/>
    <n v="142.30000000000001"/>
    <n v="0"/>
    <n v="426.90000000000003"/>
    <n v="0"/>
    <n v="146.60357142857143"/>
    <n v="181.6"/>
    <n v="4104.8999999999996"/>
    <n v="2905.6"/>
    <n v="1886"/>
    <n v="1999"/>
    <n v="1886"/>
    <n v="1999"/>
    <n v="1"/>
    <n v="4"/>
    <n v="1"/>
    <n v="4"/>
    <n v="7"/>
    <n v="3"/>
    <n v="7"/>
    <n v="3"/>
    <n v="1894"/>
    <n v="2006"/>
    <n v="1894"/>
    <n v="2006"/>
    <n v="4.9000000000000004"/>
    <n v="5"/>
    <n v="9241.4000000000015"/>
    <n v="9995"/>
    <n v="5"/>
    <n v="6"/>
    <n v="5"/>
    <n v="24"/>
    <n v="8"/>
    <n v="7"/>
    <n v="56"/>
    <n v="21"/>
    <n v="4.9115100316789873"/>
    <n v="5.0049850448654034"/>
    <n v="9302.4000000000015"/>
    <n v="10040"/>
    <n v="139.1"/>
    <n v="143.1"/>
    <n v="262342.59999999998"/>
    <n v="286056.89999999997"/>
    <n v="117"/>
    <n v="94.3"/>
    <n v="117"/>
    <n v="377.2"/>
    <n v="113.9"/>
    <n v="92.7"/>
    <n v="797.30000000000007"/>
    <n v="278.10000000000002"/>
    <n v="138.99519535374867"/>
    <n v="142.92731804586239"/>
    <n v="263256.89999999997"/>
    <n v="286712.19999999995"/>
    <n v="1922"/>
    <n v="2022"/>
    <n v="1922"/>
    <n v="2022"/>
    <n v="4.9110301768990645"/>
    <n v="5.0112759643916913"/>
    <n v="9439.0000000000018"/>
    <n v="10132.799999999999"/>
    <n v="139.10603537981268"/>
    <n v="143.23333333333329"/>
    <n v="267361.8"/>
    <n v="289617.79999999993"/>
    <n v="693"/>
    <n v="750"/>
    <n v="693"/>
    <n v="750"/>
    <n v="133"/>
    <n v="139"/>
    <n v="133"/>
    <n v="139"/>
    <n v="8"/>
    <n v="4"/>
    <n v="8"/>
    <n v="4"/>
    <n v="834"/>
    <n v="893"/>
    <n v="834"/>
    <n v="893"/>
    <n v="3.7"/>
    <n v="3.7"/>
    <n v="2564.1"/>
    <n v="2775"/>
    <n v="3.6"/>
    <n v="3.8"/>
    <n v="478.8"/>
    <n v="528.19999999999993"/>
    <n v="6.9"/>
    <n v="9.3000000000000007"/>
    <n v="55.2"/>
    <n v="37.200000000000003"/>
    <n v="3.7147482014388489"/>
    <n v="3.7406494960806267"/>
    <n v="3098.1"/>
    <n v="3340.3999999999996"/>
    <n v="94.5"/>
    <n v="96.2"/>
    <n v="65488.5"/>
    <n v="72150"/>
    <n v="61.4"/>
    <n v="57.9"/>
    <n v="8166.2"/>
    <n v="8048.0999999999995"/>
    <n v="82.1"/>
    <n v="136.30000000000001"/>
    <n v="656.8"/>
    <n v="545.20000000000005"/>
    <n v="89.102517985611513"/>
    <n v="90.418029115341554"/>
    <n v="74311.5"/>
    <n v="80743.3"/>
    <n v="16"/>
    <n v="34"/>
    <n v="16"/>
    <n v="34"/>
    <n v="9.6"/>
    <n v="6"/>
    <n v="153.6"/>
    <n v="204"/>
    <n v="92.6"/>
    <n v="100.1"/>
    <n v="1481.6"/>
    <n v="3403.3999999999996"/>
    <n v="2603"/>
    <n v="2765"/>
    <n v="2603"/>
    <n v="2765"/>
    <n v="11923.100000000002"/>
    <n v="12862.8"/>
    <n v="331359.09999999998"/>
    <n v="361112.49999999994"/>
    <n v="135"/>
    <n v="143"/>
    <n v="135"/>
    <n v="143"/>
    <n v="487.8"/>
    <n v="552.19999999999993"/>
    <n v="8433.2000000000007"/>
    <n v="8425.2999999999993"/>
    <n v="2738"/>
    <n v="2908"/>
    <n v="2738"/>
    <n v="2908"/>
    <n v="12410.900000000001"/>
    <n v="13415"/>
    <n v="339792.3"/>
    <n v="369537.79999999993"/>
    <n v="18"/>
    <n v="7"/>
    <n v="18"/>
    <n v="7"/>
    <n v="126.2"/>
    <n v="58.2"/>
    <n v="1881"/>
    <n v="823.30000000000007"/>
    <n v="12690.700000000003"/>
    <n v="13677.199999999999"/>
    <n v="343154.89999999997"/>
    <n v="373764.49999999994"/>
  </r>
  <r>
    <x v="9"/>
    <s v="East Carolina University "/>
    <s v="Met the criteria for Four-Year 2 in 2010-11."/>
    <n v="198464"/>
    <x v="1"/>
    <n v="3606"/>
    <n v="3758"/>
    <n v="46"/>
    <n v="40"/>
    <n v="3560"/>
    <n v="3718"/>
    <s v="128-140"/>
    <n v="3560"/>
    <n v="3718"/>
    <n v="3560"/>
    <n v="3718"/>
    <n v="0"/>
    <n v="0"/>
    <n v="0"/>
    <n v="0"/>
    <n v="0"/>
    <n v="0"/>
    <n v="0"/>
    <n v="0"/>
    <n v="1"/>
    <n v="0"/>
    <n v="1"/>
    <n v="0"/>
    <n v="1"/>
    <n v="0"/>
    <n v="1"/>
    <n v="0"/>
    <n v="0"/>
    <s v="."/>
    <n v="0"/>
    <n v="0"/>
    <n v="0"/>
    <n v="0"/>
    <n v="0"/>
    <n v="0"/>
    <n v="4"/>
    <n v="0"/>
    <n v="4"/>
    <n v="0"/>
    <n v="4"/>
    <n v="0"/>
    <n v="4"/>
    <n v="0"/>
    <n v="0"/>
    <n v="0"/>
    <n v="0"/>
    <n v="0"/>
    <n v="0"/>
    <n v="0"/>
    <n v="0"/>
    <n v="0"/>
    <n v="106"/>
    <n v="0"/>
    <n v="106"/>
    <n v="0"/>
    <n v="106"/>
    <n v="0"/>
    <n v="106"/>
    <n v="0"/>
    <n v="2192"/>
    <n v="2341"/>
    <n v="2192"/>
    <n v="2341"/>
    <n v="15"/>
    <n v="20"/>
    <n v="15"/>
    <n v="20"/>
    <n v="7"/>
    <n v="6"/>
    <n v="7"/>
    <n v="6"/>
    <n v="2214"/>
    <n v="2367"/>
    <n v="2214"/>
    <n v="2367"/>
    <n v="4.4000000000000004"/>
    <n v="4.9000000000000004"/>
    <n v="9644.8000000000011"/>
    <n v="11470.900000000001"/>
    <n v="4.0999999999999996"/>
    <n v="5.5"/>
    <n v="61.499999999999993"/>
    <n v="110"/>
    <n v="6.1"/>
    <n v="7.2"/>
    <n v="42.699999999999996"/>
    <n v="43.2"/>
    <n v="4.403342366757002"/>
    <n v="4.9108998732572884"/>
    <n v="9749.0000000000018"/>
    <n v="11624.100000000002"/>
    <n v="148.69999999999999"/>
    <n v="146.6"/>
    <n v="325950.39999999997"/>
    <n v="343190.6"/>
    <n v="120.9"/>
    <n v="146.69999999999999"/>
    <n v="1813.5"/>
    <n v="2934"/>
    <n v="174.7"/>
    <n v="168.3"/>
    <n v="1222.8999999999999"/>
    <n v="1009.8000000000001"/>
    <n v="148.59385727190605"/>
    <n v="146.65585128855091"/>
    <n v="328986.8"/>
    <n v="347134.4"/>
    <n v="2215"/>
    <n v="2367"/>
    <n v="2215"/>
    <n v="2367"/>
    <n v="4.4031602708803623"/>
    <n v="4.9108998732572884"/>
    <n v="9753.0000000000018"/>
    <n v="11624.100000000002"/>
    <n v="148.57462753950338"/>
    <n v="146.65585128855091"/>
    <n v="329092.8"/>
    <n v="347134.4"/>
    <n v="975"/>
    <n v="990"/>
    <n v="975"/>
    <n v="990"/>
    <n v="273"/>
    <n v="301"/>
    <n v="273"/>
    <n v="301"/>
    <n v="31"/>
    <n v="14"/>
    <n v="31"/>
    <n v="14"/>
    <n v="1279"/>
    <n v="1305"/>
    <n v="1279"/>
    <n v="1305"/>
    <n v="3.3"/>
    <n v="3.8"/>
    <n v="3217.5"/>
    <n v="3762"/>
    <n v="3.5"/>
    <n v="4.0999999999999996"/>
    <n v="955.5"/>
    <n v="1234.0999999999999"/>
    <n v="4.8"/>
    <n v="8.8000000000000007"/>
    <n v="148.79999999999998"/>
    <n v="123.20000000000002"/>
    <n v="3.3790461297888976"/>
    <n v="3.9228352490421456"/>
    <n v="4321.8"/>
    <n v="5119.3"/>
    <n v="99.8"/>
    <n v="98"/>
    <n v="97305"/>
    <n v="97020"/>
    <n v="72.900000000000006"/>
    <n v="76.5"/>
    <n v="19901.7"/>
    <n v="23026.5"/>
    <n v="84"/>
    <n v="88.9"/>
    <n v="2604"/>
    <n v="1244.6000000000001"/>
    <n v="93.675293197810788"/>
    <n v="92.943371647509579"/>
    <n v="119810.7"/>
    <n v="121291.1"/>
    <n v="66"/>
    <n v="46"/>
    <n v="66"/>
    <n v="46"/>
    <n v="3.5"/>
    <n v="8.8000000000000007"/>
    <n v="231"/>
    <n v="404.8"/>
    <n v="100.9"/>
    <n v="91.5"/>
    <n v="6659.4000000000005"/>
    <n v="4209"/>
    <n v="3167"/>
    <n v="3331"/>
    <n v="3167"/>
    <n v="3331"/>
    <n v="12862.300000000001"/>
    <n v="15232.900000000001"/>
    <n v="423255.39999999997"/>
    <n v="440210.6"/>
    <n v="288"/>
    <n v="321"/>
    <n v="288"/>
    <n v="321"/>
    <n v="1017"/>
    <n v="1344.1"/>
    <n v="21715.200000000001"/>
    <n v="25960.5"/>
    <n v="3455"/>
    <n v="3652"/>
    <n v="3455"/>
    <n v="3652"/>
    <n v="13879.300000000001"/>
    <n v="16577"/>
    <n v="444970.6"/>
    <n v="466171.1"/>
    <n v="39"/>
    <n v="20"/>
    <n v="39"/>
    <n v="20"/>
    <n v="195.49999999999997"/>
    <n v="166.40000000000003"/>
    <n v="3932.8999999999996"/>
    <n v="2254.4"/>
    <n v="14305.800000000003"/>
    <n v="17148.2"/>
    <n v="455562.9"/>
    <n v="472634.5"/>
  </r>
  <r>
    <x v="9"/>
    <s v="North Carolina A&amp;T State University"/>
    <m/>
    <n v="199102"/>
    <x v="1"/>
    <n v="1372"/>
    <n v="1349"/>
    <n v="0"/>
    <n v="0"/>
    <n v="1372"/>
    <n v="1349"/>
    <s v="128-140"/>
    <n v="1372"/>
    <n v="1349"/>
    <n v="1372"/>
    <n v="1349"/>
    <n v="0"/>
    <n v="8"/>
    <n v="0"/>
    <n v="8"/>
    <n v="0"/>
    <n v="1"/>
    <n v="0"/>
    <n v="1"/>
    <n v="0"/>
    <n v="0"/>
    <n v="0"/>
    <n v="0"/>
    <n v="0"/>
    <n v="9"/>
    <n v="0"/>
    <n v="9"/>
    <n v="0"/>
    <n v="4.9000000000000004"/>
    <n v="0"/>
    <n v="39.200000000000003"/>
    <n v="0"/>
    <n v="5"/>
    <n v="0"/>
    <n v="5"/>
    <n v="0"/>
    <n v="0"/>
    <n v="0"/>
    <n v="0"/>
    <n v="0"/>
    <n v="4.9111111111111114"/>
    <n v="0"/>
    <n v="44.2"/>
    <n v="0"/>
    <n v="148.4"/>
    <n v="0"/>
    <n v="1187.2"/>
    <n v="0"/>
    <n v="147"/>
    <n v="0"/>
    <n v="147"/>
    <n v="0"/>
    <n v="0"/>
    <n v="0"/>
    <n v="0"/>
    <n v="0"/>
    <n v="148.24444444444444"/>
    <n v="0"/>
    <n v="1334.2"/>
    <n v="1007"/>
    <n v="1013"/>
    <n v="1007"/>
    <n v="1013"/>
    <n v="5"/>
    <n v="4"/>
    <n v="5"/>
    <n v="4"/>
    <n v="3"/>
    <n v="2"/>
    <n v="3"/>
    <n v="2"/>
    <n v="1015"/>
    <n v="1019"/>
    <n v="1015"/>
    <n v="1019"/>
    <n v="5.3"/>
    <n v="5.4"/>
    <n v="5337.0999999999995"/>
    <n v="5470.2000000000007"/>
    <n v="4.5999999999999996"/>
    <n v="10.3"/>
    <n v="23"/>
    <n v="41.2"/>
    <n v="6"/>
    <n v="7.5"/>
    <n v="18"/>
    <n v="15"/>
    <n v="5.2986206896551717"/>
    <n v="5.423356231599608"/>
    <n v="5378.0999999999995"/>
    <n v="5526.4000000000005"/>
    <n v="154"/>
    <n v="155.1"/>
    <n v="155078"/>
    <n v="157116.29999999999"/>
    <n v="130.19999999999999"/>
    <n v="150.5"/>
    <n v="651"/>
    <n v="602"/>
    <n v="161.69999999999999"/>
    <n v="158.5"/>
    <n v="485.09999999999997"/>
    <n v="317"/>
    <n v="153.90551724137933"/>
    <n v="155.08861629048084"/>
    <n v="156214.1"/>
    <n v="158035.29999999999"/>
    <n v="1015"/>
    <n v="1028"/>
    <n v="1015"/>
    <n v="1028"/>
    <n v="5.2986206896551717"/>
    <n v="5.4188715953307396"/>
    <n v="5378.0999999999995"/>
    <n v="5570.6"/>
    <n v="153.90551724137933"/>
    <n v="155.02869649805447"/>
    <n v="156214.1"/>
    <n v="159369.5"/>
    <n v="279"/>
    <n v="271"/>
    <n v="279"/>
    <n v="271"/>
    <n v="44"/>
    <n v="24"/>
    <n v="44"/>
    <n v="24"/>
    <n v="16"/>
    <n v="7"/>
    <n v="16"/>
    <n v="7"/>
    <n v="339"/>
    <n v="302"/>
    <n v="339"/>
    <n v="302"/>
    <n v="4.5999999999999996"/>
    <n v="4.8"/>
    <n v="1283.3999999999999"/>
    <n v="1300.8"/>
    <n v="5.3"/>
    <n v="5.3"/>
    <n v="233.2"/>
    <n v="127.19999999999999"/>
    <n v="7.3"/>
    <n v="7.7"/>
    <n v="116.8"/>
    <n v="53.9"/>
    <n v="4.8182890855457225"/>
    <n v="4.9069536423841065"/>
    <n v="1633.3999999999999"/>
    <n v="1481.9"/>
    <n v="117.8"/>
    <n v="123.1"/>
    <n v="32866.199999999997"/>
    <n v="33360.1"/>
    <n v="95.6"/>
    <n v="100.6"/>
    <n v="4206.3999999999996"/>
    <n v="2414.3999999999996"/>
    <n v="118.7"/>
    <n v="108.4"/>
    <n v="1899.2"/>
    <n v="758.80000000000007"/>
    <n v="114.96106194690265"/>
    <n v="120.97119205298014"/>
    <n v="38971.799999999996"/>
    <n v="36533.300000000003"/>
    <n v="18"/>
    <n v="19"/>
    <n v="18"/>
    <n v="19"/>
    <n v="6.9"/>
    <n v="8.9"/>
    <n v="124.2"/>
    <n v="169.1"/>
    <n v="138.4"/>
    <n v="152.19999999999999"/>
    <n v="2491.2000000000003"/>
    <n v="2891.7999999999997"/>
    <n v="1286"/>
    <n v="1292"/>
    <n v="1286"/>
    <n v="1292"/>
    <n v="6620.4999999999991"/>
    <n v="6810.2000000000007"/>
    <n v="187944.2"/>
    <n v="191663.6"/>
    <n v="49"/>
    <n v="29"/>
    <n v="49"/>
    <n v="29"/>
    <n v="256.2"/>
    <n v="173.39999999999998"/>
    <n v="4857.3999999999996"/>
    <n v="3163.3999999999996"/>
    <n v="1335"/>
    <n v="1321"/>
    <n v="1335"/>
    <n v="1321"/>
    <n v="6876.6999999999989"/>
    <n v="6983.6"/>
    <n v="192801.6"/>
    <n v="194827"/>
    <n v="19"/>
    <n v="9"/>
    <n v="19"/>
    <n v="9"/>
    <n v="134.80000000000001"/>
    <n v="68.900000000000006"/>
    <n v="2384.3000000000002"/>
    <n v="1075.8000000000002"/>
    <n v="7135.6999999999989"/>
    <n v="7221.6"/>
    <n v="197677.1"/>
    <n v="198794.59999999998"/>
  </r>
  <r>
    <x v="9"/>
    <s v="North Carolina Central University "/>
    <m/>
    <n v="199157"/>
    <x v="1"/>
    <n v="809"/>
    <n v="791"/>
    <n v="1"/>
    <n v="0"/>
    <n v="808"/>
    <n v="791"/>
    <s v="128-140"/>
    <n v="808"/>
    <n v="791"/>
    <n v="808"/>
    <n v="791"/>
    <n v="2"/>
    <n v="7"/>
    <n v="2"/>
    <n v="7"/>
    <n v="0"/>
    <n v="0"/>
    <n v="0"/>
    <n v="0"/>
    <n v="1"/>
    <n v="0"/>
    <n v="1"/>
    <n v="0"/>
    <n v="3"/>
    <n v="7"/>
    <n v="3"/>
    <n v="7"/>
    <n v="4.5"/>
    <n v="5.6"/>
    <n v="9"/>
    <n v="39.199999999999996"/>
    <n v="0"/>
    <n v="0"/>
    <n v="0"/>
    <n v="0"/>
    <n v="7"/>
    <n v="0"/>
    <n v="7"/>
    <n v="0"/>
    <n v="5.333333333333333"/>
    <n v="5.6"/>
    <n v="16"/>
    <n v="39.199999999999996"/>
    <n v="169"/>
    <n v="150.1"/>
    <n v="338"/>
    <n v="1050.7"/>
    <n v="0"/>
    <n v="0"/>
    <n v="0"/>
    <n v="0"/>
    <n v="168"/>
    <n v="0"/>
    <n v="168"/>
    <n v="0"/>
    <n v="168.66666666666666"/>
    <n v="150.1"/>
    <n v="506"/>
    <n v="1050.7"/>
    <n v="501"/>
    <n v="494"/>
    <n v="501"/>
    <n v="494"/>
    <n v="6"/>
    <n v="6"/>
    <n v="6"/>
    <n v="6"/>
    <n v="3"/>
    <n v="4"/>
    <n v="3"/>
    <n v="4"/>
    <n v="510"/>
    <n v="504"/>
    <n v="510"/>
    <n v="504"/>
    <n v="5.5"/>
    <n v="5.6"/>
    <n v="2755.5"/>
    <n v="2766.3999999999996"/>
    <n v="7.2"/>
    <n v="7.7"/>
    <n v="43.2"/>
    <n v="46.2"/>
    <n v="6.7"/>
    <n v="7"/>
    <n v="20.100000000000001"/>
    <n v="28"/>
    <n v="5.5270588235294111"/>
    <n v="5.6361111111111102"/>
    <n v="2818.7999999999997"/>
    <n v="2840.5999999999995"/>
    <n v="143.9"/>
    <n v="158.80000000000001"/>
    <n v="72093.900000000009"/>
    <n v="78447.200000000012"/>
    <n v="116.3"/>
    <n v="136.4"/>
    <n v="697.8"/>
    <n v="818.40000000000009"/>
    <n v="114.5"/>
    <n v="151.80000000000001"/>
    <n v="343.5"/>
    <n v="607.20000000000005"/>
    <n v="143.4023529411765"/>
    <n v="158.47777777777779"/>
    <n v="73135.200000000012"/>
    <n v="79872.800000000003"/>
    <n v="513"/>
    <n v="511"/>
    <n v="513"/>
    <n v="511"/>
    <n v="5.5259259259259252"/>
    <n v="5.6356164383561627"/>
    <n v="2834.7999999999997"/>
    <n v="2879.7999999999993"/>
    <n v="143.55009746588695"/>
    <n v="158.36301369863014"/>
    <n v="73641.200000000012"/>
    <n v="80923.5"/>
    <n v="190"/>
    <n v="190"/>
    <n v="190"/>
    <n v="190"/>
    <n v="48"/>
    <n v="48"/>
    <n v="48"/>
    <n v="48"/>
    <n v="19"/>
    <n v="10"/>
    <n v="19"/>
    <n v="10"/>
    <n v="257"/>
    <n v="248"/>
    <n v="257"/>
    <n v="248"/>
    <n v="4.4000000000000004"/>
    <n v="4.0999999999999996"/>
    <n v="836.00000000000011"/>
    <n v="778.99999999999989"/>
    <n v="4.9000000000000004"/>
    <n v="4.4000000000000004"/>
    <n v="235.20000000000002"/>
    <n v="211.20000000000002"/>
    <n v="7.4"/>
    <n v="8.5"/>
    <n v="140.6"/>
    <n v="85"/>
    <n v="4.7151750972762647"/>
    <n v="4.3354838709677415"/>
    <n v="1211.8"/>
    <n v="1075.1999999999998"/>
    <n v="104.8"/>
    <n v="107.5"/>
    <n v="19912"/>
    <n v="20425"/>
    <n v="81.8"/>
    <n v="83"/>
    <n v="3926.3999999999996"/>
    <n v="3984"/>
    <n v="96.1"/>
    <n v="105.5"/>
    <n v="1825.8999999999999"/>
    <n v="1055"/>
    <n v="99.861089494163437"/>
    <n v="102.6774193548387"/>
    <n v="25664.300000000003"/>
    <n v="25464"/>
    <n v="38"/>
    <n v="32"/>
    <n v="38"/>
    <n v="32"/>
    <n v="7.7"/>
    <n v="6.4"/>
    <n v="292.60000000000002"/>
    <n v="204.8"/>
    <n v="115.2"/>
    <n v="107.3"/>
    <n v="4377.6000000000004"/>
    <n v="3433.6"/>
    <n v="693"/>
    <n v="691"/>
    <n v="693"/>
    <n v="691"/>
    <n v="3600.5"/>
    <n v="3584.5999999999995"/>
    <n v="92343.900000000009"/>
    <n v="99922.900000000009"/>
    <n v="54"/>
    <n v="54"/>
    <n v="54"/>
    <n v="54"/>
    <n v="278.40000000000003"/>
    <n v="257.40000000000003"/>
    <n v="4624.2"/>
    <n v="4802.3999999999996"/>
    <n v="747"/>
    <n v="745"/>
    <n v="747"/>
    <n v="745"/>
    <n v="3878.9"/>
    <n v="3841.9999999999995"/>
    <n v="96968.1"/>
    <n v="104725.3"/>
    <n v="23"/>
    <n v="14"/>
    <n v="23"/>
    <n v="14"/>
    <n v="167.7"/>
    <n v="113"/>
    <n v="2337.3999999999996"/>
    <n v="1662.2"/>
    <n v="4339.2"/>
    <n v="4159.7999999999993"/>
    <n v="103683.10000000002"/>
    <n v="109821.1"/>
  </r>
  <r>
    <x v="9"/>
    <s v="University of North Carolina at Wilmington"/>
    <m/>
    <n v="199218"/>
    <x v="1"/>
    <n v="2480"/>
    <n v="2628"/>
    <n v="0"/>
    <n v="3"/>
    <n v="2480"/>
    <n v="2625"/>
    <s v="128-140"/>
    <n v="2480"/>
    <n v="2625"/>
    <n v="2480"/>
    <n v="2625"/>
    <n v="4"/>
    <n v="9"/>
    <n v="4"/>
    <n v="9"/>
    <n v="0"/>
    <n v="1"/>
    <n v="0"/>
    <n v="1"/>
    <n v="1"/>
    <n v="0"/>
    <n v="1"/>
    <n v="0"/>
    <n v="5"/>
    <n v="10"/>
    <n v="5"/>
    <n v="10"/>
    <n v="5.5"/>
    <n v="5.8"/>
    <n v="22"/>
    <n v="52.199999999999996"/>
    <n v="0"/>
    <n v="14"/>
    <n v="0"/>
    <n v="14"/>
    <n v="9"/>
    <n v="0"/>
    <n v="9"/>
    <n v="0"/>
    <n v="6.2"/>
    <n v="6.6199999999999992"/>
    <n v="31"/>
    <n v="66.199999999999989"/>
    <n v="123"/>
    <n v="154.4"/>
    <n v="492"/>
    <n v="1389.6000000000001"/>
    <n v="0"/>
    <n v="125"/>
    <n v="0"/>
    <n v="125"/>
    <n v="130"/>
    <n v="0"/>
    <n v="130"/>
    <n v="0"/>
    <n v="124.4"/>
    <n v="151.46"/>
    <n v="622"/>
    <n v="1514.6000000000001"/>
    <n v="1310"/>
    <n v="1486"/>
    <n v="1310"/>
    <n v="1486"/>
    <n v="4"/>
    <n v="1"/>
    <n v="4"/>
    <n v="1"/>
    <n v="0"/>
    <n v="0"/>
    <n v="0"/>
    <n v="0"/>
    <n v="1314"/>
    <n v="1487"/>
    <n v="1314"/>
    <n v="1487"/>
    <n v="4.7"/>
    <n v="4.5999999999999996"/>
    <n v="6157"/>
    <n v="6835.5999999999995"/>
    <n v="6"/>
    <n v="6"/>
    <n v="24"/>
    <n v="6"/>
    <n v="0"/>
    <n v="0"/>
    <n v="0"/>
    <n v="0"/>
    <n v="4.7039573820395741"/>
    <n v="4.6009414929388024"/>
    <n v="6181"/>
    <n v="6841.5999999999995"/>
    <n v="130.4"/>
    <n v="131"/>
    <n v="170824"/>
    <n v="194666"/>
    <n v="142"/>
    <n v="125"/>
    <n v="568"/>
    <n v="125"/>
    <n v="0"/>
    <n v="0"/>
    <n v="0"/>
    <n v="0"/>
    <n v="130.43531202435312"/>
    <n v="130.99596503026228"/>
    <n v="171392"/>
    <n v="194791.00000000003"/>
    <n v="1319"/>
    <n v="1497"/>
    <n v="1319"/>
    <n v="1497"/>
    <n v="4.7096285064442762"/>
    <n v="4.6144288577154304"/>
    <n v="6212"/>
    <n v="6907.7999999999993"/>
    <n v="130.41243366186504"/>
    <n v="131.13266533066135"/>
    <n v="172013.99999999997"/>
    <n v="196305.60000000003"/>
    <n v="996"/>
    <n v="943"/>
    <n v="996"/>
    <n v="943"/>
    <n v="119"/>
    <n v="149"/>
    <n v="119"/>
    <n v="149"/>
    <n v="11"/>
    <n v="9"/>
    <n v="11"/>
    <n v="9"/>
    <n v="1126"/>
    <n v="1101"/>
    <n v="1126"/>
    <n v="1101"/>
    <n v="3.3"/>
    <n v="3.3"/>
    <n v="3286.7999999999997"/>
    <n v="3111.8999999999996"/>
    <n v="3.3"/>
    <n v="3.6"/>
    <n v="392.7"/>
    <n v="536.4"/>
    <n v="7.5"/>
    <n v="7.9"/>
    <n v="82.5"/>
    <n v="71.100000000000009"/>
    <n v="3.3410301953818822"/>
    <n v="3.3782016348773838"/>
    <n v="3761.9999999999995"/>
    <n v="3719.3999999999996"/>
    <n v="83.8"/>
    <n v="82.4"/>
    <n v="83464.800000000003"/>
    <n v="77703.200000000012"/>
    <n v="67.400000000000006"/>
    <n v="70.5"/>
    <n v="8020.6"/>
    <n v="10504.5"/>
    <n v="77.5"/>
    <n v="102.2"/>
    <n v="852.5"/>
    <n v="919.80000000000007"/>
    <n v="82.005239786856137"/>
    <n v="80.951407811080855"/>
    <n v="92337.900000000009"/>
    <n v="89127.500000000029"/>
    <n v="35"/>
    <n v="27"/>
    <n v="35"/>
    <n v="27"/>
    <n v="4.2"/>
    <n v="2.9"/>
    <n v="147"/>
    <n v="78.3"/>
    <n v="76.900000000000006"/>
    <n v="76.099999999999994"/>
    <n v="2691.5"/>
    <n v="2054.6999999999998"/>
    <n v="2310"/>
    <n v="2438"/>
    <n v="2310"/>
    <n v="2438"/>
    <n v="9465.7999999999993"/>
    <n v="9999.6999999999989"/>
    <n v="254780.79999999999"/>
    <n v="273758.80000000005"/>
    <n v="123"/>
    <n v="151"/>
    <n v="123"/>
    <n v="151"/>
    <n v="416.7"/>
    <n v="556.4"/>
    <n v="8588.6"/>
    <n v="10754.5"/>
    <n v="2433"/>
    <n v="2589"/>
    <n v="2433"/>
    <n v="2589"/>
    <n v="9882.5"/>
    <n v="10556.099999999999"/>
    <n v="263369.39999999997"/>
    <n v="284513.30000000005"/>
    <n v="12"/>
    <n v="9"/>
    <n v="12"/>
    <n v="9"/>
    <n v="91.5"/>
    <n v="71.100000000000009"/>
    <n v="982.5"/>
    <n v="919.80000000000007"/>
    <n v="10121"/>
    <n v="10705.499999999998"/>
    <n v="267043.39999999997"/>
    <n v="287487.8000000001"/>
  </r>
  <r>
    <x v="9"/>
    <s v="Western Carolina University "/>
    <m/>
    <n v="200004"/>
    <x v="1"/>
    <n v="1547"/>
    <n v="1760"/>
    <n v="70"/>
    <n v="83"/>
    <n v="1477"/>
    <n v="1677"/>
    <s v="128-140"/>
    <n v="1477"/>
    <n v="1677"/>
    <n v="1477"/>
    <n v="1677"/>
    <n v="6"/>
    <n v="5"/>
    <n v="6"/>
    <n v="5"/>
    <n v="0"/>
    <n v="0"/>
    <n v="0"/>
    <n v="0"/>
    <n v="0"/>
    <n v="0"/>
    <n v="0"/>
    <n v="0"/>
    <n v="6"/>
    <n v="5"/>
    <n v="6"/>
    <n v="5"/>
    <n v="4.2"/>
    <n v="5.2"/>
    <n v="25.200000000000003"/>
    <n v="26"/>
    <n v="0"/>
    <n v="0"/>
    <n v="0"/>
    <n v="0"/>
    <n v="0"/>
    <n v="0"/>
    <n v="0"/>
    <n v="0"/>
    <n v="4.2"/>
    <n v="5.2"/>
    <n v="25.200000000000003"/>
    <n v="26"/>
    <n v="129.5"/>
    <n v="152.6"/>
    <n v="777"/>
    <n v="763"/>
    <n v="0"/>
    <n v="0"/>
    <n v="0"/>
    <n v="0"/>
    <n v="0"/>
    <n v="0"/>
    <n v="0"/>
    <n v="0"/>
    <n v="129.5"/>
    <n v="152.6"/>
    <n v="777"/>
    <n v="763"/>
    <n v="864"/>
    <n v="869"/>
    <n v="864"/>
    <n v="869"/>
    <n v="5"/>
    <n v="6"/>
    <n v="5"/>
    <n v="6"/>
    <n v="0"/>
    <n v="1"/>
    <n v="0"/>
    <n v="1"/>
    <n v="869"/>
    <n v="876"/>
    <n v="869"/>
    <n v="876"/>
    <n v="5"/>
    <n v="5.0999999999999996"/>
    <n v="4320"/>
    <n v="4431.8999999999996"/>
    <n v="5"/>
    <n v="3.3"/>
    <n v="25"/>
    <n v="19.799999999999997"/>
    <n v="0"/>
    <n v="7"/>
    <n v="0"/>
    <n v="7"/>
    <n v="5"/>
    <n v="5.0898401826484019"/>
    <n v="4345"/>
    <n v="4458.7"/>
    <n v="147.30000000000001"/>
    <n v="146.9"/>
    <n v="127267.20000000001"/>
    <n v="127656.1"/>
    <n v="121.2"/>
    <n v="77.2"/>
    <n v="606"/>
    <n v="463.20000000000005"/>
    <n v="0"/>
    <n v="48"/>
    <n v="0"/>
    <n v="48"/>
    <n v="147.14982738780208"/>
    <n v="146.30970319634704"/>
    <n v="127873.20000000001"/>
    <n v="128167.30000000002"/>
    <n v="875"/>
    <n v="881"/>
    <n v="875"/>
    <n v="881"/>
    <n v="4.9945142857142857"/>
    <n v="5.0904653802497162"/>
    <n v="4370.2"/>
    <n v="4484.7"/>
    <n v="147.02880000000002"/>
    <n v="146.34540295119186"/>
    <n v="128650.20000000001"/>
    <n v="128930.30000000003"/>
    <n v="395"/>
    <n v="457"/>
    <n v="395"/>
    <n v="457"/>
    <n v="177"/>
    <n v="297"/>
    <n v="177"/>
    <n v="297"/>
    <n v="12"/>
    <n v="18"/>
    <n v="12"/>
    <n v="18"/>
    <n v="584"/>
    <n v="772"/>
    <n v="584"/>
    <n v="772"/>
    <n v="3.5"/>
    <n v="3.7"/>
    <n v="1382.5"/>
    <n v="1690.9"/>
    <n v="3.5"/>
    <n v="3.5"/>
    <n v="619.5"/>
    <n v="1039.5"/>
    <n v="5.9"/>
    <n v="7.8"/>
    <n v="70.800000000000011"/>
    <n v="140.4"/>
    <n v="3.5493150684931511"/>
    <n v="3.7186528497409328"/>
    <n v="2072.8000000000002"/>
    <n v="2870.8"/>
    <n v="89.3"/>
    <n v="90.5"/>
    <n v="35273.5"/>
    <n v="41358.5"/>
    <n v="46.5"/>
    <n v="48.1"/>
    <n v="8230.5"/>
    <n v="14285.7"/>
    <n v="46.3"/>
    <n v="50.5"/>
    <n v="555.59999999999991"/>
    <n v="909"/>
    <n v="75.444520547945203"/>
    <n v="73.255440414507774"/>
    <n v="44059.6"/>
    <n v="56553.200000000004"/>
    <n v="18"/>
    <n v="24"/>
    <n v="18"/>
    <n v="24"/>
    <n v="7.7"/>
    <n v="5.3"/>
    <n v="138.6"/>
    <n v="127.19999999999999"/>
    <n v="59"/>
    <n v="77.900000000000006"/>
    <n v="1062"/>
    <n v="1869.6000000000001"/>
    <n v="1265"/>
    <n v="1331"/>
    <n v="1265"/>
    <n v="1331"/>
    <n v="5727.7"/>
    <n v="6148.7999999999993"/>
    <n v="163317.70000000001"/>
    <n v="169777.6"/>
    <n v="182"/>
    <n v="303"/>
    <n v="182"/>
    <n v="303"/>
    <n v="644.5"/>
    <n v="1059.3"/>
    <n v="8836.5"/>
    <n v="14748.900000000001"/>
    <n v="1447"/>
    <n v="1634"/>
    <n v="1447"/>
    <n v="1634"/>
    <n v="6372.2"/>
    <n v="7208.0999999999995"/>
    <n v="172154.2"/>
    <n v="184526.5"/>
    <n v="12"/>
    <n v="19"/>
    <n v="12"/>
    <n v="19"/>
    <n v="70.800000000000011"/>
    <n v="147.4"/>
    <n v="555.59999999999991"/>
    <n v="957"/>
    <n v="6581.6"/>
    <n v="7482.7"/>
    <n v="173771.80000000002"/>
    <n v="187353.10000000003"/>
  </r>
  <r>
    <x v="9"/>
    <s v="Fayetteville State University "/>
    <s v="Met the criteria for Four-Year 3 in 2010-11."/>
    <n v="198543"/>
    <x v="2"/>
    <n v="773"/>
    <n v="876"/>
    <n v="0"/>
    <n v="0"/>
    <n v="773"/>
    <n v="876"/>
    <s v="128-140"/>
    <n v="773"/>
    <n v="876"/>
    <n v="773"/>
    <n v="876"/>
    <n v="0"/>
    <n v="0"/>
    <n v="0"/>
    <n v="0"/>
    <n v="2"/>
    <n v="0"/>
    <n v="2"/>
    <n v="0"/>
    <n v="1"/>
    <n v="0"/>
    <n v="1"/>
    <n v="0"/>
    <n v="3"/>
    <n v="0"/>
    <n v="3"/>
    <n v="0"/>
    <n v="0"/>
    <s v="."/>
    <n v="0"/>
    <n v="0"/>
    <n v="9"/>
    <n v="0"/>
    <n v="18"/>
    <n v="0"/>
    <n v="6"/>
    <n v="0"/>
    <n v="6"/>
    <n v="0"/>
    <n v="8"/>
    <n v="0"/>
    <n v="24"/>
    <n v="0"/>
    <n v="0"/>
    <n v="0"/>
    <n v="0"/>
    <n v="0"/>
    <n v="112"/>
    <n v="0"/>
    <n v="224"/>
    <n v="0"/>
    <n v="171"/>
    <n v="0"/>
    <n v="171"/>
    <n v="0"/>
    <n v="131.66666666666666"/>
    <n v="0"/>
    <n v="395"/>
    <n v="0"/>
    <n v="299"/>
    <n v="367"/>
    <n v="299"/>
    <n v="367"/>
    <n v="5"/>
    <n v="4"/>
    <n v="5"/>
    <n v="4"/>
    <n v="6"/>
    <n v="3"/>
    <n v="6"/>
    <n v="3"/>
    <n v="310"/>
    <n v="374"/>
    <n v="310"/>
    <n v="374"/>
    <n v="5.9"/>
    <n v="6.1"/>
    <n v="1764.1000000000001"/>
    <n v="2238.6999999999998"/>
    <n v="11.6"/>
    <n v="10.5"/>
    <n v="58"/>
    <n v="42"/>
    <n v="7.8"/>
    <n v="9.3000000000000007"/>
    <n v="46.8"/>
    <n v="27.900000000000002"/>
    <n v="6.0287096774193554"/>
    <n v="6.1727272727272728"/>
    <n v="1868.9"/>
    <n v="2308.6"/>
    <n v="157.6"/>
    <n v="158.6"/>
    <n v="47122.400000000001"/>
    <n v="58206.2"/>
    <n v="125.8"/>
    <n v="132.30000000000001"/>
    <n v="629"/>
    <n v="529.20000000000005"/>
    <n v="180.3"/>
    <n v="166"/>
    <n v="1081.8000000000002"/>
    <n v="498"/>
    <n v="157.52645161290323"/>
    <n v="158.37807486631016"/>
    <n v="48833.200000000004"/>
    <n v="59233.4"/>
    <n v="313"/>
    <n v="374"/>
    <n v="313"/>
    <n v="374"/>
    <n v="6.0476038338658151"/>
    <n v="6.1727272727272728"/>
    <n v="1892.9"/>
    <n v="2308.6"/>
    <n v="157.27859424920129"/>
    <n v="158.37807486631016"/>
    <n v="49228.200000000004"/>
    <n v="59233.4"/>
    <n v="301"/>
    <n v="306"/>
    <n v="301"/>
    <n v="306"/>
    <n v="103"/>
    <n v="121"/>
    <n v="103"/>
    <n v="121"/>
    <n v="10"/>
    <n v="10"/>
    <n v="10"/>
    <n v="10"/>
    <n v="414"/>
    <n v="437"/>
    <n v="414"/>
    <n v="437"/>
    <n v="4.8"/>
    <n v="4.7"/>
    <n v="1444.8"/>
    <n v="1438.2"/>
    <n v="4.4000000000000004"/>
    <n v="4.3"/>
    <n v="453.20000000000005"/>
    <n v="520.29999999999995"/>
    <n v="7.8"/>
    <n v="8.9"/>
    <n v="78"/>
    <n v="89"/>
    <n v="4.7729468599033815"/>
    <n v="4.6853546910755153"/>
    <n v="1976"/>
    <n v="2047.5000000000002"/>
    <n v="98.5"/>
    <n v="103.3"/>
    <n v="29648.5"/>
    <n v="31609.8"/>
    <n v="71.8"/>
    <n v="73.900000000000006"/>
    <n v="7395.4"/>
    <n v="8941.9000000000015"/>
    <n v="106.9"/>
    <n v="118.7"/>
    <n v="1069"/>
    <n v="1187"/>
    <n v="92.060144927536228"/>
    <n v="95.511899313501132"/>
    <n v="38112.9"/>
    <n v="41738.699999999997"/>
    <n v="46"/>
    <n v="65"/>
    <n v="46"/>
    <n v="65"/>
    <n v="10.1"/>
    <n v="7.6"/>
    <n v="464.59999999999997"/>
    <n v="494"/>
    <n v="94.8"/>
    <n v="90.7"/>
    <n v="4360.8"/>
    <n v="5895.5"/>
    <n v="600"/>
    <n v="673"/>
    <n v="600"/>
    <n v="673"/>
    <n v="3208.9"/>
    <n v="3676.8999999999996"/>
    <n v="76770.899999999994"/>
    <n v="89816"/>
    <n v="110"/>
    <n v="125"/>
    <n v="110"/>
    <n v="125"/>
    <n v="529.20000000000005"/>
    <n v="562.29999999999995"/>
    <n v="8248.4"/>
    <n v="9471.1000000000022"/>
    <n v="710"/>
    <n v="798"/>
    <n v="710"/>
    <n v="798"/>
    <n v="3738.1000000000004"/>
    <n v="4239.2"/>
    <n v="85019.299999999988"/>
    <n v="99287.1"/>
    <n v="17"/>
    <n v="13"/>
    <n v="17"/>
    <n v="13"/>
    <n v="130.80000000000001"/>
    <n v="116.9"/>
    <n v="2321.8000000000002"/>
    <n v="1685"/>
    <n v="4333.5"/>
    <n v="4850.1000000000004"/>
    <n v="91701.900000000009"/>
    <n v="106867.6"/>
  </r>
  <r>
    <x v="9"/>
    <s v="University of North Carolina at Pembroke"/>
    <m/>
    <n v="199281"/>
    <x v="3"/>
    <n v="739"/>
    <n v="813"/>
    <n v="0"/>
    <n v="0"/>
    <n v="739"/>
    <n v="813"/>
    <s v="128-140"/>
    <n v="739"/>
    <n v="813"/>
    <n v="739"/>
    <n v="813"/>
    <n v="4"/>
    <n v="1"/>
    <n v="4"/>
    <n v="1"/>
    <n v="1"/>
    <n v="0"/>
    <n v="1"/>
    <n v="0"/>
    <n v="0"/>
    <n v="0"/>
    <n v="0"/>
    <n v="0"/>
    <n v="5"/>
    <n v="1"/>
    <n v="5"/>
    <n v="1"/>
    <n v="5.8"/>
    <n v="5"/>
    <n v="23.2"/>
    <n v="5"/>
    <n v="5"/>
    <n v="0"/>
    <n v="5"/>
    <n v="0"/>
    <n v="0"/>
    <n v="0"/>
    <n v="0"/>
    <n v="0"/>
    <n v="5.64"/>
    <n v="5"/>
    <n v="28.2"/>
    <n v="5"/>
    <n v="142"/>
    <n v="135"/>
    <n v="568"/>
    <n v="135"/>
    <n v="126"/>
    <n v="0"/>
    <n v="126"/>
    <n v="0"/>
    <n v="0"/>
    <n v="0"/>
    <n v="0"/>
    <n v="0"/>
    <n v="138.80000000000001"/>
    <n v="135"/>
    <n v="694"/>
    <n v="135"/>
    <n v="343"/>
    <n v="396"/>
    <n v="343"/>
    <n v="396"/>
    <n v="2"/>
    <n v="4"/>
    <n v="2"/>
    <n v="4"/>
    <n v="3"/>
    <n v="3"/>
    <n v="3"/>
    <n v="3"/>
    <n v="348"/>
    <n v="403"/>
    <n v="348"/>
    <n v="403"/>
    <n v="5.5"/>
    <n v="5.0999999999999996"/>
    <n v="1886.5"/>
    <n v="2019.6"/>
    <n v="10"/>
    <n v="6.8"/>
    <n v="20"/>
    <n v="27.2"/>
    <n v="8"/>
    <n v="7"/>
    <n v="24"/>
    <n v="21"/>
    <n v="5.5474137931034484"/>
    <n v="5.131017369727048"/>
    <n v="1930.5"/>
    <n v="2067.8000000000002"/>
    <n v="146.19999999999999"/>
    <n v="145.69999999999999"/>
    <n v="50146.6"/>
    <n v="57697.2"/>
    <n v="135.5"/>
    <n v="147.80000000000001"/>
    <n v="271"/>
    <n v="591.20000000000005"/>
    <n v="129.69999999999999"/>
    <n v="156.69999999999999"/>
    <n v="389.09999999999997"/>
    <n v="470.09999999999997"/>
    <n v="145.99626436781608"/>
    <n v="145.80272952853596"/>
    <n v="50806.7"/>
    <n v="58758.499999999993"/>
    <n v="353"/>
    <n v="404"/>
    <n v="353"/>
    <n v="404"/>
    <n v="5.5487252124645892"/>
    <n v="5.1306930693069308"/>
    <n v="1958.7"/>
    <n v="2072.8000000000002"/>
    <n v="145.8943342776204"/>
    <n v="145.77599009900987"/>
    <n v="51500.700000000004"/>
    <n v="58893.499999999993"/>
    <n v="262"/>
    <n v="268"/>
    <n v="262"/>
    <n v="268"/>
    <n v="75"/>
    <n v="104"/>
    <n v="75"/>
    <n v="104"/>
    <n v="19"/>
    <n v="7"/>
    <n v="19"/>
    <n v="7"/>
    <n v="356"/>
    <n v="379"/>
    <n v="356"/>
    <n v="379"/>
    <n v="4.2"/>
    <n v="3.5"/>
    <n v="1100.4000000000001"/>
    <n v="938"/>
    <n v="4.5"/>
    <n v="3.6"/>
    <n v="337.5"/>
    <n v="374.40000000000003"/>
    <n v="7"/>
    <n v="6"/>
    <n v="133"/>
    <n v="42"/>
    <n v="4.4126404494382028"/>
    <n v="3.5736147757255941"/>
    <n v="1570.9"/>
    <n v="1354.4"/>
    <n v="92.9"/>
    <n v="97.1"/>
    <n v="24339.800000000003"/>
    <n v="26022.799999999999"/>
    <n v="80.5"/>
    <n v="75.599999999999994"/>
    <n v="6037.5"/>
    <n v="7862.4"/>
    <n v="104.9"/>
    <n v="97"/>
    <n v="1993.1000000000001"/>
    <n v="679"/>
    <n v="90.928089887640454"/>
    <n v="91.198416886543527"/>
    <n v="32370.400000000001"/>
    <n v="34564.199999999997"/>
    <n v="30"/>
    <n v="30"/>
    <n v="30"/>
    <n v="30"/>
    <n v="8.6"/>
    <n v="4.0999999999999996"/>
    <n v="258"/>
    <n v="122.99999999999999"/>
    <n v="98.2"/>
    <n v="86.1"/>
    <n v="2946"/>
    <n v="2583"/>
    <n v="609"/>
    <n v="665"/>
    <n v="609"/>
    <n v="665"/>
    <n v="3010.1000000000004"/>
    <n v="2962.6"/>
    <n v="75054.399999999994"/>
    <n v="83855"/>
    <n v="78"/>
    <n v="108"/>
    <n v="78"/>
    <n v="108"/>
    <n v="362.5"/>
    <n v="401.6"/>
    <n v="6434.5"/>
    <n v="8453.6"/>
    <n v="687"/>
    <n v="773"/>
    <n v="687"/>
    <n v="773"/>
    <n v="3372.6000000000004"/>
    <n v="3364.2"/>
    <n v="81488.899999999994"/>
    <n v="92308.6"/>
    <n v="22"/>
    <n v="10"/>
    <n v="22"/>
    <n v="10"/>
    <n v="157"/>
    <n v="63"/>
    <n v="2382.2000000000003"/>
    <n v="1149.0999999999999"/>
    <n v="3787.6000000000004"/>
    <n v="3550.2000000000003"/>
    <n v="86817.1"/>
    <n v="96040.699999999983"/>
  </r>
  <r>
    <x v="9"/>
    <s v="Winston-Salem State University "/>
    <m/>
    <n v="199999"/>
    <x v="3"/>
    <n v="1012"/>
    <n v="1144"/>
    <n v="4"/>
    <n v="0"/>
    <n v="1008"/>
    <n v="1144"/>
    <s v="128-140"/>
    <n v="1008"/>
    <n v="1144"/>
    <n v="1008"/>
    <n v="1144"/>
    <n v="0"/>
    <n v="0"/>
    <n v="0"/>
    <n v="0"/>
    <n v="0"/>
    <n v="0"/>
    <n v="0"/>
    <n v="0"/>
    <n v="0"/>
    <n v="0"/>
    <n v="0"/>
    <n v="0"/>
    <n v="0"/>
    <n v="0"/>
    <n v="0"/>
    <n v="0"/>
    <n v="0"/>
    <s v="."/>
    <n v="0"/>
    <n v="0"/>
    <n v="0"/>
    <n v="0"/>
    <n v="0"/>
    <n v="0"/>
    <n v="0"/>
    <n v="0"/>
    <n v="0"/>
    <n v="0"/>
    <n v="0"/>
    <n v="0"/>
    <n v="0"/>
    <n v="0"/>
    <n v="0"/>
    <n v="0"/>
    <n v="0"/>
    <n v="0"/>
    <n v="0"/>
    <n v="0"/>
    <n v="0"/>
    <n v="0"/>
    <n v="0"/>
    <n v="0"/>
    <n v="0"/>
    <n v="0"/>
    <n v="0"/>
    <n v="0"/>
    <n v="0"/>
    <n v="0"/>
    <n v="417"/>
    <n v="447"/>
    <n v="417"/>
    <n v="447"/>
    <n v="16"/>
    <n v="15"/>
    <n v="16"/>
    <n v="15"/>
    <n v="5"/>
    <n v="2"/>
    <n v="5"/>
    <n v="2"/>
    <n v="438"/>
    <n v="464"/>
    <n v="438"/>
    <n v="464"/>
    <n v="5.3"/>
    <n v="5.5"/>
    <n v="2210.1"/>
    <n v="2458.5"/>
    <n v="4.5"/>
    <n v="7.5"/>
    <n v="72"/>
    <n v="112.5"/>
    <n v="8.4"/>
    <n v="9"/>
    <n v="42"/>
    <n v="18"/>
    <n v="5.3061643835616437"/>
    <n v="5.5797413793103452"/>
    <n v="2324.1"/>
    <n v="2589"/>
    <n v="146"/>
    <n v="148.4"/>
    <n v="60882"/>
    <n v="66334.8"/>
    <n v="99"/>
    <n v="115.7"/>
    <n v="1584"/>
    <n v="1735.5"/>
    <n v="131"/>
    <n v="132"/>
    <n v="655"/>
    <n v="264"/>
    <n v="144.11187214611871"/>
    <n v="147.27219827586208"/>
    <n v="63121"/>
    <n v="68334.3"/>
    <n v="438"/>
    <n v="464"/>
    <n v="438"/>
    <n v="464"/>
    <n v="5.3061643835616437"/>
    <n v="5.5797413793103452"/>
    <n v="2324.1"/>
    <n v="2589"/>
    <n v="144.11187214611871"/>
    <n v="147.27219827586208"/>
    <n v="63121"/>
    <n v="68334.3"/>
    <n v="379"/>
    <n v="450"/>
    <n v="379"/>
    <n v="450"/>
    <n v="149"/>
    <n v="187"/>
    <n v="149"/>
    <n v="187"/>
    <n v="20"/>
    <n v="12"/>
    <n v="20"/>
    <n v="12"/>
    <n v="548"/>
    <n v="649"/>
    <n v="548"/>
    <n v="649"/>
    <n v="3.4"/>
    <n v="3.3"/>
    <n v="1288.5999999999999"/>
    <n v="1485"/>
    <n v="3.2"/>
    <n v="3"/>
    <n v="476.8"/>
    <n v="561"/>
    <n v="8"/>
    <n v="8.1999999999999993"/>
    <n v="160"/>
    <n v="98.399999999999991"/>
    <n v="3.513503649635036"/>
    <n v="3.3041602465331281"/>
    <n v="1925.3999999999996"/>
    <n v="2144.4"/>
    <n v="76.099999999999994"/>
    <n v="74.8"/>
    <n v="28841.899999999998"/>
    <n v="33660"/>
    <n v="57.3"/>
    <n v="53.8"/>
    <n v="8537.6999999999989"/>
    <n v="10060.6"/>
    <n v="95.8"/>
    <n v="110.4"/>
    <n v="1916"/>
    <n v="1324.8000000000002"/>
    <n v="71.707299270072994"/>
    <n v="69.407395993836673"/>
    <n v="39295.599999999999"/>
    <n v="45045.4"/>
    <n v="22"/>
    <n v="31"/>
    <n v="22"/>
    <n v="31"/>
    <n v="6.9"/>
    <n v="6.4"/>
    <n v="151.80000000000001"/>
    <n v="198.4"/>
    <n v="85"/>
    <n v="104.4"/>
    <n v="1870"/>
    <n v="3236.4"/>
    <n v="796"/>
    <n v="897"/>
    <n v="796"/>
    <n v="897"/>
    <n v="3498.7"/>
    <n v="3943.5"/>
    <n v="89723.9"/>
    <n v="99994.8"/>
    <n v="165"/>
    <n v="202"/>
    <n v="165"/>
    <n v="202"/>
    <n v="548.79999999999995"/>
    <n v="673.5"/>
    <n v="10121.699999999999"/>
    <n v="11796.1"/>
    <n v="961"/>
    <n v="1099"/>
    <n v="961"/>
    <n v="1099"/>
    <n v="4047.5"/>
    <n v="4617"/>
    <n v="99845.599999999991"/>
    <n v="111790.90000000001"/>
    <n v="25"/>
    <n v="14"/>
    <n v="25"/>
    <n v="14"/>
    <n v="202"/>
    <n v="116.39999999999999"/>
    <n v="2571"/>
    <n v="1588.8000000000002"/>
    <n v="4401.3"/>
    <n v="4931.7999999999993"/>
    <n v="104286.6"/>
    <n v="116616.1"/>
  </r>
  <r>
    <x v="9"/>
    <s v="Elizabeth City State University "/>
    <m/>
    <n v="198507"/>
    <x v="4"/>
    <n v="396"/>
    <n v="430"/>
    <n v="3"/>
    <n v="9"/>
    <n v="393"/>
    <n v="421"/>
    <s v="128-140"/>
    <n v="393"/>
    <n v="421"/>
    <n v="393"/>
    <n v="421"/>
    <n v="0"/>
    <n v="0"/>
    <n v="0"/>
    <n v="0"/>
    <n v="0"/>
    <n v="0"/>
    <n v="0"/>
    <n v="0"/>
    <n v="0"/>
    <n v="0"/>
    <n v="0"/>
    <n v="0"/>
    <n v="0"/>
    <n v="0"/>
    <n v="0"/>
    <n v="0"/>
    <n v="0"/>
    <s v="."/>
    <n v="0"/>
    <n v="0"/>
    <n v="0"/>
    <n v="0"/>
    <n v="0"/>
    <n v="0"/>
    <n v="0"/>
    <n v="0"/>
    <n v="0"/>
    <n v="0"/>
    <n v="0"/>
    <n v="0"/>
    <n v="0"/>
    <n v="0"/>
    <n v="0"/>
    <n v="0"/>
    <n v="0"/>
    <n v="0"/>
    <n v="0"/>
    <n v="0"/>
    <n v="0"/>
    <n v="0"/>
    <n v="0"/>
    <n v="0"/>
    <n v="0"/>
    <n v="0"/>
    <n v="0"/>
    <n v="0"/>
    <n v="0"/>
    <n v="0"/>
    <n v="245"/>
    <n v="277"/>
    <n v="245"/>
    <n v="277"/>
    <n v="0"/>
    <n v="2"/>
    <n v="0"/>
    <n v="2"/>
    <n v="1"/>
    <n v="2"/>
    <n v="1"/>
    <n v="2"/>
    <n v="246"/>
    <n v="281"/>
    <n v="246"/>
    <n v="281"/>
    <n v="5.2"/>
    <n v="5.0999999999999996"/>
    <n v="1274"/>
    <n v="1412.6999999999998"/>
    <n v="0"/>
    <n v="5"/>
    <n v="0"/>
    <n v="10"/>
    <n v="9"/>
    <n v="8"/>
    <n v="9"/>
    <n v="16"/>
    <n v="5.2154471544715451"/>
    <n v="5.1199288256227753"/>
    <n v="1283"/>
    <n v="1438.6999999999998"/>
    <n v="154.80000000000001"/>
    <n v="155.80000000000001"/>
    <n v="37926"/>
    <n v="43156.600000000006"/>
    <s v="."/>
    <n v="92"/>
    <n v="0"/>
    <n v="184"/>
    <n v="207"/>
    <n v="95.5"/>
    <n v="207"/>
    <n v="191"/>
    <n v="155.01219512195121"/>
    <n v="154.91672597864772"/>
    <n v="38133"/>
    <n v="43531.600000000006"/>
    <n v="246"/>
    <n v="281"/>
    <n v="246"/>
    <n v="281"/>
    <n v="5.2154471544715451"/>
    <n v="5.1199288256227753"/>
    <n v="1283"/>
    <n v="1438.6999999999998"/>
    <n v="155.01219512195121"/>
    <n v="154.91672597864772"/>
    <n v="38133"/>
    <n v="43531.600000000006"/>
    <n v="117"/>
    <n v="111"/>
    <n v="117"/>
    <n v="111"/>
    <n v="5"/>
    <n v="13"/>
    <n v="5"/>
    <n v="13"/>
    <n v="4"/>
    <n v="1"/>
    <n v="4"/>
    <n v="1"/>
    <n v="126"/>
    <n v="125"/>
    <n v="126"/>
    <n v="125"/>
    <n v="4.0999999999999996"/>
    <n v="3.9"/>
    <n v="479.69999999999993"/>
    <n v="432.9"/>
    <n v="6"/>
    <n v="4"/>
    <n v="30"/>
    <n v="52"/>
    <n v="6.5"/>
    <n v="7"/>
    <n v="26"/>
    <n v="7"/>
    <n v="4.2515873015873007"/>
    <n v="3.9352"/>
    <n v="535.69999999999993"/>
    <n v="491.9"/>
    <n v="116.3"/>
    <n v="113.5"/>
    <n v="13607.1"/>
    <n v="12598.5"/>
    <n v="107.5"/>
    <n v="82.3"/>
    <n v="537.5"/>
    <n v="1069.8999999999999"/>
    <n v="117"/>
    <n v="102"/>
    <n v="468"/>
    <n v="102"/>
    <n v="115.97301587301588"/>
    <n v="110.1632"/>
    <n v="14612.6"/>
    <n v="13770.4"/>
    <n v="21"/>
    <n v="15"/>
    <n v="21"/>
    <n v="15"/>
    <n v="6.7"/>
    <n v="7.8"/>
    <n v="140.70000000000002"/>
    <n v="117"/>
    <n v="136.6"/>
    <n v="144.1"/>
    <n v="2868.6"/>
    <n v="2161.5"/>
    <n v="362"/>
    <n v="388"/>
    <n v="362"/>
    <n v="388"/>
    <n v="1753.6999999999998"/>
    <n v="1845.6"/>
    <n v="51533.1"/>
    <n v="55755.100000000006"/>
    <n v="5"/>
    <n v="15"/>
    <n v="5"/>
    <n v="15"/>
    <n v="30"/>
    <n v="62"/>
    <n v="537.5"/>
    <n v="1253.8999999999999"/>
    <n v="367"/>
    <n v="403"/>
    <n v="367"/>
    <n v="403"/>
    <n v="1783.6999999999998"/>
    <n v="1907.6"/>
    <n v="52070.6"/>
    <n v="57009.000000000007"/>
    <n v="5"/>
    <n v="3"/>
    <n v="5"/>
    <n v="3"/>
    <n v="35"/>
    <n v="23"/>
    <n v="675"/>
    <n v="293"/>
    <n v="1959.3999999999999"/>
    <n v="2047.6"/>
    <n v="55614.2"/>
    <n v="59463.500000000007"/>
  </r>
  <r>
    <x v="9"/>
    <s v="University of North Carolina at Asheville"/>
    <m/>
    <n v="199111"/>
    <x v="4"/>
    <n v="604"/>
    <n v="672"/>
    <n v="0"/>
    <n v="0"/>
    <n v="604"/>
    <n v="672"/>
    <s v="128-140"/>
    <n v="604"/>
    <n v="672"/>
    <n v="604"/>
    <n v="672"/>
    <n v="1"/>
    <n v="1"/>
    <n v="1"/>
    <n v="1"/>
    <n v="0"/>
    <n v="0"/>
    <n v="0"/>
    <n v="0"/>
    <n v="0"/>
    <n v="0"/>
    <n v="0"/>
    <n v="0"/>
    <n v="1"/>
    <n v="1"/>
    <n v="1"/>
    <n v="1"/>
    <n v="4"/>
    <n v="6"/>
    <n v="4"/>
    <n v="6"/>
    <n v="0"/>
    <n v="0"/>
    <n v="0"/>
    <n v="0"/>
    <n v="0"/>
    <n v="0"/>
    <n v="0"/>
    <n v="0"/>
    <n v="4"/>
    <n v="6"/>
    <n v="4"/>
    <n v="6"/>
    <n v="125"/>
    <n v="175"/>
    <n v="125"/>
    <n v="175"/>
    <n v="0"/>
    <n v="0"/>
    <n v="0"/>
    <n v="0"/>
    <n v="0"/>
    <n v="0"/>
    <n v="0"/>
    <n v="0"/>
    <n v="125"/>
    <n v="175"/>
    <n v="125"/>
    <n v="175"/>
    <n v="358"/>
    <n v="345"/>
    <n v="358"/>
    <n v="345"/>
    <n v="5"/>
    <n v="1"/>
    <n v="5"/>
    <n v="1"/>
    <n v="1"/>
    <n v="1"/>
    <n v="1"/>
    <n v="1"/>
    <n v="364"/>
    <n v="347"/>
    <n v="364"/>
    <n v="347"/>
    <n v="4.9000000000000004"/>
    <n v="4.8"/>
    <n v="1754.2"/>
    <n v="1656"/>
    <n v="9.6"/>
    <n v="14"/>
    <n v="48"/>
    <n v="14"/>
    <n v="7"/>
    <n v="7"/>
    <n v="7"/>
    <n v="7"/>
    <n v="4.9703296703296704"/>
    <n v="4.8328530259365996"/>
    <n v="1809.2"/>
    <n v="1677"/>
    <n v="135.30000000000001"/>
    <n v="131.5"/>
    <n v="48437.4"/>
    <n v="45367.5"/>
    <n v="115.6"/>
    <n v="188"/>
    <n v="578"/>
    <n v="188"/>
    <n v="117"/>
    <n v="187"/>
    <n v="117"/>
    <n v="187"/>
    <n v="134.97912087912087"/>
    <n v="131.82276657060518"/>
    <n v="49132.399999999994"/>
    <n v="45742.5"/>
    <n v="365"/>
    <n v="348"/>
    <n v="365"/>
    <n v="348"/>
    <n v="4.9676712328767128"/>
    <n v="4.8362068965517242"/>
    <n v="1813.2"/>
    <n v="1683"/>
    <n v="134.95178082191779"/>
    <n v="131.94683908045977"/>
    <n v="49257.399999999994"/>
    <n v="45917.5"/>
    <n v="206"/>
    <n v="285"/>
    <n v="206"/>
    <n v="285"/>
    <n v="20"/>
    <n v="26"/>
    <n v="20"/>
    <n v="26"/>
    <n v="6"/>
    <n v="3"/>
    <n v="6"/>
    <n v="3"/>
    <n v="232"/>
    <n v="314"/>
    <n v="232"/>
    <n v="314"/>
    <n v="4"/>
    <n v="3.8"/>
    <n v="824"/>
    <n v="1083"/>
    <n v="3.9"/>
    <n v="5.2"/>
    <n v="78"/>
    <n v="135.20000000000002"/>
    <n v="6.7"/>
    <n v="8.6999999999999993"/>
    <n v="40.200000000000003"/>
    <n v="26.099999999999998"/>
    <n v="4.0612068965517247"/>
    <n v="3.9627388535031844"/>
    <n v="942.20000000000016"/>
    <n v="1244.3"/>
    <n v="93.7"/>
    <n v="93.1"/>
    <n v="19302.2"/>
    <n v="26533.5"/>
    <n v="77.400000000000006"/>
    <n v="78.599999999999994"/>
    <n v="1548"/>
    <n v="2043.6"/>
    <n v="102"/>
    <n v="111.3"/>
    <n v="612"/>
    <n v="333.9"/>
    <n v="92.509482758620692"/>
    <n v="92.073248407643305"/>
    <n v="21462.2"/>
    <n v="28910.999999999996"/>
    <n v="7"/>
    <n v="10"/>
    <n v="7"/>
    <n v="10"/>
    <n v="5.3"/>
    <n v="14.1"/>
    <n v="37.1"/>
    <n v="141"/>
    <n v="113.7"/>
    <n v="110.6"/>
    <n v="795.9"/>
    <n v="1106"/>
    <n v="565"/>
    <n v="631"/>
    <n v="565"/>
    <n v="631"/>
    <n v="2582.1999999999998"/>
    <n v="2745"/>
    <n v="67864.600000000006"/>
    <n v="72076"/>
    <n v="25"/>
    <n v="27"/>
    <n v="25"/>
    <n v="27"/>
    <n v="126"/>
    <n v="149.20000000000002"/>
    <n v="2126"/>
    <n v="2231.6"/>
    <n v="590"/>
    <n v="658"/>
    <n v="590"/>
    <n v="658"/>
    <n v="2708.2"/>
    <n v="2894.2"/>
    <n v="69990.600000000006"/>
    <n v="74307.600000000006"/>
    <n v="7"/>
    <n v="4"/>
    <n v="7"/>
    <n v="4"/>
    <n v="47.2"/>
    <n v="33.099999999999994"/>
    <n v="729"/>
    <n v="520.9"/>
    <n v="2792.5"/>
    <n v="3068.3"/>
    <n v="71515.499999999985"/>
    <n v="75934.5"/>
  </r>
  <r>
    <x v="9"/>
    <s v="Asheville-Buncombe Technical Community College"/>
    <m/>
    <n v="197887"/>
    <x v="5"/>
    <n v="561"/>
    <n v="584"/>
    <n v="15"/>
    <n v="9"/>
    <n v="546"/>
    <n v="575"/>
    <n v="67.806231155778889"/>
    <n v="546"/>
    <n v="575"/>
    <n v="546"/>
    <n v="571"/>
    <n v="52"/>
    <n v="70"/>
    <n v="52"/>
    <n v="70"/>
    <n v="28"/>
    <n v="41"/>
    <n v="28"/>
    <n v="41"/>
    <n v="2"/>
    <n v="5"/>
    <n v="2"/>
    <n v="5"/>
    <n v="82"/>
    <n v="116"/>
    <n v="82"/>
    <n v="116"/>
    <n v="3.14"/>
    <n v="3.2285714285714286"/>
    <n v="163.28"/>
    <n v="226"/>
    <n v="3.39"/>
    <n v="3.9634146341463414"/>
    <n v="94.92"/>
    <n v="162.5"/>
    <n v="2.75"/>
    <n v="5"/>
    <n v="5.5"/>
    <n v="25"/>
    <n v="3.2158536585365853"/>
    <n v="3.5646551724137931"/>
    <n v="263.7"/>
    <n v="413.5"/>
    <n v="92.615384615384613"/>
    <n v="84.525000000000006"/>
    <n v="4816"/>
    <n v="5916.75"/>
    <n v="85.678571428571431"/>
    <n v="86.82352941176471"/>
    <n v="2399"/>
    <n v="3559.7647058823532"/>
    <n v="74"/>
    <n v="106"/>
    <n v="148"/>
    <n v="530"/>
    <n v="89.792682926829272"/>
    <n v="86.263057809330633"/>
    <n v="7363"/>
    <n v="10006.514705882353"/>
    <n v="182"/>
    <n v="167"/>
    <n v="182"/>
    <n v="167"/>
    <n v="192"/>
    <n v="229"/>
    <n v="192"/>
    <n v="229"/>
    <n v="4"/>
    <n v="4"/>
    <n v="4"/>
    <n v="0"/>
    <n v="378"/>
    <n v="400"/>
    <n v="378"/>
    <n v="400"/>
    <n v="3.94"/>
    <n v="4.1407185628742518"/>
    <n v="717.08"/>
    <n v="691.5"/>
    <n v="4.6399999999999997"/>
    <n v="5.2816593886462879"/>
    <n v="890.87999999999988"/>
    <n v="1209.5"/>
    <n v="2.75"/>
    <n v="3.125"/>
    <n v="11"/>
    <n v="12.5"/>
    <n v="4.2829629629629631"/>
    <n v="4.7837500000000004"/>
    <n v="1618.96"/>
    <n v="1913.5000000000002"/>
    <n v="82.77472527472527"/>
    <n v="94.615384615384613"/>
    <n v="15065"/>
    <n v="15800.76923076923"/>
    <n v="73.841145833333329"/>
    <n v="82.936274509803923"/>
    <n v="14177.5"/>
    <n v="18992.406862745098"/>
    <n v="80.75"/>
    <m/>
    <n v="323"/>
    <n v="0"/>
    <n v="78.215608465608469"/>
    <n v="86.982940233785811"/>
    <n v="29565.5"/>
    <n v="34793.176093514325"/>
    <n v="460"/>
    <n v="516"/>
    <n v="460"/>
    <n v="516"/>
    <n v="4.0927391304347829"/>
    <n v="4.5096899224806197"/>
    <n v="1882.66"/>
    <n v="2327"/>
    <n v="80.279347826086962"/>
    <n v="86.821106200381152"/>
    <n v="36928.5"/>
    <n v="44799.690799396674"/>
    <n v="34"/>
    <n v="25"/>
    <n v="34"/>
    <n v="25"/>
    <n v="50"/>
    <n v="34"/>
    <n v="50"/>
    <n v="34"/>
    <n v="2"/>
    <m/>
    <n v="2"/>
    <n v="0"/>
    <n v="86"/>
    <n v="59"/>
    <n v="86"/>
    <n v="59"/>
    <n v="2.5"/>
    <n v="2.72"/>
    <n v="85"/>
    <n v="68"/>
    <n v="2.93"/>
    <n v="4.367647058823529"/>
    <n v="146.5"/>
    <n v="148.5"/>
    <n v="3"/>
    <m/>
    <n v="6"/>
    <n v="0"/>
    <n v="2.7616279069767442"/>
    <n v="3.6694915254237288"/>
    <n v="237.5"/>
    <n v="216.5"/>
    <n v="85.588235294117652"/>
    <n v="82.887096774193552"/>
    <n v="2910"/>
    <n v="2072.177419354839"/>
    <n v="85.74"/>
    <n v="74.266187050359719"/>
    <n v="4287"/>
    <n v="2525.0503597122306"/>
    <n v="77"/>
    <n v="67.400000000000006"/>
    <n v="154"/>
    <n v="0"/>
    <n v="85.476744186046517"/>
    <n v="77.919114899441851"/>
    <n v="7351"/>
    <n v="4597.2277790670696"/>
    <m/>
    <m/>
    <n v="0"/>
    <n v="0"/>
    <m/>
    <m/>
    <n v="0"/>
    <n v="0"/>
    <m/>
    <m/>
    <n v="0"/>
    <n v="0"/>
    <n v="268"/>
    <n v="262"/>
    <n v="268"/>
    <n v="262"/>
    <n v="965.36"/>
    <n v="985.5"/>
    <n v="22791"/>
    <n v="23789.696650124068"/>
    <n v="270"/>
    <n v="304"/>
    <n v="270"/>
    <n v="304"/>
    <n v="1132.2999999999997"/>
    <n v="1520.5"/>
    <n v="20863.5"/>
    <n v="25077.221928339681"/>
    <n v="538"/>
    <n v="566"/>
    <n v="538"/>
    <n v="566"/>
    <n v="2097.66"/>
    <n v="2506"/>
    <n v="43654.5"/>
    <n v="48866.918578463752"/>
    <n v="8"/>
    <n v="9"/>
    <n v="8"/>
    <n v="5"/>
    <n v="22.5"/>
    <n v="37.5"/>
    <n v="625"/>
    <n v="530"/>
    <n v="2120.16"/>
    <n v="2543.5"/>
    <n v="44279.5"/>
    <n v="49396.918578463745"/>
  </r>
  <r>
    <x v="9"/>
    <s v="Cape Fear Community College"/>
    <m/>
    <n v="198154"/>
    <x v="5"/>
    <n v="831"/>
    <n v="892"/>
    <n v="33"/>
    <n v="37"/>
    <n v="798"/>
    <n v="855"/>
    <n v="65.856807511737088"/>
    <n v="798"/>
    <n v="855"/>
    <n v="798"/>
    <n v="855"/>
    <n v="43"/>
    <n v="46"/>
    <n v="43"/>
    <n v="46"/>
    <n v="36"/>
    <n v="37"/>
    <n v="36"/>
    <n v="37"/>
    <n v="2"/>
    <n v="4"/>
    <n v="2"/>
    <n v="4"/>
    <n v="81"/>
    <n v="87"/>
    <n v="81"/>
    <n v="87"/>
    <n v="3.07"/>
    <n v="3.1956521739130435"/>
    <n v="132.01"/>
    <n v="147"/>
    <n v="2.94"/>
    <n v="3.4324324324324325"/>
    <n v="105.84"/>
    <n v="127"/>
    <n v="2"/>
    <n v="4"/>
    <n v="4"/>
    <n v="16"/>
    <n v="2.9858024691358023"/>
    <n v="3.3333333333333335"/>
    <n v="241.85"/>
    <n v="290"/>
    <n v="84.069767441860463"/>
    <n v="89.405405405405403"/>
    <n v="3615"/>
    <n v="4112.6486486486483"/>
    <n v="81.805555555555557"/>
    <n v="84.65384615384616"/>
    <n v="2945"/>
    <n v="3132.1923076923081"/>
    <n v="75.5"/>
    <n v="65"/>
    <n v="151"/>
    <n v="260"/>
    <n v="82.851851851851848"/>
    <n v="86.262539728056979"/>
    <n v="6711"/>
    <n v="7504.8409563409568"/>
    <n v="243"/>
    <n v="222"/>
    <n v="243"/>
    <n v="222"/>
    <n v="309"/>
    <n v="355"/>
    <n v="309"/>
    <n v="355"/>
    <n v="8"/>
    <n v="22"/>
    <n v="8"/>
    <n v="22"/>
    <n v="560"/>
    <n v="599"/>
    <n v="560"/>
    <n v="599"/>
    <n v="3.91"/>
    <n v="4.4504504504504503"/>
    <n v="950.13"/>
    <n v="988"/>
    <n v="3.85"/>
    <n v="4.4943661971830986"/>
    <n v="1189.6500000000001"/>
    <n v="1595.5"/>
    <n v="2.94"/>
    <n v="3.5454545454545454"/>
    <n v="23.52"/>
    <n v="78"/>
    <n v="3.8630357142857146"/>
    <n v="4.4432387312186981"/>
    <n v="2163.3000000000002"/>
    <n v="2661.5"/>
    <n v="80.53086419753086"/>
    <n v="89.417808219178085"/>
    <n v="19569"/>
    <n v="19850.753424657534"/>
    <n v="73.750809061488667"/>
    <n v="83.521951219512189"/>
    <n v="22788.999999999996"/>
    <n v="29650.292682926829"/>
    <n v="72.75"/>
    <n v="87.263157894736835"/>
    <n v="582"/>
    <n v="1919.7894736842104"/>
    <n v="76.678571428571431"/>
    <n v="85.84446674669212"/>
    <n v="42940"/>
    <n v="51420.835581268577"/>
    <n v="641"/>
    <n v="686"/>
    <n v="641"/>
    <n v="686"/>
    <n v="3.7521840873634948"/>
    <n v="4.3024781341107872"/>
    <n v="2405.15"/>
    <n v="2951.5"/>
    <n v="77.458658346333848"/>
    <n v="85.897487664153843"/>
    <n v="49651"/>
    <n v="58925.676537609535"/>
    <n v="68"/>
    <n v="75"/>
    <n v="68"/>
    <n v="75"/>
    <n v="85"/>
    <n v="86"/>
    <n v="85"/>
    <n v="86"/>
    <n v="4"/>
    <n v="8"/>
    <n v="4"/>
    <n v="8"/>
    <n v="157"/>
    <n v="169"/>
    <n v="157"/>
    <n v="169"/>
    <n v="2.85"/>
    <n v="3.22"/>
    <n v="193.8"/>
    <n v="241.50000000000003"/>
    <n v="2.61"/>
    <n v="4.6051401869158877"/>
    <n v="221.85"/>
    <n v="396.04205607476632"/>
    <n v="2.25"/>
    <n v="4.375"/>
    <n v="9"/>
    <n v="35"/>
    <n v="2.7047770700636939"/>
    <n v="3.9795387933418129"/>
    <n v="424.65"/>
    <n v="672.54205607476638"/>
    <n v="88.470588235294116"/>
    <n v="83.722972972972968"/>
    <n v="6016"/>
    <n v="6279.2229729729725"/>
    <n v="87.635294117647064"/>
    <n v="73.322429906542055"/>
    <n v="7449"/>
    <n v="6305.7289719626169"/>
    <n v="76.75"/>
    <n v="84"/>
    <n v="307"/>
    <n v="672"/>
    <n v="87.71974522292993"/>
    <n v="78.443502632754971"/>
    <n v="13771.999999999998"/>
    <n v="13256.95194493559"/>
    <m/>
    <m/>
    <n v="0"/>
    <n v="0"/>
    <m/>
    <m/>
    <n v="0"/>
    <n v="0"/>
    <m/>
    <m/>
    <n v="0"/>
    <n v="0"/>
    <n v="354"/>
    <n v="343"/>
    <n v="354"/>
    <n v="343"/>
    <n v="1275.9399999999998"/>
    <n v="1376.5"/>
    <n v="29200"/>
    <n v="30242.625046279158"/>
    <n v="430"/>
    <n v="478"/>
    <n v="430"/>
    <n v="478"/>
    <n v="1517.34"/>
    <n v="2118.5420560747662"/>
    <n v="33183"/>
    <n v="39088.213962581751"/>
    <n v="784"/>
    <n v="821"/>
    <n v="784"/>
    <n v="821"/>
    <n v="2793.2799999999997"/>
    <n v="3495.0420560747662"/>
    <n v="62383"/>
    <n v="69330.839008860901"/>
    <n v="14"/>
    <n v="34"/>
    <n v="14"/>
    <n v="34"/>
    <n v="36.519999999999996"/>
    <n v="129"/>
    <n v="1040"/>
    <n v="2851.7894736842104"/>
    <n v="2829.8"/>
    <n v="3624.0420560747662"/>
    <n v="63423"/>
    <n v="72182.628482545129"/>
  </r>
  <r>
    <x v="9"/>
    <s v="Catawba Valley Community College"/>
    <s v="Reclassified, meets the criteria for Two-Year 2."/>
    <n v="198233"/>
    <x v="6"/>
    <n v="467"/>
    <n v="467"/>
    <n v="12"/>
    <n v="10"/>
    <n v="455"/>
    <n v="457"/>
    <n v="66.844690585119196"/>
    <n v="455"/>
    <n v="457"/>
    <n v="455"/>
    <n v="457"/>
    <n v="13"/>
    <n v="63"/>
    <n v="13"/>
    <n v="63"/>
    <n v="19"/>
    <n v="38"/>
    <n v="19"/>
    <n v="38"/>
    <m/>
    <n v="1"/>
    <n v="0"/>
    <n v="1"/>
    <n v="32"/>
    <n v="102"/>
    <n v="32"/>
    <n v="102"/>
    <n v="2.75"/>
    <n v="1.8174603174603174"/>
    <n v="35.75"/>
    <n v="114.5"/>
    <n v="3.18"/>
    <n v="1.9605263157894737"/>
    <n v="60.42"/>
    <n v="74.5"/>
    <m/>
    <n v="1"/>
    <n v="0"/>
    <n v="1"/>
    <n v="3.0053125000000001"/>
    <n v="1.8627450980392157"/>
    <n v="96.17"/>
    <n v="190"/>
    <n v="88.083333333333329"/>
    <n v="95.060606060606062"/>
    <n v="1145.0833333333333"/>
    <n v="5988.818181818182"/>
    <n v="82.368421052631575"/>
    <n v="80.75555555555556"/>
    <n v="1565"/>
    <n v="3068.7111111111112"/>
    <m/>
    <n v="82.5"/>
    <n v="0"/>
    <n v="82.5"/>
    <n v="84.690104166666657"/>
    <n v="89.608130322836217"/>
    <n v="2710.083333333333"/>
    <n v="9140.0292929292937"/>
    <n v="167"/>
    <n v="141"/>
    <n v="167"/>
    <n v="141"/>
    <n v="175"/>
    <n v="159"/>
    <n v="175"/>
    <n v="159"/>
    <n v="3"/>
    <n v="3"/>
    <n v="3"/>
    <n v="3"/>
    <n v="345"/>
    <n v="303"/>
    <n v="345"/>
    <n v="303"/>
    <n v="3.7"/>
    <n v="4.2269503546099294"/>
    <n v="617.9"/>
    <n v="596"/>
    <n v="4.3899999999999997"/>
    <n v="5.4150943396226419"/>
    <n v="768.25"/>
    <n v="861"/>
    <n v="5.5"/>
    <n v="5.5"/>
    <n v="16.5"/>
    <n v="16.5"/>
    <n v="4.065652173913044"/>
    <n v="4.8630363036303628"/>
    <n v="1402.65"/>
    <n v="1473.5"/>
    <n v="88.467065868263475"/>
    <n v="92.833333333333329"/>
    <n v="14774"/>
    <n v="13089.5"/>
    <n v="79.417142857142863"/>
    <n v="96.065420560747668"/>
    <n v="13898.000000000002"/>
    <n v="15274.401869158879"/>
    <n v="115"/>
    <n v="97.5"/>
    <n v="345"/>
    <n v="292.5"/>
    <n v="84.107246376811588"/>
    <n v="94.57558372659696"/>
    <n v="29016.999999999996"/>
    <n v="28656.401869158879"/>
    <n v="377"/>
    <n v="405"/>
    <n v="377"/>
    <n v="405"/>
    <n v="3.9756498673740057"/>
    <n v="4.1074074074074076"/>
    <n v="1498.8200000000002"/>
    <n v="1663.5"/>
    <n v="84.156719717064533"/>
    <n v="93.324521387872025"/>
    <n v="31727.083333333328"/>
    <n v="37796.431162088171"/>
    <n v="18"/>
    <n v="9"/>
    <n v="18"/>
    <n v="9"/>
    <n v="58"/>
    <n v="43"/>
    <n v="58"/>
    <n v="43"/>
    <n v="2"/>
    <m/>
    <n v="2"/>
    <n v="0"/>
    <n v="78"/>
    <n v="52"/>
    <n v="78"/>
    <n v="52"/>
    <n v="3.03"/>
    <n v="2.8888888888888888"/>
    <n v="54.54"/>
    <n v="26"/>
    <n v="2.71"/>
    <n v="6.5049999999999999"/>
    <n v="157.18"/>
    <n v="279.71499999999997"/>
    <n v="2.75"/>
    <m/>
    <n v="5.5"/>
    <n v="0"/>
    <n v="2.7848717948717949"/>
    <n v="5.8791346153846149"/>
    <n v="217.22"/>
    <n v="305.71499999999997"/>
    <n v="88.277777777777771"/>
    <n v="84.36363636363636"/>
    <n v="1589"/>
    <n v="759.27272727272725"/>
    <n v="86.91379310344827"/>
    <n v="79.819999999999993"/>
    <n v="5041"/>
    <n v="3432.2599999999998"/>
    <n v="134.5"/>
    <n v="96.333333333333329"/>
    <n v="269"/>
    <n v="0"/>
    <n v="88.448717948717942"/>
    <n v="80.606398601398595"/>
    <n v="6898.9999999999991"/>
    <n v="4191.5327272727272"/>
    <m/>
    <m/>
    <n v="0"/>
    <n v="0"/>
    <m/>
    <m/>
    <n v="0"/>
    <n v="0"/>
    <m/>
    <m/>
    <n v="0"/>
    <n v="0"/>
    <n v="198"/>
    <n v="213"/>
    <n v="198"/>
    <n v="213"/>
    <n v="708.18999999999994"/>
    <n v="736.5"/>
    <n v="17508.083333333336"/>
    <n v="19837.590909090912"/>
    <n v="252"/>
    <n v="240"/>
    <n v="252"/>
    <n v="240"/>
    <n v="985.84999999999991"/>
    <n v="1215.2149999999999"/>
    <n v="20504"/>
    <n v="21775.372980269989"/>
    <n v="450"/>
    <n v="453"/>
    <n v="450"/>
    <n v="453"/>
    <n v="1694.04"/>
    <n v="1951.7149999999999"/>
    <n v="38012.083333333336"/>
    <n v="41612.963889360901"/>
    <n v="5"/>
    <n v="4"/>
    <n v="5"/>
    <n v="4"/>
    <n v="22"/>
    <n v="17.5"/>
    <n v="614"/>
    <n v="375"/>
    <n v="1716.0400000000002"/>
    <n v="1969.2149999999999"/>
    <n v="38626.083333333328"/>
    <n v="41987.963889360901"/>
  </r>
  <r>
    <x v="9"/>
    <s v="Central Carolina Commuity College"/>
    <s v="Reclassified, meets the criteria for Two-Year 2."/>
    <n v="198251"/>
    <x v="6"/>
    <n v="379"/>
    <n v="379"/>
    <n v="19"/>
    <n v="16"/>
    <n v="360"/>
    <n v="363"/>
    <n v="68.404688463911171"/>
    <n v="360"/>
    <n v="363"/>
    <n v="360"/>
    <n v="361"/>
    <n v="38"/>
    <n v="38"/>
    <n v="38"/>
    <n v="38"/>
    <n v="10"/>
    <n v="9"/>
    <n v="10"/>
    <n v="9"/>
    <n v="3"/>
    <n v="3"/>
    <n v="3"/>
    <n v="3"/>
    <n v="51"/>
    <n v="50"/>
    <n v="51"/>
    <n v="50"/>
    <n v="2.46"/>
    <n v="2.9342105263157894"/>
    <n v="93.48"/>
    <n v="111.5"/>
    <n v="3.35"/>
    <n v="3.1111111111111112"/>
    <n v="33.5"/>
    <n v="28"/>
    <n v="4.5"/>
    <n v="3"/>
    <n v="13.5"/>
    <n v="9"/>
    <n v="2.754509803921569"/>
    <n v="2.97"/>
    <n v="140.48000000000002"/>
    <n v="148.5"/>
    <n v="84.513513513513516"/>
    <n v="88.611111111111114"/>
    <n v="3211.5135135135138"/>
    <n v="3367.2222222222222"/>
    <n v="73.7"/>
    <n v="82.857142857142861"/>
    <n v="737"/>
    <n v="745.71428571428578"/>
    <n v="99"/>
    <n v="86"/>
    <n v="297"/>
    <n v="258"/>
    <n v="83.245363010068886"/>
    <n v="87.418730158730156"/>
    <n v="4245.5135135135133"/>
    <n v="4370.936507936508"/>
    <n v="138"/>
    <n v="134"/>
    <n v="138"/>
    <n v="134"/>
    <n v="96"/>
    <n v="106"/>
    <n v="96"/>
    <n v="106"/>
    <n v="3"/>
    <n v="8"/>
    <n v="3"/>
    <n v="8"/>
    <n v="237"/>
    <n v="248"/>
    <n v="237"/>
    <n v="248"/>
    <n v="3.64"/>
    <n v="4.0111940298507465"/>
    <n v="502.32"/>
    <n v="537.5"/>
    <n v="4.88"/>
    <n v="5.7877358490566042"/>
    <n v="468.48"/>
    <n v="613.5"/>
    <n v="4.5"/>
    <n v="3.25"/>
    <n v="13.5"/>
    <n v="26"/>
    <n v="4.1531645569620252"/>
    <n v="4.745967741935484"/>
    <n v="984.3"/>
    <n v="1177"/>
    <n v="79.44202898550725"/>
    <n v="92.373913043478254"/>
    <n v="10963"/>
    <n v="12378.104347826085"/>
    <n v="74.166666666666671"/>
    <n v="83.181818181818187"/>
    <n v="7120"/>
    <n v="8817.2727272727279"/>
    <n v="92"/>
    <n v="89.25"/>
    <n v="276"/>
    <n v="714"/>
    <n v="77.46413502109705"/>
    <n v="88.344262399591983"/>
    <n v="18359"/>
    <n v="21909.377075098811"/>
    <n v="288"/>
    <n v="298"/>
    <n v="288"/>
    <n v="298"/>
    <n v="3.9054861111111112"/>
    <n v="4.4479865771812079"/>
    <n v="1124.78"/>
    <n v="1325.5"/>
    <n v="78.48789414414415"/>
    <n v="88.188971755152082"/>
    <n v="22604.513513513513"/>
    <n v="26280.31358303532"/>
    <n v="41"/>
    <n v="37"/>
    <n v="41"/>
    <n v="37"/>
    <n v="29"/>
    <n v="26"/>
    <n v="29"/>
    <n v="26"/>
    <n v="2"/>
    <n v="2"/>
    <n v="2"/>
    <n v="0"/>
    <n v="72"/>
    <n v="65"/>
    <n v="72"/>
    <n v="65"/>
    <n v="2.46"/>
    <n v="3.9054054054054053"/>
    <n v="100.86"/>
    <n v="144.5"/>
    <n v="3.02"/>
    <n v="3.7169811320754715"/>
    <n v="87.58"/>
    <n v="96.641509433962256"/>
    <n v="4.5"/>
    <n v="2"/>
    <n v="9"/>
    <n v="4"/>
    <n v="2.7422222222222223"/>
    <n v="3.7714078374455733"/>
    <n v="197.44"/>
    <n v="245.14150943396226"/>
    <n v="90.634146341463421"/>
    <n v="78.33898305084746"/>
    <n v="3716.0000000000005"/>
    <n v="2898.5423728813562"/>
    <n v="85.620689655172413"/>
    <n v="79.622641509433961"/>
    <n v="2483"/>
    <n v="2070.1886792452829"/>
    <n v="93"/>
    <m/>
    <n v="186"/>
    <n v="0"/>
    <n v="88.680555555555557"/>
    <n v="76.442016186563677"/>
    <n v="6385"/>
    <n v="4968.731052126639"/>
    <m/>
    <m/>
    <n v="0"/>
    <n v="0"/>
    <m/>
    <m/>
    <n v="0"/>
    <n v="0"/>
    <m/>
    <m/>
    <n v="0"/>
    <n v="0"/>
    <n v="217"/>
    <n v="209"/>
    <n v="217"/>
    <n v="209"/>
    <n v="696.66"/>
    <n v="793.5"/>
    <n v="17890.513513513513"/>
    <n v="18643.868942929665"/>
    <n v="135"/>
    <n v="141"/>
    <n v="135"/>
    <n v="141"/>
    <n v="589.56000000000006"/>
    <n v="738.14150943396226"/>
    <n v="10340"/>
    <n v="11633.175692232297"/>
    <n v="352"/>
    <n v="350"/>
    <n v="352"/>
    <n v="350"/>
    <n v="1286.22"/>
    <n v="1531.6415094339623"/>
    <n v="28230.513513513513"/>
    <n v="30277.044635161961"/>
    <n v="8"/>
    <n v="13"/>
    <n v="8"/>
    <n v="11"/>
    <n v="36"/>
    <n v="39"/>
    <n v="759"/>
    <n v="972"/>
    <n v="1322.22"/>
    <n v="1570.6415094339623"/>
    <n v="28989.513513513513"/>
    <n v="31249.044635161961"/>
  </r>
  <r>
    <x v="9"/>
    <s v="Central Piedmont Community College "/>
    <m/>
    <n v="198260"/>
    <x v="5"/>
    <n v="1196"/>
    <n v="1256"/>
    <n v="60"/>
    <n v="34"/>
    <n v="1136"/>
    <n v="1222"/>
    <n v="66.376462371224022"/>
    <n v="1136"/>
    <n v="1222"/>
    <n v="1136"/>
    <n v="1221"/>
    <n v="28"/>
    <n v="30"/>
    <n v="28"/>
    <n v="30"/>
    <n v="27"/>
    <n v="43"/>
    <n v="27"/>
    <n v="43"/>
    <m/>
    <n v="1"/>
    <n v="0"/>
    <n v="0"/>
    <n v="55"/>
    <n v="74"/>
    <n v="55"/>
    <n v="74"/>
    <n v="2.4300000000000002"/>
    <n v="3.0666666666666669"/>
    <n v="68.040000000000006"/>
    <n v="92"/>
    <n v="3.39"/>
    <n v="3.9883720930232558"/>
    <n v="91.53"/>
    <n v="171.5"/>
    <m/>
    <n v="1"/>
    <n v="0"/>
    <n v="1"/>
    <n v="2.901272727272727"/>
    <n v="3.5743243243243241"/>
    <n v="159.57"/>
    <n v="264.5"/>
    <n v="77.107142857142861"/>
    <n v="87.65"/>
    <n v="2159"/>
    <n v="2629.5"/>
    <n v="75.777777777777771"/>
    <n v="81.94736842105263"/>
    <n v="2045.9999999999998"/>
    <n v="3523.7368421052629"/>
    <m/>
    <m/>
    <n v="0"/>
    <n v="0"/>
    <n v="76.454545454545453"/>
    <n v="83.151849217638699"/>
    <n v="4205"/>
    <n v="6153.2368421052633"/>
    <n v="480"/>
    <n v="455"/>
    <n v="480"/>
    <n v="455"/>
    <n v="492"/>
    <n v="575"/>
    <n v="492"/>
    <n v="575"/>
    <n v="8"/>
    <n v="18"/>
    <n v="8"/>
    <n v="18"/>
    <n v="980"/>
    <n v="1048"/>
    <n v="980"/>
    <n v="1048"/>
    <n v="3.91"/>
    <n v="4.4416299559471364"/>
    <n v="1876.8000000000002"/>
    <n v="2020.9416299559471"/>
    <n v="4.6399999999999997"/>
    <n v="5.0365217391304347"/>
    <n v="2282.8799999999997"/>
    <n v="2896"/>
    <n v="2"/>
    <n v="3.1388888888888888"/>
    <n v="16"/>
    <n v="56.5"/>
    <n v="4.2608979591836738"/>
    <n v="4.7456504102633081"/>
    <n v="4175.68"/>
    <n v="4973.4416299559471"/>
    <n v="80.345833333333331"/>
    <n v="84.835396039603964"/>
    <n v="38566"/>
    <n v="38600.105198019803"/>
    <n v="69.432520325203242"/>
    <n v="74.799145299145295"/>
    <n v="34160.799999999996"/>
    <n v="43009.508547008547"/>
    <n v="54.125"/>
    <n v="71.055555555555557"/>
    <n v="433"/>
    <n v="1279"/>
    <n v="74.65285714285713"/>
    <n v="79.092188688004157"/>
    <n v="73159.799999999988"/>
    <n v="82888.613745028357"/>
    <n v="1035"/>
    <n v="1122"/>
    <n v="1035"/>
    <n v="1122"/>
    <n v="4.1886473429951687"/>
    <n v="4.6683971746487938"/>
    <n v="4335.25"/>
    <n v="5237.9416299559471"/>
    <n v="74.748599033816419"/>
    <n v="79.359938134700201"/>
    <n v="77364.799999999988"/>
    <n v="89041.850587133624"/>
    <n v="42"/>
    <n v="33"/>
    <n v="42"/>
    <n v="33"/>
    <n v="59"/>
    <n v="65"/>
    <n v="59"/>
    <n v="65"/>
    <m/>
    <n v="2"/>
    <n v="0"/>
    <n v="2"/>
    <n v="101"/>
    <n v="100"/>
    <n v="101"/>
    <n v="100"/>
    <n v="3.07"/>
    <n v="3.3030303030303032"/>
    <n v="128.94"/>
    <n v="109"/>
    <n v="3.53"/>
    <n v="4.5340909090909092"/>
    <n v="208.26999999999998"/>
    <n v="294.71590909090912"/>
    <m/>
    <n v="2.75"/>
    <n v="0"/>
    <n v="5.5"/>
    <n v="3.3387128712871283"/>
    <n v="4.0921590909090915"/>
    <n v="337.21"/>
    <n v="409.21590909090912"/>
    <n v="90.761904761904759"/>
    <n v="72.738095238095241"/>
    <n v="3812"/>
    <n v="2400.3571428571431"/>
    <n v="80.971186440677968"/>
    <n v="64.621212121212125"/>
    <n v="4777.3"/>
    <n v="4200.378787878788"/>
    <m/>
    <n v="58.333333333333336"/>
    <n v="0"/>
    <n v="116.66666666666667"/>
    <n v="85.042574257425741"/>
    <n v="67.17402597402598"/>
    <n v="8589.2999999999993"/>
    <n v="6717.4025974025981"/>
    <m/>
    <m/>
    <n v="0"/>
    <n v="0"/>
    <m/>
    <m/>
    <n v="0"/>
    <n v="0"/>
    <m/>
    <m/>
    <n v="0"/>
    <n v="0"/>
    <n v="550"/>
    <n v="518"/>
    <n v="550"/>
    <n v="518"/>
    <n v="2073.7800000000002"/>
    <n v="2221.9416299559471"/>
    <n v="44537"/>
    <n v="43629.962340876948"/>
    <n v="578"/>
    <n v="683"/>
    <n v="578"/>
    <n v="683"/>
    <n v="2582.6799999999998"/>
    <n v="3362.215909090909"/>
    <n v="40984.1"/>
    <n v="50733.624176992598"/>
    <n v="1128"/>
    <n v="1201"/>
    <n v="1128"/>
    <n v="1201"/>
    <n v="4656.46"/>
    <n v="5584.1575390468561"/>
    <n v="85521.1"/>
    <n v="94363.586517869553"/>
    <n v="8"/>
    <n v="21"/>
    <n v="8"/>
    <n v="20"/>
    <n v="16"/>
    <n v="63"/>
    <n v="433"/>
    <n v="1395.6666666666667"/>
    <n v="4672.46"/>
    <n v="5647.1575390468561"/>
    <n v="85954.099999999991"/>
    <n v="95759.253184536225"/>
  </r>
  <r>
    <x v="9"/>
    <s v="Durham Technical Community College"/>
    <s v="Reclassified, meets the criteria for Two-Year 2."/>
    <n v="198455"/>
    <x v="6"/>
    <n v="290"/>
    <n v="267"/>
    <n v="1"/>
    <n v="3"/>
    <n v="289"/>
    <n v="264"/>
    <n v="66.426759947529519"/>
    <n v="289"/>
    <n v="264"/>
    <n v="289"/>
    <n v="264"/>
    <n v="5"/>
    <n v="4"/>
    <n v="5"/>
    <n v="4"/>
    <n v="2"/>
    <n v="6"/>
    <n v="2"/>
    <n v="6"/>
    <m/>
    <m/>
    <n v="0"/>
    <n v="0"/>
    <n v="7"/>
    <n v="10"/>
    <n v="7"/>
    <n v="10"/>
    <n v="3.2"/>
    <n v="3"/>
    <n v="16"/>
    <n v="12"/>
    <n v="1.25"/>
    <n v="3.4166666666666665"/>
    <n v="2.5"/>
    <n v="20.5"/>
    <m/>
    <m/>
    <n v="0"/>
    <n v="0"/>
    <n v="2.6428571428571428"/>
    <n v="3.25"/>
    <n v="18.5"/>
    <n v="32.5"/>
    <n v="85.2"/>
    <n v="89.428571428571431"/>
    <n v="426"/>
    <n v="357.71428571428572"/>
    <n v="79"/>
    <n v="78.25"/>
    <n v="158"/>
    <n v="469.5"/>
    <m/>
    <m/>
    <n v="0"/>
    <n v="0"/>
    <n v="83.428571428571431"/>
    <n v="82.721428571428575"/>
    <n v="584"/>
    <n v="827.21428571428578"/>
    <n v="88"/>
    <n v="69"/>
    <n v="88"/>
    <n v="69"/>
    <n v="158"/>
    <n v="118"/>
    <n v="158"/>
    <n v="118"/>
    <n v="1"/>
    <n v="1"/>
    <n v="1"/>
    <n v="1"/>
    <n v="247"/>
    <n v="188"/>
    <n v="247"/>
    <n v="188"/>
    <n v="4.1399999999999997"/>
    <n v="4.2318840579710146"/>
    <n v="364.32"/>
    <n v="292"/>
    <n v="5.16"/>
    <n v="5"/>
    <n v="815.28"/>
    <n v="590"/>
    <n v="1.5"/>
    <n v="2"/>
    <n v="1.5"/>
    <n v="2"/>
    <n v="4.781781376518218"/>
    <n v="4.7021276595744679"/>
    <n v="1181.0999999999999"/>
    <n v="884"/>
    <n v="79.965909090909093"/>
    <n v="90"/>
    <n v="7037"/>
    <n v="6210"/>
    <n v="75.120253164556956"/>
    <n v="83.25352112676056"/>
    <n v="11869"/>
    <n v="9823.9154929577453"/>
    <n v="56"/>
    <n v="48"/>
    <n v="56"/>
    <n v="48"/>
    <n v="76.769230769230774"/>
    <n v="85.542103685945449"/>
    <n v="18962"/>
    <n v="16081.915492957745"/>
    <n v="254"/>
    <n v="198"/>
    <n v="254"/>
    <n v="198"/>
    <n v="4.7228346456692911"/>
    <n v="4.6287878787878789"/>
    <n v="1199.5999999999999"/>
    <n v="916.5"/>
    <n v="76.952755905511808"/>
    <n v="85.399645346828436"/>
    <n v="19546"/>
    <n v="16909.129778672032"/>
    <n v="17"/>
    <n v="17"/>
    <n v="17"/>
    <n v="17"/>
    <n v="18"/>
    <n v="49"/>
    <n v="18"/>
    <n v="49"/>
    <m/>
    <m/>
    <n v="0"/>
    <n v="0"/>
    <n v="35"/>
    <n v="66"/>
    <n v="35"/>
    <n v="66"/>
    <n v="3.53"/>
    <n v="3.7058823529411766"/>
    <n v="60.01"/>
    <n v="63"/>
    <n v="3.33"/>
    <n v="4.8176470588235292"/>
    <n v="59.94"/>
    <n v="236.06470588235294"/>
    <m/>
    <m/>
    <n v="0"/>
    <n v="0"/>
    <n v="3.4271428571428566"/>
    <n v="4.531283422459893"/>
    <n v="119.94999999999997"/>
    <n v="299.06470588235294"/>
    <n v="82.411764705882348"/>
    <n v="80.285714285714292"/>
    <n v="1401"/>
    <n v="1364.8571428571429"/>
    <n v="79.722222222222229"/>
    <n v="76.882352941176464"/>
    <n v="1435"/>
    <n v="3767.2352941176468"/>
    <m/>
    <m/>
    <n v="0"/>
    <n v="0"/>
    <n v="81.028571428571425"/>
    <n v="77.758976317799849"/>
    <n v="2836"/>
    <n v="5132.09243697479"/>
    <m/>
    <m/>
    <n v="0"/>
    <n v="0"/>
    <m/>
    <m/>
    <n v="0"/>
    <n v="0"/>
    <m/>
    <m/>
    <n v="0"/>
    <n v="0"/>
    <n v="110"/>
    <n v="90"/>
    <n v="110"/>
    <n v="90"/>
    <n v="440.33"/>
    <n v="367"/>
    <n v="8864"/>
    <n v="7932.5714285714284"/>
    <n v="178"/>
    <n v="173"/>
    <n v="178"/>
    <n v="173"/>
    <n v="877.72"/>
    <n v="846.56470588235288"/>
    <n v="13462"/>
    <n v="14060.650787075392"/>
    <n v="288"/>
    <n v="263"/>
    <n v="288"/>
    <n v="263"/>
    <n v="1318.05"/>
    <n v="1213.5647058823529"/>
    <n v="22326"/>
    <n v="21993.22221564682"/>
    <n v="1"/>
    <n v="1"/>
    <n v="1"/>
    <n v="1"/>
    <n v="1.5"/>
    <n v="2"/>
    <n v="56"/>
    <n v="48"/>
    <n v="1319.55"/>
    <n v="1215.5647058823529"/>
    <n v="22382"/>
    <n v="22041.22221564682"/>
  </r>
  <r>
    <x v="9"/>
    <s v="Fayetteville Technical Community College"/>
    <m/>
    <n v="198534"/>
    <x v="5"/>
    <n v="802"/>
    <n v="768"/>
    <n v="45"/>
    <n v="19"/>
    <n v="757"/>
    <n v="749"/>
    <n v="67.144621230111611"/>
    <n v="757"/>
    <n v="749"/>
    <n v="757"/>
    <n v="749"/>
    <n v="22"/>
    <n v="16"/>
    <n v="22"/>
    <n v="16"/>
    <n v="13"/>
    <n v="12"/>
    <n v="13"/>
    <n v="12"/>
    <m/>
    <n v="1"/>
    <n v="0"/>
    <n v="1"/>
    <n v="35"/>
    <n v="29"/>
    <n v="35"/>
    <n v="29"/>
    <n v="2.77"/>
    <n v="3.53125"/>
    <n v="60.94"/>
    <n v="56.5"/>
    <n v="3.15"/>
    <n v="3.2083333333333335"/>
    <n v="40.949999999999996"/>
    <n v="38.5"/>
    <m/>
    <n v="1"/>
    <n v="0"/>
    <n v="1"/>
    <n v="2.9111428571428566"/>
    <n v="3.3103448275862069"/>
    <n v="101.88999999999999"/>
    <n v="96"/>
    <n v="84.227272727272734"/>
    <n v="89.45"/>
    <n v="1853.0000000000002"/>
    <n v="1431.2"/>
    <n v="81.615384615384613"/>
    <n v="90.75"/>
    <n v="1061"/>
    <n v="1089"/>
    <m/>
    <n v="90"/>
    <n v="0"/>
    <n v="90"/>
    <n v="83.257142857142853"/>
    <n v="90.006896551724125"/>
    <n v="2914"/>
    <n v="2610.1999999999998"/>
    <n v="203"/>
    <n v="206"/>
    <n v="203"/>
    <n v="206"/>
    <n v="411"/>
    <n v="411"/>
    <n v="411"/>
    <n v="411"/>
    <n v="26"/>
    <n v="29"/>
    <n v="26"/>
    <n v="29"/>
    <n v="640"/>
    <n v="646"/>
    <n v="640"/>
    <n v="646"/>
    <n v="4.42"/>
    <n v="5.2427184466019421"/>
    <n v="897.26"/>
    <n v="1080"/>
    <n v="4.71"/>
    <n v="5.3965936739659366"/>
    <n v="1935.81"/>
    <n v="2218"/>
    <n v="3.04"/>
    <n v="3.7241379310344827"/>
    <n v="79.040000000000006"/>
    <n v="108"/>
    <n v="4.5501718749999993"/>
    <n v="5.2724458204334361"/>
    <n v="2912.1099999999997"/>
    <n v="3405.9999999999995"/>
    <n v="83.86699507389163"/>
    <n v="91.375"/>
    <n v="17025"/>
    <n v="18823.25"/>
    <n v="78.807785888077859"/>
    <n v="83.369565217391298"/>
    <n v="32390"/>
    <n v="34264.891304347824"/>
    <n v="77.34615384615384"/>
    <n v="80.285714285714292"/>
    <n v="2010.9999999999998"/>
    <n v="2328.2857142857147"/>
    <n v="80.353125000000006"/>
    <n v="85.783942753302696"/>
    <n v="51426"/>
    <n v="55416.427018633542"/>
    <n v="675"/>
    <n v="675"/>
    <n v="675"/>
    <n v="675"/>
    <n v="4.4651851851851845"/>
    <n v="5.1881481481481471"/>
    <n v="3013.9999999999995"/>
    <n v="3501.9999999999991"/>
    <n v="80.503703703703707"/>
    <n v="85.965373360938571"/>
    <n v="54340"/>
    <n v="58026.627018633539"/>
    <n v="22"/>
    <n v="25"/>
    <n v="22"/>
    <n v="25"/>
    <n v="59"/>
    <n v="48"/>
    <n v="59"/>
    <n v="48"/>
    <n v="1"/>
    <n v="1"/>
    <n v="1"/>
    <n v="1"/>
    <n v="82"/>
    <n v="74"/>
    <n v="82"/>
    <n v="74"/>
    <n v="3.8"/>
    <n v="3.52"/>
    <n v="83.6"/>
    <n v="88"/>
    <n v="3.11"/>
    <n v="5.3624999999999998"/>
    <n v="183.48999999999998"/>
    <n v="257.39999999999998"/>
    <n v="2.5"/>
    <n v="3.5"/>
    <n v="2.5"/>
    <n v="3.5"/>
    <n v="3.2876829268292678"/>
    <n v="4.7148648648648646"/>
    <n v="269.58999999999997"/>
    <n v="348.9"/>
    <n v="94.681818181818187"/>
    <n v="88.082191780821915"/>
    <n v="2083"/>
    <n v="2202.0547945205481"/>
    <n v="98.186440677966104"/>
    <n v="81.5"/>
    <n v="5793"/>
    <n v="3912"/>
    <n v="36"/>
    <n v="68.416666666666671"/>
    <n v="36"/>
    <n v="68.416666666666671"/>
    <n v="96.487804878048777"/>
    <n v="83.546911637665062"/>
    <n v="7912"/>
    <n v="6182.471461187215"/>
    <m/>
    <m/>
    <n v="0"/>
    <n v="0"/>
    <m/>
    <m/>
    <n v="0"/>
    <n v="0"/>
    <m/>
    <m/>
    <n v="0"/>
    <n v="0"/>
    <n v="247"/>
    <n v="247"/>
    <n v="247"/>
    <n v="247"/>
    <n v="1041.8"/>
    <n v="1224.5"/>
    <n v="20961"/>
    <n v="22456.504794520548"/>
    <n v="483"/>
    <n v="471"/>
    <n v="483"/>
    <n v="471"/>
    <n v="2160.25"/>
    <n v="2513.9"/>
    <n v="39244"/>
    <n v="39265.891304347824"/>
    <n v="730"/>
    <n v="718"/>
    <n v="730"/>
    <n v="718"/>
    <n v="3202.05"/>
    <n v="3738.4"/>
    <n v="60205"/>
    <n v="61722.396098868368"/>
    <n v="27"/>
    <n v="31"/>
    <n v="27"/>
    <n v="31"/>
    <n v="81.540000000000006"/>
    <n v="112.5"/>
    <n v="2046.9999999999998"/>
    <n v="2486.7023809523812"/>
    <n v="3283.5899999999997"/>
    <n v="3850.8999999999992"/>
    <n v="62252"/>
    <n v="64209.09847982075"/>
  </r>
  <r>
    <x v="9"/>
    <s v="Forsyth Technical Community College"/>
    <m/>
    <n v="198552"/>
    <x v="5"/>
    <n v="702"/>
    <n v="799"/>
    <n v="11"/>
    <n v="30"/>
    <n v="691"/>
    <n v="769"/>
    <n v="68.178300455235203"/>
    <n v="691"/>
    <n v="769"/>
    <n v="691"/>
    <n v="769"/>
    <n v="35"/>
    <n v="36"/>
    <n v="35"/>
    <n v="36"/>
    <n v="13"/>
    <n v="15"/>
    <n v="13"/>
    <n v="15"/>
    <m/>
    <m/>
    <n v="0"/>
    <n v="0"/>
    <n v="48"/>
    <n v="51"/>
    <n v="48"/>
    <n v="51"/>
    <n v="2.44"/>
    <n v="3.1111111111111112"/>
    <n v="85.399999999999991"/>
    <n v="112"/>
    <n v="3.15"/>
    <n v="3.8333333333333335"/>
    <n v="40.949999999999996"/>
    <n v="57.5"/>
    <m/>
    <m/>
    <n v="0"/>
    <n v="0"/>
    <n v="2.6322916666666667"/>
    <n v="3.3235294117647061"/>
    <n v="126.35"/>
    <n v="169.5"/>
    <n v="80.5"/>
    <n v="87.40625"/>
    <n v="2817.5"/>
    <n v="3146.625"/>
    <n v="82.692307692307693"/>
    <n v="83.15384615384616"/>
    <n v="1075"/>
    <n v="1247.3076923076924"/>
    <m/>
    <m/>
    <n v="0"/>
    <n v="0"/>
    <n v="81.09375"/>
    <n v="86.155542986425345"/>
    <n v="3892.5"/>
    <n v="4393.9326923076924"/>
    <n v="221"/>
    <n v="268"/>
    <n v="221"/>
    <n v="268"/>
    <n v="268"/>
    <n v="285"/>
    <n v="268"/>
    <n v="285"/>
    <m/>
    <n v="3"/>
    <n v="0"/>
    <n v="3"/>
    <n v="489"/>
    <n v="556"/>
    <n v="489"/>
    <n v="556"/>
    <n v="3.97"/>
    <n v="4.2985074626865671"/>
    <n v="877.37"/>
    <n v="1152"/>
    <n v="4.58"/>
    <n v="5.1070175438596488"/>
    <n v="1227.44"/>
    <n v="1455.5"/>
    <m/>
    <n v="3.5"/>
    <n v="0"/>
    <n v="10.5"/>
    <n v="4.3043149284253577"/>
    <n v="4.7086330935251794"/>
    <n v="2104.81"/>
    <n v="2618"/>
    <n v="83.398190045248867"/>
    <n v="91.320574162679421"/>
    <n v="18431"/>
    <n v="24473.913875598086"/>
    <n v="76.71641791044776"/>
    <n v="79.518324607329845"/>
    <n v="20560"/>
    <n v="22662.722513089007"/>
    <m/>
    <n v="79.599999999999994"/>
    <n v="0"/>
    <n v="238.79999999999998"/>
    <n v="79.736196319018404"/>
    <n v="85.207619404113487"/>
    <n v="38991"/>
    <n v="47375.4363886871"/>
    <n v="537"/>
    <n v="607"/>
    <n v="537"/>
    <n v="607"/>
    <n v="4.1548603351955302"/>
    <n v="4.5922570016474467"/>
    <n v="2231.16"/>
    <n v="2787.5"/>
    <n v="79.857541899441344"/>
    <n v="85.28726372486787"/>
    <n v="42883.5"/>
    <n v="51769.369080994795"/>
    <n v="50"/>
    <n v="50"/>
    <n v="50"/>
    <n v="50"/>
    <n v="101"/>
    <n v="112"/>
    <n v="101"/>
    <n v="112"/>
    <n v="3"/>
    <m/>
    <n v="3"/>
    <n v="0"/>
    <n v="154"/>
    <n v="162"/>
    <n v="154"/>
    <n v="162"/>
    <n v="2.54"/>
    <n v="2.95"/>
    <n v="127"/>
    <n v="147.5"/>
    <n v="2.42"/>
    <n v="4.5747126436781613"/>
    <n v="244.42"/>
    <n v="512.36781609195407"/>
    <n v="2"/>
    <m/>
    <n v="6"/>
    <n v="0"/>
    <n v="2.4507792207792205"/>
    <n v="4.0732581240244077"/>
    <n v="377.41999999999996"/>
    <n v="659.86781609195407"/>
    <n v="81.96"/>
    <n v="89.835820895522389"/>
    <n v="4098"/>
    <n v="4491.7910447761196"/>
    <n v="85.841584158415841"/>
    <n v="73.011494252873561"/>
    <n v="8670"/>
    <n v="8177.2873563218391"/>
    <n v="69"/>
    <n v="66"/>
    <n v="207"/>
    <n v="0"/>
    <n v="84.253246753246756"/>
    <n v="78.204187661098516"/>
    <n v="12975"/>
    <n v="12669.078401097959"/>
    <m/>
    <m/>
    <n v="0"/>
    <n v="0"/>
    <m/>
    <m/>
    <n v="0"/>
    <n v="0"/>
    <m/>
    <m/>
    <n v="0"/>
    <n v="0"/>
    <n v="306"/>
    <n v="354"/>
    <n v="306"/>
    <n v="354"/>
    <n v="1089.77"/>
    <n v="1411.5"/>
    <n v="25346.5"/>
    <n v="32112.329920374206"/>
    <n v="382"/>
    <n v="412"/>
    <n v="382"/>
    <n v="412"/>
    <n v="1512.8100000000002"/>
    <n v="2025.367816091954"/>
    <n v="30305"/>
    <n v="32087.317561718537"/>
    <n v="688"/>
    <n v="766"/>
    <n v="688"/>
    <n v="766"/>
    <n v="2602.58"/>
    <n v="3436.867816091954"/>
    <n v="55651.5"/>
    <n v="64199.64748209274"/>
    <n v="3"/>
    <n v="3"/>
    <n v="3"/>
    <n v="3"/>
    <n v="6"/>
    <n v="10.5"/>
    <n v="207"/>
    <n v="238.79999999999998"/>
    <n v="2608.58"/>
    <n v="3447.367816091954"/>
    <n v="55858.5"/>
    <n v="64438.447482092757"/>
  </r>
  <r>
    <x v="9"/>
    <s v="Guilford Technical Community College"/>
    <m/>
    <n v="198622"/>
    <x v="5"/>
    <n v="1163"/>
    <n v="1220"/>
    <n v="126"/>
    <n v="64"/>
    <n v="1037"/>
    <n v="1156"/>
    <n v="66.880623961868992"/>
    <n v="1037"/>
    <n v="1156"/>
    <n v="1037"/>
    <n v="1156"/>
    <n v="18"/>
    <n v="39"/>
    <n v="18"/>
    <n v="39"/>
    <n v="12"/>
    <n v="26"/>
    <n v="12"/>
    <n v="26"/>
    <n v="6"/>
    <n v="6"/>
    <n v="6"/>
    <n v="6"/>
    <n v="36"/>
    <n v="71"/>
    <n v="36"/>
    <n v="71"/>
    <n v="2.1800000000000002"/>
    <n v="2.0256410256410255"/>
    <n v="39.24"/>
    <n v="79"/>
    <n v="2.83"/>
    <n v="3.75"/>
    <n v="33.96"/>
    <n v="97.5"/>
    <n v="5.67"/>
    <n v="6"/>
    <n v="34.019999999999996"/>
    <n v="36"/>
    <n v="2.9783333333333335"/>
    <n v="2.992957746478873"/>
    <n v="107.22"/>
    <n v="212.49999999999997"/>
    <n v="76.117647058823536"/>
    <n v="82.631578947368425"/>
    <n v="1370.1176470588236"/>
    <n v="3222.6315789473688"/>
    <n v="73.666666666666671"/>
    <n v="88.473684210526315"/>
    <n v="884"/>
    <n v="2300.3157894736842"/>
    <n v="93"/>
    <n v="77.526315789473685"/>
    <n v="558"/>
    <n v="465.15789473684208"/>
    <n v="78.114379084967311"/>
    <n v="84.33951074870275"/>
    <n v="2812.1176470588234"/>
    <n v="5988.105263157895"/>
    <n v="269"/>
    <n v="269"/>
    <n v="269"/>
    <n v="269"/>
    <n v="464"/>
    <n v="528"/>
    <n v="464"/>
    <n v="528"/>
    <n v="85"/>
    <n v="110"/>
    <n v="85"/>
    <n v="110"/>
    <n v="818"/>
    <n v="907"/>
    <n v="818"/>
    <n v="907"/>
    <n v="3.45"/>
    <n v="4.2453531598513008"/>
    <n v="928.05000000000007"/>
    <n v="1142"/>
    <n v="4.24"/>
    <n v="4.7774621212121211"/>
    <n v="1967.3600000000001"/>
    <n v="2522.5"/>
    <n v="3.74"/>
    <n v="4.6136363636363633"/>
    <n v="317.90000000000003"/>
    <n v="507.49999999999994"/>
    <n v="3.9282518337408319"/>
    <n v="4.5997794928335169"/>
    <n v="3213.3100000000004"/>
    <n v="4172"/>
    <n v="73.315985130111528"/>
    <n v="82.09134615384616"/>
    <n v="19722"/>
    <n v="22082.572115384617"/>
    <n v="72.015086206896555"/>
    <n v="77.766129032258064"/>
    <n v="33415"/>
    <n v="41060.516129032258"/>
    <n v="75.529411764705884"/>
    <n v="79.329545454545453"/>
    <n v="6420"/>
    <n v="8726.25"/>
    <n v="72.808068459657704"/>
    <n v="79.238520666391253"/>
    <n v="59557"/>
    <n v="71869.338244416867"/>
    <n v="854"/>
    <n v="978"/>
    <n v="854"/>
    <n v="978"/>
    <n v="3.8882084309133491"/>
    <n v="4.4831288343558287"/>
    <n v="3320.53"/>
    <n v="4384.5"/>
    <n v="73.031753685080588"/>
    <n v="79.608837942305485"/>
    <n v="62369.117647058825"/>
    <n v="77857.443507574761"/>
    <n v="65"/>
    <n v="55"/>
    <n v="65"/>
    <n v="55"/>
    <n v="106"/>
    <n v="107"/>
    <n v="106"/>
    <n v="107"/>
    <n v="12"/>
    <n v="16"/>
    <n v="12"/>
    <n v="16"/>
    <n v="183"/>
    <n v="178"/>
    <n v="183"/>
    <n v="178"/>
    <n v="2.1800000000000002"/>
    <n v="2.9636363636363638"/>
    <n v="141.70000000000002"/>
    <n v="163"/>
    <n v="2.62"/>
    <n v="4.4174528301886795"/>
    <n v="277.72000000000003"/>
    <n v="472.66745283018872"/>
    <n v="4.17"/>
    <n v="4.28125"/>
    <n v="50.04"/>
    <n v="68.5"/>
    <n v="2.5653551912568311"/>
    <n v="3.955996926012296"/>
    <n v="469.46000000000009"/>
    <n v="704.16745283018872"/>
    <n v="85.4"/>
    <n v="82.106382978723403"/>
    <n v="5551"/>
    <n v="4515.8510638297876"/>
    <n v="80.70754716981132"/>
    <n v="70.433962264150949"/>
    <n v="8555"/>
    <n v="7536.4339622641519"/>
    <n v="94.25"/>
    <n v="75.25"/>
    <n v="1131"/>
    <n v="1204"/>
    <n v="83.26229508196721"/>
    <n v="74.473511382550228"/>
    <n v="15237"/>
    <n v="13256.285026093941"/>
    <m/>
    <m/>
    <n v="0"/>
    <n v="0"/>
    <m/>
    <m/>
    <n v="0"/>
    <n v="0"/>
    <m/>
    <m/>
    <n v="0"/>
    <n v="0"/>
    <n v="352"/>
    <n v="363"/>
    <n v="352"/>
    <n v="363"/>
    <n v="1108.99"/>
    <n v="1384"/>
    <n v="26643.117647058825"/>
    <n v="29821.054758161776"/>
    <n v="582"/>
    <n v="661"/>
    <n v="582"/>
    <n v="661"/>
    <n v="2279.04"/>
    <n v="3092.6674528301887"/>
    <n v="42854"/>
    <n v="50897.265880770094"/>
    <n v="934"/>
    <n v="1024"/>
    <n v="934"/>
    <n v="1024"/>
    <n v="3388.0299999999997"/>
    <n v="4476.6674528301883"/>
    <n v="69497.117647058825"/>
    <n v="80718.320638931866"/>
    <n v="103"/>
    <n v="132"/>
    <n v="103"/>
    <n v="132"/>
    <n v="401.96000000000004"/>
    <n v="612"/>
    <n v="8109"/>
    <n v="10395.407894736842"/>
    <n v="3789.9900000000002"/>
    <n v="5088.6674528301883"/>
    <n v="77606.117647058825"/>
    <n v="91113.728533668705"/>
  </r>
  <r>
    <x v="9"/>
    <s v="Pitt Community College"/>
    <m/>
    <n v="199333"/>
    <x v="5"/>
    <n v="616"/>
    <n v="632"/>
    <n v="15"/>
    <n v="9"/>
    <n v="601"/>
    <n v="623"/>
    <n v="66.761107905366416"/>
    <n v="601"/>
    <n v="623"/>
    <n v="601"/>
    <n v="623"/>
    <n v="33"/>
    <n v="41"/>
    <n v="33"/>
    <n v="41"/>
    <n v="19"/>
    <n v="22"/>
    <n v="19"/>
    <n v="22"/>
    <n v="2"/>
    <n v="3"/>
    <n v="2"/>
    <n v="3"/>
    <n v="54"/>
    <n v="66"/>
    <n v="54"/>
    <n v="66"/>
    <n v="2.7"/>
    <n v="3.2439024390243905"/>
    <n v="89.100000000000009"/>
    <n v="133"/>
    <n v="3.16"/>
    <n v="3.3636363636363638"/>
    <n v="60.040000000000006"/>
    <n v="74"/>
    <n v="4.5"/>
    <n v="3"/>
    <n v="9"/>
    <n v="9"/>
    <n v="2.9285185185185187"/>
    <n v="3.2727272727272729"/>
    <n v="158.14000000000001"/>
    <n v="216"/>
    <n v="92.075757575757578"/>
    <n v="97.710810810810813"/>
    <n v="3038.5"/>
    <n v="4006.1432432432434"/>
    <n v="86.10526315789474"/>
    <n v="98.75"/>
    <n v="1636"/>
    <n v="2172.5"/>
    <n v="73.5"/>
    <n v="90"/>
    <n v="147"/>
    <n v="270"/>
    <n v="89.287037037037038"/>
    <n v="97.706715806715806"/>
    <n v="4821.5"/>
    <n v="6448.643243243243"/>
    <n v="258"/>
    <n v="230"/>
    <n v="258"/>
    <n v="230"/>
    <n v="179"/>
    <n v="185"/>
    <n v="179"/>
    <n v="185"/>
    <n v="10"/>
    <n v="6"/>
    <n v="10"/>
    <n v="6"/>
    <n v="447"/>
    <n v="421"/>
    <n v="447"/>
    <n v="421"/>
    <n v="3.64"/>
    <n v="4.571739130434783"/>
    <n v="939.12"/>
    <n v="1051.5"/>
    <n v="4.62"/>
    <n v="5.25"/>
    <n v="826.98"/>
    <n v="971.25"/>
    <n v="4.95"/>
    <n v="4.833333333333333"/>
    <n v="49.5"/>
    <n v="29"/>
    <n v="4.0617449664429532"/>
    <n v="4.8735154394299292"/>
    <n v="1815.6000000000001"/>
    <n v="2051.75"/>
    <n v="85.930232558139537"/>
    <n v="95.459183673469383"/>
    <n v="22170"/>
    <n v="21955.612244897959"/>
    <n v="76.067039106145245"/>
    <n v="86.038461538461533"/>
    <n v="13615.999999999998"/>
    <n v="15917.115384615383"/>
    <n v="94.6"/>
    <n v="84"/>
    <n v="946"/>
    <n v="504"/>
    <n v="82.174496644295303"/>
    <n v="91.156122635423614"/>
    <n v="36732"/>
    <n v="38376.727629513342"/>
    <n v="501"/>
    <n v="487"/>
    <n v="501"/>
    <n v="487"/>
    <n v="3.9396007984031942"/>
    <n v="4.656570841889117"/>
    <n v="1973.7400000000002"/>
    <n v="2267.75"/>
    <n v="82.941117764471059"/>
    <n v="92.043882695598739"/>
    <n v="41553.5"/>
    <n v="44825.370872756583"/>
    <n v="37"/>
    <n v="62"/>
    <n v="37"/>
    <n v="62"/>
    <n v="57"/>
    <n v="71"/>
    <n v="57"/>
    <n v="71"/>
    <n v="6"/>
    <n v="3"/>
    <n v="6"/>
    <n v="3"/>
    <n v="100"/>
    <n v="136"/>
    <n v="100"/>
    <n v="136"/>
    <n v="2.59"/>
    <n v="2.8225806451612905"/>
    <n v="95.83"/>
    <n v="175"/>
    <n v="2.36"/>
    <n v="4.9416058394160585"/>
    <n v="134.51999999999998"/>
    <n v="350.85401459854018"/>
    <n v="4.25"/>
    <n v="3.6666666666666665"/>
    <n v="25.5"/>
    <n v="11"/>
    <n v="2.5584999999999996"/>
    <n v="3.9474559896951482"/>
    <n v="255.84999999999997"/>
    <n v="536.85401459854018"/>
    <n v="95.675675675675677"/>
    <n v="89.116504854368927"/>
    <n v="3540"/>
    <n v="5525.2233009708734"/>
    <n v="82.824561403508767"/>
    <n v="78.762773722627742"/>
    <n v="4721"/>
    <n v="5592.1569343065694"/>
    <n v="95"/>
    <n v="73.2"/>
    <n v="570"/>
    <n v="219.60000000000002"/>
    <n v="88.31"/>
    <n v="83.360148788804736"/>
    <n v="8831"/>
    <n v="11336.980235277444"/>
    <m/>
    <m/>
    <n v="0"/>
    <n v="0"/>
    <m/>
    <m/>
    <n v="0"/>
    <n v="0"/>
    <m/>
    <m/>
    <n v="0"/>
    <n v="0"/>
    <n v="328"/>
    <n v="333"/>
    <n v="328"/>
    <n v="333"/>
    <n v="1124.05"/>
    <n v="1359.5"/>
    <n v="28748.5"/>
    <n v="31486.978789112076"/>
    <n v="255"/>
    <n v="278"/>
    <n v="255"/>
    <n v="278"/>
    <n v="1021.54"/>
    <n v="1396.1040145985403"/>
    <n v="19973"/>
    <n v="23681.772318921954"/>
    <n v="583"/>
    <n v="611"/>
    <n v="583"/>
    <n v="611"/>
    <n v="2145.59"/>
    <n v="2755.6040145985403"/>
    <n v="48721.5"/>
    <n v="55168.751108034034"/>
    <n v="18"/>
    <n v="12"/>
    <n v="18"/>
    <n v="12"/>
    <n v="84"/>
    <n v="49"/>
    <n v="1663"/>
    <n v="993.6"/>
    <n v="2229.59"/>
    <n v="2804.6040145985403"/>
    <n v="50384.5"/>
    <n v="56162.351108034025"/>
  </r>
  <r>
    <x v="9"/>
    <s v="Rowan-Cabarrus Community College"/>
    <m/>
    <n v="199494"/>
    <x v="5"/>
    <n v="484"/>
    <n v="427"/>
    <n v="14"/>
    <n v="18"/>
    <n v="470"/>
    <n v="409"/>
    <n v="66.818667125882556"/>
    <n v="470"/>
    <n v="409"/>
    <n v="470"/>
    <n v="409"/>
    <n v="10"/>
    <n v="13"/>
    <n v="10"/>
    <n v="13"/>
    <n v="9"/>
    <n v="11"/>
    <n v="9"/>
    <n v="11"/>
    <n v="2"/>
    <n v="3"/>
    <n v="2"/>
    <n v="3"/>
    <n v="21"/>
    <n v="27"/>
    <n v="21"/>
    <n v="27"/>
    <n v="2.75"/>
    <n v="2.6538461538461537"/>
    <n v="27.5"/>
    <n v="34.5"/>
    <n v="3.11"/>
    <n v="3.4090909090909092"/>
    <n v="27.99"/>
    <n v="37.5"/>
    <n v="2.75"/>
    <n v="3"/>
    <n v="5.5"/>
    <n v="9"/>
    <n v="2.9042857142857139"/>
    <n v="3"/>
    <n v="60.989999999999995"/>
    <n v="81"/>
    <n v="81.400000000000006"/>
    <n v="88.833333333333329"/>
    <n v="814"/>
    <n v="1154.8333333333333"/>
    <n v="84.666666666666671"/>
    <n v="78"/>
    <n v="762"/>
    <n v="858"/>
    <n v="75"/>
    <n v="86.25"/>
    <n v="150"/>
    <n v="258.75"/>
    <n v="82.19047619047619"/>
    <n v="84.132716049382708"/>
    <n v="1726"/>
    <n v="2271.583333333333"/>
    <n v="160"/>
    <n v="131"/>
    <n v="160"/>
    <n v="131"/>
    <n v="223"/>
    <n v="198"/>
    <n v="223"/>
    <n v="198"/>
    <n v="14"/>
    <n v="13"/>
    <n v="14"/>
    <n v="13"/>
    <n v="397"/>
    <n v="342"/>
    <n v="397"/>
    <n v="342"/>
    <n v="4.3099999999999996"/>
    <n v="4.5839694656488552"/>
    <n v="689.59999999999991"/>
    <n v="600.5"/>
    <n v="4.41"/>
    <n v="5.1464646464646462"/>
    <n v="983.43000000000006"/>
    <n v="1019"/>
    <n v="2.5"/>
    <n v="3.7307692307692308"/>
    <n v="35"/>
    <n v="48.5"/>
    <n v="4.3023425692695216"/>
    <n v="4.8771929824561404"/>
    <n v="1708.0300000000002"/>
    <n v="1668"/>
    <n v="82.731250000000003"/>
    <n v="87.955752212389385"/>
    <n v="13237"/>
    <n v="11522.203539823009"/>
    <n v="73.54708520179372"/>
    <n v="80.103030303030309"/>
    <n v="16401"/>
    <n v="15860.400000000001"/>
    <n v="70.142857142857139"/>
    <n v="81.666666666666671"/>
    <n v="982"/>
    <n v="1061.6666666666667"/>
    <n v="77.128463476070536"/>
    <n v="83.170380720730051"/>
    <n v="30620.000000000004"/>
    <n v="28444.270206489677"/>
    <n v="418"/>
    <n v="369"/>
    <n v="418"/>
    <n v="369"/>
    <n v="4.2321052631578953"/>
    <n v="4.7398373983739841"/>
    <n v="1769.0200000000002"/>
    <n v="1749.0000000000002"/>
    <n v="77.382775119617236"/>
    <n v="83.240795500875365"/>
    <n v="32346.000000000004"/>
    <n v="30715.853539823009"/>
    <n v="13"/>
    <n v="9"/>
    <n v="13"/>
    <n v="9"/>
    <n v="38"/>
    <n v="25"/>
    <n v="38"/>
    <n v="25"/>
    <n v="1"/>
    <n v="6"/>
    <n v="1"/>
    <n v="6"/>
    <n v="52"/>
    <n v="40"/>
    <n v="52"/>
    <n v="40"/>
    <n v="2.62"/>
    <n v="6.0555555555555554"/>
    <n v="34.06"/>
    <n v="54.5"/>
    <n v="3.42"/>
    <n v="4.4897959183673466"/>
    <n v="129.96"/>
    <n v="112.24489795918366"/>
    <n v="3"/>
    <n v="3.3333333333333335"/>
    <n v="3"/>
    <n v="20"/>
    <n v="3.2119230769230773"/>
    <n v="4.6686224489795922"/>
    <n v="167.02"/>
    <n v="186.74489795918367"/>
    <n v="82.230769230769226"/>
    <n v="79.444444444444443"/>
    <n v="1069"/>
    <n v="715"/>
    <n v="86.263157894736835"/>
    <n v="75.469387755102048"/>
    <n v="3277.9999999999995"/>
    <n v="1886.7346938775513"/>
    <n v="75"/>
    <n v="81.333333333333329"/>
    <n v="75"/>
    <n v="488"/>
    <n v="85.038461538461533"/>
    <n v="77.243367346938783"/>
    <n v="4422"/>
    <n v="3089.7346938775513"/>
    <m/>
    <m/>
    <n v="0"/>
    <n v="0"/>
    <m/>
    <m/>
    <n v="0"/>
    <n v="0"/>
    <m/>
    <m/>
    <n v="0"/>
    <n v="0"/>
    <n v="183"/>
    <n v="153"/>
    <n v="183"/>
    <n v="153"/>
    <n v="751.15999999999985"/>
    <n v="689.5"/>
    <n v="15120"/>
    <n v="13392.036873156343"/>
    <n v="270"/>
    <n v="234"/>
    <n v="270"/>
    <n v="234"/>
    <n v="1141.3800000000001"/>
    <n v="1168.7448979591836"/>
    <n v="20441"/>
    <n v="18605.134693877553"/>
    <n v="453"/>
    <n v="387"/>
    <n v="453"/>
    <n v="387"/>
    <n v="1892.54"/>
    <n v="1858.2448979591836"/>
    <n v="35561"/>
    <n v="31997.171567033896"/>
    <n v="17"/>
    <n v="22"/>
    <n v="17"/>
    <n v="22"/>
    <n v="43.5"/>
    <n v="77.5"/>
    <n v="1207"/>
    <n v="1808.4166666666667"/>
    <n v="1936.0400000000002"/>
    <n v="1935.7448979591838"/>
    <n v="36768"/>
    <n v="33805.588233700561"/>
  </r>
  <r>
    <x v="9"/>
    <s v="Wake Technical Community College"/>
    <m/>
    <n v="199856"/>
    <x v="5"/>
    <n v="866"/>
    <n v="994"/>
    <n v="32"/>
    <n v="27"/>
    <n v="834"/>
    <n v="967"/>
    <n v="66.831867910598021"/>
    <n v="834"/>
    <n v="967"/>
    <n v="834"/>
    <n v="967"/>
    <n v="21"/>
    <n v="47"/>
    <n v="21"/>
    <n v="47"/>
    <n v="12"/>
    <n v="15"/>
    <n v="12"/>
    <n v="15"/>
    <m/>
    <m/>
    <n v="0"/>
    <n v="0"/>
    <n v="33"/>
    <n v="62"/>
    <n v="33"/>
    <n v="62"/>
    <n v="3.07"/>
    <n v="2.478723404255319"/>
    <n v="64.47"/>
    <n v="116.5"/>
    <n v="2.38"/>
    <n v="2.8"/>
    <n v="28.56"/>
    <n v="42"/>
    <m/>
    <m/>
    <n v="0"/>
    <n v="0"/>
    <n v="2.8190909090909093"/>
    <n v="2.556451612903226"/>
    <n v="93.03"/>
    <n v="158.5"/>
    <n v="82.904761904761898"/>
    <n v="84.896551724137936"/>
    <n v="1740.9999999999998"/>
    <n v="3990.1379310344828"/>
    <n v="83.666666666666671"/>
    <n v="90.5"/>
    <n v="1004"/>
    <n v="1357.5"/>
    <m/>
    <n v="68.8"/>
    <n v="0"/>
    <n v="0"/>
    <n v="83.181818181818187"/>
    <n v="86.252224694104555"/>
    <n v="2745"/>
    <n v="5347.6379310344828"/>
    <n v="276"/>
    <n v="245"/>
    <n v="276"/>
    <n v="245"/>
    <n v="405"/>
    <n v="490"/>
    <n v="405"/>
    <n v="490"/>
    <n v="9"/>
    <n v="37"/>
    <n v="9"/>
    <n v="37"/>
    <n v="690"/>
    <n v="772"/>
    <n v="690"/>
    <n v="772"/>
    <n v="3.84"/>
    <n v="4.0204081632653059"/>
    <n v="1059.8399999999999"/>
    <n v="985"/>
    <n v="4.34"/>
    <n v="4.75"/>
    <n v="1757.7"/>
    <n v="2327.5"/>
    <n v="1.67"/>
    <n v="3.2567567567567566"/>
    <n v="15.03"/>
    <n v="120.5"/>
    <n v="4.1051739130434788"/>
    <n v="4.4468911917098444"/>
    <n v="2832.57"/>
    <n v="3433"/>
    <n v="79.123188405797094"/>
    <n v="86.874172185430467"/>
    <n v="21837.999999999996"/>
    <n v="21284.172185430463"/>
    <n v="70.604938271604937"/>
    <n v="79.540178571428569"/>
    <n v="28595"/>
    <n v="38974.6875"/>
    <n v="59.666666666666664"/>
    <n v="78.94736842105263"/>
    <n v="537"/>
    <n v="2921.0526315789475"/>
    <n v="73.869565217391298"/>
    <n v="81.83926465933861"/>
    <n v="50969.999999999993"/>
    <n v="63179.91231700941"/>
    <n v="723"/>
    <n v="834"/>
    <n v="723"/>
    <n v="834"/>
    <n v="4.0464730290456439"/>
    <n v="4.3063549160671464"/>
    <n v="2925.6000000000004"/>
    <n v="3591.5"/>
    <n v="74.294605809128626"/>
    <n v="82.167326436503458"/>
    <n v="53715"/>
    <n v="68527.550248043888"/>
    <n v="36"/>
    <n v="53"/>
    <n v="36"/>
    <n v="53"/>
    <n v="73"/>
    <n v="74"/>
    <n v="73"/>
    <n v="74"/>
    <n v="2"/>
    <n v="6"/>
    <n v="2"/>
    <n v="6"/>
    <n v="111"/>
    <n v="133"/>
    <n v="111"/>
    <n v="133"/>
    <n v="2.54"/>
    <n v="3.1886792452830188"/>
    <n v="91.44"/>
    <n v="169"/>
    <n v="3.28"/>
    <n v="3.796551724137931"/>
    <n v="239.44"/>
    <n v="280.94482758620688"/>
    <n v="2"/>
    <n v="2.9166666666666665"/>
    <n v="4"/>
    <n v="17.5"/>
    <n v="3.0169369369369368"/>
    <n v="3.514622763806067"/>
    <n v="334.88"/>
    <n v="467.44482758620688"/>
    <n v="86.388888888888886"/>
    <n v="76.548192771084331"/>
    <n v="3110"/>
    <n v="4057.0542168674697"/>
    <n v="81.246575342465746"/>
    <n v="67.162068965517236"/>
    <n v="5930.9999999999991"/>
    <n v="4969.9931034482752"/>
    <n v="80.5"/>
    <n v="70.666666666666671"/>
    <n v="161"/>
    <n v="424"/>
    <n v="82.900900900900908"/>
    <n v="71.060506167787565"/>
    <n v="9202"/>
    <n v="9451.0473203157453"/>
    <m/>
    <m/>
    <n v="0"/>
    <n v="0"/>
    <m/>
    <m/>
    <n v="0"/>
    <n v="0"/>
    <m/>
    <m/>
    <n v="0"/>
    <n v="0"/>
    <n v="333"/>
    <n v="345"/>
    <n v="333"/>
    <n v="345"/>
    <n v="1215.75"/>
    <n v="1270.5"/>
    <n v="26688.999999999996"/>
    <n v="29331.364333332414"/>
    <n v="490"/>
    <n v="579"/>
    <n v="490"/>
    <n v="579"/>
    <n v="2025.7"/>
    <n v="2650.4448275862069"/>
    <n v="35530"/>
    <n v="45302.180603448272"/>
    <n v="823"/>
    <n v="924"/>
    <n v="823"/>
    <n v="924"/>
    <n v="3241.45"/>
    <n v="3920.9448275862069"/>
    <n v="62219"/>
    <n v="74633.544936780687"/>
    <n v="11"/>
    <n v="43"/>
    <n v="11"/>
    <n v="43"/>
    <n v="19.03"/>
    <n v="138"/>
    <n v="698"/>
    <n v="3345.0526315789475"/>
    <n v="3260.4800000000005"/>
    <n v="4058.9448275862069"/>
    <n v="62917"/>
    <n v="77978.597568359633"/>
  </r>
  <r>
    <x v="9"/>
    <s v="Alamance Community College"/>
    <m/>
    <n v="199786"/>
    <x v="6"/>
    <n v="437"/>
    <n v="437"/>
    <n v="14"/>
    <n v="9"/>
    <n v="423"/>
    <n v="428"/>
    <n v="67.200857755539673"/>
    <n v="423"/>
    <n v="428"/>
    <n v="423"/>
    <n v="428"/>
    <n v="33"/>
    <n v="44"/>
    <n v="33"/>
    <n v="44"/>
    <n v="7"/>
    <n v="14"/>
    <n v="7"/>
    <n v="14"/>
    <m/>
    <m/>
    <n v="0"/>
    <n v="0"/>
    <n v="40"/>
    <n v="58"/>
    <n v="40"/>
    <n v="58"/>
    <n v="2.83"/>
    <n v="3.6477272727272729"/>
    <n v="93.39"/>
    <n v="160.5"/>
    <n v="3.07"/>
    <n v="3.5714285714285716"/>
    <n v="21.49"/>
    <n v="50"/>
    <m/>
    <m/>
    <n v="0"/>
    <n v="0"/>
    <n v="2.8719999999999999"/>
    <n v="3.6293103448275863"/>
    <n v="114.88"/>
    <n v="210.5"/>
    <n v="86.090909090909093"/>
    <n v="85.294117647058826"/>
    <n v="2841"/>
    <n v="3752.9411764705883"/>
    <n v="81.571428571428569"/>
    <n v="94"/>
    <n v="571"/>
    <n v="1316"/>
    <m/>
    <m/>
    <n v="0"/>
    <n v="0"/>
    <n v="85.3"/>
    <n v="87.395537525354968"/>
    <n v="3412"/>
    <n v="5068.9411764705883"/>
    <n v="182"/>
    <n v="177"/>
    <n v="182"/>
    <n v="177"/>
    <n v="159"/>
    <n v="133"/>
    <n v="159"/>
    <n v="133"/>
    <m/>
    <m/>
    <n v="0"/>
    <n v="0"/>
    <n v="341"/>
    <n v="310"/>
    <n v="341"/>
    <n v="310"/>
    <n v="3.66"/>
    <n v="4.2033898305084749"/>
    <n v="666.12"/>
    <n v="744.00000000000011"/>
    <n v="4.74"/>
    <n v="5.5488721804511281"/>
    <n v="753.66000000000008"/>
    <n v="738"/>
    <m/>
    <m/>
    <n v="0"/>
    <n v="0"/>
    <n v="4.1635777126099711"/>
    <n v="4.7806451612903222"/>
    <n v="1419.7800000000002"/>
    <n v="1482"/>
    <n v="81.785714285714292"/>
    <n v="89.428571428571431"/>
    <n v="14885.000000000002"/>
    <n v="15828.857142857143"/>
    <n v="78.15094339622641"/>
    <n v="86"/>
    <n v="12426"/>
    <n v="11438"/>
    <m/>
    <n v="80.5"/>
    <n v="0"/>
    <n v="0"/>
    <n v="80.090909090909093"/>
    <n v="87.957603686635949"/>
    <n v="27311"/>
    <n v="27266.857142857145"/>
    <n v="381"/>
    <n v="368"/>
    <n v="381"/>
    <n v="368"/>
    <n v="4.0279790026246731"/>
    <n v="4.5991847826086953"/>
    <n v="1534.6600000000005"/>
    <n v="1692.5"/>
    <n v="80.637795275590548"/>
    <n v="87.869017172086231"/>
    <n v="30723"/>
    <n v="32335.798319327732"/>
    <n v="17"/>
    <n v="30"/>
    <n v="17"/>
    <n v="30"/>
    <n v="24"/>
    <n v="30"/>
    <n v="24"/>
    <n v="30"/>
    <n v="1"/>
    <m/>
    <n v="1"/>
    <n v="0"/>
    <n v="42"/>
    <n v="60"/>
    <n v="42"/>
    <n v="60"/>
    <n v="3"/>
    <n v="2.8166666666666669"/>
    <n v="51"/>
    <n v="84.5"/>
    <n v="2.71"/>
    <n v="4.5763888888888893"/>
    <n v="65.039999999999992"/>
    <n v="137.29166666666669"/>
    <n v="1.5"/>
    <m/>
    <n v="1.5"/>
    <n v="0"/>
    <n v="2.7985714285714285"/>
    <n v="3.6965277777777783"/>
    <n v="117.53999999999999"/>
    <n v="221.79166666666669"/>
    <n v="88.82352941176471"/>
    <n v="82.580357142857139"/>
    <n v="1510"/>
    <n v="2477.4107142857142"/>
    <n v="84.083333333333329"/>
    <n v="73.652777777777771"/>
    <n v="2018"/>
    <n v="2209.583333333333"/>
    <n v="75"/>
    <n v="73"/>
    <n v="75"/>
    <n v="0"/>
    <n v="85.785714285714292"/>
    <n v="78.116567460317455"/>
    <n v="3603.0000000000005"/>
    <n v="4686.9940476190477"/>
    <m/>
    <m/>
    <n v="0"/>
    <n v="0"/>
    <m/>
    <m/>
    <n v="0"/>
    <n v="0"/>
    <m/>
    <m/>
    <n v="0"/>
    <n v="0"/>
    <n v="232"/>
    <n v="251"/>
    <n v="232"/>
    <n v="251"/>
    <n v="810.51"/>
    <n v="989.00000000000011"/>
    <n v="19236"/>
    <n v="22059.209033613446"/>
    <n v="190"/>
    <n v="177"/>
    <n v="190"/>
    <n v="177"/>
    <n v="840.19"/>
    <n v="925.29166666666674"/>
    <n v="15015"/>
    <n v="14963.583333333332"/>
    <n v="422"/>
    <n v="428"/>
    <n v="422"/>
    <n v="428"/>
    <n v="1650.7"/>
    <n v="1914.291666666667"/>
    <n v="34251"/>
    <n v="37022.792366946778"/>
    <n v="1"/>
    <n v="0"/>
    <n v="1"/>
    <n v="0"/>
    <n v="1.5"/>
    <s v=""/>
    <n v="75"/>
    <s v=""/>
    <n v="1652.2000000000005"/>
    <n v="1914.2916666666667"/>
    <n v="34326"/>
    <n v="37022.792366946778"/>
  </r>
  <r>
    <x v="9"/>
    <s v="Blue Ridge Community College"/>
    <s v="Reclassified, meets the criteria for Two-Year 3."/>
    <n v="198039"/>
    <x v="7"/>
    <n v="149"/>
    <n v="176"/>
    <n v="1"/>
    <n v="5"/>
    <n v="148"/>
    <n v="171"/>
    <n v="66.953740719588808"/>
    <n v="148"/>
    <n v="171"/>
    <n v="148"/>
    <n v="171"/>
    <n v="8"/>
    <n v="9"/>
    <n v="8"/>
    <n v="9"/>
    <n v="9"/>
    <n v="4"/>
    <n v="9"/>
    <n v="4"/>
    <m/>
    <m/>
    <n v="0"/>
    <n v="0"/>
    <n v="17"/>
    <n v="13"/>
    <n v="17"/>
    <n v="13"/>
    <n v="3.38"/>
    <n v="2.6111111111111112"/>
    <n v="27.04"/>
    <n v="23.5"/>
    <n v="2.2799999999999998"/>
    <n v="2.125"/>
    <n v="20.52"/>
    <n v="8.5"/>
    <m/>
    <m/>
    <n v="0"/>
    <n v="0"/>
    <n v="2.7976470588235296"/>
    <n v="2.4615384615384617"/>
    <n v="47.56"/>
    <n v="32"/>
    <n v="88.375"/>
    <n v="73.272727272727266"/>
    <n v="707"/>
    <n v="659.45454545454538"/>
    <n v="78.888888888888886"/>
    <n v="73.5"/>
    <n v="710"/>
    <n v="294"/>
    <m/>
    <n v="53"/>
    <n v="0"/>
    <n v="0"/>
    <n v="83.352941176470594"/>
    <n v="73.342657342657333"/>
    <n v="1417"/>
    <n v="953.45454545454527"/>
    <n v="54"/>
    <n v="77"/>
    <n v="54"/>
    <n v="77"/>
    <n v="63"/>
    <n v="63"/>
    <n v="63"/>
    <n v="63"/>
    <m/>
    <m/>
    <n v="0"/>
    <n v="0"/>
    <n v="117"/>
    <n v="140"/>
    <n v="117"/>
    <n v="140"/>
    <n v="3.89"/>
    <n v="4.5519480519480515"/>
    <n v="210.06"/>
    <n v="350.49999999999994"/>
    <n v="5.0199999999999996"/>
    <n v="5.4761904761904763"/>
    <n v="316.26"/>
    <n v="345"/>
    <m/>
    <m/>
    <n v="0"/>
    <n v="0"/>
    <n v="4.4984615384615383"/>
    <n v="4.9678571428571425"/>
    <n v="526.31999999999994"/>
    <n v="695.5"/>
    <n v="85.574074074074076"/>
    <n v="87.725490196078425"/>
    <n v="4621"/>
    <n v="6754.8627450980384"/>
    <n v="80.984126984126988"/>
    <n v="81.166666666666671"/>
    <n v="5102"/>
    <n v="5113.5"/>
    <m/>
    <m/>
    <n v="0"/>
    <n v="0"/>
    <n v="83.102564102564102"/>
    <n v="84.77401960784313"/>
    <n v="9723"/>
    <n v="11868.362745098038"/>
    <n v="134"/>
    <n v="153"/>
    <n v="134"/>
    <n v="153"/>
    <n v="4.2826865671641778"/>
    <n v="4.7549019607843137"/>
    <n v="573.87999999999988"/>
    <n v="727.5"/>
    <n v="83.134328358208961"/>
    <n v="83.802727389232572"/>
    <n v="11140"/>
    <n v="12821.817290552584"/>
    <n v="5"/>
    <n v="7"/>
    <n v="5"/>
    <n v="7"/>
    <n v="9"/>
    <n v="11"/>
    <n v="9"/>
    <n v="11"/>
    <m/>
    <m/>
    <n v="0"/>
    <n v="0"/>
    <n v="14"/>
    <n v="18"/>
    <n v="14"/>
    <n v="18"/>
    <n v="1.8"/>
    <n v="3.8571428571428572"/>
    <n v="9"/>
    <n v="27"/>
    <n v="4.78"/>
    <n v="5.2647058823529411"/>
    <n v="43.02"/>
    <n v="57.911764705882355"/>
    <m/>
    <m/>
    <n v="0"/>
    <n v="0"/>
    <n v="3.7157142857142857"/>
    <n v="4.7173202614379086"/>
    <n v="52.02"/>
    <n v="84.911764705882348"/>
    <n v="79.2"/>
    <n v="84.393939393939391"/>
    <n v="396"/>
    <n v="590.75757575757575"/>
    <n v="95.333333333333329"/>
    <n v="74.941176470588232"/>
    <n v="858"/>
    <n v="824.35294117647049"/>
    <m/>
    <m/>
    <n v="0"/>
    <n v="0"/>
    <n v="89.571428571428569"/>
    <n v="78.617250940780352"/>
    <n v="1254"/>
    <n v="1415.1105169340462"/>
    <m/>
    <m/>
    <n v="0"/>
    <n v="0"/>
    <m/>
    <m/>
    <n v="0"/>
    <n v="0"/>
    <m/>
    <m/>
    <n v="0"/>
    <n v="0"/>
    <n v="67"/>
    <n v="93"/>
    <n v="67"/>
    <n v="93"/>
    <n v="246.1"/>
    <n v="400.99999999999994"/>
    <n v="5724"/>
    <n v="8005.0748663101595"/>
    <n v="81"/>
    <n v="78"/>
    <n v="81"/>
    <n v="78"/>
    <n v="379.79999999999995"/>
    <n v="411.41176470588238"/>
    <n v="6670"/>
    <n v="6231.8529411764703"/>
    <n v="148"/>
    <n v="171"/>
    <n v="148"/>
    <n v="171"/>
    <n v="625.9"/>
    <n v="812.41176470588232"/>
    <n v="12394"/>
    <n v="14236.927807486631"/>
    <n v="0"/>
    <n v="0"/>
    <n v="0"/>
    <n v="0"/>
    <s v=""/>
    <s v=""/>
    <s v=""/>
    <s v=""/>
    <n v="625.89999999999986"/>
    <n v="812.41176470588232"/>
    <n v="12394"/>
    <n v="14236.927807486631"/>
  </r>
  <r>
    <x v="9"/>
    <s v="Caldwell Community College &amp; Technical Institute"/>
    <m/>
    <n v="198118"/>
    <x v="6"/>
    <n v="433"/>
    <n v="473"/>
    <n v="7"/>
    <n v="11"/>
    <n v="426"/>
    <n v="462"/>
    <n v="66.411914893617023"/>
    <n v="426"/>
    <n v="462"/>
    <n v="426"/>
    <n v="462"/>
    <n v="21"/>
    <n v="33"/>
    <n v="21"/>
    <n v="33"/>
    <n v="7"/>
    <n v="13"/>
    <n v="7"/>
    <n v="13"/>
    <n v="1"/>
    <m/>
    <n v="1"/>
    <n v="0"/>
    <n v="29"/>
    <n v="46"/>
    <n v="29"/>
    <n v="46"/>
    <n v="2.71"/>
    <n v="3.1515151515151514"/>
    <n v="56.91"/>
    <n v="104"/>
    <n v="3.36"/>
    <n v="4.4230769230769234"/>
    <n v="23.52"/>
    <n v="57.5"/>
    <n v="2.5"/>
    <m/>
    <n v="2.5"/>
    <n v="0"/>
    <n v="2.8596551724137926"/>
    <n v="3.5108695652173911"/>
    <n v="82.929999999999993"/>
    <n v="161.5"/>
    <n v="79.761904761904759"/>
    <n v="91.942857142857136"/>
    <n v="1675"/>
    <n v="3034.1142857142854"/>
    <n v="89"/>
    <n v="90.63636363636364"/>
    <n v="623"/>
    <n v="1178.2727272727273"/>
    <n v="73"/>
    <n v="75"/>
    <n v="73"/>
    <n v="0"/>
    <n v="81.758620689655174"/>
    <n v="91.573630717108969"/>
    <n v="2371"/>
    <n v="4212.3870129870129"/>
    <n v="146"/>
    <n v="154"/>
    <n v="146"/>
    <n v="154"/>
    <n v="168"/>
    <n v="157"/>
    <n v="168"/>
    <n v="157"/>
    <n v="2"/>
    <n v="3"/>
    <n v="2"/>
    <n v="3"/>
    <n v="316"/>
    <n v="314"/>
    <n v="316"/>
    <n v="314"/>
    <n v="3.4"/>
    <n v="3.8863636363636362"/>
    <n v="496.4"/>
    <n v="598.5"/>
    <n v="4.46"/>
    <n v="5.4267515923566876"/>
    <n v="749.28"/>
    <n v="852"/>
    <n v="4.25"/>
    <n v="4.5"/>
    <n v="8.5"/>
    <n v="13.5"/>
    <n v="3.9689240506329111"/>
    <n v="4.6624203821656049"/>
    <n v="1254.1799999999998"/>
    <n v="1464"/>
    <n v="82.273972602739732"/>
    <n v="89.992753623188406"/>
    <n v="12012.000000000002"/>
    <n v="13858.884057971014"/>
    <n v="74.196428571428569"/>
    <n v="85.446153846153848"/>
    <n v="12465"/>
    <n v="13415.046153846155"/>
    <n v="53.5"/>
    <n v="93"/>
    <n v="107"/>
    <n v="279"/>
    <n v="77.797468354430379"/>
    <n v="87.748185387952773"/>
    <n v="24584"/>
    <n v="27552.930211817169"/>
    <n v="345"/>
    <n v="360"/>
    <n v="345"/>
    <n v="360"/>
    <n v="3.8756811594202896"/>
    <n v="4.5152777777777775"/>
    <n v="1337.11"/>
    <n v="1625.5"/>
    <n v="78.130434782608702"/>
    <n v="88.236992291122732"/>
    <n v="26955.000000000004"/>
    <n v="31765.317224804185"/>
    <n v="28"/>
    <n v="40"/>
    <n v="28"/>
    <n v="40"/>
    <n v="52"/>
    <n v="59"/>
    <n v="52"/>
    <n v="59"/>
    <n v="1"/>
    <n v="3"/>
    <n v="1"/>
    <n v="3"/>
    <n v="81"/>
    <n v="102"/>
    <n v="81"/>
    <n v="102"/>
    <n v="3"/>
    <n v="2.35"/>
    <n v="84"/>
    <n v="94"/>
    <n v="2.5499999999999998"/>
    <n v="4.4249999999999998"/>
    <n v="132.6"/>
    <n v="261.07499999999999"/>
    <n v="2.5"/>
    <n v="4.833333333333333"/>
    <n v="2.5"/>
    <n v="14.5"/>
    <n v="2.7049382716049384"/>
    <n v="3.62328431372549"/>
    <n v="219.10000000000002"/>
    <n v="369.57499999999999"/>
    <n v="81.25"/>
    <n v="83.727272727272734"/>
    <n v="2275"/>
    <n v="3349.0909090909095"/>
    <n v="87.711538461538467"/>
    <n v="72.8125"/>
    <n v="4561"/>
    <n v="4295.9375"/>
    <n v="89"/>
    <n v="46.5"/>
    <n v="89"/>
    <n v="139.5"/>
    <n v="85.493827160493822"/>
    <n v="76.318905971479509"/>
    <n v="6925"/>
    <n v="7784.5284090909099"/>
    <m/>
    <m/>
    <n v="0"/>
    <n v="0"/>
    <m/>
    <m/>
    <n v="0"/>
    <n v="0"/>
    <m/>
    <m/>
    <n v="0"/>
    <n v="0"/>
    <n v="195"/>
    <n v="227"/>
    <n v="195"/>
    <n v="227"/>
    <n v="637.30999999999995"/>
    <n v="796.5"/>
    <n v="15962.000000000002"/>
    <n v="20242.089252776208"/>
    <n v="227"/>
    <n v="229"/>
    <n v="227"/>
    <n v="229"/>
    <n v="905.4"/>
    <n v="1170.575"/>
    <n v="17649"/>
    <n v="18889.256381118881"/>
    <n v="422"/>
    <n v="456"/>
    <n v="422"/>
    <n v="456"/>
    <n v="1542.71"/>
    <n v="1967.075"/>
    <n v="33611"/>
    <n v="39131.345633895093"/>
    <n v="4"/>
    <n v="6"/>
    <n v="4"/>
    <n v="6"/>
    <n v="13.5"/>
    <n v="28"/>
    <n v="269"/>
    <n v="418.5"/>
    <n v="1556.21"/>
    <n v="1995.075"/>
    <n v="33880"/>
    <n v="39549.845633895093"/>
  </r>
  <r>
    <x v="9"/>
    <s v="Cleveland Community College"/>
    <m/>
    <n v="198321"/>
    <x v="6"/>
    <n v="195"/>
    <n v="217"/>
    <n v="10"/>
    <n v="9"/>
    <n v="185"/>
    <n v="208"/>
    <n v="66.957961783439487"/>
    <n v="185"/>
    <n v="208"/>
    <n v="185"/>
    <n v="206"/>
    <n v="22"/>
    <n v="23"/>
    <n v="22"/>
    <n v="23"/>
    <n v="6"/>
    <n v="14"/>
    <n v="6"/>
    <n v="14"/>
    <m/>
    <n v="1"/>
    <n v="0"/>
    <n v="0"/>
    <n v="28"/>
    <n v="38"/>
    <n v="28"/>
    <n v="38"/>
    <n v="2.57"/>
    <n v="3.4565217391304346"/>
    <n v="56.54"/>
    <n v="79.5"/>
    <n v="2.58"/>
    <n v="3.0357142857142856"/>
    <n v="15.48"/>
    <n v="42.5"/>
    <m/>
    <n v="1"/>
    <n v="0"/>
    <n v="1"/>
    <n v="2.5721428571428571"/>
    <n v="3.236842105263158"/>
    <n v="72.02"/>
    <n v="123"/>
    <n v="80.217391304347828"/>
    <n v="101.65"/>
    <n v="1764.7826086956522"/>
    <n v="2337.9500000000003"/>
    <n v="83.166666666666671"/>
    <n v="82.928571428571431"/>
    <n v="499"/>
    <n v="1161"/>
    <m/>
    <m/>
    <n v="0"/>
    <n v="0"/>
    <n v="80.849378881987576"/>
    <n v="92.077631578947376"/>
    <n v="2263.782608695652"/>
    <n v="3498.9500000000003"/>
    <n v="65"/>
    <n v="59"/>
    <n v="65"/>
    <n v="59"/>
    <n v="66"/>
    <n v="81"/>
    <n v="66"/>
    <n v="81"/>
    <m/>
    <m/>
    <n v="0"/>
    <n v="0"/>
    <n v="131"/>
    <n v="140"/>
    <n v="131"/>
    <n v="140"/>
    <n v="4.03"/>
    <n v="5.4406779661016946"/>
    <n v="261.95"/>
    <n v="321"/>
    <n v="5.83"/>
    <n v="5.7962962962962967"/>
    <n v="384.78000000000003"/>
    <n v="469.50000000000006"/>
    <m/>
    <m/>
    <n v="0"/>
    <n v="0"/>
    <n v="4.9368702290076341"/>
    <n v="5.6464285714285714"/>
    <n v="646.73"/>
    <n v="790.5"/>
    <n v="87.969230769230762"/>
    <n v="94.86"/>
    <n v="5718"/>
    <n v="5596.74"/>
    <n v="85.727272727272734"/>
    <n v="89.327272727272728"/>
    <n v="5658"/>
    <n v="7235.5090909090914"/>
    <m/>
    <m/>
    <n v="0"/>
    <n v="0"/>
    <n v="86.839694656488547"/>
    <n v="91.658922077922085"/>
    <n v="11376"/>
    <n v="12832.249090909092"/>
    <n v="159"/>
    <n v="178"/>
    <n v="159"/>
    <n v="178"/>
    <n v="4.5204402515723272"/>
    <n v="5.132022471910112"/>
    <n v="718.75"/>
    <n v="913.49999999999989"/>
    <n v="85.784796281104732"/>
    <n v="91.748309499489281"/>
    <n v="13639.782608695652"/>
    <n v="16331.199090909093"/>
    <n v="11"/>
    <n v="12"/>
    <n v="11"/>
    <n v="12"/>
    <n v="15"/>
    <n v="17"/>
    <n v="15"/>
    <n v="17"/>
    <m/>
    <n v="1"/>
    <n v="0"/>
    <n v="0"/>
    <n v="26"/>
    <n v="30"/>
    <n v="26"/>
    <n v="30"/>
    <n v="2.86"/>
    <n v="3.5"/>
    <n v="31.459999999999997"/>
    <n v="42"/>
    <n v="3.27"/>
    <n v="4.666666666666667"/>
    <n v="49.05"/>
    <n v="79.333333333333343"/>
    <m/>
    <n v="2"/>
    <n v="0"/>
    <n v="2"/>
    <n v="3.096538461538461"/>
    <n v="4.1111111111111116"/>
    <n v="80.509999999999991"/>
    <n v="123.33333333333334"/>
    <n v="92.909090909090907"/>
    <n v="90.5"/>
    <n v="1022"/>
    <n v="1086"/>
    <n v="83.666666666666671"/>
    <n v="80.305555555555557"/>
    <n v="1255"/>
    <n v="1365.1944444444446"/>
    <m/>
    <m/>
    <n v="0"/>
    <n v="0"/>
    <n v="87.57692307692308"/>
    <n v="81.706481481481475"/>
    <n v="2277"/>
    <n v="2451.1944444444443"/>
    <m/>
    <m/>
    <n v="0"/>
    <n v="0"/>
    <m/>
    <m/>
    <n v="0"/>
    <n v="0"/>
    <m/>
    <m/>
    <n v="0"/>
    <n v="0"/>
    <n v="98"/>
    <n v="94"/>
    <n v="98"/>
    <n v="94"/>
    <n v="349.95"/>
    <n v="442.5"/>
    <n v="8504.782608695652"/>
    <n v="9020.69"/>
    <n v="87"/>
    <n v="112"/>
    <n v="87"/>
    <n v="112"/>
    <n v="449.31000000000006"/>
    <n v="591.33333333333337"/>
    <n v="7412"/>
    <n v="9761.7035353535357"/>
    <n v="185"/>
    <n v="206"/>
    <n v="185"/>
    <n v="206"/>
    <n v="799.26"/>
    <n v="1033.8333333333335"/>
    <n v="15916.782608695652"/>
    <n v="18782.393535353534"/>
    <n v="0"/>
    <n v="2"/>
    <n v="0"/>
    <n v="0"/>
    <s v=""/>
    <n v="3"/>
    <s v=""/>
    <s v=""/>
    <n v="799.26"/>
    <n v="1036.8333333333333"/>
    <n v="15916.782608695652"/>
    <n v="18782.393535353538"/>
  </r>
  <r>
    <x v="9"/>
    <s v="Coastal Carolina Community College "/>
    <m/>
    <n v="198330"/>
    <x v="6"/>
    <n v="447"/>
    <n v="479"/>
    <n v="4"/>
    <n v="12"/>
    <n v="443"/>
    <n v="467"/>
    <n v="65.631067961165044"/>
    <n v="443"/>
    <n v="467"/>
    <n v="443"/>
    <n v="467"/>
    <n v="13"/>
    <n v="16"/>
    <n v="13"/>
    <n v="16"/>
    <n v="7"/>
    <n v="12"/>
    <n v="7"/>
    <n v="12"/>
    <m/>
    <m/>
    <n v="0"/>
    <n v="0"/>
    <n v="20"/>
    <n v="28"/>
    <n v="20"/>
    <n v="28"/>
    <n v="2.73"/>
    <n v="2.78125"/>
    <n v="35.49"/>
    <n v="44.5"/>
    <n v="2.14"/>
    <n v="2.5416666666666665"/>
    <n v="14.98"/>
    <n v="30.5"/>
    <m/>
    <m/>
    <n v="0"/>
    <n v="0"/>
    <n v="2.5234999999999999"/>
    <n v="2.6785714285714284"/>
    <n v="50.47"/>
    <n v="75"/>
    <n v="80.92307692307692"/>
    <n v="76.5"/>
    <n v="1052"/>
    <n v="1224"/>
    <n v="68.571428571428569"/>
    <n v="95.857142857142861"/>
    <n v="480"/>
    <n v="1150.2857142857142"/>
    <m/>
    <m/>
    <n v="0"/>
    <n v="0"/>
    <n v="76.599999999999994"/>
    <n v="84.795918367346943"/>
    <n v="1532"/>
    <n v="2374.2857142857142"/>
    <n v="183"/>
    <n v="184"/>
    <n v="183"/>
    <n v="184"/>
    <n v="189"/>
    <n v="209"/>
    <n v="189"/>
    <n v="209"/>
    <n v="1"/>
    <n v="4"/>
    <n v="1"/>
    <n v="4"/>
    <n v="373"/>
    <n v="397"/>
    <n v="373"/>
    <n v="397"/>
    <n v="3.45"/>
    <n v="4.0407608695652177"/>
    <n v="631.35"/>
    <n v="743.50000000000011"/>
    <n v="3.89"/>
    <n v="4.0813397129186599"/>
    <n v="735.21"/>
    <n v="852.99999999999989"/>
    <n v="1.5"/>
    <n v="2.625"/>
    <n v="1.5"/>
    <n v="10.5"/>
    <n v="3.6677211796246647"/>
    <n v="4.0478589420654911"/>
    <n v="1368.06"/>
    <n v="1607"/>
    <n v="76.163934426229503"/>
    <n v="87.079646017699119"/>
    <n v="13937.999999999998"/>
    <n v="16022.654867256639"/>
    <n v="69.820105820105823"/>
    <n v="76.849206349206355"/>
    <n v="13196"/>
    <n v="16061.484126984129"/>
    <n v="40"/>
    <n v="35"/>
    <n v="40"/>
    <n v="140"/>
    <n v="72.852546916890077"/>
    <n v="81.16911585451075"/>
    <n v="27174"/>
    <n v="32224.138994240766"/>
    <n v="393"/>
    <n v="425"/>
    <n v="393"/>
    <n v="425"/>
    <n v="3.6094910941475828"/>
    <n v="3.9576470588235293"/>
    <n v="1418.53"/>
    <n v="1682"/>
    <n v="73.043256997455472"/>
    <n v="81.408058137709361"/>
    <n v="28706"/>
    <n v="34598.42470852648"/>
    <n v="20"/>
    <n v="15"/>
    <n v="20"/>
    <n v="15"/>
    <n v="30"/>
    <n v="26"/>
    <n v="30"/>
    <n v="26"/>
    <m/>
    <n v="1"/>
    <n v="0"/>
    <n v="1"/>
    <n v="50"/>
    <n v="42"/>
    <n v="50"/>
    <n v="42"/>
    <n v="3.35"/>
    <n v="3.6333333333333333"/>
    <n v="67"/>
    <n v="54.5"/>
    <n v="2.5299999999999998"/>
    <n v="3.9508928571428572"/>
    <n v="75.899999999999991"/>
    <n v="102.72321428571429"/>
    <m/>
    <n v="2.5"/>
    <n v="0"/>
    <n v="2.5"/>
    <n v="2.8579999999999997"/>
    <n v="3.8029336734693877"/>
    <n v="142.89999999999998"/>
    <n v="159.72321428571428"/>
    <n v="86.65"/>
    <n v="69.544303797468359"/>
    <n v="1733"/>
    <n v="1043.1645569620255"/>
    <n v="73.13333333333334"/>
    <n v="61.642857142857146"/>
    <n v="2194"/>
    <n v="1602.7142857142858"/>
    <m/>
    <n v="69"/>
    <n v="0"/>
    <n v="69"/>
    <n v="78.540000000000006"/>
    <n v="64.639972444674072"/>
    <n v="3927.0000000000005"/>
    <n v="2714.8788426763113"/>
    <m/>
    <m/>
    <n v="0"/>
    <n v="0"/>
    <m/>
    <m/>
    <n v="0"/>
    <n v="0"/>
    <m/>
    <m/>
    <n v="0"/>
    <n v="0"/>
    <n v="216"/>
    <n v="215"/>
    <n v="216"/>
    <n v="215"/>
    <n v="733.84"/>
    <n v="842.50000000000011"/>
    <n v="16723"/>
    <n v="18289.819424218666"/>
    <n v="226"/>
    <n v="247"/>
    <n v="226"/>
    <n v="247"/>
    <n v="826.09"/>
    <n v="986.22321428571422"/>
    <n v="15870"/>
    <n v="18814.484126984131"/>
    <n v="442"/>
    <n v="462"/>
    <n v="442"/>
    <n v="462"/>
    <n v="1559.93"/>
    <n v="1828.7232142857142"/>
    <n v="32593"/>
    <n v="37104.3035512028"/>
    <n v="1"/>
    <n v="5"/>
    <n v="1"/>
    <n v="5"/>
    <n v="1.5"/>
    <n v="13"/>
    <n v="40"/>
    <n v="209"/>
    <n v="1561.4299999999998"/>
    <n v="1841.7232142857142"/>
    <n v="32633"/>
    <n v="37313.303551202793"/>
  </r>
  <r>
    <x v="9"/>
    <s v="College of the Albemarle"/>
    <s v="Reclassified, meets the criteria for Two-Year 3."/>
    <n v="197814"/>
    <x v="7"/>
    <n v="144"/>
    <n v="168"/>
    <n v="4"/>
    <n v="8"/>
    <n v="140"/>
    <n v="160"/>
    <n v="65.820825515947462"/>
    <n v="140"/>
    <n v="160"/>
    <n v="140"/>
    <n v="160"/>
    <n v="6"/>
    <n v="13"/>
    <n v="6"/>
    <n v="13"/>
    <n v="3"/>
    <n v="7"/>
    <n v="3"/>
    <n v="7"/>
    <n v="1"/>
    <m/>
    <n v="1"/>
    <n v="0"/>
    <n v="10"/>
    <n v="20"/>
    <n v="10"/>
    <n v="20"/>
    <n v="2.25"/>
    <n v="2.7692307692307692"/>
    <n v="13.5"/>
    <n v="36"/>
    <n v="2"/>
    <n v="2.7142857142857144"/>
    <n v="6"/>
    <n v="19"/>
    <n v="3.5"/>
    <m/>
    <n v="3.5"/>
    <n v="0"/>
    <n v="2.2999999999999998"/>
    <n v="2.75"/>
    <n v="23"/>
    <n v="55"/>
    <n v="79.5"/>
    <n v="86.9375"/>
    <n v="477"/>
    <n v="1130.1875"/>
    <n v="72.666666666666671"/>
    <n v="83.2"/>
    <n v="218"/>
    <n v="582.4"/>
    <n v="79"/>
    <m/>
    <n v="79"/>
    <n v="0"/>
    <n v="77.400000000000006"/>
    <n v="85.62937500000001"/>
    <n v="774"/>
    <n v="1712.5875000000001"/>
    <n v="49"/>
    <n v="50"/>
    <n v="49"/>
    <n v="50"/>
    <n v="72"/>
    <n v="74"/>
    <n v="72"/>
    <n v="74"/>
    <n v="1"/>
    <n v="1"/>
    <n v="1"/>
    <n v="1"/>
    <n v="122"/>
    <n v="125"/>
    <n v="122"/>
    <n v="125"/>
    <n v="3.91"/>
    <n v="3.98"/>
    <n v="191.59"/>
    <n v="199"/>
    <n v="4.0999999999999996"/>
    <n v="4.2770270270270272"/>
    <n v="295.2"/>
    <n v="316.5"/>
    <n v="2.5"/>
    <n v="3.5"/>
    <n v="2.5"/>
    <n v="3.5"/>
    <n v="4.0105737704918027"/>
    <n v="4.1520000000000001"/>
    <n v="489.28999999999996"/>
    <n v="519"/>
    <n v="73.142857142857139"/>
    <n v="84.666666666666671"/>
    <n v="3584"/>
    <n v="4233.3333333333339"/>
    <n v="71.638888888888886"/>
    <n v="83.266666666666666"/>
    <n v="5158"/>
    <n v="6161.7333333333336"/>
    <n v="75"/>
    <n v="43"/>
    <n v="75"/>
    <n v="43"/>
    <n v="72.270491803278688"/>
    <n v="83.504533333333342"/>
    <n v="8817"/>
    <n v="10438.066666666668"/>
    <n v="132"/>
    <n v="145"/>
    <n v="132"/>
    <n v="145"/>
    <n v="3.8809848484848484"/>
    <n v="3.9586206896551723"/>
    <n v="512.29"/>
    <n v="574"/>
    <n v="72.659090909090907"/>
    <n v="83.797614942528739"/>
    <n v="9591"/>
    <n v="12150.654166666667"/>
    <n v="2"/>
    <n v="5"/>
    <n v="2"/>
    <n v="5"/>
    <n v="6"/>
    <n v="10"/>
    <n v="6"/>
    <n v="10"/>
    <m/>
    <m/>
    <n v="0"/>
    <n v="0"/>
    <n v="8"/>
    <n v="15"/>
    <n v="8"/>
    <n v="15"/>
    <n v="2.75"/>
    <n v="1.9"/>
    <n v="5.5"/>
    <n v="9.5"/>
    <n v="4"/>
    <n v="4.2435897435897436"/>
    <n v="24"/>
    <n v="42.435897435897438"/>
    <m/>
    <m/>
    <n v="0"/>
    <n v="0"/>
    <n v="3.6875"/>
    <n v="3.4623931623931625"/>
    <n v="29.5"/>
    <n v="51.935897435897438"/>
    <n v="57.5"/>
    <n v="76.192307692307693"/>
    <n v="115"/>
    <n v="380.96153846153845"/>
    <n v="72"/>
    <n v="66.666666666666671"/>
    <n v="432"/>
    <n v="666.66666666666674"/>
    <m/>
    <n v="73"/>
    <n v="0"/>
    <n v="0"/>
    <n v="68.375"/>
    <n v="69.841880341880341"/>
    <n v="547"/>
    <n v="1047.6282051282051"/>
    <m/>
    <m/>
    <n v="0"/>
    <n v="0"/>
    <m/>
    <m/>
    <n v="0"/>
    <n v="0"/>
    <m/>
    <m/>
    <n v="0"/>
    <n v="0"/>
    <n v="57"/>
    <n v="68"/>
    <n v="57"/>
    <n v="68"/>
    <n v="210.59"/>
    <n v="244.5"/>
    <n v="4176"/>
    <n v="5744.4823717948721"/>
    <n v="81"/>
    <n v="91"/>
    <n v="81"/>
    <n v="91"/>
    <n v="325.2"/>
    <n v="377.93589743589746"/>
    <n v="5808"/>
    <n v="7410.8"/>
    <n v="138"/>
    <n v="159"/>
    <n v="138"/>
    <n v="159"/>
    <n v="535.79"/>
    <n v="622.43589743589746"/>
    <n v="9984"/>
    <n v="13155.282371794872"/>
    <n v="2"/>
    <n v="1"/>
    <n v="2"/>
    <n v="1"/>
    <n v="6"/>
    <n v="3.5"/>
    <n v="154"/>
    <n v="43"/>
    <n v="541.79"/>
    <n v="625.93589743589746"/>
    <n v="10138"/>
    <n v="13198.282371794872"/>
  </r>
  <r>
    <x v="9"/>
    <s v="Craven Community College "/>
    <m/>
    <n v="198367"/>
    <x v="6"/>
    <n v="303"/>
    <n v="300"/>
    <n v="25"/>
    <n v="13"/>
    <n v="278"/>
    <n v="287"/>
    <n v="66.309433962264151"/>
    <n v="278"/>
    <n v="287"/>
    <n v="278"/>
    <n v="287"/>
    <n v="13"/>
    <n v="17"/>
    <n v="13"/>
    <n v="17"/>
    <n v="7"/>
    <n v="17"/>
    <n v="7"/>
    <n v="17"/>
    <m/>
    <m/>
    <n v="0"/>
    <n v="0"/>
    <n v="20"/>
    <n v="34"/>
    <n v="20"/>
    <n v="34"/>
    <n v="2.31"/>
    <n v="2.2352941176470589"/>
    <n v="30.03"/>
    <n v="38"/>
    <n v="2.0699999999999998"/>
    <n v="3.0882352941176472"/>
    <n v="14.489999999999998"/>
    <n v="52.5"/>
    <m/>
    <m/>
    <n v="0"/>
    <n v="0"/>
    <n v="2.226"/>
    <n v="2.6617647058823528"/>
    <n v="44.519999999999996"/>
    <n v="90.5"/>
    <n v="78.15384615384616"/>
    <n v="80.599999999999994"/>
    <n v="1016.0000000000001"/>
    <n v="1370.1999999999998"/>
    <n v="78.285714285714292"/>
    <n v="85.083333333333329"/>
    <n v="548"/>
    <n v="1446.4166666666665"/>
    <m/>
    <n v="77.2"/>
    <n v="0"/>
    <n v="0"/>
    <n v="78.2"/>
    <n v="82.841666666666654"/>
    <n v="1564"/>
    <n v="2816.6166666666663"/>
    <n v="106"/>
    <n v="107"/>
    <n v="106"/>
    <n v="107"/>
    <n v="119"/>
    <n v="103"/>
    <n v="119"/>
    <n v="103"/>
    <m/>
    <m/>
    <n v="0"/>
    <n v="0"/>
    <n v="225"/>
    <n v="210"/>
    <n v="225"/>
    <n v="210"/>
    <n v="3.91"/>
    <n v="4.5140186915887854"/>
    <n v="414.46000000000004"/>
    <n v="483.00000000000006"/>
    <n v="4.8899999999999997"/>
    <n v="4.7621359223300974"/>
    <n v="581.91"/>
    <n v="490.50000000000006"/>
    <m/>
    <m/>
    <n v="0"/>
    <n v="0"/>
    <n v="4.4283111111111113"/>
    <n v="4.6357142857142861"/>
    <n v="996.37"/>
    <n v="973.50000000000011"/>
    <n v="87.745283018867923"/>
    <n v="86.534883720930239"/>
    <n v="9301"/>
    <n v="9259.2325581395362"/>
    <n v="71.630252100840337"/>
    <n v="79.246753246753244"/>
    <n v="8524"/>
    <n v="8162.4155844155839"/>
    <m/>
    <n v="45"/>
    <n v="0"/>
    <n v="0"/>
    <n v="79.222222222222229"/>
    <n v="82.960229250262486"/>
    <n v="17825"/>
    <n v="17421.648142555121"/>
    <n v="245"/>
    <n v="244"/>
    <n v="245"/>
    <n v="244"/>
    <n v="4.248530612244898"/>
    <n v="4.360655737704918"/>
    <n v="1040.8900000000001"/>
    <n v="1064"/>
    <n v="79.138775510204084"/>
    <n v="82.943708234515512"/>
    <n v="19389"/>
    <n v="20238.264809221786"/>
    <n v="5"/>
    <n v="15"/>
    <n v="5"/>
    <n v="15"/>
    <n v="28"/>
    <n v="28"/>
    <n v="28"/>
    <n v="28"/>
    <m/>
    <m/>
    <n v="0"/>
    <n v="0"/>
    <n v="33"/>
    <n v="43"/>
    <n v="33"/>
    <n v="43"/>
    <n v="2.2999999999999998"/>
    <n v="4.166666666666667"/>
    <n v="11.5"/>
    <n v="62.500000000000007"/>
    <n v="2.79"/>
    <n v="3.2948717948717947"/>
    <n v="78.12"/>
    <n v="92.256410256410248"/>
    <m/>
    <m/>
    <n v="0"/>
    <n v="0"/>
    <n v="2.7157575757575758"/>
    <n v="3.5989862850327965"/>
    <n v="89.62"/>
    <n v="154.75641025641025"/>
    <n v="85.2"/>
    <n v="79.25"/>
    <n v="426"/>
    <n v="1188.75"/>
    <n v="90.892857142857139"/>
    <n v="58.102564102564102"/>
    <n v="2545"/>
    <n v="1626.8717948717949"/>
    <m/>
    <n v="93.5"/>
    <n v="0"/>
    <n v="0"/>
    <n v="90.030303030303031"/>
    <n v="65.479576624925457"/>
    <n v="2971"/>
    <n v="2815.6217948717945"/>
    <m/>
    <m/>
    <n v="0"/>
    <n v="0"/>
    <m/>
    <m/>
    <n v="0"/>
    <n v="0"/>
    <m/>
    <m/>
    <n v="0"/>
    <n v="0"/>
    <n v="124"/>
    <n v="139"/>
    <n v="124"/>
    <n v="139"/>
    <n v="455.99"/>
    <n v="583.5"/>
    <n v="10743"/>
    <n v="11818.182558139535"/>
    <n v="154"/>
    <n v="148"/>
    <n v="154"/>
    <n v="148"/>
    <n v="674.52"/>
    <n v="635.25641025641028"/>
    <n v="11617"/>
    <n v="11235.704045954046"/>
    <n v="278"/>
    <n v="287"/>
    <n v="278"/>
    <n v="287"/>
    <n v="1130.51"/>
    <n v="1218.7564102564102"/>
    <n v="22360"/>
    <n v="23053.886604093583"/>
    <n v="0"/>
    <n v="0"/>
    <n v="0"/>
    <n v="0"/>
    <s v=""/>
    <s v=""/>
    <s v=""/>
    <s v=""/>
    <n v="1130.5100000000002"/>
    <n v="1218.7564102564102"/>
    <n v="22360"/>
    <n v="23053.886604093579"/>
  </r>
  <r>
    <x v="9"/>
    <s v="Davidson County Community College "/>
    <m/>
    <n v="198376"/>
    <x v="6"/>
    <n v="309"/>
    <n v="379"/>
    <n v="4"/>
    <n v="17"/>
    <n v="305"/>
    <n v="362"/>
    <n v="68.25512934879572"/>
    <n v="305"/>
    <n v="362"/>
    <n v="305"/>
    <n v="362"/>
    <n v="13"/>
    <n v="30"/>
    <n v="13"/>
    <n v="30"/>
    <n v="16"/>
    <n v="20"/>
    <n v="16"/>
    <n v="20"/>
    <m/>
    <m/>
    <n v="0"/>
    <n v="0"/>
    <n v="29"/>
    <n v="50"/>
    <n v="29"/>
    <n v="50"/>
    <n v="2.85"/>
    <n v="1.85"/>
    <n v="37.050000000000004"/>
    <n v="55.5"/>
    <n v="2.19"/>
    <n v="1.625"/>
    <n v="35.04"/>
    <n v="32.5"/>
    <m/>
    <m/>
    <n v="0"/>
    <n v="0"/>
    <n v="2.4858620689655173"/>
    <n v="1.76"/>
    <n v="72.09"/>
    <n v="88"/>
    <n v="85.1"/>
    <n v="89.5"/>
    <n v="1106.3"/>
    <n v="2685"/>
    <n v="76.125"/>
    <n v="83.6"/>
    <n v="1218"/>
    <n v="1672"/>
    <m/>
    <n v="72.857142857142861"/>
    <n v="0"/>
    <n v="0"/>
    <n v="80.148275862068971"/>
    <n v="87.14"/>
    <n v="2324.3000000000002"/>
    <n v="4357"/>
    <n v="80"/>
    <n v="97"/>
    <n v="80"/>
    <n v="97"/>
    <n v="134"/>
    <n v="127"/>
    <n v="134"/>
    <n v="127"/>
    <n v="6"/>
    <n v="8"/>
    <n v="6"/>
    <n v="8"/>
    <n v="220"/>
    <n v="232"/>
    <n v="220"/>
    <n v="232"/>
    <n v="3.68"/>
    <n v="4.0257731958762886"/>
    <n v="294.40000000000003"/>
    <n v="390.5"/>
    <n v="4.2"/>
    <n v="4.5944881889763778"/>
    <n v="562.80000000000007"/>
    <n v="583.5"/>
    <n v="2.5"/>
    <n v="3.3125"/>
    <n v="15"/>
    <n v="26.5"/>
    <n v="3.9645454545454548"/>
    <n v="4.3125"/>
    <n v="872.2"/>
    <n v="1000.5"/>
    <n v="76.775000000000006"/>
    <n v="81.987179487179489"/>
    <n v="6142"/>
    <n v="7952.7564102564102"/>
    <n v="71.097014925373131"/>
    <n v="74.588235294117652"/>
    <n v="9527"/>
    <n v="9472.7058823529424"/>
    <n v="70.5"/>
    <n v="83.5"/>
    <n v="423"/>
    <n v="668"/>
    <n v="73.145454545454541"/>
    <n v="77.989061606074785"/>
    <n v="16091.999999999998"/>
    <n v="18093.462292609351"/>
    <n v="249"/>
    <n v="282"/>
    <n v="249"/>
    <n v="282"/>
    <n v="3.7923293172690764"/>
    <n v="3.8599290780141846"/>
    <n v="944.29000000000008"/>
    <n v="1088.5"/>
    <n v="73.961044176706821"/>
    <n v="79.611568413508337"/>
    <n v="18416.3"/>
    <n v="22450.462292609351"/>
    <n v="13"/>
    <n v="20"/>
    <n v="13"/>
    <n v="20"/>
    <n v="40"/>
    <n v="58"/>
    <n v="40"/>
    <n v="58"/>
    <n v="3"/>
    <n v="2"/>
    <n v="3"/>
    <n v="2"/>
    <n v="56"/>
    <n v="80"/>
    <n v="56"/>
    <n v="80"/>
    <n v="2.92"/>
    <n v="2.5"/>
    <n v="37.96"/>
    <n v="50"/>
    <n v="2.41"/>
    <n v="3.7642857142857142"/>
    <n v="96.4"/>
    <n v="218.32857142857142"/>
    <n v="1.67"/>
    <n v="2.5"/>
    <n v="5.01"/>
    <n v="5"/>
    <n v="2.48875"/>
    <n v="3.416607142857143"/>
    <n v="139.37"/>
    <n v="273.32857142857142"/>
    <n v="76.230769230769226"/>
    <n v="75.5"/>
    <n v="991"/>
    <n v="1510"/>
    <n v="75.849999999999994"/>
    <n v="66.528571428571425"/>
    <n v="3034"/>
    <n v="3858.6571428571428"/>
    <n v="92.666666666666671"/>
    <n v="88.5"/>
    <n v="278"/>
    <n v="177"/>
    <n v="76.839285714285708"/>
    <n v="69.320714285714274"/>
    <n v="4303"/>
    <n v="5545.6571428571424"/>
    <m/>
    <m/>
    <n v="0"/>
    <n v="0"/>
    <m/>
    <m/>
    <n v="0"/>
    <n v="0"/>
    <m/>
    <m/>
    <n v="0"/>
    <n v="0"/>
    <n v="106"/>
    <n v="147"/>
    <n v="106"/>
    <n v="147"/>
    <n v="369.41"/>
    <n v="496"/>
    <n v="8239.2999999999993"/>
    <n v="12147.75641025641"/>
    <n v="190"/>
    <n v="205"/>
    <n v="190"/>
    <n v="205"/>
    <n v="694.24"/>
    <n v="834.32857142857142"/>
    <n v="13779"/>
    <n v="15003.363025210085"/>
    <n v="296"/>
    <n v="352"/>
    <n v="296"/>
    <n v="352"/>
    <n v="1063.6500000000001"/>
    <n v="1330.3285714285714"/>
    <n v="22018.3"/>
    <n v="27151.119435466495"/>
    <n v="9"/>
    <n v="10"/>
    <n v="9"/>
    <n v="10"/>
    <n v="20.009999999999998"/>
    <n v="31.5"/>
    <n v="701"/>
    <n v="845"/>
    <n v="1083.6600000000001"/>
    <n v="1361.8285714285714"/>
    <n v="22719.3"/>
    <n v="27996.119435466491"/>
  </r>
  <r>
    <x v="9"/>
    <s v="Edgecombe Community College"/>
    <m/>
    <n v="198491"/>
    <x v="6"/>
    <n v="183"/>
    <n v="196"/>
    <n v="7"/>
    <n v="5"/>
    <n v="176"/>
    <n v="191"/>
    <n v="67.253388946819598"/>
    <n v="176"/>
    <n v="191"/>
    <n v="176"/>
    <n v="190"/>
    <n v="17"/>
    <n v="20"/>
    <n v="17"/>
    <n v="20"/>
    <n v="9"/>
    <n v="15"/>
    <n v="9"/>
    <n v="15"/>
    <m/>
    <m/>
    <n v="0"/>
    <n v="0"/>
    <n v="26"/>
    <n v="35"/>
    <n v="26"/>
    <n v="35"/>
    <n v="3.58"/>
    <n v="3.4249999999999998"/>
    <n v="60.86"/>
    <n v="68.5"/>
    <n v="3.39"/>
    <n v="3.9333333333333331"/>
    <n v="30.51"/>
    <n v="59"/>
    <m/>
    <m/>
    <n v="0"/>
    <n v="0"/>
    <n v="3.5142307692307693"/>
    <n v="3.6428571428571428"/>
    <n v="91.37"/>
    <n v="127.5"/>
    <n v="103.92307692307692"/>
    <n v="112.5"/>
    <n v="1766.6923076923076"/>
    <n v="2250"/>
    <n v="104.11111111111111"/>
    <n v="103.6875"/>
    <n v="937"/>
    <n v="1555.3125"/>
    <m/>
    <n v="80.5"/>
    <n v="0"/>
    <n v="0"/>
    <n v="103.98816568047337"/>
    <n v="108.72321428571429"/>
    <n v="2703.6923076923076"/>
    <n v="3805.3125"/>
    <n v="39"/>
    <n v="29"/>
    <n v="39"/>
    <n v="29"/>
    <n v="56"/>
    <n v="64"/>
    <n v="56"/>
    <n v="64"/>
    <m/>
    <n v="4"/>
    <n v="0"/>
    <n v="4"/>
    <n v="95"/>
    <n v="97"/>
    <n v="95"/>
    <n v="97"/>
    <n v="5.17"/>
    <n v="6.4137931034482758"/>
    <n v="201.63"/>
    <n v="186"/>
    <n v="5.33"/>
    <n v="5.7734375"/>
    <n v="298.48"/>
    <n v="369.5"/>
    <m/>
    <n v="3.5"/>
    <n v="0"/>
    <n v="14"/>
    <n v="5.2643157894736845"/>
    <n v="5.8711340206185563"/>
    <n v="500.11"/>
    <n v="569.5"/>
    <n v="93.92307692307692"/>
    <n v="98.12"/>
    <n v="3663"/>
    <n v="2845.48"/>
    <n v="79.071428571428569"/>
    <n v="93.188679245283012"/>
    <n v="4428"/>
    <n v="5964.0754716981128"/>
    <m/>
    <n v="92.75"/>
    <n v="0"/>
    <n v="371"/>
    <n v="85.168421052631572"/>
    <n v="94.644901770083635"/>
    <n v="8090.9999999999991"/>
    <n v="9180.5554716981133"/>
    <n v="121"/>
    <n v="132"/>
    <n v="121"/>
    <n v="132"/>
    <n v="4.8882644628099179"/>
    <n v="5.2803030303030303"/>
    <n v="591.48"/>
    <n v="697"/>
    <n v="89.212333121424024"/>
    <n v="98.377787664379639"/>
    <n v="10794.692307692307"/>
    <n v="12985.867971698113"/>
    <n v="17"/>
    <n v="10"/>
    <n v="17"/>
    <n v="10"/>
    <n v="38"/>
    <n v="48"/>
    <n v="38"/>
    <n v="48"/>
    <m/>
    <n v="1"/>
    <n v="0"/>
    <n v="0"/>
    <n v="55"/>
    <n v="59"/>
    <n v="55"/>
    <n v="59"/>
    <n v="2.97"/>
    <n v="4.0999999999999996"/>
    <n v="50.49"/>
    <n v="41"/>
    <n v="3.26"/>
    <n v="4.1630434782608692"/>
    <n v="123.88"/>
    <n v="199.82608695652172"/>
    <m/>
    <n v="3"/>
    <n v="0"/>
    <n v="3"/>
    <n v="3.1703636363636365"/>
    <n v="4.1326455416359611"/>
    <n v="174.37"/>
    <n v="243.82608695652169"/>
    <n v="107.11764705882354"/>
    <n v="108.29629629629629"/>
    <n v="1821"/>
    <n v="1082.9629629629628"/>
    <n v="97.263157894736835"/>
    <n v="84.978260869565219"/>
    <n v="3695.9999999999995"/>
    <n v="4078.9565217391305"/>
    <m/>
    <m/>
    <n v="0"/>
    <n v="0"/>
    <n v="100.30909090909091"/>
    <n v="87.490160757662608"/>
    <n v="5517"/>
    <n v="5161.9194847020935"/>
    <m/>
    <m/>
    <n v="0"/>
    <n v="0"/>
    <m/>
    <m/>
    <n v="0"/>
    <n v="0"/>
    <m/>
    <m/>
    <n v="0"/>
    <n v="0"/>
    <n v="73"/>
    <n v="59"/>
    <n v="73"/>
    <n v="59"/>
    <n v="312.98"/>
    <n v="295.5"/>
    <n v="7250.6923076923076"/>
    <n v="6178.4429629629622"/>
    <n v="103"/>
    <n v="127"/>
    <n v="103"/>
    <n v="127"/>
    <n v="452.87"/>
    <n v="628.32608695652175"/>
    <n v="9061"/>
    <n v="11598.344493437244"/>
    <n v="176"/>
    <n v="186"/>
    <n v="176"/>
    <n v="186"/>
    <n v="765.85"/>
    <n v="923.82608695652175"/>
    <n v="16311.692307692309"/>
    <n v="17776.787456400205"/>
    <n v="0"/>
    <n v="5"/>
    <n v="0"/>
    <n v="4"/>
    <s v=""/>
    <n v="17"/>
    <s v=""/>
    <n v="371"/>
    <n v="765.85"/>
    <n v="940.82608695652175"/>
    <n v="16311.692307692307"/>
    <n v="18147.787456400205"/>
  </r>
  <r>
    <x v="9"/>
    <s v="Gaston College "/>
    <s v="Reclassified, meets the criteria for Two-Year 1."/>
    <n v="198570"/>
    <x v="5"/>
    <n v="518"/>
    <n v="501"/>
    <n v="19"/>
    <n v="18"/>
    <n v="499"/>
    <n v="483"/>
    <n v="66.855633138327988"/>
    <n v="499"/>
    <n v="483"/>
    <n v="499"/>
    <n v="483"/>
    <n v="43"/>
    <n v="37"/>
    <n v="43"/>
    <n v="37"/>
    <n v="6"/>
    <n v="8"/>
    <n v="6"/>
    <n v="8"/>
    <m/>
    <m/>
    <n v="0"/>
    <n v="0"/>
    <n v="49"/>
    <n v="45"/>
    <n v="49"/>
    <n v="45"/>
    <n v="2.8"/>
    <n v="3.2162162162162162"/>
    <n v="120.39999999999999"/>
    <n v="119"/>
    <n v="2.83"/>
    <n v="3.375"/>
    <n v="16.98"/>
    <n v="27"/>
    <m/>
    <m/>
    <n v="0"/>
    <n v="0"/>
    <n v="2.8036734693877552"/>
    <n v="3.2444444444444445"/>
    <n v="137.38"/>
    <n v="146"/>
    <n v="85.047619047619051"/>
    <n v="87.21052631578948"/>
    <n v="3657.0476190476193"/>
    <n v="3226.7894736842109"/>
    <n v="91.166666666666671"/>
    <n v="81.666666666666671"/>
    <n v="547"/>
    <n v="653.33333333333337"/>
    <m/>
    <m/>
    <n v="0"/>
    <n v="0"/>
    <n v="85.796890184645292"/>
    <n v="86.224951267056539"/>
    <n v="4204.0476190476193"/>
    <n v="3880.1228070175443"/>
    <n v="228"/>
    <n v="213"/>
    <n v="228"/>
    <n v="213"/>
    <n v="163"/>
    <n v="167"/>
    <n v="163"/>
    <n v="167"/>
    <m/>
    <n v="1"/>
    <n v="0"/>
    <n v="1"/>
    <n v="391"/>
    <n v="381"/>
    <n v="391"/>
    <n v="381"/>
    <n v="3.76"/>
    <n v="4.47887323943662"/>
    <n v="857.28"/>
    <n v="954"/>
    <n v="5.28"/>
    <n v="5.4191616766467066"/>
    <n v="860.64"/>
    <n v="905"/>
    <m/>
    <n v="4"/>
    <n v="0"/>
    <n v="4"/>
    <n v="4.393657289002558"/>
    <n v="4.8897637795275593"/>
    <n v="1717.9200000000003"/>
    <n v="1863"/>
    <n v="81.688596491228068"/>
    <n v="92.177777777777777"/>
    <n v="18625"/>
    <n v="19633.866666666665"/>
    <n v="74.834355828220865"/>
    <n v="77.317857142857136"/>
    <n v="12198.000000000002"/>
    <n v="12912.082142857142"/>
    <m/>
    <n v="100"/>
    <n v="0"/>
    <n v="100"/>
    <n v="78.831202046035813"/>
    <n v="85.684905011873497"/>
    <n v="30823.000000000004"/>
    <n v="32645.948809523801"/>
    <n v="440"/>
    <n v="426"/>
    <n v="440"/>
    <n v="426"/>
    <n v="4.2165909090909093"/>
    <n v="4.715962441314554"/>
    <n v="1855.3000000000002"/>
    <n v="2009"/>
    <n v="79.606926406926419"/>
    <n v="85.741952151505515"/>
    <n v="35027.047619047626"/>
    <n v="36526.071616541347"/>
    <n v="25"/>
    <n v="24"/>
    <n v="25"/>
    <n v="24"/>
    <n v="33"/>
    <n v="33"/>
    <n v="33"/>
    <n v="33"/>
    <n v="1"/>
    <m/>
    <n v="1"/>
    <n v="0"/>
    <n v="59"/>
    <n v="57"/>
    <n v="59"/>
    <n v="57"/>
    <n v="3.24"/>
    <n v="3.5208333333333335"/>
    <n v="81"/>
    <n v="84.5"/>
    <n v="2.5499999999999998"/>
    <n v="4.666666666666667"/>
    <n v="84.149999999999991"/>
    <n v="154"/>
    <n v="1.5"/>
    <m/>
    <n v="1.5"/>
    <n v="0"/>
    <n v="2.8245762711864404"/>
    <n v="4.1842105263157894"/>
    <n v="166.64999999999998"/>
    <n v="238.5"/>
    <n v="103.48"/>
    <n v="86.290909090909096"/>
    <n v="2587"/>
    <n v="2070.9818181818182"/>
    <n v="86.787878787878782"/>
    <n v="69.982456140350877"/>
    <n v="2864"/>
    <n v="2309.4210526315787"/>
    <n v="117"/>
    <n v="130"/>
    <n v="117"/>
    <n v="0"/>
    <n v="94.372881355932208"/>
    <n v="76.849173172164868"/>
    <n v="5568"/>
    <n v="4380.4028708133974"/>
    <m/>
    <m/>
    <n v="0"/>
    <n v="0"/>
    <m/>
    <m/>
    <n v="0"/>
    <n v="0"/>
    <m/>
    <m/>
    <n v="0"/>
    <n v="0"/>
    <n v="296"/>
    <n v="274"/>
    <n v="296"/>
    <n v="274"/>
    <n v="1058.6799999999998"/>
    <n v="1157.5"/>
    <n v="24869.047619047618"/>
    <n v="24931.637958532694"/>
    <n v="202"/>
    <n v="208"/>
    <n v="202"/>
    <n v="208"/>
    <n v="961.77"/>
    <n v="1086"/>
    <n v="15609.000000000002"/>
    <n v="15874.836528822054"/>
    <n v="498"/>
    <n v="482"/>
    <n v="498"/>
    <n v="482"/>
    <n v="2020.4499999999998"/>
    <n v="2243.5"/>
    <n v="40478.047619047618"/>
    <n v="40806.474487354746"/>
    <n v="1"/>
    <n v="1"/>
    <n v="1"/>
    <n v="1"/>
    <n v="1.5"/>
    <n v="4"/>
    <n v="117"/>
    <n v="100"/>
    <n v="2021.9500000000003"/>
    <n v="2247.5"/>
    <n v="40595.047619047626"/>
    <n v="40906.474487354746"/>
  </r>
  <r>
    <x v="9"/>
    <s v="Haywood Community College"/>
    <m/>
    <n v="198668"/>
    <x v="6"/>
    <n v="181"/>
    <n v="204"/>
    <n v="8"/>
    <n v="9"/>
    <n v="173"/>
    <n v="195"/>
    <n v="68.265420560747657"/>
    <n v="173"/>
    <n v="195"/>
    <n v="173"/>
    <n v="195"/>
    <n v="24"/>
    <n v="38"/>
    <n v="24"/>
    <n v="38"/>
    <n v="4"/>
    <n v="9"/>
    <n v="4"/>
    <n v="9"/>
    <m/>
    <m/>
    <n v="0"/>
    <n v="0"/>
    <n v="28"/>
    <n v="47"/>
    <n v="28"/>
    <n v="47"/>
    <n v="2.57"/>
    <n v="2.6184210526315788"/>
    <n v="61.679999999999993"/>
    <n v="99.5"/>
    <n v="3.75"/>
    <n v="2.1111111111111112"/>
    <n v="15"/>
    <n v="19"/>
    <m/>
    <m/>
    <n v="0"/>
    <n v="0"/>
    <n v="2.7385714285714284"/>
    <n v="2.521276595744681"/>
    <n v="76.679999999999993"/>
    <n v="118.5"/>
    <n v="82.13636363636364"/>
    <n v="83.857142857142861"/>
    <n v="1971.2727272727275"/>
    <n v="3186.5714285714289"/>
    <n v="84"/>
    <n v="80"/>
    <n v="336"/>
    <n v="720"/>
    <m/>
    <m/>
    <n v="0"/>
    <n v="0"/>
    <n v="82.402597402597408"/>
    <n v="83.118541033434653"/>
    <n v="2307.2727272727275"/>
    <n v="3906.5714285714289"/>
    <n v="62"/>
    <n v="64"/>
    <n v="62"/>
    <n v="64"/>
    <n v="46"/>
    <n v="34"/>
    <n v="46"/>
    <n v="34"/>
    <n v="1"/>
    <m/>
    <n v="1"/>
    <n v="0"/>
    <n v="109"/>
    <n v="98"/>
    <n v="109"/>
    <n v="98"/>
    <n v="3.4"/>
    <n v="3.5859375"/>
    <n v="210.79999999999998"/>
    <n v="229.5"/>
    <n v="5.49"/>
    <n v="5.3235294117647056"/>
    <n v="252.54000000000002"/>
    <n v="181"/>
    <n v="2.5"/>
    <m/>
    <n v="2.5"/>
    <n v="0"/>
    <n v="4.2737614678899085"/>
    <n v="4.1887755102040813"/>
    <n v="465.84000000000003"/>
    <n v="410.5"/>
    <n v="74.758064516129039"/>
    <n v="82.84905660377359"/>
    <n v="4635"/>
    <n v="5302.3396226415098"/>
    <n v="71.239130434782609"/>
    <n v="82.115384615384613"/>
    <n v="3277"/>
    <n v="2791.9230769230767"/>
    <n v="46"/>
    <m/>
    <n v="46"/>
    <n v="0"/>
    <n v="73.0091743119266"/>
    <n v="82.594517342495777"/>
    <n v="7957.9999999999991"/>
    <n v="8094.262699564586"/>
    <n v="137"/>
    <n v="145"/>
    <n v="137"/>
    <n v="145"/>
    <n v="3.96"/>
    <n v="3.6482758620689655"/>
    <n v="542.52"/>
    <n v="529"/>
    <n v="74.92899800928997"/>
    <n v="82.764373297489755"/>
    <n v="10265.272727272726"/>
    <n v="12000.834128136014"/>
    <n v="18"/>
    <n v="27"/>
    <n v="18"/>
    <n v="27"/>
    <n v="18"/>
    <n v="23"/>
    <n v="18"/>
    <n v="23"/>
    <m/>
    <m/>
    <n v="0"/>
    <n v="0"/>
    <n v="36"/>
    <n v="50"/>
    <n v="36"/>
    <n v="50"/>
    <n v="2.19"/>
    <n v="2.7962962962962963"/>
    <n v="39.42"/>
    <n v="75.5"/>
    <n v="2.81"/>
    <n v="3.5"/>
    <n v="50.58"/>
    <n v="80.5"/>
    <m/>
    <m/>
    <n v="0"/>
    <n v="0"/>
    <n v="2.5"/>
    <n v="3.12"/>
    <n v="90"/>
    <n v="156"/>
    <n v="85.944444444444443"/>
    <n v="76.361111111111114"/>
    <n v="1547"/>
    <n v="2061.75"/>
    <n v="86.277777777777771"/>
    <n v="76.2"/>
    <n v="1553"/>
    <n v="1752.6000000000001"/>
    <m/>
    <n v="63"/>
    <n v="0"/>
    <n v="0"/>
    <n v="86.111111111111114"/>
    <n v="76.287000000000006"/>
    <n v="3100"/>
    <n v="3814.3500000000004"/>
    <m/>
    <m/>
    <n v="0"/>
    <n v="0"/>
    <m/>
    <m/>
    <n v="0"/>
    <n v="0"/>
    <m/>
    <m/>
    <n v="0"/>
    <n v="0"/>
    <n v="104"/>
    <n v="129"/>
    <n v="104"/>
    <n v="129"/>
    <n v="311.89999999999998"/>
    <n v="404.5"/>
    <n v="8153.2727272727279"/>
    <n v="10550.661051212939"/>
    <n v="68"/>
    <n v="66"/>
    <n v="68"/>
    <n v="66"/>
    <n v="318.12"/>
    <n v="280.5"/>
    <n v="5166"/>
    <n v="5264.5230769230766"/>
    <n v="172"/>
    <n v="195"/>
    <n v="172"/>
    <n v="195"/>
    <n v="630.02"/>
    <n v="685"/>
    <n v="13319.272727272728"/>
    <n v="15815.184128136016"/>
    <n v="1"/>
    <n v="0"/>
    <n v="1"/>
    <n v="0"/>
    <n v="2.5"/>
    <s v=""/>
    <n v="46"/>
    <s v=""/>
    <n v="632.52"/>
    <n v="685"/>
    <n v="13365.272727272726"/>
    <n v="15815.184128136014"/>
  </r>
  <r>
    <x v="9"/>
    <s v="Isothermal Community College "/>
    <m/>
    <n v="198710"/>
    <x v="6"/>
    <n v="175"/>
    <n v="224"/>
    <n v="8"/>
    <n v="12"/>
    <n v="167"/>
    <n v="212"/>
    <n v="68.296558704453446"/>
    <n v="167"/>
    <n v="212"/>
    <n v="167"/>
    <n v="212"/>
    <n v="19"/>
    <n v="38"/>
    <n v="19"/>
    <n v="38"/>
    <n v="2"/>
    <n v="8"/>
    <n v="2"/>
    <n v="8"/>
    <m/>
    <m/>
    <n v="0"/>
    <n v="0"/>
    <n v="21"/>
    <n v="46"/>
    <n v="21"/>
    <n v="46"/>
    <n v="2.5499999999999998"/>
    <n v="2.1315789473684212"/>
    <n v="48.449999999999996"/>
    <n v="81"/>
    <n v="4"/>
    <n v="3.0625"/>
    <n v="8"/>
    <n v="24.5"/>
    <m/>
    <m/>
    <n v="0"/>
    <n v="0"/>
    <n v="2.6880952380952379"/>
    <n v="2.2934782608695654"/>
    <n v="56.449999999999996"/>
    <n v="105.50000000000001"/>
    <n v="74"/>
    <n v="83.608695652173907"/>
    <n v="1406"/>
    <n v="3177.1304347826085"/>
    <n v="100.5"/>
    <n v="89.125"/>
    <n v="201"/>
    <n v="713"/>
    <m/>
    <n v="77.5625"/>
    <n v="0"/>
    <n v="0"/>
    <n v="76.523809523809518"/>
    <n v="84.568052930056709"/>
    <n v="1607"/>
    <n v="3890.1304347826085"/>
    <n v="70"/>
    <n v="93"/>
    <n v="70"/>
    <n v="93"/>
    <n v="56"/>
    <n v="58"/>
    <n v="56"/>
    <n v="58"/>
    <n v="1"/>
    <m/>
    <n v="1"/>
    <n v="0"/>
    <n v="127"/>
    <n v="151"/>
    <n v="127"/>
    <n v="151"/>
    <n v="3.91"/>
    <n v="4.924731182795699"/>
    <n v="273.7"/>
    <n v="458"/>
    <n v="4.68"/>
    <n v="5.6293103448275863"/>
    <n v="262.08"/>
    <n v="326.5"/>
    <n v="1.5"/>
    <m/>
    <n v="1.5"/>
    <n v="0"/>
    <n v="4.2305511811023617"/>
    <n v="5.1953642384105958"/>
    <n v="537.28"/>
    <n v="784.5"/>
    <n v="74.083333333333329"/>
    <n v="76.471428571428575"/>
    <n v="5185.833333333333"/>
    <n v="7111.8428571428576"/>
    <n v="76.321428571428569"/>
    <n v="78.361111111111114"/>
    <n v="4274"/>
    <n v="4544.9444444444443"/>
    <n v="50"/>
    <m/>
    <n v="50"/>
    <n v="0"/>
    <n v="74.880577427821507"/>
    <n v="77.19726689792914"/>
    <n v="9509.8333333333321"/>
    <n v="11656.787301587299"/>
    <n v="148"/>
    <n v="197"/>
    <n v="148"/>
    <n v="197"/>
    <n v="4.0116891891891893"/>
    <n v="4.5177664974619294"/>
    <n v="593.73"/>
    <n v="890.00000000000011"/>
    <n v="75.113738738738732"/>
    <n v="78.918364144009686"/>
    <n v="11116.833333333332"/>
    <n v="15546.917736369909"/>
    <n v="11"/>
    <n v="8"/>
    <n v="11"/>
    <n v="8"/>
    <n v="8"/>
    <n v="7"/>
    <n v="8"/>
    <n v="7"/>
    <m/>
    <m/>
    <n v="0"/>
    <n v="0"/>
    <n v="19"/>
    <n v="15"/>
    <n v="19"/>
    <n v="15"/>
    <n v="3.55"/>
    <n v="1.75"/>
    <n v="39.049999999999997"/>
    <n v="14"/>
    <n v="3.69"/>
    <n v="5.9285714285714288"/>
    <n v="29.52"/>
    <n v="41.5"/>
    <m/>
    <m/>
    <n v="0"/>
    <n v="0"/>
    <n v="3.6089473684210525"/>
    <n v="3.7"/>
    <n v="68.569999999999993"/>
    <n v="55.5"/>
    <n v="91.272727272727266"/>
    <n v="79.411764705882348"/>
    <n v="1003.9999999999999"/>
    <n v="635.29411764705878"/>
    <n v="90.375"/>
    <n v="73.571428571428569"/>
    <n v="723"/>
    <n v="515"/>
    <m/>
    <m/>
    <n v="0"/>
    <n v="0"/>
    <n v="90.89473684210526"/>
    <n v="76.686274509803923"/>
    <n v="1727"/>
    <n v="1150.2941176470588"/>
    <m/>
    <m/>
    <n v="0"/>
    <n v="0"/>
    <m/>
    <m/>
    <n v="0"/>
    <n v="0"/>
    <m/>
    <m/>
    <n v="0"/>
    <n v="0"/>
    <n v="100"/>
    <n v="139"/>
    <n v="100"/>
    <n v="139"/>
    <n v="361.2"/>
    <n v="553"/>
    <n v="7595.833333333333"/>
    <n v="10924.267409572525"/>
    <n v="66"/>
    <n v="73"/>
    <n v="66"/>
    <n v="73"/>
    <n v="299.59999999999997"/>
    <n v="392.5"/>
    <n v="5198"/>
    <n v="5772.9444444444443"/>
    <n v="166"/>
    <n v="212"/>
    <n v="166"/>
    <n v="212"/>
    <n v="660.8"/>
    <n v="945.5"/>
    <n v="12793.833333333332"/>
    <n v="16697.211854016969"/>
    <n v="1"/>
    <n v="0"/>
    <n v="1"/>
    <n v="0"/>
    <n v="1.5"/>
    <s v=""/>
    <n v="50"/>
    <s v=""/>
    <n v="662.3"/>
    <n v="945.50000000000011"/>
    <n v="12843.833333333332"/>
    <n v="16697.211854016969"/>
  </r>
  <r>
    <x v="9"/>
    <s v="Johnston Community College"/>
    <m/>
    <n v="198774"/>
    <x v="6"/>
    <n v="300"/>
    <n v="388"/>
    <n v="8"/>
    <n v="10"/>
    <n v="292"/>
    <n v="378"/>
    <n v="66.504378283712782"/>
    <n v="292"/>
    <n v="378"/>
    <n v="292"/>
    <n v="378"/>
    <n v="33"/>
    <n v="39"/>
    <n v="33"/>
    <n v="39"/>
    <n v="11"/>
    <n v="26"/>
    <n v="11"/>
    <n v="26"/>
    <m/>
    <m/>
    <n v="0"/>
    <n v="0"/>
    <n v="44"/>
    <n v="65"/>
    <n v="44"/>
    <n v="65"/>
    <n v="3.02"/>
    <n v="3.7179487179487181"/>
    <n v="99.66"/>
    <n v="145"/>
    <n v="2.86"/>
    <n v="3.6153846153846154"/>
    <n v="31.459999999999997"/>
    <n v="94"/>
    <m/>
    <m/>
    <n v="0"/>
    <n v="0"/>
    <n v="2.98"/>
    <n v="3.6769230769230767"/>
    <n v="131.12"/>
    <n v="239"/>
    <n v="89.848484848484844"/>
    <n v="99.088888888888889"/>
    <n v="2965"/>
    <n v="3864.4666666666667"/>
    <n v="88.454545454545453"/>
    <n v="97.75"/>
    <n v="973"/>
    <n v="2541.5"/>
    <m/>
    <m/>
    <n v="0"/>
    <n v="0"/>
    <n v="89.5"/>
    <n v="98.553333333333342"/>
    <n v="3938"/>
    <n v="6405.9666666666672"/>
    <n v="75"/>
    <n v="84"/>
    <n v="75"/>
    <n v="84"/>
    <n v="102"/>
    <n v="131"/>
    <n v="102"/>
    <n v="131"/>
    <n v="1"/>
    <n v="3"/>
    <n v="1"/>
    <n v="3"/>
    <n v="178"/>
    <n v="218"/>
    <n v="178"/>
    <n v="218"/>
    <n v="3.79"/>
    <n v="4.1547619047619051"/>
    <n v="284.25"/>
    <n v="349"/>
    <n v="4.3600000000000003"/>
    <n v="4.9503816793893129"/>
    <n v="444.72"/>
    <n v="648.5"/>
    <n v="2"/>
    <n v="3.3333333333333335"/>
    <n v="2"/>
    <n v="10"/>
    <n v="4.106573033707865"/>
    <n v="4.6215596330275233"/>
    <n v="730.96999999999991"/>
    <n v="1007.5000000000001"/>
    <n v="79.666666666666671"/>
    <n v="93.676923076923075"/>
    <n v="5975"/>
    <n v="7868.8615384615387"/>
    <n v="72.578431372549019"/>
    <n v="85.111111111111114"/>
    <n v="7403"/>
    <n v="11149.555555555557"/>
    <n v="69"/>
    <n v="87.333333333333329"/>
    <n v="69"/>
    <n v="262"/>
    <n v="75.544943820224717"/>
    <n v="88.442280247784836"/>
    <n v="13447"/>
    <n v="19280.417094017095"/>
    <n v="222"/>
    <n v="283"/>
    <n v="222"/>
    <n v="283"/>
    <n v="3.8832882882882878"/>
    <n v="4.4045936395759719"/>
    <n v="862.08999999999992"/>
    <n v="1246.5"/>
    <n v="78.310810810810807"/>
    <n v="90.76460692821118"/>
    <n v="17385"/>
    <n v="25686.383760683762"/>
    <n v="27"/>
    <n v="28"/>
    <n v="27"/>
    <n v="28"/>
    <n v="43"/>
    <n v="67"/>
    <n v="43"/>
    <n v="67"/>
    <m/>
    <m/>
    <n v="0"/>
    <n v="0"/>
    <n v="70"/>
    <n v="95"/>
    <n v="70"/>
    <n v="95"/>
    <n v="2.57"/>
    <n v="3"/>
    <n v="69.39"/>
    <n v="84"/>
    <n v="2.63"/>
    <n v="3.3048780487804876"/>
    <n v="113.08999999999999"/>
    <n v="221.42682926829266"/>
    <m/>
    <m/>
    <n v="0"/>
    <n v="0"/>
    <n v="2.6068571428571428"/>
    <n v="3.215019255455712"/>
    <n v="182.48"/>
    <n v="305.42682926829264"/>
    <n v="91.148148148148152"/>
    <n v="91.236363636363635"/>
    <n v="2461"/>
    <n v="2554.6181818181817"/>
    <n v="82.372093023255815"/>
    <n v="75.390243902439025"/>
    <n v="3542"/>
    <n v="5051.1463414634145"/>
    <m/>
    <n v="67.5"/>
    <n v="0"/>
    <n v="0"/>
    <n v="85.757142857142853"/>
    <n v="80.060679192437846"/>
    <n v="6003"/>
    <n v="7605.7645232815958"/>
    <m/>
    <m/>
    <n v="0"/>
    <n v="0"/>
    <m/>
    <m/>
    <n v="0"/>
    <n v="0"/>
    <m/>
    <m/>
    <n v="0"/>
    <n v="0"/>
    <n v="135"/>
    <n v="151"/>
    <n v="135"/>
    <n v="151"/>
    <n v="453.29999999999995"/>
    <n v="578"/>
    <n v="11401"/>
    <n v="14287.946386946387"/>
    <n v="156"/>
    <n v="224"/>
    <n v="156"/>
    <n v="224"/>
    <n v="589.27"/>
    <n v="963.92682926829264"/>
    <n v="11918"/>
    <n v="18742.201897018971"/>
    <n v="291"/>
    <n v="375"/>
    <n v="291"/>
    <n v="375"/>
    <n v="1042.57"/>
    <n v="1541.9268292682927"/>
    <n v="23319"/>
    <n v="33030.148283965362"/>
    <n v="1"/>
    <n v="3"/>
    <n v="1"/>
    <n v="3"/>
    <n v="2"/>
    <n v="10"/>
    <n v="69"/>
    <n v="262"/>
    <n v="1044.57"/>
    <n v="1551.9268292682927"/>
    <n v="23388"/>
    <n v="33292.148283965362"/>
  </r>
  <r>
    <x v="9"/>
    <s v="Lenoir Community College "/>
    <m/>
    <n v="198817"/>
    <x v="6"/>
    <n v="253"/>
    <n v="247"/>
    <n v="58"/>
    <n v="4"/>
    <n v="195"/>
    <n v="243"/>
    <n v="67.354704412989179"/>
    <n v="195"/>
    <n v="243"/>
    <n v="195"/>
    <n v="241"/>
    <n v="12"/>
    <n v="14"/>
    <n v="12"/>
    <n v="14"/>
    <n v="2"/>
    <n v="8"/>
    <n v="2"/>
    <n v="8"/>
    <m/>
    <n v="1"/>
    <n v="0"/>
    <n v="1"/>
    <n v="14"/>
    <n v="23"/>
    <n v="14"/>
    <n v="23"/>
    <n v="2.08"/>
    <n v="2.25"/>
    <n v="24.96"/>
    <n v="31.5"/>
    <n v="1.75"/>
    <n v="1.9375"/>
    <n v="3.5"/>
    <n v="15.5"/>
    <m/>
    <n v="1"/>
    <n v="0"/>
    <n v="1"/>
    <n v="2.0328571428571429"/>
    <n v="2.0869565217391304"/>
    <n v="28.46"/>
    <n v="48"/>
    <n v="80.083333333333329"/>
    <n v="77.538461538461533"/>
    <n v="961"/>
    <n v="1085.5384615384614"/>
    <n v="77"/>
    <n v="95"/>
    <n v="154"/>
    <n v="760"/>
    <m/>
    <n v="66"/>
    <n v="0"/>
    <n v="66"/>
    <n v="79.642857142857139"/>
    <n v="83.110367892976583"/>
    <n v="1115"/>
    <n v="1911.5384615384614"/>
    <n v="93"/>
    <n v="108"/>
    <n v="93"/>
    <n v="108"/>
    <n v="48"/>
    <n v="58"/>
    <n v="48"/>
    <n v="58"/>
    <m/>
    <m/>
    <n v="0"/>
    <n v="0"/>
    <n v="141"/>
    <n v="166"/>
    <n v="141"/>
    <n v="166"/>
    <n v="4.1500000000000004"/>
    <n v="4.6944444444444446"/>
    <n v="385.95000000000005"/>
    <n v="507"/>
    <n v="5.63"/>
    <n v="6.5344827586206895"/>
    <n v="270.24"/>
    <n v="379"/>
    <m/>
    <m/>
    <n v="0"/>
    <n v="0"/>
    <n v="4.6538297872340433"/>
    <n v="5.3373493975903612"/>
    <n v="656.19"/>
    <n v="886"/>
    <n v="85.387096774193552"/>
    <n v="98.125"/>
    <n v="7941"/>
    <n v="10597.5"/>
    <n v="86.666666666666671"/>
    <n v="85.645833333333329"/>
    <n v="4160"/>
    <n v="4967.458333333333"/>
    <m/>
    <n v="79"/>
    <n v="0"/>
    <n v="0"/>
    <n v="85.822695035460995"/>
    <n v="93.764809236947784"/>
    <n v="12101"/>
    <n v="15564.958333333332"/>
    <n v="155"/>
    <n v="189"/>
    <n v="155"/>
    <n v="189"/>
    <n v="4.4170967741935492"/>
    <n v="4.9417989417989414"/>
    <n v="684.65000000000009"/>
    <n v="933.99999999999989"/>
    <n v="85.264516129032259"/>
    <n v="92.46823700990366"/>
    <n v="13216"/>
    <n v="17476.496794871793"/>
    <n v="22"/>
    <n v="23"/>
    <n v="22"/>
    <n v="23"/>
    <n v="18"/>
    <n v="29"/>
    <n v="18"/>
    <n v="29"/>
    <m/>
    <n v="2"/>
    <n v="0"/>
    <n v="0"/>
    <n v="40"/>
    <n v="54"/>
    <n v="40"/>
    <n v="54"/>
    <n v="2.7"/>
    <n v="3.6304347826086958"/>
    <n v="59.400000000000006"/>
    <n v="83.5"/>
    <n v="2.44"/>
    <n v="4.615384615384615"/>
    <n v="43.92"/>
    <n v="133.84615384615384"/>
    <m/>
    <n v="2.5"/>
    <n v="0"/>
    <n v="5"/>
    <n v="2.5830000000000002"/>
    <n v="4.1175213675213671"/>
    <n v="103.32000000000001"/>
    <n v="222.34615384615381"/>
    <n v="111.31818181818181"/>
    <n v="105.66666666666667"/>
    <n v="2449"/>
    <n v="2430.3333333333335"/>
    <n v="88.5"/>
    <n v="102.5"/>
    <n v="1593"/>
    <n v="2972.5"/>
    <m/>
    <m/>
    <n v="0"/>
    <n v="0"/>
    <n v="101.05"/>
    <n v="100.05246913580248"/>
    <n v="4042"/>
    <n v="5402.8333333333339"/>
    <m/>
    <m/>
    <n v="0"/>
    <n v="0"/>
    <m/>
    <m/>
    <n v="0"/>
    <n v="0"/>
    <m/>
    <m/>
    <n v="0"/>
    <n v="0"/>
    <n v="127"/>
    <n v="145"/>
    <n v="127"/>
    <n v="145"/>
    <n v="470.31000000000006"/>
    <n v="622"/>
    <n v="11351"/>
    <n v="14113.371794871795"/>
    <n v="68"/>
    <n v="95"/>
    <n v="68"/>
    <n v="95"/>
    <n v="317.66000000000003"/>
    <n v="528.34615384615381"/>
    <n v="5907"/>
    <n v="8699.9583333333321"/>
    <n v="195"/>
    <n v="240"/>
    <n v="195"/>
    <n v="240"/>
    <n v="787.97"/>
    <n v="1150.3461538461538"/>
    <n v="17258"/>
    <n v="22813.330128205125"/>
    <n v="0"/>
    <n v="3"/>
    <n v="0"/>
    <n v="1"/>
    <s v=""/>
    <n v="6"/>
    <s v=""/>
    <n v="66"/>
    <n v="787.97000000000014"/>
    <n v="1156.3461538461538"/>
    <n v="17258"/>
    <n v="22879.330128205125"/>
  </r>
  <r>
    <x v="9"/>
    <s v="Mayland Community College"/>
    <s v="Reclassified, meets the criteria for Two-Year 3."/>
    <n v="198914"/>
    <x v="7"/>
    <n v="99"/>
    <n v="94"/>
    <n v="5"/>
    <n v="0"/>
    <n v="94"/>
    <n v="94"/>
    <n v="68.132611637347765"/>
    <n v="94"/>
    <n v="94"/>
    <n v="94"/>
    <n v="94"/>
    <n v="16"/>
    <n v="15"/>
    <n v="16"/>
    <n v="15"/>
    <n v="11"/>
    <n v="16"/>
    <n v="11"/>
    <n v="16"/>
    <m/>
    <n v="1"/>
    <n v="0"/>
    <n v="1"/>
    <n v="27"/>
    <n v="32"/>
    <n v="27"/>
    <n v="32"/>
    <n v="2.17"/>
    <n v="2.6333333333333333"/>
    <n v="34.72"/>
    <n v="39.5"/>
    <n v="3.18"/>
    <n v="4.375"/>
    <n v="34.980000000000004"/>
    <n v="70"/>
    <m/>
    <n v="1"/>
    <n v="0"/>
    <n v="1"/>
    <n v="2.5814814814814815"/>
    <n v="3.453125"/>
    <n v="69.7"/>
    <n v="110.5"/>
    <n v="85.933333333333337"/>
    <n v="72.9375"/>
    <n v="1374.9333333333334"/>
    <n v="1094.0625"/>
    <n v="88.181818181818187"/>
    <n v="93"/>
    <n v="970"/>
    <n v="1488"/>
    <m/>
    <n v="79"/>
    <n v="0"/>
    <n v="79"/>
    <n v="86.849382716049391"/>
    <n v="83.158203125"/>
    <n v="2344.9333333333334"/>
    <n v="2661.0625"/>
    <n v="16"/>
    <n v="16"/>
    <n v="16"/>
    <n v="16"/>
    <n v="37"/>
    <n v="36"/>
    <n v="37"/>
    <n v="36"/>
    <n v="2"/>
    <n v="3"/>
    <n v="2"/>
    <n v="3"/>
    <n v="55"/>
    <n v="55"/>
    <n v="55"/>
    <n v="55"/>
    <n v="3.31"/>
    <n v="4.46875"/>
    <n v="52.96"/>
    <n v="71.5"/>
    <n v="4"/>
    <n v="4.9305555555555554"/>
    <n v="148"/>
    <n v="177.5"/>
    <n v="4.5"/>
    <n v="4"/>
    <n v="9"/>
    <n v="12"/>
    <n v="3.8174545454545457"/>
    <n v="4.7454545454545451"/>
    <n v="209.96"/>
    <n v="261"/>
    <n v="76.0625"/>
    <n v="83.38095238095238"/>
    <n v="1217"/>
    <n v="1334.0952380952381"/>
    <n v="72.567567567567565"/>
    <n v="75.63636363636364"/>
    <n v="2685"/>
    <n v="2722.909090909091"/>
    <n v="78"/>
    <n v="80.5"/>
    <n v="156"/>
    <n v="241.5"/>
    <n v="73.781818181818181"/>
    <n v="78.15462416371507"/>
    <n v="4058"/>
    <n v="4298.5043290043286"/>
    <n v="82"/>
    <n v="87"/>
    <n v="82"/>
    <n v="87"/>
    <n v="3.4104878048780489"/>
    <n v="4.2701149425287355"/>
    <n v="279.66000000000003"/>
    <n v="371.5"/>
    <n v="78.084552845528449"/>
    <n v="79.995021023038262"/>
    <n v="6402.9333333333325"/>
    <n v="6959.5668290043286"/>
    <n v="1"/>
    <n v="3"/>
    <n v="1"/>
    <n v="3"/>
    <n v="11"/>
    <n v="4"/>
    <n v="11"/>
    <n v="4"/>
    <m/>
    <m/>
    <n v="0"/>
    <n v="0"/>
    <n v="12"/>
    <n v="7"/>
    <n v="12"/>
    <n v="7"/>
    <n v="2.5"/>
    <n v="2.3333333333333335"/>
    <n v="2.5"/>
    <n v="7"/>
    <n v="3.09"/>
    <n v="8.5"/>
    <n v="33.989999999999995"/>
    <n v="34"/>
    <m/>
    <m/>
    <n v="0"/>
    <n v="0"/>
    <n v="3.0408333333333331"/>
    <n v="5.8571428571428568"/>
    <n v="36.489999999999995"/>
    <n v="41"/>
    <n v="74"/>
    <n v="54"/>
    <n v="74"/>
    <n v="162"/>
    <n v="78.272727272727266"/>
    <n v="77.5"/>
    <n v="860.99999999999989"/>
    <n v="310"/>
    <m/>
    <m/>
    <n v="0"/>
    <n v="0"/>
    <n v="77.916666666666657"/>
    <n v="67.428571428571431"/>
    <n v="934.99999999999989"/>
    <n v="472"/>
    <m/>
    <m/>
    <n v="0"/>
    <n v="0"/>
    <m/>
    <m/>
    <n v="0"/>
    <n v="0"/>
    <m/>
    <m/>
    <n v="0"/>
    <n v="0"/>
    <n v="33"/>
    <n v="34"/>
    <n v="33"/>
    <n v="34"/>
    <n v="90.18"/>
    <n v="118"/>
    <n v="2665.9333333333334"/>
    <n v="2590.1577380952381"/>
    <n v="59"/>
    <n v="56"/>
    <n v="59"/>
    <n v="56"/>
    <n v="216.97000000000003"/>
    <n v="281.5"/>
    <n v="4516"/>
    <n v="4520.909090909091"/>
    <n v="92"/>
    <n v="90"/>
    <n v="92"/>
    <n v="90"/>
    <n v="307.15000000000003"/>
    <n v="399.5"/>
    <n v="7181.9333333333334"/>
    <n v="7111.0668290043286"/>
    <n v="2"/>
    <n v="4"/>
    <n v="2"/>
    <n v="4"/>
    <n v="9"/>
    <n v="13"/>
    <n v="156"/>
    <n v="320.5"/>
    <n v="316.15000000000003"/>
    <n v="412.5"/>
    <n v="7337.9333333333325"/>
    <n v="7431.5668290043286"/>
  </r>
  <r>
    <x v="9"/>
    <s v="Mitchell Community College "/>
    <m/>
    <n v="198987"/>
    <x v="6"/>
    <n v="229"/>
    <n v="259"/>
    <n v="2"/>
    <n v="3"/>
    <n v="227"/>
    <n v="256"/>
    <n v="66.764998089415357"/>
    <n v="227"/>
    <n v="256"/>
    <n v="227"/>
    <n v="253"/>
    <n v="14"/>
    <n v="12"/>
    <n v="14"/>
    <n v="12"/>
    <n v="2"/>
    <n v="8"/>
    <n v="2"/>
    <n v="8"/>
    <m/>
    <n v="1"/>
    <n v="0"/>
    <n v="1"/>
    <n v="16"/>
    <n v="21"/>
    <n v="16"/>
    <n v="21"/>
    <n v="2.39"/>
    <n v="2.25"/>
    <n v="33.46"/>
    <n v="27"/>
    <n v="3.5"/>
    <n v="3.5"/>
    <n v="7"/>
    <n v="28"/>
    <m/>
    <n v="1"/>
    <n v="0"/>
    <n v="1"/>
    <n v="2.5287500000000001"/>
    <n v="2.6666666666666665"/>
    <n v="40.46"/>
    <n v="56"/>
    <n v="79.785714285714292"/>
    <n v="78.36363636363636"/>
    <n v="1117"/>
    <n v="940.36363636363626"/>
    <n v="88.5"/>
    <n v="75.599999999999994"/>
    <n v="177"/>
    <n v="604.79999999999995"/>
    <m/>
    <n v="82"/>
    <n v="0"/>
    <n v="82"/>
    <n v="80.875"/>
    <n v="77.483982683982674"/>
    <n v="1294"/>
    <n v="1627.1636363636362"/>
    <n v="99"/>
    <n v="100"/>
    <n v="99"/>
    <n v="100"/>
    <n v="87"/>
    <n v="101"/>
    <n v="87"/>
    <n v="101"/>
    <n v="1"/>
    <n v="2"/>
    <n v="1"/>
    <n v="0"/>
    <n v="187"/>
    <n v="203"/>
    <n v="187"/>
    <n v="203"/>
    <n v="3.4"/>
    <n v="4.16"/>
    <n v="336.59999999999997"/>
    <n v="416"/>
    <n v="4.47"/>
    <n v="5.173267326732673"/>
    <n v="388.89"/>
    <n v="522.5"/>
    <n v="3"/>
    <n v="3.75"/>
    <n v="3"/>
    <n v="7.5"/>
    <n v="3.8956684491978608"/>
    <n v="4.6600985221674875"/>
    <n v="728.49"/>
    <n v="946"/>
    <n v="80.939393939393938"/>
    <n v="85.510638297872347"/>
    <n v="8013"/>
    <n v="8551.0638297872356"/>
    <n v="78.252873563218387"/>
    <n v="82.373239436619713"/>
    <n v="6808"/>
    <n v="8319.6971830985913"/>
    <n v="58"/>
    <m/>
    <n v="58"/>
    <n v="0"/>
    <n v="79.566844919786092"/>
    <n v="83.10719710781197"/>
    <n v="14879"/>
    <n v="16870.761012885829"/>
    <n v="203"/>
    <n v="224"/>
    <n v="203"/>
    <n v="224"/>
    <n v="3.7879310344827588"/>
    <n v="4.4732142857142856"/>
    <n v="768.95"/>
    <n v="1002"/>
    <n v="79.669950738916256"/>
    <n v="82.580020755577962"/>
    <n v="16173"/>
    <n v="18497.924649249464"/>
    <n v="4"/>
    <n v="18"/>
    <n v="4"/>
    <n v="18"/>
    <n v="20"/>
    <n v="13"/>
    <n v="20"/>
    <n v="13"/>
    <m/>
    <n v="1"/>
    <n v="0"/>
    <n v="0"/>
    <n v="24"/>
    <n v="32"/>
    <n v="24"/>
    <n v="32"/>
    <n v="2.38"/>
    <n v="3.6944444444444446"/>
    <n v="9.52"/>
    <n v="66.5"/>
    <n v="2.58"/>
    <n v="4.3444444444444441"/>
    <n v="51.6"/>
    <n v="56.477777777777774"/>
    <m/>
    <n v="2"/>
    <n v="0"/>
    <n v="2"/>
    <n v="2.5466666666666669"/>
    <n v="3.9055555555555554"/>
    <n v="61.120000000000005"/>
    <n v="124.97777777777777"/>
    <n v="85.25"/>
    <n v="85.523809523809518"/>
    <n v="341"/>
    <n v="1539.4285714285713"/>
    <n v="85.4"/>
    <n v="71.2"/>
    <n v="1708"/>
    <n v="925.6"/>
    <m/>
    <m/>
    <n v="0"/>
    <n v="0"/>
    <n v="85.375"/>
    <n v="77.032142857142858"/>
    <n v="2049"/>
    <n v="2465.0285714285715"/>
    <m/>
    <m/>
    <n v="0"/>
    <n v="0"/>
    <m/>
    <m/>
    <n v="0"/>
    <n v="0"/>
    <m/>
    <m/>
    <n v="0"/>
    <n v="0"/>
    <n v="117"/>
    <n v="130"/>
    <n v="117"/>
    <n v="130"/>
    <n v="379.57999999999993"/>
    <n v="509.5"/>
    <n v="9471"/>
    <n v="11030.856037579442"/>
    <n v="109"/>
    <n v="122"/>
    <n v="109"/>
    <n v="122"/>
    <n v="447.49"/>
    <n v="606.97777777777776"/>
    <n v="8693"/>
    <n v="9850.0971830985909"/>
    <n v="226"/>
    <n v="252"/>
    <n v="226"/>
    <n v="252"/>
    <n v="827.06999999999994"/>
    <n v="1116.4777777777776"/>
    <n v="18164"/>
    <n v="20880.953220678035"/>
    <n v="1"/>
    <n v="4"/>
    <n v="1"/>
    <n v="1"/>
    <n v="3"/>
    <n v="10.5"/>
    <n v="58"/>
    <n v="82"/>
    <n v="830.07"/>
    <n v="1126.9777777777779"/>
    <n v="18222"/>
    <n v="20962.953220678035"/>
  </r>
  <r>
    <x v="9"/>
    <s v="Nash Community College"/>
    <m/>
    <n v="199087"/>
    <x v="6"/>
    <n v="201"/>
    <n v="249"/>
    <n v="14"/>
    <n v="20"/>
    <n v="187"/>
    <n v="229"/>
    <n v="67.355344614114728"/>
    <n v="187"/>
    <n v="229"/>
    <n v="187"/>
    <n v="226"/>
    <n v="17"/>
    <n v="24"/>
    <n v="17"/>
    <n v="24"/>
    <n v="4"/>
    <n v="12"/>
    <n v="4"/>
    <n v="12"/>
    <m/>
    <m/>
    <n v="0"/>
    <n v="0"/>
    <n v="21"/>
    <n v="36"/>
    <n v="21"/>
    <n v="36"/>
    <n v="3.21"/>
    <n v="3.0208333333333335"/>
    <n v="54.57"/>
    <n v="72.5"/>
    <n v="3"/>
    <n v="1.75"/>
    <n v="12"/>
    <n v="21"/>
    <m/>
    <m/>
    <n v="0"/>
    <n v="0"/>
    <n v="3.1699999999999995"/>
    <n v="2.5972222222222223"/>
    <n v="66.569999999999993"/>
    <n v="93.5"/>
    <n v="89.714285714285708"/>
    <n v="91.63636363636364"/>
    <n v="1525.1428571428571"/>
    <n v="2199.2727272727275"/>
    <n v="75"/>
    <n v="86.75"/>
    <n v="300"/>
    <n v="1041"/>
    <m/>
    <n v="67.333333333333329"/>
    <n v="0"/>
    <n v="0"/>
    <n v="86.911564625850332"/>
    <n v="90.007575757575765"/>
    <n v="1825.1428571428569"/>
    <n v="3240.2727272727275"/>
    <n v="63"/>
    <n v="75"/>
    <n v="63"/>
    <n v="75"/>
    <n v="56"/>
    <n v="70"/>
    <n v="56"/>
    <n v="70"/>
    <m/>
    <n v="1"/>
    <n v="0"/>
    <n v="1"/>
    <n v="119"/>
    <n v="146"/>
    <n v="119"/>
    <n v="146"/>
    <n v="4.13"/>
    <n v="4.5733333333333333"/>
    <n v="260.19"/>
    <n v="343"/>
    <n v="5.29"/>
    <n v="5.4714285714285715"/>
    <n v="296.24"/>
    <n v="383"/>
    <m/>
    <n v="2.5"/>
    <n v="0"/>
    <n v="2.5"/>
    <n v="4.6758823529411773"/>
    <n v="4.9897260273972606"/>
    <n v="556.43000000000006"/>
    <n v="728.5"/>
    <n v="81.698412698412696"/>
    <n v="99.618421052631575"/>
    <n v="5147"/>
    <n v="7471.3815789473683"/>
    <n v="77.946428571428569"/>
    <n v="78.045454545454547"/>
    <n v="4365"/>
    <n v="5463.181818181818"/>
    <m/>
    <n v="54"/>
    <n v="0"/>
    <n v="54"/>
    <n v="79.932773109243698"/>
    <n v="88.962762994035529"/>
    <n v="9512"/>
    <n v="12988.563397129186"/>
    <n v="140"/>
    <n v="182"/>
    <n v="140"/>
    <n v="182"/>
    <n v="4.45"/>
    <n v="4.5164835164835164"/>
    <n v="623"/>
    <n v="822"/>
    <n v="80.979591836734699"/>
    <n v="89.169429254955574"/>
    <n v="11337.142857142859"/>
    <n v="16228.836124401914"/>
    <n v="16"/>
    <n v="13"/>
    <n v="16"/>
    <n v="13"/>
    <n v="30"/>
    <n v="31"/>
    <n v="30"/>
    <n v="31"/>
    <n v="1"/>
    <n v="3"/>
    <n v="1"/>
    <n v="0"/>
    <n v="47"/>
    <n v="47"/>
    <n v="47"/>
    <n v="47"/>
    <n v="2.91"/>
    <n v="3.0384615384615383"/>
    <n v="46.56"/>
    <n v="39.5"/>
    <n v="3.38"/>
    <n v="4.791666666666667"/>
    <n v="101.39999999999999"/>
    <n v="148.54166666666669"/>
    <n v="5.5"/>
    <n v="2.6666666666666665"/>
    <n v="5.5"/>
    <n v="8"/>
    <n v="3.2651063829787228"/>
    <n v="4.1710992907801421"/>
    <n v="153.45999999999998"/>
    <n v="196.04166666666669"/>
    <n v="91.6875"/>
    <n v="106.21052631578948"/>
    <n v="1467"/>
    <n v="1380.7368421052633"/>
    <n v="85.566666666666663"/>
    <n v="86.5"/>
    <n v="2567"/>
    <n v="2681.5"/>
    <n v="114"/>
    <m/>
    <n v="114"/>
    <n v="0"/>
    <n v="88.255319148936167"/>
    <n v="86.43057110862263"/>
    <n v="4148"/>
    <n v="4062.2368421052638"/>
    <m/>
    <m/>
    <n v="0"/>
    <n v="0"/>
    <m/>
    <m/>
    <n v="0"/>
    <n v="0"/>
    <m/>
    <m/>
    <n v="0"/>
    <n v="0"/>
    <n v="96"/>
    <n v="112"/>
    <n v="96"/>
    <n v="112"/>
    <n v="361.32"/>
    <n v="455"/>
    <n v="8139.1428571428569"/>
    <n v="11051.39114832536"/>
    <n v="90"/>
    <n v="113"/>
    <n v="90"/>
    <n v="113"/>
    <n v="409.64"/>
    <n v="552.54166666666674"/>
    <n v="7232"/>
    <n v="9185.681818181818"/>
    <n v="186"/>
    <n v="225"/>
    <n v="186"/>
    <n v="225"/>
    <n v="770.96"/>
    <n v="1007.5416666666667"/>
    <n v="15371.142857142857"/>
    <n v="20237.072966507178"/>
    <n v="1"/>
    <n v="4"/>
    <n v="1"/>
    <n v="1"/>
    <n v="5.5"/>
    <n v="10.5"/>
    <n v="114"/>
    <n v="54"/>
    <n v="776.46"/>
    <n v="1018.0416666666667"/>
    <n v="15485.142857142859"/>
    <n v="20291.072966507178"/>
  </r>
  <r>
    <x v="9"/>
    <s v="Piedmont Community College"/>
    <s v="Reclassified, meets the criteria for Two-Year 3."/>
    <n v="199324"/>
    <x v="7"/>
    <n v="202"/>
    <n v="177"/>
    <n v="23"/>
    <n v="22"/>
    <n v="179"/>
    <n v="155"/>
    <n v="67.837165941578618"/>
    <n v="179"/>
    <n v="155"/>
    <n v="179"/>
    <n v="155"/>
    <n v="21"/>
    <n v="20"/>
    <n v="21"/>
    <n v="20"/>
    <n v="6"/>
    <n v="6"/>
    <n v="6"/>
    <n v="6"/>
    <m/>
    <n v="1"/>
    <n v="0"/>
    <n v="1"/>
    <n v="27"/>
    <n v="27"/>
    <n v="27"/>
    <n v="27"/>
    <n v="2.65"/>
    <n v="3.375"/>
    <n v="55.65"/>
    <n v="67.5"/>
    <n v="2.67"/>
    <n v="3.8333333333333335"/>
    <n v="16.02"/>
    <n v="23"/>
    <m/>
    <n v="1"/>
    <n v="0"/>
    <n v="1"/>
    <n v="2.6544444444444446"/>
    <n v="3.3888888888888888"/>
    <n v="71.67"/>
    <n v="91.5"/>
    <n v="103.3"/>
    <n v="109.8"/>
    <n v="2169.2999999999997"/>
    <n v="2196"/>
    <n v="111"/>
    <n v="106.625"/>
    <n v="666"/>
    <n v="639.75"/>
    <m/>
    <n v="86"/>
    <n v="0"/>
    <n v="86"/>
    <n v="105.01111111111111"/>
    <n v="108.21296296296296"/>
    <n v="2835.2999999999997"/>
    <n v="2921.75"/>
    <n v="81"/>
    <n v="63"/>
    <n v="81"/>
    <n v="63"/>
    <n v="49"/>
    <n v="38"/>
    <n v="49"/>
    <n v="38"/>
    <m/>
    <n v="1"/>
    <n v="0"/>
    <n v="1"/>
    <n v="130"/>
    <n v="102"/>
    <n v="130"/>
    <n v="102"/>
    <n v="4"/>
    <n v="5.2380952380952381"/>
    <n v="324"/>
    <n v="330"/>
    <n v="5.69"/>
    <n v="6.2631578947368425"/>
    <n v="278.81"/>
    <n v="238"/>
    <m/>
    <n v="3"/>
    <n v="0"/>
    <n v="3"/>
    <n v="4.6369999999999996"/>
    <n v="5.5980392156862742"/>
    <n v="602.80999999999995"/>
    <n v="571"/>
    <n v="97.518518518518519"/>
    <n v="108.98245614035088"/>
    <n v="7899"/>
    <n v="6865.894736842105"/>
    <n v="87.724489795918373"/>
    <n v="98.5"/>
    <n v="4298.5"/>
    <n v="3743"/>
    <m/>
    <n v="74"/>
    <n v="0"/>
    <n v="74"/>
    <n v="93.82692307692308"/>
    <n v="104.73426212590299"/>
    <n v="12197.5"/>
    <n v="10682.894736842105"/>
    <n v="157"/>
    <n v="129"/>
    <n v="157"/>
    <n v="129"/>
    <n v="4.2960509554140121"/>
    <n v="5.1356589147286824"/>
    <n v="674.4799999999999"/>
    <n v="662.5"/>
    <n v="95.750318471337579"/>
    <n v="105.46236230110159"/>
    <n v="15032.8"/>
    <n v="13604.644736842105"/>
    <n v="5"/>
    <n v="10"/>
    <n v="5"/>
    <n v="10"/>
    <n v="17"/>
    <n v="16"/>
    <n v="17"/>
    <n v="16"/>
    <m/>
    <m/>
    <n v="0"/>
    <n v="0"/>
    <n v="22"/>
    <n v="26"/>
    <n v="22"/>
    <n v="26"/>
    <n v="2.5"/>
    <n v="2.8"/>
    <n v="12.5"/>
    <n v="28"/>
    <n v="3.65"/>
    <n v="5.0769230769230766"/>
    <n v="62.05"/>
    <n v="81.230769230769226"/>
    <m/>
    <m/>
    <n v="0"/>
    <n v="0"/>
    <n v="3.3886363636363637"/>
    <n v="4.2011834319526624"/>
    <n v="74.55"/>
    <n v="109.23076923076923"/>
    <n v="122.4"/>
    <n v="101.08333333333333"/>
    <n v="612"/>
    <n v="1010.8333333333333"/>
    <n v="87.441176470588232"/>
    <n v="86.615384615384613"/>
    <n v="1486.5"/>
    <n v="1385.8461538461538"/>
    <m/>
    <m/>
    <n v="0"/>
    <n v="0"/>
    <n v="95.38636363636364"/>
    <n v="92.179980276134131"/>
    <n v="2098.5"/>
    <n v="2396.6794871794873"/>
    <m/>
    <m/>
    <n v="0"/>
    <n v="0"/>
    <m/>
    <m/>
    <n v="0"/>
    <n v="0"/>
    <m/>
    <m/>
    <n v="0"/>
    <n v="0"/>
    <n v="107"/>
    <n v="93"/>
    <n v="107"/>
    <n v="93"/>
    <n v="392.15"/>
    <n v="425.5"/>
    <n v="10680.3"/>
    <n v="10072.728070175439"/>
    <n v="72"/>
    <n v="60"/>
    <n v="72"/>
    <n v="60"/>
    <n v="356.88"/>
    <n v="342.23076923076923"/>
    <n v="6451"/>
    <n v="5768.5961538461543"/>
    <n v="179"/>
    <n v="153"/>
    <n v="179"/>
    <n v="153"/>
    <n v="749.03"/>
    <n v="767.73076923076928"/>
    <n v="17131.3"/>
    <n v="15841.324224021593"/>
    <n v="0"/>
    <n v="2"/>
    <n v="0"/>
    <n v="2"/>
    <s v=""/>
    <n v="4"/>
    <s v=""/>
    <n v="160"/>
    <n v="749.02999999999986"/>
    <n v="771.73076923076928"/>
    <n v="17131.3"/>
    <n v="16001.324224021591"/>
  </r>
  <r>
    <x v="9"/>
    <s v="Randolph Community College"/>
    <m/>
    <n v="199421"/>
    <x v="6"/>
    <n v="218"/>
    <n v="274"/>
    <n v="9"/>
    <n v="12"/>
    <n v="209"/>
    <n v="262"/>
    <n v="67.479732739420939"/>
    <n v="209"/>
    <n v="262"/>
    <n v="209"/>
    <n v="262"/>
    <n v="11"/>
    <n v="23"/>
    <n v="11"/>
    <n v="23"/>
    <n v="11"/>
    <n v="28"/>
    <n v="11"/>
    <n v="28"/>
    <m/>
    <m/>
    <n v="0"/>
    <n v="0"/>
    <n v="22"/>
    <n v="51"/>
    <n v="22"/>
    <n v="51"/>
    <n v="2.27"/>
    <n v="1.7826086956521738"/>
    <n v="24.97"/>
    <n v="41"/>
    <n v="2.77"/>
    <n v="2.5714285714285716"/>
    <n v="30.47"/>
    <n v="72"/>
    <m/>
    <m/>
    <n v="0"/>
    <n v="0"/>
    <n v="2.52"/>
    <n v="2.215686274509804"/>
    <n v="55.44"/>
    <n v="113"/>
    <n v="73.454545454545453"/>
    <n v="84"/>
    <n v="808"/>
    <n v="1932"/>
    <n v="80.090909090909093"/>
    <n v="71.617647058823536"/>
    <n v="881"/>
    <n v="2005.294117647059"/>
    <m/>
    <n v="67"/>
    <n v="0"/>
    <n v="0"/>
    <n v="76.772727272727266"/>
    <n v="77.201845444059984"/>
    <n v="1688.9999999999998"/>
    <n v="3937.294117647059"/>
    <n v="60"/>
    <n v="48"/>
    <n v="60"/>
    <n v="48"/>
    <n v="90"/>
    <n v="113"/>
    <n v="90"/>
    <n v="113"/>
    <m/>
    <n v="9"/>
    <n v="0"/>
    <n v="9"/>
    <n v="150"/>
    <n v="170"/>
    <n v="150"/>
    <n v="170"/>
    <n v="3.4"/>
    <n v="3.8958333333333335"/>
    <n v="204"/>
    <n v="187"/>
    <n v="4.0999999999999996"/>
    <n v="4.6814159292035402"/>
    <n v="368.99999999999994"/>
    <n v="529"/>
    <m/>
    <n v="3.3888888888888888"/>
    <n v="0"/>
    <n v="30.5"/>
    <n v="3.82"/>
    <n v="4.3911764705882357"/>
    <n v="573"/>
    <n v="746.50000000000011"/>
    <n v="84.95"/>
    <n v="87.28"/>
    <n v="5097"/>
    <n v="4189.4400000000005"/>
    <n v="76.444444444444443"/>
    <n v="80.604651162790702"/>
    <n v="6880"/>
    <n v="9108.3255813953492"/>
    <m/>
    <n v="79"/>
    <n v="0"/>
    <n v="711"/>
    <n v="79.846666666666664"/>
    <n v="82.404503419972642"/>
    <n v="11977"/>
    <n v="14008.76558139535"/>
    <n v="172"/>
    <n v="221"/>
    <n v="172"/>
    <n v="221"/>
    <n v="3.6537209302325584"/>
    <n v="3.8891402714932131"/>
    <n v="628.44000000000005"/>
    <n v="859.50000000000011"/>
    <n v="79.45348837209302"/>
    <n v="81.20389004091588"/>
    <n v="13666"/>
    <n v="17946.059699042409"/>
    <n v="12"/>
    <n v="16"/>
    <n v="12"/>
    <n v="16"/>
    <n v="24"/>
    <n v="23"/>
    <n v="24"/>
    <n v="23"/>
    <n v="1"/>
    <n v="2"/>
    <n v="1"/>
    <n v="2"/>
    <n v="37"/>
    <n v="41"/>
    <n v="37"/>
    <n v="41"/>
    <n v="2.17"/>
    <n v="2.59375"/>
    <n v="26.04"/>
    <n v="41.5"/>
    <n v="2.54"/>
    <n v="5.1463414634146343"/>
    <n v="60.96"/>
    <n v="118.36585365853659"/>
    <n v="2.5"/>
    <n v="3.5"/>
    <n v="2.5"/>
    <n v="7"/>
    <n v="2.4189189189189189"/>
    <n v="4.0698988697204044"/>
    <n v="89.5"/>
    <n v="166.86585365853659"/>
    <n v="83.333333333333329"/>
    <n v="97.464285714285708"/>
    <n v="1000"/>
    <n v="1559.4285714285713"/>
    <n v="91.041666666666671"/>
    <n v="76.097560975609753"/>
    <n v="2185"/>
    <n v="1750.2439024390244"/>
    <n v="72"/>
    <n v="71"/>
    <n v="72"/>
    <n v="142"/>
    <n v="88.027027027027032"/>
    <n v="84.187133508965744"/>
    <n v="3257"/>
    <n v="3451.6724738675953"/>
    <m/>
    <m/>
    <n v="0"/>
    <n v="0"/>
    <m/>
    <m/>
    <n v="0"/>
    <n v="0"/>
    <m/>
    <m/>
    <n v="0"/>
    <n v="0"/>
    <n v="83"/>
    <n v="87"/>
    <n v="83"/>
    <n v="87"/>
    <n v="255.01"/>
    <n v="269.5"/>
    <n v="6905"/>
    <n v="7680.8685714285721"/>
    <n v="125"/>
    <n v="164"/>
    <n v="125"/>
    <n v="164"/>
    <n v="460.42999999999989"/>
    <n v="719.36585365853659"/>
    <n v="9946"/>
    <n v="12863.863601481433"/>
    <n v="208"/>
    <n v="251"/>
    <n v="208"/>
    <n v="251"/>
    <n v="715.43999999999983"/>
    <n v="988.86585365853659"/>
    <n v="16851"/>
    <n v="20544.732172910004"/>
    <n v="1"/>
    <n v="11"/>
    <n v="1"/>
    <n v="11"/>
    <n v="2.5"/>
    <n v="37.5"/>
    <n v="72"/>
    <n v="853"/>
    <n v="717.94"/>
    <n v="1026.3658536585367"/>
    <n v="16923"/>
    <n v="21397.732172910004"/>
  </r>
  <r>
    <x v="9"/>
    <s v="Richmond Community College"/>
    <s v="Reclassified, meets the criteria for Two-Year 3."/>
    <n v="199449"/>
    <x v="7"/>
    <n v="175"/>
    <n v="168"/>
    <n v="5"/>
    <n v="3"/>
    <n v="170"/>
    <n v="165"/>
    <n v="67.563025210084035"/>
    <n v="170"/>
    <n v="165"/>
    <n v="170"/>
    <n v="164"/>
    <n v="7"/>
    <n v="8"/>
    <n v="7"/>
    <n v="8"/>
    <n v="3"/>
    <n v="6"/>
    <n v="3"/>
    <n v="6"/>
    <m/>
    <m/>
    <n v="0"/>
    <n v="0"/>
    <n v="10"/>
    <n v="14"/>
    <n v="10"/>
    <n v="14"/>
    <n v="2.14"/>
    <n v="2.75"/>
    <n v="14.98"/>
    <n v="22"/>
    <n v="2.33"/>
    <n v="3.1666666666666665"/>
    <n v="6.99"/>
    <n v="19"/>
    <m/>
    <m/>
    <n v="0"/>
    <n v="0"/>
    <n v="2.1970000000000001"/>
    <n v="2.9285714285714284"/>
    <n v="21.97"/>
    <n v="41"/>
    <n v="72.428571428571431"/>
    <n v="76.444444444444443"/>
    <n v="507"/>
    <n v="611.55555555555554"/>
    <n v="72"/>
    <n v="69.599999999999994"/>
    <n v="216"/>
    <n v="417.59999999999997"/>
    <m/>
    <m/>
    <n v="0"/>
    <n v="0"/>
    <n v="72.3"/>
    <n v="73.511111111111106"/>
    <n v="723"/>
    <n v="1029.1555555555556"/>
    <n v="67"/>
    <n v="66"/>
    <n v="67"/>
    <n v="66"/>
    <n v="72"/>
    <n v="61"/>
    <n v="72"/>
    <n v="61"/>
    <m/>
    <n v="1"/>
    <n v="0"/>
    <n v="1"/>
    <n v="139"/>
    <n v="128"/>
    <n v="139"/>
    <n v="128"/>
    <n v="3.49"/>
    <n v="4.3560606060606064"/>
    <n v="233.83"/>
    <n v="287.5"/>
    <n v="4.71"/>
    <n v="5.221311475409836"/>
    <n v="339.12"/>
    <n v="318.5"/>
    <m/>
    <n v="4"/>
    <n v="0"/>
    <n v="4"/>
    <n v="4.1219424460431657"/>
    <n v="4.765625"/>
    <n v="572.95000000000005"/>
    <n v="610"/>
    <n v="78.925373134328353"/>
    <n v="89.469387755102048"/>
    <n v="5288"/>
    <n v="5904.9795918367354"/>
    <n v="76.069444444444443"/>
    <n v="83.36"/>
    <n v="5477"/>
    <n v="5084.96"/>
    <m/>
    <n v="74"/>
    <n v="0"/>
    <n v="74"/>
    <n v="77.446043165467628"/>
    <n v="86.437028061224495"/>
    <n v="10765"/>
    <n v="11063.939591836735"/>
    <n v="149"/>
    <n v="142"/>
    <n v="149"/>
    <n v="142"/>
    <n v="3.9927516778523495"/>
    <n v="4.584507042253521"/>
    <n v="594.92000000000007"/>
    <n v="651"/>
    <n v="77.100671140939596"/>
    <n v="85.162641883044301"/>
    <n v="11488"/>
    <n v="12093.095147392291"/>
    <n v="7"/>
    <n v="6"/>
    <n v="7"/>
    <n v="6"/>
    <n v="14"/>
    <n v="16"/>
    <n v="14"/>
    <n v="16"/>
    <m/>
    <n v="1"/>
    <n v="0"/>
    <n v="0"/>
    <n v="21"/>
    <n v="23"/>
    <n v="21"/>
    <n v="23"/>
    <n v="2.79"/>
    <n v="3.8333333333333335"/>
    <n v="19.53"/>
    <n v="23"/>
    <n v="2.75"/>
    <n v="4.8181818181818183"/>
    <n v="38.5"/>
    <n v="77.090909090909093"/>
    <m/>
    <n v="2"/>
    <n v="0"/>
    <n v="2"/>
    <n v="2.7633333333333332"/>
    <n v="4.4387351778656123"/>
    <n v="58.029999999999994"/>
    <n v="102.09090909090908"/>
    <n v="79.428571428571431"/>
    <n v="91.807692307692307"/>
    <n v="556"/>
    <n v="550.84615384615381"/>
    <n v="83.071428571428569"/>
    <n v="80.36363636363636"/>
    <n v="1163"/>
    <n v="1285.8181818181818"/>
    <m/>
    <m/>
    <n v="0"/>
    <n v="0"/>
    <n v="81.857142857142861"/>
    <n v="79.854971115840684"/>
    <n v="1719"/>
    <n v="1836.6643356643358"/>
    <m/>
    <m/>
    <n v="0"/>
    <n v="0"/>
    <m/>
    <m/>
    <n v="0"/>
    <n v="0"/>
    <m/>
    <m/>
    <n v="0"/>
    <n v="0"/>
    <n v="81"/>
    <n v="80"/>
    <n v="81"/>
    <n v="80"/>
    <n v="268.34000000000003"/>
    <n v="332.5"/>
    <n v="6351"/>
    <n v="7067.3813012384453"/>
    <n v="89"/>
    <n v="83"/>
    <n v="89"/>
    <n v="83"/>
    <n v="384.61"/>
    <n v="414.59090909090912"/>
    <n v="6856"/>
    <n v="6788.3781818181824"/>
    <n v="170"/>
    <n v="163"/>
    <n v="170"/>
    <n v="163"/>
    <n v="652.95000000000005"/>
    <n v="747.09090909090912"/>
    <n v="13207"/>
    <n v="13855.759483056627"/>
    <n v="0"/>
    <n v="2"/>
    <n v="0"/>
    <n v="1"/>
    <s v=""/>
    <n v="6"/>
    <s v=""/>
    <n v="74"/>
    <n v="652.95000000000005"/>
    <n v="753.09090909090912"/>
    <n v="13207"/>
    <n v="13929.759483056627"/>
  </r>
  <r>
    <x v="9"/>
    <s v="Robeson Community College"/>
    <m/>
    <n v="199476"/>
    <x v="6"/>
    <n v="208"/>
    <n v="188"/>
    <n v="0"/>
    <n v="1"/>
    <n v="208"/>
    <n v="187"/>
    <n v="67.232664233576642"/>
    <n v="208"/>
    <n v="187"/>
    <n v="208"/>
    <n v="186"/>
    <n v="7"/>
    <n v="8"/>
    <n v="7"/>
    <n v="8"/>
    <m/>
    <n v="4"/>
    <n v="0"/>
    <n v="4"/>
    <m/>
    <m/>
    <n v="0"/>
    <n v="0"/>
    <n v="7"/>
    <n v="12"/>
    <n v="7"/>
    <n v="12"/>
    <n v="1"/>
    <n v="1.125"/>
    <n v="7"/>
    <n v="9"/>
    <m/>
    <n v="1.375"/>
    <n v="0"/>
    <n v="5.5"/>
    <m/>
    <m/>
    <n v="0"/>
    <n v="0"/>
    <n v="1"/>
    <n v="1.2083333333333333"/>
    <n v="7"/>
    <n v="14.5"/>
    <n v="75"/>
    <n v="104"/>
    <n v="525"/>
    <n v="832"/>
    <m/>
    <n v="82.5"/>
    <n v="0"/>
    <n v="330"/>
    <m/>
    <n v="72.625"/>
    <n v="0"/>
    <n v="0"/>
    <n v="75"/>
    <n v="96.833333333333329"/>
    <n v="525"/>
    <n v="1162"/>
    <n v="100"/>
    <n v="86"/>
    <n v="100"/>
    <n v="86"/>
    <n v="68"/>
    <n v="70"/>
    <n v="68"/>
    <n v="70"/>
    <n v="1"/>
    <m/>
    <n v="1"/>
    <n v="0"/>
    <n v="169"/>
    <n v="156"/>
    <n v="169"/>
    <n v="156"/>
    <n v="3.77"/>
    <n v="5.2151162790697674"/>
    <n v="377"/>
    <n v="448.5"/>
    <n v="4.93"/>
    <n v="5.2285714285714286"/>
    <n v="335.24"/>
    <n v="366"/>
    <n v="3.5"/>
    <m/>
    <n v="3.5"/>
    <n v="0"/>
    <n v="4.235147928994083"/>
    <n v="5.2211538461538458"/>
    <n v="715.74"/>
    <n v="814.5"/>
    <n v="90.46"/>
    <n v="102.56962025316456"/>
    <n v="9046"/>
    <n v="8820.9873417721519"/>
    <n v="81.661764705882348"/>
    <n v="94.343283582089555"/>
    <n v="5553"/>
    <n v="6604.0298507462685"/>
    <n v="75"/>
    <n v="83"/>
    <n v="75"/>
    <n v="0"/>
    <n v="86.828402366863912"/>
    <n v="98.878315336656541"/>
    <n v="14674.000000000002"/>
    <n v="15425.01719251842"/>
    <n v="176"/>
    <n v="168"/>
    <n v="176"/>
    <n v="168"/>
    <n v="4.1064772727272727"/>
    <n v="4.9345238095238093"/>
    <n v="722.74"/>
    <n v="829"/>
    <n v="86.357954545454561"/>
    <n v="98.732245193562022"/>
    <n v="15199.000000000004"/>
    <n v="16587.017192518419"/>
    <n v="12"/>
    <n v="6"/>
    <n v="12"/>
    <n v="6"/>
    <n v="19"/>
    <n v="12"/>
    <n v="19"/>
    <n v="12"/>
    <n v="1"/>
    <n v="1"/>
    <n v="1"/>
    <n v="0"/>
    <n v="32"/>
    <n v="19"/>
    <n v="32"/>
    <n v="19"/>
    <n v="2.83"/>
    <n v="2.5833333333333335"/>
    <n v="33.96"/>
    <n v="15.5"/>
    <n v="2.5"/>
    <n v="5.6315789473684212"/>
    <n v="47.5"/>
    <n v="67.578947368421055"/>
    <n v="3"/>
    <n v="3"/>
    <n v="3"/>
    <n v="3"/>
    <n v="2.6393750000000002"/>
    <n v="4.5304709141274238"/>
    <n v="84.460000000000008"/>
    <n v="86.078947368421055"/>
    <n v="97.166666666666671"/>
    <n v="109.73333333333333"/>
    <n v="1166"/>
    <n v="658.4"/>
    <n v="92.368421052631575"/>
    <n v="91.21052631578948"/>
    <n v="1755"/>
    <n v="1094.5263157894738"/>
    <n v="75"/>
    <m/>
    <n v="75"/>
    <n v="0"/>
    <n v="93.625"/>
    <n v="92.259279778393363"/>
    <n v="2996"/>
    <n v="1752.9263157894738"/>
    <m/>
    <m/>
    <n v="0"/>
    <n v="0"/>
    <m/>
    <m/>
    <n v="0"/>
    <n v="0"/>
    <m/>
    <m/>
    <n v="0"/>
    <n v="0"/>
    <n v="119"/>
    <n v="100"/>
    <n v="119"/>
    <n v="100"/>
    <n v="417.96"/>
    <n v="473"/>
    <n v="10737"/>
    <n v="10311.387341772152"/>
    <n v="87"/>
    <n v="86"/>
    <n v="87"/>
    <n v="86"/>
    <n v="382.74"/>
    <n v="439.07894736842104"/>
    <n v="7308"/>
    <n v="8028.5561665357418"/>
    <n v="206"/>
    <n v="186"/>
    <n v="206"/>
    <n v="186"/>
    <n v="800.7"/>
    <n v="912.07894736842104"/>
    <n v="18045"/>
    <n v="18339.943508307893"/>
    <n v="2"/>
    <n v="1"/>
    <n v="2"/>
    <n v="0"/>
    <n v="6.5"/>
    <n v="3"/>
    <n v="150"/>
    <s v=""/>
    <n v="807.2"/>
    <n v="915.07894736842104"/>
    <n v="18195.000000000004"/>
    <n v="18339.943508307893"/>
  </r>
  <r>
    <x v="9"/>
    <s v="Rockingham Community College "/>
    <s v="Reclassified, meets the criteria for Two-Year 3."/>
    <n v="199485"/>
    <x v="7"/>
    <n v="176"/>
    <n v="176"/>
    <n v="2"/>
    <n v="3"/>
    <n v="174"/>
    <n v="173"/>
    <n v="67.090432503276546"/>
    <n v="174"/>
    <n v="173"/>
    <n v="174"/>
    <n v="173"/>
    <n v="9"/>
    <n v="11"/>
    <n v="9"/>
    <n v="11"/>
    <n v="4"/>
    <n v="7"/>
    <n v="4"/>
    <n v="7"/>
    <m/>
    <m/>
    <n v="0"/>
    <n v="0"/>
    <n v="13"/>
    <n v="18"/>
    <n v="13"/>
    <n v="18"/>
    <n v="2.2799999999999998"/>
    <n v="3.5909090909090908"/>
    <n v="20.52"/>
    <n v="39.5"/>
    <n v="3.75"/>
    <n v="3.2142857142857144"/>
    <n v="15"/>
    <n v="22.5"/>
    <m/>
    <m/>
    <n v="0"/>
    <n v="0"/>
    <n v="2.7323076923076921"/>
    <n v="3.4444444444444446"/>
    <n v="35.519999999999996"/>
    <n v="62"/>
    <n v="73.444444444444443"/>
    <n v="86.3"/>
    <n v="661"/>
    <n v="949.3"/>
    <n v="80.75"/>
    <n v="77.5"/>
    <n v="323"/>
    <n v="542.5"/>
    <m/>
    <m/>
    <n v="0"/>
    <n v="0"/>
    <n v="75.692307692307693"/>
    <n v="82.87777777777778"/>
    <n v="984"/>
    <n v="1491.8"/>
    <n v="55"/>
    <n v="54"/>
    <n v="55"/>
    <n v="54"/>
    <n v="84"/>
    <n v="86"/>
    <n v="84"/>
    <n v="86"/>
    <n v="3"/>
    <n v="1"/>
    <n v="3"/>
    <n v="1"/>
    <n v="142"/>
    <n v="141"/>
    <n v="142"/>
    <n v="141"/>
    <n v="4.16"/>
    <n v="4.3981481481481479"/>
    <n v="228.8"/>
    <n v="237.5"/>
    <n v="3.8"/>
    <n v="5.2441860465116283"/>
    <n v="319.2"/>
    <n v="451.00000000000006"/>
    <n v="3.17"/>
    <n v="3"/>
    <n v="9.51"/>
    <n v="3"/>
    <n v="3.9261267605633803"/>
    <n v="4.9042553191489358"/>
    <n v="557.51"/>
    <n v="691.49999999999989"/>
    <n v="77.763636363636365"/>
    <n v="83.465116279069761"/>
    <n v="4277"/>
    <n v="4507.1162790697672"/>
    <n v="74.19047619047619"/>
    <n v="75.90625"/>
    <n v="6232"/>
    <n v="6527.9375"/>
    <n v="79.666666666666671"/>
    <n v="82.5"/>
    <n v="239"/>
    <n v="82.5"/>
    <n v="75.690140845070417"/>
    <n v="78.847899142338775"/>
    <n v="10748"/>
    <n v="11117.553779069767"/>
    <n v="155"/>
    <n v="159"/>
    <n v="155"/>
    <n v="159"/>
    <n v="3.8259999999999996"/>
    <n v="4.7389937106918234"/>
    <n v="593.03"/>
    <n v="753.49999999999989"/>
    <n v="75.690322580645159"/>
    <n v="79.304111818048852"/>
    <n v="11732"/>
    <n v="12609.353779069768"/>
    <n v="3"/>
    <n v="5"/>
    <n v="3"/>
    <n v="5"/>
    <n v="14"/>
    <n v="9"/>
    <n v="14"/>
    <n v="9"/>
    <n v="2"/>
    <m/>
    <n v="2"/>
    <n v="0"/>
    <n v="19"/>
    <n v="14"/>
    <n v="19"/>
    <n v="14"/>
    <n v="3.33"/>
    <n v="4.5"/>
    <n v="9.99"/>
    <n v="22.5"/>
    <n v="2.46"/>
    <n v="5.1923076923076925"/>
    <n v="34.44"/>
    <n v="46.730769230769234"/>
    <n v="3"/>
    <m/>
    <n v="6"/>
    <n v="0"/>
    <n v="2.6542105263157896"/>
    <n v="4.9450549450549444"/>
    <n v="50.43"/>
    <n v="69.230769230769226"/>
    <n v="71.666666666666671"/>
    <n v="86.833333333333329"/>
    <n v="215"/>
    <n v="434.16666666666663"/>
    <n v="78.214285714285708"/>
    <n v="75.84615384615384"/>
    <n v="1095"/>
    <n v="682.61538461538453"/>
    <n v="104"/>
    <n v="87.5"/>
    <n v="208"/>
    <n v="0"/>
    <n v="79.89473684210526"/>
    <n v="79.770146520146525"/>
    <n v="1518"/>
    <n v="1116.7820512820513"/>
    <m/>
    <m/>
    <n v="0"/>
    <n v="0"/>
    <m/>
    <m/>
    <n v="0"/>
    <n v="0"/>
    <m/>
    <m/>
    <n v="0"/>
    <n v="0"/>
    <n v="67"/>
    <n v="70"/>
    <n v="67"/>
    <n v="70"/>
    <n v="259.31"/>
    <n v="299.5"/>
    <n v="5153"/>
    <n v="5890.5829457364343"/>
    <n v="102"/>
    <n v="102"/>
    <n v="102"/>
    <n v="102"/>
    <n v="368.64"/>
    <n v="520.23076923076928"/>
    <n v="7650"/>
    <n v="7753.0528846153848"/>
    <n v="169"/>
    <n v="172"/>
    <n v="169"/>
    <n v="172"/>
    <n v="627.95000000000005"/>
    <n v="819.73076923076928"/>
    <n v="12803"/>
    <n v="13643.635830351819"/>
    <n v="5"/>
    <n v="1"/>
    <n v="5"/>
    <n v="1"/>
    <n v="15.51"/>
    <n v="3"/>
    <n v="447"/>
    <n v="82.5"/>
    <n v="643.45999999999992"/>
    <n v="822.73076923076906"/>
    <n v="13250"/>
    <n v="13726.135830351819"/>
  </r>
  <r>
    <x v="9"/>
    <s v="Sandhills Community College "/>
    <m/>
    <n v="199634"/>
    <x v="6"/>
    <n v="376"/>
    <n v="378"/>
    <n v="13"/>
    <n v="23"/>
    <n v="363"/>
    <n v="355"/>
    <n v="68.058565153733525"/>
    <n v="363"/>
    <n v="355"/>
    <n v="363"/>
    <n v="355"/>
    <n v="41"/>
    <n v="48"/>
    <n v="41"/>
    <n v="48"/>
    <n v="12"/>
    <n v="15"/>
    <n v="12"/>
    <n v="15"/>
    <m/>
    <n v="1"/>
    <n v="0"/>
    <n v="1"/>
    <n v="53"/>
    <n v="64"/>
    <n v="53"/>
    <n v="64"/>
    <n v="2.71"/>
    <n v="2.96875"/>
    <n v="111.11"/>
    <n v="142.5"/>
    <n v="2.25"/>
    <n v="2.9"/>
    <n v="27"/>
    <n v="43.5"/>
    <m/>
    <n v="1"/>
    <n v="0"/>
    <n v="1"/>
    <n v="2.6058490566037738"/>
    <n v="2.921875"/>
    <n v="138.11000000000001"/>
    <n v="187"/>
    <n v="87.829268292682926"/>
    <n v="87"/>
    <n v="3601"/>
    <n v="4176"/>
    <n v="81.333333333333329"/>
    <n v="83.714285714285708"/>
    <n v="976"/>
    <n v="1255.7142857142856"/>
    <m/>
    <n v="86"/>
    <n v="0"/>
    <n v="86"/>
    <n v="86.35849056603773"/>
    <n v="86.214285714285708"/>
    <n v="4577"/>
    <n v="5517.7142857142853"/>
    <n v="171"/>
    <n v="140"/>
    <n v="171"/>
    <n v="140"/>
    <n v="95"/>
    <n v="96"/>
    <n v="95"/>
    <n v="96"/>
    <m/>
    <m/>
    <n v="0"/>
    <n v="0"/>
    <n v="266"/>
    <n v="236"/>
    <n v="266"/>
    <n v="236"/>
    <n v="3.57"/>
    <n v="4.2571428571428571"/>
    <n v="610.47"/>
    <n v="596"/>
    <n v="4.58"/>
    <n v="4.776041666666667"/>
    <n v="435.1"/>
    <n v="458.5"/>
    <m/>
    <m/>
    <n v="0"/>
    <n v="0"/>
    <n v="3.9307142857142865"/>
    <n v="4.468220338983051"/>
    <n v="1045.5700000000002"/>
    <n v="1054.5"/>
    <n v="84.116959064327489"/>
    <n v="92.296296296296291"/>
    <n v="14384"/>
    <n v="12921.48148148148"/>
    <n v="74.063157894736847"/>
    <n v="85.52459016393442"/>
    <n v="7036"/>
    <n v="8210.3606557377043"/>
    <m/>
    <m/>
    <n v="0"/>
    <n v="0"/>
    <n v="80.526315789473685"/>
    <n v="89.541703971267737"/>
    <n v="21420"/>
    <n v="21131.842137219184"/>
    <n v="319"/>
    <n v="300"/>
    <n v="319"/>
    <n v="300"/>
    <n v="3.7105956112852674"/>
    <n v="4.1383333333333336"/>
    <n v="1183.6800000000003"/>
    <n v="1241.5"/>
    <n v="81.495297805642636"/>
    <n v="88.831854743111563"/>
    <n v="25997"/>
    <n v="26649.55642293347"/>
    <n v="13"/>
    <n v="24"/>
    <n v="13"/>
    <n v="24"/>
    <n v="30"/>
    <n v="30"/>
    <n v="30"/>
    <n v="30"/>
    <n v="1"/>
    <n v="1"/>
    <n v="1"/>
    <n v="1"/>
    <n v="44"/>
    <n v="55"/>
    <n v="44"/>
    <n v="55"/>
    <n v="2.27"/>
    <n v="3.5625"/>
    <n v="29.51"/>
    <n v="85.5"/>
    <n v="3.03"/>
    <n v="4.2063492063492065"/>
    <n v="90.899999999999991"/>
    <n v="126.19047619047619"/>
    <n v="2"/>
    <n v="3"/>
    <n v="2"/>
    <n v="3"/>
    <n v="2.7820454545454543"/>
    <n v="3.9034632034632035"/>
    <n v="122.40999999999998"/>
    <n v="214.6904761904762"/>
    <n v="90.307692307692307"/>
    <n v="80.547945205479451"/>
    <n v="1174"/>
    <n v="1933.1506849315069"/>
    <n v="86.333333333333329"/>
    <n v="76.714285714285708"/>
    <n v="2590"/>
    <n v="2301.4285714285711"/>
    <n v="80"/>
    <n v="51"/>
    <n v="80"/>
    <n v="51"/>
    <n v="87.36363636363636"/>
    <n v="77.919622842910513"/>
    <n v="3844"/>
    <n v="4285.579256360078"/>
    <m/>
    <m/>
    <n v="0"/>
    <n v="0"/>
    <m/>
    <m/>
    <n v="0"/>
    <n v="0"/>
    <m/>
    <m/>
    <n v="0"/>
    <n v="0"/>
    <n v="225"/>
    <n v="212"/>
    <n v="225"/>
    <n v="212"/>
    <n v="751.09"/>
    <n v="824"/>
    <n v="19159"/>
    <n v="19030.63216641299"/>
    <n v="137"/>
    <n v="141"/>
    <n v="137"/>
    <n v="141"/>
    <n v="553"/>
    <n v="628.19047619047615"/>
    <n v="10602"/>
    <n v="11767.503512880561"/>
    <n v="362"/>
    <n v="353"/>
    <n v="362"/>
    <n v="353"/>
    <n v="1304.0900000000001"/>
    <n v="1452.1904761904761"/>
    <n v="29761"/>
    <n v="30798.135679293551"/>
    <n v="1"/>
    <n v="2"/>
    <n v="1"/>
    <n v="2"/>
    <n v="2"/>
    <n v="4"/>
    <n v="80"/>
    <n v="137"/>
    <n v="1306.0900000000004"/>
    <n v="1456.1904761904761"/>
    <n v="29841"/>
    <n v="30935.135679293548"/>
  </r>
  <r>
    <x v="9"/>
    <s v="South Piedmont Community College"/>
    <s v="Reclassified, meets the criteria for Two-Year 3."/>
    <n v="197850"/>
    <x v="7"/>
    <n v="142"/>
    <n v="152"/>
    <n v="1"/>
    <n v="1"/>
    <n v="141"/>
    <n v="151"/>
    <n v="67.079151577858255"/>
    <n v="141"/>
    <n v="151"/>
    <n v="141"/>
    <n v="149"/>
    <n v="14"/>
    <n v="13"/>
    <n v="14"/>
    <n v="13"/>
    <n v="4"/>
    <n v="3"/>
    <n v="4"/>
    <n v="3"/>
    <m/>
    <m/>
    <n v="0"/>
    <n v="0"/>
    <n v="18"/>
    <n v="16"/>
    <n v="18"/>
    <n v="16"/>
    <n v="2.92"/>
    <n v="2.7692307692307692"/>
    <n v="40.879999999999995"/>
    <n v="36"/>
    <n v="3.5"/>
    <n v="4.833333333333333"/>
    <n v="14"/>
    <n v="14.5"/>
    <m/>
    <m/>
    <n v="0"/>
    <n v="0"/>
    <n v="3.0488888888888885"/>
    <n v="3.15625"/>
    <n v="54.879999999999995"/>
    <n v="50.5"/>
    <n v="90.25"/>
    <n v="101"/>
    <n v="1263.5"/>
    <n v="1313"/>
    <n v="87.5"/>
    <n v="89.333333333333329"/>
    <n v="350"/>
    <n v="268"/>
    <m/>
    <m/>
    <n v="0"/>
    <n v="0"/>
    <n v="89.638888888888886"/>
    <n v="98.8125"/>
    <n v="1613.5"/>
    <n v="1581"/>
    <n v="47"/>
    <n v="53"/>
    <n v="47"/>
    <n v="53"/>
    <n v="52"/>
    <n v="58"/>
    <n v="52"/>
    <n v="58"/>
    <n v="1"/>
    <n v="2"/>
    <n v="1"/>
    <n v="0"/>
    <n v="100"/>
    <n v="113"/>
    <n v="100"/>
    <n v="113"/>
    <n v="3.32"/>
    <n v="4.8018867924528301"/>
    <n v="156.04"/>
    <n v="254.5"/>
    <n v="4.87"/>
    <n v="5.3879310344827589"/>
    <n v="253.24"/>
    <n v="312.5"/>
    <n v="3.5"/>
    <n v="3"/>
    <n v="3.5"/>
    <n v="6"/>
    <n v="4.1277999999999997"/>
    <n v="5.0707964601769913"/>
    <n v="412.78"/>
    <n v="573"/>
    <n v="82.59574468085107"/>
    <n v="94.325000000000003"/>
    <n v="3882.0000000000005"/>
    <n v="4999.2250000000004"/>
    <n v="79.211538461538467"/>
    <n v="81.857142857142861"/>
    <n v="4119"/>
    <n v="4747.7142857142862"/>
    <n v="113"/>
    <m/>
    <n v="113"/>
    <n v="0"/>
    <n v="81.14"/>
    <n v="86.256099873577753"/>
    <n v="8114"/>
    <n v="9746.9392857142866"/>
    <n v="118"/>
    <n v="129"/>
    <n v="118"/>
    <n v="129"/>
    <n v="3.9632203389830507"/>
    <n v="4.833333333333333"/>
    <n v="467.65999999999997"/>
    <n v="623.5"/>
    <n v="82.436440677966104"/>
    <n v="87.813482834994474"/>
    <n v="9727.5"/>
    <n v="11327.939285714287"/>
    <n v="8"/>
    <n v="5"/>
    <n v="8"/>
    <n v="5"/>
    <n v="15"/>
    <n v="17"/>
    <n v="15"/>
    <n v="17"/>
    <m/>
    <m/>
    <n v="0"/>
    <n v="0"/>
    <n v="23"/>
    <n v="22"/>
    <n v="23"/>
    <n v="22"/>
    <n v="3.69"/>
    <n v="4.2"/>
    <n v="29.52"/>
    <n v="21"/>
    <n v="2.5299999999999998"/>
    <n v="5.5757575757575761"/>
    <n v="37.949999999999996"/>
    <n v="94.787878787878796"/>
    <m/>
    <m/>
    <n v="0"/>
    <n v="0"/>
    <n v="2.9334782608695651"/>
    <n v="5.2630853994490359"/>
    <n v="67.47"/>
    <n v="115.78787878787878"/>
    <n v="86.25"/>
    <n v="91.428571428571431"/>
    <n v="690"/>
    <n v="457.14285714285717"/>
    <n v="84.13333333333334"/>
    <n v="78.939393939393938"/>
    <n v="1262"/>
    <n v="1341.969696969697"/>
    <m/>
    <n v="51"/>
    <n v="0"/>
    <n v="0"/>
    <n v="84.869565217391298"/>
    <n v="81.777843368752457"/>
    <n v="1951.9999999999998"/>
    <n v="1799.1125541125541"/>
    <m/>
    <m/>
    <n v="0"/>
    <n v="0"/>
    <m/>
    <m/>
    <n v="0"/>
    <n v="0"/>
    <m/>
    <m/>
    <n v="0"/>
    <n v="0"/>
    <n v="69"/>
    <n v="71"/>
    <n v="69"/>
    <n v="71"/>
    <n v="226.44"/>
    <n v="311.5"/>
    <n v="5835.5"/>
    <n v="6769.3678571428572"/>
    <n v="71"/>
    <n v="78"/>
    <n v="71"/>
    <n v="78"/>
    <n v="305.19"/>
    <n v="421.78787878787881"/>
    <n v="5731"/>
    <n v="6357.6839826839832"/>
    <n v="140"/>
    <n v="149"/>
    <n v="140"/>
    <n v="149"/>
    <n v="531.63"/>
    <n v="733.28787878787875"/>
    <n v="11566.5"/>
    <n v="13127.05183982684"/>
    <n v="1"/>
    <n v="2"/>
    <n v="1"/>
    <n v="0"/>
    <n v="3.5"/>
    <n v="6"/>
    <n v="113"/>
    <s v=""/>
    <n v="535.13"/>
    <n v="739.28787878787875"/>
    <n v="11679.5"/>
    <n v="13127.051839826841"/>
  </r>
  <r>
    <x v="9"/>
    <s v="Southeastern Community College "/>
    <s v="Reclassified, meets the criteria for Two-Year 3."/>
    <n v="199722"/>
    <x v="7"/>
    <n v="106"/>
    <n v="154"/>
    <n v="6"/>
    <n v="4"/>
    <n v="100"/>
    <n v="150"/>
    <n v="66.586666666666673"/>
    <n v="100"/>
    <n v="150"/>
    <n v="100"/>
    <n v="150"/>
    <n v="15"/>
    <n v="17"/>
    <n v="15"/>
    <n v="17"/>
    <n v="5"/>
    <n v="12"/>
    <n v="5"/>
    <n v="12"/>
    <m/>
    <m/>
    <n v="0"/>
    <n v="0"/>
    <n v="20"/>
    <n v="29"/>
    <n v="20"/>
    <n v="29"/>
    <n v="2.83"/>
    <n v="3.6764705882352939"/>
    <n v="42.45"/>
    <n v="62.5"/>
    <n v="1.6"/>
    <n v="2.125"/>
    <n v="8"/>
    <n v="25.5"/>
    <m/>
    <m/>
    <n v="0"/>
    <n v="0"/>
    <n v="2.5225"/>
    <n v="3.0344827586206895"/>
    <n v="50.45"/>
    <n v="88"/>
    <n v="89.466666666666669"/>
    <n v="99"/>
    <n v="1342"/>
    <n v="1683"/>
    <n v="74.8"/>
    <n v="103"/>
    <n v="374"/>
    <n v="1236"/>
    <m/>
    <n v="87.833333333333329"/>
    <n v="0"/>
    <n v="0"/>
    <n v="85.8"/>
    <n v="100.65517241379311"/>
    <n v="1716"/>
    <n v="2919"/>
    <n v="57"/>
    <n v="66"/>
    <n v="57"/>
    <n v="66"/>
    <n v="11"/>
    <n v="35"/>
    <n v="11"/>
    <n v="35"/>
    <m/>
    <m/>
    <n v="0"/>
    <n v="0"/>
    <n v="68"/>
    <n v="101"/>
    <n v="68"/>
    <n v="101"/>
    <n v="4.3"/>
    <n v="5.8787878787878789"/>
    <n v="245.1"/>
    <n v="388"/>
    <n v="5.23"/>
    <n v="5.4142857142857146"/>
    <n v="57.53"/>
    <n v="189.5"/>
    <m/>
    <m/>
    <n v="0"/>
    <n v="0"/>
    <n v="4.450441176470588"/>
    <n v="5.717821782178218"/>
    <n v="302.63"/>
    <n v="577.5"/>
    <n v="93.280701754385959"/>
    <n v="101.31343283582089"/>
    <n v="5317"/>
    <n v="6686.686567164179"/>
    <n v="86.545454545454547"/>
    <n v="86.608695652173907"/>
    <n v="952"/>
    <n v="3031.3043478260865"/>
    <m/>
    <n v="12"/>
    <n v="0"/>
    <n v="0"/>
    <n v="92.191176470588232"/>
    <n v="96.217731831586789"/>
    <n v="6269"/>
    <n v="9717.9909149902651"/>
    <n v="88"/>
    <n v="130"/>
    <n v="88"/>
    <n v="130"/>
    <n v="4.0122727272727268"/>
    <n v="5.1192307692307688"/>
    <n v="353.07999999999993"/>
    <n v="665.5"/>
    <n v="90.73863636363636"/>
    <n v="97.207622423002036"/>
    <n v="7985"/>
    <n v="12636.990914990265"/>
    <n v="3"/>
    <n v="12"/>
    <n v="3"/>
    <n v="12"/>
    <n v="9"/>
    <n v="8"/>
    <n v="9"/>
    <n v="8"/>
    <m/>
    <m/>
    <n v="0"/>
    <n v="0"/>
    <n v="12"/>
    <n v="20"/>
    <n v="12"/>
    <n v="20"/>
    <n v="4.33"/>
    <n v="4.875"/>
    <n v="12.99"/>
    <n v="58.5"/>
    <n v="3.06"/>
    <n v="4.1428571428571432"/>
    <n v="27.54"/>
    <n v="33.142857142857146"/>
    <m/>
    <m/>
    <n v="0"/>
    <n v="0"/>
    <n v="3.3774999999999999"/>
    <n v="4.5821428571428573"/>
    <n v="40.53"/>
    <n v="91.642857142857139"/>
    <n v="110.66666666666667"/>
    <n v="108.15789473684211"/>
    <n v="332"/>
    <n v="1297.8947368421054"/>
    <n v="104.11111111111111"/>
    <n v="90.071428571428569"/>
    <n v="937"/>
    <n v="720.57142857142856"/>
    <m/>
    <n v="49"/>
    <n v="0"/>
    <n v="0"/>
    <n v="105.75"/>
    <n v="100.9233082706767"/>
    <n v="1269"/>
    <n v="2018.4661654135339"/>
    <m/>
    <m/>
    <n v="0"/>
    <n v="0"/>
    <m/>
    <m/>
    <n v="0"/>
    <n v="0"/>
    <m/>
    <m/>
    <n v="0"/>
    <n v="0"/>
    <n v="75"/>
    <n v="95"/>
    <n v="75"/>
    <n v="95"/>
    <n v="300.54000000000002"/>
    <n v="509"/>
    <n v="6991"/>
    <n v="9667.581304006284"/>
    <n v="25"/>
    <n v="55"/>
    <n v="25"/>
    <n v="55"/>
    <n v="93.07"/>
    <n v="248.14285714285714"/>
    <n v="2263"/>
    <n v="4987.8757763975145"/>
    <n v="100"/>
    <n v="150"/>
    <n v="100"/>
    <n v="150"/>
    <n v="393.61"/>
    <n v="757.14285714285711"/>
    <n v="9254"/>
    <n v="14655.457080403798"/>
    <n v="0"/>
    <n v="0"/>
    <n v="0"/>
    <n v="0"/>
    <s v=""/>
    <s v=""/>
    <s v=""/>
    <s v=""/>
    <n v="393.6099999999999"/>
    <n v="757.14285714285711"/>
    <n v="9254"/>
    <n v="14655.457080403799"/>
  </r>
  <r>
    <x v="9"/>
    <s v="Southwestern Community College "/>
    <s v="Reclassified, meets the criteria for Two-Year 3."/>
    <n v="199731"/>
    <x v="7"/>
    <n v="248"/>
    <n v="316"/>
    <n v="8"/>
    <n v="9"/>
    <n v="240"/>
    <n v="307"/>
    <n v="67.047001620745547"/>
    <n v="240"/>
    <n v="307"/>
    <n v="240"/>
    <n v="306"/>
    <n v="25"/>
    <n v="31"/>
    <n v="25"/>
    <n v="31"/>
    <n v="9"/>
    <n v="25"/>
    <n v="9"/>
    <n v="25"/>
    <m/>
    <m/>
    <n v="0"/>
    <n v="0"/>
    <n v="34"/>
    <n v="56"/>
    <n v="34"/>
    <n v="56"/>
    <n v="2.5499999999999998"/>
    <n v="2.629032258064516"/>
    <n v="63.749999999999993"/>
    <n v="81.5"/>
    <n v="2.06"/>
    <n v="2.42"/>
    <n v="18.54"/>
    <n v="60.5"/>
    <m/>
    <m/>
    <n v="0"/>
    <n v="0"/>
    <n v="2.4202941176470585"/>
    <n v="2.5357142857142856"/>
    <n v="82.289999999999992"/>
    <n v="142"/>
    <n v="90.340909090909093"/>
    <n v="83.45"/>
    <n v="2258.5227272727275"/>
    <n v="2586.9500000000003"/>
    <n v="83.444444444444443"/>
    <n v="92.266666666666666"/>
    <n v="751"/>
    <n v="2306.6666666666665"/>
    <m/>
    <m/>
    <n v="0"/>
    <n v="0"/>
    <n v="88.515374331550802"/>
    <n v="87.386011904761901"/>
    <n v="3009.5227272727275"/>
    <n v="4893.6166666666668"/>
    <n v="84"/>
    <n v="95"/>
    <n v="84"/>
    <n v="95"/>
    <n v="76"/>
    <n v="99"/>
    <n v="76"/>
    <n v="99"/>
    <m/>
    <n v="2"/>
    <n v="0"/>
    <n v="2"/>
    <n v="160"/>
    <n v="196"/>
    <n v="160"/>
    <n v="196"/>
    <n v="3.43"/>
    <n v="4.6210526315789471"/>
    <n v="288.12"/>
    <n v="439"/>
    <n v="4.8899999999999997"/>
    <n v="4.7323232323232327"/>
    <n v="371.64"/>
    <n v="468.50000000000006"/>
    <m/>
    <n v="2"/>
    <n v="0"/>
    <n v="4"/>
    <n v="4.1234999999999999"/>
    <n v="4.6505102040816331"/>
    <n v="659.76"/>
    <n v="911.50000000000011"/>
    <n v="80.958333333333329"/>
    <n v="98.916666666666671"/>
    <n v="6800.5"/>
    <n v="9397.0833333333339"/>
    <n v="72.34210526315789"/>
    <n v="83.056338028169009"/>
    <n v="5498"/>
    <n v="8222.577464788732"/>
    <m/>
    <n v="81"/>
    <n v="0"/>
    <n v="162"/>
    <n v="76.865624999999994"/>
    <n v="90.722759174092175"/>
    <n v="12298.5"/>
    <n v="17781.660798122066"/>
    <n v="194"/>
    <n v="252"/>
    <n v="194"/>
    <n v="252"/>
    <n v="3.8249999999999997"/>
    <n v="4.1805555555555554"/>
    <n v="742.05"/>
    <n v="1053.5"/>
    <n v="78.907333645735704"/>
    <n v="89.981259780907678"/>
    <n v="15308.022727272726"/>
    <n v="22675.277464788735"/>
    <n v="20"/>
    <n v="20"/>
    <n v="20"/>
    <n v="20"/>
    <n v="26"/>
    <n v="34"/>
    <n v="26"/>
    <n v="34"/>
    <m/>
    <n v="1"/>
    <n v="0"/>
    <n v="0"/>
    <n v="46"/>
    <n v="55"/>
    <n v="46"/>
    <n v="55"/>
    <n v="2.2999999999999998"/>
    <n v="3.4750000000000001"/>
    <n v="46"/>
    <n v="69.5"/>
    <n v="2.13"/>
    <n v="3.6979166666666665"/>
    <n v="55.379999999999995"/>
    <n v="125.72916666666666"/>
    <m/>
    <n v="2.5"/>
    <n v="0"/>
    <n v="2.5"/>
    <n v="2.2039130434782606"/>
    <n v="3.5950757575757573"/>
    <n v="101.37999999999998"/>
    <n v="197.72916666666666"/>
    <n v="90.825000000000003"/>
    <n v="77.540540540540547"/>
    <n v="1816.5"/>
    <n v="1550.8108108108108"/>
    <n v="96.17307692307692"/>
    <n v="74.291666666666671"/>
    <n v="2500.5"/>
    <n v="2525.916666666667"/>
    <m/>
    <m/>
    <n v="0"/>
    <n v="0"/>
    <n v="93.847826086956516"/>
    <n v="74.122317772317771"/>
    <n v="4317"/>
    <n v="4076.7274774774774"/>
    <m/>
    <m/>
    <n v="0"/>
    <n v="0"/>
    <m/>
    <m/>
    <n v="0"/>
    <n v="0"/>
    <m/>
    <m/>
    <n v="0"/>
    <n v="0"/>
    <n v="129"/>
    <n v="146"/>
    <n v="129"/>
    <n v="146"/>
    <n v="397.87"/>
    <n v="590"/>
    <n v="10875.522727272728"/>
    <n v="13534.844144144146"/>
    <n v="111"/>
    <n v="158"/>
    <n v="111"/>
    <n v="158"/>
    <n v="445.56"/>
    <n v="654.72916666666663"/>
    <n v="8749.5"/>
    <n v="13055.160798122066"/>
    <n v="240"/>
    <n v="304"/>
    <n v="240"/>
    <n v="304"/>
    <n v="843.43000000000006"/>
    <n v="1244.7291666666665"/>
    <n v="19625.022727272728"/>
    <n v="26590.004942266212"/>
    <n v="0"/>
    <n v="3"/>
    <n v="0"/>
    <n v="2"/>
    <s v=""/>
    <n v="6.5"/>
    <s v=""/>
    <n v="162"/>
    <n v="843.43"/>
    <n v="1251.2291666666667"/>
    <n v="19625.022727272728"/>
    <n v="26752.004942266212"/>
  </r>
  <r>
    <x v="9"/>
    <s v="Stanly Community College"/>
    <m/>
    <n v="199740"/>
    <x v="6"/>
    <n v="273"/>
    <n v="258"/>
    <n v="5"/>
    <n v="6"/>
    <n v="268"/>
    <n v="252"/>
    <n v="68.150811047786064"/>
    <n v="268"/>
    <n v="252"/>
    <n v="268"/>
    <n v="252"/>
    <n v="31"/>
    <n v="18"/>
    <n v="31"/>
    <n v="18"/>
    <n v="7"/>
    <n v="9"/>
    <n v="7"/>
    <n v="9"/>
    <m/>
    <m/>
    <n v="0"/>
    <n v="0"/>
    <n v="38"/>
    <n v="27"/>
    <n v="38"/>
    <n v="27"/>
    <n v="2.6"/>
    <n v="2.5833333333333335"/>
    <n v="80.600000000000009"/>
    <n v="46.5"/>
    <n v="2.4300000000000002"/>
    <n v="2.8888888888888888"/>
    <n v="17.010000000000002"/>
    <n v="26"/>
    <m/>
    <m/>
    <n v="0"/>
    <n v="0"/>
    <n v="2.5686842105263161"/>
    <n v="2.6851851851851851"/>
    <n v="97.610000000000014"/>
    <n v="72.5"/>
    <n v="80.967741935483872"/>
    <n v="78.38095238095238"/>
    <n v="2510"/>
    <n v="1410.8571428571429"/>
    <n v="80.142857142857139"/>
    <n v="83.714285714285708"/>
    <n v="561"/>
    <n v="753.42857142857133"/>
    <m/>
    <m/>
    <n v="0"/>
    <n v="0"/>
    <n v="80.815789473684205"/>
    <n v="80.158730158730151"/>
    <n v="3071"/>
    <n v="2164.2857142857142"/>
    <n v="86"/>
    <n v="79"/>
    <n v="86"/>
    <n v="79"/>
    <n v="65"/>
    <n v="85"/>
    <n v="65"/>
    <n v="85"/>
    <m/>
    <m/>
    <n v="0"/>
    <n v="0"/>
    <n v="151"/>
    <n v="164"/>
    <n v="151"/>
    <n v="164"/>
    <n v="4.12"/>
    <n v="4.1518987341772151"/>
    <n v="354.32"/>
    <n v="328"/>
    <n v="4.3499999999999996"/>
    <n v="4.5823529411764703"/>
    <n v="282.75"/>
    <n v="389.5"/>
    <m/>
    <m/>
    <n v="0"/>
    <n v="0"/>
    <n v="4.2190066225165559"/>
    <n v="4.375"/>
    <n v="637.06999999999994"/>
    <n v="717.5"/>
    <n v="79.558139534883722"/>
    <n v="89.606060606060609"/>
    <n v="6842"/>
    <n v="7078.878787878788"/>
    <n v="68.84615384615384"/>
    <n v="78.759259259259252"/>
    <n v="4475"/>
    <n v="6694.5370370370365"/>
    <m/>
    <m/>
    <n v="0"/>
    <n v="0"/>
    <n v="74.94701986754967"/>
    <n v="83.984242834852594"/>
    <n v="11317"/>
    <n v="13773.415824915826"/>
    <n v="189"/>
    <n v="191"/>
    <n v="189"/>
    <n v="191"/>
    <n v="3.8871957671957671"/>
    <n v="4.1361256544502618"/>
    <n v="734.68"/>
    <n v="790"/>
    <n v="76.126984126984127"/>
    <n v="83.443463556029002"/>
    <n v="14388"/>
    <n v="15937.70153920154"/>
    <n v="23"/>
    <n v="18"/>
    <n v="23"/>
    <n v="18"/>
    <n v="55"/>
    <n v="43"/>
    <n v="55"/>
    <n v="43"/>
    <n v="1"/>
    <m/>
    <n v="1"/>
    <n v="0"/>
    <n v="79"/>
    <n v="61"/>
    <n v="79"/>
    <n v="61"/>
    <n v="2.0699999999999998"/>
    <n v="2.1111111111111112"/>
    <n v="47.61"/>
    <n v="38"/>
    <n v="2.35"/>
    <n v="3.9453125"/>
    <n v="129.25"/>
    <n v="169.6484375"/>
    <n v="1.5"/>
    <m/>
    <n v="1.5"/>
    <n v="0"/>
    <n v="2.2577215189873421"/>
    <n v="3.4040727459016393"/>
    <n v="178.36"/>
    <n v="207.6484375"/>
    <n v="87.565217391304344"/>
    <n v="76.121951219512198"/>
    <n v="2014"/>
    <n v="1370.1951219512196"/>
    <n v="85.472727272727269"/>
    <n v="73.125"/>
    <n v="4701"/>
    <n v="3144.375"/>
    <n v="100"/>
    <n v="70"/>
    <n v="100"/>
    <n v="0"/>
    <n v="86.265822784810126"/>
    <n v="74.009346261495395"/>
    <n v="6815"/>
    <n v="4514.5701219512193"/>
    <m/>
    <m/>
    <n v="0"/>
    <n v="0"/>
    <m/>
    <m/>
    <n v="0"/>
    <n v="0"/>
    <m/>
    <m/>
    <n v="0"/>
    <n v="0"/>
    <n v="140"/>
    <n v="115"/>
    <n v="140"/>
    <n v="115"/>
    <n v="482.53000000000003"/>
    <n v="412.5"/>
    <n v="11366"/>
    <n v="9859.9310526871504"/>
    <n v="127"/>
    <n v="137"/>
    <n v="127"/>
    <n v="137"/>
    <n v="429.01"/>
    <n v="585.1484375"/>
    <n v="9737"/>
    <n v="10592.340608465609"/>
    <n v="267"/>
    <n v="252"/>
    <n v="267"/>
    <n v="252"/>
    <n v="911.54"/>
    <n v="997.6484375"/>
    <n v="21103"/>
    <n v="20452.271661152758"/>
    <n v="1"/>
    <n v="0"/>
    <n v="1"/>
    <n v="0"/>
    <n v="1.5"/>
    <s v=""/>
    <n v="100"/>
    <s v=""/>
    <n v="913.04"/>
    <n v="997.6484375"/>
    <n v="21203"/>
    <n v="20452.271661152758"/>
  </r>
  <r>
    <x v="9"/>
    <s v="Surry Community College "/>
    <m/>
    <n v="199768"/>
    <x v="6"/>
    <n v="371"/>
    <n v="423"/>
    <n v="27"/>
    <n v="18"/>
    <n v="344"/>
    <n v="405"/>
    <n v="67.76350540216086"/>
    <n v="344"/>
    <n v="405"/>
    <n v="344"/>
    <n v="404"/>
    <n v="49"/>
    <n v="50"/>
    <n v="49"/>
    <n v="50"/>
    <n v="14"/>
    <n v="14"/>
    <n v="14"/>
    <n v="14"/>
    <m/>
    <n v="1"/>
    <n v="0"/>
    <n v="1"/>
    <n v="63"/>
    <n v="65"/>
    <n v="63"/>
    <n v="65"/>
    <n v="2.38"/>
    <n v="2.76"/>
    <n v="116.61999999999999"/>
    <n v="138"/>
    <n v="2.75"/>
    <n v="2.8928571428571428"/>
    <n v="38.5"/>
    <n v="40.5"/>
    <m/>
    <n v="1"/>
    <n v="0"/>
    <n v="1"/>
    <n v="2.4622222222222221"/>
    <n v="2.7615384615384615"/>
    <n v="155.12"/>
    <n v="179.5"/>
    <n v="79.541666666666671"/>
    <n v="86.84615384615384"/>
    <n v="3897.541666666667"/>
    <n v="4342.3076923076924"/>
    <n v="77.214285714285708"/>
    <n v="84"/>
    <n v="1081"/>
    <n v="1176"/>
    <m/>
    <n v="92"/>
    <n v="0"/>
    <n v="92"/>
    <n v="79.024470899470899"/>
    <n v="86.312426035502966"/>
    <n v="4978.541666666667"/>
    <n v="5610.3076923076924"/>
    <n v="154"/>
    <n v="135"/>
    <n v="154"/>
    <n v="135"/>
    <n v="102"/>
    <n v="167"/>
    <n v="102"/>
    <n v="167"/>
    <m/>
    <n v="3"/>
    <n v="0"/>
    <n v="3"/>
    <n v="256"/>
    <n v="305"/>
    <n v="256"/>
    <n v="305"/>
    <n v="3.6"/>
    <n v="4.1814814814814811"/>
    <n v="554.4"/>
    <n v="564.5"/>
    <n v="4.38"/>
    <n v="4.4670658682634734"/>
    <n v="446.76"/>
    <n v="746.00000000000011"/>
    <m/>
    <n v="2.6666666666666665"/>
    <n v="0"/>
    <n v="8"/>
    <n v="3.9107812499999999"/>
    <n v="4.3229508196721316"/>
    <n v="1001.16"/>
    <n v="1318.5000000000002"/>
    <n v="81.36363636363636"/>
    <n v="85.913385826771659"/>
    <n v="12530"/>
    <n v="11598.307086614173"/>
    <n v="75.411764705882348"/>
    <n v="81.405797101449281"/>
    <n v="7691.9999999999991"/>
    <n v="13594.76811594203"/>
    <m/>
    <n v="81"/>
    <n v="0"/>
    <n v="243"/>
    <n v="78.9921875"/>
    <n v="83.39696787723345"/>
    <n v="20222"/>
    <n v="25436.075202556203"/>
    <n v="319"/>
    <n v="370"/>
    <n v="319"/>
    <n v="370"/>
    <n v="3.6247021943573667"/>
    <n v="4.0486486486486495"/>
    <n v="1156.28"/>
    <n v="1498.0000000000002"/>
    <n v="78.998563218390814"/>
    <n v="83.909142959091611"/>
    <n v="25200.541666666668"/>
    <n v="31046.382894863895"/>
    <n v="8"/>
    <n v="18"/>
    <n v="8"/>
    <n v="18"/>
    <n v="17"/>
    <n v="16"/>
    <n v="17"/>
    <n v="16"/>
    <m/>
    <n v="1"/>
    <n v="0"/>
    <n v="0"/>
    <n v="25"/>
    <n v="35"/>
    <n v="25"/>
    <n v="35"/>
    <n v="2.44"/>
    <n v="2.75"/>
    <n v="19.52"/>
    <n v="49.5"/>
    <n v="2.4700000000000002"/>
    <n v="4.453125"/>
    <n v="41.99"/>
    <n v="71.25"/>
    <m/>
    <n v="2.5"/>
    <n v="0"/>
    <n v="2.5"/>
    <n v="2.4604000000000004"/>
    <n v="3.5214285714285714"/>
    <n v="61.510000000000012"/>
    <n v="123.25"/>
    <n v="81.75"/>
    <n v="80.807692307692307"/>
    <n v="654"/>
    <n v="1454.5384615384614"/>
    <n v="75.705882352941174"/>
    <n v="72.4375"/>
    <n v="1287"/>
    <n v="1159"/>
    <m/>
    <m/>
    <n v="0"/>
    <n v="0"/>
    <n v="77.64"/>
    <n v="74.672527472527463"/>
    <n v="1941"/>
    <n v="2613.538461538461"/>
    <m/>
    <m/>
    <n v="0"/>
    <n v="0"/>
    <m/>
    <m/>
    <n v="0"/>
    <n v="0"/>
    <m/>
    <m/>
    <n v="0"/>
    <n v="0"/>
    <n v="211"/>
    <n v="203"/>
    <n v="211"/>
    <n v="203"/>
    <n v="690.54"/>
    <n v="752"/>
    <n v="17081.541666666668"/>
    <n v="17395.153240460328"/>
    <n v="133"/>
    <n v="197"/>
    <n v="133"/>
    <n v="197"/>
    <n v="527.25"/>
    <n v="857.75000000000011"/>
    <n v="10060"/>
    <n v="15929.76811594203"/>
    <n v="344"/>
    <n v="400"/>
    <n v="344"/>
    <n v="400"/>
    <n v="1217.79"/>
    <n v="1609.75"/>
    <n v="27141.541666666668"/>
    <n v="33324.921356402359"/>
    <n v="0"/>
    <n v="5"/>
    <n v="0"/>
    <n v="4"/>
    <s v=""/>
    <n v="11.5"/>
    <s v=""/>
    <n v="335"/>
    <n v="1217.79"/>
    <n v="1621.2500000000002"/>
    <n v="27141.541666666668"/>
    <n v="33659.921356402352"/>
  </r>
  <r>
    <x v="9"/>
    <s v="Vance-Granville Community College "/>
    <m/>
    <n v="199838"/>
    <x v="6"/>
    <n v="323"/>
    <n v="346"/>
    <n v="22"/>
    <n v="17"/>
    <n v="301"/>
    <n v="329"/>
    <n v="67.430030643513788"/>
    <n v="301"/>
    <n v="329"/>
    <n v="301"/>
    <n v="328"/>
    <n v="16"/>
    <n v="16"/>
    <n v="16"/>
    <n v="16"/>
    <n v="8"/>
    <n v="7"/>
    <n v="8"/>
    <n v="7"/>
    <m/>
    <n v="1"/>
    <n v="0"/>
    <n v="1"/>
    <n v="24"/>
    <n v="24"/>
    <n v="24"/>
    <n v="24"/>
    <n v="3"/>
    <n v="3.78125"/>
    <n v="48"/>
    <n v="60.5"/>
    <n v="2.5"/>
    <n v="3.1428571428571428"/>
    <n v="20"/>
    <n v="22"/>
    <m/>
    <n v="1"/>
    <n v="0"/>
    <n v="1"/>
    <n v="2.8333333333333335"/>
    <n v="3.4791666666666665"/>
    <n v="68"/>
    <n v="83.5"/>
    <n v="86.75"/>
    <n v="81.400000000000006"/>
    <n v="1388"/>
    <n v="1302.4000000000001"/>
    <n v="83.5"/>
    <n v="66.5"/>
    <n v="668"/>
    <n v="465.5"/>
    <m/>
    <n v="75"/>
    <n v="0"/>
    <n v="75"/>
    <n v="85.666666666666671"/>
    <n v="76.787500000000009"/>
    <n v="2056"/>
    <n v="1842.9"/>
    <n v="118"/>
    <n v="108"/>
    <n v="118"/>
    <n v="108"/>
    <n v="122"/>
    <n v="171"/>
    <n v="122"/>
    <n v="171"/>
    <m/>
    <n v="3"/>
    <n v="0"/>
    <n v="3"/>
    <n v="240"/>
    <n v="282"/>
    <n v="240"/>
    <n v="282"/>
    <n v="4.22"/>
    <n v="4.9629629629629628"/>
    <n v="497.96"/>
    <n v="536"/>
    <n v="5.39"/>
    <n v="5.4883040935672511"/>
    <n v="657.57999999999993"/>
    <n v="938.5"/>
    <m/>
    <n v="2.8333333333333335"/>
    <n v="0"/>
    <n v="8.5"/>
    <n v="4.8147500000000001"/>
    <n v="5.2588652482269502"/>
    <n v="1155.54"/>
    <n v="1483"/>
    <n v="86.016949152542367"/>
    <n v="94"/>
    <n v="10150"/>
    <n v="10152"/>
    <n v="82.836065573770497"/>
    <n v="82.311688311688314"/>
    <n v="10106"/>
    <n v="14075.298701298701"/>
    <m/>
    <n v="69"/>
    <n v="0"/>
    <n v="207"/>
    <n v="84.4"/>
    <n v="86.646449295385466"/>
    <n v="20256"/>
    <n v="24434.2987012987"/>
    <n v="264"/>
    <n v="306"/>
    <n v="264"/>
    <n v="306"/>
    <n v="4.6346212121212123"/>
    <n v="5.1192810457516336"/>
    <n v="1223.54"/>
    <n v="1566.4999999999998"/>
    <n v="84.515151515151516"/>
    <n v="85.873198370257199"/>
    <n v="22312"/>
    <n v="26277.198701298705"/>
    <n v="14"/>
    <n v="9"/>
    <n v="14"/>
    <n v="9"/>
    <n v="23"/>
    <n v="13"/>
    <n v="23"/>
    <n v="13"/>
    <m/>
    <n v="1"/>
    <n v="0"/>
    <n v="0"/>
    <n v="37"/>
    <n v="23"/>
    <n v="37"/>
    <n v="23"/>
    <n v="3.79"/>
    <n v="3.1111111111111112"/>
    <n v="53.06"/>
    <n v="28"/>
    <n v="3.46"/>
    <n v="6.2163461538461542"/>
    <n v="79.58"/>
    <n v="80.8125"/>
    <m/>
    <n v="2.5"/>
    <n v="0"/>
    <n v="2.5"/>
    <n v="3.5848648648648647"/>
    <n v="4.8396739130434785"/>
    <n v="132.63999999999999"/>
    <n v="111.3125"/>
    <n v="90.357142857142861"/>
    <n v="93.375"/>
    <n v="1265"/>
    <n v="840.375"/>
    <n v="83.782608695652172"/>
    <n v="86.97115384615384"/>
    <n v="1927"/>
    <n v="1130.625"/>
    <m/>
    <m/>
    <n v="0"/>
    <n v="0"/>
    <n v="86.270270270270274"/>
    <n v="85.695652173913047"/>
    <n v="3192"/>
    <n v="1971"/>
    <m/>
    <m/>
    <n v="0"/>
    <n v="0"/>
    <m/>
    <m/>
    <n v="0"/>
    <n v="0"/>
    <m/>
    <m/>
    <n v="0"/>
    <n v="0"/>
    <n v="148"/>
    <n v="133"/>
    <n v="148"/>
    <n v="133"/>
    <n v="599.02"/>
    <n v="624.5"/>
    <n v="12803"/>
    <n v="12294.775"/>
    <n v="153"/>
    <n v="191"/>
    <n v="153"/>
    <n v="191"/>
    <n v="757.16"/>
    <n v="1041.3125"/>
    <n v="12701"/>
    <n v="15671.423701298701"/>
    <n v="301"/>
    <n v="324"/>
    <n v="301"/>
    <n v="324"/>
    <n v="1356.1799999999998"/>
    <n v="1665.8125"/>
    <n v="25504"/>
    <n v="27966.198701298701"/>
    <n v="0"/>
    <n v="5"/>
    <n v="0"/>
    <n v="4"/>
    <s v=""/>
    <n v="12"/>
    <s v=""/>
    <n v="282"/>
    <n v="1356.1799999999998"/>
    <n v="1677.8124999999998"/>
    <n v="25504"/>
    <n v="28248.198701298705"/>
  </r>
  <r>
    <x v="9"/>
    <s v="Wayne Community College"/>
    <m/>
    <n v="199892"/>
    <x v="6"/>
    <n v="357"/>
    <n v="364"/>
    <n v="6"/>
    <n v="16"/>
    <n v="351"/>
    <n v="348"/>
    <n v="67.097222222222229"/>
    <n v="351"/>
    <n v="348"/>
    <n v="351"/>
    <n v="348"/>
    <n v="26"/>
    <n v="39"/>
    <n v="26"/>
    <n v="39"/>
    <n v="11"/>
    <n v="13"/>
    <n v="11"/>
    <n v="13"/>
    <m/>
    <m/>
    <n v="0"/>
    <n v="0"/>
    <n v="37"/>
    <n v="52"/>
    <n v="37"/>
    <n v="52"/>
    <n v="2.3199999999999998"/>
    <n v="2.8076923076923075"/>
    <n v="60.319999999999993"/>
    <n v="109.49999999999999"/>
    <n v="2.59"/>
    <n v="2.9615384615384617"/>
    <n v="28.49"/>
    <n v="38.5"/>
    <m/>
    <m/>
    <n v="0"/>
    <n v="0"/>
    <n v="2.4002702702702701"/>
    <n v="2.8461538461538463"/>
    <n v="88.809999999999988"/>
    <n v="148"/>
    <n v="81.680000000000007"/>
    <n v="85.621621621621628"/>
    <n v="2123.6800000000003"/>
    <n v="3339.2432432432433"/>
    <n v="76.63636363636364"/>
    <n v="83.769230769230774"/>
    <n v="843"/>
    <n v="1089"/>
    <m/>
    <n v="64.5"/>
    <n v="0"/>
    <n v="0"/>
    <n v="80.180540540540548"/>
    <n v="85.158523908523904"/>
    <n v="2966.6800000000003"/>
    <n v="4428.2432432432433"/>
    <n v="136"/>
    <n v="144"/>
    <n v="136"/>
    <n v="144"/>
    <n v="127"/>
    <n v="108"/>
    <n v="127"/>
    <n v="108"/>
    <n v="7"/>
    <n v="2"/>
    <n v="7"/>
    <n v="2"/>
    <n v="270"/>
    <n v="254"/>
    <n v="270"/>
    <n v="254"/>
    <n v="3.72"/>
    <n v="4.572916666666667"/>
    <n v="505.92"/>
    <n v="658.5"/>
    <n v="4.51"/>
    <n v="5.6990740740740744"/>
    <n v="572.77"/>
    <n v="615.5"/>
    <n v="4"/>
    <n v="6.25"/>
    <n v="28"/>
    <n v="12.5"/>
    <n v="4.098851851851852"/>
    <n v="5.0649606299212602"/>
    <n v="1106.69"/>
    <n v="1286.5"/>
    <n v="82.029411764705884"/>
    <n v="88.488549618320604"/>
    <n v="11156"/>
    <n v="12742.351145038167"/>
    <n v="73.125984251968504"/>
    <n v="81.282608695652172"/>
    <n v="9287"/>
    <n v="8778.5217391304341"/>
    <n v="65.142857142857139"/>
    <n v="98"/>
    <n v="456"/>
    <n v="196"/>
    <n v="77.403703703703698"/>
    <n v="85.49949954397087"/>
    <n v="20899"/>
    <n v="21716.872884168602"/>
    <n v="307"/>
    <n v="306"/>
    <n v="307"/>
    <n v="306"/>
    <n v="3.8941368078175898"/>
    <n v="4.6879084967320264"/>
    <n v="1195.5"/>
    <n v="1434.5"/>
    <n v="77.738371335504894"/>
    <n v="85.441555971934136"/>
    <n v="23865.680000000004"/>
    <n v="26145.116127411846"/>
    <n v="29"/>
    <n v="24"/>
    <n v="29"/>
    <n v="24"/>
    <n v="14"/>
    <n v="16"/>
    <n v="14"/>
    <n v="16"/>
    <n v="1"/>
    <n v="2"/>
    <n v="1"/>
    <n v="2"/>
    <n v="44"/>
    <n v="42"/>
    <n v="44"/>
    <n v="42"/>
    <n v="1.86"/>
    <n v="2.4375"/>
    <n v="53.940000000000005"/>
    <n v="58.5"/>
    <n v="3.5"/>
    <n v="4.8375000000000004"/>
    <n v="49"/>
    <n v="77.400000000000006"/>
    <n v="4"/>
    <n v="4"/>
    <n v="4"/>
    <n v="8"/>
    <n v="2.4304545454545452"/>
    <n v="3.4261904761904765"/>
    <n v="106.93999999999998"/>
    <n v="143.9"/>
    <n v="84.137931034482762"/>
    <n v="83.432432432432435"/>
    <n v="2440"/>
    <n v="2002.3783783783783"/>
    <n v="87.928571428571431"/>
    <n v="69.325000000000003"/>
    <n v="1231"/>
    <n v="1109.2"/>
    <n v="75"/>
    <n v="50"/>
    <n v="75"/>
    <n v="100"/>
    <n v="85.13636363636364"/>
    <n v="76.466151866151861"/>
    <n v="3746"/>
    <n v="3211.5783783783781"/>
    <m/>
    <m/>
    <n v="0"/>
    <n v="0"/>
    <m/>
    <m/>
    <n v="0"/>
    <n v="0"/>
    <m/>
    <m/>
    <n v="0"/>
    <n v="0"/>
    <n v="191"/>
    <n v="207"/>
    <n v="191"/>
    <n v="207"/>
    <n v="620.18000000000006"/>
    <n v="826.5"/>
    <n v="15719.68"/>
    <n v="18083.97276665979"/>
    <n v="152"/>
    <n v="137"/>
    <n v="152"/>
    <n v="137"/>
    <n v="650.26"/>
    <n v="731.4"/>
    <n v="11361"/>
    <n v="10976.721739130435"/>
    <n v="343"/>
    <n v="344"/>
    <n v="343"/>
    <n v="344"/>
    <n v="1270.44"/>
    <n v="1557.9"/>
    <n v="27080.68"/>
    <n v="29060.694505790227"/>
    <n v="8"/>
    <n v="4"/>
    <n v="8"/>
    <n v="4"/>
    <n v="32"/>
    <n v="20.5"/>
    <n v="531"/>
    <n v="296"/>
    <n v="1302.44"/>
    <n v="1578.4"/>
    <n v="27611.680000000004"/>
    <n v="29356.694505790223"/>
  </r>
  <r>
    <x v="9"/>
    <s v="Western Piedmont Community College "/>
    <m/>
    <n v="199908"/>
    <x v="6"/>
    <n v="357"/>
    <n v="371"/>
    <n v="17"/>
    <n v="19"/>
    <n v="340"/>
    <n v="352"/>
    <n v="66.946745562130175"/>
    <n v="340"/>
    <n v="352"/>
    <n v="340"/>
    <n v="352"/>
    <n v="22"/>
    <n v="25"/>
    <n v="22"/>
    <n v="25"/>
    <n v="21"/>
    <n v="21"/>
    <n v="21"/>
    <n v="21"/>
    <n v="2"/>
    <n v="2"/>
    <n v="2"/>
    <n v="2"/>
    <n v="45"/>
    <n v="48"/>
    <n v="45"/>
    <n v="48"/>
    <n v="2.67"/>
    <n v="2.2599999999999998"/>
    <n v="58.739999999999995"/>
    <n v="56.499999999999993"/>
    <n v="2.2400000000000002"/>
    <n v="2.7619047619047619"/>
    <n v="47.040000000000006"/>
    <n v="58"/>
    <n v="2"/>
    <n v="2"/>
    <n v="4"/>
    <n v="4"/>
    <n v="2.4395555555555557"/>
    <n v="2.46875"/>
    <n v="109.78"/>
    <n v="118.5"/>
    <n v="87.722222222222229"/>
    <n v="84.952380952380949"/>
    <n v="1929.8888888888891"/>
    <n v="2123.8095238095239"/>
    <n v="79.473684210526315"/>
    <n v="91.739130434782609"/>
    <n v="1668.9473684210527"/>
    <n v="1926.5217391304348"/>
    <n v="83"/>
    <n v="110"/>
    <n v="166"/>
    <n v="220"/>
    <n v="83.663027940220928"/>
    <n v="88.96523464458248"/>
    <n v="3764.8362573099416"/>
    <n v="4270.3312629399588"/>
    <n v="101"/>
    <n v="98"/>
    <n v="101"/>
    <n v="98"/>
    <n v="123"/>
    <n v="137"/>
    <n v="123"/>
    <n v="137"/>
    <n v="7"/>
    <n v="16"/>
    <n v="7"/>
    <n v="16"/>
    <n v="231"/>
    <n v="251"/>
    <n v="231"/>
    <n v="251"/>
    <n v="4.37"/>
    <n v="4.658163265306122"/>
    <n v="441.37"/>
    <n v="456.49999999999994"/>
    <n v="3.9"/>
    <n v="4.6021897810218979"/>
    <n v="479.7"/>
    <n v="630.5"/>
    <n v="2.4300000000000002"/>
    <n v="3.15625"/>
    <n v="17.010000000000002"/>
    <n v="50.5"/>
    <n v="4.0609523809523802"/>
    <n v="4.5318725099601593"/>
    <n v="938.07999999999981"/>
    <n v="1137.5"/>
    <n v="82.677419354838705"/>
    <n v="88.739130434782609"/>
    <n v="8350.4193548387084"/>
    <n v="8696.434782608696"/>
    <n v="80.325203252032523"/>
    <n v="86.095652173913038"/>
    <n v="9880"/>
    <n v="11795.104347826085"/>
    <n v="77"/>
    <n v="88.615384615384613"/>
    <n v="539"/>
    <n v="1417.8461538461538"/>
    <n v="81.252897639994416"/>
    <n v="87.288387586776622"/>
    <n v="18769.419354838708"/>
    <n v="21909.385284280932"/>
    <n v="276"/>
    <n v="299"/>
    <n v="276"/>
    <n v="299"/>
    <n v="3.7965942028985502"/>
    <n v="4.2006688963210701"/>
    <n v="1047.8599999999999"/>
    <n v="1256"/>
    <n v="81.645853667205245"/>
    <n v="87.557580425487927"/>
    <n v="22534.255612148649"/>
    <n v="26179.716547220891"/>
    <n v="29"/>
    <n v="22"/>
    <n v="29"/>
    <n v="22"/>
    <n v="33"/>
    <n v="31"/>
    <n v="33"/>
    <n v="31"/>
    <n v="2"/>
    <m/>
    <n v="2"/>
    <n v="0"/>
    <n v="64"/>
    <n v="53"/>
    <n v="64"/>
    <n v="53"/>
    <n v="2.81"/>
    <n v="3.1363636363636362"/>
    <n v="81.489999999999995"/>
    <n v="69"/>
    <n v="2.85"/>
    <n v="5.193548387096774"/>
    <n v="94.05"/>
    <n v="161"/>
    <n v="2.5"/>
    <m/>
    <n v="5"/>
    <n v="0"/>
    <n v="2.8209374999999999"/>
    <n v="4.3396226415094343"/>
    <n v="180.54"/>
    <n v="230.00000000000003"/>
    <n v="96.241379310344826"/>
    <n v="98.6"/>
    <n v="2791"/>
    <n v="2169.1999999999998"/>
    <n v="87.484848484848484"/>
    <n v="109.2258064516129"/>
    <n v="2887"/>
    <n v="3386"/>
    <n v="87.5"/>
    <n v="87.333333333333329"/>
    <n v="175"/>
    <n v="0"/>
    <n v="91.453125"/>
    <n v="104.81509433962263"/>
    <n v="5853"/>
    <n v="5555.2"/>
    <m/>
    <m/>
    <n v="0"/>
    <n v="0"/>
    <m/>
    <m/>
    <n v="0"/>
    <n v="0"/>
    <m/>
    <m/>
    <n v="0"/>
    <n v="0"/>
    <n v="152"/>
    <n v="145"/>
    <n v="152"/>
    <n v="145"/>
    <n v="581.6"/>
    <n v="581.99999999999989"/>
    <n v="13071.308243727597"/>
    <n v="12989.44430641822"/>
    <n v="177"/>
    <n v="189"/>
    <n v="177"/>
    <n v="189"/>
    <n v="620.79"/>
    <n v="849.5"/>
    <n v="14435.947368421053"/>
    <n v="17107.626086956519"/>
    <n v="329"/>
    <n v="334"/>
    <n v="329"/>
    <n v="334"/>
    <n v="1202.3899999999999"/>
    <n v="1431.5"/>
    <n v="27507.255612148649"/>
    <n v="30097.070393374739"/>
    <n v="11"/>
    <n v="18"/>
    <n v="11"/>
    <n v="18"/>
    <n v="26.01"/>
    <n v="54.5"/>
    <n v="880"/>
    <n v="1637.8461538461538"/>
    <n v="1228.3999999999999"/>
    <n v="1486"/>
    <n v="28387.255612148649"/>
    <n v="31734.916547220892"/>
  </r>
  <r>
    <x v="9"/>
    <s v="Wilkes Community College "/>
    <m/>
    <n v="199926"/>
    <x v="6"/>
    <n v="300"/>
    <n v="293"/>
    <n v="7"/>
    <n v="7"/>
    <n v="293"/>
    <n v="286"/>
    <n v="67.056865464632452"/>
    <n v="293"/>
    <n v="286"/>
    <n v="293"/>
    <n v="286"/>
    <n v="37"/>
    <n v="40"/>
    <n v="37"/>
    <n v="40"/>
    <n v="26"/>
    <n v="14"/>
    <n v="26"/>
    <n v="14"/>
    <m/>
    <m/>
    <n v="0"/>
    <n v="0"/>
    <n v="63"/>
    <n v="54"/>
    <n v="63"/>
    <n v="54"/>
    <n v="2.71"/>
    <n v="3.1375000000000002"/>
    <n v="100.27"/>
    <n v="125.5"/>
    <n v="2.12"/>
    <n v="3"/>
    <n v="55.120000000000005"/>
    <n v="42"/>
    <m/>
    <m/>
    <n v="0"/>
    <n v="0"/>
    <n v="2.4665079365079361"/>
    <n v="3.1018518518518516"/>
    <n v="155.38999999999999"/>
    <n v="167.5"/>
    <n v="84.027777777777771"/>
    <n v="83.15384615384616"/>
    <n v="3109.0277777777774"/>
    <n v="3326.1538461538466"/>
    <n v="83.65384615384616"/>
    <n v="90.533333333333331"/>
    <n v="2175"/>
    <n v="1267.4666666666667"/>
    <m/>
    <m/>
    <n v="0"/>
    <n v="0"/>
    <n v="83.873456790123456"/>
    <n v="85.067046533713196"/>
    <n v="5284.0277777777774"/>
    <n v="4593.6205128205129"/>
    <n v="103"/>
    <n v="94"/>
    <n v="103"/>
    <n v="94"/>
    <n v="87"/>
    <n v="99"/>
    <n v="87"/>
    <n v="99"/>
    <n v="4"/>
    <n v="5"/>
    <n v="4"/>
    <n v="5"/>
    <n v="194"/>
    <n v="198"/>
    <n v="194"/>
    <n v="198"/>
    <n v="3.42"/>
    <n v="4.2765957446808507"/>
    <n v="352.26"/>
    <n v="401.99999999999994"/>
    <n v="3.64"/>
    <n v="4.8383838383838382"/>
    <n v="316.68"/>
    <n v="479"/>
    <n v="1.75"/>
    <n v="2.6"/>
    <n v="7"/>
    <n v="13"/>
    <n v="3.4842268041237117"/>
    <n v="4.5151515151515156"/>
    <n v="675.94"/>
    <n v="894.00000000000011"/>
    <n v="87.466019417475735"/>
    <n v="87.8735632183908"/>
    <n v="9009"/>
    <n v="8260.1149425287349"/>
    <n v="75.632183908045974"/>
    <n v="81.057692307692307"/>
    <n v="6580"/>
    <n v="8024.7115384615381"/>
    <n v="78.75"/>
    <n v="77"/>
    <n v="315"/>
    <n v="385"/>
    <n v="81.979381443298962"/>
    <n v="84.1910428332842"/>
    <n v="15903.999999999998"/>
    <n v="16669.826480990272"/>
    <n v="257"/>
    <n v="252"/>
    <n v="257"/>
    <n v="252"/>
    <n v="3.2347470817120625"/>
    <n v="4.212301587301587"/>
    <n v="831.33"/>
    <n v="1061.5"/>
    <n v="82.443687851275385"/>
    <n v="84.378757911947574"/>
    <n v="21188.027777777774"/>
    <n v="21263.446993810787"/>
    <n v="15"/>
    <n v="14"/>
    <n v="15"/>
    <n v="14"/>
    <n v="20"/>
    <n v="15"/>
    <n v="20"/>
    <n v="15"/>
    <n v="1"/>
    <n v="5"/>
    <n v="1"/>
    <n v="5"/>
    <n v="36"/>
    <n v="34"/>
    <n v="36"/>
    <n v="34"/>
    <n v="2.1"/>
    <n v="2.7142857142857144"/>
    <n v="31.5"/>
    <n v="38"/>
    <n v="2.73"/>
    <n v="3.0714285714285716"/>
    <n v="54.6"/>
    <n v="46.071428571428577"/>
    <n v="1.5"/>
    <n v="3.4"/>
    <n v="1.5"/>
    <n v="17"/>
    <n v="2.4333333333333331"/>
    <n v="2.9726890756302526"/>
    <n v="87.6"/>
    <n v="101.07142857142858"/>
    <n v="83.066666666666663"/>
    <n v="89.578947368421055"/>
    <n v="1246"/>
    <n v="1254.1052631578948"/>
    <n v="87.95"/>
    <n v="92.428571428571431"/>
    <n v="1759"/>
    <n v="1386.4285714285716"/>
    <n v="75"/>
    <n v="73.5"/>
    <n v="75"/>
    <n v="367.5"/>
    <n v="85.555555555555557"/>
    <n v="88.471583370190189"/>
    <n v="3080"/>
    <n v="3008.0338345864666"/>
    <m/>
    <m/>
    <n v="0"/>
    <n v="0"/>
    <m/>
    <m/>
    <n v="0"/>
    <n v="0"/>
    <m/>
    <m/>
    <n v="0"/>
    <n v="0"/>
    <n v="155"/>
    <n v="148"/>
    <n v="155"/>
    <n v="148"/>
    <n v="484.03"/>
    <n v="565.5"/>
    <n v="13364.027777777777"/>
    <n v="12840.374051840476"/>
    <n v="133"/>
    <n v="128"/>
    <n v="133"/>
    <n v="128"/>
    <n v="426.40000000000003"/>
    <n v="567.07142857142856"/>
    <n v="10514"/>
    <n v="10678.606776556775"/>
    <n v="288"/>
    <n v="276"/>
    <n v="288"/>
    <n v="276"/>
    <n v="910.43000000000006"/>
    <n v="1132.5714285714284"/>
    <n v="23878.027777777777"/>
    <n v="23518.980828397252"/>
    <n v="5"/>
    <n v="10"/>
    <n v="5"/>
    <n v="10"/>
    <n v="8.5"/>
    <n v="30"/>
    <n v="390"/>
    <n v="752.5"/>
    <n v="918.93000000000006"/>
    <n v="1162.5714285714287"/>
    <n v="24268.027777777774"/>
    <n v="24271.480828397252"/>
  </r>
  <r>
    <x v="9"/>
    <s v="Wilson Technical Community College"/>
    <s v="Reclassified, meets the criteria for Two-Year 3."/>
    <n v="199953"/>
    <x v="7"/>
    <n v="173"/>
    <n v="180"/>
    <n v="12"/>
    <n v="11"/>
    <n v="161"/>
    <n v="169"/>
    <n v="67.600760456273761"/>
    <n v="161"/>
    <n v="169"/>
    <n v="161"/>
    <n v="169"/>
    <n v="1"/>
    <n v="5"/>
    <n v="1"/>
    <n v="5"/>
    <n v="1"/>
    <n v="2"/>
    <n v="1"/>
    <n v="2"/>
    <m/>
    <m/>
    <n v="0"/>
    <n v="0"/>
    <n v="2"/>
    <n v="7"/>
    <n v="2"/>
    <n v="7"/>
    <n v="2.5"/>
    <n v="3.6"/>
    <n v="2.5"/>
    <n v="18"/>
    <n v="3.5"/>
    <n v="4"/>
    <n v="3.5"/>
    <n v="8"/>
    <m/>
    <m/>
    <n v="0"/>
    <n v="0"/>
    <n v="3"/>
    <n v="3.7142857142857144"/>
    <n v="6"/>
    <n v="26"/>
    <n v="113"/>
    <n v="91"/>
    <n v="113"/>
    <n v="455"/>
    <n v="78"/>
    <n v="95"/>
    <n v="78"/>
    <n v="190"/>
    <m/>
    <m/>
    <n v="0"/>
    <n v="0"/>
    <n v="95.5"/>
    <n v="92.142857142857139"/>
    <n v="191"/>
    <n v="645"/>
    <n v="62"/>
    <n v="59"/>
    <n v="62"/>
    <n v="59"/>
    <n v="62"/>
    <n v="66"/>
    <n v="62"/>
    <n v="66"/>
    <m/>
    <m/>
    <n v="0"/>
    <n v="0"/>
    <n v="124"/>
    <n v="125"/>
    <n v="124"/>
    <n v="125"/>
    <n v="3.98"/>
    <n v="4.3728813559322033"/>
    <n v="246.76"/>
    <n v="258"/>
    <n v="5.48"/>
    <n v="5.6969696969696972"/>
    <n v="339.76000000000005"/>
    <n v="376"/>
    <m/>
    <m/>
    <n v="0"/>
    <n v="0"/>
    <n v="4.7299999999999995"/>
    <n v="5.0720000000000001"/>
    <n v="586.52"/>
    <n v="634"/>
    <n v="83.253968253968253"/>
    <n v="95.134328358208961"/>
    <n v="5161.7460317460318"/>
    <n v="5612.9253731343288"/>
    <n v="82.709677419354833"/>
    <n v="87.679245283018872"/>
    <n v="5128"/>
    <n v="5786.8301886792451"/>
    <m/>
    <m/>
    <n v="0"/>
    <n v="0"/>
    <n v="82.98182283666155"/>
    <n v="91.198044494508594"/>
    <n v="10289.746031746032"/>
    <n v="11399.755561813574"/>
    <n v="126"/>
    <n v="132"/>
    <n v="126"/>
    <n v="132"/>
    <n v="4.7025396825396824"/>
    <n v="5"/>
    <n v="592.52"/>
    <n v="660"/>
    <n v="83.180524061476447"/>
    <n v="91.248148195557377"/>
    <n v="10480.746031746032"/>
    <n v="12044.755561813574"/>
    <n v="11"/>
    <n v="14"/>
    <n v="11"/>
    <n v="14"/>
    <n v="24"/>
    <n v="22"/>
    <n v="24"/>
    <n v="22"/>
    <m/>
    <n v="1"/>
    <n v="0"/>
    <n v="1"/>
    <n v="35"/>
    <n v="37"/>
    <n v="35"/>
    <n v="37"/>
    <n v="2.5499999999999998"/>
    <n v="3.5"/>
    <n v="28.049999999999997"/>
    <n v="49"/>
    <n v="2.65"/>
    <n v="3.7"/>
    <n v="63.599999999999994"/>
    <n v="81.400000000000006"/>
    <m/>
    <n v="4"/>
    <n v="0"/>
    <n v="4"/>
    <n v="2.6185714285714283"/>
    <n v="3.6324324324324326"/>
    <n v="91.649999999999991"/>
    <n v="134.4"/>
    <n v="101.09090909090909"/>
    <n v="89.2"/>
    <n v="1112"/>
    <n v="1248.8"/>
    <n v="90.791666666666671"/>
    <n v="83.36"/>
    <n v="2179"/>
    <n v="1833.92"/>
    <m/>
    <n v="84"/>
    <n v="0"/>
    <n v="84"/>
    <n v="94.028571428571425"/>
    <n v="85.587027027027034"/>
    <n v="3291"/>
    <n v="3166.7200000000003"/>
    <m/>
    <m/>
    <n v="0"/>
    <n v="0"/>
    <m/>
    <m/>
    <n v="0"/>
    <n v="0"/>
    <m/>
    <m/>
    <n v="0"/>
    <n v="0"/>
    <n v="74"/>
    <n v="78"/>
    <n v="74"/>
    <n v="78"/>
    <n v="277.31"/>
    <n v="325"/>
    <n v="6386.7460317460318"/>
    <n v="7316.7253731343289"/>
    <n v="87"/>
    <n v="90"/>
    <n v="87"/>
    <n v="90"/>
    <n v="406.86"/>
    <n v="465.4"/>
    <n v="7385"/>
    <n v="7810.7501886792452"/>
    <n v="161"/>
    <n v="168"/>
    <n v="161"/>
    <n v="168"/>
    <n v="684.17000000000007"/>
    <n v="790.4"/>
    <n v="13771.746031746032"/>
    <n v="15127.475561813575"/>
    <n v="0"/>
    <n v="1"/>
    <n v="0"/>
    <n v="1"/>
    <s v=""/>
    <n v="4"/>
    <s v=""/>
    <n v="84"/>
    <n v="684.17"/>
    <n v="794.4"/>
    <n v="13771.746031746032"/>
    <n v="15211.475561813575"/>
  </r>
  <r>
    <x v="9"/>
    <s v="Beaufort County Community College "/>
    <m/>
    <n v="197966"/>
    <x v="7"/>
    <n v="168"/>
    <n v="171"/>
    <n v="15"/>
    <n v="13"/>
    <n v="153"/>
    <n v="158"/>
    <n v="66.97486033519553"/>
    <n v="153"/>
    <n v="158"/>
    <n v="153"/>
    <n v="158"/>
    <n v="11"/>
    <n v="11"/>
    <n v="11"/>
    <n v="11"/>
    <n v="7"/>
    <n v="7"/>
    <n v="7"/>
    <n v="7"/>
    <m/>
    <m/>
    <n v="0"/>
    <n v="0"/>
    <n v="18"/>
    <n v="18"/>
    <n v="18"/>
    <n v="18"/>
    <n v="2.68"/>
    <n v="3.2727272727272729"/>
    <n v="29.48"/>
    <n v="36"/>
    <n v="3.57"/>
    <n v="3.5714285714285716"/>
    <n v="24.99"/>
    <n v="25"/>
    <m/>
    <m/>
    <n v="0"/>
    <n v="0"/>
    <n v="3.0261111111111112"/>
    <n v="3.3888888888888888"/>
    <n v="54.47"/>
    <n v="61"/>
    <n v="85.090909090909093"/>
    <n v="92.615384615384613"/>
    <n v="936"/>
    <n v="1018.7692307692307"/>
    <n v="82.142857142857139"/>
    <n v="97.75"/>
    <n v="575"/>
    <n v="684.25"/>
    <m/>
    <m/>
    <n v="0"/>
    <n v="0"/>
    <n v="83.944444444444443"/>
    <n v="94.612179487179489"/>
    <n v="1511"/>
    <n v="1703.0192307692307"/>
    <n v="46"/>
    <n v="57"/>
    <n v="46"/>
    <n v="57"/>
    <n v="51"/>
    <n v="48"/>
    <n v="51"/>
    <n v="48"/>
    <m/>
    <m/>
    <n v="0"/>
    <n v="0"/>
    <n v="97"/>
    <n v="105"/>
    <n v="97"/>
    <n v="105"/>
    <n v="4.63"/>
    <n v="5.4824561403508776"/>
    <n v="212.98"/>
    <n v="312.5"/>
    <n v="5.25"/>
    <n v="5"/>
    <n v="267.75"/>
    <n v="240"/>
    <m/>
    <m/>
    <n v="0"/>
    <n v="0"/>
    <n v="4.9559793814432993"/>
    <n v="5.2619047619047619"/>
    <n v="480.73"/>
    <n v="552.5"/>
    <n v="88.434782608695656"/>
    <n v="104.84126984126983"/>
    <n v="4068"/>
    <n v="5975.9523809523807"/>
    <n v="80.607843137254903"/>
    <n v="90.47540983606558"/>
    <n v="4111"/>
    <n v="4342.8196721311479"/>
    <m/>
    <n v="91"/>
    <n v="0"/>
    <n v="0"/>
    <n v="84.319587628865975"/>
    <n v="98.274019553176458"/>
    <n v="8179"/>
    <n v="10318.772053083529"/>
    <n v="115"/>
    <n v="123"/>
    <n v="115"/>
    <n v="123"/>
    <n v="4.6539130434782612"/>
    <n v="4.9878048780487809"/>
    <n v="535.20000000000005"/>
    <n v="613.5"/>
    <n v="84.260869565217391"/>
    <n v="97.738140519128123"/>
    <n v="9690"/>
    <n v="12021.791283852759"/>
    <n v="14"/>
    <n v="13"/>
    <n v="14"/>
    <n v="13"/>
    <n v="24"/>
    <n v="22"/>
    <n v="24"/>
    <n v="22"/>
    <m/>
    <m/>
    <n v="0"/>
    <n v="0"/>
    <n v="38"/>
    <n v="35"/>
    <n v="38"/>
    <n v="35"/>
    <n v="2.93"/>
    <n v="3"/>
    <n v="41.02"/>
    <n v="39"/>
    <n v="3.19"/>
    <n v="2.6"/>
    <n v="76.56"/>
    <n v="57.2"/>
    <m/>
    <m/>
    <n v="0"/>
    <n v="0"/>
    <n v="3.09421052631579"/>
    <n v="2.7485714285714287"/>
    <n v="117.58000000000001"/>
    <n v="96.2"/>
    <n v="92.571428571428569"/>
    <n v="81"/>
    <n v="1296"/>
    <n v="1053"/>
    <n v="101.41666666666667"/>
    <n v="79.8"/>
    <n v="2434"/>
    <n v="1755.6"/>
    <m/>
    <m/>
    <n v="0"/>
    <n v="0"/>
    <n v="98.15789473684211"/>
    <n v="80.245714285714286"/>
    <n v="3730"/>
    <n v="2808.6"/>
    <m/>
    <m/>
    <n v="0"/>
    <n v="0"/>
    <m/>
    <m/>
    <n v="0"/>
    <n v="0"/>
    <m/>
    <m/>
    <n v="0"/>
    <n v="0"/>
    <n v="71"/>
    <n v="81"/>
    <n v="71"/>
    <n v="81"/>
    <n v="283.47999999999996"/>
    <n v="387.5"/>
    <n v="6300"/>
    <n v="8047.7216117216112"/>
    <n v="82"/>
    <n v="77"/>
    <n v="82"/>
    <n v="77"/>
    <n v="369.3"/>
    <n v="322.2"/>
    <n v="7120"/>
    <n v="6782.6696721311473"/>
    <n v="153"/>
    <n v="158"/>
    <n v="153"/>
    <n v="158"/>
    <n v="652.78"/>
    <n v="709.7"/>
    <n v="13420"/>
    <n v="14830.391283852758"/>
    <n v="0"/>
    <n v="0"/>
    <n v="0"/>
    <n v="0"/>
    <s v=""/>
    <s v=""/>
    <s v=""/>
    <s v=""/>
    <n v="652.78000000000009"/>
    <n v="709.7"/>
    <n v="13420"/>
    <n v="14830.391283852759"/>
  </r>
  <r>
    <x v="9"/>
    <s v="Bladen Community College"/>
    <m/>
    <n v="198011"/>
    <x v="7"/>
    <n v="102"/>
    <n v="121"/>
    <n v="2"/>
    <n v="8"/>
    <n v="100"/>
    <n v="113"/>
    <n v="66.370461538461541"/>
    <n v="100"/>
    <n v="113"/>
    <n v="100"/>
    <n v="113"/>
    <n v="5"/>
    <n v="3"/>
    <n v="5"/>
    <n v="3"/>
    <n v="1"/>
    <n v="3"/>
    <n v="1"/>
    <n v="3"/>
    <m/>
    <m/>
    <n v="0"/>
    <n v="0"/>
    <n v="6"/>
    <n v="6"/>
    <n v="6"/>
    <n v="6"/>
    <n v="1.6"/>
    <n v="4.666666666666667"/>
    <n v="8"/>
    <n v="14"/>
    <n v="2.5"/>
    <n v="3"/>
    <n v="2.5"/>
    <n v="9"/>
    <m/>
    <m/>
    <n v="0"/>
    <n v="0"/>
    <n v="1.75"/>
    <n v="3.8333333333333335"/>
    <n v="10.5"/>
    <n v="23"/>
    <n v="87"/>
    <n v="86"/>
    <n v="435"/>
    <n v="258"/>
    <n v="93"/>
    <n v="94"/>
    <n v="93"/>
    <n v="282"/>
    <m/>
    <m/>
    <n v="0"/>
    <n v="0"/>
    <n v="88"/>
    <n v="90"/>
    <n v="528"/>
    <n v="540"/>
    <n v="45"/>
    <n v="40"/>
    <n v="45"/>
    <n v="40"/>
    <n v="25"/>
    <n v="36"/>
    <n v="25"/>
    <n v="36"/>
    <m/>
    <m/>
    <n v="0"/>
    <n v="0"/>
    <n v="70"/>
    <n v="76"/>
    <n v="70"/>
    <n v="76"/>
    <n v="5.22"/>
    <n v="5.75"/>
    <n v="234.89999999999998"/>
    <n v="230"/>
    <n v="5.26"/>
    <n v="4.583333333333333"/>
    <n v="131.5"/>
    <n v="165"/>
    <m/>
    <m/>
    <n v="0"/>
    <n v="0"/>
    <n v="5.234285714285714"/>
    <n v="5.1973684210526319"/>
    <n v="366.4"/>
    <n v="395"/>
    <n v="89.333333333333329"/>
    <n v="102.89130434782609"/>
    <n v="4020"/>
    <n v="4115.652173913044"/>
    <n v="90.2"/>
    <n v="92.86363636363636"/>
    <n v="2255"/>
    <n v="3343.090909090909"/>
    <m/>
    <n v="35"/>
    <n v="0"/>
    <n v="0"/>
    <n v="89.642857142857139"/>
    <n v="98.141356355315168"/>
    <n v="6275"/>
    <n v="7458.743083003953"/>
    <n v="76"/>
    <n v="82"/>
    <n v="76"/>
    <n v="82"/>
    <n v="4.9592105263157888"/>
    <n v="5.0975609756097562"/>
    <n v="376.9"/>
    <n v="418"/>
    <n v="89.513157894736835"/>
    <n v="97.545647353706741"/>
    <n v="6802.9999999999991"/>
    <n v="7998.743083003953"/>
    <n v="16"/>
    <n v="10"/>
    <n v="16"/>
    <n v="10"/>
    <n v="8"/>
    <n v="21"/>
    <n v="8"/>
    <n v="21"/>
    <m/>
    <m/>
    <n v="0"/>
    <n v="0"/>
    <n v="24"/>
    <n v="31"/>
    <n v="24"/>
    <n v="31"/>
    <n v="3.75"/>
    <n v="3.5"/>
    <n v="60"/>
    <n v="35"/>
    <n v="2.31"/>
    <n v="3.5555555555555554"/>
    <n v="18.48"/>
    <n v="74.666666666666657"/>
    <m/>
    <m/>
    <n v="0"/>
    <n v="0"/>
    <n v="3.27"/>
    <n v="3.5376344086021501"/>
    <n v="78.48"/>
    <n v="109.66666666666666"/>
    <n v="93.5"/>
    <n v="131"/>
    <n v="1496"/>
    <n v="1310"/>
    <n v="89.25"/>
    <n v="97.666666666666671"/>
    <n v="714"/>
    <n v="2051"/>
    <m/>
    <m/>
    <n v="0"/>
    <n v="0"/>
    <n v="92.083333333333329"/>
    <n v="108.41935483870968"/>
    <n v="2210"/>
    <n v="3361"/>
    <m/>
    <m/>
    <n v="0"/>
    <n v="0"/>
    <m/>
    <m/>
    <n v="0"/>
    <n v="0"/>
    <m/>
    <m/>
    <n v="0"/>
    <n v="0"/>
    <n v="66"/>
    <n v="53"/>
    <n v="66"/>
    <n v="53"/>
    <n v="302.89999999999998"/>
    <n v="279"/>
    <n v="5951"/>
    <n v="5683.652173913044"/>
    <n v="34"/>
    <n v="60"/>
    <n v="34"/>
    <n v="60"/>
    <n v="152.47999999999999"/>
    <n v="248.66666666666666"/>
    <n v="3062"/>
    <n v="5676.090909090909"/>
    <n v="100"/>
    <n v="113"/>
    <n v="100"/>
    <n v="113"/>
    <n v="455.38"/>
    <n v="527.66666666666663"/>
    <n v="9013"/>
    <n v="11359.743083003952"/>
    <n v="0"/>
    <n v="0"/>
    <n v="0"/>
    <n v="0"/>
    <s v=""/>
    <s v=""/>
    <s v=""/>
    <s v=""/>
    <n v="455.38"/>
    <n v="527.66666666666663"/>
    <n v="9013"/>
    <n v="11359.743083003952"/>
  </r>
  <r>
    <x v="9"/>
    <s v="Brunswick Community College"/>
    <m/>
    <n v="198084"/>
    <x v="7"/>
    <n v="92"/>
    <n v="107"/>
    <n v="4"/>
    <n v="9"/>
    <n v="88"/>
    <n v="98"/>
    <n v="66.05117707267145"/>
    <n v="88"/>
    <n v="98"/>
    <n v="88"/>
    <n v="97"/>
    <n v="4"/>
    <n v="5"/>
    <n v="4"/>
    <n v="5"/>
    <n v="3"/>
    <n v="10"/>
    <n v="3"/>
    <n v="10"/>
    <m/>
    <m/>
    <n v="0"/>
    <n v="0"/>
    <n v="7"/>
    <n v="15"/>
    <n v="7"/>
    <n v="15"/>
    <n v="2.63"/>
    <n v="1.8"/>
    <n v="10.52"/>
    <n v="9"/>
    <n v="5.5"/>
    <n v="2.2999999999999998"/>
    <n v="16.5"/>
    <n v="23"/>
    <m/>
    <m/>
    <n v="0"/>
    <n v="0"/>
    <n v="3.86"/>
    <n v="2.1333333333333333"/>
    <n v="27.02"/>
    <n v="32"/>
    <n v="74.75"/>
    <n v="73"/>
    <n v="299"/>
    <n v="365"/>
    <n v="96.333333333333329"/>
    <n v="86.8"/>
    <n v="289"/>
    <n v="868"/>
    <m/>
    <n v="73.714285714285708"/>
    <n v="0"/>
    <n v="0"/>
    <n v="84"/>
    <n v="82.2"/>
    <n v="588"/>
    <n v="1233"/>
    <n v="39"/>
    <n v="34"/>
    <n v="39"/>
    <n v="34"/>
    <n v="24"/>
    <n v="30"/>
    <n v="24"/>
    <n v="30"/>
    <m/>
    <n v="1"/>
    <n v="0"/>
    <n v="0"/>
    <n v="63"/>
    <n v="65"/>
    <n v="63"/>
    <n v="65"/>
    <n v="3.67"/>
    <n v="3.3823529411764706"/>
    <n v="143.13"/>
    <n v="115"/>
    <n v="3.79"/>
    <n v="4.6833333333333336"/>
    <n v="90.960000000000008"/>
    <n v="140.5"/>
    <m/>
    <n v="2"/>
    <n v="0"/>
    <n v="2"/>
    <n v="3.7157142857142857"/>
    <n v="3.9615384615384617"/>
    <n v="234.09"/>
    <n v="257.5"/>
    <n v="82.589743589743591"/>
    <n v="86.888888888888886"/>
    <n v="3221"/>
    <n v="2954.2222222222222"/>
    <n v="71"/>
    <n v="87.833333333333329"/>
    <n v="1704"/>
    <n v="2635"/>
    <m/>
    <m/>
    <n v="0"/>
    <n v="0"/>
    <n v="78.174603174603178"/>
    <n v="85.988034188034192"/>
    <n v="4925"/>
    <n v="5589.2222222222226"/>
    <n v="70"/>
    <n v="80"/>
    <n v="70"/>
    <n v="80"/>
    <n v="3.7301428571428574"/>
    <n v="3.6187499999999999"/>
    <n v="261.11"/>
    <n v="289.5"/>
    <n v="78.757142857142853"/>
    <n v="85.277777777777786"/>
    <n v="5513"/>
    <n v="6822.2222222222226"/>
    <n v="5"/>
    <n v="11"/>
    <n v="5"/>
    <n v="11"/>
    <n v="13"/>
    <n v="7"/>
    <n v="13"/>
    <n v="7"/>
    <m/>
    <m/>
    <n v="0"/>
    <n v="0"/>
    <n v="18"/>
    <n v="18"/>
    <n v="18"/>
    <n v="18"/>
    <n v="1.5"/>
    <n v="2.7272727272727271"/>
    <n v="7.5"/>
    <n v="29.999999999999996"/>
    <n v="2.69"/>
    <n v="3.6749999999999998"/>
    <n v="34.97"/>
    <n v="25.724999999999998"/>
    <m/>
    <m/>
    <n v="0"/>
    <n v="0"/>
    <n v="2.3594444444444442"/>
    <n v="3.0958333333333332"/>
    <n v="42.47"/>
    <n v="55.724999999999994"/>
    <n v="87"/>
    <n v="67.599999999999994"/>
    <n v="435"/>
    <n v="743.59999999999991"/>
    <n v="71.384615384615387"/>
    <n v="72.75"/>
    <n v="928"/>
    <n v="509.25"/>
    <m/>
    <n v="45"/>
    <n v="0"/>
    <n v="0"/>
    <n v="75.722222222222229"/>
    <n v="69.602777777777774"/>
    <n v="1363"/>
    <n v="1252.8499999999999"/>
    <m/>
    <m/>
    <n v="0"/>
    <n v="0"/>
    <m/>
    <m/>
    <n v="0"/>
    <n v="0"/>
    <m/>
    <m/>
    <n v="0"/>
    <n v="0"/>
    <n v="48"/>
    <n v="50"/>
    <n v="48"/>
    <n v="50"/>
    <n v="161.15"/>
    <n v="154"/>
    <n v="3955"/>
    <n v="4062.8222222222221"/>
    <n v="40"/>
    <n v="47"/>
    <n v="40"/>
    <n v="47"/>
    <n v="142.43"/>
    <n v="189.22499999999999"/>
    <n v="2921"/>
    <n v="4012.25"/>
    <n v="88"/>
    <n v="97"/>
    <n v="88"/>
    <n v="97"/>
    <n v="303.58000000000004"/>
    <n v="343.22500000000002"/>
    <n v="6876"/>
    <n v="8075.0722222222221"/>
    <n v="0"/>
    <n v="1"/>
    <n v="0"/>
    <n v="0"/>
    <s v=""/>
    <n v="2"/>
    <s v=""/>
    <s v=""/>
    <n v="303.58000000000004"/>
    <n v="345.22500000000002"/>
    <n v="6876"/>
    <n v="8075.072222222223"/>
  </r>
  <r>
    <x v="9"/>
    <s v="Carteret Community College"/>
    <m/>
    <n v="198206"/>
    <x v="7"/>
    <n v="128"/>
    <n v="141"/>
    <n v="4"/>
    <n v="7"/>
    <n v="124"/>
    <n v="134"/>
    <n v="67.618473895582326"/>
    <n v="124"/>
    <n v="134"/>
    <n v="124"/>
    <n v="133"/>
    <n v="2"/>
    <n v="8"/>
    <n v="2"/>
    <n v="8"/>
    <n v="7"/>
    <n v="3"/>
    <n v="7"/>
    <n v="3"/>
    <m/>
    <m/>
    <n v="0"/>
    <n v="0"/>
    <n v="9"/>
    <n v="11"/>
    <n v="9"/>
    <n v="11"/>
    <n v="3.25"/>
    <n v="4.125"/>
    <n v="6.5"/>
    <n v="33"/>
    <n v="3.14"/>
    <n v="4.833333333333333"/>
    <n v="21.98"/>
    <n v="14.5"/>
    <m/>
    <m/>
    <n v="0"/>
    <n v="0"/>
    <n v="3.1644444444444444"/>
    <n v="4.3181818181818183"/>
    <n v="28.48"/>
    <n v="47.5"/>
    <n v="64"/>
    <n v="85.166666666666671"/>
    <n v="128"/>
    <n v="681.33333333333337"/>
    <n v="81.714285714285708"/>
    <n v="95.166666666666671"/>
    <n v="572"/>
    <n v="285.5"/>
    <m/>
    <n v="80.090909090909093"/>
    <n v="0"/>
    <n v="0"/>
    <n v="77.777777777777771"/>
    <n v="87.893939393939391"/>
    <n v="700"/>
    <n v="966.83333333333326"/>
    <n v="36"/>
    <n v="48"/>
    <n v="36"/>
    <n v="48"/>
    <n v="38"/>
    <n v="47"/>
    <n v="38"/>
    <n v="47"/>
    <n v="1"/>
    <m/>
    <n v="1"/>
    <n v="0"/>
    <n v="75"/>
    <n v="95"/>
    <n v="75"/>
    <n v="95"/>
    <n v="4.28"/>
    <n v="4.40625"/>
    <n v="154.08000000000001"/>
    <n v="211.5"/>
    <n v="4.93"/>
    <n v="4.457446808510638"/>
    <n v="187.33999999999997"/>
    <n v="209.5"/>
    <n v="3.5"/>
    <m/>
    <n v="3.5"/>
    <n v="0"/>
    <n v="4.5989333333333331"/>
    <n v="4.4315789473684211"/>
    <n v="344.91999999999996"/>
    <n v="421"/>
    <n v="84.694444444444443"/>
    <n v="98.722222222222229"/>
    <n v="3049"/>
    <n v="4738.666666666667"/>
    <n v="74.684210526315795"/>
    <n v="90.964285714285708"/>
    <n v="2838"/>
    <n v="4275.3214285714284"/>
    <n v="58"/>
    <m/>
    <n v="58"/>
    <n v="0"/>
    <n v="79.266666666666666"/>
    <n v="94.884085213032577"/>
    <n v="5945"/>
    <n v="9013.9880952380954"/>
    <n v="84"/>
    <n v="106"/>
    <n v="84"/>
    <n v="106"/>
    <n v="4.4452380952380945"/>
    <n v="4.4198113207547172"/>
    <n v="373.39999999999992"/>
    <n v="468.5"/>
    <n v="79.107142857142861"/>
    <n v="94.158692722371981"/>
    <n v="6645"/>
    <n v="9980.8214285714294"/>
    <n v="11"/>
    <n v="11"/>
    <n v="11"/>
    <n v="11"/>
    <n v="27"/>
    <n v="16"/>
    <n v="27"/>
    <n v="16"/>
    <n v="2"/>
    <n v="1"/>
    <n v="2"/>
    <n v="0"/>
    <n v="40"/>
    <n v="28"/>
    <n v="40"/>
    <n v="28"/>
    <n v="2.82"/>
    <n v="3.9090909090909092"/>
    <n v="31.02"/>
    <n v="43"/>
    <n v="2.2400000000000002"/>
    <n v="4.4137931034482758"/>
    <n v="60.480000000000004"/>
    <n v="70.620689655172413"/>
    <n v="1.75"/>
    <n v="2"/>
    <n v="3.5"/>
    <n v="2"/>
    <n v="2.375"/>
    <n v="4.1293103448275863"/>
    <n v="95"/>
    <n v="115.62068965517241"/>
    <n v="88.909090909090907"/>
    <n v="86.884615384615387"/>
    <n v="978"/>
    <n v="955.73076923076928"/>
    <n v="75.962962962962962"/>
    <n v="78.241379310344826"/>
    <n v="2051"/>
    <n v="1251.8620689655172"/>
    <n v="73"/>
    <m/>
    <n v="146"/>
    <n v="0"/>
    <n v="79.375"/>
    <n v="78.842601364153097"/>
    <n v="3175"/>
    <n v="2207.5928381962867"/>
    <m/>
    <m/>
    <n v="0"/>
    <n v="0"/>
    <m/>
    <m/>
    <n v="0"/>
    <n v="0"/>
    <m/>
    <m/>
    <n v="0"/>
    <n v="0"/>
    <n v="49"/>
    <n v="67"/>
    <n v="49"/>
    <n v="67"/>
    <n v="191.60000000000002"/>
    <n v="287.5"/>
    <n v="4155"/>
    <n v="6375.7307692307695"/>
    <n v="72"/>
    <n v="66"/>
    <n v="72"/>
    <n v="66"/>
    <n v="269.79999999999995"/>
    <n v="294.62068965517244"/>
    <n v="5461"/>
    <n v="5812.6834975369457"/>
    <n v="121"/>
    <n v="133"/>
    <n v="121"/>
    <n v="133"/>
    <n v="461.4"/>
    <n v="582.12068965517244"/>
    <n v="9616"/>
    <n v="12188.414266767715"/>
    <n v="3"/>
    <n v="1"/>
    <n v="3"/>
    <n v="0"/>
    <n v="7"/>
    <n v="2"/>
    <n v="204"/>
    <s v=""/>
    <n v="468.39999999999992"/>
    <n v="584.12068965517244"/>
    <n v="9820"/>
    <n v="12188.414266767715"/>
  </r>
  <r>
    <x v="9"/>
    <s v="Halifax Community College "/>
    <m/>
    <n v="198640"/>
    <x v="7"/>
    <n v="101"/>
    <n v="128"/>
    <n v="1"/>
    <n v="2"/>
    <n v="100"/>
    <n v="126"/>
    <n v="67.447488584474883"/>
    <n v="100"/>
    <n v="126"/>
    <n v="100"/>
    <n v="125"/>
    <n v="4"/>
    <n v="9"/>
    <n v="4"/>
    <n v="9"/>
    <n v="1"/>
    <n v="5"/>
    <n v="1"/>
    <n v="5"/>
    <m/>
    <m/>
    <n v="0"/>
    <n v="0"/>
    <n v="5"/>
    <n v="14"/>
    <n v="5"/>
    <n v="14"/>
    <n v="3.5"/>
    <n v="3.0555555555555554"/>
    <n v="14"/>
    <n v="27.5"/>
    <n v="1.5"/>
    <n v="2.7"/>
    <n v="1.5"/>
    <n v="13.5"/>
    <m/>
    <m/>
    <n v="0"/>
    <n v="0"/>
    <n v="3.1"/>
    <n v="2.9285714285714284"/>
    <n v="15.5"/>
    <n v="41"/>
    <n v="92"/>
    <n v="102.375"/>
    <n v="368"/>
    <n v="921.375"/>
    <n v="72"/>
    <n v="85.5"/>
    <n v="72"/>
    <n v="427.5"/>
    <m/>
    <m/>
    <n v="0"/>
    <n v="0"/>
    <n v="88"/>
    <n v="96.348214285714292"/>
    <n v="440"/>
    <n v="1348.875"/>
    <n v="51"/>
    <n v="68"/>
    <n v="51"/>
    <n v="68"/>
    <n v="22"/>
    <n v="26"/>
    <n v="22"/>
    <n v="26"/>
    <m/>
    <m/>
    <n v="0"/>
    <n v="0"/>
    <n v="73"/>
    <n v="94"/>
    <n v="73"/>
    <n v="94"/>
    <n v="4.47"/>
    <n v="5.5441176470588234"/>
    <n v="227.97"/>
    <n v="377"/>
    <n v="4.5199999999999996"/>
    <n v="5.3461538461538458"/>
    <n v="99.44"/>
    <n v="139"/>
    <m/>
    <m/>
    <n v="0"/>
    <n v="0"/>
    <n v="4.4850684931506848"/>
    <n v="5.4893617021276597"/>
    <n v="327.40999999999997"/>
    <n v="516"/>
    <n v="89.901960784313729"/>
    <n v="103.72093023255815"/>
    <n v="4585"/>
    <n v="7053.0232558139542"/>
    <n v="78.772727272727266"/>
    <n v="91.166666666666671"/>
    <n v="1732.9999999999998"/>
    <n v="2370.3333333333335"/>
    <m/>
    <m/>
    <n v="0"/>
    <n v="0"/>
    <n v="86.547945205479451"/>
    <n v="100.24847435263072"/>
    <n v="6318"/>
    <n v="9423.3565891472881"/>
    <n v="78"/>
    <n v="108"/>
    <n v="78"/>
    <n v="108"/>
    <n v="4.3962820512820509"/>
    <n v="5.1574074074074074"/>
    <n v="342.90999999999997"/>
    <n v="557"/>
    <n v="86.641025641025635"/>
    <n v="99.742885084697107"/>
    <n v="6758"/>
    <n v="10772.231589147288"/>
    <n v="15"/>
    <n v="9"/>
    <n v="15"/>
    <n v="9"/>
    <n v="7"/>
    <n v="8"/>
    <n v="7"/>
    <n v="8"/>
    <m/>
    <n v="1"/>
    <n v="0"/>
    <n v="0"/>
    <n v="22"/>
    <n v="18"/>
    <n v="22"/>
    <n v="18"/>
    <n v="2.27"/>
    <n v="2.5"/>
    <n v="34.049999999999997"/>
    <n v="22.5"/>
    <n v="2.5"/>
    <n v="3.6764705882352939"/>
    <n v="17.5"/>
    <n v="29.411764705882351"/>
    <m/>
    <n v="2.5"/>
    <n v="0"/>
    <n v="2.5"/>
    <n v="2.3431818181818183"/>
    <n v="3.022875816993464"/>
    <n v="51.550000000000004"/>
    <n v="54.411764705882348"/>
    <n v="99.6"/>
    <n v="86.41935483870968"/>
    <n v="1494"/>
    <n v="777.77419354838707"/>
    <n v="78.714285714285708"/>
    <n v="80.647058823529406"/>
    <n v="551"/>
    <n v="645.17647058823525"/>
    <m/>
    <m/>
    <n v="0"/>
    <n v="0"/>
    <n v="92.954545454545453"/>
    <n v="79.052814674256808"/>
    <n v="2045"/>
    <n v="1422.9506641366224"/>
    <m/>
    <m/>
    <n v="0"/>
    <n v="0"/>
    <m/>
    <m/>
    <n v="0"/>
    <n v="0"/>
    <m/>
    <m/>
    <n v="0"/>
    <n v="0"/>
    <n v="70"/>
    <n v="86"/>
    <n v="70"/>
    <n v="86"/>
    <n v="276.02"/>
    <n v="427"/>
    <n v="6447"/>
    <n v="8752.1724493623406"/>
    <n v="30"/>
    <n v="39"/>
    <n v="30"/>
    <n v="39"/>
    <n v="118.44"/>
    <n v="181.91176470588235"/>
    <n v="2356"/>
    <n v="3443.0098039215686"/>
    <n v="100"/>
    <n v="125"/>
    <n v="100"/>
    <n v="125"/>
    <n v="394.46"/>
    <n v="608.91176470588232"/>
    <n v="8803"/>
    <n v="12195.182253283909"/>
    <n v="0"/>
    <n v="1"/>
    <n v="0"/>
    <n v="0"/>
    <s v=""/>
    <n v="2.5"/>
    <s v=""/>
    <s v=""/>
    <n v="394.46"/>
    <n v="611.41176470588232"/>
    <n v="8803"/>
    <n v="12195.182253283911"/>
  </r>
  <r>
    <x v="9"/>
    <s v="James Sprunt Community College"/>
    <m/>
    <n v="198729"/>
    <x v="7"/>
    <n v="128"/>
    <n v="139"/>
    <n v="20"/>
    <n v="25"/>
    <n v="108"/>
    <n v="114"/>
    <n v="67.571955719557195"/>
    <n v="108"/>
    <n v="114"/>
    <n v="108"/>
    <n v="113"/>
    <n v="12"/>
    <n v="14"/>
    <n v="12"/>
    <n v="14"/>
    <n v="6"/>
    <n v="6"/>
    <n v="6"/>
    <n v="6"/>
    <m/>
    <m/>
    <n v="0"/>
    <n v="0"/>
    <n v="18"/>
    <n v="20"/>
    <n v="18"/>
    <n v="20"/>
    <n v="2.79"/>
    <n v="3.1428571428571428"/>
    <n v="33.480000000000004"/>
    <n v="44"/>
    <n v="3.83"/>
    <n v="4.666666666666667"/>
    <n v="22.98"/>
    <n v="28"/>
    <m/>
    <m/>
    <n v="0"/>
    <n v="0"/>
    <n v="3.1366666666666672"/>
    <n v="3.6"/>
    <n v="56.460000000000008"/>
    <n v="72"/>
    <n v="81.833333333333329"/>
    <n v="86.84615384615384"/>
    <n v="982"/>
    <n v="1215.8461538461538"/>
    <n v="81.833333333333329"/>
    <n v="92.4"/>
    <n v="491"/>
    <n v="554.40000000000009"/>
    <m/>
    <m/>
    <n v="0"/>
    <n v="0"/>
    <n v="81.833333333333329"/>
    <n v="88.512307692307701"/>
    <n v="1473"/>
    <n v="1770.2461538461539"/>
    <n v="43"/>
    <n v="40"/>
    <n v="43"/>
    <n v="40"/>
    <n v="25"/>
    <n v="31"/>
    <n v="25"/>
    <n v="31"/>
    <m/>
    <m/>
    <n v="0"/>
    <n v="0"/>
    <n v="68"/>
    <n v="71"/>
    <n v="68"/>
    <n v="71"/>
    <n v="5.14"/>
    <n v="5.5750000000000002"/>
    <n v="221.01999999999998"/>
    <n v="223"/>
    <n v="5.38"/>
    <n v="5.419354838709677"/>
    <n v="134.5"/>
    <n v="168"/>
    <m/>
    <m/>
    <n v="0"/>
    <n v="0"/>
    <n v="5.2282352941176464"/>
    <n v="5.507042253521127"/>
    <n v="355.52"/>
    <n v="391"/>
    <n v="98.465116279069761"/>
    <n v="99.81481481481481"/>
    <n v="4234"/>
    <n v="3992.5925925925922"/>
    <n v="83"/>
    <n v="94.333333333333329"/>
    <n v="2075"/>
    <n v="2924.333333333333"/>
    <m/>
    <m/>
    <n v="0"/>
    <n v="0"/>
    <n v="92.779411764705884"/>
    <n v="97.421491914449646"/>
    <n v="6309"/>
    <n v="6916.9259259259252"/>
    <n v="86"/>
    <n v="91"/>
    <n v="86"/>
    <n v="91"/>
    <n v="4.7904651162790701"/>
    <n v="5.0879120879120876"/>
    <n v="411.98"/>
    <n v="463"/>
    <n v="90.488372093023258"/>
    <n v="95.46342944804482"/>
    <n v="7782"/>
    <n v="8687.1720797720791"/>
    <n v="6"/>
    <n v="8"/>
    <n v="6"/>
    <n v="8"/>
    <n v="16"/>
    <n v="14"/>
    <n v="16"/>
    <n v="14"/>
    <m/>
    <n v="1"/>
    <n v="0"/>
    <n v="0"/>
    <n v="22"/>
    <n v="23"/>
    <n v="22"/>
    <n v="23"/>
    <n v="2.83"/>
    <n v="3.9375"/>
    <n v="16.98"/>
    <n v="31.5"/>
    <n v="3.88"/>
    <n v="4.6111111111111107"/>
    <n v="62.08"/>
    <n v="64.555555555555543"/>
    <m/>
    <n v="2"/>
    <n v="0"/>
    <n v="2"/>
    <n v="3.5936363636363637"/>
    <n v="4.2632850241545892"/>
    <n v="79.06"/>
    <n v="98.055555555555557"/>
    <n v="101.5"/>
    <n v="101.75"/>
    <n v="609"/>
    <n v="814"/>
    <n v="98.875"/>
    <n v="89.166666666666671"/>
    <n v="1582"/>
    <n v="1248.3333333333335"/>
    <m/>
    <m/>
    <n v="0"/>
    <n v="0"/>
    <n v="99.590909090909093"/>
    <n v="89.666666666666671"/>
    <n v="2191"/>
    <n v="2062.3333333333335"/>
    <m/>
    <m/>
    <n v="0"/>
    <n v="0"/>
    <m/>
    <m/>
    <n v="0"/>
    <n v="0"/>
    <m/>
    <m/>
    <n v="0"/>
    <n v="0"/>
    <n v="61"/>
    <n v="62"/>
    <n v="61"/>
    <n v="62"/>
    <n v="271.48"/>
    <n v="298.5"/>
    <n v="5825"/>
    <n v="6022.4387464387455"/>
    <n v="47"/>
    <n v="51"/>
    <n v="47"/>
    <n v="51"/>
    <n v="219.56"/>
    <n v="260.55555555555554"/>
    <n v="4148"/>
    <n v="4727.0666666666666"/>
    <n v="108"/>
    <n v="113"/>
    <n v="108"/>
    <n v="113"/>
    <n v="491.04"/>
    <n v="559.05555555555554"/>
    <n v="9973"/>
    <n v="10749.505413105413"/>
    <n v="0"/>
    <n v="1"/>
    <n v="0"/>
    <n v="0"/>
    <s v=""/>
    <n v="2"/>
    <s v=""/>
    <s v=""/>
    <n v="491.04"/>
    <n v="561.05555555555554"/>
    <n v="9973"/>
    <n v="10749.505413105413"/>
  </r>
  <r>
    <x v="9"/>
    <s v="Martin Community College "/>
    <m/>
    <n v="198905"/>
    <x v="7"/>
    <n v="50"/>
    <n v="45"/>
    <n v="1"/>
    <n v="1"/>
    <n v="49"/>
    <n v="44"/>
    <n v="68.218120805369125"/>
    <n v="49"/>
    <n v="44"/>
    <n v="49"/>
    <n v="44"/>
    <n v="3"/>
    <m/>
    <n v="3"/>
    <n v="0"/>
    <n v="1"/>
    <n v="1"/>
    <n v="1"/>
    <n v="1"/>
    <m/>
    <m/>
    <n v="0"/>
    <n v="0"/>
    <n v="4"/>
    <n v="1"/>
    <n v="4"/>
    <n v="1"/>
    <n v="2.83"/>
    <m/>
    <n v="8.49"/>
    <n v="0"/>
    <n v="4"/>
    <n v="3.5"/>
    <n v="4"/>
    <n v="3.5"/>
    <m/>
    <m/>
    <n v="0"/>
    <n v="0"/>
    <n v="3.1225000000000001"/>
    <n v="3.5"/>
    <n v="12.49"/>
    <n v="3.5"/>
    <n v="92.333333333333329"/>
    <m/>
    <n v="277"/>
    <n v="0"/>
    <n v="69"/>
    <n v="83"/>
    <n v="69"/>
    <n v="83"/>
    <m/>
    <m/>
    <n v="0"/>
    <n v="0"/>
    <n v="86.5"/>
    <n v="83"/>
    <n v="346"/>
    <n v="83"/>
    <n v="19"/>
    <n v="19"/>
    <n v="19"/>
    <n v="19"/>
    <n v="15"/>
    <n v="14"/>
    <n v="15"/>
    <n v="14"/>
    <m/>
    <m/>
    <n v="0"/>
    <n v="0"/>
    <n v="34"/>
    <n v="33"/>
    <n v="34"/>
    <n v="33"/>
    <n v="3.87"/>
    <n v="4.0789473684210522"/>
    <n v="73.53"/>
    <n v="77.499999999999986"/>
    <n v="5.67"/>
    <n v="7.1428571428571432"/>
    <n v="85.05"/>
    <n v="100"/>
    <m/>
    <m/>
    <n v="0"/>
    <n v="0"/>
    <n v="4.6641176470588235"/>
    <n v="5.3787878787878789"/>
    <n v="158.57999999999998"/>
    <n v="177.5"/>
    <n v="87.578947368421055"/>
    <n v="89.230769230769226"/>
    <n v="1664"/>
    <n v="1695.3846153846152"/>
    <n v="76.8"/>
    <n v="96.769230769230774"/>
    <n v="1152"/>
    <n v="1354.7692307692309"/>
    <m/>
    <m/>
    <n v="0"/>
    <n v="0"/>
    <n v="82.82352941176471"/>
    <n v="92.428904428904431"/>
    <n v="2816"/>
    <n v="3050.1538461538462"/>
    <n v="38"/>
    <n v="34"/>
    <n v="38"/>
    <n v="34"/>
    <n v="4.5018421052631581"/>
    <n v="5.3235294117647056"/>
    <n v="171.07"/>
    <n v="181"/>
    <n v="83.21052631578948"/>
    <n v="92.151583710407238"/>
    <n v="3162"/>
    <n v="3133.1538461538462"/>
    <n v="5"/>
    <n v="4"/>
    <n v="5"/>
    <n v="4"/>
    <n v="6"/>
    <n v="6"/>
    <n v="6"/>
    <n v="6"/>
    <m/>
    <m/>
    <n v="0"/>
    <n v="0"/>
    <n v="11"/>
    <n v="10"/>
    <n v="11"/>
    <n v="10"/>
    <n v="3.4"/>
    <n v="2"/>
    <n v="17"/>
    <n v="8"/>
    <n v="1.92"/>
    <n v="3.5833333333333335"/>
    <n v="11.52"/>
    <n v="21.5"/>
    <m/>
    <m/>
    <n v="0"/>
    <n v="0"/>
    <n v="2.5927272727272728"/>
    <n v="2.95"/>
    <n v="28.52"/>
    <n v="29.5"/>
    <n v="111.2"/>
    <n v="101.44444444444444"/>
    <n v="556"/>
    <n v="405.77777777777777"/>
    <n v="72.833333333333329"/>
    <n v="99.833333333333329"/>
    <n v="437"/>
    <n v="599"/>
    <m/>
    <m/>
    <n v="0"/>
    <n v="0"/>
    <n v="90.272727272727266"/>
    <n v="100.47777777777779"/>
    <n v="992.99999999999989"/>
    <n v="1004.7777777777778"/>
    <m/>
    <m/>
    <n v="0"/>
    <n v="0"/>
    <m/>
    <m/>
    <n v="0"/>
    <n v="0"/>
    <m/>
    <m/>
    <n v="0"/>
    <n v="0"/>
    <n v="27"/>
    <n v="23"/>
    <n v="27"/>
    <n v="23"/>
    <n v="99.02"/>
    <n v="85.499999999999986"/>
    <n v="2497"/>
    <n v="2101.1623931623931"/>
    <n v="22"/>
    <n v="21"/>
    <n v="22"/>
    <n v="21"/>
    <n v="100.57"/>
    <n v="125"/>
    <n v="1658"/>
    <n v="2036.7692307692309"/>
    <n v="49"/>
    <n v="44"/>
    <n v="49"/>
    <n v="44"/>
    <n v="199.58999999999997"/>
    <n v="210.5"/>
    <n v="4155"/>
    <n v="4137.931623931624"/>
    <n v="0"/>
    <n v="0"/>
    <n v="0"/>
    <n v="0"/>
    <s v=""/>
    <s v=""/>
    <s v=""/>
    <s v=""/>
    <n v="199.59"/>
    <n v="210.5"/>
    <n v="4155"/>
    <n v="4137.931623931624"/>
  </r>
  <r>
    <x v="9"/>
    <s v="McDowell Technical Community College"/>
    <m/>
    <n v="198923"/>
    <x v="7"/>
    <n v="81"/>
    <n v="99"/>
    <n v="4"/>
    <n v="3"/>
    <n v="77"/>
    <n v="96"/>
    <n v="67.054945054945051"/>
    <n v="77"/>
    <n v="96"/>
    <n v="77"/>
    <n v="96"/>
    <n v="8"/>
    <n v="14"/>
    <n v="8"/>
    <n v="14"/>
    <n v="6"/>
    <n v="10"/>
    <n v="6"/>
    <n v="10"/>
    <m/>
    <m/>
    <n v="0"/>
    <n v="0"/>
    <n v="14"/>
    <n v="24"/>
    <n v="14"/>
    <n v="24"/>
    <n v="2.06"/>
    <n v="2"/>
    <n v="16.48"/>
    <n v="28"/>
    <n v="2.33"/>
    <n v="2.25"/>
    <n v="13.98"/>
    <n v="22.5"/>
    <m/>
    <m/>
    <n v="0"/>
    <n v="0"/>
    <n v="2.1757142857142857"/>
    <n v="2.1041666666666665"/>
    <n v="30.46"/>
    <n v="50.5"/>
    <n v="76.888888888888886"/>
    <n v="93.75"/>
    <n v="615.11111111111109"/>
    <n v="1312.5"/>
    <n v="81.5"/>
    <n v="91.333333333333329"/>
    <n v="489"/>
    <n v="913.33333333333326"/>
    <m/>
    <n v="69.222222222222229"/>
    <n v="0"/>
    <n v="0"/>
    <n v="78.865079365079367"/>
    <n v="92.743055555555543"/>
    <n v="1104.1111111111111"/>
    <n v="2225.833333333333"/>
    <n v="26"/>
    <n v="29"/>
    <n v="26"/>
    <n v="29"/>
    <n v="26"/>
    <n v="27"/>
    <n v="26"/>
    <n v="27"/>
    <m/>
    <m/>
    <n v="0"/>
    <n v="0"/>
    <n v="52"/>
    <n v="56"/>
    <n v="52"/>
    <n v="56"/>
    <n v="2.67"/>
    <n v="3.9482758620689653"/>
    <n v="69.42"/>
    <n v="114.5"/>
    <n v="5.56"/>
    <n v="5.0555555555555554"/>
    <n v="144.56"/>
    <n v="136.5"/>
    <m/>
    <m/>
    <n v="0"/>
    <n v="0"/>
    <n v="4.1150000000000002"/>
    <n v="4.4821428571428568"/>
    <n v="213.98000000000002"/>
    <n v="250.99999999999997"/>
    <n v="76.769230769230774"/>
    <n v="86.833333333333329"/>
    <n v="1996"/>
    <n v="2518.1666666666665"/>
    <n v="82.307692307692307"/>
    <n v="86.733333333333334"/>
    <n v="2140"/>
    <n v="2341.8000000000002"/>
    <m/>
    <n v="77"/>
    <n v="0"/>
    <n v="0"/>
    <n v="79.538461538461533"/>
    <n v="86.785119047619062"/>
    <n v="4136"/>
    <n v="4859.9666666666672"/>
    <n v="66"/>
    <n v="80"/>
    <n v="66"/>
    <n v="80"/>
    <n v="3.7036363636363641"/>
    <n v="3.7687499999999998"/>
    <n v="244.44000000000003"/>
    <n v="301.5"/>
    <n v="79.395622895622893"/>
    <n v="88.572500000000005"/>
    <n v="5240.1111111111113"/>
    <n v="7085.8"/>
    <n v="7"/>
    <n v="8"/>
    <n v="7"/>
    <n v="8"/>
    <n v="4"/>
    <n v="8"/>
    <n v="4"/>
    <n v="8"/>
    <m/>
    <m/>
    <n v="0"/>
    <n v="0"/>
    <n v="11"/>
    <n v="16"/>
    <n v="11"/>
    <n v="16"/>
    <n v="2.86"/>
    <n v="2.5625"/>
    <n v="20.02"/>
    <n v="20.5"/>
    <n v="2.75"/>
    <n v="4.7"/>
    <n v="11"/>
    <n v="37.6"/>
    <m/>
    <m/>
    <n v="0"/>
    <n v="0"/>
    <n v="2.82"/>
    <n v="3.6312500000000001"/>
    <n v="31.02"/>
    <n v="58.1"/>
    <n v="95"/>
    <n v="95.333333333333329"/>
    <n v="665"/>
    <n v="762.66666666666663"/>
    <n v="96.25"/>
    <n v="95.4"/>
    <n v="385"/>
    <n v="763.2"/>
    <m/>
    <m/>
    <n v="0"/>
    <n v="0"/>
    <n v="95.454545454545453"/>
    <n v="95.366666666666674"/>
    <n v="1050"/>
    <n v="1525.8666666666668"/>
    <m/>
    <m/>
    <n v="0"/>
    <n v="0"/>
    <m/>
    <m/>
    <n v="0"/>
    <n v="0"/>
    <m/>
    <m/>
    <n v="0"/>
    <n v="0"/>
    <n v="41"/>
    <n v="51"/>
    <n v="41"/>
    <n v="51"/>
    <n v="105.92"/>
    <n v="163"/>
    <n v="3276.1111111111113"/>
    <n v="4593.333333333333"/>
    <n v="36"/>
    <n v="45"/>
    <n v="36"/>
    <n v="45"/>
    <n v="169.54"/>
    <n v="196.6"/>
    <n v="3014"/>
    <n v="4018.333333333333"/>
    <n v="77"/>
    <n v="96"/>
    <n v="77"/>
    <n v="96"/>
    <n v="275.45999999999998"/>
    <n v="359.6"/>
    <n v="6290.1111111111113"/>
    <n v="8611.6666666666661"/>
    <n v="0"/>
    <n v="0"/>
    <n v="0"/>
    <n v="0"/>
    <s v=""/>
    <s v=""/>
    <s v=""/>
    <s v=""/>
    <n v="275.46000000000004"/>
    <n v="359.6"/>
    <n v="6290.1111111111113"/>
    <n v="8611.6666666666679"/>
  </r>
  <r>
    <x v="9"/>
    <s v="Montgomery Community College"/>
    <m/>
    <n v="199023"/>
    <x v="7"/>
    <n v="96"/>
    <n v="73"/>
    <n v="5"/>
    <n v="3"/>
    <n v="91"/>
    <n v="70"/>
    <n v="68.252427184466015"/>
    <n v="91"/>
    <n v="70"/>
    <n v="91"/>
    <n v="70"/>
    <n v="7"/>
    <n v="6"/>
    <n v="7"/>
    <n v="6"/>
    <n v="3"/>
    <m/>
    <n v="3"/>
    <n v="0"/>
    <n v="1"/>
    <m/>
    <n v="1"/>
    <n v="0"/>
    <n v="11"/>
    <n v="6"/>
    <n v="11"/>
    <n v="6"/>
    <n v="3"/>
    <n v="2.6666666666666665"/>
    <n v="21"/>
    <n v="16"/>
    <n v="2.17"/>
    <m/>
    <n v="6.51"/>
    <n v="0"/>
    <n v="1.5"/>
    <m/>
    <n v="1.5"/>
    <n v="0"/>
    <n v="2.6372727272727272"/>
    <n v="2.6666666666666665"/>
    <n v="29.009999999999998"/>
    <n v="16"/>
    <n v="87.571428571428569"/>
    <n v="93.9"/>
    <n v="613"/>
    <n v="563.40000000000009"/>
    <n v="62.666666666666664"/>
    <n v="72.5"/>
    <n v="188"/>
    <n v="0"/>
    <n v="75"/>
    <n v="102"/>
    <n v="75"/>
    <n v="0"/>
    <n v="79.63636363636364"/>
    <n v="93.90000000000002"/>
    <n v="876"/>
    <n v="563.40000000000009"/>
    <n v="43"/>
    <n v="20"/>
    <n v="43"/>
    <n v="20"/>
    <n v="21"/>
    <n v="19"/>
    <n v="21"/>
    <n v="19"/>
    <m/>
    <m/>
    <n v="0"/>
    <n v="0"/>
    <n v="64"/>
    <n v="39"/>
    <n v="64"/>
    <n v="39"/>
    <n v="2.74"/>
    <n v="3.9750000000000001"/>
    <n v="117.82000000000001"/>
    <n v="79.5"/>
    <n v="3.52"/>
    <n v="5.9210526315789478"/>
    <n v="73.92"/>
    <n v="112.50000000000001"/>
    <m/>
    <m/>
    <n v="0"/>
    <n v="0"/>
    <n v="2.9959375000000001"/>
    <n v="4.9230769230769234"/>
    <n v="191.74"/>
    <n v="192"/>
    <n v="82.558139534883722"/>
    <n v="87.80952380952381"/>
    <n v="3550"/>
    <n v="1756.1904761904761"/>
    <n v="78.333333333333329"/>
    <n v="76.19047619047619"/>
    <n v="1645"/>
    <n v="1447.6190476190477"/>
    <m/>
    <m/>
    <n v="0"/>
    <n v="0"/>
    <n v="81.171875"/>
    <n v="82.148962148962156"/>
    <n v="5195"/>
    <n v="3203.8095238095239"/>
    <n v="75"/>
    <n v="45"/>
    <n v="75"/>
    <n v="45"/>
    <n v="2.9433333333333334"/>
    <n v="4.6222222222222218"/>
    <n v="220.75"/>
    <n v="207.99999999999997"/>
    <n v="80.946666666666673"/>
    <n v="83.715767195767199"/>
    <n v="6071"/>
    <n v="3767.2095238095239"/>
    <n v="11"/>
    <n v="11"/>
    <n v="11"/>
    <n v="11"/>
    <n v="5"/>
    <n v="14"/>
    <n v="5"/>
    <n v="14"/>
    <m/>
    <m/>
    <n v="0"/>
    <n v="0"/>
    <n v="16"/>
    <n v="25"/>
    <n v="16"/>
    <n v="25"/>
    <n v="2.73"/>
    <n v="2.7272727272727271"/>
    <n v="30.03"/>
    <n v="29.999999999999996"/>
    <n v="3.2"/>
    <n v="4.3571428571428568"/>
    <n v="16"/>
    <n v="60.999999999999993"/>
    <m/>
    <m/>
    <n v="0"/>
    <n v="0"/>
    <n v="2.8768750000000001"/>
    <n v="3.6399999999999992"/>
    <n v="46.03"/>
    <n v="90.999999999999986"/>
    <n v="87.727272727272734"/>
    <n v="102.1875"/>
    <n v="965.00000000000011"/>
    <n v="1124.0625"/>
    <n v="100"/>
    <n v="89"/>
    <n v="500"/>
    <n v="1246"/>
    <m/>
    <n v="62"/>
    <n v="0"/>
    <n v="0"/>
    <n v="91.5625"/>
    <n v="94.802499999999995"/>
    <n v="1465"/>
    <n v="2370.0625"/>
    <m/>
    <m/>
    <n v="0"/>
    <n v="0"/>
    <m/>
    <m/>
    <n v="0"/>
    <n v="0"/>
    <m/>
    <m/>
    <n v="0"/>
    <n v="0"/>
    <n v="61"/>
    <n v="37"/>
    <n v="61"/>
    <n v="37"/>
    <n v="168.85"/>
    <n v="125.5"/>
    <n v="5128"/>
    <n v="3443.6529761904762"/>
    <n v="29"/>
    <n v="33"/>
    <n v="29"/>
    <n v="33"/>
    <n v="96.43"/>
    <n v="173.5"/>
    <n v="2333"/>
    <n v="2693.6190476190477"/>
    <n v="90"/>
    <n v="70"/>
    <n v="90"/>
    <n v="70"/>
    <n v="265.27999999999997"/>
    <n v="299"/>
    <n v="7461"/>
    <n v="6137.2720238095244"/>
    <n v="1"/>
    <n v="0"/>
    <n v="1"/>
    <n v="0"/>
    <n v="1.5"/>
    <s v=""/>
    <n v="75"/>
    <s v=""/>
    <n v="266.77999999999997"/>
    <n v="298.99999999999994"/>
    <n v="7536"/>
    <n v="6137.2720238095244"/>
  </r>
  <r>
    <x v="9"/>
    <s v="Pamlico Community College"/>
    <m/>
    <n v="199263"/>
    <x v="7"/>
    <n v="24"/>
    <n v="35"/>
    <n v="0"/>
    <n v="1"/>
    <n v="24"/>
    <n v="34"/>
    <n v="68.709897610921502"/>
    <n v="24"/>
    <n v="34"/>
    <n v="24"/>
    <n v="34"/>
    <n v="4"/>
    <n v="5"/>
    <n v="4"/>
    <n v="5"/>
    <n v="2"/>
    <m/>
    <n v="2"/>
    <n v="0"/>
    <m/>
    <m/>
    <n v="0"/>
    <n v="0"/>
    <n v="6"/>
    <n v="5"/>
    <n v="6"/>
    <n v="5"/>
    <n v="2.88"/>
    <n v="2.8"/>
    <n v="11.52"/>
    <n v="14"/>
    <n v="2.25"/>
    <m/>
    <n v="4.5"/>
    <n v="0"/>
    <m/>
    <m/>
    <n v="0"/>
    <n v="0"/>
    <n v="2.67"/>
    <n v="2.8"/>
    <n v="16.02"/>
    <n v="14"/>
    <n v="85.5"/>
    <n v="99.166666666666671"/>
    <n v="342"/>
    <n v="495.83333333333337"/>
    <n v="80.5"/>
    <m/>
    <n v="161"/>
    <n v="0"/>
    <m/>
    <m/>
    <n v="0"/>
    <n v="0"/>
    <n v="83.833333333333329"/>
    <n v="99.166666666666671"/>
    <n v="503"/>
    <n v="495.83333333333337"/>
    <n v="8"/>
    <n v="10"/>
    <n v="8"/>
    <n v="10"/>
    <n v="5"/>
    <n v="10"/>
    <n v="5"/>
    <n v="10"/>
    <m/>
    <m/>
    <n v="0"/>
    <n v="0"/>
    <n v="13"/>
    <n v="20"/>
    <n v="13"/>
    <n v="20"/>
    <n v="3.75"/>
    <n v="5.05"/>
    <n v="30"/>
    <n v="50.5"/>
    <n v="5.5"/>
    <n v="4.9000000000000004"/>
    <n v="27.5"/>
    <n v="49"/>
    <m/>
    <m/>
    <n v="0"/>
    <n v="0"/>
    <n v="4.4230769230769234"/>
    <n v="4.9749999999999996"/>
    <n v="57.5"/>
    <n v="99.5"/>
    <n v="91.875"/>
    <n v="86.63636363636364"/>
    <n v="735"/>
    <n v="866.36363636363637"/>
    <n v="79.599999999999994"/>
    <n v="78.454545454545453"/>
    <n v="398"/>
    <n v="784.5454545454545"/>
    <m/>
    <m/>
    <n v="0"/>
    <n v="0"/>
    <n v="87.15384615384616"/>
    <n v="82.545454545454547"/>
    <n v="1133"/>
    <n v="1650.909090909091"/>
    <n v="19"/>
    <n v="25"/>
    <n v="19"/>
    <n v="25"/>
    <n v="3.8694736842105262"/>
    <n v="4.54"/>
    <n v="73.52"/>
    <n v="113.5"/>
    <n v="86.10526315789474"/>
    <n v="85.869696969696975"/>
    <n v="1636"/>
    <n v="2146.7424242424245"/>
    <n v="2"/>
    <n v="5"/>
    <n v="2"/>
    <n v="5"/>
    <n v="3"/>
    <n v="4"/>
    <n v="3"/>
    <n v="4"/>
    <m/>
    <m/>
    <n v="0"/>
    <n v="0"/>
    <n v="5"/>
    <n v="9"/>
    <n v="5"/>
    <n v="9"/>
    <n v="1.25"/>
    <n v="2.6"/>
    <n v="2.5"/>
    <n v="13"/>
    <n v="2"/>
    <n v="3.5"/>
    <n v="6"/>
    <n v="14"/>
    <m/>
    <m/>
    <n v="0"/>
    <n v="0"/>
    <n v="1.7"/>
    <n v="3"/>
    <n v="8.5"/>
    <n v="27"/>
    <n v="40"/>
    <n v="88.5"/>
    <n v="80"/>
    <n v="442.5"/>
    <n v="112"/>
    <n v="51"/>
    <n v="336"/>
    <n v="204"/>
    <m/>
    <m/>
    <n v="0"/>
    <n v="0"/>
    <n v="83.2"/>
    <n v="71.833333333333329"/>
    <n v="416"/>
    <n v="646.5"/>
    <m/>
    <m/>
    <n v="0"/>
    <n v="0"/>
    <m/>
    <m/>
    <n v="0"/>
    <n v="0"/>
    <m/>
    <m/>
    <n v="0"/>
    <n v="0"/>
    <n v="14"/>
    <n v="20"/>
    <n v="14"/>
    <n v="20"/>
    <n v="44.019999999999996"/>
    <n v="77.5"/>
    <n v="1157"/>
    <n v="1804.6969696969697"/>
    <n v="10"/>
    <n v="14"/>
    <n v="10"/>
    <n v="14"/>
    <n v="38"/>
    <n v="63"/>
    <n v="895"/>
    <n v="988.5454545454545"/>
    <n v="24"/>
    <n v="34"/>
    <n v="24"/>
    <n v="34"/>
    <n v="82.02"/>
    <n v="140.5"/>
    <n v="2052"/>
    <n v="2793.242424242424"/>
    <n v="0"/>
    <n v="0"/>
    <n v="0"/>
    <n v="0"/>
    <s v=""/>
    <s v=""/>
    <s v=""/>
    <s v=""/>
    <n v="82.02"/>
    <n v="140.5"/>
    <n v="2052"/>
    <n v="2793.2424242424245"/>
  </r>
  <r>
    <x v="9"/>
    <s v="Roanoke-Chowan Community College"/>
    <m/>
    <n v="199467"/>
    <x v="7"/>
    <n v="68"/>
    <n v="61"/>
    <n v="4"/>
    <n v="2"/>
    <n v="64"/>
    <n v="59"/>
    <n v="67.886597938144334"/>
    <n v="64"/>
    <n v="59"/>
    <n v="64"/>
    <n v="59"/>
    <n v="4"/>
    <n v="1"/>
    <n v="4"/>
    <n v="1"/>
    <m/>
    <n v="1"/>
    <n v="0"/>
    <n v="1"/>
    <m/>
    <m/>
    <n v="0"/>
    <n v="0"/>
    <n v="4"/>
    <n v="2"/>
    <n v="4"/>
    <n v="2"/>
    <n v="2.75"/>
    <n v="3.5"/>
    <n v="11"/>
    <n v="3.5"/>
    <n v="0"/>
    <n v="3"/>
    <n v="0"/>
    <n v="3"/>
    <m/>
    <m/>
    <n v="0"/>
    <n v="0"/>
    <n v="2.75"/>
    <n v="3.25"/>
    <n v="11"/>
    <n v="6.5"/>
    <n v="92"/>
    <n v="66"/>
    <n v="368"/>
    <n v="66"/>
    <m/>
    <n v="92"/>
    <n v="0"/>
    <n v="92"/>
    <m/>
    <m/>
    <n v="0"/>
    <n v="0"/>
    <n v="92"/>
    <n v="79"/>
    <n v="368"/>
    <n v="158"/>
    <n v="30"/>
    <n v="32"/>
    <n v="30"/>
    <n v="32"/>
    <n v="22"/>
    <n v="15"/>
    <n v="22"/>
    <n v="15"/>
    <m/>
    <m/>
    <n v="0"/>
    <n v="0"/>
    <n v="52"/>
    <n v="47"/>
    <n v="52"/>
    <n v="47"/>
    <n v="4.68"/>
    <n v="5.5625"/>
    <n v="140.39999999999998"/>
    <n v="178"/>
    <n v="4.95"/>
    <n v="7.333333333333333"/>
    <n v="108.9"/>
    <n v="110"/>
    <m/>
    <m/>
    <n v="0"/>
    <n v="0"/>
    <n v="4.7942307692307686"/>
    <n v="6.1276595744680851"/>
    <n v="249.29999999999995"/>
    <n v="288"/>
    <n v="100"/>
    <n v="104.06896551724138"/>
    <n v="3000"/>
    <n v="3330.2068965517242"/>
    <n v="86.954545454545453"/>
    <n v="113.5"/>
    <n v="1913"/>
    <n v="1702.5"/>
    <m/>
    <m/>
    <n v="0"/>
    <n v="0"/>
    <n v="94.480769230769226"/>
    <n v="107.07887013939839"/>
    <n v="4913"/>
    <n v="5032.7068965517246"/>
    <n v="56"/>
    <n v="49"/>
    <n v="56"/>
    <n v="49"/>
    <n v="4.6482142857142845"/>
    <n v="6.0102040816326534"/>
    <n v="260.29999999999995"/>
    <n v="294.5"/>
    <n v="94.303571428571431"/>
    <n v="105.93279380717806"/>
    <n v="5281"/>
    <n v="5190.7068965517246"/>
    <n v="4"/>
    <n v="4"/>
    <n v="4"/>
    <n v="4"/>
    <n v="4"/>
    <n v="6"/>
    <n v="4"/>
    <n v="6"/>
    <m/>
    <m/>
    <n v="0"/>
    <n v="0"/>
    <n v="8"/>
    <n v="10"/>
    <n v="8"/>
    <n v="10"/>
    <n v="2"/>
    <n v="4.25"/>
    <n v="8"/>
    <n v="17"/>
    <n v="3.75"/>
    <n v="4"/>
    <n v="15"/>
    <n v="24"/>
    <m/>
    <m/>
    <n v="0"/>
    <n v="0"/>
    <n v="2.875"/>
    <n v="4.0999999999999996"/>
    <n v="23"/>
    <n v="41"/>
    <n v="76"/>
    <n v="97"/>
    <n v="304"/>
    <n v="388"/>
    <n v="80.5"/>
    <n v="73.5"/>
    <n v="322"/>
    <n v="441"/>
    <m/>
    <n v="67"/>
    <n v="0"/>
    <n v="0"/>
    <n v="78.25"/>
    <n v="82.9"/>
    <n v="626"/>
    <n v="829"/>
    <m/>
    <m/>
    <n v="0"/>
    <n v="0"/>
    <m/>
    <m/>
    <n v="0"/>
    <n v="0"/>
    <m/>
    <m/>
    <n v="0"/>
    <n v="0"/>
    <n v="38"/>
    <n v="37"/>
    <n v="38"/>
    <n v="37"/>
    <n v="159.39999999999998"/>
    <n v="198.5"/>
    <n v="3672"/>
    <n v="3784.2068965517242"/>
    <n v="26"/>
    <n v="22"/>
    <n v="26"/>
    <n v="22"/>
    <n v="123.9"/>
    <n v="137"/>
    <n v="2235"/>
    <n v="2235.5"/>
    <n v="64"/>
    <n v="59"/>
    <n v="64"/>
    <n v="59"/>
    <n v="283.29999999999995"/>
    <n v="335.5"/>
    <n v="5907"/>
    <n v="6019.7068965517246"/>
    <n v="0"/>
    <n v="0"/>
    <n v="0"/>
    <n v="0"/>
    <s v=""/>
    <s v=""/>
    <s v=""/>
    <s v=""/>
    <n v="283.29999999999995"/>
    <n v="335.5"/>
    <n v="5907"/>
    <n v="6019.7068965517246"/>
  </r>
  <r>
    <x v="9"/>
    <s v="Sampson Community College"/>
    <m/>
    <n v="199625"/>
    <x v="7"/>
    <n v="122"/>
    <n v="130"/>
    <n v="7"/>
    <n v="11"/>
    <n v="115"/>
    <n v="119"/>
    <n v="67.088695652173911"/>
    <n v="115"/>
    <n v="119"/>
    <n v="115"/>
    <n v="118"/>
    <n v="7"/>
    <n v="10"/>
    <n v="7"/>
    <n v="10"/>
    <n v="4"/>
    <n v="22"/>
    <n v="4"/>
    <n v="22"/>
    <m/>
    <m/>
    <n v="0"/>
    <n v="0"/>
    <n v="11"/>
    <n v="32"/>
    <n v="11"/>
    <n v="32"/>
    <n v="3.57"/>
    <n v="3.2"/>
    <n v="24.99"/>
    <n v="32"/>
    <n v="2.88"/>
    <n v="4.9090909090909092"/>
    <n v="11.52"/>
    <n v="108"/>
    <m/>
    <m/>
    <n v="0"/>
    <n v="0"/>
    <n v="3.3190909090909089"/>
    <n v="4.375"/>
    <n v="36.51"/>
    <n v="140"/>
    <n v="83.857142857142861"/>
    <n v="88.473684210526315"/>
    <n v="587"/>
    <n v="884.73684210526312"/>
    <n v="87.75"/>
    <n v="92.714285714285708"/>
    <n v="351"/>
    <n v="2039.7142857142856"/>
    <m/>
    <n v="72"/>
    <n v="0"/>
    <n v="0"/>
    <n v="85.272727272727266"/>
    <n v="91.389097744360896"/>
    <n v="937.99999999999989"/>
    <n v="2924.4511278195487"/>
    <n v="59"/>
    <n v="38"/>
    <n v="59"/>
    <n v="38"/>
    <n v="28"/>
    <n v="26"/>
    <n v="28"/>
    <n v="26"/>
    <m/>
    <m/>
    <n v="0"/>
    <n v="0"/>
    <n v="87"/>
    <n v="64"/>
    <n v="87"/>
    <n v="64"/>
    <n v="4.92"/>
    <n v="5.9078947368421053"/>
    <n v="290.27999999999997"/>
    <n v="224.5"/>
    <n v="5.18"/>
    <n v="6.365384615384615"/>
    <n v="145.04"/>
    <n v="165.5"/>
    <m/>
    <m/>
    <n v="0"/>
    <n v="0"/>
    <n v="5.0036781609195398"/>
    <n v="6.09375"/>
    <n v="435.31999999999994"/>
    <n v="390"/>
    <n v="89.66101694915254"/>
    <n v="100.13793103448276"/>
    <n v="5290"/>
    <n v="3805.2413793103451"/>
    <n v="82.642857142857139"/>
    <n v="86.61904761904762"/>
    <n v="2314"/>
    <n v="2252.0952380952381"/>
    <m/>
    <m/>
    <n v="0"/>
    <n v="0"/>
    <n v="87.402298850574709"/>
    <n v="94.64588464696223"/>
    <n v="7604"/>
    <n v="6057.3366174055827"/>
    <n v="98"/>
    <n v="96"/>
    <n v="98"/>
    <n v="96"/>
    <n v="4.8145918367346932"/>
    <n v="5.520833333333333"/>
    <n v="471.82999999999993"/>
    <n v="530"/>
    <n v="87.163265306122454"/>
    <n v="93.560289012761771"/>
    <n v="8542"/>
    <n v="8981.7877452251305"/>
    <n v="8"/>
    <n v="9"/>
    <n v="8"/>
    <n v="9"/>
    <n v="9"/>
    <n v="13"/>
    <n v="9"/>
    <n v="13"/>
    <m/>
    <n v="1"/>
    <n v="0"/>
    <n v="0"/>
    <n v="17"/>
    <n v="23"/>
    <n v="17"/>
    <n v="23"/>
    <n v="4.25"/>
    <n v="4.2777777777777777"/>
    <n v="34"/>
    <n v="38.5"/>
    <n v="3.5"/>
    <n v="4.3"/>
    <n v="31.5"/>
    <n v="55.9"/>
    <m/>
    <n v="3"/>
    <n v="0"/>
    <n v="3"/>
    <n v="3.8529411764705883"/>
    <n v="4.2347826086956522"/>
    <n v="65.5"/>
    <n v="97.4"/>
    <n v="103"/>
    <n v="85.5"/>
    <n v="824"/>
    <n v="769.5"/>
    <n v="77"/>
    <n v="93"/>
    <n v="693"/>
    <n v="1209"/>
    <m/>
    <m/>
    <n v="0"/>
    <n v="0"/>
    <n v="89.235294117647058"/>
    <n v="86.021739130434781"/>
    <n v="1517"/>
    <n v="1978.5"/>
    <m/>
    <m/>
    <n v="0"/>
    <n v="0"/>
    <m/>
    <m/>
    <n v="0"/>
    <n v="0"/>
    <m/>
    <m/>
    <n v="0"/>
    <n v="0"/>
    <n v="74"/>
    <n v="57"/>
    <n v="74"/>
    <n v="57"/>
    <n v="349.27"/>
    <n v="295"/>
    <n v="6701"/>
    <n v="5459.4782214156085"/>
    <n v="41"/>
    <n v="61"/>
    <n v="41"/>
    <n v="61"/>
    <n v="188.06"/>
    <n v="329.4"/>
    <n v="3358"/>
    <n v="5500.8095238095239"/>
    <n v="115"/>
    <n v="118"/>
    <n v="115"/>
    <n v="118"/>
    <n v="537.32999999999993"/>
    <n v="624.4"/>
    <n v="10059"/>
    <n v="10960.287745225132"/>
    <n v="0"/>
    <n v="1"/>
    <n v="0"/>
    <n v="0"/>
    <s v=""/>
    <n v="3"/>
    <s v=""/>
    <s v=""/>
    <n v="537.32999999999993"/>
    <n v="627.4"/>
    <n v="10059"/>
    <n v="10960.28774522513"/>
  </r>
  <r>
    <x v="9"/>
    <s v="Tri-County Community College "/>
    <m/>
    <n v="199795"/>
    <x v="7"/>
    <n v="103"/>
    <n v="96"/>
    <n v="0"/>
    <n v="4"/>
    <n v="103"/>
    <n v="92"/>
    <n v="67.099041533546327"/>
    <n v="103"/>
    <n v="92"/>
    <n v="103"/>
    <n v="92"/>
    <n v="8"/>
    <n v="8"/>
    <n v="8"/>
    <n v="8"/>
    <n v="9"/>
    <n v="7"/>
    <n v="9"/>
    <n v="7"/>
    <m/>
    <m/>
    <n v="0"/>
    <n v="0"/>
    <n v="17"/>
    <n v="15"/>
    <n v="17"/>
    <n v="15"/>
    <n v="2.44"/>
    <n v="2.5625"/>
    <n v="19.52"/>
    <n v="20.5"/>
    <n v="1.72"/>
    <n v="3.4285714285714284"/>
    <n v="15.48"/>
    <n v="24"/>
    <m/>
    <m/>
    <n v="0"/>
    <n v="0"/>
    <n v="2.0588235294117645"/>
    <n v="2.9666666666666668"/>
    <n v="35"/>
    <n v="44.5"/>
    <n v="78.125"/>
    <n v="91"/>
    <n v="625"/>
    <n v="728"/>
    <n v="78.666666666666671"/>
    <n v="90.2"/>
    <n v="708"/>
    <n v="631.4"/>
    <m/>
    <m/>
    <n v="0"/>
    <n v="0"/>
    <n v="78.411764705882348"/>
    <n v="90.626666666666679"/>
    <n v="1333"/>
    <n v="1359.4"/>
    <n v="40"/>
    <n v="33"/>
    <n v="40"/>
    <n v="33"/>
    <n v="45"/>
    <n v="38"/>
    <n v="45"/>
    <n v="38"/>
    <m/>
    <m/>
    <n v="0"/>
    <n v="0"/>
    <n v="85"/>
    <n v="71"/>
    <n v="85"/>
    <n v="71"/>
    <n v="3.66"/>
    <n v="4.5454545454545459"/>
    <n v="146.4"/>
    <n v="150"/>
    <n v="4.1900000000000004"/>
    <n v="5.5657894736842106"/>
    <n v="188.55"/>
    <n v="211.5"/>
    <m/>
    <m/>
    <n v="0"/>
    <n v="0"/>
    <n v="3.9405882352941184"/>
    <n v="5.091549295774648"/>
    <n v="334.95000000000005"/>
    <n v="361.5"/>
    <n v="73.849999999999994"/>
    <n v="82.057142857142864"/>
    <n v="2954"/>
    <n v="2707.8857142857146"/>
    <n v="71.400000000000006"/>
    <n v="81.590909090909093"/>
    <n v="3213.0000000000005"/>
    <n v="3100.4545454545455"/>
    <m/>
    <m/>
    <n v="0"/>
    <n v="0"/>
    <n v="72.552941176470583"/>
    <n v="81.807609292116339"/>
    <n v="6166.9999999999991"/>
    <n v="5808.3402597402601"/>
    <n v="102"/>
    <n v="86"/>
    <n v="102"/>
    <n v="86"/>
    <n v="3.6269607843137259"/>
    <n v="4.7209302325581399"/>
    <n v="369.95000000000005"/>
    <n v="406.00000000000006"/>
    <n v="73.52941176470587"/>
    <n v="83.345816973723956"/>
    <n v="7499.9999999999991"/>
    <n v="7167.7402597402606"/>
    <n v="1"/>
    <n v="4"/>
    <n v="1"/>
    <n v="4"/>
    <m/>
    <n v="2"/>
    <n v="0"/>
    <n v="2"/>
    <m/>
    <m/>
    <n v="0"/>
    <n v="0"/>
    <n v="1"/>
    <n v="6"/>
    <n v="1"/>
    <n v="6"/>
    <n v="3"/>
    <n v="3.375"/>
    <n v="3"/>
    <n v="13.5"/>
    <m/>
    <n v="6.0909090909090908"/>
    <n v="0"/>
    <n v="12.181818181818182"/>
    <m/>
    <m/>
    <n v="0"/>
    <n v="0"/>
    <n v="3"/>
    <n v="4.2803030303030303"/>
    <n v="3"/>
    <n v="25.68181818181818"/>
    <n v="107"/>
    <n v="75.916666666666671"/>
    <n v="107"/>
    <n v="303.66666666666669"/>
    <m/>
    <n v="52.454545454545453"/>
    <n v="0"/>
    <n v="104.90909090909091"/>
    <m/>
    <m/>
    <n v="0"/>
    <n v="0"/>
    <n v="107"/>
    <n v="68.095959595959599"/>
    <n v="107"/>
    <n v="408.57575757575762"/>
    <m/>
    <m/>
    <n v="0"/>
    <n v="0"/>
    <m/>
    <m/>
    <n v="0"/>
    <n v="0"/>
    <m/>
    <m/>
    <n v="0"/>
    <n v="0"/>
    <n v="49"/>
    <n v="45"/>
    <n v="49"/>
    <n v="45"/>
    <n v="168.92000000000002"/>
    <n v="184"/>
    <n v="3686"/>
    <n v="3739.5523809523811"/>
    <n v="54"/>
    <n v="47"/>
    <n v="54"/>
    <n v="47"/>
    <n v="204.03"/>
    <n v="247.68181818181819"/>
    <n v="3921.0000000000005"/>
    <n v="3836.7636363636366"/>
    <n v="103"/>
    <n v="92"/>
    <n v="103"/>
    <n v="92"/>
    <n v="372.95000000000005"/>
    <n v="431.68181818181819"/>
    <n v="7607"/>
    <n v="7576.3160173160177"/>
    <n v="0"/>
    <n v="0"/>
    <n v="0"/>
    <n v="0"/>
    <s v=""/>
    <s v=""/>
    <s v=""/>
    <s v=""/>
    <n v="372.95000000000005"/>
    <n v="431.68181818181824"/>
    <n v="7606.9999999999991"/>
    <n v="7576.3160173160186"/>
  </r>
  <r>
    <x v="10"/>
    <s v="Oklahoma State University Main Campus"/>
    <m/>
    <n v="207388"/>
    <x v="0"/>
    <m/>
    <n v="3775"/>
    <m/>
    <n v="77"/>
    <n v="0"/>
    <n v="3698"/>
    <n v="120"/>
    <n v="0"/>
    <n v="3698"/>
    <n v="0"/>
    <n v="0"/>
    <m/>
    <n v="402"/>
    <n v="0"/>
    <n v="0"/>
    <m/>
    <n v="3"/>
    <n v="0"/>
    <n v="0"/>
    <m/>
    <m/>
    <n v="0"/>
    <n v="0"/>
    <n v="0"/>
    <n v="405"/>
    <n v="0"/>
    <n v="0"/>
    <m/>
    <n v="4.54"/>
    <n v="0"/>
    <n v="1825.08"/>
    <m/>
    <n v="7"/>
    <n v="0"/>
    <n v="21"/>
    <m/>
    <m/>
    <n v="0"/>
    <n v="0"/>
    <n v="0"/>
    <n v="4.5582222222222217"/>
    <n v="0"/>
    <n v="1846.0799999999997"/>
    <m/>
    <m/>
    <n v="0"/>
    <n v="0"/>
    <m/>
    <m/>
    <n v="0"/>
    <n v="0"/>
    <m/>
    <m/>
    <n v="0"/>
    <n v="0"/>
    <n v="0"/>
    <n v="0"/>
    <n v="0"/>
    <n v="0"/>
    <m/>
    <n v="1669"/>
    <n v="0"/>
    <n v="0"/>
    <m/>
    <n v="68"/>
    <n v="0"/>
    <n v="0"/>
    <m/>
    <m/>
    <n v="0"/>
    <n v="0"/>
    <n v="0"/>
    <n v="1737"/>
    <n v="0"/>
    <n v="0"/>
    <m/>
    <n v="5.03"/>
    <n v="0"/>
    <n v="8395.07"/>
    <m/>
    <n v="5.35"/>
    <n v="0"/>
    <n v="363.79999999999995"/>
    <m/>
    <m/>
    <n v="0"/>
    <n v="0"/>
    <n v="0"/>
    <n v="5.042527345998848"/>
    <n v="0"/>
    <n v="8758.869999999999"/>
    <m/>
    <m/>
    <n v="0"/>
    <n v="0"/>
    <m/>
    <m/>
    <n v="0"/>
    <n v="0"/>
    <m/>
    <m/>
    <n v="0"/>
    <n v="0"/>
    <n v="0"/>
    <n v="0"/>
    <n v="0"/>
    <n v="0"/>
    <n v="0"/>
    <n v="2142"/>
    <n v="0"/>
    <n v="0"/>
    <n v="0"/>
    <n v="4.950957049486461"/>
    <n v="0"/>
    <n v="10604.949999999999"/>
    <n v="0"/>
    <n v="0"/>
    <n v="0"/>
    <n v="0"/>
    <m/>
    <n v="1100"/>
    <n v="0"/>
    <n v="0"/>
    <m/>
    <n v="431"/>
    <n v="0"/>
    <n v="0"/>
    <m/>
    <n v="2"/>
    <n v="0"/>
    <n v="0"/>
    <n v="0"/>
    <n v="1533"/>
    <n v="0"/>
    <n v="0"/>
    <m/>
    <n v="0.79"/>
    <n v="0"/>
    <n v="869"/>
    <m/>
    <n v="0.33"/>
    <n v="0"/>
    <n v="142.23000000000002"/>
    <m/>
    <n v="0"/>
    <n v="0"/>
    <n v="0"/>
    <n v="0"/>
    <n v="0.65964122635355515"/>
    <n v="0"/>
    <n v="1011.23"/>
    <m/>
    <m/>
    <n v="0"/>
    <n v="0"/>
    <m/>
    <m/>
    <n v="0"/>
    <n v="0"/>
    <m/>
    <m/>
    <n v="0"/>
    <n v="0"/>
    <n v="0"/>
    <n v="0"/>
    <n v="0"/>
    <n v="0"/>
    <m/>
    <n v="23"/>
    <n v="0"/>
    <n v="0"/>
    <m/>
    <m/>
    <n v="0"/>
    <n v="0"/>
    <m/>
    <m/>
    <n v="0"/>
    <n v="0"/>
    <n v="0"/>
    <n v="3171"/>
    <n v="0"/>
    <n v="0"/>
    <s v=""/>
    <n v="11089.15"/>
    <s v=""/>
    <s v=""/>
    <n v="0"/>
    <n v="502"/>
    <n v="0"/>
    <n v="0"/>
    <n v="0"/>
    <n v="527.03"/>
    <n v="0"/>
    <n v="0"/>
    <n v="0"/>
    <n v="3673"/>
    <n v="0"/>
    <n v="0"/>
    <s v=""/>
    <n v="11616.18"/>
    <s v=""/>
    <s v=""/>
    <n v="0"/>
    <n v="2"/>
    <n v="0"/>
    <n v="0"/>
    <s v=""/>
    <n v="0"/>
    <s v=""/>
    <s v=""/>
    <s v=""/>
    <n v="11616.179999999998"/>
    <s v=""/>
    <s v=""/>
  </r>
  <r>
    <x v="10"/>
    <s v="University of Oklahoma Norman Campus"/>
    <m/>
    <n v="207500"/>
    <x v="0"/>
    <m/>
    <n v="3566"/>
    <m/>
    <n v="79"/>
    <n v="0"/>
    <n v="3487"/>
    <n v="120"/>
    <n v="0"/>
    <n v="3487"/>
    <n v="0"/>
    <n v="0"/>
    <m/>
    <n v="302"/>
    <n v="0"/>
    <n v="0"/>
    <m/>
    <n v="26"/>
    <n v="0"/>
    <n v="0"/>
    <m/>
    <m/>
    <n v="0"/>
    <n v="0"/>
    <n v="0"/>
    <n v="328"/>
    <n v="0"/>
    <n v="0"/>
    <m/>
    <n v="4.7699999999999996"/>
    <n v="0"/>
    <n v="1440.54"/>
    <m/>
    <n v="5.35"/>
    <n v="0"/>
    <n v="139.1"/>
    <m/>
    <m/>
    <n v="0"/>
    <n v="0"/>
    <n v="0"/>
    <n v="4.8159756097560971"/>
    <n v="0"/>
    <n v="1579.6399999999999"/>
    <m/>
    <m/>
    <n v="0"/>
    <n v="0"/>
    <m/>
    <m/>
    <n v="0"/>
    <n v="0"/>
    <m/>
    <m/>
    <n v="0"/>
    <n v="0"/>
    <n v="0"/>
    <n v="0"/>
    <n v="0"/>
    <n v="0"/>
    <m/>
    <n v="1935"/>
    <n v="0"/>
    <n v="0"/>
    <m/>
    <n v="30"/>
    <n v="0"/>
    <n v="0"/>
    <m/>
    <m/>
    <n v="0"/>
    <n v="0"/>
    <n v="0"/>
    <n v="1965"/>
    <n v="0"/>
    <n v="0"/>
    <m/>
    <n v="5.09"/>
    <n v="0"/>
    <n v="9849.15"/>
    <m/>
    <n v="5.52"/>
    <n v="0"/>
    <n v="165.6"/>
    <m/>
    <m/>
    <n v="0"/>
    <n v="0"/>
    <n v="0"/>
    <n v="5.0965648854961829"/>
    <n v="0"/>
    <n v="10014.75"/>
    <m/>
    <m/>
    <n v="0"/>
    <n v="0"/>
    <m/>
    <m/>
    <n v="0"/>
    <n v="0"/>
    <m/>
    <m/>
    <n v="0"/>
    <n v="0"/>
    <n v="0"/>
    <n v="0"/>
    <n v="0"/>
    <n v="0"/>
    <n v="0"/>
    <n v="2293"/>
    <n v="0"/>
    <n v="0"/>
    <n v="0"/>
    <n v="5.0564282599214998"/>
    <n v="0"/>
    <n v="11594.39"/>
    <n v="0"/>
    <n v="0"/>
    <n v="0"/>
    <n v="0"/>
    <m/>
    <n v="927"/>
    <n v="0"/>
    <n v="0"/>
    <m/>
    <n v="374"/>
    <n v="0"/>
    <n v="0"/>
    <m/>
    <n v="4"/>
    <n v="0"/>
    <n v="0"/>
    <n v="0"/>
    <n v="1305"/>
    <n v="0"/>
    <n v="0"/>
    <m/>
    <n v="1.38"/>
    <n v="0"/>
    <n v="1279.26"/>
    <m/>
    <n v="0.53"/>
    <n v="0"/>
    <n v="198.22"/>
    <m/>
    <n v="0"/>
    <n v="0"/>
    <n v="0"/>
    <n v="0"/>
    <n v="1.132168582375479"/>
    <n v="0"/>
    <n v="1477.48"/>
    <m/>
    <m/>
    <n v="0"/>
    <n v="0"/>
    <m/>
    <m/>
    <n v="0"/>
    <n v="0"/>
    <m/>
    <m/>
    <n v="0"/>
    <n v="0"/>
    <n v="0"/>
    <n v="0"/>
    <n v="0"/>
    <n v="0"/>
    <m/>
    <n v="-111"/>
    <n v="0"/>
    <n v="0"/>
    <m/>
    <m/>
    <n v="0"/>
    <n v="0"/>
    <m/>
    <m/>
    <n v="0"/>
    <n v="0"/>
    <n v="0"/>
    <n v="3164"/>
    <n v="0"/>
    <n v="0"/>
    <s v=""/>
    <n v="12568.949999999999"/>
    <s v=""/>
    <s v=""/>
    <n v="0"/>
    <n v="430"/>
    <n v="0"/>
    <n v="0"/>
    <n v="0"/>
    <n v="502.91999999999996"/>
    <n v="0"/>
    <n v="0"/>
    <n v="0"/>
    <n v="3594"/>
    <n v="0"/>
    <n v="0"/>
    <s v=""/>
    <n v="13071.869999999999"/>
    <s v=""/>
    <s v=""/>
    <n v="0"/>
    <n v="4"/>
    <n v="0"/>
    <n v="0"/>
    <s v=""/>
    <n v="0"/>
    <s v=""/>
    <s v=""/>
    <s v=""/>
    <n v="13071.869999999999"/>
    <s v=""/>
    <s v=""/>
  </r>
  <r>
    <x v="10"/>
    <s v="Northeastern State University"/>
    <m/>
    <n v="207263"/>
    <x v="1"/>
    <m/>
    <n v="1376"/>
    <m/>
    <n v="2"/>
    <n v="0"/>
    <n v="1374"/>
    <n v="120"/>
    <n v="0"/>
    <n v="1374"/>
    <n v="0"/>
    <n v="0"/>
    <m/>
    <n v="50"/>
    <n v="0"/>
    <n v="0"/>
    <m/>
    <n v="0"/>
    <n v="0"/>
    <n v="0"/>
    <m/>
    <m/>
    <n v="0"/>
    <n v="0"/>
    <n v="0"/>
    <n v="50"/>
    <n v="0"/>
    <n v="0"/>
    <m/>
    <n v="4.9000000000000004"/>
    <n v="0"/>
    <n v="245.00000000000003"/>
    <m/>
    <n v="0"/>
    <n v="0"/>
    <n v="0"/>
    <m/>
    <m/>
    <n v="0"/>
    <n v="0"/>
    <n v="0"/>
    <n v="4.9000000000000004"/>
    <n v="0"/>
    <n v="245.00000000000003"/>
    <m/>
    <m/>
    <n v="0"/>
    <n v="0"/>
    <m/>
    <m/>
    <n v="0"/>
    <n v="0"/>
    <m/>
    <m/>
    <n v="0"/>
    <n v="0"/>
    <n v="0"/>
    <n v="0"/>
    <n v="0"/>
    <n v="0"/>
    <m/>
    <n v="320"/>
    <n v="0"/>
    <n v="0"/>
    <m/>
    <n v="28"/>
    <n v="0"/>
    <n v="0"/>
    <m/>
    <m/>
    <n v="0"/>
    <n v="0"/>
    <n v="0"/>
    <n v="348"/>
    <n v="0"/>
    <n v="0"/>
    <m/>
    <n v="6.04"/>
    <n v="0"/>
    <n v="1932.8"/>
    <m/>
    <n v="6.88"/>
    <n v="0"/>
    <n v="192.64"/>
    <m/>
    <m/>
    <n v="0"/>
    <n v="0"/>
    <n v="0"/>
    <n v="6.1075862068965519"/>
    <n v="0"/>
    <n v="2125.44"/>
    <m/>
    <m/>
    <n v="0"/>
    <n v="0"/>
    <m/>
    <m/>
    <n v="0"/>
    <n v="0"/>
    <m/>
    <m/>
    <n v="0"/>
    <n v="0"/>
    <n v="0"/>
    <n v="0"/>
    <n v="0"/>
    <n v="0"/>
    <n v="0"/>
    <n v="398"/>
    <n v="0"/>
    <n v="0"/>
    <n v="0"/>
    <n v="5.9558793969849244"/>
    <n v="0"/>
    <n v="2370.44"/>
    <n v="0"/>
    <n v="0"/>
    <n v="0"/>
    <n v="0"/>
    <m/>
    <n v="613"/>
    <n v="0"/>
    <n v="0"/>
    <m/>
    <n v="332"/>
    <n v="0"/>
    <n v="0"/>
    <m/>
    <n v="1"/>
    <n v="0"/>
    <n v="0"/>
    <n v="0"/>
    <n v="946"/>
    <n v="0"/>
    <n v="0"/>
    <m/>
    <n v="0.56999999999999995"/>
    <n v="0"/>
    <n v="349.40999999999997"/>
    <m/>
    <n v="0.71"/>
    <n v="0"/>
    <n v="235.72"/>
    <m/>
    <n v="0"/>
    <n v="0"/>
    <n v="0"/>
    <n v="0"/>
    <n v="0.61853065539112051"/>
    <n v="0"/>
    <n v="585.13"/>
    <m/>
    <m/>
    <n v="0"/>
    <n v="0"/>
    <m/>
    <m/>
    <n v="0"/>
    <n v="0"/>
    <m/>
    <m/>
    <n v="0"/>
    <n v="0"/>
    <n v="0"/>
    <n v="0"/>
    <n v="0"/>
    <n v="0"/>
    <m/>
    <n v="30"/>
    <n v="0"/>
    <n v="0"/>
    <m/>
    <m/>
    <n v="0"/>
    <n v="0"/>
    <m/>
    <m/>
    <n v="0"/>
    <n v="0"/>
    <n v="0"/>
    <n v="983"/>
    <n v="0"/>
    <n v="0"/>
    <s v=""/>
    <n v="2527.21"/>
    <s v=""/>
    <s v=""/>
    <n v="0"/>
    <n v="360"/>
    <n v="0"/>
    <n v="0"/>
    <n v="0"/>
    <n v="428.36"/>
    <n v="0"/>
    <n v="0"/>
    <n v="0"/>
    <n v="1343"/>
    <n v="0"/>
    <n v="0"/>
    <s v=""/>
    <n v="2955.57"/>
    <s v=""/>
    <s v=""/>
    <n v="0"/>
    <n v="1"/>
    <n v="0"/>
    <n v="0"/>
    <s v=""/>
    <n v="0"/>
    <s v=""/>
    <s v=""/>
    <s v=""/>
    <n v="2955.57"/>
    <s v=""/>
    <s v=""/>
  </r>
  <r>
    <x v="10"/>
    <s v="University of Central Oklahoma"/>
    <m/>
    <n v="206941"/>
    <x v="1"/>
    <m/>
    <n v="2323"/>
    <m/>
    <n v="17"/>
    <n v="0"/>
    <n v="2306"/>
    <n v="120"/>
    <n v="0"/>
    <n v="2306"/>
    <n v="0"/>
    <n v="0"/>
    <m/>
    <n v="144"/>
    <n v="0"/>
    <n v="0"/>
    <m/>
    <n v="13"/>
    <n v="0"/>
    <n v="0"/>
    <m/>
    <m/>
    <n v="0"/>
    <n v="0"/>
    <n v="0"/>
    <n v="157"/>
    <n v="0"/>
    <n v="0"/>
    <m/>
    <n v="5.08"/>
    <n v="0"/>
    <n v="731.52"/>
    <m/>
    <n v="5.5"/>
    <n v="0"/>
    <n v="71.5"/>
    <m/>
    <m/>
    <n v="0"/>
    <n v="0"/>
    <n v="0"/>
    <n v="5.1147770700636945"/>
    <n v="0"/>
    <n v="803.0200000000001"/>
    <m/>
    <m/>
    <n v="0"/>
    <n v="0"/>
    <m/>
    <m/>
    <n v="0"/>
    <n v="0"/>
    <m/>
    <m/>
    <n v="0"/>
    <n v="0"/>
    <n v="0"/>
    <n v="0"/>
    <n v="0"/>
    <n v="0"/>
    <m/>
    <n v="672"/>
    <n v="0"/>
    <n v="0"/>
    <m/>
    <n v="108"/>
    <n v="0"/>
    <n v="0"/>
    <m/>
    <m/>
    <n v="0"/>
    <n v="0"/>
    <n v="0"/>
    <n v="780"/>
    <n v="0"/>
    <n v="0"/>
    <m/>
    <n v="5.57"/>
    <n v="0"/>
    <n v="3743.04"/>
    <m/>
    <n v="6.54"/>
    <n v="0"/>
    <n v="706.32"/>
    <m/>
    <m/>
    <n v="0"/>
    <n v="0"/>
    <n v="0"/>
    <n v="5.7043076923076921"/>
    <n v="0"/>
    <n v="4449.3599999999997"/>
    <m/>
    <m/>
    <n v="0"/>
    <n v="0"/>
    <m/>
    <m/>
    <n v="0"/>
    <n v="0"/>
    <m/>
    <m/>
    <n v="0"/>
    <n v="0"/>
    <n v="0"/>
    <n v="0"/>
    <n v="0"/>
    <n v="0"/>
    <n v="0"/>
    <n v="937"/>
    <n v="0"/>
    <n v="0"/>
    <n v="0"/>
    <n v="5.6055282817502672"/>
    <n v="0"/>
    <n v="5252.38"/>
    <n v="0"/>
    <n v="0"/>
    <n v="0"/>
    <n v="0"/>
    <m/>
    <n v="979"/>
    <n v="0"/>
    <n v="0"/>
    <m/>
    <n v="379"/>
    <n v="0"/>
    <n v="0"/>
    <m/>
    <n v="2"/>
    <n v="0"/>
    <n v="0"/>
    <n v="0"/>
    <n v="1360"/>
    <n v="0"/>
    <n v="0"/>
    <m/>
    <n v="0.69"/>
    <n v="0"/>
    <n v="675.51"/>
    <m/>
    <n v="0.96"/>
    <n v="0"/>
    <n v="363.84"/>
    <m/>
    <n v="0"/>
    <n v="0"/>
    <n v="0"/>
    <n v="0"/>
    <n v="0.76422794117647053"/>
    <n v="0"/>
    <n v="1039.3499999999999"/>
    <m/>
    <m/>
    <n v="0"/>
    <n v="0"/>
    <m/>
    <m/>
    <n v="0"/>
    <n v="0"/>
    <m/>
    <m/>
    <n v="0"/>
    <n v="0"/>
    <n v="0"/>
    <n v="0"/>
    <n v="0"/>
    <n v="0"/>
    <m/>
    <n v="9"/>
    <n v="0"/>
    <n v="0"/>
    <m/>
    <m/>
    <n v="0"/>
    <n v="0"/>
    <m/>
    <m/>
    <n v="0"/>
    <n v="0"/>
    <n v="0"/>
    <n v="1795"/>
    <n v="0"/>
    <n v="0"/>
    <s v=""/>
    <n v="5150.07"/>
    <s v=""/>
    <s v=""/>
    <n v="0"/>
    <n v="500"/>
    <n v="0"/>
    <n v="0"/>
    <n v="0"/>
    <n v="1141.6600000000001"/>
    <n v="0"/>
    <n v="0"/>
    <n v="0"/>
    <n v="2295"/>
    <n v="0"/>
    <n v="0"/>
    <s v=""/>
    <n v="6291.73"/>
    <s v=""/>
    <s v=""/>
    <n v="0"/>
    <n v="2"/>
    <n v="0"/>
    <n v="0"/>
    <s v=""/>
    <n v="0"/>
    <s v=""/>
    <s v=""/>
    <s v=""/>
    <n v="6291.73"/>
    <s v=""/>
    <s v=""/>
  </r>
  <r>
    <x v="10"/>
    <s v="Cameron University "/>
    <m/>
    <n v="206914"/>
    <x v="3"/>
    <m/>
    <n v="580"/>
    <m/>
    <n v="11"/>
    <n v="0"/>
    <n v="569"/>
    <n v="120"/>
    <n v="0"/>
    <n v="569"/>
    <n v="0"/>
    <n v="0"/>
    <m/>
    <n v="10"/>
    <n v="0"/>
    <n v="0"/>
    <m/>
    <n v="12"/>
    <n v="0"/>
    <n v="0"/>
    <m/>
    <m/>
    <n v="0"/>
    <n v="0"/>
    <n v="0"/>
    <n v="22"/>
    <n v="0"/>
    <n v="0"/>
    <m/>
    <n v="5.65"/>
    <n v="0"/>
    <n v="56.5"/>
    <m/>
    <n v="5.33"/>
    <n v="0"/>
    <n v="63.96"/>
    <m/>
    <m/>
    <n v="0"/>
    <n v="0"/>
    <n v="0"/>
    <n v="5.4754545454545456"/>
    <n v="0"/>
    <n v="120.46000000000001"/>
    <m/>
    <m/>
    <n v="0"/>
    <n v="0"/>
    <m/>
    <m/>
    <n v="0"/>
    <n v="0"/>
    <m/>
    <m/>
    <n v="0"/>
    <n v="0"/>
    <n v="0"/>
    <n v="0"/>
    <n v="0"/>
    <n v="0"/>
    <m/>
    <n v="237"/>
    <n v="0"/>
    <n v="0"/>
    <m/>
    <n v="58"/>
    <n v="0"/>
    <n v="0"/>
    <m/>
    <m/>
    <n v="0"/>
    <n v="0"/>
    <n v="0"/>
    <n v="295"/>
    <n v="0"/>
    <n v="0"/>
    <m/>
    <n v="6.02"/>
    <n v="0"/>
    <n v="1426.74"/>
    <m/>
    <n v="7.07"/>
    <n v="0"/>
    <n v="410.06"/>
    <m/>
    <m/>
    <n v="0"/>
    <n v="0"/>
    <n v="0"/>
    <n v="6.2264406779661012"/>
    <n v="0"/>
    <n v="1836.8"/>
    <m/>
    <m/>
    <n v="0"/>
    <n v="0"/>
    <m/>
    <m/>
    <n v="0"/>
    <n v="0"/>
    <m/>
    <m/>
    <n v="0"/>
    <n v="0"/>
    <n v="0"/>
    <n v="0"/>
    <n v="0"/>
    <n v="0"/>
    <n v="0"/>
    <n v="317"/>
    <n v="0"/>
    <n v="0"/>
    <n v="0"/>
    <n v="6.1743217665615138"/>
    <n v="0"/>
    <n v="1957.2599999999998"/>
    <n v="0"/>
    <n v="0"/>
    <n v="0"/>
    <n v="0"/>
    <m/>
    <n v="163"/>
    <n v="0"/>
    <n v="0"/>
    <m/>
    <n v="88"/>
    <n v="0"/>
    <n v="0"/>
    <m/>
    <n v="0"/>
    <n v="0"/>
    <n v="0"/>
    <n v="0"/>
    <n v="251"/>
    <n v="0"/>
    <n v="0"/>
    <m/>
    <n v="2.0099999999999998"/>
    <n v="0"/>
    <n v="327.62999999999994"/>
    <m/>
    <n v="4.0599999999999996"/>
    <n v="0"/>
    <n v="357.28"/>
    <m/>
    <m/>
    <n v="0"/>
    <n v="0"/>
    <n v="0"/>
    <n v="2.728725099601593"/>
    <n v="0"/>
    <n v="684.90999999999985"/>
    <m/>
    <m/>
    <n v="0"/>
    <n v="0"/>
    <m/>
    <m/>
    <n v="0"/>
    <n v="0"/>
    <m/>
    <m/>
    <n v="0"/>
    <n v="0"/>
    <n v="0"/>
    <n v="0"/>
    <n v="0"/>
    <n v="0"/>
    <m/>
    <n v="1"/>
    <n v="0"/>
    <n v="0"/>
    <m/>
    <m/>
    <n v="0"/>
    <n v="0"/>
    <m/>
    <m/>
    <n v="0"/>
    <n v="0"/>
    <n v="0"/>
    <n v="410"/>
    <n v="0"/>
    <n v="0"/>
    <s v=""/>
    <n v="1810.87"/>
    <s v=""/>
    <s v=""/>
    <n v="0"/>
    <n v="158"/>
    <n v="0"/>
    <n v="0"/>
    <n v="0"/>
    <n v="831.3"/>
    <n v="0"/>
    <n v="0"/>
    <n v="0"/>
    <n v="568"/>
    <n v="0"/>
    <n v="0"/>
    <s v=""/>
    <n v="2642.17"/>
    <s v=""/>
    <s v=""/>
    <n v="0"/>
    <n v="0"/>
    <n v="0"/>
    <n v="0"/>
    <s v=""/>
    <s v=""/>
    <s v=""/>
    <s v=""/>
    <s v=""/>
    <n v="2642.1699999999996"/>
    <s v=""/>
    <s v=""/>
  </r>
  <r>
    <x v="10"/>
    <s v="East Central University "/>
    <m/>
    <n v="207041"/>
    <x v="3"/>
    <m/>
    <n v="648"/>
    <m/>
    <n v="5"/>
    <n v="0"/>
    <n v="643"/>
    <n v="120"/>
    <n v="0"/>
    <n v="643"/>
    <n v="0"/>
    <n v="0"/>
    <m/>
    <n v="51"/>
    <n v="0"/>
    <n v="0"/>
    <m/>
    <n v="1"/>
    <n v="0"/>
    <n v="0"/>
    <m/>
    <m/>
    <n v="0"/>
    <n v="0"/>
    <n v="0"/>
    <n v="52"/>
    <n v="0"/>
    <n v="0"/>
    <m/>
    <n v="4.92"/>
    <n v="0"/>
    <n v="250.92"/>
    <m/>
    <n v="3.5"/>
    <n v="0"/>
    <n v="3.5"/>
    <m/>
    <m/>
    <n v="0"/>
    <n v="0"/>
    <n v="0"/>
    <n v="4.8926923076923075"/>
    <n v="0"/>
    <n v="254.42"/>
    <m/>
    <m/>
    <n v="0"/>
    <n v="0"/>
    <m/>
    <m/>
    <n v="0"/>
    <n v="0"/>
    <m/>
    <m/>
    <n v="0"/>
    <n v="0"/>
    <n v="0"/>
    <n v="0"/>
    <n v="0"/>
    <n v="0"/>
    <m/>
    <n v="222"/>
    <n v="0"/>
    <n v="0"/>
    <m/>
    <n v="20"/>
    <n v="0"/>
    <n v="0"/>
    <m/>
    <m/>
    <n v="0"/>
    <n v="0"/>
    <n v="0"/>
    <n v="242"/>
    <n v="0"/>
    <n v="0"/>
    <m/>
    <n v="5.86"/>
    <n v="0"/>
    <n v="1300.92"/>
    <m/>
    <n v="6.75"/>
    <n v="0"/>
    <n v="135"/>
    <m/>
    <m/>
    <n v="0"/>
    <n v="0"/>
    <n v="0"/>
    <n v="5.9335537190082643"/>
    <n v="0"/>
    <n v="1435.92"/>
    <m/>
    <m/>
    <n v="0"/>
    <n v="0"/>
    <m/>
    <m/>
    <n v="0"/>
    <n v="0"/>
    <m/>
    <m/>
    <n v="0"/>
    <n v="0"/>
    <n v="0"/>
    <n v="0"/>
    <n v="0"/>
    <n v="0"/>
    <n v="0"/>
    <n v="294"/>
    <n v="0"/>
    <n v="0"/>
    <n v="0"/>
    <n v="5.7494557823129258"/>
    <n v="0"/>
    <n v="1690.3400000000001"/>
    <n v="0"/>
    <n v="0"/>
    <n v="0"/>
    <n v="0"/>
    <m/>
    <n v="272"/>
    <n v="0"/>
    <n v="0"/>
    <m/>
    <n v="75"/>
    <n v="0"/>
    <n v="0"/>
    <m/>
    <n v="0"/>
    <n v="0"/>
    <n v="0"/>
    <n v="0"/>
    <n v="347"/>
    <n v="0"/>
    <n v="0"/>
    <m/>
    <n v="0.77"/>
    <n v="0"/>
    <n v="209.44"/>
    <m/>
    <n v="1.1200000000000001"/>
    <n v="0"/>
    <n v="84.000000000000014"/>
    <m/>
    <m/>
    <n v="0"/>
    <n v="0"/>
    <n v="0"/>
    <n v="0.84564841498559074"/>
    <n v="0"/>
    <n v="293.44"/>
    <m/>
    <m/>
    <n v="0"/>
    <n v="0"/>
    <m/>
    <m/>
    <n v="0"/>
    <n v="0"/>
    <m/>
    <m/>
    <n v="0"/>
    <n v="0"/>
    <n v="0"/>
    <n v="0"/>
    <n v="0"/>
    <n v="0"/>
    <m/>
    <n v="2"/>
    <n v="0"/>
    <n v="0"/>
    <m/>
    <m/>
    <n v="0"/>
    <n v="0"/>
    <m/>
    <m/>
    <n v="0"/>
    <n v="0"/>
    <n v="0"/>
    <n v="545"/>
    <n v="0"/>
    <n v="0"/>
    <s v=""/>
    <n v="1761.2800000000002"/>
    <s v=""/>
    <s v=""/>
    <n v="0"/>
    <n v="96"/>
    <n v="0"/>
    <n v="0"/>
    <n v="0"/>
    <n v="222.5"/>
    <n v="0"/>
    <n v="0"/>
    <n v="0"/>
    <n v="641"/>
    <n v="0"/>
    <n v="0"/>
    <s v=""/>
    <n v="1983.7800000000002"/>
    <s v=""/>
    <s v=""/>
    <n v="0"/>
    <n v="0"/>
    <n v="0"/>
    <n v="0"/>
    <s v=""/>
    <s v=""/>
    <s v=""/>
    <s v=""/>
    <s v=""/>
    <n v="1983.7800000000002"/>
    <s v=""/>
    <s v=""/>
  </r>
  <r>
    <x v="10"/>
    <s v="Langston University"/>
    <m/>
    <n v="207209"/>
    <x v="3"/>
    <m/>
    <n v="334"/>
    <m/>
    <n v="1"/>
    <n v="0"/>
    <n v="333"/>
    <n v="120"/>
    <n v="0"/>
    <n v="333"/>
    <n v="0"/>
    <n v="0"/>
    <m/>
    <n v="5"/>
    <n v="0"/>
    <n v="0"/>
    <m/>
    <n v="0"/>
    <n v="0"/>
    <n v="0"/>
    <m/>
    <m/>
    <n v="0"/>
    <n v="0"/>
    <n v="0"/>
    <n v="5"/>
    <n v="0"/>
    <n v="0"/>
    <m/>
    <n v="5"/>
    <n v="0"/>
    <n v="25"/>
    <m/>
    <n v="0"/>
    <n v="0"/>
    <n v="0"/>
    <m/>
    <m/>
    <n v="0"/>
    <n v="0"/>
    <n v="0"/>
    <n v="5"/>
    <n v="0"/>
    <n v="25"/>
    <m/>
    <m/>
    <n v="0"/>
    <n v="0"/>
    <m/>
    <m/>
    <n v="0"/>
    <n v="0"/>
    <m/>
    <m/>
    <n v="0"/>
    <n v="0"/>
    <n v="0"/>
    <n v="0"/>
    <n v="0"/>
    <n v="0"/>
    <m/>
    <n v="135"/>
    <n v="0"/>
    <n v="0"/>
    <m/>
    <n v="5"/>
    <n v="0"/>
    <n v="0"/>
    <m/>
    <m/>
    <n v="0"/>
    <n v="0"/>
    <n v="0"/>
    <n v="140"/>
    <n v="0"/>
    <n v="0"/>
    <m/>
    <n v="6.33"/>
    <n v="0"/>
    <n v="854.55"/>
    <m/>
    <n v="5.2"/>
    <n v="0"/>
    <n v="26"/>
    <m/>
    <m/>
    <n v="0"/>
    <n v="0"/>
    <n v="0"/>
    <n v="6.2896428571428569"/>
    <n v="0"/>
    <n v="880.55"/>
    <m/>
    <m/>
    <n v="0"/>
    <n v="0"/>
    <m/>
    <m/>
    <n v="0"/>
    <n v="0"/>
    <m/>
    <m/>
    <n v="0"/>
    <n v="0"/>
    <n v="0"/>
    <n v="0"/>
    <n v="0"/>
    <n v="0"/>
    <n v="0"/>
    <n v="145"/>
    <n v="0"/>
    <n v="0"/>
    <n v="0"/>
    <n v="6.2451724137931031"/>
    <n v="0"/>
    <n v="905.55"/>
    <n v="0"/>
    <n v="0"/>
    <n v="0"/>
    <n v="0"/>
    <m/>
    <n v="106"/>
    <n v="0"/>
    <n v="0"/>
    <m/>
    <n v="75"/>
    <n v="0"/>
    <n v="0"/>
    <m/>
    <n v="0"/>
    <n v="0"/>
    <n v="0"/>
    <n v="0"/>
    <n v="181"/>
    <n v="0"/>
    <n v="0"/>
    <m/>
    <n v="1.24"/>
    <n v="0"/>
    <n v="131.44"/>
    <m/>
    <n v="0.71"/>
    <n v="0"/>
    <n v="53.25"/>
    <m/>
    <m/>
    <n v="0"/>
    <n v="0"/>
    <n v="0"/>
    <n v="1.0203867403314917"/>
    <n v="0"/>
    <n v="184.69"/>
    <m/>
    <m/>
    <n v="0"/>
    <n v="0"/>
    <m/>
    <m/>
    <n v="0"/>
    <n v="0"/>
    <m/>
    <m/>
    <n v="0"/>
    <n v="0"/>
    <n v="0"/>
    <n v="0"/>
    <n v="0"/>
    <n v="0"/>
    <m/>
    <n v="7"/>
    <n v="0"/>
    <n v="0"/>
    <m/>
    <m/>
    <n v="0"/>
    <n v="0"/>
    <m/>
    <m/>
    <n v="0"/>
    <n v="0"/>
    <n v="0"/>
    <n v="246"/>
    <n v="0"/>
    <n v="0"/>
    <s v=""/>
    <n v="1010.99"/>
    <s v=""/>
    <s v=""/>
    <n v="0"/>
    <n v="80"/>
    <n v="0"/>
    <n v="0"/>
    <n v="0"/>
    <n v="79.25"/>
    <n v="0"/>
    <n v="0"/>
    <n v="0"/>
    <n v="326"/>
    <n v="0"/>
    <n v="0"/>
    <s v=""/>
    <n v="1090.24"/>
    <s v=""/>
    <s v=""/>
    <n v="0"/>
    <n v="0"/>
    <n v="0"/>
    <n v="0"/>
    <s v=""/>
    <s v=""/>
    <s v=""/>
    <s v=""/>
    <s v=""/>
    <n v="1090.24"/>
    <s v=""/>
    <s v=""/>
  </r>
  <r>
    <x v="10"/>
    <s v="Northwestern Oklahoma State University "/>
    <m/>
    <n v="207306"/>
    <x v="3"/>
    <m/>
    <n v="310"/>
    <m/>
    <n v="5"/>
    <n v="0"/>
    <n v="305"/>
    <n v="120"/>
    <n v="0"/>
    <n v="305"/>
    <n v="0"/>
    <n v="0"/>
    <m/>
    <n v="19"/>
    <n v="0"/>
    <n v="0"/>
    <m/>
    <n v="1"/>
    <n v="0"/>
    <n v="0"/>
    <m/>
    <m/>
    <n v="0"/>
    <n v="0"/>
    <n v="0"/>
    <n v="20"/>
    <n v="0"/>
    <n v="0"/>
    <m/>
    <n v="4.32"/>
    <n v="0"/>
    <n v="82.080000000000013"/>
    <m/>
    <n v="8.5"/>
    <n v="0"/>
    <n v="8.5"/>
    <m/>
    <m/>
    <n v="0"/>
    <n v="0"/>
    <n v="0"/>
    <n v="4.5290000000000008"/>
    <n v="0"/>
    <n v="90.580000000000013"/>
    <m/>
    <m/>
    <n v="0"/>
    <n v="0"/>
    <m/>
    <m/>
    <n v="0"/>
    <n v="0"/>
    <m/>
    <m/>
    <n v="0"/>
    <n v="0"/>
    <n v="0"/>
    <n v="0"/>
    <n v="0"/>
    <n v="0"/>
    <m/>
    <n v="89"/>
    <n v="0"/>
    <n v="0"/>
    <m/>
    <n v="5"/>
    <n v="0"/>
    <n v="0"/>
    <m/>
    <m/>
    <n v="0"/>
    <n v="0"/>
    <n v="0"/>
    <n v="94"/>
    <n v="0"/>
    <n v="0"/>
    <m/>
    <n v="5.5"/>
    <n v="0"/>
    <n v="489.5"/>
    <m/>
    <n v="7.8"/>
    <n v="0"/>
    <n v="39"/>
    <m/>
    <m/>
    <n v="0"/>
    <n v="0"/>
    <n v="0"/>
    <n v="5.6223404255319149"/>
    <n v="0"/>
    <n v="528.5"/>
    <m/>
    <m/>
    <n v="0"/>
    <n v="0"/>
    <m/>
    <m/>
    <n v="0"/>
    <n v="0"/>
    <m/>
    <m/>
    <n v="0"/>
    <n v="0"/>
    <n v="0"/>
    <n v="0"/>
    <n v="0"/>
    <n v="0"/>
    <n v="0"/>
    <n v="114"/>
    <n v="0"/>
    <n v="0"/>
    <n v="0"/>
    <n v="5.4305263157894741"/>
    <n v="0"/>
    <n v="619.08000000000004"/>
    <n v="0"/>
    <n v="0"/>
    <n v="0"/>
    <n v="0"/>
    <m/>
    <n v="137"/>
    <n v="0"/>
    <n v="0"/>
    <m/>
    <n v="50"/>
    <n v="0"/>
    <n v="0"/>
    <m/>
    <n v="0"/>
    <n v="0"/>
    <n v="0"/>
    <n v="0"/>
    <n v="187"/>
    <n v="0"/>
    <n v="0"/>
    <m/>
    <n v="0.86"/>
    <n v="0"/>
    <n v="117.82"/>
    <m/>
    <n v="1.56"/>
    <n v="0"/>
    <n v="78"/>
    <m/>
    <m/>
    <n v="0"/>
    <n v="0"/>
    <n v="0"/>
    <n v="1.0471657754010695"/>
    <n v="0"/>
    <n v="195.82"/>
    <m/>
    <m/>
    <n v="0"/>
    <n v="0"/>
    <m/>
    <m/>
    <n v="0"/>
    <n v="0"/>
    <m/>
    <m/>
    <n v="0"/>
    <n v="0"/>
    <n v="0"/>
    <n v="0"/>
    <n v="0"/>
    <n v="0"/>
    <m/>
    <n v="4"/>
    <n v="0"/>
    <n v="0"/>
    <m/>
    <m/>
    <n v="0"/>
    <n v="0"/>
    <m/>
    <m/>
    <n v="0"/>
    <n v="0"/>
    <n v="0"/>
    <n v="245"/>
    <n v="0"/>
    <n v="0"/>
    <s v=""/>
    <n v="689.40000000000009"/>
    <s v=""/>
    <s v=""/>
    <n v="0"/>
    <n v="56"/>
    <n v="0"/>
    <n v="0"/>
    <n v="0"/>
    <n v="125.5"/>
    <n v="0"/>
    <n v="0"/>
    <n v="0"/>
    <n v="301"/>
    <n v="0"/>
    <n v="0"/>
    <s v=""/>
    <n v="814.90000000000009"/>
    <s v=""/>
    <s v=""/>
    <n v="0"/>
    <n v="0"/>
    <n v="0"/>
    <n v="0"/>
    <s v=""/>
    <s v=""/>
    <s v=""/>
    <s v=""/>
    <s v=""/>
    <n v="814.90000000000009"/>
    <s v=""/>
    <s v=""/>
  </r>
  <r>
    <x v="10"/>
    <s v="Southeastern Oklahoma State University "/>
    <s v="Met the criteria for Four-Year 4 in 2010-11."/>
    <n v="207847"/>
    <x v="3"/>
    <m/>
    <n v="599"/>
    <m/>
    <n v="2"/>
    <n v="0"/>
    <n v="597"/>
    <n v="120"/>
    <n v="0"/>
    <n v="597"/>
    <n v="0"/>
    <n v="0"/>
    <m/>
    <n v="36"/>
    <n v="0"/>
    <n v="0"/>
    <m/>
    <n v="1"/>
    <n v="0"/>
    <n v="0"/>
    <m/>
    <m/>
    <n v="0"/>
    <n v="0"/>
    <n v="0"/>
    <n v="37"/>
    <n v="0"/>
    <n v="0"/>
    <m/>
    <n v="5.25"/>
    <n v="0"/>
    <n v="189"/>
    <m/>
    <n v="3"/>
    <n v="0"/>
    <n v="3"/>
    <m/>
    <m/>
    <n v="0"/>
    <n v="0"/>
    <n v="0"/>
    <n v="5.1891891891891895"/>
    <n v="0"/>
    <n v="192"/>
    <m/>
    <m/>
    <n v="0"/>
    <n v="0"/>
    <m/>
    <m/>
    <n v="0"/>
    <n v="0"/>
    <m/>
    <m/>
    <n v="0"/>
    <n v="0"/>
    <n v="0"/>
    <n v="0"/>
    <n v="0"/>
    <n v="0"/>
    <m/>
    <n v="194"/>
    <n v="0"/>
    <n v="0"/>
    <m/>
    <n v="12"/>
    <n v="0"/>
    <n v="0"/>
    <m/>
    <m/>
    <n v="0"/>
    <n v="0"/>
    <n v="0"/>
    <n v="206"/>
    <n v="0"/>
    <n v="0"/>
    <m/>
    <n v="5.61"/>
    <n v="0"/>
    <n v="1088.3400000000001"/>
    <m/>
    <n v="5.92"/>
    <n v="0"/>
    <n v="71.039999999999992"/>
    <m/>
    <m/>
    <n v="0"/>
    <n v="0"/>
    <n v="0"/>
    <n v="5.6280582524271852"/>
    <n v="0"/>
    <n v="1159.3800000000001"/>
    <m/>
    <m/>
    <n v="0"/>
    <n v="0"/>
    <m/>
    <m/>
    <n v="0"/>
    <n v="0"/>
    <m/>
    <m/>
    <n v="0"/>
    <n v="0"/>
    <n v="0"/>
    <n v="0"/>
    <n v="0"/>
    <n v="0"/>
    <n v="0"/>
    <n v="243"/>
    <n v="0"/>
    <n v="0"/>
    <n v="0"/>
    <n v="5.5612345679012352"/>
    <n v="0"/>
    <n v="1351.38"/>
    <n v="0"/>
    <n v="0"/>
    <n v="0"/>
    <n v="0"/>
    <m/>
    <n v="255"/>
    <n v="0"/>
    <n v="0"/>
    <m/>
    <n v="90"/>
    <n v="0"/>
    <n v="0"/>
    <m/>
    <n v="1"/>
    <n v="0"/>
    <n v="0"/>
    <n v="0"/>
    <n v="346"/>
    <n v="0"/>
    <n v="0"/>
    <m/>
    <n v="1.61"/>
    <n v="0"/>
    <n v="410.55"/>
    <m/>
    <n v="1.44"/>
    <n v="0"/>
    <n v="129.6"/>
    <m/>
    <n v="0"/>
    <n v="0"/>
    <n v="0"/>
    <n v="0"/>
    <n v="1.5611271676300578"/>
    <n v="0"/>
    <n v="540.15"/>
    <m/>
    <m/>
    <n v="0"/>
    <n v="0"/>
    <m/>
    <m/>
    <n v="0"/>
    <n v="0"/>
    <m/>
    <m/>
    <n v="0"/>
    <n v="0"/>
    <n v="0"/>
    <n v="0"/>
    <n v="0"/>
    <n v="0"/>
    <m/>
    <n v="8"/>
    <n v="0"/>
    <n v="0"/>
    <m/>
    <m/>
    <n v="0"/>
    <n v="0"/>
    <m/>
    <m/>
    <n v="0"/>
    <n v="0"/>
    <n v="0"/>
    <n v="485"/>
    <n v="0"/>
    <n v="0"/>
    <s v=""/>
    <n v="1687.89"/>
    <s v=""/>
    <s v=""/>
    <n v="0"/>
    <n v="103"/>
    <n v="0"/>
    <n v="0"/>
    <n v="0"/>
    <n v="203.64"/>
    <n v="0"/>
    <n v="0"/>
    <n v="0"/>
    <n v="588"/>
    <n v="0"/>
    <n v="0"/>
    <s v=""/>
    <n v="1891.5300000000002"/>
    <s v=""/>
    <s v=""/>
    <n v="0"/>
    <n v="1"/>
    <n v="0"/>
    <n v="0"/>
    <s v=""/>
    <n v="0"/>
    <s v=""/>
    <s v=""/>
    <s v=""/>
    <n v="1891.5300000000002"/>
    <s v=""/>
    <s v=""/>
  </r>
  <r>
    <x v="10"/>
    <s v="Southwestern Oklahoma State University"/>
    <m/>
    <n v="207865"/>
    <x v="3"/>
    <m/>
    <n v="611"/>
    <m/>
    <n v="5"/>
    <n v="0"/>
    <n v="606"/>
    <n v="120"/>
    <n v="0"/>
    <n v="606"/>
    <n v="0"/>
    <n v="0"/>
    <m/>
    <n v="73"/>
    <n v="0"/>
    <n v="0"/>
    <m/>
    <n v="0"/>
    <n v="0"/>
    <n v="0"/>
    <m/>
    <m/>
    <n v="0"/>
    <n v="0"/>
    <n v="0"/>
    <n v="73"/>
    <n v="0"/>
    <n v="0"/>
    <m/>
    <n v="5.01"/>
    <n v="0"/>
    <n v="365.72999999999996"/>
    <m/>
    <n v="0"/>
    <n v="0"/>
    <n v="0"/>
    <m/>
    <m/>
    <n v="0"/>
    <n v="0"/>
    <n v="0"/>
    <n v="5.01"/>
    <n v="0"/>
    <n v="365.72999999999996"/>
    <m/>
    <m/>
    <n v="0"/>
    <n v="0"/>
    <m/>
    <m/>
    <n v="0"/>
    <n v="0"/>
    <m/>
    <m/>
    <n v="0"/>
    <n v="0"/>
    <n v="0"/>
    <n v="0"/>
    <n v="0"/>
    <n v="0"/>
    <m/>
    <n v="262"/>
    <n v="0"/>
    <n v="0"/>
    <m/>
    <n v="5"/>
    <n v="0"/>
    <n v="0"/>
    <m/>
    <m/>
    <n v="0"/>
    <n v="0"/>
    <n v="0"/>
    <n v="267"/>
    <n v="0"/>
    <n v="0"/>
    <m/>
    <n v="5.42"/>
    <n v="0"/>
    <n v="1420.04"/>
    <m/>
    <n v="7.7"/>
    <n v="0"/>
    <n v="38.5"/>
    <m/>
    <m/>
    <n v="0"/>
    <n v="0"/>
    <n v="0"/>
    <n v="5.4626966292134833"/>
    <n v="0"/>
    <n v="1458.54"/>
    <m/>
    <m/>
    <n v="0"/>
    <n v="0"/>
    <m/>
    <m/>
    <n v="0"/>
    <n v="0"/>
    <m/>
    <m/>
    <n v="0"/>
    <n v="0"/>
    <n v="0"/>
    <n v="0"/>
    <n v="0"/>
    <n v="0"/>
    <n v="0"/>
    <n v="340"/>
    <n v="0"/>
    <n v="0"/>
    <n v="0"/>
    <n v="5.3654999999999999"/>
    <n v="0"/>
    <n v="1824.27"/>
    <n v="0"/>
    <n v="0"/>
    <n v="0"/>
    <n v="0"/>
    <m/>
    <n v="222"/>
    <n v="0"/>
    <n v="0"/>
    <m/>
    <n v="44"/>
    <n v="0"/>
    <n v="0"/>
    <m/>
    <n v="0"/>
    <n v="0"/>
    <n v="0"/>
    <n v="0"/>
    <n v="266"/>
    <n v="0"/>
    <n v="0"/>
    <m/>
    <n v="0.88"/>
    <n v="0"/>
    <n v="195.36"/>
    <m/>
    <n v="0.9"/>
    <n v="0"/>
    <n v="39.6"/>
    <m/>
    <m/>
    <n v="0"/>
    <n v="0"/>
    <n v="0"/>
    <n v="0.88330827067669171"/>
    <n v="0"/>
    <n v="234.96"/>
    <m/>
    <m/>
    <n v="0"/>
    <n v="0"/>
    <m/>
    <m/>
    <n v="0"/>
    <n v="0"/>
    <m/>
    <m/>
    <n v="0"/>
    <n v="0"/>
    <n v="0"/>
    <n v="0"/>
    <n v="0"/>
    <n v="0"/>
    <m/>
    <n v="0"/>
    <n v="0"/>
    <n v="0"/>
    <m/>
    <m/>
    <n v="0"/>
    <n v="0"/>
    <m/>
    <m/>
    <n v="0"/>
    <n v="0"/>
    <n v="0"/>
    <n v="557"/>
    <n v="0"/>
    <n v="0"/>
    <s v=""/>
    <n v="1981.13"/>
    <s v=""/>
    <s v=""/>
    <n v="0"/>
    <n v="49"/>
    <n v="0"/>
    <n v="0"/>
    <n v="0"/>
    <n v="78.099999999999994"/>
    <n v="0"/>
    <n v="0"/>
    <n v="0"/>
    <n v="606"/>
    <n v="0"/>
    <n v="0"/>
    <s v=""/>
    <n v="2059.23"/>
    <s v=""/>
    <s v=""/>
    <n v="0"/>
    <n v="0"/>
    <n v="0"/>
    <n v="0"/>
    <s v=""/>
    <s v=""/>
    <s v=""/>
    <s v=""/>
    <s v=""/>
    <n v="2059.23"/>
    <s v=""/>
    <s v=""/>
  </r>
  <r>
    <x v="10"/>
    <s v="Oklahoma Panhandle State University "/>
    <m/>
    <n v="207351"/>
    <x v="4"/>
    <m/>
    <n v="169"/>
    <m/>
    <n v="2"/>
    <n v="0"/>
    <n v="167"/>
    <n v="120"/>
    <n v="0"/>
    <n v="167"/>
    <n v="0"/>
    <n v="0"/>
    <m/>
    <n v="6"/>
    <n v="0"/>
    <n v="0"/>
    <m/>
    <n v="0"/>
    <n v="0"/>
    <n v="0"/>
    <m/>
    <m/>
    <n v="0"/>
    <n v="0"/>
    <n v="0"/>
    <n v="6"/>
    <n v="0"/>
    <n v="0"/>
    <m/>
    <n v="6"/>
    <n v="0"/>
    <n v="36"/>
    <m/>
    <n v="0"/>
    <n v="0"/>
    <n v="0"/>
    <m/>
    <m/>
    <n v="0"/>
    <n v="0"/>
    <n v="0"/>
    <n v="6"/>
    <n v="0"/>
    <n v="36"/>
    <m/>
    <m/>
    <n v="0"/>
    <n v="0"/>
    <m/>
    <m/>
    <n v="0"/>
    <n v="0"/>
    <m/>
    <m/>
    <n v="0"/>
    <n v="0"/>
    <n v="0"/>
    <n v="0"/>
    <n v="0"/>
    <n v="0"/>
    <m/>
    <n v="58"/>
    <n v="0"/>
    <n v="0"/>
    <m/>
    <n v="2"/>
    <n v="0"/>
    <n v="0"/>
    <m/>
    <m/>
    <n v="0"/>
    <n v="0"/>
    <n v="0"/>
    <n v="60"/>
    <n v="0"/>
    <n v="0"/>
    <m/>
    <n v="5.5"/>
    <n v="0"/>
    <n v="319"/>
    <m/>
    <n v="5"/>
    <n v="0"/>
    <n v="10"/>
    <m/>
    <m/>
    <n v="0"/>
    <n v="0"/>
    <n v="0"/>
    <n v="5.4833333333333334"/>
    <n v="0"/>
    <n v="329"/>
    <m/>
    <m/>
    <n v="0"/>
    <n v="0"/>
    <m/>
    <m/>
    <n v="0"/>
    <n v="0"/>
    <m/>
    <m/>
    <n v="0"/>
    <n v="0"/>
    <n v="0"/>
    <n v="0"/>
    <n v="0"/>
    <n v="0"/>
    <n v="0"/>
    <n v="66"/>
    <n v="0"/>
    <n v="0"/>
    <n v="0"/>
    <n v="5.5303030303030303"/>
    <n v="0"/>
    <n v="365"/>
    <n v="0"/>
    <n v="0"/>
    <n v="0"/>
    <n v="0"/>
    <m/>
    <n v="83"/>
    <n v="0"/>
    <n v="0"/>
    <m/>
    <n v="17"/>
    <n v="0"/>
    <n v="0"/>
    <m/>
    <n v="1"/>
    <n v="0"/>
    <n v="0"/>
    <n v="0"/>
    <n v="101"/>
    <n v="0"/>
    <n v="0"/>
    <m/>
    <n v="2.5099999999999998"/>
    <n v="0"/>
    <n v="208.32999999999998"/>
    <m/>
    <n v="2.5299999999999998"/>
    <n v="0"/>
    <n v="43.01"/>
    <m/>
    <n v="0"/>
    <n v="0"/>
    <n v="0"/>
    <n v="0"/>
    <n v="2.4885148514851481"/>
    <n v="0"/>
    <n v="251.33999999999995"/>
    <m/>
    <m/>
    <n v="0"/>
    <n v="0"/>
    <m/>
    <m/>
    <n v="0"/>
    <n v="0"/>
    <m/>
    <m/>
    <n v="0"/>
    <n v="0"/>
    <n v="0"/>
    <n v="0"/>
    <n v="0"/>
    <n v="0"/>
    <m/>
    <n v="0"/>
    <n v="0"/>
    <n v="0"/>
    <m/>
    <m/>
    <n v="0"/>
    <n v="0"/>
    <m/>
    <m/>
    <n v="0"/>
    <n v="0"/>
    <n v="0"/>
    <n v="147"/>
    <n v="0"/>
    <n v="0"/>
    <s v=""/>
    <n v="563.32999999999993"/>
    <s v=""/>
    <s v=""/>
    <n v="0"/>
    <n v="19"/>
    <n v="0"/>
    <n v="0"/>
    <n v="0"/>
    <n v="53.01"/>
    <n v="0"/>
    <n v="0"/>
    <n v="0"/>
    <n v="166"/>
    <n v="0"/>
    <n v="0"/>
    <s v=""/>
    <n v="616.33999999999992"/>
    <s v=""/>
    <s v=""/>
    <n v="0"/>
    <n v="1"/>
    <n v="0"/>
    <n v="0"/>
    <s v=""/>
    <n v="0"/>
    <s v=""/>
    <s v=""/>
    <s v=""/>
    <n v="616.33999999999992"/>
    <s v=""/>
    <s v=""/>
  </r>
  <r>
    <x v="10"/>
    <s v="Rogers State University"/>
    <m/>
    <n v="207661"/>
    <x v="4"/>
    <m/>
    <n v="229"/>
    <m/>
    <n v="0"/>
    <n v="0"/>
    <n v="229"/>
    <n v="120"/>
    <n v="0"/>
    <n v="229"/>
    <n v="0"/>
    <n v="0"/>
    <m/>
    <n v="12"/>
    <n v="0"/>
    <n v="0"/>
    <m/>
    <n v="0"/>
    <n v="0"/>
    <n v="0"/>
    <m/>
    <m/>
    <n v="0"/>
    <n v="0"/>
    <n v="0"/>
    <n v="12"/>
    <n v="0"/>
    <n v="0"/>
    <m/>
    <n v="4.58"/>
    <n v="0"/>
    <n v="54.96"/>
    <m/>
    <n v="0"/>
    <n v="0"/>
    <n v="0"/>
    <m/>
    <m/>
    <n v="0"/>
    <n v="0"/>
    <n v="0"/>
    <n v="4.58"/>
    <n v="0"/>
    <n v="54.96"/>
    <m/>
    <m/>
    <n v="0"/>
    <n v="0"/>
    <m/>
    <m/>
    <n v="0"/>
    <n v="0"/>
    <m/>
    <m/>
    <n v="0"/>
    <n v="0"/>
    <n v="0"/>
    <n v="0"/>
    <n v="0"/>
    <n v="0"/>
    <m/>
    <n v="71"/>
    <n v="0"/>
    <n v="0"/>
    <m/>
    <n v="15"/>
    <n v="0"/>
    <n v="0"/>
    <m/>
    <m/>
    <n v="0"/>
    <n v="0"/>
    <n v="0"/>
    <n v="86"/>
    <n v="0"/>
    <n v="0"/>
    <m/>
    <n v="6.2"/>
    <n v="0"/>
    <n v="440.2"/>
    <m/>
    <n v="7.87"/>
    <n v="0"/>
    <n v="118.05"/>
    <m/>
    <m/>
    <n v="0"/>
    <n v="0"/>
    <n v="0"/>
    <n v="6.4912790697674421"/>
    <n v="0"/>
    <n v="558.25"/>
    <m/>
    <m/>
    <n v="0"/>
    <n v="0"/>
    <m/>
    <m/>
    <n v="0"/>
    <n v="0"/>
    <m/>
    <m/>
    <n v="0"/>
    <n v="0"/>
    <n v="0"/>
    <n v="0"/>
    <n v="0"/>
    <n v="0"/>
    <n v="0"/>
    <n v="98"/>
    <n v="0"/>
    <n v="0"/>
    <n v="0"/>
    <n v="6.2572448979591844"/>
    <n v="0"/>
    <n v="613.21"/>
    <n v="0"/>
    <n v="0"/>
    <n v="0"/>
    <n v="0"/>
    <m/>
    <n v="86"/>
    <n v="0"/>
    <n v="0"/>
    <m/>
    <n v="44"/>
    <n v="0"/>
    <n v="0"/>
    <m/>
    <n v="0"/>
    <n v="0"/>
    <n v="0"/>
    <n v="0"/>
    <n v="130"/>
    <n v="0"/>
    <n v="0"/>
    <m/>
    <n v="1.0900000000000001"/>
    <n v="0"/>
    <n v="93.740000000000009"/>
    <m/>
    <n v="1.42"/>
    <n v="0"/>
    <n v="62.48"/>
    <m/>
    <m/>
    <n v="0"/>
    <n v="0"/>
    <n v="0"/>
    <n v="1.2016923076923076"/>
    <n v="0"/>
    <n v="156.22"/>
    <m/>
    <m/>
    <n v="0"/>
    <n v="0"/>
    <m/>
    <m/>
    <n v="0"/>
    <n v="0"/>
    <m/>
    <m/>
    <n v="0"/>
    <n v="0"/>
    <n v="0"/>
    <n v="0"/>
    <n v="0"/>
    <n v="0"/>
    <m/>
    <n v="1"/>
    <n v="0"/>
    <n v="0"/>
    <m/>
    <m/>
    <n v="0"/>
    <n v="0"/>
    <m/>
    <m/>
    <n v="0"/>
    <n v="0"/>
    <n v="0"/>
    <n v="169"/>
    <n v="0"/>
    <n v="0"/>
    <s v=""/>
    <n v="588.9"/>
    <s v=""/>
    <s v=""/>
    <n v="0"/>
    <n v="59"/>
    <n v="0"/>
    <n v="0"/>
    <n v="0"/>
    <n v="180.53"/>
    <n v="0"/>
    <n v="0"/>
    <n v="0"/>
    <n v="228"/>
    <n v="0"/>
    <n v="0"/>
    <s v=""/>
    <n v="769.43"/>
    <s v=""/>
    <s v=""/>
    <n v="0"/>
    <n v="0"/>
    <n v="0"/>
    <n v="0"/>
    <s v=""/>
    <s v=""/>
    <s v=""/>
    <s v=""/>
    <s v=""/>
    <n v="769.43000000000006"/>
    <s v=""/>
    <s v=""/>
  </r>
  <r>
    <x v="10"/>
    <s v="University of Science and Arts of Oklahoma"/>
    <m/>
    <n v="207722"/>
    <x v="4"/>
    <m/>
    <n v="189"/>
    <m/>
    <n v="3"/>
    <n v="0"/>
    <n v="186"/>
    <n v="120"/>
    <n v="0"/>
    <n v="186"/>
    <n v="0"/>
    <n v="0"/>
    <m/>
    <n v="15"/>
    <n v="0"/>
    <n v="0"/>
    <m/>
    <n v="1"/>
    <n v="0"/>
    <n v="0"/>
    <m/>
    <m/>
    <n v="0"/>
    <n v="0"/>
    <n v="0"/>
    <n v="16"/>
    <n v="0"/>
    <n v="0"/>
    <m/>
    <n v="4.2300000000000004"/>
    <n v="0"/>
    <n v="63.45"/>
    <m/>
    <n v="4.5"/>
    <n v="0"/>
    <n v="4.5"/>
    <m/>
    <m/>
    <n v="0"/>
    <n v="0"/>
    <n v="0"/>
    <n v="4.2468750000000002"/>
    <n v="0"/>
    <n v="67.95"/>
    <m/>
    <m/>
    <n v="0"/>
    <n v="0"/>
    <m/>
    <m/>
    <n v="0"/>
    <n v="0"/>
    <m/>
    <m/>
    <n v="0"/>
    <n v="0"/>
    <n v="0"/>
    <n v="0"/>
    <n v="0"/>
    <n v="0"/>
    <m/>
    <n v="74"/>
    <n v="0"/>
    <n v="0"/>
    <m/>
    <n v="1"/>
    <n v="0"/>
    <n v="0"/>
    <m/>
    <m/>
    <n v="0"/>
    <n v="0"/>
    <n v="0"/>
    <n v="75"/>
    <n v="0"/>
    <n v="0"/>
    <m/>
    <n v="5.19"/>
    <n v="0"/>
    <n v="384.06"/>
    <m/>
    <n v="8.5"/>
    <n v="0"/>
    <n v="8.5"/>
    <m/>
    <m/>
    <n v="0"/>
    <n v="0"/>
    <n v="0"/>
    <n v="5.2341333333333333"/>
    <n v="0"/>
    <n v="392.56"/>
    <m/>
    <m/>
    <n v="0"/>
    <n v="0"/>
    <m/>
    <m/>
    <n v="0"/>
    <n v="0"/>
    <m/>
    <m/>
    <n v="0"/>
    <n v="0"/>
    <n v="0"/>
    <n v="0"/>
    <n v="0"/>
    <n v="0"/>
    <n v="0"/>
    <n v="91"/>
    <n v="0"/>
    <n v="0"/>
    <n v="0"/>
    <n v="5.0605494505494502"/>
    <n v="0"/>
    <n v="460.51"/>
    <n v="0"/>
    <n v="0"/>
    <n v="0"/>
    <n v="0"/>
    <m/>
    <n v="78"/>
    <n v="0"/>
    <n v="0"/>
    <m/>
    <n v="16"/>
    <n v="0"/>
    <n v="0"/>
    <m/>
    <n v="0"/>
    <n v="0"/>
    <n v="0"/>
    <n v="0"/>
    <n v="94"/>
    <n v="0"/>
    <n v="0"/>
    <m/>
    <n v="0.92"/>
    <n v="0"/>
    <n v="71.760000000000005"/>
    <m/>
    <n v="1.81"/>
    <n v="0"/>
    <n v="28.96"/>
    <m/>
    <m/>
    <n v="0"/>
    <n v="0"/>
    <n v="0"/>
    <n v="1.0714893617021277"/>
    <n v="0"/>
    <n v="100.72"/>
    <m/>
    <m/>
    <n v="0"/>
    <n v="0"/>
    <m/>
    <m/>
    <n v="0"/>
    <n v="0"/>
    <m/>
    <m/>
    <n v="0"/>
    <n v="0"/>
    <n v="0"/>
    <n v="0"/>
    <n v="0"/>
    <n v="0"/>
    <m/>
    <n v="1"/>
    <n v="0"/>
    <n v="0"/>
    <m/>
    <m/>
    <n v="0"/>
    <n v="0"/>
    <m/>
    <m/>
    <n v="0"/>
    <n v="0"/>
    <n v="0"/>
    <n v="167"/>
    <n v="0"/>
    <n v="0"/>
    <s v=""/>
    <n v="519.27"/>
    <s v=""/>
    <s v=""/>
    <n v="0"/>
    <n v="18"/>
    <n v="0"/>
    <n v="0"/>
    <n v="0"/>
    <n v="41.96"/>
    <n v="0"/>
    <n v="0"/>
    <n v="0"/>
    <n v="185"/>
    <n v="0"/>
    <n v="0"/>
    <s v=""/>
    <n v="561.23"/>
    <s v=""/>
    <s v=""/>
    <n v="0"/>
    <n v="0"/>
    <n v="0"/>
    <n v="0"/>
    <s v=""/>
    <s v=""/>
    <s v=""/>
    <s v=""/>
    <s v=""/>
    <n v="561.23"/>
    <s v=""/>
    <s v=""/>
  </r>
  <r>
    <x v="10"/>
    <s v="Oklahoma State University Technical Branch-Okmulgee "/>
    <m/>
    <n v="207564"/>
    <x v="9"/>
    <m/>
    <n v="576"/>
    <m/>
    <n v="21"/>
    <n v="0"/>
    <n v="555"/>
    <n v="60"/>
    <n v="0"/>
    <n v="555"/>
    <n v="0"/>
    <n v="0"/>
    <m/>
    <n v="21"/>
    <n v="0"/>
    <n v="0"/>
    <m/>
    <n v="10"/>
    <n v="0"/>
    <n v="0"/>
    <m/>
    <m/>
    <n v="0"/>
    <n v="0"/>
    <n v="0"/>
    <n v="31"/>
    <n v="0"/>
    <n v="0"/>
    <m/>
    <n v="2.93"/>
    <n v="0"/>
    <n v="61.53"/>
    <m/>
    <n v="2.9"/>
    <n v="0"/>
    <n v="29"/>
    <m/>
    <m/>
    <n v="0"/>
    <n v="0"/>
    <n v="0"/>
    <n v="2.9203225806451614"/>
    <n v="0"/>
    <n v="90.53"/>
    <m/>
    <m/>
    <n v="0"/>
    <n v="0"/>
    <m/>
    <m/>
    <n v="0"/>
    <n v="0"/>
    <m/>
    <m/>
    <n v="0"/>
    <n v="0"/>
    <n v="0"/>
    <n v="0"/>
    <n v="0"/>
    <n v="0"/>
    <m/>
    <n v="284"/>
    <n v="0"/>
    <n v="0"/>
    <m/>
    <n v="31"/>
    <n v="0"/>
    <n v="0"/>
    <m/>
    <m/>
    <n v="0"/>
    <n v="0"/>
    <n v="0"/>
    <n v="315"/>
    <n v="0"/>
    <n v="0"/>
    <m/>
    <n v="3.6"/>
    <n v="0"/>
    <n v="1022.4"/>
    <m/>
    <n v="4.5"/>
    <n v="0"/>
    <n v="139.5"/>
    <m/>
    <m/>
    <n v="0"/>
    <n v="0"/>
    <n v="0"/>
    <n v="3.6885714285714291"/>
    <n v="0"/>
    <n v="1161.9000000000001"/>
    <m/>
    <m/>
    <n v="0"/>
    <n v="0"/>
    <m/>
    <m/>
    <n v="0"/>
    <n v="0"/>
    <m/>
    <m/>
    <n v="0"/>
    <n v="0"/>
    <n v="0"/>
    <n v="0"/>
    <n v="0"/>
    <n v="0"/>
    <n v="0"/>
    <n v="346"/>
    <n v="0"/>
    <n v="0"/>
    <n v="0"/>
    <n v="3.6197398843930637"/>
    <n v="0"/>
    <n v="1252.43"/>
    <n v="0"/>
    <n v="0"/>
    <n v="0"/>
    <n v="0"/>
    <m/>
    <n v="151"/>
    <n v="0"/>
    <n v="0"/>
    <m/>
    <n v="57"/>
    <n v="0"/>
    <n v="0"/>
    <m/>
    <n v="0"/>
    <n v="0"/>
    <n v="0"/>
    <n v="0"/>
    <n v="208"/>
    <n v="0"/>
    <n v="0"/>
    <m/>
    <n v="0.9"/>
    <n v="0"/>
    <n v="135.9"/>
    <m/>
    <n v="0.23"/>
    <n v="0"/>
    <n v="13.110000000000001"/>
    <m/>
    <m/>
    <n v="0"/>
    <n v="0"/>
    <n v="0"/>
    <n v="0.71639423076923081"/>
    <n v="0"/>
    <n v="149.01000000000002"/>
    <m/>
    <m/>
    <n v="0"/>
    <n v="0"/>
    <m/>
    <m/>
    <n v="0"/>
    <n v="0"/>
    <m/>
    <m/>
    <n v="0"/>
    <n v="0"/>
    <n v="0"/>
    <n v="0"/>
    <n v="0"/>
    <n v="0"/>
    <m/>
    <n v="1"/>
    <n v="0"/>
    <n v="0"/>
    <m/>
    <m/>
    <n v="0"/>
    <n v="0"/>
    <m/>
    <m/>
    <n v="0"/>
    <n v="0"/>
    <n v="0"/>
    <n v="456"/>
    <n v="0"/>
    <n v="0"/>
    <s v=""/>
    <n v="1219.8300000000002"/>
    <s v=""/>
    <s v=""/>
    <n v="0"/>
    <n v="98"/>
    <n v="0"/>
    <n v="0"/>
    <n v="0"/>
    <n v="181.61"/>
    <n v="0"/>
    <n v="0"/>
    <n v="0"/>
    <n v="554"/>
    <n v="0"/>
    <n v="0"/>
    <s v=""/>
    <n v="1401.44"/>
    <s v=""/>
    <s v=""/>
    <n v="0"/>
    <n v="0"/>
    <n v="0"/>
    <n v="0"/>
    <s v=""/>
    <s v=""/>
    <s v=""/>
    <s v=""/>
    <s v=""/>
    <n v="1401.44"/>
    <s v=""/>
    <s v=""/>
  </r>
  <r>
    <x v="10"/>
    <s v="Oklahoma City Community College "/>
    <m/>
    <n v="207449"/>
    <x v="5"/>
    <m/>
    <n v="1023"/>
    <m/>
    <n v="9"/>
    <n v="0"/>
    <n v="1014"/>
    <n v="60"/>
    <n v="0"/>
    <n v="1014"/>
    <n v="0"/>
    <n v="0"/>
    <m/>
    <n v="37"/>
    <n v="0"/>
    <n v="0"/>
    <m/>
    <n v="20"/>
    <n v="0"/>
    <n v="0"/>
    <m/>
    <m/>
    <n v="0"/>
    <n v="0"/>
    <n v="0"/>
    <n v="57"/>
    <n v="0"/>
    <n v="0"/>
    <m/>
    <n v="4.46"/>
    <n v="0"/>
    <n v="165.02"/>
    <m/>
    <n v="3.45"/>
    <n v="0"/>
    <n v="69"/>
    <m/>
    <m/>
    <n v="0"/>
    <n v="0"/>
    <n v="0"/>
    <n v="4.1056140350877195"/>
    <n v="0"/>
    <n v="234.02"/>
    <m/>
    <m/>
    <n v="0"/>
    <n v="0"/>
    <m/>
    <m/>
    <n v="0"/>
    <n v="0"/>
    <m/>
    <m/>
    <n v="0"/>
    <n v="0"/>
    <n v="0"/>
    <n v="0"/>
    <n v="0"/>
    <n v="0"/>
    <m/>
    <n v="307"/>
    <n v="0"/>
    <n v="0"/>
    <m/>
    <n v="175"/>
    <n v="0"/>
    <n v="0"/>
    <m/>
    <m/>
    <n v="0"/>
    <n v="0"/>
    <n v="0"/>
    <n v="482"/>
    <n v="0"/>
    <n v="0"/>
    <m/>
    <n v="4.67"/>
    <n v="0"/>
    <n v="1433.69"/>
    <m/>
    <n v="5.96"/>
    <n v="0"/>
    <n v="1043"/>
    <m/>
    <m/>
    <n v="0"/>
    <n v="0"/>
    <n v="0"/>
    <n v="5.1383609958506229"/>
    <n v="0"/>
    <n v="2476.69"/>
    <m/>
    <m/>
    <n v="0"/>
    <n v="0"/>
    <m/>
    <m/>
    <n v="0"/>
    <n v="0"/>
    <m/>
    <m/>
    <n v="0"/>
    <n v="0"/>
    <n v="0"/>
    <n v="0"/>
    <n v="0"/>
    <n v="0"/>
    <n v="0"/>
    <n v="539"/>
    <n v="0"/>
    <n v="0"/>
    <n v="0"/>
    <n v="5.0291465677179961"/>
    <n v="0"/>
    <n v="2710.71"/>
    <n v="0"/>
    <n v="0"/>
    <n v="0"/>
    <n v="0"/>
    <m/>
    <n v="307"/>
    <n v="0"/>
    <n v="0"/>
    <m/>
    <n v="170"/>
    <n v="0"/>
    <n v="0"/>
    <m/>
    <n v="0"/>
    <n v="0"/>
    <n v="0"/>
    <n v="0"/>
    <n v="477"/>
    <n v="0"/>
    <n v="0"/>
    <m/>
    <n v="0.77"/>
    <n v="0"/>
    <n v="236.39000000000001"/>
    <m/>
    <n v="1.5"/>
    <n v="0"/>
    <n v="255"/>
    <m/>
    <m/>
    <n v="0"/>
    <n v="0"/>
    <n v="0"/>
    <n v="1.0301677148846959"/>
    <n v="0"/>
    <n v="491.39"/>
    <m/>
    <m/>
    <n v="0"/>
    <n v="0"/>
    <m/>
    <m/>
    <n v="0"/>
    <n v="0"/>
    <m/>
    <m/>
    <n v="0"/>
    <n v="0"/>
    <n v="0"/>
    <n v="0"/>
    <n v="0"/>
    <n v="0"/>
    <m/>
    <n v="-2"/>
    <n v="0"/>
    <n v="0"/>
    <m/>
    <m/>
    <n v="0"/>
    <n v="0"/>
    <m/>
    <m/>
    <n v="0"/>
    <n v="0"/>
    <n v="0"/>
    <n v="651"/>
    <n v="0"/>
    <n v="0"/>
    <s v=""/>
    <n v="1835.1000000000001"/>
    <s v=""/>
    <s v=""/>
    <n v="0"/>
    <n v="365"/>
    <n v="0"/>
    <n v="0"/>
    <n v="0"/>
    <n v="1367"/>
    <n v="0"/>
    <n v="0"/>
    <n v="0"/>
    <n v="1016"/>
    <n v="0"/>
    <n v="0"/>
    <s v=""/>
    <n v="3202.1000000000004"/>
    <s v=""/>
    <s v=""/>
    <n v="0"/>
    <n v="0"/>
    <n v="0"/>
    <n v="0"/>
    <s v=""/>
    <s v=""/>
    <s v=""/>
    <s v=""/>
    <s v=""/>
    <n v="3202.1"/>
    <s v=""/>
    <s v=""/>
  </r>
  <r>
    <x v="10"/>
    <s v="Tulsa Community College "/>
    <m/>
    <n v="207935"/>
    <x v="5"/>
    <m/>
    <n v="1883"/>
    <m/>
    <n v="67"/>
    <n v="0"/>
    <n v="1816"/>
    <n v="60"/>
    <n v="0"/>
    <n v="1816"/>
    <n v="0"/>
    <n v="0"/>
    <m/>
    <n v="96"/>
    <n v="0"/>
    <n v="0"/>
    <m/>
    <n v="29"/>
    <n v="0"/>
    <n v="0"/>
    <m/>
    <m/>
    <n v="0"/>
    <n v="0"/>
    <n v="0"/>
    <n v="125"/>
    <n v="0"/>
    <n v="0"/>
    <m/>
    <n v="2.88"/>
    <n v="0"/>
    <n v="276.48"/>
    <m/>
    <n v="4.47"/>
    <n v="0"/>
    <n v="129.63"/>
    <m/>
    <m/>
    <n v="0"/>
    <n v="0"/>
    <n v="0"/>
    <n v="3.2488800000000002"/>
    <n v="0"/>
    <n v="406.11"/>
    <m/>
    <m/>
    <n v="0"/>
    <n v="0"/>
    <m/>
    <m/>
    <n v="0"/>
    <n v="0"/>
    <m/>
    <m/>
    <n v="0"/>
    <n v="0"/>
    <n v="0"/>
    <n v="0"/>
    <n v="0"/>
    <n v="0"/>
    <m/>
    <n v="613"/>
    <n v="0"/>
    <n v="0"/>
    <m/>
    <n v="434"/>
    <n v="0"/>
    <n v="0"/>
    <m/>
    <m/>
    <n v="0"/>
    <n v="0"/>
    <n v="0"/>
    <n v="1047"/>
    <n v="0"/>
    <n v="0"/>
    <m/>
    <n v="4.8"/>
    <n v="0"/>
    <n v="2942.4"/>
    <m/>
    <n v="6.54"/>
    <n v="0"/>
    <n v="2838.36"/>
    <m/>
    <m/>
    <n v="0"/>
    <n v="0"/>
    <n v="0"/>
    <n v="5.5212607449856739"/>
    <n v="0"/>
    <n v="5780.76"/>
    <m/>
    <m/>
    <n v="0"/>
    <n v="0"/>
    <m/>
    <m/>
    <n v="0"/>
    <n v="0"/>
    <m/>
    <m/>
    <n v="0"/>
    <n v="0"/>
    <n v="0"/>
    <n v="0"/>
    <n v="0"/>
    <n v="0"/>
    <n v="0"/>
    <n v="1172"/>
    <n v="0"/>
    <n v="0"/>
    <n v="0"/>
    <n v="5.2788993174061432"/>
    <n v="0"/>
    <n v="6186.87"/>
    <n v="0"/>
    <n v="0"/>
    <n v="0"/>
    <n v="0"/>
    <m/>
    <n v="403"/>
    <n v="0"/>
    <n v="0"/>
    <m/>
    <n v="257"/>
    <n v="0"/>
    <n v="0"/>
    <m/>
    <n v="1"/>
    <n v="0"/>
    <n v="0"/>
    <n v="0"/>
    <n v="661"/>
    <n v="0"/>
    <n v="0"/>
    <m/>
    <n v="0.91"/>
    <n v="0"/>
    <n v="366.73"/>
    <m/>
    <n v="3.27"/>
    <n v="0"/>
    <n v="840.39"/>
    <m/>
    <n v="0"/>
    <n v="0"/>
    <n v="0"/>
    <n v="0"/>
    <n v="1.8262027231467473"/>
    <n v="0"/>
    <n v="1207.1199999999999"/>
    <m/>
    <m/>
    <n v="0"/>
    <n v="0"/>
    <m/>
    <m/>
    <n v="0"/>
    <n v="0"/>
    <m/>
    <m/>
    <n v="0"/>
    <n v="0"/>
    <n v="0"/>
    <n v="0"/>
    <n v="0"/>
    <n v="0"/>
    <m/>
    <n v="-17"/>
    <n v="0"/>
    <n v="0"/>
    <m/>
    <m/>
    <n v="0"/>
    <n v="0"/>
    <m/>
    <m/>
    <n v="0"/>
    <n v="0"/>
    <n v="0"/>
    <n v="1112"/>
    <n v="0"/>
    <n v="0"/>
    <s v=""/>
    <n v="3585.61"/>
    <s v=""/>
    <s v=""/>
    <n v="0"/>
    <n v="720"/>
    <n v="0"/>
    <n v="0"/>
    <n v="0"/>
    <n v="3808.38"/>
    <n v="0"/>
    <n v="0"/>
    <n v="0"/>
    <n v="1832"/>
    <n v="0"/>
    <n v="0"/>
    <s v=""/>
    <n v="7393.99"/>
    <s v=""/>
    <s v=""/>
    <n v="0"/>
    <n v="1"/>
    <n v="0"/>
    <n v="0"/>
    <s v=""/>
    <n v="0"/>
    <s v=""/>
    <s v=""/>
    <s v=""/>
    <n v="7393.99"/>
    <s v=""/>
    <s v=""/>
  </r>
  <r>
    <x v="10"/>
    <s v="Northern Oklahoma College "/>
    <m/>
    <n v="207281"/>
    <x v="6"/>
    <m/>
    <n v="643"/>
    <m/>
    <n v="34"/>
    <n v="0"/>
    <n v="609"/>
    <n v="60"/>
    <n v="0"/>
    <n v="609"/>
    <n v="0"/>
    <n v="0"/>
    <m/>
    <n v="83"/>
    <n v="0"/>
    <n v="0"/>
    <m/>
    <n v="15"/>
    <n v="0"/>
    <n v="0"/>
    <m/>
    <m/>
    <n v="0"/>
    <n v="0"/>
    <n v="0"/>
    <n v="98"/>
    <n v="0"/>
    <n v="0"/>
    <m/>
    <n v="2.89"/>
    <n v="0"/>
    <n v="239.87"/>
    <m/>
    <n v="2.0299999999999998"/>
    <n v="0"/>
    <n v="30.449999999999996"/>
    <m/>
    <m/>
    <n v="0"/>
    <n v="0"/>
    <n v="0"/>
    <n v="2.7583673469387753"/>
    <n v="0"/>
    <n v="270.32"/>
    <m/>
    <m/>
    <n v="0"/>
    <n v="0"/>
    <m/>
    <m/>
    <n v="0"/>
    <n v="0"/>
    <m/>
    <m/>
    <n v="0"/>
    <n v="0"/>
    <n v="0"/>
    <n v="0"/>
    <n v="0"/>
    <n v="0"/>
    <m/>
    <n v="242"/>
    <n v="0"/>
    <n v="0"/>
    <m/>
    <n v="69"/>
    <n v="0"/>
    <n v="0"/>
    <m/>
    <m/>
    <n v="0"/>
    <n v="0"/>
    <n v="0"/>
    <n v="311"/>
    <n v="0"/>
    <n v="0"/>
    <m/>
    <n v="3.88"/>
    <n v="0"/>
    <n v="938.95999999999992"/>
    <m/>
    <n v="5.28"/>
    <n v="0"/>
    <n v="364.32"/>
    <m/>
    <m/>
    <n v="0"/>
    <n v="0"/>
    <n v="0"/>
    <n v="4.1906109324758845"/>
    <n v="0"/>
    <n v="1303.28"/>
    <m/>
    <m/>
    <n v="0"/>
    <n v="0"/>
    <m/>
    <m/>
    <n v="0"/>
    <n v="0"/>
    <m/>
    <m/>
    <n v="0"/>
    <n v="0"/>
    <n v="0"/>
    <n v="0"/>
    <n v="0"/>
    <n v="0"/>
    <n v="0"/>
    <n v="409"/>
    <n v="0"/>
    <n v="0"/>
    <n v="0"/>
    <n v="3.8474327628361857"/>
    <n v="0"/>
    <n v="1573.6"/>
    <n v="0"/>
    <n v="0"/>
    <n v="0"/>
    <n v="0"/>
    <m/>
    <n v="138"/>
    <n v="0"/>
    <n v="0"/>
    <m/>
    <n v="62"/>
    <n v="0"/>
    <n v="0"/>
    <m/>
    <n v="0"/>
    <n v="0"/>
    <n v="0"/>
    <n v="0"/>
    <n v="200"/>
    <n v="0"/>
    <n v="0"/>
    <m/>
    <n v="1.04"/>
    <n v="0"/>
    <n v="143.52000000000001"/>
    <m/>
    <n v="1.04"/>
    <n v="0"/>
    <n v="64.48"/>
    <m/>
    <m/>
    <n v="0"/>
    <n v="0"/>
    <n v="0"/>
    <n v="1.04"/>
    <n v="0"/>
    <n v="208"/>
    <m/>
    <m/>
    <n v="0"/>
    <n v="0"/>
    <m/>
    <m/>
    <n v="0"/>
    <n v="0"/>
    <m/>
    <m/>
    <n v="0"/>
    <n v="0"/>
    <n v="0"/>
    <n v="0"/>
    <n v="0"/>
    <n v="0"/>
    <m/>
    <m/>
    <n v="0"/>
    <n v="0"/>
    <m/>
    <m/>
    <n v="0"/>
    <n v="0"/>
    <m/>
    <m/>
    <n v="0"/>
    <n v="0"/>
    <n v="0"/>
    <n v="463"/>
    <n v="0"/>
    <n v="0"/>
    <s v=""/>
    <n v="1322.35"/>
    <s v=""/>
    <s v=""/>
    <n v="0"/>
    <n v="146"/>
    <n v="0"/>
    <n v="0"/>
    <n v="0"/>
    <n v="459.25"/>
    <n v="0"/>
    <n v="0"/>
    <n v="0"/>
    <n v="609"/>
    <n v="0"/>
    <n v="0"/>
    <s v=""/>
    <n v="1781.6"/>
    <s v=""/>
    <s v=""/>
    <n v="0"/>
    <n v="0"/>
    <n v="0"/>
    <n v="0"/>
    <s v=""/>
    <s v=""/>
    <s v=""/>
    <s v=""/>
    <s v=""/>
    <n v="1781.6"/>
    <s v=""/>
    <s v=""/>
  </r>
  <r>
    <x v="10"/>
    <s v="Oklahoma State University-Oklahoma City "/>
    <s v="Met criteria for Two-Year with Bachelor's in 2009-10 and 2010-11."/>
    <n v="207397"/>
    <x v="6"/>
    <m/>
    <n v="602"/>
    <m/>
    <n v="4"/>
    <n v="0"/>
    <n v="598"/>
    <n v="60"/>
    <n v="0"/>
    <n v="598"/>
    <n v="0"/>
    <n v="0"/>
    <m/>
    <n v="11"/>
    <n v="0"/>
    <n v="0"/>
    <m/>
    <n v="4"/>
    <n v="0"/>
    <n v="0"/>
    <m/>
    <m/>
    <n v="0"/>
    <n v="0"/>
    <n v="0"/>
    <n v="15"/>
    <n v="0"/>
    <n v="0"/>
    <m/>
    <n v="4"/>
    <n v="0"/>
    <n v="44"/>
    <m/>
    <n v="4.25"/>
    <n v="0"/>
    <n v="17"/>
    <m/>
    <m/>
    <n v="0"/>
    <n v="0"/>
    <n v="0"/>
    <n v="4.0666666666666664"/>
    <n v="0"/>
    <n v="61"/>
    <m/>
    <m/>
    <n v="0"/>
    <n v="0"/>
    <m/>
    <m/>
    <n v="0"/>
    <n v="0"/>
    <m/>
    <m/>
    <n v="0"/>
    <n v="0"/>
    <n v="0"/>
    <n v="0"/>
    <n v="0"/>
    <n v="0"/>
    <m/>
    <n v="111"/>
    <n v="0"/>
    <n v="0"/>
    <m/>
    <n v="122"/>
    <n v="0"/>
    <n v="0"/>
    <m/>
    <m/>
    <n v="0"/>
    <n v="0"/>
    <n v="0"/>
    <n v="233"/>
    <n v="0"/>
    <n v="0"/>
    <m/>
    <n v="4.46"/>
    <n v="0"/>
    <n v="495.06"/>
    <m/>
    <n v="5.75"/>
    <n v="0"/>
    <n v="701.5"/>
    <m/>
    <m/>
    <n v="0"/>
    <n v="0"/>
    <n v="0"/>
    <n v="5.1354506437768235"/>
    <n v="0"/>
    <n v="1196.56"/>
    <m/>
    <m/>
    <n v="0"/>
    <n v="0"/>
    <m/>
    <m/>
    <n v="0"/>
    <n v="0"/>
    <m/>
    <m/>
    <n v="0"/>
    <n v="0"/>
    <n v="0"/>
    <n v="0"/>
    <n v="0"/>
    <n v="0"/>
    <n v="0"/>
    <n v="248"/>
    <n v="0"/>
    <n v="0"/>
    <n v="0"/>
    <n v="5.0708064516129028"/>
    <n v="0"/>
    <n v="1257.56"/>
    <n v="0"/>
    <n v="0"/>
    <n v="0"/>
    <n v="0"/>
    <m/>
    <n v="216"/>
    <n v="0"/>
    <n v="0"/>
    <m/>
    <n v="137"/>
    <n v="0"/>
    <n v="0"/>
    <m/>
    <n v="0"/>
    <n v="0"/>
    <n v="0"/>
    <n v="0"/>
    <n v="353"/>
    <n v="0"/>
    <n v="0"/>
    <m/>
    <n v="0.3"/>
    <n v="0"/>
    <n v="64.8"/>
    <m/>
    <n v="0.99"/>
    <n v="0"/>
    <n v="135.63"/>
    <m/>
    <m/>
    <n v="0"/>
    <n v="0"/>
    <n v="0"/>
    <n v="0.56779036827195473"/>
    <n v="0"/>
    <n v="200.43"/>
    <m/>
    <m/>
    <n v="0"/>
    <n v="0"/>
    <m/>
    <m/>
    <n v="0"/>
    <n v="0"/>
    <m/>
    <m/>
    <n v="0"/>
    <n v="0"/>
    <n v="0"/>
    <n v="0"/>
    <n v="0"/>
    <n v="0"/>
    <m/>
    <n v="-3"/>
    <n v="0"/>
    <n v="0"/>
    <m/>
    <m/>
    <n v="0"/>
    <n v="0"/>
    <m/>
    <m/>
    <n v="0"/>
    <n v="0"/>
    <n v="0"/>
    <n v="338"/>
    <n v="0"/>
    <n v="0"/>
    <s v=""/>
    <n v="603.8599999999999"/>
    <s v=""/>
    <s v=""/>
    <n v="0"/>
    <n v="263"/>
    <n v="0"/>
    <n v="0"/>
    <n v="0"/>
    <n v="854.13"/>
    <n v="0"/>
    <n v="0"/>
    <n v="0"/>
    <n v="601"/>
    <n v="0"/>
    <n v="0"/>
    <s v=""/>
    <n v="1457.9899999999998"/>
    <s v=""/>
    <s v=""/>
    <n v="0"/>
    <n v="0"/>
    <n v="0"/>
    <n v="0"/>
    <s v=""/>
    <s v=""/>
    <s v=""/>
    <s v=""/>
    <s v=""/>
    <n v="1457.99"/>
    <s v=""/>
    <s v=""/>
  </r>
  <r>
    <x v="10"/>
    <s v="Rose State College "/>
    <s v="Met the criteria for Two-Year 1 institution in 2009-10 and 2010-11."/>
    <n v="207670"/>
    <x v="6"/>
    <m/>
    <n v="688"/>
    <m/>
    <n v="9"/>
    <n v="0"/>
    <n v="679"/>
    <n v="60"/>
    <n v="0"/>
    <n v="679"/>
    <n v="0"/>
    <n v="0"/>
    <m/>
    <n v="19"/>
    <n v="0"/>
    <n v="0"/>
    <m/>
    <n v="10"/>
    <n v="0"/>
    <n v="0"/>
    <m/>
    <m/>
    <n v="0"/>
    <n v="0"/>
    <n v="0"/>
    <n v="29"/>
    <n v="0"/>
    <n v="0"/>
    <m/>
    <n v="3.66"/>
    <n v="0"/>
    <n v="69.540000000000006"/>
    <m/>
    <n v="5.25"/>
    <n v="0"/>
    <n v="52.5"/>
    <m/>
    <m/>
    <n v="0"/>
    <n v="0"/>
    <n v="0"/>
    <n v="4.208275862068966"/>
    <n v="0"/>
    <n v="122.04000000000002"/>
    <m/>
    <m/>
    <n v="0"/>
    <n v="0"/>
    <m/>
    <m/>
    <n v="0"/>
    <n v="0"/>
    <m/>
    <m/>
    <n v="0"/>
    <n v="0"/>
    <n v="0"/>
    <n v="0"/>
    <n v="0"/>
    <n v="0"/>
    <m/>
    <n v="169"/>
    <n v="0"/>
    <n v="0"/>
    <m/>
    <n v="101"/>
    <n v="0"/>
    <n v="0"/>
    <m/>
    <m/>
    <n v="0"/>
    <n v="0"/>
    <n v="0"/>
    <n v="270"/>
    <n v="0"/>
    <n v="0"/>
    <m/>
    <n v="5.12"/>
    <n v="0"/>
    <n v="865.28"/>
    <m/>
    <n v="6.18"/>
    <n v="0"/>
    <n v="624.17999999999995"/>
    <m/>
    <m/>
    <n v="0"/>
    <n v="0"/>
    <n v="0"/>
    <n v="5.5165185185185184"/>
    <n v="0"/>
    <n v="1489.46"/>
    <m/>
    <m/>
    <n v="0"/>
    <n v="0"/>
    <m/>
    <m/>
    <n v="0"/>
    <n v="0"/>
    <m/>
    <m/>
    <n v="0"/>
    <n v="0"/>
    <n v="0"/>
    <n v="0"/>
    <n v="0"/>
    <n v="0"/>
    <n v="0"/>
    <n v="299"/>
    <n v="0"/>
    <n v="0"/>
    <n v="0"/>
    <n v="5.3896321070234112"/>
    <n v="0"/>
    <n v="1611.5"/>
    <n v="0"/>
    <n v="0"/>
    <n v="0"/>
    <n v="0"/>
    <m/>
    <n v="209"/>
    <n v="0"/>
    <n v="0"/>
    <m/>
    <n v="171"/>
    <n v="0"/>
    <n v="0"/>
    <m/>
    <n v="0"/>
    <n v="0"/>
    <n v="0"/>
    <n v="0"/>
    <n v="380"/>
    <n v="0"/>
    <n v="0"/>
    <m/>
    <n v="0.94"/>
    <n v="0"/>
    <n v="196.45999999999998"/>
    <m/>
    <n v="2.88"/>
    <n v="0"/>
    <n v="492.47999999999996"/>
    <m/>
    <m/>
    <n v="0"/>
    <n v="0"/>
    <n v="0"/>
    <n v="1.8129999999999999"/>
    <n v="0"/>
    <n v="688.93999999999994"/>
    <m/>
    <m/>
    <n v="0"/>
    <n v="0"/>
    <m/>
    <m/>
    <n v="0"/>
    <n v="0"/>
    <m/>
    <m/>
    <n v="0"/>
    <n v="0"/>
    <n v="0"/>
    <n v="0"/>
    <n v="0"/>
    <n v="0"/>
    <m/>
    <m/>
    <n v="0"/>
    <n v="0"/>
    <m/>
    <m/>
    <n v="0"/>
    <n v="0"/>
    <m/>
    <m/>
    <n v="0"/>
    <n v="0"/>
    <n v="0"/>
    <n v="397"/>
    <n v="0"/>
    <n v="0"/>
    <s v=""/>
    <n v="1131.28"/>
    <s v=""/>
    <s v=""/>
    <n v="0"/>
    <n v="282"/>
    <n v="0"/>
    <n v="0"/>
    <n v="0"/>
    <n v="1169.1599999999999"/>
    <n v="0"/>
    <n v="0"/>
    <n v="0"/>
    <n v="679"/>
    <n v="0"/>
    <n v="0"/>
    <s v=""/>
    <n v="2300.4399999999996"/>
    <s v=""/>
    <s v=""/>
    <n v="0"/>
    <n v="0"/>
    <n v="0"/>
    <n v="0"/>
    <s v=""/>
    <s v=""/>
    <s v=""/>
    <s v=""/>
    <s v=""/>
    <n v="2300.44"/>
    <s v=""/>
    <s v=""/>
  </r>
  <r>
    <x v="10"/>
    <s v="Carl Albert State College"/>
    <s v="Met the criteria for Two-Year 2 institution in 2010-11."/>
    <n v="206923"/>
    <x v="7"/>
    <m/>
    <n v="427"/>
    <m/>
    <n v="42"/>
    <n v="0"/>
    <n v="385"/>
    <n v="60"/>
    <n v="0"/>
    <n v="385"/>
    <n v="0"/>
    <n v="0"/>
    <m/>
    <n v="18"/>
    <n v="0"/>
    <n v="0"/>
    <m/>
    <n v="3"/>
    <n v="0"/>
    <n v="0"/>
    <m/>
    <m/>
    <n v="0"/>
    <n v="0"/>
    <n v="0"/>
    <n v="21"/>
    <n v="0"/>
    <n v="0"/>
    <m/>
    <n v="3.89"/>
    <n v="0"/>
    <n v="70.02"/>
    <m/>
    <n v="5"/>
    <n v="0"/>
    <n v="15"/>
    <m/>
    <m/>
    <n v="0"/>
    <n v="0"/>
    <n v="0"/>
    <n v="4.048571428571428"/>
    <n v="0"/>
    <n v="85.019999999999982"/>
    <m/>
    <m/>
    <n v="0"/>
    <n v="0"/>
    <m/>
    <m/>
    <n v="0"/>
    <n v="0"/>
    <m/>
    <m/>
    <n v="0"/>
    <n v="0"/>
    <n v="0"/>
    <n v="0"/>
    <n v="0"/>
    <n v="0"/>
    <m/>
    <n v="211"/>
    <n v="0"/>
    <n v="0"/>
    <m/>
    <n v="65"/>
    <n v="0"/>
    <n v="0"/>
    <m/>
    <m/>
    <n v="0"/>
    <n v="0"/>
    <n v="0"/>
    <n v="276"/>
    <n v="0"/>
    <n v="0"/>
    <m/>
    <n v="3.73"/>
    <n v="0"/>
    <n v="787.03"/>
    <m/>
    <n v="4.53"/>
    <n v="0"/>
    <n v="294.45"/>
    <m/>
    <m/>
    <n v="0"/>
    <n v="0"/>
    <n v="0"/>
    <n v="3.9184057971014492"/>
    <n v="0"/>
    <n v="1081.48"/>
    <m/>
    <m/>
    <n v="0"/>
    <n v="0"/>
    <m/>
    <m/>
    <n v="0"/>
    <n v="0"/>
    <m/>
    <m/>
    <n v="0"/>
    <n v="0"/>
    <n v="0"/>
    <n v="0"/>
    <n v="0"/>
    <n v="0"/>
    <n v="0"/>
    <n v="297"/>
    <n v="0"/>
    <n v="0"/>
    <n v="0"/>
    <n v="3.9276094276094278"/>
    <n v="0"/>
    <n v="1166.5"/>
    <n v="0"/>
    <n v="0"/>
    <n v="0"/>
    <n v="0"/>
    <m/>
    <n v="65"/>
    <n v="0"/>
    <n v="0"/>
    <m/>
    <n v="23"/>
    <n v="0"/>
    <n v="0"/>
    <m/>
    <n v="0"/>
    <n v="0"/>
    <n v="0"/>
    <n v="0"/>
    <n v="88"/>
    <n v="0"/>
    <n v="0"/>
    <m/>
    <n v="0.54"/>
    <n v="0"/>
    <n v="35.1"/>
    <m/>
    <n v="1.3"/>
    <n v="0"/>
    <n v="29.900000000000002"/>
    <m/>
    <m/>
    <n v="0"/>
    <n v="0"/>
    <n v="0"/>
    <n v="0.73863636363636365"/>
    <n v="0"/>
    <n v="65"/>
    <m/>
    <m/>
    <n v="0"/>
    <n v="0"/>
    <m/>
    <m/>
    <n v="0"/>
    <n v="0"/>
    <m/>
    <m/>
    <n v="0"/>
    <n v="0"/>
    <n v="0"/>
    <n v="0"/>
    <n v="0"/>
    <n v="0"/>
    <m/>
    <m/>
    <n v="0"/>
    <n v="0"/>
    <m/>
    <m/>
    <n v="0"/>
    <n v="0"/>
    <m/>
    <m/>
    <n v="0"/>
    <n v="0"/>
    <n v="0"/>
    <n v="294"/>
    <n v="0"/>
    <n v="0"/>
    <s v=""/>
    <n v="892.15"/>
    <s v=""/>
    <s v=""/>
    <n v="0"/>
    <n v="91"/>
    <n v="0"/>
    <n v="0"/>
    <n v="0"/>
    <n v="339.34999999999997"/>
    <n v="0"/>
    <n v="0"/>
    <n v="0"/>
    <n v="385"/>
    <n v="0"/>
    <n v="0"/>
    <s v=""/>
    <n v="1231.5"/>
    <s v=""/>
    <s v=""/>
    <n v="0"/>
    <n v="0"/>
    <n v="0"/>
    <n v="0"/>
    <s v=""/>
    <s v=""/>
    <s v=""/>
    <s v=""/>
    <s v=""/>
    <n v="1231.5"/>
    <s v=""/>
    <s v=""/>
  </r>
  <r>
    <x v="10"/>
    <s v="Connors State College "/>
    <m/>
    <n v="206996"/>
    <x v="7"/>
    <m/>
    <n v="318"/>
    <m/>
    <n v="34"/>
    <n v="0"/>
    <n v="284"/>
    <n v="60"/>
    <n v="0"/>
    <n v="284"/>
    <n v="0"/>
    <n v="0"/>
    <m/>
    <n v="24"/>
    <n v="0"/>
    <n v="0"/>
    <m/>
    <n v="4"/>
    <n v="0"/>
    <n v="0"/>
    <m/>
    <m/>
    <n v="0"/>
    <n v="0"/>
    <n v="0"/>
    <n v="28"/>
    <n v="0"/>
    <n v="0"/>
    <m/>
    <n v="2.71"/>
    <n v="0"/>
    <n v="65.039999999999992"/>
    <m/>
    <n v="4.38"/>
    <n v="0"/>
    <n v="17.52"/>
    <m/>
    <m/>
    <n v="0"/>
    <n v="0"/>
    <n v="0"/>
    <n v="2.948571428571428"/>
    <n v="0"/>
    <n v="82.559999999999988"/>
    <m/>
    <m/>
    <n v="0"/>
    <n v="0"/>
    <m/>
    <m/>
    <n v="0"/>
    <n v="0"/>
    <m/>
    <m/>
    <n v="0"/>
    <n v="0"/>
    <n v="0"/>
    <n v="0"/>
    <n v="0"/>
    <n v="0"/>
    <m/>
    <n v="123"/>
    <n v="0"/>
    <n v="0"/>
    <m/>
    <n v="22"/>
    <n v="0"/>
    <n v="0"/>
    <m/>
    <m/>
    <n v="0"/>
    <n v="0"/>
    <n v="0"/>
    <n v="145"/>
    <n v="0"/>
    <n v="0"/>
    <m/>
    <n v="3.67"/>
    <n v="0"/>
    <n v="451.40999999999997"/>
    <m/>
    <n v="7.11"/>
    <n v="0"/>
    <n v="156.42000000000002"/>
    <m/>
    <m/>
    <n v="0"/>
    <n v="0"/>
    <n v="0"/>
    <n v="4.1919310344827583"/>
    <n v="0"/>
    <n v="607.82999999999993"/>
    <m/>
    <m/>
    <n v="0"/>
    <n v="0"/>
    <m/>
    <m/>
    <n v="0"/>
    <n v="0"/>
    <m/>
    <m/>
    <n v="0"/>
    <n v="0"/>
    <n v="0"/>
    <n v="0"/>
    <n v="0"/>
    <n v="0"/>
    <n v="0"/>
    <n v="173"/>
    <n v="0"/>
    <n v="0"/>
    <n v="0"/>
    <n v="3.9906936416184964"/>
    <n v="0"/>
    <n v="690.38999999999987"/>
    <n v="0"/>
    <n v="0"/>
    <n v="0"/>
    <n v="0"/>
    <m/>
    <n v="75"/>
    <n v="0"/>
    <n v="0"/>
    <m/>
    <n v="36"/>
    <n v="0"/>
    <n v="0"/>
    <m/>
    <n v="0"/>
    <n v="0"/>
    <n v="0"/>
    <n v="0"/>
    <n v="111"/>
    <n v="0"/>
    <n v="0"/>
    <m/>
    <n v="0.77"/>
    <n v="0"/>
    <n v="57.75"/>
    <m/>
    <n v="1.33"/>
    <n v="0"/>
    <n v="47.88"/>
    <m/>
    <m/>
    <n v="0"/>
    <n v="0"/>
    <n v="0"/>
    <n v="0.95162162162162156"/>
    <n v="0"/>
    <n v="105.63"/>
    <m/>
    <m/>
    <n v="0"/>
    <n v="0"/>
    <m/>
    <m/>
    <n v="0"/>
    <n v="0"/>
    <m/>
    <m/>
    <n v="0"/>
    <n v="0"/>
    <n v="0"/>
    <n v="0"/>
    <n v="0"/>
    <n v="0"/>
    <m/>
    <m/>
    <n v="0"/>
    <n v="0"/>
    <m/>
    <m/>
    <n v="0"/>
    <n v="0"/>
    <m/>
    <m/>
    <n v="0"/>
    <n v="0"/>
    <n v="0"/>
    <n v="222"/>
    <n v="0"/>
    <n v="0"/>
    <s v=""/>
    <n v="574.19999999999993"/>
    <s v=""/>
    <s v=""/>
    <n v="0"/>
    <n v="62"/>
    <n v="0"/>
    <n v="0"/>
    <n v="0"/>
    <n v="221.82000000000002"/>
    <n v="0"/>
    <n v="0"/>
    <n v="0"/>
    <n v="284"/>
    <n v="0"/>
    <n v="0"/>
    <s v=""/>
    <n v="796.02"/>
    <s v=""/>
    <s v=""/>
    <n v="0"/>
    <n v="0"/>
    <n v="0"/>
    <n v="0"/>
    <s v=""/>
    <s v=""/>
    <s v=""/>
    <s v=""/>
    <s v=""/>
    <n v="796.01999999999987"/>
    <s v=""/>
    <s v=""/>
  </r>
  <r>
    <x v="10"/>
    <s v="Eastern Oklahoma State College "/>
    <m/>
    <n v="207050"/>
    <x v="7"/>
    <m/>
    <n v="211"/>
    <m/>
    <n v="3"/>
    <n v="0"/>
    <n v="208"/>
    <n v="60"/>
    <n v="0"/>
    <n v="208"/>
    <n v="0"/>
    <n v="0"/>
    <m/>
    <n v="17"/>
    <n v="0"/>
    <n v="0"/>
    <m/>
    <n v="2"/>
    <n v="0"/>
    <n v="0"/>
    <m/>
    <m/>
    <n v="0"/>
    <n v="0"/>
    <n v="0"/>
    <n v="19"/>
    <n v="0"/>
    <n v="0"/>
    <m/>
    <n v="3.09"/>
    <n v="0"/>
    <n v="52.53"/>
    <m/>
    <n v="6"/>
    <n v="0"/>
    <n v="12"/>
    <m/>
    <m/>
    <n v="0"/>
    <n v="0"/>
    <n v="0"/>
    <n v="3.3963157894736842"/>
    <n v="0"/>
    <n v="64.53"/>
    <m/>
    <m/>
    <n v="0"/>
    <n v="0"/>
    <m/>
    <m/>
    <n v="0"/>
    <n v="0"/>
    <m/>
    <m/>
    <n v="0"/>
    <n v="0"/>
    <n v="0"/>
    <n v="0"/>
    <n v="0"/>
    <n v="0"/>
    <m/>
    <n v="96"/>
    <n v="0"/>
    <n v="0"/>
    <m/>
    <n v="21"/>
    <n v="0"/>
    <n v="0"/>
    <m/>
    <m/>
    <n v="0"/>
    <n v="0"/>
    <n v="0"/>
    <n v="117"/>
    <n v="0"/>
    <n v="0"/>
    <m/>
    <n v="3.34"/>
    <n v="0"/>
    <n v="320.64"/>
    <m/>
    <n v="5.14"/>
    <n v="0"/>
    <n v="107.94"/>
    <m/>
    <m/>
    <n v="0"/>
    <n v="0"/>
    <n v="0"/>
    <n v="3.6630769230769231"/>
    <n v="0"/>
    <n v="428.58"/>
    <m/>
    <m/>
    <n v="0"/>
    <n v="0"/>
    <m/>
    <m/>
    <n v="0"/>
    <n v="0"/>
    <m/>
    <m/>
    <n v="0"/>
    <n v="0"/>
    <n v="0"/>
    <n v="0"/>
    <n v="0"/>
    <n v="0"/>
    <n v="0"/>
    <n v="136"/>
    <n v="0"/>
    <n v="0"/>
    <n v="0"/>
    <n v="3.6258088235294119"/>
    <n v="0"/>
    <n v="493.11"/>
    <n v="0"/>
    <n v="0"/>
    <n v="0"/>
    <n v="0"/>
    <m/>
    <n v="43"/>
    <n v="0"/>
    <n v="0"/>
    <m/>
    <n v="29"/>
    <n v="0"/>
    <n v="0"/>
    <m/>
    <n v="0"/>
    <n v="0"/>
    <n v="0"/>
    <n v="0"/>
    <n v="72"/>
    <n v="0"/>
    <n v="0"/>
    <m/>
    <n v="0.66"/>
    <n v="0"/>
    <n v="28.380000000000003"/>
    <m/>
    <n v="1.88"/>
    <n v="0"/>
    <n v="54.519999999999996"/>
    <m/>
    <m/>
    <n v="0"/>
    <n v="0"/>
    <n v="0"/>
    <n v="1.151388888888889"/>
    <n v="0"/>
    <n v="82.9"/>
    <m/>
    <m/>
    <n v="0"/>
    <n v="0"/>
    <m/>
    <m/>
    <n v="0"/>
    <n v="0"/>
    <m/>
    <m/>
    <n v="0"/>
    <n v="0"/>
    <n v="0"/>
    <n v="0"/>
    <n v="0"/>
    <n v="0"/>
    <m/>
    <m/>
    <n v="0"/>
    <n v="0"/>
    <m/>
    <m/>
    <n v="0"/>
    <n v="0"/>
    <m/>
    <m/>
    <n v="0"/>
    <n v="0"/>
    <n v="0"/>
    <n v="156"/>
    <n v="0"/>
    <n v="0"/>
    <s v=""/>
    <n v="401.54999999999995"/>
    <s v=""/>
    <s v=""/>
    <n v="0"/>
    <n v="52"/>
    <n v="0"/>
    <n v="0"/>
    <n v="0"/>
    <n v="174.45999999999998"/>
    <n v="0"/>
    <n v="0"/>
    <n v="0"/>
    <n v="208"/>
    <n v="0"/>
    <n v="0"/>
    <s v=""/>
    <n v="576.01"/>
    <s v=""/>
    <s v=""/>
    <n v="0"/>
    <n v="0"/>
    <n v="0"/>
    <n v="0"/>
    <s v=""/>
    <s v=""/>
    <s v=""/>
    <s v=""/>
    <s v=""/>
    <n v="576.01"/>
    <s v=""/>
    <s v=""/>
  </r>
  <r>
    <x v="10"/>
    <s v="Murray State College "/>
    <s v="Met the criteria for Two-Year 2 institution in 2010-11."/>
    <n v="207236"/>
    <x v="7"/>
    <m/>
    <n v="350"/>
    <m/>
    <n v="0"/>
    <n v="0"/>
    <n v="350"/>
    <n v="60"/>
    <n v="0"/>
    <n v="350"/>
    <n v="0"/>
    <n v="0"/>
    <m/>
    <n v="26"/>
    <n v="0"/>
    <n v="0"/>
    <m/>
    <n v="2"/>
    <n v="0"/>
    <n v="0"/>
    <m/>
    <m/>
    <n v="0"/>
    <n v="0"/>
    <n v="0"/>
    <n v="28"/>
    <n v="0"/>
    <n v="0"/>
    <m/>
    <n v="3.19"/>
    <n v="0"/>
    <n v="82.94"/>
    <m/>
    <n v="5.75"/>
    <n v="0"/>
    <n v="11.5"/>
    <m/>
    <m/>
    <n v="0"/>
    <n v="0"/>
    <n v="0"/>
    <n v="3.3728571428571428"/>
    <n v="0"/>
    <n v="94.44"/>
    <m/>
    <m/>
    <n v="0"/>
    <n v="0"/>
    <m/>
    <m/>
    <n v="0"/>
    <n v="0"/>
    <m/>
    <m/>
    <n v="0"/>
    <n v="0"/>
    <n v="0"/>
    <n v="0"/>
    <n v="0"/>
    <n v="0"/>
    <m/>
    <n v="152"/>
    <n v="0"/>
    <n v="0"/>
    <m/>
    <n v="48"/>
    <n v="0"/>
    <n v="0"/>
    <m/>
    <m/>
    <n v="0"/>
    <n v="0"/>
    <n v="0"/>
    <n v="200"/>
    <n v="0"/>
    <n v="0"/>
    <m/>
    <n v="4.12"/>
    <n v="0"/>
    <n v="626.24"/>
    <m/>
    <n v="5.61"/>
    <n v="0"/>
    <n v="269.28000000000003"/>
    <m/>
    <m/>
    <n v="0"/>
    <n v="0"/>
    <n v="0"/>
    <n v="4.4775999999999998"/>
    <n v="0"/>
    <n v="895.52"/>
    <m/>
    <m/>
    <n v="0"/>
    <n v="0"/>
    <m/>
    <m/>
    <n v="0"/>
    <n v="0"/>
    <m/>
    <m/>
    <n v="0"/>
    <n v="0"/>
    <n v="0"/>
    <n v="0"/>
    <n v="0"/>
    <n v="0"/>
    <n v="0"/>
    <n v="228"/>
    <n v="0"/>
    <n v="0"/>
    <n v="0"/>
    <n v="4.3419298245614035"/>
    <n v="0"/>
    <n v="989.96"/>
    <n v="0"/>
    <n v="0"/>
    <n v="0"/>
    <n v="0"/>
    <m/>
    <n v="97"/>
    <n v="0"/>
    <n v="0"/>
    <m/>
    <n v="26"/>
    <n v="0"/>
    <n v="0"/>
    <m/>
    <n v="0"/>
    <n v="0"/>
    <n v="0"/>
    <n v="0"/>
    <n v="123"/>
    <n v="0"/>
    <n v="0"/>
    <m/>
    <n v="0.89"/>
    <n v="0"/>
    <n v="86.33"/>
    <m/>
    <n v="1.69"/>
    <n v="0"/>
    <n v="43.94"/>
    <m/>
    <m/>
    <n v="0"/>
    <n v="0"/>
    <n v="0"/>
    <n v="1.0591056910569103"/>
    <n v="0"/>
    <n v="130.26999999999998"/>
    <m/>
    <m/>
    <n v="0"/>
    <n v="0"/>
    <m/>
    <m/>
    <n v="0"/>
    <n v="0"/>
    <m/>
    <m/>
    <n v="0"/>
    <n v="0"/>
    <n v="0"/>
    <n v="0"/>
    <n v="0"/>
    <n v="0"/>
    <m/>
    <n v="-1"/>
    <n v="0"/>
    <n v="0"/>
    <m/>
    <m/>
    <n v="0"/>
    <n v="0"/>
    <m/>
    <m/>
    <n v="0"/>
    <n v="0"/>
    <n v="0"/>
    <n v="275"/>
    <n v="0"/>
    <n v="0"/>
    <s v=""/>
    <n v="795.5100000000001"/>
    <s v=""/>
    <s v=""/>
    <n v="0"/>
    <n v="76"/>
    <n v="0"/>
    <n v="0"/>
    <n v="0"/>
    <n v="324.72000000000003"/>
    <n v="0"/>
    <n v="0"/>
    <n v="0"/>
    <n v="351"/>
    <n v="0"/>
    <n v="0"/>
    <s v=""/>
    <n v="1120.23"/>
    <s v=""/>
    <s v=""/>
    <n v="0"/>
    <n v="0"/>
    <n v="0"/>
    <n v="0"/>
    <s v=""/>
    <s v=""/>
    <s v=""/>
    <s v=""/>
    <s v=""/>
    <n v="1120.23"/>
    <s v=""/>
    <s v=""/>
  </r>
  <r>
    <x v="10"/>
    <s v="Northeastern Oklahoma A &amp; M College "/>
    <m/>
    <n v="207290"/>
    <x v="7"/>
    <m/>
    <n v="329"/>
    <m/>
    <n v="8"/>
    <n v="0"/>
    <n v="321"/>
    <n v="60"/>
    <n v="0"/>
    <n v="321"/>
    <n v="0"/>
    <n v="0"/>
    <m/>
    <n v="25"/>
    <n v="0"/>
    <n v="0"/>
    <m/>
    <n v="15"/>
    <n v="0"/>
    <n v="0"/>
    <m/>
    <m/>
    <n v="0"/>
    <n v="0"/>
    <n v="0"/>
    <n v="40"/>
    <n v="0"/>
    <n v="0"/>
    <m/>
    <n v="2.84"/>
    <n v="0"/>
    <n v="71"/>
    <m/>
    <n v="4.03"/>
    <n v="0"/>
    <n v="60.45"/>
    <m/>
    <m/>
    <n v="0"/>
    <n v="0"/>
    <n v="0"/>
    <n v="3.2862499999999999"/>
    <n v="0"/>
    <n v="131.44999999999999"/>
    <m/>
    <m/>
    <n v="0"/>
    <n v="0"/>
    <m/>
    <m/>
    <n v="0"/>
    <n v="0"/>
    <m/>
    <m/>
    <n v="0"/>
    <n v="0"/>
    <n v="0"/>
    <n v="0"/>
    <n v="0"/>
    <n v="0"/>
    <m/>
    <n v="176"/>
    <n v="0"/>
    <n v="0"/>
    <m/>
    <n v="41"/>
    <n v="0"/>
    <n v="0"/>
    <m/>
    <m/>
    <n v="0"/>
    <n v="0"/>
    <n v="0"/>
    <n v="217"/>
    <n v="0"/>
    <n v="0"/>
    <m/>
    <n v="3.54"/>
    <n v="0"/>
    <n v="623.04"/>
    <m/>
    <n v="5.22"/>
    <n v="0"/>
    <n v="214.01999999999998"/>
    <m/>
    <m/>
    <n v="0"/>
    <n v="0"/>
    <n v="0"/>
    <n v="3.8574193548387092"/>
    <n v="0"/>
    <n v="837.06"/>
    <m/>
    <m/>
    <n v="0"/>
    <n v="0"/>
    <m/>
    <m/>
    <n v="0"/>
    <n v="0"/>
    <m/>
    <m/>
    <n v="0"/>
    <n v="0"/>
    <n v="0"/>
    <n v="0"/>
    <n v="0"/>
    <n v="0"/>
    <n v="0"/>
    <n v="257"/>
    <n v="0"/>
    <n v="0"/>
    <n v="0"/>
    <n v="3.76852140077821"/>
    <n v="0"/>
    <n v="968.51"/>
    <n v="0"/>
    <n v="0"/>
    <n v="0"/>
    <n v="0"/>
    <m/>
    <n v="46"/>
    <n v="0"/>
    <n v="0"/>
    <m/>
    <n v="18"/>
    <n v="0"/>
    <n v="0"/>
    <m/>
    <n v="0"/>
    <n v="0"/>
    <n v="0"/>
    <n v="0"/>
    <n v="64"/>
    <n v="0"/>
    <n v="0"/>
    <m/>
    <n v="1.48"/>
    <n v="0"/>
    <n v="68.08"/>
    <m/>
    <n v="1.75"/>
    <n v="0"/>
    <n v="31.5"/>
    <m/>
    <m/>
    <n v="0"/>
    <n v="0"/>
    <n v="0"/>
    <n v="1.5559375"/>
    <n v="0"/>
    <n v="99.58"/>
    <m/>
    <m/>
    <n v="0"/>
    <n v="0"/>
    <m/>
    <m/>
    <n v="0"/>
    <n v="0"/>
    <m/>
    <m/>
    <n v="0"/>
    <n v="0"/>
    <n v="0"/>
    <n v="0"/>
    <n v="0"/>
    <n v="0"/>
    <m/>
    <m/>
    <n v="0"/>
    <n v="0"/>
    <m/>
    <m/>
    <n v="0"/>
    <n v="0"/>
    <m/>
    <m/>
    <n v="0"/>
    <n v="0"/>
    <n v="0"/>
    <n v="247"/>
    <n v="0"/>
    <n v="0"/>
    <s v=""/>
    <n v="762.12"/>
    <s v=""/>
    <s v=""/>
    <n v="0"/>
    <n v="74"/>
    <n v="0"/>
    <n v="0"/>
    <n v="0"/>
    <n v="305.96999999999997"/>
    <n v="0"/>
    <n v="0"/>
    <n v="0"/>
    <n v="321"/>
    <n v="0"/>
    <n v="0"/>
    <s v=""/>
    <n v="1068.0899999999999"/>
    <s v=""/>
    <s v=""/>
    <n v="0"/>
    <n v="0"/>
    <n v="0"/>
    <n v="0"/>
    <s v=""/>
    <s v=""/>
    <s v=""/>
    <s v=""/>
    <s v=""/>
    <n v="1068.0899999999999"/>
    <s v=""/>
    <s v=""/>
  </r>
  <r>
    <x v="10"/>
    <s v="Redlands Community College"/>
    <m/>
    <n v="207069"/>
    <x v="7"/>
    <m/>
    <n v="271"/>
    <m/>
    <n v="5"/>
    <n v="0"/>
    <n v="266"/>
    <n v="60"/>
    <n v="0"/>
    <n v="266"/>
    <n v="0"/>
    <n v="0"/>
    <m/>
    <n v="29"/>
    <n v="0"/>
    <n v="0"/>
    <m/>
    <n v="5"/>
    <n v="0"/>
    <n v="0"/>
    <m/>
    <m/>
    <n v="0"/>
    <n v="0"/>
    <n v="0"/>
    <n v="34"/>
    <n v="0"/>
    <n v="0"/>
    <m/>
    <n v="3.81"/>
    <n v="0"/>
    <n v="110.49"/>
    <m/>
    <n v="4.9000000000000004"/>
    <n v="0"/>
    <n v="24.5"/>
    <m/>
    <m/>
    <n v="0"/>
    <n v="0"/>
    <n v="0"/>
    <n v="3.9702941176470592"/>
    <n v="0"/>
    <n v="134.99"/>
    <m/>
    <m/>
    <n v="0"/>
    <n v="0"/>
    <m/>
    <m/>
    <n v="0"/>
    <n v="0"/>
    <m/>
    <m/>
    <n v="0"/>
    <n v="0"/>
    <n v="0"/>
    <n v="0"/>
    <n v="0"/>
    <n v="0"/>
    <m/>
    <n v="91"/>
    <n v="0"/>
    <n v="0"/>
    <m/>
    <n v="33"/>
    <n v="0"/>
    <n v="0"/>
    <m/>
    <m/>
    <n v="0"/>
    <n v="0"/>
    <n v="0"/>
    <n v="124"/>
    <n v="0"/>
    <n v="0"/>
    <m/>
    <n v="3.55"/>
    <n v="0"/>
    <n v="323.05"/>
    <m/>
    <n v="6.33"/>
    <n v="0"/>
    <n v="208.89000000000001"/>
    <m/>
    <m/>
    <n v="0"/>
    <n v="0"/>
    <n v="0"/>
    <n v="4.2898387096774195"/>
    <n v="0"/>
    <n v="531.94000000000005"/>
    <m/>
    <m/>
    <n v="0"/>
    <n v="0"/>
    <m/>
    <m/>
    <n v="0"/>
    <n v="0"/>
    <m/>
    <m/>
    <n v="0"/>
    <n v="0"/>
    <n v="0"/>
    <n v="0"/>
    <n v="0"/>
    <n v="0"/>
    <n v="0"/>
    <n v="158"/>
    <n v="0"/>
    <n v="0"/>
    <n v="0"/>
    <n v="4.2210759493670889"/>
    <n v="0"/>
    <n v="666.93000000000006"/>
    <n v="0"/>
    <n v="0"/>
    <n v="0"/>
    <n v="0"/>
    <m/>
    <n v="67"/>
    <n v="0"/>
    <n v="0"/>
    <m/>
    <n v="40"/>
    <n v="0"/>
    <n v="0"/>
    <m/>
    <n v="0"/>
    <n v="0"/>
    <n v="0"/>
    <n v="0"/>
    <n v="107"/>
    <n v="0"/>
    <n v="0"/>
    <m/>
    <n v="0.38"/>
    <n v="0"/>
    <n v="25.46"/>
    <m/>
    <n v="2.1"/>
    <n v="0"/>
    <n v="84"/>
    <m/>
    <m/>
    <n v="0"/>
    <n v="0"/>
    <n v="0"/>
    <n v="1.0229906542056075"/>
    <n v="0"/>
    <n v="109.46000000000001"/>
    <m/>
    <m/>
    <n v="0"/>
    <n v="0"/>
    <m/>
    <m/>
    <n v="0"/>
    <n v="0"/>
    <m/>
    <m/>
    <n v="0"/>
    <n v="0"/>
    <n v="0"/>
    <n v="0"/>
    <n v="0"/>
    <n v="0"/>
    <m/>
    <n v="1"/>
    <n v="0"/>
    <n v="0"/>
    <m/>
    <m/>
    <n v="0"/>
    <n v="0"/>
    <m/>
    <m/>
    <n v="0"/>
    <n v="0"/>
    <n v="0"/>
    <n v="187"/>
    <n v="0"/>
    <n v="0"/>
    <s v=""/>
    <n v="459"/>
    <s v=""/>
    <s v=""/>
    <n v="0"/>
    <n v="78"/>
    <n v="0"/>
    <n v="0"/>
    <n v="0"/>
    <n v="317.39"/>
    <n v="0"/>
    <n v="0"/>
    <n v="0"/>
    <n v="265"/>
    <n v="0"/>
    <n v="0"/>
    <s v=""/>
    <n v="776.39"/>
    <s v=""/>
    <s v=""/>
    <n v="0"/>
    <n v="0"/>
    <n v="0"/>
    <n v="0"/>
    <s v=""/>
    <s v=""/>
    <s v=""/>
    <s v=""/>
    <s v=""/>
    <n v="776.3900000000001"/>
    <s v=""/>
    <s v=""/>
  </r>
  <r>
    <x v="10"/>
    <s v="Seminole State College "/>
    <m/>
    <n v="207740"/>
    <x v="7"/>
    <m/>
    <n v="298"/>
    <m/>
    <n v="1"/>
    <n v="0"/>
    <n v="297"/>
    <n v="60"/>
    <n v="0"/>
    <n v="297"/>
    <n v="0"/>
    <n v="0"/>
    <m/>
    <n v="30"/>
    <n v="0"/>
    <n v="0"/>
    <m/>
    <n v="3"/>
    <n v="0"/>
    <n v="0"/>
    <m/>
    <m/>
    <n v="0"/>
    <n v="0"/>
    <n v="0"/>
    <n v="33"/>
    <n v="0"/>
    <n v="0"/>
    <m/>
    <n v="2.5299999999999998"/>
    <n v="0"/>
    <n v="75.899999999999991"/>
    <m/>
    <n v="7.67"/>
    <n v="0"/>
    <n v="23.009999999999998"/>
    <m/>
    <m/>
    <n v="0"/>
    <n v="0"/>
    <n v="0"/>
    <n v="2.9972727272727271"/>
    <n v="0"/>
    <n v="98.91"/>
    <m/>
    <m/>
    <n v="0"/>
    <n v="0"/>
    <m/>
    <m/>
    <n v="0"/>
    <n v="0"/>
    <m/>
    <m/>
    <n v="0"/>
    <n v="0"/>
    <n v="0"/>
    <n v="0"/>
    <n v="0"/>
    <n v="0"/>
    <m/>
    <n v="145"/>
    <n v="0"/>
    <n v="0"/>
    <m/>
    <n v="39"/>
    <n v="0"/>
    <n v="0"/>
    <m/>
    <m/>
    <n v="0"/>
    <n v="0"/>
    <n v="0"/>
    <n v="184"/>
    <n v="0"/>
    <n v="0"/>
    <m/>
    <n v="3.99"/>
    <n v="0"/>
    <n v="578.55000000000007"/>
    <m/>
    <n v="6.17"/>
    <n v="0"/>
    <n v="240.63"/>
    <m/>
    <m/>
    <n v="0"/>
    <n v="0"/>
    <n v="0"/>
    <n v="4.4520652173913051"/>
    <n v="0"/>
    <n v="819.18000000000018"/>
    <m/>
    <m/>
    <n v="0"/>
    <n v="0"/>
    <m/>
    <m/>
    <n v="0"/>
    <n v="0"/>
    <m/>
    <m/>
    <n v="0"/>
    <n v="0"/>
    <n v="0"/>
    <n v="0"/>
    <n v="0"/>
    <n v="0"/>
    <n v="0"/>
    <n v="217"/>
    <n v="0"/>
    <n v="0"/>
    <n v="0"/>
    <n v="4.2308294930875583"/>
    <n v="0"/>
    <n v="918.09000000000015"/>
    <n v="0"/>
    <n v="0"/>
    <n v="0"/>
    <n v="0"/>
    <m/>
    <n v="54"/>
    <n v="0"/>
    <n v="0"/>
    <m/>
    <n v="26"/>
    <n v="0"/>
    <n v="0"/>
    <m/>
    <n v="0"/>
    <n v="0"/>
    <n v="0"/>
    <n v="0"/>
    <n v="80"/>
    <n v="0"/>
    <n v="0"/>
    <m/>
    <n v="0.77"/>
    <n v="0"/>
    <n v="41.58"/>
    <m/>
    <n v="2.13"/>
    <n v="0"/>
    <n v="55.379999999999995"/>
    <m/>
    <m/>
    <n v="0"/>
    <n v="0"/>
    <n v="0"/>
    <n v="1.212"/>
    <n v="0"/>
    <n v="96.96"/>
    <m/>
    <m/>
    <n v="0"/>
    <n v="0"/>
    <m/>
    <m/>
    <n v="0"/>
    <n v="0"/>
    <m/>
    <m/>
    <n v="0"/>
    <n v="0"/>
    <n v="0"/>
    <n v="0"/>
    <n v="0"/>
    <n v="0"/>
    <m/>
    <m/>
    <n v="0"/>
    <n v="0"/>
    <m/>
    <m/>
    <n v="0"/>
    <n v="0"/>
    <m/>
    <m/>
    <n v="0"/>
    <n v="0"/>
    <n v="0"/>
    <n v="229"/>
    <n v="0"/>
    <n v="0"/>
    <s v=""/>
    <n v="696.03000000000009"/>
    <s v=""/>
    <s v=""/>
    <n v="0"/>
    <n v="68"/>
    <n v="0"/>
    <n v="0"/>
    <n v="0"/>
    <n v="319.02"/>
    <n v="0"/>
    <n v="0"/>
    <n v="0"/>
    <n v="297"/>
    <n v="0"/>
    <n v="0"/>
    <s v=""/>
    <n v="1015.0500000000001"/>
    <s v=""/>
    <s v=""/>
    <n v="0"/>
    <n v="0"/>
    <n v="0"/>
    <n v="0"/>
    <s v=""/>
    <s v=""/>
    <s v=""/>
    <s v=""/>
    <s v=""/>
    <n v="1015.0500000000002"/>
    <s v=""/>
    <s v=""/>
  </r>
  <r>
    <x v="10"/>
    <s v="Western Oklahoma State College "/>
    <m/>
    <n v="208035"/>
    <x v="7"/>
    <m/>
    <n v="262"/>
    <m/>
    <n v="7"/>
    <n v="0"/>
    <n v="255"/>
    <n v="60"/>
    <n v="0"/>
    <n v="255"/>
    <n v="0"/>
    <n v="0"/>
    <m/>
    <n v="32"/>
    <n v="0"/>
    <n v="0"/>
    <m/>
    <n v="2"/>
    <n v="0"/>
    <n v="0"/>
    <m/>
    <m/>
    <n v="0"/>
    <n v="0"/>
    <n v="0"/>
    <n v="34"/>
    <n v="0"/>
    <n v="0"/>
    <m/>
    <n v="2.5299999999999998"/>
    <n v="0"/>
    <n v="80.959999999999994"/>
    <m/>
    <n v="6.5"/>
    <n v="0"/>
    <n v="13"/>
    <m/>
    <m/>
    <n v="0"/>
    <n v="0"/>
    <n v="0"/>
    <n v="2.7635294117647056"/>
    <n v="0"/>
    <n v="93.96"/>
    <m/>
    <m/>
    <n v="0"/>
    <n v="0"/>
    <m/>
    <m/>
    <n v="0"/>
    <n v="0"/>
    <m/>
    <m/>
    <n v="0"/>
    <n v="0"/>
    <n v="0"/>
    <n v="0"/>
    <n v="0"/>
    <n v="0"/>
    <m/>
    <n v="75"/>
    <n v="0"/>
    <n v="0"/>
    <m/>
    <n v="23"/>
    <n v="0"/>
    <n v="0"/>
    <m/>
    <m/>
    <n v="0"/>
    <n v="0"/>
    <n v="0"/>
    <n v="98"/>
    <n v="0"/>
    <n v="0"/>
    <m/>
    <n v="4.2"/>
    <n v="0"/>
    <n v="315"/>
    <m/>
    <n v="5.78"/>
    <n v="0"/>
    <n v="132.94"/>
    <m/>
    <m/>
    <n v="0"/>
    <n v="0"/>
    <n v="0"/>
    <n v="4.5708163265306121"/>
    <n v="0"/>
    <n v="447.94"/>
    <m/>
    <m/>
    <n v="0"/>
    <n v="0"/>
    <m/>
    <m/>
    <n v="0"/>
    <n v="0"/>
    <m/>
    <m/>
    <n v="0"/>
    <n v="0"/>
    <n v="0"/>
    <n v="0"/>
    <n v="0"/>
    <n v="0"/>
    <n v="0"/>
    <n v="132"/>
    <n v="0"/>
    <n v="0"/>
    <n v="0"/>
    <n v="4.1053030303030305"/>
    <n v="0"/>
    <n v="541.9"/>
    <n v="0"/>
    <n v="0"/>
    <n v="0"/>
    <n v="0"/>
    <m/>
    <n v="74"/>
    <n v="0"/>
    <n v="0"/>
    <m/>
    <n v="49"/>
    <n v="0"/>
    <n v="0"/>
    <m/>
    <n v="0"/>
    <n v="0"/>
    <n v="0"/>
    <n v="0"/>
    <n v="123"/>
    <n v="0"/>
    <n v="0"/>
    <m/>
    <n v="0.71"/>
    <n v="0"/>
    <n v="52.54"/>
    <m/>
    <n v="1.66"/>
    <n v="0"/>
    <n v="81.339999999999989"/>
    <m/>
    <m/>
    <n v="0"/>
    <n v="0"/>
    <n v="0"/>
    <n v="1.0884552845528455"/>
    <n v="0"/>
    <n v="133.88"/>
    <m/>
    <m/>
    <n v="0"/>
    <n v="0"/>
    <m/>
    <m/>
    <n v="0"/>
    <n v="0"/>
    <m/>
    <m/>
    <n v="0"/>
    <n v="0"/>
    <n v="0"/>
    <n v="0"/>
    <n v="0"/>
    <n v="0"/>
    <m/>
    <m/>
    <n v="0"/>
    <n v="0"/>
    <m/>
    <m/>
    <n v="0"/>
    <n v="0"/>
    <m/>
    <m/>
    <n v="0"/>
    <n v="0"/>
    <n v="0"/>
    <n v="181"/>
    <n v="0"/>
    <n v="0"/>
    <s v=""/>
    <n v="448.5"/>
    <s v=""/>
    <s v=""/>
    <n v="0"/>
    <n v="74"/>
    <n v="0"/>
    <n v="0"/>
    <n v="0"/>
    <n v="227.27999999999997"/>
    <n v="0"/>
    <n v="0"/>
    <n v="0"/>
    <n v="255"/>
    <n v="0"/>
    <n v="0"/>
    <s v=""/>
    <n v="675.78"/>
    <s v=""/>
    <s v=""/>
    <n v="0"/>
    <n v="0"/>
    <n v="0"/>
    <n v="0"/>
    <s v=""/>
    <s v=""/>
    <s v=""/>
    <s v=""/>
    <s v=""/>
    <n v="675.78"/>
    <s v=""/>
    <s v=""/>
  </r>
  <r>
    <x v="11"/>
    <s v="Clemson University"/>
    <m/>
    <n v="217882"/>
    <x v="0"/>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Columbia"/>
    <m/>
    <n v="218663"/>
    <x v="0"/>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College of Charleston"/>
    <m/>
    <n v="217819"/>
    <x v="1"/>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Winthrop University "/>
    <m/>
    <n v="218964"/>
    <x v="1"/>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The Citadel, the Military College of South Carolina "/>
    <m/>
    <n v="217864"/>
    <x v="2"/>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Coastal Carolina University"/>
    <m/>
    <n v="218724"/>
    <x v="3"/>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Francis Marion University "/>
    <m/>
    <n v="218061"/>
    <x v="3"/>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South Carolina State University "/>
    <m/>
    <n v="218733"/>
    <x v="3"/>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Lander University"/>
    <s v="Met the criteria for Four-Year 5 in 2010-11."/>
    <n v="218229"/>
    <x v="4"/>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Aiken"/>
    <m/>
    <n v="218645"/>
    <x v="4"/>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Upstate"/>
    <m/>
    <n v="218742"/>
    <x v="4"/>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Beaufort"/>
    <m/>
    <n v="218654"/>
    <x v="4"/>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Greenville Technical College "/>
    <m/>
    <n v="218113"/>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Midlands Technical College "/>
    <m/>
    <n v="218353"/>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Trident Technical College "/>
    <m/>
    <n v="218894"/>
    <x v="5"/>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Aiken Technical College "/>
    <m/>
    <n v="217615"/>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Central Carolina Technical College "/>
    <m/>
    <n v="218858"/>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Florence-Darlington Technical College "/>
    <s v="Met the criteria for Two-year 1 in 2010-11."/>
    <n v="218025"/>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Horry-Georgetown Technical College "/>
    <s v="Met the criteria for Two-year 1 in 2009-10 and 2010-11."/>
    <n v="218140"/>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Orangeburg-Calhoun Technical College "/>
    <m/>
    <n v="218487"/>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Piedmont Technical College "/>
    <s v="Met the criteria for Two-year 1 in 2010-11."/>
    <n v="218520"/>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Spartanburg Community College "/>
    <s v="Met the criteria for Two-year 1 in 2010-11."/>
    <n v="218830"/>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Tri-County Technical College "/>
    <s v="Met the criteria for Two-year 1 in 2009-10 and 2010-11."/>
    <n v="218885"/>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York Technical College "/>
    <s v="Met the criteria for Two-year 1 in 2010-11."/>
    <n v="218991"/>
    <x v="6"/>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Denmark Technical College "/>
    <m/>
    <n v="217989"/>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Northeastern Technical College "/>
    <m/>
    <n v="217837"/>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Technical College of the Lowcountry"/>
    <m/>
    <n v="217712"/>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Lancaster"/>
    <m/>
    <n v="218672"/>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Salkehatchie"/>
    <m/>
    <n v="218681"/>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Sumter"/>
    <m/>
    <n v="218690"/>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University of South Carolina-Union"/>
    <m/>
    <n v="218706"/>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1"/>
    <s v="Willamsburg Technical College "/>
    <m/>
    <n v="218955"/>
    <x v="7"/>
    <m/>
    <m/>
    <m/>
    <m/>
    <n v="0"/>
    <n v="0"/>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2"/>
    <s v="University of Memphis"/>
    <m/>
    <n v="220862"/>
    <x v="0"/>
    <n v="2218"/>
    <n v="2518"/>
    <m/>
    <m/>
    <n v="2218"/>
    <n v="2518"/>
    <m/>
    <n v="2218"/>
    <n v="2518"/>
    <n v="0"/>
    <n v="0"/>
    <n v="155"/>
    <n v="143"/>
    <n v="0"/>
    <n v="0"/>
    <n v="16"/>
    <n v="20"/>
    <n v="0"/>
    <n v="0"/>
    <m/>
    <n v="0"/>
    <n v="0"/>
    <n v="0"/>
    <n v="171"/>
    <n v="163"/>
    <n v="0"/>
    <n v="0"/>
    <n v="4.1100000000000003"/>
    <n v="4.5999999999999996"/>
    <n v="637.05000000000007"/>
    <n v="657.8"/>
    <n v="5.0999999999999996"/>
    <n v="4.5"/>
    <n v="81.599999999999994"/>
    <n v="90"/>
    <m/>
    <m/>
    <n v="0"/>
    <n v="0"/>
    <n v="4.2026315789473694"/>
    <n v="4.587730061349693"/>
    <n v="718.6500000000002"/>
    <n v="747.8"/>
    <m/>
    <m/>
    <n v="0"/>
    <n v="0"/>
    <m/>
    <m/>
    <n v="0"/>
    <n v="0"/>
    <m/>
    <m/>
    <n v="0"/>
    <n v="0"/>
    <n v="0"/>
    <n v="0"/>
    <n v="0"/>
    <n v="0"/>
    <n v="861"/>
    <n v="1002"/>
    <n v="0"/>
    <n v="0"/>
    <n v="41"/>
    <n v="38"/>
    <n v="0"/>
    <n v="0"/>
    <m/>
    <n v="0"/>
    <n v="0"/>
    <n v="0"/>
    <n v="902"/>
    <n v="1040"/>
    <n v="0"/>
    <n v="0"/>
    <n v="4.92"/>
    <n v="5.24"/>
    <n v="4236.12"/>
    <n v="5250.4800000000005"/>
    <n v="6.5"/>
    <n v="5.87"/>
    <n v="266.5"/>
    <n v="223.06"/>
    <m/>
    <m/>
    <n v="0"/>
    <n v="0"/>
    <n v="4.9918181818181813"/>
    <n v="5.2630192307692312"/>
    <n v="4502.62"/>
    <n v="5473.5400000000009"/>
    <m/>
    <m/>
    <n v="0"/>
    <n v="0"/>
    <m/>
    <m/>
    <n v="0"/>
    <n v="0"/>
    <m/>
    <m/>
    <n v="0"/>
    <n v="0"/>
    <n v="0"/>
    <n v="0"/>
    <n v="0"/>
    <n v="0"/>
    <n v="1073"/>
    <n v="1203"/>
    <n v="0"/>
    <n v="0"/>
    <n v="4.8660484622553595"/>
    <n v="5.1715211970074826"/>
    <n v="5221.2700000000004"/>
    <n v="6221.340000000002"/>
    <n v="0"/>
    <n v="0"/>
    <n v="0"/>
    <n v="0"/>
    <n v="682"/>
    <n v="897"/>
    <n v="0"/>
    <n v="0"/>
    <n v="463"/>
    <n v="418"/>
    <n v="0"/>
    <n v="0"/>
    <m/>
    <n v="0"/>
    <n v="0"/>
    <n v="0"/>
    <n v="1145"/>
    <n v="1315"/>
    <n v="0"/>
    <n v="0"/>
    <n v="3.8"/>
    <n v="3.4"/>
    <n v="2591.6"/>
    <n v="3049.7999999999997"/>
    <n v="3.91"/>
    <n v="3.59"/>
    <n v="1810.3300000000002"/>
    <n v="1500.62"/>
    <m/>
    <m/>
    <n v="0"/>
    <n v="0"/>
    <n v="3.8444803493449786"/>
    <n v="3.4603954372623575"/>
    <n v="4401.93"/>
    <n v="4550.42"/>
    <m/>
    <m/>
    <n v="0"/>
    <n v="0"/>
    <m/>
    <m/>
    <n v="0"/>
    <n v="0"/>
    <m/>
    <m/>
    <n v="0"/>
    <n v="0"/>
    <n v="0"/>
    <n v="0"/>
    <n v="0"/>
    <n v="0"/>
    <m/>
    <m/>
    <n v="0"/>
    <n v="0"/>
    <m/>
    <m/>
    <n v="0"/>
    <n v="0"/>
    <m/>
    <m/>
    <n v="0"/>
    <n v="0"/>
    <n v="1698"/>
    <n v="2042"/>
    <n v="0"/>
    <n v="0"/>
    <n v="7464.77"/>
    <n v="8958.08"/>
    <s v=""/>
    <s v=""/>
    <n v="520"/>
    <n v="476"/>
    <n v="0"/>
    <n v="0"/>
    <n v="2158.4300000000003"/>
    <n v="1813.6799999999998"/>
    <n v="0"/>
    <n v="0"/>
    <n v="2218"/>
    <n v="2518"/>
    <n v="0"/>
    <n v="0"/>
    <n v="9623.2000000000007"/>
    <n v="10771.76"/>
    <s v=""/>
    <s v=""/>
    <n v="0"/>
    <n v="0"/>
    <n v="0"/>
    <n v="0"/>
    <s v=""/>
    <s v=""/>
    <s v=""/>
    <s v=""/>
    <n v="9623.2000000000007"/>
    <n v="10771.760000000002"/>
    <s v=""/>
    <s v=""/>
  </r>
  <r>
    <x v="12"/>
    <s v="University of Tennessee, Knoxville"/>
    <m/>
    <n v="221759"/>
    <x v="0"/>
    <n v="3680"/>
    <n v="4108"/>
    <m/>
    <m/>
    <n v="3680"/>
    <n v="4108"/>
    <m/>
    <n v="3680"/>
    <n v="4108"/>
    <n v="0"/>
    <n v="0"/>
    <n v="553"/>
    <n v="254"/>
    <n v="0"/>
    <n v="0"/>
    <n v="1"/>
    <n v="1"/>
    <n v="0"/>
    <n v="0"/>
    <m/>
    <n v="0"/>
    <n v="0"/>
    <n v="0"/>
    <n v="554"/>
    <n v="255"/>
    <n v="0"/>
    <n v="0"/>
    <n v="4.6500000000000004"/>
    <n v="5.6"/>
    <n v="2571.4500000000003"/>
    <n v="1422.3999999999999"/>
    <n v="7"/>
    <n v="4"/>
    <n v="7"/>
    <n v="4"/>
    <m/>
    <m/>
    <n v="0"/>
    <n v="0"/>
    <n v="4.6542418772563181"/>
    <n v="5.5937254901960776"/>
    <n v="2578.4500000000003"/>
    <n v="1426.3999999999999"/>
    <m/>
    <m/>
    <n v="0"/>
    <n v="0"/>
    <m/>
    <m/>
    <n v="0"/>
    <n v="0"/>
    <m/>
    <m/>
    <n v="0"/>
    <n v="0"/>
    <n v="0"/>
    <n v="0"/>
    <n v="0"/>
    <n v="0"/>
    <n v="2323"/>
    <n v="2716"/>
    <n v="0"/>
    <n v="0"/>
    <n v="59"/>
    <n v="77"/>
    <n v="0"/>
    <n v="0"/>
    <m/>
    <n v="0"/>
    <n v="0"/>
    <n v="0"/>
    <n v="2382"/>
    <n v="2793"/>
    <n v="0"/>
    <n v="0"/>
    <n v="4.25"/>
    <n v="4.5599999999999996"/>
    <n v="9872.75"/>
    <n v="12384.96"/>
    <n v="5.19"/>
    <n v="4.54"/>
    <n v="306.21000000000004"/>
    <n v="349.58"/>
    <m/>
    <m/>
    <n v="0"/>
    <n v="0"/>
    <n v="4.2732829554995799"/>
    <n v="4.5594486215538845"/>
    <n v="10178.959999999999"/>
    <n v="12734.539999999999"/>
    <m/>
    <m/>
    <n v="0"/>
    <n v="0"/>
    <m/>
    <m/>
    <n v="0"/>
    <n v="0"/>
    <m/>
    <m/>
    <n v="0"/>
    <n v="0"/>
    <n v="0"/>
    <n v="0"/>
    <n v="0"/>
    <n v="0"/>
    <n v="2936"/>
    <n v="3048"/>
    <n v="0"/>
    <n v="0"/>
    <n v="4.3451668937329702"/>
    <n v="4.6459776902887135"/>
    <n v="12757.41"/>
    <n v="14160.939999999999"/>
    <n v="0"/>
    <n v="0"/>
    <n v="0"/>
    <n v="0"/>
    <n v="583"/>
    <n v="932"/>
    <n v="0"/>
    <n v="0"/>
    <n v="161"/>
    <n v="128"/>
    <n v="0"/>
    <n v="0"/>
    <m/>
    <n v="0"/>
    <n v="0"/>
    <n v="0"/>
    <n v="744"/>
    <n v="1060"/>
    <n v="0"/>
    <n v="0"/>
    <n v="3.56"/>
    <n v="3.05"/>
    <n v="2075.48"/>
    <n v="2842.6"/>
    <n v="3.85"/>
    <n v="3.34"/>
    <n v="619.85"/>
    <n v="427.52"/>
    <m/>
    <m/>
    <n v="0"/>
    <n v="0"/>
    <n v="3.6227553763440858"/>
    <n v="3.0850188679245281"/>
    <n v="2695.33"/>
    <n v="3270.12"/>
    <m/>
    <m/>
    <n v="0"/>
    <n v="0"/>
    <m/>
    <m/>
    <n v="0"/>
    <n v="0"/>
    <m/>
    <m/>
    <n v="0"/>
    <n v="0"/>
    <n v="0"/>
    <n v="0"/>
    <n v="0"/>
    <n v="0"/>
    <m/>
    <m/>
    <n v="0"/>
    <n v="0"/>
    <m/>
    <m/>
    <n v="0"/>
    <n v="0"/>
    <m/>
    <m/>
    <n v="0"/>
    <n v="0"/>
    <n v="3459"/>
    <n v="3902"/>
    <n v="0"/>
    <n v="0"/>
    <n v="14519.68"/>
    <n v="16649.96"/>
    <s v=""/>
    <s v=""/>
    <n v="221"/>
    <n v="206"/>
    <n v="0"/>
    <n v="0"/>
    <n v="933.06000000000006"/>
    <n v="781.09999999999991"/>
    <n v="0"/>
    <n v="0"/>
    <n v="3680"/>
    <n v="4108"/>
    <n v="0"/>
    <n v="0"/>
    <n v="15452.74"/>
    <n v="17431.059999999998"/>
    <s v=""/>
    <s v=""/>
    <n v="0"/>
    <n v="0"/>
    <n v="0"/>
    <n v="0"/>
    <s v=""/>
    <s v=""/>
    <s v=""/>
    <s v=""/>
    <n v="15452.74"/>
    <n v="17431.059999999998"/>
    <s v=""/>
    <s v=""/>
  </r>
  <r>
    <x v="12"/>
    <s v="East Tennessee State University "/>
    <m/>
    <n v="220075"/>
    <x v="1"/>
    <n v="1715"/>
    <n v="1849"/>
    <m/>
    <m/>
    <n v="1715"/>
    <n v="1849"/>
    <m/>
    <n v="1715"/>
    <n v="1849"/>
    <n v="0"/>
    <n v="0"/>
    <n v="228"/>
    <n v="253"/>
    <n v="0"/>
    <n v="0"/>
    <n v="13"/>
    <n v="17"/>
    <n v="0"/>
    <n v="0"/>
    <m/>
    <n v="0"/>
    <n v="0"/>
    <n v="0"/>
    <n v="241"/>
    <n v="270"/>
    <n v="0"/>
    <n v="0"/>
    <n v="4.2300000000000004"/>
    <n v="4.5999999999999996"/>
    <n v="964.44"/>
    <n v="1163.8"/>
    <n v="4.55"/>
    <n v="4.9000000000000004"/>
    <n v="59.15"/>
    <n v="83.300000000000011"/>
    <m/>
    <m/>
    <n v="0"/>
    <n v="0"/>
    <n v="4.2472614107883819"/>
    <n v="4.6188888888888888"/>
    <n v="1023.59"/>
    <n v="1247.0999999999999"/>
    <m/>
    <m/>
    <n v="0"/>
    <n v="0"/>
    <m/>
    <m/>
    <n v="0"/>
    <n v="0"/>
    <m/>
    <m/>
    <n v="0"/>
    <n v="0"/>
    <n v="0"/>
    <n v="0"/>
    <n v="0"/>
    <n v="0"/>
    <n v="579"/>
    <n v="632"/>
    <n v="0"/>
    <n v="0"/>
    <n v="16"/>
    <n v="14"/>
    <n v="0"/>
    <n v="0"/>
    <m/>
    <n v="0"/>
    <n v="0"/>
    <n v="0"/>
    <n v="595"/>
    <n v="646"/>
    <n v="0"/>
    <n v="0"/>
    <n v="4.68"/>
    <n v="4.93"/>
    <n v="2709.72"/>
    <n v="3115.7599999999998"/>
    <n v="5.88"/>
    <n v="6"/>
    <n v="94.08"/>
    <n v="84"/>
    <m/>
    <m/>
    <n v="0"/>
    <n v="0"/>
    <n v="4.7122689075630246"/>
    <n v="4.9531888544891638"/>
    <n v="2803.7999999999997"/>
    <n v="3199.7599999999998"/>
    <m/>
    <m/>
    <n v="0"/>
    <n v="0"/>
    <m/>
    <m/>
    <n v="0"/>
    <n v="0"/>
    <m/>
    <m/>
    <n v="0"/>
    <n v="0"/>
    <n v="0"/>
    <n v="0"/>
    <n v="0"/>
    <n v="0"/>
    <n v="836"/>
    <n v="916"/>
    <n v="0"/>
    <n v="0"/>
    <n v="4.5782177033492824"/>
    <n v="4.8546506550218336"/>
    <n v="3827.39"/>
    <n v="4446.8599999999997"/>
    <n v="0"/>
    <n v="0"/>
    <n v="0"/>
    <n v="0"/>
    <n v="656"/>
    <n v="740"/>
    <n v="0"/>
    <n v="0"/>
    <n v="223"/>
    <n v="193"/>
    <n v="0"/>
    <n v="0"/>
    <m/>
    <n v="0"/>
    <n v="0"/>
    <n v="0"/>
    <n v="879"/>
    <n v="933"/>
    <n v="0"/>
    <n v="0"/>
    <n v="3.44"/>
    <n v="2.83"/>
    <n v="2256.64"/>
    <n v="2094.2000000000003"/>
    <n v="3.88"/>
    <n v="2.78"/>
    <n v="865.24"/>
    <n v="536.54"/>
    <m/>
    <m/>
    <n v="0"/>
    <n v="0"/>
    <n v="3.5516268486916953"/>
    <n v="2.8196570203644162"/>
    <n v="3121.88"/>
    <n v="2630.7400000000002"/>
    <m/>
    <m/>
    <n v="0"/>
    <n v="0"/>
    <m/>
    <m/>
    <n v="0"/>
    <n v="0"/>
    <m/>
    <m/>
    <n v="0"/>
    <n v="0"/>
    <n v="0"/>
    <n v="0"/>
    <n v="0"/>
    <n v="0"/>
    <m/>
    <m/>
    <n v="0"/>
    <n v="0"/>
    <m/>
    <m/>
    <n v="0"/>
    <n v="0"/>
    <m/>
    <m/>
    <n v="0"/>
    <n v="0"/>
    <n v="1463"/>
    <n v="1625"/>
    <n v="0"/>
    <n v="0"/>
    <n v="5930.7999999999993"/>
    <n v="6373.76"/>
    <s v=""/>
    <s v=""/>
    <n v="252"/>
    <n v="224"/>
    <n v="0"/>
    <n v="0"/>
    <n v="1018.47"/>
    <n v="703.83999999999992"/>
    <n v="0"/>
    <n v="0"/>
    <n v="1715"/>
    <n v="1849"/>
    <n v="0"/>
    <n v="0"/>
    <n v="6949.2699999999995"/>
    <n v="7077.6"/>
    <s v=""/>
    <s v=""/>
    <n v="0"/>
    <n v="0"/>
    <n v="0"/>
    <n v="0"/>
    <s v=""/>
    <s v=""/>
    <s v=""/>
    <s v=""/>
    <n v="6949.27"/>
    <n v="7077.6"/>
    <s v=""/>
    <s v=""/>
  </r>
  <r>
    <x v="12"/>
    <s v="Middle Tennessee State University "/>
    <m/>
    <n v="220978"/>
    <x v="1"/>
    <n v="3562"/>
    <n v="3550"/>
    <m/>
    <m/>
    <n v="3562"/>
    <n v="3550"/>
    <m/>
    <n v="3562"/>
    <n v="3550"/>
    <n v="0"/>
    <n v="0"/>
    <n v="460"/>
    <n v="422"/>
    <n v="0"/>
    <n v="0"/>
    <n v="21"/>
    <n v="13"/>
    <n v="0"/>
    <n v="0"/>
    <m/>
    <n v="0"/>
    <n v="0"/>
    <n v="0"/>
    <n v="481"/>
    <n v="435"/>
    <n v="0"/>
    <n v="0"/>
    <n v="4.38"/>
    <n v="4.5999999999999996"/>
    <n v="2014.8"/>
    <n v="1941.1999999999998"/>
    <n v="4.93"/>
    <n v="4.1500000000000004"/>
    <n v="103.53"/>
    <n v="53.95"/>
    <m/>
    <m/>
    <n v="0"/>
    <n v="0"/>
    <n v="4.4040124740124735"/>
    <n v="4.586551724137931"/>
    <n v="2118.33"/>
    <n v="1995.15"/>
    <m/>
    <m/>
    <n v="0"/>
    <n v="0"/>
    <m/>
    <m/>
    <n v="0"/>
    <n v="0"/>
    <m/>
    <m/>
    <n v="0"/>
    <n v="0"/>
    <n v="0"/>
    <n v="0"/>
    <n v="0"/>
    <n v="0"/>
    <n v="1310"/>
    <n v="1293"/>
    <n v="0"/>
    <n v="0"/>
    <n v="48"/>
    <n v="48"/>
    <n v="0"/>
    <n v="0"/>
    <m/>
    <n v="0"/>
    <n v="0"/>
    <n v="0"/>
    <n v="1358"/>
    <n v="1341"/>
    <n v="0"/>
    <n v="0"/>
    <n v="4.63"/>
    <n v="4.8499999999999996"/>
    <n v="6065.3"/>
    <n v="6271.0499999999993"/>
    <n v="5.33"/>
    <n v="5.0199999999999996"/>
    <n v="255.84"/>
    <n v="240.95999999999998"/>
    <m/>
    <m/>
    <n v="0"/>
    <n v="0"/>
    <n v="4.6547422680412369"/>
    <n v="4.8560850111856819"/>
    <n v="6321.1399999999994"/>
    <n v="6512.0099999999993"/>
    <m/>
    <m/>
    <n v="0"/>
    <n v="0"/>
    <m/>
    <m/>
    <n v="0"/>
    <n v="0"/>
    <m/>
    <m/>
    <n v="0"/>
    <n v="0"/>
    <n v="0"/>
    <n v="0"/>
    <n v="0"/>
    <n v="0"/>
    <n v="1839"/>
    <n v="1776"/>
    <n v="0"/>
    <n v="0"/>
    <n v="4.5891625883632408"/>
    <n v="4.7900675675675677"/>
    <n v="8439.4699999999993"/>
    <n v="8507.16"/>
    <n v="0"/>
    <n v="0"/>
    <n v="0"/>
    <n v="0"/>
    <n v="1258"/>
    <n v="1364"/>
    <n v="0"/>
    <n v="0"/>
    <n v="465"/>
    <n v="410"/>
    <n v="0"/>
    <n v="0"/>
    <m/>
    <n v="0"/>
    <n v="0"/>
    <n v="0"/>
    <n v="1723"/>
    <n v="1774"/>
    <n v="0"/>
    <n v="0"/>
    <n v="3.47"/>
    <n v="3.07"/>
    <n v="4365.26"/>
    <n v="4187.4799999999996"/>
    <n v="3.6"/>
    <n v="3.21"/>
    <n v="1674"/>
    <n v="1316.1"/>
    <m/>
    <m/>
    <n v="0"/>
    <n v="0"/>
    <n v="3.5050841555426584"/>
    <n v="3.1023562570462233"/>
    <n v="6039.26"/>
    <n v="5503.58"/>
    <m/>
    <m/>
    <n v="0"/>
    <n v="0"/>
    <m/>
    <m/>
    <n v="0"/>
    <n v="0"/>
    <m/>
    <m/>
    <n v="0"/>
    <n v="0"/>
    <n v="0"/>
    <n v="0"/>
    <n v="0"/>
    <n v="0"/>
    <m/>
    <m/>
    <n v="0"/>
    <n v="0"/>
    <m/>
    <m/>
    <n v="0"/>
    <n v="0"/>
    <m/>
    <m/>
    <n v="0"/>
    <n v="0"/>
    <n v="3028"/>
    <n v="3079"/>
    <n v="0"/>
    <n v="0"/>
    <n v="12445.36"/>
    <n v="12399.73"/>
    <s v=""/>
    <s v=""/>
    <n v="534"/>
    <n v="471"/>
    <n v="0"/>
    <n v="0"/>
    <n v="2033.37"/>
    <n v="1611.0099999999998"/>
    <n v="0"/>
    <n v="0"/>
    <n v="3562"/>
    <n v="3550"/>
    <n v="0"/>
    <n v="0"/>
    <n v="14478.73"/>
    <n v="14010.74"/>
    <s v=""/>
    <s v=""/>
    <n v="0"/>
    <n v="0"/>
    <n v="0"/>
    <n v="0"/>
    <s v=""/>
    <s v=""/>
    <s v=""/>
    <s v=""/>
    <n v="14478.73"/>
    <n v="14010.74"/>
    <s v=""/>
    <s v=""/>
  </r>
  <r>
    <x v="12"/>
    <s v="Tennessee State University "/>
    <s v="Met the criteria for Four-Year 2 in 2009-10 and 2010-11."/>
    <n v="221838"/>
    <x v="1"/>
    <n v="1020"/>
    <n v="1046"/>
    <m/>
    <m/>
    <n v="1020"/>
    <n v="1046"/>
    <m/>
    <n v="1020"/>
    <n v="1046"/>
    <n v="0"/>
    <n v="0"/>
    <n v="26"/>
    <n v="28"/>
    <n v="0"/>
    <n v="0"/>
    <n v="2"/>
    <n v="4"/>
    <n v="0"/>
    <n v="0"/>
    <m/>
    <n v="0"/>
    <n v="0"/>
    <n v="0"/>
    <n v="28"/>
    <n v="32"/>
    <n v="0"/>
    <n v="0"/>
    <n v="4.43"/>
    <n v="5.0999999999999996"/>
    <n v="115.17999999999999"/>
    <n v="142.79999999999998"/>
    <n v="4.2"/>
    <n v="4.75"/>
    <n v="8.4"/>
    <n v="19"/>
    <m/>
    <m/>
    <n v="0"/>
    <n v="0"/>
    <n v="4.4135714285714283"/>
    <n v="5.0562499999999995"/>
    <n v="123.57999999999998"/>
    <n v="161.79999999999998"/>
    <m/>
    <m/>
    <n v="0"/>
    <n v="0"/>
    <m/>
    <m/>
    <n v="0"/>
    <n v="0"/>
    <m/>
    <m/>
    <n v="0"/>
    <n v="0"/>
    <n v="0"/>
    <n v="0"/>
    <n v="0"/>
    <n v="0"/>
    <n v="468"/>
    <n v="507"/>
    <n v="0"/>
    <n v="0"/>
    <n v="8"/>
    <n v="9"/>
    <n v="0"/>
    <n v="0"/>
    <m/>
    <n v="0"/>
    <n v="0"/>
    <n v="0"/>
    <n v="476"/>
    <n v="516"/>
    <n v="0"/>
    <n v="0"/>
    <n v="4.54"/>
    <n v="4.92"/>
    <n v="2124.7199999999998"/>
    <n v="2494.44"/>
    <n v="5.45"/>
    <n v="5.1100000000000003"/>
    <n v="43.6"/>
    <n v="45.99"/>
    <m/>
    <m/>
    <n v="0"/>
    <n v="0"/>
    <n v="4.5552941176470583"/>
    <n v="4.9233139534883721"/>
    <n v="2168.3199999999997"/>
    <n v="2540.4299999999998"/>
    <m/>
    <m/>
    <n v="0"/>
    <n v="0"/>
    <m/>
    <m/>
    <n v="0"/>
    <n v="0"/>
    <m/>
    <m/>
    <n v="0"/>
    <n v="0"/>
    <n v="0"/>
    <n v="0"/>
    <n v="0"/>
    <n v="0"/>
    <n v="504"/>
    <n v="548"/>
    <n v="0"/>
    <n v="0"/>
    <n v="4.5474206349206341"/>
    <n v="4.9310766423357668"/>
    <n v="2291.8999999999996"/>
    <n v="2702.23"/>
    <n v="0"/>
    <n v="0"/>
    <n v="0"/>
    <n v="0"/>
    <n v="475"/>
    <n v="429"/>
    <n v="0"/>
    <n v="0"/>
    <n v="41"/>
    <n v="69"/>
    <n v="0"/>
    <n v="0"/>
    <m/>
    <n v="0"/>
    <n v="0"/>
    <n v="0"/>
    <n v="516"/>
    <n v="498"/>
    <n v="0"/>
    <n v="0"/>
    <n v="3.6"/>
    <n v="3.16"/>
    <n v="1710"/>
    <n v="1355.64"/>
    <n v="3.68"/>
    <n v="3.33"/>
    <n v="150.88"/>
    <n v="229.77"/>
    <m/>
    <m/>
    <n v="0"/>
    <n v="0"/>
    <n v="3.6063565891472869"/>
    <n v="3.1835542168674702"/>
    <n v="1860.88"/>
    <n v="1585.41"/>
    <m/>
    <m/>
    <n v="0"/>
    <n v="0"/>
    <m/>
    <m/>
    <n v="0"/>
    <n v="0"/>
    <m/>
    <m/>
    <n v="0"/>
    <n v="0"/>
    <n v="0"/>
    <n v="0"/>
    <n v="0"/>
    <n v="0"/>
    <m/>
    <m/>
    <n v="0"/>
    <n v="0"/>
    <m/>
    <m/>
    <n v="0"/>
    <n v="0"/>
    <m/>
    <m/>
    <n v="0"/>
    <n v="0"/>
    <n v="969"/>
    <n v="964"/>
    <n v="0"/>
    <n v="0"/>
    <n v="3949.8999999999996"/>
    <n v="3992.88"/>
    <s v=""/>
    <s v=""/>
    <n v="51"/>
    <n v="82"/>
    <n v="0"/>
    <n v="0"/>
    <n v="202.88"/>
    <n v="294.76"/>
    <n v="0"/>
    <n v="0"/>
    <n v="1020"/>
    <n v="1046"/>
    <n v="0"/>
    <n v="0"/>
    <n v="4152.78"/>
    <n v="4287.6400000000003"/>
    <s v=""/>
    <s v=""/>
    <n v="0"/>
    <n v="0"/>
    <n v="0"/>
    <n v="0"/>
    <s v=""/>
    <s v=""/>
    <s v=""/>
    <s v=""/>
    <n v="4152.78"/>
    <n v="4287.6400000000003"/>
    <s v=""/>
    <s v=""/>
  </r>
  <r>
    <x v="12"/>
    <s v="Tennessee Technological University "/>
    <m/>
    <n v="221847"/>
    <x v="1"/>
    <n v="1295"/>
    <n v="1520"/>
    <m/>
    <m/>
    <n v="1295"/>
    <n v="1520"/>
    <m/>
    <n v="1295"/>
    <n v="1520"/>
    <n v="0"/>
    <n v="0"/>
    <n v="221"/>
    <n v="217"/>
    <n v="0"/>
    <n v="0"/>
    <n v="8"/>
    <n v="8"/>
    <n v="0"/>
    <n v="0"/>
    <m/>
    <n v="0"/>
    <n v="0"/>
    <n v="0"/>
    <n v="229"/>
    <n v="225"/>
    <n v="0"/>
    <n v="0"/>
    <n v="4.22"/>
    <n v="4.6500000000000004"/>
    <n v="932.61999999999989"/>
    <n v="1009.0500000000001"/>
    <n v="4.6500000000000004"/>
    <n v="4.5"/>
    <n v="37.200000000000003"/>
    <n v="36"/>
    <m/>
    <m/>
    <n v="0"/>
    <n v="0"/>
    <n v="4.2350218340611354"/>
    <n v="4.6446666666666676"/>
    <n v="969.82"/>
    <n v="1045.0500000000002"/>
    <m/>
    <m/>
    <n v="0"/>
    <n v="0"/>
    <m/>
    <m/>
    <n v="0"/>
    <n v="0"/>
    <m/>
    <m/>
    <n v="0"/>
    <n v="0"/>
    <n v="0"/>
    <n v="0"/>
    <n v="0"/>
    <n v="0"/>
    <n v="460"/>
    <n v="448"/>
    <n v="0"/>
    <n v="0"/>
    <n v="11"/>
    <n v="5"/>
    <n v="0"/>
    <n v="0"/>
    <m/>
    <n v="0"/>
    <n v="0"/>
    <n v="0"/>
    <n v="471"/>
    <n v="453"/>
    <n v="0"/>
    <n v="0"/>
    <n v="4.5599999999999996"/>
    <n v="4.92"/>
    <n v="2097.6"/>
    <n v="2204.16"/>
    <n v="5.93"/>
    <n v="8"/>
    <n v="65.22999999999999"/>
    <n v="40"/>
    <m/>
    <m/>
    <n v="0"/>
    <n v="0"/>
    <n v="4.5919957537154987"/>
    <n v="4.9539955849889621"/>
    <n v="2162.83"/>
    <n v="2244.16"/>
    <m/>
    <m/>
    <n v="0"/>
    <n v="0"/>
    <m/>
    <m/>
    <n v="0"/>
    <n v="0"/>
    <m/>
    <m/>
    <n v="0"/>
    <n v="0"/>
    <n v="0"/>
    <n v="0"/>
    <n v="0"/>
    <n v="0"/>
    <n v="700"/>
    <n v="678"/>
    <n v="0"/>
    <n v="0"/>
    <n v="4.4752142857142863"/>
    <n v="4.8513421828908552"/>
    <n v="3132.6500000000005"/>
    <n v="3289.2099999999996"/>
    <n v="0"/>
    <n v="0"/>
    <n v="0"/>
    <n v="0"/>
    <n v="560"/>
    <n v="747"/>
    <n v="0"/>
    <n v="0"/>
    <n v="35"/>
    <n v="95"/>
    <n v="0"/>
    <n v="0"/>
    <m/>
    <n v="0"/>
    <n v="0"/>
    <n v="0"/>
    <n v="595"/>
    <n v="842"/>
    <n v="0"/>
    <n v="0"/>
    <n v="3.67"/>
    <n v="3.09"/>
    <n v="2055.1999999999998"/>
    <n v="2308.23"/>
    <n v="3.77"/>
    <n v="3.07"/>
    <n v="131.94999999999999"/>
    <n v="291.64999999999998"/>
    <m/>
    <m/>
    <n v="0"/>
    <n v="0"/>
    <n v="3.6758823529411759"/>
    <n v="3.0877434679334916"/>
    <n v="2187.1499999999996"/>
    <n v="2599.88"/>
    <m/>
    <m/>
    <n v="0"/>
    <n v="0"/>
    <m/>
    <m/>
    <n v="0"/>
    <n v="0"/>
    <m/>
    <m/>
    <n v="0"/>
    <n v="0"/>
    <n v="0"/>
    <n v="0"/>
    <n v="0"/>
    <n v="0"/>
    <m/>
    <m/>
    <n v="0"/>
    <n v="0"/>
    <m/>
    <m/>
    <n v="0"/>
    <n v="0"/>
    <m/>
    <m/>
    <n v="0"/>
    <n v="0"/>
    <n v="1241"/>
    <n v="1412"/>
    <n v="0"/>
    <n v="0"/>
    <n v="5085.42"/>
    <n v="5521.4400000000005"/>
    <s v=""/>
    <s v=""/>
    <n v="54"/>
    <n v="108"/>
    <n v="0"/>
    <n v="0"/>
    <n v="234.38"/>
    <n v="367.65"/>
    <n v="0"/>
    <n v="0"/>
    <n v="1295"/>
    <n v="1520"/>
    <n v="0"/>
    <n v="0"/>
    <n v="5319.8"/>
    <n v="5889.09"/>
    <s v=""/>
    <s v=""/>
    <n v="0"/>
    <n v="0"/>
    <n v="0"/>
    <n v="0"/>
    <s v=""/>
    <s v=""/>
    <s v=""/>
    <s v=""/>
    <n v="5319.8"/>
    <n v="5889.09"/>
    <s v=""/>
    <s v=""/>
  </r>
  <r>
    <x v="12"/>
    <s v="University of Tennessee at Chattanooga"/>
    <m/>
    <n v="221740"/>
    <x v="1"/>
    <n v="1121"/>
    <n v="1275"/>
    <m/>
    <m/>
    <n v="1121"/>
    <n v="1275"/>
    <m/>
    <n v="1121"/>
    <n v="1275"/>
    <n v="0"/>
    <n v="0"/>
    <n v="193"/>
    <n v="210"/>
    <n v="0"/>
    <n v="0"/>
    <n v="1"/>
    <n v="1"/>
    <n v="0"/>
    <n v="0"/>
    <m/>
    <n v="0"/>
    <n v="0"/>
    <n v="0"/>
    <n v="194"/>
    <n v="211"/>
    <n v="0"/>
    <n v="0"/>
    <n v="4.7"/>
    <n v="5.0999999999999996"/>
    <n v="907.1"/>
    <n v="1071"/>
    <n v="6"/>
    <n v="6"/>
    <n v="6"/>
    <n v="6"/>
    <m/>
    <m/>
    <n v="0"/>
    <n v="0"/>
    <n v="4.7067010309278352"/>
    <n v="5.1042654028436019"/>
    <n v="913.1"/>
    <n v="1077"/>
    <m/>
    <m/>
    <n v="0"/>
    <n v="0"/>
    <m/>
    <m/>
    <n v="0"/>
    <n v="0"/>
    <m/>
    <m/>
    <n v="0"/>
    <n v="0"/>
    <n v="0"/>
    <n v="0"/>
    <n v="0"/>
    <n v="0"/>
    <n v="460"/>
    <n v="546"/>
    <n v="0"/>
    <n v="0"/>
    <n v="2"/>
    <n v="7"/>
    <n v="0"/>
    <n v="0"/>
    <m/>
    <n v="0"/>
    <n v="0"/>
    <n v="0"/>
    <n v="462"/>
    <n v="553"/>
    <n v="0"/>
    <n v="0"/>
    <n v="4.7300000000000004"/>
    <n v="4.84"/>
    <n v="2175.8000000000002"/>
    <n v="2642.64"/>
    <n v="6"/>
    <n v="5.71"/>
    <n v="12"/>
    <n v="39.97"/>
    <m/>
    <m/>
    <n v="0"/>
    <n v="0"/>
    <n v="4.7354978354978359"/>
    <n v="4.8510126582278472"/>
    <n v="2187.8000000000002"/>
    <n v="2682.6099999999997"/>
    <m/>
    <m/>
    <n v="0"/>
    <n v="0"/>
    <m/>
    <m/>
    <n v="0"/>
    <n v="0"/>
    <m/>
    <m/>
    <n v="0"/>
    <n v="0"/>
    <n v="0"/>
    <n v="0"/>
    <n v="0"/>
    <n v="0"/>
    <n v="656"/>
    <n v="764"/>
    <n v="0"/>
    <n v="0"/>
    <n v="4.7269817073170737"/>
    <n v="4.9209554973821987"/>
    <n v="3100.9000000000005"/>
    <n v="3759.6099999999997"/>
    <n v="0"/>
    <n v="0"/>
    <n v="0"/>
    <n v="0"/>
    <n v="371"/>
    <n v="421"/>
    <n v="0"/>
    <n v="0"/>
    <n v="94"/>
    <n v="90"/>
    <n v="0"/>
    <n v="0"/>
    <m/>
    <n v="0"/>
    <n v="0"/>
    <n v="0"/>
    <n v="465"/>
    <n v="511"/>
    <n v="0"/>
    <n v="0"/>
    <n v="3.56"/>
    <n v="3.15"/>
    <n v="1320.76"/>
    <n v="1326.1499999999999"/>
    <n v="4.09"/>
    <n v="3.12"/>
    <n v="384.46"/>
    <n v="280.8"/>
    <m/>
    <m/>
    <n v="0"/>
    <n v="0"/>
    <n v="3.6671397849462366"/>
    <n v="3.1447162426614477"/>
    <n v="1705.22"/>
    <n v="1606.9499999999998"/>
    <m/>
    <m/>
    <n v="0"/>
    <n v="0"/>
    <m/>
    <m/>
    <n v="0"/>
    <n v="0"/>
    <m/>
    <m/>
    <n v="0"/>
    <n v="0"/>
    <n v="0"/>
    <n v="0"/>
    <n v="0"/>
    <n v="0"/>
    <m/>
    <m/>
    <n v="0"/>
    <n v="0"/>
    <m/>
    <m/>
    <n v="0"/>
    <n v="0"/>
    <m/>
    <m/>
    <n v="0"/>
    <n v="0"/>
    <n v="1024"/>
    <n v="1177"/>
    <n v="0"/>
    <n v="0"/>
    <n v="4403.66"/>
    <n v="5039.79"/>
    <s v=""/>
    <s v=""/>
    <n v="97"/>
    <n v="98"/>
    <n v="0"/>
    <n v="0"/>
    <n v="402.46"/>
    <n v="326.77"/>
    <n v="0"/>
    <n v="0"/>
    <n v="1121"/>
    <n v="1275"/>
    <n v="0"/>
    <n v="0"/>
    <n v="4806.12"/>
    <n v="5366.5599999999995"/>
    <s v=""/>
    <s v=""/>
    <n v="0"/>
    <n v="0"/>
    <n v="0"/>
    <n v="0"/>
    <s v=""/>
    <s v=""/>
    <s v=""/>
    <s v=""/>
    <n v="4806.1200000000008"/>
    <n v="5366.5599999999995"/>
    <s v=""/>
    <s v=""/>
  </r>
  <r>
    <x v="12"/>
    <s v="Austin Peay State University "/>
    <s v="Reclassified: met the criteria for Four-Year 3 in 2008-09, 2009-10 and 2010-11."/>
    <n v="219602"/>
    <x v="1"/>
    <n v="1004"/>
    <n v="1189"/>
    <m/>
    <m/>
    <n v="1004"/>
    <n v="1189"/>
    <m/>
    <n v="1004"/>
    <n v="1189"/>
    <n v="0"/>
    <n v="0"/>
    <n v="122"/>
    <n v="173"/>
    <n v="0"/>
    <n v="0"/>
    <n v="17"/>
    <n v="11"/>
    <n v="0"/>
    <n v="0"/>
    <m/>
    <n v="0"/>
    <n v="0"/>
    <n v="0"/>
    <n v="139"/>
    <n v="184"/>
    <n v="0"/>
    <n v="0"/>
    <n v="4.08"/>
    <n v="4.66"/>
    <n v="497.76"/>
    <n v="806.18000000000006"/>
    <n v="4.6100000000000003"/>
    <n v="4.9000000000000004"/>
    <n v="78.37"/>
    <n v="53.900000000000006"/>
    <m/>
    <m/>
    <n v="0"/>
    <n v="0"/>
    <n v="4.1448201438848917"/>
    <n v="4.6743478260869571"/>
    <n v="576.13"/>
    <n v="860.08000000000015"/>
    <m/>
    <m/>
    <n v="0"/>
    <n v="0"/>
    <m/>
    <m/>
    <n v="0"/>
    <n v="0"/>
    <m/>
    <m/>
    <n v="0"/>
    <n v="0"/>
    <n v="0"/>
    <n v="0"/>
    <n v="0"/>
    <n v="0"/>
    <n v="329"/>
    <n v="400"/>
    <n v="0"/>
    <n v="0"/>
    <n v="43"/>
    <n v="40"/>
    <n v="0"/>
    <n v="0"/>
    <m/>
    <n v="0"/>
    <n v="0"/>
    <n v="0"/>
    <n v="372"/>
    <n v="440"/>
    <n v="0"/>
    <n v="0"/>
    <n v="4.41"/>
    <n v="4.68"/>
    <n v="1450.89"/>
    <n v="1872"/>
    <n v="5.34"/>
    <n v="4.93"/>
    <n v="229.62"/>
    <n v="197.2"/>
    <m/>
    <m/>
    <n v="0"/>
    <n v="0"/>
    <n v="4.517500000000001"/>
    <n v="4.7027272727272722"/>
    <n v="1680.5100000000004"/>
    <n v="2069.1999999999998"/>
    <m/>
    <m/>
    <n v="0"/>
    <n v="0"/>
    <m/>
    <m/>
    <n v="0"/>
    <n v="0"/>
    <m/>
    <m/>
    <n v="0"/>
    <n v="0"/>
    <n v="0"/>
    <n v="0"/>
    <n v="0"/>
    <n v="0"/>
    <n v="511"/>
    <n v="624"/>
    <n v="0"/>
    <n v="0"/>
    <n v="4.4161252446183958"/>
    <n v="4.6943589743589742"/>
    <n v="2256.6400000000003"/>
    <n v="2929.2799999999997"/>
    <n v="0"/>
    <n v="0"/>
    <n v="0"/>
    <n v="0"/>
    <n v="273"/>
    <n v="344"/>
    <n v="0"/>
    <n v="0"/>
    <n v="220"/>
    <n v="221"/>
    <n v="0"/>
    <n v="0"/>
    <m/>
    <n v="0"/>
    <n v="0"/>
    <n v="0"/>
    <n v="493"/>
    <n v="565"/>
    <n v="0"/>
    <n v="0"/>
    <n v="2.98"/>
    <n v="3.23"/>
    <n v="813.54"/>
    <n v="1111.1199999999999"/>
    <n v="3.21"/>
    <n v="3.21"/>
    <n v="706.2"/>
    <n v="709.41"/>
    <m/>
    <m/>
    <n v="0"/>
    <n v="0"/>
    <n v="3.0826369168356997"/>
    <n v="3.2221769911504419"/>
    <n v="1519.74"/>
    <n v="1820.5299999999997"/>
    <m/>
    <m/>
    <n v="0"/>
    <n v="0"/>
    <m/>
    <m/>
    <n v="0"/>
    <n v="0"/>
    <m/>
    <m/>
    <n v="0"/>
    <n v="0"/>
    <n v="0"/>
    <n v="0"/>
    <n v="0"/>
    <n v="0"/>
    <m/>
    <m/>
    <n v="0"/>
    <n v="0"/>
    <m/>
    <m/>
    <n v="0"/>
    <n v="0"/>
    <m/>
    <m/>
    <n v="0"/>
    <n v="0"/>
    <n v="724"/>
    <n v="917"/>
    <n v="0"/>
    <n v="0"/>
    <n v="2762.19"/>
    <n v="3789.3"/>
    <s v=""/>
    <s v=""/>
    <n v="280"/>
    <n v="272"/>
    <n v="0"/>
    <n v="0"/>
    <n v="1014.19"/>
    <n v="960.51"/>
    <n v="0"/>
    <n v="0"/>
    <n v="1004"/>
    <n v="1189"/>
    <n v="0"/>
    <n v="0"/>
    <n v="3776.38"/>
    <n v="4749.8100000000004"/>
    <s v=""/>
    <s v=""/>
    <n v="0"/>
    <n v="0"/>
    <n v="0"/>
    <n v="0"/>
    <s v=""/>
    <s v=""/>
    <s v=""/>
    <s v=""/>
    <n v="3776.38"/>
    <n v="4749.8099999999995"/>
    <s v=""/>
    <s v=""/>
  </r>
  <r>
    <x v="12"/>
    <s v="University of Tennessee at Martin"/>
    <m/>
    <n v="221768"/>
    <x v="3"/>
    <n v="890"/>
    <n v="1017"/>
    <m/>
    <m/>
    <n v="890"/>
    <n v="1017"/>
    <m/>
    <n v="890"/>
    <n v="1017"/>
    <n v="0"/>
    <n v="0"/>
    <n v="132"/>
    <n v="171"/>
    <n v="0"/>
    <n v="0"/>
    <n v="24"/>
    <n v="23"/>
    <n v="0"/>
    <n v="0"/>
    <m/>
    <n v="0"/>
    <n v="0"/>
    <n v="0"/>
    <n v="156"/>
    <n v="194"/>
    <n v="0"/>
    <n v="0"/>
    <n v="4.49"/>
    <n v="4.93"/>
    <n v="592.68000000000006"/>
    <n v="843.03"/>
    <n v="4.95"/>
    <n v="4.7699999999999996"/>
    <n v="118.80000000000001"/>
    <n v="109.71"/>
    <m/>
    <m/>
    <n v="0"/>
    <n v="0"/>
    <n v="4.5607692307692309"/>
    <n v="4.9110309278350517"/>
    <n v="711.48"/>
    <n v="952.74"/>
    <m/>
    <m/>
    <n v="0"/>
    <n v="0"/>
    <m/>
    <m/>
    <n v="0"/>
    <n v="0"/>
    <m/>
    <m/>
    <n v="0"/>
    <n v="0"/>
    <n v="0"/>
    <n v="0"/>
    <n v="0"/>
    <n v="0"/>
    <n v="499"/>
    <n v="516"/>
    <n v="0"/>
    <n v="0"/>
    <n v="7"/>
    <n v="18"/>
    <n v="0"/>
    <n v="0"/>
    <m/>
    <n v="0"/>
    <n v="0"/>
    <n v="0"/>
    <n v="506"/>
    <n v="534"/>
    <n v="0"/>
    <n v="0"/>
    <n v="4.34"/>
    <n v="4.68"/>
    <n v="2165.66"/>
    <n v="2414.8799999999997"/>
    <n v="4.74"/>
    <n v="6.18"/>
    <n v="33.18"/>
    <n v="111.24"/>
    <m/>
    <m/>
    <n v="0"/>
    <n v="0"/>
    <n v="4.345533596837944"/>
    <n v="4.7305617977528076"/>
    <n v="2198.8399999999997"/>
    <n v="2526.1199999999994"/>
    <m/>
    <m/>
    <n v="0"/>
    <n v="0"/>
    <m/>
    <m/>
    <n v="0"/>
    <n v="0"/>
    <m/>
    <m/>
    <n v="0"/>
    <n v="0"/>
    <n v="0"/>
    <n v="0"/>
    <n v="0"/>
    <n v="0"/>
    <n v="662"/>
    <n v="728"/>
    <n v="0"/>
    <n v="0"/>
    <n v="4.3962537764350449"/>
    <n v="4.7786538461538459"/>
    <n v="2910.3199999999997"/>
    <n v="3478.8599999999997"/>
    <n v="0"/>
    <n v="0"/>
    <n v="0"/>
    <n v="0"/>
    <n v="146"/>
    <n v="228"/>
    <n v="0"/>
    <n v="0"/>
    <n v="82"/>
    <n v="61"/>
    <n v="0"/>
    <n v="0"/>
    <m/>
    <n v="0"/>
    <n v="0"/>
    <n v="0"/>
    <n v="228"/>
    <n v="289"/>
    <n v="0"/>
    <n v="0"/>
    <n v="3.44"/>
    <n v="2.97"/>
    <n v="502.24"/>
    <n v="677.16000000000008"/>
    <n v="3.48"/>
    <n v="2.4900000000000002"/>
    <n v="285.36"/>
    <n v="151.89000000000001"/>
    <m/>
    <m/>
    <n v="0"/>
    <n v="0"/>
    <n v="3.454385964912281"/>
    <n v="2.8686851211072666"/>
    <n v="787.6"/>
    <n v="829.05000000000007"/>
    <m/>
    <m/>
    <n v="0"/>
    <n v="0"/>
    <m/>
    <m/>
    <n v="0"/>
    <n v="0"/>
    <m/>
    <m/>
    <n v="0"/>
    <n v="0"/>
    <n v="0"/>
    <n v="0"/>
    <n v="0"/>
    <n v="0"/>
    <m/>
    <m/>
    <n v="0"/>
    <n v="0"/>
    <m/>
    <m/>
    <n v="0"/>
    <n v="0"/>
    <m/>
    <m/>
    <n v="0"/>
    <n v="0"/>
    <n v="777"/>
    <n v="915"/>
    <n v="0"/>
    <n v="0"/>
    <n v="3260.58"/>
    <n v="3935.0699999999997"/>
    <s v=""/>
    <s v=""/>
    <n v="113"/>
    <n v="102"/>
    <n v="0"/>
    <n v="0"/>
    <n v="437.34000000000003"/>
    <n v="372.84000000000003"/>
    <n v="0"/>
    <n v="0"/>
    <n v="890"/>
    <n v="1017"/>
    <n v="0"/>
    <n v="0"/>
    <n v="3697.92"/>
    <n v="4307.91"/>
    <s v=""/>
    <s v=""/>
    <n v="0"/>
    <n v="0"/>
    <n v="0"/>
    <n v="0"/>
    <s v=""/>
    <s v=""/>
    <s v=""/>
    <s v=""/>
    <n v="3697.9199999999996"/>
    <n v="4307.91"/>
    <s v=""/>
    <s v=""/>
  </r>
  <r>
    <x v="12"/>
    <s v="Chattanooga State Technical Community College "/>
    <m/>
    <n v="219824"/>
    <x v="5"/>
    <n v="652"/>
    <n v="712"/>
    <m/>
    <m/>
    <n v="652"/>
    <n v="712"/>
    <m/>
    <n v="652"/>
    <n v="712"/>
    <n v="0"/>
    <n v="0"/>
    <n v="36"/>
    <n v="46"/>
    <n v="0"/>
    <n v="0"/>
    <n v="15"/>
    <n v="23"/>
    <n v="0"/>
    <n v="0"/>
    <m/>
    <n v="0"/>
    <n v="0"/>
    <n v="0"/>
    <n v="51"/>
    <n v="69"/>
    <n v="0"/>
    <n v="0"/>
    <n v="3.4"/>
    <n v="4"/>
    <n v="122.39999999999999"/>
    <n v="184"/>
    <n v="4.03"/>
    <n v="4.3499999999999996"/>
    <n v="60.45"/>
    <n v="100.05"/>
    <m/>
    <m/>
    <n v="0"/>
    <n v="0"/>
    <n v="3.5852941176470585"/>
    <n v="4.1166666666666671"/>
    <n v="182.85"/>
    <n v="284.05"/>
    <m/>
    <m/>
    <n v="0"/>
    <n v="0"/>
    <m/>
    <m/>
    <n v="0"/>
    <n v="0"/>
    <m/>
    <m/>
    <n v="0"/>
    <n v="0"/>
    <n v="0"/>
    <n v="0"/>
    <n v="0"/>
    <n v="0"/>
    <n v="118"/>
    <n v="216"/>
    <n v="0"/>
    <n v="0"/>
    <n v="52"/>
    <n v="63"/>
    <n v="0"/>
    <n v="0"/>
    <m/>
    <n v="0"/>
    <n v="0"/>
    <n v="0"/>
    <n v="170"/>
    <n v="279"/>
    <n v="0"/>
    <n v="0"/>
    <n v="3.38"/>
    <n v="4.22"/>
    <n v="398.84"/>
    <n v="911.52"/>
    <n v="4.24"/>
    <n v="4.4400000000000004"/>
    <n v="220.48000000000002"/>
    <n v="279.72000000000003"/>
    <m/>
    <m/>
    <n v="0"/>
    <n v="0"/>
    <n v="3.6430588235294112"/>
    <n v="4.2696774193548386"/>
    <n v="619.31999999999994"/>
    <n v="1191.24"/>
    <m/>
    <m/>
    <n v="0"/>
    <n v="0"/>
    <m/>
    <m/>
    <n v="0"/>
    <n v="0"/>
    <m/>
    <m/>
    <n v="0"/>
    <n v="0"/>
    <n v="0"/>
    <n v="0"/>
    <n v="0"/>
    <n v="0"/>
    <n v="221"/>
    <n v="348"/>
    <n v="0"/>
    <n v="0"/>
    <n v="3.6297285067873299"/>
    <n v="4.2393390804597697"/>
    <n v="802.17"/>
    <n v="1475.29"/>
    <n v="0"/>
    <n v="0"/>
    <n v="0"/>
    <n v="0"/>
    <n v="158"/>
    <n v="112"/>
    <n v="0"/>
    <n v="0"/>
    <n v="273"/>
    <n v="252"/>
    <n v="0"/>
    <n v="0"/>
    <m/>
    <n v="0"/>
    <n v="0"/>
    <n v="0"/>
    <n v="431"/>
    <n v="364"/>
    <n v="0"/>
    <n v="0"/>
    <n v="2.27"/>
    <n v="3.04"/>
    <n v="358.66"/>
    <n v="340.48"/>
    <n v="2.68"/>
    <n v="3.2"/>
    <n v="731.6400000000001"/>
    <n v="806.40000000000009"/>
    <m/>
    <m/>
    <n v="0"/>
    <n v="0"/>
    <n v="2.52969837587007"/>
    <n v="3.1507692307692312"/>
    <n v="1090.3000000000002"/>
    <n v="1146.8800000000001"/>
    <m/>
    <m/>
    <n v="0"/>
    <n v="0"/>
    <m/>
    <m/>
    <n v="0"/>
    <n v="0"/>
    <m/>
    <m/>
    <n v="0"/>
    <n v="0"/>
    <n v="0"/>
    <n v="0"/>
    <n v="0"/>
    <n v="0"/>
    <m/>
    <m/>
    <n v="0"/>
    <n v="0"/>
    <m/>
    <m/>
    <n v="0"/>
    <n v="0"/>
    <m/>
    <m/>
    <n v="0"/>
    <n v="0"/>
    <n v="312"/>
    <n v="374"/>
    <n v="0"/>
    <n v="0"/>
    <n v="879.90000000000009"/>
    <n v="1436"/>
    <s v=""/>
    <s v=""/>
    <n v="340"/>
    <n v="338"/>
    <n v="0"/>
    <n v="0"/>
    <n v="1012.5700000000002"/>
    <n v="1186.17"/>
    <n v="0"/>
    <n v="0"/>
    <n v="652"/>
    <n v="712"/>
    <n v="0"/>
    <n v="0"/>
    <n v="1892.4700000000003"/>
    <n v="2622.17"/>
    <s v=""/>
    <s v=""/>
    <n v="0"/>
    <n v="0"/>
    <n v="0"/>
    <n v="0"/>
    <s v=""/>
    <s v=""/>
    <s v=""/>
    <s v=""/>
    <n v="1892.4700000000003"/>
    <n v="2622.17"/>
    <s v=""/>
    <s v=""/>
  </r>
  <r>
    <x v="12"/>
    <s v="Pellissippi State Technical Community College"/>
    <m/>
    <n v="221643"/>
    <x v="5"/>
    <n v="652"/>
    <n v="692"/>
    <m/>
    <m/>
    <n v="652"/>
    <n v="692"/>
    <m/>
    <n v="652"/>
    <n v="692"/>
    <n v="0"/>
    <n v="0"/>
    <n v="8"/>
    <n v="8"/>
    <n v="0"/>
    <n v="0"/>
    <n v="17"/>
    <n v="33"/>
    <n v="0"/>
    <n v="0"/>
    <m/>
    <n v="0"/>
    <n v="0"/>
    <n v="0"/>
    <n v="25"/>
    <n v="41"/>
    <n v="0"/>
    <n v="0"/>
    <n v="2.75"/>
    <n v="3.75"/>
    <n v="22"/>
    <n v="30"/>
    <n v="3.29"/>
    <n v="4.33"/>
    <n v="55.93"/>
    <n v="142.89000000000001"/>
    <m/>
    <m/>
    <n v="0"/>
    <n v="0"/>
    <n v="3.1172000000000004"/>
    <n v="4.2168292682926829"/>
    <n v="77.930000000000007"/>
    <n v="172.89"/>
    <m/>
    <m/>
    <n v="0"/>
    <n v="0"/>
    <m/>
    <m/>
    <n v="0"/>
    <n v="0"/>
    <m/>
    <m/>
    <n v="0"/>
    <n v="0"/>
    <n v="0"/>
    <n v="0"/>
    <n v="0"/>
    <n v="0"/>
    <n v="255"/>
    <n v="316"/>
    <n v="0"/>
    <n v="0"/>
    <n v="85"/>
    <n v="80"/>
    <n v="0"/>
    <n v="0"/>
    <m/>
    <n v="0"/>
    <n v="0"/>
    <n v="0"/>
    <n v="340"/>
    <n v="396"/>
    <n v="0"/>
    <n v="0"/>
    <n v="3.04"/>
    <n v="3.96"/>
    <n v="775.2"/>
    <n v="1251.3599999999999"/>
    <n v="3.81"/>
    <n v="4.72"/>
    <n v="323.85000000000002"/>
    <n v="377.59999999999997"/>
    <m/>
    <m/>
    <n v="0"/>
    <n v="0"/>
    <n v="3.2325000000000004"/>
    <n v="4.1135353535353527"/>
    <n v="1099.0500000000002"/>
    <n v="1628.9599999999996"/>
    <m/>
    <m/>
    <n v="0"/>
    <n v="0"/>
    <m/>
    <m/>
    <n v="0"/>
    <n v="0"/>
    <m/>
    <m/>
    <n v="0"/>
    <n v="0"/>
    <n v="0"/>
    <n v="0"/>
    <n v="0"/>
    <n v="0"/>
    <n v="365"/>
    <n v="437"/>
    <n v="0"/>
    <n v="0"/>
    <n v="3.224602739726028"/>
    <n v="4.1232265446224243"/>
    <n v="1176.9800000000002"/>
    <n v="1801.8499999999995"/>
    <n v="0"/>
    <n v="0"/>
    <n v="0"/>
    <n v="0"/>
    <n v="116"/>
    <n v="149"/>
    <n v="0"/>
    <n v="0"/>
    <n v="171"/>
    <n v="106"/>
    <n v="0"/>
    <n v="0"/>
    <m/>
    <n v="0"/>
    <n v="0"/>
    <n v="0"/>
    <n v="287"/>
    <n v="255"/>
    <n v="0"/>
    <n v="0"/>
    <n v="1.53"/>
    <n v="2.64"/>
    <n v="177.48"/>
    <n v="393.36"/>
    <n v="2.72"/>
    <n v="2.68"/>
    <n v="465.12000000000006"/>
    <n v="284.08000000000004"/>
    <m/>
    <m/>
    <n v="0"/>
    <n v="0"/>
    <n v="2.2390243902439027"/>
    <n v="2.6566274509803924"/>
    <n v="642.6"/>
    <n v="677.44"/>
    <m/>
    <m/>
    <n v="0"/>
    <n v="0"/>
    <m/>
    <m/>
    <n v="0"/>
    <n v="0"/>
    <m/>
    <m/>
    <n v="0"/>
    <n v="0"/>
    <n v="0"/>
    <n v="0"/>
    <n v="0"/>
    <n v="0"/>
    <m/>
    <m/>
    <n v="0"/>
    <n v="0"/>
    <m/>
    <m/>
    <n v="0"/>
    <n v="0"/>
    <m/>
    <m/>
    <n v="0"/>
    <n v="0"/>
    <n v="379"/>
    <n v="473"/>
    <n v="0"/>
    <n v="0"/>
    <n v="974.68000000000006"/>
    <n v="1674.7199999999998"/>
    <s v=""/>
    <s v=""/>
    <n v="273"/>
    <n v="219"/>
    <n v="0"/>
    <n v="0"/>
    <n v="844.90000000000009"/>
    <n v="804.57"/>
    <n v="0"/>
    <n v="0"/>
    <n v="652"/>
    <n v="692"/>
    <n v="0"/>
    <n v="0"/>
    <n v="1819.5800000000002"/>
    <n v="2479.29"/>
    <s v=""/>
    <s v=""/>
    <n v="0"/>
    <n v="0"/>
    <n v="0"/>
    <n v="0"/>
    <s v=""/>
    <s v=""/>
    <s v=""/>
    <s v=""/>
    <n v="1819.5800000000004"/>
    <n v="2479.2899999999995"/>
    <s v=""/>
    <s v=""/>
  </r>
  <r>
    <x v="12"/>
    <s v="Southwest Tennessee Community College"/>
    <m/>
    <n v="221485"/>
    <x v="5"/>
    <n v="733"/>
    <n v="581"/>
    <m/>
    <m/>
    <n v="733"/>
    <n v="581"/>
    <m/>
    <n v="733"/>
    <n v="581"/>
    <n v="0"/>
    <n v="0"/>
    <n v="27"/>
    <n v="20"/>
    <n v="0"/>
    <n v="0"/>
    <n v="17"/>
    <n v="14"/>
    <n v="0"/>
    <n v="0"/>
    <m/>
    <n v="0"/>
    <n v="0"/>
    <n v="0"/>
    <n v="44"/>
    <n v="34"/>
    <n v="0"/>
    <n v="0"/>
    <n v="3.69"/>
    <n v="3.6"/>
    <n v="99.63"/>
    <n v="72"/>
    <n v="3.48"/>
    <n v="3.71"/>
    <n v="59.16"/>
    <n v="51.94"/>
    <m/>
    <m/>
    <n v="0"/>
    <n v="0"/>
    <n v="3.6088636363636364"/>
    <n v="3.6452941176470586"/>
    <n v="158.79"/>
    <n v="123.94"/>
    <m/>
    <m/>
    <n v="0"/>
    <n v="0"/>
    <m/>
    <m/>
    <n v="0"/>
    <n v="0"/>
    <m/>
    <m/>
    <n v="0"/>
    <n v="0"/>
    <n v="0"/>
    <n v="0"/>
    <n v="0"/>
    <n v="0"/>
    <n v="155"/>
    <n v="183"/>
    <n v="0"/>
    <n v="0"/>
    <n v="59"/>
    <n v="77"/>
    <n v="0"/>
    <n v="0"/>
    <m/>
    <n v="0"/>
    <n v="0"/>
    <n v="0"/>
    <n v="214"/>
    <n v="260"/>
    <n v="0"/>
    <n v="0"/>
    <n v="3.32"/>
    <n v="4.42"/>
    <n v="514.6"/>
    <n v="808.86"/>
    <n v="3.81"/>
    <n v="4.92"/>
    <n v="224.79"/>
    <n v="378.84"/>
    <m/>
    <m/>
    <n v="0"/>
    <n v="0"/>
    <n v="3.4550934579439252"/>
    <n v="4.5680769230769229"/>
    <n v="739.39"/>
    <n v="1187.7"/>
    <m/>
    <m/>
    <n v="0"/>
    <n v="0"/>
    <m/>
    <m/>
    <n v="0"/>
    <n v="0"/>
    <m/>
    <m/>
    <n v="0"/>
    <n v="0"/>
    <n v="0"/>
    <n v="0"/>
    <n v="0"/>
    <n v="0"/>
    <n v="258"/>
    <n v="294"/>
    <n v="0"/>
    <n v="0"/>
    <n v="3.4813178294573643"/>
    <n v="4.4613605442176878"/>
    <n v="898.18"/>
    <n v="1311.64"/>
    <n v="0"/>
    <n v="0"/>
    <n v="0"/>
    <n v="0"/>
    <n v="189"/>
    <n v="129"/>
    <n v="0"/>
    <n v="0"/>
    <n v="286"/>
    <n v="158"/>
    <n v="0"/>
    <n v="0"/>
    <m/>
    <n v="0"/>
    <n v="0"/>
    <n v="0"/>
    <n v="475"/>
    <n v="287"/>
    <n v="0"/>
    <n v="0"/>
    <n v="2.13"/>
    <n v="3.01"/>
    <n v="402.57"/>
    <n v="388.28999999999996"/>
    <n v="3.32"/>
    <n v="3.09"/>
    <n v="949.52"/>
    <n v="488.21999999999997"/>
    <m/>
    <m/>
    <n v="0"/>
    <n v="0"/>
    <n v="2.8465052631578946"/>
    <n v="3.0540418118466897"/>
    <n v="1352.09"/>
    <n v="876.50999999999988"/>
    <m/>
    <m/>
    <n v="0"/>
    <n v="0"/>
    <m/>
    <m/>
    <n v="0"/>
    <n v="0"/>
    <m/>
    <m/>
    <n v="0"/>
    <n v="0"/>
    <n v="0"/>
    <n v="0"/>
    <n v="0"/>
    <n v="0"/>
    <m/>
    <m/>
    <n v="0"/>
    <n v="0"/>
    <m/>
    <m/>
    <n v="0"/>
    <n v="0"/>
    <m/>
    <m/>
    <n v="0"/>
    <n v="0"/>
    <n v="371"/>
    <n v="332"/>
    <n v="0"/>
    <n v="0"/>
    <n v="1016.8"/>
    <n v="1269.1500000000001"/>
    <s v=""/>
    <s v=""/>
    <n v="362"/>
    <n v="249"/>
    <n v="0"/>
    <n v="0"/>
    <n v="1233.47"/>
    <n v="919"/>
    <n v="0"/>
    <n v="0"/>
    <n v="733"/>
    <n v="581"/>
    <n v="0"/>
    <n v="0"/>
    <n v="2250.27"/>
    <n v="2188.15"/>
    <s v=""/>
    <s v=""/>
    <n v="0"/>
    <n v="0"/>
    <n v="0"/>
    <n v="0"/>
    <s v=""/>
    <s v=""/>
    <s v=""/>
    <s v=""/>
    <n v="2250.27"/>
    <n v="2188.15"/>
    <s v=""/>
    <s v=""/>
  </r>
  <r>
    <x v="12"/>
    <s v="Cleveland State Community College "/>
    <m/>
    <n v="219879"/>
    <x v="6"/>
    <n v="277"/>
    <n v="320"/>
    <m/>
    <m/>
    <n v="277"/>
    <n v="320"/>
    <m/>
    <n v="277"/>
    <n v="320"/>
    <n v="0"/>
    <n v="0"/>
    <n v="40"/>
    <n v="29"/>
    <n v="0"/>
    <n v="0"/>
    <n v="10"/>
    <n v="4"/>
    <n v="0"/>
    <n v="0"/>
    <m/>
    <n v="0"/>
    <n v="0"/>
    <n v="0"/>
    <n v="50"/>
    <n v="33"/>
    <n v="0"/>
    <n v="0"/>
    <n v="2.77"/>
    <n v="3.39"/>
    <n v="110.8"/>
    <n v="98.31"/>
    <n v="3.72"/>
    <n v="4.75"/>
    <n v="37.200000000000003"/>
    <n v="19"/>
    <m/>
    <m/>
    <n v="0"/>
    <n v="0"/>
    <n v="2.96"/>
    <n v="3.5548484848484847"/>
    <n v="148"/>
    <n v="117.31"/>
    <m/>
    <m/>
    <n v="0"/>
    <n v="0"/>
    <m/>
    <m/>
    <n v="0"/>
    <n v="0"/>
    <m/>
    <m/>
    <n v="0"/>
    <n v="0"/>
    <n v="0"/>
    <n v="0"/>
    <n v="0"/>
    <n v="0"/>
    <n v="98"/>
    <n v="124"/>
    <n v="0"/>
    <n v="0"/>
    <n v="11"/>
    <n v="24"/>
    <n v="0"/>
    <n v="0"/>
    <m/>
    <n v="0"/>
    <n v="0"/>
    <n v="0"/>
    <n v="109"/>
    <n v="148"/>
    <n v="0"/>
    <n v="0"/>
    <n v="2.88"/>
    <n v="3.35"/>
    <n v="282.24"/>
    <n v="415.40000000000003"/>
    <n v="3.24"/>
    <n v="4.13"/>
    <n v="35.64"/>
    <n v="99.12"/>
    <m/>
    <m/>
    <n v="0"/>
    <n v="0"/>
    <n v="2.9163302752293578"/>
    <n v="3.4764864864864862"/>
    <n v="317.88"/>
    <n v="514.52"/>
    <m/>
    <m/>
    <n v="0"/>
    <n v="0"/>
    <m/>
    <m/>
    <n v="0"/>
    <n v="0"/>
    <m/>
    <m/>
    <n v="0"/>
    <n v="0"/>
    <n v="0"/>
    <n v="0"/>
    <n v="0"/>
    <n v="0"/>
    <n v="159"/>
    <n v="181"/>
    <n v="0"/>
    <n v="0"/>
    <n v="2.9300628930817609"/>
    <n v="3.4907734806629831"/>
    <n v="465.88"/>
    <n v="631.82999999999993"/>
    <n v="0"/>
    <n v="0"/>
    <n v="0"/>
    <n v="0"/>
    <n v="34"/>
    <n v="48"/>
    <n v="0"/>
    <n v="0"/>
    <n v="84"/>
    <n v="91"/>
    <n v="0"/>
    <n v="0"/>
    <m/>
    <n v="0"/>
    <n v="0"/>
    <n v="0"/>
    <n v="118"/>
    <n v="139"/>
    <n v="0"/>
    <n v="0"/>
    <n v="1.53"/>
    <n v="2.67"/>
    <n v="52.02"/>
    <n v="128.16"/>
    <n v="2.69"/>
    <n v="3.34"/>
    <n v="225.96"/>
    <n v="303.94"/>
    <m/>
    <m/>
    <n v="0"/>
    <n v="0"/>
    <n v="2.3557627118644069"/>
    <n v="3.1086330935251798"/>
    <n v="277.98"/>
    <n v="432.09999999999997"/>
    <m/>
    <m/>
    <n v="0"/>
    <n v="0"/>
    <m/>
    <m/>
    <n v="0"/>
    <n v="0"/>
    <m/>
    <m/>
    <n v="0"/>
    <n v="0"/>
    <n v="0"/>
    <n v="0"/>
    <n v="0"/>
    <n v="0"/>
    <m/>
    <m/>
    <n v="0"/>
    <n v="0"/>
    <m/>
    <m/>
    <n v="0"/>
    <n v="0"/>
    <m/>
    <m/>
    <n v="0"/>
    <n v="0"/>
    <n v="172"/>
    <n v="201"/>
    <n v="0"/>
    <n v="0"/>
    <n v="445.06"/>
    <n v="641.87"/>
    <s v=""/>
    <s v=""/>
    <n v="105"/>
    <n v="119"/>
    <n v="0"/>
    <n v="0"/>
    <n v="298.8"/>
    <n v="422.06"/>
    <n v="0"/>
    <n v="0"/>
    <n v="277"/>
    <n v="320"/>
    <n v="0"/>
    <n v="0"/>
    <n v="743.86"/>
    <n v="1063.93"/>
    <s v=""/>
    <s v=""/>
    <n v="0"/>
    <n v="0"/>
    <n v="0"/>
    <n v="0"/>
    <s v=""/>
    <s v=""/>
    <s v=""/>
    <s v=""/>
    <n v="743.86"/>
    <n v="1063.9299999999998"/>
    <s v=""/>
    <s v=""/>
  </r>
  <r>
    <x v="12"/>
    <s v="Columbia State Community College "/>
    <m/>
    <n v="219888"/>
    <x v="6"/>
    <n v="472"/>
    <n v="517"/>
    <m/>
    <m/>
    <n v="472"/>
    <n v="517"/>
    <m/>
    <n v="472"/>
    <n v="517"/>
    <n v="0"/>
    <n v="0"/>
    <n v="26"/>
    <n v="43"/>
    <n v="0"/>
    <n v="0"/>
    <n v="14"/>
    <n v="14"/>
    <n v="0"/>
    <n v="0"/>
    <m/>
    <n v="0"/>
    <n v="0"/>
    <n v="0"/>
    <n v="40"/>
    <n v="57"/>
    <n v="0"/>
    <n v="0"/>
    <n v="2.98"/>
    <n v="3.28"/>
    <n v="77.48"/>
    <n v="141.04"/>
    <n v="3.17"/>
    <n v="3.5"/>
    <n v="44.379999999999995"/>
    <n v="49"/>
    <m/>
    <m/>
    <n v="0"/>
    <n v="0"/>
    <n v="3.0465"/>
    <n v="3.3340350877192981"/>
    <n v="121.86"/>
    <n v="190.04"/>
    <m/>
    <m/>
    <n v="0"/>
    <n v="0"/>
    <m/>
    <m/>
    <n v="0"/>
    <n v="0"/>
    <m/>
    <m/>
    <n v="0"/>
    <n v="0"/>
    <n v="0"/>
    <n v="0"/>
    <n v="0"/>
    <n v="0"/>
    <n v="180"/>
    <n v="183"/>
    <n v="0"/>
    <n v="0"/>
    <n v="35"/>
    <n v="57"/>
    <n v="0"/>
    <n v="0"/>
    <m/>
    <n v="0"/>
    <n v="0"/>
    <n v="0"/>
    <n v="215"/>
    <n v="240"/>
    <n v="0"/>
    <n v="0"/>
    <n v="2.9"/>
    <n v="3.41"/>
    <n v="522"/>
    <n v="624.03"/>
    <n v="4.07"/>
    <n v="3.92"/>
    <n v="142.45000000000002"/>
    <n v="223.44"/>
    <m/>
    <m/>
    <n v="0"/>
    <n v="0"/>
    <n v="3.0904651162790699"/>
    <n v="3.5311250000000003"/>
    <n v="664.45"/>
    <n v="847.47"/>
    <m/>
    <m/>
    <n v="0"/>
    <n v="0"/>
    <m/>
    <m/>
    <n v="0"/>
    <n v="0"/>
    <m/>
    <m/>
    <n v="0"/>
    <n v="0"/>
    <n v="0"/>
    <n v="0"/>
    <n v="0"/>
    <n v="0"/>
    <n v="255"/>
    <n v="297"/>
    <n v="0"/>
    <n v="0"/>
    <n v="3.0835686274509806"/>
    <n v="3.4932996632996631"/>
    <n v="786.31000000000006"/>
    <n v="1037.51"/>
    <n v="0"/>
    <n v="0"/>
    <n v="0"/>
    <n v="0"/>
    <n v="79"/>
    <n v="80"/>
    <n v="0"/>
    <n v="0"/>
    <n v="138"/>
    <n v="140"/>
    <n v="0"/>
    <n v="0"/>
    <m/>
    <n v="0"/>
    <n v="0"/>
    <n v="0"/>
    <n v="217"/>
    <n v="220"/>
    <n v="0"/>
    <n v="0"/>
    <n v="1.96"/>
    <n v="2.36"/>
    <n v="154.84"/>
    <n v="188.79999999999998"/>
    <n v="2.59"/>
    <n v="2.76"/>
    <n v="357.41999999999996"/>
    <n v="386.4"/>
    <m/>
    <m/>
    <n v="0"/>
    <n v="0"/>
    <n v="2.3606451612903228"/>
    <n v="2.6145454545454543"/>
    <n v="512.26"/>
    <n v="575.19999999999993"/>
    <m/>
    <m/>
    <n v="0"/>
    <n v="0"/>
    <m/>
    <m/>
    <n v="0"/>
    <n v="0"/>
    <m/>
    <m/>
    <n v="0"/>
    <n v="0"/>
    <n v="0"/>
    <n v="0"/>
    <n v="0"/>
    <n v="0"/>
    <m/>
    <m/>
    <n v="0"/>
    <n v="0"/>
    <m/>
    <m/>
    <n v="0"/>
    <n v="0"/>
    <m/>
    <m/>
    <n v="0"/>
    <n v="0"/>
    <n v="285"/>
    <n v="306"/>
    <n v="0"/>
    <n v="0"/>
    <n v="754.32"/>
    <n v="953.86999999999989"/>
    <s v=""/>
    <s v=""/>
    <n v="187"/>
    <n v="211"/>
    <n v="0"/>
    <n v="0"/>
    <n v="544.25"/>
    <n v="658.83999999999992"/>
    <n v="0"/>
    <n v="0"/>
    <n v="472"/>
    <n v="517"/>
    <n v="0"/>
    <n v="0"/>
    <n v="1298.5700000000002"/>
    <n v="1612.7099999999998"/>
    <s v=""/>
    <s v=""/>
    <n v="0"/>
    <n v="0"/>
    <n v="0"/>
    <n v="0"/>
    <s v=""/>
    <s v=""/>
    <s v=""/>
    <s v=""/>
    <n v="1298.5700000000002"/>
    <n v="1612.71"/>
    <s v=""/>
    <s v=""/>
  </r>
  <r>
    <x v="12"/>
    <s v="Jackson State Community College "/>
    <m/>
    <n v="220400"/>
    <x v="6"/>
    <n v="470"/>
    <n v="474"/>
    <m/>
    <m/>
    <n v="470"/>
    <n v="474"/>
    <m/>
    <n v="470"/>
    <n v="474"/>
    <n v="0"/>
    <n v="0"/>
    <n v="12"/>
    <n v="9"/>
    <n v="0"/>
    <n v="0"/>
    <n v="11"/>
    <n v="10"/>
    <n v="0"/>
    <n v="0"/>
    <m/>
    <n v="0"/>
    <n v="0"/>
    <n v="0"/>
    <n v="23"/>
    <n v="19"/>
    <n v="0"/>
    <n v="0"/>
    <n v="3.77"/>
    <n v="3.22"/>
    <n v="45.24"/>
    <n v="28.98"/>
    <n v="3.56"/>
    <n v="3.2"/>
    <n v="39.160000000000004"/>
    <n v="32"/>
    <m/>
    <m/>
    <n v="0"/>
    <n v="0"/>
    <n v="3.6695652173913045"/>
    <n v="3.2094736842105265"/>
    <n v="84.4"/>
    <n v="60.980000000000004"/>
    <m/>
    <m/>
    <n v="0"/>
    <n v="0"/>
    <m/>
    <m/>
    <n v="0"/>
    <n v="0"/>
    <m/>
    <m/>
    <n v="0"/>
    <n v="0"/>
    <n v="0"/>
    <n v="0"/>
    <n v="0"/>
    <n v="0"/>
    <n v="161"/>
    <n v="200"/>
    <n v="0"/>
    <n v="0"/>
    <n v="28"/>
    <n v="41"/>
    <n v="0"/>
    <n v="0"/>
    <m/>
    <n v="0"/>
    <n v="0"/>
    <n v="0"/>
    <n v="189"/>
    <n v="241"/>
    <n v="0"/>
    <n v="0"/>
    <n v="3.05"/>
    <n v="3.55"/>
    <n v="491.04999999999995"/>
    <n v="710"/>
    <n v="3.86"/>
    <n v="3.83"/>
    <n v="108.08"/>
    <n v="157.03"/>
    <m/>
    <m/>
    <n v="0"/>
    <n v="0"/>
    <n v="3.17"/>
    <n v="3.5976348547717842"/>
    <n v="599.13"/>
    <n v="867.03"/>
    <m/>
    <m/>
    <n v="0"/>
    <n v="0"/>
    <m/>
    <m/>
    <n v="0"/>
    <n v="0"/>
    <m/>
    <m/>
    <n v="0"/>
    <n v="0"/>
    <n v="0"/>
    <n v="0"/>
    <n v="0"/>
    <n v="0"/>
    <n v="212"/>
    <n v="260"/>
    <n v="0"/>
    <n v="0"/>
    <n v="3.2241981132075472"/>
    <n v="3.5692692307692306"/>
    <n v="683.53"/>
    <n v="928.01"/>
    <n v="0"/>
    <n v="0"/>
    <n v="0"/>
    <n v="0"/>
    <n v="92"/>
    <n v="88"/>
    <n v="0"/>
    <n v="0"/>
    <n v="166"/>
    <n v="126"/>
    <n v="0"/>
    <n v="0"/>
    <m/>
    <n v="0"/>
    <n v="0"/>
    <n v="0"/>
    <n v="258"/>
    <n v="214"/>
    <n v="0"/>
    <n v="0"/>
    <n v="2.5099999999999998"/>
    <n v="2.8"/>
    <n v="230.92"/>
    <n v="246.39999999999998"/>
    <n v="3.07"/>
    <n v="2.42"/>
    <n v="509.61999999999995"/>
    <n v="304.92"/>
    <m/>
    <m/>
    <n v="0"/>
    <n v="0"/>
    <n v="2.8703100775193797"/>
    <n v="2.5762616822429902"/>
    <n v="740.54"/>
    <n v="551.31999999999994"/>
    <m/>
    <m/>
    <n v="0"/>
    <n v="0"/>
    <m/>
    <m/>
    <n v="0"/>
    <n v="0"/>
    <m/>
    <m/>
    <n v="0"/>
    <n v="0"/>
    <n v="0"/>
    <n v="0"/>
    <n v="0"/>
    <n v="0"/>
    <m/>
    <m/>
    <n v="0"/>
    <n v="0"/>
    <m/>
    <m/>
    <n v="0"/>
    <n v="0"/>
    <m/>
    <m/>
    <n v="0"/>
    <n v="0"/>
    <n v="265"/>
    <n v="297"/>
    <n v="0"/>
    <n v="0"/>
    <n v="767.20999999999992"/>
    <n v="985.38"/>
    <s v=""/>
    <s v=""/>
    <n v="205"/>
    <n v="177"/>
    <n v="0"/>
    <n v="0"/>
    <n v="656.8599999999999"/>
    <n v="493.95000000000005"/>
    <n v="0"/>
    <n v="0"/>
    <n v="470"/>
    <n v="474"/>
    <n v="0"/>
    <n v="0"/>
    <n v="1424.0699999999997"/>
    <n v="1479.33"/>
    <s v=""/>
    <s v=""/>
    <n v="0"/>
    <n v="0"/>
    <n v="0"/>
    <n v="0"/>
    <s v=""/>
    <s v=""/>
    <s v=""/>
    <s v=""/>
    <n v="1424.07"/>
    <n v="1479.33"/>
    <s v=""/>
    <s v=""/>
  </r>
  <r>
    <x v="12"/>
    <s v="Motlow State Community College "/>
    <m/>
    <n v="221096"/>
    <x v="6"/>
    <n v="404"/>
    <n v="515"/>
    <m/>
    <m/>
    <n v="404"/>
    <n v="515"/>
    <m/>
    <n v="404"/>
    <n v="515"/>
    <n v="0"/>
    <n v="0"/>
    <n v="14"/>
    <n v="22"/>
    <n v="0"/>
    <n v="0"/>
    <n v="11"/>
    <n v="9"/>
    <n v="0"/>
    <n v="0"/>
    <m/>
    <n v="0"/>
    <n v="0"/>
    <n v="0"/>
    <n v="25"/>
    <n v="31"/>
    <n v="0"/>
    <n v="0"/>
    <n v="2.46"/>
    <n v="3.18"/>
    <n v="34.44"/>
    <n v="69.960000000000008"/>
    <n v="3.12"/>
    <n v="2.2200000000000002"/>
    <n v="34.32"/>
    <n v="19.98"/>
    <m/>
    <m/>
    <n v="0"/>
    <n v="0"/>
    <n v="2.7503999999999995"/>
    <n v="2.9012903225806457"/>
    <n v="68.759999999999991"/>
    <n v="89.940000000000012"/>
    <m/>
    <m/>
    <n v="0"/>
    <n v="0"/>
    <m/>
    <m/>
    <n v="0"/>
    <n v="0"/>
    <m/>
    <m/>
    <n v="0"/>
    <n v="0"/>
    <n v="0"/>
    <n v="0"/>
    <n v="0"/>
    <n v="0"/>
    <n v="234"/>
    <n v="249"/>
    <n v="0"/>
    <n v="0"/>
    <n v="30"/>
    <n v="51"/>
    <n v="0"/>
    <n v="0"/>
    <m/>
    <n v="0"/>
    <n v="0"/>
    <n v="0"/>
    <n v="264"/>
    <n v="300"/>
    <n v="0"/>
    <n v="0"/>
    <n v="2.54"/>
    <n v="3.39"/>
    <n v="594.36"/>
    <n v="844.11"/>
    <n v="3.25"/>
    <n v="4.3499999999999996"/>
    <n v="97.5"/>
    <n v="221.85"/>
    <m/>
    <m/>
    <n v="0"/>
    <n v="0"/>
    <n v="2.6206818181818181"/>
    <n v="3.5531999999999999"/>
    <n v="691.86"/>
    <n v="1065.96"/>
    <m/>
    <m/>
    <n v="0"/>
    <n v="0"/>
    <m/>
    <m/>
    <n v="0"/>
    <n v="0"/>
    <m/>
    <m/>
    <n v="0"/>
    <n v="0"/>
    <n v="0"/>
    <n v="0"/>
    <n v="0"/>
    <n v="0"/>
    <n v="289"/>
    <n v="331"/>
    <n v="0"/>
    <n v="0"/>
    <n v="2.6319031141868514"/>
    <n v="3.4921450151057405"/>
    <n v="760.62"/>
    <n v="1155.9000000000001"/>
    <n v="0"/>
    <n v="0"/>
    <n v="0"/>
    <n v="0"/>
    <n v="57"/>
    <n v="74"/>
    <n v="0"/>
    <n v="0"/>
    <n v="58"/>
    <n v="110"/>
    <n v="0"/>
    <n v="0"/>
    <m/>
    <n v="0"/>
    <n v="0"/>
    <n v="0"/>
    <n v="115"/>
    <n v="184"/>
    <n v="0"/>
    <n v="0"/>
    <n v="1.78"/>
    <n v="2.2200000000000002"/>
    <n v="101.46000000000001"/>
    <n v="164.28"/>
    <n v="2.0299999999999998"/>
    <n v="2.59"/>
    <n v="117.74"/>
    <n v="284.89999999999998"/>
    <m/>
    <m/>
    <n v="0"/>
    <n v="0"/>
    <n v="1.9060869565217391"/>
    <n v="2.4411956521739127"/>
    <n v="219.2"/>
    <n v="449.17999999999995"/>
    <m/>
    <m/>
    <n v="0"/>
    <n v="0"/>
    <m/>
    <m/>
    <n v="0"/>
    <n v="0"/>
    <m/>
    <m/>
    <n v="0"/>
    <n v="0"/>
    <n v="0"/>
    <n v="0"/>
    <n v="0"/>
    <n v="0"/>
    <m/>
    <m/>
    <n v="0"/>
    <n v="0"/>
    <m/>
    <m/>
    <n v="0"/>
    <n v="0"/>
    <m/>
    <m/>
    <n v="0"/>
    <n v="0"/>
    <n v="305"/>
    <n v="345"/>
    <n v="0"/>
    <n v="0"/>
    <n v="730.26"/>
    <n v="1078.3500000000001"/>
    <s v=""/>
    <s v=""/>
    <n v="99"/>
    <n v="170"/>
    <n v="0"/>
    <n v="0"/>
    <n v="249.56"/>
    <n v="526.73"/>
    <n v="0"/>
    <n v="0"/>
    <n v="404"/>
    <n v="515"/>
    <n v="0"/>
    <n v="0"/>
    <n v="979.81999999999994"/>
    <n v="1605.0800000000002"/>
    <s v=""/>
    <s v=""/>
    <n v="0"/>
    <n v="0"/>
    <n v="0"/>
    <n v="0"/>
    <s v=""/>
    <s v=""/>
    <s v=""/>
    <s v=""/>
    <n v="979.81999999999994"/>
    <n v="1605.08"/>
    <s v=""/>
    <s v=""/>
  </r>
  <r>
    <x v="12"/>
    <s v="Nashville State Technical Community College"/>
    <s v="Met the criteria for Two-year 1 in 2009-10 and 2010-11."/>
    <n v="221184"/>
    <x v="6"/>
    <n v="501"/>
    <n v="471"/>
    <m/>
    <m/>
    <n v="501"/>
    <n v="471"/>
    <m/>
    <n v="501"/>
    <n v="471"/>
    <n v="0"/>
    <n v="0"/>
    <n v="7"/>
    <n v="6"/>
    <n v="0"/>
    <n v="0"/>
    <n v="10"/>
    <n v="15"/>
    <n v="0"/>
    <n v="0"/>
    <m/>
    <n v="0"/>
    <n v="0"/>
    <n v="0"/>
    <n v="17"/>
    <n v="21"/>
    <n v="0"/>
    <n v="0"/>
    <n v="2.5099999999999998"/>
    <n v="3.5"/>
    <n v="17.57"/>
    <n v="21"/>
    <n v="3.4"/>
    <n v="3.8"/>
    <n v="34"/>
    <n v="57"/>
    <m/>
    <m/>
    <n v="0"/>
    <n v="0"/>
    <n v="3.033529411764706"/>
    <n v="3.7142857142857144"/>
    <n v="51.57"/>
    <n v="78"/>
    <m/>
    <m/>
    <n v="0"/>
    <n v="0"/>
    <m/>
    <m/>
    <n v="0"/>
    <n v="0"/>
    <m/>
    <m/>
    <n v="0"/>
    <n v="0"/>
    <n v="0"/>
    <n v="0"/>
    <n v="0"/>
    <n v="0"/>
    <n v="118"/>
    <n v="114"/>
    <n v="0"/>
    <n v="0"/>
    <n v="75"/>
    <n v="70"/>
    <n v="0"/>
    <n v="0"/>
    <m/>
    <n v="0"/>
    <n v="0"/>
    <n v="0"/>
    <n v="193"/>
    <n v="184"/>
    <n v="0"/>
    <n v="0"/>
    <n v="3.15"/>
    <n v="3.32"/>
    <n v="371.7"/>
    <n v="378.47999999999996"/>
    <n v="3.85"/>
    <n v="4.46"/>
    <n v="288.75"/>
    <n v="312.2"/>
    <m/>
    <m/>
    <n v="0"/>
    <n v="0"/>
    <n v="3.4220207253886015"/>
    <n v="3.7536956521739127"/>
    <n v="660.45"/>
    <n v="690.68"/>
    <m/>
    <m/>
    <n v="0"/>
    <n v="0"/>
    <m/>
    <m/>
    <n v="0"/>
    <n v="0"/>
    <m/>
    <m/>
    <n v="0"/>
    <n v="0"/>
    <n v="0"/>
    <n v="0"/>
    <n v="0"/>
    <n v="0"/>
    <n v="210"/>
    <n v="205"/>
    <n v="0"/>
    <n v="0"/>
    <n v="3.390571428571429"/>
    <n v="3.7496585365853656"/>
    <n v="712.0200000000001"/>
    <n v="768.68"/>
    <n v="0"/>
    <n v="0"/>
    <n v="0"/>
    <n v="0"/>
    <n v="107"/>
    <n v="92"/>
    <n v="0"/>
    <n v="0"/>
    <n v="184"/>
    <n v="174"/>
    <n v="0"/>
    <n v="0"/>
    <m/>
    <n v="0"/>
    <n v="0"/>
    <n v="0"/>
    <n v="291"/>
    <n v="266"/>
    <n v="0"/>
    <n v="0"/>
    <n v="1.92"/>
    <n v="2.29"/>
    <n v="205.44"/>
    <n v="210.68"/>
    <n v="2.85"/>
    <n v="2.91"/>
    <n v="524.4"/>
    <n v="506.34000000000003"/>
    <m/>
    <m/>
    <n v="0"/>
    <n v="0"/>
    <n v="2.5080412371134018"/>
    <n v="2.6955639097744362"/>
    <n v="729.83999999999992"/>
    <n v="717.02"/>
    <m/>
    <m/>
    <n v="0"/>
    <n v="0"/>
    <m/>
    <m/>
    <n v="0"/>
    <n v="0"/>
    <m/>
    <m/>
    <n v="0"/>
    <n v="0"/>
    <n v="0"/>
    <n v="0"/>
    <n v="0"/>
    <n v="0"/>
    <m/>
    <m/>
    <n v="0"/>
    <n v="0"/>
    <m/>
    <m/>
    <n v="0"/>
    <n v="0"/>
    <m/>
    <m/>
    <n v="0"/>
    <n v="0"/>
    <n v="232"/>
    <n v="212"/>
    <n v="0"/>
    <n v="0"/>
    <n v="594.71"/>
    <n v="610.16"/>
    <s v=""/>
    <s v=""/>
    <n v="269"/>
    <n v="259"/>
    <n v="0"/>
    <n v="0"/>
    <n v="847.15"/>
    <n v="875.54"/>
    <n v="0"/>
    <n v="0"/>
    <n v="501"/>
    <n v="471"/>
    <n v="0"/>
    <n v="0"/>
    <n v="1441.8600000000001"/>
    <n v="1485.6999999999998"/>
    <s v=""/>
    <s v=""/>
    <n v="0"/>
    <n v="0"/>
    <n v="0"/>
    <n v="0"/>
    <s v=""/>
    <s v=""/>
    <s v=""/>
    <s v=""/>
    <n v="1441.8600000000001"/>
    <n v="1485.6999999999998"/>
    <s v=""/>
    <s v=""/>
  </r>
  <r>
    <x v="12"/>
    <s v="Northeast State Technical Community College"/>
    <m/>
    <n v="221908"/>
    <x v="6"/>
    <n v="536"/>
    <n v="622"/>
    <m/>
    <m/>
    <n v="536"/>
    <n v="622"/>
    <m/>
    <n v="536"/>
    <n v="622"/>
    <n v="0"/>
    <n v="0"/>
    <n v="34"/>
    <n v="36"/>
    <n v="0"/>
    <n v="0"/>
    <n v="17"/>
    <n v="23"/>
    <n v="0"/>
    <n v="0"/>
    <m/>
    <n v="0"/>
    <n v="0"/>
    <n v="0"/>
    <n v="51"/>
    <n v="59"/>
    <n v="0"/>
    <n v="0"/>
    <n v="2.91"/>
    <n v="3.28"/>
    <n v="98.94"/>
    <n v="118.08"/>
    <n v="3.55"/>
    <n v="4.09"/>
    <n v="60.349999999999994"/>
    <n v="94.07"/>
    <m/>
    <m/>
    <n v="0"/>
    <n v="0"/>
    <n v="3.1233333333333331"/>
    <n v="3.5957627118644062"/>
    <n v="159.29"/>
    <n v="212.14999999999998"/>
    <m/>
    <m/>
    <n v="0"/>
    <n v="0"/>
    <m/>
    <m/>
    <n v="0"/>
    <n v="0"/>
    <m/>
    <m/>
    <n v="0"/>
    <n v="0"/>
    <n v="0"/>
    <n v="0"/>
    <n v="0"/>
    <n v="0"/>
    <n v="273"/>
    <n v="292"/>
    <n v="0"/>
    <n v="0"/>
    <n v="54"/>
    <n v="82"/>
    <n v="0"/>
    <n v="0"/>
    <m/>
    <n v="0"/>
    <n v="0"/>
    <n v="0"/>
    <n v="327"/>
    <n v="374"/>
    <n v="0"/>
    <n v="0"/>
    <n v="2.93"/>
    <n v="3.78"/>
    <n v="799.8900000000001"/>
    <n v="1103.76"/>
    <n v="3.99"/>
    <n v="4.5"/>
    <n v="215.46"/>
    <n v="369"/>
    <m/>
    <m/>
    <n v="0"/>
    <n v="0"/>
    <n v="3.1050458715596334"/>
    <n v="3.937860962566845"/>
    <n v="1015.3500000000001"/>
    <n v="1472.76"/>
    <m/>
    <m/>
    <n v="0"/>
    <n v="0"/>
    <m/>
    <m/>
    <n v="0"/>
    <n v="0"/>
    <m/>
    <m/>
    <n v="0"/>
    <n v="0"/>
    <n v="0"/>
    <n v="0"/>
    <n v="0"/>
    <n v="0"/>
    <n v="378"/>
    <n v="433"/>
    <n v="0"/>
    <n v="0"/>
    <n v="3.1075132275132278"/>
    <n v="3.8912471131639719"/>
    <n v="1174.6400000000001"/>
    <n v="1684.9099999999999"/>
    <n v="0"/>
    <n v="0"/>
    <n v="0"/>
    <n v="0"/>
    <n v="96"/>
    <n v="107"/>
    <n v="0"/>
    <n v="0"/>
    <n v="62"/>
    <n v="82"/>
    <n v="0"/>
    <n v="0"/>
    <m/>
    <n v="0"/>
    <n v="0"/>
    <n v="0"/>
    <n v="158"/>
    <n v="189"/>
    <n v="0"/>
    <n v="0"/>
    <n v="2.2799999999999998"/>
    <n v="2.56"/>
    <n v="218.88"/>
    <n v="273.92"/>
    <n v="2.5"/>
    <n v="2.87"/>
    <n v="155"/>
    <n v="235.34"/>
    <m/>
    <m/>
    <n v="0"/>
    <n v="0"/>
    <n v="2.3663291139240505"/>
    <n v="2.6944973544973543"/>
    <n v="373.88"/>
    <n v="509.25999999999993"/>
    <m/>
    <m/>
    <n v="0"/>
    <n v="0"/>
    <m/>
    <m/>
    <n v="0"/>
    <n v="0"/>
    <m/>
    <m/>
    <n v="0"/>
    <n v="0"/>
    <n v="0"/>
    <n v="0"/>
    <n v="0"/>
    <n v="0"/>
    <m/>
    <m/>
    <n v="0"/>
    <n v="0"/>
    <m/>
    <m/>
    <n v="0"/>
    <n v="0"/>
    <m/>
    <m/>
    <n v="0"/>
    <n v="0"/>
    <n v="403"/>
    <n v="435"/>
    <n v="0"/>
    <n v="0"/>
    <n v="1117.71"/>
    <n v="1495.76"/>
    <s v=""/>
    <s v=""/>
    <n v="133"/>
    <n v="187"/>
    <n v="0"/>
    <n v="0"/>
    <n v="430.81"/>
    <n v="698.41"/>
    <n v="0"/>
    <n v="0"/>
    <n v="536"/>
    <n v="622"/>
    <n v="0"/>
    <n v="0"/>
    <n v="1548.52"/>
    <n v="2194.17"/>
    <s v=""/>
    <s v=""/>
    <n v="0"/>
    <n v="0"/>
    <n v="0"/>
    <n v="0"/>
    <s v=""/>
    <s v=""/>
    <s v=""/>
    <s v=""/>
    <n v="1548.52"/>
    <n v="2194.1699999999996"/>
    <s v=""/>
    <s v=""/>
  </r>
  <r>
    <x v="12"/>
    <s v="Roane State Community College "/>
    <m/>
    <n v="221397"/>
    <x v="6"/>
    <n v="620"/>
    <n v="636"/>
    <m/>
    <m/>
    <n v="620"/>
    <n v="636"/>
    <m/>
    <n v="620"/>
    <n v="636"/>
    <n v="0"/>
    <n v="0"/>
    <n v="29"/>
    <n v="34"/>
    <n v="0"/>
    <n v="0"/>
    <n v="7"/>
    <n v="13"/>
    <n v="0"/>
    <n v="0"/>
    <m/>
    <n v="0"/>
    <n v="0"/>
    <n v="0"/>
    <n v="36"/>
    <n v="47"/>
    <n v="0"/>
    <n v="0"/>
    <n v="2.95"/>
    <n v="3.44"/>
    <n v="85.550000000000011"/>
    <n v="116.96"/>
    <n v="3.66"/>
    <n v="3.62"/>
    <n v="25.62"/>
    <n v="47.06"/>
    <m/>
    <m/>
    <n v="0"/>
    <n v="0"/>
    <n v="3.088055555555556"/>
    <n v="3.4897872340425526"/>
    <n v="111.17000000000002"/>
    <n v="164.01999999999998"/>
    <m/>
    <m/>
    <n v="0"/>
    <n v="0"/>
    <m/>
    <m/>
    <n v="0"/>
    <n v="0"/>
    <m/>
    <m/>
    <n v="0"/>
    <n v="0"/>
    <n v="0"/>
    <n v="0"/>
    <n v="0"/>
    <n v="0"/>
    <n v="243"/>
    <n v="245"/>
    <n v="0"/>
    <n v="0"/>
    <n v="56"/>
    <n v="62"/>
    <n v="0"/>
    <n v="0"/>
    <m/>
    <n v="0"/>
    <n v="0"/>
    <n v="0"/>
    <n v="299"/>
    <n v="307"/>
    <n v="0"/>
    <n v="0"/>
    <n v="2.89"/>
    <n v="3.5"/>
    <n v="702.27"/>
    <n v="857.5"/>
    <n v="3.46"/>
    <n v="3.77"/>
    <n v="193.76"/>
    <n v="233.74"/>
    <m/>
    <m/>
    <n v="0"/>
    <n v="0"/>
    <n v="2.9967558528428091"/>
    <n v="3.5545276872964169"/>
    <n v="896.03"/>
    <n v="1091.24"/>
    <m/>
    <m/>
    <n v="0"/>
    <n v="0"/>
    <m/>
    <m/>
    <n v="0"/>
    <n v="0"/>
    <m/>
    <m/>
    <n v="0"/>
    <n v="0"/>
    <n v="0"/>
    <n v="0"/>
    <n v="0"/>
    <n v="0"/>
    <n v="335"/>
    <n v="354"/>
    <n v="0"/>
    <n v="0"/>
    <n v="3.0065671641791045"/>
    <n v="3.5459322033898304"/>
    <n v="1007.2"/>
    <n v="1255.26"/>
    <n v="0"/>
    <n v="0"/>
    <n v="0"/>
    <n v="0"/>
    <n v="92"/>
    <n v="102"/>
    <n v="0"/>
    <n v="0"/>
    <n v="193"/>
    <n v="180"/>
    <n v="0"/>
    <n v="0"/>
    <m/>
    <n v="0"/>
    <n v="0"/>
    <n v="0"/>
    <n v="285"/>
    <n v="282"/>
    <n v="0"/>
    <n v="0"/>
    <n v="2.2200000000000002"/>
    <n v="2.3199999999999998"/>
    <n v="204.24"/>
    <n v="236.64"/>
    <n v="2.41"/>
    <n v="2.62"/>
    <n v="465.13000000000005"/>
    <n v="471.6"/>
    <m/>
    <m/>
    <n v="0"/>
    <n v="0"/>
    <n v="2.3486666666666669"/>
    <n v="2.5114893617021279"/>
    <n v="669.37000000000012"/>
    <n v="708.24"/>
    <m/>
    <m/>
    <n v="0"/>
    <n v="0"/>
    <m/>
    <m/>
    <n v="0"/>
    <n v="0"/>
    <m/>
    <m/>
    <n v="0"/>
    <n v="0"/>
    <n v="0"/>
    <n v="0"/>
    <n v="0"/>
    <n v="0"/>
    <m/>
    <m/>
    <n v="0"/>
    <n v="0"/>
    <m/>
    <m/>
    <n v="0"/>
    <n v="0"/>
    <m/>
    <m/>
    <n v="0"/>
    <n v="0"/>
    <n v="364"/>
    <n v="381"/>
    <n v="0"/>
    <n v="0"/>
    <n v="992.06"/>
    <n v="1211.0999999999999"/>
    <s v=""/>
    <s v=""/>
    <n v="256"/>
    <n v="255"/>
    <n v="0"/>
    <n v="0"/>
    <n v="684.51"/>
    <n v="752.40000000000009"/>
    <n v="0"/>
    <n v="0"/>
    <n v="620"/>
    <n v="636"/>
    <n v="0"/>
    <n v="0"/>
    <n v="1676.57"/>
    <n v="1963.5"/>
    <s v=""/>
    <s v=""/>
    <n v="0"/>
    <n v="0"/>
    <n v="0"/>
    <n v="0"/>
    <s v=""/>
    <s v=""/>
    <s v=""/>
    <s v=""/>
    <n v="1676.5700000000002"/>
    <n v="1963.5"/>
    <s v=""/>
    <s v=""/>
  </r>
  <r>
    <x v="12"/>
    <s v="Volunteer State Community College "/>
    <s v="Met the criteria for Two-Year 1 in 2009-10 and 2010-11."/>
    <n v="222053"/>
    <x v="6"/>
    <n v="590"/>
    <n v="595"/>
    <m/>
    <m/>
    <n v="590"/>
    <n v="595"/>
    <m/>
    <n v="590"/>
    <n v="595"/>
    <n v="0"/>
    <n v="0"/>
    <n v="34"/>
    <n v="45"/>
    <n v="0"/>
    <n v="0"/>
    <n v="7"/>
    <n v="6"/>
    <n v="0"/>
    <n v="0"/>
    <m/>
    <n v="0"/>
    <n v="0"/>
    <n v="0"/>
    <n v="41"/>
    <n v="51"/>
    <n v="0"/>
    <n v="0"/>
    <n v="2.58"/>
    <n v="3.51"/>
    <n v="87.72"/>
    <n v="157.94999999999999"/>
    <n v="3.31"/>
    <n v="4.17"/>
    <n v="23.17"/>
    <n v="25.02"/>
    <m/>
    <m/>
    <n v="0"/>
    <n v="0"/>
    <n v="2.7046341463414634"/>
    <n v="3.5876470588235292"/>
    <n v="110.89"/>
    <n v="182.97"/>
    <m/>
    <m/>
    <n v="0"/>
    <n v="0"/>
    <m/>
    <m/>
    <n v="0"/>
    <n v="0"/>
    <m/>
    <m/>
    <n v="0"/>
    <n v="0"/>
    <n v="0"/>
    <n v="0"/>
    <n v="0"/>
    <n v="0"/>
    <n v="215"/>
    <n v="202"/>
    <n v="0"/>
    <n v="0"/>
    <n v="47"/>
    <n v="41"/>
    <n v="0"/>
    <n v="0"/>
    <m/>
    <n v="0"/>
    <n v="0"/>
    <n v="0"/>
    <n v="262"/>
    <n v="243"/>
    <n v="0"/>
    <n v="0"/>
    <n v="3.11"/>
    <n v="3.7"/>
    <n v="668.65"/>
    <n v="747.40000000000009"/>
    <n v="4.13"/>
    <n v="3.9"/>
    <n v="194.10999999999999"/>
    <n v="159.9"/>
    <m/>
    <m/>
    <n v="0"/>
    <n v="0"/>
    <n v="3.2929770992366412"/>
    <n v="3.7337448559670783"/>
    <n v="862.76"/>
    <n v="907.30000000000007"/>
    <m/>
    <m/>
    <n v="0"/>
    <n v="0"/>
    <m/>
    <m/>
    <n v="0"/>
    <n v="0"/>
    <m/>
    <m/>
    <n v="0"/>
    <n v="0"/>
    <n v="0"/>
    <n v="0"/>
    <n v="0"/>
    <n v="0"/>
    <n v="303"/>
    <n v="294"/>
    <n v="0"/>
    <n v="0"/>
    <n v="3.2133663366336633"/>
    <n v="3.7084013605442174"/>
    <n v="973.65"/>
    <n v="1090.27"/>
    <n v="0"/>
    <n v="0"/>
    <n v="0"/>
    <n v="0"/>
    <n v="112"/>
    <n v="118"/>
    <n v="0"/>
    <n v="0"/>
    <n v="175"/>
    <n v="183"/>
    <n v="0"/>
    <n v="0"/>
    <m/>
    <n v="0"/>
    <n v="0"/>
    <n v="0"/>
    <n v="287"/>
    <n v="301"/>
    <n v="0"/>
    <n v="0"/>
    <n v="2.16"/>
    <n v="2.36"/>
    <n v="241.92000000000002"/>
    <n v="278.47999999999996"/>
    <n v="2.7"/>
    <n v="2.57"/>
    <n v="472.50000000000006"/>
    <n v="470.30999999999995"/>
    <m/>
    <m/>
    <n v="0"/>
    <n v="0"/>
    <n v="2.4892682926829273"/>
    <n v="2.4876744186046511"/>
    <n v="714.42000000000007"/>
    <n v="748.79"/>
    <m/>
    <m/>
    <n v="0"/>
    <n v="0"/>
    <m/>
    <m/>
    <n v="0"/>
    <n v="0"/>
    <m/>
    <m/>
    <n v="0"/>
    <n v="0"/>
    <n v="0"/>
    <n v="0"/>
    <n v="0"/>
    <n v="0"/>
    <m/>
    <m/>
    <n v="0"/>
    <n v="0"/>
    <m/>
    <m/>
    <n v="0"/>
    <n v="0"/>
    <m/>
    <m/>
    <n v="0"/>
    <n v="0"/>
    <n v="361"/>
    <n v="365"/>
    <n v="0"/>
    <n v="0"/>
    <n v="998.29"/>
    <n v="1183.8300000000002"/>
    <s v=""/>
    <s v=""/>
    <n v="229"/>
    <n v="230"/>
    <n v="0"/>
    <n v="0"/>
    <n v="689.78"/>
    <n v="655.23"/>
    <n v="0"/>
    <n v="0"/>
    <n v="590"/>
    <n v="595"/>
    <n v="0"/>
    <n v="0"/>
    <n v="1688.07"/>
    <n v="1839.0600000000002"/>
    <s v=""/>
    <s v=""/>
    <n v="0"/>
    <n v="0"/>
    <n v="0"/>
    <n v="0"/>
    <s v=""/>
    <s v=""/>
    <s v=""/>
    <s v=""/>
    <n v="1688.0700000000002"/>
    <n v="1839.06"/>
    <s v=""/>
    <s v=""/>
  </r>
  <r>
    <x v="12"/>
    <s v="Walters State Community College "/>
    <m/>
    <n v="222062"/>
    <x v="6"/>
    <n v="622"/>
    <n v="650"/>
    <m/>
    <m/>
    <n v="622"/>
    <n v="650"/>
    <m/>
    <n v="622"/>
    <n v="650"/>
    <n v="0"/>
    <n v="0"/>
    <n v="64"/>
    <n v="90"/>
    <n v="0"/>
    <n v="0"/>
    <n v="29"/>
    <n v="27"/>
    <n v="0"/>
    <n v="0"/>
    <m/>
    <n v="0"/>
    <n v="0"/>
    <n v="0"/>
    <n v="93"/>
    <n v="117"/>
    <n v="0"/>
    <n v="0"/>
    <n v="2.78"/>
    <n v="3.65"/>
    <n v="177.92"/>
    <n v="328.5"/>
    <n v="3.2"/>
    <n v="3.74"/>
    <n v="92.800000000000011"/>
    <n v="100.98"/>
    <m/>
    <m/>
    <n v="0"/>
    <n v="0"/>
    <n v="2.910967741935484"/>
    <n v="3.6707692307692308"/>
    <n v="270.72000000000003"/>
    <n v="429.48"/>
    <m/>
    <m/>
    <n v="0"/>
    <n v="0"/>
    <m/>
    <m/>
    <n v="0"/>
    <n v="0"/>
    <m/>
    <m/>
    <n v="0"/>
    <n v="0"/>
    <n v="0"/>
    <n v="0"/>
    <n v="0"/>
    <n v="0"/>
    <n v="223"/>
    <n v="296"/>
    <n v="0"/>
    <n v="0"/>
    <n v="33"/>
    <n v="43"/>
    <n v="0"/>
    <n v="0"/>
    <m/>
    <n v="0"/>
    <n v="0"/>
    <n v="0"/>
    <n v="256"/>
    <n v="339"/>
    <n v="0"/>
    <n v="0"/>
    <n v="2.82"/>
    <n v="3.4"/>
    <n v="628.86"/>
    <n v="1006.4"/>
    <n v="3.26"/>
    <n v="4.49"/>
    <n v="107.58"/>
    <n v="193.07000000000002"/>
    <m/>
    <m/>
    <n v="0"/>
    <n v="0"/>
    <n v="2.8767187500000002"/>
    <n v="3.538259587020649"/>
    <n v="736.44"/>
    <n v="1199.47"/>
    <m/>
    <m/>
    <n v="0"/>
    <n v="0"/>
    <m/>
    <m/>
    <n v="0"/>
    <n v="0"/>
    <m/>
    <m/>
    <n v="0"/>
    <n v="0"/>
    <n v="0"/>
    <n v="0"/>
    <n v="0"/>
    <n v="0"/>
    <n v="349"/>
    <n v="456"/>
    <n v="0"/>
    <n v="0"/>
    <n v="2.8858452722063039"/>
    <n v="3.5722587719298247"/>
    <n v="1007.1600000000001"/>
    <n v="1628.95"/>
    <n v="0"/>
    <n v="0"/>
    <n v="0"/>
    <n v="0"/>
    <n v="127"/>
    <n v="89"/>
    <n v="0"/>
    <n v="0"/>
    <n v="146"/>
    <n v="105"/>
    <n v="0"/>
    <n v="0"/>
    <m/>
    <n v="0"/>
    <n v="0"/>
    <n v="0"/>
    <n v="273"/>
    <n v="194"/>
    <n v="0"/>
    <n v="0"/>
    <n v="1.83"/>
    <n v="2.56"/>
    <n v="232.41"/>
    <n v="227.84"/>
    <n v="2.5"/>
    <n v="2.5299999999999998"/>
    <n v="365"/>
    <n v="265.64999999999998"/>
    <m/>
    <m/>
    <n v="0"/>
    <n v="0"/>
    <n v="2.1883150183150182"/>
    <n v="2.5437628865979383"/>
    <n v="597.41"/>
    <n v="493.49"/>
    <m/>
    <m/>
    <n v="0"/>
    <n v="0"/>
    <m/>
    <m/>
    <n v="0"/>
    <n v="0"/>
    <m/>
    <m/>
    <n v="0"/>
    <n v="0"/>
    <n v="0"/>
    <n v="0"/>
    <n v="0"/>
    <n v="0"/>
    <m/>
    <m/>
    <n v="0"/>
    <n v="0"/>
    <m/>
    <m/>
    <n v="0"/>
    <n v="0"/>
    <m/>
    <m/>
    <n v="0"/>
    <n v="0"/>
    <n v="414"/>
    <n v="475"/>
    <n v="0"/>
    <n v="0"/>
    <n v="1039.19"/>
    <n v="1562.74"/>
    <s v=""/>
    <s v=""/>
    <n v="208"/>
    <n v="175"/>
    <n v="0"/>
    <n v="0"/>
    <n v="565.38"/>
    <n v="559.70000000000005"/>
    <n v="0"/>
    <n v="0"/>
    <n v="622"/>
    <n v="650"/>
    <n v="0"/>
    <n v="0"/>
    <n v="1604.5700000000002"/>
    <n v="2122.44"/>
    <s v=""/>
    <s v=""/>
    <n v="0"/>
    <n v="0"/>
    <n v="0"/>
    <n v="0"/>
    <s v=""/>
    <s v=""/>
    <s v=""/>
    <s v=""/>
    <n v="1604.5700000000002"/>
    <n v="2122.44"/>
    <s v=""/>
    <s v=""/>
  </r>
  <r>
    <x v="12"/>
    <s v="Dyersburg State Community College "/>
    <s v="Met the criteria for Two-Year 2 in 2009-10 and 2010-11."/>
    <n v="220057"/>
    <x v="7"/>
    <n v="187"/>
    <n v="205"/>
    <m/>
    <m/>
    <n v="187"/>
    <n v="205"/>
    <m/>
    <n v="187"/>
    <n v="205"/>
    <n v="0"/>
    <n v="0"/>
    <n v="13"/>
    <n v="15"/>
    <n v="0"/>
    <n v="0"/>
    <n v="9"/>
    <n v="7"/>
    <n v="0"/>
    <n v="0"/>
    <m/>
    <n v="0"/>
    <n v="0"/>
    <n v="0"/>
    <n v="22"/>
    <n v="22"/>
    <n v="0"/>
    <n v="0"/>
    <n v="2.95"/>
    <n v="3.73"/>
    <n v="38.35"/>
    <n v="55.95"/>
    <n v="3.33"/>
    <n v="4.67"/>
    <n v="29.97"/>
    <n v="32.69"/>
    <m/>
    <m/>
    <n v="0"/>
    <n v="0"/>
    <n v="3.105454545454545"/>
    <n v="4.0290909090909093"/>
    <n v="68.319999999999993"/>
    <n v="88.64"/>
    <m/>
    <m/>
    <n v="0"/>
    <n v="0"/>
    <m/>
    <m/>
    <n v="0"/>
    <n v="0"/>
    <m/>
    <m/>
    <n v="0"/>
    <n v="0"/>
    <n v="0"/>
    <n v="0"/>
    <n v="0"/>
    <n v="0"/>
    <n v="83"/>
    <n v="84"/>
    <n v="0"/>
    <n v="0"/>
    <n v="20"/>
    <n v="19"/>
    <n v="0"/>
    <n v="0"/>
    <m/>
    <n v="0"/>
    <n v="0"/>
    <n v="0"/>
    <n v="103"/>
    <n v="103"/>
    <n v="0"/>
    <n v="0"/>
    <n v="3.09"/>
    <n v="3.82"/>
    <n v="256.46999999999997"/>
    <n v="320.88"/>
    <n v="3.28"/>
    <n v="3.95"/>
    <n v="65.599999999999994"/>
    <n v="75.05"/>
    <m/>
    <m/>
    <n v="0"/>
    <n v="0"/>
    <n v="3.1268932038834945"/>
    <n v="3.8439805825242721"/>
    <n v="322.06999999999994"/>
    <n v="395.93"/>
    <m/>
    <m/>
    <n v="0"/>
    <n v="0"/>
    <m/>
    <m/>
    <n v="0"/>
    <n v="0"/>
    <m/>
    <m/>
    <n v="0"/>
    <n v="0"/>
    <n v="0"/>
    <n v="0"/>
    <n v="0"/>
    <n v="0"/>
    <n v="125"/>
    <n v="125"/>
    <n v="0"/>
    <n v="0"/>
    <n v="3.1231199999999992"/>
    <n v="3.87656"/>
    <n v="390.38999999999993"/>
    <n v="484.57"/>
    <n v="0"/>
    <n v="0"/>
    <n v="0"/>
    <n v="0"/>
    <n v="29"/>
    <n v="29"/>
    <n v="0"/>
    <n v="0"/>
    <n v="33"/>
    <n v="51"/>
    <n v="0"/>
    <n v="0"/>
    <m/>
    <n v="0"/>
    <n v="0"/>
    <n v="0"/>
    <n v="62"/>
    <n v="80"/>
    <n v="0"/>
    <n v="0"/>
    <n v="2.0299999999999998"/>
    <n v="2.31"/>
    <n v="58.87"/>
    <n v="66.989999999999995"/>
    <n v="2.57"/>
    <n v="2.21"/>
    <n v="84.809999999999988"/>
    <n v="112.71"/>
    <m/>
    <m/>
    <n v="0"/>
    <n v="0"/>
    <n v="2.3174193548387092"/>
    <n v="2.2462499999999999"/>
    <n v="143.67999999999998"/>
    <n v="179.7"/>
    <m/>
    <m/>
    <n v="0"/>
    <n v="0"/>
    <m/>
    <m/>
    <n v="0"/>
    <n v="0"/>
    <m/>
    <m/>
    <n v="0"/>
    <n v="0"/>
    <n v="0"/>
    <n v="0"/>
    <n v="0"/>
    <n v="0"/>
    <m/>
    <m/>
    <n v="0"/>
    <n v="0"/>
    <m/>
    <m/>
    <n v="0"/>
    <n v="0"/>
    <m/>
    <m/>
    <n v="0"/>
    <n v="0"/>
    <n v="125"/>
    <n v="128"/>
    <n v="0"/>
    <n v="0"/>
    <n v="353.69"/>
    <n v="443.82"/>
    <s v=""/>
    <s v=""/>
    <n v="62"/>
    <n v="77"/>
    <n v="0"/>
    <n v="0"/>
    <n v="180.38"/>
    <n v="220.45"/>
    <n v="0"/>
    <n v="0"/>
    <n v="187"/>
    <n v="205"/>
    <n v="0"/>
    <n v="0"/>
    <n v="534.06999999999994"/>
    <n v="664.27"/>
    <s v=""/>
    <s v=""/>
    <n v="0"/>
    <n v="0"/>
    <n v="0"/>
    <n v="0"/>
    <s v=""/>
    <s v=""/>
    <s v=""/>
    <s v=""/>
    <n v="534.06999999999994"/>
    <n v="664.27"/>
    <s v=""/>
    <s v=""/>
  </r>
  <r>
    <x v="13"/>
    <s v="Texas A&amp;M University "/>
    <m/>
    <n v="228723"/>
    <x v="0"/>
    <n v="8311"/>
    <n v="8451"/>
    <n v="33"/>
    <n v="35"/>
    <n v="8278"/>
    <n v="8416"/>
    <m/>
    <n v="8278"/>
    <n v="8416"/>
    <n v="0"/>
    <n v="8416"/>
    <n v="2032"/>
    <n v="2217"/>
    <n v="0"/>
    <n v="2217"/>
    <n v="92"/>
    <n v="113"/>
    <n v="0"/>
    <n v="113"/>
    <m/>
    <m/>
    <n v="0"/>
    <n v="0"/>
    <n v="2124"/>
    <n v="2330"/>
    <n v="0"/>
    <n v="2330"/>
    <n v="4.3956692913385824"/>
    <n v="4.4000000000000004"/>
    <n v="8932"/>
    <n v="9754.8000000000011"/>
    <n v="4.3478260869565215"/>
    <n v="4.5"/>
    <n v="400"/>
    <n v="508.5"/>
    <m/>
    <m/>
    <n v="0"/>
    <n v="0"/>
    <n v="4.3935969868173261"/>
    <n v="4.404849785407726"/>
    <n v="9332"/>
    <n v="10263.300000000001"/>
    <m/>
    <n v="120.3"/>
    <n v="0"/>
    <n v="266705.09999999998"/>
    <m/>
    <n v="106.8"/>
    <n v="0"/>
    <n v="12068.4"/>
    <m/>
    <m/>
    <n v="0"/>
    <n v="0"/>
    <n v="0"/>
    <n v="119.64527896995708"/>
    <n v="0"/>
    <n v="278773.5"/>
    <n v="2825"/>
    <n v="2869"/>
    <n v="0"/>
    <n v="2869"/>
    <n v="111"/>
    <n v="124"/>
    <n v="0"/>
    <n v="124"/>
    <m/>
    <m/>
    <n v="0"/>
    <n v="0"/>
    <n v="2936"/>
    <n v="2993"/>
    <n v="0"/>
    <n v="2993"/>
    <n v="4.6060176991150446"/>
    <n v="4.5"/>
    <n v="13012"/>
    <n v="12910.5"/>
    <n v="4.7297297297297298"/>
    <n v="4.7"/>
    <n v="525"/>
    <n v="582.80000000000007"/>
    <m/>
    <m/>
    <n v="0"/>
    <n v="0"/>
    <n v="4.6106948228882834"/>
    <n v="4.5082860006682255"/>
    <n v="13537"/>
    <n v="13493.3"/>
    <m/>
    <n v="127.3"/>
    <n v="0"/>
    <n v="365223.7"/>
    <m/>
    <n v="131.69999999999999"/>
    <n v="0"/>
    <n v="16330.8"/>
    <m/>
    <m/>
    <n v="0"/>
    <n v="0"/>
    <n v="0"/>
    <n v="127.48229201470097"/>
    <n v="0"/>
    <n v="381554.5"/>
    <n v="5060"/>
    <n v="5323"/>
    <n v="0"/>
    <n v="5323"/>
    <n v="4.5195652173913041"/>
    <n v="4.4630095810633099"/>
    <n v="22869"/>
    <n v="23756.6"/>
    <n v="0"/>
    <n v="124.05185046026676"/>
    <n v="0"/>
    <n v="660328"/>
    <n v="2608"/>
    <n v="2550"/>
    <n v="0"/>
    <n v="2550"/>
    <n v="508"/>
    <n v="460"/>
    <n v="0"/>
    <n v="460"/>
    <m/>
    <m/>
    <n v="0"/>
    <n v="0"/>
    <n v="3116"/>
    <n v="3010"/>
    <n v="0"/>
    <n v="3010"/>
    <n v="3.5878067484662575"/>
    <n v="3.6"/>
    <n v="9357"/>
    <n v="9180"/>
    <n v="3.8287401574803148"/>
    <n v="3.8"/>
    <n v="1945"/>
    <n v="1748"/>
    <m/>
    <m/>
    <n v="0"/>
    <n v="0"/>
    <n v="3.6270860077021823"/>
    <n v="3.6305647840531563"/>
    <n v="11302"/>
    <n v="10928"/>
    <m/>
    <n v="96.9"/>
    <n v="0"/>
    <n v="247095"/>
    <m/>
    <n v="86.1"/>
    <n v="0"/>
    <n v="39606"/>
    <m/>
    <m/>
    <n v="0"/>
    <n v="0"/>
    <n v="0"/>
    <n v="95.249501661129571"/>
    <n v="0"/>
    <n v="286701"/>
    <n v="102"/>
    <n v="83"/>
    <n v="0"/>
    <n v="83"/>
    <n v="4.8725490196078427"/>
    <n v="5.4"/>
    <n v="496.99999999999994"/>
    <n v="448.20000000000005"/>
    <m/>
    <n v="70.900000000000006"/>
    <n v="0"/>
    <n v="5884.7000000000007"/>
    <n v="7465"/>
    <n v="7636"/>
    <n v="0"/>
    <n v="7636"/>
    <n v="31301"/>
    <n v="31845.300000000003"/>
    <s v=""/>
    <n v="879023.8"/>
    <n v="711"/>
    <n v="697"/>
    <n v="0"/>
    <n v="697"/>
    <n v="2870"/>
    <n v="2839.3"/>
    <n v="0"/>
    <n v="68005.2"/>
    <n v="8176"/>
    <n v="8333"/>
    <n v="0"/>
    <n v="8333"/>
    <n v="34171"/>
    <n v="34684.600000000006"/>
    <s v=""/>
    <n v="947029"/>
    <n v="0"/>
    <n v="0"/>
    <n v="0"/>
    <n v="0"/>
    <s v=""/>
    <s v=""/>
    <s v=""/>
    <s v=""/>
    <n v="34668"/>
    <n v="35132.799999999996"/>
    <s v=""/>
    <n v="952913.7"/>
  </r>
  <r>
    <x v="13"/>
    <s v="Texas Tech University "/>
    <m/>
    <n v="229115"/>
    <x v="0"/>
    <n v="4460"/>
    <n v="4476"/>
    <n v="87"/>
    <n v="82"/>
    <n v="4373"/>
    <n v="4394"/>
    <m/>
    <n v="4373"/>
    <n v="4394"/>
    <n v="0"/>
    <n v="4394"/>
    <n v="653"/>
    <n v="765"/>
    <n v="0"/>
    <n v="765"/>
    <n v="20"/>
    <n v="6"/>
    <n v="0"/>
    <n v="6"/>
    <m/>
    <m/>
    <n v="0"/>
    <n v="0"/>
    <n v="673"/>
    <n v="771"/>
    <n v="0"/>
    <n v="771"/>
    <n v="4.418070444104135"/>
    <n v="4.4000000000000004"/>
    <n v="2885"/>
    <n v="3366.0000000000005"/>
    <n v="4.3499999999999996"/>
    <n v="4.8"/>
    <n v="87"/>
    <n v="28.799999999999997"/>
    <m/>
    <m/>
    <n v="0"/>
    <n v="0"/>
    <n v="4.4160475482912336"/>
    <n v="4.4031128404669273"/>
    <n v="2972"/>
    <n v="3394.8000000000011"/>
    <m/>
    <n v="124.8"/>
    <n v="0"/>
    <n v="95472"/>
    <m/>
    <n v="124"/>
    <n v="0"/>
    <n v="744"/>
    <m/>
    <m/>
    <n v="0"/>
    <n v="0"/>
    <n v="0"/>
    <n v="124.79377431906615"/>
    <n v="0"/>
    <n v="96216"/>
    <n v="1406"/>
    <n v="1371"/>
    <n v="0"/>
    <n v="1371"/>
    <n v="67"/>
    <n v="43"/>
    <n v="0"/>
    <n v="43"/>
    <m/>
    <m/>
    <n v="0"/>
    <n v="0"/>
    <n v="1473"/>
    <n v="1414"/>
    <n v="0"/>
    <n v="1414"/>
    <n v="4.8549075391180656"/>
    <n v="4.8"/>
    <n v="6826"/>
    <n v="6580.8"/>
    <n v="6.6268656716417906"/>
    <n v="5.8"/>
    <n v="444"/>
    <n v="249.4"/>
    <m/>
    <m/>
    <n v="0"/>
    <n v="0"/>
    <n v="4.9355057705363201"/>
    <n v="4.8304101838755304"/>
    <n v="7269.9999999999991"/>
    <n v="6830.2"/>
    <m/>
    <n v="135.80000000000001"/>
    <n v="0"/>
    <n v="186181.80000000002"/>
    <m/>
    <n v="144.9"/>
    <n v="0"/>
    <n v="6230.7"/>
    <m/>
    <m/>
    <n v="0"/>
    <n v="0"/>
    <n v="0"/>
    <n v="136.07673267326734"/>
    <n v="0"/>
    <n v="192412.50000000003"/>
    <n v="2146"/>
    <n v="2185"/>
    <n v="0"/>
    <n v="2185"/>
    <n v="4.7726001863932899"/>
    <n v="4.6796338672768876"/>
    <n v="10242"/>
    <n v="10225"/>
    <n v="0"/>
    <n v="132.0954233409611"/>
    <n v="0"/>
    <n v="288628.5"/>
    <n v="1901"/>
    <n v="1901"/>
    <n v="0"/>
    <n v="1901"/>
    <n v="237"/>
    <n v="197"/>
    <n v="0"/>
    <n v="197"/>
    <m/>
    <m/>
    <n v="0"/>
    <n v="0"/>
    <n v="2138"/>
    <n v="2098"/>
    <n v="0"/>
    <n v="2098"/>
    <n v="3.8448185165702262"/>
    <n v="3.8"/>
    <n v="7309"/>
    <n v="7223.7999999999993"/>
    <n v="3.928270042194093"/>
    <n v="4"/>
    <n v="931"/>
    <n v="788"/>
    <m/>
    <m/>
    <n v="0"/>
    <n v="0"/>
    <n v="3.8540692235734331"/>
    <n v="3.8187797902764533"/>
    <n v="8240"/>
    <n v="8011.7999999999993"/>
    <m/>
    <n v="105.3"/>
    <n v="0"/>
    <n v="200175.3"/>
    <m/>
    <n v="98.1"/>
    <n v="0"/>
    <n v="19325.699999999997"/>
    <m/>
    <m/>
    <n v="0"/>
    <n v="0"/>
    <n v="0"/>
    <n v="104.62392755004767"/>
    <n v="0"/>
    <n v="219501"/>
    <n v="89"/>
    <n v="111"/>
    <n v="0"/>
    <n v="111"/>
    <n v="6.0449438202247192"/>
    <n v="5"/>
    <n v="538"/>
    <n v="555"/>
    <m/>
    <n v="74.8"/>
    <n v="0"/>
    <n v="8302.7999999999993"/>
    <n v="3960"/>
    <n v="4037"/>
    <n v="0"/>
    <n v="4037"/>
    <n v="17020"/>
    <n v="17170.599999999999"/>
    <s v=""/>
    <n v="481829.10000000003"/>
    <n v="324"/>
    <n v="246"/>
    <n v="0"/>
    <n v="246"/>
    <n v="1462"/>
    <n v="1066.2"/>
    <n v="0"/>
    <n v="26300.399999999998"/>
    <n v="4284"/>
    <n v="4283"/>
    <n v="0"/>
    <n v="4283"/>
    <n v="18482"/>
    <n v="18236.8"/>
    <s v=""/>
    <n v="508129.50000000006"/>
    <n v="0"/>
    <n v="0"/>
    <n v="0"/>
    <n v="0"/>
    <s v=""/>
    <s v=""/>
    <s v=""/>
    <s v=""/>
    <n v="19020"/>
    <n v="18791.8"/>
    <s v=""/>
    <n v="516432.3"/>
  </r>
  <r>
    <x v="13"/>
    <s v="University of Houston"/>
    <m/>
    <n v="225511"/>
    <x v="0"/>
    <n v="4874"/>
    <n v="4778"/>
    <n v="80"/>
    <n v="63"/>
    <n v="4794"/>
    <n v="4715"/>
    <m/>
    <n v="4794"/>
    <n v="4715"/>
    <n v="0"/>
    <n v="4715"/>
    <n v="310"/>
    <n v="330"/>
    <n v="0"/>
    <n v="330"/>
    <n v="11"/>
    <n v="26"/>
    <n v="0"/>
    <n v="26"/>
    <m/>
    <m/>
    <n v="0"/>
    <n v="0"/>
    <n v="321"/>
    <n v="356"/>
    <n v="0"/>
    <n v="356"/>
    <n v="4.9548387096774196"/>
    <n v="5"/>
    <n v="1536"/>
    <n v="1650"/>
    <n v="5.5454545454545459"/>
    <n v="5.2"/>
    <n v="61.000000000000007"/>
    <n v="135.20000000000002"/>
    <m/>
    <m/>
    <n v="0"/>
    <n v="0"/>
    <n v="4.9750778816199377"/>
    <n v="5.0146067415730338"/>
    <n v="1597"/>
    <n v="1785.2"/>
    <m/>
    <n v="130.19999999999999"/>
    <n v="0"/>
    <n v="42965.999999999993"/>
    <m/>
    <n v="128"/>
    <n v="0"/>
    <n v="3328"/>
    <m/>
    <m/>
    <n v="0"/>
    <n v="0"/>
    <n v="0"/>
    <n v="130.0393258426966"/>
    <n v="0"/>
    <n v="46293.999999999985"/>
    <n v="1216"/>
    <n v="1207"/>
    <n v="0"/>
    <n v="1207"/>
    <n v="94"/>
    <n v="129"/>
    <n v="0"/>
    <n v="129"/>
    <m/>
    <m/>
    <n v="0"/>
    <n v="0"/>
    <n v="1310"/>
    <n v="1336"/>
    <n v="0"/>
    <n v="1336"/>
    <n v="5.4514802631578947"/>
    <n v="5.4"/>
    <n v="6629"/>
    <n v="6517.8"/>
    <n v="6.4680851063829783"/>
    <n v="5.6"/>
    <n v="608"/>
    <n v="722.4"/>
    <m/>
    <m/>
    <n v="0"/>
    <n v="0"/>
    <n v="5.5244274809160308"/>
    <n v="5.419311377245509"/>
    <n v="7237"/>
    <n v="7240.2"/>
    <m/>
    <n v="135.4"/>
    <n v="0"/>
    <n v="163427.80000000002"/>
    <m/>
    <n v="135"/>
    <n v="0"/>
    <n v="17415"/>
    <m/>
    <m/>
    <n v="0"/>
    <n v="0"/>
    <n v="0"/>
    <n v="135.361377245509"/>
    <n v="0"/>
    <n v="180842.80000000002"/>
    <n v="1631"/>
    <n v="1692"/>
    <n v="0"/>
    <n v="1692"/>
    <n v="5.4163090128755362"/>
    <n v="5.3341607565011815"/>
    <n v="8834"/>
    <n v="9025.4"/>
    <n v="0"/>
    <n v="134.2416075650118"/>
    <n v="0"/>
    <n v="227136.79999999996"/>
    <n v="1925"/>
    <n v="1838"/>
    <n v="0"/>
    <n v="1838"/>
    <n v="996"/>
    <n v="910"/>
    <n v="0"/>
    <n v="910"/>
    <m/>
    <m/>
    <n v="0"/>
    <n v="0"/>
    <n v="2921"/>
    <n v="2748"/>
    <n v="0"/>
    <n v="2748"/>
    <n v="3.8223376623376621"/>
    <n v="3.7"/>
    <n v="7358"/>
    <n v="6800.6"/>
    <n v="4.1104417670682727"/>
    <n v="4.0999999999999996"/>
    <n v="4093.9999999999995"/>
    <n v="3730.9999999999995"/>
    <m/>
    <m/>
    <n v="0"/>
    <n v="0"/>
    <n v="3.920575145498117"/>
    <n v="3.8324599708879186"/>
    <n v="11452"/>
    <n v="10531.6"/>
    <m/>
    <n v="92.6"/>
    <n v="0"/>
    <n v="170198.8"/>
    <m/>
    <n v="84"/>
    <n v="0"/>
    <n v="76440"/>
    <m/>
    <m/>
    <n v="0"/>
    <n v="0"/>
    <n v="0"/>
    <n v="89.752110625909751"/>
    <n v="0"/>
    <n v="246638.8"/>
    <n v="242"/>
    <n v="275"/>
    <n v="0"/>
    <n v="275"/>
    <n v="5.8760330578512399"/>
    <n v="5.6"/>
    <n v="1422"/>
    <n v="1540"/>
    <m/>
    <n v="79.5"/>
    <n v="0"/>
    <n v="21862.5"/>
    <n v="3451"/>
    <n v="3375"/>
    <n v="0"/>
    <n v="3375"/>
    <n v="15523"/>
    <n v="14968.400000000001"/>
    <s v=""/>
    <n v="376592.6"/>
    <n v="1101"/>
    <n v="1065"/>
    <n v="0"/>
    <n v="1065"/>
    <n v="4763"/>
    <n v="4588.5999999999995"/>
    <n v="0"/>
    <n v="97183"/>
    <n v="4552"/>
    <n v="4440"/>
    <n v="0"/>
    <n v="4440"/>
    <n v="20286"/>
    <n v="19557"/>
    <s v=""/>
    <n v="473775.6"/>
    <n v="0"/>
    <n v="0"/>
    <n v="0"/>
    <n v="0"/>
    <s v=""/>
    <s v=""/>
    <s v=""/>
    <s v=""/>
    <n v="21708"/>
    <n v="21097"/>
    <s v=""/>
    <n v="495638.1"/>
  </r>
  <r>
    <x v="13"/>
    <s v="University of North Texas"/>
    <m/>
    <n v="227216"/>
    <x v="0"/>
    <n v="5876"/>
    <n v="6024"/>
    <n v="151"/>
    <n v="147"/>
    <n v="5725"/>
    <n v="5877"/>
    <m/>
    <n v="5725"/>
    <n v="5877"/>
    <n v="0"/>
    <n v="5877"/>
    <n v="344"/>
    <n v="380"/>
    <n v="0"/>
    <n v="380"/>
    <n v="13"/>
    <n v="14"/>
    <n v="0"/>
    <n v="14"/>
    <m/>
    <m/>
    <n v="0"/>
    <n v="0"/>
    <n v="357"/>
    <n v="394"/>
    <n v="0"/>
    <n v="394"/>
    <n v="4.6220930232558137"/>
    <n v="4.5"/>
    <n v="1590"/>
    <n v="1710"/>
    <n v="4.9230769230769234"/>
    <n v="4.4000000000000004"/>
    <n v="64"/>
    <n v="61.600000000000009"/>
    <m/>
    <m/>
    <n v="0"/>
    <n v="0"/>
    <n v="4.6330532212885158"/>
    <n v="4.4964467005076143"/>
    <n v="1654.0000000000002"/>
    <n v="1771.6000000000001"/>
    <m/>
    <n v="123.9"/>
    <n v="0"/>
    <n v="47082"/>
    <m/>
    <n v="119.8"/>
    <n v="0"/>
    <n v="1677.2"/>
    <m/>
    <m/>
    <n v="0"/>
    <n v="0"/>
    <n v="0"/>
    <n v="123.75431472081218"/>
    <n v="0"/>
    <n v="48759.199999999997"/>
    <n v="1350"/>
    <n v="1346"/>
    <n v="0"/>
    <n v="1346"/>
    <n v="68"/>
    <n v="48"/>
    <n v="0"/>
    <n v="48"/>
    <m/>
    <m/>
    <n v="0"/>
    <n v="0"/>
    <n v="1418"/>
    <n v="1394"/>
    <n v="0"/>
    <n v="1394"/>
    <n v="5.1785185185185183"/>
    <n v="5.2"/>
    <n v="6991"/>
    <n v="6999.2"/>
    <n v="6.1029411764705879"/>
    <n v="5.6"/>
    <n v="415"/>
    <n v="268.79999999999995"/>
    <m/>
    <m/>
    <n v="0"/>
    <n v="0"/>
    <n v="5.222849083215797"/>
    <n v="5.2137733142037304"/>
    <n v="7406"/>
    <n v="7268"/>
    <m/>
    <n v="135.19999999999999"/>
    <n v="0"/>
    <n v="181979.19999999998"/>
    <m/>
    <n v="134.4"/>
    <n v="0"/>
    <n v="6451.2000000000007"/>
    <m/>
    <m/>
    <n v="0"/>
    <n v="0"/>
    <n v="0"/>
    <n v="135.17245337159252"/>
    <n v="0"/>
    <n v="188430.39999999997"/>
    <n v="1775"/>
    <n v="1788"/>
    <n v="0"/>
    <n v="1788"/>
    <n v="5.1042253521126764"/>
    <n v="5.0557046979865774"/>
    <n v="9060"/>
    <n v="9039.6"/>
    <n v="0"/>
    <n v="132.65637583892615"/>
    <n v="0"/>
    <n v="237189.59999999995"/>
    <n v="2549"/>
    <n v="2626"/>
    <n v="0"/>
    <n v="2626"/>
    <n v="1064"/>
    <n v="1101"/>
    <n v="0"/>
    <n v="1101"/>
    <m/>
    <m/>
    <n v="0"/>
    <n v="0"/>
    <n v="3613"/>
    <n v="3727"/>
    <n v="0"/>
    <n v="3727"/>
    <n v="3.5676735974892115"/>
    <n v="3.6"/>
    <n v="9094"/>
    <n v="9453.6"/>
    <n v="3.5977443609022557"/>
    <n v="3.5"/>
    <n v="3828"/>
    <n v="3853.5"/>
    <m/>
    <m/>
    <n v="0"/>
    <n v="0"/>
    <n v="3.5765292001107114"/>
    <n v="3.5704588140595654"/>
    <n v="12922"/>
    <n v="13307.1"/>
    <m/>
    <n v="89.2"/>
    <n v="0"/>
    <n v="234239.2"/>
    <m/>
    <n v="67"/>
    <n v="0"/>
    <n v="73767"/>
    <m/>
    <m/>
    <n v="0"/>
    <n v="0"/>
    <n v="0"/>
    <n v="82.641856721223505"/>
    <n v="0"/>
    <n v="308006.2"/>
    <n v="337"/>
    <n v="362"/>
    <n v="0"/>
    <n v="362"/>
    <n v="4.6201780415430269"/>
    <n v="3.9"/>
    <n v="1557"/>
    <n v="1411.8"/>
    <m/>
    <n v="53.5"/>
    <n v="0"/>
    <n v="19367"/>
    <n v="4243"/>
    <n v="4352"/>
    <n v="0"/>
    <n v="4352"/>
    <n v="17675"/>
    <n v="18162.800000000003"/>
    <s v=""/>
    <n v="463300.4"/>
    <n v="1145"/>
    <n v="1163"/>
    <n v="0"/>
    <n v="1163"/>
    <n v="4307"/>
    <n v="4183.8999999999996"/>
    <n v="0"/>
    <n v="81895.399999999994"/>
    <n v="5388"/>
    <n v="5515"/>
    <n v="0"/>
    <n v="5515"/>
    <n v="21982"/>
    <n v="22346.700000000004"/>
    <s v=""/>
    <n v="545195.80000000005"/>
    <n v="0"/>
    <n v="0"/>
    <n v="0"/>
    <n v="0"/>
    <s v=""/>
    <s v=""/>
    <s v=""/>
    <s v=""/>
    <n v="23539"/>
    <n v="23758.5"/>
    <s v=""/>
    <n v="564562.79999999993"/>
  </r>
  <r>
    <x v="13"/>
    <s v="University of Texas at Arlington"/>
    <m/>
    <n v="228769"/>
    <x v="0"/>
    <n v="3999"/>
    <n v="4178"/>
    <n v="61"/>
    <n v="62"/>
    <n v="3938"/>
    <n v="4116"/>
    <m/>
    <n v="3938"/>
    <n v="4116"/>
    <n v="0"/>
    <n v="4116"/>
    <n v="136"/>
    <n v="144"/>
    <n v="0"/>
    <n v="144"/>
    <n v="9"/>
    <n v="3"/>
    <n v="0"/>
    <n v="3"/>
    <m/>
    <m/>
    <n v="0"/>
    <n v="0"/>
    <n v="145"/>
    <n v="147"/>
    <n v="0"/>
    <n v="147"/>
    <n v="4.7352941176470589"/>
    <n v="4.8"/>
    <n v="644"/>
    <n v="691.19999999999993"/>
    <n v="4.666666666666667"/>
    <n v="8.6999999999999993"/>
    <n v="42"/>
    <n v="26.099999999999998"/>
    <m/>
    <m/>
    <n v="0"/>
    <n v="0"/>
    <n v="4.7310344827586208"/>
    <n v="4.8795918367346935"/>
    <n v="686"/>
    <n v="717.3"/>
    <m/>
    <n v="125.1"/>
    <n v="0"/>
    <n v="18014.399999999998"/>
    <m/>
    <n v="139.69999999999999"/>
    <n v="0"/>
    <n v="419.09999999999997"/>
    <m/>
    <m/>
    <n v="0"/>
    <n v="0"/>
    <n v="0"/>
    <n v="125.39795918367345"/>
    <n v="0"/>
    <n v="18433.499999999996"/>
    <n v="668"/>
    <n v="688"/>
    <n v="0"/>
    <n v="688"/>
    <n v="58"/>
    <n v="39"/>
    <n v="0"/>
    <n v="39"/>
    <m/>
    <m/>
    <n v="0"/>
    <n v="0"/>
    <n v="726"/>
    <n v="727"/>
    <n v="0"/>
    <n v="727"/>
    <n v="5.3562874251497004"/>
    <n v="5.3"/>
    <n v="3578"/>
    <n v="3646.4"/>
    <n v="5.4137931034482758"/>
    <n v="6.1"/>
    <n v="314"/>
    <n v="237.89999999999998"/>
    <m/>
    <m/>
    <n v="0"/>
    <n v="0"/>
    <n v="5.3608815426997243"/>
    <n v="5.3429160935350755"/>
    <n v="3892"/>
    <n v="3884.2999999999997"/>
    <m/>
    <n v="134.30000000000001"/>
    <n v="0"/>
    <n v="92398.400000000009"/>
    <m/>
    <n v="129.19999999999999"/>
    <n v="0"/>
    <n v="5038.7999999999993"/>
    <m/>
    <m/>
    <n v="0"/>
    <n v="0"/>
    <n v="0"/>
    <n v="134.0264099037139"/>
    <n v="0"/>
    <n v="97437.2"/>
    <n v="871"/>
    <n v="874"/>
    <n v="0"/>
    <n v="874"/>
    <n v="5.2560275545350175"/>
    <n v="5.2649885583524023"/>
    <n v="4578"/>
    <n v="4601.5999999999995"/>
    <n v="0"/>
    <n v="132.57517162471396"/>
    <n v="0"/>
    <n v="115870.7"/>
    <n v="1873"/>
    <n v="1905"/>
    <n v="0"/>
    <n v="1905"/>
    <n v="933"/>
    <n v="955"/>
    <n v="0"/>
    <n v="955"/>
    <m/>
    <m/>
    <n v="0"/>
    <n v="0"/>
    <n v="2806"/>
    <n v="2860"/>
    <n v="0"/>
    <n v="2860"/>
    <n v="3.412706887346503"/>
    <n v="3.5"/>
    <n v="6392"/>
    <n v="6667.5"/>
    <n v="3.7491961414790995"/>
    <n v="3.6"/>
    <n v="3498"/>
    <n v="3438"/>
    <m/>
    <m/>
    <n v="0"/>
    <n v="0"/>
    <n v="3.5245901639344264"/>
    <n v="3.5333916083916086"/>
    <n v="9890"/>
    <n v="10105.5"/>
    <m/>
    <n v="81.3"/>
    <n v="0"/>
    <n v="154876.5"/>
    <m/>
    <n v="64.099999999999994"/>
    <n v="0"/>
    <n v="61215.499999999993"/>
    <m/>
    <m/>
    <n v="0"/>
    <n v="0"/>
    <n v="0"/>
    <n v="75.556643356643363"/>
    <n v="0"/>
    <n v="216092.00000000003"/>
    <n v="261"/>
    <n v="382"/>
    <n v="0"/>
    <n v="382"/>
    <n v="4.6973180076628349"/>
    <n v="3.6"/>
    <n v="1226"/>
    <n v="1375.2"/>
    <m/>
    <n v="54.8"/>
    <n v="0"/>
    <n v="20933.599999999999"/>
    <n v="2677"/>
    <n v="2737"/>
    <n v="0"/>
    <n v="2737"/>
    <n v="10614"/>
    <n v="11005.1"/>
    <s v=""/>
    <n v="265289.3"/>
    <n v="1000"/>
    <n v="997"/>
    <n v="0"/>
    <n v="997"/>
    <n v="3854"/>
    <n v="3702"/>
    <n v="0"/>
    <n v="66673.399999999994"/>
    <n v="3677"/>
    <n v="3734"/>
    <n v="0"/>
    <n v="3734"/>
    <n v="14468"/>
    <n v="14707.1"/>
    <s v=""/>
    <n v="331962.69999999995"/>
    <n v="0"/>
    <n v="0"/>
    <n v="0"/>
    <n v="0"/>
    <s v=""/>
    <s v=""/>
    <s v=""/>
    <s v=""/>
    <n v="15694"/>
    <n v="16082.3"/>
    <s v=""/>
    <n v="352896.3"/>
  </r>
  <r>
    <x v="13"/>
    <s v="University of Texas at Austin"/>
    <m/>
    <n v="228778"/>
    <x v="0"/>
    <n v="8609"/>
    <n v="8952"/>
    <n v="405"/>
    <n v="435"/>
    <n v="8204"/>
    <n v="8517"/>
    <m/>
    <n v="8204"/>
    <n v="8517"/>
    <n v="0"/>
    <n v="8517"/>
    <n v="1505"/>
    <n v="1655"/>
    <n v="0"/>
    <n v="1655"/>
    <n v="206"/>
    <n v="206"/>
    <n v="0"/>
    <n v="206"/>
    <m/>
    <m/>
    <n v="0"/>
    <n v="0"/>
    <n v="1711"/>
    <n v="1861"/>
    <n v="0"/>
    <n v="1861"/>
    <n v="4.371428571428571"/>
    <n v="4.4000000000000004"/>
    <n v="6578.9999999999991"/>
    <n v="7282.0000000000009"/>
    <n v="4.3446601941747574"/>
    <n v="4.4000000000000004"/>
    <n v="895"/>
    <n v="906.40000000000009"/>
    <m/>
    <m/>
    <n v="0"/>
    <n v="0"/>
    <n v="4.3682057276446518"/>
    <n v="4.4000000000000004"/>
    <n v="7473.9999999999991"/>
    <n v="8188.4000000000005"/>
    <m/>
    <n v="116"/>
    <n v="0"/>
    <n v="191980"/>
    <m/>
    <n v="121.3"/>
    <n v="0"/>
    <n v="24987.8"/>
    <m/>
    <m/>
    <n v="0"/>
    <n v="0"/>
    <n v="0"/>
    <n v="116.5866738312735"/>
    <n v="0"/>
    <n v="216967.8"/>
    <n v="2974"/>
    <n v="3060"/>
    <n v="0"/>
    <n v="3060"/>
    <n v="483"/>
    <n v="467"/>
    <n v="0"/>
    <n v="467"/>
    <m/>
    <m/>
    <n v="0"/>
    <n v="0"/>
    <n v="3457"/>
    <n v="3527"/>
    <n v="0"/>
    <n v="3527"/>
    <n v="4.6099529253530598"/>
    <n v="4.5999999999999996"/>
    <n v="13710"/>
    <n v="14075.999999999998"/>
    <n v="4.5465838509316772"/>
    <n v="4.7"/>
    <n v="2196"/>
    <n v="2194.9"/>
    <m/>
    <m/>
    <n v="0"/>
    <n v="0"/>
    <n v="4.6010992189759907"/>
    <n v="4.6132407144882333"/>
    <n v="15906"/>
    <n v="16270.899999999998"/>
    <m/>
    <n v="120"/>
    <n v="0"/>
    <n v="367200"/>
    <m/>
    <n v="124.9"/>
    <n v="0"/>
    <n v="58328.3"/>
    <m/>
    <m/>
    <n v="0"/>
    <n v="0"/>
    <n v="0"/>
    <n v="120.64879500992345"/>
    <n v="0"/>
    <n v="425528.3"/>
    <n v="5168"/>
    <n v="5388"/>
    <n v="0"/>
    <n v="5388"/>
    <n v="4.5239938080495357"/>
    <n v="4.5395879732739424"/>
    <n v="23380"/>
    <n v="24459.300000000003"/>
    <n v="0"/>
    <n v="119.24574981440237"/>
    <n v="0"/>
    <n v="642496.1"/>
    <n v="2523"/>
    <n v="2586"/>
    <n v="0"/>
    <n v="2586"/>
    <n v="281"/>
    <n v="271"/>
    <n v="0"/>
    <n v="271"/>
    <m/>
    <m/>
    <n v="0"/>
    <n v="0"/>
    <n v="2804"/>
    <n v="2857"/>
    <n v="0"/>
    <n v="2857"/>
    <n v="3.7110582639714624"/>
    <n v="3.7"/>
    <n v="9363"/>
    <n v="9568.2000000000007"/>
    <n v="3.7758007117437722"/>
    <n v="3.9"/>
    <n v="1061"/>
    <n v="1056.8999999999999"/>
    <m/>
    <m/>
    <n v="0"/>
    <n v="0"/>
    <n v="3.7175463623395149"/>
    <n v="3.7189709485474274"/>
    <n v="10424"/>
    <n v="10625.1"/>
    <m/>
    <n v="93.8"/>
    <n v="0"/>
    <n v="242566.8"/>
    <m/>
    <n v="84.5"/>
    <n v="0"/>
    <n v="22899.5"/>
    <m/>
    <m/>
    <n v="0"/>
    <n v="0"/>
    <n v="0"/>
    <n v="92.917850892544621"/>
    <n v="0"/>
    <n v="265466.3"/>
    <n v="232"/>
    <n v="272"/>
    <n v="0"/>
    <n v="272"/>
    <n v="5.0086206896551726"/>
    <n v="5.0999999999999996"/>
    <n v="1162"/>
    <n v="1387.1999999999998"/>
    <m/>
    <n v="65.8"/>
    <n v="0"/>
    <n v="17897.599999999999"/>
    <n v="7002"/>
    <n v="7301"/>
    <n v="0"/>
    <n v="7301"/>
    <n v="29652"/>
    <n v="30926.2"/>
    <s v=""/>
    <n v="801746.8"/>
    <n v="970"/>
    <n v="944"/>
    <n v="0"/>
    <n v="944"/>
    <n v="4152"/>
    <n v="4158.2"/>
    <n v="0"/>
    <n v="106215.6"/>
    <n v="7972"/>
    <n v="8245"/>
    <n v="0"/>
    <n v="8245"/>
    <n v="33804"/>
    <n v="35084.400000000001"/>
    <s v=""/>
    <n v="907962.4"/>
    <n v="0"/>
    <n v="0"/>
    <n v="0"/>
    <n v="0"/>
    <s v=""/>
    <s v=""/>
    <s v=""/>
    <s v=""/>
    <n v="34966"/>
    <n v="36471.599999999999"/>
    <s v=""/>
    <n v="925859.99999999988"/>
  </r>
  <r>
    <x v="13"/>
    <s v="University of Texas at Dallas"/>
    <m/>
    <n v="228787"/>
    <x v="0"/>
    <n v="2313"/>
    <n v="2355"/>
    <n v="10"/>
    <n v="22"/>
    <n v="2303"/>
    <n v="2333"/>
    <m/>
    <n v="2303"/>
    <n v="2333"/>
    <n v="0"/>
    <n v="2333"/>
    <n v="128"/>
    <n v="145"/>
    <n v="0"/>
    <n v="145"/>
    <n v="3"/>
    <n v="5"/>
    <n v="0"/>
    <n v="5"/>
    <m/>
    <m/>
    <n v="0"/>
    <n v="0"/>
    <n v="131"/>
    <n v="150"/>
    <n v="0"/>
    <n v="150"/>
    <n v="4.34375"/>
    <n v="4.3"/>
    <n v="556"/>
    <n v="623.5"/>
    <n v="5.333333333333333"/>
    <n v="5.6"/>
    <n v="16"/>
    <n v="28"/>
    <m/>
    <m/>
    <n v="0"/>
    <n v="0"/>
    <n v="4.3664122137404577"/>
    <n v="4.3433333333333337"/>
    <n v="572"/>
    <n v="651.5"/>
    <m/>
    <n v="120.8"/>
    <n v="0"/>
    <n v="17516"/>
    <m/>
    <n v="120.8"/>
    <n v="0"/>
    <n v="604"/>
    <m/>
    <m/>
    <n v="0"/>
    <n v="0"/>
    <n v="0"/>
    <n v="120.8"/>
    <n v="0"/>
    <n v="18120"/>
    <n v="468"/>
    <n v="462"/>
    <n v="0"/>
    <n v="462"/>
    <n v="17"/>
    <n v="30"/>
    <n v="0"/>
    <n v="30"/>
    <m/>
    <m/>
    <n v="0"/>
    <n v="0"/>
    <n v="485"/>
    <n v="492"/>
    <n v="0"/>
    <n v="492"/>
    <n v="4.666666666666667"/>
    <n v="4.5999999999999996"/>
    <n v="2184"/>
    <n v="2125.1999999999998"/>
    <n v="4.6470588235294121"/>
    <n v="4.9000000000000004"/>
    <n v="79"/>
    <n v="147"/>
    <m/>
    <m/>
    <n v="0"/>
    <n v="0"/>
    <n v="4.6659793814432993"/>
    <n v="4.6182926829268292"/>
    <n v="2263"/>
    <n v="2272.1999999999998"/>
    <m/>
    <n v="127.9"/>
    <n v="0"/>
    <n v="59089.8"/>
    <m/>
    <n v="118.1"/>
    <n v="0"/>
    <n v="3543"/>
    <m/>
    <m/>
    <n v="0"/>
    <n v="0"/>
    <n v="0"/>
    <n v="127.30243902439025"/>
    <n v="0"/>
    <n v="62632.800000000003"/>
    <n v="616"/>
    <n v="642"/>
    <n v="0"/>
    <n v="642"/>
    <n v="4.6022727272727275"/>
    <n v="4.5540498442367596"/>
    <n v="2835"/>
    <n v="2923.7"/>
    <n v="0"/>
    <n v="125.78317757009346"/>
    <n v="0"/>
    <n v="80752.800000000003"/>
    <n v="965"/>
    <n v="1048"/>
    <n v="0"/>
    <n v="1048"/>
    <n v="629"/>
    <n v="592"/>
    <n v="0"/>
    <n v="592"/>
    <m/>
    <m/>
    <n v="0"/>
    <n v="0"/>
    <n v="1594"/>
    <n v="1640"/>
    <n v="0"/>
    <n v="1640"/>
    <n v="3.0321243523316062"/>
    <n v="3"/>
    <n v="2926"/>
    <n v="3144"/>
    <n v="3.4960254372019079"/>
    <n v="3.5"/>
    <n v="2199"/>
    <n v="2072"/>
    <m/>
    <m/>
    <n v="0"/>
    <n v="0"/>
    <n v="3.2151819322459221"/>
    <n v="3.1804878048780489"/>
    <n v="5125"/>
    <n v="5216"/>
    <m/>
    <n v="76.099999999999994"/>
    <n v="0"/>
    <n v="79752.799999999988"/>
    <m/>
    <n v="66.900000000000006"/>
    <n v="0"/>
    <n v="39604.800000000003"/>
    <m/>
    <m/>
    <n v="0"/>
    <n v="0"/>
    <n v="0"/>
    <n v="72.77902439024389"/>
    <n v="0"/>
    <n v="119357.59999999998"/>
    <n v="93"/>
    <n v="51"/>
    <n v="0"/>
    <n v="51"/>
    <n v="4.010752688172043"/>
    <n v="4.0999999999999996"/>
    <n v="373"/>
    <n v="209.1"/>
    <m/>
    <n v="50.4"/>
    <n v="0"/>
    <n v="2570.4"/>
    <n v="1561"/>
    <n v="1655"/>
    <n v="0"/>
    <n v="1655"/>
    <n v="5666"/>
    <n v="5892.7"/>
    <s v=""/>
    <n v="156358.59999999998"/>
    <n v="649"/>
    <n v="627"/>
    <n v="0"/>
    <n v="627"/>
    <n v="2294"/>
    <n v="2247"/>
    <n v="0"/>
    <n v="43751.8"/>
    <n v="2210"/>
    <n v="2282"/>
    <n v="0"/>
    <n v="2282"/>
    <n v="7960"/>
    <n v="8139.7"/>
    <s v=""/>
    <n v="200110.39999999997"/>
    <n v="0"/>
    <n v="0"/>
    <n v="0"/>
    <n v="0"/>
    <s v=""/>
    <s v=""/>
    <s v=""/>
    <s v=""/>
    <n v="8333"/>
    <n v="8348.7999999999993"/>
    <s v=""/>
    <n v="202680.79999999996"/>
  </r>
  <r>
    <x v="13"/>
    <s v="Texas Woman's University"/>
    <s v="Met the criteria for Four-Year 1 in 2010-11."/>
    <n v="229179"/>
    <x v="8"/>
    <n v="1602"/>
    <n v="1774"/>
    <n v="4"/>
    <n v="15"/>
    <n v="1598"/>
    <n v="1759"/>
    <m/>
    <n v="1598"/>
    <n v="1759"/>
    <n v="0"/>
    <n v="1759"/>
    <n v="51"/>
    <n v="65"/>
    <n v="0"/>
    <n v="65"/>
    <n v="0"/>
    <n v="2"/>
    <n v="0"/>
    <n v="2"/>
    <m/>
    <m/>
    <n v="0"/>
    <n v="0"/>
    <n v="51"/>
    <n v="67"/>
    <n v="0"/>
    <n v="67"/>
    <n v="4.4509803921568629"/>
    <n v="4.5"/>
    <n v="227"/>
    <n v="292.5"/>
    <s v=" "/>
    <n v="4.5"/>
    <n v="0"/>
    <n v="9"/>
    <m/>
    <m/>
    <n v="0"/>
    <n v="0"/>
    <n v="4.4509803921568629"/>
    <n v="4.5"/>
    <n v="227"/>
    <n v="301.5"/>
    <m/>
    <n v="124.6"/>
    <n v="0"/>
    <n v="8099"/>
    <m/>
    <n v="120.5"/>
    <n v="0"/>
    <n v="241"/>
    <m/>
    <m/>
    <n v="0"/>
    <n v="0"/>
    <n v="0"/>
    <n v="124.4776119402985"/>
    <n v="0"/>
    <n v="8340"/>
    <n v="210"/>
    <n v="232"/>
    <n v="0"/>
    <n v="232"/>
    <n v="6"/>
    <n v="5"/>
    <n v="0"/>
    <n v="5"/>
    <m/>
    <m/>
    <n v="0"/>
    <n v="0"/>
    <n v="216"/>
    <n v="237"/>
    <n v="0"/>
    <n v="237"/>
    <n v="5.1047619047619044"/>
    <n v="5"/>
    <n v="1072"/>
    <n v="1160"/>
    <n v="6.5"/>
    <n v="6.8"/>
    <n v="39"/>
    <n v="34"/>
    <m/>
    <m/>
    <n v="0"/>
    <n v="0"/>
    <n v="5.1435185185185182"/>
    <n v="5.037974683544304"/>
    <n v="1111"/>
    <n v="1194"/>
    <m/>
    <n v="135.9"/>
    <n v="0"/>
    <n v="31528.800000000003"/>
    <m/>
    <n v="100.6"/>
    <n v="0"/>
    <n v="503"/>
    <m/>
    <m/>
    <n v="0"/>
    <n v="0"/>
    <n v="0"/>
    <n v="135.15527426160338"/>
    <n v="0"/>
    <n v="32031.800000000003"/>
    <n v="267"/>
    <n v="304"/>
    <n v="0"/>
    <n v="304"/>
    <n v="5.01123595505618"/>
    <n v="4.9194078947368425"/>
    <n v="1338"/>
    <n v="1495.5"/>
    <n v="0"/>
    <n v="132.80197368421054"/>
    <n v="0"/>
    <n v="40371.800000000003"/>
    <n v="699"/>
    <n v="735"/>
    <n v="0"/>
    <n v="735"/>
    <n v="375"/>
    <n v="451"/>
    <n v="0"/>
    <n v="451"/>
    <m/>
    <m/>
    <n v="0"/>
    <n v="0"/>
    <n v="1074"/>
    <n v="1186"/>
    <n v="0"/>
    <n v="1186"/>
    <n v="3.2660944206008584"/>
    <n v="3.3"/>
    <n v="2283"/>
    <n v="2425.5"/>
    <n v="3.0960000000000001"/>
    <n v="3.2"/>
    <n v="1161"/>
    <n v="1443.2"/>
    <m/>
    <m/>
    <n v="0"/>
    <n v="0"/>
    <n v="3.2067039106145252"/>
    <n v="3.2619730185497469"/>
    <n v="3444"/>
    <n v="3868.7"/>
    <m/>
    <n v="80.7"/>
    <n v="0"/>
    <n v="59314.5"/>
    <m/>
    <n v="63.7"/>
    <n v="0"/>
    <n v="28728.7"/>
    <m/>
    <m/>
    <n v="0"/>
    <n v="0"/>
    <n v="0"/>
    <n v="74.235413153456989"/>
    <n v="0"/>
    <n v="88043.199999999983"/>
    <n v="257"/>
    <n v="269"/>
    <n v="0"/>
    <n v="269"/>
    <n v="3.4202334630350193"/>
    <n v="3.2"/>
    <n v="879"/>
    <n v="860.80000000000007"/>
    <m/>
    <n v="56.5"/>
    <n v="0"/>
    <n v="15198.5"/>
    <n v="960"/>
    <n v="1032"/>
    <n v="0"/>
    <n v="1032"/>
    <n v="3582"/>
    <n v="3878"/>
    <s v=""/>
    <n v="98942.3"/>
    <n v="381"/>
    <n v="458"/>
    <n v="0"/>
    <n v="458"/>
    <n v="1200"/>
    <n v="1486.2"/>
    <n v="0"/>
    <n v="29472.7"/>
    <n v="1341"/>
    <n v="1490"/>
    <n v="0"/>
    <n v="1490"/>
    <n v="4782"/>
    <n v="5364.2"/>
    <s v=""/>
    <n v="128415"/>
    <n v="0"/>
    <n v="0"/>
    <n v="0"/>
    <n v="0"/>
    <s v=""/>
    <s v=""/>
    <s v=""/>
    <s v=""/>
    <n v="5661"/>
    <n v="6225"/>
    <s v=""/>
    <n v="143613.5"/>
  </r>
  <r>
    <x v="13"/>
    <s v="University of Texas at El Paso"/>
    <m/>
    <n v="228796"/>
    <x v="8"/>
    <n v="2999"/>
    <n v="3031"/>
    <n v="6"/>
    <n v="4"/>
    <n v="2993"/>
    <n v="3027"/>
    <m/>
    <n v="2993"/>
    <n v="3027"/>
    <n v="0"/>
    <n v="3027"/>
    <n v="127"/>
    <n v="160"/>
    <n v="0"/>
    <n v="160"/>
    <n v="13"/>
    <n v="28"/>
    <n v="0"/>
    <n v="28"/>
    <m/>
    <m/>
    <n v="0"/>
    <n v="0"/>
    <n v="140"/>
    <n v="188"/>
    <n v="0"/>
    <n v="188"/>
    <n v="4.5826771653543306"/>
    <n v="4.9000000000000004"/>
    <n v="582"/>
    <n v="784"/>
    <n v="4.615384615384615"/>
    <n v="4.4000000000000004"/>
    <n v="59.999999999999993"/>
    <n v="123.20000000000002"/>
    <m/>
    <m/>
    <n v="0"/>
    <n v="0"/>
    <n v="4.5857142857142854"/>
    <n v="4.8255319148936175"/>
    <n v="642"/>
    <n v="907.2"/>
    <m/>
    <n v="128.69999999999999"/>
    <n v="0"/>
    <n v="20592"/>
    <m/>
    <n v="119.2"/>
    <n v="0"/>
    <n v="3337.6"/>
    <m/>
    <m/>
    <n v="0"/>
    <n v="0"/>
    <n v="0"/>
    <n v="127.28510638297871"/>
    <n v="0"/>
    <n v="23929.599999999999"/>
    <n v="1042"/>
    <n v="1066"/>
    <n v="0"/>
    <n v="1066"/>
    <n v="110"/>
    <n v="103"/>
    <n v="0"/>
    <n v="103"/>
    <m/>
    <m/>
    <n v="0"/>
    <n v="0"/>
    <n v="1152"/>
    <n v="1169"/>
    <n v="0"/>
    <n v="1169"/>
    <n v="6.0403071017274472"/>
    <n v="6"/>
    <n v="6294"/>
    <n v="6396"/>
    <n v="6.2"/>
    <n v="6.1"/>
    <n v="682"/>
    <n v="628.29999999999995"/>
    <m/>
    <m/>
    <n v="0"/>
    <n v="0"/>
    <n v="6.0555555555555554"/>
    <n v="6.0088109495295123"/>
    <n v="6976"/>
    <n v="7024.3"/>
    <m/>
    <n v="141.9"/>
    <n v="0"/>
    <n v="151265.4"/>
    <m/>
    <n v="137"/>
    <n v="0"/>
    <n v="14111"/>
    <m/>
    <m/>
    <n v="0"/>
    <n v="0"/>
    <n v="0"/>
    <n v="141.4682634730539"/>
    <n v="0"/>
    <n v="165376.4"/>
    <n v="1292"/>
    <n v="1357"/>
    <n v="0"/>
    <n v="1357"/>
    <n v="5.8962848297213624"/>
    <n v="5.8448784082535008"/>
    <n v="7618"/>
    <n v="7931.5000000000009"/>
    <n v="0"/>
    <n v="139.5033161385409"/>
    <n v="0"/>
    <n v="189306"/>
    <n v="631"/>
    <n v="655"/>
    <n v="0"/>
    <n v="655"/>
    <n v="688"/>
    <n v="687"/>
    <n v="0"/>
    <n v="687"/>
    <m/>
    <m/>
    <n v="0"/>
    <n v="0"/>
    <n v="1319"/>
    <n v="1342"/>
    <n v="0"/>
    <n v="1342"/>
    <n v="3.89540412044374"/>
    <n v="3.8"/>
    <n v="2458"/>
    <n v="2489"/>
    <n v="3.5944767441860463"/>
    <n v="3.6"/>
    <n v="2473"/>
    <n v="2473.2000000000003"/>
    <m/>
    <m/>
    <n v="0"/>
    <n v="0"/>
    <n v="3.7384382107657315"/>
    <n v="3.697615499254844"/>
    <n v="4931"/>
    <n v="4962.2000000000007"/>
    <m/>
    <n v="91"/>
    <n v="0"/>
    <n v="59605"/>
    <m/>
    <n v="74"/>
    <n v="0"/>
    <n v="50838"/>
    <m/>
    <m/>
    <n v="0"/>
    <n v="0"/>
    <n v="0"/>
    <n v="82.2973174366617"/>
    <n v="0"/>
    <n v="110443"/>
    <n v="382"/>
    <n v="328"/>
    <n v="0"/>
    <n v="328"/>
    <n v="5.7382198952879584"/>
    <n v="5.8"/>
    <n v="2192"/>
    <n v="1902.3999999999999"/>
    <m/>
    <n v="85.9"/>
    <n v="0"/>
    <n v="28175.200000000001"/>
    <n v="1800"/>
    <n v="1881"/>
    <n v="0"/>
    <n v="1881"/>
    <n v="9334"/>
    <n v="9669"/>
    <s v=""/>
    <n v="231462.39999999999"/>
    <n v="811"/>
    <n v="818"/>
    <n v="0"/>
    <n v="818"/>
    <n v="3215"/>
    <n v="3224.7000000000003"/>
    <n v="0"/>
    <n v="68286.600000000006"/>
    <n v="2611"/>
    <n v="2699"/>
    <n v="0"/>
    <n v="2699"/>
    <n v="12549"/>
    <n v="12893.7"/>
    <s v=""/>
    <n v="299749"/>
    <n v="0"/>
    <n v="0"/>
    <n v="0"/>
    <n v="0"/>
    <s v=""/>
    <s v=""/>
    <s v=""/>
    <s v=""/>
    <n v="14741"/>
    <n v="14796.1"/>
    <s v=""/>
    <n v="327924.2"/>
  </r>
  <r>
    <x v="13"/>
    <s v="University of Texas at San Antonio"/>
    <m/>
    <n v="229027"/>
    <x v="8"/>
    <n v="3841"/>
    <n v="3968"/>
    <n v="17"/>
    <n v="21"/>
    <n v="3824"/>
    <n v="3947"/>
    <m/>
    <n v="3824"/>
    <n v="3947"/>
    <n v="0"/>
    <n v="3947"/>
    <n v="325"/>
    <n v="404"/>
    <n v="0"/>
    <n v="404"/>
    <n v="12"/>
    <n v="12"/>
    <n v="0"/>
    <n v="12"/>
    <m/>
    <m/>
    <n v="0"/>
    <n v="0"/>
    <n v="337"/>
    <n v="416"/>
    <n v="0"/>
    <n v="416"/>
    <n v="4.9323076923076927"/>
    <n v="4.8"/>
    <n v="1603.0000000000002"/>
    <n v="1939.1999999999998"/>
    <n v="5"/>
    <n v="6"/>
    <n v="60"/>
    <n v="72"/>
    <m/>
    <m/>
    <n v="0"/>
    <n v="0"/>
    <n v="4.9347181008902083"/>
    <n v="4.8346153846153843"/>
    <n v="1663.0000000000002"/>
    <n v="2011.1999999999998"/>
    <m/>
    <n v="127.1"/>
    <n v="0"/>
    <n v="51348.399999999994"/>
    <m/>
    <n v="133.1"/>
    <n v="0"/>
    <n v="1597.1999999999998"/>
    <m/>
    <m/>
    <n v="0"/>
    <n v="0"/>
    <n v="0"/>
    <n v="127.2730769230769"/>
    <n v="0"/>
    <n v="52945.599999999991"/>
    <n v="887"/>
    <n v="1012"/>
    <n v="0"/>
    <n v="1012"/>
    <n v="68"/>
    <n v="53"/>
    <n v="0"/>
    <n v="53"/>
    <m/>
    <m/>
    <n v="0"/>
    <n v="0"/>
    <n v="955"/>
    <n v="1065"/>
    <n v="0"/>
    <n v="1065"/>
    <n v="5.430665163472379"/>
    <n v="5.5"/>
    <n v="4817"/>
    <n v="5566"/>
    <n v="6.4411764705882355"/>
    <n v="6.7"/>
    <n v="438"/>
    <n v="355.1"/>
    <m/>
    <m/>
    <n v="0"/>
    <n v="0"/>
    <n v="5.5026178010471201"/>
    <n v="5.5597183098591554"/>
    <n v="5255"/>
    <n v="5921.1"/>
    <m/>
    <n v="136.6"/>
    <n v="0"/>
    <n v="138239.19999999998"/>
    <m/>
    <n v="130.80000000000001"/>
    <n v="0"/>
    <n v="6932.4000000000005"/>
    <m/>
    <m/>
    <n v="0"/>
    <n v="0"/>
    <n v="0"/>
    <n v="136.31136150234741"/>
    <n v="0"/>
    <n v="145171.6"/>
    <n v="1292"/>
    <n v="1481"/>
    <n v="0"/>
    <n v="1481"/>
    <n v="5.3544891640866874"/>
    <n v="5.3560432140445648"/>
    <n v="6918"/>
    <n v="7932.3"/>
    <n v="0"/>
    <n v="133.77258609047942"/>
    <n v="0"/>
    <n v="198117.2"/>
    <n v="1610"/>
    <n v="1611"/>
    <n v="0"/>
    <n v="1611"/>
    <n v="713"/>
    <n v="659"/>
    <n v="0"/>
    <n v="659"/>
    <m/>
    <m/>
    <n v="0"/>
    <n v="0"/>
    <n v="2323"/>
    <n v="2270"/>
    <n v="0"/>
    <n v="2270"/>
    <n v="3.6608695652173915"/>
    <n v="3.7"/>
    <n v="5894"/>
    <n v="5960.7000000000007"/>
    <n v="3.8793828892005608"/>
    <n v="3.9"/>
    <n v="2766"/>
    <n v="2570.1"/>
    <m/>
    <m/>
    <n v="0"/>
    <n v="0"/>
    <n v="3.7279380111924234"/>
    <n v="3.7580616740088111"/>
    <n v="8660"/>
    <n v="8530.8000000000011"/>
    <m/>
    <n v="88.5"/>
    <n v="0"/>
    <n v="142573.5"/>
    <m/>
    <n v="78.8"/>
    <n v="0"/>
    <n v="51929.2"/>
    <m/>
    <m/>
    <n v="0"/>
    <n v="0"/>
    <n v="0"/>
    <n v="85.684008810572692"/>
    <n v="0"/>
    <n v="194502.7"/>
    <n v="209"/>
    <n v="196"/>
    <n v="0"/>
    <n v="196"/>
    <n v="6.1531100478468899"/>
    <n v="6.2"/>
    <n v="1286"/>
    <n v="1215.2"/>
    <m/>
    <n v="84.2"/>
    <n v="0"/>
    <n v="16503.2"/>
    <n v="2822"/>
    <n v="3027"/>
    <n v="0"/>
    <n v="3027"/>
    <n v="12314"/>
    <n v="13465.900000000001"/>
    <s v=""/>
    <n v="332161.09999999998"/>
    <n v="793"/>
    <n v="724"/>
    <n v="0"/>
    <n v="724"/>
    <n v="3264"/>
    <n v="2997.2"/>
    <n v="0"/>
    <n v="60458.799999999996"/>
    <n v="3615"/>
    <n v="3751"/>
    <n v="0"/>
    <n v="3751"/>
    <n v="15578"/>
    <n v="16463.100000000002"/>
    <s v=""/>
    <n v="392619.89999999997"/>
    <n v="0"/>
    <n v="0"/>
    <n v="0"/>
    <n v="0"/>
    <s v=""/>
    <s v=""/>
    <s v=""/>
    <s v=""/>
    <n v="16864"/>
    <n v="17678.300000000003"/>
    <s v=""/>
    <n v="409123.10000000003"/>
  </r>
  <r>
    <x v="13"/>
    <s v="Angelo State University"/>
    <m/>
    <n v="222831"/>
    <x v="1"/>
    <n v="782"/>
    <n v="816"/>
    <n v="3"/>
    <n v="2"/>
    <n v="779"/>
    <n v="814"/>
    <m/>
    <n v="779"/>
    <n v="814"/>
    <n v="0"/>
    <n v="814"/>
    <n v="116"/>
    <n v="113"/>
    <n v="0"/>
    <n v="113"/>
    <n v="3"/>
    <n v="1"/>
    <n v="0"/>
    <n v="1"/>
    <m/>
    <m/>
    <n v="0"/>
    <n v="0"/>
    <n v="119"/>
    <n v="114"/>
    <n v="0"/>
    <n v="114"/>
    <n v="4.4655172413793105"/>
    <n v="4.4000000000000004"/>
    <n v="518"/>
    <n v="497.20000000000005"/>
    <n v="4.333333333333333"/>
    <n v="3"/>
    <n v="13"/>
    <n v="3"/>
    <m/>
    <m/>
    <n v="0"/>
    <n v="0"/>
    <n v="4.46218487394958"/>
    <n v="4.3877192982456146"/>
    <n v="531"/>
    <n v="500.20000000000005"/>
    <m/>
    <n v="125.6"/>
    <n v="0"/>
    <n v="14192.8"/>
    <m/>
    <n v="109"/>
    <n v="0"/>
    <n v="109"/>
    <m/>
    <m/>
    <n v="0"/>
    <n v="0"/>
    <n v="0"/>
    <n v="125.45438596491228"/>
    <n v="0"/>
    <n v="14301.8"/>
    <n v="254"/>
    <n v="304"/>
    <n v="0"/>
    <n v="304"/>
    <n v="22"/>
    <n v="14"/>
    <n v="0"/>
    <n v="14"/>
    <m/>
    <m/>
    <n v="0"/>
    <n v="0"/>
    <n v="276"/>
    <n v="318"/>
    <n v="0"/>
    <n v="318"/>
    <n v="5.2992125984251972"/>
    <n v="5.4"/>
    <n v="1346"/>
    <n v="1641.6000000000001"/>
    <n v="6.4090909090909092"/>
    <n v="6.2"/>
    <n v="141"/>
    <n v="86.8"/>
    <m/>
    <m/>
    <n v="0"/>
    <n v="0"/>
    <n v="5.38768115942029"/>
    <n v="5.4352201257861639"/>
    <n v="1487"/>
    <n v="1728.4"/>
    <m/>
    <n v="142.30000000000001"/>
    <n v="0"/>
    <n v="43259.200000000004"/>
    <m/>
    <n v="131.9"/>
    <n v="0"/>
    <n v="1846.6000000000001"/>
    <m/>
    <m/>
    <n v="0"/>
    <n v="0"/>
    <n v="0"/>
    <n v="141.84213836477988"/>
    <n v="0"/>
    <n v="45105.8"/>
    <n v="395"/>
    <n v="432"/>
    <n v="0"/>
    <n v="432"/>
    <n v="5.1088607594936706"/>
    <n v="5.1587962962962974"/>
    <n v="2017.9999999999998"/>
    <n v="2228.6000000000004"/>
    <n v="0"/>
    <n v="137.51759259259259"/>
    <n v="0"/>
    <n v="59407.6"/>
    <n v="253"/>
    <n v="261"/>
    <n v="0"/>
    <n v="261"/>
    <n v="62"/>
    <n v="50"/>
    <n v="0"/>
    <n v="50"/>
    <m/>
    <m/>
    <n v="0"/>
    <n v="0"/>
    <n v="315"/>
    <n v="311"/>
    <n v="0"/>
    <n v="311"/>
    <n v="3.6600790513833994"/>
    <n v="3.7"/>
    <n v="926"/>
    <n v="965.7"/>
    <n v="3.838709677419355"/>
    <n v="3.9"/>
    <n v="238"/>
    <n v="195"/>
    <m/>
    <m/>
    <n v="0"/>
    <n v="0"/>
    <n v="3.6952380952380954"/>
    <n v="3.7321543408360132"/>
    <n v="1164"/>
    <n v="1160.7"/>
    <m/>
    <n v="102.5"/>
    <n v="0"/>
    <n v="26752.5"/>
    <m/>
    <n v="84.3"/>
    <n v="0"/>
    <n v="4215"/>
    <m/>
    <m/>
    <n v="0"/>
    <n v="0"/>
    <n v="0"/>
    <n v="99.573954983922832"/>
    <n v="0"/>
    <n v="30967.5"/>
    <n v="69"/>
    <n v="71"/>
    <n v="0"/>
    <n v="71"/>
    <n v="4.7536231884057969"/>
    <n v="6"/>
    <n v="328"/>
    <n v="426"/>
    <m/>
    <n v="100.4"/>
    <n v="0"/>
    <n v="7128.4000000000005"/>
    <n v="623"/>
    <n v="678"/>
    <n v="0"/>
    <n v="678"/>
    <n v="2790"/>
    <n v="3104.5"/>
    <s v=""/>
    <n v="84204.5"/>
    <n v="87"/>
    <n v="65"/>
    <n v="0"/>
    <n v="65"/>
    <n v="392"/>
    <n v="284.8"/>
    <n v="0"/>
    <n v="6170.6"/>
    <n v="710"/>
    <n v="743"/>
    <n v="0"/>
    <n v="743"/>
    <n v="3182"/>
    <n v="3389.3"/>
    <s v=""/>
    <n v="90375.1"/>
    <n v="0"/>
    <n v="0"/>
    <n v="0"/>
    <n v="0"/>
    <s v=""/>
    <s v=""/>
    <s v=""/>
    <s v=""/>
    <n v="3510"/>
    <n v="3815.3"/>
    <s v=""/>
    <n v="97503.5"/>
  </r>
  <r>
    <x v="13"/>
    <s v="Lamar University"/>
    <m/>
    <n v="226091"/>
    <x v="1"/>
    <n v="1213"/>
    <n v="1239"/>
    <n v="16"/>
    <n v="15"/>
    <n v="1197"/>
    <n v="1224"/>
    <m/>
    <n v="1197"/>
    <n v="1224"/>
    <n v="0"/>
    <n v="1224"/>
    <n v="96"/>
    <n v="133"/>
    <n v="0"/>
    <n v="133"/>
    <n v="12"/>
    <n v="12"/>
    <n v="0"/>
    <n v="12"/>
    <m/>
    <m/>
    <n v="0"/>
    <n v="0"/>
    <n v="108"/>
    <n v="145"/>
    <n v="0"/>
    <n v="145"/>
    <n v="4.739583333333333"/>
    <n v="4.7"/>
    <n v="455"/>
    <n v="625.1"/>
    <n v="4.833333333333333"/>
    <n v="4.8"/>
    <n v="58"/>
    <n v="57.599999999999994"/>
    <m/>
    <m/>
    <n v="0"/>
    <n v="0"/>
    <n v="4.75"/>
    <n v="4.708275862068966"/>
    <n v="513"/>
    <n v="682.7"/>
    <m/>
    <n v="132.1"/>
    <n v="0"/>
    <n v="17569.3"/>
    <m/>
    <n v="132.80000000000001"/>
    <n v="0"/>
    <n v="1593.6000000000001"/>
    <m/>
    <m/>
    <n v="0"/>
    <n v="0"/>
    <n v="0"/>
    <n v="132.15793103448274"/>
    <n v="0"/>
    <n v="19162.899999999998"/>
    <n v="418"/>
    <n v="405"/>
    <n v="0"/>
    <n v="405"/>
    <n v="41"/>
    <n v="52"/>
    <n v="0"/>
    <n v="52"/>
    <m/>
    <m/>
    <n v="0"/>
    <n v="0"/>
    <n v="459"/>
    <n v="457"/>
    <n v="0"/>
    <n v="457"/>
    <n v="5.5047846889952154"/>
    <n v="5.6"/>
    <n v="2301"/>
    <n v="2268"/>
    <n v="6.2682926829268295"/>
    <n v="6.5"/>
    <n v="257"/>
    <n v="338"/>
    <m/>
    <m/>
    <n v="0"/>
    <n v="0"/>
    <n v="5.5729847494553377"/>
    <n v="5.7024070021881839"/>
    <n v="2558"/>
    <n v="2606"/>
    <m/>
    <n v="148.19999999999999"/>
    <n v="0"/>
    <n v="60020.999999999993"/>
    <m/>
    <n v="143"/>
    <n v="0"/>
    <n v="7436"/>
    <m/>
    <m/>
    <n v="0"/>
    <n v="0"/>
    <n v="0"/>
    <n v="147.60831509846827"/>
    <n v="0"/>
    <n v="67457"/>
    <n v="567"/>
    <n v="602"/>
    <n v="0"/>
    <n v="602"/>
    <n v="5.4162257495590831"/>
    <n v="5.462956810631229"/>
    <n v="3071"/>
    <n v="3288.7"/>
    <n v="0"/>
    <n v="143.88687707641196"/>
    <n v="0"/>
    <n v="86619.900000000009"/>
    <n v="297"/>
    <n v="307"/>
    <n v="0"/>
    <n v="307"/>
    <n v="163"/>
    <n v="137"/>
    <n v="0"/>
    <n v="137"/>
    <m/>
    <m/>
    <n v="0"/>
    <n v="0"/>
    <n v="460"/>
    <n v="444"/>
    <n v="0"/>
    <n v="444"/>
    <n v="3.7777777777777777"/>
    <n v="3.9"/>
    <n v="1122"/>
    <n v="1197.3"/>
    <n v="4.1840490797546011"/>
    <n v="4.0999999999999996"/>
    <n v="682"/>
    <n v="561.69999999999993"/>
    <m/>
    <m/>
    <n v="0"/>
    <n v="0"/>
    <n v="3.9217391304347826"/>
    <n v="3.9617117117117115"/>
    <n v="1804"/>
    <n v="1759"/>
    <m/>
    <n v="101.8"/>
    <n v="0"/>
    <n v="31252.6"/>
    <m/>
    <n v="86.4"/>
    <n v="0"/>
    <n v="11836.800000000001"/>
    <m/>
    <m/>
    <n v="0"/>
    <n v="0"/>
    <n v="0"/>
    <n v="97.048198198198207"/>
    <n v="0"/>
    <n v="43089.4"/>
    <n v="170"/>
    <n v="178"/>
    <n v="0"/>
    <n v="178"/>
    <n v="5.6235294117647054"/>
    <n v="5.8"/>
    <n v="955.99999999999989"/>
    <n v="1032.3999999999999"/>
    <m/>
    <n v="85.3"/>
    <n v="0"/>
    <n v="15183.4"/>
    <n v="811"/>
    <n v="845"/>
    <n v="0"/>
    <n v="845"/>
    <n v="3878"/>
    <n v="4090.3999999999996"/>
    <s v=""/>
    <n v="108842.9"/>
    <n v="216"/>
    <n v="201"/>
    <n v="0"/>
    <n v="201"/>
    <n v="997"/>
    <n v="957.3"/>
    <n v="0"/>
    <n v="20866.400000000001"/>
    <n v="1027"/>
    <n v="1046"/>
    <n v="0"/>
    <n v="1046"/>
    <n v="4875"/>
    <n v="5047.7"/>
    <s v=""/>
    <n v="129709.29999999999"/>
    <n v="0"/>
    <n v="0"/>
    <n v="0"/>
    <n v="0"/>
    <s v=""/>
    <s v=""/>
    <s v=""/>
    <s v=""/>
    <n v="5831"/>
    <n v="6080.0999999999995"/>
    <s v=""/>
    <n v="144892.70000000001"/>
  </r>
  <r>
    <x v="13"/>
    <s v="Midwestern State University"/>
    <m/>
    <n v="226833"/>
    <x v="1"/>
    <n v="1006"/>
    <n v="1002"/>
    <n v="0"/>
    <n v="1"/>
    <n v="1006"/>
    <n v="1001"/>
    <m/>
    <n v="1006"/>
    <n v="1001"/>
    <n v="0"/>
    <n v="1001"/>
    <n v="34"/>
    <n v="40"/>
    <n v="0"/>
    <n v="40"/>
    <n v="4"/>
    <n v="4"/>
    <n v="0"/>
    <n v="4"/>
    <m/>
    <m/>
    <n v="0"/>
    <n v="0"/>
    <n v="38"/>
    <n v="44"/>
    <n v="0"/>
    <n v="44"/>
    <n v="5.117647058823529"/>
    <n v="4.7"/>
    <n v="174"/>
    <n v="188"/>
    <n v="5.75"/>
    <n v="5.6"/>
    <n v="23"/>
    <n v="22.4"/>
    <m/>
    <m/>
    <n v="0"/>
    <n v="0"/>
    <n v="5.1842105263157894"/>
    <n v="4.7818181818181822"/>
    <n v="197"/>
    <n v="210.4"/>
    <m/>
    <n v="127.2"/>
    <n v="0"/>
    <n v="5088"/>
    <m/>
    <n v="145.80000000000001"/>
    <n v="0"/>
    <n v="583.20000000000005"/>
    <m/>
    <m/>
    <n v="0"/>
    <n v="0"/>
    <n v="0"/>
    <n v="128.89090909090908"/>
    <n v="0"/>
    <n v="5671.1999999999989"/>
    <n v="249"/>
    <n v="278"/>
    <n v="0"/>
    <n v="278"/>
    <n v="18"/>
    <n v="14"/>
    <n v="0"/>
    <n v="14"/>
    <m/>
    <m/>
    <n v="0"/>
    <n v="0"/>
    <n v="267"/>
    <n v="292"/>
    <n v="0"/>
    <n v="292"/>
    <n v="5.4618473895582333"/>
    <n v="5.6"/>
    <n v="1360"/>
    <n v="1556.8"/>
    <n v="5.6111111111111107"/>
    <n v="4.7"/>
    <n v="101"/>
    <n v="65.8"/>
    <m/>
    <m/>
    <n v="0"/>
    <n v="0"/>
    <n v="5.4719101123595504"/>
    <n v="5.5568493150684928"/>
    <n v="1461"/>
    <n v="1622.6"/>
    <m/>
    <n v="147.19999999999999"/>
    <n v="0"/>
    <n v="40921.599999999999"/>
    <m/>
    <n v="141.30000000000001"/>
    <n v="0"/>
    <n v="1978.2000000000003"/>
    <m/>
    <m/>
    <n v="0"/>
    <n v="0"/>
    <n v="0"/>
    <n v="146.91712328767122"/>
    <n v="0"/>
    <n v="42899.799999999996"/>
    <n v="305"/>
    <n v="336"/>
    <n v="0"/>
    <n v="336"/>
    <n v="5.4360655737704917"/>
    <n v="5.4553571428571432"/>
    <n v="1658"/>
    <n v="1833.0000000000002"/>
    <n v="0"/>
    <n v="144.55654761904759"/>
    <n v="0"/>
    <n v="48570.999999999993"/>
    <n v="316"/>
    <n v="287"/>
    <n v="0"/>
    <n v="287"/>
    <n v="231"/>
    <n v="223"/>
    <n v="0"/>
    <n v="223"/>
    <m/>
    <m/>
    <n v="0"/>
    <n v="0"/>
    <n v="547"/>
    <n v="510"/>
    <n v="0"/>
    <n v="510"/>
    <n v="3.8322784810126582"/>
    <n v="3.9"/>
    <n v="1211"/>
    <n v="1119.3"/>
    <n v="3.6796536796536796"/>
    <n v="3.5"/>
    <n v="850"/>
    <n v="780.5"/>
    <m/>
    <m/>
    <n v="0"/>
    <n v="0"/>
    <n v="3.7678244972577697"/>
    <n v="3.7250980392156863"/>
    <n v="2061"/>
    <n v="1899.8"/>
    <m/>
    <n v="101.2"/>
    <n v="0"/>
    <n v="29044.400000000001"/>
    <m/>
    <n v="67.3"/>
    <n v="0"/>
    <n v="15007.9"/>
    <m/>
    <m/>
    <n v="0"/>
    <n v="0"/>
    <n v="0"/>
    <n v="86.377058823529424"/>
    <n v="0"/>
    <n v="44052.3"/>
    <n v="154"/>
    <n v="155"/>
    <n v="0"/>
    <n v="155"/>
    <n v="3.7142857142857144"/>
    <n v="3.8"/>
    <n v="572"/>
    <n v="589"/>
    <m/>
    <n v="68.900000000000006"/>
    <n v="0"/>
    <n v="10679.5"/>
    <n v="599"/>
    <n v="605"/>
    <n v="0"/>
    <n v="605"/>
    <n v="2745"/>
    <n v="2864.1"/>
    <s v=""/>
    <n v="75054"/>
    <n v="253"/>
    <n v="241"/>
    <n v="0"/>
    <n v="241"/>
    <n v="974"/>
    <n v="868.7"/>
    <n v="0"/>
    <n v="17569.3"/>
    <n v="852"/>
    <n v="846"/>
    <n v="0"/>
    <n v="846"/>
    <n v="3719"/>
    <n v="3732.8"/>
    <s v=""/>
    <n v="92623.3"/>
    <n v="0"/>
    <n v="0"/>
    <n v="0"/>
    <n v="0"/>
    <s v=""/>
    <s v=""/>
    <s v=""/>
    <s v=""/>
    <n v="4291"/>
    <n v="4321.8"/>
    <s v=""/>
    <n v="103302.79999999999"/>
  </r>
  <r>
    <x v="13"/>
    <s v="Prairie View A&amp;M University"/>
    <m/>
    <n v="227526"/>
    <x v="1"/>
    <n v="866"/>
    <n v="879"/>
    <n v="5"/>
    <n v="18"/>
    <n v="861"/>
    <n v="861"/>
    <m/>
    <n v="861"/>
    <n v="861"/>
    <n v="0"/>
    <n v="861"/>
    <n v="44"/>
    <n v="45"/>
    <n v="0"/>
    <n v="45"/>
    <n v="16"/>
    <n v="7"/>
    <n v="0"/>
    <n v="7"/>
    <m/>
    <m/>
    <n v="0"/>
    <n v="0"/>
    <n v="60"/>
    <n v="52"/>
    <n v="0"/>
    <n v="52"/>
    <n v="5.0227272727272725"/>
    <n v="4.9000000000000004"/>
    <n v="221"/>
    <n v="220.50000000000003"/>
    <n v="4.5"/>
    <n v="4.5999999999999996"/>
    <n v="72"/>
    <n v="32.199999999999996"/>
    <m/>
    <m/>
    <n v="0"/>
    <n v="0"/>
    <n v="4.8833333333333337"/>
    <n v="4.8596153846153847"/>
    <n v="293"/>
    <n v="252.7"/>
    <m/>
    <n v="140.9"/>
    <n v="0"/>
    <n v="6340.5"/>
    <m/>
    <n v="146"/>
    <n v="0"/>
    <n v="1022"/>
    <m/>
    <m/>
    <n v="0"/>
    <n v="0"/>
    <n v="0"/>
    <n v="141.58653846153845"/>
    <n v="0"/>
    <n v="7362.5"/>
    <n v="418"/>
    <n v="429"/>
    <n v="0"/>
    <n v="429"/>
    <n v="29"/>
    <n v="31"/>
    <n v="0"/>
    <n v="31"/>
    <m/>
    <m/>
    <n v="0"/>
    <n v="0"/>
    <n v="447"/>
    <n v="460"/>
    <n v="0"/>
    <n v="460"/>
    <n v="5.2511961722488039"/>
    <n v="5.3"/>
    <n v="2195"/>
    <n v="2273.6999999999998"/>
    <n v="4.931034482758621"/>
    <n v="5.5"/>
    <n v="143"/>
    <n v="170.5"/>
    <m/>
    <m/>
    <n v="0"/>
    <n v="0"/>
    <n v="5.2304250559284116"/>
    <n v="5.313478260869565"/>
    <n v="2338"/>
    <n v="2444.1999999999998"/>
    <m/>
    <n v="151.80000000000001"/>
    <n v="0"/>
    <n v="65122.200000000004"/>
    <m/>
    <n v="168.2"/>
    <n v="0"/>
    <n v="5214.2"/>
    <m/>
    <m/>
    <n v="0"/>
    <n v="0"/>
    <n v="0"/>
    <n v="152.90521739130438"/>
    <n v="0"/>
    <n v="70336.400000000009"/>
    <n v="507"/>
    <n v="512"/>
    <n v="0"/>
    <n v="512"/>
    <n v="5.1893491124260356"/>
    <n v="5.2673828124999993"/>
    <n v="2631"/>
    <n v="2696.8999999999996"/>
    <n v="0"/>
    <n v="151.75566406250002"/>
    <n v="0"/>
    <n v="77698.900000000009"/>
    <n v="247"/>
    <n v="242"/>
    <n v="0"/>
    <n v="242"/>
    <n v="65"/>
    <n v="64"/>
    <n v="0"/>
    <n v="64"/>
    <m/>
    <m/>
    <n v="0"/>
    <n v="0"/>
    <n v="312"/>
    <n v="306"/>
    <n v="0"/>
    <n v="306"/>
    <n v="3.6720647773279351"/>
    <n v="3.8"/>
    <n v="907"/>
    <n v="919.59999999999991"/>
    <n v="3.0307692307692307"/>
    <n v="2.6"/>
    <n v="197"/>
    <n v="166.4"/>
    <m/>
    <m/>
    <n v="0"/>
    <n v="0"/>
    <n v="3.5384615384615383"/>
    <n v="3.5490196078431371"/>
    <n v="1104"/>
    <n v="1086"/>
    <m/>
    <n v="101.4"/>
    <n v="0"/>
    <n v="24538.800000000003"/>
    <m/>
    <n v="62"/>
    <n v="0"/>
    <n v="3968"/>
    <m/>
    <m/>
    <n v="0"/>
    <n v="0"/>
    <n v="0"/>
    <n v="93.159477124183013"/>
    <n v="0"/>
    <n v="28506.800000000003"/>
    <n v="42"/>
    <n v="43"/>
    <n v="0"/>
    <n v="43"/>
    <n v="4.9523809523809526"/>
    <n v="5.0999999999999996"/>
    <n v="208"/>
    <n v="219.29999999999998"/>
    <m/>
    <n v="91.7"/>
    <n v="0"/>
    <n v="3943.1"/>
    <n v="709"/>
    <n v="716"/>
    <n v="0"/>
    <n v="716"/>
    <n v="3323"/>
    <n v="3413.7999999999997"/>
    <s v=""/>
    <n v="96001.500000000015"/>
    <n v="110"/>
    <n v="102"/>
    <n v="0"/>
    <n v="102"/>
    <n v="412"/>
    <n v="369.1"/>
    <n v="0"/>
    <n v="10204.200000000001"/>
    <n v="819"/>
    <n v="818"/>
    <n v="0"/>
    <n v="818"/>
    <n v="3735"/>
    <n v="3782.8999999999996"/>
    <s v=""/>
    <n v="106205.70000000001"/>
    <n v="0"/>
    <n v="0"/>
    <n v="0"/>
    <n v="0"/>
    <s v=""/>
    <s v=""/>
    <s v=""/>
    <s v=""/>
    <n v="3943"/>
    <n v="4002.2"/>
    <s v=""/>
    <n v="110148.80000000002"/>
  </r>
  <r>
    <x v="13"/>
    <s v="Sam Houston State University "/>
    <m/>
    <n v="227881"/>
    <x v="1"/>
    <n v="3101"/>
    <n v="3242"/>
    <n v="0"/>
    <n v="0"/>
    <n v="3101"/>
    <n v="3242"/>
    <m/>
    <n v="3101"/>
    <n v="3242"/>
    <n v="0"/>
    <n v="3242"/>
    <n v="279"/>
    <n v="287"/>
    <n v="0"/>
    <n v="287"/>
    <n v="4"/>
    <n v="5"/>
    <n v="0"/>
    <n v="5"/>
    <m/>
    <m/>
    <n v="0"/>
    <n v="0"/>
    <n v="283"/>
    <n v="292"/>
    <n v="0"/>
    <n v="292"/>
    <n v="4.3297491039426523"/>
    <n v="4.4000000000000004"/>
    <n v="1208"/>
    <n v="1262.8000000000002"/>
    <n v="4"/>
    <n v="4"/>
    <n v="16"/>
    <n v="20"/>
    <m/>
    <m/>
    <n v="0"/>
    <n v="0"/>
    <n v="4.3250883392226145"/>
    <n v="4.3931506849315074"/>
    <n v="1224"/>
    <n v="1282.8000000000002"/>
    <m/>
    <n v="123.8"/>
    <n v="0"/>
    <n v="35530.6"/>
    <m/>
    <n v="101.2"/>
    <n v="0"/>
    <n v="506"/>
    <m/>
    <m/>
    <n v="0"/>
    <n v="0"/>
    <n v="0"/>
    <n v="123.41301369863014"/>
    <n v="0"/>
    <n v="36036.6"/>
    <n v="811"/>
    <n v="808"/>
    <n v="0"/>
    <n v="808"/>
    <n v="37"/>
    <n v="27"/>
    <n v="0"/>
    <n v="27"/>
    <m/>
    <m/>
    <n v="0"/>
    <n v="0"/>
    <n v="848"/>
    <n v="835"/>
    <n v="0"/>
    <n v="835"/>
    <n v="4.8976572133168927"/>
    <n v="4.9000000000000004"/>
    <n v="3972"/>
    <n v="3959.2000000000003"/>
    <n v="5.5405405405405403"/>
    <n v="5.6"/>
    <n v="205"/>
    <n v="151.19999999999999"/>
    <m/>
    <m/>
    <n v="0"/>
    <n v="0"/>
    <n v="4.9257075471698117"/>
    <n v="4.9226347305389231"/>
    <n v="4177"/>
    <n v="4110.4000000000005"/>
    <m/>
    <n v="137"/>
    <n v="0"/>
    <n v="110696"/>
    <m/>
    <n v="136.6"/>
    <n v="0"/>
    <n v="3688.2"/>
    <m/>
    <m/>
    <n v="0"/>
    <n v="0"/>
    <n v="0"/>
    <n v="136.98706586826347"/>
    <n v="0"/>
    <n v="114384.2"/>
    <n v="1131"/>
    <n v="1127"/>
    <n v="0"/>
    <n v="1127"/>
    <n v="4.7754199823165342"/>
    <n v="4.785448092280391"/>
    <n v="5401"/>
    <n v="5393.2000000000007"/>
    <n v="0"/>
    <n v="133.47009760425908"/>
    <n v="0"/>
    <n v="150420.79999999999"/>
    <n v="1499"/>
    <n v="1584"/>
    <n v="0"/>
    <n v="1584"/>
    <n v="377"/>
    <n v="434"/>
    <n v="0"/>
    <n v="434"/>
    <m/>
    <m/>
    <n v="0"/>
    <n v="0"/>
    <n v="1876"/>
    <n v="2018"/>
    <n v="0"/>
    <n v="2018"/>
    <n v="3.3849232821881254"/>
    <n v="3.4"/>
    <n v="5074"/>
    <n v="5385.5999999999995"/>
    <n v="3.4641909814323606"/>
    <n v="3.4"/>
    <n v="1306"/>
    <n v="1475.6"/>
    <m/>
    <m/>
    <n v="0"/>
    <n v="0"/>
    <n v="3.4008528784648187"/>
    <n v="3.3999999999999995"/>
    <n v="6380"/>
    <n v="6861.1999999999989"/>
    <m/>
    <n v="92.1"/>
    <n v="0"/>
    <n v="145886.39999999999"/>
    <m/>
    <n v="71.900000000000006"/>
    <n v="0"/>
    <n v="31204.600000000002"/>
    <m/>
    <m/>
    <n v="0"/>
    <n v="0"/>
    <n v="0"/>
    <n v="87.755698711595642"/>
    <n v="0"/>
    <n v="177091"/>
    <n v="94"/>
    <n v="97"/>
    <n v="0"/>
    <n v="97"/>
    <n v="4.8191489361702127"/>
    <n v="5.3"/>
    <n v="453"/>
    <n v="514.1"/>
    <m/>
    <n v="74.900000000000006"/>
    <n v="0"/>
    <n v="7265.3"/>
    <n v="2589"/>
    <n v="2679"/>
    <n v="0"/>
    <n v="2679"/>
    <n v="10254"/>
    <n v="10607.599999999999"/>
    <s v=""/>
    <n v="292113"/>
    <n v="418"/>
    <n v="466"/>
    <n v="0"/>
    <n v="466"/>
    <n v="1527"/>
    <n v="1646.8"/>
    <n v="0"/>
    <n v="35398.800000000003"/>
    <n v="3007"/>
    <n v="3145"/>
    <n v="0"/>
    <n v="3145"/>
    <n v="11781"/>
    <n v="12254.399999999998"/>
    <s v=""/>
    <n v="327511.8"/>
    <n v="0"/>
    <n v="0"/>
    <n v="0"/>
    <n v="0"/>
    <s v=""/>
    <s v=""/>
    <s v=""/>
    <s v=""/>
    <n v="12234"/>
    <n v="12768.5"/>
    <s v=""/>
    <n v="334777.09999999998"/>
  </r>
  <r>
    <x v="13"/>
    <s v="Stephen F. Austin State University"/>
    <m/>
    <n v="228431"/>
    <x v="1"/>
    <n v="1745"/>
    <n v="1874"/>
    <n v="0"/>
    <n v="0"/>
    <n v="1745"/>
    <n v="1874"/>
    <m/>
    <n v="1745"/>
    <n v="1874"/>
    <n v="0"/>
    <n v="1874"/>
    <n v="203"/>
    <n v="270"/>
    <n v="0"/>
    <n v="270"/>
    <n v="8"/>
    <n v="5"/>
    <n v="0"/>
    <n v="5"/>
    <m/>
    <m/>
    <n v="0"/>
    <n v="0"/>
    <n v="211"/>
    <n v="275"/>
    <n v="0"/>
    <n v="275"/>
    <n v="4.3940886699507393"/>
    <n v="4.4000000000000004"/>
    <n v="892.00000000000011"/>
    <n v="1188"/>
    <n v="4.875"/>
    <n v="3.6"/>
    <n v="39"/>
    <n v="18"/>
    <m/>
    <m/>
    <n v="0"/>
    <n v="0"/>
    <n v="4.4123222748815172"/>
    <n v="4.3854545454545457"/>
    <n v="931.00000000000011"/>
    <n v="1206"/>
    <m/>
    <n v="124"/>
    <n v="0"/>
    <n v="33480"/>
    <m/>
    <n v="115.4"/>
    <n v="0"/>
    <n v="577"/>
    <m/>
    <m/>
    <n v="0"/>
    <n v="0"/>
    <n v="0"/>
    <n v="123.84363636363636"/>
    <n v="0"/>
    <n v="34057"/>
    <n v="630"/>
    <n v="660"/>
    <n v="0"/>
    <n v="660"/>
    <n v="17"/>
    <n v="14"/>
    <n v="0"/>
    <n v="14"/>
    <m/>
    <m/>
    <n v="0"/>
    <n v="0"/>
    <n v="647"/>
    <n v="674"/>
    <n v="0"/>
    <n v="674"/>
    <n v="4.9968253968253968"/>
    <n v="4.9000000000000004"/>
    <n v="3148"/>
    <n v="3234.0000000000005"/>
    <n v="5.3529411764705879"/>
    <n v="6.3"/>
    <n v="91"/>
    <n v="88.2"/>
    <m/>
    <m/>
    <n v="0"/>
    <n v="0"/>
    <n v="5.0061823802163836"/>
    <n v="4.9290801186943627"/>
    <n v="3239"/>
    <n v="3322.2000000000003"/>
    <m/>
    <n v="139.69999999999999"/>
    <n v="0"/>
    <n v="92201.999999999985"/>
    <m/>
    <n v="159.69999999999999"/>
    <n v="0"/>
    <n v="2235.7999999999997"/>
    <m/>
    <m/>
    <n v="0"/>
    <n v="0"/>
    <n v="0"/>
    <n v="140.11543026706229"/>
    <n v="0"/>
    <n v="94437.799999999988"/>
    <n v="858"/>
    <n v="949"/>
    <n v="0"/>
    <n v="949"/>
    <n v="4.86013986013986"/>
    <n v="4.7715489989462601"/>
    <n v="4170"/>
    <n v="4528.2000000000007"/>
    <n v="0"/>
    <n v="135.40021074815593"/>
    <n v="0"/>
    <n v="128494.79999999997"/>
    <n v="671"/>
    <n v="708"/>
    <n v="0"/>
    <n v="708"/>
    <n v="119"/>
    <n v="134"/>
    <n v="0"/>
    <n v="134"/>
    <m/>
    <m/>
    <n v="0"/>
    <n v="0"/>
    <n v="790"/>
    <n v="842"/>
    <n v="0"/>
    <n v="842"/>
    <n v="3.5633383010432191"/>
    <n v="3.6"/>
    <n v="2391"/>
    <n v="2548.8000000000002"/>
    <n v="3.7478991596638656"/>
    <n v="3.8"/>
    <n v="446"/>
    <n v="509.2"/>
    <m/>
    <m/>
    <n v="0"/>
    <n v="0"/>
    <n v="3.5911392405063292"/>
    <n v="3.6318289786223277"/>
    <n v="2837"/>
    <n v="3058"/>
    <m/>
    <n v="95.1"/>
    <n v="0"/>
    <n v="67330.8"/>
    <m/>
    <n v="80.599999999999994"/>
    <n v="0"/>
    <n v="10800.4"/>
    <m/>
    <m/>
    <n v="0"/>
    <n v="0"/>
    <n v="0"/>
    <n v="92.792399049881226"/>
    <n v="0"/>
    <n v="78131.199999999997"/>
    <n v="97"/>
    <n v="83"/>
    <n v="0"/>
    <n v="83"/>
    <n v="5.1546391752577323"/>
    <n v="5.8"/>
    <n v="500.00000000000006"/>
    <n v="481.4"/>
    <m/>
    <n v="75.900000000000006"/>
    <n v="0"/>
    <n v="6299.7000000000007"/>
    <n v="1504"/>
    <n v="1638"/>
    <n v="0"/>
    <n v="1638"/>
    <n v="6431"/>
    <n v="6970.8"/>
    <s v=""/>
    <n v="193012.8"/>
    <n v="144"/>
    <n v="153"/>
    <n v="0"/>
    <n v="153"/>
    <n v="576"/>
    <n v="615.4"/>
    <n v="0"/>
    <n v="13613.199999999999"/>
    <n v="1648"/>
    <n v="1791"/>
    <n v="0"/>
    <n v="1791"/>
    <n v="7007"/>
    <n v="7586.2"/>
    <s v=""/>
    <n v="206626"/>
    <n v="0"/>
    <n v="0"/>
    <n v="0"/>
    <n v="0"/>
    <s v=""/>
    <s v=""/>
    <s v=""/>
    <s v=""/>
    <n v="7507"/>
    <n v="8067.6"/>
    <s v=""/>
    <n v="212925.69999999998"/>
  </r>
  <r>
    <x v="13"/>
    <s v="Sul Ross State University "/>
    <m/>
    <n v="228501"/>
    <x v="1"/>
    <n v="191"/>
    <n v="176"/>
    <n v="0"/>
    <n v="0"/>
    <n v="191"/>
    <n v="176"/>
    <m/>
    <n v="191"/>
    <n v="176"/>
    <n v="0"/>
    <n v="176"/>
    <n v="14"/>
    <n v="19"/>
    <n v="0"/>
    <n v="19"/>
    <n v="1"/>
    <n v="3"/>
    <n v="0"/>
    <n v="3"/>
    <m/>
    <m/>
    <n v="0"/>
    <n v="0"/>
    <n v="15"/>
    <n v="22"/>
    <n v="0"/>
    <n v="22"/>
    <n v="4.2857142857142856"/>
    <n v="4.8"/>
    <n v="60"/>
    <n v="91.2"/>
    <n v="7"/>
    <n v="4.5"/>
    <n v="7"/>
    <n v="13.5"/>
    <m/>
    <m/>
    <n v="0"/>
    <n v="0"/>
    <n v="4.4666666666666668"/>
    <n v="4.7590909090909088"/>
    <n v="67"/>
    <n v="104.69999999999999"/>
    <m/>
    <n v="128.5"/>
    <n v="0"/>
    <n v="2441.5"/>
    <m/>
    <n v="119"/>
    <n v="0"/>
    <n v="357"/>
    <m/>
    <m/>
    <n v="0"/>
    <n v="0"/>
    <n v="0"/>
    <n v="127.20454545454545"/>
    <n v="0"/>
    <n v="2798.5"/>
    <n v="65"/>
    <n v="61"/>
    <n v="0"/>
    <n v="61"/>
    <n v="4"/>
    <n v="2"/>
    <n v="0"/>
    <n v="2"/>
    <m/>
    <m/>
    <n v="0"/>
    <n v="0"/>
    <n v="69"/>
    <n v="63"/>
    <n v="0"/>
    <n v="63"/>
    <n v="5.476923076923077"/>
    <n v="5.2"/>
    <n v="356"/>
    <n v="317.2"/>
    <n v="7"/>
    <n v="2.8"/>
    <n v="28"/>
    <n v="5.6"/>
    <m/>
    <m/>
    <n v="0"/>
    <n v="0"/>
    <n v="5.5652173913043477"/>
    <n v="5.1238095238095243"/>
    <n v="384"/>
    <n v="322.8"/>
    <m/>
    <n v="145.9"/>
    <n v="0"/>
    <n v="8899.9"/>
    <m/>
    <n v="94"/>
    <n v="0"/>
    <n v="188"/>
    <m/>
    <m/>
    <n v="0"/>
    <n v="0"/>
    <n v="0"/>
    <n v="144.25238095238095"/>
    <n v="0"/>
    <n v="9087.9"/>
    <n v="84"/>
    <n v="85"/>
    <n v="0"/>
    <n v="85"/>
    <n v="5.3690476190476186"/>
    <n v="5.0294117647058822"/>
    <n v="450.99999999999994"/>
    <n v="427.5"/>
    <n v="0"/>
    <n v="139.84"/>
    <n v="0"/>
    <n v="11886.4"/>
    <n v="64"/>
    <n v="56"/>
    <n v="0"/>
    <n v="56"/>
    <n v="24"/>
    <n v="21"/>
    <n v="0"/>
    <n v="21"/>
    <m/>
    <m/>
    <n v="0"/>
    <n v="0"/>
    <n v="88"/>
    <n v="77"/>
    <n v="0"/>
    <n v="77"/>
    <n v="3.984375"/>
    <n v="3.6"/>
    <n v="255"/>
    <n v="201.6"/>
    <n v="3.5"/>
    <n v="2.9"/>
    <n v="84"/>
    <n v="60.9"/>
    <m/>
    <m/>
    <n v="0"/>
    <n v="0"/>
    <n v="3.8522727272727271"/>
    <n v="3.4090909090909092"/>
    <n v="339"/>
    <n v="262.5"/>
    <m/>
    <n v="93.4"/>
    <n v="0"/>
    <n v="5230.4000000000005"/>
    <m/>
    <n v="63.8"/>
    <n v="0"/>
    <n v="1339.8"/>
    <m/>
    <m/>
    <n v="0"/>
    <n v="0"/>
    <n v="0"/>
    <n v="85.327272727272742"/>
    <n v="0"/>
    <n v="6570.2000000000007"/>
    <n v="19"/>
    <n v="14"/>
    <n v="0"/>
    <n v="14"/>
    <n v="6.2631578947368425"/>
    <n v="5.0999999999999996"/>
    <n v="119"/>
    <n v="71.399999999999991"/>
    <m/>
    <n v="76.8"/>
    <n v="0"/>
    <n v="1075.2"/>
    <n v="143"/>
    <n v="136"/>
    <n v="0"/>
    <n v="136"/>
    <n v="671"/>
    <n v="610"/>
    <s v=""/>
    <n v="16571.8"/>
    <n v="29"/>
    <n v="26"/>
    <n v="0"/>
    <n v="26"/>
    <n v="119"/>
    <n v="80"/>
    <n v="0"/>
    <n v="1884.8"/>
    <n v="172"/>
    <n v="162"/>
    <n v="0"/>
    <n v="162"/>
    <n v="790"/>
    <n v="690"/>
    <s v=""/>
    <n v="18456.599999999999"/>
    <n v="0"/>
    <n v="0"/>
    <n v="0"/>
    <n v="0"/>
    <s v=""/>
    <s v=""/>
    <s v=""/>
    <s v=""/>
    <n v="909"/>
    <n v="761.4"/>
    <s v=""/>
    <n v="19531.8"/>
  </r>
  <r>
    <x v="13"/>
    <s v="Tarleton State University"/>
    <m/>
    <n v="228529"/>
    <x v="1"/>
    <n v="1685"/>
    <n v="1398"/>
    <n v="18"/>
    <n v="14"/>
    <n v="1667"/>
    <n v="1384"/>
    <m/>
    <n v="1667"/>
    <n v="1384"/>
    <n v="0"/>
    <n v="1384"/>
    <n v="129"/>
    <n v="135"/>
    <n v="0"/>
    <n v="135"/>
    <n v="15"/>
    <n v="12"/>
    <n v="0"/>
    <n v="12"/>
    <m/>
    <m/>
    <n v="0"/>
    <n v="0"/>
    <n v="144"/>
    <n v="147"/>
    <n v="0"/>
    <n v="147"/>
    <n v="4.5813953488372094"/>
    <n v="4.5999999999999996"/>
    <n v="591"/>
    <n v="621"/>
    <n v="4.8666666666666663"/>
    <n v="5.0999999999999996"/>
    <n v="73"/>
    <n v="61.199999999999996"/>
    <m/>
    <m/>
    <n v="0"/>
    <n v="0"/>
    <n v="4.6111111111111107"/>
    <n v="4.6408163265306124"/>
    <n v="664"/>
    <n v="682.2"/>
    <m/>
    <n v="126.7"/>
    <n v="0"/>
    <n v="17104.5"/>
    <m/>
    <n v="133.30000000000001"/>
    <n v="0"/>
    <n v="1599.6000000000001"/>
    <m/>
    <m/>
    <n v="0"/>
    <n v="0"/>
    <n v="0"/>
    <n v="127.23877551020408"/>
    <n v="0"/>
    <n v="18704.099999999999"/>
    <n v="288"/>
    <n v="309"/>
    <n v="0"/>
    <n v="309"/>
    <n v="20"/>
    <n v="27"/>
    <n v="0"/>
    <n v="27"/>
    <m/>
    <m/>
    <n v="0"/>
    <n v="0"/>
    <n v="308"/>
    <n v="336"/>
    <n v="0"/>
    <n v="336"/>
    <n v="5.1111111111111107"/>
    <n v="5.0999999999999996"/>
    <n v="1472"/>
    <n v="1575.8999999999999"/>
    <n v="5.2"/>
    <n v="5.3"/>
    <n v="104"/>
    <n v="143.1"/>
    <m/>
    <m/>
    <n v="0"/>
    <n v="0"/>
    <n v="5.116883116883117"/>
    <n v="5.1160714285714279"/>
    <n v="1576"/>
    <n v="1718.9999999999998"/>
    <m/>
    <n v="141.19999999999999"/>
    <n v="0"/>
    <n v="43630.799999999996"/>
    <m/>
    <n v="146"/>
    <n v="0"/>
    <n v="3942"/>
    <m/>
    <m/>
    <n v="0"/>
    <n v="0"/>
    <n v="0"/>
    <n v="141.58571428571426"/>
    <n v="0"/>
    <n v="47572.799999999988"/>
    <n v="452"/>
    <n v="483"/>
    <n v="0"/>
    <n v="483"/>
    <n v="4.9557522123893802"/>
    <n v="4.9714285714285706"/>
    <n v="2240"/>
    <n v="2401.1999999999998"/>
    <n v="0"/>
    <n v="137.21925465838507"/>
    <n v="0"/>
    <n v="66276.899999999994"/>
    <n v="647"/>
    <n v="590"/>
    <n v="0"/>
    <n v="590"/>
    <n v="490"/>
    <n v="260"/>
    <n v="0"/>
    <n v="260"/>
    <m/>
    <m/>
    <n v="0"/>
    <n v="0"/>
    <n v="1137"/>
    <n v="850"/>
    <n v="0"/>
    <n v="850"/>
    <n v="3.2364760432766615"/>
    <n v="3.4"/>
    <n v="2094"/>
    <n v="2006"/>
    <n v="3.1102040816326531"/>
    <n v="2.9"/>
    <n v="1524"/>
    <n v="754"/>
    <m/>
    <m/>
    <n v="0"/>
    <n v="0"/>
    <n v="3.1820580474934035"/>
    <n v="3.2470588235294118"/>
    <n v="3617.9999999999995"/>
    <n v="2760"/>
    <m/>
    <n v="88.8"/>
    <n v="0"/>
    <n v="52392"/>
    <m/>
    <n v="58.2"/>
    <n v="0"/>
    <n v="15132"/>
    <m/>
    <m/>
    <n v="0"/>
    <n v="0"/>
    <n v="0"/>
    <n v="79.44"/>
    <n v="0"/>
    <n v="67524"/>
    <n v="78"/>
    <n v="51"/>
    <n v="0"/>
    <n v="51"/>
    <n v="3.9871794871794872"/>
    <n v="4.3"/>
    <n v="311"/>
    <n v="219.29999999999998"/>
    <m/>
    <n v="48.2"/>
    <n v="0"/>
    <n v="2458.2000000000003"/>
    <n v="1064"/>
    <n v="1034"/>
    <n v="0"/>
    <n v="1034"/>
    <n v="4157"/>
    <n v="4202.8999999999996"/>
    <s v=""/>
    <n v="113127.29999999999"/>
    <n v="525"/>
    <n v="299"/>
    <n v="0"/>
    <n v="299"/>
    <n v="1701"/>
    <n v="958.3"/>
    <n v="0"/>
    <n v="20673.599999999999"/>
    <n v="1589"/>
    <n v="1333"/>
    <n v="0"/>
    <n v="1333"/>
    <n v="5858"/>
    <n v="5161.2"/>
    <s v=""/>
    <n v="133800.9"/>
    <n v="0"/>
    <n v="0"/>
    <n v="0"/>
    <n v="0"/>
    <s v=""/>
    <s v=""/>
    <s v=""/>
    <s v=""/>
    <n v="6169"/>
    <n v="5380.5"/>
    <s v=""/>
    <n v="136259.1"/>
  </r>
  <r>
    <x v="13"/>
    <s v="Texas A&amp;M International University"/>
    <m/>
    <n v="226152"/>
    <x v="1"/>
    <n v="722"/>
    <n v="798"/>
    <n v="1"/>
    <n v="0"/>
    <n v="721"/>
    <n v="798"/>
    <m/>
    <n v="721"/>
    <n v="798"/>
    <n v="0"/>
    <n v="798"/>
    <n v="12"/>
    <n v="17"/>
    <n v="0"/>
    <n v="17"/>
    <n v="1"/>
    <n v="2"/>
    <n v="0"/>
    <n v="2"/>
    <m/>
    <m/>
    <n v="0"/>
    <n v="0"/>
    <n v="13"/>
    <n v="19"/>
    <n v="0"/>
    <n v="19"/>
    <n v="4.583333333333333"/>
    <n v="4.0999999999999996"/>
    <n v="55"/>
    <n v="69.699999999999989"/>
    <n v="9"/>
    <n v="3"/>
    <n v="9"/>
    <n v="6"/>
    <m/>
    <m/>
    <n v="0"/>
    <n v="0"/>
    <n v="4.9230769230769234"/>
    <n v="3.9842105263157888"/>
    <n v="64"/>
    <n v="75.699999999999989"/>
    <m/>
    <n v="119.7"/>
    <n v="0"/>
    <n v="2034.9"/>
    <m/>
    <n v="100.5"/>
    <n v="0"/>
    <n v="201"/>
    <m/>
    <m/>
    <n v="0"/>
    <n v="0"/>
    <n v="0"/>
    <n v="117.67894736842106"/>
    <n v="0"/>
    <n v="2235.9"/>
    <n v="151"/>
    <n v="188"/>
    <n v="0"/>
    <n v="188"/>
    <n v="22"/>
    <n v="40"/>
    <n v="0"/>
    <n v="40"/>
    <m/>
    <m/>
    <n v="0"/>
    <n v="0"/>
    <n v="173"/>
    <n v="228"/>
    <n v="0"/>
    <n v="228"/>
    <n v="5"/>
    <n v="5.3"/>
    <n v="755"/>
    <n v="996.4"/>
    <n v="5.5"/>
    <n v="5.6"/>
    <n v="121"/>
    <n v="224"/>
    <m/>
    <m/>
    <n v="0"/>
    <n v="0"/>
    <n v="5.0635838150289016"/>
    <n v="5.3526315789473689"/>
    <n v="876"/>
    <n v="1220.4000000000001"/>
    <m/>
    <n v="131"/>
    <n v="0"/>
    <n v="24628"/>
    <m/>
    <n v="130.9"/>
    <n v="0"/>
    <n v="5236"/>
    <m/>
    <m/>
    <n v="0"/>
    <n v="0"/>
    <n v="0"/>
    <n v="130.98245614035088"/>
    <n v="0"/>
    <n v="29864"/>
    <n v="186"/>
    <n v="247"/>
    <n v="0"/>
    <n v="247"/>
    <n v="5.053763440860215"/>
    <n v="5.2473684210526326"/>
    <n v="940"/>
    <n v="1296.1000000000001"/>
    <n v="0"/>
    <n v="129.95910931174089"/>
    <n v="0"/>
    <n v="32099.899999999998"/>
    <n v="224"/>
    <n v="252"/>
    <n v="0"/>
    <n v="252"/>
    <n v="243"/>
    <n v="247"/>
    <n v="0"/>
    <n v="247"/>
    <m/>
    <m/>
    <n v="0"/>
    <n v="0"/>
    <n v="467"/>
    <n v="499"/>
    <n v="0"/>
    <n v="499"/>
    <n v="3.5"/>
    <n v="3.6"/>
    <n v="784"/>
    <n v="907.2"/>
    <n v="3.7695473251028808"/>
    <n v="3.9"/>
    <n v="916"/>
    <n v="963.3"/>
    <m/>
    <m/>
    <n v="0"/>
    <n v="0"/>
    <n v="3.6402569593147751"/>
    <n v="3.7484969939879758"/>
    <n v="1700"/>
    <n v="1870.5"/>
    <m/>
    <n v="85.4"/>
    <n v="0"/>
    <n v="21520.800000000003"/>
    <m/>
    <n v="75.8"/>
    <n v="0"/>
    <n v="18722.599999999999"/>
    <m/>
    <m/>
    <n v="0"/>
    <n v="0"/>
    <n v="0"/>
    <n v="80.64809619238477"/>
    <n v="0"/>
    <n v="40243.4"/>
    <n v="68"/>
    <n v="52"/>
    <n v="0"/>
    <n v="52"/>
    <n v="4.3529411764705879"/>
    <n v="5.8"/>
    <n v="296"/>
    <n v="301.59999999999997"/>
    <m/>
    <n v="89.4"/>
    <n v="0"/>
    <n v="4648.8"/>
    <n v="387"/>
    <n v="457"/>
    <n v="0"/>
    <n v="457"/>
    <n v="1594"/>
    <n v="1973.3"/>
    <s v=""/>
    <n v="48183.700000000004"/>
    <n v="266"/>
    <n v="289"/>
    <n v="0"/>
    <n v="289"/>
    <n v="1046"/>
    <n v="1193.3"/>
    <n v="0"/>
    <n v="24159.599999999999"/>
    <n v="653"/>
    <n v="746"/>
    <n v="0"/>
    <n v="746"/>
    <n v="2640"/>
    <n v="3166.6"/>
    <s v=""/>
    <n v="72343.3"/>
    <n v="0"/>
    <n v="0"/>
    <n v="0"/>
    <n v="0"/>
    <s v=""/>
    <s v=""/>
    <s v=""/>
    <s v=""/>
    <n v="2936"/>
    <n v="3468.2000000000003"/>
    <s v=""/>
    <n v="76992.100000000006"/>
  </r>
  <r>
    <x v="13"/>
    <s v="Texas A&amp;M University-Commerce"/>
    <m/>
    <n v="224554"/>
    <x v="1"/>
    <n v="1201"/>
    <n v="1153"/>
    <n v="0"/>
    <n v="0"/>
    <n v="1201"/>
    <n v="1153"/>
    <m/>
    <n v="1201"/>
    <n v="1153"/>
    <n v="0"/>
    <n v="1153"/>
    <n v="46"/>
    <n v="54"/>
    <n v="0"/>
    <n v="54"/>
    <n v="4"/>
    <n v="3"/>
    <n v="0"/>
    <n v="3"/>
    <m/>
    <m/>
    <n v="0"/>
    <n v="0"/>
    <n v="50"/>
    <n v="57"/>
    <n v="0"/>
    <n v="57"/>
    <n v="4.3260869565217392"/>
    <n v="4.4000000000000004"/>
    <n v="199"/>
    <n v="237.60000000000002"/>
    <n v="4"/>
    <n v="3.8"/>
    <n v="16"/>
    <n v="11.399999999999999"/>
    <m/>
    <m/>
    <n v="0"/>
    <n v="0"/>
    <n v="4.3"/>
    <n v="4.3684210526315796"/>
    <n v="215"/>
    <n v="249.00000000000003"/>
    <m/>
    <n v="119.5"/>
    <n v="0"/>
    <n v="6453"/>
    <m/>
    <n v="107"/>
    <n v="0"/>
    <n v="321"/>
    <m/>
    <m/>
    <n v="0"/>
    <n v="0"/>
    <n v="0"/>
    <n v="118.84210526315789"/>
    <n v="0"/>
    <n v="6774"/>
    <n v="123"/>
    <n v="123"/>
    <n v="0"/>
    <n v="123"/>
    <n v="18"/>
    <n v="22"/>
    <n v="0"/>
    <n v="22"/>
    <m/>
    <m/>
    <n v="0"/>
    <n v="0"/>
    <n v="141"/>
    <n v="145"/>
    <n v="0"/>
    <n v="145"/>
    <n v="5.5121951219512191"/>
    <n v="4.9000000000000004"/>
    <n v="678"/>
    <n v="602.70000000000005"/>
    <n v="5"/>
    <n v="5.2"/>
    <n v="90"/>
    <n v="114.4"/>
    <m/>
    <m/>
    <n v="0"/>
    <n v="0"/>
    <n v="5.4468085106382977"/>
    <n v="4.9455172413793109"/>
    <n v="768"/>
    <n v="717.10000000000014"/>
    <m/>
    <n v="138.80000000000001"/>
    <n v="0"/>
    <n v="17072.400000000001"/>
    <m/>
    <n v="121.9"/>
    <n v="0"/>
    <n v="2681.8"/>
    <m/>
    <m/>
    <n v="0"/>
    <n v="0"/>
    <n v="0"/>
    <n v="136.23586206896553"/>
    <n v="0"/>
    <n v="19754.2"/>
    <n v="191"/>
    <n v="202"/>
    <n v="0"/>
    <n v="202"/>
    <n v="5.1465968586387438"/>
    <n v="4.7826732673267331"/>
    <n v="983.00000000000011"/>
    <n v="966.10000000000014"/>
    <n v="0"/>
    <n v="131.32772277227724"/>
    <n v="0"/>
    <n v="26528.200000000004"/>
    <n v="639"/>
    <n v="591"/>
    <n v="0"/>
    <n v="591"/>
    <n v="316"/>
    <n v="301"/>
    <n v="0"/>
    <n v="301"/>
    <m/>
    <m/>
    <n v="0"/>
    <n v="0"/>
    <n v="955"/>
    <n v="892"/>
    <n v="0"/>
    <n v="892"/>
    <n v="3.0688575899843507"/>
    <n v="2.9"/>
    <n v="1961"/>
    <n v="1713.8999999999999"/>
    <n v="2.787974683544304"/>
    <n v="3.1"/>
    <n v="881.00000000000011"/>
    <n v="933.1"/>
    <m/>
    <m/>
    <n v="0"/>
    <n v="0"/>
    <n v="2.9759162303664923"/>
    <n v="2.967488789237668"/>
    <n v="2842"/>
    <n v="2647"/>
    <m/>
    <n v="74.8"/>
    <n v="0"/>
    <n v="44206.799999999996"/>
    <m/>
    <n v="64"/>
    <n v="0"/>
    <n v="19264"/>
    <m/>
    <m/>
    <n v="0"/>
    <n v="0"/>
    <n v="0"/>
    <n v="71.155605381165913"/>
    <n v="0"/>
    <n v="63470.799999999996"/>
    <n v="55"/>
    <n v="59"/>
    <n v="0"/>
    <n v="59"/>
    <n v="4.0363636363636362"/>
    <n v="3.7"/>
    <n v="222"/>
    <n v="218.3"/>
    <m/>
    <n v="59"/>
    <n v="0"/>
    <n v="3481"/>
    <n v="808"/>
    <n v="768"/>
    <n v="0"/>
    <n v="768"/>
    <n v="2838"/>
    <n v="2554.1999999999998"/>
    <s v=""/>
    <n v="67732.2"/>
    <n v="338"/>
    <n v="326"/>
    <n v="0"/>
    <n v="326"/>
    <n v="987.00000000000011"/>
    <n v="1058.9000000000001"/>
    <n v="0"/>
    <n v="22266.799999999999"/>
    <n v="1146"/>
    <n v="1094"/>
    <n v="0"/>
    <n v="1094"/>
    <n v="3825"/>
    <n v="3613.1"/>
    <s v=""/>
    <n v="89999"/>
    <n v="0"/>
    <n v="0"/>
    <n v="0"/>
    <n v="0"/>
    <s v=""/>
    <s v=""/>
    <s v=""/>
    <s v=""/>
    <n v="4047"/>
    <n v="3831.4000000000005"/>
    <s v=""/>
    <n v="93480"/>
  </r>
  <r>
    <x v="13"/>
    <s v="Texas A&amp;M University-Corpus Christi "/>
    <m/>
    <n v="224147"/>
    <x v="1"/>
    <n v="1424"/>
    <n v="1335"/>
    <n v="8"/>
    <n v="4"/>
    <n v="1416"/>
    <n v="1331"/>
    <m/>
    <n v="1416"/>
    <n v="1331"/>
    <n v="0"/>
    <n v="1331"/>
    <n v="155"/>
    <n v="162"/>
    <n v="0"/>
    <n v="162"/>
    <n v="2"/>
    <n v="6"/>
    <n v="0"/>
    <n v="6"/>
    <m/>
    <m/>
    <n v="0"/>
    <n v="0"/>
    <n v="157"/>
    <n v="168"/>
    <n v="0"/>
    <n v="168"/>
    <n v="4.3677419354838714"/>
    <n v="4.4000000000000004"/>
    <n v="677.00000000000011"/>
    <n v="712.80000000000007"/>
    <n v="4.5"/>
    <n v="3.8"/>
    <n v="9"/>
    <n v="22.799999999999997"/>
    <m/>
    <m/>
    <n v="0"/>
    <n v="0"/>
    <n v="4.369426751592357"/>
    <n v="4.378571428571429"/>
    <n v="686"/>
    <n v="735.6"/>
    <m/>
    <n v="127.9"/>
    <n v="0"/>
    <n v="20719.8"/>
    <m/>
    <n v="119.3"/>
    <n v="0"/>
    <n v="715.8"/>
    <m/>
    <m/>
    <n v="0"/>
    <n v="0"/>
    <n v="0"/>
    <n v="127.59285714285713"/>
    <n v="0"/>
    <n v="21435.599999999999"/>
    <n v="392"/>
    <n v="332"/>
    <n v="0"/>
    <n v="332"/>
    <n v="29"/>
    <n v="26"/>
    <n v="0"/>
    <n v="26"/>
    <m/>
    <m/>
    <n v="0"/>
    <n v="0"/>
    <n v="421"/>
    <n v="358"/>
    <n v="0"/>
    <n v="358"/>
    <n v="4.8494897959183669"/>
    <n v="5"/>
    <n v="1900.9999999999998"/>
    <n v="1660"/>
    <n v="4.5517241379310347"/>
    <n v="3.9"/>
    <n v="132"/>
    <n v="101.39999999999999"/>
    <m/>
    <m/>
    <n v="0"/>
    <n v="0"/>
    <n v="4.8289786223277904"/>
    <n v="4.9201117318435754"/>
    <n v="2032.9999999999998"/>
    <n v="1761.4"/>
    <m/>
    <n v="135.69999999999999"/>
    <n v="0"/>
    <n v="45052.399999999994"/>
    <m/>
    <n v="83.9"/>
    <n v="0"/>
    <n v="2181.4"/>
    <m/>
    <m/>
    <n v="0"/>
    <n v="0"/>
    <n v="0"/>
    <n v="131.93798882681563"/>
    <n v="0"/>
    <n v="47233.799999999996"/>
    <n v="578"/>
    <n v="526"/>
    <n v="0"/>
    <n v="526"/>
    <n v="4.7041522491349479"/>
    <n v="4.747148288973384"/>
    <n v="2719"/>
    <n v="2497"/>
    <n v="0"/>
    <n v="130.55019011406844"/>
    <n v="0"/>
    <n v="68669.399999999994"/>
    <n v="491"/>
    <n v="473"/>
    <n v="0"/>
    <n v="473"/>
    <n v="284"/>
    <n v="265"/>
    <n v="0"/>
    <n v="265"/>
    <m/>
    <m/>
    <n v="0"/>
    <n v="0"/>
    <n v="775"/>
    <n v="738"/>
    <n v="0"/>
    <n v="738"/>
    <n v="3.4276985743380854"/>
    <n v="3.3"/>
    <n v="1683"/>
    <n v="1560.8999999999999"/>
    <n v="3.5422535211267605"/>
    <n v="3.6"/>
    <n v="1006"/>
    <n v="954"/>
    <m/>
    <m/>
    <n v="0"/>
    <n v="0"/>
    <n v="3.4696774193548388"/>
    <n v="3.4077235772357719"/>
    <n v="2689"/>
    <n v="2514.8999999999996"/>
    <m/>
    <n v="89.5"/>
    <n v="0"/>
    <n v="42333.5"/>
    <m/>
    <n v="71.900000000000006"/>
    <n v="0"/>
    <n v="19053.5"/>
    <m/>
    <m/>
    <n v="0"/>
    <n v="0"/>
    <n v="0"/>
    <n v="83.180216802168019"/>
    <n v="0"/>
    <n v="61387"/>
    <n v="63"/>
    <n v="67"/>
    <n v="0"/>
    <n v="67"/>
    <n v="3.9841269841269842"/>
    <n v="4.2"/>
    <n v="251"/>
    <n v="281.40000000000003"/>
    <m/>
    <n v="71.8"/>
    <n v="0"/>
    <n v="4810.5999999999995"/>
    <n v="1038"/>
    <n v="967"/>
    <n v="0"/>
    <n v="967"/>
    <n v="4261"/>
    <n v="3933.7"/>
    <s v=""/>
    <n v="108105.7"/>
    <n v="315"/>
    <n v="297"/>
    <n v="0"/>
    <n v="297"/>
    <n v="1147"/>
    <n v="1078.2"/>
    <n v="0"/>
    <n v="21950.7"/>
    <n v="1353"/>
    <n v="1264"/>
    <n v="0"/>
    <n v="1264"/>
    <n v="5408"/>
    <n v="5011.8999999999996"/>
    <s v=""/>
    <n v="130056.4"/>
    <n v="0"/>
    <n v="0"/>
    <n v="0"/>
    <n v="0"/>
    <s v=""/>
    <s v=""/>
    <s v=""/>
    <s v=""/>
    <n v="5659"/>
    <n v="5293.2999999999993"/>
    <s v=""/>
    <n v="134867"/>
  </r>
  <r>
    <x v="13"/>
    <s v="Texas A&amp;M University-Kingsville"/>
    <m/>
    <n v="228705"/>
    <x v="1"/>
    <n v="1120"/>
    <n v="692"/>
    <n v="4"/>
    <n v="8"/>
    <n v="1116"/>
    <n v="684"/>
    <m/>
    <n v="1116"/>
    <n v="684"/>
    <n v="0"/>
    <n v="684"/>
    <n v="73"/>
    <n v="70"/>
    <n v="0"/>
    <n v="70"/>
    <n v="9"/>
    <n v="14"/>
    <n v="0"/>
    <n v="14"/>
    <m/>
    <m/>
    <n v="0"/>
    <n v="0"/>
    <n v="82"/>
    <n v="84"/>
    <n v="0"/>
    <n v="84"/>
    <n v="4.7397260273972606"/>
    <n v="5.0999999999999996"/>
    <n v="346"/>
    <n v="357"/>
    <n v="4.8888888888888893"/>
    <n v="5.0999999999999996"/>
    <n v="44"/>
    <n v="71.399999999999991"/>
    <m/>
    <m/>
    <n v="0"/>
    <n v="0"/>
    <n v="4.7560975609756095"/>
    <n v="5.0999999999999996"/>
    <n v="390"/>
    <n v="428.4"/>
    <m/>
    <n v="143.6"/>
    <n v="0"/>
    <n v="10052"/>
    <m/>
    <n v="135"/>
    <n v="0"/>
    <n v="1890"/>
    <m/>
    <m/>
    <n v="0"/>
    <n v="0"/>
    <n v="0"/>
    <n v="142.16666666666666"/>
    <n v="0"/>
    <n v="11942"/>
    <n v="198"/>
    <n v="159"/>
    <n v="0"/>
    <n v="159"/>
    <n v="34"/>
    <n v="29"/>
    <n v="0"/>
    <n v="29"/>
    <m/>
    <m/>
    <n v="0"/>
    <n v="0"/>
    <n v="232"/>
    <n v="188"/>
    <n v="0"/>
    <n v="188"/>
    <n v="5.8434343434343434"/>
    <n v="5.8"/>
    <n v="1157"/>
    <n v="922.19999999999993"/>
    <n v="6.2647058823529411"/>
    <n v="6.2"/>
    <n v="213"/>
    <n v="179.8"/>
    <m/>
    <m/>
    <n v="0"/>
    <n v="0"/>
    <n v="5.9051724137931032"/>
    <n v="5.8617021276595747"/>
    <n v="1370"/>
    <n v="1102"/>
    <m/>
    <n v="158.9"/>
    <n v="0"/>
    <n v="25265.100000000002"/>
    <m/>
    <n v="155.19999999999999"/>
    <n v="0"/>
    <n v="4500.7999999999993"/>
    <m/>
    <m/>
    <n v="0"/>
    <n v="0"/>
    <n v="0"/>
    <n v="158.32925531914896"/>
    <n v="0"/>
    <n v="29765.900000000005"/>
    <n v="314"/>
    <n v="272"/>
    <n v="0"/>
    <n v="272"/>
    <n v="5.6050955414012735"/>
    <n v="5.6264705882352946"/>
    <n v="1760"/>
    <n v="1530.4"/>
    <n v="0"/>
    <n v="153.33786764705886"/>
    <n v="0"/>
    <n v="41707.900000000009"/>
    <n v="419"/>
    <n v="283"/>
    <n v="0"/>
    <n v="283"/>
    <n v="319"/>
    <n v="80"/>
    <n v="0"/>
    <n v="80"/>
    <m/>
    <m/>
    <n v="0"/>
    <n v="0"/>
    <n v="738"/>
    <n v="363"/>
    <n v="0"/>
    <n v="363"/>
    <n v="3.0954653937947496"/>
    <n v="3.6"/>
    <n v="1297"/>
    <n v="1018.8000000000001"/>
    <n v="3.1473354231974922"/>
    <n v="3.7"/>
    <n v="1004"/>
    <n v="296"/>
    <m/>
    <m/>
    <n v="0"/>
    <n v="0"/>
    <n v="3.1178861788617884"/>
    <n v="3.6220385674931133"/>
    <n v="2301"/>
    <n v="1314.8000000000002"/>
    <m/>
    <n v="101.8"/>
    <n v="0"/>
    <n v="28809.399999999998"/>
    <m/>
    <n v="83.3"/>
    <n v="0"/>
    <n v="6664"/>
    <m/>
    <m/>
    <n v="0"/>
    <n v="0"/>
    <n v="0"/>
    <n v="97.722865013774083"/>
    <n v="0"/>
    <n v="35473.399999999994"/>
    <n v="64"/>
    <n v="49"/>
    <n v="0"/>
    <n v="49"/>
    <n v="5.625"/>
    <n v="5.3"/>
    <n v="360"/>
    <n v="259.7"/>
    <m/>
    <n v="108.7"/>
    <n v="0"/>
    <n v="5326.3"/>
    <n v="690"/>
    <n v="512"/>
    <n v="0"/>
    <n v="512"/>
    <n v="2800"/>
    <n v="2298"/>
    <s v=""/>
    <n v="64126.5"/>
    <n v="362"/>
    <n v="123"/>
    <n v="0"/>
    <n v="123"/>
    <n v="1261"/>
    <n v="547.20000000000005"/>
    <n v="0"/>
    <n v="13054.8"/>
    <n v="1052"/>
    <n v="635"/>
    <n v="0"/>
    <n v="635"/>
    <n v="4061"/>
    <n v="2845.2"/>
    <s v=""/>
    <n v="77181.3"/>
    <n v="0"/>
    <n v="0"/>
    <n v="0"/>
    <n v="0"/>
    <s v=""/>
    <s v=""/>
    <s v=""/>
    <s v=""/>
    <n v="4421"/>
    <n v="3104.9"/>
    <s v=""/>
    <n v="82507.600000000006"/>
  </r>
  <r>
    <x v="13"/>
    <s v="Texas Southern University "/>
    <m/>
    <n v="229063"/>
    <x v="1"/>
    <n v="889"/>
    <n v="817"/>
    <n v="1"/>
    <n v="0"/>
    <n v="888"/>
    <n v="817"/>
    <m/>
    <n v="888"/>
    <n v="817"/>
    <n v="0"/>
    <n v="817"/>
    <n v="24"/>
    <n v="22"/>
    <n v="0"/>
    <n v="22"/>
    <n v="0"/>
    <n v="2"/>
    <n v="0"/>
    <n v="2"/>
    <m/>
    <m/>
    <n v="0"/>
    <n v="0"/>
    <n v="24"/>
    <n v="24"/>
    <n v="0"/>
    <n v="24"/>
    <n v="5.125"/>
    <n v="5.0999999999999996"/>
    <n v="123"/>
    <n v="112.19999999999999"/>
    <s v=" "/>
    <n v="6"/>
    <n v="0"/>
    <n v="12"/>
    <m/>
    <m/>
    <n v="0"/>
    <n v="0"/>
    <n v="5.125"/>
    <n v="5.1749999999999998"/>
    <n v="123"/>
    <n v="124.19999999999999"/>
    <m/>
    <n v="146.5"/>
    <n v="0"/>
    <n v="3223"/>
    <m/>
    <n v="122.5"/>
    <n v="0"/>
    <n v="245"/>
    <m/>
    <m/>
    <n v="0"/>
    <n v="0"/>
    <n v="0"/>
    <n v="144.5"/>
    <n v="0"/>
    <n v="3468"/>
    <n v="320"/>
    <n v="301"/>
    <n v="0"/>
    <n v="301"/>
    <n v="14"/>
    <n v="15"/>
    <n v="0"/>
    <n v="15"/>
    <m/>
    <m/>
    <n v="0"/>
    <n v="0"/>
    <n v="334"/>
    <n v="316"/>
    <n v="0"/>
    <n v="316"/>
    <n v="5.9937500000000004"/>
    <n v="6.1"/>
    <n v="1918"/>
    <n v="1836.1"/>
    <n v="6.4285714285714288"/>
    <n v="6.3"/>
    <n v="90"/>
    <n v="94.5"/>
    <m/>
    <m/>
    <n v="0"/>
    <n v="0"/>
    <n v="6.0119760479041915"/>
    <n v="6.1094936708860761"/>
    <n v="2008"/>
    <n v="1930.6000000000001"/>
    <m/>
    <n v="160"/>
    <n v="0"/>
    <n v="48160"/>
    <m/>
    <n v="150.1"/>
    <n v="0"/>
    <n v="2251.5"/>
    <m/>
    <m/>
    <n v="0"/>
    <n v="0"/>
    <n v="0"/>
    <n v="159.53006329113924"/>
    <n v="0"/>
    <n v="50411.5"/>
    <n v="358"/>
    <n v="340"/>
    <n v="0"/>
    <n v="340"/>
    <n v="5.9525139664804465"/>
    <n v="6.0435294117647063"/>
    <n v="2131"/>
    <n v="2054.8000000000002"/>
    <n v="0"/>
    <n v="158.46911764705882"/>
    <n v="0"/>
    <n v="53879.5"/>
    <n v="304"/>
    <n v="282"/>
    <n v="0"/>
    <n v="282"/>
    <n v="78"/>
    <n v="85"/>
    <n v="0"/>
    <n v="85"/>
    <m/>
    <m/>
    <n v="0"/>
    <n v="0"/>
    <n v="382"/>
    <n v="367"/>
    <n v="0"/>
    <n v="367"/>
    <n v="4.7335526315789478"/>
    <n v="4.9000000000000004"/>
    <n v="1439.0000000000002"/>
    <n v="1381.8000000000002"/>
    <n v="4.5"/>
    <n v="4.4000000000000004"/>
    <n v="351"/>
    <n v="374.00000000000006"/>
    <m/>
    <m/>
    <n v="0"/>
    <n v="0"/>
    <n v="4.6858638743455501"/>
    <n v="4.7841961852861044"/>
    <n v="1790.0000000000002"/>
    <n v="1755.8000000000004"/>
    <m/>
    <n v="119.3"/>
    <n v="0"/>
    <n v="33642.6"/>
    <m/>
    <n v="98.4"/>
    <n v="0"/>
    <n v="8364"/>
    <m/>
    <m/>
    <n v="0"/>
    <n v="0"/>
    <n v="0"/>
    <n v="114.45940054495912"/>
    <n v="0"/>
    <n v="42006.6"/>
    <n v="148"/>
    <n v="110"/>
    <n v="0"/>
    <n v="110"/>
    <n v="5.75"/>
    <n v="6.3"/>
    <n v="851"/>
    <n v="693"/>
    <m/>
    <n v="101.6"/>
    <n v="0"/>
    <n v="11176"/>
    <n v="648"/>
    <n v="605"/>
    <n v="0"/>
    <n v="605"/>
    <n v="3480"/>
    <n v="3330.1000000000004"/>
    <s v=""/>
    <n v="85025.600000000006"/>
    <n v="92"/>
    <n v="102"/>
    <n v="0"/>
    <n v="102"/>
    <n v="441"/>
    <n v="480.50000000000006"/>
    <n v="0"/>
    <n v="10860.5"/>
    <n v="740"/>
    <n v="707"/>
    <n v="0"/>
    <n v="707"/>
    <n v="3921"/>
    <n v="3810.6000000000004"/>
    <s v=""/>
    <n v="95886.1"/>
    <n v="0"/>
    <n v="0"/>
    <n v="0"/>
    <n v="0"/>
    <s v=""/>
    <s v=""/>
    <s v=""/>
    <s v=""/>
    <n v="4772"/>
    <n v="4503.6000000000004"/>
    <s v=""/>
    <n v="107062.1"/>
  </r>
  <r>
    <x v="13"/>
    <s v="Texas State University-San Marcos"/>
    <m/>
    <n v="228459"/>
    <x v="1"/>
    <n v="5256"/>
    <n v="5299"/>
    <n v="29"/>
    <n v="24"/>
    <n v="5227"/>
    <n v="5275"/>
    <m/>
    <n v="5227"/>
    <n v="5275"/>
    <n v="0"/>
    <n v="5275"/>
    <n v="516"/>
    <n v="560"/>
    <n v="0"/>
    <n v="560"/>
    <n v="6"/>
    <n v="16"/>
    <n v="0"/>
    <n v="16"/>
    <m/>
    <m/>
    <n v="0"/>
    <n v="0"/>
    <n v="522"/>
    <n v="576"/>
    <n v="0"/>
    <n v="576"/>
    <n v="4.4903100775193803"/>
    <n v="4.5"/>
    <n v="2317"/>
    <n v="2520"/>
    <n v="4.666666666666667"/>
    <n v="4.4000000000000004"/>
    <n v="28"/>
    <n v="70.400000000000006"/>
    <m/>
    <m/>
    <n v="0"/>
    <n v="0"/>
    <n v="4.4923371647509578"/>
    <n v="4.4972222222222227"/>
    <n v="2345"/>
    <n v="2590.4"/>
    <m/>
    <n v="122.2"/>
    <n v="0"/>
    <n v="68432"/>
    <m/>
    <n v="112.4"/>
    <n v="0"/>
    <n v="1798.4"/>
    <m/>
    <m/>
    <n v="0"/>
    <n v="0"/>
    <n v="0"/>
    <n v="121.92777777777776"/>
    <n v="0"/>
    <n v="70230.399999999994"/>
    <n v="1174"/>
    <n v="1083"/>
    <n v="0"/>
    <n v="1083"/>
    <n v="33"/>
    <n v="39"/>
    <n v="0"/>
    <n v="39"/>
    <m/>
    <m/>
    <n v="0"/>
    <n v="0"/>
    <n v="1207"/>
    <n v="1122"/>
    <n v="0"/>
    <n v="1122"/>
    <n v="5.1081771720613292"/>
    <n v="5.0999999999999996"/>
    <n v="5997"/>
    <n v="5523.2999999999993"/>
    <n v="5.4545454545454541"/>
    <n v="5.6"/>
    <n v="180"/>
    <n v="218.39999999999998"/>
    <m/>
    <m/>
    <n v="0"/>
    <n v="0"/>
    <n v="5.117647058823529"/>
    <n v="5.117379679144384"/>
    <n v="6176.9999999999991"/>
    <n v="5741.6999999999989"/>
    <m/>
    <n v="134.6"/>
    <n v="0"/>
    <n v="145771.79999999999"/>
    <m/>
    <n v="133.19999999999999"/>
    <n v="0"/>
    <n v="5194.7999999999993"/>
    <m/>
    <m/>
    <n v="0"/>
    <n v="0"/>
    <n v="0"/>
    <n v="134.5513368983957"/>
    <n v="0"/>
    <n v="150966.59999999998"/>
    <n v="1729"/>
    <n v="1698"/>
    <n v="0"/>
    <n v="1698"/>
    <n v="4.928860613071139"/>
    <n v="4.9070082449941097"/>
    <n v="8522"/>
    <n v="8332.0999999999985"/>
    <n v="0"/>
    <n v="130.26914016489985"/>
    <n v="0"/>
    <n v="221196.99999999994"/>
    <n v="2500"/>
    <n v="2573"/>
    <n v="0"/>
    <n v="2573"/>
    <n v="823"/>
    <n v="808"/>
    <n v="0"/>
    <n v="808"/>
    <m/>
    <m/>
    <n v="0"/>
    <n v="0"/>
    <n v="3323"/>
    <n v="3381"/>
    <n v="0"/>
    <n v="3381"/>
    <n v="3.5752000000000002"/>
    <n v="3.5"/>
    <n v="8938"/>
    <n v="9005.5"/>
    <n v="3.5917375455650062"/>
    <n v="3.6"/>
    <n v="2956"/>
    <n v="2908.8"/>
    <m/>
    <m/>
    <n v="0"/>
    <n v="0"/>
    <n v="3.5792958170328015"/>
    <n v="3.5238982549541555"/>
    <n v="11894"/>
    <n v="11914.3"/>
    <m/>
    <n v="89.9"/>
    <n v="0"/>
    <n v="231312.7"/>
    <m/>
    <n v="74.2"/>
    <n v="0"/>
    <n v="59953.600000000006"/>
    <m/>
    <m/>
    <n v="0"/>
    <n v="0"/>
    <n v="0"/>
    <n v="86.14797397219759"/>
    <n v="0"/>
    <n v="291266.30000000005"/>
    <n v="175"/>
    <n v="196"/>
    <n v="0"/>
    <n v="196"/>
    <n v="5.52"/>
    <n v="5.4"/>
    <n v="965.99999999999989"/>
    <n v="1058.4000000000001"/>
    <m/>
    <n v="60.2"/>
    <n v="0"/>
    <n v="11799.2"/>
    <n v="4190"/>
    <n v="4216"/>
    <n v="0"/>
    <n v="4216"/>
    <n v="17252"/>
    <n v="17048.8"/>
    <s v=""/>
    <n v="445516.5"/>
    <n v="862"/>
    <n v="863"/>
    <n v="0"/>
    <n v="863"/>
    <n v="3164"/>
    <n v="3197.6000000000004"/>
    <n v="0"/>
    <n v="66946.8"/>
    <n v="5052"/>
    <n v="5079"/>
    <n v="0"/>
    <n v="5079"/>
    <n v="20416"/>
    <n v="20246.400000000001"/>
    <s v=""/>
    <n v="512463.3"/>
    <n v="0"/>
    <n v="0"/>
    <n v="0"/>
    <n v="0"/>
    <s v=""/>
    <s v=""/>
    <s v=""/>
    <s v=""/>
    <n v="21382"/>
    <n v="21304.799999999999"/>
    <s v=""/>
    <n v="524262.5"/>
  </r>
  <r>
    <x v="13"/>
    <s v="University of Houston-Clear Lake "/>
    <m/>
    <n v="225414"/>
    <x v="1"/>
    <n v="1204"/>
    <n v="1124"/>
    <n v="0"/>
    <n v="0"/>
    <n v="1204"/>
    <n v="1124"/>
    <m/>
    <n v="1204"/>
    <n v="1124"/>
    <n v="0"/>
    <n v="1124"/>
    <n v="0"/>
    <n v="0"/>
    <n v="0"/>
    <n v="0"/>
    <n v="1"/>
    <n v="0"/>
    <n v="0"/>
    <n v="0"/>
    <m/>
    <m/>
    <n v="0"/>
    <n v="0"/>
    <n v="1"/>
    <n v="0"/>
    <n v="0"/>
    <n v="0"/>
    <s v=" "/>
    <n v="0"/>
    <n v="0"/>
    <n v="0"/>
    <n v="1"/>
    <n v="0"/>
    <n v="1"/>
    <n v="0"/>
    <m/>
    <m/>
    <n v="0"/>
    <n v="0"/>
    <n v="1"/>
    <n v="0"/>
    <n v="1"/>
    <n v="0"/>
    <m/>
    <n v="0"/>
    <n v="0"/>
    <n v="0"/>
    <m/>
    <n v="0"/>
    <n v="0"/>
    <n v="0"/>
    <m/>
    <m/>
    <n v="0"/>
    <n v="0"/>
    <n v="0"/>
    <n v="0"/>
    <n v="0"/>
    <n v="0"/>
    <n v="0"/>
    <n v="3"/>
    <n v="0"/>
    <n v="3"/>
    <n v="0"/>
    <n v="2"/>
    <n v="0"/>
    <n v="2"/>
    <m/>
    <m/>
    <n v="0"/>
    <n v="0"/>
    <n v="0"/>
    <n v="5"/>
    <n v="0"/>
    <n v="5"/>
    <s v=" "/>
    <n v="1.7"/>
    <n v="0"/>
    <n v="5.0999999999999996"/>
    <s v=" "/>
    <n v="1.5"/>
    <n v="0"/>
    <n v="3"/>
    <m/>
    <m/>
    <n v="0"/>
    <n v="0"/>
    <n v="0"/>
    <n v="1.6199999999999999"/>
    <n v="0"/>
    <n v="8.1"/>
    <m/>
    <n v="40"/>
    <n v="0"/>
    <n v="120"/>
    <m/>
    <n v="37.5"/>
    <n v="0"/>
    <n v="75"/>
    <m/>
    <m/>
    <n v="0"/>
    <n v="0"/>
    <n v="0"/>
    <n v="39"/>
    <n v="0"/>
    <n v="195"/>
    <n v="1"/>
    <n v="5"/>
    <n v="0"/>
    <n v="5"/>
    <n v="1"/>
    <n v="1.6199999999999999"/>
    <n v="1"/>
    <n v="8.1"/>
    <n v="0"/>
    <n v="39"/>
    <n v="0"/>
    <n v="195"/>
    <n v="593"/>
    <n v="556"/>
    <n v="0"/>
    <n v="556"/>
    <n v="545"/>
    <n v="514"/>
    <n v="0"/>
    <n v="514"/>
    <m/>
    <m/>
    <n v="0"/>
    <n v="0"/>
    <n v="1138"/>
    <n v="1070"/>
    <n v="0"/>
    <n v="1070"/>
    <n v="3.1011804384485666"/>
    <n v="2.8"/>
    <n v="1839"/>
    <n v="1556.8"/>
    <n v="3.6348623853211008"/>
    <n v="3.6"/>
    <n v="1981"/>
    <n v="1850.4"/>
    <m/>
    <m/>
    <n v="0"/>
    <n v="0"/>
    <n v="3.3567662565905096"/>
    <n v="3.1842990654205607"/>
    <n v="3820"/>
    <n v="3407.2"/>
    <m/>
    <n v="67.8"/>
    <n v="0"/>
    <n v="37696.799999999996"/>
    <m/>
    <n v="67"/>
    <n v="0"/>
    <n v="34438"/>
    <m/>
    <m/>
    <n v="0"/>
    <n v="0"/>
    <n v="0"/>
    <n v="67.415700934579434"/>
    <n v="0"/>
    <n v="72134.799999999988"/>
    <n v="65"/>
    <n v="49"/>
    <n v="0"/>
    <n v="49"/>
    <n v="3.8461538461538463"/>
    <n v="4.8"/>
    <n v="250"/>
    <n v="235.2"/>
    <m/>
    <n v="59.3"/>
    <n v="0"/>
    <n v="2905.7"/>
    <n v="593"/>
    <n v="559"/>
    <n v="0"/>
    <n v="559"/>
    <n v="1839"/>
    <n v="1561.8999999999999"/>
    <s v=""/>
    <n v="37816.799999999996"/>
    <n v="546"/>
    <n v="516"/>
    <n v="0"/>
    <n v="516"/>
    <n v="1982"/>
    <n v="1853.4"/>
    <n v="0"/>
    <n v="34513"/>
    <n v="1139"/>
    <n v="1075"/>
    <n v="0"/>
    <n v="1075"/>
    <n v="3821"/>
    <n v="3415.3"/>
    <s v=""/>
    <n v="72329.799999999988"/>
    <n v="0"/>
    <n v="0"/>
    <n v="0"/>
    <n v="0"/>
    <s v=""/>
    <s v=""/>
    <s v=""/>
    <s v=""/>
    <n v="4071"/>
    <n v="3650.4999999999995"/>
    <s v=""/>
    <n v="75235.499999999985"/>
  </r>
  <r>
    <x v="13"/>
    <s v="University of Texas at Tyler"/>
    <m/>
    <n v="228802"/>
    <x v="1"/>
    <n v="1229"/>
    <n v="1238"/>
    <n v="1"/>
    <n v="6"/>
    <n v="1228"/>
    <n v="1232"/>
    <m/>
    <n v="1228"/>
    <n v="1232"/>
    <n v="0"/>
    <n v="1232"/>
    <n v="54"/>
    <n v="73"/>
    <n v="0"/>
    <n v="73"/>
    <n v="1"/>
    <n v="0"/>
    <n v="0"/>
    <n v="0"/>
    <m/>
    <m/>
    <n v="0"/>
    <n v="0"/>
    <n v="55"/>
    <n v="73"/>
    <n v="0"/>
    <n v="73"/>
    <n v="4.3148148148148149"/>
    <n v="4.3"/>
    <n v="233"/>
    <n v="313.89999999999998"/>
    <n v="5"/>
    <n v="0"/>
    <n v="5"/>
    <n v="0"/>
    <m/>
    <m/>
    <n v="0"/>
    <n v="0"/>
    <n v="4.3272727272727272"/>
    <n v="4.3"/>
    <n v="238"/>
    <n v="313.89999999999998"/>
    <m/>
    <n v="116.7"/>
    <n v="0"/>
    <n v="8519.1"/>
    <m/>
    <n v="0"/>
    <n v="0"/>
    <n v="0"/>
    <m/>
    <m/>
    <n v="0"/>
    <n v="0"/>
    <n v="0"/>
    <n v="116.7"/>
    <n v="0"/>
    <n v="8519.1"/>
    <n v="115"/>
    <n v="135"/>
    <n v="0"/>
    <n v="135"/>
    <n v="7"/>
    <n v="4"/>
    <n v="0"/>
    <n v="4"/>
    <m/>
    <m/>
    <n v="0"/>
    <n v="0"/>
    <n v="122"/>
    <n v="139"/>
    <n v="0"/>
    <n v="139"/>
    <n v="4.8086956521739133"/>
    <n v="4.8"/>
    <n v="553"/>
    <n v="648"/>
    <n v="5.5714285714285712"/>
    <n v="3.9"/>
    <n v="39"/>
    <n v="15.6"/>
    <m/>
    <m/>
    <n v="0"/>
    <n v="0"/>
    <n v="4.8524590163934427"/>
    <n v="4.7741007194244602"/>
    <n v="592"/>
    <n v="663.6"/>
    <m/>
    <n v="125.6"/>
    <n v="0"/>
    <n v="16956"/>
    <m/>
    <n v="95.5"/>
    <n v="0"/>
    <n v="382"/>
    <m/>
    <m/>
    <n v="0"/>
    <n v="0"/>
    <n v="0"/>
    <n v="124.73381294964028"/>
    <n v="0"/>
    <n v="17338"/>
    <n v="177"/>
    <n v="212"/>
    <n v="0"/>
    <n v="212"/>
    <n v="4.6892655367231635"/>
    <n v="4.6108490566037732"/>
    <n v="829.99999999999989"/>
    <n v="977.49999999999989"/>
    <n v="0"/>
    <n v="121.96745283018868"/>
    <n v="0"/>
    <n v="25857.1"/>
    <n v="690"/>
    <n v="677"/>
    <n v="0"/>
    <n v="677"/>
    <n v="307"/>
    <n v="303"/>
    <n v="0"/>
    <n v="303"/>
    <m/>
    <m/>
    <n v="0"/>
    <n v="0"/>
    <n v="997"/>
    <n v="980"/>
    <n v="0"/>
    <n v="980"/>
    <n v="3.336231884057971"/>
    <n v="3.3"/>
    <n v="2302"/>
    <n v="2234.1"/>
    <n v="3.4234527687296419"/>
    <n v="3.4"/>
    <n v="1051"/>
    <n v="1030.2"/>
    <m/>
    <m/>
    <n v="0"/>
    <n v="0"/>
    <n v="3.3630892678034101"/>
    <n v="3.3309183673469391"/>
    <n v="3353"/>
    <n v="3264.3"/>
    <m/>
    <n v="79.2"/>
    <n v="0"/>
    <n v="53618.400000000001"/>
    <m/>
    <n v="62.2"/>
    <n v="0"/>
    <n v="18846.600000000002"/>
    <m/>
    <m/>
    <n v="0"/>
    <n v="0"/>
    <n v="0"/>
    <n v="73.943877551020407"/>
    <n v="0"/>
    <n v="72465"/>
    <n v="54"/>
    <n v="40"/>
    <n v="0"/>
    <n v="40"/>
    <n v="3.4814814814814814"/>
    <n v="3.7"/>
    <n v="188"/>
    <n v="148"/>
    <m/>
    <n v="38"/>
    <n v="0"/>
    <n v="1520"/>
    <n v="859"/>
    <n v="885"/>
    <n v="0"/>
    <n v="885"/>
    <n v="3088"/>
    <n v="3196"/>
    <s v=""/>
    <n v="79093.5"/>
    <n v="315"/>
    <n v="307"/>
    <n v="0"/>
    <n v="307"/>
    <n v="1095"/>
    <n v="1045.8"/>
    <n v="0"/>
    <n v="19228.600000000002"/>
    <n v="1174"/>
    <n v="1192"/>
    <n v="0"/>
    <n v="1192"/>
    <n v="4183"/>
    <n v="4241.8"/>
    <s v=""/>
    <n v="98322.1"/>
    <n v="0"/>
    <n v="0"/>
    <n v="0"/>
    <n v="0"/>
    <s v=""/>
    <s v=""/>
    <s v=""/>
    <s v=""/>
    <n v="4371"/>
    <n v="4389.8"/>
    <s v=""/>
    <n v="99842.1"/>
  </r>
  <r>
    <x v="13"/>
    <s v="University of Texas-Pan American"/>
    <m/>
    <n v="227368"/>
    <x v="1"/>
    <n v="2705"/>
    <n v="2620"/>
    <n v="0"/>
    <n v="0"/>
    <n v="2705"/>
    <n v="2620"/>
    <m/>
    <n v="2705"/>
    <n v="2620"/>
    <n v="0"/>
    <n v="2620"/>
    <n v="468"/>
    <n v="512"/>
    <n v="0"/>
    <n v="512"/>
    <n v="81"/>
    <n v="80"/>
    <n v="0"/>
    <n v="80"/>
    <m/>
    <m/>
    <n v="0"/>
    <n v="0"/>
    <n v="549"/>
    <n v="592"/>
    <n v="0"/>
    <n v="592"/>
    <n v="4.6987179487179489"/>
    <n v="4.9000000000000004"/>
    <n v="2199"/>
    <n v="2508.8000000000002"/>
    <n v="4.4691358024691361"/>
    <n v="4.7"/>
    <n v="362"/>
    <n v="376"/>
    <m/>
    <m/>
    <n v="0"/>
    <n v="0"/>
    <n v="4.6648451730418943"/>
    <n v="4.8729729729729732"/>
    <n v="2561"/>
    <n v="2884.8"/>
    <m/>
    <n v="137.1"/>
    <n v="0"/>
    <n v="70195.199999999997"/>
    <m/>
    <n v="131"/>
    <n v="0"/>
    <n v="10480"/>
    <m/>
    <m/>
    <n v="0"/>
    <n v="0"/>
    <n v="0"/>
    <n v="136.27567567567567"/>
    <n v="0"/>
    <n v="80675.199999999997"/>
    <n v="612"/>
    <n v="581"/>
    <n v="0"/>
    <n v="581"/>
    <n v="124"/>
    <n v="105"/>
    <n v="0"/>
    <n v="105"/>
    <m/>
    <m/>
    <n v="0"/>
    <n v="0"/>
    <n v="736"/>
    <n v="686"/>
    <n v="0"/>
    <n v="686"/>
    <n v="5.8398692810457513"/>
    <n v="5.9"/>
    <n v="3574"/>
    <n v="3427.9"/>
    <n v="6.588709677419355"/>
    <n v="6.4"/>
    <n v="817"/>
    <n v="672"/>
    <m/>
    <m/>
    <n v="0"/>
    <n v="0"/>
    <n v="5.9660326086956523"/>
    <n v="5.9765306122448978"/>
    <n v="4391"/>
    <n v="4099.8999999999996"/>
    <m/>
    <n v="151.1"/>
    <n v="0"/>
    <n v="87789.099999999991"/>
    <m/>
    <n v="152.69999999999999"/>
    <n v="0"/>
    <n v="16033.499999999998"/>
    <m/>
    <m/>
    <n v="0"/>
    <n v="0"/>
    <n v="0"/>
    <n v="151.34489795918367"/>
    <n v="0"/>
    <n v="103822.59999999999"/>
    <n v="1285"/>
    <n v="1278"/>
    <n v="0"/>
    <n v="1278"/>
    <n v="5.41011673151751"/>
    <n v="5.4653364632237871"/>
    <n v="6952"/>
    <n v="6984.7"/>
    <n v="0"/>
    <n v="144.36447574334898"/>
    <n v="0"/>
    <n v="184497.8"/>
    <n v="671"/>
    <n v="650"/>
    <n v="0"/>
    <n v="650"/>
    <n v="459"/>
    <n v="435"/>
    <n v="0"/>
    <n v="435"/>
    <m/>
    <m/>
    <n v="0"/>
    <n v="0"/>
    <n v="1130"/>
    <n v="1085"/>
    <n v="0"/>
    <n v="1085"/>
    <n v="3.6140089418777945"/>
    <n v="3.6"/>
    <n v="2425"/>
    <n v="2340"/>
    <n v="3.8278867102396514"/>
    <n v="3.8"/>
    <n v="1757"/>
    <n v="1653"/>
    <m/>
    <m/>
    <n v="0"/>
    <n v="0"/>
    <n v="3.7008849557522123"/>
    <n v="3.6801843317972351"/>
    <n v="4182"/>
    <n v="3993"/>
    <m/>
    <n v="92.4"/>
    <n v="0"/>
    <n v="60060.000000000007"/>
    <m/>
    <n v="81.099999999999994"/>
    <n v="0"/>
    <n v="35278.5"/>
    <m/>
    <m/>
    <n v="0"/>
    <n v="0"/>
    <n v="0"/>
    <n v="87.869585253456222"/>
    <n v="0"/>
    <n v="95338.5"/>
    <n v="290"/>
    <n v="257"/>
    <n v="0"/>
    <n v="257"/>
    <n v="5.431034482758621"/>
    <n v="5.4"/>
    <n v="1575"/>
    <n v="1387.8000000000002"/>
    <m/>
    <n v="87.6"/>
    <n v="0"/>
    <n v="22513.199999999997"/>
    <n v="1751"/>
    <n v="1743"/>
    <n v="0"/>
    <n v="1743"/>
    <n v="8198"/>
    <n v="8276.7000000000007"/>
    <s v=""/>
    <n v="218044.3"/>
    <n v="664"/>
    <n v="620"/>
    <n v="0"/>
    <n v="620"/>
    <n v="2936"/>
    <n v="2701"/>
    <n v="0"/>
    <n v="61792"/>
    <n v="2415"/>
    <n v="2363"/>
    <n v="0"/>
    <n v="2363"/>
    <n v="11134"/>
    <n v="10977.7"/>
    <s v=""/>
    <n v="279836.3"/>
    <n v="0"/>
    <n v="0"/>
    <n v="0"/>
    <n v="0"/>
    <s v=""/>
    <s v=""/>
    <s v=""/>
    <s v=""/>
    <n v="12709"/>
    <n v="12365.5"/>
    <s v=""/>
    <n v="302349.5"/>
  </r>
  <r>
    <x v="13"/>
    <s v="West Texas A&amp;M University"/>
    <m/>
    <n v="229814"/>
    <x v="1"/>
    <n v="1214"/>
    <n v="1220"/>
    <n v="0"/>
    <n v="0"/>
    <n v="1214"/>
    <n v="1220"/>
    <m/>
    <n v="1214"/>
    <n v="1220"/>
    <n v="0"/>
    <n v="1220"/>
    <n v="141"/>
    <n v="161"/>
    <n v="0"/>
    <n v="161"/>
    <n v="4"/>
    <n v="16"/>
    <n v="0"/>
    <n v="16"/>
    <m/>
    <m/>
    <n v="0"/>
    <n v="0"/>
    <n v="145"/>
    <n v="177"/>
    <n v="0"/>
    <n v="177"/>
    <n v="4.6524822695035457"/>
    <n v="4.4000000000000004"/>
    <n v="656"/>
    <n v="708.40000000000009"/>
    <n v="5"/>
    <n v="5"/>
    <n v="20"/>
    <n v="80"/>
    <m/>
    <m/>
    <n v="0"/>
    <n v="0"/>
    <n v="4.6620689655172418"/>
    <n v="4.4542372881355936"/>
    <n v="676.00000000000011"/>
    <n v="788.40000000000009"/>
    <m/>
    <n v="122.2"/>
    <n v="0"/>
    <n v="19674.2"/>
    <m/>
    <n v="117.5"/>
    <n v="0"/>
    <n v="1880"/>
    <m/>
    <m/>
    <n v="0"/>
    <n v="0"/>
    <n v="0"/>
    <n v="121.77514124293786"/>
    <n v="0"/>
    <n v="21554.2"/>
    <n v="193"/>
    <n v="178"/>
    <n v="0"/>
    <n v="178"/>
    <n v="26"/>
    <n v="26"/>
    <n v="0"/>
    <n v="26"/>
    <m/>
    <m/>
    <n v="0"/>
    <n v="0"/>
    <n v="219"/>
    <n v="204"/>
    <n v="0"/>
    <n v="204"/>
    <n v="5.4196891191709842"/>
    <n v="5.3"/>
    <n v="1046"/>
    <n v="943.4"/>
    <n v="5.2307692307692308"/>
    <n v="5.0999999999999996"/>
    <n v="136"/>
    <n v="132.6"/>
    <m/>
    <m/>
    <n v="0"/>
    <n v="0"/>
    <n v="5.397260273972603"/>
    <n v="5.2745098039215685"/>
    <n v="1182"/>
    <n v="1076"/>
    <m/>
    <n v="133.19999999999999"/>
    <n v="0"/>
    <n v="23709.599999999999"/>
    <m/>
    <n v="133.69999999999999"/>
    <n v="0"/>
    <n v="3476.2"/>
    <m/>
    <m/>
    <n v="0"/>
    <n v="0"/>
    <n v="0"/>
    <n v="133.26372549019607"/>
    <n v="0"/>
    <n v="27185.799999999996"/>
    <n v="364"/>
    <n v="381"/>
    <n v="0"/>
    <n v="381"/>
    <n v="5.104395604395604"/>
    <n v="4.8934383202099738"/>
    <n v="1857.9999999999998"/>
    <n v="1864.4"/>
    <n v="0"/>
    <n v="127.92650918635171"/>
    <n v="0"/>
    <n v="48740"/>
    <n v="559"/>
    <n v="538"/>
    <n v="0"/>
    <n v="538"/>
    <n v="239"/>
    <n v="237"/>
    <n v="0"/>
    <n v="237"/>
    <m/>
    <m/>
    <n v="0"/>
    <n v="0"/>
    <n v="798"/>
    <n v="775"/>
    <n v="0"/>
    <n v="775"/>
    <n v="3.5277280858676208"/>
    <n v="3.5"/>
    <n v="1972"/>
    <n v="1883"/>
    <n v="3.5732217573221758"/>
    <n v="3.5"/>
    <n v="854"/>
    <n v="829.5"/>
    <m/>
    <m/>
    <n v="0"/>
    <n v="0"/>
    <n v="3.5413533834586466"/>
    <n v="3.5"/>
    <n v="2826"/>
    <n v="2712.5"/>
    <m/>
    <n v="85.7"/>
    <n v="0"/>
    <n v="46106.6"/>
    <m/>
    <n v="68"/>
    <n v="0"/>
    <n v="16116"/>
    <m/>
    <m/>
    <n v="0"/>
    <n v="0"/>
    <n v="0"/>
    <n v="80.287225806451616"/>
    <n v="0"/>
    <n v="62222.600000000006"/>
    <n v="52"/>
    <n v="64"/>
    <n v="0"/>
    <n v="64"/>
    <n v="6.4230769230769234"/>
    <n v="4.9000000000000004"/>
    <n v="334"/>
    <n v="313.60000000000002"/>
    <m/>
    <n v="71.3"/>
    <n v="0"/>
    <n v="4563.2"/>
    <n v="893"/>
    <n v="877"/>
    <n v="0"/>
    <n v="877"/>
    <n v="3674"/>
    <n v="3534.8"/>
    <s v=""/>
    <n v="89490.4"/>
    <n v="269"/>
    <n v="279"/>
    <n v="0"/>
    <n v="279"/>
    <n v="1010"/>
    <n v="1042.0999999999999"/>
    <n v="0"/>
    <n v="21472.2"/>
    <n v="1162"/>
    <n v="1156"/>
    <n v="0"/>
    <n v="1156"/>
    <n v="4684"/>
    <n v="4576.8999999999996"/>
    <s v=""/>
    <n v="110962.59999999999"/>
    <n v="0"/>
    <n v="0"/>
    <n v="0"/>
    <n v="0"/>
    <s v=""/>
    <s v=""/>
    <s v=""/>
    <s v=""/>
    <n v="5018"/>
    <n v="4890.5"/>
    <s v=""/>
    <n v="115525.8"/>
  </r>
  <r>
    <x v="13"/>
    <s v="Texas A&amp;M -Texarkana"/>
    <m/>
    <n v="224545"/>
    <x v="2"/>
    <n v="346"/>
    <n v="326"/>
    <n v="0"/>
    <n v="0"/>
    <n v="346"/>
    <n v="326"/>
    <m/>
    <n v="346"/>
    <n v="326"/>
    <n v="0"/>
    <n v="326"/>
    <n v="0"/>
    <n v="0"/>
    <n v="0"/>
    <n v="0"/>
    <n v="0"/>
    <n v="0"/>
    <n v="0"/>
    <n v="0"/>
    <m/>
    <m/>
    <n v="0"/>
    <n v="0"/>
    <n v="0"/>
    <n v="0"/>
    <n v="0"/>
    <n v="0"/>
    <s v=" "/>
    <n v="0"/>
    <n v="0"/>
    <n v="0"/>
    <s v=" "/>
    <n v="0"/>
    <n v="0"/>
    <n v="0"/>
    <m/>
    <m/>
    <n v="0"/>
    <n v="0"/>
    <n v="0"/>
    <n v="0"/>
    <n v="0"/>
    <n v="0"/>
    <m/>
    <n v="0"/>
    <n v="0"/>
    <n v="0"/>
    <m/>
    <n v="0"/>
    <n v="0"/>
    <n v="0"/>
    <m/>
    <m/>
    <n v="0"/>
    <n v="0"/>
    <n v="0"/>
    <n v="0"/>
    <n v="0"/>
    <n v="0"/>
    <n v="0"/>
    <n v="0"/>
    <n v="0"/>
    <n v="0"/>
    <n v="0"/>
    <n v="0"/>
    <n v="0"/>
    <n v="0"/>
    <m/>
    <m/>
    <n v="0"/>
    <n v="0"/>
    <n v="0"/>
    <n v="0"/>
    <n v="0"/>
    <n v="0"/>
    <s v=" "/>
    <n v="0"/>
    <n v="0"/>
    <n v="0"/>
    <s v=" "/>
    <n v="0"/>
    <n v="0"/>
    <n v="0"/>
    <m/>
    <m/>
    <n v="0"/>
    <n v="0"/>
    <n v="0"/>
    <n v="0"/>
    <n v="0"/>
    <n v="0"/>
    <m/>
    <n v="0"/>
    <n v="0"/>
    <n v="0"/>
    <m/>
    <n v="0"/>
    <n v="0"/>
    <n v="0"/>
    <m/>
    <m/>
    <n v="0"/>
    <n v="0"/>
    <n v="0"/>
    <n v="0"/>
    <n v="0"/>
    <n v="0"/>
    <n v="0"/>
    <n v="0"/>
    <n v="0"/>
    <n v="0"/>
    <n v="0"/>
    <n v="0"/>
    <n v="0"/>
    <n v="0"/>
    <n v="0"/>
    <n v="0"/>
    <n v="0"/>
    <n v="0"/>
    <n v="124"/>
    <n v="149"/>
    <n v="0"/>
    <n v="149"/>
    <n v="205"/>
    <n v="151"/>
    <n v="0"/>
    <n v="151"/>
    <m/>
    <m/>
    <n v="0"/>
    <n v="0"/>
    <n v="329"/>
    <n v="300"/>
    <n v="0"/>
    <n v="300"/>
    <n v="2.7903225806451615"/>
    <n v="2.8"/>
    <n v="346"/>
    <n v="417.2"/>
    <n v="3.1804878048780489"/>
    <n v="3.3"/>
    <n v="652"/>
    <n v="498.29999999999995"/>
    <m/>
    <m/>
    <n v="0"/>
    <n v="0"/>
    <n v="3.0334346504559271"/>
    <n v="3.0516666666666667"/>
    <n v="998"/>
    <n v="915.5"/>
    <m/>
    <n v="62.6"/>
    <n v="0"/>
    <n v="9327.4"/>
    <m/>
    <n v="52.4"/>
    <n v="0"/>
    <n v="7912.4"/>
    <m/>
    <m/>
    <n v="0"/>
    <n v="0"/>
    <n v="0"/>
    <n v="57.466000000000001"/>
    <n v="0"/>
    <n v="17239.8"/>
    <n v="17"/>
    <n v="26"/>
    <n v="0"/>
    <n v="26"/>
    <n v="4.882352941176471"/>
    <n v="5"/>
    <n v="83"/>
    <n v="130"/>
    <m/>
    <n v="39.4"/>
    <n v="0"/>
    <n v="1024.3999999999999"/>
    <n v="124"/>
    <n v="149"/>
    <n v="0"/>
    <n v="149"/>
    <n v="346"/>
    <n v="417.2"/>
    <s v=""/>
    <n v="9327.4"/>
    <n v="205"/>
    <n v="151"/>
    <n v="0"/>
    <n v="151"/>
    <n v="652"/>
    <n v="498.29999999999995"/>
    <n v="0"/>
    <n v="7912.4"/>
    <n v="329"/>
    <n v="300"/>
    <n v="0"/>
    <n v="300"/>
    <n v="998"/>
    <n v="915.5"/>
    <s v=""/>
    <n v="17239.8"/>
    <n v="0"/>
    <n v="0"/>
    <n v="0"/>
    <n v="0"/>
    <s v=""/>
    <s v=""/>
    <s v=""/>
    <s v=""/>
    <n v="1081"/>
    <n v="1045.5"/>
    <s v=""/>
    <n v="18264.2"/>
  </r>
  <r>
    <x v="13"/>
    <s v="University of Houston-Victoria"/>
    <m/>
    <n v="225502"/>
    <x v="2"/>
    <n v="490"/>
    <n v="515"/>
    <n v="2"/>
    <n v="0"/>
    <n v="488"/>
    <n v="515"/>
    <m/>
    <n v="488"/>
    <n v="515"/>
    <n v="0"/>
    <n v="515"/>
    <n v="0"/>
    <n v="0"/>
    <n v="0"/>
    <n v="0"/>
    <n v="0"/>
    <n v="0"/>
    <n v="0"/>
    <n v="0"/>
    <m/>
    <m/>
    <n v="0"/>
    <n v="0"/>
    <n v="0"/>
    <n v="0"/>
    <n v="0"/>
    <n v="0"/>
    <s v=" "/>
    <n v="0"/>
    <n v="0"/>
    <n v="0"/>
    <s v=" "/>
    <n v="0"/>
    <n v="0"/>
    <n v="0"/>
    <m/>
    <m/>
    <n v="0"/>
    <n v="0"/>
    <n v="0"/>
    <n v="0"/>
    <n v="0"/>
    <n v="0"/>
    <m/>
    <n v="0"/>
    <n v="0"/>
    <n v="0"/>
    <m/>
    <n v="0"/>
    <n v="0"/>
    <n v="0"/>
    <m/>
    <m/>
    <n v="0"/>
    <n v="0"/>
    <n v="0"/>
    <n v="0"/>
    <n v="0"/>
    <n v="0"/>
    <n v="0"/>
    <n v="0"/>
    <n v="0"/>
    <n v="0"/>
    <n v="0"/>
    <n v="1"/>
    <n v="0"/>
    <n v="1"/>
    <m/>
    <m/>
    <n v="0"/>
    <n v="0"/>
    <n v="0"/>
    <n v="1"/>
    <n v="0"/>
    <n v="1"/>
    <s v=" "/>
    <n v="0"/>
    <n v="0"/>
    <n v="0"/>
    <s v=" "/>
    <n v="3"/>
    <n v="0"/>
    <n v="3"/>
    <m/>
    <m/>
    <n v="0"/>
    <n v="0"/>
    <n v="0"/>
    <n v="3"/>
    <n v="0"/>
    <n v="3"/>
    <m/>
    <n v="0"/>
    <n v="0"/>
    <n v="0"/>
    <m/>
    <n v="52"/>
    <n v="0"/>
    <n v="52"/>
    <m/>
    <m/>
    <n v="0"/>
    <n v="0"/>
    <n v="0"/>
    <n v="52"/>
    <n v="0"/>
    <n v="52"/>
    <n v="0"/>
    <n v="1"/>
    <n v="0"/>
    <n v="1"/>
    <n v="0"/>
    <n v="3"/>
    <n v="0"/>
    <n v="3"/>
    <n v="0"/>
    <n v="52"/>
    <n v="0"/>
    <n v="52"/>
    <n v="168"/>
    <n v="143"/>
    <n v="0"/>
    <n v="143"/>
    <n v="297"/>
    <n v="329"/>
    <n v="0"/>
    <n v="329"/>
    <m/>
    <m/>
    <n v="0"/>
    <n v="0"/>
    <n v="465"/>
    <n v="472"/>
    <n v="0"/>
    <n v="472"/>
    <n v="2.3273809523809526"/>
    <n v="2.4"/>
    <n v="391"/>
    <n v="343.2"/>
    <n v="3.0336700336700337"/>
    <n v="3"/>
    <n v="901"/>
    <n v="987"/>
    <m/>
    <m/>
    <n v="0"/>
    <n v="0"/>
    <n v="2.7784946236559138"/>
    <n v="2.8182203389830511"/>
    <n v="1292"/>
    <n v="1330.2"/>
    <m/>
    <n v="59.6"/>
    <n v="0"/>
    <n v="8522.8000000000011"/>
    <m/>
    <n v="55.6"/>
    <n v="0"/>
    <n v="18292.400000000001"/>
    <m/>
    <m/>
    <n v="0"/>
    <n v="0"/>
    <n v="0"/>
    <n v="56.811864406779669"/>
    <n v="0"/>
    <n v="26815.200000000004"/>
    <n v="23"/>
    <n v="42"/>
    <n v="0"/>
    <n v="42"/>
    <n v="2.652173913043478"/>
    <n v="3"/>
    <n v="60.999999999999993"/>
    <n v="126"/>
    <m/>
    <n v="48.3"/>
    <n v="0"/>
    <n v="2028.6"/>
    <n v="168"/>
    <n v="143"/>
    <n v="0"/>
    <n v="143"/>
    <n v="391"/>
    <n v="343.2"/>
    <s v=""/>
    <n v="8522.8000000000011"/>
    <n v="297"/>
    <n v="330"/>
    <n v="0"/>
    <n v="330"/>
    <n v="901"/>
    <n v="990"/>
    <n v="0"/>
    <n v="18344.400000000001"/>
    <n v="465"/>
    <n v="473"/>
    <n v="0"/>
    <n v="473"/>
    <n v="1292"/>
    <n v="1333.2"/>
    <s v=""/>
    <n v="26867.200000000004"/>
    <n v="0"/>
    <n v="0"/>
    <n v="0"/>
    <n v="0"/>
    <s v=""/>
    <s v=""/>
    <s v=""/>
    <s v=""/>
    <n v="1353"/>
    <n v="1459.2"/>
    <s v=""/>
    <n v="28895.800000000003"/>
  </r>
  <r>
    <x v="13"/>
    <s v="University of Texas at Brownsville"/>
    <s v="Reclassified: Met the criteria for Four-Year 3 in 2008-09, 2009-10 and 2010-11."/>
    <n v="227377"/>
    <x v="1"/>
    <n v="987"/>
    <n v="1052"/>
    <n v="0"/>
    <n v="1"/>
    <n v="987"/>
    <n v="1051"/>
    <m/>
    <n v="987"/>
    <n v="1051"/>
    <n v="0"/>
    <n v="1051"/>
    <n v="3"/>
    <n v="4"/>
    <n v="0"/>
    <n v="4"/>
    <n v="0"/>
    <n v="2"/>
    <n v="0"/>
    <n v="2"/>
    <m/>
    <m/>
    <n v="0"/>
    <n v="0"/>
    <n v="3"/>
    <n v="6"/>
    <n v="0"/>
    <n v="6"/>
    <n v="5"/>
    <n v="3"/>
    <n v="15"/>
    <n v="12"/>
    <s v=" "/>
    <n v="5.5"/>
    <n v="0"/>
    <n v="11"/>
    <m/>
    <m/>
    <n v="0"/>
    <n v="0"/>
    <n v="5"/>
    <n v="3.8333333333333335"/>
    <n v="15"/>
    <n v="23"/>
    <m/>
    <n v="83.5"/>
    <n v="0"/>
    <n v="334"/>
    <m/>
    <n v="72.5"/>
    <n v="0"/>
    <n v="145"/>
    <m/>
    <m/>
    <n v="0"/>
    <n v="0"/>
    <n v="0"/>
    <n v="79.833333333333329"/>
    <n v="0"/>
    <n v="479"/>
    <n v="10"/>
    <n v="11"/>
    <n v="0"/>
    <n v="11"/>
    <n v="0"/>
    <n v="3"/>
    <n v="0"/>
    <n v="3"/>
    <m/>
    <m/>
    <n v="0"/>
    <n v="0"/>
    <n v="10"/>
    <n v="14"/>
    <n v="0"/>
    <n v="14"/>
    <n v="7.3"/>
    <n v="8"/>
    <n v="73"/>
    <n v="88"/>
    <s v=" "/>
    <n v="7"/>
    <n v="0"/>
    <n v="21"/>
    <m/>
    <m/>
    <n v="0"/>
    <n v="0"/>
    <n v="7.3"/>
    <n v="7.7857142857142856"/>
    <n v="73"/>
    <n v="109"/>
    <m/>
    <n v="97.2"/>
    <n v="0"/>
    <n v="1069.2"/>
    <m/>
    <n v="89.3"/>
    <n v="0"/>
    <n v="267.89999999999998"/>
    <m/>
    <m/>
    <n v="0"/>
    <n v="0"/>
    <n v="0"/>
    <n v="95.507142857142853"/>
    <n v="0"/>
    <n v="1337.1"/>
    <n v="13"/>
    <n v="20"/>
    <n v="0"/>
    <n v="20"/>
    <n v="6.7692307692307692"/>
    <n v="6.6"/>
    <n v="88"/>
    <n v="132"/>
    <n v="0"/>
    <n v="90.804999999999993"/>
    <n v="0"/>
    <n v="1816.1"/>
    <n v="88"/>
    <n v="98"/>
    <n v="0"/>
    <n v="98"/>
    <n v="774"/>
    <n v="842"/>
    <n v="0"/>
    <n v="842"/>
    <m/>
    <m/>
    <n v="0"/>
    <n v="0"/>
    <n v="862"/>
    <n v="940"/>
    <n v="0"/>
    <n v="940"/>
    <n v="3.0909090909090908"/>
    <n v="2.7"/>
    <n v="272"/>
    <n v="264.60000000000002"/>
    <n v="3.4354005167958657"/>
    <n v="3.6"/>
    <n v="2659"/>
    <n v="3031.2000000000003"/>
    <m/>
    <m/>
    <n v="0"/>
    <n v="0"/>
    <n v="3.4002320185614847"/>
    <n v="3.5061702127659577"/>
    <n v="2931"/>
    <n v="3295.8"/>
    <m/>
    <n v="53"/>
    <n v="0"/>
    <n v="5194"/>
    <m/>
    <n v="58.6"/>
    <n v="0"/>
    <n v="49341.200000000004"/>
    <m/>
    <m/>
    <n v="0"/>
    <n v="0"/>
    <n v="0"/>
    <n v="58.016170212765964"/>
    <n v="0"/>
    <n v="54535.200000000004"/>
    <n v="112"/>
    <n v="91"/>
    <n v="0"/>
    <n v="91"/>
    <n v="6.0267857142857144"/>
    <n v="5"/>
    <n v="675"/>
    <n v="455"/>
    <m/>
    <n v="49.8"/>
    <n v="0"/>
    <n v="4531.8"/>
    <n v="101"/>
    <n v="113"/>
    <n v="0"/>
    <n v="113"/>
    <n v="360"/>
    <n v="364.6"/>
    <s v=""/>
    <n v="6597.2"/>
    <n v="774"/>
    <n v="847"/>
    <n v="0"/>
    <n v="847"/>
    <n v="2659"/>
    <n v="3063.2000000000003"/>
    <n v="0"/>
    <n v="49754.100000000006"/>
    <n v="875"/>
    <n v="960"/>
    <n v="0"/>
    <n v="960"/>
    <n v="3019"/>
    <n v="3427.8"/>
    <s v=""/>
    <n v="56351.3"/>
    <n v="0"/>
    <n v="0"/>
    <n v="0"/>
    <n v="0"/>
    <s v=""/>
    <s v=""/>
    <s v=""/>
    <s v=""/>
    <n v="3694"/>
    <n v="3882.8"/>
    <s v=""/>
    <n v="60883.100000000006"/>
  </r>
  <r>
    <x v="13"/>
    <s v="University of Texas of the Permian Basin"/>
    <s v="Met the criteria for Four-Year 3 in 2009-10 and 2010-11."/>
    <n v="229018"/>
    <x v="2"/>
    <n v="573"/>
    <n v="513"/>
    <n v="8"/>
    <n v="3"/>
    <n v="565"/>
    <n v="510"/>
    <m/>
    <n v="565"/>
    <n v="510"/>
    <n v="0"/>
    <n v="510"/>
    <n v="47"/>
    <n v="34"/>
    <n v="0"/>
    <n v="34"/>
    <n v="0"/>
    <n v="3"/>
    <n v="0"/>
    <n v="3"/>
    <m/>
    <m/>
    <n v="0"/>
    <n v="0"/>
    <n v="47"/>
    <n v="37"/>
    <n v="0"/>
    <n v="37"/>
    <n v="4.4893617021276597"/>
    <n v="4.5999999999999996"/>
    <n v="211"/>
    <n v="156.39999999999998"/>
    <s v=" "/>
    <n v="4.7"/>
    <n v="0"/>
    <n v="14.100000000000001"/>
    <m/>
    <m/>
    <n v="0"/>
    <n v="0"/>
    <n v="4.4893617021276597"/>
    <n v="4.608108108108107"/>
    <n v="211"/>
    <n v="170.49999999999997"/>
    <m/>
    <n v="119.7"/>
    <n v="0"/>
    <n v="4069.8"/>
    <m/>
    <n v="126"/>
    <n v="0"/>
    <n v="378"/>
    <m/>
    <m/>
    <n v="0"/>
    <n v="0"/>
    <n v="0"/>
    <n v="120.21081081081081"/>
    <n v="0"/>
    <n v="4447.8"/>
    <n v="60"/>
    <n v="66"/>
    <n v="0"/>
    <n v="66"/>
    <n v="1"/>
    <n v="3"/>
    <n v="0"/>
    <n v="3"/>
    <m/>
    <m/>
    <n v="0"/>
    <n v="0"/>
    <n v="61"/>
    <n v="69"/>
    <n v="0"/>
    <n v="69"/>
    <n v="5.0166666666666666"/>
    <n v="5"/>
    <n v="301"/>
    <n v="330"/>
    <n v="6"/>
    <n v="6.2"/>
    <n v="6"/>
    <n v="18.600000000000001"/>
    <m/>
    <m/>
    <n v="0"/>
    <n v="0"/>
    <n v="5.0327868852459012"/>
    <n v="5.0521739130434788"/>
    <n v="307"/>
    <n v="348.6"/>
    <m/>
    <n v="132.80000000000001"/>
    <n v="0"/>
    <n v="8764.8000000000011"/>
    <m/>
    <n v="131.30000000000001"/>
    <n v="0"/>
    <n v="393.90000000000003"/>
    <m/>
    <m/>
    <n v="0"/>
    <n v="0"/>
    <n v="0"/>
    <n v="132.73478260869567"/>
    <n v="0"/>
    <n v="9158.7000000000007"/>
    <n v="108"/>
    <n v="106"/>
    <n v="0"/>
    <n v="106"/>
    <n v="4.7962962962962967"/>
    <n v="4.8971698113207554"/>
    <n v="518"/>
    <n v="519.1"/>
    <n v="0"/>
    <n v="128.36320754716982"/>
    <n v="0"/>
    <n v="13606.500000000002"/>
    <n v="281"/>
    <n v="255"/>
    <n v="0"/>
    <n v="255"/>
    <n v="128"/>
    <n v="103"/>
    <n v="0"/>
    <n v="103"/>
    <m/>
    <m/>
    <n v="0"/>
    <n v="0"/>
    <n v="409"/>
    <n v="358"/>
    <n v="0"/>
    <n v="358"/>
    <n v="3.3096085409252667"/>
    <n v="3.4"/>
    <n v="929.99999999999989"/>
    <n v="867"/>
    <n v="3.890625"/>
    <n v="3.6"/>
    <n v="498"/>
    <n v="370.8"/>
    <m/>
    <m/>
    <n v="0"/>
    <n v="0"/>
    <n v="3.4914425427872859"/>
    <n v="3.4575418994413405"/>
    <n v="1428"/>
    <n v="1237.8"/>
    <m/>
    <n v="81.2"/>
    <n v="0"/>
    <n v="20706"/>
    <m/>
    <n v="73.3"/>
    <n v="0"/>
    <n v="7549.9"/>
    <m/>
    <m/>
    <n v="0"/>
    <n v="0"/>
    <n v="0"/>
    <n v="78.927094972067039"/>
    <n v="0"/>
    <n v="28255.9"/>
    <n v="48"/>
    <n v="46"/>
    <n v="0"/>
    <n v="46"/>
    <n v="4.291666666666667"/>
    <n v="4.7"/>
    <n v="206"/>
    <n v="216.20000000000002"/>
    <m/>
    <n v="72.400000000000006"/>
    <n v="0"/>
    <n v="3330.4"/>
    <n v="388"/>
    <n v="355"/>
    <n v="0"/>
    <n v="355"/>
    <n v="1442"/>
    <n v="1353.4"/>
    <s v=""/>
    <n v="33540.600000000006"/>
    <n v="129"/>
    <n v="109"/>
    <n v="0"/>
    <n v="109"/>
    <n v="504"/>
    <n v="403.5"/>
    <n v="0"/>
    <n v="8321.7999999999993"/>
    <n v="517"/>
    <n v="464"/>
    <n v="0"/>
    <n v="464"/>
    <n v="1946"/>
    <n v="1756.9"/>
    <s v=""/>
    <n v="41862.400000000009"/>
    <n v="0"/>
    <n v="0"/>
    <n v="0"/>
    <n v="0"/>
    <s v=""/>
    <s v=""/>
    <s v=""/>
    <s v=""/>
    <n v="2152"/>
    <n v="1973.1000000000001"/>
    <s v=""/>
    <n v="45192.800000000003"/>
  </r>
  <r>
    <x v="13"/>
    <s v="Sul Ross State University-Rio Grande College"/>
    <m/>
    <s v="228501B"/>
    <x v="3"/>
    <n v="173"/>
    <n v="168"/>
    <n v="0"/>
    <n v="0"/>
    <n v="173"/>
    <n v="168"/>
    <m/>
    <n v="173"/>
    <n v="168"/>
    <n v="0"/>
    <n v="168"/>
    <n v="0"/>
    <n v="0"/>
    <n v="0"/>
    <n v="0"/>
    <n v="0"/>
    <n v="0"/>
    <n v="0"/>
    <n v="0"/>
    <m/>
    <m/>
    <n v="0"/>
    <n v="0"/>
    <n v="0"/>
    <n v="0"/>
    <n v="0"/>
    <n v="0"/>
    <s v=" "/>
    <n v="0"/>
    <n v="0"/>
    <n v="0"/>
    <s v=" "/>
    <n v="0"/>
    <n v="0"/>
    <n v="0"/>
    <m/>
    <m/>
    <n v="0"/>
    <n v="0"/>
    <n v="0"/>
    <n v="0"/>
    <n v="0"/>
    <n v="0"/>
    <m/>
    <n v="0"/>
    <n v="0"/>
    <n v="0"/>
    <m/>
    <n v="0"/>
    <n v="0"/>
    <n v="0"/>
    <m/>
    <m/>
    <n v="0"/>
    <n v="0"/>
    <n v="0"/>
    <n v="0"/>
    <n v="0"/>
    <n v="0"/>
    <n v="1"/>
    <n v="0"/>
    <n v="0"/>
    <n v="0"/>
    <n v="0"/>
    <n v="0"/>
    <n v="0"/>
    <n v="0"/>
    <m/>
    <m/>
    <n v="0"/>
    <n v="0"/>
    <n v="1"/>
    <n v="0"/>
    <n v="0"/>
    <n v="0"/>
    <n v="3"/>
    <n v="0"/>
    <n v="3"/>
    <n v="0"/>
    <s v=" "/>
    <n v="0"/>
    <n v="0"/>
    <n v="0"/>
    <m/>
    <m/>
    <n v="0"/>
    <n v="0"/>
    <n v="3"/>
    <n v="0"/>
    <n v="3"/>
    <n v="0"/>
    <m/>
    <n v="0"/>
    <n v="0"/>
    <n v="0"/>
    <m/>
    <n v="0"/>
    <n v="0"/>
    <n v="0"/>
    <m/>
    <m/>
    <n v="0"/>
    <n v="0"/>
    <n v="0"/>
    <n v="0"/>
    <n v="0"/>
    <n v="0"/>
    <n v="1"/>
    <n v="0"/>
    <n v="0"/>
    <n v="0"/>
    <n v="3"/>
    <n v="0"/>
    <n v="3"/>
    <n v="0"/>
    <n v="0"/>
    <n v="0"/>
    <n v="0"/>
    <n v="0"/>
    <n v="70"/>
    <n v="59"/>
    <n v="0"/>
    <n v="59"/>
    <n v="86"/>
    <n v="97"/>
    <n v="0"/>
    <n v="97"/>
    <m/>
    <m/>
    <n v="0"/>
    <n v="0"/>
    <n v="156"/>
    <n v="156"/>
    <n v="0"/>
    <n v="156"/>
    <n v="3.3"/>
    <n v="3.3"/>
    <n v="231"/>
    <n v="194.7"/>
    <n v="3.6162790697674421"/>
    <n v="3.9"/>
    <n v="311"/>
    <n v="378.3"/>
    <m/>
    <m/>
    <n v="0"/>
    <n v="0"/>
    <n v="3.4743589743589745"/>
    <n v="3.6730769230769229"/>
    <n v="542"/>
    <n v="573"/>
    <m/>
    <n v="72.599999999999994"/>
    <n v="0"/>
    <n v="4283.3999999999996"/>
    <m/>
    <n v="68.5"/>
    <n v="0"/>
    <n v="6644.5"/>
    <m/>
    <m/>
    <n v="0"/>
    <n v="0"/>
    <n v="0"/>
    <n v="70.050641025641028"/>
    <n v="0"/>
    <n v="10927.9"/>
    <n v="16"/>
    <n v="12"/>
    <n v="0"/>
    <n v="12"/>
    <n v="4.6875"/>
    <n v="5.0999999999999996"/>
    <n v="75"/>
    <n v="61.199999999999996"/>
    <m/>
    <n v="47.3"/>
    <n v="0"/>
    <n v="567.59999999999991"/>
    <n v="71"/>
    <n v="59"/>
    <n v="0"/>
    <n v="59"/>
    <n v="234"/>
    <n v="194.7"/>
    <s v=""/>
    <n v="4283.3999999999996"/>
    <n v="86"/>
    <n v="97"/>
    <n v="0"/>
    <n v="97"/>
    <n v="311"/>
    <n v="378.3"/>
    <n v="0"/>
    <n v="6644.5"/>
    <n v="157"/>
    <n v="156"/>
    <n v="0"/>
    <n v="156"/>
    <n v="545"/>
    <n v="573"/>
    <s v=""/>
    <n v="10927.9"/>
    <n v="0"/>
    <n v="0"/>
    <n v="0"/>
    <n v="0"/>
    <s v=""/>
    <s v=""/>
    <s v=""/>
    <s v=""/>
    <n v="620"/>
    <n v="634.20000000000005"/>
    <s v=""/>
    <n v="11495.5"/>
  </r>
  <r>
    <x v="13"/>
    <s v="University of Houston-Downtown"/>
    <m/>
    <n v="225432"/>
    <x v="3"/>
    <n v="2175"/>
    <n v="2359"/>
    <n v="3"/>
    <n v="0"/>
    <n v="2172"/>
    <n v="2359"/>
    <m/>
    <n v="2172"/>
    <n v="2359"/>
    <n v="0"/>
    <n v="2359"/>
    <n v="6"/>
    <n v="7"/>
    <n v="0"/>
    <n v="7"/>
    <n v="0"/>
    <n v="0"/>
    <n v="0"/>
    <n v="0"/>
    <m/>
    <m/>
    <n v="0"/>
    <n v="0"/>
    <n v="6"/>
    <n v="7"/>
    <n v="0"/>
    <n v="7"/>
    <n v="5.166666666666667"/>
    <n v="6"/>
    <n v="31"/>
    <n v="42"/>
    <s v=" "/>
    <n v="0"/>
    <n v="0"/>
    <n v="0"/>
    <m/>
    <m/>
    <n v="0"/>
    <n v="0"/>
    <n v="5.166666666666667"/>
    <n v="6"/>
    <n v="31"/>
    <n v="42"/>
    <m/>
    <n v="135"/>
    <n v="0"/>
    <n v="945"/>
    <m/>
    <n v="0"/>
    <n v="0"/>
    <n v="0"/>
    <m/>
    <m/>
    <n v="0"/>
    <n v="0"/>
    <n v="0"/>
    <n v="135"/>
    <n v="0"/>
    <n v="945"/>
    <n v="221"/>
    <n v="190"/>
    <n v="0"/>
    <n v="190"/>
    <n v="45"/>
    <n v="31"/>
    <n v="0"/>
    <n v="31"/>
    <m/>
    <m/>
    <n v="0"/>
    <n v="0"/>
    <n v="266"/>
    <n v="221"/>
    <n v="0"/>
    <n v="221"/>
    <n v="6.4253393665158374"/>
    <n v="6.5"/>
    <n v="1420"/>
    <n v="1235"/>
    <n v="6.5111111111111111"/>
    <n v="7.4"/>
    <n v="293"/>
    <n v="229.4"/>
    <m/>
    <m/>
    <n v="0"/>
    <n v="0"/>
    <n v="6.4398496240601499"/>
    <n v="6.6262443438914032"/>
    <n v="1712.9999999999998"/>
    <n v="1464.4"/>
    <m/>
    <n v="142.4"/>
    <n v="0"/>
    <n v="27056"/>
    <m/>
    <n v="144.5"/>
    <n v="0"/>
    <n v="4479.5"/>
    <m/>
    <m/>
    <n v="0"/>
    <n v="0"/>
    <n v="0"/>
    <n v="142.6945701357466"/>
    <n v="0"/>
    <n v="31535.5"/>
    <n v="272"/>
    <n v="228"/>
    <n v="0"/>
    <n v="228"/>
    <n v="6.4117647058823524"/>
    <n v="6.6070175438596497"/>
    <n v="1743.9999999999998"/>
    <n v="1506.4"/>
    <n v="0"/>
    <n v="142.45833333333334"/>
    <n v="0"/>
    <n v="32480.500000000004"/>
    <n v="841"/>
    <n v="928"/>
    <n v="0"/>
    <n v="928"/>
    <n v="915"/>
    <n v="1059"/>
    <n v="0"/>
    <n v="1059"/>
    <m/>
    <m/>
    <n v="0"/>
    <n v="0"/>
    <n v="1756"/>
    <n v="1987"/>
    <n v="0"/>
    <n v="1987"/>
    <n v="3.3709869203329368"/>
    <n v="3.1"/>
    <n v="2835"/>
    <n v="2876.8"/>
    <n v="3.5333333333333332"/>
    <n v="3.6"/>
    <n v="3233"/>
    <n v="3812.4"/>
    <m/>
    <m/>
    <n v="0"/>
    <n v="0"/>
    <n v="3.4555808656036446"/>
    <n v="3.3664821338701563"/>
    <n v="6068"/>
    <n v="6689.2000000000007"/>
    <m/>
    <n v="73.900000000000006"/>
    <n v="0"/>
    <n v="68579.200000000012"/>
    <m/>
    <n v="66.099999999999994"/>
    <n v="0"/>
    <n v="69999.899999999994"/>
    <m/>
    <m/>
    <n v="0"/>
    <n v="0"/>
    <n v="0"/>
    <n v="69.742878711625565"/>
    <n v="0"/>
    <n v="138579.1"/>
    <n v="144"/>
    <n v="144"/>
    <n v="0"/>
    <n v="144"/>
    <n v="6.166666666666667"/>
    <n v="5.9"/>
    <n v="888"/>
    <n v="849.6"/>
    <m/>
    <n v="81.099999999999994"/>
    <n v="0"/>
    <n v="11678.4"/>
    <n v="1068"/>
    <n v="1125"/>
    <n v="0"/>
    <n v="1125"/>
    <n v="4286"/>
    <n v="4153.8"/>
    <s v=""/>
    <n v="96580.200000000012"/>
    <n v="960"/>
    <n v="1090"/>
    <n v="0"/>
    <n v="1090"/>
    <n v="3526"/>
    <n v="4041.8"/>
    <n v="0"/>
    <n v="74479.399999999994"/>
    <n v="2028"/>
    <n v="2215"/>
    <n v="0"/>
    <n v="2215"/>
    <n v="7812"/>
    <n v="8195.6"/>
    <s v=""/>
    <n v="171059.6"/>
    <n v="0"/>
    <n v="0"/>
    <n v="0"/>
    <n v="0"/>
    <s v=""/>
    <s v=""/>
    <s v=""/>
    <s v=""/>
    <n v="8700"/>
    <n v="9045.2000000000007"/>
    <s v=""/>
    <n v="182738"/>
  </r>
  <r>
    <x v="13"/>
    <s v="Texas A&amp;M University at Galveston"/>
    <m/>
    <n v="228714"/>
    <x v="4"/>
    <n v="239"/>
    <n v="262"/>
    <n v="2"/>
    <n v="0"/>
    <n v="237"/>
    <n v="262"/>
    <m/>
    <n v="237"/>
    <n v="262"/>
    <n v="0"/>
    <n v="262"/>
    <n v="28"/>
    <n v="38"/>
    <n v="0"/>
    <n v="38"/>
    <n v="1"/>
    <n v="3"/>
    <n v="0"/>
    <n v="3"/>
    <m/>
    <m/>
    <n v="0"/>
    <n v="0"/>
    <n v="29"/>
    <n v="41"/>
    <n v="0"/>
    <n v="41"/>
    <n v="4.4285714285714288"/>
    <n v="4.3"/>
    <n v="124"/>
    <n v="163.4"/>
    <n v="4"/>
    <n v="4"/>
    <n v="4"/>
    <n v="12"/>
    <m/>
    <m/>
    <n v="0"/>
    <n v="0"/>
    <n v="4.4137931034482758"/>
    <n v="4.2780487804878051"/>
    <n v="128"/>
    <n v="175.4"/>
    <m/>
    <n v="123"/>
    <n v="0"/>
    <n v="4674"/>
    <m/>
    <n v="115.7"/>
    <n v="0"/>
    <n v="347.1"/>
    <m/>
    <m/>
    <n v="0"/>
    <n v="0"/>
    <n v="0"/>
    <n v="122.46585365853659"/>
    <n v="0"/>
    <n v="5021.1000000000004"/>
    <n v="87"/>
    <n v="77"/>
    <n v="0"/>
    <n v="77"/>
    <n v="15"/>
    <n v="23"/>
    <n v="0"/>
    <n v="23"/>
    <m/>
    <m/>
    <n v="0"/>
    <n v="0"/>
    <n v="102"/>
    <n v="100"/>
    <n v="0"/>
    <n v="100"/>
    <n v="4.7816091954022992"/>
    <n v="4.7"/>
    <n v="416.00000000000006"/>
    <n v="361.90000000000003"/>
    <n v="5.4666666666666668"/>
    <n v="4.7"/>
    <n v="82"/>
    <n v="108.10000000000001"/>
    <m/>
    <m/>
    <n v="0"/>
    <n v="0"/>
    <n v="4.882352941176471"/>
    <n v="4.7"/>
    <n v="498.00000000000006"/>
    <n v="470"/>
    <m/>
    <n v="135.19999999999999"/>
    <n v="0"/>
    <n v="10410.4"/>
    <m/>
    <n v="143"/>
    <n v="0"/>
    <n v="3289"/>
    <m/>
    <m/>
    <n v="0"/>
    <n v="0"/>
    <n v="0"/>
    <n v="136.994"/>
    <n v="0"/>
    <n v="13699.4"/>
    <n v="131"/>
    <n v="141"/>
    <n v="0"/>
    <n v="141"/>
    <n v="4.778625954198473"/>
    <n v="4.5773049645390067"/>
    <n v="626"/>
    <n v="645.4"/>
    <n v="0"/>
    <n v="132.76950354609929"/>
    <n v="0"/>
    <n v="18720.5"/>
    <n v="88"/>
    <n v="95"/>
    <n v="0"/>
    <n v="95"/>
    <n v="9"/>
    <n v="19"/>
    <n v="0"/>
    <n v="19"/>
    <m/>
    <m/>
    <n v="0"/>
    <n v="0"/>
    <n v="97"/>
    <n v="114"/>
    <n v="0"/>
    <n v="114"/>
    <n v="4.0113636363636367"/>
    <n v="3.7"/>
    <n v="353"/>
    <n v="351.5"/>
    <n v="3.1111111111111112"/>
    <n v="3.8"/>
    <n v="28"/>
    <n v="72.2"/>
    <m/>
    <m/>
    <n v="0"/>
    <n v="0"/>
    <n v="3.9278350515463916"/>
    <n v="3.7166666666666668"/>
    <n v="381"/>
    <n v="423.7"/>
    <m/>
    <n v="103.2"/>
    <n v="0"/>
    <n v="9804"/>
    <m/>
    <n v="87.3"/>
    <n v="0"/>
    <n v="1658.7"/>
    <m/>
    <m/>
    <n v="0"/>
    <n v="0"/>
    <n v="0"/>
    <n v="100.55000000000001"/>
    <n v="0"/>
    <n v="11462.7"/>
    <n v="9"/>
    <n v="7"/>
    <n v="0"/>
    <n v="7"/>
    <n v="4"/>
    <n v="3.6"/>
    <n v="36"/>
    <n v="25.2"/>
    <m/>
    <n v="63"/>
    <n v="0"/>
    <n v="441"/>
    <n v="203"/>
    <n v="210"/>
    <n v="0"/>
    <n v="210"/>
    <n v="893"/>
    <n v="876.80000000000007"/>
    <s v=""/>
    <n v="24888.400000000001"/>
    <n v="25"/>
    <n v="45"/>
    <n v="0"/>
    <n v="45"/>
    <n v="114"/>
    <n v="192.3"/>
    <n v="0"/>
    <n v="5294.8"/>
    <n v="228"/>
    <n v="255"/>
    <n v="0"/>
    <n v="255"/>
    <n v="1007"/>
    <n v="1069.1000000000001"/>
    <s v=""/>
    <n v="30183.200000000001"/>
    <n v="0"/>
    <n v="0"/>
    <n v="0"/>
    <n v="0"/>
    <s v=""/>
    <s v=""/>
    <s v=""/>
    <s v=""/>
    <n v="1043"/>
    <n v="1094.3"/>
    <s v=""/>
    <n v="30624.2"/>
  </r>
  <r>
    <x v="13"/>
    <s v="Brazosport College "/>
    <m/>
    <n v="223506"/>
    <x v="9"/>
    <n v="202"/>
    <n v="229"/>
    <n v="1"/>
    <n v="2"/>
    <n v="201"/>
    <n v="227"/>
    <m/>
    <n v="201"/>
    <n v="227"/>
    <n v="0"/>
    <n v="227"/>
    <n v="15"/>
    <n v="24"/>
    <n v="0"/>
    <n v="24"/>
    <n v="29"/>
    <n v="23"/>
    <n v="0"/>
    <n v="23"/>
    <m/>
    <m/>
    <n v="0"/>
    <n v="0"/>
    <n v="44"/>
    <n v="47"/>
    <n v="0"/>
    <n v="47"/>
    <n v="4.0666666666666664"/>
    <n v="3.3"/>
    <n v="61"/>
    <n v="79.199999999999989"/>
    <n v="3.8620689655172415"/>
    <n v="4.4000000000000004"/>
    <n v="112"/>
    <n v="101.2"/>
    <m/>
    <m/>
    <n v="0"/>
    <n v="0"/>
    <n v="3.9318181818181817"/>
    <n v="3.8382978723404251"/>
    <n v="173"/>
    <n v="180.39999999999998"/>
    <m/>
    <n v="70.8"/>
    <n v="0"/>
    <n v="1699.1999999999998"/>
    <m/>
    <n v="78.8"/>
    <n v="0"/>
    <n v="1812.3999999999999"/>
    <m/>
    <m/>
    <n v="0"/>
    <n v="0"/>
    <n v="0"/>
    <n v="74.714893617021261"/>
    <n v="0"/>
    <n v="3511.5999999999995"/>
    <n v="31"/>
    <n v="37"/>
    <n v="0"/>
    <n v="37"/>
    <n v="29"/>
    <n v="31"/>
    <n v="0"/>
    <n v="31"/>
    <m/>
    <m/>
    <n v="0"/>
    <n v="0"/>
    <n v="60"/>
    <n v="68"/>
    <n v="0"/>
    <n v="68"/>
    <n v="4.580645161290323"/>
    <n v="4.4000000000000004"/>
    <n v="142"/>
    <n v="162.80000000000001"/>
    <n v="5"/>
    <n v="5.7"/>
    <n v="145"/>
    <n v="176.70000000000002"/>
    <m/>
    <m/>
    <n v="0"/>
    <n v="0"/>
    <n v="4.7833333333333332"/>
    <n v="4.992647058823529"/>
    <n v="287"/>
    <n v="339.5"/>
    <m/>
    <n v="90.5"/>
    <n v="0"/>
    <n v="3348.5"/>
    <m/>
    <n v="87.6"/>
    <n v="0"/>
    <n v="2715.6"/>
    <m/>
    <m/>
    <n v="0"/>
    <n v="0"/>
    <n v="0"/>
    <n v="89.177941176470597"/>
    <n v="0"/>
    <n v="6064.1"/>
    <n v="104"/>
    <n v="115"/>
    <n v="0"/>
    <n v="115"/>
    <n v="4.4230769230769234"/>
    <n v="4.5208695652173914"/>
    <n v="460"/>
    <n v="519.9"/>
    <n v="0"/>
    <n v="83.266956521739132"/>
    <n v="0"/>
    <n v="9575.7000000000007"/>
    <n v="16"/>
    <n v="13"/>
    <n v="0"/>
    <n v="13"/>
    <n v="26"/>
    <n v="34"/>
    <n v="0"/>
    <n v="34"/>
    <m/>
    <m/>
    <n v="0"/>
    <n v="0"/>
    <n v="42"/>
    <n v="47"/>
    <n v="0"/>
    <n v="47"/>
    <n v="3.875"/>
    <n v="3.2"/>
    <n v="62"/>
    <n v="41.6"/>
    <n v="4.615384615384615"/>
    <n v="3.9"/>
    <n v="119.99999999999999"/>
    <n v="132.6"/>
    <m/>
    <m/>
    <n v="0"/>
    <n v="0"/>
    <n v="4.333333333333333"/>
    <n v="3.7063829787234042"/>
    <n v="182"/>
    <n v="174.2"/>
    <m/>
    <n v="68.2"/>
    <n v="0"/>
    <n v="886.6"/>
    <m/>
    <n v="60.9"/>
    <n v="0"/>
    <n v="2070.6"/>
    <m/>
    <m/>
    <n v="0"/>
    <n v="0"/>
    <n v="0"/>
    <n v="62.91914893617021"/>
    <n v="0"/>
    <n v="2957.2"/>
    <n v="55"/>
    <n v="65"/>
    <n v="0"/>
    <n v="65"/>
    <n v="5.7636363636363637"/>
    <n v="6.2"/>
    <n v="317"/>
    <n v="403"/>
    <m/>
    <n v="79.400000000000006"/>
    <n v="0"/>
    <n v="5161"/>
    <n v="62"/>
    <n v="74"/>
    <n v="0"/>
    <n v="74"/>
    <n v="265"/>
    <n v="283.60000000000002"/>
    <s v=""/>
    <n v="5934.3"/>
    <n v="84"/>
    <n v="88"/>
    <n v="0"/>
    <n v="88"/>
    <n v="377"/>
    <n v="410.5"/>
    <n v="0"/>
    <n v="6598.6"/>
    <n v="146"/>
    <n v="162"/>
    <n v="0"/>
    <n v="162"/>
    <n v="642"/>
    <n v="694.1"/>
    <s v=""/>
    <n v="12532.900000000001"/>
    <n v="0"/>
    <n v="0"/>
    <n v="0"/>
    <n v="0"/>
    <s v=""/>
    <s v=""/>
    <s v=""/>
    <s v=""/>
    <n v="959"/>
    <n v="1097.0999999999999"/>
    <s v=""/>
    <n v="17693.900000000001"/>
  </r>
  <r>
    <x v="13"/>
    <s v="Midland College "/>
    <m/>
    <n v="226806"/>
    <x v="9"/>
    <n v="405"/>
    <n v="379"/>
    <n v="12"/>
    <n v="5"/>
    <n v="393"/>
    <n v="374"/>
    <m/>
    <n v="393"/>
    <n v="374"/>
    <n v="0"/>
    <n v="374"/>
    <n v="44"/>
    <n v="38"/>
    <n v="0"/>
    <n v="38"/>
    <n v="16"/>
    <n v="17"/>
    <n v="0"/>
    <n v="17"/>
    <m/>
    <m/>
    <n v="0"/>
    <n v="0"/>
    <n v="60"/>
    <n v="55"/>
    <n v="0"/>
    <n v="55"/>
    <n v="3.0681818181818183"/>
    <n v="3.4"/>
    <n v="135"/>
    <n v="129.19999999999999"/>
    <n v="3.5"/>
    <n v="3.8"/>
    <n v="56"/>
    <n v="64.599999999999994"/>
    <m/>
    <m/>
    <n v="0"/>
    <n v="0"/>
    <n v="3.1833333333333331"/>
    <n v="3.5236363636363635"/>
    <n v="191"/>
    <n v="193.79999999999998"/>
    <m/>
    <n v="72.8"/>
    <n v="0"/>
    <n v="2766.4"/>
    <m/>
    <n v="69.900000000000006"/>
    <n v="0"/>
    <n v="1188.3000000000002"/>
    <m/>
    <m/>
    <n v="0"/>
    <n v="0"/>
    <n v="0"/>
    <n v="71.903636363636366"/>
    <n v="0"/>
    <n v="3954.7000000000003"/>
    <n v="85"/>
    <n v="80"/>
    <n v="0"/>
    <n v="80"/>
    <n v="48"/>
    <n v="36"/>
    <n v="0"/>
    <n v="36"/>
    <m/>
    <m/>
    <n v="0"/>
    <n v="0"/>
    <n v="133"/>
    <n v="116"/>
    <n v="0"/>
    <n v="116"/>
    <n v="4.4000000000000004"/>
    <n v="4.0999999999999996"/>
    <n v="374.00000000000006"/>
    <n v="328"/>
    <n v="5.8125"/>
    <n v="5.6"/>
    <n v="279"/>
    <n v="201.6"/>
    <m/>
    <m/>
    <n v="0"/>
    <n v="0"/>
    <n v="4.9097744360902258"/>
    <n v="4.5655172413793101"/>
    <n v="653"/>
    <n v="529.6"/>
    <m/>
    <n v="88.7"/>
    <n v="0"/>
    <n v="7096"/>
    <m/>
    <n v="91.1"/>
    <n v="0"/>
    <n v="3279.6"/>
    <m/>
    <m/>
    <n v="0"/>
    <n v="0"/>
    <n v="0"/>
    <n v="89.444827586206898"/>
    <n v="0"/>
    <n v="10375.6"/>
    <n v="193"/>
    <n v="171"/>
    <n v="0"/>
    <n v="171"/>
    <n v="4.3730569948186533"/>
    <n v="4.2304093567251462"/>
    <n v="844.00000000000011"/>
    <n v="723.4"/>
    <n v="0"/>
    <n v="83.802923976608199"/>
    <n v="0"/>
    <n v="14330.300000000001"/>
    <n v="50"/>
    <n v="47"/>
    <n v="0"/>
    <n v="47"/>
    <n v="66"/>
    <n v="77"/>
    <n v="0"/>
    <n v="77"/>
    <m/>
    <m/>
    <n v="0"/>
    <n v="0"/>
    <n v="116"/>
    <n v="124"/>
    <n v="0"/>
    <n v="124"/>
    <n v="2.72"/>
    <n v="3"/>
    <n v="136"/>
    <n v="141"/>
    <n v="3.0757575757575757"/>
    <n v="3.1"/>
    <n v="203"/>
    <n v="238.70000000000002"/>
    <m/>
    <m/>
    <n v="0"/>
    <n v="0"/>
    <n v="2.9224137931034484"/>
    <n v="3.0620967741935488"/>
    <n v="339"/>
    <n v="379.70000000000005"/>
    <m/>
    <n v="65.3"/>
    <n v="0"/>
    <n v="3069.1"/>
    <m/>
    <n v="53.7"/>
    <n v="0"/>
    <n v="4134.9000000000005"/>
    <m/>
    <m/>
    <n v="0"/>
    <n v="0"/>
    <n v="0"/>
    <n v="58.096774193548384"/>
    <n v="0"/>
    <n v="7204"/>
    <n v="84"/>
    <n v="79"/>
    <n v="0"/>
    <n v="79"/>
    <n v="5.2380952380952381"/>
    <n v="5.2"/>
    <n v="440"/>
    <n v="410.8"/>
    <m/>
    <n v="78"/>
    <n v="0"/>
    <n v="6162"/>
    <n v="179"/>
    <n v="165"/>
    <n v="0"/>
    <n v="165"/>
    <n v="645"/>
    <n v="598.20000000000005"/>
    <s v=""/>
    <n v="12931.5"/>
    <n v="130"/>
    <n v="130"/>
    <n v="0"/>
    <n v="130"/>
    <n v="538"/>
    <n v="504.9"/>
    <n v="0"/>
    <n v="8602.7999999999993"/>
    <n v="309"/>
    <n v="295"/>
    <n v="0"/>
    <n v="295"/>
    <n v="1183"/>
    <n v="1103.0999999999999"/>
    <s v=""/>
    <n v="21534.3"/>
    <n v="0"/>
    <n v="0"/>
    <n v="0"/>
    <n v="0"/>
    <s v=""/>
    <s v=""/>
    <s v=""/>
    <s v=""/>
    <n v="1623"/>
    <n v="1513.8999999999999"/>
    <s v=""/>
    <n v="27696.300000000003"/>
  </r>
  <r>
    <x v="13"/>
    <s v="South Texas College"/>
    <m/>
    <n v="409315"/>
    <x v="9"/>
    <n v="1596"/>
    <n v="1935"/>
    <n v="61"/>
    <n v="76"/>
    <n v="1535"/>
    <n v="1859"/>
    <m/>
    <n v="1535"/>
    <n v="1859"/>
    <n v="0"/>
    <n v="1859"/>
    <n v="127"/>
    <n v="164"/>
    <n v="0"/>
    <n v="164"/>
    <n v="63"/>
    <n v="100"/>
    <n v="0"/>
    <n v="100"/>
    <m/>
    <m/>
    <n v="0"/>
    <n v="0"/>
    <n v="190"/>
    <n v="264"/>
    <n v="0"/>
    <n v="264"/>
    <n v="3.188976377952756"/>
    <n v="3.3"/>
    <n v="405"/>
    <n v="541.19999999999993"/>
    <n v="3.3650793650793651"/>
    <n v="2.9"/>
    <n v="212"/>
    <n v="290"/>
    <m/>
    <m/>
    <n v="0"/>
    <n v="0"/>
    <n v="3.2473684210526317"/>
    <n v="3.1484848484848484"/>
    <n v="617"/>
    <n v="831.2"/>
    <m/>
    <n v="75.400000000000006"/>
    <n v="0"/>
    <n v="12365.6"/>
    <m/>
    <n v="61.1"/>
    <n v="0"/>
    <n v="6110"/>
    <m/>
    <m/>
    <n v="0"/>
    <n v="0"/>
    <n v="0"/>
    <n v="69.983333333333334"/>
    <n v="0"/>
    <n v="18475.599999999999"/>
    <n v="378"/>
    <n v="459"/>
    <n v="0"/>
    <n v="459"/>
    <n v="199"/>
    <n v="247"/>
    <n v="0"/>
    <n v="247"/>
    <m/>
    <m/>
    <n v="0"/>
    <n v="0"/>
    <n v="577"/>
    <n v="706"/>
    <n v="0"/>
    <n v="706"/>
    <n v="5.0026455026455023"/>
    <n v="5.0999999999999996"/>
    <n v="1890.9999999999998"/>
    <n v="2340.8999999999996"/>
    <n v="5.1206030150753765"/>
    <n v="5.3"/>
    <n v="1018.9999999999999"/>
    <n v="1309.0999999999999"/>
    <m/>
    <m/>
    <n v="0"/>
    <n v="0"/>
    <n v="5.0433275563258224"/>
    <n v="5.169971671388101"/>
    <n v="2909.9999999999995"/>
    <n v="3649.9999999999991"/>
    <m/>
    <n v="96"/>
    <n v="0"/>
    <n v="44064"/>
    <m/>
    <n v="92"/>
    <n v="0"/>
    <n v="22724"/>
    <m/>
    <m/>
    <n v="0"/>
    <n v="0"/>
    <n v="0"/>
    <n v="94.600566572237966"/>
    <n v="0"/>
    <n v="66788"/>
    <n v="767"/>
    <n v="970"/>
    <n v="0"/>
    <n v="970"/>
    <n v="4.5984354628422421"/>
    <n v="4.6197938144329882"/>
    <n v="3526.9999999999995"/>
    <n v="4481.1999999999989"/>
    <n v="0"/>
    <n v="87.900618556701033"/>
    <n v="0"/>
    <n v="85263.6"/>
    <n v="178"/>
    <n v="205"/>
    <n v="0"/>
    <n v="205"/>
    <n v="285"/>
    <n v="319"/>
    <n v="0"/>
    <n v="319"/>
    <m/>
    <m/>
    <n v="0"/>
    <n v="0"/>
    <n v="463"/>
    <n v="524"/>
    <n v="0"/>
    <n v="524"/>
    <n v="4.5898876404494384"/>
    <n v="4.2"/>
    <n v="817"/>
    <n v="861"/>
    <n v="4.3228070175438598"/>
    <n v="4.2"/>
    <n v="1232"/>
    <n v="1339.8"/>
    <m/>
    <m/>
    <n v="0"/>
    <n v="0"/>
    <n v="4.4254859611231101"/>
    <n v="4.2"/>
    <n v="2049"/>
    <n v="2200.8000000000002"/>
    <m/>
    <n v="79"/>
    <n v="0"/>
    <n v="16195"/>
    <m/>
    <n v="65.900000000000006"/>
    <n v="0"/>
    <n v="21022.100000000002"/>
    <m/>
    <m/>
    <n v="0"/>
    <n v="0"/>
    <n v="0"/>
    <n v="71.025000000000006"/>
    <n v="0"/>
    <n v="37217.100000000006"/>
    <n v="305"/>
    <n v="365"/>
    <n v="0"/>
    <n v="365"/>
    <n v="5.334426229508197"/>
    <n v="5.3"/>
    <n v="1627"/>
    <n v="1934.5"/>
    <m/>
    <n v="62.4"/>
    <n v="0"/>
    <n v="22776"/>
    <n v="683"/>
    <n v="828"/>
    <n v="0"/>
    <n v="828"/>
    <n v="3113"/>
    <n v="3743.0999999999995"/>
    <s v=""/>
    <n v="72624.600000000006"/>
    <n v="547"/>
    <n v="666"/>
    <n v="0"/>
    <n v="666"/>
    <n v="2463"/>
    <n v="2938.8999999999996"/>
    <n v="0"/>
    <n v="49856.100000000006"/>
    <n v="1230"/>
    <n v="1494"/>
    <n v="0"/>
    <n v="1494"/>
    <n v="5576"/>
    <n v="6681.9999999999991"/>
    <s v=""/>
    <n v="122480.70000000001"/>
    <n v="0"/>
    <n v="0"/>
    <n v="0"/>
    <n v="0"/>
    <s v=""/>
    <s v=""/>
    <s v=""/>
    <s v=""/>
    <n v="7203"/>
    <n v="8616.5"/>
    <s v=""/>
    <n v="145256.70000000001"/>
  </r>
  <r>
    <x v="13"/>
    <s v="Amarillo College "/>
    <m/>
    <n v="222576"/>
    <x v="5"/>
    <n v="729"/>
    <n v="828"/>
    <n v="5"/>
    <n v="9"/>
    <n v="724"/>
    <n v="819"/>
    <m/>
    <n v="724"/>
    <n v="819"/>
    <n v="0"/>
    <n v="819"/>
    <n v="58"/>
    <n v="83"/>
    <n v="0"/>
    <n v="83"/>
    <n v="21"/>
    <n v="29"/>
    <n v="0"/>
    <n v="29"/>
    <m/>
    <m/>
    <n v="0"/>
    <n v="0"/>
    <n v="79"/>
    <n v="112"/>
    <n v="0"/>
    <n v="112"/>
    <n v="3.3103448275862069"/>
    <n v="3.7"/>
    <n v="192"/>
    <n v="307.10000000000002"/>
    <n v="3.7619047619047619"/>
    <n v="3.8"/>
    <n v="79"/>
    <n v="110.19999999999999"/>
    <m/>
    <m/>
    <n v="0"/>
    <n v="0"/>
    <n v="3.4303797468354431"/>
    <n v="3.7258928571428571"/>
    <n v="271"/>
    <n v="417.3"/>
    <m/>
    <n v="71.8"/>
    <n v="0"/>
    <n v="5959.4"/>
    <m/>
    <n v="67.099999999999994"/>
    <n v="0"/>
    <n v="1945.8999999999999"/>
    <m/>
    <m/>
    <n v="0"/>
    <n v="0"/>
    <n v="0"/>
    <n v="70.583035714285714"/>
    <n v="0"/>
    <n v="7905.3"/>
    <n v="161"/>
    <n v="156"/>
    <n v="0"/>
    <n v="156"/>
    <n v="154"/>
    <n v="172"/>
    <n v="0"/>
    <n v="172"/>
    <m/>
    <m/>
    <n v="0"/>
    <n v="0"/>
    <n v="315"/>
    <n v="328"/>
    <n v="0"/>
    <n v="328"/>
    <n v="5.0621118012422359"/>
    <n v="5.2"/>
    <n v="815"/>
    <n v="811.2"/>
    <n v="5.5909090909090908"/>
    <n v="5.6"/>
    <n v="861"/>
    <n v="963.19999999999993"/>
    <m/>
    <m/>
    <n v="0"/>
    <n v="0"/>
    <n v="5.3206349206349204"/>
    <n v="5.409756097560976"/>
    <n v="1676"/>
    <n v="1774.4"/>
    <m/>
    <n v="93.6"/>
    <n v="0"/>
    <n v="14601.599999999999"/>
    <m/>
    <n v="89.2"/>
    <n v="0"/>
    <n v="15342.4"/>
    <m/>
    <m/>
    <n v="0"/>
    <n v="0"/>
    <n v="0"/>
    <n v="91.292682926829272"/>
    <n v="0"/>
    <n v="29944"/>
    <n v="394"/>
    <n v="440"/>
    <n v="0"/>
    <n v="440"/>
    <n v="4.9416243654822338"/>
    <n v="4.9811363636363639"/>
    <n v="1947.0000000000002"/>
    <n v="2191.7000000000003"/>
    <n v="0"/>
    <n v="86.021136363636373"/>
    <n v="0"/>
    <n v="37849.300000000003"/>
    <n v="85"/>
    <n v="59"/>
    <n v="0"/>
    <n v="59"/>
    <n v="108"/>
    <n v="146"/>
    <n v="0"/>
    <n v="146"/>
    <m/>
    <m/>
    <n v="0"/>
    <n v="0"/>
    <n v="193"/>
    <n v="205"/>
    <n v="0"/>
    <n v="205"/>
    <n v="3.776470588235294"/>
    <n v="3.4"/>
    <n v="321"/>
    <n v="200.6"/>
    <n v="3.7685185185185186"/>
    <n v="4"/>
    <n v="407"/>
    <n v="584"/>
    <m/>
    <m/>
    <n v="0"/>
    <n v="0"/>
    <n v="3.7720207253886011"/>
    <n v="3.827317073170732"/>
    <n v="728"/>
    <n v="784.6"/>
    <m/>
    <n v="64.900000000000006"/>
    <n v="0"/>
    <n v="3829.1000000000004"/>
    <m/>
    <n v="58.6"/>
    <n v="0"/>
    <n v="8555.6"/>
    <m/>
    <m/>
    <n v="0"/>
    <n v="0"/>
    <n v="0"/>
    <n v="60.413170731707318"/>
    <n v="0"/>
    <n v="12384.7"/>
    <n v="137"/>
    <n v="174"/>
    <n v="0"/>
    <n v="174"/>
    <n v="6.5109489051094886"/>
    <n v="6.1"/>
    <n v="892"/>
    <n v="1061.3999999999999"/>
    <m/>
    <n v="72.400000000000006"/>
    <n v="0"/>
    <n v="12597.6"/>
    <n v="304"/>
    <n v="298"/>
    <n v="0"/>
    <n v="298"/>
    <n v="1328"/>
    <n v="1318.9"/>
    <s v=""/>
    <n v="24390.1"/>
    <n v="283"/>
    <n v="347"/>
    <n v="0"/>
    <n v="347"/>
    <n v="1347"/>
    <n v="1657.3999999999999"/>
    <n v="0"/>
    <n v="25843.9"/>
    <n v="587"/>
    <n v="645"/>
    <n v="0"/>
    <n v="645"/>
    <n v="2675"/>
    <n v="2976.3"/>
    <s v=""/>
    <n v="50234"/>
    <n v="0"/>
    <n v="0"/>
    <n v="0"/>
    <n v="0"/>
    <s v=""/>
    <s v=""/>
    <s v=""/>
    <s v=""/>
    <n v="3567"/>
    <n v="4037.7"/>
    <s v=""/>
    <n v="62831.6"/>
  </r>
  <r>
    <x v="13"/>
    <s v="Austin Community College "/>
    <m/>
    <n v="222992"/>
    <x v="5"/>
    <n v="1259"/>
    <n v="1414"/>
    <n v="12"/>
    <n v="18"/>
    <n v="1247"/>
    <n v="1396"/>
    <m/>
    <n v="1247"/>
    <n v="1396"/>
    <n v="0"/>
    <n v="1396"/>
    <n v="12"/>
    <n v="22"/>
    <n v="0"/>
    <n v="22"/>
    <n v="24"/>
    <n v="25"/>
    <n v="0"/>
    <n v="25"/>
    <m/>
    <m/>
    <n v="0"/>
    <n v="0"/>
    <n v="36"/>
    <n v="47"/>
    <n v="0"/>
    <n v="47"/>
    <n v="3.1666666666666665"/>
    <n v="3.7"/>
    <n v="38"/>
    <n v="81.400000000000006"/>
    <n v="3.3333333333333335"/>
    <n v="4.0999999999999996"/>
    <n v="80"/>
    <n v="102.49999999999999"/>
    <m/>
    <m/>
    <n v="0"/>
    <n v="0"/>
    <n v="3.2777777777777777"/>
    <n v="3.9127659574468079"/>
    <n v="118"/>
    <n v="183.89999999999998"/>
    <m/>
    <n v="76.599999999999994"/>
    <n v="0"/>
    <n v="1685.1999999999998"/>
    <m/>
    <n v="81.8"/>
    <n v="0"/>
    <n v="2045"/>
    <m/>
    <m/>
    <n v="0"/>
    <n v="0"/>
    <n v="0"/>
    <n v="79.365957446808508"/>
    <n v="0"/>
    <n v="3730.2"/>
    <n v="195"/>
    <n v="189"/>
    <n v="0"/>
    <n v="189"/>
    <n v="450"/>
    <n v="467"/>
    <n v="0"/>
    <n v="467"/>
    <m/>
    <m/>
    <n v="0"/>
    <n v="0"/>
    <n v="645"/>
    <n v="656"/>
    <n v="0"/>
    <n v="656"/>
    <n v="4.7435897435897436"/>
    <n v="4.7"/>
    <n v="925"/>
    <n v="888.30000000000007"/>
    <n v="5.3644444444444446"/>
    <n v="5.5"/>
    <n v="2414"/>
    <n v="2568.5"/>
    <m/>
    <m/>
    <n v="0"/>
    <n v="0"/>
    <n v="5.1767441860465118"/>
    <n v="5.2695121951219512"/>
    <n v="3339"/>
    <n v="3456.8"/>
    <m/>
    <n v="92.6"/>
    <n v="0"/>
    <n v="17501.399999999998"/>
    <m/>
    <n v="87.5"/>
    <n v="0"/>
    <n v="40862.5"/>
    <m/>
    <m/>
    <n v="0"/>
    <n v="0"/>
    <n v="0"/>
    <n v="88.969359756097546"/>
    <n v="0"/>
    <n v="58363.899999999987"/>
    <n v="681"/>
    <n v="703"/>
    <n v="0"/>
    <n v="703"/>
    <n v="5.0763582966226135"/>
    <n v="5.1788051209103845"/>
    <n v="3457"/>
    <n v="3640.7000000000003"/>
    <n v="0"/>
    <n v="88.327311522048348"/>
    <n v="0"/>
    <n v="62094.099999999991"/>
    <n v="71"/>
    <n v="105"/>
    <n v="0"/>
    <n v="105"/>
    <n v="226"/>
    <n v="284"/>
    <n v="0"/>
    <n v="284"/>
    <m/>
    <m/>
    <n v="0"/>
    <n v="0"/>
    <n v="297"/>
    <n v="389"/>
    <n v="0"/>
    <n v="389"/>
    <n v="3.8450704225352115"/>
    <n v="3.9"/>
    <n v="273"/>
    <n v="409.5"/>
    <n v="4.8053097345132745"/>
    <n v="4.4000000000000004"/>
    <n v="1086"/>
    <n v="1249.6000000000001"/>
    <m/>
    <m/>
    <n v="0"/>
    <n v="0"/>
    <n v="4.5757575757575761"/>
    <n v="4.2650385604113117"/>
    <n v="1359"/>
    <n v="1659.1000000000001"/>
    <m/>
    <n v="73.599999999999994"/>
    <n v="0"/>
    <n v="7727.9999999999991"/>
    <m/>
    <n v="64.900000000000006"/>
    <n v="0"/>
    <n v="18431.600000000002"/>
    <m/>
    <m/>
    <n v="0"/>
    <n v="0"/>
    <n v="0"/>
    <n v="67.248329048843189"/>
    <n v="0"/>
    <n v="26159.600000000002"/>
    <n v="269"/>
    <n v="304"/>
    <n v="0"/>
    <n v="304"/>
    <n v="6.4163568773234196"/>
    <n v="6.2"/>
    <n v="1725.9999999999998"/>
    <n v="1884.8"/>
    <m/>
    <n v="72.7"/>
    <n v="0"/>
    <n v="22100.799999999999"/>
    <n v="278"/>
    <n v="316"/>
    <n v="0"/>
    <n v="316"/>
    <n v="1236"/>
    <n v="1379.2"/>
    <s v=""/>
    <n v="26914.6"/>
    <n v="700"/>
    <n v="776"/>
    <n v="0"/>
    <n v="776"/>
    <n v="3580"/>
    <n v="3920.6000000000004"/>
    <n v="0"/>
    <n v="61339.100000000006"/>
    <n v="978"/>
    <n v="1092"/>
    <n v="0"/>
    <n v="1092"/>
    <n v="4816"/>
    <n v="5299.8"/>
    <s v=""/>
    <n v="88253.700000000012"/>
    <n v="0"/>
    <n v="0"/>
    <n v="0"/>
    <n v="0"/>
    <s v=""/>
    <s v=""/>
    <s v=""/>
    <s v=""/>
    <n v="6542"/>
    <n v="7184.6"/>
    <s v=""/>
    <n v="110354.5"/>
  </r>
  <r>
    <x v="13"/>
    <s v="Blinn College "/>
    <m/>
    <n v="223427"/>
    <x v="5"/>
    <n v="864"/>
    <n v="826"/>
    <n v="111"/>
    <n v="101"/>
    <n v="753"/>
    <n v="725"/>
    <m/>
    <n v="753"/>
    <n v="725"/>
    <n v="0"/>
    <n v="725"/>
    <n v="57"/>
    <n v="27"/>
    <n v="0"/>
    <n v="27"/>
    <n v="17"/>
    <n v="24"/>
    <n v="0"/>
    <n v="24"/>
    <m/>
    <m/>
    <n v="0"/>
    <n v="0"/>
    <n v="74"/>
    <n v="51"/>
    <n v="0"/>
    <n v="51"/>
    <n v="2.9649122807017543"/>
    <n v="2.9"/>
    <n v="169"/>
    <n v="78.3"/>
    <n v="3.2352941176470589"/>
    <n v="2.9"/>
    <n v="55"/>
    <n v="69.599999999999994"/>
    <m/>
    <m/>
    <n v="0"/>
    <n v="0"/>
    <n v="3.0270270270270272"/>
    <n v="2.8999999999999995"/>
    <n v="224"/>
    <n v="147.89999999999998"/>
    <m/>
    <n v="69.3"/>
    <n v="0"/>
    <n v="1871.1"/>
    <m/>
    <n v="64.8"/>
    <n v="0"/>
    <n v="1555.1999999999998"/>
    <m/>
    <m/>
    <n v="0"/>
    <n v="0"/>
    <n v="0"/>
    <n v="67.182352941176461"/>
    <n v="0"/>
    <n v="3426.2999999999997"/>
    <n v="234"/>
    <n v="192"/>
    <n v="0"/>
    <n v="192"/>
    <n v="93"/>
    <n v="85"/>
    <n v="0"/>
    <n v="85"/>
    <m/>
    <m/>
    <n v="0"/>
    <n v="0"/>
    <n v="327"/>
    <n v="277"/>
    <n v="0"/>
    <n v="277"/>
    <n v="4.2222222222222223"/>
    <n v="4.4000000000000004"/>
    <n v="988"/>
    <n v="844.80000000000007"/>
    <n v="5.311827956989247"/>
    <n v="5.4"/>
    <n v="494"/>
    <n v="459.00000000000006"/>
    <m/>
    <m/>
    <n v="0"/>
    <n v="0"/>
    <n v="4.5321100917431192"/>
    <n v="4.7068592057761736"/>
    <n v="1482"/>
    <n v="1303.8000000000002"/>
    <m/>
    <n v="85.7"/>
    <n v="0"/>
    <n v="16454.400000000001"/>
    <m/>
    <n v="86"/>
    <n v="0"/>
    <n v="7310"/>
    <m/>
    <m/>
    <n v="0"/>
    <n v="0"/>
    <n v="0"/>
    <n v="85.792057761732863"/>
    <n v="0"/>
    <n v="23764.400000000001"/>
    <n v="401"/>
    <n v="328"/>
    <n v="0"/>
    <n v="328"/>
    <n v="4.254364089775561"/>
    <n v="4.4259146341463422"/>
    <n v="1706"/>
    <n v="1451.7000000000003"/>
    <n v="0"/>
    <n v="82.898475609756105"/>
    <n v="0"/>
    <n v="27190.7"/>
    <n v="172"/>
    <n v="196"/>
    <n v="0"/>
    <n v="196"/>
    <n v="128"/>
    <n v="143"/>
    <n v="0"/>
    <n v="143"/>
    <m/>
    <m/>
    <n v="0"/>
    <n v="0"/>
    <n v="300"/>
    <n v="339"/>
    <n v="0"/>
    <n v="339"/>
    <n v="3.2267441860465116"/>
    <n v="3.3"/>
    <n v="555"/>
    <n v="646.79999999999995"/>
    <n v="3.734375"/>
    <n v="3.6"/>
    <n v="478"/>
    <n v="514.80000000000007"/>
    <m/>
    <m/>
    <n v="0"/>
    <n v="0"/>
    <n v="3.4433333333333334"/>
    <n v="3.4265486725663714"/>
    <n v="1033"/>
    <n v="1161.5999999999999"/>
    <m/>
    <n v="68.5"/>
    <n v="0"/>
    <n v="13426"/>
    <m/>
    <n v="56"/>
    <n v="0"/>
    <n v="8008"/>
    <m/>
    <m/>
    <n v="0"/>
    <n v="0"/>
    <n v="0"/>
    <n v="63.227138643067846"/>
    <n v="0"/>
    <n v="21434"/>
    <n v="52"/>
    <n v="58"/>
    <n v="0"/>
    <n v="58"/>
    <n v="4.4807692307692308"/>
    <n v="4.8"/>
    <n v="233"/>
    <n v="278.39999999999998"/>
    <m/>
    <n v="61.4"/>
    <n v="0"/>
    <n v="3561.2"/>
    <n v="463"/>
    <n v="415"/>
    <n v="0"/>
    <n v="415"/>
    <n v="1712"/>
    <n v="1569.9"/>
    <s v=""/>
    <n v="31751.5"/>
    <n v="238"/>
    <n v="252"/>
    <n v="0"/>
    <n v="252"/>
    <n v="1027"/>
    <n v="1043.4000000000001"/>
    <n v="0"/>
    <n v="16873.2"/>
    <n v="701"/>
    <n v="667"/>
    <n v="0"/>
    <n v="667"/>
    <n v="2739"/>
    <n v="2613.3000000000002"/>
    <s v=""/>
    <n v="48624.7"/>
    <n v="0"/>
    <n v="0"/>
    <n v="0"/>
    <n v="0"/>
    <s v=""/>
    <s v=""/>
    <s v=""/>
    <s v=""/>
    <n v="2972"/>
    <n v="2891.7000000000003"/>
    <s v=""/>
    <n v="52185.899999999994"/>
  </r>
  <r>
    <x v="13"/>
    <s v="Brookhaven College (DCCCD)"/>
    <m/>
    <n v="223524"/>
    <x v="5"/>
    <n v="521"/>
    <n v="535"/>
    <n v="5"/>
    <n v="2"/>
    <n v="516"/>
    <n v="533"/>
    <m/>
    <n v="516"/>
    <n v="533"/>
    <n v="0"/>
    <n v="533"/>
    <n v="9"/>
    <n v="9"/>
    <n v="0"/>
    <n v="9"/>
    <n v="1"/>
    <n v="7"/>
    <n v="0"/>
    <n v="7"/>
    <m/>
    <m/>
    <n v="0"/>
    <n v="0"/>
    <n v="10"/>
    <n v="16"/>
    <n v="0"/>
    <n v="16"/>
    <n v="3.2222222222222223"/>
    <n v="3.3"/>
    <n v="29"/>
    <n v="29.7"/>
    <n v="4"/>
    <n v="3.7"/>
    <n v="4"/>
    <n v="25.900000000000002"/>
    <m/>
    <m/>
    <n v="0"/>
    <n v="0"/>
    <n v="3.3"/>
    <n v="3.4750000000000001"/>
    <n v="33"/>
    <n v="55.6"/>
    <m/>
    <n v="64"/>
    <n v="0"/>
    <n v="576"/>
    <m/>
    <n v="81"/>
    <n v="0"/>
    <n v="567"/>
    <m/>
    <m/>
    <n v="0"/>
    <n v="0"/>
    <n v="0"/>
    <n v="71.4375"/>
    <n v="0"/>
    <n v="1143"/>
    <n v="108"/>
    <n v="85"/>
    <n v="0"/>
    <n v="85"/>
    <n v="141"/>
    <n v="156"/>
    <n v="0"/>
    <n v="156"/>
    <m/>
    <m/>
    <n v="0"/>
    <n v="0"/>
    <n v="249"/>
    <n v="241"/>
    <n v="0"/>
    <n v="241"/>
    <n v="4.1111111111111107"/>
    <n v="4.4000000000000004"/>
    <n v="443.99999999999994"/>
    <n v="374.00000000000006"/>
    <n v="4.6028368794326244"/>
    <n v="4.5"/>
    <n v="649"/>
    <n v="702"/>
    <m/>
    <m/>
    <n v="0"/>
    <n v="0"/>
    <n v="4.3895582329317273"/>
    <n v="4.4647302904564317"/>
    <n v="1093"/>
    <n v="1076"/>
    <m/>
    <n v="84.2"/>
    <n v="0"/>
    <n v="7157"/>
    <m/>
    <n v="77.099999999999994"/>
    <n v="0"/>
    <n v="12027.599999999999"/>
    <m/>
    <m/>
    <n v="0"/>
    <n v="0"/>
    <n v="0"/>
    <n v="79.604149377593359"/>
    <n v="0"/>
    <n v="19184.599999999999"/>
    <n v="259"/>
    <n v="257"/>
    <n v="0"/>
    <n v="257"/>
    <n v="4.3474903474903472"/>
    <n v="4.4031128404669255"/>
    <n v="1126"/>
    <n v="1131.5999999999999"/>
    <n v="0"/>
    <n v="79.095719844357973"/>
    <n v="0"/>
    <n v="20327.599999999999"/>
    <n v="36"/>
    <n v="26"/>
    <n v="0"/>
    <n v="26"/>
    <n v="108"/>
    <n v="91"/>
    <n v="0"/>
    <n v="91"/>
    <m/>
    <m/>
    <n v="0"/>
    <n v="0"/>
    <n v="144"/>
    <n v="117"/>
    <n v="0"/>
    <n v="117"/>
    <n v="3.5833333333333335"/>
    <n v="3.4"/>
    <n v="129"/>
    <n v="88.399999999999991"/>
    <n v="3.0925925925925926"/>
    <n v="3.8"/>
    <n v="334"/>
    <n v="345.8"/>
    <m/>
    <m/>
    <n v="0"/>
    <n v="0"/>
    <n v="3.2152777777777777"/>
    <n v="3.7111111111111108"/>
    <n v="463"/>
    <n v="434.2"/>
    <m/>
    <n v="63.3"/>
    <n v="0"/>
    <n v="1645.8"/>
    <m/>
    <n v="48.6"/>
    <n v="0"/>
    <n v="4422.6000000000004"/>
    <m/>
    <m/>
    <n v="0"/>
    <n v="0"/>
    <n v="0"/>
    <n v="51.866666666666674"/>
    <n v="0"/>
    <n v="6068.4000000000005"/>
    <n v="113"/>
    <n v="159"/>
    <n v="0"/>
    <n v="159"/>
    <n v="4.0176991150442474"/>
    <n v="3.7"/>
    <n v="453.99999999999994"/>
    <n v="588.30000000000007"/>
    <m/>
    <n v="47.1"/>
    <n v="0"/>
    <n v="7488.9000000000005"/>
    <n v="153"/>
    <n v="120"/>
    <n v="0"/>
    <n v="120"/>
    <n v="602"/>
    <n v="492.1"/>
    <s v=""/>
    <n v="9378.7999999999993"/>
    <n v="250"/>
    <n v="254"/>
    <n v="0"/>
    <n v="254"/>
    <n v="987"/>
    <n v="1073.7"/>
    <n v="0"/>
    <n v="17017.199999999997"/>
    <n v="403"/>
    <n v="374"/>
    <n v="0"/>
    <n v="374"/>
    <n v="1589"/>
    <n v="1565.8000000000002"/>
    <s v=""/>
    <n v="26395.999999999996"/>
    <n v="0"/>
    <n v="0"/>
    <n v="0"/>
    <n v="0"/>
    <s v=""/>
    <s v=""/>
    <s v=""/>
    <s v=""/>
    <n v="2043"/>
    <n v="2154.1"/>
    <s v=""/>
    <n v="33884.9"/>
  </r>
  <r>
    <x v="13"/>
    <s v="Central Texas College "/>
    <m/>
    <n v="223816"/>
    <x v="5"/>
    <n v="1098"/>
    <n v="1159"/>
    <n v="6"/>
    <n v="15"/>
    <n v="1092"/>
    <n v="1144"/>
    <m/>
    <n v="1092"/>
    <n v="1144"/>
    <n v="0"/>
    <n v="1144"/>
    <n v="5"/>
    <n v="8"/>
    <n v="0"/>
    <n v="8"/>
    <n v="6"/>
    <n v="8"/>
    <n v="0"/>
    <n v="8"/>
    <m/>
    <m/>
    <n v="0"/>
    <n v="0"/>
    <n v="11"/>
    <n v="16"/>
    <n v="0"/>
    <n v="16"/>
    <n v="4.8"/>
    <n v="3.8"/>
    <n v="24"/>
    <n v="30.4"/>
    <n v="3.5"/>
    <n v="3.6"/>
    <n v="21"/>
    <n v="28.8"/>
    <m/>
    <m/>
    <n v="0"/>
    <n v="0"/>
    <n v="4.0909090909090908"/>
    <n v="3.7"/>
    <n v="45"/>
    <n v="59.2"/>
    <m/>
    <n v="64.5"/>
    <n v="0"/>
    <n v="516"/>
    <m/>
    <n v="66.3"/>
    <n v="0"/>
    <n v="530.4"/>
    <m/>
    <m/>
    <n v="0"/>
    <n v="0"/>
    <n v="0"/>
    <n v="65.400000000000006"/>
    <n v="0"/>
    <n v="1046.4000000000001"/>
    <n v="86"/>
    <n v="88"/>
    <n v="0"/>
    <n v="88"/>
    <n v="207"/>
    <n v="234"/>
    <n v="0"/>
    <n v="234"/>
    <m/>
    <m/>
    <n v="0"/>
    <n v="0"/>
    <n v="293"/>
    <n v="322"/>
    <n v="0"/>
    <n v="322"/>
    <n v="4.5813953488372094"/>
    <n v="4.5"/>
    <n v="394"/>
    <n v="396"/>
    <n v="5.3091787439613523"/>
    <n v="5.3"/>
    <n v="1099"/>
    <n v="1240.2"/>
    <m/>
    <m/>
    <n v="0"/>
    <n v="0"/>
    <n v="5.0955631399317403"/>
    <n v="5.0813664596273291"/>
    <n v="1493"/>
    <n v="1636.2"/>
    <m/>
    <n v="91.2"/>
    <n v="0"/>
    <n v="8025.6"/>
    <m/>
    <n v="65.599999999999994"/>
    <n v="0"/>
    <n v="15350.399999999998"/>
    <m/>
    <m/>
    <n v="0"/>
    <n v="0"/>
    <n v="0"/>
    <n v="72.596273291925471"/>
    <n v="0"/>
    <n v="23376"/>
    <n v="304"/>
    <n v="338"/>
    <n v="0"/>
    <n v="338"/>
    <n v="5.0592105263157894"/>
    <n v="5.0159763313609469"/>
    <n v="1538"/>
    <n v="1695.4"/>
    <n v="0"/>
    <n v="72.25562130177515"/>
    <n v="0"/>
    <n v="24422.400000000001"/>
    <n v="54"/>
    <n v="67"/>
    <n v="0"/>
    <n v="67"/>
    <n v="249"/>
    <n v="265"/>
    <n v="0"/>
    <n v="265"/>
    <m/>
    <m/>
    <n v="0"/>
    <n v="0"/>
    <n v="303"/>
    <n v="332"/>
    <n v="0"/>
    <n v="332"/>
    <n v="3.425925925925926"/>
    <n v="3.9"/>
    <n v="185"/>
    <n v="261.3"/>
    <n v="4.0281124497991971"/>
    <n v="4.2"/>
    <n v="1003.0000000000001"/>
    <n v="1113"/>
    <m/>
    <m/>
    <n v="0"/>
    <n v="0"/>
    <n v="3.9207920792079207"/>
    <n v="4.1394578313253012"/>
    <n v="1188"/>
    <n v="1374.3"/>
    <m/>
    <n v="67.8"/>
    <n v="0"/>
    <n v="4542.5999999999995"/>
    <m/>
    <n v="48.7"/>
    <n v="0"/>
    <n v="12905.5"/>
    <m/>
    <m/>
    <n v="0"/>
    <n v="0"/>
    <n v="0"/>
    <n v="52.554518072289149"/>
    <n v="0"/>
    <n v="17448.099999999999"/>
    <n v="485"/>
    <n v="474"/>
    <n v="0"/>
    <n v="474"/>
    <n v="3.9773195876288661"/>
    <n v="4.3"/>
    <n v="1929"/>
    <n v="2038.1999999999998"/>
    <m/>
    <n v="36.9"/>
    <n v="0"/>
    <n v="17490.599999999999"/>
    <n v="145"/>
    <n v="163"/>
    <n v="0"/>
    <n v="163"/>
    <n v="603"/>
    <n v="687.7"/>
    <s v=""/>
    <n v="13084.2"/>
    <n v="462"/>
    <n v="507"/>
    <n v="0"/>
    <n v="507"/>
    <n v="2123"/>
    <n v="2382"/>
    <n v="0"/>
    <n v="28786.299999999996"/>
    <n v="607"/>
    <n v="670"/>
    <n v="0"/>
    <n v="670"/>
    <n v="2726"/>
    <n v="3069.7"/>
    <s v=""/>
    <n v="41870.5"/>
    <n v="0"/>
    <n v="0"/>
    <n v="0"/>
    <n v="0"/>
    <s v=""/>
    <s v=""/>
    <s v=""/>
    <s v=""/>
    <n v="4655"/>
    <n v="5107.8999999999996"/>
    <s v=""/>
    <n v="59361.1"/>
  </r>
  <r>
    <x v="13"/>
    <s v="Collin County Community College District"/>
    <m/>
    <n v="247834"/>
    <x v="5"/>
    <n v="1224"/>
    <n v="1471"/>
    <n v="15"/>
    <n v="12"/>
    <n v="1209"/>
    <n v="1459"/>
    <m/>
    <n v="1209"/>
    <n v="1459"/>
    <n v="0"/>
    <n v="1459"/>
    <n v="54"/>
    <n v="50"/>
    <n v="0"/>
    <n v="50"/>
    <n v="28"/>
    <n v="35"/>
    <n v="0"/>
    <n v="35"/>
    <m/>
    <m/>
    <n v="0"/>
    <n v="0"/>
    <n v="82"/>
    <n v="85"/>
    <n v="0"/>
    <n v="85"/>
    <n v="3.1111111111111112"/>
    <n v="3"/>
    <n v="168"/>
    <n v="150"/>
    <n v="2.8928571428571428"/>
    <n v="3.2"/>
    <n v="81"/>
    <n v="112"/>
    <m/>
    <m/>
    <n v="0"/>
    <n v="0"/>
    <n v="3.0365853658536586"/>
    <n v="3.0823529411764707"/>
    <n v="249"/>
    <n v="262"/>
    <m/>
    <n v="65.099999999999994"/>
    <n v="0"/>
    <n v="3254.9999999999995"/>
    <m/>
    <n v="62.9"/>
    <n v="0"/>
    <n v="2201.5"/>
    <m/>
    <m/>
    <n v="0"/>
    <n v="0"/>
    <n v="0"/>
    <n v="64.194117647058818"/>
    <n v="0"/>
    <n v="5456.4999999999991"/>
    <n v="345"/>
    <n v="435"/>
    <n v="0"/>
    <n v="435"/>
    <n v="212"/>
    <n v="230"/>
    <n v="0"/>
    <n v="230"/>
    <m/>
    <m/>
    <n v="0"/>
    <n v="0"/>
    <n v="557"/>
    <n v="665"/>
    <n v="0"/>
    <n v="665"/>
    <n v="4.0608695652173914"/>
    <n v="4"/>
    <n v="1401"/>
    <n v="1740"/>
    <n v="4.5896226415094343"/>
    <n v="4.5"/>
    <n v="973.00000000000011"/>
    <n v="1035"/>
    <m/>
    <m/>
    <n v="0"/>
    <n v="0"/>
    <n v="4.2621184919210053"/>
    <n v="4.1729323308270674"/>
    <n v="2374"/>
    <n v="2775"/>
    <m/>
    <n v="82.5"/>
    <n v="0"/>
    <n v="35887.5"/>
    <m/>
    <n v="84.4"/>
    <n v="0"/>
    <n v="19412"/>
    <m/>
    <m/>
    <n v="0"/>
    <n v="0"/>
    <n v="0"/>
    <n v="83.157142857142858"/>
    <n v="0"/>
    <n v="55299.5"/>
    <n v="639"/>
    <n v="750"/>
    <n v="0"/>
    <n v="750"/>
    <n v="4.1048513302034433"/>
    <n v="4.0493333333333332"/>
    <n v="2623.0000000000005"/>
    <n v="3037"/>
    <n v="0"/>
    <n v="81.007999999999996"/>
    <n v="0"/>
    <n v="60756"/>
    <n v="139"/>
    <n v="220"/>
    <n v="0"/>
    <n v="220"/>
    <n v="318"/>
    <n v="337"/>
    <n v="0"/>
    <n v="337"/>
    <m/>
    <m/>
    <n v="0"/>
    <n v="0"/>
    <n v="457"/>
    <n v="557"/>
    <n v="0"/>
    <n v="557"/>
    <n v="3.0863309352517985"/>
    <n v="3.2"/>
    <n v="429"/>
    <n v="704"/>
    <n v="4.0125786163522017"/>
    <n v="3.7"/>
    <n v="1276.0000000000002"/>
    <n v="1246.9000000000001"/>
    <m/>
    <m/>
    <n v="0"/>
    <n v="0"/>
    <n v="3.730853391684902"/>
    <n v="3.5025134649910235"/>
    <n v="1705.0000000000002"/>
    <n v="1950.9"/>
    <m/>
    <n v="63.4"/>
    <n v="0"/>
    <n v="13948"/>
    <m/>
    <n v="59.2"/>
    <n v="0"/>
    <n v="19950.400000000001"/>
    <m/>
    <m/>
    <n v="0"/>
    <n v="0"/>
    <n v="0"/>
    <n v="60.858886894075404"/>
    <n v="0"/>
    <n v="33898.400000000001"/>
    <n v="113"/>
    <n v="152"/>
    <n v="0"/>
    <n v="152"/>
    <n v="5.6902654867256635"/>
    <n v="5.9"/>
    <n v="643"/>
    <n v="896.80000000000007"/>
    <m/>
    <n v="64.599999999999994"/>
    <n v="0"/>
    <n v="9819.1999999999989"/>
    <n v="538"/>
    <n v="705"/>
    <n v="0"/>
    <n v="705"/>
    <n v="1998"/>
    <n v="2594"/>
    <s v=""/>
    <n v="53090.5"/>
    <n v="558"/>
    <n v="602"/>
    <n v="0"/>
    <n v="602"/>
    <n v="2330"/>
    <n v="2393.9"/>
    <n v="0"/>
    <n v="41563.9"/>
    <n v="1096"/>
    <n v="1307"/>
    <n v="0"/>
    <n v="1307"/>
    <n v="4328"/>
    <n v="4987.8999999999996"/>
    <s v=""/>
    <n v="94654.399999999994"/>
    <n v="0"/>
    <n v="0"/>
    <n v="0"/>
    <n v="0"/>
    <s v=""/>
    <s v=""/>
    <s v=""/>
    <s v=""/>
    <n v="4971.0000000000009"/>
    <n v="5884.7"/>
    <s v=""/>
    <n v="104473.59999999999"/>
  </r>
  <r>
    <x v="13"/>
    <s v="Del Mar College "/>
    <m/>
    <n v="224350"/>
    <x v="5"/>
    <n v="1109"/>
    <n v="1034"/>
    <n v="87"/>
    <n v="70"/>
    <n v="1022"/>
    <n v="964"/>
    <m/>
    <n v="1022"/>
    <n v="964"/>
    <n v="0"/>
    <n v="964"/>
    <n v="23"/>
    <n v="23"/>
    <n v="0"/>
    <n v="23"/>
    <n v="14"/>
    <n v="20"/>
    <n v="0"/>
    <n v="20"/>
    <m/>
    <m/>
    <n v="0"/>
    <n v="0"/>
    <n v="37"/>
    <n v="43"/>
    <n v="0"/>
    <n v="43"/>
    <n v="3.1304347826086958"/>
    <n v="3.5"/>
    <n v="72"/>
    <n v="80.5"/>
    <n v="3.2857142857142856"/>
    <n v="3.5"/>
    <n v="46"/>
    <n v="70"/>
    <m/>
    <m/>
    <n v="0"/>
    <n v="0"/>
    <n v="3.189189189189189"/>
    <n v="3.5"/>
    <n v="118"/>
    <n v="150.5"/>
    <m/>
    <n v="76.7"/>
    <n v="0"/>
    <n v="1764.1000000000001"/>
    <m/>
    <n v="66.099999999999994"/>
    <n v="0"/>
    <n v="1322"/>
    <m/>
    <m/>
    <n v="0"/>
    <n v="0"/>
    <n v="0"/>
    <n v="71.769767441860481"/>
    <n v="0"/>
    <n v="3086.1000000000008"/>
    <n v="197"/>
    <n v="131"/>
    <n v="0"/>
    <n v="131"/>
    <n v="199"/>
    <n v="142"/>
    <n v="0"/>
    <n v="142"/>
    <m/>
    <m/>
    <n v="0"/>
    <n v="0"/>
    <n v="396"/>
    <n v="273"/>
    <n v="0"/>
    <n v="273"/>
    <n v="5.7309644670050766"/>
    <n v="5.6"/>
    <n v="1129"/>
    <n v="733.59999999999991"/>
    <n v="5.9346733668341711"/>
    <n v="6"/>
    <n v="1181"/>
    <n v="852"/>
    <m/>
    <m/>
    <n v="0"/>
    <n v="0"/>
    <n v="5.833333333333333"/>
    <n v="5.8080586080586079"/>
    <n v="2310"/>
    <n v="1585.6"/>
    <m/>
    <n v="104.7"/>
    <n v="0"/>
    <n v="13715.7"/>
    <m/>
    <n v="96.2"/>
    <n v="0"/>
    <n v="13660.4"/>
    <m/>
    <m/>
    <n v="0"/>
    <n v="0"/>
    <n v="0"/>
    <n v="100.27875457875457"/>
    <n v="0"/>
    <n v="27376.1"/>
    <n v="433"/>
    <n v="316"/>
    <n v="0"/>
    <n v="316"/>
    <n v="5.6073903002309473"/>
    <n v="5.4939873417721516"/>
    <n v="2428"/>
    <n v="1736.1"/>
    <n v="0"/>
    <n v="96.39936708860759"/>
    <n v="0"/>
    <n v="30462.199999999997"/>
    <n v="75"/>
    <n v="98"/>
    <n v="0"/>
    <n v="98"/>
    <n v="198"/>
    <n v="202"/>
    <n v="0"/>
    <n v="202"/>
    <m/>
    <m/>
    <n v="0"/>
    <n v="0"/>
    <n v="273"/>
    <n v="300"/>
    <n v="0"/>
    <n v="300"/>
    <n v="4.0133333333333336"/>
    <n v="3.7"/>
    <n v="301"/>
    <n v="362.6"/>
    <n v="4.1313131313131315"/>
    <n v="3.8"/>
    <n v="818"/>
    <n v="767.59999999999991"/>
    <m/>
    <m/>
    <n v="0"/>
    <n v="0"/>
    <n v="4.0989010989010985"/>
    <n v="3.7673333333333328"/>
    <n v="1119"/>
    <n v="1130.1999999999998"/>
    <m/>
    <n v="73.5"/>
    <n v="0"/>
    <n v="7203"/>
    <m/>
    <n v="60.8"/>
    <n v="0"/>
    <n v="12281.599999999999"/>
    <m/>
    <m/>
    <n v="0"/>
    <n v="0"/>
    <n v="0"/>
    <n v="64.948666666666668"/>
    <n v="0"/>
    <n v="19484.599999999999"/>
    <n v="316"/>
    <n v="348"/>
    <n v="0"/>
    <n v="348"/>
    <n v="5.5791139240506329"/>
    <n v="5.0999999999999996"/>
    <n v="1763"/>
    <n v="1774.8"/>
    <m/>
    <n v="68.5"/>
    <n v="0"/>
    <n v="23838"/>
    <n v="295"/>
    <n v="252"/>
    <n v="0"/>
    <n v="252"/>
    <n v="1502"/>
    <n v="1176.6999999999998"/>
    <s v=""/>
    <n v="22682.800000000003"/>
    <n v="411"/>
    <n v="364"/>
    <n v="0"/>
    <n v="364"/>
    <n v="2045"/>
    <n v="1689.6"/>
    <n v="0"/>
    <n v="27264"/>
    <n v="706"/>
    <n v="616"/>
    <n v="0"/>
    <n v="616"/>
    <n v="3547"/>
    <n v="2866.2999999999997"/>
    <s v=""/>
    <n v="49946.8"/>
    <n v="0"/>
    <n v="0"/>
    <n v="0"/>
    <n v="0"/>
    <s v=""/>
    <s v=""/>
    <s v=""/>
    <s v=""/>
    <n v="5310"/>
    <n v="4641.0999999999995"/>
    <s v=""/>
    <n v="73784.799999999988"/>
  </r>
  <r>
    <x v="13"/>
    <s v="Eastfield College (DCCCD)"/>
    <m/>
    <n v="224572"/>
    <x v="5"/>
    <n v="399"/>
    <n v="464"/>
    <n v="11"/>
    <n v="15"/>
    <n v="388"/>
    <n v="449"/>
    <m/>
    <n v="388"/>
    <n v="449"/>
    <n v="0"/>
    <n v="449"/>
    <n v="5"/>
    <n v="7"/>
    <n v="0"/>
    <n v="7"/>
    <n v="1"/>
    <n v="2"/>
    <n v="0"/>
    <n v="2"/>
    <m/>
    <m/>
    <n v="0"/>
    <n v="0"/>
    <n v="6"/>
    <n v="9"/>
    <n v="0"/>
    <n v="9"/>
    <n v="4"/>
    <n v="4.5"/>
    <n v="20"/>
    <n v="31.5"/>
    <n v="7"/>
    <n v="3"/>
    <n v="7"/>
    <n v="6"/>
    <m/>
    <m/>
    <n v="0"/>
    <n v="0"/>
    <n v="4.5"/>
    <n v="4.166666666666667"/>
    <n v="27"/>
    <n v="37.5"/>
    <m/>
    <n v="62.1"/>
    <n v="0"/>
    <n v="434.7"/>
    <m/>
    <n v="61.5"/>
    <n v="0"/>
    <n v="123"/>
    <m/>
    <m/>
    <n v="0"/>
    <n v="0"/>
    <n v="0"/>
    <n v="61.966666666666669"/>
    <n v="0"/>
    <n v="557.70000000000005"/>
    <n v="81"/>
    <n v="96"/>
    <n v="0"/>
    <n v="96"/>
    <n v="101"/>
    <n v="121"/>
    <n v="0"/>
    <n v="121"/>
    <m/>
    <m/>
    <n v="0"/>
    <n v="0"/>
    <n v="182"/>
    <n v="217"/>
    <n v="0"/>
    <n v="217"/>
    <n v="4.2469135802469138"/>
    <n v="4.8"/>
    <n v="344"/>
    <n v="460.79999999999995"/>
    <n v="4.8316831683168315"/>
    <n v="4.9000000000000004"/>
    <n v="488"/>
    <n v="592.90000000000009"/>
    <m/>
    <m/>
    <n v="0"/>
    <n v="0"/>
    <n v="4.5714285714285712"/>
    <n v="4.8557603686635948"/>
    <n v="832"/>
    <n v="1053.7"/>
    <m/>
    <n v="85.8"/>
    <n v="0"/>
    <n v="8236.7999999999993"/>
    <m/>
    <n v="79"/>
    <n v="0"/>
    <n v="9559"/>
    <m/>
    <m/>
    <n v="0"/>
    <n v="0"/>
    <n v="0"/>
    <n v="82.008294930875579"/>
    <n v="0"/>
    <n v="17795.8"/>
    <n v="188"/>
    <n v="226"/>
    <n v="0"/>
    <n v="226"/>
    <n v="4.5691489361702127"/>
    <n v="4.8283185840707965"/>
    <n v="859"/>
    <n v="1091.2"/>
    <n v="0"/>
    <n v="81.210176991150448"/>
    <n v="0"/>
    <n v="18353.5"/>
    <n v="30"/>
    <n v="26"/>
    <n v="0"/>
    <n v="26"/>
    <n v="70"/>
    <n v="75"/>
    <n v="0"/>
    <n v="75"/>
    <m/>
    <m/>
    <n v="0"/>
    <n v="0"/>
    <n v="100"/>
    <n v="101"/>
    <n v="0"/>
    <n v="101"/>
    <n v="3.3"/>
    <n v="2.9"/>
    <n v="99"/>
    <n v="75.399999999999991"/>
    <n v="2.8714285714285714"/>
    <n v="3.1"/>
    <n v="201"/>
    <n v="232.5"/>
    <m/>
    <m/>
    <n v="0"/>
    <n v="0"/>
    <n v="3"/>
    <n v="3.0485148514851481"/>
    <n v="300"/>
    <n v="307.89999999999998"/>
    <m/>
    <n v="52.6"/>
    <n v="0"/>
    <n v="1367.6000000000001"/>
    <m/>
    <n v="45"/>
    <n v="0"/>
    <n v="3375"/>
    <m/>
    <m/>
    <n v="0"/>
    <n v="0"/>
    <n v="0"/>
    <n v="46.956435643564362"/>
    <n v="0"/>
    <n v="4742.6000000000004"/>
    <n v="100"/>
    <n v="122"/>
    <n v="0"/>
    <n v="122"/>
    <n v="4.6500000000000004"/>
    <n v="4.7"/>
    <n v="465.00000000000006"/>
    <n v="573.4"/>
    <m/>
    <n v="56.2"/>
    <n v="0"/>
    <n v="6856.4000000000005"/>
    <n v="116"/>
    <n v="129"/>
    <n v="0"/>
    <n v="129"/>
    <n v="463"/>
    <n v="567.69999999999993"/>
    <s v=""/>
    <n v="10039.1"/>
    <n v="172"/>
    <n v="198"/>
    <n v="0"/>
    <n v="198"/>
    <n v="696"/>
    <n v="831.40000000000009"/>
    <n v="0"/>
    <n v="13057"/>
    <n v="288"/>
    <n v="327"/>
    <n v="0"/>
    <n v="327"/>
    <n v="1159"/>
    <n v="1399.1"/>
    <s v=""/>
    <n v="23096.1"/>
    <n v="0"/>
    <n v="0"/>
    <n v="0"/>
    <n v="0"/>
    <s v=""/>
    <s v=""/>
    <s v=""/>
    <s v=""/>
    <n v="1624"/>
    <n v="1972.5"/>
    <s v=""/>
    <n v="29952.5"/>
  </r>
  <r>
    <x v="13"/>
    <s v="El Paso County Community College District"/>
    <m/>
    <n v="224642"/>
    <x v="5"/>
    <n v="2089"/>
    <n v="3153"/>
    <n v="73"/>
    <n v="197"/>
    <n v="2016"/>
    <n v="2956"/>
    <m/>
    <n v="2016"/>
    <n v="2956"/>
    <n v="0"/>
    <n v="2956"/>
    <n v="38"/>
    <n v="72"/>
    <n v="0"/>
    <n v="72"/>
    <n v="27"/>
    <n v="60"/>
    <n v="0"/>
    <n v="60"/>
    <m/>
    <m/>
    <n v="0"/>
    <n v="0"/>
    <n v="65"/>
    <n v="132"/>
    <n v="0"/>
    <n v="132"/>
    <n v="3.2105263157894739"/>
    <n v="3.5"/>
    <n v="122.00000000000001"/>
    <n v="252"/>
    <n v="2.9629629629629628"/>
    <n v="3.1"/>
    <n v="80"/>
    <n v="186"/>
    <m/>
    <m/>
    <n v="0"/>
    <n v="0"/>
    <n v="3.1076923076923078"/>
    <n v="3.3181818181818183"/>
    <n v="202"/>
    <n v="438"/>
    <m/>
    <n v="72.099999999999994"/>
    <n v="0"/>
    <n v="5191.2"/>
    <m/>
    <n v="60.5"/>
    <n v="0"/>
    <n v="3630"/>
    <m/>
    <m/>
    <n v="0"/>
    <n v="0"/>
    <n v="0"/>
    <n v="66.827272727272728"/>
    <n v="0"/>
    <n v="8821.2000000000007"/>
    <n v="652"/>
    <n v="802"/>
    <n v="0"/>
    <n v="802"/>
    <n v="430"/>
    <n v="523"/>
    <n v="0"/>
    <n v="523"/>
    <m/>
    <m/>
    <n v="0"/>
    <n v="0"/>
    <n v="1082"/>
    <n v="1325"/>
    <n v="0"/>
    <n v="1325"/>
    <n v="4.8573619631901837"/>
    <n v="5.2"/>
    <n v="3166.9999999999995"/>
    <n v="4170.4000000000005"/>
    <n v="5.1046511627906979"/>
    <n v="5.4"/>
    <n v="2195"/>
    <n v="2824.2000000000003"/>
    <m/>
    <m/>
    <n v="0"/>
    <n v="0"/>
    <n v="4.9556377079482443"/>
    <n v="5.2789433962264152"/>
    <n v="5362"/>
    <n v="6994.6"/>
    <m/>
    <n v="94.2"/>
    <n v="0"/>
    <n v="75548.400000000009"/>
    <m/>
    <n v="90.5"/>
    <n v="0"/>
    <n v="47331.5"/>
    <m/>
    <m/>
    <n v="0"/>
    <n v="0"/>
    <n v="0"/>
    <n v="92.739547169811331"/>
    <n v="0"/>
    <n v="122879.90000000001"/>
    <n v="1147"/>
    <n v="1457"/>
    <n v="0"/>
    <n v="1457"/>
    <n v="4.8509154315605931"/>
    <n v="5.1013040494166093"/>
    <n v="5564"/>
    <n v="7432.5999999999995"/>
    <n v="0"/>
    <n v="90.391969800960879"/>
    <n v="0"/>
    <n v="131701.1"/>
    <n v="157"/>
    <n v="222"/>
    <n v="0"/>
    <n v="222"/>
    <n v="243"/>
    <n v="587"/>
    <n v="0"/>
    <n v="587"/>
    <m/>
    <m/>
    <n v="0"/>
    <n v="0"/>
    <n v="400"/>
    <n v="809"/>
    <n v="0"/>
    <n v="809"/>
    <n v="4.2165605095541405"/>
    <n v="4.2"/>
    <n v="662.00000000000011"/>
    <n v="932.40000000000009"/>
    <n v="4.2016460905349797"/>
    <n v="4.4000000000000004"/>
    <n v="1021.0000000000001"/>
    <n v="2582.8000000000002"/>
    <m/>
    <m/>
    <n v="0"/>
    <n v="0"/>
    <n v="4.2075000000000005"/>
    <n v="4.3451174289245982"/>
    <n v="1683.0000000000002"/>
    <n v="3515.2"/>
    <m/>
    <n v="65.7"/>
    <n v="0"/>
    <n v="14585.400000000001"/>
    <m/>
    <n v="46.6"/>
    <n v="0"/>
    <n v="27354.2"/>
    <m/>
    <m/>
    <n v="0"/>
    <n v="0"/>
    <n v="0"/>
    <n v="51.84128553770087"/>
    <n v="0"/>
    <n v="41939.600000000006"/>
    <n v="469"/>
    <n v="690"/>
    <n v="0"/>
    <n v="690"/>
    <n v="6.2345415778251603"/>
    <n v="6"/>
    <n v="2924"/>
    <n v="4140"/>
    <m/>
    <n v="65.3"/>
    <n v="0"/>
    <n v="45057"/>
    <n v="847"/>
    <n v="1096"/>
    <n v="0"/>
    <n v="1096"/>
    <n v="3950.9999999999995"/>
    <n v="5354.8000000000011"/>
    <s v=""/>
    <n v="95325"/>
    <n v="700"/>
    <n v="1170"/>
    <n v="0"/>
    <n v="1170"/>
    <n v="3296"/>
    <n v="5593"/>
    <n v="0"/>
    <n v="78315.7"/>
    <n v="1547"/>
    <n v="2266"/>
    <n v="0"/>
    <n v="2266"/>
    <n v="7247"/>
    <n v="10947.800000000001"/>
    <s v=""/>
    <n v="173640.7"/>
    <n v="0"/>
    <n v="0"/>
    <n v="0"/>
    <n v="0"/>
    <s v=""/>
    <s v=""/>
    <s v=""/>
    <s v=""/>
    <n v="10171"/>
    <n v="15087.8"/>
    <s v=""/>
    <n v="218697.7"/>
  </r>
  <r>
    <x v="13"/>
    <s v="Houston Community College"/>
    <m/>
    <n v="225423"/>
    <x v="5"/>
    <n v="2722"/>
    <n v="3347"/>
    <n v="24"/>
    <n v="32"/>
    <n v="2698"/>
    <n v="3315"/>
    <m/>
    <n v="2698"/>
    <n v="3315"/>
    <n v="0"/>
    <n v="3315"/>
    <n v="30"/>
    <n v="27"/>
    <n v="0"/>
    <n v="27"/>
    <n v="51"/>
    <n v="92"/>
    <n v="0"/>
    <n v="92"/>
    <m/>
    <m/>
    <n v="0"/>
    <n v="0"/>
    <n v="81"/>
    <n v="119"/>
    <n v="0"/>
    <n v="119"/>
    <n v="3.4666666666666668"/>
    <n v="3.4"/>
    <n v="104"/>
    <n v="91.8"/>
    <n v="2.7058823529411766"/>
    <n v="3.1"/>
    <n v="138"/>
    <n v="285.2"/>
    <m/>
    <m/>
    <n v="0"/>
    <n v="0"/>
    <n v="2.9876543209876543"/>
    <n v="3.1680672268907561"/>
    <n v="242"/>
    <n v="377"/>
    <m/>
    <n v="75.400000000000006"/>
    <n v="0"/>
    <n v="2035.8000000000002"/>
    <m/>
    <n v="50.6"/>
    <n v="0"/>
    <n v="4655.2"/>
    <m/>
    <m/>
    <n v="0"/>
    <n v="0"/>
    <n v="0"/>
    <n v="56.226890756302524"/>
    <n v="0"/>
    <n v="6691"/>
    <n v="299"/>
    <n v="322"/>
    <n v="0"/>
    <n v="322"/>
    <n v="434"/>
    <n v="542"/>
    <n v="0"/>
    <n v="542"/>
    <m/>
    <m/>
    <n v="0"/>
    <n v="0"/>
    <n v="733"/>
    <n v="864"/>
    <n v="0"/>
    <n v="864"/>
    <n v="4.5652173913043477"/>
    <n v="4.4000000000000004"/>
    <n v="1365"/>
    <n v="1416.8000000000002"/>
    <n v="4.9423963133640552"/>
    <n v="4.7"/>
    <n v="2145"/>
    <n v="2547.4"/>
    <m/>
    <m/>
    <n v="0"/>
    <n v="0"/>
    <n v="4.7885402455661668"/>
    <n v="4.5881944444444445"/>
    <n v="3510.0000000000005"/>
    <n v="3964.2"/>
    <m/>
    <n v="89.7"/>
    <n v="0"/>
    <n v="28883.4"/>
    <m/>
    <n v="84.9"/>
    <n v="0"/>
    <n v="46015.8"/>
    <m/>
    <m/>
    <n v="0"/>
    <n v="0"/>
    <n v="0"/>
    <n v="86.688888888888897"/>
    <n v="0"/>
    <n v="74899.200000000012"/>
    <n v="814"/>
    <n v="983"/>
    <n v="0"/>
    <n v="983"/>
    <n v="4.6093366093366095"/>
    <n v="4.416276703967446"/>
    <n v="3752"/>
    <n v="4341.2"/>
    <n v="0"/>
    <n v="83.001220752797565"/>
    <n v="0"/>
    <n v="81590.200000000012"/>
    <n v="235"/>
    <n v="272"/>
    <n v="0"/>
    <n v="272"/>
    <n v="443"/>
    <n v="607"/>
    <n v="0"/>
    <n v="607"/>
    <m/>
    <m/>
    <n v="0"/>
    <n v="0"/>
    <n v="678"/>
    <n v="879"/>
    <n v="0"/>
    <n v="879"/>
    <n v="3.4042553191489362"/>
    <n v="3.2"/>
    <n v="800"/>
    <n v="870.40000000000009"/>
    <n v="3.5372460496613995"/>
    <n v="3.4"/>
    <n v="1567"/>
    <n v="2063.7999999999997"/>
    <m/>
    <m/>
    <n v="0"/>
    <n v="0"/>
    <n v="3.4911504424778763"/>
    <n v="3.3381114903299203"/>
    <n v="2367"/>
    <n v="2934.2"/>
    <m/>
    <n v="67.2"/>
    <n v="0"/>
    <n v="18278.400000000001"/>
    <m/>
    <n v="57.5"/>
    <n v="0"/>
    <n v="34902.5"/>
    <m/>
    <m/>
    <n v="0"/>
    <n v="0"/>
    <n v="0"/>
    <n v="60.501592718998864"/>
    <n v="0"/>
    <n v="53180.9"/>
    <n v="1206"/>
    <n v="1453"/>
    <n v="0"/>
    <n v="1453"/>
    <n v="4.7553897180762856"/>
    <n v="4.4000000000000004"/>
    <n v="5735.0000000000009"/>
    <n v="6393.2000000000007"/>
    <m/>
    <n v="62.2"/>
    <n v="0"/>
    <n v="90376.6"/>
    <n v="564"/>
    <n v="621"/>
    <n v="0"/>
    <n v="621"/>
    <n v="2269"/>
    <n v="2379"/>
    <s v=""/>
    <n v="49197.600000000006"/>
    <n v="928"/>
    <n v="1241"/>
    <n v="0"/>
    <n v="1241"/>
    <n v="3850"/>
    <n v="4896.3999999999996"/>
    <n v="0"/>
    <n v="85573.5"/>
    <n v="1492"/>
    <n v="1862"/>
    <n v="0"/>
    <n v="1862"/>
    <n v="6119"/>
    <n v="7275.4"/>
    <s v=""/>
    <n v="134771.1"/>
    <n v="0"/>
    <n v="0"/>
    <n v="0"/>
    <n v="0"/>
    <s v=""/>
    <s v=""/>
    <s v=""/>
    <s v=""/>
    <n v="11854"/>
    <n v="13668.6"/>
    <s v=""/>
    <n v="225147.7"/>
  </r>
  <r>
    <x v="13"/>
    <s v="Laredo Community College "/>
    <m/>
    <n v="226134"/>
    <x v="5"/>
    <n v="624"/>
    <n v="624"/>
    <n v="7"/>
    <n v="3"/>
    <n v="617"/>
    <n v="621"/>
    <m/>
    <n v="617"/>
    <n v="621"/>
    <n v="0"/>
    <n v="621"/>
    <n v="2"/>
    <n v="9"/>
    <n v="0"/>
    <n v="9"/>
    <n v="5"/>
    <n v="6"/>
    <n v="0"/>
    <n v="6"/>
    <m/>
    <m/>
    <n v="0"/>
    <n v="0"/>
    <n v="7"/>
    <n v="15"/>
    <n v="0"/>
    <n v="15"/>
    <n v="3.5"/>
    <n v="2.4"/>
    <n v="7"/>
    <n v="21.599999999999998"/>
    <n v="5.2"/>
    <n v="2.7"/>
    <n v="26"/>
    <n v="16.200000000000003"/>
    <m/>
    <m/>
    <n v="0"/>
    <n v="0"/>
    <n v="4.7142857142857144"/>
    <n v="2.52"/>
    <n v="33"/>
    <n v="37.799999999999997"/>
    <m/>
    <n v="72.599999999999994"/>
    <n v="0"/>
    <n v="653.4"/>
    <m/>
    <n v="73.3"/>
    <n v="0"/>
    <n v="439.79999999999995"/>
    <m/>
    <m/>
    <n v="0"/>
    <n v="0"/>
    <n v="0"/>
    <n v="72.879999999999981"/>
    <n v="0"/>
    <n v="1093.1999999999998"/>
    <n v="175"/>
    <n v="199"/>
    <n v="0"/>
    <n v="199"/>
    <n v="129"/>
    <n v="136"/>
    <n v="0"/>
    <n v="136"/>
    <m/>
    <m/>
    <n v="0"/>
    <n v="0"/>
    <n v="304"/>
    <n v="335"/>
    <n v="0"/>
    <n v="335"/>
    <n v="4.72"/>
    <n v="4.5"/>
    <n v="826"/>
    <n v="895.5"/>
    <n v="4.9147286821705425"/>
    <n v="4.8"/>
    <n v="634"/>
    <n v="652.79999999999995"/>
    <m/>
    <m/>
    <n v="0"/>
    <n v="0"/>
    <n v="4.8026315789473681"/>
    <n v="4.6217910447761197"/>
    <n v="1460"/>
    <n v="1548.3000000000002"/>
    <m/>
    <n v="89.7"/>
    <n v="0"/>
    <n v="17850.3"/>
    <m/>
    <n v="92.5"/>
    <n v="0"/>
    <n v="12580"/>
    <m/>
    <m/>
    <n v="0"/>
    <n v="0"/>
    <n v="0"/>
    <n v="90.836716417910452"/>
    <n v="0"/>
    <n v="30430.300000000003"/>
    <n v="311"/>
    <n v="350"/>
    <n v="0"/>
    <n v="350"/>
    <n v="4.80064308681672"/>
    <n v="4.531714285714286"/>
    <n v="1493"/>
    <n v="1586.1000000000001"/>
    <n v="0"/>
    <n v="90.067142857142869"/>
    <n v="0"/>
    <n v="31523.500000000004"/>
    <n v="30"/>
    <n v="34"/>
    <n v="0"/>
    <n v="34"/>
    <n v="38"/>
    <n v="52"/>
    <n v="0"/>
    <n v="52"/>
    <m/>
    <m/>
    <n v="0"/>
    <n v="0"/>
    <n v="68"/>
    <n v="86"/>
    <n v="0"/>
    <n v="86"/>
    <n v="3.8333333333333335"/>
    <n v="3.5"/>
    <n v="115"/>
    <n v="119"/>
    <n v="4.1052631578947372"/>
    <n v="4.5999999999999996"/>
    <n v="156"/>
    <n v="239.2"/>
    <m/>
    <m/>
    <n v="0"/>
    <n v="0"/>
    <n v="3.9852941176470589"/>
    <n v="4.1651162790697676"/>
    <n v="271"/>
    <n v="358.2"/>
    <m/>
    <n v="71.400000000000006"/>
    <n v="0"/>
    <n v="2427.6000000000004"/>
    <m/>
    <n v="72.400000000000006"/>
    <n v="0"/>
    <n v="3764.8"/>
    <m/>
    <m/>
    <n v="0"/>
    <n v="0"/>
    <n v="0"/>
    <n v="72.004651162790708"/>
    <n v="0"/>
    <n v="6192.4000000000005"/>
    <n v="238"/>
    <n v="185"/>
    <n v="0"/>
    <n v="185"/>
    <n v="6.1260504201680677"/>
    <n v="5.8"/>
    <n v="1458"/>
    <n v="1073"/>
    <m/>
    <n v="85.2"/>
    <n v="0"/>
    <n v="15762"/>
    <n v="207"/>
    <n v="242"/>
    <n v="0"/>
    <n v="242"/>
    <n v="948"/>
    <n v="1036.0999999999999"/>
    <s v=""/>
    <n v="20931.300000000003"/>
    <n v="172"/>
    <n v="194"/>
    <n v="0"/>
    <n v="194"/>
    <n v="816"/>
    <n v="908.2"/>
    <n v="0"/>
    <n v="16784.599999999999"/>
    <n v="379"/>
    <n v="436"/>
    <n v="0"/>
    <n v="436"/>
    <n v="1764"/>
    <n v="1944.3"/>
    <s v=""/>
    <n v="37715.9"/>
    <n v="0"/>
    <n v="0"/>
    <n v="0"/>
    <n v="0"/>
    <s v=""/>
    <s v=""/>
    <s v=""/>
    <s v=""/>
    <n v="3222"/>
    <n v="3017.3"/>
    <s v=""/>
    <n v="53477.9"/>
  </r>
  <r>
    <x v="13"/>
    <s v="Lone Star College System District"/>
    <m/>
    <n v="227182"/>
    <x v="5"/>
    <n v="2438"/>
    <n v="2987"/>
    <n v="25"/>
    <n v="30"/>
    <n v="2413"/>
    <n v="2957"/>
    <m/>
    <n v="2413"/>
    <n v="2957"/>
    <n v="0"/>
    <n v="2957"/>
    <n v="61"/>
    <n v="61"/>
    <n v="0"/>
    <n v="61"/>
    <n v="97"/>
    <n v="116"/>
    <n v="0"/>
    <n v="116"/>
    <m/>
    <m/>
    <n v="0"/>
    <n v="0"/>
    <n v="158"/>
    <n v="177"/>
    <n v="0"/>
    <n v="177"/>
    <n v="3.081967213114754"/>
    <n v="3.7"/>
    <n v="188"/>
    <n v="225.70000000000002"/>
    <n v="2.7938144329896906"/>
    <n v="2.8"/>
    <n v="271"/>
    <n v="324.79999999999995"/>
    <m/>
    <m/>
    <n v="0"/>
    <n v="0"/>
    <n v="2.9050632911392404"/>
    <n v="3.1101694915254239"/>
    <n v="459"/>
    <n v="550.5"/>
    <m/>
    <n v="78.3"/>
    <n v="0"/>
    <n v="4776.3"/>
    <m/>
    <n v="53.8"/>
    <n v="0"/>
    <n v="6240.7999999999993"/>
    <m/>
    <m/>
    <n v="0"/>
    <n v="0"/>
    <n v="0"/>
    <n v="62.243502824858751"/>
    <n v="0"/>
    <n v="11017.099999999999"/>
    <n v="446"/>
    <n v="568"/>
    <n v="0"/>
    <n v="568"/>
    <n v="672"/>
    <n v="887"/>
    <n v="0"/>
    <n v="887"/>
    <m/>
    <m/>
    <n v="0"/>
    <n v="0"/>
    <n v="1118"/>
    <n v="1455"/>
    <n v="0"/>
    <n v="1455"/>
    <n v="4.7488789237668163"/>
    <n v="4.7"/>
    <n v="2118"/>
    <n v="2669.6"/>
    <n v="4.90625"/>
    <n v="4.7"/>
    <n v="3297"/>
    <n v="4168.9000000000005"/>
    <m/>
    <m/>
    <n v="0"/>
    <n v="0"/>
    <n v="4.8434704830053663"/>
    <n v="4.7"/>
    <n v="5414.9999999999991"/>
    <n v="6838.5"/>
    <m/>
    <n v="90.2"/>
    <n v="0"/>
    <n v="51233.599999999999"/>
    <m/>
    <n v="86.4"/>
    <n v="0"/>
    <n v="76636.800000000003"/>
    <m/>
    <m/>
    <n v="0"/>
    <n v="0"/>
    <n v="0"/>
    <n v="87.88343642611683"/>
    <n v="0"/>
    <n v="127870.39999999999"/>
    <n v="1276"/>
    <n v="1632"/>
    <n v="0"/>
    <n v="1632"/>
    <n v="4.6034482758620685"/>
    <n v="4.5275735294117645"/>
    <n v="5873.9999999999991"/>
    <n v="7389"/>
    <n v="0"/>
    <n v="85.102634803921575"/>
    <n v="0"/>
    <n v="138887.5"/>
    <n v="208"/>
    <n v="231"/>
    <n v="0"/>
    <n v="231"/>
    <n v="629"/>
    <n v="753"/>
    <n v="0"/>
    <n v="753"/>
    <m/>
    <m/>
    <n v="0"/>
    <n v="0"/>
    <n v="837"/>
    <n v="984"/>
    <n v="0"/>
    <n v="984"/>
    <n v="3.5576923076923075"/>
    <n v="3.8"/>
    <n v="740"/>
    <n v="877.8"/>
    <n v="4.0063593004769471"/>
    <n v="3.9"/>
    <n v="2519.9999999999995"/>
    <n v="2936.7"/>
    <m/>
    <m/>
    <n v="0"/>
    <n v="0"/>
    <n v="3.8948626045400232"/>
    <n v="3.8765243902439024"/>
    <n v="3259.9999999999995"/>
    <n v="3814.5"/>
    <m/>
    <n v="70.599999999999994"/>
    <n v="0"/>
    <n v="16308.599999999999"/>
    <m/>
    <n v="63.9"/>
    <n v="0"/>
    <n v="48116.7"/>
    <m/>
    <m/>
    <n v="0"/>
    <n v="0"/>
    <n v="0"/>
    <n v="65.472865853658533"/>
    <n v="0"/>
    <n v="64425.299999999996"/>
    <n v="300"/>
    <n v="341"/>
    <n v="0"/>
    <n v="341"/>
    <n v="5.7766666666666664"/>
    <n v="5.6"/>
    <n v="1733"/>
    <n v="1909.6"/>
    <m/>
    <n v="65"/>
    <n v="0"/>
    <n v="22165"/>
    <n v="715"/>
    <n v="860"/>
    <n v="0"/>
    <n v="860"/>
    <n v="3046"/>
    <n v="3773.0999999999995"/>
    <s v=""/>
    <n v="72318.5"/>
    <n v="1398"/>
    <n v="1756"/>
    <n v="0"/>
    <n v="1756"/>
    <n v="6088"/>
    <n v="7430.4000000000005"/>
    <n v="0"/>
    <n v="130994.3"/>
    <n v="2113"/>
    <n v="2616"/>
    <n v="0"/>
    <n v="2616"/>
    <n v="9134"/>
    <n v="11203.5"/>
    <s v=""/>
    <n v="203312.8"/>
    <n v="0"/>
    <n v="0"/>
    <n v="0"/>
    <n v="0"/>
    <s v=""/>
    <s v=""/>
    <s v=""/>
    <s v=""/>
    <n v="10866.999999999998"/>
    <n v="13113.1"/>
    <s v=""/>
    <n v="225477.8"/>
  </r>
  <r>
    <x v="13"/>
    <s v="McLennan Community College "/>
    <m/>
    <n v="226578"/>
    <x v="5"/>
    <n v="575"/>
    <n v="614"/>
    <n v="17"/>
    <n v="11"/>
    <n v="558"/>
    <n v="603"/>
    <m/>
    <n v="558"/>
    <n v="603"/>
    <n v="0"/>
    <n v="603"/>
    <n v="42"/>
    <n v="41"/>
    <n v="0"/>
    <n v="41"/>
    <n v="22"/>
    <n v="14"/>
    <n v="0"/>
    <n v="14"/>
    <m/>
    <m/>
    <n v="0"/>
    <n v="0"/>
    <n v="64"/>
    <n v="55"/>
    <n v="0"/>
    <n v="55"/>
    <n v="3.2380952380952381"/>
    <n v="3.4"/>
    <n v="136"/>
    <n v="139.4"/>
    <n v="2.9090909090909092"/>
    <n v="3.9"/>
    <n v="64"/>
    <n v="54.6"/>
    <m/>
    <m/>
    <n v="0"/>
    <n v="0"/>
    <n v="3.125"/>
    <n v="3.5272727272727273"/>
    <n v="200"/>
    <n v="194"/>
    <m/>
    <n v="77.599999999999994"/>
    <n v="0"/>
    <n v="3181.6"/>
    <m/>
    <n v="88.3"/>
    <n v="0"/>
    <n v="1236.2"/>
    <m/>
    <m/>
    <n v="0"/>
    <n v="0"/>
    <n v="0"/>
    <n v="80.323636363636368"/>
    <n v="0"/>
    <n v="4417.8"/>
    <n v="131"/>
    <n v="137"/>
    <n v="0"/>
    <n v="137"/>
    <n v="74"/>
    <n v="98"/>
    <n v="0"/>
    <n v="98"/>
    <m/>
    <m/>
    <n v="0"/>
    <n v="0"/>
    <n v="205"/>
    <n v="235"/>
    <n v="0"/>
    <n v="235"/>
    <n v="4.5877862595419847"/>
    <n v="4.9000000000000004"/>
    <n v="601"/>
    <n v="671.30000000000007"/>
    <n v="4.8108108108108105"/>
    <n v="5.3"/>
    <n v="356"/>
    <n v="519.4"/>
    <m/>
    <m/>
    <n v="0"/>
    <n v="0"/>
    <n v="4.668292682926829"/>
    <n v="5.0668085106382978"/>
    <n v="956.99999999999989"/>
    <n v="1190.7"/>
    <m/>
    <n v="99.7"/>
    <n v="0"/>
    <n v="13658.9"/>
    <m/>
    <n v="95.3"/>
    <n v="0"/>
    <n v="9339.4"/>
    <m/>
    <m/>
    <n v="0"/>
    <n v="0"/>
    <n v="0"/>
    <n v="97.865106382978723"/>
    <n v="0"/>
    <n v="22998.3"/>
    <n v="269"/>
    <n v="290"/>
    <n v="0"/>
    <n v="290"/>
    <n v="4.3011152416356877"/>
    <n v="4.7748275862068965"/>
    <n v="1157"/>
    <n v="1384.7"/>
    <n v="0"/>
    <n v="94.538275862068957"/>
    <n v="0"/>
    <n v="27416.1"/>
    <n v="87"/>
    <n v="76"/>
    <n v="0"/>
    <n v="76"/>
    <n v="97"/>
    <n v="123"/>
    <n v="0"/>
    <n v="123"/>
    <m/>
    <m/>
    <n v="0"/>
    <n v="0"/>
    <n v="184"/>
    <n v="199"/>
    <n v="0"/>
    <n v="199"/>
    <n v="3.3793103448275863"/>
    <n v="3.6"/>
    <n v="294"/>
    <n v="273.60000000000002"/>
    <n v="3.4226804123711339"/>
    <n v="3.6"/>
    <n v="332"/>
    <n v="442.8"/>
    <m/>
    <m/>
    <n v="0"/>
    <n v="0"/>
    <n v="3.402173913043478"/>
    <n v="3.6000000000000005"/>
    <n v="626"/>
    <n v="716.40000000000009"/>
    <m/>
    <n v="76.3"/>
    <n v="0"/>
    <n v="5798.8"/>
    <m/>
    <n v="64.5"/>
    <n v="0"/>
    <n v="7933.5"/>
    <m/>
    <m/>
    <n v="0"/>
    <n v="0"/>
    <n v="0"/>
    <n v="69.006532663316577"/>
    <n v="0"/>
    <n v="13732.3"/>
    <n v="105"/>
    <n v="114"/>
    <n v="0"/>
    <n v="114"/>
    <n v="6.038095238095238"/>
    <n v="5.9"/>
    <n v="634"/>
    <n v="672.6"/>
    <m/>
    <n v="79.400000000000006"/>
    <n v="0"/>
    <n v="9051.6"/>
    <n v="260"/>
    <n v="254"/>
    <n v="0"/>
    <n v="254"/>
    <n v="1031"/>
    <n v="1084.3000000000002"/>
    <s v=""/>
    <n v="22639.3"/>
    <n v="193"/>
    <n v="235"/>
    <n v="0"/>
    <n v="235"/>
    <n v="752"/>
    <n v="1016.8"/>
    <n v="0"/>
    <n v="18509.099999999999"/>
    <n v="453"/>
    <n v="489"/>
    <n v="0"/>
    <n v="489"/>
    <n v="1783"/>
    <n v="2101.1000000000004"/>
    <s v=""/>
    <n v="41148.399999999994"/>
    <n v="0"/>
    <n v="0"/>
    <n v="0"/>
    <n v="0"/>
    <s v=""/>
    <s v=""/>
    <s v=""/>
    <s v=""/>
    <n v="2417"/>
    <n v="2773.7000000000003"/>
    <s v=""/>
    <n v="50199.999999999993"/>
  </r>
  <r>
    <x v="13"/>
    <s v="Navarro College "/>
    <m/>
    <n v="227146"/>
    <x v="5"/>
    <n v="553"/>
    <n v="667"/>
    <n v="6"/>
    <n v="6"/>
    <n v="547"/>
    <n v="661"/>
    <m/>
    <n v="547"/>
    <n v="661"/>
    <n v="0"/>
    <n v="661"/>
    <n v="45"/>
    <n v="82"/>
    <n v="0"/>
    <n v="82"/>
    <n v="14"/>
    <n v="28"/>
    <n v="0"/>
    <n v="28"/>
    <m/>
    <m/>
    <n v="0"/>
    <n v="0"/>
    <n v="59"/>
    <n v="110"/>
    <n v="0"/>
    <n v="110"/>
    <n v="2.911111111111111"/>
    <n v="2.6"/>
    <n v="131"/>
    <n v="213.20000000000002"/>
    <n v="3.2142857142857144"/>
    <n v="3.1"/>
    <n v="45"/>
    <n v="86.8"/>
    <m/>
    <m/>
    <n v="0"/>
    <n v="0"/>
    <n v="2.9830508474576272"/>
    <n v="2.7272727272727271"/>
    <n v="176"/>
    <n v="300"/>
    <m/>
    <n v="66.5"/>
    <n v="0"/>
    <n v="5453"/>
    <m/>
    <n v="69.900000000000006"/>
    <n v="0"/>
    <n v="1957.2000000000003"/>
    <m/>
    <m/>
    <n v="0"/>
    <n v="0"/>
    <n v="0"/>
    <n v="67.365454545454554"/>
    <n v="0"/>
    <n v="7410.2000000000007"/>
    <n v="192"/>
    <n v="197"/>
    <n v="0"/>
    <n v="197"/>
    <n v="69"/>
    <n v="91"/>
    <n v="0"/>
    <n v="91"/>
    <m/>
    <m/>
    <n v="0"/>
    <n v="0"/>
    <n v="261"/>
    <n v="288"/>
    <n v="0"/>
    <n v="288"/>
    <n v="4.046875"/>
    <n v="4.0999999999999996"/>
    <n v="777"/>
    <n v="807.69999999999993"/>
    <n v="4.7391304347826084"/>
    <n v="5"/>
    <n v="327"/>
    <n v="455"/>
    <m/>
    <m/>
    <n v="0"/>
    <n v="0"/>
    <n v="4.2298850574712645"/>
    <n v="4.3843749999999995"/>
    <n v="1104"/>
    <n v="1262.6999999999998"/>
    <m/>
    <n v="88.8"/>
    <n v="0"/>
    <n v="17493.599999999999"/>
    <m/>
    <n v="87.2"/>
    <n v="0"/>
    <n v="7935.2"/>
    <m/>
    <m/>
    <n v="0"/>
    <n v="0"/>
    <n v="0"/>
    <n v="88.294444444444437"/>
    <n v="0"/>
    <n v="25428.799999999999"/>
    <n v="320"/>
    <n v="398"/>
    <n v="0"/>
    <n v="398"/>
    <n v="4"/>
    <n v="3.9263819095477381"/>
    <n v="1280"/>
    <n v="1562.6999999999998"/>
    <n v="0"/>
    <n v="82.510050251256288"/>
    <n v="0"/>
    <n v="32839"/>
    <n v="89"/>
    <n v="98"/>
    <n v="0"/>
    <n v="98"/>
    <n v="71"/>
    <n v="93"/>
    <n v="0"/>
    <n v="93"/>
    <m/>
    <m/>
    <n v="0"/>
    <n v="0"/>
    <n v="160"/>
    <n v="191"/>
    <n v="0"/>
    <n v="191"/>
    <n v="2.8539325842696628"/>
    <n v="3.1"/>
    <n v="254"/>
    <n v="303.8"/>
    <n v="3.5211267605633805"/>
    <n v="3.7"/>
    <n v="250"/>
    <n v="344.1"/>
    <m/>
    <m/>
    <n v="0"/>
    <n v="0"/>
    <n v="3.15"/>
    <n v="3.3921465968586393"/>
    <n v="504"/>
    <n v="647.90000000000009"/>
    <m/>
    <n v="67.7"/>
    <n v="0"/>
    <n v="6634.6"/>
    <m/>
    <n v="62.8"/>
    <n v="0"/>
    <n v="5840.4"/>
    <m/>
    <m/>
    <n v="0"/>
    <n v="0"/>
    <n v="0"/>
    <n v="65.314136125654457"/>
    <n v="0"/>
    <n v="12475.000000000002"/>
    <n v="67"/>
    <n v="72"/>
    <n v="0"/>
    <n v="72"/>
    <n v="4.4477611940298507"/>
    <n v="5.3"/>
    <n v="298"/>
    <n v="381.59999999999997"/>
    <m/>
    <n v="71.099999999999994"/>
    <n v="0"/>
    <n v="5119.2"/>
    <n v="326"/>
    <n v="377"/>
    <n v="0"/>
    <n v="377"/>
    <n v="1162"/>
    <n v="1324.7"/>
    <s v=""/>
    <n v="29581.199999999997"/>
    <n v="154"/>
    <n v="212"/>
    <n v="0"/>
    <n v="212"/>
    <n v="622"/>
    <n v="885.9"/>
    <n v="0"/>
    <n v="15732.8"/>
    <n v="480"/>
    <n v="589"/>
    <n v="0"/>
    <n v="589"/>
    <n v="1784"/>
    <n v="2210.6"/>
    <s v=""/>
    <n v="45314"/>
    <n v="0"/>
    <n v="0"/>
    <n v="0"/>
    <n v="0"/>
    <s v=""/>
    <s v=""/>
    <s v=""/>
    <s v=""/>
    <n v="2082"/>
    <n v="2592.1999999999998"/>
    <s v=""/>
    <n v="50433.2"/>
  </r>
  <r>
    <x v="13"/>
    <s v="North Lake College (DCCCD)"/>
    <m/>
    <n v="227191"/>
    <x v="5"/>
    <n v="529"/>
    <n v="627"/>
    <n v="10"/>
    <n v="14"/>
    <n v="519"/>
    <n v="613"/>
    <m/>
    <n v="519"/>
    <n v="613"/>
    <n v="0"/>
    <n v="613"/>
    <n v="8"/>
    <n v="7"/>
    <n v="0"/>
    <n v="7"/>
    <n v="11"/>
    <n v="9"/>
    <n v="0"/>
    <n v="9"/>
    <m/>
    <m/>
    <n v="0"/>
    <n v="0"/>
    <n v="19"/>
    <n v="16"/>
    <n v="0"/>
    <n v="16"/>
    <n v="3"/>
    <n v="1.8"/>
    <n v="24"/>
    <n v="12.6"/>
    <n v="3.7272727272727271"/>
    <n v="3.1"/>
    <n v="41"/>
    <n v="27.900000000000002"/>
    <m/>
    <m/>
    <n v="0"/>
    <n v="0"/>
    <n v="3.4210526315789473"/>
    <n v="2.53125"/>
    <n v="65"/>
    <n v="40.5"/>
    <m/>
    <n v="55.6"/>
    <n v="0"/>
    <n v="389.2"/>
    <m/>
    <n v="60.2"/>
    <n v="0"/>
    <n v="541.80000000000007"/>
    <m/>
    <m/>
    <n v="0"/>
    <n v="0"/>
    <n v="0"/>
    <n v="58.1875"/>
    <n v="0"/>
    <n v="931"/>
    <n v="168"/>
    <n v="174"/>
    <n v="0"/>
    <n v="174"/>
    <n v="115"/>
    <n v="132"/>
    <n v="0"/>
    <n v="132"/>
    <m/>
    <m/>
    <n v="0"/>
    <n v="0"/>
    <n v="283"/>
    <n v="306"/>
    <n v="0"/>
    <n v="306"/>
    <n v="3.8809523809523809"/>
    <n v="3.9"/>
    <n v="652"/>
    <n v="678.6"/>
    <n v="4.5130434782608697"/>
    <n v="4.7"/>
    <n v="519"/>
    <n v="620.4"/>
    <m/>
    <m/>
    <n v="0"/>
    <n v="0"/>
    <n v="4.137809187279152"/>
    <n v="4.2450980392156863"/>
    <n v="1171"/>
    <n v="1299"/>
    <m/>
    <n v="73.7"/>
    <n v="0"/>
    <n v="12823.800000000001"/>
    <m/>
    <n v="70.900000000000006"/>
    <n v="0"/>
    <n v="9358.8000000000011"/>
    <m/>
    <m/>
    <n v="0"/>
    <n v="0"/>
    <n v="0"/>
    <n v="72.492156862745105"/>
    <n v="0"/>
    <n v="22182.600000000002"/>
    <n v="302"/>
    <n v="322"/>
    <n v="0"/>
    <n v="322"/>
    <n v="4.0927152317880795"/>
    <n v="4.1599378881987574"/>
    <n v="1236"/>
    <n v="1339.5"/>
    <n v="0"/>
    <n v="71.781366459627336"/>
    <n v="0"/>
    <n v="23113.600000000002"/>
    <n v="49"/>
    <n v="50"/>
    <n v="0"/>
    <n v="50"/>
    <n v="75"/>
    <n v="82"/>
    <n v="0"/>
    <n v="82"/>
    <m/>
    <m/>
    <n v="0"/>
    <n v="0"/>
    <n v="124"/>
    <n v="132"/>
    <n v="0"/>
    <n v="132"/>
    <n v="3.3673469387755102"/>
    <n v="3.5"/>
    <n v="165"/>
    <n v="175"/>
    <n v="3.08"/>
    <n v="3.1"/>
    <n v="231"/>
    <n v="254.20000000000002"/>
    <m/>
    <m/>
    <n v="0"/>
    <n v="0"/>
    <n v="3.193548387096774"/>
    <n v="3.2515151515151519"/>
    <n v="396"/>
    <n v="429.20000000000005"/>
    <m/>
    <n v="59.7"/>
    <n v="0"/>
    <n v="2985"/>
    <m/>
    <n v="41.5"/>
    <n v="0"/>
    <n v="3403"/>
    <m/>
    <m/>
    <n v="0"/>
    <n v="0"/>
    <n v="0"/>
    <n v="48.393939393939391"/>
    <n v="0"/>
    <n v="6388"/>
    <n v="93"/>
    <n v="159"/>
    <n v="0"/>
    <n v="159"/>
    <n v="4.172043010752688"/>
    <n v="3.3"/>
    <n v="388"/>
    <n v="524.69999999999993"/>
    <m/>
    <n v="43.1"/>
    <n v="0"/>
    <n v="6852.9000000000005"/>
    <n v="225"/>
    <n v="231"/>
    <n v="0"/>
    <n v="231"/>
    <n v="841"/>
    <n v="866.2"/>
    <s v=""/>
    <n v="16198.000000000002"/>
    <n v="201"/>
    <n v="223"/>
    <n v="0"/>
    <n v="223"/>
    <n v="791"/>
    <n v="902.5"/>
    <n v="0"/>
    <n v="13303.6"/>
    <n v="426"/>
    <n v="454"/>
    <n v="0"/>
    <n v="454"/>
    <n v="1632"/>
    <n v="1768.7"/>
    <s v=""/>
    <n v="29501.600000000002"/>
    <n v="0"/>
    <n v="0"/>
    <n v="0"/>
    <n v="0"/>
    <s v=""/>
    <s v=""/>
    <s v=""/>
    <s v=""/>
    <n v="2020"/>
    <n v="2293.4"/>
    <s v=""/>
    <n v="36354.5"/>
  </r>
  <r>
    <x v="13"/>
    <s v="Northwest Vista College (ACCD)"/>
    <m/>
    <n v="420398"/>
    <x v="5"/>
    <n v="701"/>
    <n v="1117"/>
    <n v="31"/>
    <n v="159"/>
    <n v="670"/>
    <n v="958"/>
    <m/>
    <n v="670"/>
    <n v="958"/>
    <n v="0"/>
    <n v="958"/>
    <n v="32"/>
    <n v="55"/>
    <n v="0"/>
    <n v="55"/>
    <n v="22"/>
    <n v="36"/>
    <n v="0"/>
    <n v="36"/>
    <m/>
    <m/>
    <n v="0"/>
    <n v="0"/>
    <n v="54"/>
    <n v="91"/>
    <n v="0"/>
    <n v="91"/>
    <n v="3.21875"/>
    <n v="3.1"/>
    <n v="103"/>
    <n v="170.5"/>
    <n v="3.2272727272727271"/>
    <n v="3.4"/>
    <n v="71"/>
    <n v="122.39999999999999"/>
    <m/>
    <m/>
    <n v="0"/>
    <n v="0"/>
    <n v="3.2222222222222223"/>
    <n v="3.2186813186813183"/>
    <n v="174"/>
    <n v="292.89999999999998"/>
    <m/>
    <n v="72"/>
    <n v="0"/>
    <n v="3960"/>
    <m/>
    <n v="70.2"/>
    <n v="0"/>
    <n v="2527.2000000000003"/>
    <m/>
    <m/>
    <n v="0"/>
    <n v="0"/>
    <n v="0"/>
    <n v="71.28791208791209"/>
    <n v="0"/>
    <n v="6487.2"/>
    <n v="165"/>
    <n v="193"/>
    <n v="0"/>
    <n v="193"/>
    <n v="119"/>
    <n v="195"/>
    <n v="0"/>
    <n v="195"/>
    <m/>
    <m/>
    <n v="0"/>
    <n v="0"/>
    <n v="284"/>
    <n v="388"/>
    <n v="0"/>
    <n v="388"/>
    <n v="4.1939393939393943"/>
    <n v="4.3"/>
    <n v="692.00000000000011"/>
    <n v="829.9"/>
    <n v="4.6722689075630255"/>
    <n v="4.5999999999999996"/>
    <n v="556"/>
    <n v="896.99999999999989"/>
    <m/>
    <m/>
    <n v="0"/>
    <n v="0"/>
    <n v="4.394366197183099"/>
    <n v="4.4507731958762884"/>
    <n v="1248"/>
    <n v="1726.8999999999999"/>
    <m/>
    <n v="87.5"/>
    <n v="0"/>
    <n v="16887.5"/>
    <m/>
    <n v="86.4"/>
    <n v="0"/>
    <n v="16848"/>
    <m/>
    <m/>
    <n v="0"/>
    <n v="0"/>
    <n v="0"/>
    <n v="86.947164948453604"/>
    <n v="0"/>
    <n v="33735.5"/>
    <n v="338"/>
    <n v="479"/>
    <n v="0"/>
    <n v="479"/>
    <n v="4.2071005917159763"/>
    <n v="4.2167014613778697"/>
    <n v="1422"/>
    <n v="2019.7999999999995"/>
    <n v="0"/>
    <n v="83.97223382045928"/>
    <n v="0"/>
    <n v="40222.699999999997"/>
    <n v="97"/>
    <n v="139"/>
    <n v="0"/>
    <n v="139"/>
    <n v="188"/>
    <n v="258"/>
    <n v="0"/>
    <n v="258"/>
    <m/>
    <m/>
    <n v="0"/>
    <n v="0"/>
    <n v="285"/>
    <n v="397"/>
    <n v="0"/>
    <n v="397"/>
    <n v="2.9381443298969074"/>
    <n v="3.3"/>
    <n v="285"/>
    <n v="458.7"/>
    <n v="3.4574468085106385"/>
    <n v="3.6"/>
    <n v="650"/>
    <n v="928.80000000000007"/>
    <m/>
    <m/>
    <n v="0"/>
    <n v="0"/>
    <n v="3.2807017543859649"/>
    <n v="3.494962216624685"/>
    <n v="935"/>
    <n v="1387.5"/>
    <m/>
    <n v="60.6"/>
    <n v="0"/>
    <n v="8423.4"/>
    <m/>
    <n v="52.2"/>
    <n v="0"/>
    <n v="13467.6"/>
    <m/>
    <m/>
    <n v="0"/>
    <n v="0"/>
    <n v="0"/>
    <n v="55.141057934508815"/>
    <n v="0"/>
    <n v="21891"/>
    <n v="47"/>
    <n v="82"/>
    <n v="0"/>
    <n v="82"/>
    <n v="3.6382978723404253"/>
    <n v="4.5"/>
    <n v="171"/>
    <n v="369"/>
    <m/>
    <n v="72.3"/>
    <n v="0"/>
    <n v="5928.5999999999995"/>
    <n v="294"/>
    <n v="387"/>
    <n v="0"/>
    <n v="387"/>
    <n v="1080"/>
    <n v="1459.1"/>
    <s v=""/>
    <n v="29270.9"/>
    <n v="329"/>
    <n v="489"/>
    <n v="0"/>
    <n v="489"/>
    <n v="1277"/>
    <n v="1948.1999999999998"/>
    <n v="0"/>
    <n v="32842.800000000003"/>
    <n v="623"/>
    <n v="876"/>
    <n v="0"/>
    <n v="876"/>
    <n v="2357"/>
    <n v="3407.2999999999997"/>
    <s v=""/>
    <n v="62113.700000000004"/>
    <n v="0"/>
    <n v="0"/>
    <n v="0"/>
    <n v="0"/>
    <s v=""/>
    <s v=""/>
    <s v=""/>
    <s v=""/>
    <n v="2528"/>
    <n v="3776.2999999999993"/>
    <s v=""/>
    <n v="68042.3"/>
  </r>
  <r>
    <x v="13"/>
    <s v="Palo Alto College (ACCD)"/>
    <m/>
    <n v="246354"/>
    <x v="5"/>
    <n v="618"/>
    <n v="1058"/>
    <n v="129"/>
    <n v="365"/>
    <n v="489"/>
    <n v="693"/>
    <m/>
    <n v="489"/>
    <n v="693"/>
    <n v="0"/>
    <n v="693"/>
    <n v="32"/>
    <n v="38"/>
    <n v="0"/>
    <n v="38"/>
    <n v="13"/>
    <n v="20"/>
    <n v="0"/>
    <n v="20"/>
    <m/>
    <m/>
    <n v="0"/>
    <n v="0"/>
    <n v="45"/>
    <n v="58"/>
    <n v="0"/>
    <n v="58"/>
    <n v="3.6875"/>
    <n v="3.5"/>
    <n v="118"/>
    <n v="133"/>
    <n v="3.7692307692307692"/>
    <n v="3.4"/>
    <n v="49"/>
    <n v="68"/>
    <m/>
    <m/>
    <n v="0"/>
    <n v="0"/>
    <n v="3.7111111111111112"/>
    <n v="3.4655172413793105"/>
    <n v="167"/>
    <n v="201"/>
    <m/>
    <n v="73.599999999999994"/>
    <n v="0"/>
    <n v="2796.7999999999997"/>
    <m/>
    <n v="76.599999999999994"/>
    <n v="0"/>
    <n v="1532"/>
    <m/>
    <m/>
    <n v="0"/>
    <n v="0"/>
    <n v="0"/>
    <n v="74.634482758620678"/>
    <n v="0"/>
    <n v="4328.7999999999993"/>
    <n v="145"/>
    <n v="170"/>
    <n v="0"/>
    <n v="170"/>
    <n v="78"/>
    <n v="111"/>
    <n v="0"/>
    <n v="111"/>
    <m/>
    <m/>
    <n v="0"/>
    <n v="0"/>
    <n v="223"/>
    <n v="281"/>
    <n v="0"/>
    <n v="281"/>
    <n v="4.8137931034482762"/>
    <n v="5"/>
    <n v="698"/>
    <n v="850"/>
    <n v="4.9615384615384617"/>
    <n v="4.8"/>
    <n v="387"/>
    <n v="532.79999999999995"/>
    <m/>
    <m/>
    <n v="0"/>
    <n v="0"/>
    <n v="4.8654708520179373"/>
    <n v="4.9209964412811384"/>
    <n v="1085"/>
    <n v="1382.8"/>
    <m/>
    <n v="101.4"/>
    <n v="0"/>
    <n v="17238"/>
    <m/>
    <n v="92.3"/>
    <n v="0"/>
    <n v="10245.299999999999"/>
    <m/>
    <m/>
    <n v="0"/>
    <n v="0"/>
    <n v="0"/>
    <n v="97.805338078291811"/>
    <n v="0"/>
    <n v="27483.3"/>
    <n v="268"/>
    <n v="339"/>
    <n v="0"/>
    <n v="339"/>
    <n v="4.6716417910447765"/>
    <n v="4.6719764011799407"/>
    <n v="1252"/>
    <n v="1583.8"/>
    <n v="0"/>
    <n v="93.841002949852509"/>
    <n v="0"/>
    <n v="31812.100000000002"/>
    <n v="48"/>
    <n v="94"/>
    <n v="0"/>
    <n v="94"/>
    <n v="93"/>
    <n v="128"/>
    <n v="0"/>
    <n v="128"/>
    <m/>
    <m/>
    <n v="0"/>
    <n v="0"/>
    <n v="141"/>
    <n v="222"/>
    <n v="0"/>
    <n v="222"/>
    <n v="3.4583333333333335"/>
    <n v="3.8"/>
    <n v="166"/>
    <n v="357.2"/>
    <n v="3.860215053763441"/>
    <n v="4.2"/>
    <n v="359"/>
    <n v="537.6"/>
    <m/>
    <m/>
    <n v="0"/>
    <n v="0"/>
    <n v="3.7234042553191489"/>
    <n v="4.0306306306306308"/>
    <n v="525"/>
    <n v="894.80000000000007"/>
    <m/>
    <n v="73.400000000000006"/>
    <n v="0"/>
    <n v="6899.6"/>
    <m/>
    <n v="66.900000000000006"/>
    <n v="0"/>
    <n v="8563.2000000000007"/>
    <m/>
    <m/>
    <n v="0"/>
    <n v="0"/>
    <n v="0"/>
    <n v="69.652252252252254"/>
    <n v="0"/>
    <n v="15462.800000000001"/>
    <n v="80"/>
    <n v="132"/>
    <n v="0"/>
    <n v="132"/>
    <n v="6.4874999999999998"/>
    <n v="6.1"/>
    <n v="519"/>
    <n v="805.19999999999993"/>
    <m/>
    <n v="63.8"/>
    <n v="0"/>
    <n v="8421.6"/>
    <n v="225"/>
    <n v="302"/>
    <n v="0"/>
    <n v="302"/>
    <n v="982"/>
    <n v="1340.2"/>
    <s v=""/>
    <n v="26934.400000000001"/>
    <n v="184"/>
    <n v="259"/>
    <n v="0"/>
    <n v="259"/>
    <n v="795"/>
    <n v="1138.4000000000001"/>
    <n v="0"/>
    <n v="20340.5"/>
    <n v="409"/>
    <n v="561"/>
    <n v="0"/>
    <n v="561"/>
    <n v="1777"/>
    <n v="2478.6000000000004"/>
    <s v=""/>
    <n v="47274.9"/>
    <n v="0"/>
    <n v="0"/>
    <n v="0"/>
    <n v="0"/>
    <s v=""/>
    <s v=""/>
    <s v=""/>
    <s v=""/>
    <n v="2296"/>
    <n v="3283.7999999999997"/>
    <s v=""/>
    <n v="55696.5"/>
  </r>
  <r>
    <x v="13"/>
    <s v="Richland College (DCCCD)"/>
    <m/>
    <n v="227766"/>
    <x v="5"/>
    <n v="918"/>
    <n v="986"/>
    <n v="8"/>
    <n v="16"/>
    <n v="910"/>
    <n v="970"/>
    <m/>
    <n v="910"/>
    <n v="970"/>
    <n v="0"/>
    <n v="970"/>
    <n v="4"/>
    <n v="8"/>
    <n v="0"/>
    <n v="8"/>
    <n v="3"/>
    <n v="12"/>
    <n v="0"/>
    <n v="12"/>
    <m/>
    <m/>
    <n v="0"/>
    <n v="0"/>
    <n v="7"/>
    <n v="20"/>
    <n v="0"/>
    <n v="20"/>
    <n v="3.5"/>
    <n v="3.3"/>
    <n v="14"/>
    <n v="26.4"/>
    <n v="3"/>
    <n v="2.5"/>
    <n v="9"/>
    <n v="30"/>
    <m/>
    <m/>
    <n v="0"/>
    <n v="0"/>
    <n v="3.2857142857142856"/>
    <n v="2.82"/>
    <n v="23"/>
    <n v="56.4"/>
    <m/>
    <n v="66.900000000000006"/>
    <n v="0"/>
    <n v="535.20000000000005"/>
    <m/>
    <n v="58.2"/>
    <n v="0"/>
    <n v="698.40000000000009"/>
    <m/>
    <m/>
    <n v="0"/>
    <n v="0"/>
    <n v="0"/>
    <n v="61.680000000000007"/>
    <n v="0"/>
    <n v="1233.6000000000001"/>
    <n v="174"/>
    <n v="190"/>
    <n v="0"/>
    <n v="190"/>
    <n v="247"/>
    <n v="238"/>
    <n v="0"/>
    <n v="238"/>
    <m/>
    <m/>
    <n v="0"/>
    <n v="0"/>
    <n v="421"/>
    <n v="428"/>
    <n v="0"/>
    <n v="428"/>
    <n v="4.5172413793103452"/>
    <n v="4.5"/>
    <n v="786.00000000000011"/>
    <n v="855"/>
    <n v="4.5101214574898787"/>
    <n v="4.8"/>
    <n v="1114"/>
    <n v="1142.3999999999999"/>
    <m/>
    <m/>
    <n v="0"/>
    <n v="0"/>
    <n v="4.513064133016627"/>
    <n v="4.6668224299065422"/>
    <n v="1900"/>
    <n v="1997.4"/>
    <m/>
    <n v="87.5"/>
    <n v="0"/>
    <n v="16625"/>
    <m/>
    <n v="85.5"/>
    <n v="0"/>
    <n v="20349"/>
    <m/>
    <m/>
    <n v="0"/>
    <n v="0"/>
    <n v="0"/>
    <n v="86.387850467289724"/>
    <n v="0"/>
    <n v="36974"/>
    <n v="428"/>
    <n v="448"/>
    <n v="0"/>
    <n v="448"/>
    <n v="4.4929906542056077"/>
    <n v="4.5843750000000005"/>
    <n v="1923"/>
    <n v="2053.8000000000002"/>
    <n v="0"/>
    <n v="85.284821428571419"/>
    <n v="0"/>
    <n v="38207.599999999999"/>
    <n v="65"/>
    <n v="58"/>
    <n v="0"/>
    <n v="58"/>
    <n v="149"/>
    <n v="125"/>
    <n v="0"/>
    <n v="125"/>
    <m/>
    <m/>
    <n v="0"/>
    <n v="0"/>
    <n v="214"/>
    <n v="183"/>
    <n v="0"/>
    <n v="183"/>
    <n v="2.7846153846153845"/>
    <n v="3.1"/>
    <n v="181"/>
    <n v="179.8"/>
    <n v="2.9597315436241609"/>
    <n v="3.4"/>
    <n v="441"/>
    <n v="425"/>
    <m/>
    <m/>
    <n v="0"/>
    <n v="0"/>
    <n v="2.9065420560747666"/>
    <n v="3.304918032786885"/>
    <n v="622"/>
    <n v="604.79999999999995"/>
    <m/>
    <n v="57"/>
    <n v="0"/>
    <n v="3306"/>
    <m/>
    <n v="50.8"/>
    <n v="0"/>
    <n v="6350"/>
    <m/>
    <m/>
    <n v="0"/>
    <n v="0"/>
    <n v="0"/>
    <n v="52.765027322404372"/>
    <n v="0"/>
    <n v="9656"/>
    <n v="268"/>
    <n v="339"/>
    <n v="0"/>
    <n v="339"/>
    <n v="2.3731343283582089"/>
    <n v="2.5"/>
    <n v="636"/>
    <n v="847.5"/>
    <m/>
    <n v="29.9"/>
    <n v="0"/>
    <n v="10136.1"/>
    <n v="243"/>
    <n v="256"/>
    <n v="0"/>
    <n v="256"/>
    <n v="981.00000000000011"/>
    <n v="1061.2"/>
    <s v=""/>
    <n v="20466.2"/>
    <n v="399"/>
    <n v="375"/>
    <n v="0"/>
    <n v="375"/>
    <n v="1564"/>
    <n v="1597.3999999999999"/>
    <n v="0"/>
    <n v="27397.4"/>
    <n v="642"/>
    <n v="631"/>
    <n v="0"/>
    <n v="631"/>
    <n v="2545"/>
    <n v="2658.6"/>
    <s v=""/>
    <n v="47863.600000000006"/>
    <n v="0"/>
    <n v="0"/>
    <n v="0"/>
    <n v="0"/>
    <s v=""/>
    <s v=""/>
    <s v=""/>
    <s v=""/>
    <n v="3181"/>
    <n v="3506.1000000000004"/>
    <s v=""/>
    <n v="57999.7"/>
  </r>
  <r>
    <x v="13"/>
    <s v="San Antonio College (ACCD)"/>
    <m/>
    <n v="227924"/>
    <x v="5"/>
    <n v="1186"/>
    <n v="1284"/>
    <n v="53"/>
    <n v="65"/>
    <n v="1133"/>
    <n v="1219"/>
    <m/>
    <n v="1133"/>
    <n v="1219"/>
    <n v="0"/>
    <n v="1219"/>
    <n v="26"/>
    <n v="23"/>
    <n v="0"/>
    <n v="23"/>
    <n v="11"/>
    <n v="15"/>
    <n v="0"/>
    <n v="15"/>
    <m/>
    <m/>
    <n v="0"/>
    <n v="0"/>
    <n v="37"/>
    <n v="38"/>
    <n v="0"/>
    <n v="38"/>
    <n v="4.3461538461538458"/>
    <n v="3.9"/>
    <n v="112.99999999999999"/>
    <n v="89.7"/>
    <n v="3.9090909090909092"/>
    <n v="3.6"/>
    <n v="43"/>
    <n v="54"/>
    <m/>
    <m/>
    <n v="0"/>
    <n v="0"/>
    <n v="4.2162162162162158"/>
    <n v="3.7815789473684207"/>
    <n v="155.99999999999997"/>
    <n v="143.69999999999999"/>
    <m/>
    <n v="90.9"/>
    <n v="0"/>
    <n v="2090.7000000000003"/>
    <m/>
    <n v="75.7"/>
    <n v="0"/>
    <n v="1135.5"/>
    <m/>
    <m/>
    <n v="0"/>
    <n v="0"/>
    <n v="0"/>
    <n v="84.9"/>
    <n v="0"/>
    <n v="3226.2000000000003"/>
    <n v="190"/>
    <n v="250"/>
    <n v="0"/>
    <n v="250"/>
    <n v="193"/>
    <n v="189"/>
    <n v="0"/>
    <n v="189"/>
    <m/>
    <m/>
    <n v="0"/>
    <n v="0"/>
    <n v="383"/>
    <n v="439"/>
    <n v="0"/>
    <n v="439"/>
    <n v="5.0210526315789474"/>
    <n v="5.2"/>
    <n v="954"/>
    <n v="1300"/>
    <n v="5.4455958549222796"/>
    <n v="5.5"/>
    <n v="1051"/>
    <n v="1039.5"/>
    <m/>
    <m/>
    <n v="0"/>
    <n v="0"/>
    <n v="5.2349869451697124"/>
    <n v="5.3291571753986329"/>
    <n v="2004.9999999999998"/>
    <n v="2339.5"/>
    <m/>
    <n v="102.2"/>
    <n v="0"/>
    <n v="25550"/>
    <m/>
    <n v="95.4"/>
    <n v="0"/>
    <n v="18030.600000000002"/>
    <m/>
    <m/>
    <n v="0"/>
    <n v="0"/>
    <n v="0"/>
    <n v="99.272437357630992"/>
    <n v="0"/>
    <n v="43580.600000000006"/>
    <n v="420"/>
    <n v="477"/>
    <n v="0"/>
    <n v="477"/>
    <n v="5.1452380952380938"/>
    <n v="5.20587002096436"/>
    <n v="2160.9999999999995"/>
    <n v="2483.1999999999998"/>
    <n v="0"/>
    <n v="98.127463312368974"/>
    <n v="0"/>
    <n v="46806.8"/>
    <n v="143"/>
    <n v="153"/>
    <n v="0"/>
    <n v="153"/>
    <n v="291"/>
    <n v="331"/>
    <n v="0"/>
    <n v="331"/>
    <m/>
    <m/>
    <n v="0"/>
    <n v="0"/>
    <n v="434"/>
    <n v="484"/>
    <n v="0"/>
    <n v="484"/>
    <n v="3.93006993006993"/>
    <n v="3.8"/>
    <n v="562"/>
    <n v="581.4"/>
    <n v="3.6357388316151202"/>
    <n v="3.9"/>
    <n v="1058"/>
    <n v="1290.8999999999999"/>
    <m/>
    <m/>
    <n v="0"/>
    <n v="0"/>
    <n v="3.7327188940092166"/>
    <n v="3.8683884297520654"/>
    <n v="1620"/>
    <n v="1872.2999999999997"/>
    <m/>
    <n v="75.400000000000006"/>
    <n v="0"/>
    <n v="11536.2"/>
    <m/>
    <n v="60.2"/>
    <n v="0"/>
    <n v="19926.2"/>
    <m/>
    <m/>
    <n v="0"/>
    <n v="0"/>
    <n v="0"/>
    <n v="65.004958677685948"/>
    <n v="0"/>
    <n v="31462.399999999998"/>
    <n v="279"/>
    <n v="258"/>
    <n v="0"/>
    <n v="258"/>
    <n v="6.279569892473118"/>
    <n v="6.1"/>
    <n v="1752"/>
    <n v="1573.8"/>
    <m/>
    <n v="72.2"/>
    <n v="0"/>
    <n v="18627.600000000002"/>
    <n v="359"/>
    <n v="426"/>
    <n v="0"/>
    <n v="426"/>
    <n v="1629"/>
    <n v="1971.1"/>
    <s v=""/>
    <n v="39176.9"/>
    <n v="495"/>
    <n v="535"/>
    <n v="0"/>
    <n v="535"/>
    <n v="2152"/>
    <n v="2384.3999999999996"/>
    <n v="0"/>
    <n v="39092.300000000003"/>
    <n v="854"/>
    <n v="961"/>
    <n v="0"/>
    <n v="961"/>
    <n v="3781"/>
    <n v="4355.5"/>
    <s v=""/>
    <n v="78269.200000000012"/>
    <n v="0"/>
    <n v="0"/>
    <n v="0"/>
    <n v="0"/>
    <s v=""/>
    <s v=""/>
    <s v=""/>
    <s v=""/>
    <n v="5533"/>
    <n v="5929.3"/>
    <s v=""/>
    <n v="96896.8"/>
  </r>
  <r>
    <x v="13"/>
    <s v="San Jacinto College"/>
    <m/>
    <n v="227979"/>
    <x v="5"/>
    <n v="1852"/>
    <n v="2256"/>
    <n v="16"/>
    <n v="14"/>
    <n v="1836"/>
    <n v="2242"/>
    <m/>
    <n v="1836"/>
    <n v="2242"/>
    <n v="0"/>
    <n v="2242"/>
    <n v="76"/>
    <n v="114"/>
    <n v="0"/>
    <n v="114"/>
    <n v="63"/>
    <n v="68"/>
    <n v="0"/>
    <n v="68"/>
    <m/>
    <m/>
    <n v="0"/>
    <n v="0"/>
    <n v="139"/>
    <n v="182"/>
    <n v="0"/>
    <n v="182"/>
    <n v="2.9473684210526314"/>
    <n v="3.3"/>
    <n v="224"/>
    <n v="376.2"/>
    <n v="2.8571428571428572"/>
    <n v="3.2"/>
    <n v="180"/>
    <n v="217.60000000000002"/>
    <m/>
    <m/>
    <n v="0"/>
    <n v="0"/>
    <n v="2.906474820143885"/>
    <n v="3.2626373626373626"/>
    <n v="404"/>
    <n v="593.79999999999995"/>
    <m/>
    <n v="77"/>
    <n v="0"/>
    <n v="8778"/>
    <m/>
    <n v="68.3"/>
    <n v="0"/>
    <n v="4644.3999999999996"/>
    <m/>
    <m/>
    <n v="0"/>
    <n v="0"/>
    <n v="0"/>
    <n v="73.749450549450543"/>
    <n v="0"/>
    <n v="13422.4"/>
    <n v="487"/>
    <n v="604"/>
    <n v="0"/>
    <n v="604"/>
    <n v="352"/>
    <n v="364"/>
    <n v="0"/>
    <n v="364"/>
    <m/>
    <m/>
    <n v="0"/>
    <n v="0"/>
    <n v="839"/>
    <n v="968"/>
    <n v="0"/>
    <n v="968"/>
    <n v="4.6057494866529778"/>
    <n v="4.8"/>
    <n v="2243"/>
    <n v="2899.2"/>
    <n v="5.2556818181818183"/>
    <n v="5.2"/>
    <n v="1850"/>
    <n v="1892.8"/>
    <m/>
    <m/>
    <n v="0"/>
    <n v="0"/>
    <n v="4.8784266984505367"/>
    <n v="4.9504132231404956"/>
    <n v="4093.0000000000005"/>
    <n v="4792"/>
    <m/>
    <n v="96.2"/>
    <n v="0"/>
    <n v="58104.800000000003"/>
    <m/>
    <n v="91.4"/>
    <n v="0"/>
    <n v="33269.599999999999"/>
    <m/>
    <m/>
    <n v="0"/>
    <n v="0"/>
    <n v="0"/>
    <n v="94.395041322314043"/>
    <n v="0"/>
    <n v="91374.399999999994"/>
    <n v="978"/>
    <n v="1150"/>
    <n v="0"/>
    <n v="1150"/>
    <n v="4.5981595092024543"/>
    <n v="4.6833043478260867"/>
    <n v="4497"/>
    <n v="5385.8"/>
    <n v="0"/>
    <n v="91.127652173913035"/>
    <n v="0"/>
    <n v="104796.79999999999"/>
    <n v="190"/>
    <n v="252"/>
    <n v="0"/>
    <n v="252"/>
    <n v="370"/>
    <n v="413"/>
    <n v="0"/>
    <n v="413"/>
    <m/>
    <m/>
    <n v="0"/>
    <n v="0"/>
    <n v="560"/>
    <n v="665"/>
    <n v="0"/>
    <n v="665"/>
    <n v="3.3894736842105262"/>
    <n v="3.5"/>
    <n v="644"/>
    <n v="882"/>
    <n v="3.9972972972972971"/>
    <n v="4.0999999999999996"/>
    <n v="1479"/>
    <n v="1693.3"/>
    <m/>
    <m/>
    <n v="0"/>
    <n v="0"/>
    <n v="3.7910714285714286"/>
    <n v="3.8726315789473689"/>
    <n v="2123"/>
    <n v="2575.3000000000002"/>
    <m/>
    <n v="72.3"/>
    <n v="0"/>
    <n v="18219.599999999999"/>
    <m/>
    <n v="63.3"/>
    <n v="0"/>
    <n v="26142.899999999998"/>
    <m/>
    <m/>
    <n v="0"/>
    <n v="0"/>
    <n v="0"/>
    <n v="66.71052631578948"/>
    <n v="0"/>
    <n v="44362.500000000007"/>
    <n v="298"/>
    <n v="427"/>
    <n v="0"/>
    <n v="427"/>
    <n v="5.1644295302013425"/>
    <n v="5"/>
    <n v="1539"/>
    <n v="2135"/>
    <m/>
    <n v="62.6"/>
    <n v="0"/>
    <n v="26730.2"/>
    <n v="753"/>
    <n v="970"/>
    <n v="0"/>
    <n v="970"/>
    <n v="3111"/>
    <n v="4157.3999999999996"/>
    <s v=""/>
    <n v="85102.399999999994"/>
    <n v="785"/>
    <n v="845"/>
    <n v="0"/>
    <n v="845"/>
    <n v="3509"/>
    <n v="3803.7"/>
    <n v="0"/>
    <n v="64056.899999999994"/>
    <n v="1538"/>
    <n v="1815"/>
    <n v="0"/>
    <n v="1815"/>
    <n v="6620"/>
    <n v="7961.0999999999995"/>
    <s v=""/>
    <n v="149159.29999999999"/>
    <n v="0"/>
    <n v="0"/>
    <n v="0"/>
    <n v="0"/>
    <s v=""/>
    <s v=""/>
    <s v=""/>
    <s v=""/>
    <n v="8159"/>
    <n v="10096.1"/>
    <s v=""/>
    <n v="175889.5"/>
  </r>
  <r>
    <x v="13"/>
    <s v="South Plains College "/>
    <m/>
    <n v="228158"/>
    <x v="5"/>
    <n v="544"/>
    <n v="588"/>
    <n v="4"/>
    <n v="15"/>
    <n v="540"/>
    <n v="573"/>
    <m/>
    <n v="540"/>
    <n v="573"/>
    <n v="0"/>
    <n v="573"/>
    <n v="57"/>
    <n v="59"/>
    <n v="0"/>
    <n v="59"/>
    <n v="9"/>
    <n v="18"/>
    <n v="0"/>
    <n v="18"/>
    <m/>
    <m/>
    <n v="0"/>
    <n v="0"/>
    <n v="66"/>
    <n v="77"/>
    <n v="0"/>
    <n v="77"/>
    <n v="2.5087719298245612"/>
    <n v="2.7"/>
    <n v="143"/>
    <n v="159.30000000000001"/>
    <n v="2.8888888888888888"/>
    <n v="2.7"/>
    <n v="26"/>
    <n v="48.6"/>
    <m/>
    <m/>
    <n v="0"/>
    <n v="0"/>
    <n v="2.5606060606060606"/>
    <n v="2.7"/>
    <n v="169"/>
    <n v="207.9"/>
    <m/>
    <n v="68.5"/>
    <n v="0"/>
    <n v="4041.5"/>
    <m/>
    <n v="65.400000000000006"/>
    <n v="0"/>
    <n v="1177.2"/>
    <m/>
    <m/>
    <n v="0"/>
    <n v="0"/>
    <n v="0"/>
    <n v="67.775324675324669"/>
    <n v="0"/>
    <n v="5218.7"/>
    <n v="179"/>
    <n v="177"/>
    <n v="0"/>
    <n v="177"/>
    <n v="73"/>
    <n v="76"/>
    <n v="0"/>
    <n v="76"/>
    <m/>
    <m/>
    <n v="0"/>
    <n v="0"/>
    <n v="252"/>
    <n v="253"/>
    <n v="0"/>
    <n v="253"/>
    <n v="4.2737430167597763"/>
    <n v="4.2"/>
    <n v="765"/>
    <n v="743.4"/>
    <n v="5.8356164383561646"/>
    <n v="5.6"/>
    <n v="426"/>
    <n v="425.59999999999997"/>
    <m/>
    <m/>
    <n v="0"/>
    <n v="0"/>
    <n v="4.7261904761904763"/>
    <n v="4.6205533596837949"/>
    <n v="1191"/>
    <n v="1169"/>
    <m/>
    <n v="89.8"/>
    <n v="0"/>
    <n v="15894.6"/>
    <m/>
    <n v="82.5"/>
    <n v="0"/>
    <n v="6270"/>
    <m/>
    <m/>
    <n v="0"/>
    <n v="0"/>
    <n v="0"/>
    <n v="87.607114624505925"/>
    <n v="0"/>
    <n v="22164.6"/>
    <n v="318"/>
    <n v="330"/>
    <n v="0"/>
    <n v="330"/>
    <n v="4.2767295597484276"/>
    <n v="4.1724242424242428"/>
    <n v="1360"/>
    <n v="1376.9"/>
    <n v="0"/>
    <n v="82.979696969696974"/>
    <n v="0"/>
    <n v="27383.300000000003"/>
    <n v="93"/>
    <n v="122"/>
    <n v="0"/>
    <n v="122"/>
    <n v="69"/>
    <n v="48"/>
    <n v="0"/>
    <n v="48"/>
    <m/>
    <m/>
    <n v="0"/>
    <n v="0"/>
    <n v="162"/>
    <n v="170"/>
    <n v="0"/>
    <n v="170"/>
    <n v="3"/>
    <n v="3.1"/>
    <n v="279"/>
    <n v="378.2"/>
    <n v="3.5652173913043477"/>
    <n v="4"/>
    <n v="246"/>
    <n v="192"/>
    <m/>
    <m/>
    <n v="0"/>
    <n v="0"/>
    <n v="3.2407407407407409"/>
    <n v="3.3541176470588239"/>
    <n v="525"/>
    <n v="570.20000000000005"/>
    <m/>
    <n v="68.900000000000006"/>
    <n v="0"/>
    <n v="8405.8000000000011"/>
    <m/>
    <n v="66.7"/>
    <n v="0"/>
    <n v="3201.6000000000004"/>
    <m/>
    <m/>
    <n v="0"/>
    <n v="0"/>
    <n v="0"/>
    <n v="68.278823529411767"/>
    <n v="0"/>
    <n v="11607.4"/>
    <n v="60"/>
    <n v="73"/>
    <n v="0"/>
    <n v="73"/>
    <n v="5.05"/>
    <n v="5.4"/>
    <n v="303"/>
    <n v="394.20000000000005"/>
    <m/>
    <n v="68.5"/>
    <n v="0"/>
    <n v="5000.5"/>
    <n v="329"/>
    <n v="358"/>
    <n v="0"/>
    <n v="358"/>
    <n v="1187"/>
    <n v="1280.9000000000001"/>
    <s v=""/>
    <n v="28341.9"/>
    <n v="151"/>
    <n v="142"/>
    <n v="0"/>
    <n v="142"/>
    <n v="698"/>
    <n v="666.2"/>
    <n v="0"/>
    <n v="10648.8"/>
    <n v="480"/>
    <n v="500"/>
    <n v="0"/>
    <n v="500"/>
    <n v="1885"/>
    <n v="1947.1000000000001"/>
    <s v=""/>
    <n v="38990.699999999997"/>
    <n v="0"/>
    <n v="0"/>
    <n v="0"/>
    <n v="0"/>
    <s v=""/>
    <s v=""/>
    <s v=""/>
    <s v=""/>
    <n v="2188"/>
    <n v="2341.3000000000002"/>
    <s v=""/>
    <n v="43991.200000000004"/>
  </r>
  <r>
    <x v="13"/>
    <s v="St. Philip's College (ACCD)"/>
    <m/>
    <n v="227854"/>
    <x v="5"/>
    <n v="584"/>
    <n v="723"/>
    <n v="96"/>
    <n v="91"/>
    <n v="488"/>
    <n v="632"/>
    <m/>
    <n v="488"/>
    <n v="632"/>
    <n v="0"/>
    <n v="632"/>
    <n v="8"/>
    <n v="9"/>
    <n v="0"/>
    <n v="9"/>
    <n v="4"/>
    <n v="7"/>
    <n v="0"/>
    <n v="7"/>
    <m/>
    <m/>
    <n v="0"/>
    <n v="0"/>
    <n v="12"/>
    <n v="16"/>
    <n v="0"/>
    <n v="16"/>
    <n v="4.875"/>
    <n v="3"/>
    <n v="39"/>
    <n v="27"/>
    <n v="4"/>
    <n v="4.4000000000000004"/>
    <n v="16"/>
    <n v="30.800000000000004"/>
    <m/>
    <m/>
    <n v="0"/>
    <n v="0"/>
    <n v="4.583333333333333"/>
    <n v="3.6125000000000003"/>
    <n v="55"/>
    <n v="57.800000000000004"/>
    <m/>
    <n v="75.2"/>
    <n v="0"/>
    <n v="676.80000000000007"/>
    <m/>
    <n v="49.9"/>
    <n v="0"/>
    <n v="349.3"/>
    <m/>
    <m/>
    <n v="0"/>
    <n v="0"/>
    <n v="0"/>
    <n v="64.131250000000009"/>
    <n v="0"/>
    <n v="1026.1000000000001"/>
    <n v="101"/>
    <n v="102"/>
    <n v="0"/>
    <n v="102"/>
    <n v="65"/>
    <n v="100"/>
    <n v="0"/>
    <n v="100"/>
    <m/>
    <m/>
    <n v="0"/>
    <n v="0"/>
    <n v="166"/>
    <n v="202"/>
    <n v="0"/>
    <n v="202"/>
    <n v="5.0792079207920793"/>
    <n v="4.4000000000000004"/>
    <n v="513"/>
    <n v="448.8"/>
    <n v="5.2"/>
    <n v="5"/>
    <n v="338"/>
    <n v="500"/>
    <m/>
    <m/>
    <n v="0"/>
    <n v="0"/>
    <n v="5.1265060240963853"/>
    <n v="4.6970297029702968"/>
    <n v="851"/>
    <n v="948.8"/>
    <m/>
    <n v="94.4"/>
    <n v="0"/>
    <n v="9628.8000000000011"/>
    <m/>
    <n v="94.6"/>
    <n v="0"/>
    <n v="9460"/>
    <m/>
    <m/>
    <n v="0"/>
    <n v="0"/>
    <n v="0"/>
    <n v="94.499009900990117"/>
    <n v="0"/>
    <n v="19088.800000000003"/>
    <n v="178"/>
    <n v="218"/>
    <n v="0"/>
    <n v="218"/>
    <n v="5.0898876404494384"/>
    <n v="4.6174311926605505"/>
    <n v="906"/>
    <n v="1006.6"/>
    <n v="0"/>
    <n v="92.270183486238537"/>
    <n v="0"/>
    <n v="20114.900000000001"/>
    <n v="73"/>
    <n v="97"/>
    <n v="0"/>
    <n v="97"/>
    <n v="148"/>
    <n v="206"/>
    <n v="0"/>
    <n v="206"/>
    <m/>
    <m/>
    <n v="0"/>
    <n v="0"/>
    <n v="221"/>
    <n v="303"/>
    <n v="0"/>
    <n v="303"/>
    <n v="3.6164383561643834"/>
    <n v="3.8"/>
    <n v="264"/>
    <n v="368.59999999999997"/>
    <n v="4.0135135135135132"/>
    <n v="3.7"/>
    <n v="594"/>
    <n v="762.2"/>
    <m/>
    <m/>
    <n v="0"/>
    <n v="0"/>
    <n v="3.8823529411764706"/>
    <n v="3.7320132013201319"/>
    <n v="858"/>
    <n v="1130.8"/>
    <m/>
    <n v="74.099999999999994"/>
    <n v="0"/>
    <n v="7187.7"/>
    <m/>
    <n v="67.2"/>
    <n v="0"/>
    <n v="13843.2"/>
    <m/>
    <m/>
    <n v="0"/>
    <n v="0"/>
    <n v="0"/>
    <n v="69.408910891089107"/>
    <n v="0"/>
    <n v="21030.899999999998"/>
    <n v="89"/>
    <n v="111"/>
    <n v="0"/>
    <n v="111"/>
    <n v="5.5393258426966296"/>
    <n v="5.4"/>
    <n v="493.00000000000006"/>
    <n v="599.40000000000009"/>
    <m/>
    <n v="81.7"/>
    <n v="0"/>
    <n v="9068.7000000000007"/>
    <n v="182"/>
    <n v="208"/>
    <n v="0"/>
    <n v="208"/>
    <n v="816"/>
    <n v="844.4"/>
    <s v=""/>
    <n v="17493.3"/>
    <n v="217"/>
    <n v="313"/>
    <n v="0"/>
    <n v="313"/>
    <n v="948"/>
    <n v="1293"/>
    <n v="0"/>
    <n v="23652.5"/>
    <n v="399"/>
    <n v="521"/>
    <n v="0"/>
    <n v="521"/>
    <n v="1764"/>
    <n v="2137.4"/>
    <s v=""/>
    <n v="41145.800000000003"/>
    <n v="0"/>
    <n v="0"/>
    <n v="0"/>
    <n v="0"/>
    <s v=""/>
    <s v=""/>
    <s v=""/>
    <s v=""/>
    <n v="2257"/>
    <n v="2736.8"/>
    <s v=""/>
    <n v="50214.5"/>
  </r>
  <r>
    <x v="13"/>
    <s v="Tarrant County College"/>
    <m/>
    <n v="228547"/>
    <x v="5"/>
    <n v="2631"/>
    <n v="3361"/>
    <n v="195"/>
    <n v="55"/>
    <n v="2436"/>
    <n v="3306"/>
    <m/>
    <n v="2436"/>
    <n v="3306"/>
    <n v="0"/>
    <n v="3306"/>
    <n v="15"/>
    <n v="25"/>
    <n v="0"/>
    <n v="25"/>
    <n v="14"/>
    <n v="47"/>
    <n v="0"/>
    <n v="47"/>
    <m/>
    <m/>
    <n v="0"/>
    <n v="0"/>
    <n v="29"/>
    <n v="72"/>
    <n v="0"/>
    <n v="72"/>
    <n v="2.8666666666666667"/>
    <n v="2.9"/>
    <n v="43"/>
    <n v="72.5"/>
    <n v="3.0714285714285716"/>
    <n v="2.5"/>
    <n v="43"/>
    <n v="117.5"/>
    <m/>
    <m/>
    <n v="0"/>
    <n v="0"/>
    <n v="2.9655172413793105"/>
    <n v="2.6388888888888888"/>
    <n v="86"/>
    <n v="190"/>
    <m/>
    <n v="65.599999999999994"/>
    <n v="0"/>
    <n v="1639.9999999999998"/>
    <m/>
    <n v="66.5"/>
    <n v="0"/>
    <n v="3125.5"/>
    <m/>
    <m/>
    <n v="0"/>
    <n v="0"/>
    <n v="0"/>
    <n v="66.1875"/>
    <n v="0"/>
    <n v="4765.5"/>
    <n v="632"/>
    <n v="802"/>
    <n v="0"/>
    <n v="802"/>
    <n v="626"/>
    <n v="844"/>
    <n v="0"/>
    <n v="844"/>
    <m/>
    <m/>
    <n v="0"/>
    <n v="0"/>
    <n v="1258"/>
    <n v="1646"/>
    <n v="0"/>
    <n v="1646"/>
    <n v="4.5712025316455698"/>
    <n v="4.9000000000000004"/>
    <n v="2889"/>
    <n v="3929.8"/>
    <n v="4.8706070287539935"/>
    <n v="5.2"/>
    <n v="3049"/>
    <n v="4388.8"/>
    <m/>
    <m/>
    <n v="0"/>
    <n v="0"/>
    <n v="4.7201907790143087"/>
    <n v="5.0538274605103286"/>
    <n v="5938"/>
    <n v="8318.6"/>
    <m/>
    <n v="89.5"/>
    <n v="0"/>
    <n v="71779"/>
    <m/>
    <n v="84.2"/>
    <n v="0"/>
    <n v="71064.800000000003"/>
    <m/>
    <m/>
    <n v="0"/>
    <n v="0"/>
    <n v="0"/>
    <n v="86.782381530984196"/>
    <n v="0"/>
    <n v="142843.79999999999"/>
    <n v="1287"/>
    <n v="1718"/>
    <n v="0"/>
    <n v="1718"/>
    <n v="4.6806526806526803"/>
    <n v="4.9526193247962746"/>
    <n v="6023.9999999999991"/>
    <n v="8508.6"/>
    <n v="0"/>
    <n v="85.919266589057031"/>
    <n v="0"/>
    <n v="147609.29999999999"/>
    <n v="204"/>
    <n v="278"/>
    <n v="0"/>
    <n v="278"/>
    <n v="535"/>
    <n v="727"/>
    <n v="0"/>
    <n v="727"/>
    <m/>
    <m/>
    <n v="0"/>
    <n v="0"/>
    <n v="739"/>
    <n v="1005"/>
    <n v="0"/>
    <n v="1005"/>
    <n v="4.0245098039215685"/>
    <n v="3.9"/>
    <n v="821"/>
    <n v="1084.2"/>
    <n v="4.0523364485981306"/>
    <n v="4.0999999999999996"/>
    <n v="2168"/>
    <n v="2980.7"/>
    <m/>
    <m/>
    <n v="0"/>
    <n v="0"/>
    <n v="4.0446549391069011"/>
    <n v="4.0446766169154227"/>
    <n v="2989"/>
    <n v="4064.8999999999996"/>
    <m/>
    <n v="66.3"/>
    <n v="0"/>
    <n v="18431.399999999998"/>
    <m/>
    <n v="59.4"/>
    <n v="0"/>
    <n v="43183.799999999996"/>
    <m/>
    <m/>
    <n v="0"/>
    <n v="0"/>
    <n v="0"/>
    <n v="61.308656716417907"/>
    <n v="0"/>
    <n v="61615.199999999997"/>
    <n v="410"/>
    <n v="583"/>
    <n v="0"/>
    <n v="583"/>
    <n v="5.8536585365853657"/>
    <n v="6"/>
    <n v="2400"/>
    <n v="3498"/>
    <m/>
    <n v="65.5"/>
    <n v="0"/>
    <n v="38186.5"/>
    <n v="851"/>
    <n v="1105"/>
    <n v="0"/>
    <n v="1105"/>
    <n v="3753"/>
    <n v="5086.5"/>
    <s v=""/>
    <n v="91850.4"/>
    <n v="1175"/>
    <n v="1618"/>
    <n v="0"/>
    <n v="1618"/>
    <n v="5260"/>
    <n v="7487"/>
    <n v="0"/>
    <n v="117374.1"/>
    <n v="2026"/>
    <n v="2723"/>
    <n v="0"/>
    <n v="2723"/>
    <n v="9013"/>
    <n v="12573.5"/>
    <s v=""/>
    <n v="209224.5"/>
    <n v="0"/>
    <n v="0"/>
    <n v="0"/>
    <n v="0"/>
    <s v=""/>
    <s v=""/>
    <s v=""/>
    <s v=""/>
    <n v="11413"/>
    <n v="16071.5"/>
    <s v=""/>
    <n v="247411"/>
  </r>
  <r>
    <x v="13"/>
    <s v="Texas Southmost College "/>
    <m/>
    <n v="229072"/>
    <x v="5"/>
    <n v="921"/>
    <n v="939"/>
    <n v="89"/>
    <n v="73"/>
    <n v="832"/>
    <n v="866"/>
    <m/>
    <n v="832"/>
    <n v="866"/>
    <n v="0"/>
    <n v="866"/>
    <n v="58"/>
    <n v="65"/>
    <n v="0"/>
    <n v="65"/>
    <n v="27"/>
    <n v="33"/>
    <n v="0"/>
    <n v="33"/>
    <m/>
    <m/>
    <n v="0"/>
    <n v="0"/>
    <n v="85"/>
    <n v="98"/>
    <n v="0"/>
    <n v="98"/>
    <n v="3.7413793103448274"/>
    <n v="3.8"/>
    <n v="217"/>
    <n v="247"/>
    <n v="3.2592592592592591"/>
    <n v="4"/>
    <n v="88"/>
    <n v="132"/>
    <m/>
    <m/>
    <n v="0"/>
    <n v="0"/>
    <n v="3.5882352941176472"/>
    <n v="3.8673469387755102"/>
    <n v="305"/>
    <n v="379"/>
    <m/>
    <n v="76.5"/>
    <n v="0"/>
    <n v="4972.5"/>
    <m/>
    <n v="72.5"/>
    <n v="0"/>
    <n v="2392.5"/>
    <m/>
    <m/>
    <n v="0"/>
    <n v="0"/>
    <n v="0"/>
    <n v="75.15306122448979"/>
    <n v="0"/>
    <n v="7364.9999999999991"/>
    <n v="247"/>
    <n v="219"/>
    <n v="0"/>
    <n v="219"/>
    <n v="153"/>
    <n v="134"/>
    <n v="0"/>
    <n v="134"/>
    <m/>
    <m/>
    <n v="0"/>
    <n v="0"/>
    <n v="400"/>
    <n v="353"/>
    <n v="0"/>
    <n v="353"/>
    <n v="5.4048582995951415"/>
    <n v="5.7"/>
    <n v="1335"/>
    <n v="1248.3"/>
    <n v="5.6732026143790852"/>
    <n v="5.9"/>
    <n v="868"/>
    <n v="790.6"/>
    <m/>
    <m/>
    <n v="0"/>
    <n v="0"/>
    <n v="5.5075000000000003"/>
    <n v="5.7759206798866858"/>
    <n v="2203"/>
    <n v="2038.9"/>
    <m/>
    <n v="94.4"/>
    <n v="0"/>
    <n v="20673.600000000002"/>
    <m/>
    <n v="88.7"/>
    <n v="0"/>
    <n v="11885.800000000001"/>
    <m/>
    <m/>
    <n v="0"/>
    <n v="0"/>
    <n v="0"/>
    <n v="92.23626062322947"/>
    <n v="0"/>
    <n v="32559.4"/>
    <n v="485"/>
    <n v="451"/>
    <n v="0"/>
    <n v="451"/>
    <n v="5.171134020618557"/>
    <n v="5.3611973392461199"/>
    <n v="2508"/>
    <n v="2417.9"/>
    <n v="0"/>
    <n v="88.524168514412423"/>
    <n v="0"/>
    <n v="39924.400000000001"/>
    <n v="53"/>
    <n v="51"/>
    <n v="0"/>
    <n v="51"/>
    <n v="141"/>
    <n v="145"/>
    <n v="0"/>
    <n v="145"/>
    <m/>
    <m/>
    <n v="0"/>
    <n v="0"/>
    <n v="194"/>
    <n v="196"/>
    <n v="0"/>
    <n v="196"/>
    <n v="3.5283018867924527"/>
    <n v="4.3"/>
    <n v="187"/>
    <n v="219.29999999999998"/>
    <n v="3.2198581560283688"/>
    <n v="3.1"/>
    <n v="454"/>
    <n v="449.5"/>
    <m/>
    <m/>
    <n v="0"/>
    <n v="0"/>
    <n v="3.304123711340206"/>
    <n v="3.4122448979591833"/>
    <n v="641"/>
    <n v="668.8"/>
    <m/>
    <n v="68.8"/>
    <n v="0"/>
    <n v="3508.7999999999997"/>
    <m/>
    <n v="42"/>
    <n v="0"/>
    <n v="6090"/>
    <m/>
    <m/>
    <n v="0"/>
    <n v="0"/>
    <n v="0"/>
    <n v="48.973469387755095"/>
    <n v="0"/>
    <n v="9598.7999999999993"/>
    <n v="153"/>
    <n v="219"/>
    <n v="0"/>
    <n v="219"/>
    <n v="5.9411764705882355"/>
    <n v="5.3"/>
    <n v="909"/>
    <n v="1160.7"/>
    <m/>
    <n v="59.3"/>
    <n v="0"/>
    <n v="12986.699999999999"/>
    <n v="358"/>
    <n v="335"/>
    <n v="0"/>
    <n v="335"/>
    <n v="1739"/>
    <n v="1714.6"/>
    <s v=""/>
    <n v="29154.9"/>
    <n v="321"/>
    <n v="312"/>
    <n v="0"/>
    <n v="312"/>
    <n v="1410"/>
    <n v="1372.1"/>
    <n v="0"/>
    <n v="20368.300000000003"/>
    <n v="679"/>
    <n v="647"/>
    <n v="0"/>
    <n v="647"/>
    <n v="3149"/>
    <n v="3086.7"/>
    <s v=""/>
    <n v="49523.200000000004"/>
    <n v="0"/>
    <n v="0"/>
    <n v="0"/>
    <n v="0"/>
    <s v=""/>
    <s v=""/>
    <s v=""/>
    <s v=""/>
    <n v="4058"/>
    <n v="4247.3999999999996"/>
    <s v=""/>
    <n v="62509.899999999994"/>
  </r>
  <r>
    <x v="13"/>
    <s v="Tyler Junior College "/>
    <m/>
    <n v="229355"/>
    <x v="5"/>
    <n v="813"/>
    <n v="887"/>
    <n v="45"/>
    <n v="21"/>
    <n v="768"/>
    <n v="866"/>
    <m/>
    <n v="768"/>
    <n v="866"/>
    <n v="0"/>
    <n v="866"/>
    <n v="4"/>
    <n v="25"/>
    <n v="0"/>
    <n v="25"/>
    <n v="1"/>
    <n v="2"/>
    <n v="0"/>
    <n v="2"/>
    <m/>
    <m/>
    <n v="0"/>
    <n v="0"/>
    <n v="5"/>
    <n v="27"/>
    <n v="0"/>
    <n v="27"/>
    <n v="3.25"/>
    <n v="2.2000000000000002"/>
    <n v="13"/>
    <n v="55.000000000000007"/>
    <n v="6"/>
    <n v="2"/>
    <n v="6"/>
    <n v="4"/>
    <m/>
    <m/>
    <n v="0"/>
    <n v="0"/>
    <n v="3.8"/>
    <n v="2.1851851851851856"/>
    <n v="19"/>
    <n v="59.000000000000007"/>
    <m/>
    <n v="57.4"/>
    <n v="0"/>
    <n v="1435"/>
    <m/>
    <n v="60"/>
    <n v="0"/>
    <n v="120"/>
    <m/>
    <m/>
    <n v="0"/>
    <n v="0"/>
    <n v="0"/>
    <n v="57.592592592592595"/>
    <n v="0"/>
    <n v="1555"/>
    <n v="243"/>
    <n v="271"/>
    <n v="0"/>
    <n v="271"/>
    <n v="190"/>
    <n v="154"/>
    <n v="0"/>
    <n v="154"/>
    <m/>
    <m/>
    <n v="0"/>
    <n v="0"/>
    <n v="433"/>
    <n v="425"/>
    <n v="0"/>
    <n v="425"/>
    <n v="4.2304526748971192"/>
    <n v="4.2"/>
    <n v="1028"/>
    <n v="1138.2"/>
    <n v="5.1157894736842104"/>
    <n v="5"/>
    <n v="972"/>
    <n v="770"/>
    <m/>
    <m/>
    <n v="0"/>
    <n v="0"/>
    <n v="4.6189376443418011"/>
    <n v="4.4898823529411764"/>
    <n v="1999.9999999999998"/>
    <n v="1908.2"/>
    <m/>
    <n v="88.7"/>
    <n v="0"/>
    <n v="24037.7"/>
    <m/>
    <n v="87.8"/>
    <n v="0"/>
    <n v="13521.199999999999"/>
    <m/>
    <m/>
    <n v="0"/>
    <n v="0"/>
    <n v="0"/>
    <n v="88.37388235294118"/>
    <n v="0"/>
    <n v="37558.9"/>
    <n v="438"/>
    <n v="452"/>
    <n v="0"/>
    <n v="452"/>
    <n v="4.60958904109589"/>
    <n v="4.3522123893805311"/>
    <n v="2018.9999999999998"/>
    <n v="1967.2"/>
    <n v="0"/>
    <n v="86.53517699115045"/>
    <n v="0"/>
    <n v="39113.9"/>
    <n v="136"/>
    <n v="146"/>
    <n v="0"/>
    <n v="146"/>
    <n v="78"/>
    <n v="96"/>
    <n v="0"/>
    <n v="96"/>
    <m/>
    <m/>
    <n v="0"/>
    <n v="0"/>
    <n v="214"/>
    <n v="242"/>
    <n v="0"/>
    <n v="242"/>
    <n v="2.8529411764705883"/>
    <n v="3"/>
    <n v="388"/>
    <n v="438"/>
    <n v="3.2820512820512819"/>
    <n v="3.3"/>
    <n v="256"/>
    <n v="316.79999999999995"/>
    <m/>
    <m/>
    <n v="0"/>
    <n v="0"/>
    <n v="3.0093457943925235"/>
    <n v="3.1190082644628099"/>
    <n v="644"/>
    <n v="754.8"/>
    <m/>
    <n v="63.9"/>
    <n v="0"/>
    <n v="9329.4"/>
    <m/>
    <n v="54.8"/>
    <n v="0"/>
    <n v="5260.7999999999993"/>
    <m/>
    <m/>
    <n v="0"/>
    <n v="0"/>
    <n v="0"/>
    <n v="60.290082644628093"/>
    <n v="0"/>
    <n v="14590.199999999999"/>
    <n v="116"/>
    <n v="172"/>
    <n v="0"/>
    <n v="172"/>
    <n v="5.3275862068965516"/>
    <n v="5.7"/>
    <n v="618"/>
    <n v="980.4"/>
    <m/>
    <n v="72.8"/>
    <n v="0"/>
    <n v="12521.6"/>
    <n v="383"/>
    <n v="442"/>
    <n v="0"/>
    <n v="442"/>
    <n v="1429"/>
    <n v="1631.2"/>
    <s v=""/>
    <n v="34802.1"/>
    <n v="269"/>
    <n v="252"/>
    <n v="0"/>
    <n v="252"/>
    <n v="1234"/>
    <n v="1090.8"/>
    <n v="0"/>
    <n v="18902"/>
    <n v="652"/>
    <n v="694"/>
    <n v="0"/>
    <n v="694"/>
    <n v="2663"/>
    <n v="2722"/>
    <s v=""/>
    <n v="53704.1"/>
    <n v="0"/>
    <n v="0"/>
    <n v="0"/>
    <n v="0"/>
    <s v=""/>
    <s v=""/>
    <s v=""/>
    <s v=""/>
    <n v="3281"/>
    <n v="3702.4"/>
    <s v=""/>
    <n v="66225.7"/>
  </r>
  <r>
    <x v="13"/>
    <s v="Alvin Community College "/>
    <m/>
    <n v="222567"/>
    <x v="6"/>
    <n v="405"/>
    <n v="437"/>
    <n v="27"/>
    <n v="21"/>
    <n v="378"/>
    <n v="416"/>
    <m/>
    <n v="378"/>
    <n v="416"/>
    <n v="0"/>
    <n v="416"/>
    <n v="14"/>
    <n v="20"/>
    <n v="0"/>
    <n v="20"/>
    <n v="15"/>
    <n v="12"/>
    <n v="0"/>
    <n v="12"/>
    <m/>
    <m/>
    <n v="0"/>
    <n v="0"/>
    <n v="29"/>
    <n v="32"/>
    <n v="0"/>
    <n v="32"/>
    <n v="3.2857142857142856"/>
    <n v="4"/>
    <n v="46"/>
    <n v="80"/>
    <n v="4.0666666666666664"/>
    <n v="3.2"/>
    <n v="61"/>
    <n v="38.400000000000006"/>
    <m/>
    <m/>
    <n v="0"/>
    <n v="0"/>
    <n v="3.6896551724137931"/>
    <n v="3.7"/>
    <n v="107"/>
    <n v="118.4"/>
    <m/>
    <n v="88.4"/>
    <n v="0"/>
    <n v="1768"/>
    <m/>
    <n v="70.8"/>
    <n v="0"/>
    <n v="849.59999999999991"/>
    <m/>
    <m/>
    <n v="0"/>
    <n v="0"/>
    <n v="0"/>
    <n v="81.8"/>
    <n v="0"/>
    <n v="2617.6"/>
    <n v="78"/>
    <n v="81"/>
    <n v="0"/>
    <n v="81"/>
    <n v="59"/>
    <n v="76"/>
    <n v="0"/>
    <n v="76"/>
    <m/>
    <m/>
    <n v="0"/>
    <n v="0"/>
    <n v="137"/>
    <n v="157"/>
    <n v="0"/>
    <n v="157"/>
    <n v="4.5512820512820511"/>
    <n v="4.5999999999999996"/>
    <n v="355"/>
    <n v="372.59999999999997"/>
    <n v="5.0169491525423728"/>
    <n v="5.3"/>
    <n v="296"/>
    <n v="402.8"/>
    <m/>
    <m/>
    <n v="0"/>
    <n v="0"/>
    <n v="4.7518248175182478"/>
    <n v="4.9388535031847134"/>
    <n v="651"/>
    <n v="775.4"/>
    <m/>
    <n v="92.8"/>
    <n v="0"/>
    <n v="7516.8"/>
    <m/>
    <n v="90.9"/>
    <n v="0"/>
    <n v="6908.4000000000005"/>
    <m/>
    <m/>
    <n v="0"/>
    <n v="0"/>
    <n v="0"/>
    <n v="91.880254777070064"/>
    <n v="0"/>
    <n v="14425.2"/>
    <n v="166"/>
    <n v="189"/>
    <n v="0"/>
    <n v="189"/>
    <n v="4.5662650602409638"/>
    <n v="4.7291005291005286"/>
    <n v="758"/>
    <n v="893.8"/>
    <n v="0"/>
    <n v="90.173544973544963"/>
    <n v="0"/>
    <n v="17042.8"/>
    <n v="58"/>
    <n v="64"/>
    <n v="0"/>
    <n v="64"/>
    <n v="112"/>
    <n v="118"/>
    <n v="0"/>
    <n v="118"/>
    <m/>
    <m/>
    <n v="0"/>
    <n v="0"/>
    <n v="170"/>
    <n v="182"/>
    <n v="0"/>
    <n v="182"/>
    <n v="3.2241379310344827"/>
    <n v="3.1"/>
    <n v="187"/>
    <n v="198.4"/>
    <n v="3.1964285714285716"/>
    <n v="2.9"/>
    <n v="358"/>
    <n v="342.2"/>
    <m/>
    <m/>
    <n v="0"/>
    <n v="0"/>
    <n v="3.2058823529411766"/>
    <n v="2.9703296703296704"/>
    <n v="545"/>
    <n v="540.6"/>
    <m/>
    <n v="66.900000000000006"/>
    <n v="0"/>
    <n v="4281.6000000000004"/>
    <m/>
    <n v="54.6"/>
    <n v="0"/>
    <n v="6442.8"/>
    <m/>
    <m/>
    <n v="0"/>
    <n v="0"/>
    <n v="0"/>
    <n v="58.925274725274733"/>
    <n v="0"/>
    <n v="10724.400000000001"/>
    <n v="42"/>
    <n v="45"/>
    <n v="0"/>
    <n v="45"/>
    <n v="4.5476190476190474"/>
    <n v="6.2"/>
    <n v="191"/>
    <n v="279"/>
    <m/>
    <n v="74.599999999999994"/>
    <n v="0"/>
    <n v="3356.9999999999995"/>
    <n v="150"/>
    <n v="165"/>
    <n v="0"/>
    <n v="165"/>
    <n v="588"/>
    <n v="651"/>
    <s v=""/>
    <n v="13566.4"/>
    <n v="186"/>
    <n v="206"/>
    <n v="0"/>
    <n v="206"/>
    <n v="715"/>
    <n v="783.40000000000009"/>
    <n v="0"/>
    <n v="14200.8"/>
    <n v="336"/>
    <n v="371"/>
    <n v="0"/>
    <n v="371"/>
    <n v="1303"/>
    <n v="1434.4"/>
    <s v=""/>
    <n v="27767.199999999997"/>
    <n v="0"/>
    <n v="0"/>
    <n v="0"/>
    <n v="0"/>
    <s v=""/>
    <s v=""/>
    <s v=""/>
    <s v=""/>
    <n v="1494"/>
    <n v="1713.4"/>
    <s v=""/>
    <n v="31124.2"/>
  </r>
  <r>
    <x v="13"/>
    <s v="Angelina College "/>
    <m/>
    <n v="222822"/>
    <x v="6"/>
    <n v="278"/>
    <n v="302"/>
    <n v="2"/>
    <n v="2"/>
    <n v="276"/>
    <n v="300"/>
    <m/>
    <n v="276"/>
    <n v="300"/>
    <n v="0"/>
    <n v="300"/>
    <n v="8"/>
    <n v="11"/>
    <n v="0"/>
    <n v="11"/>
    <n v="6"/>
    <n v="9"/>
    <n v="0"/>
    <n v="9"/>
    <m/>
    <m/>
    <n v="0"/>
    <n v="0"/>
    <n v="14"/>
    <n v="20"/>
    <n v="0"/>
    <n v="20"/>
    <n v="3.375"/>
    <n v="3.9"/>
    <n v="27"/>
    <n v="42.9"/>
    <n v="3.3333333333333335"/>
    <n v="3.9"/>
    <n v="20"/>
    <n v="35.1"/>
    <m/>
    <m/>
    <n v="0"/>
    <n v="0"/>
    <n v="3.3571428571428572"/>
    <n v="3.9"/>
    <n v="47"/>
    <n v="78"/>
    <m/>
    <n v="80.2"/>
    <n v="0"/>
    <n v="882.2"/>
    <m/>
    <n v="82.7"/>
    <n v="0"/>
    <n v="744.30000000000007"/>
    <m/>
    <m/>
    <n v="0"/>
    <n v="0"/>
    <n v="0"/>
    <n v="81.325000000000003"/>
    <n v="0"/>
    <n v="1626.5"/>
    <n v="53"/>
    <n v="61"/>
    <n v="0"/>
    <n v="61"/>
    <n v="39"/>
    <n v="30"/>
    <n v="0"/>
    <n v="30"/>
    <m/>
    <m/>
    <n v="0"/>
    <n v="0"/>
    <n v="92"/>
    <n v="91"/>
    <n v="0"/>
    <n v="91"/>
    <n v="5.1886792452830193"/>
    <n v="5"/>
    <n v="275"/>
    <n v="305"/>
    <n v="5.1282051282051286"/>
    <n v="5.8"/>
    <n v="200.00000000000003"/>
    <n v="174"/>
    <m/>
    <m/>
    <n v="0"/>
    <n v="0"/>
    <n v="5.1630434782608692"/>
    <n v="5.2637362637362637"/>
    <n v="474.99999999999994"/>
    <n v="479"/>
    <m/>
    <n v="95.5"/>
    <n v="0"/>
    <n v="5825.5"/>
    <m/>
    <n v="90.5"/>
    <n v="0"/>
    <n v="2715"/>
    <m/>
    <m/>
    <n v="0"/>
    <n v="0"/>
    <n v="0"/>
    <n v="93.85164835164835"/>
    <n v="0"/>
    <n v="8540.5"/>
    <n v="106"/>
    <n v="111"/>
    <n v="0"/>
    <n v="111"/>
    <n v="4.9245283018867925"/>
    <n v="5.0180180180180178"/>
    <n v="522"/>
    <n v="557"/>
    <n v="0"/>
    <n v="91.594594594594597"/>
    <n v="0"/>
    <n v="10167"/>
    <n v="25"/>
    <n v="34"/>
    <n v="0"/>
    <n v="34"/>
    <n v="44"/>
    <n v="50"/>
    <n v="0"/>
    <n v="50"/>
    <m/>
    <m/>
    <n v="0"/>
    <n v="0"/>
    <n v="69"/>
    <n v="84"/>
    <n v="0"/>
    <n v="84"/>
    <n v="3.28"/>
    <n v="3.7"/>
    <n v="82"/>
    <n v="125.80000000000001"/>
    <n v="4.25"/>
    <n v="3.2"/>
    <n v="187"/>
    <n v="160"/>
    <m/>
    <m/>
    <n v="0"/>
    <n v="0"/>
    <n v="3.8985507246376812"/>
    <n v="3.4023809523809527"/>
    <n v="269"/>
    <n v="285.8"/>
    <m/>
    <n v="81.5"/>
    <n v="0"/>
    <n v="2771"/>
    <m/>
    <n v="64"/>
    <n v="0"/>
    <n v="3200"/>
    <m/>
    <m/>
    <n v="0"/>
    <n v="0"/>
    <n v="0"/>
    <n v="71.083333333333329"/>
    <n v="0"/>
    <n v="5971"/>
    <n v="101"/>
    <n v="105"/>
    <n v="0"/>
    <n v="105"/>
    <n v="4.6534653465346532"/>
    <n v="5.0999999999999996"/>
    <n v="469.99999999999994"/>
    <n v="535.5"/>
    <m/>
    <n v="90.2"/>
    <n v="0"/>
    <n v="9471"/>
    <n v="86"/>
    <n v="106"/>
    <n v="0"/>
    <n v="106"/>
    <n v="384"/>
    <n v="473.7"/>
    <s v=""/>
    <n v="9478.7000000000007"/>
    <n v="89"/>
    <n v="89"/>
    <n v="0"/>
    <n v="89"/>
    <n v="407"/>
    <n v="369.1"/>
    <n v="0"/>
    <n v="6659.3"/>
    <n v="175"/>
    <n v="195"/>
    <n v="0"/>
    <n v="195"/>
    <n v="791"/>
    <n v="842.8"/>
    <s v=""/>
    <n v="16138"/>
    <n v="0"/>
    <n v="0"/>
    <n v="0"/>
    <n v="0"/>
    <s v=""/>
    <s v=""/>
    <s v=""/>
    <s v=""/>
    <n v="1261"/>
    <n v="1378.3"/>
    <s v=""/>
    <n v="25609"/>
  </r>
  <r>
    <x v="13"/>
    <s v="Cedar Valley College (DCCCD)"/>
    <m/>
    <n v="223773"/>
    <x v="6"/>
    <n v="257"/>
    <n v="292"/>
    <n v="6"/>
    <n v="7"/>
    <n v="251"/>
    <n v="285"/>
    <m/>
    <n v="251"/>
    <n v="285"/>
    <n v="0"/>
    <n v="285"/>
    <n v="3"/>
    <n v="2"/>
    <n v="0"/>
    <n v="2"/>
    <n v="1"/>
    <n v="5"/>
    <n v="0"/>
    <n v="5"/>
    <m/>
    <m/>
    <n v="0"/>
    <n v="0"/>
    <n v="4"/>
    <n v="7"/>
    <n v="0"/>
    <n v="7"/>
    <n v="3"/>
    <n v="2.5"/>
    <n v="9"/>
    <n v="5"/>
    <n v="3"/>
    <n v="3.4"/>
    <n v="3"/>
    <n v="17"/>
    <m/>
    <m/>
    <n v="0"/>
    <n v="0"/>
    <n v="3"/>
    <n v="3.1428571428571428"/>
    <n v="12"/>
    <n v="22"/>
    <m/>
    <n v="72.5"/>
    <n v="0"/>
    <n v="145"/>
    <m/>
    <n v="63.4"/>
    <n v="0"/>
    <n v="317"/>
    <m/>
    <m/>
    <n v="0"/>
    <n v="0"/>
    <n v="0"/>
    <n v="66"/>
    <n v="0"/>
    <n v="462"/>
    <n v="35"/>
    <n v="43"/>
    <n v="0"/>
    <n v="43"/>
    <n v="43"/>
    <n v="37"/>
    <n v="0"/>
    <n v="37"/>
    <m/>
    <m/>
    <n v="0"/>
    <n v="0"/>
    <n v="78"/>
    <n v="80"/>
    <n v="0"/>
    <n v="80"/>
    <n v="3.9142857142857141"/>
    <n v="3.8"/>
    <n v="137"/>
    <n v="163.4"/>
    <n v="4.8372093023255811"/>
    <n v="4.0999999999999996"/>
    <n v="208"/>
    <n v="151.69999999999999"/>
    <m/>
    <m/>
    <n v="0"/>
    <n v="0"/>
    <n v="4.4230769230769234"/>
    <n v="3.9387500000000002"/>
    <n v="345"/>
    <n v="315.10000000000002"/>
    <m/>
    <n v="83.5"/>
    <n v="0"/>
    <n v="3590.5"/>
    <m/>
    <n v="75.8"/>
    <n v="0"/>
    <n v="2804.6"/>
    <m/>
    <m/>
    <n v="0"/>
    <n v="0"/>
    <n v="0"/>
    <n v="79.938749999999999"/>
    <n v="0"/>
    <n v="6395.1"/>
    <n v="82"/>
    <n v="87"/>
    <n v="0"/>
    <n v="87"/>
    <n v="4.3536585365853657"/>
    <n v="3.8747126436781612"/>
    <n v="357"/>
    <n v="337.1"/>
    <n v="0"/>
    <n v="78.817241379310346"/>
    <n v="0"/>
    <n v="6857.1"/>
    <n v="31"/>
    <n v="27"/>
    <n v="0"/>
    <n v="27"/>
    <n v="40"/>
    <n v="57"/>
    <n v="0"/>
    <n v="57"/>
    <m/>
    <m/>
    <n v="0"/>
    <n v="0"/>
    <n v="71"/>
    <n v="84"/>
    <n v="0"/>
    <n v="84"/>
    <n v="2.4838709677419355"/>
    <n v="3"/>
    <n v="77"/>
    <n v="81"/>
    <n v="3.2250000000000001"/>
    <n v="3"/>
    <n v="129"/>
    <n v="171"/>
    <m/>
    <m/>
    <n v="0"/>
    <n v="0"/>
    <n v="2.9014084507042255"/>
    <n v="3"/>
    <n v="206"/>
    <n v="252"/>
    <m/>
    <n v="59.7"/>
    <n v="0"/>
    <n v="1611.9"/>
    <m/>
    <n v="41.7"/>
    <n v="0"/>
    <n v="2376.9"/>
    <m/>
    <m/>
    <n v="0"/>
    <n v="0"/>
    <n v="0"/>
    <n v="47.485714285714288"/>
    <n v="0"/>
    <n v="3988.8"/>
    <n v="98"/>
    <n v="114"/>
    <n v="0"/>
    <n v="114"/>
    <n v="2.5918367346938775"/>
    <n v="3.3"/>
    <n v="254"/>
    <n v="376.2"/>
    <m/>
    <n v="35.200000000000003"/>
    <n v="0"/>
    <n v="4012.8"/>
    <n v="69"/>
    <n v="72"/>
    <n v="0"/>
    <n v="72"/>
    <n v="223"/>
    <n v="249.4"/>
    <s v=""/>
    <n v="5347.4"/>
    <n v="84"/>
    <n v="99"/>
    <n v="0"/>
    <n v="99"/>
    <n v="340"/>
    <n v="339.7"/>
    <n v="0"/>
    <n v="5498.5"/>
    <n v="153"/>
    <n v="171"/>
    <n v="0"/>
    <n v="171"/>
    <n v="563"/>
    <n v="589.1"/>
    <s v=""/>
    <n v="10845.9"/>
    <n v="0"/>
    <n v="0"/>
    <n v="0"/>
    <n v="0"/>
    <s v=""/>
    <s v=""/>
    <s v=""/>
    <s v=""/>
    <n v="817"/>
    <n v="965.3"/>
    <s v=""/>
    <n v="14858.7"/>
  </r>
  <r>
    <x v="13"/>
    <s v="Cisco Junior College "/>
    <m/>
    <n v="223898"/>
    <x v="6"/>
    <n v="220"/>
    <n v="207"/>
    <n v="0"/>
    <n v="1"/>
    <n v="220"/>
    <n v="206"/>
    <m/>
    <n v="220"/>
    <n v="206"/>
    <n v="0"/>
    <n v="206"/>
    <n v="15"/>
    <n v="13"/>
    <n v="0"/>
    <n v="13"/>
    <n v="1"/>
    <n v="4"/>
    <n v="0"/>
    <n v="4"/>
    <m/>
    <m/>
    <n v="0"/>
    <n v="0"/>
    <n v="16"/>
    <n v="17"/>
    <n v="0"/>
    <n v="17"/>
    <n v="2.3333333333333335"/>
    <n v="2.2999999999999998"/>
    <n v="35"/>
    <n v="29.9"/>
    <n v="3"/>
    <n v="3.8"/>
    <n v="3"/>
    <n v="15.2"/>
    <m/>
    <m/>
    <n v="0"/>
    <n v="0"/>
    <n v="2.375"/>
    <n v="2.6529411764705877"/>
    <n v="38"/>
    <n v="45.099999999999994"/>
    <m/>
    <n v="59.1"/>
    <n v="0"/>
    <n v="768.30000000000007"/>
    <m/>
    <n v="66.3"/>
    <n v="0"/>
    <n v="265.2"/>
    <m/>
    <m/>
    <n v="0"/>
    <n v="0"/>
    <n v="0"/>
    <n v="60.794117647058826"/>
    <n v="0"/>
    <n v="1033.5"/>
    <n v="68"/>
    <n v="66"/>
    <n v="0"/>
    <n v="66"/>
    <n v="43"/>
    <n v="46"/>
    <n v="0"/>
    <n v="46"/>
    <m/>
    <m/>
    <n v="0"/>
    <n v="0"/>
    <n v="111"/>
    <n v="112"/>
    <n v="0"/>
    <n v="112"/>
    <n v="3.3676470588235294"/>
    <n v="3.5"/>
    <n v="229"/>
    <n v="231"/>
    <n v="4.558139534883721"/>
    <n v="5.2"/>
    <n v="196"/>
    <n v="239.20000000000002"/>
    <m/>
    <m/>
    <n v="0"/>
    <n v="0"/>
    <n v="3.8288288288288288"/>
    <n v="4.1982142857142861"/>
    <n v="425"/>
    <n v="470.20000000000005"/>
    <m/>
    <n v="78.7"/>
    <n v="0"/>
    <n v="5194.2"/>
    <m/>
    <n v="82.7"/>
    <n v="0"/>
    <n v="3804.2000000000003"/>
    <m/>
    <m/>
    <n v="0"/>
    <n v="0"/>
    <n v="0"/>
    <n v="80.342857142857142"/>
    <n v="0"/>
    <n v="8998.4"/>
    <n v="127"/>
    <n v="129"/>
    <n v="0"/>
    <n v="129"/>
    <n v="3.6456692913385829"/>
    <n v="3.9945736434108534"/>
    <n v="463"/>
    <n v="515.30000000000007"/>
    <n v="0"/>
    <n v="77.766666666666666"/>
    <n v="0"/>
    <n v="10031.9"/>
    <n v="28"/>
    <n v="28"/>
    <n v="0"/>
    <n v="28"/>
    <n v="34"/>
    <n v="31"/>
    <n v="0"/>
    <n v="31"/>
    <m/>
    <m/>
    <n v="0"/>
    <n v="0"/>
    <n v="62"/>
    <n v="59"/>
    <n v="0"/>
    <n v="59"/>
    <n v="2.75"/>
    <n v="2.6"/>
    <n v="77"/>
    <n v="72.8"/>
    <n v="3.6470588235294117"/>
    <n v="3"/>
    <n v="124"/>
    <n v="93"/>
    <m/>
    <m/>
    <n v="0"/>
    <n v="0"/>
    <n v="3.2419354838709675"/>
    <n v="2.8101694915254241"/>
    <n v="201"/>
    <n v="165.8"/>
    <m/>
    <n v="60.7"/>
    <n v="0"/>
    <n v="1699.6000000000001"/>
    <m/>
    <n v="55.1"/>
    <n v="0"/>
    <n v="1708.1000000000001"/>
    <m/>
    <m/>
    <n v="0"/>
    <n v="0"/>
    <n v="0"/>
    <n v="57.757627118644074"/>
    <n v="0"/>
    <n v="3407.7000000000003"/>
    <n v="31"/>
    <n v="18"/>
    <n v="0"/>
    <n v="18"/>
    <n v="4.096774193548387"/>
    <n v="4"/>
    <n v="127"/>
    <n v="72"/>
    <m/>
    <n v="61.7"/>
    <n v="0"/>
    <n v="1110.6000000000001"/>
    <n v="111"/>
    <n v="107"/>
    <n v="0"/>
    <n v="107"/>
    <n v="341"/>
    <n v="333.7"/>
    <s v=""/>
    <n v="7662.1"/>
    <n v="78"/>
    <n v="81"/>
    <n v="0"/>
    <n v="81"/>
    <n v="323"/>
    <n v="347.4"/>
    <n v="0"/>
    <n v="5777.5"/>
    <n v="189"/>
    <n v="188"/>
    <n v="0"/>
    <n v="188"/>
    <n v="664"/>
    <n v="681.09999999999991"/>
    <s v=""/>
    <n v="13439.6"/>
    <n v="0"/>
    <n v="0"/>
    <n v="0"/>
    <n v="0"/>
    <s v=""/>
    <s v=""/>
    <s v=""/>
    <s v=""/>
    <n v="791"/>
    <n v="753.10000000000014"/>
    <s v=""/>
    <n v="14550.2"/>
  </r>
  <r>
    <x v="13"/>
    <s v="Coastal Bend College"/>
    <m/>
    <n v="223320"/>
    <x v="6"/>
    <n v="217"/>
    <n v="273"/>
    <n v="1"/>
    <n v="2"/>
    <n v="216"/>
    <n v="271"/>
    <m/>
    <n v="216"/>
    <n v="271"/>
    <n v="0"/>
    <n v="271"/>
    <n v="8"/>
    <n v="13"/>
    <n v="0"/>
    <n v="13"/>
    <n v="17"/>
    <n v="21"/>
    <n v="0"/>
    <n v="21"/>
    <m/>
    <m/>
    <n v="0"/>
    <n v="0"/>
    <n v="25"/>
    <n v="34"/>
    <n v="0"/>
    <n v="34"/>
    <n v="3.125"/>
    <n v="2.6"/>
    <n v="25"/>
    <n v="33.800000000000004"/>
    <n v="3.8235294117647061"/>
    <n v="3.3"/>
    <n v="65"/>
    <n v="69.3"/>
    <m/>
    <m/>
    <n v="0"/>
    <n v="0"/>
    <n v="3.6"/>
    <n v="3.0323529411764705"/>
    <n v="90"/>
    <n v="103.1"/>
    <m/>
    <n v="66.2"/>
    <n v="0"/>
    <n v="860.6"/>
    <m/>
    <n v="69.3"/>
    <n v="0"/>
    <n v="1455.3"/>
    <m/>
    <m/>
    <n v="0"/>
    <n v="0"/>
    <n v="0"/>
    <n v="68.114705882352951"/>
    <n v="0"/>
    <n v="2315.9000000000005"/>
    <n v="67"/>
    <n v="78"/>
    <n v="0"/>
    <n v="78"/>
    <n v="58"/>
    <n v="43"/>
    <n v="0"/>
    <n v="43"/>
    <m/>
    <m/>
    <n v="0"/>
    <n v="0"/>
    <n v="125"/>
    <n v="121"/>
    <n v="0"/>
    <n v="121"/>
    <n v="4.5223880597014929"/>
    <n v="4.2"/>
    <n v="303"/>
    <n v="327.60000000000002"/>
    <n v="5.068965517241379"/>
    <n v="4.8"/>
    <n v="294"/>
    <n v="206.4"/>
    <m/>
    <m/>
    <n v="0"/>
    <n v="0"/>
    <n v="4.7759999999999998"/>
    <n v="4.4132231404958677"/>
    <n v="597"/>
    <n v="534"/>
    <m/>
    <n v="85.1"/>
    <n v="0"/>
    <n v="6637.7999999999993"/>
    <m/>
    <n v="76.599999999999994"/>
    <n v="0"/>
    <n v="3293.7999999999997"/>
    <m/>
    <m/>
    <n v="0"/>
    <n v="0"/>
    <n v="0"/>
    <n v="82.07933884297519"/>
    <n v="0"/>
    <n v="9931.5999999999985"/>
    <n v="150"/>
    <n v="155"/>
    <n v="0"/>
    <n v="155"/>
    <n v="4.58"/>
    <n v="4.1103225806451613"/>
    <n v="687"/>
    <n v="637.1"/>
    <n v="0"/>
    <n v="79.016129032258064"/>
    <n v="0"/>
    <n v="12247.5"/>
    <n v="16"/>
    <n v="39"/>
    <n v="0"/>
    <n v="39"/>
    <n v="15"/>
    <n v="28"/>
    <n v="0"/>
    <n v="28"/>
    <m/>
    <m/>
    <n v="0"/>
    <n v="0"/>
    <n v="31"/>
    <n v="67"/>
    <n v="0"/>
    <n v="67"/>
    <n v="2.5"/>
    <n v="3"/>
    <n v="40"/>
    <n v="117"/>
    <n v="2.7333333333333334"/>
    <n v="3.4"/>
    <n v="41"/>
    <n v="95.2"/>
    <m/>
    <m/>
    <n v="0"/>
    <n v="0"/>
    <n v="2.6129032258064515"/>
    <n v="3.1671641791044776"/>
    <n v="81"/>
    <n v="212.2"/>
    <m/>
    <n v="57.6"/>
    <n v="0"/>
    <n v="2246.4"/>
    <m/>
    <n v="58"/>
    <n v="0"/>
    <n v="1624"/>
    <m/>
    <m/>
    <n v="0"/>
    <n v="0"/>
    <n v="0"/>
    <n v="57.767164179104476"/>
    <n v="0"/>
    <n v="3870.4"/>
    <n v="35"/>
    <n v="49"/>
    <n v="0"/>
    <n v="49"/>
    <n v="5.4"/>
    <n v="5.9"/>
    <n v="189"/>
    <n v="289.10000000000002"/>
    <m/>
    <n v="65.900000000000006"/>
    <n v="0"/>
    <n v="3229.1000000000004"/>
    <n v="91"/>
    <n v="130"/>
    <n v="0"/>
    <n v="130"/>
    <n v="368"/>
    <n v="478.40000000000003"/>
    <s v=""/>
    <n v="9744.7999999999993"/>
    <n v="90"/>
    <n v="92"/>
    <n v="0"/>
    <n v="92"/>
    <n v="400"/>
    <n v="370.9"/>
    <n v="0"/>
    <n v="6373.0999999999995"/>
    <n v="181"/>
    <n v="222"/>
    <n v="0"/>
    <n v="222"/>
    <n v="768"/>
    <n v="849.3"/>
    <s v=""/>
    <n v="16117.899999999998"/>
    <n v="0"/>
    <n v="0"/>
    <n v="0"/>
    <n v="0"/>
    <s v=""/>
    <s v=""/>
    <s v=""/>
    <s v=""/>
    <n v="957"/>
    <n v="1138.4000000000001"/>
    <s v=""/>
    <n v="19347"/>
  </r>
  <r>
    <x v="13"/>
    <s v="College of the Mainland"/>
    <m/>
    <n v="226408"/>
    <x v="6"/>
    <n v="271"/>
    <n v="307"/>
    <n v="1"/>
    <n v="1"/>
    <n v="270"/>
    <n v="306"/>
    <m/>
    <n v="270"/>
    <n v="306"/>
    <n v="0"/>
    <n v="306"/>
    <n v="9"/>
    <n v="18"/>
    <n v="0"/>
    <n v="18"/>
    <n v="10"/>
    <n v="16"/>
    <n v="0"/>
    <n v="16"/>
    <m/>
    <m/>
    <n v="0"/>
    <n v="0"/>
    <n v="19"/>
    <n v="34"/>
    <n v="0"/>
    <n v="34"/>
    <n v="3.7777777777777777"/>
    <n v="3"/>
    <n v="34"/>
    <n v="54"/>
    <n v="3.9"/>
    <n v="3"/>
    <n v="39"/>
    <n v="48"/>
    <m/>
    <m/>
    <n v="0"/>
    <n v="0"/>
    <n v="3.8421052631578947"/>
    <n v="3"/>
    <n v="73"/>
    <n v="102"/>
    <m/>
    <n v="72.8"/>
    <n v="0"/>
    <n v="1310.3999999999999"/>
    <m/>
    <n v="69.7"/>
    <n v="0"/>
    <n v="1115.2"/>
    <m/>
    <m/>
    <n v="0"/>
    <n v="0"/>
    <n v="0"/>
    <n v="71.341176470588238"/>
    <n v="0"/>
    <n v="2425.6"/>
    <n v="51"/>
    <n v="47"/>
    <n v="0"/>
    <n v="47"/>
    <n v="40"/>
    <n v="48"/>
    <n v="0"/>
    <n v="48"/>
    <m/>
    <m/>
    <n v="0"/>
    <n v="0"/>
    <n v="91"/>
    <n v="95"/>
    <n v="0"/>
    <n v="95"/>
    <n v="4.3529411764705879"/>
    <n v="4.3"/>
    <n v="221.99999999999997"/>
    <n v="202.1"/>
    <n v="4.45"/>
    <n v="4.8"/>
    <n v="178"/>
    <n v="230.39999999999998"/>
    <m/>
    <m/>
    <n v="0"/>
    <n v="0"/>
    <n v="4.395604395604396"/>
    <n v="4.5526315789473681"/>
    <n v="400.00000000000006"/>
    <n v="432.5"/>
    <m/>
    <n v="90.4"/>
    <n v="0"/>
    <n v="4248.8"/>
    <m/>
    <n v="84.8"/>
    <n v="0"/>
    <n v="4070.3999999999996"/>
    <m/>
    <m/>
    <n v="0"/>
    <n v="0"/>
    <n v="0"/>
    <n v="87.570526315789479"/>
    <n v="0"/>
    <n v="8319.2000000000007"/>
    <n v="110"/>
    <n v="129"/>
    <n v="0"/>
    <n v="129"/>
    <n v="4.3000000000000007"/>
    <n v="4.1434108527131785"/>
    <n v="473.00000000000006"/>
    <n v="534.5"/>
    <n v="0"/>
    <n v="83.293023255813964"/>
    <n v="0"/>
    <n v="10744.800000000001"/>
    <n v="28"/>
    <n v="29"/>
    <n v="0"/>
    <n v="29"/>
    <n v="54"/>
    <n v="73"/>
    <n v="0"/>
    <n v="73"/>
    <m/>
    <m/>
    <n v="0"/>
    <n v="0"/>
    <n v="82"/>
    <n v="102"/>
    <n v="0"/>
    <n v="102"/>
    <n v="3.8571428571428572"/>
    <n v="3.7"/>
    <n v="108"/>
    <n v="107.30000000000001"/>
    <n v="3.8888888888888888"/>
    <n v="4.2"/>
    <n v="210"/>
    <n v="306.60000000000002"/>
    <m/>
    <m/>
    <n v="0"/>
    <n v="0"/>
    <n v="3.8780487804878048"/>
    <n v="4.0578431372549026"/>
    <n v="318"/>
    <n v="413.90000000000009"/>
    <m/>
    <n v="70.2"/>
    <n v="0"/>
    <n v="2035.8000000000002"/>
    <m/>
    <n v="68.900000000000006"/>
    <n v="0"/>
    <n v="5029.7000000000007"/>
    <m/>
    <m/>
    <n v="0"/>
    <n v="0"/>
    <n v="0"/>
    <n v="69.269607843137265"/>
    <n v="0"/>
    <n v="7065.5000000000009"/>
    <n v="78"/>
    <n v="75"/>
    <n v="0"/>
    <n v="75"/>
    <n v="5.384615384615385"/>
    <n v="5.7"/>
    <n v="420.00000000000006"/>
    <n v="427.5"/>
    <m/>
    <n v="74.8"/>
    <n v="0"/>
    <n v="5610"/>
    <n v="88"/>
    <n v="94"/>
    <n v="0"/>
    <n v="94"/>
    <n v="364"/>
    <n v="363.40000000000003"/>
    <s v=""/>
    <n v="7595"/>
    <n v="104"/>
    <n v="137"/>
    <n v="0"/>
    <n v="137"/>
    <n v="427"/>
    <n v="585"/>
    <n v="0"/>
    <n v="10215.299999999999"/>
    <n v="192"/>
    <n v="231"/>
    <n v="0"/>
    <n v="231"/>
    <n v="791"/>
    <n v="948.40000000000009"/>
    <s v=""/>
    <n v="17810.3"/>
    <n v="0"/>
    <n v="0"/>
    <n v="0"/>
    <n v="0"/>
    <s v=""/>
    <s v=""/>
    <s v=""/>
    <s v=""/>
    <n v="1211"/>
    <n v="1375.9"/>
    <s v=""/>
    <n v="23420.300000000003"/>
  </r>
  <r>
    <x v="13"/>
    <s v="El Centro College  (DCCCD)"/>
    <s v="Reclassified: Met criteria for Two-Year 1 in 2008-09, 2009-10 and 2010-11."/>
    <n v="224615"/>
    <x v="5"/>
    <n v="485"/>
    <n v="584"/>
    <n v="12"/>
    <n v="7"/>
    <n v="473"/>
    <n v="577"/>
    <m/>
    <n v="473"/>
    <n v="577"/>
    <n v="0"/>
    <n v="577"/>
    <n v="4"/>
    <n v="3"/>
    <n v="0"/>
    <n v="3"/>
    <n v="4"/>
    <n v="2"/>
    <n v="0"/>
    <n v="2"/>
    <m/>
    <m/>
    <n v="0"/>
    <n v="0"/>
    <n v="8"/>
    <n v="5"/>
    <n v="0"/>
    <n v="5"/>
    <n v="2.25"/>
    <n v="3.2"/>
    <n v="9"/>
    <n v="9.6000000000000014"/>
    <n v="3.5"/>
    <n v="3.3"/>
    <n v="14"/>
    <n v="6.6"/>
    <m/>
    <m/>
    <n v="0"/>
    <n v="0"/>
    <n v="2.875"/>
    <n v="3.2400000000000007"/>
    <n v="23"/>
    <n v="16.200000000000003"/>
    <m/>
    <n v="75.3"/>
    <n v="0"/>
    <n v="225.89999999999998"/>
    <m/>
    <n v="29.5"/>
    <n v="0"/>
    <n v="59"/>
    <m/>
    <m/>
    <n v="0"/>
    <n v="0"/>
    <n v="0"/>
    <n v="56.98"/>
    <n v="0"/>
    <n v="284.89999999999998"/>
    <n v="38"/>
    <n v="54"/>
    <n v="0"/>
    <n v="54"/>
    <n v="85"/>
    <n v="73"/>
    <n v="0"/>
    <n v="73"/>
    <m/>
    <m/>
    <n v="0"/>
    <n v="0"/>
    <n v="123"/>
    <n v="127"/>
    <n v="0"/>
    <n v="127"/>
    <n v="4.1315789473684212"/>
    <n v="4.2"/>
    <n v="157"/>
    <n v="226.8"/>
    <n v="4.4000000000000004"/>
    <n v="4.5999999999999996"/>
    <n v="374.00000000000006"/>
    <n v="335.79999999999995"/>
    <m/>
    <m/>
    <n v="0"/>
    <n v="0"/>
    <n v="4.3170731707317076"/>
    <n v="4.4299212598425193"/>
    <n v="531"/>
    <n v="562.59999999999991"/>
    <m/>
    <n v="86.8"/>
    <n v="0"/>
    <n v="4687.2"/>
    <m/>
    <n v="67.8"/>
    <n v="0"/>
    <n v="4949.3999999999996"/>
    <m/>
    <m/>
    <n v="0"/>
    <n v="0"/>
    <n v="0"/>
    <n v="75.878740157480308"/>
    <n v="0"/>
    <n v="9636.5999999999985"/>
    <n v="131"/>
    <n v="132"/>
    <n v="0"/>
    <n v="132"/>
    <n v="4.229007633587786"/>
    <n v="4.3848484848484848"/>
    <n v="554"/>
    <n v="578.79999999999995"/>
    <n v="0"/>
    <n v="75.162878787878768"/>
    <n v="0"/>
    <n v="9921.4999999999982"/>
    <n v="26"/>
    <n v="26"/>
    <n v="0"/>
    <n v="26"/>
    <n v="177"/>
    <n v="243"/>
    <n v="0"/>
    <n v="243"/>
    <m/>
    <m/>
    <n v="0"/>
    <n v="0"/>
    <n v="203"/>
    <n v="269"/>
    <n v="0"/>
    <n v="269"/>
    <n v="2.7692307692307692"/>
    <n v="3.3"/>
    <n v="72"/>
    <n v="85.8"/>
    <n v="3.1468926553672318"/>
    <n v="3.3"/>
    <n v="557"/>
    <n v="801.9"/>
    <m/>
    <m/>
    <n v="0"/>
    <n v="0"/>
    <n v="3.0985221674876846"/>
    <n v="3.3"/>
    <n v="629"/>
    <n v="887.69999999999993"/>
    <m/>
    <n v="61.9"/>
    <n v="0"/>
    <n v="1609.3999999999999"/>
    <m/>
    <n v="49.4"/>
    <n v="0"/>
    <n v="12004.199999999999"/>
    <m/>
    <m/>
    <n v="0"/>
    <n v="0"/>
    <n v="0"/>
    <n v="50.608178438661703"/>
    <n v="0"/>
    <n v="13613.599999999999"/>
    <n v="139"/>
    <n v="176"/>
    <n v="0"/>
    <n v="176"/>
    <n v="4"/>
    <n v="3.5"/>
    <n v="556"/>
    <n v="616"/>
    <m/>
    <n v="50.7"/>
    <n v="0"/>
    <n v="8923.2000000000007"/>
    <n v="68"/>
    <n v="83"/>
    <n v="0"/>
    <n v="83"/>
    <n v="238"/>
    <n v="322.2"/>
    <s v=""/>
    <n v="6522.4999999999991"/>
    <n v="266"/>
    <n v="318"/>
    <n v="0"/>
    <n v="318"/>
    <n v="945"/>
    <n v="1144.3"/>
    <n v="0"/>
    <n v="17012.599999999999"/>
    <n v="334"/>
    <n v="401"/>
    <n v="0"/>
    <n v="401"/>
    <n v="1183"/>
    <n v="1466.5"/>
    <s v=""/>
    <n v="23535.1"/>
    <n v="0"/>
    <n v="0"/>
    <n v="0"/>
    <n v="0"/>
    <s v=""/>
    <s v=""/>
    <s v=""/>
    <s v=""/>
    <n v="1739"/>
    <n v="2082.5"/>
    <s v=""/>
    <n v="32458.3"/>
  </r>
  <r>
    <x v="13"/>
    <s v="Grayson County College "/>
    <m/>
    <n v="225070"/>
    <x v="6"/>
    <n v="429"/>
    <n v="434"/>
    <n v="14"/>
    <n v="25"/>
    <n v="415"/>
    <n v="409"/>
    <m/>
    <n v="415"/>
    <n v="409"/>
    <n v="0"/>
    <n v="409"/>
    <n v="20"/>
    <n v="23"/>
    <n v="0"/>
    <n v="23"/>
    <n v="16"/>
    <n v="11"/>
    <n v="0"/>
    <n v="11"/>
    <m/>
    <m/>
    <n v="0"/>
    <n v="0"/>
    <n v="36"/>
    <n v="34"/>
    <n v="0"/>
    <n v="34"/>
    <n v="3.05"/>
    <n v="3.5"/>
    <n v="61"/>
    <n v="80.5"/>
    <n v="2.6875"/>
    <n v="3.4"/>
    <n v="43"/>
    <n v="37.4"/>
    <m/>
    <m/>
    <n v="0"/>
    <n v="0"/>
    <n v="2.8888888888888888"/>
    <n v="3.4676470588235295"/>
    <n v="104"/>
    <n v="117.9"/>
    <m/>
    <n v="79.400000000000006"/>
    <n v="0"/>
    <n v="1826.2"/>
    <m/>
    <n v="71.900000000000006"/>
    <n v="0"/>
    <n v="790.90000000000009"/>
    <m/>
    <m/>
    <n v="0"/>
    <n v="0"/>
    <n v="0"/>
    <n v="76.973529411764716"/>
    <n v="0"/>
    <n v="2617.1000000000004"/>
    <n v="118"/>
    <n v="121"/>
    <n v="0"/>
    <n v="121"/>
    <n v="60"/>
    <n v="41"/>
    <n v="0"/>
    <n v="41"/>
    <m/>
    <m/>
    <n v="0"/>
    <n v="0"/>
    <n v="178"/>
    <n v="162"/>
    <n v="0"/>
    <n v="162"/>
    <n v="4.1271186440677967"/>
    <n v="3.9"/>
    <n v="487"/>
    <n v="471.9"/>
    <n v="5.2333333333333334"/>
    <n v="5.4"/>
    <n v="314"/>
    <n v="221.4"/>
    <m/>
    <m/>
    <n v="0"/>
    <n v="0"/>
    <n v="4.5"/>
    <n v="4.2796296296296292"/>
    <n v="801"/>
    <n v="693.3"/>
    <m/>
    <n v="86.8"/>
    <n v="0"/>
    <n v="10502.8"/>
    <m/>
    <n v="86.3"/>
    <n v="0"/>
    <n v="3538.2999999999997"/>
    <m/>
    <m/>
    <n v="0"/>
    <n v="0"/>
    <n v="0"/>
    <n v="86.673456790123453"/>
    <n v="0"/>
    <n v="14041.099999999999"/>
    <n v="214"/>
    <n v="196"/>
    <n v="0"/>
    <n v="196"/>
    <n v="4.2289719626168223"/>
    <n v="4.1387755102040815"/>
    <n v="905"/>
    <n v="811.19999999999993"/>
    <n v="0"/>
    <n v="84.990816326530592"/>
    <n v="0"/>
    <n v="16658.199999999997"/>
    <n v="48"/>
    <n v="54"/>
    <n v="0"/>
    <n v="54"/>
    <n v="82"/>
    <n v="76"/>
    <n v="0"/>
    <n v="76"/>
    <m/>
    <m/>
    <n v="0"/>
    <n v="0"/>
    <n v="130"/>
    <n v="130"/>
    <n v="0"/>
    <n v="130"/>
    <n v="2.8958333333333335"/>
    <n v="3.2"/>
    <n v="139"/>
    <n v="172.8"/>
    <n v="2.6463414634146343"/>
    <n v="3.2"/>
    <n v="217"/>
    <n v="243.20000000000002"/>
    <m/>
    <m/>
    <n v="0"/>
    <n v="0"/>
    <n v="2.7384615384615385"/>
    <n v="3.2"/>
    <n v="356"/>
    <n v="416"/>
    <m/>
    <n v="63.9"/>
    <n v="0"/>
    <n v="3450.6"/>
    <m/>
    <n v="54.1"/>
    <n v="0"/>
    <n v="4111.6000000000004"/>
    <m/>
    <m/>
    <n v="0"/>
    <n v="0"/>
    <n v="0"/>
    <n v="58.170769230769238"/>
    <n v="0"/>
    <n v="7562.2000000000007"/>
    <n v="71"/>
    <n v="83"/>
    <n v="0"/>
    <n v="83"/>
    <n v="4.464788732394366"/>
    <n v="5.0999999999999996"/>
    <n v="317"/>
    <n v="423.29999999999995"/>
    <m/>
    <n v="63.5"/>
    <n v="0"/>
    <n v="5270.5"/>
    <n v="186"/>
    <n v="198"/>
    <n v="0"/>
    <n v="198"/>
    <n v="687"/>
    <n v="725.2"/>
    <s v=""/>
    <n v="15779.6"/>
    <n v="158"/>
    <n v="128"/>
    <n v="0"/>
    <n v="128"/>
    <n v="574"/>
    <n v="502"/>
    <n v="0"/>
    <n v="8440.7999999999993"/>
    <n v="344"/>
    <n v="326"/>
    <n v="0"/>
    <n v="326"/>
    <n v="1261"/>
    <n v="1227.2"/>
    <s v=""/>
    <n v="24220.400000000001"/>
    <n v="0"/>
    <n v="0"/>
    <n v="0"/>
    <n v="0"/>
    <s v=""/>
    <s v=""/>
    <s v=""/>
    <s v=""/>
    <n v="1578"/>
    <n v="1650.4999999999998"/>
    <s v=""/>
    <n v="29490.899999999998"/>
  </r>
  <r>
    <x v="13"/>
    <s v="Hill College"/>
    <m/>
    <n v="225371"/>
    <x v="6"/>
    <n v="217"/>
    <n v="271"/>
    <n v="6"/>
    <n v="9"/>
    <n v="211"/>
    <n v="262"/>
    <m/>
    <n v="211"/>
    <n v="262"/>
    <n v="0"/>
    <n v="262"/>
    <n v="17"/>
    <n v="25"/>
    <n v="0"/>
    <n v="25"/>
    <n v="3"/>
    <n v="6"/>
    <n v="0"/>
    <n v="6"/>
    <m/>
    <m/>
    <n v="0"/>
    <n v="0"/>
    <n v="20"/>
    <n v="31"/>
    <n v="0"/>
    <n v="31"/>
    <n v="2.1764705882352939"/>
    <n v="2.5"/>
    <n v="37"/>
    <n v="62.5"/>
    <n v="2.3333333333333335"/>
    <n v="2.7"/>
    <n v="7"/>
    <n v="16.200000000000003"/>
    <m/>
    <m/>
    <n v="0"/>
    <n v="0"/>
    <n v="2.2000000000000002"/>
    <n v="2.5387096774193547"/>
    <n v="44"/>
    <n v="78.7"/>
    <m/>
    <n v="62.2"/>
    <n v="0"/>
    <n v="1555"/>
    <m/>
    <n v="58"/>
    <n v="0"/>
    <n v="348"/>
    <m/>
    <m/>
    <n v="0"/>
    <n v="0"/>
    <n v="0"/>
    <n v="61.387096774193552"/>
    <n v="0"/>
    <n v="1903"/>
    <n v="59"/>
    <n v="78"/>
    <n v="0"/>
    <n v="78"/>
    <n v="30"/>
    <n v="31"/>
    <n v="0"/>
    <n v="31"/>
    <m/>
    <m/>
    <n v="0"/>
    <n v="0"/>
    <n v="89"/>
    <n v="109"/>
    <n v="0"/>
    <n v="109"/>
    <n v="3.7966101694915255"/>
    <n v="3.2"/>
    <n v="224"/>
    <n v="249.60000000000002"/>
    <n v="5.2"/>
    <n v="5.9"/>
    <n v="156"/>
    <n v="182.9"/>
    <m/>
    <m/>
    <n v="0"/>
    <n v="0"/>
    <n v="4.2696629213483144"/>
    <n v="3.9678899082568808"/>
    <n v="380"/>
    <n v="432.5"/>
    <m/>
    <n v="80.2"/>
    <n v="0"/>
    <n v="6255.6"/>
    <m/>
    <n v="83.2"/>
    <n v="0"/>
    <n v="2579.2000000000003"/>
    <m/>
    <m/>
    <n v="0"/>
    <n v="0"/>
    <n v="0"/>
    <n v="81.053211009174319"/>
    <n v="0"/>
    <n v="8834.8000000000011"/>
    <n v="109"/>
    <n v="140"/>
    <n v="0"/>
    <n v="140"/>
    <n v="3.8899082568807342"/>
    <n v="3.6514285714285712"/>
    <n v="424"/>
    <n v="511.2"/>
    <n v="0"/>
    <n v="76.698571428571441"/>
    <n v="0"/>
    <n v="10737.800000000001"/>
    <n v="34"/>
    <n v="50"/>
    <n v="0"/>
    <n v="50"/>
    <n v="36"/>
    <n v="44"/>
    <n v="0"/>
    <n v="44"/>
    <m/>
    <m/>
    <n v="0"/>
    <n v="0"/>
    <n v="70"/>
    <n v="94"/>
    <n v="0"/>
    <n v="94"/>
    <n v="3"/>
    <n v="2.2999999999999998"/>
    <n v="102"/>
    <n v="114.99999999999999"/>
    <n v="2.9444444444444446"/>
    <n v="3.1"/>
    <n v="106"/>
    <n v="136.4"/>
    <m/>
    <m/>
    <n v="0"/>
    <n v="0"/>
    <n v="2.9714285714285715"/>
    <n v="2.6744680851063829"/>
    <n v="208"/>
    <n v="251.4"/>
    <m/>
    <n v="58.1"/>
    <n v="0"/>
    <n v="2905"/>
    <m/>
    <n v="56.3"/>
    <n v="0"/>
    <n v="2477.1999999999998"/>
    <m/>
    <m/>
    <n v="0"/>
    <n v="0"/>
    <n v="0"/>
    <n v="57.257446808510636"/>
    <n v="0"/>
    <n v="5382.2"/>
    <n v="32"/>
    <n v="28"/>
    <n v="0"/>
    <n v="28"/>
    <n v="4.25"/>
    <n v="4.9000000000000004"/>
    <n v="136"/>
    <n v="137.20000000000002"/>
    <m/>
    <n v="63.1"/>
    <n v="0"/>
    <n v="1766.8"/>
    <n v="110"/>
    <n v="153"/>
    <n v="0"/>
    <n v="153"/>
    <n v="363"/>
    <n v="427.1"/>
    <s v=""/>
    <n v="10715.6"/>
    <n v="69"/>
    <n v="81"/>
    <n v="0"/>
    <n v="81"/>
    <n v="269"/>
    <n v="335.5"/>
    <n v="0"/>
    <n v="5404.4"/>
    <n v="179"/>
    <n v="234"/>
    <n v="0"/>
    <n v="234"/>
    <n v="632"/>
    <n v="762.6"/>
    <s v=""/>
    <n v="16120"/>
    <n v="0"/>
    <n v="0"/>
    <n v="0"/>
    <n v="0"/>
    <s v=""/>
    <s v=""/>
    <s v=""/>
    <s v=""/>
    <n v="768"/>
    <n v="899.80000000000007"/>
    <s v=""/>
    <n v="17886.8"/>
  </r>
  <r>
    <x v="13"/>
    <s v="Howard College (HCJCD)"/>
    <m/>
    <n v="225520"/>
    <x v="6"/>
    <n v="240"/>
    <n v="265"/>
    <n v="0"/>
    <n v="4"/>
    <n v="240"/>
    <n v="261"/>
    <m/>
    <n v="240"/>
    <n v="261"/>
    <n v="0"/>
    <n v="261"/>
    <n v="7"/>
    <n v="13"/>
    <n v="0"/>
    <n v="13"/>
    <n v="5"/>
    <n v="12"/>
    <n v="0"/>
    <n v="12"/>
    <m/>
    <m/>
    <n v="0"/>
    <n v="0"/>
    <n v="12"/>
    <n v="25"/>
    <n v="0"/>
    <n v="25"/>
    <n v="2.8571428571428572"/>
    <n v="2.7"/>
    <n v="20"/>
    <n v="35.1"/>
    <n v="4"/>
    <n v="3.1"/>
    <n v="20"/>
    <n v="37.200000000000003"/>
    <m/>
    <m/>
    <n v="0"/>
    <n v="0"/>
    <n v="3.3333333333333335"/>
    <n v="2.8920000000000003"/>
    <n v="40"/>
    <n v="72.300000000000011"/>
    <m/>
    <n v="50.4"/>
    <n v="0"/>
    <n v="655.19999999999993"/>
    <m/>
    <n v="59.6"/>
    <n v="0"/>
    <n v="715.2"/>
    <m/>
    <m/>
    <n v="0"/>
    <n v="0"/>
    <n v="0"/>
    <n v="54.816000000000003"/>
    <n v="0"/>
    <n v="1370.4"/>
    <n v="62"/>
    <n v="54"/>
    <n v="0"/>
    <n v="54"/>
    <n v="31"/>
    <n v="36"/>
    <n v="0"/>
    <n v="36"/>
    <m/>
    <m/>
    <n v="0"/>
    <n v="0"/>
    <n v="93"/>
    <n v="90"/>
    <n v="0"/>
    <n v="90"/>
    <n v="3.693548387096774"/>
    <n v="3"/>
    <n v="229"/>
    <n v="162"/>
    <n v="4.903225806451613"/>
    <n v="4.5"/>
    <n v="152"/>
    <n v="162"/>
    <m/>
    <m/>
    <n v="0"/>
    <n v="0"/>
    <n v="4.096774193548387"/>
    <n v="3.6"/>
    <n v="381"/>
    <n v="324"/>
    <m/>
    <n v="74.599999999999994"/>
    <n v="0"/>
    <n v="4028.3999999999996"/>
    <m/>
    <n v="74.400000000000006"/>
    <n v="0"/>
    <n v="2678.4"/>
    <m/>
    <m/>
    <n v="0"/>
    <n v="0"/>
    <n v="0"/>
    <n v="74.52"/>
    <n v="0"/>
    <n v="6706.7999999999993"/>
    <n v="105"/>
    <n v="115"/>
    <n v="0"/>
    <n v="115"/>
    <n v="4.0095238095238095"/>
    <n v="3.4460869565217394"/>
    <n v="421"/>
    <n v="396.3"/>
    <n v="0"/>
    <n v="70.236521739130424"/>
    <n v="0"/>
    <n v="8077.1999999999989"/>
    <n v="55"/>
    <n v="55"/>
    <n v="0"/>
    <n v="55"/>
    <n v="43"/>
    <n v="41"/>
    <n v="0"/>
    <n v="41"/>
    <m/>
    <m/>
    <n v="0"/>
    <n v="0"/>
    <n v="98"/>
    <n v="96"/>
    <n v="0"/>
    <n v="96"/>
    <n v="2.581818181818182"/>
    <n v="2.2999999999999998"/>
    <n v="142"/>
    <n v="126.49999999999999"/>
    <n v="3.6976744186046511"/>
    <n v="3"/>
    <n v="159"/>
    <n v="123"/>
    <m/>
    <m/>
    <n v="0"/>
    <n v="0"/>
    <n v="3.0714285714285716"/>
    <n v="2.5989583333333335"/>
    <n v="301"/>
    <n v="249.5"/>
    <m/>
    <n v="49.7"/>
    <n v="0"/>
    <n v="2733.5"/>
    <m/>
    <n v="49.4"/>
    <n v="0"/>
    <n v="2025.3999999999999"/>
    <m/>
    <m/>
    <n v="0"/>
    <n v="0"/>
    <n v="0"/>
    <n v="49.571874999999999"/>
    <n v="0"/>
    <n v="4758.8999999999996"/>
    <n v="37"/>
    <n v="50"/>
    <n v="0"/>
    <n v="50"/>
    <n v="4.3513513513513518"/>
    <n v="5.2"/>
    <n v="161.00000000000003"/>
    <n v="260"/>
    <m/>
    <n v="65.8"/>
    <n v="0"/>
    <n v="3290"/>
    <n v="124"/>
    <n v="122"/>
    <n v="0"/>
    <n v="122"/>
    <n v="391"/>
    <n v="323.59999999999997"/>
    <s v=""/>
    <n v="7417.0999999999995"/>
    <n v="79"/>
    <n v="89"/>
    <n v="0"/>
    <n v="89"/>
    <n v="331"/>
    <n v="322.2"/>
    <n v="0"/>
    <n v="5419"/>
    <n v="203"/>
    <n v="211"/>
    <n v="0"/>
    <n v="211"/>
    <n v="722"/>
    <n v="645.79999999999995"/>
    <s v=""/>
    <n v="12836.099999999999"/>
    <n v="0"/>
    <n v="0"/>
    <n v="0"/>
    <n v="0"/>
    <s v=""/>
    <s v=""/>
    <s v=""/>
    <s v=""/>
    <n v="883"/>
    <n v="905.8"/>
    <s v=""/>
    <n v="16126.099999999999"/>
  </r>
  <r>
    <x v="13"/>
    <s v="Kilgore College "/>
    <s v="Met criteria for Two-Year 1 in 2009-10 and 2010-11."/>
    <n v="226019"/>
    <x v="6"/>
    <n v="554"/>
    <n v="592"/>
    <n v="22"/>
    <n v="19"/>
    <n v="532"/>
    <n v="573"/>
    <m/>
    <n v="532"/>
    <n v="573"/>
    <n v="0"/>
    <n v="573"/>
    <n v="7"/>
    <n v="23"/>
    <n v="0"/>
    <n v="23"/>
    <n v="3"/>
    <n v="9"/>
    <n v="0"/>
    <n v="9"/>
    <m/>
    <m/>
    <n v="0"/>
    <n v="0"/>
    <n v="10"/>
    <n v="32"/>
    <n v="0"/>
    <n v="32"/>
    <n v="2.1428571428571428"/>
    <n v="2.2000000000000002"/>
    <n v="15"/>
    <n v="50.6"/>
    <n v="3"/>
    <n v="2.5"/>
    <n v="9"/>
    <n v="22.5"/>
    <m/>
    <m/>
    <n v="0"/>
    <n v="0"/>
    <n v="2.4"/>
    <n v="2.2843749999999998"/>
    <n v="24"/>
    <n v="73.099999999999994"/>
    <m/>
    <n v="62.7"/>
    <n v="0"/>
    <n v="1442.1000000000001"/>
    <m/>
    <n v="61.1"/>
    <n v="0"/>
    <n v="549.9"/>
    <m/>
    <m/>
    <n v="0"/>
    <n v="0"/>
    <n v="0"/>
    <n v="62.25"/>
    <n v="0"/>
    <n v="1992"/>
    <n v="186"/>
    <n v="190"/>
    <n v="0"/>
    <n v="190"/>
    <n v="81"/>
    <n v="79"/>
    <n v="0"/>
    <n v="79"/>
    <m/>
    <m/>
    <n v="0"/>
    <n v="0"/>
    <n v="267"/>
    <n v="269"/>
    <n v="0"/>
    <n v="269"/>
    <n v="3.8225806451612905"/>
    <n v="4.2"/>
    <n v="711"/>
    <n v="798"/>
    <n v="5.0740740740740744"/>
    <n v="5.3"/>
    <n v="411"/>
    <n v="418.7"/>
    <m/>
    <m/>
    <n v="0"/>
    <n v="0"/>
    <n v="4.202247191011236"/>
    <n v="4.5230483271375466"/>
    <n v="1122"/>
    <n v="1216.7"/>
    <m/>
    <n v="86.2"/>
    <n v="0"/>
    <n v="16378"/>
    <m/>
    <n v="90.9"/>
    <n v="0"/>
    <n v="7181.1"/>
    <m/>
    <m/>
    <n v="0"/>
    <n v="0"/>
    <n v="0"/>
    <n v="87.580297397769513"/>
    <n v="0"/>
    <n v="23559.1"/>
    <n v="277"/>
    <n v="301"/>
    <n v="0"/>
    <n v="301"/>
    <n v="4.1371841155234659"/>
    <n v="4.2850498338870429"/>
    <n v="1146"/>
    <n v="1289.8"/>
    <n v="0"/>
    <n v="84.887375415282392"/>
    <n v="0"/>
    <n v="25551.1"/>
    <n v="83"/>
    <n v="85"/>
    <n v="0"/>
    <n v="85"/>
    <n v="81"/>
    <n v="104"/>
    <n v="0"/>
    <n v="104"/>
    <m/>
    <m/>
    <n v="0"/>
    <n v="0"/>
    <n v="164"/>
    <n v="189"/>
    <n v="0"/>
    <n v="189"/>
    <n v="2.8915662650602409"/>
    <n v="2.9"/>
    <n v="240"/>
    <n v="246.5"/>
    <n v="3.0493827160493829"/>
    <n v="3.2"/>
    <n v="247.00000000000003"/>
    <n v="332.8"/>
    <m/>
    <m/>
    <n v="0"/>
    <n v="0"/>
    <n v="2.9695121951219514"/>
    <n v="3.0650793650793648"/>
    <n v="487.00000000000006"/>
    <n v="579.29999999999995"/>
    <m/>
    <n v="64.2"/>
    <n v="0"/>
    <n v="5457"/>
    <m/>
    <n v="51.5"/>
    <n v="0"/>
    <n v="5356"/>
    <m/>
    <m/>
    <n v="0"/>
    <n v="0"/>
    <n v="0"/>
    <n v="57.211640211640209"/>
    <n v="0"/>
    <n v="10813"/>
    <n v="91"/>
    <n v="83"/>
    <n v="0"/>
    <n v="83"/>
    <n v="5.1538461538461542"/>
    <n v="5.7"/>
    <n v="469.00000000000006"/>
    <n v="473.1"/>
    <m/>
    <n v="70.900000000000006"/>
    <n v="0"/>
    <n v="5884.7000000000007"/>
    <n v="276"/>
    <n v="298"/>
    <n v="0"/>
    <n v="298"/>
    <n v="966"/>
    <n v="1095.0999999999999"/>
    <s v=""/>
    <n v="23277.1"/>
    <n v="165"/>
    <n v="192"/>
    <n v="0"/>
    <n v="192"/>
    <n v="667"/>
    <n v="774"/>
    <n v="0"/>
    <n v="13087"/>
    <n v="441"/>
    <n v="490"/>
    <n v="0"/>
    <n v="490"/>
    <n v="1633"/>
    <n v="1869.1"/>
    <s v=""/>
    <n v="36364.1"/>
    <n v="0"/>
    <n v="0"/>
    <n v="0"/>
    <n v="0"/>
    <s v=""/>
    <s v=""/>
    <s v=""/>
    <s v=""/>
    <n v="2102"/>
    <n v="2342.1999999999998"/>
    <s v=""/>
    <n v="42248.800000000003"/>
  </r>
  <r>
    <x v="13"/>
    <s v="Lamar Institute of Technology"/>
    <m/>
    <n v="441760"/>
    <x v="6"/>
    <n v="397"/>
    <n v="378"/>
    <n v="0"/>
    <n v="3"/>
    <n v="397"/>
    <n v="375"/>
    <m/>
    <n v="397"/>
    <n v="375"/>
    <n v="0"/>
    <n v="375"/>
    <n v="4"/>
    <n v="5"/>
    <n v="0"/>
    <n v="5"/>
    <n v="3"/>
    <n v="3"/>
    <n v="0"/>
    <n v="3"/>
    <m/>
    <m/>
    <n v="0"/>
    <n v="0"/>
    <n v="7"/>
    <n v="8"/>
    <n v="0"/>
    <n v="8"/>
    <n v="2.75"/>
    <n v="3.2"/>
    <n v="11"/>
    <n v="16"/>
    <n v="3.6666666666666665"/>
    <n v="3.3"/>
    <n v="11"/>
    <n v="9.8999999999999986"/>
    <m/>
    <m/>
    <n v="0"/>
    <n v="0"/>
    <n v="3.1428571428571428"/>
    <n v="3.2374999999999998"/>
    <n v="22"/>
    <n v="25.9"/>
    <m/>
    <n v="69.599999999999994"/>
    <n v="0"/>
    <n v="348"/>
    <m/>
    <n v="54.3"/>
    <n v="0"/>
    <n v="162.89999999999998"/>
    <m/>
    <m/>
    <n v="0"/>
    <n v="0"/>
    <n v="0"/>
    <n v="63.862499999999997"/>
    <n v="0"/>
    <n v="510.9"/>
    <n v="105"/>
    <n v="94"/>
    <n v="0"/>
    <n v="94"/>
    <n v="45"/>
    <n v="37"/>
    <n v="0"/>
    <n v="37"/>
    <m/>
    <m/>
    <n v="0"/>
    <n v="0"/>
    <n v="150"/>
    <n v="131"/>
    <n v="0"/>
    <n v="131"/>
    <n v="3.9047619047619047"/>
    <n v="4"/>
    <n v="410"/>
    <n v="376"/>
    <n v="4.0444444444444443"/>
    <n v="4.8"/>
    <n v="182"/>
    <n v="177.6"/>
    <m/>
    <m/>
    <n v="0"/>
    <n v="0"/>
    <n v="3.9466666666666668"/>
    <n v="4.2259541984732829"/>
    <n v="592"/>
    <n v="553.6"/>
    <m/>
    <n v="85.2"/>
    <n v="0"/>
    <n v="8008.8"/>
    <m/>
    <n v="86.2"/>
    <n v="0"/>
    <n v="3189.4"/>
    <m/>
    <m/>
    <n v="0"/>
    <n v="0"/>
    <n v="0"/>
    <n v="85.482442748091614"/>
    <n v="0"/>
    <n v="11198.2"/>
    <n v="157"/>
    <n v="139"/>
    <n v="0"/>
    <n v="139"/>
    <n v="3.910828025477707"/>
    <n v="4.1690647482014391"/>
    <n v="614"/>
    <n v="579.5"/>
    <n v="0"/>
    <n v="84.238129496402877"/>
    <n v="0"/>
    <n v="11709.1"/>
    <n v="122"/>
    <n v="106"/>
    <n v="0"/>
    <n v="106"/>
    <n v="86"/>
    <n v="107"/>
    <n v="0"/>
    <n v="107"/>
    <m/>
    <m/>
    <n v="0"/>
    <n v="0"/>
    <n v="208"/>
    <n v="213"/>
    <n v="0"/>
    <n v="213"/>
    <n v="3"/>
    <n v="3.1"/>
    <n v="366"/>
    <n v="328.6"/>
    <n v="3.3372093023255816"/>
    <n v="3.1"/>
    <n v="287"/>
    <n v="331.7"/>
    <m/>
    <m/>
    <n v="0"/>
    <n v="0"/>
    <n v="3.1394230769230771"/>
    <n v="3.0999999999999996"/>
    <n v="653"/>
    <n v="660.3"/>
    <m/>
    <n v="68.599999999999994"/>
    <n v="0"/>
    <n v="7271.5999999999995"/>
    <m/>
    <n v="56.4"/>
    <n v="0"/>
    <n v="6034.8"/>
    <m/>
    <m/>
    <n v="0"/>
    <n v="0"/>
    <n v="0"/>
    <n v="62.471361502347413"/>
    <n v="0"/>
    <n v="13306.4"/>
    <n v="32"/>
    <n v="23"/>
    <n v="0"/>
    <n v="23"/>
    <n v="4.46875"/>
    <n v="5"/>
    <n v="143"/>
    <n v="115"/>
    <m/>
    <n v="58.5"/>
    <n v="0"/>
    <n v="1345.5"/>
    <n v="231"/>
    <n v="205"/>
    <n v="0"/>
    <n v="205"/>
    <n v="787"/>
    <n v="720.6"/>
    <s v=""/>
    <n v="15628.399999999998"/>
    <n v="134"/>
    <n v="147"/>
    <n v="0"/>
    <n v="147"/>
    <n v="480"/>
    <n v="519.20000000000005"/>
    <n v="0"/>
    <n v="9387.1"/>
    <n v="365"/>
    <n v="352"/>
    <n v="0"/>
    <n v="352"/>
    <n v="1267"/>
    <n v="1239.8000000000002"/>
    <s v=""/>
    <n v="25015.5"/>
    <n v="0"/>
    <n v="0"/>
    <n v="0"/>
    <n v="0"/>
    <s v=""/>
    <s v=""/>
    <s v=""/>
    <s v=""/>
    <n v="1410"/>
    <n v="1354.8"/>
    <s v=""/>
    <n v="26361"/>
  </r>
  <r>
    <x v="13"/>
    <s v="Lee College "/>
    <m/>
    <n v="226204"/>
    <x v="6"/>
    <n v="636"/>
    <n v="785"/>
    <n v="85"/>
    <n v="102"/>
    <n v="551"/>
    <n v="683"/>
    <m/>
    <n v="551"/>
    <n v="683"/>
    <n v="0"/>
    <n v="683"/>
    <n v="13"/>
    <n v="21"/>
    <n v="0"/>
    <n v="21"/>
    <n v="13"/>
    <n v="9"/>
    <n v="0"/>
    <n v="9"/>
    <m/>
    <m/>
    <n v="0"/>
    <n v="0"/>
    <n v="26"/>
    <n v="30"/>
    <n v="0"/>
    <n v="30"/>
    <n v="4.8461538461538458"/>
    <n v="3"/>
    <n v="62.999999999999993"/>
    <n v="63"/>
    <n v="3.9230769230769229"/>
    <n v="3.3"/>
    <n v="51"/>
    <n v="29.7"/>
    <m/>
    <m/>
    <n v="0"/>
    <n v="0"/>
    <n v="4.384615384615385"/>
    <n v="3.0900000000000003"/>
    <n v="114.00000000000001"/>
    <n v="92.7"/>
    <m/>
    <n v="69.099999999999994"/>
    <n v="0"/>
    <n v="1451.1"/>
    <m/>
    <n v="83.1"/>
    <n v="0"/>
    <n v="747.9"/>
    <m/>
    <m/>
    <n v="0"/>
    <n v="0"/>
    <n v="0"/>
    <n v="73.3"/>
    <n v="0"/>
    <n v="2199"/>
    <n v="91"/>
    <n v="115"/>
    <n v="0"/>
    <n v="115"/>
    <n v="85"/>
    <n v="92"/>
    <n v="0"/>
    <n v="92"/>
    <m/>
    <m/>
    <n v="0"/>
    <n v="0"/>
    <n v="176"/>
    <n v="207"/>
    <n v="0"/>
    <n v="207"/>
    <n v="4.8901098901098905"/>
    <n v="4.5"/>
    <n v="445.00000000000006"/>
    <n v="517.5"/>
    <n v="5.5058823529411764"/>
    <n v="5.6"/>
    <n v="468"/>
    <n v="515.19999999999993"/>
    <m/>
    <m/>
    <n v="0"/>
    <n v="0"/>
    <n v="5.1875"/>
    <n v="4.988888888888888"/>
    <n v="913"/>
    <n v="1032.6999999999998"/>
    <m/>
    <n v="94.2"/>
    <n v="0"/>
    <n v="10833"/>
    <m/>
    <n v="87.5"/>
    <n v="0"/>
    <n v="8050"/>
    <m/>
    <m/>
    <n v="0"/>
    <n v="0"/>
    <n v="0"/>
    <n v="91.222222222222229"/>
    <n v="0"/>
    <n v="18883"/>
    <n v="202"/>
    <n v="237"/>
    <n v="0"/>
    <n v="237"/>
    <n v="5.0841584158415838"/>
    <n v="4.7485232067510541"/>
    <n v="1027"/>
    <n v="1125.3999999999999"/>
    <n v="0"/>
    <n v="88.953586497890299"/>
    <n v="0"/>
    <n v="21082"/>
    <n v="44"/>
    <n v="53"/>
    <n v="0"/>
    <n v="53"/>
    <n v="71"/>
    <n v="92"/>
    <n v="0"/>
    <n v="92"/>
    <m/>
    <m/>
    <n v="0"/>
    <n v="0"/>
    <n v="115"/>
    <n v="145"/>
    <n v="0"/>
    <n v="145"/>
    <n v="3.2045454545454546"/>
    <n v="3.2"/>
    <n v="141"/>
    <n v="169.60000000000002"/>
    <n v="3.9014084507042255"/>
    <n v="3.2"/>
    <n v="277"/>
    <n v="294.40000000000003"/>
    <m/>
    <m/>
    <n v="0"/>
    <n v="0"/>
    <n v="3.6347826086956521"/>
    <n v="3.2"/>
    <n v="418"/>
    <n v="464"/>
    <m/>
    <n v="68.7"/>
    <n v="0"/>
    <n v="3641.1000000000004"/>
    <m/>
    <n v="58.6"/>
    <n v="0"/>
    <n v="5391.2"/>
    <m/>
    <m/>
    <n v="0"/>
    <n v="0"/>
    <n v="0"/>
    <n v="62.291724137931027"/>
    <n v="0"/>
    <n v="9032.2999999999993"/>
    <n v="234"/>
    <n v="301"/>
    <n v="0"/>
    <n v="301"/>
    <n v="4.7094017094017095"/>
    <n v="4.8"/>
    <n v="1102"/>
    <n v="1444.8"/>
    <m/>
    <n v="76.599999999999994"/>
    <n v="0"/>
    <n v="23056.6"/>
    <n v="148"/>
    <n v="189"/>
    <n v="0"/>
    <n v="189"/>
    <n v="649"/>
    <n v="750.1"/>
    <s v=""/>
    <n v="15925.2"/>
    <n v="169"/>
    <n v="193"/>
    <n v="0"/>
    <n v="193"/>
    <n v="796"/>
    <n v="839.3"/>
    <n v="0"/>
    <n v="14189.099999999999"/>
    <n v="317"/>
    <n v="382"/>
    <n v="0"/>
    <n v="382"/>
    <n v="1445"/>
    <n v="1589.4"/>
    <s v=""/>
    <n v="30114.3"/>
    <n v="0"/>
    <n v="0"/>
    <n v="0"/>
    <n v="0"/>
    <s v=""/>
    <s v=""/>
    <s v=""/>
    <s v=""/>
    <n v="2547"/>
    <n v="3034.2"/>
    <s v=""/>
    <n v="53170.899999999994"/>
  </r>
  <r>
    <x v="13"/>
    <s v="Mountain View College  (DCCCD)"/>
    <s v="Met the criteria for Two-Year 1 in 2010-11."/>
    <n v="226930"/>
    <x v="6"/>
    <n v="342"/>
    <n v="414"/>
    <n v="13"/>
    <n v="15"/>
    <n v="329"/>
    <n v="399"/>
    <m/>
    <n v="329"/>
    <n v="399"/>
    <n v="0"/>
    <n v="399"/>
    <n v="8"/>
    <n v="5"/>
    <n v="0"/>
    <n v="5"/>
    <n v="6"/>
    <n v="2"/>
    <n v="0"/>
    <n v="2"/>
    <m/>
    <m/>
    <n v="0"/>
    <n v="0"/>
    <n v="14"/>
    <n v="7"/>
    <n v="0"/>
    <n v="7"/>
    <n v="4"/>
    <n v="3"/>
    <n v="32"/>
    <n v="15"/>
    <n v="3.5"/>
    <n v="2"/>
    <n v="21"/>
    <n v="4"/>
    <m/>
    <m/>
    <n v="0"/>
    <n v="0"/>
    <n v="3.7857142857142856"/>
    <n v="2.7142857142857144"/>
    <n v="53"/>
    <n v="19"/>
    <m/>
    <n v="70.2"/>
    <n v="0"/>
    <n v="351"/>
    <m/>
    <n v="60"/>
    <n v="0"/>
    <n v="120"/>
    <m/>
    <m/>
    <n v="0"/>
    <n v="0"/>
    <n v="0"/>
    <n v="67.285714285714292"/>
    <n v="0"/>
    <n v="471.00000000000006"/>
    <n v="78"/>
    <n v="84"/>
    <n v="0"/>
    <n v="84"/>
    <n v="88"/>
    <n v="91"/>
    <n v="0"/>
    <n v="91"/>
    <m/>
    <m/>
    <n v="0"/>
    <n v="0"/>
    <n v="166"/>
    <n v="175"/>
    <n v="0"/>
    <n v="175"/>
    <n v="4.3589743589743586"/>
    <n v="4.4000000000000004"/>
    <n v="339.99999999999994"/>
    <n v="369.6"/>
    <n v="4.3522727272727275"/>
    <n v="4.9000000000000004"/>
    <n v="383"/>
    <n v="445.90000000000003"/>
    <m/>
    <m/>
    <n v="0"/>
    <n v="0"/>
    <n v="4.3554216867469879"/>
    <n v="4.66"/>
    <n v="723"/>
    <n v="815.5"/>
    <m/>
    <n v="86.1"/>
    <n v="0"/>
    <n v="7232.4"/>
    <m/>
    <n v="82.7"/>
    <n v="0"/>
    <n v="7525.7"/>
    <m/>
    <m/>
    <n v="0"/>
    <n v="0"/>
    <n v="0"/>
    <n v="84.331999999999994"/>
    <n v="0"/>
    <n v="14758.099999999999"/>
    <n v="180"/>
    <n v="182"/>
    <n v="0"/>
    <n v="182"/>
    <n v="4.3111111111111109"/>
    <n v="4.5851648351648349"/>
    <n v="776"/>
    <n v="834.5"/>
    <n v="0"/>
    <n v="83.676373626373618"/>
    <n v="0"/>
    <n v="15229.099999999999"/>
    <n v="20"/>
    <n v="30"/>
    <n v="0"/>
    <n v="30"/>
    <n v="57"/>
    <n v="69"/>
    <n v="0"/>
    <n v="69"/>
    <m/>
    <m/>
    <n v="0"/>
    <n v="0"/>
    <n v="77"/>
    <n v="99"/>
    <n v="0"/>
    <n v="99"/>
    <n v="3.3"/>
    <n v="3.7"/>
    <n v="66"/>
    <n v="111"/>
    <n v="2.7719298245614037"/>
    <n v="3.1"/>
    <n v="158"/>
    <n v="213.9"/>
    <m/>
    <m/>
    <n v="0"/>
    <n v="0"/>
    <n v="2.9090909090909092"/>
    <n v="3.2818181818181817"/>
    <n v="224"/>
    <n v="324.89999999999998"/>
    <m/>
    <n v="58.1"/>
    <n v="0"/>
    <n v="1743"/>
    <m/>
    <n v="42.6"/>
    <n v="0"/>
    <n v="2939.4"/>
    <m/>
    <m/>
    <n v="0"/>
    <n v="0"/>
    <n v="0"/>
    <n v="47.29696969696969"/>
    <n v="0"/>
    <n v="4682.3999999999996"/>
    <n v="72"/>
    <n v="118"/>
    <n v="0"/>
    <n v="118"/>
    <n v="4.4027777777777777"/>
    <n v="3.4"/>
    <n v="317"/>
    <n v="401.2"/>
    <m/>
    <n v="39.1"/>
    <n v="0"/>
    <n v="4613.8"/>
    <n v="106"/>
    <n v="119"/>
    <n v="0"/>
    <n v="119"/>
    <n v="437.99999999999994"/>
    <n v="495.6"/>
    <s v=""/>
    <n v="9326.4"/>
    <n v="151"/>
    <n v="162"/>
    <n v="0"/>
    <n v="162"/>
    <n v="562"/>
    <n v="663.80000000000007"/>
    <n v="0"/>
    <n v="10585.1"/>
    <n v="257"/>
    <n v="281"/>
    <n v="0"/>
    <n v="281"/>
    <n v="1000"/>
    <n v="1159.4000000000001"/>
    <s v=""/>
    <n v="19911.5"/>
    <n v="0"/>
    <n v="0"/>
    <n v="0"/>
    <n v="0"/>
    <s v=""/>
    <s v=""/>
    <s v=""/>
    <s v=""/>
    <n v="1317"/>
    <n v="1560.6000000000001"/>
    <s v=""/>
    <n v="24525.3"/>
  </r>
  <r>
    <x v="13"/>
    <s v="North Central Texas Community College"/>
    <s v="Reclassified: Met criteria for Two-Year 1 in 2008-09, 2009-10 and 2010-11."/>
    <n v="224110"/>
    <x v="5"/>
    <n v="456"/>
    <n v="507"/>
    <n v="5"/>
    <n v="5"/>
    <n v="451"/>
    <n v="502"/>
    <m/>
    <n v="451"/>
    <n v="502"/>
    <n v="0"/>
    <n v="502"/>
    <n v="14"/>
    <n v="15"/>
    <n v="0"/>
    <n v="15"/>
    <n v="8"/>
    <n v="6"/>
    <n v="0"/>
    <n v="6"/>
    <m/>
    <m/>
    <n v="0"/>
    <n v="0"/>
    <n v="22"/>
    <n v="21"/>
    <n v="0"/>
    <n v="21"/>
    <n v="2.4285714285714284"/>
    <n v="2.4"/>
    <n v="34"/>
    <n v="36"/>
    <n v="2.875"/>
    <n v="3.8"/>
    <n v="23"/>
    <n v="22.799999999999997"/>
    <m/>
    <m/>
    <n v="0"/>
    <n v="0"/>
    <n v="2.5909090909090908"/>
    <n v="2.8"/>
    <n v="57"/>
    <n v="58.8"/>
    <m/>
    <n v="57.6"/>
    <n v="0"/>
    <n v="864"/>
    <m/>
    <n v="58.8"/>
    <n v="0"/>
    <n v="352.79999999999995"/>
    <m/>
    <m/>
    <n v="0"/>
    <n v="0"/>
    <n v="0"/>
    <n v="57.942857142857143"/>
    <n v="0"/>
    <n v="1216.8"/>
    <n v="138"/>
    <n v="129"/>
    <n v="0"/>
    <n v="129"/>
    <n v="90"/>
    <n v="96"/>
    <n v="0"/>
    <n v="96"/>
    <m/>
    <m/>
    <n v="0"/>
    <n v="0"/>
    <n v="228"/>
    <n v="225"/>
    <n v="0"/>
    <n v="225"/>
    <n v="3.9927536231884058"/>
    <n v="4.0999999999999996"/>
    <n v="551"/>
    <n v="528.9"/>
    <n v="5.0111111111111111"/>
    <n v="4.5999999999999996"/>
    <n v="451"/>
    <n v="441.59999999999997"/>
    <m/>
    <m/>
    <n v="0"/>
    <n v="0"/>
    <n v="4.3947368421052628"/>
    <n v="4.3133333333333335"/>
    <n v="1001.9999999999999"/>
    <n v="970.5"/>
    <m/>
    <n v="80"/>
    <n v="0"/>
    <n v="10320"/>
    <m/>
    <n v="70.400000000000006"/>
    <n v="0"/>
    <n v="6758.4000000000005"/>
    <m/>
    <m/>
    <n v="0"/>
    <n v="0"/>
    <n v="0"/>
    <n v="75.904000000000011"/>
    <n v="0"/>
    <n v="17078.400000000001"/>
    <n v="250"/>
    <n v="246"/>
    <n v="0"/>
    <n v="246"/>
    <n v="4.2359999999999998"/>
    <n v="4.1841463414634141"/>
    <n v="1059"/>
    <n v="1029.3"/>
    <n v="0"/>
    <n v="74.370731707317077"/>
    <n v="0"/>
    <n v="18295.2"/>
    <n v="68"/>
    <n v="82"/>
    <n v="0"/>
    <n v="82"/>
    <n v="81"/>
    <n v="106"/>
    <n v="0"/>
    <n v="106"/>
    <m/>
    <m/>
    <n v="0"/>
    <n v="0"/>
    <n v="149"/>
    <n v="188"/>
    <n v="0"/>
    <n v="188"/>
    <n v="3.3382352941176472"/>
    <n v="3"/>
    <n v="227"/>
    <n v="246"/>
    <n v="3.8024691358024691"/>
    <n v="3.6"/>
    <n v="308"/>
    <n v="381.6"/>
    <m/>
    <m/>
    <n v="0"/>
    <n v="0"/>
    <n v="3.5906040268456376"/>
    <n v="3.3382978723404255"/>
    <n v="535"/>
    <n v="627.6"/>
    <m/>
    <n v="57.7"/>
    <n v="0"/>
    <n v="4731.4000000000005"/>
    <m/>
    <n v="56.5"/>
    <n v="0"/>
    <n v="5989"/>
    <m/>
    <m/>
    <n v="0"/>
    <n v="0"/>
    <n v="0"/>
    <n v="57.023404255319157"/>
    <n v="0"/>
    <n v="10720.400000000001"/>
    <n v="52"/>
    <n v="68"/>
    <n v="0"/>
    <n v="68"/>
    <n v="5.8461538461538458"/>
    <n v="5"/>
    <n v="304"/>
    <n v="340"/>
    <m/>
    <n v="60.1"/>
    <n v="0"/>
    <n v="4086.8"/>
    <n v="220"/>
    <n v="226"/>
    <n v="0"/>
    <n v="226"/>
    <n v="812"/>
    <n v="810.9"/>
    <s v=""/>
    <n v="15915.400000000001"/>
    <n v="179"/>
    <n v="208"/>
    <n v="0"/>
    <n v="208"/>
    <n v="782"/>
    <n v="846"/>
    <n v="0"/>
    <n v="13100.2"/>
    <n v="399"/>
    <n v="434"/>
    <n v="0"/>
    <n v="434"/>
    <n v="1594"/>
    <n v="1656.9"/>
    <s v=""/>
    <n v="29015.600000000002"/>
    <n v="0"/>
    <n v="0"/>
    <n v="0"/>
    <n v="0"/>
    <s v=""/>
    <s v=""/>
    <s v=""/>
    <s v=""/>
    <n v="1898"/>
    <n v="1996.9"/>
    <s v=""/>
    <n v="33102.400000000001"/>
  </r>
  <r>
    <x v="13"/>
    <s v="Odessa College "/>
    <m/>
    <n v="227304"/>
    <x v="6"/>
    <n v="282"/>
    <n v="324"/>
    <n v="6"/>
    <n v="12"/>
    <n v="276"/>
    <n v="312"/>
    <m/>
    <n v="276"/>
    <n v="312"/>
    <n v="0"/>
    <n v="312"/>
    <n v="12"/>
    <n v="13"/>
    <n v="0"/>
    <n v="13"/>
    <n v="8"/>
    <n v="7"/>
    <n v="0"/>
    <n v="7"/>
    <m/>
    <m/>
    <n v="0"/>
    <n v="0"/>
    <n v="20"/>
    <n v="20"/>
    <n v="0"/>
    <n v="20"/>
    <n v="6.083333333333333"/>
    <n v="4.9000000000000004"/>
    <n v="73"/>
    <n v="63.7"/>
    <n v="4.875"/>
    <n v="4.9000000000000004"/>
    <n v="39"/>
    <n v="34.300000000000004"/>
    <m/>
    <m/>
    <n v="0"/>
    <n v="0"/>
    <n v="5.6"/>
    <n v="4.9000000000000004"/>
    <n v="112"/>
    <n v="98"/>
    <m/>
    <n v="91.1"/>
    <n v="0"/>
    <n v="1184.3"/>
    <m/>
    <n v="87.6"/>
    <n v="0"/>
    <n v="613.19999999999993"/>
    <m/>
    <m/>
    <n v="0"/>
    <n v="0"/>
    <n v="0"/>
    <n v="89.875"/>
    <n v="0"/>
    <n v="1797.5"/>
    <n v="69"/>
    <n v="67"/>
    <n v="0"/>
    <n v="67"/>
    <n v="57"/>
    <n v="64"/>
    <n v="0"/>
    <n v="64"/>
    <m/>
    <m/>
    <n v="0"/>
    <n v="0"/>
    <n v="126"/>
    <n v="131"/>
    <n v="0"/>
    <n v="131"/>
    <n v="4.8115942028985508"/>
    <n v="4.9000000000000004"/>
    <n v="332"/>
    <n v="328.3"/>
    <n v="5.4912280701754383"/>
    <n v="5.7"/>
    <n v="313"/>
    <n v="364.8"/>
    <m/>
    <m/>
    <n v="0"/>
    <n v="0"/>
    <n v="5.1190476190476186"/>
    <n v="5.2908396946564888"/>
    <n v="645"/>
    <n v="693.1"/>
    <m/>
    <n v="96.8"/>
    <n v="0"/>
    <n v="6485.5999999999995"/>
    <m/>
    <n v="95.1"/>
    <n v="0"/>
    <n v="6086.4"/>
    <m/>
    <m/>
    <n v="0"/>
    <n v="0"/>
    <n v="0"/>
    <n v="95.969465648854964"/>
    <n v="0"/>
    <n v="12572"/>
    <n v="146"/>
    <n v="151"/>
    <n v="0"/>
    <n v="151"/>
    <n v="5.1849315068493151"/>
    <n v="5.2390728476821193"/>
    <n v="757"/>
    <n v="791.1"/>
    <n v="0"/>
    <n v="95.162251655629134"/>
    <n v="0"/>
    <n v="14369.5"/>
    <n v="27"/>
    <n v="37"/>
    <n v="0"/>
    <n v="37"/>
    <n v="40"/>
    <n v="37"/>
    <n v="0"/>
    <n v="37"/>
    <m/>
    <m/>
    <n v="0"/>
    <n v="0"/>
    <n v="67"/>
    <n v="74"/>
    <n v="0"/>
    <n v="74"/>
    <n v="3.2962962962962963"/>
    <n v="3.5"/>
    <n v="89"/>
    <n v="129.5"/>
    <n v="3.625"/>
    <n v="3.7"/>
    <n v="145"/>
    <n v="136.9"/>
    <m/>
    <m/>
    <n v="0"/>
    <n v="0"/>
    <n v="3.4925373134328357"/>
    <n v="3.5999999999999996"/>
    <n v="234"/>
    <n v="266.39999999999998"/>
    <m/>
    <n v="64.400000000000006"/>
    <n v="0"/>
    <n v="2382.8000000000002"/>
    <m/>
    <n v="62.6"/>
    <n v="0"/>
    <n v="2316.2000000000003"/>
    <m/>
    <m/>
    <n v="0"/>
    <n v="0"/>
    <n v="0"/>
    <n v="63.5"/>
    <n v="0"/>
    <n v="4699"/>
    <n v="63"/>
    <n v="87"/>
    <n v="0"/>
    <n v="87"/>
    <n v="6.0793650793650791"/>
    <n v="6.1"/>
    <n v="383"/>
    <n v="530.69999999999993"/>
    <m/>
    <n v="78"/>
    <n v="0"/>
    <n v="6786"/>
    <n v="108"/>
    <n v="117"/>
    <n v="0"/>
    <n v="117"/>
    <n v="494"/>
    <n v="521.5"/>
    <s v=""/>
    <n v="10052.700000000001"/>
    <n v="105"/>
    <n v="108"/>
    <n v="0"/>
    <n v="108"/>
    <n v="497"/>
    <n v="536"/>
    <n v="0"/>
    <n v="9015.7999999999993"/>
    <n v="213"/>
    <n v="225"/>
    <n v="0"/>
    <n v="225"/>
    <n v="991"/>
    <n v="1057.5"/>
    <s v=""/>
    <n v="19068.5"/>
    <n v="0"/>
    <n v="0"/>
    <n v="0"/>
    <n v="0"/>
    <s v=""/>
    <s v=""/>
    <s v=""/>
    <s v=""/>
    <n v="1374"/>
    <n v="1588.1999999999998"/>
    <s v=""/>
    <n v="25854.5"/>
  </r>
  <r>
    <x v="13"/>
    <s v="Paris Junior College"/>
    <m/>
    <n v="227401"/>
    <x v="6"/>
    <n v="381"/>
    <n v="390"/>
    <n v="0"/>
    <n v="2"/>
    <n v="381"/>
    <n v="388"/>
    <m/>
    <n v="381"/>
    <n v="388"/>
    <n v="0"/>
    <n v="388"/>
    <n v="30"/>
    <n v="39"/>
    <n v="0"/>
    <n v="39"/>
    <n v="24"/>
    <n v="18"/>
    <n v="0"/>
    <n v="18"/>
    <m/>
    <m/>
    <n v="0"/>
    <n v="0"/>
    <n v="54"/>
    <n v="57"/>
    <n v="0"/>
    <n v="57"/>
    <n v="2.4333333333333331"/>
    <n v="2.6"/>
    <n v="73"/>
    <n v="101.4"/>
    <n v="3.1666666666666665"/>
    <n v="3.1"/>
    <n v="76"/>
    <n v="55.800000000000004"/>
    <m/>
    <m/>
    <n v="0"/>
    <n v="0"/>
    <n v="2.7592592592592591"/>
    <n v="2.7578947368421054"/>
    <n v="149"/>
    <n v="157.20000000000002"/>
    <m/>
    <n v="64.7"/>
    <n v="0"/>
    <n v="2523.3000000000002"/>
    <m/>
    <n v="61.2"/>
    <n v="0"/>
    <n v="1101.6000000000001"/>
    <m/>
    <m/>
    <n v="0"/>
    <n v="0"/>
    <n v="0"/>
    <n v="63.59473684210527"/>
    <n v="0"/>
    <n v="3624.9000000000005"/>
    <n v="108"/>
    <n v="96"/>
    <n v="0"/>
    <n v="96"/>
    <n v="80"/>
    <n v="84"/>
    <n v="0"/>
    <n v="84"/>
    <m/>
    <m/>
    <n v="0"/>
    <n v="0"/>
    <n v="188"/>
    <n v="180"/>
    <n v="0"/>
    <n v="180"/>
    <n v="4.1296296296296298"/>
    <n v="4.3"/>
    <n v="446"/>
    <n v="412.79999999999995"/>
    <n v="4.8624999999999998"/>
    <n v="4.9000000000000004"/>
    <n v="389"/>
    <n v="411.6"/>
    <m/>
    <m/>
    <n v="0"/>
    <n v="0"/>
    <n v="4.4414893617021276"/>
    <n v="4.58"/>
    <n v="835"/>
    <n v="824.4"/>
    <m/>
    <n v="86.6"/>
    <n v="0"/>
    <n v="8313.5999999999985"/>
    <m/>
    <n v="82.8"/>
    <n v="0"/>
    <n v="6955.2"/>
    <m/>
    <m/>
    <n v="0"/>
    <n v="0"/>
    <n v="0"/>
    <n v="84.826666666666668"/>
    <n v="0"/>
    <n v="15268.800000000001"/>
    <n v="242"/>
    <n v="237"/>
    <n v="0"/>
    <n v="237"/>
    <n v="4.0661157024793386"/>
    <n v="4.141772151898734"/>
    <n v="984"/>
    <n v="981.6"/>
    <n v="0"/>
    <n v="79.720253164556965"/>
    <n v="0"/>
    <n v="18893.7"/>
    <n v="32"/>
    <n v="49"/>
    <n v="0"/>
    <n v="49"/>
    <n v="34"/>
    <n v="49"/>
    <n v="0"/>
    <n v="49"/>
    <m/>
    <m/>
    <n v="0"/>
    <n v="0"/>
    <n v="66"/>
    <n v="98"/>
    <n v="0"/>
    <n v="98"/>
    <n v="3.1875"/>
    <n v="2.7"/>
    <n v="102"/>
    <n v="132.30000000000001"/>
    <n v="3.8235294117647061"/>
    <n v="3.6"/>
    <n v="130"/>
    <n v="176.4"/>
    <m/>
    <m/>
    <n v="0"/>
    <n v="0"/>
    <n v="3.5151515151515151"/>
    <n v="3.1500000000000004"/>
    <n v="232"/>
    <n v="308.70000000000005"/>
    <m/>
    <n v="57.3"/>
    <n v="0"/>
    <n v="2807.7"/>
    <m/>
    <n v="54.9"/>
    <n v="0"/>
    <n v="2690.1"/>
    <m/>
    <m/>
    <n v="0"/>
    <n v="0"/>
    <n v="0"/>
    <n v="56.099999999999994"/>
    <n v="0"/>
    <n v="5497.7999999999993"/>
    <n v="73"/>
    <n v="53"/>
    <n v="0"/>
    <n v="53"/>
    <n v="5.6164383561643838"/>
    <n v="5.7"/>
    <n v="410"/>
    <n v="302.10000000000002"/>
    <m/>
    <n v="66"/>
    <n v="0"/>
    <n v="3498"/>
    <n v="170"/>
    <n v="184"/>
    <n v="0"/>
    <n v="184"/>
    <n v="621"/>
    <n v="646.5"/>
    <s v=""/>
    <n v="13644.599999999999"/>
    <n v="138"/>
    <n v="151"/>
    <n v="0"/>
    <n v="151"/>
    <n v="595"/>
    <n v="643.80000000000007"/>
    <n v="0"/>
    <n v="10746.9"/>
    <n v="308"/>
    <n v="335"/>
    <n v="0"/>
    <n v="335"/>
    <n v="1216"/>
    <n v="1290.3000000000002"/>
    <s v=""/>
    <n v="24391.5"/>
    <n v="0"/>
    <n v="0"/>
    <n v="0"/>
    <n v="0"/>
    <s v=""/>
    <s v=""/>
    <s v=""/>
    <s v=""/>
    <n v="1626"/>
    <n v="1592.4"/>
    <s v=""/>
    <n v="27889.5"/>
  </r>
  <r>
    <x v="13"/>
    <s v="Southwest Texas Junior College "/>
    <m/>
    <n v="228316"/>
    <x v="6"/>
    <n v="448"/>
    <n v="415"/>
    <n v="0"/>
    <n v="1"/>
    <n v="448"/>
    <n v="414"/>
    <m/>
    <n v="448"/>
    <n v="414"/>
    <n v="0"/>
    <n v="414"/>
    <n v="36"/>
    <n v="34"/>
    <n v="0"/>
    <n v="34"/>
    <n v="23"/>
    <n v="18"/>
    <n v="0"/>
    <n v="18"/>
    <m/>
    <m/>
    <n v="0"/>
    <n v="0"/>
    <n v="59"/>
    <n v="52"/>
    <n v="0"/>
    <n v="52"/>
    <n v="2.7777777777777777"/>
    <n v="3"/>
    <n v="100"/>
    <n v="102"/>
    <n v="2.8260869565217392"/>
    <n v="2.9"/>
    <n v="65"/>
    <n v="52.199999999999996"/>
    <m/>
    <m/>
    <n v="0"/>
    <n v="0"/>
    <n v="2.7966101694915255"/>
    <n v="2.9653846153846151"/>
    <n v="165"/>
    <n v="154.19999999999999"/>
    <m/>
    <n v="69.400000000000006"/>
    <n v="0"/>
    <n v="2359.6000000000004"/>
    <m/>
    <n v="58.2"/>
    <n v="0"/>
    <n v="1047.6000000000001"/>
    <m/>
    <m/>
    <n v="0"/>
    <n v="0"/>
    <n v="0"/>
    <n v="65.523076923076943"/>
    <n v="0"/>
    <n v="3407.2000000000012"/>
    <n v="134"/>
    <n v="118"/>
    <n v="0"/>
    <n v="118"/>
    <n v="97"/>
    <n v="108"/>
    <n v="0"/>
    <n v="108"/>
    <m/>
    <m/>
    <n v="0"/>
    <n v="0"/>
    <n v="231"/>
    <n v="226"/>
    <n v="0"/>
    <n v="226"/>
    <n v="4.2611940298507465"/>
    <n v="4.5999999999999996"/>
    <n v="571"/>
    <n v="542.79999999999995"/>
    <n v="5"/>
    <n v="5.2"/>
    <n v="485"/>
    <n v="561.6"/>
    <m/>
    <m/>
    <n v="0"/>
    <n v="0"/>
    <n v="4.5714285714285712"/>
    <n v="4.8867256637168142"/>
    <n v="1056"/>
    <n v="1104.4000000000001"/>
    <m/>
    <n v="88.5"/>
    <n v="0"/>
    <n v="10443"/>
    <m/>
    <n v="84.7"/>
    <n v="0"/>
    <n v="9147.6"/>
    <m/>
    <m/>
    <n v="0"/>
    <n v="0"/>
    <n v="0"/>
    <n v="86.684070796460176"/>
    <n v="0"/>
    <n v="19590.599999999999"/>
    <n v="290"/>
    <n v="278"/>
    <n v="0"/>
    <n v="278"/>
    <n v="4.2103448275862068"/>
    <n v="4.5273381294964032"/>
    <n v="1221"/>
    <n v="1258.6000000000001"/>
    <n v="0"/>
    <n v="82.725899280575533"/>
    <n v="0"/>
    <n v="22997.8"/>
    <n v="20"/>
    <n v="29"/>
    <n v="0"/>
    <n v="29"/>
    <n v="46"/>
    <n v="39"/>
    <n v="0"/>
    <n v="39"/>
    <m/>
    <m/>
    <n v="0"/>
    <n v="0"/>
    <n v="66"/>
    <n v="68"/>
    <n v="0"/>
    <n v="68"/>
    <n v="2.95"/>
    <n v="3.5"/>
    <n v="59"/>
    <n v="101.5"/>
    <n v="4.3695652173913047"/>
    <n v="3.4"/>
    <n v="201"/>
    <n v="132.6"/>
    <m/>
    <m/>
    <n v="0"/>
    <n v="0"/>
    <n v="3.9393939393939394"/>
    <n v="3.4426470588235292"/>
    <n v="260"/>
    <n v="234.1"/>
    <m/>
    <n v="57.7"/>
    <n v="0"/>
    <n v="1673.3000000000002"/>
    <m/>
    <n v="59.5"/>
    <n v="0"/>
    <n v="2320.5"/>
    <m/>
    <m/>
    <n v="0"/>
    <n v="0"/>
    <n v="0"/>
    <n v="58.732352941176472"/>
    <n v="0"/>
    <n v="3993.8"/>
    <n v="92"/>
    <n v="68"/>
    <n v="0"/>
    <n v="68"/>
    <n v="5.9456521739130439"/>
    <n v="5.4"/>
    <n v="547"/>
    <n v="367.20000000000005"/>
    <m/>
    <n v="63.6"/>
    <n v="0"/>
    <n v="4324.8"/>
    <n v="190"/>
    <n v="181"/>
    <n v="0"/>
    <n v="181"/>
    <n v="730"/>
    <n v="746.3"/>
    <s v=""/>
    <n v="14475.900000000001"/>
    <n v="166"/>
    <n v="165"/>
    <n v="0"/>
    <n v="165"/>
    <n v="751"/>
    <n v="746.40000000000009"/>
    <n v="0"/>
    <n v="12515.7"/>
    <n v="356"/>
    <n v="346"/>
    <n v="0"/>
    <n v="346"/>
    <n v="1481"/>
    <n v="1492.7"/>
    <s v=""/>
    <n v="26991.600000000002"/>
    <n v="0"/>
    <n v="0"/>
    <n v="0"/>
    <n v="0"/>
    <s v=""/>
    <s v=""/>
    <s v=""/>
    <s v=""/>
    <n v="2028"/>
    <n v="1859.9"/>
    <s v=""/>
    <n v="31316.399999999998"/>
  </r>
  <r>
    <x v="13"/>
    <s v="Temple College "/>
    <m/>
    <n v="228608"/>
    <x v="6"/>
    <n v="318"/>
    <n v="337"/>
    <n v="2"/>
    <n v="5"/>
    <n v="316"/>
    <n v="332"/>
    <m/>
    <n v="316"/>
    <n v="332"/>
    <n v="0"/>
    <n v="332"/>
    <n v="17"/>
    <n v="15"/>
    <n v="0"/>
    <n v="15"/>
    <n v="6"/>
    <n v="9"/>
    <n v="0"/>
    <n v="9"/>
    <m/>
    <m/>
    <n v="0"/>
    <n v="0"/>
    <n v="23"/>
    <n v="24"/>
    <n v="0"/>
    <n v="24"/>
    <n v="3.3529411764705883"/>
    <n v="2.8"/>
    <n v="57"/>
    <n v="42"/>
    <n v="2.5"/>
    <n v="4"/>
    <n v="15"/>
    <n v="36"/>
    <m/>
    <m/>
    <n v="0"/>
    <n v="0"/>
    <n v="3.1304347826086958"/>
    <n v="3.25"/>
    <n v="72"/>
    <n v="78"/>
    <m/>
    <n v="75.099999999999994"/>
    <n v="0"/>
    <n v="1126.5"/>
    <m/>
    <n v="80.599999999999994"/>
    <n v="0"/>
    <n v="725.4"/>
    <m/>
    <m/>
    <n v="0"/>
    <n v="0"/>
    <n v="0"/>
    <n v="77.162500000000009"/>
    <n v="0"/>
    <n v="1851.9"/>
    <n v="74"/>
    <n v="72"/>
    <n v="0"/>
    <n v="72"/>
    <n v="40"/>
    <n v="44"/>
    <n v="0"/>
    <n v="44"/>
    <m/>
    <m/>
    <n v="0"/>
    <n v="0"/>
    <n v="114"/>
    <n v="116"/>
    <n v="0"/>
    <n v="116"/>
    <n v="3.7297297297297298"/>
    <n v="4.5"/>
    <n v="276"/>
    <n v="324"/>
    <n v="5.5250000000000004"/>
    <n v="5.0999999999999996"/>
    <n v="221"/>
    <n v="224.39999999999998"/>
    <m/>
    <m/>
    <n v="0"/>
    <n v="0"/>
    <n v="4.3596491228070171"/>
    <n v="4.727586206896552"/>
    <n v="496.99999999999994"/>
    <n v="548.4"/>
    <m/>
    <n v="88.5"/>
    <n v="0"/>
    <n v="6372"/>
    <m/>
    <n v="85.1"/>
    <n v="0"/>
    <n v="3744.3999999999996"/>
    <m/>
    <m/>
    <n v="0"/>
    <n v="0"/>
    <n v="0"/>
    <n v="87.210344827586198"/>
    <n v="0"/>
    <n v="10116.4"/>
    <n v="137"/>
    <n v="140"/>
    <n v="0"/>
    <n v="140"/>
    <n v="4.1532846715328464"/>
    <n v="4.4742857142857142"/>
    <n v="569"/>
    <n v="626.4"/>
    <n v="0"/>
    <n v="85.487857142857138"/>
    <n v="0"/>
    <n v="11968.3"/>
    <n v="48"/>
    <n v="54"/>
    <n v="0"/>
    <n v="54"/>
    <n v="74"/>
    <n v="64"/>
    <n v="0"/>
    <n v="64"/>
    <m/>
    <m/>
    <n v="0"/>
    <n v="0"/>
    <n v="122"/>
    <n v="118"/>
    <n v="0"/>
    <n v="118"/>
    <n v="2.5"/>
    <n v="2.9"/>
    <n v="120"/>
    <n v="156.6"/>
    <n v="3.3783783783783785"/>
    <n v="3.5"/>
    <n v="250"/>
    <n v="224"/>
    <m/>
    <m/>
    <n v="0"/>
    <n v="0"/>
    <n v="3.0327868852459017"/>
    <n v="3.2254237288135594"/>
    <n v="370"/>
    <n v="380.6"/>
    <m/>
    <n v="57.2"/>
    <n v="0"/>
    <n v="3088.8"/>
    <m/>
    <n v="58.4"/>
    <n v="0"/>
    <n v="3737.6"/>
    <m/>
    <m/>
    <n v="0"/>
    <n v="0"/>
    <n v="0"/>
    <n v="57.850847457627118"/>
    <n v="0"/>
    <n v="6826.4"/>
    <n v="57"/>
    <n v="74"/>
    <n v="0"/>
    <n v="74"/>
    <n v="5.6842105263157894"/>
    <n v="4.0999999999999996"/>
    <n v="324"/>
    <n v="303.39999999999998"/>
    <m/>
    <n v="58.1"/>
    <n v="0"/>
    <n v="4299.4000000000005"/>
    <n v="139"/>
    <n v="141"/>
    <n v="0"/>
    <n v="141"/>
    <n v="453"/>
    <n v="522.6"/>
    <s v=""/>
    <n v="10587.3"/>
    <n v="120"/>
    <n v="117"/>
    <n v="0"/>
    <n v="117"/>
    <n v="486"/>
    <n v="484.4"/>
    <n v="0"/>
    <n v="8207.4"/>
    <n v="259"/>
    <n v="258"/>
    <n v="0"/>
    <n v="258"/>
    <n v="939"/>
    <n v="1007"/>
    <s v=""/>
    <n v="18794.699999999997"/>
    <n v="0"/>
    <n v="0"/>
    <n v="0"/>
    <n v="0"/>
    <s v=""/>
    <s v=""/>
    <s v=""/>
    <s v=""/>
    <n v="1263"/>
    <n v="1310.4000000000001"/>
    <s v=""/>
    <n v="23094.1"/>
  </r>
  <r>
    <x v="13"/>
    <s v="Texarkana College "/>
    <m/>
    <n v="228699"/>
    <x v="6"/>
    <n v="430"/>
    <n v="374"/>
    <n v="96"/>
    <n v="65"/>
    <n v="334"/>
    <n v="309"/>
    <m/>
    <n v="334"/>
    <n v="309"/>
    <n v="0"/>
    <n v="309"/>
    <n v="39"/>
    <n v="45"/>
    <n v="0"/>
    <n v="45"/>
    <n v="17"/>
    <n v="11"/>
    <n v="0"/>
    <n v="11"/>
    <m/>
    <m/>
    <n v="0"/>
    <n v="0"/>
    <n v="56"/>
    <n v="56"/>
    <n v="0"/>
    <n v="56"/>
    <n v="3.5384615384615383"/>
    <n v="3"/>
    <n v="138"/>
    <n v="135"/>
    <n v="5.2352941176470589"/>
    <n v="2.7"/>
    <n v="89"/>
    <n v="29.700000000000003"/>
    <m/>
    <m/>
    <n v="0"/>
    <n v="0"/>
    <n v="4.0535714285714288"/>
    <n v="2.9410714285714286"/>
    <n v="227"/>
    <n v="164.7"/>
    <m/>
    <n v="68.5"/>
    <n v="0"/>
    <n v="3082.5"/>
    <m/>
    <n v="61.1"/>
    <n v="0"/>
    <n v="672.1"/>
    <m/>
    <m/>
    <n v="0"/>
    <n v="0"/>
    <n v="0"/>
    <n v="67.046428571428564"/>
    <n v="0"/>
    <n v="3754.5999999999995"/>
    <n v="92"/>
    <n v="92"/>
    <n v="0"/>
    <n v="92"/>
    <n v="56"/>
    <n v="49"/>
    <n v="0"/>
    <n v="49"/>
    <m/>
    <m/>
    <n v="0"/>
    <n v="0"/>
    <n v="148"/>
    <n v="141"/>
    <n v="0"/>
    <n v="141"/>
    <n v="5.1630434782608692"/>
    <n v="4.9000000000000004"/>
    <n v="474.99999999999994"/>
    <n v="450.8"/>
    <n v="5.9642857142857144"/>
    <n v="5.9"/>
    <n v="334"/>
    <n v="289.10000000000002"/>
    <m/>
    <m/>
    <n v="0"/>
    <n v="0"/>
    <n v="5.4662162162162158"/>
    <n v="5.2475177304964546"/>
    <n v="808.99999999999989"/>
    <n v="739.90000000000009"/>
    <m/>
    <n v="91.9"/>
    <n v="0"/>
    <n v="8454.8000000000011"/>
    <m/>
    <n v="89.9"/>
    <n v="0"/>
    <n v="4405.1000000000004"/>
    <m/>
    <m/>
    <n v="0"/>
    <n v="0"/>
    <n v="0"/>
    <n v="91.204964539007108"/>
    <n v="0"/>
    <n v="12859.900000000001"/>
    <n v="204"/>
    <n v="197"/>
    <n v="0"/>
    <n v="197"/>
    <n v="5.0784313725490193"/>
    <n v="4.5918781725888334"/>
    <n v="1036"/>
    <n v="904.60000000000014"/>
    <n v="0"/>
    <n v="84.337563451776646"/>
    <n v="0"/>
    <n v="16614.5"/>
    <n v="27"/>
    <n v="17"/>
    <n v="0"/>
    <n v="17"/>
    <n v="18"/>
    <n v="21"/>
    <n v="0"/>
    <n v="21"/>
    <m/>
    <m/>
    <n v="0"/>
    <n v="0"/>
    <n v="45"/>
    <n v="38"/>
    <n v="0"/>
    <n v="38"/>
    <n v="4.5185185185185182"/>
    <n v="3.3"/>
    <n v="121.99999999999999"/>
    <n v="56.099999999999994"/>
    <n v="4.2777777777777777"/>
    <n v="3.6"/>
    <n v="77"/>
    <n v="75.600000000000009"/>
    <m/>
    <m/>
    <n v="0"/>
    <n v="0"/>
    <n v="4.4222222222222225"/>
    <n v="3.4657894736842101"/>
    <n v="199"/>
    <n v="131.69999999999999"/>
    <m/>
    <n v="67.7"/>
    <n v="0"/>
    <n v="1150.9000000000001"/>
    <m/>
    <n v="62.4"/>
    <n v="0"/>
    <n v="1310.3999999999999"/>
    <m/>
    <m/>
    <n v="0"/>
    <n v="0"/>
    <n v="0"/>
    <n v="64.771052631578954"/>
    <n v="0"/>
    <n v="2461.3000000000002"/>
    <n v="85"/>
    <n v="74"/>
    <n v="0"/>
    <n v="74"/>
    <n v="6.5647058823529409"/>
    <n v="4.7"/>
    <n v="558"/>
    <n v="347.8"/>
    <m/>
    <n v="64.7"/>
    <n v="0"/>
    <n v="4787.8"/>
    <n v="158"/>
    <n v="154"/>
    <n v="0"/>
    <n v="154"/>
    <n v="735"/>
    <n v="641.9"/>
    <s v=""/>
    <n v="12688.2"/>
    <n v="91"/>
    <n v="81"/>
    <n v="0"/>
    <n v="81"/>
    <n v="500"/>
    <n v="394.40000000000003"/>
    <n v="0"/>
    <n v="6387.6"/>
    <n v="249"/>
    <n v="235"/>
    <n v="0"/>
    <n v="235"/>
    <n v="1235"/>
    <n v="1036.3"/>
    <s v=""/>
    <n v="19075.800000000003"/>
    <n v="0"/>
    <n v="0"/>
    <n v="0"/>
    <n v="0"/>
    <s v=""/>
    <s v=""/>
    <s v=""/>
    <s v=""/>
    <n v="1793"/>
    <n v="1384.1000000000001"/>
    <s v=""/>
    <n v="23863.599999999999"/>
  </r>
  <r>
    <x v="13"/>
    <s v="Texas State Technical College-Harlingen "/>
    <m/>
    <n v="229319"/>
    <x v="6"/>
    <n v="342"/>
    <n v="301"/>
    <n v="1"/>
    <n v="1"/>
    <n v="341"/>
    <n v="300"/>
    <m/>
    <n v="341"/>
    <n v="300"/>
    <n v="0"/>
    <n v="300"/>
    <n v="13"/>
    <n v="18"/>
    <n v="0"/>
    <n v="18"/>
    <n v="4"/>
    <n v="10"/>
    <n v="0"/>
    <n v="10"/>
    <m/>
    <m/>
    <n v="0"/>
    <n v="0"/>
    <n v="17"/>
    <n v="28"/>
    <n v="0"/>
    <n v="28"/>
    <n v="3"/>
    <n v="2.6"/>
    <n v="39"/>
    <n v="46.800000000000004"/>
    <n v="2.5"/>
    <n v="2.5"/>
    <n v="10"/>
    <n v="25"/>
    <m/>
    <m/>
    <n v="0"/>
    <n v="0"/>
    <n v="2.8823529411764706"/>
    <n v="2.5642857142857145"/>
    <n v="49"/>
    <n v="71.800000000000011"/>
    <m/>
    <n v="83.8"/>
    <n v="0"/>
    <n v="1508.3999999999999"/>
    <m/>
    <n v="77.599999999999994"/>
    <n v="0"/>
    <n v="776"/>
    <m/>
    <m/>
    <n v="0"/>
    <n v="0"/>
    <n v="0"/>
    <n v="81.585714285714275"/>
    <n v="0"/>
    <n v="2284.3999999999996"/>
    <n v="115"/>
    <n v="103"/>
    <n v="0"/>
    <n v="103"/>
    <n v="70"/>
    <n v="50"/>
    <n v="0"/>
    <n v="50"/>
    <m/>
    <m/>
    <n v="0"/>
    <n v="0"/>
    <n v="185"/>
    <n v="153"/>
    <n v="0"/>
    <n v="153"/>
    <n v="3.9391304347826086"/>
    <n v="4.2"/>
    <n v="453"/>
    <n v="432.6"/>
    <n v="5.7714285714285714"/>
    <n v="5.5"/>
    <n v="404"/>
    <n v="275"/>
    <m/>
    <m/>
    <n v="0"/>
    <n v="0"/>
    <n v="4.6324324324324326"/>
    <n v="4.62483660130719"/>
    <n v="857"/>
    <n v="707.6"/>
    <m/>
    <n v="103.1"/>
    <n v="0"/>
    <n v="10619.3"/>
    <m/>
    <n v="98.7"/>
    <n v="0"/>
    <n v="4935"/>
    <m/>
    <m/>
    <n v="0"/>
    <n v="0"/>
    <n v="0"/>
    <n v="101.66209150326797"/>
    <n v="0"/>
    <n v="15554.3"/>
    <n v="202"/>
    <n v="181"/>
    <n v="0"/>
    <n v="181"/>
    <n v="4.4851485148514856"/>
    <n v="4.3060773480662986"/>
    <n v="906.00000000000011"/>
    <n v="779.40000000000009"/>
    <n v="0"/>
    <n v="98.556353591160203"/>
    <n v="0"/>
    <n v="17838.699999999997"/>
    <n v="64"/>
    <n v="42"/>
    <n v="0"/>
    <n v="42"/>
    <n v="47"/>
    <n v="34"/>
    <n v="0"/>
    <n v="34"/>
    <m/>
    <m/>
    <n v="0"/>
    <n v="0"/>
    <n v="111"/>
    <n v="76"/>
    <n v="0"/>
    <n v="76"/>
    <n v="3.21875"/>
    <n v="2.9"/>
    <n v="206"/>
    <n v="121.8"/>
    <n v="3.0638297872340425"/>
    <n v="3"/>
    <n v="144"/>
    <n v="102"/>
    <m/>
    <m/>
    <n v="0"/>
    <n v="0"/>
    <n v="3.1531531531531534"/>
    <n v="2.9447368421052631"/>
    <n v="350"/>
    <n v="223.79999999999998"/>
    <m/>
    <n v="76.7"/>
    <n v="0"/>
    <n v="3221.4"/>
    <m/>
    <n v="67.599999999999994"/>
    <n v="0"/>
    <n v="2298.3999999999996"/>
    <m/>
    <m/>
    <n v="0"/>
    <n v="0"/>
    <n v="0"/>
    <n v="72.628947368421038"/>
    <n v="0"/>
    <n v="5519.7999999999993"/>
    <n v="28"/>
    <n v="43"/>
    <n v="0"/>
    <n v="43"/>
    <n v="5.3928571428571432"/>
    <n v="5.2"/>
    <n v="151"/>
    <n v="223.6"/>
    <m/>
    <n v="78.8"/>
    <n v="0"/>
    <n v="3388.4"/>
    <n v="192"/>
    <n v="163"/>
    <n v="0"/>
    <n v="163"/>
    <n v="698"/>
    <n v="601.20000000000005"/>
    <s v=""/>
    <n v="15349.099999999999"/>
    <n v="121"/>
    <n v="94"/>
    <n v="0"/>
    <n v="94"/>
    <n v="558"/>
    <n v="402"/>
    <n v="0"/>
    <n v="8009.4"/>
    <n v="313"/>
    <n v="257"/>
    <n v="0"/>
    <n v="257"/>
    <n v="1256"/>
    <n v="1003.2"/>
    <s v=""/>
    <n v="23358.5"/>
    <n v="0"/>
    <n v="0"/>
    <n v="0"/>
    <n v="0"/>
    <s v=""/>
    <s v=""/>
    <s v=""/>
    <s v=""/>
    <n v="1407"/>
    <n v="1226.8"/>
    <s v=""/>
    <n v="26746.899999999998"/>
  </r>
  <r>
    <x v="13"/>
    <s v="Texas State Technical College-Waco"/>
    <s v="Met criteria for Two-Year 1 in 2009-10 and 2010-11."/>
    <n v="228680"/>
    <x v="6"/>
    <n v="690"/>
    <n v="670"/>
    <n v="78"/>
    <n v="65"/>
    <n v="612"/>
    <n v="605"/>
    <m/>
    <n v="612"/>
    <n v="605"/>
    <n v="0"/>
    <n v="605"/>
    <n v="17"/>
    <n v="23"/>
    <n v="0"/>
    <n v="23"/>
    <n v="2"/>
    <n v="1"/>
    <n v="0"/>
    <n v="1"/>
    <m/>
    <m/>
    <n v="0"/>
    <n v="0"/>
    <n v="19"/>
    <n v="24"/>
    <n v="0"/>
    <n v="24"/>
    <n v="2.8235294117647061"/>
    <n v="2.8"/>
    <n v="48"/>
    <n v="64.399999999999991"/>
    <n v="4"/>
    <n v="2"/>
    <n v="8"/>
    <n v="2"/>
    <m/>
    <m/>
    <n v="0"/>
    <n v="0"/>
    <n v="2.9473684210526314"/>
    <n v="2.7666666666666662"/>
    <n v="56"/>
    <n v="66.399999999999991"/>
    <m/>
    <n v="83.5"/>
    <n v="0"/>
    <n v="1920.5"/>
    <m/>
    <n v="73"/>
    <n v="0"/>
    <n v="73"/>
    <m/>
    <m/>
    <n v="0"/>
    <n v="0"/>
    <n v="0"/>
    <n v="83.0625"/>
    <n v="0"/>
    <n v="1993.5"/>
    <n v="249"/>
    <n v="283"/>
    <n v="0"/>
    <n v="283"/>
    <n v="32"/>
    <n v="18"/>
    <n v="0"/>
    <n v="18"/>
    <m/>
    <m/>
    <n v="0"/>
    <n v="0"/>
    <n v="281"/>
    <n v="301"/>
    <n v="0"/>
    <n v="301"/>
    <n v="3.2449799196787148"/>
    <n v="3.1"/>
    <n v="808"/>
    <n v="877.30000000000007"/>
    <n v="5.4375"/>
    <n v="5.6"/>
    <n v="174"/>
    <n v="100.8"/>
    <m/>
    <m/>
    <n v="0"/>
    <n v="0"/>
    <n v="3.4946619217081851"/>
    <n v="3.2495016611295684"/>
    <n v="982"/>
    <n v="978.10000000000014"/>
    <m/>
    <n v="94.6"/>
    <n v="0"/>
    <n v="26771.8"/>
    <m/>
    <n v="111.4"/>
    <n v="0"/>
    <n v="2005.2"/>
    <m/>
    <m/>
    <n v="0"/>
    <n v="0"/>
    <n v="0"/>
    <n v="95.604651162790702"/>
    <n v="0"/>
    <n v="28777"/>
    <n v="300"/>
    <n v="325"/>
    <n v="0"/>
    <n v="325"/>
    <n v="3.46"/>
    <n v="3.2138461538461547"/>
    <n v="1038"/>
    <n v="1044.5000000000002"/>
    <n v="0"/>
    <n v="94.678461538461534"/>
    <n v="0"/>
    <n v="30770.5"/>
    <n v="253"/>
    <n v="218"/>
    <n v="0"/>
    <n v="218"/>
    <n v="37"/>
    <n v="39"/>
    <n v="0"/>
    <n v="39"/>
    <m/>
    <m/>
    <n v="0"/>
    <n v="0"/>
    <n v="290"/>
    <n v="257"/>
    <n v="0"/>
    <n v="257"/>
    <n v="2.731225296442688"/>
    <n v="3"/>
    <n v="691"/>
    <n v="654"/>
    <n v="3.3783783783783785"/>
    <n v="3"/>
    <n v="125"/>
    <n v="117"/>
    <m/>
    <m/>
    <n v="0"/>
    <n v="0"/>
    <n v="2.8137931034482757"/>
    <n v="3"/>
    <n v="816"/>
    <n v="771"/>
    <m/>
    <n v="81.8"/>
    <n v="0"/>
    <n v="17832.399999999998"/>
    <m/>
    <n v="78.3"/>
    <n v="0"/>
    <n v="3053.7"/>
    <m/>
    <m/>
    <n v="0"/>
    <n v="0"/>
    <n v="0"/>
    <n v="81.268871595330737"/>
    <n v="0"/>
    <n v="20886.099999999999"/>
    <n v="22"/>
    <n v="23"/>
    <n v="0"/>
    <n v="23"/>
    <n v="4.5454545454545459"/>
    <n v="2.9"/>
    <n v="100.00000000000001"/>
    <n v="66.7"/>
    <m/>
    <n v="62.1"/>
    <n v="0"/>
    <n v="1428.3"/>
    <n v="519"/>
    <n v="524"/>
    <n v="0"/>
    <n v="524"/>
    <n v="1547"/>
    <n v="1595.7"/>
    <s v=""/>
    <n v="46524.7"/>
    <n v="71"/>
    <n v="58"/>
    <n v="0"/>
    <n v="58"/>
    <n v="307"/>
    <n v="219.8"/>
    <n v="0"/>
    <n v="5131.8999999999996"/>
    <n v="590"/>
    <n v="582"/>
    <n v="0"/>
    <n v="582"/>
    <n v="1854"/>
    <n v="1815.5"/>
    <s v=""/>
    <n v="51656.6"/>
    <n v="0"/>
    <n v="0"/>
    <n v="0"/>
    <n v="0"/>
    <s v=""/>
    <s v=""/>
    <s v=""/>
    <s v=""/>
    <n v="1954"/>
    <n v="1882.2000000000003"/>
    <s v=""/>
    <n v="53084.9"/>
  </r>
  <r>
    <x v="13"/>
    <s v="Trinity Valley Community College"/>
    <s v="Met criteria for Two-Year 1 in 2009-10 and 2010-11."/>
    <n v="225308"/>
    <x v="6"/>
    <n v="660"/>
    <n v="657"/>
    <n v="3"/>
    <n v="9"/>
    <n v="657"/>
    <n v="648"/>
    <m/>
    <n v="657"/>
    <n v="648"/>
    <n v="0"/>
    <n v="648"/>
    <n v="49"/>
    <n v="51"/>
    <n v="0"/>
    <n v="51"/>
    <n v="37"/>
    <n v="27"/>
    <n v="0"/>
    <n v="27"/>
    <m/>
    <m/>
    <n v="0"/>
    <n v="0"/>
    <n v="86"/>
    <n v="78"/>
    <n v="0"/>
    <n v="78"/>
    <n v="2.8163265306122449"/>
    <n v="2.7"/>
    <n v="138"/>
    <n v="137.70000000000002"/>
    <n v="3.2702702702702702"/>
    <n v="3.8"/>
    <n v="121"/>
    <n v="102.6"/>
    <m/>
    <m/>
    <n v="0"/>
    <n v="0"/>
    <n v="3.0116279069767442"/>
    <n v="3.0807692307692309"/>
    <n v="259"/>
    <n v="240.3"/>
    <m/>
    <n v="67"/>
    <n v="0"/>
    <n v="3417"/>
    <m/>
    <n v="61.7"/>
    <n v="0"/>
    <n v="1665.9"/>
    <m/>
    <m/>
    <n v="0"/>
    <n v="0"/>
    <n v="0"/>
    <n v="65.16538461538461"/>
    <n v="0"/>
    <n v="5082.8999999999996"/>
    <n v="125"/>
    <n v="115"/>
    <n v="0"/>
    <n v="115"/>
    <n v="111"/>
    <n v="104"/>
    <n v="0"/>
    <n v="104"/>
    <m/>
    <m/>
    <n v="0"/>
    <n v="0"/>
    <n v="236"/>
    <n v="219"/>
    <n v="0"/>
    <n v="219"/>
    <n v="3.6320000000000001"/>
    <n v="3.9"/>
    <n v="454"/>
    <n v="448.5"/>
    <n v="4.7297297297297298"/>
    <n v="5"/>
    <n v="525"/>
    <n v="520"/>
    <m/>
    <m/>
    <n v="0"/>
    <n v="0"/>
    <n v="4.148305084745763"/>
    <n v="4.4223744292237441"/>
    <n v="979.00000000000011"/>
    <n v="968.5"/>
    <m/>
    <n v="86.2"/>
    <n v="0"/>
    <n v="9913"/>
    <m/>
    <n v="90.8"/>
    <n v="0"/>
    <n v="9443.1999999999989"/>
    <m/>
    <m/>
    <n v="0"/>
    <n v="0"/>
    <n v="0"/>
    <n v="88.384474885844739"/>
    <n v="0"/>
    <n v="19356.199999999997"/>
    <n v="322"/>
    <n v="297"/>
    <n v="0"/>
    <n v="297"/>
    <n v="3.8447204968944098"/>
    <n v="4.0700336700336699"/>
    <n v="1238"/>
    <n v="1208.8"/>
    <n v="0"/>
    <n v="82.286531986531983"/>
    <n v="0"/>
    <n v="24439.1"/>
    <n v="69"/>
    <n v="80"/>
    <n v="0"/>
    <n v="80"/>
    <n v="167"/>
    <n v="172"/>
    <n v="0"/>
    <n v="172"/>
    <m/>
    <m/>
    <n v="0"/>
    <n v="0"/>
    <n v="236"/>
    <n v="252"/>
    <n v="0"/>
    <n v="252"/>
    <n v="2.7681159420289854"/>
    <n v="2.6"/>
    <n v="191"/>
    <n v="208"/>
    <n v="3.4610778443113772"/>
    <n v="3.3"/>
    <n v="578"/>
    <n v="567.6"/>
    <m/>
    <m/>
    <n v="0"/>
    <n v="0"/>
    <n v="3.2584745762711864"/>
    <n v="3.0777777777777779"/>
    <n v="769"/>
    <n v="775.6"/>
    <m/>
    <n v="60"/>
    <n v="0"/>
    <n v="4800"/>
    <m/>
    <n v="54.3"/>
    <n v="0"/>
    <n v="9339.6"/>
    <m/>
    <m/>
    <n v="0"/>
    <n v="0"/>
    <n v="0"/>
    <n v="56.109523809523814"/>
    <n v="0"/>
    <n v="14139.6"/>
    <n v="99"/>
    <n v="99"/>
    <n v="0"/>
    <n v="99"/>
    <n v="4.8686868686868685"/>
    <n v="5.5"/>
    <n v="482"/>
    <n v="544.5"/>
    <m/>
    <n v="67.099999999999994"/>
    <n v="0"/>
    <n v="6642.9"/>
    <n v="243"/>
    <n v="246"/>
    <n v="0"/>
    <n v="246"/>
    <n v="783"/>
    <n v="794.2"/>
    <s v=""/>
    <n v="18130"/>
    <n v="315"/>
    <n v="303"/>
    <n v="0"/>
    <n v="303"/>
    <n v="1224"/>
    <n v="1190.2"/>
    <n v="0"/>
    <n v="20448.699999999997"/>
    <n v="558"/>
    <n v="549"/>
    <n v="0"/>
    <n v="549"/>
    <n v="2007"/>
    <n v="1984.4"/>
    <s v=""/>
    <n v="38578.699999999997"/>
    <n v="0"/>
    <n v="0"/>
    <n v="0"/>
    <n v="0"/>
    <s v=""/>
    <s v=""/>
    <s v=""/>
    <s v=""/>
    <n v="2489"/>
    <n v="2528.9"/>
    <s v=""/>
    <n v="45221.599999999999"/>
  </r>
  <r>
    <x v="13"/>
    <s v="Vernon College "/>
    <m/>
    <n v="229504"/>
    <x v="6"/>
    <n v="194"/>
    <n v="223"/>
    <n v="5"/>
    <n v="6"/>
    <n v="189"/>
    <n v="217"/>
    <m/>
    <n v="189"/>
    <n v="217"/>
    <n v="0"/>
    <n v="217"/>
    <n v="0"/>
    <n v="0"/>
    <n v="0"/>
    <n v="0"/>
    <n v="0"/>
    <n v="2"/>
    <n v="0"/>
    <n v="2"/>
    <m/>
    <m/>
    <n v="0"/>
    <n v="0"/>
    <n v="0"/>
    <n v="2"/>
    <n v="0"/>
    <n v="2"/>
    <s v=" "/>
    <n v="0"/>
    <n v="0"/>
    <n v="0"/>
    <s v=" "/>
    <n v="3"/>
    <n v="0"/>
    <n v="6"/>
    <m/>
    <m/>
    <n v="0"/>
    <n v="0"/>
    <n v="0"/>
    <n v="3"/>
    <n v="0"/>
    <n v="6"/>
    <m/>
    <n v="0"/>
    <n v="0"/>
    <n v="0"/>
    <m/>
    <n v="72"/>
    <n v="0"/>
    <n v="144"/>
    <m/>
    <m/>
    <n v="0"/>
    <n v="0"/>
    <n v="0"/>
    <n v="72"/>
    <n v="0"/>
    <n v="144"/>
    <n v="37"/>
    <n v="64"/>
    <n v="0"/>
    <n v="64"/>
    <n v="41"/>
    <n v="51"/>
    <n v="0"/>
    <n v="51"/>
    <m/>
    <m/>
    <n v="0"/>
    <n v="0"/>
    <n v="78"/>
    <n v="115"/>
    <n v="0"/>
    <n v="115"/>
    <n v="3.8378378378378377"/>
    <n v="4.2"/>
    <n v="142"/>
    <n v="268.8"/>
    <n v="4.9024390243902438"/>
    <n v="4.9000000000000004"/>
    <n v="201"/>
    <n v="249.9"/>
    <m/>
    <m/>
    <n v="0"/>
    <n v="0"/>
    <n v="4.3974358974358978"/>
    <n v="4.5104347826086961"/>
    <n v="343"/>
    <n v="518.70000000000005"/>
    <m/>
    <n v="88.2"/>
    <n v="0"/>
    <n v="5644.8"/>
    <m/>
    <n v="76"/>
    <n v="0"/>
    <n v="3876"/>
    <m/>
    <m/>
    <n v="0"/>
    <n v="0"/>
    <n v="0"/>
    <n v="82.789565217391299"/>
    <n v="0"/>
    <n v="9520.7999999999993"/>
    <n v="78"/>
    <n v="117"/>
    <n v="0"/>
    <n v="117"/>
    <n v="4.3974358974358978"/>
    <n v="4.4846153846153847"/>
    <n v="343"/>
    <n v="524.70000000000005"/>
    <n v="0"/>
    <n v="82.605128205128196"/>
    <n v="0"/>
    <n v="9664.7999999999993"/>
    <n v="27"/>
    <n v="22"/>
    <n v="0"/>
    <n v="22"/>
    <n v="51"/>
    <n v="34"/>
    <n v="0"/>
    <n v="34"/>
    <m/>
    <m/>
    <n v="0"/>
    <n v="0"/>
    <n v="78"/>
    <n v="56"/>
    <n v="0"/>
    <n v="56"/>
    <n v="3.1851851851851851"/>
    <n v="3.6"/>
    <n v="86"/>
    <n v="79.2"/>
    <n v="3.5098039215686274"/>
    <n v="3.8"/>
    <n v="179"/>
    <n v="129.19999999999999"/>
    <m/>
    <m/>
    <n v="0"/>
    <n v="0"/>
    <n v="3.3974358974358974"/>
    <n v="3.7214285714285711"/>
    <n v="265"/>
    <n v="208.39999999999998"/>
    <m/>
    <n v="76.7"/>
    <n v="0"/>
    <n v="1687.4"/>
    <m/>
    <n v="61.4"/>
    <n v="0"/>
    <n v="2087.6"/>
    <m/>
    <m/>
    <n v="0"/>
    <n v="0"/>
    <n v="0"/>
    <n v="67.410714285714292"/>
    <n v="0"/>
    <n v="3775.0000000000005"/>
    <n v="33"/>
    <n v="44"/>
    <n v="0"/>
    <n v="44"/>
    <n v="4.4545454545454541"/>
    <n v="5.6"/>
    <n v="147"/>
    <n v="246.39999999999998"/>
    <m/>
    <n v="73.2"/>
    <n v="0"/>
    <n v="3220.8"/>
    <n v="64"/>
    <n v="86"/>
    <n v="0"/>
    <n v="86"/>
    <n v="228"/>
    <n v="348"/>
    <s v=""/>
    <n v="7332.2000000000007"/>
    <n v="92"/>
    <n v="87"/>
    <n v="0"/>
    <n v="87"/>
    <n v="380"/>
    <n v="385.1"/>
    <n v="0"/>
    <n v="6107.6"/>
    <n v="156"/>
    <n v="173"/>
    <n v="0"/>
    <n v="173"/>
    <n v="608"/>
    <n v="733.1"/>
    <s v=""/>
    <n v="13439.800000000001"/>
    <n v="0"/>
    <n v="0"/>
    <n v="0"/>
    <n v="0"/>
    <s v=""/>
    <s v=""/>
    <s v=""/>
    <s v=""/>
    <n v="755"/>
    <n v="979.5"/>
    <s v=""/>
    <n v="16660.599999999999"/>
  </r>
  <r>
    <x v="13"/>
    <s v="Victoria College "/>
    <m/>
    <n v="229540"/>
    <x v="6"/>
    <n v="297"/>
    <n v="268"/>
    <n v="2"/>
    <n v="0"/>
    <n v="295"/>
    <n v="268"/>
    <m/>
    <n v="295"/>
    <n v="268"/>
    <n v="0"/>
    <n v="268"/>
    <n v="18"/>
    <n v="9"/>
    <n v="0"/>
    <n v="9"/>
    <n v="8"/>
    <n v="12"/>
    <n v="0"/>
    <n v="12"/>
    <m/>
    <m/>
    <n v="0"/>
    <n v="0"/>
    <n v="26"/>
    <n v="21"/>
    <n v="0"/>
    <n v="21"/>
    <n v="3.5555555555555554"/>
    <n v="4.8"/>
    <n v="64"/>
    <n v="43.199999999999996"/>
    <n v="3.125"/>
    <n v="3.9"/>
    <n v="25"/>
    <n v="46.8"/>
    <m/>
    <m/>
    <n v="0"/>
    <n v="0"/>
    <n v="3.4230769230769229"/>
    <n v="4.2857142857142856"/>
    <n v="89"/>
    <n v="90"/>
    <m/>
    <n v="87.3"/>
    <n v="0"/>
    <n v="785.69999999999993"/>
    <m/>
    <n v="74.599999999999994"/>
    <n v="0"/>
    <n v="895.19999999999993"/>
    <m/>
    <m/>
    <n v="0"/>
    <n v="0"/>
    <n v="0"/>
    <n v="80.04285714285713"/>
    <n v="0"/>
    <n v="1680.8999999999996"/>
    <n v="91"/>
    <n v="83"/>
    <n v="0"/>
    <n v="83"/>
    <n v="40"/>
    <n v="57"/>
    <n v="0"/>
    <n v="57"/>
    <m/>
    <m/>
    <n v="0"/>
    <n v="0"/>
    <n v="131"/>
    <n v="140"/>
    <n v="0"/>
    <n v="140"/>
    <n v="4.4945054945054945"/>
    <n v="5.4"/>
    <n v="409"/>
    <n v="448.20000000000005"/>
    <n v="5.15"/>
    <n v="5.4"/>
    <n v="206"/>
    <n v="307.8"/>
    <m/>
    <m/>
    <n v="0"/>
    <n v="0"/>
    <n v="4.6946564885496187"/>
    <n v="5.4"/>
    <n v="615"/>
    <n v="756"/>
    <m/>
    <n v="97.3"/>
    <n v="0"/>
    <n v="8075.9"/>
    <m/>
    <n v="95.4"/>
    <n v="0"/>
    <n v="5437.8"/>
    <m/>
    <m/>
    <n v="0"/>
    <n v="0"/>
    <n v="0"/>
    <n v="96.526428571428582"/>
    <n v="0"/>
    <n v="13513.7"/>
    <n v="157"/>
    <n v="161"/>
    <n v="0"/>
    <n v="161"/>
    <n v="4.484076433121019"/>
    <n v="5.2546583850931681"/>
    <n v="704"/>
    <n v="846.00000000000011"/>
    <n v="0"/>
    <n v="94.376397515527955"/>
    <n v="0"/>
    <n v="15194.6"/>
    <n v="28"/>
    <n v="23"/>
    <n v="0"/>
    <n v="23"/>
    <n v="55"/>
    <n v="39"/>
    <n v="0"/>
    <n v="39"/>
    <m/>
    <m/>
    <n v="0"/>
    <n v="0"/>
    <n v="83"/>
    <n v="62"/>
    <n v="0"/>
    <n v="62"/>
    <n v="3.5357142857142856"/>
    <n v="4.2"/>
    <n v="99"/>
    <n v="96.600000000000009"/>
    <n v="3.5090909090909093"/>
    <n v="3.4"/>
    <n v="193"/>
    <n v="132.6"/>
    <m/>
    <m/>
    <n v="0"/>
    <n v="0"/>
    <n v="3.5180722891566263"/>
    <n v="3.6967741935483871"/>
    <n v="292"/>
    <n v="229.2"/>
    <m/>
    <n v="78.7"/>
    <n v="0"/>
    <n v="1810.1000000000001"/>
    <m/>
    <n v="55.3"/>
    <n v="0"/>
    <n v="2156.6999999999998"/>
    <m/>
    <m/>
    <n v="0"/>
    <n v="0"/>
    <n v="0"/>
    <n v="63.980645161290326"/>
    <n v="0"/>
    <n v="3966.8"/>
    <n v="55"/>
    <n v="45"/>
    <n v="0"/>
    <n v="45"/>
    <n v="6.2545454545454549"/>
    <n v="5.3"/>
    <n v="344"/>
    <n v="238.5"/>
    <m/>
    <n v="71.900000000000006"/>
    <n v="0"/>
    <n v="3235.5000000000005"/>
    <n v="137"/>
    <n v="115"/>
    <n v="0"/>
    <n v="115"/>
    <n v="572"/>
    <n v="588"/>
    <s v=""/>
    <n v="10671.7"/>
    <n v="103"/>
    <n v="108"/>
    <n v="0"/>
    <n v="108"/>
    <n v="424"/>
    <n v="487.20000000000005"/>
    <n v="0"/>
    <n v="8489.7000000000007"/>
    <n v="240"/>
    <n v="223"/>
    <n v="0"/>
    <n v="223"/>
    <n v="996"/>
    <n v="1075.2"/>
    <s v=""/>
    <n v="19161.400000000001"/>
    <n v="0"/>
    <n v="0"/>
    <n v="0"/>
    <n v="0"/>
    <s v=""/>
    <s v=""/>
    <s v=""/>
    <s v=""/>
    <n v="1340"/>
    <n v="1313.7"/>
    <s v=""/>
    <n v="22396.9"/>
  </r>
  <r>
    <x v="13"/>
    <s v="Weatherford College "/>
    <m/>
    <n v="229799"/>
    <x v="6"/>
    <n v="479"/>
    <n v="552"/>
    <n v="53"/>
    <n v="61"/>
    <n v="426"/>
    <n v="491"/>
    <m/>
    <n v="426"/>
    <n v="491"/>
    <n v="0"/>
    <n v="491"/>
    <n v="20"/>
    <n v="27"/>
    <n v="0"/>
    <n v="27"/>
    <n v="7"/>
    <n v="9"/>
    <n v="0"/>
    <n v="9"/>
    <m/>
    <m/>
    <n v="0"/>
    <n v="0"/>
    <n v="27"/>
    <n v="36"/>
    <n v="0"/>
    <n v="36"/>
    <n v="2.7"/>
    <n v="2.8"/>
    <n v="54"/>
    <n v="75.599999999999994"/>
    <n v="3.7142857142857144"/>
    <n v="2.2000000000000002"/>
    <n v="26"/>
    <n v="19.8"/>
    <m/>
    <m/>
    <n v="0"/>
    <n v="0"/>
    <n v="2.9629629629629628"/>
    <n v="2.65"/>
    <n v="80"/>
    <n v="95.399999999999991"/>
    <m/>
    <n v="66.900000000000006"/>
    <n v="0"/>
    <n v="1806.3000000000002"/>
    <m/>
    <n v="58.7"/>
    <n v="0"/>
    <n v="528.30000000000007"/>
    <m/>
    <m/>
    <n v="0"/>
    <n v="0"/>
    <n v="0"/>
    <n v="64.850000000000009"/>
    <n v="0"/>
    <n v="2334.6000000000004"/>
    <n v="121"/>
    <n v="131"/>
    <n v="0"/>
    <n v="131"/>
    <n v="40"/>
    <n v="64"/>
    <n v="0"/>
    <n v="64"/>
    <m/>
    <m/>
    <n v="0"/>
    <n v="0"/>
    <n v="161"/>
    <n v="195"/>
    <n v="0"/>
    <n v="195"/>
    <n v="4.0413223140495864"/>
    <n v="3.8"/>
    <n v="488.99999999999994"/>
    <n v="497.79999999999995"/>
    <n v="4.8"/>
    <n v="4.3"/>
    <n v="192"/>
    <n v="275.2"/>
    <m/>
    <m/>
    <n v="0"/>
    <n v="0"/>
    <n v="4.2298136645962732"/>
    <n v="3.9641025641025642"/>
    <n v="681"/>
    <n v="773"/>
    <m/>
    <n v="79.3"/>
    <n v="0"/>
    <n v="10388.299999999999"/>
    <m/>
    <n v="77.5"/>
    <n v="0"/>
    <n v="4960"/>
    <m/>
    <m/>
    <n v="0"/>
    <n v="0"/>
    <n v="0"/>
    <n v="78.709230769230771"/>
    <n v="0"/>
    <n v="15348.300000000001"/>
    <n v="188"/>
    <n v="231"/>
    <n v="0"/>
    <n v="231"/>
    <n v="4.0478723404255321"/>
    <n v="3.7593073593073592"/>
    <n v="761"/>
    <n v="868.4"/>
    <n v="0"/>
    <n v="76.549350649350657"/>
    <n v="0"/>
    <n v="17682.900000000001"/>
    <n v="83"/>
    <n v="84"/>
    <n v="0"/>
    <n v="84"/>
    <n v="100"/>
    <n v="106"/>
    <n v="0"/>
    <n v="106"/>
    <m/>
    <m/>
    <n v="0"/>
    <n v="0"/>
    <n v="183"/>
    <n v="190"/>
    <n v="0"/>
    <n v="190"/>
    <n v="3.0481927710843375"/>
    <n v="2.8"/>
    <n v="253"/>
    <n v="235.2"/>
    <n v="2.78"/>
    <n v="3.2"/>
    <n v="278"/>
    <n v="339.20000000000005"/>
    <m/>
    <m/>
    <n v="0"/>
    <n v="0"/>
    <n v="2.901639344262295"/>
    <n v="3.0231578947368427"/>
    <n v="531"/>
    <n v="574.40000000000009"/>
    <m/>
    <n v="58.8"/>
    <n v="0"/>
    <n v="4939.2"/>
    <m/>
    <n v="49.6"/>
    <n v="0"/>
    <n v="5257.6"/>
    <m/>
    <m/>
    <n v="0"/>
    <n v="0"/>
    <n v="0"/>
    <n v="53.667368421052629"/>
    <n v="0"/>
    <n v="10196.799999999999"/>
    <n v="55"/>
    <n v="70"/>
    <n v="0"/>
    <n v="70"/>
    <n v="5.2181818181818178"/>
    <n v="5.5"/>
    <n v="287"/>
    <n v="385"/>
    <m/>
    <n v="65.8"/>
    <n v="0"/>
    <n v="4606"/>
    <n v="224"/>
    <n v="242"/>
    <n v="0"/>
    <n v="242"/>
    <n v="796"/>
    <n v="808.59999999999991"/>
    <s v=""/>
    <n v="17133.8"/>
    <n v="147"/>
    <n v="179"/>
    <n v="0"/>
    <n v="179"/>
    <n v="496"/>
    <n v="634.20000000000005"/>
    <n v="0"/>
    <n v="10745.900000000001"/>
    <n v="371"/>
    <n v="421"/>
    <n v="0"/>
    <n v="421"/>
    <n v="1292"/>
    <n v="1442.8"/>
    <s v=""/>
    <n v="27879.7"/>
    <n v="0"/>
    <n v="0"/>
    <n v="0"/>
    <n v="0"/>
    <s v=""/>
    <s v=""/>
    <s v=""/>
    <s v=""/>
    <n v="1579"/>
    <n v="1827.8000000000002"/>
    <s v=""/>
    <n v="32485.7"/>
  </r>
  <r>
    <x v="13"/>
    <s v="Wharton County Junior College "/>
    <m/>
    <n v="229841"/>
    <x v="6"/>
    <n v="467"/>
    <n v="467"/>
    <n v="4"/>
    <n v="4"/>
    <n v="463"/>
    <n v="463"/>
    <m/>
    <n v="463"/>
    <n v="463"/>
    <n v="0"/>
    <n v="463"/>
    <n v="37"/>
    <n v="52"/>
    <n v="0"/>
    <n v="52"/>
    <n v="12"/>
    <n v="20"/>
    <n v="0"/>
    <n v="20"/>
    <m/>
    <m/>
    <n v="0"/>
    <n v="0"/>
    <n v="49"/>
    <n v="72"/>
    <n v="0"/>
    <n v="72"/>
    <n v="3.1081081081081079"/>
    <n v="3"/>
    <n v="114.99999999999999"/>
    <n v="156"/>
    <n v="3.6666666666666665"/>
    <n v="3"/>
    <n v="44"/>
    <n v="60"/>
    <m/>
    <m/>
    <n v="0"/>
    <n v="0"/>
    <n v="3.2448979591836733"/>
    <n v="3"/>
    <n v="159"/>
    <n v="216"/>
    <m/>
    <n v="68.400000000000006"/>
    <n v="0"/>
    <n v="3556.8"/>
    <m/>
    <n v="62.5"/>
    <n v="0"/>
    <n v="1250"/>
    <m/>
    <m/>
    <n v="0"/>
    <n v="0"/>
    <n v="0"/>
    <n v="66.76111111111112"/>
    <n v="0"/>
    <n v="4806.8000000000011"/>
    <n v="191"/>
    <n v="176"/>
    <n v="0"/>
    <n v="176"/>
    <n v="68"/>
    <n v="68"/>
    <n v="0"/>
    <n v="68"/>
    <m/>
    <m/>
    <n v="0"/>
    <n v="0"/>
    <n v="259"/>
    <n v="244"/>
    <n v="0"/>
    <n v="244"/>
    <n v="4.2146596858638743"/>
    <n v="4.2"/>
    <n v="805"/>
    <n v="739.2"/>
    <n v="4.8382352941176467"/>
    <n v="4.9000000000000004"/>
    <n v="329"/>
    <n v="333.20000000000005"/>
    <m/>
    <m/>
    <n v="0"/>
    <n v="0"/>
    <n v="4.3783783783783781"/>
    <n v="4.3950819672131152"/>
    <n v="1134"/>
    <n v="1072.4000000000001"/>
    <m/>
    <n v="85.9"/>
    <n v="0"/>
    <n v="15118.400000000001"/>
    <m/>
    <n v="82.6"/>
    <n v="0"/>
    <n v="5616.7999999999993"/>
    <m/>
    <m/>
    <n v="0"/>
    <n v="0"/>
    <n v="0"/>
    <n v="84.980327868852456"/>
    <n v="0"/>
    <n v="20735.2"/>
    <n v="308"/>
    <n v="316"/>
    <n v="0"/>
    <n v="316"/>
    <n v="4.1980519480519485"/>
    <n v="4.0772151898734181"/>
    <n v="1293.0000000000002"/>
    <n v="1288.4000000000001"/>
    <n v="0"/>
    <n v="80.829113924050631"/>
    <n v="0"/>
    <n v="25542"/>
    <n v="32"/>
    <n v="52"/>
    <n v="0"/>
    <n v="52"/>
    <n v="64"/>
    <n v="59"/>
    <n v="0"/>
    <n v="59"/>
    <m/>
    <m/>
    <n v="0"/>
    <n v="0"/>
    <n v="96"/>
    <n v="111"/>
    <n v="0"/>
    <n v="111"/>
    <n v="3.9375"/>
    <n v="2.9"/>
    <n v="126"/>
    <n v="150.79999999999998"/>
    <n v="3.375"/>
    <n v="3.1"/>
    <n v="216"/>
    <n v="182.9"/>
    <m/>
    <m/>
    <n v="0"/>
    <n v="0"/>
    <n v="3.5625"/>
    <n v="3.006306306306306"/>
    <n v="342"/>
    <n v="333.7"/>
    <m/>
    <n v="63.7"/>
    <n v="0"/>
    <n v="3312.4"/>
    <m/>
    <n v="58.2"/>
    <n v="0"/>
    <n v="3433.8"/>
    <m/>
    <m/>
    <n v="0"/>
    <n v="0"/>
    <n v="0"/>
    <n v="60.776576576576581"/>
    <n v="0"/>
    <n v="6746.2000000000007"/>
    <n v="59"/>
    <n v="36"/>
    <n v="0"/>
    <n v="36"/>
    <n v="5.4576271186440675"/>
    <n v="5.2"/>
    <n v="322"/>
    <n v="187.20000000000002"/>
    <m/>
    <n v="59.1"/>
    <n v="0"/>
    <n v="2127.6"/>
    <n v="260"/>
    <n v="280"/>
    <n v="0"/>
    <n v="280"/>
    <n v="1046"/>
    <n v="1046"/>
    <s v=""/>
    <n v="21987.600000000002"/>
    <n v="144"/>
    <n v="147"/>
    <n v="0"/>
    <n v="147"/>
    <n v="589"/>
    <n v="576.1"/>
    <n v="0"/>
    <n v="10300.599999999999"/>
    <n v="404"/>
    <n v="427"/>
    <n v="0"/>
    <n v="427"/>
    <n v="1635"/>
    <n v="1622.1"/>
    <s v=""/>
    <n v="32288.2"/>
    <n v="0"/>
    <n v="0"/>
    <n v="0"/>
    <n v="0"/>
    <s v=""/>
    <s v=""/>
    <s v=""/>
    <s v=""/>
    <n v="1957.0000000000002"/>
    <n v="1809.3000000000002"/>
    <s v=""/>
    <n v="34415.800000000003"/>
  </r>
  <r>
    <x v="13"/>
    <s v="Clarendon College "/>
    <m/>
    <n v="223922"/>
    <x v="7"/>
    <n v="93"/>
    <n v="84"/>
    <n v="0"/>
    <n v="0"/>
    <n v="93"/>
    <n v="84"/>
    <m/>
    <n v="93"/>
    <n v="84"/>
    <n v="0"/>
    <n v="84"/>
    <n v="4"/>
    <n v="6"/>
    <n v="0"/>
    <n v="6"/>
    <n v="1"/>
    <n v="4"/>
    <n v="0"/>
    <n v="4"/>
    <m/>
    <m/>
    <n v="0"/>
    <n v="0"/>
    <n v="5"/>
    <n v="10"/>
    <n v="0"/>
    <n v="10"/>
    <n v="2"/>
    <n v="2"/>
    <n v="8"/>
    <n v="12"/>
    <n v="4"/>
    <n v="2.1"/>
    <n v="4"/>
    <n v="8.4"/>
    <m/>
    <m/>
    <n v="0"/>
    <n v="0"/>
    <n v="2.4"/>
    <n v="2.04"/>
    <n v="12"/>
    <n v="20.399999999999999"/>
    <m/>
    <n v="62.2"/>
    <n v="0"/>
    <n v="373.20000000000005"/>
    <m/>
    <n v="62.8"/>
    <n v="0"/>
    <n v="251.2"/>
    <m/>
    <m/>
    <n v="0"/>
    <n v="0"/>
    <n v="0"/>
    <n v="62.440000000000012"/>
    <n v="0"/>
    <n v="624.40000000000009"/>
    <n v="34"/>
    <n v="31"/>
    <n v="0"/>
    <n v="31"/>
    <n v="19"/>
    <n v="15"/>
    <n v="0"/>
    <n v="15"/>
    <m/>
    <m/>
    <n v="0"/>
    <n v="0"/>
    <n v="53"/>
    <n v="46"/>
    <n v="0"/>
    <n v="46"/>
    <n v="2.6176470588235294"/>
    <n v="2.5"/>
    <n v="89"/>
    <n v="77.5"/>
    <n v="4.5263157894736841"/>
    <n v="4.5"/>
    <n v="86"/>
    <n v="67.5"/>
    <m/>
    <m/>
    <n v="0"/>
    <n v="0"/>
    <n v="3.3018867924528301"/>
    <n v="3.152173913043478"/>
    <n v="175"/>
    <n v="145"/>
    <m/>
    <n v="73.5"/>
    <n v="0"/>
    <n v="2278.5"/>
    <m/>
    <n v="69.900000000000006"/>
    <n v="0"/>
    <n v="1048.5"/>
    <m/>
    <m/>
    <n v="0"/>
    <n v="0"/>
    <n v="0"/>
    <n v="72.326086956521735"/>
    <n v="0"/>
    <n v="3327"/>
    <n v="58"/>
    <n v="56"/>
    <n v="0"/>
    <n v="56"/>
    <n v="3.2241379310344827"/>
    <n v="2.9535714285714287"/>
    <n v="187"/>
    <n v="165.4"/>
    <n v="0"/>
    <n v="70.560714285714283"/>
    <n v="0"/>
    <n v="3951.3999999999996"/>
    <n v="18"/>
    <n v="13"/>
    <n v="0"/>
    <n v="13"/>
    <n v="12"/>
    <n v="6"/>
    <n v="0"/>
    <n v="6"/>
    <m/>
    <m/>
    <n v="0"/>
    <n v="0"/>
    <n v="30"/>
    <n v="19"/>
    <n v="0"/>
    <n v="19"/>
    <n v="1.7222222222222223"/>
    <n v="2.1"/>
    <n v="31"/>
    <n v="27.3"/>
    <n v="2.5"/>
    <n v="3.6"/>
    <n v="30"/>
    <n v="21.6"/>
    <m/>
    <m/>
    <n v="0"/>
    <n v="0"/>
    <n v="2.0333333333333332"/>
    <n v="2.573684210526316"/>
    <n v="61"/>
    <n v="48.900000000000006"/>
    <m/>
    <n v="57.1"/>
    <n v="0"/>
    <n v="742.30000000000007"/>
    <m/>
    <n v="67.2"/>
    <n v="0"/>
    <n v="403.20000000000005"/>
    <m/>
    <m/>
    <n v="0"/>
    <n v="0"/>
    <n v="0"/>
    <n v="60.289473684210527"/>
    <n v="0"/>
    <n v="1145.5"/>
    <n v="5"/>
    <n v="9"/>
    <n v="0"/>
    <n v="9"/>
    <n v="3.6"/>
    <n v="3.7"/>
    <n v="18"/>
    <n v="33.300000000000004"/>
    <m/>
    <n v="45.2"/>
    <n v="0"/>
    <n v="406.8"/>
    <n v="56"/>
    <n v="50"/>
    <n v="0"/>
    <n v="50"/>
    <n v="128"/>
    <n v="116.8"/>
    <s v=""/>
    <n v="3394"/>
    <n v="32"/>
    <n v="25"/>
    <n v="0"/>
    <n v="25"/>
    <n v="120"/>
    <n v="97.5"/>
    <n v="0"/>
    <n v="1702.9"/>
    <n v="88"/>
    <n v="75"/>
    <n v="0"/>
    <n v="75"/>
    <n v="248"/>
    <n v="214.3"/>
    <s v=""/>
    <n v="5096.8999999999996"/>
    <n v="0"/>
    <n v="0"/>
    <n v="0"/>
    <n v="0"/>
    <s v=""/>
    <s v=""/>
    <s v=""/>
    <s v=""/>
    <n v="266"/>
    <n v="247.60000000000002"/>
    <s v=""/>
    <n v="5503.7"/>
  </r>
  <r>
    <x v="13"/>
    <s v="Frank Phillips College "/>
    <m/>
    <n v="224891"/>
    <x v="7"/>
    <n v="74"/>
    <n v="67"/>
    <n v="3"/>
    <n v="1"/>
    <n v="71"/>
    <n v="66"/>
    <m/>
    <n v="71"/>
    <n v="66"/>
    <n v="0"/>
    <n v="66"/>
    <n v="13"/>
    <n v="13"/>
    <n v="0"/>
    <n v="13"/>
    <n v="5"/>
    <n v="3"/>
    <n v="0"/>
    <n v="3"/>
    <m/>
    <m/>
    <n v="0"/>
    <n v="0"/>
    <n v="18"/>
    <n v="16"/>
    <n v="0"/>
    <n v="16"/>
    <n v="3"/>
    <n v="2.6"/>
    <n v="39"/>
    <n v="33.800000000000004"/>
    <n v="2.4"/>
    <n v="2.7"/>
    <n v="12"/>
    <n v="8.1000000000000014"/>
    <m/>
    <m/>
    <n v="0"/>
    <n v="0"/>
    <n v="2.8333333333333335"/>
    <n v="2.6187500000000004"/>
    <n v="51"/>
    <n v="41.900000000000006"/>
    <m/>
    <n v="67.2"/>
    <n v="0"/>
    <n v="873.6"/>
    <m/>
    <n v="57.7"/>
    <n v="0"/>
    <n v="173.10000000000002"/>
    <m/>
    <m/>
    <n v="0"/>
    <n v="0"/>
    <n v="0"/>
    <n v="65.418750000000003"/>
    <n v="0"/>
    <n v="1046.7"/>
    <n v="20"/>
    <n v="21"/>
    <n v="0"/>
    <n v="21"/>
    <n v="6"/>
    <n v="9"/>
    <n v="0"/>
    <n v="9"/>
    <m/>
    <m/>
    <n v="0"/>
    <n v="0"/>
    <n v="26"/>
    <n v="30"/>
    <n v="0"/>
    <n v="30"/>
    <n v="3.3"/>
    <n v="3"/>
    <n v="66"/>
    <n v="63"/>
    <n v="4.666666666666667"/>
    <n v="4.7"/>
    <n v="28"/>
    <n v="42.300000000000004"/>
    <m/>
    <m/>
    <n v="0"/>
    <n v="0"/>
    <n v="3.6153846153846154"/>
    <n v="3.5100000000000002"/>
    <n v="94"/>
    <n v="105.30000000000001"/>
    <m/>
    <n v="73.7"/>
    <n v="0"/>
    <n v="1547.7"/>
    <m/>
    <n v="74.599999999999994"/>
    <n v="0"/>
    <n v="671.4"/>
    <m/>
    <m/>
    <n v="0"/>
    <n v="0"/>
    <n v="0"/>
    <n v="73.97"/>
    <n v="0"/>
    <n v="2219.1"/>
    <n v="44"/>
    <n v="46"/>
    <n v="0"/>
    <n v="46"/>
    <n v="3.2954545454545454"/>
    <n v="3.2"/>
    <n v="145"/>
    <n v="147.20000000000002"/>
    <n v="0"/>
    <n v="70.995652173913044"/>
    <n v="0"/>
    <n v="3265.8"/>
    <n v="14"/>
    <n v="8"/>
    <n v="0"/>
    <n v="8"/>
    <n v="4"/>
    <n v="6"/>
    <n v="0"/>
    <n v="6"/>
    <m/>
    <m/>
    <n v="0"/>
    <n v="0"/>
    <n v="18"/>
    <n v="14"/>
    <n v="0"/>
    <n v="14"/>
    <n v="2.4285714285714284"/>
    <n v="2.1"/>
    <n v="34"/>
    <n v="16.8"/>
    <n v="2.5"/>
    <n v="3.3"/>
    <n v="10"/>
    <n v="19.799999999999997"/>
    <m/>
    <m/>
    <n v="0"/>
    <n v="0"/>
    <n v="2.4444444444444446"/>
    <n v="2.6142857142857139"/>
    <n v="44"/>
    <n v="36.599999999999994"/>
    <m/>
    <n v="43.3"/>
    <n v="0"/>
    <n v="346.4"/>
    <m/>
    <n v="50.2"/>
    <n v="0"/>
    <n v="301.20000000000005"/>
    <m/>
    <m/>
    <n v="0"/>
    <n v="0"/>
    <n v="0"/>
    <n v="46.25714285714286"/>
    <n v="0"/>
    <n v="647.6"/>
    <n v="9"/>
    <n v="6"/>
    <n v="0"/>
    <n v="6"/>
    <n v="2.6666666666666665"/>
    <n v="2.7"/>
    <n v="24"/>
    <n v="16.200000000000003"/>
    <m/>
    <n v="60.8"/>
    <n v="0"/>
    <n v="364.79999999999995"/>
    <n v="47"/>
    <n v="42"/>
    <n v="0"/>
    <n v="42"/>
    <n v="139"/>
    <n v="113.60000000000001"/>
    <s v=""/>
    <n v="2767.7000000000003"/>
    <n v="15"/>
    <n v="18"/>
    <n v="0"/>
    <n v="18"/>
    <n v="50"/>
    <n v="70.2"/>
    <n v="0"/>
    <n v="1145.7"/>
    <n v="62"/>
    <n v="60"/>
    <n v="0"/>
    <n v="60"/>
    <n v="189"/>
    <n v="183.8"/>
    <s v=""/>
    <n v="3913.4000000000005"/>
    <n v="0"/>
    <n v="0"/>
    <n v="0"/>
    <n v="0"/>
    <s v=""/>
    <s v=""/>
    <s v=""/>
    <s v=""/>
    <n v="213"/>
    <n v="200"/>
    <s v=""/>
    <n v="4278.2"/>
  </r>
  <r>
    <x v="13"/>
    <s v="Galveston College "/>
    <m/>
    <n v="224961"/>
    <x v="7"/>
    <n v="169"/>
    <n v="176"/>
    <n v="2"/>
    <n v="2"/>
    <n v="167"/>
    <n v="174"/>
    <m/>
    <n v="167"/>
    <n v="174"/>
    <n v="0"/>
    <n v="174"/>
    <n v="6"/>
    <n v="9"/>
    <n v="0"/>
    <n v="9"/>
    <n v="5"/>
    <n v="11"/>
    <n v="0"/>
    <n v="11"/>
    <m/>
    <m/>
    <n v="0"/>
    <n v="0"/>
    <n v="11"/>
    <n v="20"/>
    <n v="0"/>
    <n v="20"/>
    <n v="3.3333333333333335"/>
    <n v="3.1"/>
    <n v="20"/>
    <n v="27.900000000000002"/>
    <n v="3.6"/>
    <n v="3"/>
    <n v="18"/>
    <n v="33"/>
    <m/>
    <m/>
    <n v="0"/>
    <n v="0"/>
    <n v="3.4545454545454546"/>
    <n v="3.0450000000000004"/>
    <n v="38"/>
    <n v="60.900000000000006"/>
    <m/>
    <n v="61.8"/>
    <n v="0"/>
    <n v="556.19999999999993"/>
    <m/>
    <n v="64.3"/>
    <n v="0"/>
    <n v="707.3"/>
    <m/>
    <m/>
    <n v="0"/>
    <n v="0"/>
    <n v="0"/>
    <n v="63.174999999999997"/>
    <n v="0"/>
    <n v="1263.5"/>
    <n v="31"/>
    <n v="31"/>
    <n v="0"/>
    <n v="31"/>
    <n v="19"/>
    <n v="20"/>
    <n v="0"/>
    <n v="20"/>
    <m/>
    <m/>
    <n v="0"/>
    <n v="0"/>
    <n v="50"/>
    <n v="51"/>
    <n v="0"/>
    <n v="51"/>
    <n v="3.6774193548387095"/>
    <n v="3.9"/>
    <n v="114"/>
    <n v="120.89999999999999"/>
    <n v="4.1052631578947372"/>
    <n v="4.8"/>
    <n v="78"/>
    <n v="96"/>
    <m/>
    <m/>
    <n v="0"/>
    <n v="0"/>
    <n v="3.84"/>
    <n v="4.2529411764705882"/>
    <n v="192"/>
    <n v="216.9"/>
    <m/>
    <n v="86"/>
    <n v="0"/>
    <n v="2666"/>
    <m/>
    <n v="78.2"/>
    <n v="0"/>
    <n v="1564"/>
    <m/>
    <m/>
    <n v="0"/>
    <n v="0"/>
    <n v="0"/>
    <n v="82.941176470588232"/>
    <n v="0"/>
    <n v="4230"/>
    <n v="61"/>
    <n v="71"/>
    <n v="0"/>
    <n v="71"/>
    <n v="3.7704918032786887"/>
    <n v="3.9126760563380283"/>
    <n v="230"/>
    <n v="277.8"/>
    <n v="0"/>
    <n v="77.373239436619713"/>
    <n v="0"/>
    <n v="5493.5"/>
    <n v="28"/>
    <n v="29"/>
    <n v="0"/>
    <n v="29"/>
    <n v="52"/>
    <n v="51"/>
    <n v="0"/>
    <n v="51"/>
    <m/>
    <m/>
    <n v="0"/>
    <n v="0"/>
    <n v="80"/>
    <n v="80"/>
    <n v="0"/>
    <n v="80"/>
    <n v="2.8928571428571428"/>
    <n v="3.3"/>
    <n v="81"/>
    <n v="95.699999999999989"/>
    <n v="2.9807692307692308"/>
    <n v="3.6"/>
    <n v="155"/>
    <n v="183.6"/>
    <m/>
    <m/>
    <n v="0"/>
    <n v="0"/>
    <n v="2.95"/>
    <n v="3.4912499999999995"/>
    <n v="236"/>
    <n v="279.29999999999995"/>
    <m/>
    <n v="62.3"/>
    <n v="0"/>
    <n v="1806.6999999999998"/>
    <m/>
    <n v="58.6"/>
    <n v="0"/>
    <n v="2988.6"/>
    <m/>
    <m/>
    <n v="0"/>
    <n v="0"/>
    <n v="0"/>
    <n v="59.941249999999989"/>
    <n v="0"/>
    <n v="4795.2999999999993"/>
    <n v="26"/>
    <n v="23"/>
    <n v="0"/>
    <n v="23"/>
    <n v="6.884615384615385"/>
    <n v="5.6"/>
    <n v="179"/>
    <n v="128.79999999999998"/>
    <m/>
    <n v="79"/>
    <n v="0"/>
    <n v="1817"/>
    <n v="65"/>
    <n v="69"/>
    <n v="0"/>
    <n v="69"/>
    <n v="215"/>
    <n v="244.49999999999997"/>
    <s v=""/>
    <n v="5028.8999999999996"/>
    <n v="76"/>
    <n v="82"/>
    <n v="0"/>
    <n v="82"/>
    <n v="251"/>
    <n v="312.60000000000002"/>
    <n v="0"/>
    <n v="5259.9"/>
    <n v="141"/>
    <n v="151"/>
    <n v="0"/>
    <n v="151"/>
    <n v="466"/>
    <n v="557.1"/>
    <s v=""/>
    <n v="10288.799999999999"/>
    <n v="0"/>
    <n v="0"/>
    <n v="0"/>
    <n v="0"/>
    <s v=""/>
    <s v=""/>
    <s v=""/>
    <s v=""/>
    <n v="645"/>
    <n v="685.89999999999986"/>
    <s v=""/>
    <n v="12105.8"/>
  </r>
  <r>
    <x v="13"/>
    <s v="Lamar State College-Orange"/>
    <m/>
    <n v="226107"/>
    <x v="7"/>
    <n v="157"/>
    <n v="179"/>
    <n v="5"/>
    <n v="8"/>
    <n v="152"/>
    <n v="171"/>
    <m/>
    <n v="152"/>
    <n v="171"/>
    <n v="0"/>
    <n v="171"/>
    <n v="9"/>
    <n v="9"/>
    <n v="0"/>
    <n v="9"/>
    <n v="6"/>
    <n v="5"/>
    <n v="0"/>
    <n v="5"/>
    <m/>
    <m/>
    <n v="0"/>
    <n v="0"/>
    <n v="15"/>
    <n v="14"/>
    <n v="0"/>
    <n v="14"/>
    <n v="3.7777777777777777"/>
    <n v="3.8"/>
    <n v="34"/>
    <n v="34.199999999999996"/>
    <n v="4"/>
    <n v="3.1"/>
    <n v="24"/>
    <n v="15.5"/>
    <m/>
    <m/>
    <n v="0"/>
    <n v="0"/>
    <n v="3.8666666666666667"/>
    <n v="3.55"/>
    <n v="58"/>
    <n v="49.699999999999996"/>
    <m/>
    <n v="76.8"/>
    <n v="0"/>
    <n v="691.19999999999993"/>
    <m/>
    <n v="57.8"/>
    <n v="0"/>
    <n v="289"/>
    <m/>
    <m/>
    <n v="0"/>
    <n v="0"/>
    <n v="0"/>
    <n v="70.014285714285705"/>
    <n v="0"/>
    <n v="980.19999999999982"/>
    <n v="35"/>
    <n v="41"/>
    <n v="0"/>
    <n v="41"/>
    <n v="20"/>
    <n v="15"/>
    <n v="0"/>
    <n v="15"/>
    <m/>
    <m/>
    <n v="0"/>
    <n v="0"/>
    <n v="55"/>
    <n v="56"/>
    <n v="0"/>
    <n v="56"/>
    <n v="4.6571428571428575"/>
    <n v="4.5999999999999996"/>
    <n v="163"/>
    <n v="188.6"/>
    <n v="5.4"/>
    <n v="4"/>
    <n v="108"/>
    <n v="60"/>
    <m/>
    <m/>
    <n v="0"/>
    <n v="0"/>
    <n v="4.9272727272727277"/>
    <n v="4.4392857142857141"/>
    <n v="271"/>
    <n v="248.6"/>
    <m/>
    <n v="85.1"/>
    <n v="0"/>
    <n v="3489.1"/>
    <m/>
    <n v="82.3"/>
    <n v="0"/>
    <n v="1234.5"/>
    <m/>
    <m/>
    <n v="0"/>
    <n v="0"/>
    <n v="0"/>
    <n v="84.350000000000009"/>
    <n v="0"/>
    <n v="4723.6000000000004"/>
    <n v="70"/>
    <n v="70"/>
    <n v="0"/>
    <n v="70"/>
    <n v="4.7"/>
    <n v="4.2614285714285716"/>
    <n v="329"/>
    <n v="298.3"/>
    <n v="0"/>
    <n v="81.482857142857142"/>
    <n v="0"/>
    <n v="5703.8"/>
    <n v="20"/>
    <n v="21"/>
    <n v="0"/>
    <n v="21"/>
    <n v="26"/>
    <n v="38"/>
    <n v="0"/>
    <n v="38"/>
    <m/>
    <m/>
    <n v="0"/>
    <n v="0"/>
    <n v="46"/>
    <n v="59"/>
    <n v="0"/>
    <n v="59"/>
    <n v="3.1"/>
    <n v="3.9"/>
    <n v="62"/>
    <n v="81.899999999999991"/>
    <n v="4.6538461538461542"/>
    <n v="3.9"/>
    <n v="121.00000000000001"/>
    <n v="148.19999999999999"/>
    <m/>
    <m/>
    <n v="0"/>
    <n v="0"/>
    <n v="3.9782608695652173"/>
    <n v="3.8999999999999995"/>
    <n v="183"/>
    <n v="230.09999999999997"/>
    <m/>
    <n v="74"/>
    <n v="0"/>
    <n v="1554"/>
    <m/>
    <n v="61"/>
    <n v="0"/>
    <n v="2318"/>
    <m/>
    <m/>
    <n v="0"/>
    <n v="0"/>
    <n v="0"/>
    <n v="65.627118644067792"/>
    <n v="0"/>
    <n v="3871.9999999999995"/>
    <n v="36"/>
    <n v="42"/>
    <n v="0"/>
    <n v="42"/>
    <n v="5.3055555555555554"/>
    <n v="5.6"/>
    <n v="191"/>
    <n v="235.2"/>
    <m/>
    <n v="70.599999999999994"/>
    <n v="0"/>
    <n v="2965.2"/>
    <n v="64"/>
    <n v="71"/>
    <n v="0"/>
    <n v="71"/>
    <n v="259"/>
    <n v="304.7"/>
    <s v=""/>
    <n v="5734.3"/>
    <n v="52"/>
    <n v="58"/>
    <n v="0"/>
    <n v="58"/>
    <n v="253"/>
    <n v="223.7"/>
    <n v="0"/>
    <n v="3841.5"/>
    <n v="116"/>
    <n v="129"/>
    <n v="0"/>
    <n v="129"/>
    <n v="512"/>
    <n v="528.4"/>
    <s v=""/>
    <n v="9575.7999999999993"/>
    <n v="0"/>
    <n v="0"/>
    <n v="0"/>
    <n v="0"/>
    <s v=""/>
    <s v=""/>
    <s v=""/>
    <s v=""/>
    <n v="703"/>
    <n v="763.59999999999991"/>
    <s v=""/>
    <n v="12541"/>
  </r>
  <r>
    <x v="13"/>
    <s v="Lamar State College-Port Arthur"/>
    <s v="Met the criteria for Two-Year 2 in 2010-11."/>
    <n v="226116"/>
    <x v="7"/>
    <n v="163"/>
    <n v="162"/>
    <n v="4"/>
    <n v="3"/>
    <n v="159"/>
    <n v="159"/>
    <m/>
    <n v="159"/>
    <n v="159"/>
    <n v="0"/>
    <n v="159"/>
    <n v="6"/>
    <n v="2"/>
    <n v="0"/>
    <n v="2"/>
    <n v="2"/>
    <n v="1"/>
    <n v="0"/>
    <n v="1"/>
    <m/>
    <m/>
    <n v="0"/>
    <n v="0"/>
    <n v="8"/>
    <n v="3"/>
    <n v="0"/>
    <n v="3"/>
    <n v="2.3333333333333335"/>
    <n v="3.5"/>
    <n v="14"/>
    <n v="7"/>
    <n v="2.5"/>
    <n v="8"/>
    <n v="5"/>
    <n v="8"/>
    <m/>
    <m/>
    <n v="0"/>
    <n v="0"/>
    <n v="2.375"/>
    <n v="5"/>
    <n v="19"/>
    <n v="15"/>
    <m/>
    <n v="96.5"/>
    <n v="0"/>
    <n v="193"/>
    <m/>
    <n v="27"/>
    <n v="0"/>
    <n v="27"/>
    <m/>
    <m/>
    <n v="0"/>
    <n v="0"/>
    <n v="0"/>
    <n v="73.333333333333329"/>
    <n v="0"/>
    <n v="220"/>
    <n v="53"/>
    <n v="54"/>
    <n v="0"/>
    <n v="54"/>
    <n v="20"/>
    <n v="25"/>
    <n v="0"/>
    <n v="25"/>
    <m/>
    <m/>
    <n v="0"/>
    <n v="0"/>
    <n v="73"/>
    <n v="79"/>
    <n v="0"/>
    <n v="79"/>
    <n v="4.0377358490566042"/>
    <n v="4.4000000000000004"/>
    <n v="214.00000000000003"/>
    <n v="237.60000000000002"/>
    <n v="4.1500000000000004"/>
    <n v="5.5"/>
    <n v="83"/>
    <n v="137.5"/>
    <m/>
    <m/>
    <n v="0"/>
    <n v="0"/>
    <n v="4.0684931506849313"/>
    <n v="4.7481012658227852"/>
    <n v="297"/>
    <n v="375.1"/>
    <m/>
    <n v="93.7"/>
    <n v="0"/>
    <n v="5059.8"/>
    <m/>
    <n v="96.7"/>
    <n v="0"/>
    <n v="2417.5"/>
    <m/>
    <m/>
    <n v="0"/>
    <n v="0"/>
    <n v="0"/>
    <n v="94.64936708860759"/>
    <n v="0"/>
    <n v="7477.2999999999993"/>
    <n v="81"/>
    <n v="82"/>
    <n v="0"/>
    <n v="82"/>
    <n v="3.9012345679012346"/>
    <n v="4.7573170731707322"/>
    <n v="316"/>
    <n v="390.1"/>
    <n v="0"/>
    <n v="93.869512195121942"/>
    <n v="0"/>
    <n v="7697.2999999999993"/>
    <n v="20"/>
    <n v="21"/>
    <n v="0"/>
    <n v="21"/>
    <n v="33"/>
    <n v="27"/>
    <n v="0"/>
    <n v="27"/>
    <m/>
    <m/>
    <n v="0"/>
    <n v="0"/>
    <n v="53"/>
    <n v="48"/>
    <n v="0"/>
    <n v="48"/>
    <n v="3.4"/>
    <n v="3.4"/>
    <n v="68"/>
    <n v="71.399999999999991"/>
    <n v="3.2121212121212119"/>
    <n v="3.9"/>
    <n v="106"/>
    <n v="105.3"/>
    <m/>
    <m/>
    <n v="0"/>
    <n v="0"/>
    <n v="3.2830188679245285"/>
    <n v="3.6812499999999999"/>
    <n v="174"/>
    <n v="176.7"/>
    <m/>
    <n v="73.2"/>
    <n v="0"/>
    <n v="1537.2"/>
    <m/>
    <n v="65.900000000000006"/>
    <n v="0"/>
    <n v="1779.3000000000002"/>
    <m/>
    <m/>
    <n v="0"/>
    <n v="0"/>
    <n v="0"/>
    <n v="69.09375"/>
    <n v="0"/>
    <n v="3316.5"/>
    <n v="25"/>
    <n v="29"/>
    <n v="0"/>
    <n v="29"/>
    <n v="5.48"/>
    <n v="5.2"/>
    <n v="137"/>
    <n v="150.80000000000001"/>
    <m/>
    <n v="69.2"/>
    <n v="0"/>
    <n v="2006.8000000000002"/>
    <n v="79"/>
    <n v="77"/>
    <n v="0"/>
    <n v="77"/>
    <n v="296"/>
    <n v="316"/>
    <s v=""/>
    <n v="6790"/>
    <n v="55"/>
    <n v="53"/>
    <n v="0"/>
    <n v="53"/>
    <n v="194"/>
    <n v="250.8"/>
    <n v="0"/>
    <n v="4223.8"/>
    <n v="134"/>
    <n v="130"/>
    <n v="0"/>
    <n v="130"/>
    <n v="490"/>
    <n v="566.79999999999995"/>
    <s v=""/>
    <n v="11013.8"/>
    <n v="0"/>
    <n v="0"/>
    <n v="0"/>
    <n v="0"/>
    <s v=""/>
    <s v=""/>
    <s v=""/>
    <s v=""/>
    <n v="627"/>
    <n v="717.59999999999991"/>
    <s v=""/>
    <n v="13020.599999999999"/>
  </r>
  <r>
    <x v="13"/>
    <s v="Northeast Lakeview College (ACCD)"/>
    <m/>
    <s v="222992"/>
    <x v="7"/>
    <n v="1"/>
    <n v="8"/>
    <n v="0"/>
    <n v="2"/>
    <n v="1"/>
    <n v="6"/>
    <m/>
    <n v="1"/>
    <n v="6"/>
    <n v="0"/>
    <n v="6"/>
    <n v="0"/>
    <n v="0"/>
    <n v="0"/>
    <n v="0"/>
    <n v="0"/>
    <n v="0"/>
    <n v="0"/>
    <n v="0"/>
    <m/>
    <m/>
    <n v="0"/>
    <n v="0"/>
    <n v="0"/>
    <n v="0"/>
    <n v="0"/>
    <n v="0"/>
    <s v=" "/>
    <n v="0"/>
    <n v="0"/>
    <n v="0"/>
    <s v=" "/>
    <n v="0"/>
    <n v="0"/>
    <n v="0"/>
    <m/>
    <m/>
    <n v="0"/>
    <n v="0"/>
    <n v="0"/>
    <n v="0"/>
    <n v="0"/>
    <n v="0"/>
    <m/>
    <n v="0"/>
    <n v="0"/>
    <n v="0"/>
    <m/>
    <n v="0"/>
    <n v="0"/>
    <n v="0"/>
    <m/>
    <m/>
    <n v="0"/>
    <n v="0"/>
    <n v="0"/>
    <n v="0"/>
    <n v="0"/>
    <n v="0"/>
    <n v="0"/>
    <n v="2"/>
    <n v="0"/>
    <n v="2"/>
    <n v="0"/>
    <n v="1"/>
    <n v="0"/>
    <n v="1"/>
    <m/>
    <m/>
    <n v="0"/>
    <n v="0"/>
    <n v="0"/>
    <n v="3"/>
    <n v="0"/>
    <n v="3"/>
    <s v=" "/>
    <n v="2.5"/>
    <n v="0"/>
    <n v="5"/>
    <s v=" "/>
    <n v="2"/>
    <n v="0"/>
    <n v="2"/>
    <m/>
    <m/>
    <n v="0"/>
    <n v="0"/>
    <n v="0"/>
    <n v="2.3333333333333335"/>
    <n v="0"/>
    <n v="7"/>
    <m/>
    <n v="26.5"/>
    <n v="0"/>
    <n v="53"/>
    <m/>
    <n v="44"/>
    <n v="0"/>
    <n v="44"/>
    <m/>
    <m/>
    <n v="0"/>
    <n v="0"/>
    <n v="0"/>
    <n v="32.333333333333336"/>
    <n v="0"/>
    <n v="97"/>
    <n v="0"/>
    <n v="3"/>
    <n v="0"/>
    <n v="3"/>
    <n v="0"/>
    <n v="2.3333333333333335"/>
    <n v="0"/>
    <n v="7"/>
    <n v="0"/>
    <n v="32.333333333333336"/>
    <n v="0"/>
    <n v="97"/>
    <n v="1"/>
    <n v="1"/>
    <n v="0"/>
    <n v="1"/>
    <n v="0"/>
    <n v="2"/>
    <n v="0"/>
    <n v="2"/>
    <m/>
    <m/>
    <n v="0"/>
    <n v="0"/>
    <n v="1"/>
    <n v="3"/>
    <n v="0"/>
    <n v="3"/>
    <n v="1"/>
    <n v="2.5"/>
    <n v="1"/>
    <n v="2.5"/>
    <s v=" "/>
    <n v="2"/>
    <n v="0"/>
    <n v="4"/>
    <m/>
    <m/>
    <n v="0"/>
    <n v="0"/>
    <n v="1"/>
    <n v="2.1666666666666665"/>
    <n v="1"/>
    <n v="6.5"/>
    <m/>
    <n v="39"/>
    <n v="0"/>
    <n v="39"/>
    <m/>
    <n v="20"/>
    <n v="0"/>
    <n v="40"/>
    <m/>
    <m/>
    <n v="0"/>
    <n v="0"/>
    <n v="0"/>
    <n v="26.333333333333332"/>
    <n v="0"/>
    <n v="79"/>
    <n v="0"/>
    <n v="0"/>
    <n v="0"/>
    <n v="0"/>
    <s v=" "/>
    <n v="0"/>
    <n v="0"/>
    <n v="0"/>
    <m/>
    <n v="0"/>
    <n v="0"/>
    <n v="0"/>
    <n v="1"/>
    <n v="3"/>
    <n v="0"/>
    <n v="3"/>
    <n v="1"/>
    <n v="7.5"/>
    <s v=""/>
    <n v="92"/>
    <n v="0"/>
    <n v="3"/>
    <n v="0"/>
    <n v="3"/>
    <n v="0"/>
    <n v="6"/>
    <n v="0"/>
    <n v="84"/>
    <n v="1"/>
    <n v="6"/>
    <n v="0"/>
    <n v="6"/>
    <n v="1"/>
    <n v="13.5"/>
    <s v=""/>
    <n v="176"/>
    <n v="0"/>
    <n v="0"/>
    <n v="0"/>
    <n v="0"/>
    <s v=""/>
    <s v=""/>
    <s v=""/>
    <s v=""/>
    <n v="1"/>
    <n v="13.5"/>
    <s v=""/>
    <n v="176"/>
  </r>
  <r>
    <x v="13"/>
    <s v="Northeast Texas Community College "/>
    <s v="Met criteria for Two-Year 2 in 2009-10 and 2010-11."/>
    <n v="227225"/>
    <x v="7"/>
    <n v="281"/>
    <n v="273"/>
    <n v="11"/>
    <n v="3"/>
    <n v="270"/>
    <n v="270"/>
    <m/>
    <n v="270"/>
    <n v="270"/>
    <n v="0"/>
    <n v="270"/>
    <n v="2"/>
    <n v="10"/>
    <n v="0"/>
    <n v="10"/>
    <n v="3"/>
    <n v="7"/>
    <n v="0"/>
    <n v="7"/>
    <m/>
    <m/>
    <n v="0"/>
    <n v="0"/>
    <n v="5"/>
    <n v="17"/>
    <n v="0"/>
    <n v="17"/>
    <n v="3"/>
    <n v="2.7"/>
    <n v="6"/>
    <n v="27"/>
    <n v="4"/>
    <n v="3.4"/>
    <n v="12"/>
    <n v="23.8"/>
    <m/>
    <m/>
    <n v="0"/>
    <n v="0"/>
    <n v="3.6"/>
    <n v="2.9882352941176471"/>
    <n v="18"/>
    <n v="50.8"/>
    <m/>
    <n v="72.3"/>
    <n v="0"/>
    <n v="723"/>
    <m/>
    <n v="73"/>
    <n v="0"/>
    <n v="511"/>
    <m/>
    <m/>
    <n v="0"/>
    <n v="0"/>
    <n v="0"/>
    <n v="72.588235294117652"/>
    <n v="0"/>
    <n v="1234"/>
    <n v="77"/>
    <n v="79"/>
    <n v="0"/>
    <n v="79"/>
    <n v="64"/>
    <n v="60"/>
    <n v="0"/>
    <n v="60"/>
    <m/>
    <m/>
    <n v="0"/>
    <n v="0"/>
    <n v="141"/>
    <n v="139"/>
    <n v="0"/>
    <n v="139"/>
    <n v="4.0909090909090908"/>
    <n v="4.2"/>
    <n v="315"/>
    <n v="331.8"/>
    <n v="4.609375"/>
    <n v="4"/>
    <n v="295"/>
    <n v="240"/>
    <m/>
    <m/>
    <n v="0"/>
    <n v="0"/>
    <n v="4.3262411347517729"/>
    <n v="4.1136690647482013"/>
    <n v="610"/>
    <n v="571.79999999999995"/>
    <m/>
    <n v="84.1"/>
    <n v="0"/>
    <n v="6643.9"/>
    <m/>
    <n v="81"/>
    <n v="0"/>
    <n v="4860"/>
    <m/>
    <m/>
    <n v="0"/>
    <n v="0"/>
    <n v="0"/>
    <n v="82.761870503597123"/>
    <n v="0"/>
    <n v="11503.9"/>
    <n v="146"/>
    <n v="156"/>
    <n v="0"/>
    <n v="156"/>
    <n v="4.3013698630136989"/>
    <n v="3.9910256410256406"/>
    <n v="628"/>
    <n v="622.59999999999991"/>
    <n v="0"/>
    <n v="81.65320512820513"/>
    <n v="0"/>
    <n v="12737.9"/>
    <n v="44"/>
    <n v="46"/>
    <n v="0"/>
    <n v="46"/>
    <n v="39"/>
    <n v="27"/>
    <n v="0"/>
    <n v="27"/>
    <m/>
    <m/>
    <n v="0"/>
    <n v="0"/>
    <n v="83"/>
    <n v="73"/>
    <n v="0"/>
    <n v="73"/>
    <n v="2.6590909090909092"/>
    <n v="2.7"/>
    <n v="117"/>
    <n v="124.2"/>
    <n v="3.2051282051282053"/>
    <n v="3.3"/>
    <n v="125"/>
    <n v="89.1"/>
    <m/>
    <m/>
    <n v="0"/>
    <n v="0"/>
    <n v="2.9156626506024095"/>
    <n v="2.9219178082191783"/>
    <n v="242"/>
    <n v="213.3"/>
    <m/>
    <n v="54"/>
    <n v="0"/>
    <n v="2484"/>
    <m/>
    <n v="58"/>
    <n v="0"/>
    <n v="1566"/>
    <m/>
    <m/>
    <n v="0"/>
    <n v="0"/>
    <n v="0"/>
    <n v="55.479452054794521"/>
    <n v="0"/>
    <n v="4050"/>
    <n v="41"/>
    <n v="41"/>
    <n v="0"/>
    <n v="41"/>
    <n v="5"/>
    <n v="5.5"/>
    <n v="205"/>
    <n v="225.5"/>
    <m/>
    <n v="69.400000000000006"/>
    <n v="0"/>
    <n v="2845.4"/>
    <n v="123"/>
    <n v="135"/>
    <n v="0"/>
    <n v="135"/>
    <n v="438"/>
    <n v="483"/>
    <s v=""/>
    <n v="9850.9"/>
    <n v="106"/>
    <n v="94"/>
    <n v="0"/>
    <n v="94"/>
    <n v="432"/>
    <n v="352.9"/>
    <n v="0"/>
    <n v="6937"/>
    <n v="229"/>
    <n v="229"/>
    <n v="0"/>
    <n v="229"/>
    <n v="870"/>
    <n v="835.9"/>
    <s v=""/>
    <n v="16787.900000000001"/>
    <n v="0"/>
    <n v="0"/>
    <n v="0"/>
    <n v="0"/>
    <s v=""/>
    <s v=""/>
    <s v=""/>
    <s v=""/>
    <n v="1075"/>
    <n v="1061.3999999999999"/>
    <s v=""/>
    <n v="19633.300000000003"/>
  </r>
  <r>
    <x v="13"/>
    <s v="Panola College"/>
    <m/>
    <n v="227386"/>
    <x v="7"/>
    <n v="220"/>
    <n v="214"/>
    <n v="0"/>
    <n v="6"/>
    <n v="220"/>
    <n v="208"/>
    <m/>
    <n v="220"/>
    <n v="208"/>
    <n v="0"/>
    <n v="208"/>
    <n v="15"/>
    <n v="14"/>
    <n v="0"/>
    <n v="14"/>
    <n v="16"/>
    <n v="11"/>
    <n v="0"/>
    <n v="11"/>
    <m/>
    <m/>
    <n v="0"/>
    <n v="0"/>
    <n v="31"/>
    <n v="25"/>
    <n v="0"/>
    <n v="25"/>
    <n v="2.8"/>
    <n v="2.6"/>
    <n v="42"/>
    <n v="36.4"/>
    <n v="3.3125"/>
    <n v="3.7"/>
    <n v="53"/>
    <n v="40.700000000000003"/>
    <m/>
    <m/>
    <n v="0"/>
    <n v="0"/>
    <n v="3.064516129032258"/>
    <n v="3.0839999999999996"/>
    <n v="95"/>
    <n v="77.099999999999994"/>
    <m/>
    <n v="69.7"/>
    <n v="0"/>
    <n v="975.80000000000007"/>
    <m/>
    <n v="58.3"/>
    <n v="0"/>
    <n v="641.29999999999995"/>
    <m/>
    <m/>
    <n v="0"/>
    <n v="0"/>
    <n v="0"/>
    <n v="64.683999999999997"/>
    <n v="0"/>
    <n v="1617.1"/>
    <n v="81"/>
    <n v="69"/>
    <n v="0"/>
    <n v="69"/>
    <n v="22"/>
    <n v="15"/>
    <n v="0"/>
    <n v="15"/>
    <m/>
    <m/>
    <n v="0"/>
    <n v="0"/>
    <n v="103"/>
    <n v="84"/>
    <n v="0"/>
    <n v="84"/>
    <n v="3.7160493827160495"/>
    <n v="3.9"/>
    <n v="301"/>
    <n v="269.09999999999997"/>
    <n v="5.0454545454545459"/>
    <n v="4.4000000000000004"/>
    <n v="111.00000000000001"/>
    <n v="66"/>
    <m/>
    <m/>
    <n v="0"/>
    <n v="0"/>
    <n v="4"/>
    <n v="3.9892857142857139"/>
    <n v="412"/>
    <n v="335.09999999999997"/>
    <m/>
    <n v="87.7"/>
    <n v="0"/>
    <n v="6051.3"/>
    <m/>
    <n v="91.6"/>
    <n v="0"/>
    <n v="1374"/>
    <m/>
    <m/>
    <n v="0"/>
    <n v="0"/>
    <n v="0"/>
    <n v="88.396428571428572"/>
    <n v="0"/>
    <n v="7425.3"/>
    <n v="134"/>
    <n v="109"/>
    <n v="0"/>
    <n v="109"/>
    <n v="3.783582089552239"/>
    <n v="3.7816513761467885"/>
    <n v="507"/>
    <n v="412.19999999999993"/>
    <n v="0"/>
    <n v="82.957798165137618"/>
    <n v="0"/>
    <n v="9042.4"/>
    <n v="28"/>
    <n v="34"/>
    <n v="0"/>
    <n v="34"/>
    <n v="39"/>
    <n v="48"/>
    <n v="0"/>
    <n v="48"/>
    <m/>
    <m/>
    <n v="0"/>
    <n v="0"/>
    <n v="67"/>
    <n v="82"/>
    <n v="0"/>
    <n v="82"/>
    <n v="2.8214285714285716"/>
    <n v="2.6"/>
    <n v="79"/>
    <n v="88.4"/>
    <n v="3.3333333333333335"/>
    <n v="2.9"/>
    <n v="130"/>
    <n v="139.19999999999999"/>
    <m/>
    <m/>
    <n v="0"/>
    <n v="0"/>
    <n v="3.1194029850746268"/>
    <n v="2.7756097560975608"/>
    <n v="209"/>
    <n v="227.6"/>
    <m/>
    <n v="62.3"/>
    <n v="0"/>
    <n v="2118.1999999999998"/>
    <m/>
    <n v="53.5"/>
    <n v="0"/>
    <n v="2568"/>
    <m/>
    <m/>
    <n v="0"/>
    <n v="0"/>
    <n v="0"/>
    <n v="57.148780487804878"/>
    <n v="0"/>
    <n v="4686.2"/>
    <n v="19"/>
    <n v="17"/>
    <n v="0"/>
    <n v="17"/>
    <n v="4.6842105263157894"/>
    <n v="3.6"/>
    <n v="89"/>
    <n v="61.2"/>
    <m/>
    <n v="61.2"/>
    <n v="0"/>
    <n v="1040.4000000000001"/>
    <n v="124"/>
    <n v="117"/>
    <n v="0"/>
    <n v="117"/>
    <n v="422"/>
    <n v="393.9"/>
    <s v=""/>
    <n v="9145.2999999999993"/>
    <n v="77"/>
    <n v="74"/>
    <n v="0"/>
    <n v="74"/>
    <n v="294"/>
    <n v="245.89999999999998"/>
    <n v="0"/>
    <n v="4583.3"/>
    <n v="201"/>
    <n v="191"/>
    <n v="0"/>
    <n v="191"/>
    <n v="716"/>
    <n v="639.79999999999995"/>
    <s v=""/>
    <n v="13728.599999999999"/>
    <n v="0"/>
    <n v="0"/>
    <n v="0"/>
    <n v="0"/>
    <s v=""/>
    <s v=""/>
    <s v=""/>
    <s v=""/>
    <n v="805"/>
    <n v="701"/>
    <s v=""/>
    <n v="14768.999999999998"/>
  </r>
  <r>
    <x v="13"/>
    <s v="Ranger College "/>
    <m/>
    <n v="227687"/>
    <x v="7"/>
    <n v="35"/>
    <n v="39"/>
    <n v="0"/>
    <n v="1"/>
    <n v="35"/>
    <n v="38"/>
    <m/>
    <n v="35"/>
    <n v="38"/>
    <n v="0"/>
    <n v="38"/>
    <n v="4"/>
    <n v="5"/>
    <n v="0"/>
    <n v="5"/>
    <n v="1"/>
    <n v="1"/>
    <n v="0"/>
    <n v="1"/>
    <m/>
    <m/>
    <n v="0"/>
    <n v="0"/>
    <n v="5"/>
    <n v="6"/>
    <n v="0"/>
    <n v="6"/>
    <n v="2.5"/>
    <n v="1.7"/>
    <n v="10"/>
    <n v="8.5"/>
    <n v="2"/>
    <n v="1"/>
    <n v="2"/>
    <n v="1"/>
    <m/>
    <m/>
    <n v="0"/>
    <n v="0"/>
    <n v="2.4"/>
    <n v="1.5833333333333333"/>
    <n v="12"/>
    <n v="9.5"/>
    <m/>
    <n v="50.8"/>
    <n v="0"/>
    <n v="254"/>
    <m/>
    <n v="29"/>
    <n v="0"/>
    <n v="29"/>
    <m/>
    <m/>
    <n v="0"/>
    <n v="0"/>
    <n v="0"/>
    <n v="47.166666666666664"/>
    <n v="0"/>
    <n v="283"/>
    <n v="21"/>
    <n v="16"/>
    <n v="0"/>
    <n v="16"/>
    <n v="0"/>
    <n v="0"/>
    <n v="0"/>
    <n v="0"/>
    <m/>
    <m/>
    <n v="0"/>
    <n v="0"/>
    <n v="21"/>
    <n v="16"/>
    <n v="0"/>
    <n v="16"/>
    <n v="2.6190476190476191"/>
    <n v="2.7"/>
    <n v="55"/>
    <n v="43.2"/>
    <s v=" "/>
    <n v="0"/>
    <n v="0"/>
    <n v="0"/>
    <m/>
    <m/>
    <n v="0"/>
    <n v="0"/>
    <n v="2.6190476190476191"/>
    <n v="2.7"/>
    <n v="55"/>
    <n v="43.2"/>
    <m/>
    <n v="62.2"/>
    <n v="0"/>
    <n v="995.2"/>
    <m/>
    <n v="0"/>
    <n v="0"/>
    <n v="0"/>
    <m/>
    <m/>
    <n v="0"/>
    <n v="0"/>
    <n v="0"/>
    <n v="62.2"/>
    <n v="0"/>
    <n v="995.2"/>
    <n v="26"/>
    <n v="22"/>
    <n v="0"/>
    <n v="22"/>
    <n v="2.5769230769230771"/>
    <n v="2.3954545454545455"/>
    <n v="67"/>
    <n v="52.7"/>
    <n v="0"/>
    <n v="58.1"/>
    <n v="0"/>
    <n v="1278.2"/>
    <n v="7"/>
    <n v="11"/>
    <n v="0"/>
    <n v="11"/>
    <n v="0"/>
    <n v="3"/>
    <n v="0"/>
    <n v="3"/>
    <m/>
    <m/>
    <n v="0"/>
    <n v="0"/>
    <n v="7"/>
    <n v="14"/>
    <n v="0"/>
    <n v="14"/>
    <n v="2"/>
    <n v="1.7"/>
    <n v="14"/>
    <n v="18.7"/>
    <s v=" "/>
    <n v="3.3"/>
    <n v="0"/>
    <n v="9.8999999999999986"/>
    <m/>
    <m/>
    <n v="0"/>
    <n v="0"/>
    <n v="2"/>
    <n v="2.0428571428571427"/>
    <n v="14"/>
    <n v="28.599999999999998"/>
    <m/>
    <n v="47.6"/>
    <n v="0"/>
    <n v="523.6"/>
    <m/>
    <n v="39.299999999999997"/>
    <n v="0"/>
    <n v="117.89999999999999"/>
    <m/>
    <m/>
    <n v="0"/>
    <n v="0"/>
    <n v="0"/>
    <n v="45.821428571428569"/>
    <n v="0"/>
    <n v="641.5"/>
    <n v="2"/>
    <n v="2"/>
    <n v="0"/>
    <n v="2"/>
    <n v="1.5"/>
    <n v="0.5"/>
    <n v="3"/>
    <n v="1"/>
    <m/>
    <n v="3"/>
    <n v="0"/>
    <n v="6"/>
    <n v="32"/>
    <n v="32"/>
    <n v="0"/>
    <n v="32"/>
    <n v="79"/>
    <n v="70.400000000000006"/>
    <s v=""/>
    <n v="1772.8000000000002"/>
    <n v="1"/>
    <n v="4"/>
    <n v="0"/>
    <n v="4"/>
    <n v="2"/>
    <n v="10.899999999999999"/>
    <n v="0"/>
    <n v="146.89999999999998"/>
    <n v="33"/>
    <n v="36"/>
    <n v="0"/>
    <n v="36"/>
    <n v="81"/>
    <n v="81.300000000000011"/>
    <s v=""/>
    <n v="1919.7000000000003"/>
    <n v="0"/>
    <n v="0"/>
    <n v="0"/>
    <n v="0"/>
    <s v=""/>
    <s v=""/>
    <s v=""/>
    <s v=""/>
    <n v="84"/>
    <n v="82.3"/>
    <s v=""/>
    <n v="1925.7"/>
  </r>
  <r>
    <x v="13"/>
    <s v="Southwest Collegiate Institute for the Deaf (HCJCD)"/>
    <m/>
    <n v="382911"/>
    <x v="7"/>
    <n v="4"/>
    <n v="13"/>
    <n v="0"/>
    <n v="0"/>
    <n v="4"/>
    <n v="13"/>
    <m/>
    <n v="4"/>
    <n v="13"/>
    <n v="0"/>
    <n v="13"/>
    <n v="0"/>
    <n v="0"/>
    <n v="0"/>
    <n v="0"/>
    <n v="1"/>
    <n v="1"/>
    <n v="0"/>
    <n v="1"/>
    <m/>
    <m/>
    <n v="0"/>
    <n v="0"/>
    <n v="1"/>
    <n v="1"/>
    <n v="0"/>
    <n v="1"/>
    <s v=" "/>
    <n v="0"/>
    <n v="0"/>
    <n v="0"/>
    <n v="5"/>
    <n v="3"/>
    <n v="5"/>
    <n v="3"/>
    <m/>
    <m/>
    <n v="0"/>
    <n v="0"/>
    <n v="5"/>
    <n v="3"/>
    <n v="5"/>
    <n v="3"/>
    <m/>
    <n v="0"/>
    <n v="0"/>
    <n v="0"/>
    <m/>
    <n v="42"/>
    <n v="0"/>
    <n v="42"/>
    <m/>
    <m/>
    <n v="0"/>
    <n v="0"/>
    <n v="0"/>
    <n v="42"/>
    <n v="0"/>
    <n v="42"/>
    <n v="1"/>
    <n v="2"/>
    <n v="0"/>
    <n v="2"/>
    <n v="1"/>
    <n v="5"/>
    <n v="0"/>
    <n v="5"/>
    <m/>
    <m/>
    <n v="0"/>
    <n v="0"/>
    <n v="2"/>
    <n v="7"/>
    <n v="0"/>
    <n v="7"/>
    <n v="7"/>
    <n v="4"/>
    <n v="7"/>
    <n v="8"/>
    <n v="2"/>
    <n v="3.8"/>
    <n v="2"/>
    <n v="19"/>
    <m/>
    <m/>
    <n v="0"/>
    <n v="0"/>
    <n v="4.5"/>
    <n v="3.8571428571428572"/>
    <n v="9"/>
    <n v="27"/>
    <m/>
    <n v="79.5"/>
    <n v="0"/>
    <n v="159"/>
    <m/>
    <n v="61.8"/>
    <n v="0"/>
    <n v="309"/>
    <m/>
    <m/>
    <n v="0"/>
    <n v="0"/>
    <n v="0"/>
    <n v="66.857142857142861"/>
    <n v="0"/>
    <n v="468"/>
    <n v="3"/>
    <n v="8"/>
    <n v="0"/>
    <n v="8"/>
    <n v="4.666666666666667"/>
    <n v="3.75"/>
    <n v="14"/>
    <n v="30"/>
    <n v="0"/>
    <n v="63.75"/>
    <n v="0"/>
    <n v="510"/>
    <n v="0"/>
    <n v="2"/>
    <n v="0"/>
    <n v="2"/>
    <n v="0"/>
    <n v="2"/>
    <n v="0"/>
    <n v="2"/>
    <m/>
    <m/>
    <n v="0"/>
    <n v="0"/>
    <n v="0"/>
    <n v="4"/>
    <n v="0"/>
    <n v="4"/>
    <s v=" "/>
    <n v="5"/>
    <n v="0"/>
    <n v="10"/>
    <s v=" "/>
    <n v="3"/>
    <n v="0"/>
    <n v="6"/>
    <m/>
    <m/>
    <n v="0"/>
    <n v="0"/>
    <n v="0"/>
    <n v="4"/>
    <n v="0"/>
    <n v="16"/>
    <m/>
    <n v="70"/>
    <n v="0"/>
    <n v="140"/>
    <m/>
    <n v="55"/>
    <n v="0"/>
    <n v="110"/>
    <m/>
    <m/>
    <n v="0"/>
    <n v="0"/>
    <n v="0"/>
    <n v="62.5"/>
    <n v="0"/>
    <n v="250"/>
    <n v="1"/>
    <n v="1"/>
    <n v="0"/>
    <n v="1"/>
    <n v="1"/>
    <n v="3.5"/>
    <n v="1"/>
    <n v="3.5"/>
    <m/>
    <n v="66"/>
    <n v="0"/>
    <n v="66"/>
    <n v="1"/>
    <n v="4"/>
    <n v="0"/>
    <n v="4"/>
    <n v="7"/>
    <n v="18"/>
    <s v=""/>
    <n v="299"/>
    <n v="2"/>
    <n v="8"/>
    <n v="0"/>
    <n v="8"/>
    <n v="7"/>
    <n v="28"/>
    <n v="0"/>
    <n v="461"/>
    <n v="3"/>
    <n v="12"/>
    <n v="0"/>
    <n v="12"/>
    <n v="14"/>
    <n v="46"/>
    <s v=""/>
    <n v="760"/>
    <n v="0"/>
    <n v="0"/>
    <n v="0"/>
    <n v="0"/>
    <s v=""/>
    <s v=""/>
    <s v=""/>
    <s v=""/>
    <n v="15"/>
    <n v="49.5"/>
    <s v=""/>
    <n v="826"/>
  </r>
  <r>
    <x v="13"/>
    <s v="Texas State Technical College-Marshall"/>
    <m/>
    <n v="408394"/>
    <x v="7"/>
    <n v="121"/>
    <n v="137"/>
    <n v="14"/>
    <n v="20"/>
    <n v="107"/>
    <n v="117"/>
    <m/>
    <n v="107"/>
    <n v="117"/>
    <n v="0"/>
    <n v="117"/>
    <n v="0"/>
    <n v="6"/>
    <n v="0"/>
    <n v="6"/>
    <n v="1"/>
    <n v="1"/>
    <n v="0"/>
    <n v="1"/>
    <m/>
    <m/>
    <n v="0"/>
    <n v="0"/>
    <n v="1"/>
    <n v="7"/>
    <n v="0"/>
    <n v="7"/>
    <s v=" "/>
    <n v="2.5"/>
    <n v="0"/>
    <n v="15"/>
    <n v="2"/>
    <n v="2"/>
    <n v="2"/>
    <n v="2"/>
    <m/>
    <m/>
    <n v="0"/>
    <n v="0"/>
    <n v="2"/>
    <n v="2.4285714285714284"/>
    <n v="2"/>
    <n v="17"/>
    <m/>
    <n v="67.8"/>
    <n v="0"/>
    <n v="406.79999999999995"/>
    <m/>
    <n v="65"/>
    <n v="0"/>
    <n v="65"/>
    <m/>
    <m/>
    <n v="0"/>
    <n v="0"/>
    <n v="0"/>
    <n v="67.399999999999991"/>
    <n v="0"/>
    <n v="471.79999999999995"/>
    <n v="48"/>
    <n v="38"/>
    <n v="0"/>
    <n v="38"/>
    <n v="13"/>
    <n v="11"/>
    <n v="0"/>
    <n v="11"/>
    <m/>
    <m/>
    <n v="0"/>
    <n v="0"/>
    <n v="61"/>
    <n v="49"/>
    <n v="0"/>
    <n v="49"/>
    <n v="2.875"/>
    <n v="2.8"/>
    <n v="138"/>
    <n v="106.39999999999999"/>
    <n v="4.1538461538461542"/>
    <n v="3.6"/>
    <n v="54.000000000000007"/>
    <n v="39.6"/>
    <m/>
    <m/>
    <n v="0"/>
    <n v="0"/>
    <n v="3.1475409836065573"/>
    <n v="2.9795918367346941"/>
    <n v="192"/>
    <n v="146"/>
    <m/>
    <n v="80.8"/>
    <n v="0"/>
    <n v="3070.4"/>
    <m/>
    <n v="77"/>
    <n v="0"/>
    <n v="847"/>
    <m/>
    <m/>
    <n v="0"/>
    <n v="0"/>
    <n v="0"/>
    <n v="79.946938775510205"/>
    <n v="0"/>
    <n v="3917.4"/>
    <n v="62"/>
    <n v="56"/>
    <n v="0"/>
    <n v="56"/>
    <n v="3.129032258064516"/>
    <n v="2.9107142857142856"/>
    <n v="194"/>
    <n v="163"/>
    <n v="0"/>
    <n v="78.378571428571419"/>
    <n v="0"/>
    <n v="4389.2"/>
    <n v="33"/>
    <n v="43"/>
    <n v="0"/>
    <n v="43"/>
    <n v="8"/>
    <n v="11"/>
    <n v="0"/>
    <n v="11"/>
    <m/>
    <m/>
    <n v="0"/>
    <n v="0"/>
    <n v="41"/>
    <n v="54"/>
    <n v="0"/>
    <n v="54"/>
    <n v="2.5151515151515151"/>
    <n v="2.8"/>
    <n v="83"/>
    <n v="120.39999999999999"/>
    <n v="3.5"/>
    <n v="2.6"/>
    <n v="28"/>
    <n v="28.6"/>
    <m/>
    <m/>
    <n v="0"/>
    <n v="0"/>
    <n v="2.7073170731707319"/>
    <n v="2.7592592592592591"/>
    <n v="111.00000000000001"/>
    <n v="149"/>
    <m/>
    <n v="67.900000000000006"/>
    <n v="0"/>
    <n v="2919.7000000000003"/>
    <m/>
    <n v="59"/>
    <n v="0"/>
    <n v="649"/>
    <m/>
    <m/>
    <n v="0"/>
    <n v="0"/>
    <n v="0"/>
    <n v="66.087037037037035"/>
    <n v="0"/>
    <n v="3568.7"/>
    <n v="4"/>
    <n v="7"/>
    <n v="0"/>
    <n v="7"/>
    <n v="7.5"/>
    <n v="5.2"/>
    <n v="30"/>
    <n v="36.4"/>
    <m/>
    <n v="73.099999999999994"/>
    <n v="0"/>
    <n v="511.69999999999993"/>
    <n v="81"/>
    <n v="87"/>
    <n v="0"/>
    <n v="87"/>
    <n v="221"/>
    <n v="241.79999999999998"/>
    <s v=""/>
    <n v="6396.9"/>
    <n v="22"/>
    <n v="23"/>
    <n v="0"/>
    <n v="23"/>
    <n v="84"/>
    <n v="70.2"/>
    <n v="0"/>
    <n v="1561"/>
    <n v="103"/>
    <n v="110"/>
    <n v="0"/>
    <n v="110"/>
    <n v="305"/>
    <n v="312"/>
    <s v=""/>
    <n v="7957.9"/>
    <n v="0"/>
    <n v="0"/>
    <n v="0"/>
    <n v="0"/>
    <s v=""/>
    <s v=""/>
    <s v=""/>
    <s v=""/>
    <n v="335"/>
    <n v="348.4"/>
    <s v=""/>
    <n v="8469.6"/>
  </r>
  <r>
    <x v="13"/>
    <s v="Texas State Technical College-West Texas"/>
    <m/>
    <n v="229328"/>
    <x v="7"/>
    <n v="193"/>
    <n v="246"/>
    <n v="0"/>
    <n v="0"/>
    <n v="193"/>
    <n v="246"/>
    <m/>
    <n v="193"/>
    <n v="246"/>
    <n v="0"/>
    <n v="246"/>
    <n v="1"/>
    <n v="1"/>
    <n v="0"/>
    <n v="1"/>
    <n v="1"/>
    <n v="3"/>
    <n v="0"/>
    <n v="3"/>
    <m/>
    <m/>
    <n v="0"/>
    <n v="0"/>
    <n v="2"/>
    <n v="4"/>
    <n v="0"/>
    <n v="4"/>
    <n v="3"/>
    <n v="3"/>
    <n v="3"/>
    <n v="3"/>
    <n v="2"/>
    <n v="2"/>
    <n v="2"/>
    <n v="6"/>
    <m/>
    <m/>
    <n v="0"/>
    <n v="0"/>
    <n v="2.5"/>
    <n v="2.25"/>
    <n v="5"/>
    <n v="9"/>
    <m/>
    <n v="74"/>
    <n v="0"/>
    <n v="74"/>
    <m/>
    <n v="55"/>
    <n v="0"/>
    <n v="165"/>
    <m/>
    <m/>
    <n v="0"/>
    <n v="0"/>
    <n v="0"/>
    <n v="59.75"/>
    <n v="0"/>
    <n v="239"/>
    <n v="54"/>
    <n v="39"/>
    <n v="0"/>
    <n v="39"/>
    <n v="24"/>
    <n v="55"/>
    <n v="0"/>
    <n v="55"/>
    <m/>
    <m/>
    <n v="0"/>
    <n v="0"/>
    <n v="78"/>
    <n v="94"/>
    <n v="0"/>
    <n v="94"/>
    <n v="3.3888888888888888"/>
    <n v="3.2"/>
    <n v="183"/>
    <n v="124.80000000000001"/>
    <n v="3.5"/>
    <n v="2.6"/>
    <n v="84"/>
    <n v="143"/>
    <m/>
    <m/>
    <n v="0"/>
    <n v="0"/>
    <n v="3.4230769230769229"/>
    <n v="2.8489361702127662"/>
    <n v="267"/>
    <n v="267.8"/>
    <m/>
    <n v="77.8"/>
    <n v="0"/>
    <n v="3034.2"/>
    <m/>
    <n v="69.599999999999994"/>
    <n v="0"/>
    <n v="3827.9999999999995"/>
    <m/>
    <m/>
    <n v="0"/>
    <n v="0"/>
    <n v="0"/>
    <n v="73.002127659574455"/>
    <n v="0"/>
    <n v="6862.1999999999989"/>
    <n v="80"/>
    <n v="98"/>
    <n v="0"/>
    <n v="98"/>
    <n v="3.4"/>
    <n v="2.8244897959183675"/>
    <n v="272"/>
    <n v="276.8"/>
    <n v="0"/>
    <n v="72.46122448979591"/>
    <n v="0"/>
    <n v="7101.1999999999989"/>
    <n v="39"/>
    <n v="45"/>
    <n v="0"/>
    <n v="45"/>
    <n v="57"/>
    <n v="88"/>
    <n v="0"/>
    <n v="88"/>
    <m/>
    <m/>
    <n v="0"/>
    <n v="0"/>
    <n v="96"/>
    <n v="133"/>
    <n v="0"/>
    <n v="133"/>
    <n v="2.8974358974358974"/>
    <n v="2.7"/>
    <n v="113"/>
    <n v="121.50000000000001"/>
    <n v="2.192982456140351"/>
    <n v="2.2000000000000002"/>
    <n v="125.00000000000001"/>
    <n v="193.60000000000002"/>
    <m/>
    <m/>
    <n v="0"/>
    <n v="0"/>
    <n v="2.4791666666666665"/>
    <n v="2.369172932330827"/>
    <n v="238"/>
    <n v="315.10000000000002"/>
    <m/>
    <n v="60.5"/>
    <n v="0"/>
    <n v="2722.5"/>
    <m/>
    <n v="52.2"/>
    <n v="0"/>
    <n v="4593.6000000000004"/>
    <m/>
    <m/>
    <n v="0"/>
    <n v="0"/>
    <n v="0"/>
    <n v="55.00827067669173"/>
    <n v="0"/>
    <n v="7316.1"/>
    <n v="17"/>
    <n v="15"/>
    <n v="0"/>
    <n v="15"/>
    <n v="7.5"/>
    <n v="5.2"/>
    <n v="127.5"/>
    <n v="78"/>
    <m/>
    <n v="63.3"/>
    <n v="0"/>
    <n v="949.5"/>
    <n v="94"/>
    <n v="85"/>
    <n v="0"/>
    <n v="85"/>
    <n v="299"/>
    <n v="249.3"/>
    <s v=""/>
    <n v="5830.7"/>
    <n v="82"/>
    <n v="146"/>
    <n v="0"/>
    <n v="146"/>
    <n v="211"/>
    <n v="342.6"/>
    <n v="0"/>
    <n v="8586.6"/>
    <n v="176"/>
    <n v="231"/>
    <n v="0"/>
    <n v="231"/>
    <n v="510"/>
    <n v="591.90000000000009"/>
    <s v=""/>
    <n v="14417.3"/>
    <n v="0"/>
    <n v="0"/>
    <n v="0"/>
    <n v="0"/>
    <s v=""/>
    <s v=""/>
    <s v=""/>
    <s v=""/>
    <n v="637.5"/>
    <n v="669.90000000000009"/>
    <s v=""/>
    <n v="15366.8"/>
  </r>
  <r>
    <x v="13"/>
    <s v="Western Texas College "/>
    <m/>
    <n v="229832"/>
    <x v="7"/>
    <n v="125"/>
    <n v="137"/>
    <n v="0"/>
    <n v="2"/>
    <n v="125"/>
    <n v="135"/>
    <m/>
    <n v="122"/>
    <n v="135"/>
    <n v="0"/>
    <n v="135"/>
    <n v="5"/>
    <n v="4"/>
    <n v="0"/>
    <n v="4"/>
    <n v="1"/>
    <n v="1"/>
    <n v="0"/>
    <n v="1"/>
    <m/>
    <m/>
    <n v="0"/>
    <n v="0"/>
    <n v="6"/>
    <n v="5"/>
    <n v="0"/>
    <n v="5"/>
    <n v="2.4"/>
    <n v="2"/>
    <n v="12"/>
    <n v="8"/>
    <n v="2.75"/>
    <n v="1"/>
    <n v="2.75"/>
    <n v="1"/>
    <m/>
    <m/>
    <n v="0"/>
    <n v="0"/>
    <n v="2.4583333333333335"/>
    <n v="1.8"/>
    <n v="14.75"/>
    <n v="9"/>
    <m/>
    <n v="59.5"/>
    <n v="0"/>
    <n v="238"/>
    <m/>
    <n v="46"/>
    <n v="0"/>
    <n v="46"/>
    <m/>
    <m/>
    <n v="0"/>
    <n v="0"/>
    <n v="0"/>
    <n v="56.8"/>
    <n v="0"/>
    <n v="284"/>
    <n v="23"/>
    <n v="56"/>
    <n v="0"/>
    <n v="56"/>
    <n v="49"/>
    <n v="39"/>
    <n v="0"/>
    <n v="39"/>
    <m/>
    <m/>
    <n v="0"/>
    <n v="0"/>
    <n v="72"/>
    <n v="95"/>
    <n v="0"/>
    <n v="95"/>
    <n v="3.4782608695652173"/>
    <n v="3.2"/>
    <n v="80"/>
    <n v="179.20000000000002"/>
    <n v="4.3673469387755102"/>
    <n v="4.8"/>
    <n v="214"/>
    <n v="187.2"/>
    <m/>
    <m/>
    <n v="0"/>
    <n v="0"/>
    <n v="4.083333333333333"/>
    <n v="3.8568421052631576"/>
    <n v="294"/>
    <n v="366.4"/>
    <m/>
    <n v="73.099999999999994"/>
    <n v="0"/>
    <n v="4093.5999999999995"/>
    <m/>
    <n v="66.900000000000006"/>
    <n v="0"/>
    <n v="2609.1000000000004"/>
    <m/>
    <m/>
    <n v="0"/>
    <n v="0"/>
    <n v="0"/>
    <n v="70.554736842105257"/>
    <n v="0"/>
    <n v="6702.7"/>
    <n v="78"/>
    <n v="100"/>
    <n v="0"/>
    <n v="100"/>
    <n v="3.9583333333333335"/>
    <n v="3.7539999999999996"/>
    <n v="308.75"/>
    <n v="375.4"/>
    <n v="0"/>
    <n v="69.867000000000004"/>
    <n v="0"/>
    <n v="6986.7000000000007"/>
    <n v="14"/>
    <n v="12"/>
    <n v="0"/>
    <n v="12"/>
    <n v="8"/>
    <n v="10"/>
    <n v="0"/>
    <n v="10"/>
    <m/>
    <m/>
    <n v="0"/>
    <n v="0"/>
    <n v="22"/>
    <n v="22"/>
    <n v="0"/>
    <n v="22"/>
    <n v="2.4285714285714284"/>
    <n v="2.4"/>
    <n v="34"/>
    <n v="28.799999999999997"/>
    <n v="2.625"/>
    <n v="2.7"/>
    <n v="21"/>
    <n v="27"/>
    <m/>
    <m/>
    <n v="0"/>
    <n v="0"/>
    <n v="2.5"/>
    <n v="2.5363636363636362"/>
    <n v="55"/>
    <n v="55.8"/>
    <m/>
    <n v="50.3"/>
    <n v="0"/>
    <n v="603.59999999999991"/>
    <m/>
    <n v="43.7"/>
    <n v="0"/>
    <n v="437"/>
    <m/>
    <m/>
    <n v="0"/>
    <n v="0"/>
    <n v="0"/>
    <n v="47.3"/>
    <n v="0"/>
    <n v="1040.5999999999999"/>
    <n v="22"/>
    <n v="13"/>
    <n v="0"/>
    <n v="13"/>
    <n v="7.5"/>
    <n v="5.2"/>
    <n v="165"/>
    <n v="67.600000000000009"/>
    <m/>
    <n v="46"/>
    <n v="0"/>
    <n v="598"/>
    <n v="42"/>
    <n v="72"/>
    <n v="0"/>
    <n v="72"/>
    <n v="126"/>
    <n v="216"/>
    <s v=""/>
    <n v="4935.1999999999989"/>
    <n v="58"/>
    <n v="50"/>
    <n v="0"/>
    <n v="50"/>
    <n v="237.75"/>
    <n v="215.2"/>
    <n v="0"/>
    <n v="3092.1000000000004"/>
    <n v="100"/>
    <n v="122"/>
    <n v="0"/>
    <n v="122"/>
    <n v="363.75"/>
    <n v="431.2"/>
    <s v=""/>
    <n v="8027.2999999999993"/>
    <n v="0"/>
    <n v="0"/>
    <n v="0"/>
    <n v="0"/>
    <s v=""/>
    <s v=""/>
    <s v=""/>
    <s v=""/>
    <n v="528.75"/>
    <n v="498.8"/>
    <s v=""/>
    <n v="8625.3000000000011"/>
  </r>
  <r>
    <x v="14"/>
    <s v="George Mason University "/>
    <m/>
    <n v="232186"/>
    <x v="0"/>
    <n v="4009"/>
    <n v="4202"/>
    <n v="66"/>
    <n v="64"/>
    <n v="3943"/>
    <n v="4138"/>
    <n v="120"/>
    <n v="3943"/>
    <n v="4138"/>
    <n v="3943"/>
    <n v="4138"/>
    <n v="2"/>
    <n v="6"/>
    <n v="2"/>
    <n v="6"/>
    <n v="1"/>
    <n v="1"/>
    <n v="1"/>
    <n v="1"/>
    <m/>
    <m/>
    <n v="0"/>
    <n v="0"/>
    <n v="3"/>
    <n v="7"/>
    <n v="3"/>
    <n v="7"/>
    <n v="3"/>
    <n v="3.8333333333333299"/>
    <n v="6"/>
    <n v="22.999999999999979"/>
    <n v="3"/>
    <n v="4"/>
    <n v="3"/>
    <n v="4"/>
    <m/>
    <m/>
    <n v="0"/>
    <n v="0"/>
    <n v="3"/>
    <n v="3.8571428571428541"/>
    <n v="9"/>
    <n v="26.999999999999979"/>
    <n v="114"/>
    <n v="121.333333333333"/>
    <n v="228"/>
    <n v="727.99999999999795"/>
    <n v="114"/>
    <n v="127"/>
    <n v="114"/>
    <n v="127"/>
    <m/>
    <m/>
    <n v="0"/>
    <n v="0"/>
    <n v="114"/>
    <n v="122.14285714285685"/>
    <n v="342"/>
    <n v="854.99999999999795"/>
    <n v="1499"/>
    <n v="1487"/>
    <n v="1499"/>
    <n v="1487"/>
    <n v="200"/>
    <n v="218"/>
    <n v="200"/>
    <n v="218"/>
    <m/>
    <m/>
    <n v="0"/>
    <n v="0"/>
    <n v="1699"/>
    <n v="1705"/>
    <n v="1699"/>
    <n v="1705"/>
    <n v="4.8308872581721101"/>
    <n v="4.9209818426361798"/>
    <n v="7241.4999999999927"/>
    <n v="7317.4999999999991"/>
    <n v="6.3875000000000002"/>
    <n v="6.1261467889908197"/>
    <n v="1277.5"/>
    <n v="1335.4999999999986"/>
    <m/>
    <m/>
    <n v="0"/>
    <n v="0"/>
    <n v="5.0141259564449632"/>
    <n v="5.0750733137829904"/>
    <n v="8518.9999999999927"/>
    <n v="8652.9999999999982"/>
    <n v="126.612408272181"/>
    <n v="128.45729657027499"/>
    <n v="189791.99999999933"/>
    <n v="191015.99999999892"/>
    <n v="120.22"/>
    <n v="121.811926605504"/>
    <n v="24044"/>
    <n v="26554.999999999873"/>
    <m/>
    <m/>
    <n v="0"/>
    <n v="0"/>
    <n v="125.859917598587"/>
    <n v="127.60762463343039"/>
    <n v="213835.99999999933"/>
    <n v="217570.99999999881"/>
    <n v="1702"/>
    <n v="1712"/>
    <n v="1702"/>
    <n v="1712"/>
    <n v="5.0105757931844845"/>
    <n v="5.0700934579439245"/>
    <n v="8527.9999999999927"/>
    <n v="8679.9999999999982"/>
    <n v="125.83901292596906"/>
    <n v="127.58528037383108"/>
    <n v="214177.99999999933"/>
    <n v="218425.99999999881"/>
    <n v="1384"/>
    <n v="1543"/>
    <n v="1384"/>
    <n v="1543"/>
    <n v="652"/>
    <n v="682"/>
    <n v="652"/>
    <n v="682"/>
    <m/>
    <m/>
    <n v="0"/>
    <n v="0"/>
    <n v="2036"/>
    <n v="2225"/>
    <n v="2036"/>
    <n v="2225"/>
    <n v="3.3630780346820801"/>
    <n v="3.3123784834737502"/>
    <n v="4654.4999999999991"/>
    <n v="5110.9999999999964"/>
    <n v="4.6487730061349604"/>
    <n v="4.5608504398826897"/>
    <n v="3030.9999999999941"/>
    <n v="3110.4999999999945"/>
    <m/>
    <m/>
    <n v="0"/>
    <n v="0"/>
    <n v="3.7748035363457726"/>
    <n v="3.695056179775277"/>
    <n v="7685.4999999999927"/>
    <n v="8221.4999999999909"/>
    <n v="78.8656069364161"/>
    <n v="78.305897602073799"/>
    <n v="109149.99999999988"/>
    <n v="120825.99999999987"/>
    <n v="75.124233128834305"/>
    <n v="75.982404692082099"/>
    <n v="48980.999999999964"/>
    <n v="51819.999999999993"/>
    <m/>
    <m/>
    <n v="0"/>
    <n v="0"/>
    <n v="77.667485265225864"/>
    <n v="77.593707865168469"/>
    <n v="158130.99999999985"/>
    <n v="172645.99999999985"/>
    <n v="205"/>
    <n v="201"/>
    <n v="205"/>
    <n v="201"/>
    <n v="4.7200956937798999"/>
    <n v="4.7611940298507403"/>
    <n v="967.61961722487945"/>
    <n v="956.99999999999875"/>
    <n v="79.631578947368396"/>
    <n v="82.353233830845696"/>
    <n v="16324.473684210521"/>
    <n v="16552.999999999985"/>
    <n v="2885"/>
    <n v="3036"/>
    <n v="2885"/>
    <n v="3036"/>
    <n v="11901.999999999993"/>
    <n v="12451.499999999996"/>
    <n v="299169.99999999919"/>
    <n v="312569.99999999878"/>
    <n v="853"/>
    <n v="901"/>
    <n v="853"/>
    <n v="901"/>
    <n v="4311.4999999999945"/>
    <n v="4449.9999999999927"/>
    <n v="73138.999999999971"/>
    <n v="78501.999999999869"/>
    <n v="3738"/>
    <n v="3937"/>
    <n v="3738"/>
    <n v="3937"/>
    <n v="16213.499999999987"/>
    <n v="16901.499999999989"/>
    <n v="372308.99999999919"/>
    <n v="391071.99999999866"/>
    <n v="0"/>
    <n v="0"/>
    <n v="0"/>
    <n v="0"/>
    <s v=""/>
    <s v=""/>
    <s v=""/>
    <s v=""/>
    <n v="17181.119617224864"/>
    <n v="17858.499999999989"/>
    <n v="388633.47368420969"/>
    <n v="407624.99999999866"/>
  </r>
  <r>
    <x v="14"/>
    <s v="Old Dominion University "/>
    <m/>
    <n v="232982"/>
    <x v="0"/>
    <n v="2955"/>
    <n v="3129"/>
    <n v="28"/>
    <n v="23"/>
    <n v="2927"/>
    <n v="3106"/>
    <n v="120"/>
    <n v="2927"/>
    <n v="3106"/>
    <n v="2927"/>
    <n v="3106"/>
    <n v="0"/>
    <n v="3"/>
    <n v="0"/>
    <n v="3"/>
    <n v="2"/>
    <n v="0"/>
    <n v="2"/>
    <n v="0"/>
    <m/>
    <m/>
    <n v="0"/>
    <n v="0"/>
    <n v="2"/>
    <n v="3"/>
    <n v="2"/>
    <n v="3"/>
    <s v="NULL"/>
    <n v="3.8333333333333299"/>
    <n v="0"/>
    <n v="11.499999999999989"/>
    <n v="5"/>
    <s v="NULL"/>
    <n v="10"/>
    <n v="0"/>
    <m/>
    <m/>
    <n v="0"/>
    <n v="0"/>
    <n v="5"/>
    <n v="3.8333333333333299"/>
    <n v="10"/>
    <n v="11.499999999999989"/>
    <s v="NULL"/>
    <n v="112.333333333333"/>
    <n v="0"/>
    <n v="336.99999999999898"/>
    <n v="133"/>
    <s v="NULL"/>
    <n v="266"/>
    <n v="0"/>
    <m/>
    <m/>
    <n v="0"/>
    <n v="0"/>
    <n v="133"/>
    <n v="112.33333333333299"/>
    <n v="266"/>
    <n v="336.99999999999898"/>
    <n v="913"/>
    <n v="1002"/>
    <n v="913"/>
    <n v="1002"/>
    <n v="376"/>
    <n v="361"/>
    <n v="376"/>
    <n v="361"/>
    <m/>
    <m/>
    <n v="0"/>
    <n v="0"/>
    <n v="1289"/>
    <n v="1363"/>
    <n v="1289"/>
    <n v="1363"/>
    <n v="5.0575027382256303"/>
    <n v="5.1856287425149699"/>
    <n v="4617.5000000000009"/>
    <n v="5196"/>
    <n v="5.8284574468085104"/>
    <n v="6.0637119113573403"/>
    <n v="2191.5"/>
    <n v="2189"/>
    <m/>
    <m/>
    <n v="0"/>
    <n v="0"/>
    <n v="5.2823894491854162"/>
    <n v="5.4181951577402785"/>
    <n v="6809.0000000000018"/>
    <n v="7385"/>
    <n v="129.32092004381099"/>
    <n v="129.41417165668599"/>
    <n v="118069.99999999943"/>
    <n v="129672.99999999936"/>
    <n v="104.537234042553"/>
    <n v="105.24376731301901"/>
    <n v="39305.999999999927"/>
    <n v="37992.999999999862"/>
    <m/>
    <m/>
    <n v="0"/>
    <n v="0"/>
    <n v="122.09154383242775"/>
    <n v="123.0124724871601"/>
    <n v="157375.99999999936"/>
    <n v="167665.99999999921"/>
    <n v="1291"/>
    <n v="1366"/>
    <n v="1291"/>
    <n v="1366"/>
    <n v="5.2819519752130146"/>
    <n v="5.4147144948755495"/>
    <n v="6819.0000000000018"/>
    <n v="7396.5000000000009"/>
    <n v="122.10844306738912"/>
    <n v="122.98901903367438"/>
    <n v="157641.99999999936"/>
    <n v="168002.99999999921"/>
    <n v="901"/>
    <n v="939"/>
    <n v="901"/>
    <n v="939"/>
    <n v="607"/>
    <n v="678"/>
    <n v="607"/>
    <n v="678"/>
    <m/>
    <m/>
    <n v="0"/>
    <n v="0"/>
    <n v="1508"/>
    <n v="1617"/>
    <n v="1508"/>
    <n v="1617"/>
    <n v="3.5410654827968902"/>
    <n v="3.6421725239616598"/>
    <n v="3190.4999999999982"/>
    <n v="3419.9999999999986"/>
    <n v="4.2660626029654001"/>
    <n v="4.2367256637168103"/>
    <n v="2589.4999999999977"/>
    <n v="2872.4999999999973"/>
    <m/>
    <m/>
    <n v="0"/>
    <n v="0"/>
    <n v="3.8328912466843477"/>
    <n v="3.8914656771799607"/>
    <n v="5779.9999999999964"/>
    <n v="6292.4999999999964"/>
    <n v="81.332963374028793"/>
    <n v="81.528221512247001"/>
    <n v="73280.999999999942"/>
    <n v="76554.999999999927"/>
    <n v="66.418451400329403"/>
    <n v="65.169616519173999"/>
    <n v="40315.999999999949"/>
    <n v="44184.999999999971"/>
    <m/>
    <m/>
    <n v="0"/>
    <n v="0"/>
    <n v="75.329575596816895"/>
    <n v="74.66914038342604"/>
    <n v="113596.99999999988"/>
    <n v="120739.99999999991"/>
    <n v="128"/>
    <n v="123"/>
    <n v="128"/>
    <n v="123"/>
    <n v="7.578125"/>
    <n v="8.10569105691056"/>
    <n v="970"/>
    <n v="996.99999999999886"/>
    <n v="89.7578125"/>
    <n v="74.300813008130007"/>
    <n v="11489"/>
    <n v="9138.9999999999909"/>
    <n v="1814"/>
    <n v="1944"/>
    <n v="1814"/>
    <n v="1944"/>
    <n v="7807.9999999999991"/>
    <n v="8627.4999999999982"/>
    <n v="191350.99999999936"/>
    <n v="206564.9999999993"/>
    <n v="985"/>
    <n v="1039"/>
    <n v="985"/>
    <n v="1039"/>
    <n v="4790.9999999999982"/>
    <n v="5061.4999999999973"/>
    <n v="79887.999999999884"/>
    <n v="82177.999999999825"/>
    <n v="2799"/>
    <n v="2983"/>
    <n v="2799"/>
    <n v="2983"/>
    <n v="12598.999999999996"/>
    <n v="13688.999999999996"/>
    <n v="271238.99999999924"/>
    <n v="288742.99999999913"/>
    <n v="0"/>
    <n v="0"/>
    <n v="0"/>
    <n v="0"/>
    <s v=""/>
    <s v=""/>
    <s v=""/>
    <s v=""/>
    <n v="13568.999999999998"/>
    <n v="14685.999999999995"/>
    <n v="282727.99999999924"/>
    <n v="297881.99999999913"/>
  </r>
  <r>
    <x v="14"/>
    <s v="University of Virginia"/>
    <m/>
    <n v="234076"/>
    <x v="0"/>
    <n v="3560"/>
    <n v="3561"/>
    <n v="3"/>
    <n v="0"/>
    <n v="3557"/>
    <n v="3561"/>
    <n v="120"/>
    <n v="3557"/>
    <n v="3561"/>
    <n v="3557"/>
    <n v="3561"/>
    <n v="0"/>
    <n v="12"/>
    <n v="0"/>
    <n v="12"/>
    <n v="0"/>
    <n v="1"/>
    <n v="0"/>
    <n v="1"/>
    <m/>
    <m/>
    <n v="0"/>
    <n v="0"/>
    <n v="0"/>
    <n v="13"/>
    <n v="0"/>
    <n v="13"/>
    <s v="NULL"/>
    <n v="4"/>
    <n v="0"/>
    <n v="48"/>
    <s v="NULL"/>
    <n v="14"/>
    <n v="0"/>
    <n v="14"/>
    <m/>
    <m/>
    <n v="0"/>
    <n v="0"/>
    <n v="0"/>
    <n v="4.7692307692307692"/>
    <n v="0"/>
    <n v="62"/>
    <s v="NULL"/>
    <n v="121.666666666666"/>
    <n v="0"/>
    <n v="1459.999999999992"/>
    <s v="NULL"/>
    <n v="79"/>
    <n v="0"/>
    <n v="79"/>
    <m/>
    <m/>
    <n v="0"/>
    <n v="0"/>
    <n v="0"/>
    <n v="118.38461538461478"/>
    <n v="0"/>
    <n v="1538.999999999992"/>
    <n v="2898"/>
    <n v="2780"/>
    <n v="2898"/>
    <n v="2780"/>
    <n v="118"/>
    <n v="186"/>
    <n v="118"/>
    <n v="186"/>
    <m/>
    <m/>
    <n v="0"/>
    <n v="0"/>
    <n v="3016"/>
    <n v="2966"/>
    <n v="3016"/>
    <n v="2966"/>
    <n v="4.1261214630779799"/>
    <n v="4.1068345323740996"/>
    <n v="11957.499999999985"/>
    <n v="11416.999999999996"/>
    <n v="4.7627118644067696"/>
    <n v="4.7526881720430101"/>
    <n v="561.99999999999886"/>
    <n v="883.99999999999989"/>
    <m/>
    <m/>
    <n v="0"/>
    <n v="0"/>
    <n v="4.1510278514588803"/>
    <n v="4.1473364801078878"/>
    <n v="12519.499999999984"/>
    <n v="12300.999999999995"/>
    <n v="115.737577639751"/>
    <n v="115.431115107913"/>
    <n v="335407.49999999837"/>
    <n v="320898.49999999814"/>
    <n v="105.52118644067799"/>
    <n v="106.32526881720401"/>
    <n v="12451.500000000004"/>
    <n v="19776.499999999945"/>
    <m/>
    <m/>
    <n v="0"/>
    <n v="0"/>
    <n v="115.33786472148488"/>
    <n v="114.86008091705936"/>
    <n v="347858.99999999837"/>
    <n v="340674.99999999808"/>
    <n v="3016"/>
    <n v="2979"/>
    <n v="3016"/>
    <n v="2979"/>
    <n v="4.1510278514588803"/>
    <n v="4.1500503524672689"/>
    <n v="12519.499999999984"/>
    <n v="12362.999999999995"/>
    <n v="115.33786472148488"/>
    <n v="114.87546156428267"/>
    <n v="347858.99999999837"/>
    <n v="342213.99999999808"/>
    <n v="423"/>
    <n v="455"/>
    <n v="423"/>
    <n v="455"/>
    <n v="104"/>
    <n v="96"/>
    <n v="104"/>
    <n v="96"/>
    <m/>
    <m/>
    <n v="0"/>
    <n v="0"/>
    <n v="527"/>
    <n v="551"/>
    <n v="527"/>
    <n v="551"/>
    <n v="2.77186761229314"/>
    <n v="2.76043956043956"/>
    <n v="1172.4999999999982"/>
    <n v="1255.9999999999998"/>
    <n v="3.5817307692307598"/>
    <n v="3.3958333333333299"/>
    <n v="372.49999999999903"/>
    <n v="325.99999999999966"/>
    <m/>
    <m/>
    <n v="0"/>
    <n v="0"/>
    <n v="2.9316888045540743"/>
    <n v="2.87114337568058"/>
    <n v="1544.9999999999973"/>
    <n v="1581.9999999999995"/>
    <n v="74.826241134751697"/>
    <n v="73.210989010988996"/>
    <n v="31651.499999999967"/>
    <n v="33310.999999999993"/>
    <n v="61.110576923076898"/>
    <n v="59.8072916666666"/>
    <n v="6355.4999999999973"/>
    <n v="5741.4999999999936"/>
    <m/>
    <m/>
    <n v="0"/>
    <n v="0"/>
    <n v="72.119544592030294"/>
    <n v="70.875680580762221"/>
    <n v="38006.999999999964"/>
    <n v="39052.499999999985"/>
    <n v="14"/>
    <n v="31"/>
    <n v="14"/>
    <n v="31"/>
    <n v="3.625"/>
    <n v="3.8387096774193501"/>
    <n v="50.75"/>
    <n v="118.99999999999986"/>
    <n v="71.6875"/>
    <n v="61.951612903225801"/>
    <n v="1003.625"/>
    <n v="1920.4999999999998"/>
    <n v="3321"/>
    <n v="3247"/>
    <n v="3321"/>
    <n v="3247"/>
    <n v="13129.999999999984"/>
    <n v="12720.999999999996"/>
    <n v="367058.99999999831"/>
    <n v="355669.49999999814"/>
    <n v="222"/>
    <n v="283"/>
    <n v="222"/>
    <n v="283"/>
    <n v="934.49999999999795"/>
    <n v="1223.9999999999995"/>
    <n v="18807"/>
    <n v="25596.999999999938"/>
    <n v="3543"/>
    <n v="3530"/>
    <n v="3543"/>
    <n v="3530"/>
    <n v="14064.499999999982"/>
    <n v="13944.999999999996"/>
    <n v="385865.99999999831"/>
    <n v="381266.49999999808"/>
    <n v="0"/>
    <n v="0"/>
    <n v="0"/>
    <n v="0"/>
    <s v=""/>
    <s v=""/>
    <s v=""/>
    <s v=""/>
    <n v="14115.249999999982"/>
    <n v="14063.999999999995"/>
    <n v="386869.62499999831"/>
    <n v="383186.99999999808"/>
  </r>
  <r>
    <x v="14"/>
    <s v="Virginia Tech "/>
    <m/>
    <n v="233921"/>
    <x v="0"/>
    <n v="5307"/>
    <n v="5563"/>
    <n v="163"/>
    <n v="235"/>
    <n v="5144"/>
    <n v="5328"/>
    <s v="120-135"/>
    <n v="5144"/>
    <n v="5328"/>
    <n v="5144"/>
    <n v="5328"/>
    <n v="1"/>
    <n v="0"/>
    <n v="1"/>
    <n v="0"/>
    <n v="0"/>
    <n v="0"/>
    <n v="0"/>
    <n v="0"/>
    <m/>
    <m/>
    <n v="0"/>
    <n v="0"/>
    <n v="1"/>
    <n v="0"/>
    <n v="1"/>
    <n v="0"/>
    <n v="4"/>
    <s v="NULL"/>
    <n v="4"/>
    <n v="0"/>
    <s v="NULL"/>
    <s v="NULL"/>
    <n v="0"/>
    <n v="0"/>
    <m/>
    <m/>
    <n v="0"/>
    <n v="0"/>
    <n v="4"/>
    <n v="0"/>
    <n v="4"/>
    <n v="0"/>
    <n v="174"/>
    <s v="NULL"/>
    <n v="174"/>
    <n v="0"/>
    <s v="NULL"/>
    <s v="NULL"/>
    <n v="0"/>
    <n v="0"/>
    <m/>
    <m/>
    <n v="0"/>
    <n v="0"/>
    <n v="174"/>
    <n v="0"/>
    <n v="174"/>
    <n v="0"/>
    <n v="3962"/>
    <n v="4188"/>
    <n v="3962"/>
    <n v="4188"/>
    <n v="293"/>
    <n v="282"/>
    <n v="293"/>
    <n v="282"/>
    <m/>
    <m/>
    <n v="0"/>
    <n v="0"/>
    <n v="4255"/>
    <n v="4470"/>
    <n v="4255"/>
    <n v="4470"/>
    <n v="4.4950782433114496"/>
    <n v="4.4776743075453602"/>
    <n v="17809.499999999964"/>
    <n v="18752.499999999967"/>
    <n v="5.2252559726962398"/>
    <n v="5.3333333333333304"/>
    <n v="1530.9999999999982"/>
    <n v="1503.9999999999991"/>
    <m/>
    <m/>
    <n v="0"/>
    <n v="0"/>
    <n v="4.5453584018801321"/>
    <n v="4.531655480984333"/>
    <n v="19340.499999999964"/>
    <n v="20256.499999999967"/>
    <n v="125.368248359414"/>
    <n v="125.502626552053"/>
    <n v="496708.99999999825"/>
    <n v="525604.99999999802"/>
    <n v="120.05802047781501"/>
    <n v="122.432624113475"/>
    <n v="35176.999999999796"/>
    <n v="34525.999999999949"/>
    <m/>
    <m/>
    <n v="0"/>
    <n v="0"/>
    <n v="125.00258519388908"/>
    <n v="125.30894854586086"/>
    <n v="531885.99999999802"/>
    <n v="560130.99999999802"/>
    <n v="4256"/>
    <n v="4470"/>
    <n v="4256"/>
    <n v="4470"/>
    <n v="4.5452302631578858"/>
    <n v="4.531655480984333"/>
    <n v="19344.499999999964"/>
    <n v="20256.499999999967"/>
    <n v="125.01409774436044"/>
    <n v="125.30894854586086"/>
    <n v="532059.99999999802"/>
    <n v="560130.99999999802"/>
    <n v="678"/>
    <n v="645"/>
    <n v="678"/>
    <n v="645"/>
    <n v="97"/>
    <n v="105"/>
    <n v="97"/>
    <n v="105"/>
    <m/>
    <m/>
    <n v="0"/>
    <n v="0"/>
    <n v="775"/>
    <n v="750"/>
    <n v="775"/>
    <n v="750"/>
    <n v="3.1172566371681398"/>
    <n v="3.2511627906976699"/>
    <n v="2113.4999999999986"/>
    <n v="2096.9999999999973"/>
    <n v="4.0670103092783503"/>
    <n v="3.8142857142857101"/>
    <n v="394.5"/>
    <n v="400.49999999999955"/>
    <m/>
    <m/>
    <n v="0"/>
    <n v="0"/>
    <n v="3.2361290322580629"/>
    <n v="3.3299999999999956"/>
    <n v="2507.9999999999986"/>
    <n v="2497.4999999999968"/>
    <n v="83.628318584070797"/>
    <n v="85.648062015503797"/>
    <n v="56700"/>
    <n v="55242.999999999949"/>
    <n v="85.989690721649396"/>
    <n v="87.8"/>
    <n v="8340.9999999999909"/>
    <n v="9219"/>
    <m/>
    <m/>
    <n v="0"/>
    <n v="0"/>
    <n v="83.923870967741919"/>
    <n v="85.949333333333271"/>
    <n v="65040.999999999985"/>
    <n v="64461.999999999956"/>
    <n v="113"/>
    <n v="108"/>
    <n v="113"/>
    <n v="108"/>
    <n v="5.8245614035087696"/>
    <n v="5.5185185185185102"/>
    <n v="658.17543859649095"/>
    <n v="595.99999999999909"/>
    <n v="99.868421052631504"/>
    <n v="92.787037037036995"/>
    <n v="11285.131578947359"/>
    <n v="10020.999999999996"/>
    <n v="4641"/>
    <n v="4833"/>
    <n v="4641"/>
    <n v="4833"/>
    <n v="19926.999999999964"/>
    <n v="20849.499999999964"/>
    <n v="553582.99999999825"/>
    <n v="580847.99999999802"/>
    <n v="390"/>
    <n v="387"/>
    <n v="390"/>
    <n v="387"/>
    <n v="1925.4999999999982"/>
    <n v="1904.4999999999986"/>
    <n v="43517.999999999789"/>
    <n v="43744.999999999949"/>
    <n v="5031"/>
    <n v="5220"/>
    <n v="5031"/>
    <n v="5220"/>
    <n v="21852.499999999964"/>
    <n v="22753.999999999964"/>
    <n v="597100.99999999802"/>
    <n v="624592.99999999802"/>
    <n v="0"/>
    <n v="0"/>
    <n v="0"/>
    <n v="0"/>
    <s v=""/>
    <s v=""/>
    <s v=""/>
    <s v=""/>
    <n v="22510.675438596456"/>
    <n v="23349.999999999964"/>
    <n v="608386.13157894532"/>
    <n v="634613.99999999802"/>
  </r>
  <r>
    <x v="14"/>
    <s v="College of William &amp; Mary"/>
    <m/>
    <n v="231624"/>
    <x v="8"/>
    <n v="1461"/>
    <n v="1450"/>
    <n v="2"/>
    <n v="0"/>
    <n v="1459"/>
    <n v="1450"/>
    <n v="120"/>
    <n v="1459"/>
    <n v="1450"/>
    <n v="1459"/>
    <n v="1450"/>
    <n v="21"/>
    <n v="12"/>
    <n v="21"/>
    <n v="12"/>
    <n v="1"/>
    <n v="0"/>
    <n v="1"/>
    <n v="0"/>
    <m/>
    <m/>
    <n v="0"/>
    <n v="0"/>
    <n v="22"/>
    <n v="12"/>
    <n v="22"/>
    <n v="12"/>
    <n v="3.8095238095238"/>
    <n v="4"/>
    <n v="79.999999999999801"/>
    <n v="48"/>
    <n v="4"/>
    <s v="NULL"/>
    <n v="4"/>
    <n v="0"/>
    <m/>
    <m/>
    <n v="0"/>
    <n v="0"/>
    <n v="3.818181818181809"/>
    <n v="4"/>
    <n v="83.999999999999801"/>
    <n v="48"/>
    <n v="119.380952380952"/>
    <n v="119.791666666666"/>
    <n v="2506.9999999999918"/>
    <n v="1437.499999999992"/>
    <n v="124"/>
    <s v="NULL"/>
    <n v="124"/>
    <n v="0"/>
    <m/>
    <m/>
    <n v="0"/>
    <n v="0"/>
    <n v="119.59090909090872"/>
    <n v="119.791666666666"/>
    <n v="2630.9999999999918"/>
    <n v="1437.499999999992"/>
    <n v="1143"/>
    <n v="1131"/>
    <n v="1143"/>
    <n v="1131"/>
    <n v="37"/>
    <n v="40"/>
    <n v="37"/>
    <n v="40"/>
    <m/>
    <m/>
    <n v="0"/>
    <n v="0"/>
    <n v="1180"/>
    <n v="1171"/>
    <n v="1180"/>
    <n v="1171"/>
    <n v="4.0997375328083896"/>
    <n v="4.1149425287356296"/>
    <n v="4685.9999999999891"/>
    <n v="4653.9999999999973"/>
    <n v="4.7837837837837798"/>
    <n v="4.625"/>
    <n v="176.99999999999986"/>
    <n v="185"/>
    <m/>
    <m/>
    <n v="0"/>
    <n v="0"/>
    <n v="4.121186440677957"/>
    <n v="4.1323654995730124"/>
    <n v="4862.9999999999891"/>
    <n v="4838.9999999999973"/>
    <n v="118.596325459317"/>
    <n v="115.818302387267"/>
    <n v="135555.59999999934"/>
    <n v="130990.49999999897"/>
    <n v="122.27027027027"/>
    <n v="117.2375"/>
    <n v="4523.99999999999"/>
    <n v="4689.5"/>
    <m/>
    <m/>
    <n v="0"/>
    <n v="0"/>
    <n v="118.71152542372825"/>
    <n v="115.86678052946111"/>
    <n v="140079.59999999934"/>
    <n v="135679.99999999895"/>
    <n v="1202"/>
    <n v="1183"/>
    <n v="1202"/>
    <n v="1183"/>
    <n v="4.1156405990016545"/>
    <n v="4.1310228233305137"/>
    <n v="4946.9999999999891"/>
    <n v="4886.9999999999982"/>
    <n v="118.72762063227898"/>
    <n v="115.90659340659252"/>
    <n v="142710.59999999934"/>
    <n v="137117.49999999895"/>
    <n v="211"/>
    <n v="236"/>
    <n v="211"/>
    <n v="236"/>
    <n v="8"/>
    <n v="20"/>
    <n v="8"/>
    <n v="20"/>
    <m/>
    <m/>
    <n v="0"/>
    <n v="0"/>
    <n v="219"/>
    <n v="256"/>
    <n v="219"/>
    <n v="256"/>
    <n v="2.8246445497630299"/>
    <n v="2.9004237288135499"/>
    <n v="595.99999999999932"/>
    <n v="684.49999999999773"/>
    <n v="3"/>
    <n v="3.125"/>
    <n v="24"/>
    <n v="62.5"/>
    <m/>
    <m/>
    <n v="0"/>
    <n v="0"/>
    <n v="2.8310502283104992"/>
    <n v="2.9179687499999911"/>
    <n v="619.99999999999932"/>
    <n v="746.99999999999773"/>
    <n v="78.9620853080568"/>
    <n v="77.451271186440593"/>
    <n v="16660.999999999985"/>
    <n v="18278.499999999978"/>
    <n v="81.9375"/>
    <n v="72.25"/>
    <n v="655.5"/>
    <n v="1445"/>
    <m/>
    <m/>
    <n v="0"/>
    <n v="0"/>
    <n v="79.070776255707699"/>
    <n v="77.044921874999915"/>
    <n v="17316.499999999985"/>
    <n v="19723.499999999978"/>
    <n v="38"/>
    <n v="11"/>
    <n v="38"/>
    <n v="11"/>
    <n v="3.8624999999999998"/>
    <n v="3.2727272727272698"/>
    <n v="146.77500000000001"/>
    <n v="35.999999999999972"/>
    <n v="91.537499999999895"/>
    <n v="78.727272727272705"/>
    <n v="3478.4249999999961"/>
    <n v="865.99999999999977"/>
    <n v="1375"/>
    <n v="1379"/>
    <n v="1375"/>
    <n v="1379"/>
    <n v="5361.9999999999882"/>
    <n v="5386.4999999999945"/>
    <n v="154723.59999999934"/>
    <n v="150706.49999999892"/>
    <n v="46"/>
    <n v="60"/>
    <n v="46"/>
    <n v="60"/>
    <n v="204.99999999999986"/>
    <n v="247.5"/>
    <n v="5303.49999999999"/>
    <n v="6134.5"/>
    <n v="1421"/>
    <n v="1439"/>
    <n v="1421"/>
    <n v="1439"/>
    <n v="5566.9999999999882"/>
    <n v="5633.9999999999945"/>
    <n v="160027.09999999934"/>
    <n v="156840.99999999892"/>
    <n v="0"/>
    <n v="0"/>
    <n v="0"/>
    <n v="0"/>
    <s v=""/>
    <s v=""/>
    <s v=""/>
    <s v=""/>
    <n v="5713.7749999999878"/>
    <n v="5669.9999999999964"/>
    <n v="163505.52499999932"/>
    <n v="157706.99999999892"/>
  </r>
  <r>
    <x v="14"/>
    <s v="Virginia Commonwealth University"/>
    <m/>
    <n v="234030"/>
    <x v="8"/>
    <n v="3724"/>
    <n v="4031"/>
    <n v="118"/>
    <n v="129"/>
    <n v="3606"/>
    <n v="3902"/>
    <n v="120"/>
    <n v="3606"/>
    <n v="3902"/>
    <n v="3606"/>
    <n v="3902"/>
    <n v="8"/>
    <n v="5"/>
    <n v="8"/>
    <n v="5"/>
    <n v="1"/>
    <n v="3"/>
    <n v="1"/>
    <n v="3"/>
    <m/>
    <m/>
    <n v="0"/>
    <n v="0"/>
    <n v="9"/>
    <n v="8"/>
    <n v="9"/>
    <n v="8"/>
    <n v="3.875"/>
    <n v="4.4000000000000004"/>
    <n v="31"/>
    <n v="22"/>
    <n v="3"/>
    <n v="6.6666666666666599"/>
    <n v="3"/>
    <n v="19.999999999999979"/>
    <m/>
    <m/>
    <n v="0"/>
    <n v="0"/>
    <n v="3.7777777777777777"/>
    <n v="5.2499999999999973"/>
    <n v="34"/>
    <n v="41.999999999999979"/>
    <n v="128.4375"/>
    <n v="150.6"/>
    <n v="1027.5"/>
    <n v="753"/>
    <n v="27"/>
    <n v="95.6666666666666"/>
    <n v="27"/>
    <n v="286.99999999999977"/>
    <m/>
    <m/>
    <n v="0"/>
    <n v="0"/>
    <n v="117.16666666666667"/>
    <n v="129.99999999999997"/>
    <n v="1054.5"/>
    <n v="1039.9999999999998"/>
    <n v="1616"/>
    <n v="1833"/>
    <n v="1616"/>
    <n v="1833"/>
    <n v="471"/>
    <n v="461"/>
    <n v="471"/>
    <n v="461"/>
    <m/>
    <m/>
    <n v="0"/>
    <n v="0"/>
    <n v="2087"/>
    <n v="2294"/>
    <n v="2087"/>
    <n v="2294"/>
    <n v="4.8100247524752398"/>
    <n v="4.8589743589743497"/>
    <n v="7772.9999999999873"/>
    <n v="8906.4999999999836"/>
    <n v="5.8842887473460701"/>
    <n v="6.1236442516268896"/>
    <n v="2771.4999999999991"/>
    <n v="2822.9999999999959"/>
    <m/>
    <m/>
    <n v="0"/>
    <n v="0"/>
    <n v="5.0524676569238069"/>
    <n v="5.1131211857018224"/>
    <n v="10544.499999999985"/>
    <n v="11729.49999999998"/>
    <n v="124.51051980198"/>
    <n v="125.252045826513"/>
    <n v="201208.99999999968"/>
    <n v="229586.99999999831"/>
    <n v="116.18683651804599"/>
    <n v="116.849240780911"/>
    <n v="54723.999999999665"/>
    <n v="53867.499999999971"/>
    <m/>
    <m/>
    <n v="0"/>
    <n v="0"/>
    <n v="122.63200766650664"/>
    <n v="123.5634263295546"/>
    <n v="255932.99999999936"/>
    <n v="283454.49999999825"/>
    <n v="2096"/>
    <n v="2302"/>
    <n v="2096"/>
    <n v="2302"/>
    <n v="5.046994274809153"/>
    <n v="5.113596872284961"/>
    <n v="10578.499999999985"/>
    <n v="11771.49999999998"/>
    <n v="122.60854007633557"/>
    <n v="123.5857949609028"/>
    <n v="256987.49999999936"/>
    <n v="284494.49999999825"/>
    <n v="838"/>
    <n v="931"/>
    <n v="838"/>
    <n v="931"/>
    <n v="499"/>
    <n v="464"/>
    <n v="499"/>
    <n v="464"/>
    <m/>
    <m/>
    <n v="0"/>
    <n v="0"/>
    <n v="1337"/>
    <n v="1395"/>
    <n v="1337"/>
    <n v="1395"/>
    <n v="3.7064439140811398"/>
    <n v="3.7094522019334"/>
    <n v="3105.999999999995"/>
    <n v="3453.4999999999955"/>
    <n v="4.2625250501001997"/>
    <n v="4.3394396551724101"/>
    <n v="2126.9999999999995"/>
    <n v="2013.4999999999984"/>
    <m/>
    <m/>
    <n v="0"/>
    <n v="0"/>
    <n v="3.9139865370231823"/>
    <n v="3.9189964157706045"/>
    <n v="5232.9999999999945"/>
    <n v="5466.9999999999936"/>
    <n v="85.598448687350796"/>
    <n v="85.625671321159999"/>
    <n v="71731.499999999971"/>
    <n v="79717.499999999956"/>
    <n v="68.599198396793497"/>
    <n v="73.454741379310306"/>
    <n v="34230.999999999956"/>
    <n v="34082.999999999985"/>
    <m/>
    <m/>
    <n v="0"/>
    <n v="0"/>
    <n v="79.25392670157062"/>
    <n v="81.577419354838668"/>
    <n v="105962.49999999991"/>
    <n v="113800.49999999994"/>
    <n v="173"/>
    <n v="205"/>
    <n v="173"/>
    <n v="205"/>
    <n v="5.8247422680412297"/>
    <n v="5.1585365853658498"/>
    <n v="1007.6804123711328"/>
    <n v="1057.4999999999993"/>
    <n v="70.521134020618504"/>
    <n v="68.392682926829195"/>
    <n v="12200.156185567001"/>
    <n v="14020.499999999985"/>
    <n v="2462"/>
    <n v="2769"/>
    <n v="2462"/>
    <n v="2769"/>
    <n v="10909.999999999982"/>
    <n v="12381.999999999978"/>
    <n v="273967.99999999965"/>
    <n v="310057.49999999825"/>
    <n v="971"/>
    <n v="928"/>
    <n v="971"/>
    <n v="928"/>
    <n v="4901.4999999999982"/>
    <n v="4856.4999999999945"/>
    <n v="88981.999999999622"/>
    <n v="88237.499999999956"/>
    <n v="3433"/>
    <n v="3697"/>
    <n v="3433"/>
    <n v="3697"/>
    <n v="15811.49999999998"/>
    <n v="17238.499999999971"/>
    <n v="362949.9999999993"/>
    <n v="398294.9999999982"/>
    <n v="0"/>
    <n v="0"/>
    <n v="0"/>
    <n v="0"/>
    <s v=""/>
    <s v=""/>
    <s v=""/>
    <s v=""/>
    <n v="16819.180412371112"/>
    <n v="18295.999999999975"/>
    <n v="375150.15618556633"/>
    <n v="412315.4999999982"/>
  </r>
  <r>
    <x v="14"/>
    <s v="James Madison University"/>
    <m/>
    <n v="232423"/>
    <x v="1"/>
    <n v="3630"/>
    <n v="3733"/>
    <n v="21"/>
    <n v="31"/>
    <n v="3609"/>
    <n v="3702"/>
    <n v="120"/>
    <n v="3609"/>
    <n v="3702"/>
    <n v="3609"/>
    <n v="3702"/>
    <n v="0"/>
    <n v="1"/>
    <n v="0"/>
    <n v="1"/>
    <n v="0"/>
    <n v="0"/>
    <n v="0"/>
    <n v="0"/>
    <m/>
    <m/>
    <n v="0"/>
    <n v="0"/>
    <n v="0"/>
    <n v="1"/>
    <n v="0"/>
    <n v="1"/>
    <s v="NULL"/>
    <n v="4"/>
    <n v="0"/>
    <n v="4"/>
    <s v="NULL"/>
    <s v="NULL"/>
    <n v="0"/>
    <n v="0"/>
    <m/>
    <m/>
    <n v="0"/>
    <n v="0"/>
    <n v="0"/>
    <n v="4"/>
    <n v="0"/>
    <n v="4"/>
    <s v="NULL"/>
    <n v="120"/>
    <n v="0"/>
    <n v="120"/>
    <s v="NULL"/>
    <s v="NULL"/>
    <n v="0"/>
    <n v="0"/>
    <m/>
    <m/>
    <n v="0"/>
    <n v="0"/>
    <n v="0"/>
    <n v="120"/>
    <n v="0"/>
    <n v="120"/>
    <n v="2858"/>
    <n v="2959"/>
    <n v="2858"/>
    <n v="2959"/>
    <n v="87"/>
    <n v="102"/>
    <n v="87"/>
    <n v="102"/>
    <m/>
    <m/>
    <n v="0"/>
    <n v="0"/>
    <n v="2945"/>
    <n v="3061"/>
    <n v="2945"/>
    <n v="3061"/>
    <n v="4.3360741777466698"/>
    <n v="4.4148360932747499"/>
    <n v="12392.499999999982"/>
    <n v="13063.499999999985"/>
    <n v="5.2816091954022903"/>
    <n v="5.6519607843137196"/>
    <n v="459.49999999999926"/>
    <n v="576.49999999999943"/>
    <m/>
    <m/>
    <n v="0"/>
    <n v="0"/>
    <n v="4.3640067911714713"/>
    <n v="4.456060111074807"/>
    <n v="12851.999999999984"/>
    <n v="13639.999999999984"/>
    <n v="124.932820153953"/>
    <n v="125.329503210544"/>
    <n v="357057.99999999767"/>
    <n v="370849.99999999971"/>
    <n v="117.34482758620599"/>
    <n v="119.74509803921499"/>
    <n v="10208.999999999922"/>
    <n v="12213.999999999929"/>
    <m/>
    <m/>
    <n v="0"/>
    <n v="0"/>
    <n v="124.70865874363247"/>
    <n v="125.1434171839267"/>
    <n v="367266.99999999761"/>
    <n v="383063.99999999965"/>
    <n v="2945"/>
    <n v="3062"/>
    <n v="2945"/>
    <n v="3062"/>
    <n v="4.3640067911714713"/>
    <n v="4.4559111691704718"/>
    <n v="12851.999999999984"/>
    <n v="13643.999999999985"/>
    <n v="124.70865874363247"/>
    <n v="125.1417374265185"/>
    <n v="367266.99999999761"/>
    <n v="383183.99999999965"/>
    <n v="487"/>
    <n v="480"/>
    <n v="487"/>
    <n v="480"/>
    <n v="140"/>
    <n v="131"/>
    <n v="140"/>
    <n v="131"/>
    <m/>
    <m/>
    <n v="0"/>
    <n v="0"/>
    <n v="627"/>
    <n v="611"/>
    <n v="627"/>
    <n v="611"/>
    <n v="3.2854209445585201"/>
    <n v="3.2541666666666602"/>
    <n v="1599.9999999999993"/>
    <n v="1561.9999999999968"/>
    <n v="3.6642857142857101"/>
    <n v="3.80534351145038"/>
    <n v="512.99999999999943"/>
    <n v="498.49999999999977"/>
    <m/>
    <m/>
    <n v="0"/>
    <n v="0"/>
    <n v="3.370015948963315"/>
    <n v="3.3723404255319092"/>
    <n v="2112.9999999999986"/>
    <n v="2060.4999999999964"/>
    <n v="84.412731006160101"/>
    <n v="84.360416666666595"/>
    <n v="41108.999999999971"/>
    <n v="40492.999999999964"/>
    <n v="73.371428571428496"/>
    <n v="73.961832061068705"/>
    <n v="10271.999999999989"/>
    <n v="9689"/>
    <m/>
    <m/>
    <n v="0"/>
    <n v="0"/>
    <n v="81.947368421052559"/>
    <n v="82.130932896890286"/>
    <n v="51380.999999999956"/>
    <n v="50181.999999999964"/>
    <n v="37"/>
    <n v="29"/>
    <n v="37"/>
    <n v="29"/>
    <n v="4.8108108108108096"/>
    <n v="4.5172413793103399"/>
    <n v="177.99999999999994"/>
    <n v="130.99999999999986"/>
    <n v="76.108108108108098"/>
    <n v="63.8965517241379"/>
    <n v="2815.9999999999995"/>
    <n v="1852.9999999999991"/>
    <n v="3345"/>
    <n v="3440"/>
    <n v="3345"/>
    <n v="3440"/>
    <n v="13992.499999999982"/>
    <n v="14629.499999999982"/>
    <n v="398166.99999999767"/>
    <n v="411462.99999999965"/>
    <n v="227"/>
    <n v="233"/>
    <n v="227"/>
    <n v="233"/>
    <n v="972.49999999999864"/>
    <n v="1074.9999999999991"/>
    <n v="20480.999999999913"/>
    <n v="21902.999999999927"/>
    <n v="3572"/>
    <n v="3673"/>
    <n v="3572"/>
    <n v="3673"/>
    <n v="14964.99999999998"/>
    <n v="15704.499999999982"/>
    <n v="418647.99999999756"/>
    <n v="433365.99999999959"/>
    <n v="0"/>
    <n v="0"/>
    <n v="0"/>
    <n v="0"/>
    <s v=""/>
    <s v=""/>
    <s v=""/>
    <s v=""/>
    <n v="15142.999999999982"/>
    <n v="15835.499999999982"/>
    <n v="421463.99999999756"/>
    <n v="435218.99999999959"/>
  </r>
  <r>
    <x v="14"/>
    <s v="Norfolk State University "/>
    <m/>
    <n v="232937"/>
    <x v="1"/>
    <n v="777"/>
    <n v="768"/>
    <n v="0"/>
    <n v="5"/>
    <n v="777"/>
    <n v="763"/>
    <n v="120"/>
    <n v="777"/>
    <n v="763"/>
    <n v="777"/>
    <n v="763"/>
    <n v="15"/>
    <n v="11"/>
    <n v="15"/>
    <n v="11"/>
    <n v="0"/>
    <n v="1"/>
    <n v="0"/>
    <n v="1"/>
    <m/>
    <m/>
    <n v="0"/>
    <n v="0"/>
    <n v="15"/>
    <n v="12"/>
    <n v="15"/>
    <n v="12"/>
    <n v="5.6666666666666599"/>
    <n v="5.9090909090909003"/>
    <n v="84.999999999999901"/>
    <n v="64.999999999999901"/>
    <s v="NULL"/>
    <n v="7"/>
    <n v="0"/>
    <n v="7"/>
    <m/>
    <m/>
    <n v="0"/>
    <n v="0"/>
    <n v="5.6666666666666599"/>
    <n v="5.999999999999992"/>
    <n v="84.999999999999901"/>
    <n v="71.999999999999901"/>
    <n v="146.73333333333301"/>
    <n v="151.72727272727201"/>
    <n v="2200.999999999995"/>
    <n v="1668.999999999992"/>
    <s v="NULL"/>
    <n v="168"/>
    <n v="0"/>
    <n v="168"/>
    <m/>
    <m/>
    <n v="0"/>
    <n v="0"/>
    <n v="146.73333333333301"/>
    <n v="153.08333333333266"/>
    <n v="2200.999999999995"/>
    <n v="1836.9999999999918"/>
    <n v="380"/>
    <n v="379"/>
    <n v="380"/>
    <n v="379"/>
    <n v="11"/>
    <n v="16"/>
    <n v="11"/>
    <n v="16"/>
    <m/>
    <m/>
    <n v="0"/>
    <n v="0"/>
    <n v="391"/>
    <n v="395"/>
    <n v="391"/>
    <n v="395"/>
    <n v="5.4857142857142804"/>
    <n v="5.5237467018469601"/>
    <n v="2084.5714285714266"/>
    <n v="2093.4999999999977"/>
    <n v="8.1818181818181799"/>
    <n v="9.3125"/>
    <n v="89.999999999999972"/>
    <n v="149"/>
    <m/>
    <m/>
    <n v="0"/>
    <n v="0"/>
    <n v="5.5615637559371525"/>
    <n v="5.6772151898734116"/>
    <n v="2174.5714285714266"/>
    <n v="2242.4999999999977"/>
    <n v="137.36190476190399"/>
    <n v="135.22691292875899"/>
    <n v="52197.523809523518"/>
    <n v="51250.999999999658"/>
    <n v="139.90909090909"/>
    <n v="119.625"/>
    <n v="1538.99999999999"/>
    <n v="1914"/>
    <m/>
    <m/>
    <n v="0"/>
    <n v="0"/>
    <n v="137.43356473023917"/>
    <n v="134.5949367088599"/>
    <n v="53736.523809523518"/>
    <n v="53164.999999999665"/>
    <n v="406"/>
    <n v="407"/>
    <n v="406"/>
    <n v="407"/>
    <n v="5.5654468684025282"/>
    <n v="5.6867321867321809"/>
    <n v="2259.5714285714266"/>
    <n v="2314.4999999999977"/>
    <n v="137.77715224020568"/>
    <n v="135.14004914004829"/>
    <n v="55937.523809523504"/>
    <n v="55001.999999999651"/>
    <n v="181"/>
    <n v="191"/>
    <n v="181"/>
    <n v="191"/>
    <n v="81"/>
    <n v="91"/>
    <n v="81"/>
    <n v="91"/>
    <m/>
    <m/>
    <n v="0"/>
    <n v="0"/>
    <n v="262"/>
    <n v="282"/>
    <n v="262"/>
    <n v="282"/>
    <n v="3.88805970149253"/>
    <n v="3.9450261780104698"/>
    <n v="703.73880597014795"/>
    <n v="753.49999999999977"/>
    <n v="4.7592592592592604"/>
    <n v="4.7912087912087902"/>
    <n v="385.50000000000011"/>
    <n v="435.99999999999989"/>
    <m/>
    <m/>
    <n v="0"/>
    <n v="0"/>
    <n v="4.157400022786824"/>
    <n v="4.2180851063829774"/>
    <n v="1089.238805970148"/>
    <n v="1189.4999999999995"/>
    <n v="90.417910447761102"/>
    <n v="90.973821989528801"/>
    <n v="16365.64179104476"/>
    <n v="17376"/>
    <n v="71.432098765432102"/>
    <n v="73.483516483516397"/>
    <n v="5786"/>
    <n v="6686.9999999999918"/>
    <m/>
    <m/>
    <n v="0"/>
    <n v="0"/>
    <n v="84.548251110857862"/>
    <n v="85.329787234042527"/>
    <n v="22151.64179104476"/>
    <n v="24062.999999999993"/>
    <n v="109"/>
    <n v="74"/>
    <n v="109"/>
    <n v="74"/>
    <n v="7.8807339449541196"/>
    <n v="7.1216216216216202"/>
    <n v="858.99999999999909"/>
    <n v="526.99999999999989"/>
    <n v="110.238532110091"/>
    <n v="90.972972972972897"/>
    <n v="12015.99999999992"/>
    <n v="6731.9999999999945"/>
    <n v="576"/>
    <n v="581"/>
    <n v="576"/>
    <n v="581"/>
    <n v="2873.3102345415746"/>
    <n v="2911.9999999999973"/>
    <n v="70764.165600568274"/>
    <n v="70295.999999999651"/>
    <n v="92"/>
    <n v="108"/>
    <n v="92"/>
    <n v="108"/>
    <n v="475.50000000000011"/>
    <n v="591.99999999999989"/>
    <n v="7324.99999999999"/>
    <n v="8768.9999999999927"/>
    <n v="668"/>
    <n v="689"/>
    <n v="668"/>
    <n v="689"/>
    <n v="3348.8102345415746"/>
    <n v="3503.9999999999973"/>
    <n v="78089.16560056826"/>
    <n v="79064.999999999651"/>
    <n v="0"/>
    <n v="0"/>
    <n v="0"/>
    <n v="0"/>
    <s v=""/>
    <s v=""/>
    <s v=""/>
    <s v=""/>
    <n v="4207.8102345415737"/>
    <n v="4030.9999999999973"/>
    <n v="90105.165600568173"/>
    <n v="85796.999999999651"/>
  </r>
  <r>
    <x v="14"/>
    <s v="Radford University"/>
    <m/>
    <n v="233277"/>
    <x v="2"/>
    <n v="1762"/>
    <n v="1752"/>
    <n v="5"/>
    <n v="8"/>
    <n v="1757"/>
    <n v="1744"/>
    <n v="120"/>
    <n v="1757"/>
    <n v="1744"/>
    <n v="1757"/>
    <n v="1744"/>
    <n v="0"/>
    <n v="0"/>
    <n v="0"/>
    <n v="0"/>
    <n v="0"/>
    <n v="0"/>
    <n v="0"/>
    <n v="0"/>
    <m/>
    <m/>
    <n v="0"/>
    <n v="0"/>
    <n v="0"/>
    <n v="0"/>
    <n v="0"/>
    <n v="0"/>
    <s v="NULL"/>
    <s v="NULL"/>
    <n v="0"/>
    <n v="0"/>
    <s v="NULL"/>
    <s v="NULL"/>
    <n v="0"/>
    <n v="0"/>
    <m/>
    <m/>
    <n v="0"/>
    <n v="0"/>
    <n v="0"/>
    <n v="0"/>
    <n v="0"/>
    <n v="0"/>
    <s v="NULL"/>
    <s v="NULL"/>
    <n v="0"/>
    <n v="0"/>
    <s v="NULL"/>
    <s v="NULL"/>
    <n v="0"/>
    <n v="0"/>
    <m/>
    <m/>
    <n v="0"/>
    <n v="0"/>
    <n v="0"/>
    <n v="0"/>
    <n v="0"/>
    <n v="0"/>
    <n v="1006"/>
    <n v="1063"/>
    <n v="1006"/>
    <n v="1063"/>
    <n v="82"/>
    <n v="71"/>
    <n v="82"/>
    <n v="71"/>
    <m/>
    <m/>
    <n v="0"/>
    <n v="0"/>
    <n v="1088"/>
    <n v="1134"/>
    <n v="1088"/>
    <n v="1134"/>
    <n v="4.6252485089463198"/>
    <n v="4.63311382878645"/>
    <n v="4652.9999999999973"/>
    <n v="4924.9999999999964"/>
    <n v="5.5426829268292597"/>
    <n v="5.6478873239436602"/>
    <n v="454.49999999999932"/>
    <n v="400.99999999999989"/>
    <m/>
    <m/>
    <n v="0"/>
    <n v="0"/>
    <n v="4.6943933823529376"/>
    <n v="4.6966490299823604"/>
    <n v="5107.4999999999964"/>
    <n v="5325.9999999999964"/>
    <n v="121.934393638171"/>
    <n v="122.330197554092"/>
    <n v="122666.00000000003"/>
    <n v="130036.9999999998"/>
    <n v="118.621951219512"/>
    <n v="118.309859154929"/>
    <n v="9726.9999999999836"/>
    <n v="8399.9999999999582"/>
    <m/>
    <m/>
    <n v="0"/>
    <n v="0"/>
    <n v="121.68474264705883"/>
    <n v="122.07848324514971"/>
    <n v="132393"/>
    <n v="138436.99999999977"/>
    <n v="1088"/>
    <n v="1134"/>
    <n v="1088"/>
    <n v="1134"/>
    <n v="4.6943933823529376"/>
    <n v="4.6966490299823604"/>
    <n v="5107.4999999999964"/>
    <n v="5325.9999999999964"/>
    <n v="121.68474264705883"/>
    <n v="122.07848324514971"/>
    <n v="132393"/>
    <n v="138436.99999999977"/>
    <n v="496"/>
    <n v="461"/>
    <n v="496"/>
    <n v="461"/>
    <n v="135"/>
    <n v="127"/>
    <n v="135"/>
    <n v="127"/>
    <m/>
    <m/>
    <n v="0"/>
    <n v="0"/>
    <n v="631"/>
    <n v="588"/>
    <n v="631"/>
    <n v="588"/>
    <n v="3.39213709677419"/>
    <n v="3.3665943600867601"/>
    <n v="1682.4999999999982"/>
    <n v="1551.9999999999964"/>
    <n v="4.2111111111111104"/>
    <n v="3.7086614173228298"/>
    <n v="568.49999999999989"/>
    <n v="470.99999999999937"/>
    <m/>
    <m/>
    <n v="0"/>
    <n v="0"/>
    <n v="3.567353407290013"/>
    <n v="3.4404761904761831"/>
    <n v="2250.9999999999982"/>
    <n v="2022.9999999999957"/>
    <n v="80.375"/>
    <n v="81.0976138828633"/>
    <n v="39866"/>
    <n v="37385.999999999978"/>
    <n v="68.414814814814804"/>
    <n v="64.763779527558995"/>
    <n v="9235.9999999999982"/>
    <n v="8224.9999999999927"/>
    <m/>
    <m/>
    <n v="0"/>
    <n v="0"/>
    <n v="77.816164817749609"/>
    <n v="77.569727891156418"/>
    <n v="49102"/>
    <n v="45610.999999999971"/>
    <n v="38"/>
    <n v="22"/>
    <n v="38"/>
    <n v="22"/>
    <n v="5.6052631578947301"/>
    <n v="7"/>
    <n v="212.99999999999974"/>
    <n v="154"/>
    <n v="71.421052631578902"/>
    <n v="58.590909090909001"/>
    <n v="2713.9999999999982"/>
    <n v="1288.999999999998"/>
    <n v="1502"/>
    <n v="1524"/>
    <n v="1502"/>
    <n v="1524"/>
    <n v="6335.4999999999955"/>
    <n v="6476.9999999999927"/>
    <n v="162532.00000000003"/>
    <n v="167422.99999999977"/>
    <n v="217"/>
    <n v="198"/>
    <n v="217"/>
    <n v="198"/>
    <n v="1022.9999999999992"/>
    <n v="871.99999999999932"/>
    <n v="18962.999999999982"/>
    <n v="16624.999999999949"/>
    <n v="1719"/>
    <n v="1722"/>
    <n v="1719"/>
    <n v="1722"/>
    <n v="7358.4999999999945"/>
    <n v="7348.9999999999918"/>
    <n v="181495"/>
    <n v="184047.99999999971"/>
    <n v="0"/>
    <n v="0"/>
    <n v="0"/>
    <n v="0"/>
    <s v=""/>
    <s v=""/>
    <s v=""/>
    <s v=""/>
    <n v="7571.4999999999945"/>
    <n v="7502.9999999999918"/>
    <n v="184209"/>
    <n v="185336.99999999974"/>
  </r>
  <r>
    <x v="14"/>
    <s v="Virginia State University "/>
    <m/>
    <n v="234155"/>
    <x v="2"/>
    <n v="609"/>
    <n v="689"/>
    <n v="0"/>
    <n v="0"/>
    <n v="609"/>
    <n v="689"/>
    <n v="120"/>
    <n v="609"/>
    <n v="689"/>
    <n v="609"/>
    <n v="689"/>
    <n v="0"/>
    <n v="0"/>
    <n v="0"/>
    <n v="0"/>
    <n v="0"/>
    <n v="0"/>
    <n v="0"/>
    <n v="0"/>
    <m/>
    <m/>
    <n v="0"/>
    <n v="0"/>
    <n v="0"/>
    <n v="0"/>
    <n v="0"/>
    <n v="0"/>
    <s v="NULL"/>
    <s v="NULL"/>
    <n v="0"/>
    <n v="0"/>
    <s v="NULL"/>
    <s v="NULL"/>
    <n v="0"/>
    <n v="0"/>
    <m/>
    <m/>
    <n v="0"/>
    <n v="0"/>
    <n v="0"/>
    <n v="0"/>
    <n v="0"/>
    <n v="0"/>
    <s v="NULL"/>
    <s v="NULL"/>
    <n v="0"/>
    <n v="0"/>
    <s v="NULL"/>
    <s v="NULL"/>
    <n v="0"/>
    <n v="0"/>
    <m/>
    <m/>
    <n v="0"/>
    <n v="0"/>
    <n v="0"/>
    <n v="0"/>
    <n v="0"/>
    <n v="0"/>
    <n v="365"/>
    <n v="415"/>
    <n v="365"/>
    <n v="415"/>
    <n v="84"/>
    <n v="59"/>
    <n v="84"/>
    <n v="59"/>
    <m/>
    <m/>
    <n v="0"/>
    <n v="0"/>
    <n v="449"/>
    <n v="474"/>
    <n v="449"/>
    <n v="474"/>
    <n v="4.1712328767123203"/>
    <n v="4.5879518072289098"/>
    <n v="1522.4999999999968"/>
    <n v="1903.9999999999975"/>
    <n v="5.6488095238095202"/>
    <n v="6.2033898305084696"/>
    <n v="474.49999999999972"/>
    <n v="365.99999999999972"/>
    <m/>
    <m/>
    <n v="0"/>
    <n v="0"/>
    <n v="4.4476614699331769"/>
    <n v="4.789029535864973"/>
    <n v="1996.9999999999964"/>
    <n v="2269.9999999999973"/>
    <n v="126.26027397260199"/>
    <n v="130.79036144578299"/>
    <n v="46084.999999999731"/>
    <n v="54277.999999999942"/>
    <n v="122.130952380952"/>
    <n v="130.83050847457599"/>
    <n v="10258.999999999967"/>
    <n v="7718.9999999999836"/>
    <m/>
    <m/>
    <n v="0"/>
    <n v="0"/>
    <n v="125.48775055679219"/>
    <n v="130.79535864978888"/>
    <n v="56343.999999999694"/>
    <n v="61996.999999999927"/>
    <n v="449"/>
    <n v="474"/>
    <n v="449"/>
    <n v="474"/>
    <n v="4.4476614699331769"/>
    <n v="4.789029535864973"/>
    <n v="1996.9999999999964"/>
    <n v="2269.9999999999973"/>
    <n v="125.48775055679219"/>
    <n v="130.79535864978888"/>
    <n v="56343.999999999694"/>
    <n v="61996.999999999927"/>
    <n v="73"/>
    <n v="99"/>
    <n v="73"/>
    <n v="99"/>
    <n v="38"/>
    <n v="37"/>
    <n v="38"/>
    <n v="37"/>
    <m/>
    <m/>
    <n v="0"/>
    <n v="0"/>
    <n v="111"/>
    <n v="136"/>
    <n v="111"/>
    <n v="136"/>
    <n v="3.1851851851851798"/>
    <n v="3.5757575757575699"/>
    <n v="232.51851851851814"/>
    <n v="353.99999999999943"/>
    <n v="4.1184210526315699"/>
    <n v="4.7027027027027"/>
    <n v="156.49999999999966"/>
    <n v="173.99999999999989"/>
    <m/>
    <m/>
    <n v="0"/>
    <n v="0"/>
    <n v="3.5046713380046648"/>
    <n v="3.8823529411764657"/>
    <n v="389.01851851851779"/>
    <n v="527.99999999999932"/>
    <n v="91.061728395061706"/>
    <n v="95.202020202020194"/>
    <n v="6647.5061728395049"/>
    <n v="9425"/>
    <n v="70.815789473684205"/>
    <n v="87.810810810810807"/>
    <n v="2691"/>
    <n v="3249"/>
    <m/>
    <m/>
    <n v="0"/>
    <n v="0"/>
    <n v="84.130686241797335"/>
    <n v="93.191176470588232"/>
    <n v="9338.5061728395049"/>
    <n v="12674"/>
    <n v="49"/>
    <n v="79"/>
    <n v="49"/>
    <n v="79"/>
    <n v="4.9591836734693802"/>
    <n v="4.0443037974683502"/>
    <n v="242.99999999999963"/>
    <n v="319.49999999999966"/>
    <n v="67.979591836734699"/>
    <n v="83.696202531645497"/>
    <n v="3331"/>
    <n v="6611.9999999999945"/>
    <n v="438"/>
    <n v="514"/>
    <n v="438"/>
    <n v="514"/>
    <n v="1755.0185185185151"/>
    <n v="2257.9999999999968"/>
    <n v="52732.506172839232"/>
    <n v="63702.999999999942"/>
    <n v="122"/>
    <n v="96"/>
    <n v="122"/>
    <n v="96"/>
    <n v="630.99999999999932"/>
    <n v="539.99999999999955"/>
    <n v="12949.999999999967"/>
    <n v="10967.999999999984"/>
    <n v="560"/>
    <n v="610"/>
    <n v="560"/>
    <n v="610"/>
    <n v="2386.0185185185146"/>
    <n v="2797.9999999999964"/>
    <n v="65682.506172839203"/>
    <n v="74670.999999999927"/>
    <n v="0"/>
    <n v="0"/>
    <n v="0"/>
    <n v="0"/>
    <s v=""/>
    <s v=""/>
    <s v=""/>
    <s v=""/>
    <n v="2629.0185185185137"/>
    <n v="3117.4999999999959"/>
    <n v="69013.506172839203"/>
    <n v="81282.999999999927"/>
  </r>
  <r>
    <x v="14"/>
    <s v="Christopher Newport University"/>
    <m/>
    <n v="231712"/>
    <x v="3"/>
    <n v="955"/>
    <n v="947"/>
    <n v="0"/>
    <n v="0"/>
    <n v="955"/>
    <n v="947"/>
    <n v="120"/>
    <n v="955"/>
    <n v="947"/>
    <n v="955"/>
    <n v="947"/>
    <n v="0"/>
    <n v="0"/>
    <n v="0"/>
    <n v="0"/>
    <n v="0"/>
    <n v="0"/>
    <n v="0"/>
    <n v="0"/>
    <m/>
    <m/>
    <n v="0"/>
    <n v="0"/>
    <n v="0"/>
    <n v="0"/>
    <n v="0"/>
    <n v="0"/>
    <s v="NULL"/>
    <s v="NULL"/>
    <n v="0"/>
    <n v="0"/>
    <s v="NULL"/>
    <s v="NULL"/>
    <n v="0"/>
    <n v="0"/>
    <m/>
    <m/>
    <n v="0"/>
    <n v="0"/>
    <n v="0"/>
    <n v="0"/>
    <n v="0"/>
    <n v="0"/>
    <s v="NULL"/>
    <s v="NULL"/>
    <n v="0"/>
    <n v="0"/>
    <s v="NULL"/>
    <s v="NULL"/>
    <n v="0"/>
    <n v="0"/>
    <m/>
    <m/>
    <n v="0"/>
    <n v="0"/>
    <n v="0"/>
    <n v="0"/>
    <n v="0"/>
    <n v="0"/>
    <n v="784"/>
    <n v="787"/>
    <n v="784"/>
    <n v="787"/>
    <n v="35"/>
    <n v="43"/>
    <n v="35"/>
    <n v="43"/>
    <m/>
    <m/>
    <n v="0"/>
    <n v="0"/>
    <n v="819"/>
    <n v="830"/>
    <n v="819"/>
    <n v="830"/>
    <n v="4.3724489795918302"/>
    <n v="4.3653113087674704"/>
    <n v="3427.999999999995"/>
    <n v="3435.4999999999991"/>
    <n v="5.0857142857142801"/>
    <n v="5.4534883720930196"/>
    <n v="177.9999999999998"/>
    <n v="234.49999999999983"/>
    <m/>
    <m/>
    <n v="0"/>
    <n v="0"/>
    <n v="4.4029304029303971"/>
    <n v="4.4216867469879508"/>
    <n v="3605.999999999995"/>
    <n v="3669.9999999999991"/>
    <n v="120.78061224489799"/>
    <n v="120.721728081321"/>
    <n v="94692.000000000029"/>
    <n v="95007.999999999636"/>
    <n v="121.485714285714"/>
    <n v="122.418604651162"/>
    <n v="4251.99999999999"/>
    <n v="5263.9999999999663"/>
    <m/>
    <m/>
    <n v="0"/>
    <n v="0"/>
    <n v="120.81074481074482"/>
    <n v="120.80963855421639"/>
    <n v="98944.000000000015"/>
    <n v="100271.99999999961"/>
    <n v="819"/>
    <n v="830"/>
    <n v="819"/>
    <n v="830"/>
    <n v="4.4029304029303971"/>
    <n v="4.4216867469879508"/>
    <n v="3605.999999999995"/>
    <n v="3669.9999999999991"/>
    <n v="120.81074481074482"/>
    <n v="120.80963855421639"/>
    <n v="98944.000000000015"/>
    <n v="100271.99999999961"/>
    <n v="106"/>
    <n v="94"/>
    <n v="106"/>
    <n v="94"/>
    <n v="23"/>
    <n v="15"/>
    <n v="23"/>
    <n v="15"/>
    <m/>
    <m/>
    <n v="0"/>
    <n v="0"/>
    <n v="129"/>
    <n v="109"/>
    <n v="129"/>
    <n v="109"/>
    <n v="3.6226415094339601"/>
    <n v="3.3563829787234001"/>
    <n v="383.99999999999977"/>
    <n v="315.4999999999996"/>
    <n v="6.0217391304347796"/>
    <n v="6.6333333333333302"/>
    <n v="138.49999999999994"/>
    <n v="99.499999999999957"/>
    <m/>
    <m/>
    <n v="0"/>
    <n v="0"/>
    <n v="4.0503875968992231"/>
    <n v="3.8073394495412805"/>
    <n v="522.49999999999977"/>
    <n v="414.99999999999955"/>
    <n v="84.962264150943398"/>
    <n v="85.425531914893597"/>
    <n v="9006"/>
    <n v="8029.9999999999982"/>
    <n v="76.391304347825994"/>
    <n v="85.266666666666595"/>
    <n v="1756.999999999998"/>
    <n v="1278.9999999999989"/>
    <m/>
    <m/>
    <n v="0"/>
    <n v="0"/>
    <n v="83.43410852713177"/>
    <n v="85.403669724770609"/>
    <n v="10762.999999999998"/>
    <n v="9308.9999999999964"/>
    <n v="7"/>
    <n v="8"/>
    <n v="7"/>
    <n v="8"/>
    <n v="9"/>
    <n v="9.875"/>
    <n v="63"/>
    <n v="79"/>
    <n v="82.714285714285694"/>
    <n v="73.125"/>
    <n v="578.99999999999989"/>
    <n v="585"/>
    <n v="890"/>
    <n v="881"/>
    <n v="890"/>
    <n v="881"/>
    <n v="3811.9999999999945"/>
    <n v="3750.9999999999986"/>
    <n v="103698.00000000003"/>
    <n v="103037.99999999964"/>
    <n v="58"/>
    <n v="58"/>
    <n v="58"/>
    <n v="58"/>
    <n v="316.49999999999977"/>
    <n v="333.99999999999977"/>
    <n v="6008.9999999999882"/>
    <n v="6542.9999999999654"/>
    <n v="948"/>
    <n v="939"/>
    <n v="948"/>
    <n v="939"/>
    <n v="4128.4999999999945"/>
    <n v="4084.9999999999982"/>
    <n v="109707.00000000001"/>
    <n v="109580.99999999961"/>
    <n v="0"/>
    <n v="0"/>
    <n v="0"/>
    <n v="0"/>
    <s v=""/>
    <s v=""/>
    <s v=""/>
    <s v=""/>
    <n v="4191.4999999999945"/>
    <n v="4163.9999999999982"/>
    <n v="110286.00000000001"/>
    <n v="110165.99999999961"/>
  </r>
  <r>
    <x v="14"/>
    <s v="Longwood University "/>
    <s v="Reclassified: met criteria for SREB Four-Year 4 in 2008-09, 2009-10 and 2010-11."/>
    <n v="232566"/>
    <x v="2"/>
    <n v="761"/>
    <n v="792"/>
    <n v="6"/>
    <n v="4"/>
    <n v="755"/>
    <n v="788"/>
    <n v="120"/>
    <n v="755"/>
    <n v="788"/>
    <n v="755"/>
    <n v="788"/>
    <n v="0"/>
    <n v="1"/>
    <n v="0"/>
    <n v="1"/>
    <n v="0"/>
    <n v="1"/>
    <n v="0"/>
    <n v="1"/>
    <m/>
    <m/>
    <n v="0"/>
    <n v="0"/>
    <n v="0"/>
    <n v="2"/>
    <n v="0"/>
    <n v="2"/>
    <s v="NULL"/>
    <n v="4"/>
    <n v="0"/>
    <n v="4"/>
    <s v="NULL"/>
    <n v="5"/>
    <n v="0"/>
    <n v="5"/>
    <m/>
    <m/>
    <n v="0"/>
    <n v="0"/>
    <n v="0"/>
    <n v="4.5"/>
    <n v="0"/>
    <n v="9"/>
    <s v="NULL"/>
    <n v="124"/>
    <n v="0"/>
    <n v="124"/>
    <s v="NULL"/>
    <n v="137"/>
    <n v="0"/>
    <n v="137"/>
    <m/>
    <m/>
    <n v="0"/>
    <n v="0"/>
    <n v="0"/>
    <n v="130.5"/>
    <n v="0"/>
    <n v="261"/>
    <n v="546"/>
    <n v="571"/>
    <n v="546"/>
    <n v="571"/>
    <n v="40"/>
    <n v="47"/>
    <n v="40"/>
    <n v="47"/>
    <m/>
    <m/>
    <n v="0"/>
    <n v="0"/>
    <n v="586"/>
    <n v="618"/>
    <n v="586"/>
    <n v="618"/>
    <n v="4.4230769230769198"/>
    <n v="4.4185639229421998"/>
    <n v="2414.9999999999982"/>
    <n v="2522.9999999999959"/>
    <n v="5.0875000000000004"/>
    <n v="4.8723404255319096"/>
    <n v="203.5"/>
    <n v="228.99999999999974"/>
    <m/>
    <m/>
    <n v="0"/>
    <n v="0"/>
    <n v="4.4684300341296899"/>
    <n v="4.4530744336569503"/>
    <n v="2618.4999999999982"/>
    <n v="2751.9999999999955"/>
    <n v="127.34432234432199"/>
    <n v="126.415061295972"/>
    <n v="69529.999999999811"/>
    <n v="72183.000000000015"/>
    <n v="123.65"/>
    <n v="123.170212765957"/>
    <n v="4946"/>
    <n v="5788.9999999999791"/>
    <m/>
    <m/>
    <n v="0"/>
    <n v="0"/>
    <n v="127.09215017064814"/>
    <n v="126.16828478964402"/>
    <n v="74475.999999999811"/>
    <n v="77972"/>
    <n v="586"/>
    <n v="620"/>
    <n v="586"/>
    <n v="620"/>
    <n v="4.4684300341296899"/>
    <n v="4.4532258064516057"/>
    <n v="2618.4999999999982"/>
    <n v="2760.9999999999955"/>
    <n v="127.09215017064814"/>
    <n v="126.18225806451613"/>
    <n v="74475.999999999811"/>
    <n v="78233"/>
    <n v="144"/>
    <n v="139"/>
    <n v="144"/>
    <n v="139"/>
    <n v="22"/>
    <n v="23"/>
    <n v="22"/>
    <n v="23"/>
    <m/>
    <m/>
    <n v="0"/>
    <n v="0"/>
    <n v="166"/>
    <n v="162"/>
    <n v="166"/>
    <n v="162"/>
    <n v="3.23263888888888"/>
    <n v="3.3273381294964"/>
    <n v="465.49999999999869"/>
    <n v="462.4999999999996"/>
    <n v="3.63636363636363"/>
    <n v="3.4565217391304301"/>
    <n v="79.999999999999858"/>
    <n v="79.499999999999886"/>
    <m/>
    <m/>
    <n v="0"/>
    <n v="0"/>
    <n v="3.2861445783132441"/>
    <n v="3.3456790123456761"/>
    <n v="545.49999999999852"/>
    <n v="541.99999999999955"/>
    <n v="86.3333333333333"/>
    <n v="89.237410071942406"/>
    <n v="12431.999999999995"/>
    <n v="12403.999999999995"/>
    <n v="78.909090909090907"/>
    <n v="77.608695652173907"/>
    <n v="1736"/>
    <n v="1784.9999999999998"/>
    <m/>
    <m/>
    <n v="0"/>
    <n v="0"/>
    <n v="85.34939759036142"/>
    <n v="87.586419753086389"/>
    <n v="14167.999999999996"/>
    <n v="14188.999999999995"/>
    <n v="3"/>
    <n v="6"/>
    <n v="3"/>
    <n v="6"/>
    <n v="7.6666666666666599"/>
    <n v="4.8333333333333304"/>
    <n v="22.999999999999979"/>
    <n v="28.999999999999982"/>
    <n v="79.6666666666666"/>
    <n v="74.5"/>
    <n v="238.9999999999998"/>
    <n v="447"/>
    <n v="690"/>
    <n v="711"/>
    <n v="690"/>
    <n v="711"/>
    <n v="2880.4999999999968"/>
    <n v="2989.4999999999955"/>
    <n v="81961.999999999811"/>
    <n v="84711.000000000015"/>
    <n v="62"/>
    <n v="71"/>
    <n v="62"/>
    <n v="71"/>
    <n v="283.49999999999989"/>
    <n v="313.49999999999966"/>
    <n v="6682"/>
    <n v="7710.9999999999791"/>
    <n v="752"/>
    <n v="782"/>
    <n v="752"/>
    <n v="782"/>
    <n v="3163.9999999999968"/>
    <n v="3302.999999999995"/>
    <n v="88643.999999999811"/>
    <n v="92422"/>
    <n v="0"/>
    <n v="0"/>
    <n v="0"/>
    <n v="0"/>
    <s v=""/>
    <s v=""/>
    <s v=""/>
    <s v=""/>
    <n v="3186.9999999999968"/>
    <n v="3331.999999999995"/>
    <n v="88882.999999999811"/>
    <n v="92869"/>
  </r>
  <r>
    <x v="14"/>
    <s v="University of Mary Washington "/>
    <m/>
    <n v="232681"/>
    <x v="3"/>
    <n v="928"/>
    <n v="961"/>
    <n v="0"/>
    <n v="0"/>
    <n v="928"/>
    <n v="961"/>
    <n v="120"/>
    <n v="928"/>
    <n v="961"/>
    <n v="928"/>
    <n v="961"/>
    <n v="9"/>
    <n v="23"/>
    <n v="9"/>
    <n v="23"/>
    <n v="2"/>
    <n v="0"/>
    <n v="2"/>
    <n v="0"/>
    <m/>
    <m/>
    <n v="0"/>
    <n v="0"/>
    <n v="11"/>
    <n v="23"/>
    <n v="11"/>
    <n v="23"/>
    <n v="4"/>
    <n v="3.9565217391304301"/>
    <n v="36"/>
    <n v="90.999999999999886"/>
    <n v="6.75"/>
    <s v="NULL"/>
    <n v="13.5"/>
    <n v="0"/>
    <m/>
    <m/>
    <n v="0"/>
    <n v="0"/>
    <n v="4.5"/>
    <n v="3.9565217391304297"/>
    <n v="49.5"/>
    <n v="90.999999999999886"/>
    <n v="127.333333333333"/>
    <n v="127.695652173913"/>
    <n v="1145.999999999997"/>
    <n v="2936.9999999999991"/>
    <n v="157"/>
    <s v="NULL"/>
    <n v="314"/>
    <n v="0"/>
    <m/>
    <m/>
    <n v="0"/>
    <n v="0"/>
    <n v="132.72727272727246"/>
    <n v="127.695652173913"/>
    <n v="1459.999999999997"/>
    <n v="2936.9999999999991"/>
    <n v="610"/>
    <n v="661"/>
    <n v="610"/>
    <n v="661"/>
    <n v="21"/>
    <n v="21"/>
    <n v="21"/>
    <n v="21"/>
    <m/>
    <m/>
    <n v="0"/>
    <n v="0"/>
    <n v="631"/>
    <n v="682"/>
    <n v="631"/>
    <n v="682"/>
    <n v="4.1393442622950802"/>
    <n v="4.1361573373676199"/>
    <n v="2524.9999999999991"/>
    <n v="2733.9999999999968"/>
    <n v="4.4523809523809499"/>
    <n v="4"/>
    <n v="93.499999999999943"/>
    <n v="84"/>
    <m/>
    <m/>
    <n v="0"/>
    <n v="0"/>
    <n v="4.149762282091916"/>
    <n v="4.1319648093841597"/>
    <n v="2618.4999999999991"/>
    <n v="2817.9999999999968"/>
    <n v="120.54098360655701"/>
    <n v="119.756429652042"/>
    <n v="73529.999999999767"/>
    <n v="79158.999999999767"/>
    <n v="111.666666666666"/>
    <n v="95.523809523809504"/>
    <n v="2344.9999999999859"/>
    <n v="2005.9999999999995"/>
    <m/>
    <m/>
    <n v="0"/>
    <n v="0"/>
    <n v="120.24564183835143"/>
    <n v="119.01026392961843"/>
    <n v="75874.999999999753"/>
    <n v="81164.999999999767"/>
    <n v="642"/>
    <n v="705"/>
    <n v="642"/>
    <n v="705"/>
    <n v="4.1557632398753883"/>
    <n v="4.1262411347517682"/>
    <n v="2667.9999999999991"/>
    <n v="2908.9999999999968"/>
    <n v="120.45950155763201"/>
    <n v="119.29361702127626"/>
    <n v="77334.999999999753"/>
    <n v="84101.999999999767"/>
    <n v="171"/>
    <n v="164"/>
    <n v="171"/>
    <n v="164"/>
    <n v="91"/>
    <n v="77"/>
    <n v="91"/>
    <n v="77"/>
    <m/>
    <m/>
    <n v="0"/>
    <n v="0"/>
    <n v="262"/>
    <n v="241"/>
    <n v="262"/>
    <n v="241"/>
    <n v="3.0643274853801099"/>
    <n v="3.0518292682926802"/>
    <n v="523.99999999999875"/>
    <n v="500.49999999999955"/>
    <n v="3.9120879120879102"/>
    <n v="3.6948051948051899"/>
    <n v="355.99999999999983"/>
    <n v="284.4999999999996"/>
    <m/>
    <m/>
    <n v="0"/>
    <n v="0"/>
    <n v="3.3587786259541934"/>
    <n v="3.2572614107883782"/>
    <n v="879.99999999999864"/>
    <n v="784.99999999999909"/>
    <n v="77.754385964912203"/>
    <n v="76.646341463414601"/>
    <n v="13295.999999999987"/>
    <n v="12569.999999999995"/>
    <n v="55.494505494505503"/>
    <n v="50.779220779220701"/>
    <n v="5050.0000000000009"/>
    <n v="3909.9999999999941"/>
    <m/>
    <m/>
    <n v="0"/>
    <n v="0"/>
    <n v="70.022900763358734"/>
    <n v="68.381742738589168"/>
    <n v="18345.999999999989"/>
    <n v="16479.999999999989"/>
    <n v="24"/>
    <n v="15"/>
    <n v="24"/>
    <n v="15"/>
    <n v="4.8333333333333304"/>
    <n v="6.2"/>
    <n v="115.99999999999993"/>
    <n v="93"/>
    <n v="72.875"/>
    <n v="67.8"/>
    <n v="1749"/>
    <n v="1017"/>
    <n v="790"/>
    <n v="848"/>
    <n v="790"/>
    <n v="848"/>
    <n v="3084.9999999999977"/>
    <n v="3325.4999999999964"/>
    <n v="87971.999999999753"/>
    <n v="94665.999999999767"/>
    <n v="114"/>
    <n v="98"/>
    <n v="114"/>
    <n v="98"/>
    <n v="462.99999999999977"/>
    <n v="368.4999999999996"/>
    <n v="7708.9999999999873"/>
    <n v="5915.9999999999936"/>
    <n v="904"/>
    <n v="946"/>
    <n v="904"/>
    <n v="946"/>
    <n v="3547.9999999999973"/>
    <n v="3693.9999999999959"/>
    <n v="95680.999999999738"/>
    <n v="100581.99999999977"/>
    <n v="0"/>
    <n v="0"/>
    <n v="0"/>
    <n v="0"/>
    <s v=""/>
    <s v=""/>
    <s v=""/>
    <s v=""/>
    <n v="3663.9999999999977"/>
    <n v="3786.9999999999959"/>
    <n v="97429.999999999738"/>
    <n v="101598.99999999975"/>
  </r>
  <r>
    <x v="14"/>
    <s v="University of Virginia's College at Wise "/>
    <m/>
    <n v="233897"/>
    <x v="4"/>
    <n v="287"/>
    <n v="213"/>
    <n v="0"/>
    <n v="0"/>
    <n v="287"/>
    <n v="213"/>
    <n v="120"/>
    <n v="287"/>
    <n v="213"/>
    <n v="287"/>
    <n v="213"/>
    <n v="15"/>
    <n v="9"/>
    <n v="15"/>
    <n v="9"/>
    <n v="0"/>
    <n v="1"/>
    <n v="0"/>
    <n v="1"/>
    <m/>
    <m/>
    <n v="0"/>
    <n v="0"/>
    <n v="15"/>
    <n v="10"/>
    <n v="15"/>
    <n v="10"/>
    <n v="4.0333333333333297"/>
    <n v="4.1111111111111098"/>
    <n v="60.499999999999943"/>
    <n v="36.999999999999986"/>
    <s v="NULL"/>
    <n v="4"/>
    <n v="0"/>
    <n v="4"/>
    <m/>
    <m/>
    <n v="0"/>
    <n v="0"/>
    <n v="4.0333333333333297"/>
    <n v="4.0999999999999988"/>
    <n v="60.499999999999943"/>
    <n v="40.999999999999986"/>
    <n v="119.8"/>
    <n v="131.611111111111"/>
    <n v="1797"/>
    <n v="1184.4999999999991"/>
    <s v="NULL"/>
    <n v="137"/>
    <n v="0"/>
    <n v="137"/>
    <m/>
    <m/>
    <n v="0"/>
    <n v="0"/>
    <n v="119.8"/>
    <n v="132.14999999999992"/>
    <n v="1797"/>
    <n v="1321.4999999999991"/>
    <n v="128"/>
    <n v="115"/>
    <n v="128"/>
    <n v="115"/>
    <n v="27"/>
    <n v="16"/>
    <n v="27"/>
    <n v="16"/>
    <m/>
    <m/>
    <n v="0"/>
    <n v="0"/>
    <n v="155"/>
    <n v="131"/>
    <n v="155"/>
    <n v="131"/>
    <n v="4.57421875"/>
    <n v="4.7130434782608699"/>
    <n v="585.5"/>
    <n v="542"/>
    <n v="5.3148148148148104"/>
    <n v="4.3125"/>
    <n v="143.49999999999989"/>
    <n v="69"/>
    <m/>
    <m/>
    <n v="0"/>
    <n v="0"/>
    <n v="4.7032258064516119"/>
    <n v="4.66412213740458"/>
    <n v="728.99999999999989"/>
    <n v="611"/>
    <n v="124.24609375"/>
    <n v="125.68695652173901"/>
    <n v="15903.5"/>
    <n v="14453.999999999985"/>
    <n v="117"/>
    <n v="120.53125"/>
    <n v="3159"/>
    <n v="1928.5"/>
    <m/>
    <m/>
    <n v="0"/>
    <n v="0"/>
    <n v="122.98387096774194"/>
    <n v="125.05725190839684"/>
    <n v="19062.5"/>
    <n v="16382.499999999985"/>
    <n v="170"/>
    <n v="141"/>
    <n v="170"/>
    <n v="141"/>
    <n v="4.6441176470588221"/>
    <n v="4.624113475177305"/>
    <n v="789.49999999999977"/>
    <n v="652"/>
    <n v="122.70294117647059"/>
    <n v="125.56028368794315"/>
    <n v="20859.5"/>
    <n v="17703.999999999985"/>
    <n v="69"/>
    <n v="48"/>
    <n v="69"/>
    <n v="48"/>
    <n v="26"/>
    <n v="13"/>
    <n v="26"/>
    <n v="13"/>
    <m/>
    <m/>
    <n v="0"/>
    <n v="0"/>
    <n v="95"/>
    <n v="61"/>
    <n v="95"/>
    <n v="61"/>
    <n v="3.3115942028985499"/>
    <n v="3.375"/>
    <n v="228.49999999999994"/>
    <n v="162"/>
    <n v="3.7692307692307598"/>
    <n v="3.57692307692307"/>
    <n v="97.999999999999758"/>
    <n v="46.499999999999908"/>
    <m/>
    <m/>
    <n v="0"/>
    <n v="0"/>
    <n v="3.436842105263155"/>
    <n v="3.4180327868852447"/>
    <n v="326.49999999999972"/>
    <n v="208.49999999999991"/>
    <n v="78.572463768115895"/>
    <n v="80.0520833333333"/>
    <n v="5421.4999999999964"/>
    <n v="3842.4999999999982"/>
    <n v="74"/>
    <n v="70.076923076922995"/>
    <n v="1924"/>
    <n v="910.99999999999898"/>
    <m/>
    <m/>
    <n v="0"/>
    <n v="0"/>
    <n v="77.321052631578908"/>
    <n v="77.92622950819667"/>
    <n v="7345.4999999999964"/>
    <n v="4753.4999999999973"/>
    <n v="22"/>
    <n v="11"/>
    <n v="22"/>
    <n v="11"/>
    <n v="5.6363636363636296"/>
    <n v="6.8181818181818103"/>
    <n v="123.99999999999986"/>
    <n v="74.999999999999915"/>
    <n v="95.590909090908994"/>
    <n v="101.40909090909"/>
    <n v="2102.9999999999977"/>
    <n v="1115.49999999999"/>
    <n v="212"/>
    <n v="172"/>
    <n v="212"/>
    <n v="172"/>
    <n v="874.5"/>
    <n v="741"/>
    <n v="23121.999999999996"/>
    <n v="19480.999999999985"/>
    <n v="53"/>
    <n v="30"/>
    <n v="53"/>
    <n v="30"/>
    <n v="241.49999999999966"/>
    <n v="119.49999999999991"/>
    <n v="5083"/>
    <n v="2976.4999999999991"/>
    <n v="265"/>
    <n v="202"/>
    <n v="265"/>
    <n v="202"/>
    <n v="1115.9999999999995"/>
    <n v="860.49999999999989"/>
    <n v="28204.999999999996"/>
    <n v="22457.499999999985"/>
    <n v="0"/>
    <n v="0"/>
    <n v="0"/>
    <n v="0"/>
    <s v=""/>
    <s v=""/>
    <s v=""/>
    <s v=""/>
    <n v="1239.9999999999993"/>
    <n v="935.49999999999977"/>
    <n v="30307.999999999993"/>
    <n v="23572.999999999971"/>
  </r>
  <r>
    <x v="14"/>
    <s v="J.S. Reynolds Community College"/>
    <m/>
    <n v="232414"/>
    <x v="5"/>
    <n v="713"/>
    <n v="734"/>
    <n v="5"/>
    <n v="1"/>
    <n v="708"/>
    <n v="733"/>
    <s v="62-70"/>
    <n v="708"/>
    <n v="733"/>
    <n v="708"/>
    <n v="733"/>
    <n v="5"/>
    <n v="10"/>
    <n v="5"/>
    <n v="10"/>
    <n v="10"/>
    <n v="10"/>
    <n v="10"/>
    <n v="10"/>
    <m/>
    <m/>
    <n v="0"/>
    <n v="0"/>
    <n v="15"/>
    <n v="20"/>
    <n v="15"/>
    <n v="20"/>
    <n v="2.2000000000000002"/>
    <n v="2.7"/>
    <n v="11"/>
    <n v="27"/>
    <n v="2.8"/>
    <n v="3.3"/>
    <n v="28"/>
    <n v="33"/>
    <m/>
    <m/>
    <n v="0"/>
    <n v="0"/>
    <n v="2.6"/>
    <n v="3"/>
    <n v="39"/>
    <n v="60"/>
    <n v="66.400000000000006"/>
    <n v="78.599999999999895"/>
    <n v="332"/>
    <n v="785.99999999999898"/>
    <n v="74.3"/>
    <n v="79.400000000000006"/>
    <n v="743"/>
    <n v="794"/>
    <m/>
    <m/>
    <n v="0"/>
    <n v="0"/>
    <n v="71.666666666666671"/>
    <n v="78.999999999999957"/>
    <n v="1075"/>
    <n v="1579.9999999999991"/>
    <n v="61"/>
    <n v="58"/>
    <n v="61"/>
    <n v="58"/>
    <n v="255"/>
    <n v="243"/>
    <n v="255"/>
    <n v="243"/>
    <m/>
    <m/>
    <n v="0"/>
    <n v="0"/>
    <n v="316"/>
    <n v="301"/>
    <n v="316"/>
    <n v="301"/>
    <n v="4.5409836065573703"/>
    <n v="4.38793103448275"/>
    <n v="276.9999999999996"/>
    <n v="254.49999999999949"/>
    <n v="6.1470588235294104"/>
    <n v="5.9074074074074003"/>
    <n v="1567.4999999999995"/>
    <n v="1435.4999999999982"/>
    <m/>
    <m/>
    <n v="0"/>
    <n v="0"/>
    <n v="5.8370253164556933"/>
    <n v="5.6146179401993281"/>
    <n v="1844.4999999999991"/>
    <n v="1689.9999999999977"/>
    <n v="77.180327868852402"/>
    <n v="76.775862068965495"/>
    <n v="4707.9999999999964"/>
    <n v="4452.9999999999991"/>
    <n v="75.278431372548994"/>
    <n v="75.506172839506107"/>
    <n v="19195.999999999993"/>
    <n v="18347.999999999985"/>
    <m/>
    <m/>
    <n v="0"/>
    <n v="0"/>
    <n v="75.645569620253127"/>
    <n v="75.75083056478401"/>
    <n v="23903.999999999989"/>
    <n v="22800.999999999985"/>
    <n v="331"/>
    <n v="321"/>
    <n v="331"/>
    <n v="321"/>
    <n v="5.6903323262839853"/>
    <n v="5.4517133956386221"/>
    <n v="1883.4999999999991"/>
    <n v="1749.9999999999977"/>
    <n v="75.465256797583052"/>
    <n v="75.953271028037335"/>
    <n v="24978.999999999989"/>
    <n v="24380.999999999985"/>
    <n v="54"/>
    <n v="72"/>
    <n v="54"/>
    <n v="72"/>
    <n v="158"/>
    <n v="179"/>
    <n v="158"/>
    <n v="179"/>
    <m/>
    <m/>
    <n v="0"/>
    <n v="0"/>
    <n v="212"/>
    <n v="251"/>
    <n v="212"/>
    <n v="251"/>
    <n v="2.9732142857142798"/>
    <n v="3.0486111111111098"/>
    <n v="160.5535714285711"/>
    <n v="219.49999999999991"/>
    <n v="4.9462025316455698"/>
    <n v="4.8351955307262502"/>
    <n v="781.5"/>
    <n v="865.49999999999875"/>
    <m/>
    <m/>
    <n v="0"/>
    <n v="0"/>
    <n v="4.4436489218328825"/>
    <n v="4.3227091633466079"/>
    <n v="942.0535714285711"/>
    <n v="1084.9999999999986"/>
    <n v="61.178571428571402"/>
    <n v="59.2916666666666"/>
    <n v="3303.6428571428555"/>
    <n v="4268.9999999999955"/>
    <n v="62.063291139240498"/>
    <n v="59.106145251396597"/>
    <n v="9805.9999999999982"/>
    <n v="10579.999999999991"/>
    <m/>
    <m/>
    <n v="0"/>
    <n v="0"/>
    <n v="61.837938005390818"/>
    <n v="59.15936254980074"/>
    <n v="13109.642857142853"/>
    <n v="14848.999999999985"/>
    <n v="165"/>
    <n v="161"/>
    <n v="165"/>
    <n v="161"/>
    <n v="7.5030303030303003"/>
    <n v="5.3322981366459601"/>
    <n v="1237.9999999999995"/>
    <n v="858.49999999999955"/>
    <n v="68.133333333333297"/>
    <n v="54.720496894409898"/>
    <n v="11241.999999999995"/>
    <n v="8809.9999999999927"/>
    <n v="120"/>
    <n v="140"/>
    <n v="120"/>
    <n v="140"/>
    <n v="448.55357142857071"/>
    <n v="500.99999999999943"/>
    <n v="8343.6428571428514"/>
    <n v="9507.9999999999927"/>
    <n v="423"/>
    <n v="432"/>
    <n v="423"/>
    <n v="432"/>
    <n v="2376.9999999999995"/>
    <n v="2333.9999999999968"/>
    <n v="29744.999999999993"/>
    <n v="29721.999999999978"/>
    <n v="543"/>
    <n v="572"/>
    <n v="543"/>
    <n v="572"/>
    <n v="2825.5535714285702"/>
    <n v="2834.9999999999964"/>
    <n v="38088.642857142841"/>
    <n v="39229.999999999971"/>
    <n v="0"/>
    <n v="0"/>
    <n v="0"/>
    <n v="0"/>
    <s v=""/>
    <s v=""/>
    <s v=""/>
    <s v=""/>
    <n v="4063.5535714285697"/>
    <n v="3693.4999999999959"/>
    <n v="49330.642857142833"/>
    <n v="48039.999999999964"/>
  </r>
  <r>
    <x v="14"/>
    <s v="Northern Virginia Community College "/>
    <m/>
    <n v="232946"/>
    <x v="5"/>
    <n v="3186"/>
    <n v="3824"/>
    <n v="40"/>
    <n v="82"/>
    <n v="3146"/>
    <n v="3742"/>
    <s v="62-70"/>
    <n v="3146"/>
    <n v="3742"/>
    <n v="3146"/>
    <n v="3742"/>
    <n v="17"/>
    <n v="17"/>
    <n v="17"/>
    <n v="17"/>
    <n v="8"/>
    <n v="10"/>
    <n v="8"/>
    <n v="10"/>
    <m/>
    <m/>
    <n v="0"/>
    <n v="0"/>
    <n v="25"/>
    <n v="27"/>
    <n v="25"/>
    <n v="27"/>
    <n v="2.1176470588235201"/>
    <n v="2.6470588235294099"/>
    <n v="35.999999999999844"/>
    <n v="44.999999999999972"/>
    <n v="2.5"/>
    <n v="2.9"/>
    <n v="20"/>
    <n v="29"/>
    <m/>
    <m/>
    <n v="0"/>
    <n v="0"/>
    <n v="2.2399999999999936"/>
    <n v="2.7407407407407396"/>
    <n v="55.999999999999837"/>
    <n v="73.999999999999972"/>
    <n v="75.588235294117595"/>
    <n v="68.647058823529406"/>
    <n v="1284.9999999999991"/>
    <n v="1167"/>
    <n v="67.125"/>
    <n v="72.5"/>
    <n v="537"/>
    <n v="725"/>
    <m/>
    <m/>
    <n v="0"/>
    <n v="0"/>
    <n v="72.879999999999967"/>
    <n v="70.074074074074076"/>
    <n v="1821.9999999999991"/>
    <n v="1892"/>
    <n v="469"/>
    <n v="507"/>
    <n v="469"/>
    <n v="507"/>
    <n v="1223"/>
    <n v="1323"/>
    <n v="1223"/>
    <n v="1323"/>
    <m/>
    <m/>
    <n v="0"/>
    <n v="0"/>
    <n v="1692"/>
    <n v="1830"/>
    <n v="1692"/>
    <n v="1830"/>
    <n v="3.5703624733475401"/>
    <n v="3.7001972386587698"/>
    <n v="1674.4999999999964"/>
    <n v="1875.9999999999964"/>
    <n v="4.84341782502044"/>
    <n v="4.95842781557067"/>
    <n v="5923.4999999999982"/>
    <n v="6559.9999999999964"/>
    <m/>
    <m/>
    <n v="0"/>
    <n v="0"/>
    <n v="4.4905437352245832"/>
    <n v="4.6098360655737665"/>
    <n v="7597.9999999999945"/>
    <n v="8435.9999999999927"/>
    <n v="77.392324093816597"/>
    <n v="75.986193293885606"/>
    <n v="36296.999999999985"/>
    <n v="38525"/>
    <n v="71.874080130825803"/>
    <n v="72.088435374149597"/>
    <n v="87901.999999999956"/>
    <n v="95372.999999999913"/>
    <m/>
    <m/>
    <n v="0"/>
    <n v="0"/>
    <n v="73.403664302600433"/>
    <n v="73.168306010928916"/>
    <n v="124198.99999999993"/>
    <n v="133897.99999999991"/>
    <n v="1717"/>
    <n v="1857"/>
    <n v="1717"/>
    <n v="1857"/>
    <n v="4.4577751892836313"/>
    <n v="4.5826602046311216"/>
    <n v="7653.9999999999945"/>
    <n v="8509.9999999999927"/>
    <n v="73.396039603960347"/>
    <n v="73.123317178244434"/>
    <n v="126020.99999999991"/>
    <n v="135789.99999999991"/>
    <n v="155"/>
    <n v="192"/>
    <n v="155"/>
    <n v="192"/>
    <n v="470"/>
    <n v="546"/>
    <n v="470"/>
    <n v="546"/>
    <m/>
    <m/>
    <n v="0"/>
    <n v="0"/>
    <n v="625"/>
    <n v="738"/>
    <n v="625"/>
    <n v="738"/>
    <n v="3.1634615384615299"/>
    <n v="3.0442708333333299"/>
    <n v="490.33653846153715"/>
    <n v="584.49999999999932"/>
    <n v="5.1276595744680797"/>
    <n v="4.7115384615384599"/>
    <n v="2409.9999999999973"/>
    <n v="2572.4999999999991"/>
    <m/>
    <m/>
    <n v="0"/>
    <n v="0"/>
    <n v="4.6405384615384548"/>
    <n v="4.277777777777775"/>
    <n v="2900.3365384615345"/>
    <n v="3156.9999999999982"/>
    <n v="58.115384615384599"/>
    <n v="59.3125"/>
    <n v="9007.8846153846134"/>
    <n v="11388"/>
    <n v="58.8680851063829"/>
    <n v="56.2893772893772"/>
    <n v="27667.999999999964"/>
    <n v="30733.999999999953"/>
    <m/>
    <m/>
    <n v="0"/>
    <n v="0"/>
    <n v="58.681415384615327"/>
    <n v="57.075880758807529"/>
    <n v="36675.884615384581"/>
    <n v="42121.999999999956"/>
    <n v="804"/>
    <n v="1147"/>
    <n v="804"/>
    <n v="1147"/>
    <n v="6.46890547263681"/>
    <n v="4.6408020924149902"/>
    <n v="5200.9999999999955"/>
    <n v="5322.9999999999936"/>
    <n v="70.222636815920396"/>
    <n v="52.932868352223103"/>
    <n v="56459"/>
    <n v="60713.999999999898"/>
    <n v="641"/>
    <n v="716"/>
    <n v="641"/>
    <n v="716"/>
    <n v="2200.8365384615331"/>
    <n v="2505.4999999999955"/>
    <n v="46589.884615384595"/>
    <n v="51080"/>
    <n v="1701"/>
    <n v="1879"/>
    <n v="1701"/>
    <n v="1879"/>
    <n v="8353.4999999999964"/>
    <n v="9161.4999999999964"/>
    <n v="116106.99999999991"/>
    <n v="126831.99999999987"/>
    <n v="2342"/>
    <n v="2595"/>
    <n v="2342"/>
    <n v="2595"/>
    <n v="10554.33653846153"/>
    <n v="11666.999999999993"/>
    <n v="162696.88461538451"/>
    <n v="177911.99999999988"/>
    <n v="0"/>
    <n v="0"/>
    <n v="0"/>
    <n v="0"/>
    <s v=""/>
    <s v=""/>
    <s v=""/>
    <s v=""/>
    <n v="15755.336538461524"/>
    <n v="16989.999999999985"/>
    <n v="219155.88461538451"/>
    <n v="238625.99999999977"/>
  </r>
  <r>
    <x v="14"/>
    <s v="Thomas Nelson Community College "/>
    <m/>
    <n v="233754"/>
    <x v="5"/>
    <n v="714"/>
    <n v="674"/>
    <n v="9"/>
    <n v="8"/>
    <n v="705"/>
    <n v="666"/>
    <s v="62-70"/>
    <n v="705"/>
    <n v="666"/>
    <n v="705"/>
    <n v="666"/>
    <n v="6"/>
    <n v="9"/>
    <n v="6"/>
    <n v="9"/>
    <n v="4"/>
    <n v="8"/>
    <n v="4"/>
    <n v="8"/>
    <m/>
    <m/>
    <n v="0"/>
    <n v="0"/>
    <n v="10"/>
    <n v="17"/>
    <n v="10"/>
    <n v="17"/>
    <n v="2.3333333333333299"/>
    <n v="3"/>
    <n v="13.999999999999979"/>
    <n v="27"/>
    <n v="2.75"/>
    <n v="3.25"/>
    <n v="11"/>
    <n v="26"/>
    <m/>
    <m/>
    <n v="0"/>
    <n v="0"/>
    <n v="2.4999999999999978"/>
    <n v="3.1176470588235294"/>
    <n v="24.999999999999979"/>
    <n v="53"/>
    <n v="69.3333333333333"/>
    <n v="73.3333333333333"/>
    <n v="415.99999999999977"/>
    <n v="659.99999999999966"/>
    <n v="69.75"/>
    <n v="71.5"/>
    <n v="279"/>
    <n v="572"/>
    <m/>
    <m/>
    <n v="0"/>
    <n v="0"/>
    <n v="69.499999999999972"/>
    <n v="72.470588235294088"/>
    <n v="694.99999999999977"/>
    <n v="1231.9999999999995"/>
    <n v="100"/>
    <n v="82"/>
    <n v="100"/>
    <n v="82"/>
    <n v="247"/>
    <n v="254"/>
    <n v="247"/>
    <n v="254"/>
    <m/>
    <m/>
    <n v="0"/>
    <n v="0"/>
    <n v="347"/>
    <n v="336"/>
    <n v="347"/>
    <n v="336"/>
    <n v="4.2149999999999999"/>
    <n v="4.2195121951219496"/>
    <n v="421.5"/>
    <n v="345.99999999999989"/>
    <n v="5.4878542510121404"/>
    <n v="5.7913385826771604"/>
    <n v="1355.4999999999986"/>
    <n v="1470.9999999999986"/>
    <m/>
    <m/>
    <n v="0"/>
    <n v="0"/>
    <n v="5.1210374639769416"/>
    <n v="5.4077380952380913"/>
    <n v="1776.9999999999986"/>
    <n v="1816.9999999999986"/>
    <n v="78.2"/>
    <n v="74.573170731707293"/>
    <n v="7820"/>
    <n v="6114.9999999999982"/>
    <n v="73.040485829959493"/>
    <n v="72.881889763779498"/>
    <n v="18040.999999999996"/>
    <n v="18511.999999999993"/>
    <m/>
    <m/>
    <n v="0"/>
    <n v="0"/>
    <n v="74.527377521613829"/>
    <n v="73.294642857142833"/>
    <n v="25861"/>
    <n v="24626.999999999993"/>
    <n v="357"/>
    <n v="353"/>
    <n v="357"/>
    <n v="353"/>
    <n v="5.0476190476190439"/>
    <n v="5.297450424929175"/>
    <n v="1801.9999999999986"/>
    <n v="1869.9999999999989"/>
    <n v="74.386554621848745"/>
    <n v="73.254957507082139"/>
    <n v="26556.000000000004"/>
    <n v="25858.999999999996"/>
    <n v="71"/>
    <n v="44"/>
    <n v="71"/>
    <n v="44"/>
    <n v="159"/>
    <n v="132"/>
    <n v="159"/>
    <n v="132"/>
    <m/>
    <m/>
    <n v="0"/>
    <n v="0"/>
    <n v="230"/>
    <n v="176"/>
    <n v="230"/>
    <n v="176"/>
    <n v="2.8239436619718301"/>
    <n v="3.7159090909090899"/>
    <n v="200.49999999999994"/>
    <n v="163.49999999999994"/>
    <n v="4.85534591194968"/>
    <n v="4.7386363636363598"/>
    <n v="771.99999999999909"/>
    <n v="625.49999999999955"/>
    <m/>
    <m/>
    <n v="0"/>
    <n v="0"/>
    <n v="4.2282608695652133"/>
    <n v="4.4829545454545432"/>
    <n v="972.49999999999909"/>
    <n v="788.99999999999955"/>
    <n v="62.802816901408399"/>
    <n v="60.5"/>
    <n v="4458.9999999999964"/>
    <n v="2662"/>
    <n v="54.893081761006201"/>
    <n v="59.431818181818102"/>
    <n v="8727.9999999999854"/>
    <n v="7844.9999999999891"/>
    <m/>
    <m/>
    <n v="0"/>
    <n v="0"/>
    <n v="57.334782608695576"/>
    <n v="59.698863636363576"/>
    <n v="13186.999999999982"/>
    <n v="10506.999999999989"/>
    <n v="118"/>
    <n v="137"/>
    <n v="118"/>
    <n v="137"/>
    <n v="7.3389830508474496"/>
    <n v="4.9160583941605802"/>
    <n v="865.99999999999909"/>
    <n v="673.49999999999955"/>
    <n v="64.576271186440593"/>
    <n v="51.4233576642335"/>
    <n v="7619.99999999999"/>
    <n v="7044.9999999999891"/>
    <n v="177"/>
    <n v="135"/>
    <n v="177"/>
    <n v="135"/>
    <n v="636"/>
    <n v="536.49999999999977"/>
    <n v="12694.999999999996"/>
    <n v="9436.9999999999982"/>
    <n v="410"/>
    <n v="394"/>
    <n v="410"/>
    <n v="394"/>
    <n v="2138.4999999999977"/>
    <n v="2122.4999999999982"/>
    <n v="27047.999999999982"/>
    <n v="26928.999999999982"/>
    <n v="587"/>
    <n v="529"/>
    <n v="587"/>
    <n v="529"/>
    <n v="2774.4999999999977"/>
    <n v="2658.9999999999982"/>
    <n v="39742.999999999978"/>
    <n v="36365.999999999978"/>
    <n v="0"/>
    <n v="0"/>
    <n v="0"/>
    <n v="0"/>
    <s v=""/>
    <s v=""/>
    <s v=""/>
    <s v=""/>
    <n v="3640.4999999999968"/>
    <n v="3332.4999999999977"/>
    <n v="47362.999999999978"/>
    <n v="43410.999999999971"/>
  </r>
  <r>
    <x v="14"/>
    <s v="Tidewater Community College "/>
    <m/>
    <n v="233772"/>
    <x v="5"/>
    <n v="2297"/>
    <n v="2426"/>
    <n v="53"/>
    <n v="20"/>
    <n v="2244"/>
    <n v="2406"/>
    <s v="62-70"/>
    <n v="2244"/>
    <n v="2406"/>
    <n v="2244"/>
    <n v="2406"/>
    <n v="24"/>
    <n v="12"/>
    <n v="24"/>
    <n v="12"/>
    <n v="9"/>
    <n v="22"/>
    <n v="9"/>
    <n v="22"/>
    <m/>
    <m/>
    <n v="0"/>
    <n v="0"/>
    <n v="33"/>
    <n v="34"/>
    <n v="33"/>
    <n v="34"/>
    <n v="2.4166666666666599"/>
    <n v="2.9166666666666599"/>
    <n v="57.999999999999837"/>
    <n v="34.999999999999915"/>
    <n v="2.55555555555555"/>
    <n v="3.2727272727272698"/>
    <n v="22.99999999999995"/>
    <n v="71.999999999999943"/>
    <m/>
    <m/>
    <n v="0"/>
    <n v="0"/>
    <n v="2.4545454545454479"/>
    <n v="3.1470588235294077"/>
    <n v="80.999999999999787"/>
    <n v="106.99999999999986"/>
    <n v="68.0416666666666"/>
    <n v="77.5"/>
    <n v="1632.9999999999984"/>
    <n v="930"/>
    <n v="72.3333333333333"/>
    <n v="73.136363636363598"/>
    <n v="650.99999999999966"/>
    <n v="1608.9999999999991"/>
    <m/>
    <m/>
    <n v="0"/>
    <n v="0"/>
    <n v="69.212121212121161"/>
    <n v="74.676470588235262"/>
    <n v="2283.9999999999982"/>
    <n v="2538.9999999999991"/>
    <n v="292"/>
    <n v="259"/>
    <n v="292"/>
    <n v="259"/>
    <n v="865"/>
    <n v="880"/>
    <n v="865"/>
    <n v="880"/>
    <m/>
    <m/>
    <n v="0"/>
    <n v="0"/>
    <n v="1157"/>
    <n v="1139"/>
    <n v="1157"/>
    <n v="1139"/>
    <n v="3.9708904109589001"/>
    <n v="3.9440154440154398"/>
    <n v="1159.4999999999989"/>
    <n v="1021.4999999999989"/>
    <n v="5.5196531791907502"/>
    <n v="5.8136363636363599"/>
    <n v="4774.4999999999991"/>
    <n v="5115.9999999999964"/>
    <m/>
    <m/>
    <n v="0"/>
    <n v="0"/>
    <n v="5.1287813310285202"/>
    <n v="5.3884986830553077"/>
    <n v="5933.9999999999982"/>
    <n v="6137.4999999999955"/>
    <n v="80.287671232876704"/>
    <n v="81.884169884169793"/>
    <n v="23443.999999999996"/>
    <n v="21207.999999999978"/>
    <n v="73.602312138728294"/>
    <n v="73.654545454545399"/>
    <n v="63665.999999999971"/>
    <n v="64815.999999999949"/>
    <m/>
    <m/>
    <n v="0"/>
    <n v="0"/>
    <n v="75.289541918755376"/>
    <n v="75.525899912203627"/>
    <n v="87109.999999999971"/>
    <n v="86023.999999999927"/>
    <n v="1190"/>
    <n v="1173"/>
    <n v="1190"/>
    <n v="1173"/>
    <n v="5.0546218487394938"/>
    <n v="5.3235294117647021"/>
    <n v="6014.9999999999973"/>
    <n v="6244.4999999999955"/>
    <n v="75.121008403361316"/>
    <n v="75.501278772378456"/>
    <n v="89393.999999999971"/>
    <n v="88562.999999999927"/>
    <n v="151"/>
    <n v="173"/>
    <n v="151"/>
    <n v="173"/>
    <n v="502"/>
    <n v="494"/>
    <n v="502"/>
    <n v="494"/>
    <m/>
    <m/>
    <n v="0"/>
    <n v="0"/>
    <n v="653"/>
    <n v="667"/>
    <n v="653"/>
    <n v="667"/>
    <n v="3.2417218543046298"/>
    <n v="3.3815028901734099"/>
    <n v="489.49999999999909"/>
    <n v="584.99999999999989"/>
    <n v="4.6314741035856501"/>
    <n v="5.0253036437246896"/>
    <n v="2324.9999999999964"/>
    <n v="2482.4999999999968"/>
    <m/>
    <m/>
    <n v="0"/>
    <n v="0"/>
    <n v="4.3101071975497636"/>
    <n v="4.5989505247376261"/>
    <n v="2814.4999999999955"/>
    <n v="3067.4999999999968"/>
    <n v="63.410596026489998"/>
    <n v="63.479768786127103"/>
    <n v="9574.9999999999891"/>
    <n v="10981.999999999989"/>
    <n v="56.434262948207099"/>
    <n v="58.165991902834001"/>
    <n v="28329.999999999964"/>
    <n v="28733.999999999996"/>
    <m/>
    <m/>
    <n v="0"/>
    <n v="0"/>
    <n v="58.047473200612494"/>
    <n v="59.544227886056952"/>
    <n v="37904.999999999956"/>
    <n v="39715.999999999985"/>
    <n v="401"/>
    <n v="566"/>
    <n v="401"/>
    <n v="566"/>
    <n v="7.8820093457943896"/>
    <n v="6.5592920353982302"/>
    <n v="3160.68574766355"/>
    <n v="3712.5592920353984"/>
    <n v="72.341121495327101"/>
    <n v="61.831858407079601"/>
    <n v="29008.789719626169"/>
    <n v="34996.831858407051"/>
    <n v="467"/>
    <n v="444"/>
    <n v="467"/>
    <n v="444"/>
    <n v="1706.9999999999977"/>
    <n v="1641.4999999999986"/>
    <n v="34651.999999999985"/>
    <n v="33119.999999999971"/>
    <n v="1376"/>
    <n v="1396"/>
    <n v="1376"/>
    <n v="1396"/>
    <n v="7122.4999999999955"/>
    <n v="7670.4999999999927"/>
    <n v="92646.999999999942"/>
    <n v="95158.999999999942"/>
    <n v="1843"/>
    <n v="1840"/>
    <n v="1843"/>
    <n v="1840"/>
    <n v="8829.4999999999927"/>
    <n v="9311.9999999999909"/>
    <n v="127298.99999999993"/>
    <n v="128278.99999999991"/>
    <n v="0"/>
    <n v="0"/>
    <n v="0"/>
    <n v="0"/>
    <s v=""/>
    <s v=""/>
    <s v=""/>
    <s v=""/>
    <n v="11990.185747663543"/>
    <n v="13024.559292035392"/>
    <n v="156307.7897196261"/>
    <n v="163275.83185840695"/>
  </r>
  <r>
    <x v="14"/>
    <s v="Blue Ridge Community College "/>
    <m/>
    <n v="231536"/>
    <x v="6"/>
    <n v="476"/>
    <n v="440"/>
    <n v="5"/>
    <n v="3"/>
    <n v="471"/>
    <n v="437"/>
    <s v="62-70"/>
    <n v="471"/>
    <n v="437"/>
    <n v="471"/>
    <n v="437"/>
    <n v="9"/>
    <n v="5"/>
    <n v="9"/>
    <n v="5"/>
    <n v="4"/>
    <n v="4"/>
    <n v="4"/>
    <n v="4"/>
    <m/>
    <m/>
    <n v="0"/>
    <n v="0"/>
    <n v="13"/>
    <n v="9"/>
    <n v="13"/>
    <n v="9"/>
    <n v="2.2222222222222201"/>
    <n v="2.2000000000000002"/>
    <n v="19.999999999999982"/>
    <n v="11"/>
    <n v="2.5"/>
    <n v="3.25"/>
    <n v="10"/>
    <n v="13"/>
    <m/>
    <m/>
    <n v="0"/>
    <n v="0"/>
    <n v="2.3076923076923062"/>
    <n v="2.6666666666666665"/>
    <n v="29.999999999999979"/>
    <n v="24"/>
    <n v="66.6666666666666"/>
    <n v="54"/>
    <n v="599.99999999999943"/>
    <n v="270"/>
    <n v="70"/>
    <n v="65.5"/>
    <n v="280"/>
    <n v="262"/>
    <m/>
    <m/>
    <n v="0"/>
    <n v="0"/>
    <n v="67.692307692307651"/>
    <n v="59.111111111111114"/>
    <n v="879.99999999999943"/>
    <n v="532"/>
    <n v="103"/>
    <n v="83"/>
    <n v="103"/>
    <n v="83"/>
    <n v="147"/>
    <n v="128"/>
    <n v="147"/>
    <n v="128"/>
    <m/>
    <m/>
    <n v="0"/>
    <n v="0"/>
    <n v="250"/>
    <n v="211"/>
    <n v="250"/>
    <n v="211"/>
    <n v="3.4805825242718398"/>
    <n v="3.4879518072289102"/>
    <n v="358.49999999999949"/>
    <n v="289.49999999999955"/>
    <n v="5.0442176870748296"/>
    <n v="5.32421875"/>
    <n v="741.5"/>
    <n v="681.5"/>
    <m/>
    <m/>
    <n v="0"/>
    <n v="0"/>
    <n v="4.3999999999999986"/>
    <n v="4.6018957345971545"/>
    <n v="1099.9999999999995"/>
    <n v="970.99999999999955"/>
    <n v="70.029126213592207"/>
    <n v="74.746987951807199"/>
    <n v="7212.9999999999973"/>
    <n v="6203.9999999999973"/>
    <n v="69.047619047618994"/>
    <n v="71.4453125"/>
    <n v="10149.999999999993"/>
    <n v="9145"/>
    <m/>
    <m/>
    <n v="0"/>
    <n v="0"/>
    <n v="69.451999999999956"/>
    <n v="72.744075829383874"/>
    <n v="17362.999999999989"/>
    <n v="15348.999999999998"/>
    <n v="263"/>
    <n v="220"/>
    <n v="263"/>
    <n v="220"/>
    <n v="4.2965779467680587"/>
    <n v="4.5227272727272707"/>
    <n v="1129.9999999999995"/>
    <n v="994.99999999999955"/>
    <n v="69.365019011406801"/>
    <n v="72.186363636363623"/>
    <n v="18242.999999999989"/>
    <n v="15880.999999999996"/>
    <n v="60"/>
    <n v="66"/>
    <n v="60"/>
    <n v="66"/>
    <n v="109"/>
    <n v="64"/>
    <n v="109"/>
    <n v="64"/>
    <m/>
    <m/>
    <n v="0"/>
    <n v="0"/>
    <n v="169"/>
    <n v="130"/>
    <n v="169"/>
    <n v="130"/>
    <n v="2.5249999999999999"/>
    <n v="2.3181818181818099"/>
    <n v="151.5"/>
    <n v="152.99999999999946"/>
    <n v="3.4128440366972401"/>
    <n v="3.921875"/>
    <n v="371.99999999999915"/>
    <n v="251"/>
    <m/>
    <m/>
    <n v="0"/>
    <n v="0"/>
    <n v="3.0976331360946694"/>
    <n v="3.1076923076923033"/>
    <n v="523.49999999999909"/>
    <n v="403.99999999999943"/>
    <n v="53.966666666666598"/>
    <n v="52.348484848484802"/>
    <n v="3237.9999999999959"/>
    <n v="3454.9999999999968"/>
    <n v="53.220183486238497"/>
    <n v="54.84375"/>
    <n v="5800.9999999999964"/>
    <n v="3510"/>
    <m/>
    <m/>
    <n v="0"/>
    <n v="0"/>
    <n v="53.485207100591673"/>
    <n v="53.576923076923052"/>
    <n v="9038.9999999999927"/>
    <n v="6964.9999999999964"/>
    <n v="39"/>
    <n v="87"/>
    <n v="39"/>
    <n v="87"/>
    <n v="6.4102564102564097"/>
    <n v="5.3908045977011403"/>
    <n v="249.99999999999997"/>
    <n v="468.9999999999992"/>
    <n v="72.794871794871796"/>
    <n v="56.931034482758598"/>
    <n v="2839"/>
    <n v="4952.9999999999982"/>
    <n v="172"/>
    <n v="154"/>
    <n v="172"/>
    <n v="154"/>
    <n v="529.99999999999955"/>
    <n v="453.49999999999898"/>
    <n v="11050.999999999993"/>
    <n v="9928.9999999999945"/>
    <n v="260"/>
    <n v="196"/>
    <n v="260"/>
    <n v="196"/>
    <n v="1123.4999999999991"/>
    <n v="945.5"/>
    <n v="16230.999999999989"/>
    <n v="12917"/>
    <n v="432"/>
    <n v="350"/>
    <n v="432"/>
    <n v="350"/>
    <n v="1653.4999999999986"/>
    <n v="1398.9999999999991"/>
    <n v="27281.999999999982"/>
    <n v="22845.999999999993"/>
    <n v="0"/>
    <n v="0"/>
    <n v="0"/>
    <n v="0"/>
    <s v=""/>
    <s v=""/>
    <s v=""/>
    <s v=""/>
    <n v="1903.4999999999986"/>
    <n v="1867.9999999999982"/>
    <n v="30120.999999999982"/>
    <n v="27798.999999999993"/>
  </r>
  <r>
    <x v="14"/>
    <s v="Central Virginia Community College "/>
    <m/>
    <n v="231697"/>
    <x v="6"/>
    <n v="307"/>
    <n v="353"/>
    <n v="0"/>
    <n v="0"/>
    <n v="307"/>
    <n v="353"/>
    <s v="62-70"/>
    <n v="307"/>
    <n v="353"/>
    <n v="307"/>
    <n v="353"/>
    <n v="23"/>
    <n v="15"/>
    <n v="23"/>
    <n v="15"/>
    <n v="3"/>
    <n v="6"/>
    <n v="3"/>
    <n v="6"/>
    <m/>
    <m/>
    <n v="0"/>
    <n v="0"/>
    <n v="26"/>
    <n v="21"/>
    <n v="26"/>
    <n v="21"/>
    <n v="2.52173913043478"/>
    <n v="2.6"/>
    <n v="57.999999999999943"/>
    <n v="39"/>
    <n v="3"/>
    <n v="3.1666666666666599"/>
    <n v="9"/>
    <n v="18.999999999999957"/>
    <m/>
    <m/>
    <n v="0"/>
    <n v="0"/>
    <n v="2.5769230769230749"/>
    <n v="2.7619047619047601"/>
    <n v="66.999999999999943"/>
    <n v="57.999999999999964"/>
    <n v="70.173913043478194"/>
    <n v="72.8"/>
    <n v="1613.9999999999984"/>
    <n v="1092"/>
    <n v="73.3333333333333"/>
    <n v="62"/>
    <n v="219.99999999999989"/>
    <n v="372"/>
    <m/>
    <m/>
    <n v="0"/>
    <n v="0"/>
    <n v="70.538461538461462"/>
    <n v="69.714285714285708"/>
    <n v="1833.999999999998"/>
    <n v="1463.9999999999998"/>
    <n v="41"/>
    <n v="38"/>
    <n v="41"/>
    <n v="38"/>
    <n v="107"/>
    <n v="91"/>
    <n v="107"/>
    <n v="91"/>
    <m/>
    <m/>
    <n v="0"/>
    <n v="0"/>
    <n v="148"/>
    <n v="129"/>
    <n v="148"/>
    <n v="129"/>
    <n v="3.5487804878048701"/>
    <n v="4.2631578947368398"/>
    <n v="145.49999999999969"/>
    <n v="161.99999999999991"/>
    <n v="5.7523364485981299"/>
    <n v="6.2362637362637301"/>
    <n v="615.49999999999989"/>
    <n v="567.49999999999943"/>
    <m/>
    <m/>
    <n v="0"/>
    <n v="0"/>
    <n v="5.1418918918918886"/>
    <n v="5.6550387596899174"/>
    <n v="760.99999999999955"/>
    <n v="729.49999999999932"/>
    <n v="69.439024390243901"/>
    <n v="67.763157894736807"/>
    <n v="2847"/>
    <n v="2574.9999999999986"/>
    <n v="73.056074766355096"/>
    <n v="73.120879120879096"/>
    <n v="7816.9999999999955"/>
    <n v="6653.9999999999973"/>
    <m/>
    <m/>
    <n v="0"/>
    <n v="0"/>
    <n v="72.054054054054035"/>
    <n v="71.542635658914705"/>
    <n v="10663.999999999996"/>
    <n v="9228.9999999999964"/>
    <n v="174"/>
    <n v="150"/>
    <n v="174"/>
    <n v="150"/>
    <n v="4.7586206896551699"/>
    <n v="5.2499999999999956"/>
    <n v="827.99999999999955"/>
    <n v="787.49999999999932"/>
    <n v="71.827586206896527"/>
    <n v="71.286666666666648"/>
    <n v="12497.999999999996"/>
    <n v="10692.999999999996"/>
    <n v="24"/>
    <n v="27"/>
    <n v="24"/>
    <n v="27"/>
    <n v="39"/>
    <n v="39"/>
    <n v="39"/>
    <n v="39"/>
    <m/>
    <m/>
    <n v="0"/>
    <n v="0"/>
    <n v="63"/>
    <n v="66"/>
    <n v="63"/>
    <n v="66"/>
    <n v="2.6458333333333299"/>
    <n v="2.7962962962962901"/>
    <n v="63.499999999999915"/>
    <n v="75.499999999999829"/>
    <n v="4.0769230769230704"/>
    <n v="4.5256410256410202"/>
    <n v="158.99999999999974"/>
    <n v="176.4999999999998"/>
    <m/>
    <m/>
    <n v="0"/>
    <n v="0"/>
    <n v="3.5317460317460263"/>
    <n v="3.8181818181818126"/>
    <n v="222.49999999999966"/>
    <n v="251.99999999999963"/>
    <n v="55.7083333333333"/>
    <n v="67.518518518518505"/>
    <n v="1336.9999999999991"/>
    <n v="1822.9999999999995"/>
    <n v="51.871794871794798"/>
    <n v="52.435897435897402"/>
    <n v="2022.999999999997"/>
    <n v="2044.9999999999986"/>
    <m/>
    <m/>
    <n v="0"/>
    <n v="0"/>
    <n v="53.333333333333279"/>
    <n v="58.606060606060581"/>
    <n v="3359.9999999999964"/>
    <n v="3867.9999999999982"/>
    <n v="70"/>
    <n v="137"/>
    <n v="70"/>
    <n v="137"/>
    <n v="6.25714285714285"/>
    <n v="3.6642335766423302"/>
    <n v="437.99999999999949"/>
    <n v="501.99999999999926"/>
    <n v="67.271428571428501"/>
    <n v="40.2919708029197"/>
    <n v="4708.9999999999955"/>
    <n v="5519.9999999999991"/>
    <n v="88"/>
    <n v="80"/>
    <n v="88"/>
    <n v="80"/>
    <n v="266.99999999999955"/>
    <n v="276.49999999999977"/>
    <n v="5797.9999999999973"/>
    <n v="5489.9999999999982"/>
    <n v="149"/>
    <n v="136"/>
    <n v="149"/>
    <n v="136"/>
    <n v="783.49999999999966"/>
    <n v="762.9999999999992"/>
    <n v="10059.999999999993"/>
    <n v="9070.9999999999964"/>
    <n v="237"/>
    <n v="216"/>
    <n v="237"/>
    <n v="216"/>
    <n v="1050.4999999999991"/>
    <n v="1039.4999999999991"/>
    <n v="15857.999999999989"/>
    <n v="14560.999999999995"/>
    <n v="0"/>
    <n v="0"/>
    <n v="0"/>
    <n v="0"/>
    <s v=""/>
    <s v=""/>
    <s v=""/>
    <s v=""/>
    <n v="1488.4999999999986"/>
    <n v="1541.4999999999982"/>
    <n v="20566.999999999989"/>
    <n v="20080.999999999993"/>
  </r>
  <r>
    <x v="14"/>
    <s v="Danville Community College "/>
    <m/>
    <n v="231882"/>
    <x v="6"/>
    <n v="229"/>
    <n v="192"/>
    <n v="0"/>
    <n v="0"/>
    <n v="229"/>
    <n v="192"/>
    <s v="62-70"/>
    <n v="229"/>
    <n v="192"/>
    <n v="229"/>
    <n v="192"/>
    <n v="12"/>
    <n v="3"/>
    <n v="12"/>
    <n v="3"/>
    <n v="6"/>
    <n v="13"/>
    <n v="6"/>
    <n v="13"/>
    <m/>
    <m/>
    <n v="0"/>
    <n v="0"/>
    <n v="18"/>
    <n v="16"/>
    <n v="18"/>
    <n v="16"/>
    <n v="2.25"/>
    <n v="2.6666666666666599"/>
    <n v="27"/>
    <n v="7.9999999999999796"/>
    <n v="2.3333333333333299"/>
    <n v="2.6923076923076898"/>
    <n v="13.999999999999979"/>
    <n v="34.999999999999972"/>
    <m/>
    <m/>
    <n v="0"/>
    <n v="0"/>
    <n v="2.2777777777777768"/>
    <n v="2.6874999999999969"/>
    <n v="40.999999999999986"/>
    <n v="42.99999999999995"/>
    <n v="67.1666666666666"/>
    <n v="58.3333333333333"/>
    <n v="805.9999999999992"/>
    <n v="174.99999999999989"/>
    <n v="59.1666666666666"/>
    <n v="64.538461538461505"/>
    <n v="354.9999999999996"/>
    <n v="838.99999999999955"/>
    <m/>
    <m/>
    <n v="0"/>
    <n v="0"/>
    <n v="64.499999999999943"/>
    <n v="63.374999999999964"/>
    <n v="1160.9999999999991"/>
    <n v="1013.9999999999994"/>
    <n v="28"/>
    <n v="20"/>
    <n v="28"/>
    <n v="20"/>
    <n v="107"/>
    <n v="88"/>
    <n v="107"/>
    <n v="88"/>
    <m/>
    <m/>
    <n v="0"/>
    <n v="0"/>
    <n v="135"/>
    <n v="108"/>
    <n v="135"/>
    <n v="108"/>
    <n v="3.3928571428571401"/>
    <n v="3.5"/>
    <n v="94.999999999999929"/>
    <n v="70"/>
    <n v="5.8551401869158797"/>
    <n v="5.9375"/>
    <n v="626.49999999999909"/>
    <n v="522.5"/>
    <m/>
    <m/>
    <n v="0"/>
    <n v="0"/>
    <n v="5.344444444444437"/>
    <n v="5.4861111111111107"/>
    <n v="721.49999999999898"/>
    <n v="592.5"/>
    <n v="67.928571428571402"/>
    <n v="67.7"/>
    <n v="1901.9999999999993"/>
    <n v="1354"/>
    <n v="73.065420560747597"/>
    <n v="80.886363636363598"/>
    <n v="7817.9999999999927"/>
    <n v="7117.9999999999964"/>
    <m/>
    <m/>
    <n v="0"/>
    <n v="0"/>
    <n v="71.999999999999943"/>
    <n v="78.444444444444414"/>
    <n v="9719.9999999999927"/>
    <n v="8471.9999999999964"/>
    <n v="153"/>
    <n v="124"/>
    <n v="153"/>
    <n v="124"/>
    <n v="4.9836601307189472"/>
    <n v="5.125"/>
    <n v="762.49999999999898"/>
    <n v="635.5"/>
    <n v="71.117647058823479"/>
    <n v="76.499999999999972"/>
    <n v="10880.999999999993"/>
    <n v="9485.9999999999964"/>
    <n v="5"/>
    <n v="4"/>
    <n v="5"/>
    <n v="4"/>
    <n v="15"/>
    <n v="10"/>
    <n v="15"/>
    <n v="10"/>
    <m/>
    <m/>
    <n v="0"/>
    <n v="0"/>
    <n v="20"/>
    <n v="14"/>
    <n v="20"/>
    <n v="14"/>
    <n v="2.2000000000000002"/>
    <n v="2.75"/>
    <n v="11"/>
    <n v="11"/>
    <n v="6.6"/>
    <n v="5.15"/>
    <n v="99"/>
    <n v="51.5"/>
    <m/>
    <m/>
    <n v="0"/>
    <n v="0"/>
    <n v="5.5"/>
    <n v="4.4642857142857144"/>
    <n v="110"/>
    <n v="62.5"/>
    <n v="59.4"/>
    <n v="55.25"/>
    <n v="297"/>
    <n v="221"/>
    <n v="58.066666666666599"/>
    <n v="48.4"/>
    <n v="870.99999999999898"/>
    <n v="484"/>
    <m/>
    <m/>
    <n v="0"/>
    <n v="0"/>
    <n v="58.399999999999956"/>
    <n v="50.357142857142854"/>
    <n v="1167.9999999999991"/>
    <n v="705"/>
    <n v="56"/>
    <n v="54"/>
    <n v="56"/>
    <n v="54"/>
    <n v="7.83928571428571"/>
    <n v="5.5925925925925899"/>
    <n v="438.99999999999977"/>
    <n v="301.99999999999983"/>
    <n v="65.107142857142804"/>
    <n v="57.462962962962898"/>
    <n v="3645.9999999999973"/>
    <n v="3102.9999999999964"/>
    <n v="45"/>
    <n v="27"/>
    <n v="45"/>
    <n v="27"/>
    <n v="132.99999999999994"/>
    <n v="88.999999999999986"/>
    <n v="3004.9999999999986"/>
    <n v="1750"/>
    <n v="128"/>
    <n v="111"/>
    <n v="128"/>
    <n v="111"/>
    <n v="739.49999999999909"/>
    <n v="609"/>
    <n v="9043.9999999999909"/>
    <n v="8440.9999999999964"/>
    <n v="173"/>
    <n v="138"/>
    <n v="173"/>
    <n v="138"/>
    <n v="872.49999999999909"/>
    <n v="698"/>
    <n v="12048.999999999989"/>
    <n v="10190.999999999996"/>
    <n v="0"/>
    <n v="0"/>
    <n v="0"/>
    <n v="0"/>
    <s v=""/>
    <s v=""/>
    <s v=""/>
    <s v=""/>
    <n v="1311.4999999999986"/>
    <n v="999.99999999999977"/>
    <n v="15694.999999999989"/>
    <n v="13293.999999999993"/>
  </r>
  <r>
    <x v="14"/>
    <s v="Germanna Community College"/>
    <m/>
    <n v="232195"/>
    <x v="6"/>
    <n v="508"/>
    <n v="545"/>
    <n v="0"/>
    <n v="0"/>
    <n v="508"/>
    <n v="545"/>
    <s v="62-70"/>
    <n v="508"/>
    <n v="545"/>
    <n v="508"/>
    <n v="545"/>
    <n v="16"/>
    <n v="11"/>
    <n v="16"/>
    <n v="11"/>
    <n v="9"/>
    <n v="6"/>
    <n v="9"/>
    <n v="6"/>
    <m/>
    <m/>
    <n v="0"/>
    <n v="0"/>
    <n v="25"/>
    <n v="17"/>
    <n v="25"/>
    <n v="17"/>
    <n v="2.25"/>
    <n v="2.72727272727272"/>
    <n v="36"/>
    <n v="29.999999999999918"/>
    <n v="2.4444444444444402"/>
    <n v="2.8333333333333299"/>
    <n v="21.999999999999961"/>
    <n v="16.999999999999979"/>
    <m/>
    <m/>
    <n v="0"/>
    <n v="0"/>
    <n v="2.3199999999999985"/>
    <n v="2.7647058823529354"/>
    <n v="57.999999999999964"/>
    <n v="46.999999999999901"/>
    <n v="68.75"/>
    <n v="70.636363636363598"/>
    <n v="1100"/>
    <n v="776.99999999999955"/>
    <n v="69.3333333333333"/>
    <n v="71.8333333333333"/>
    <n v="623.99999999999966"/>
    <n v="430.99999999999977"/>
    <m/>
    <m/>
    <n v="0"/>
    <n v="0"/>
    <n v="68.95999999999998"/>
    <n v="71.058823529411725"/>
    <n v="1723.9999999999995"/>
    <n v="1207.9999999999993"/>
    <n v="95"/>
    <n v="96"/>
    <n v="95"/>
    <n v="96"/>
    <n v="196"/>
    <n v="200"/>
    <n v="196"/>
    <n v="200"/>
    <m/>
    <m/>
    <n v="0"/>
    <n v="0"/>
    <n v="291"/>
    <n v="296"/>
    <n v="291"/>
    <n v="296"/>
    <n v="3.6052631578947301"/>
    <n v="3.6041666666666599"/>
    <n v="342.49999999999937"/>
    <n v="345.99999999999932"/>
    <n v="5.1020408163265296"/>
    <n v="5.5925000000000002"/>
    <n v="999.99999999999977"/>
    <n v="1118.5"/>
    <m/>
    <m/>
    <n v="0"/>
    <n v="0"/>
    <n v="4.613402061855667"/>
    <n v="4.9476351351351324"/>
    <n v="1342.4999999999991"/>
    <n v="1464.4999999999991"/>
    <n v="69.726315789473603"/>
    <n v="73.4166666666666"/>
    <n v="6623.9999999999918"/>
    <n v="7047.9999999999936"/>
    <n v="68.918367346938695"/>
    <n v="69.78"/>
    <n v="13507.999999999984"/>
    <n v="13956"/>
    <m/>
    <m/>
    <n v="0"/>
    <n v="0"/>
    <n v="69.18213058419235"/>
    <n v="70.959459459459438"/>
    <n v="20131.999999999975"/>
    <n v="21003.999999999993"/>
    <n v="316"/>
    <n v="313"/>
    <n v="316"/>
    <n v="313"/>
    <n v="4.4319620253164524"/>
    <n v="4.8290734824281119"/>
    <n v="1400.4999999999989"/>
    <n v="1511.4999999999991"/>
    <n v="69.16455696202523"/>
    <n v="70.964856230031927"/>
    <n v="21855.999999999975"/>
    <n v="22211.999999999993"/>
    <n v="45"/>
    <n v="39"/>
    <n v="45"/>
    <n v="39"/>
    <n v="82"/>
    <n v="102"/>
    <n v="82"/>
    <n v="102"/>
    <m/>
    <m/>
    <n v="0"/>
    <n v="0"/>
    <n v="127"/>
    <n v="141"/>
    <n v="127"/>
    <n v="141"/>
    <n v="3.0444444444444398"/>
    <n v="2.7307692307692299"/>
    <n v="136.9999999999998"/>
    <n v="106.49999999999997"/>
    <n v="3.8597560975609699"/>
    <n v="4.5686274509803901"/>
    <n v="316.49999999999955"/>
    <n v="465.99999999999977"/>
    <m/>
    <m/>
    <n v="0"/>
    <n v="0"/>
    <n v="3.570866141732278"/>
    <n v="4.0602836879432607"/>
    <n v="453.49999999999932"/>
    <n v="572.49999999999977"/>
    <n v="62.5555555555555"/>
    <n v="50.9743589743589"/>
    <n v="2814.9999999999977"/>
    <n v="1987.999999999997"/>
    <n v="58.012195121951201"/>
    <n v="55.970588235294102"/>
    <n v="4756.9999999999982"/>
    <n v="5708.9999999999982"/>
    <m/>
    <m/>
    <n v="0"/>
    <n v="0"/>
    <n v="59.62204724409446"/>
    <n v="54.588652482269474"/>
    <n v="7571.9999999999964"/>
    <n v="7696.9999999999955"/>
    <n v="65"/>
    <n v="91"/>
    <n v="65"/>
    <n v="91"/>
    <n v="7.0307692307692298"/>
    <n v="4.6043956043955996"/>
    <n v="456.99999999999994"/>
    <n v="418.99999999999955"/>
    <n v="61.4"/>
    <n v="54.285714285714199"/>
    <n v="3991"/>
    <n v="4939.9999999999918"/>
    <n v="156"/>
    <n v="146"/>
    <n v="156"/>
    <n v="146"/>
    <n v="515.4999999999992"/>
    <n v="482.4999999999992"/>
    <n v="10538.999999999989"/>
    <n v="9812.9999999999891"/>
    <n v="287"/>
    <n v="308"/>
    <n v="287"/>
    <n v="308"/>
    <n v="1338.4999999999993"/>
    <n v="1601.4999999999998"/>
    <n v="18888.999999999982"/>
    <n v="20096"/>
    <n v="443"/>
    <n v="454"/>
    <n v="443"/>
    <n v="454"/>
    <n v="1853.9999999999986"/>
    <n v="2083.9999999999991"/>
    <n v="29427.999999999971"/>
    <n v="29908.999999999989"/>
    <n v="0"/>
    <n v="0"/>
    <n v="0"/>
    <n v="0"/>
    <s v=""/>
    <s v=""/>
    <s v=""/>
    <s v=""/>
    <n v="2310.9999999999982"/>
    <n v="2502.9999999999986"/>
    <n v="33418.999999999971"/>
    <n v="34848.999999999978"/>
  </r>
  <r>
    <x v="14"/>
    <s v="John Tyler Community College"/>
    <m/>
    <n v="232450"/>
    <x v="6"/>
    <n v="617"/>
    <n v="573"/>
    <n v="0"/>
    <n v="1"/>
    <n v="617"/>
    <n v="572"/>
    <s v="62-70"/>
    <n v="617"/>
    <n v="572"/>
    <n v="617"/>
    <n v="572"/>
    <n v="12"/>
    <n v="7"/>
    <n v="12"/>
    <n v="7"/>
    <n v="4"/>
    <n v="3"/>
    <n v="4"/>
    <n v="3"/>
    <m/>
    <m/>
    <n v="0"/>
    <n v="0"/>
    <n v="16"/>
    <n v="10"/>
    <n v="16"/>
    <n v="10"/>
    <n v="2.25"/>
    <n v="2.5714285714285698"/>
    <n v="27"/>
    <n v="17.999999999999989"/>
    <n v="2.75"/>
    <n v="3.3333333333333299"/>
    <n v="11"/>
    <n v="9.9999999999999893"/>
    <m/>
    <m/>
    <n v="0"/>
    <n v="0"/>
    <n v="2.375"/>
    <n v="2.799999999999998"/>
    <n v="38"/>
    <n v="27.999999999999979"/>
    <n v="67.0833333333333"/>
    <n v="65.571428571428498"/>
    <n v="804.99999999999955"/>
    <n v="458.99999999999949"/>
    <n v="62.25"/>
    <n v="73.3333333333333"/>
    <n v="249"/>
    <n v="219.99999999999989"/>
    <m/>
    <m/>
    <n v="0"/>
    <n v="0"/>
    <n v="65.874999999999972"/>
    <n v="67.899999999999935"/>
    <n v="1053.9999999999995"/>
    <n v="678.99999999999932"/>
    <n v="56"/>
    <n v="52"/>
    <n v="56"/>
    <n v="52"/>
    <n v="210"/>
    <n v="192"/>
    <n v="210"/>
    <n v="192"/>
    <m/>
    <m/>
    <n v="0"/>
    <n v="0"/>
    <n v="266"/>
    <n v="244"/>
    <n v="266"/>
    <n v="244"/>
    <n v="3.4821428571428501"/>
    <n v="3.47115384615384"/>
    <n v="194.9999999999996"/>
    <n v="180.49999999999969"/>
    <n v="5.3119047619047599"/>
    <n v="5.6484375"/>
    <n v="1115.4999999999995"/>
    <n v="1084.5"/>
    <m/>
    <m/>
    <n v="0"/>
    <n v="0"/>
    <n v="4.9266917293233048"/>
    <n v="5.1844262295081958"/>
    <n v="1310.4999999999991"/>
    <n v="1264.9999999999998"/>
    <n v="68.875"/>
    <n v="69.615384615384599"/>
    <n v="3857"/>
    <n v="3619.9999999999991"/>
    <n v="71.704761904761895"/>
    <n v="71.28125"/>
    <n v="15057.999999999998"/>
    <n v="13686"/>
    <m/>
    <m/>
    <n v="0"/>
    <n v="0"/>
    <n v="71.109022556390983"/>
    <n v="70.926229508196727"/>
    <n v="18915"/>
    <n v="17306"/>
    <n v="282"/>
    <n v="254"/>
    <n v="282"/>
    <n v="254"/>
    <n v="4.7819148936170182"/>
    <n v="5.0905511811023612"/>
    <n v="1348.4999999999991"/>
    <n v="1292.9999999999998"/>
    <n v="70.812056737588648"/>
    <n v="70.80708661417323"/>
    <n v="19969"/>
    <n v="17985"/>
    <n v="33"/>
    <n v="42"/>
    <n v="33"/>
    <n v="42"/>
    <n v="201"/>
    <n v="160"/>
    <n v="201"/>
    <n v="160"/>
    <m/>
    <m/>
    <n v="0"/>
    <n v="0"/>
    <n v="234"/>
    <n v="202"/>
    <n v="234"/>
    <n v="202"/>
    <n v="3.6060606060606002"/>
    <n v="3.7380952380952301"/>
    <n v="118.9999999999998"/>
    <n v="156.99999999999966"/>
    <n v="4.21890547263681"/>
    <n v="4.05"/>
    <n v="847.99999999999886"/>
    <n v="648"/>
    <m/>
    <m/>
    <n v="0"/>
    <n v="0"/>
    <n v="4.1324786324786267"/>
    <n v="3.9851485148514834"/>
    <n v="966.99999999999864"/>
    <n v="804.99999999999966"/>
    <n v="58.878787878787797"/>
    <n v="63.880952380952301"/>
    <n v="1942.9999999999973"/>
    <n v="2682.9999999999968"/>
    <n v="56.164179104477597"/>
    <n v="54.487499999999997"/>
    <n v="11288.999999999996"/>
    <n v="8718"/>
    <m/>
    <m/>
    <n v="0"/>
    <n v="0"/>
    <n v="56.547008547008517"/>
    <n v="56.440594059405925"/>
    <n v="13231.999999999993"/>
    <n v="11400.999999999996"/>
    <n v="101"/>
    <n v="116"/>
    <n v="101"/>
    <n v="116"/>
    <n v="6.71287128712871"/>
    <n v="4.6422413793103399"/>
    <n v="677.99999999999966"/>
    <n v="538.49999999999943"/>
    <n v="68.079207920792001"/>
    <n v="54.224137931034399"/>
    <n v="6875.9999999999918"/>
    <n v="6289.99999999999"/>
    <n v="101"/>
    <n v="101"/>
    <n v="101"/>
    <n v="101"/>
    <n v="340.99999999999943"/>
    <n v="355.49999999999932"/>
    <n v="6604.9999999999973"/>
    <n v="6761.9999999999955"/>
    <n v="415"/>
    <n v="355"/>
    <n v="415"/>
    <n v="355"/>
    <n v="1974.4999999999984"/>
    <n v="1742.5"/>
    <n v="26595.999999999993"/>
    <n v="22624"/>
    <n v="516"/>
    <n v="456"/>
    <n v="516"/>
    <n v="456"/>
    <n v="2315.4999999999977"/>
    <n v="2097.9999999999991"/>
    <n v="33200.999999999993"/>
    <n v="29385.999999999996"/>
    <n v="0"/>
    <n v="0"/>
    <n v="0"/>
    <n v="0"/>
    <s v=""/>
    <s v=""/>
    <s v=""/>
    <s v=""/>
    <n v="2993.4999999999973"/>
    <n v="2636.4999999999991"/>
    <n v="40076.999999999985"/>
    <n v="35675.999999999985"/>
  </r>
  <r>
    <x v="14"/>
    <s v="Lord Fairfax Community College"/>
    <m/>
    <n v="232575"/>
    <x v="6"/>
    <n v="436"/>
    <n v="442"/>
    <n v="5"/>
    <n v="0"/>
    <n v="431"/>
    <n v="442"/>
    <s v="62-70"/>
    <n v="431"/>
    <n v="442"/>
    <n v="431"/>
    <n v="442"/>
    <n v="35"/>
    <n v="18"/>
    <n v="35"/>
    <n v="18"/>
    <n v="8"/>
    <n v="20"/>
    <n v="8"/>
    <n v="20"/>
    <m/>
    <m/>
    <n v="0"/>
    <n v="0"/>
    <n v="43"/>
    <n v="38"/>
    <n v="43"/>
    <n v="38"/>
    <n v="2.2000000000000002"/>
    <n v="2.3333333333333299"/>
    <n v="77"/>
    <n v="41.999999999999936"/>
    <n v="2.375"/>
    <n v="3.3"/>
    <n v="19"/>
    <n v="66"/>
    <m/>
    <m/>
    <n v="0"/>
    <n v="0"/>
    <n v="2.2325581395348837"/>
    <n v="2.8421052631578934"/>
    <n v="96"/>
    <n v="107.99999999999994"/>
    <n v="72.142857142857096"/>
    <n v="69.1666666666666"/>
    <n v="2524.9999999999982"/>
    <n v="1244.9999999999989"/>
    <n v="65.625"/>
    <n v="71.599999999999895"/>
    <n v="525"/>
    <n v="1431.999999999998"/>
    <m/>
    <m/>
    <n v="0"/>
    <n v="0"/>
    <n v="70.930232558139494"/>
    <n v="70.447368421052545"/>
    <n v="3049.9999999999982"/>
    <n v="2676.9999999999968"/>
    <n v="89"/>
    <n v="91"/>
    <n v="89"/>
    <n v="91"/>
    <n v="157"/>
    <n v="141"/>
    <n v="157"/>
    <n v="141"/>
    <m/>
    <m/>
    <n v="0"/>
    <n v="0"/>
    <n v="246"/>
    <n v="232"/>
    <n v="246"/>
    <n v="232"/>
    <n v="3.0393258426966199"/>
    <n v="3.84615384615384"/>
    <n v="270.49999999999915"/>
    <n v="349.99999999999943"/>
    <n v="5.2261146496815201"/>
    <n v="5.6418439716312001"/>
    <n v="820.49999999999864"/>
    <n v="795.4999999999992"/>
    <m/>
    <m/>
    <n v="0"/>
    <n v="0"/>
    <n v="4.4349593495934867"/>
    <n v="4.9374999999999938"/>
    <n v="1090.9999999999977"/>
    <n v="1145.4999999999986"/>
    <n v="66.831460674157299"/>
    <n v="71.758241758241695"/>
    <n v="5948"/>
    <n v="6529.9999999999945"/>
    <n v="73.484076433121004"/>
    <n v="73.134751773049601"/>
    <n v="11536.999999999998"/>
    <n v="10311.999999999995"/>
    <m/>
    <m/>
    <n v="0"/>
    <n v="0"/>
    <n v="71.077235772357724"/>
    <n v="72.594827586206847"/>
    <n v="17485"/>
    <n v="16841.999999999989"/>
    <n v="289"/>
    <n v="270"/>
    <n v="289"/>
    <n v="270"/>
    <n v="4.1072664359861513"/>
    <n v="4.6425925925925879"/>
    <n v="1186.9999999999977"/>
    <n v="1253.4999999999986"/>
    <n v="71.055363321799305"/>
    <n v="72.292592592592541"/>
    <n v="20535"/>
    <n v="19518.999999999985"/>
    <n v="31"/>
    <n v="14"/>
    <n v="31"/>
    <n v="14"/>
    <n v="61"/>
    <n v="57"/>
    <n v="61"/>
    <n v="57"/>
    <m/>
    <m/>
    <n v="0"/>
    <n v="0"/>
    <n v="92"/>
    <n v="71"/>
    <n v="92"/>
    <n v="71"/>
    <n v="3.1290322580645098"/>
    <n v="3.46428571428571"/>
    <n v="96.999999999999801"/>
    <n v="48.499999999999943"/>
    <n v="4.1967213114754101"/>
    <n v="4.6140350877192899"/>
    <n v="256"/>
    <n v="262.99999999999955"/>
    <m/>
    <m/>
    <n v="0"/>
    <n v="0"/>
    <n v="3.8369565217391282"/>
    <n v="4.3873239436619649"/>
    <n v="352.99999999999977"/>
    <n v="311.49999999999949"/>
    <n v="59.903225806451601"/>
    <n v="64.285714285714207"/>
    <n v="1856.9999999999995"/>
    <n v="899.99999999999886"/>
    <n v="55.573770491803202"/>
    <n v="61.385964912280699"/>
    <n v="3389.9999999999955"/>
    <n v="3499"/>
    <m/>
    <m/>
    <n v="0"/>
    <n v="0"/>
    <n v="57.032608695652115"/>
    <n v="61.957746478873226"/>
    <n v="5246.9999999999945"/>
    <n v="4398.9999999999991"/>
    <n v="50"/>
    <n v="101"/>
    <n v="50"/>
    <n v="101"/>
    <n v="5.9622641509433896"/>
    <n v="4.67"/>
    <n v="298.11320754716945"/>
    <n v="471.67"/>
    <n v="63.830188679245197"/>
    <n v="62.83"/>
    <n v="3191.5094339622597"/>
    <n v="6345.83"/>
    <n v="155"/>
    <n v="123"/>
    <n v="155"/>
    <n v="123"/>
    <n v="444.49999999999898"/>
    <n v="440.49999999999932"/>
    <n v="10329.999999999998"/>
    <n v="8674.9999999999927"/>
    <n v="226"/>
    <n v="218"/>
    <n v="226"/>
    <n v="218"/>
    <n v="1095.4999999999986"/>
    <n v="1124.4999999999986"/>
    <n v="15451.999999999993"/>
    <n v="15242.999999999993"/>
    <n v="381"/>
    <n v="341"/>
    <n v="381"/>
    <n v="341"/>
    <n v="1539.9999999999977"/>
    <n v="1564.999999999998"/>
    <n v="25781.999999999993"/>
    <n v="23917.999999999985"/>
    <n v="0"/>
    <n v="0"/>
    <n v="0"/>
    <n v="0"/>
    <s v=""/>
    <s v=""/>
    <s v=""/>
    <s v=""/>
    <n v="1838.1132075471669"/>
    <n v="2036.6699999999983"/>
    <n v="28973.509433962252"/>
    <n v="30263.829999999987"/>
  </r>
  <r>
    <x v="14"/>
    <s v="New River Community College "/>
    <m/>
    <n v="232867"/>
    <x v="6"/>
    <n v="376"/>
    <n v="430"/>
    <n v="0"/>
    <n v="8"/>
    <n v="376"/>
    <n v="422"/>
    <s v="62-70"/>
    <n v="376"/>
    <n v="422"/>
    <n v="376"/>
    <n v="422"/>
    <n v="9"/>
    <n v="11"/>
    <n v="9"/>
    <n v="11"/>
    <n v="4"/>
    <n v="12"/>
    <n v="4"/>
    <n v="12"/>
    <m/>
    <m/>
    <n v="0"/>
    <n v="0"/>
    <n v="13"/>
    <n v="23"/>
    <n v="13"/>
    <n v="23"/>
    <n v="2.2222222222222201"/>
    <n v="2.8181818181818099"/>
    <n v="19.999999999999982"/>
    <n v="30.999999999999908"/>
    <n v="2.5"/>
    <n v="3.25"/>
    <n v="10"/>
    <n v="39"/>
    <m/>
    <m/>
    <n v="0"/>
    <n v="0"/>
    <n v="2.3076923076923062"/>
    <n v="3.0434782608695614"/>
    <n v="29.999999999999979"/>
    <n v="69.999999999999915"/>
    <n v="72.5555555555555"/>
    <n v="100.54545454545401"/>
    <n v="652.99999999999955"/>
    <n v="1105.9999999999941"/>
    <n v="77.25"/>
    <n v="70.5833333333333"/>
    <n v="309"/>
    <n v="846.99999999999955"/>
    <m/>
    <m/>
    <n v="0"/>
    <n v="0"/>
    <n v="73.999999999999972"/>
    <n v="84.91304347826059"/>
    <n v="961.99999999999966"/>
    <n v="1952.9999999999936"/>
    <n v="63"/>
    <n v="49"/>
    <n v="63"/>
    <n v="49"/>
    <n v="132"/>
    <n v="143"/>
    <n v="132"/>
    <n v="143"/>
    <m/>
    <m/>
    <n v="0"/>
    <n v="0"/>
    <n v="195"/>
    <n v="192"/>
    <n v="195"/>
    <n v="192"/>
    <n v="3.9126984126984099"/>
    <n v="4.1020408163265296"/>
    <n v="246.49999999999983"/>
    <n v="200.99999999999994"/>
    <n v="6.0909090909090899"/>
    <n v="6.0524475524475498"/>
    <n v="803.99999999999989"/>
    <n v="865.49999999999966"/>
    <m/>
    <m/>
    <n v="0"/>
    <n v="0"/>
    <n v="5.3871794871794858"/>
    <n v="5.5546874999999973"/>
    <n v="1050.4999999999998"/>
    <n v="1066.4999999999995"/>
    <n v="73.619047619047606"/>
    <n v="80.081632653061206"/>
    <n v="4637.9999999999991"/>
    <n v="3923.9999999999991"/>
    <n v="79.090909090908994"/>
    <n v="77.531468531468505"/>
    <n v="10439.999999999987"/>
    <n v="11086.999999999996"/>
    <m/>
    <m/>
    <n v="0"/>
    <n v="0"/>
    <n v="77.323076923076854"/>
    <n v="78.182291666666643"/>
    <n v="15077.999999999987"/>
    <n v="15010.999999999996"/>
    <n v="208"/>
    <n v="215"/>
    <n v="208"/>
    <n v="215"/>
    <n v="5.1947115384615374"/>
    <n v="5.2860465116279052"/>
    <n v="1080.4999999999998"/>
    <n v="1136.4999999999995"/>
    <n v="77.115384615384556"/>
    <n v="78.902325581395303"/>
    <n v="16039.999999999987"/>
    <n v="16963.999999999989"/>
    <n v="37"/>
    <n v="42"/>
    <n v="37"/>
    <n v="42"/>
    <n v="49"/>
    <n v="75"/>
    <n v="49"/>
    <n v="75"/>
    <m/>
    <m/>
    <n v="0"/>
    <n v="0"/>
    <n v="86"/>
    <n v="117"/>
    <n v="86"/>
    <n v="117"/>
    <n v="2.2702702702702702"/>
    <n v="2.6785714285714199"/>
    <n v="84"/>
    <n v="112.49999999999963"/>
    <n v="3.75510204081632"/>
    <n v="4.5333333333333297"/>
    <n v="183.99999999999969"/>
    <n v="339.99999999999972"/>
    <m/>
    <m/>
    <n v="0"/>
    <n v="0"/>
    <n v="3.1162790697674381"/>
    <n v="3.8675213675213618"/>
    <n v="267.99999999999966"/>
    <n v="452.49999999999932"/>
    <n v="51.027027027027003"/>
    <n v="52.071428571428498"/>
    <n v="1887.9999999999991"/>
    <n v="2186.9999999999968"/>
    <n v="55.428571428571402"/>
    <n v="56.706666666666599"/>
    <n v="2715.9999999999986"/>
    <n v="4252.9999999999945"/>
    <m/>
    <m/>
    <n v="0"/>
    <n v="0"/>
    <n v="53.53488372093021"/>
    <n v="55.042735042734968"/>
    <n v="4603.9999999999982"/>
    <n v="6439.9999999999909"/>
    <n v="82"/>
    <n v="90"/>
    <n v="82"/>
    <n v="90"/>
    <n v="7.0779220779220697"/>
    <n v="6.2111111111111104"/>
    <n v="580.38961038960974"/>
    <n v="558.99999999999989"/>
    <n v="68.766233766233697"/>
    <n v="62.411111111111097"/>
    <n v="5638.8311688311633"/>
    <n v="5616.9999999999991"/>
    <n v="109"/>
    <n v="102"/>
    <n v="109"/>
    <n v="102"/>
    <n v="350.49999999999983"/>
    <n v="344.49999999999949"/>
    <n v="7178.9999999999973"/>
    <n v="7216.9999999999891"/>
    <n v="185"/>
    <n v="230"/>
    <n v="185"/>
    <n v="230"/>
    <n v="997.99999999999955"/>
    <n v="1244.4999999999993"/>
    <n v="13464.999999999985"/>
    <n v="16186.999999999991"/>
    <n v="294"/>
    <n v="332"/>
    <n v="294"/>
    <n v="332"/>
    <n v="1348.4999999999993"/>
    <n v="1588.9999999999989"/>
    <n v="20643.999999999982"/>
    <n v="23403.999999999978"/>
    <n v="0"/>
    <n v="0"/>
    <n v="0"/>
    <n v="0"/>
    <s v=""/>
    <s v=""/>
    <s v=""/>
    <s v=""/>
    <n v="1928.8896103896093"/>
    <n v="2147.9999999999986"/>
    <n v="26282.831168831148"/>
    <n v="29020.999999999978"/>
  </r>
  <r>
    <x v="14"/>
    <s v="Patrick Henry Community College "/>
    <s v="Met the criteria for Two-Year 2 in 2009-10 and 2010-11."/>
    <n v="233019"/>
    <x v="6"/>
    <n v="268"/>
    <n v="300"/>
    <n v="23"/>
    <n v="3"/>
    <n v="245"/>
    <n v="297"/>
    <s v="62-70"/>
    <n v="245"/>
    <n v="297"/>
    <n v="245"/>
    <n v="297"/>
    <n v="15"/>
    <n v="14"/>
    <n v="15"/>
    <n v="14"/>
    <n v="6"/>
    <n v="6"/>
    <n v="6"/>
    <n v="6"/>
    <m/>
    <m/>
    <n v="0"/>
    <n v="0"/>
    <n v="21"/>
    <n v="20"/>
    <n v="21"/>
    <n v="20"/>
    <n v="2"/>
    <n v="1.5714285714285701"/>
    <n v="30"/>
    <n v="21.999999999999982"/>
    <n v="2.1666666666666599"/>
    <n v="2"/>
    <n v="12.999999999999959"/>
    <n v="12"/>
    <m/>
    <m/>
    <n v="0"/>
    <n v="0"/>
    <n v="2.0476190476190457"/>
    <n v="1.6999999999999993"/>
    <n v="42.999999999999957"/>
    <n v="33.999999999999986"/>
    <n v="72.066666666666606"/>
    <n v="64.071428571428498"/>
    <n v="1080.9999999999991"/>
    <n v="896.99999999999898"/>
    <n v="70"/>
    <n v="66.8333333333333"/>
    <n v="420"/>
    <n v="400.99999999999977"/>
    <m/>
    <m/>
    <n v="0"/>
    <n v="0"/>
    <n v="71.476190476190439"/>
    <n v="64.899999999999935"/>
    <n v="1500.9999999999993"/>
    <n v="1297.9999999999986"/>
    <n v="37"/>
    <n v="31"/>
    <n v="37"/>
    <n v="31"/>
    <n v="108"/>
    <n v="104"/>
    <n v="108"/>
    <n v="104"/>
    <m/>
    <m/>
    <n v="0"/>
    <n v="0"/>
    <n v="145"/>
    <n v="135"/>
    <n v="145"/>
    <n v="135"/>
    <n v="4.1621621621621596"/>
    <n v="3.6413043478260798"/>
    <n v="153.99999999999991"/>
    <n v="112.88043478260848"/>
    <n v="6.3333333333333304"/>
    <n v="6.8413461538461497"/>
    <n v="683.99999999999966"/>
    <n v="711.49999999999955"/>
    <m/>
    <m/>
    <n v="0"/>
    <n v="0"/>
    <n v="5.7793103448275831"/>
    <n v="6.1065217391304305"/>
    <n v="837.99999999999955"/>
    <n v="824.38043478260806"/>
    <n v="97.432432432432407"/>
    <n v="88.290322580645096"/>
    <n v="3604.9999999999991"/>
    <n v="2736.9999999999982"/>
    <n v="76.259259259259196"/>
    <n v="79.413461538461505"/>
    <n v="8235.9999999999927"/>
    <n v="8258.9999999999964"/>
    <m/>
    <m/>
    <n v="0"/>
    <n v="0"/>
    <n v="81.662068965517193"/>
    <n v="81.451851851851814"/>
    <n v="11840.999999999993"/>
    <n v="10995.999999999995"/>
    <n v="166"/>
    <n v="155"/>
    <n v="166"/>
    <n v="155"/>
    <n v="5.3072289156626482"/>
    <n v="5.5379382889200519"/>
    <n v="880.99999999999955"/>
    <n v="858.38043478260806"/>
    <n v="80.373493975903571"/>
    <n v="79.316129032258019"/>
    <n v="13341.999999999993"/>
    <n v="12293.999999999993"/>
    <n v="6"/>
    <n v="11"/>
    <n v="6"/>
    <n v="11"/>
    <n v="6"/>
    <n v="15"/>
    <n v="6"/>
    <n v="15"/>
    <m/>
    <m/>
    <n v="0"/>
    <n v="0"/>
    <n v="12"/>
    <n v="26"/>
    <n v="12"/>
    <n v="26"/>
    <n v="2.5"/>
    <n v="1.86363636363636"/>
    <n v="15"/>
    <n v="20.499999999999961"/>
    <n v="2.3333333333333299"/>
    <n v="6.36666666666666"/>
    <n v="13.999999999999979"/>
    <n v="95.499999999999901"/>
    <m/>
    <m/>
    <n v="0"/>
    <n v="0"/>
    <n v="2.4166666666666647"/>
    <n v="4.4615384615384563"/>
    <n v="28.999999999999979"/>
    <n v="115.99999999999986"/>
    <n v="46.5"/>
    <n v="44.727272727272698"/>
    <n v="279"/>
    <n v="491.99999999999966"/>
    <n v="49.3333333333333"/>
    <n v="65.6666666666666"/>
    <n v="295.99999999999977"/>
    <n v="984.99999999999898"/>
    <m/>
    <m/>
    <n v="0"/>
    <n v="0"/>
    <n v="47.91666666666665"/>
    <n v="56.807692307692257"/>
    <n v="574.99999999999977"/>
    <n v="1476.9999999999986"/>
    <n v="67"/>
    <n v="116"/>
    <n v="67"/>
    <n v="116"/>
    <n v="5.17777777777777"/>
    <n v="5.4145299145299104"/>
    <n v="346.91111111111059"/>
    <n v="628.08547008546964"/>
    <n v="55.2"/>
    <n v="52.794871794871803"/>
    <n v="3698.4"/>
    <n v="6124.2051282051289"/>
    <n v="58"/>
    <n v="56"/>
    <n v="58"/>
    <n v="56"/>
    <n v="198.99999999999991"/>
    <n v="155.38043478260843"/>
    <n v="4964.9999999999982"/>
    <n v="4125.9999999999973"/>
    <n v="120"/>
    <n v="125"/>
    <n v="120"/>
    <n v="125"/>
    <n v="710.99999999999966"/>
    <n v="818.99999999999943"/>
    <n v="8951.9999999999927"/>
    <n v="9644.9999999999945"/>
    <n v="178"/>
    <n v="181"/>
    <n v="178"/>
    <n v="181"/>
    <n v="909.99999999999955"/>
    <n v="974.38043478260784"/>
    <n v="13916.999999999991"/>
    <n v="13770.999999999993"/>
    <n v="0"/>
    <n v="0"/>
    <n v="0"/>
    <n v="0"/>
    <s v=""/>
    <s v=""/>
    <s v=""/>
    <s v=""/>
    <n v="1256.9111111111101"/>
    <n v="1602.4659048680776"/>
    <n v="17615.399999999994"/>
    <n v="19895.205128205118"/>
  </r>
  <r>
    <x v="14"/>
    <s v="Piedmont Virginia Community College "/>
    <m/>
    <n v="233116"/>
    <x v="6"/>
    <n v="293"/>
    <n v="322"/>
    <n v="1"/>
    <n v="0"/>
    <n v="292"/>
    <n v="322"/>
    <s v="62-70"/>
    <n v="292"/>
    <n v="322"/>
    <n v="292"/>
    <n v="322"/>
    <n v="11"/>
    <n v="13"/>
    <n v="11"/>
    <n v="13"/>
    <n v="3"/>
    <n v="5"/>
    <n v="3"/>
    <n v="5"/>
    <m/>
    <m/>
    <n v="0"/>
    <n v="0"/>
    <n v="14"/>
    <n v="18"/>
    <n v="14"/>
    <n v="18"/>
    <n v="2.3636363636363602"/>
    <n v="2.84615384615384"/>
    <n v="25.999999999999961"/>
    <n v="36.999999999999922"/>
    <n v="2.6666666666666599"/>
    <n v="3.4"/>
    <n v="7.9999999999999796"/>
    <n v="17"/>
    <m/>
    <m/>
    <n v="0"/>
    <n v="0"/>
    <n v="2.4285714285714244"/>
    <n v="2.9999999999999956"/>
    <n v="33.999999999999943"/>
    <n v="53.999999999999922"/>
    <n v="71"/>
    <n v="77"/>
    <n v="781"/>
    <n v="1001"/>
    <n v="61.3333333333333"/>
    <n v="72.8"/>
    <n v="183.99999999999989"/>
    <n v="364"/>
    <m/>
    <m/>
    <n v="0"/>
    <n v="0"/>
    <n v="68.928571428571416"/>
    <n v="75.833333333333329"/>
    <n v="964.99999999999977"/>
    <n v="1365"/>
    <n v="44"/>
    <n v="46"/>
    <n v="44"/>
    <n v="46"/>
    <n v="123"/>
    <n v="115"/>
    <n v="123"/>
    <n v="115"/>
    <m/>
    <m/>
    <n v="0"/>
    <n v="0"/>
    <n v="167"/>
    <n v="161"/>
    <n v="167"/>
    <n v="161"/>
    <n v="4.2159090909090899"/>
    <n v="5.0666666666666602"/>
    <n v="185.49999999999994"/>
    <n v="233.06666666666638"/>
    <n v="5.48780487804878"/>
    <n v="5.2434782608695603"/>
    <n v="675"/>
    <n v="602.99999999999943"/>
    <m/>
    <m/>
    <n v="0"/>
    <n v="0"/>
    <n v="5.1526946107784433"/>
    <n v="5.1929606625258744"/>
    <n v="860.5"/>
    <n v="836.06666666666581"/>
    <n v="77.227272727272705"/>
    <n v="72.260869565217305"/>
    <n v="3397.9999999999991"/>
    <n v="3323.9999999999959"/>
    <n v="71.536585365853597"/>
    <n v="70.547826086956505"/>
    <n v="8798.9999999999927"/>
    <n v="8112.9999999999982"/>
    <m/>
    <m/>
    <n v="0"/>
    <n v="0"/>
    <n v="73.035928143712525"/>
    <n v="71.037267080745309"/>
    <n v="12196.999999999991"/>
    <n v="11436.999999999995"/>
    <n v="181"/>
    <n v="179"/>
    <n v="181"/>
    <n v="179"/>
    <n v="4.9419889502762429"/>
    <n v="4.9724394785847243"/>
    <n v="894.5"/>
    <n v="890.0666666666657"/>
    <n v="72.718232044198842"/>
    <n v="71.519553072625669"/>
    <n v="13161.999999999991"/>
    <n v="12801.999999999995"/>
    <n v="28"/>
    <n v="11"/>
    <n v="28"/>
    <n v="11"/>
    <n v="39"/>
    <n v="50"/>
    <n v="39"/>
    <n v="50"/>
    <m/>
    <m/>
    <n v="0"/>
    <n v="0"/>
    <n v="67"/>
    <n v="61"/>
    <n v="67"/>
    <n v="61"/>
    <n v="2.75"/>
    <n v="3.5"/>
    <n v="77"/>
    <n v="38.5"/>
    <n v="4.5"/>
    <n v="4.8499999999999996"/>
    <n v="175.5"/>
    <n v="242.49999999999997"/>
    <m/>
    <m/>
    <n v="0"/>
    <n v="0"/>
    <n v="3.7686567164179103"/>
    <n v="4.6065573770491799"/>
    <n v="252.5"/>
    <n v="281"/>
    <n v="53.142857142857103"/>
    <n v="56"/>
    <n v="1487.9999999999989"/>
    <n v="616"/>
    <n v="53.3333333333333"/>
    <n v="51.86"/>
    <n v="2079.9999999999986"/>
    <n v="2593"/>
    <m/>
    <m/>
    <n v="0"/>
    <n v="0"/>
    <n v="53.25373134328354"/>
    <n v="52.606557377049178"/>
    <n v="3567.9999999999973"/>
    <n v="3209"/>
    <n v="44"/>
    <n v="82"/>
    <n v="44"/>
    <n v="82"/>
    <n v="6.5454545454545396"/>
    <n v="4.4177215189873396"/>
    <n v="287.99999999999977"/>
    <n v="362.25316455696185"/>
    <n v="65.795454545454504"/>
    <n v="48.873417721518898"/>
    <n v="2894.9999999999982"/>
    <n v="4007.6202531645495"/>
    <n v="83"/>
    <n v="70"/>
    <n v="83"/>
    <n v="70"/>
    <n v="288.49999999999989"/>
    <n v="308.56666666666632"/>
    <n v="5666.9999999999982"/>
    <n v="4940.9999999999964"/>
    <n v="165"/>
    <n v="170"/>
    <n v="165"/>
    <n v="170"/>
    <n v="858.5"/>
    <n v="862.49999999999943"/>
    <n v="11062.999999999991"/>
    <n v="11069.999999999998"/>
    <n v="248"/>
    <n v="240"/>
    <n v="248"/>
    <n v="240"/>
    <n v="1147"/>
    <n v="1171.0666666666657"/>
    <n v="16729.999999999989"/>
    <n v="16010.999999999995"/>
    <n v="0"/>
    <n v="0"/>
    <n v="0"/>
    <n v="0"/>
    <s v=""/>
    <s v=""/>
    <s v=""/>
    <s v=""/>
    <n v="1434.9999999999998"/>
    <n v="1533.3198312236275"/>
    <n v="19624.999999999985"/>
    <n v="20018.620253164543"/>
  </r>
  <r>
    <x v="14"/>
    <s v="Southside Virginia Community College"/>
    <m/>
    <n v="233639"/>
    <x v="6"/>
    <n v="360"/>
    <n v="395"/>
    <n v="71"/>
    <n v="0"/>
    <n v="289"/>
    <n v="395"/>
    <s v="62-70"/>
    <n v="289"/>
    <n v="395"/>
    <n v="289"/>
    <n v="395"/>
    <n v="18"/>
    <n v="18"/>
    <n v="18"/>
    <n v="18"/>
    <n v="8"/>
    <n v="9"/>
    <n v="8"/>
    <n v="9"/>
    <m/>
    <m/>
    <n v="0"/>
    <n v="0"/>
    <n v="26"/>
    <n v="27"/>
    <n v="26"/>
    <n v="27"/>
    <n v="2.38888888888888"/>
    <n v="2.1111111111111098"/>
    <n v="42.999999999999837"/>
    <n v="37.999999999999979"/>
    <n v="2.625"/>
    <n v="3.2222222222222201"/>
    <n v="21"/>
    <n v="28.999999999999982"/>
    <m/>
    <m/>
    <n v="0"/>
    <n v="0"/>
    <n v="2.4615384615384555"/>
    <n v="2.4814814814814801"/>
    <n v="63.999999999999844"/>
    <n v="66.999999999999957"/>
    <n v="70.8333333333333"/>
    <n v="73.9444444444444"/>
    <n v="1274.9999999999993"/>
    <n v="1330.9999999999991"/>
    <n v="76"/>
    <n v="70.6666666666666"/>
    <n v="608"/>
    <n v="635.99999999999943"/>
    <m/>
    <m/>
    <n v="0"/>
    <n v="0"/>
    <n v="72.423076923076891"/>
    <n v="72.851851851851805"/>
    <n v="1882.9999999999991"/>
    <n v="1966.9999999999986"/>
    <n v="38"/>
    <n v="30"/>
    <n v="38"/>
    <n v="30"/>
    <n v="140"/>
    <n v="136"/>
    <n v="140"/>
    <n v="136"/>
    <m/>
    <m/>
    <n v="0"/>
    <n v="0"/>
    <n v="178"/>
    <n v="166"/>
    <n v="178"/>
    <n v="166"/>
    <n v="4.03125"/>
    <n v="5.36"/>
    <n v="153.1875"/>
    <n v="160.80000000000001"/>
    <n v="5.6392857142857098"/>
    <n v="6.4338235294117601"/>
    <n v="789.49999999999932"/>
    <n v="874.99999999999932"/>
    <m/>
    <m/>
    <n v="0"/>
    <n v="0"/>
    <n v="5.2959971910112325"/>
    <n v="6.2397590361445738"/>
    <n v="942.68749999999943"/>
    <n v="1035.7999999999993"/>
    <n v="79.375"/>
    <n v="83.933333333333294"/>
    <n v="3016.25"/>
    <n v="2517.9999999999986"/>
    <n v="80.342857142857099"/>
    <n v="77.235294117647001"/>
    <n v="11247.999999999995"/>
    <n v="10503.999999999993"/>
    <m/>
    <m/>
    <n v="0"/>
    <n v="0"/>
    <n v="80.136235955056151"/>
    <n v="78.445783132530067"/>
    <n v="14264.249999999995"/>
    <n v="13021.999999999991"/>
    <n v="204"/>
    <n v="193"/>
    <n v="204"/>
    <n v="193"/>
    <n v="4.9347426470588198"/>
    <n v="5.713989637305696"/>
    <n v="1006.6874999999992"/>
    <n v="1102.7999999999993"/>
    <n v="79.153186274509764"/>
    <n v="77.663212435233106"/>
    <n v="16147.249999999993"/>
    <n v="14988.999999999989"/>
    <n v="5"/>
    <n v="6"/>
    <n v="5"/>
    <n v="6"/>
    <n v="8"/>
    <n v="15"/>
    <n v="8"/>
    <n v="15"/>
    <m/>
    <m/>
    <n v="0"/>
    <n v="0"/>
    <n v="13"/>
    <n v="21"/>
    <n v="13"/>
    <n v="21"/>
    <n v="3.9"/>
    <n v="2.5833333333333299"/>
    <n v="19.5"/>
    <n v="15.499999999999979"/>
    <n v="4.6875"/>
    <n v="6.1"/>
    <n v="37.5"/>
    <n v="91.5"/>
    <m/>
    <m/>
    <n v="0"/>
    <n v="0"/>
    <n v="4.384615384615385"/>
    <n v="5.095238095238094"/>
    <n v="57.000000000000007"/>
    <n v="106.99999999999997"/>
    <n v="69.2"/>
    <n v="64.3333333333333"/>
    <n v="346"/>
    <n v="385.99999999999977"/>
    <n v="59"/>
    <n v="61.6666666666666"/>
    <n v="472"/>
    <n v="924.99999999999898"/>
    <m/>
    <m/>
    <n v="0"/>
    <n v="0"/>
    <n v="62.92307692307692"/>
    <n v="62.428571428571367"/>
    <n v="818"/>
    <n v="1310.9999999999986"/>
    <n v="72"/>
    <n v="181"/>
    <n v="72"/>
    <n v="181"/>
    <n v="3.7121212121212102"/>
    <n v="2.6160220994475099"/>
    <n v="267.27272727272714"/>
    <n v="473.49999999999926"/>
    <n v="34.8257575757575"/>
    <n v="32.629834254143603"/>
    <n v="2507.45454545454"/>
    <n v="5905.9999999999918"/>
    <n v="61"/>
    <n v="54"/>
    <n v="61"/>
    <n v="54"/>
    <n v="215.68749999999983"/>
    <n v="214.29999999999995"/>
    <n v="4637.2499999999991"/>
    <n v="4234.9999999999973"/>
    <n v="156"/>
    <n v="160"/>
    <n v="156"/>
    <n v="160"/>
    <n v="847.99999999999932"/>
    <n v="995.49999999999932"/>
    <n v="12327.999999999995"/>
    <n v="12064.999999999991"/>
    <n v="217"/>
    <n v="214"/>
    <n v="217"/>
    <n v="214"/>
    <n v="1063.6874999999991"/>
    <n v="1209.7999999999993"/>
    <n v="16965.249999999993"/>
    <n v="16299.999999999989"/>
    <n v="0"/>
    <n v="0"/>
    <n v="0"/>
    <n v="0"/>
    <s v=""/>
    <s v=""/>
    <s v=""/>
    <s v=""/>
    <n v="1330.9602272727266"/>
    <n v="1683.2999999999986"/>
    <n v="19472.704545454533"/>
    <n v="22205.999999999978"/>
  </r>
  <r>
    <x v="14"/>
    <s v="Southwest Virginia Community College "/>
    <m/>
    <n v="233648"/>
    <x v="6"/>
    <n v="308"/>
    <n v="342"/>
    <n v="1"/>
    <n v="6"/>
    <n v="307"/>
    <n v="336"/>
    <s v="62-70"/>
    <n v="307"/>
    <n v="336"/>
    <n v="307"/>
    <n v="336"/>
    <n v="33"/>
    <n v="23"/>
    <n v="33"/>
    <n v="23"/>
    <n v="9"/>
    <n v="5"/>
    <n v="9"/>
    <n v="5"/>
    <m/>
    <m/>
    <n v="0"/>
    <n v="0"/>
    <n v="42"/>
    <n v="28"/>
    <n v="42"/>
    <n v="28"/>
    <n v="2.1818181818181799"/>
    <n v="2.7391304347826"/>
    <n v="71.999999999999943"/>
    <n v="62.999999999999801"/>
    <n v="2.55555555555555"/>
    <n v="3.2"/>
    <n v="22.99999999999995"/>
    <n v="16"/>
    <m/>
    <m/>
    <n v="0"/>
    <n v="0"/>
    <n v="2.2619047619047592"/>
    <n v="2.8214285714285645"/>
    <n v="94.999999999999886"/>
    <n v="78.999999999999801"/>
    <n v="74.636363636363598"/>
    <n v="78.347826086956502"/>
    <n v="2462.9999999999986"/>
    <n v="1801.9999999999995"/>
    <n v="75.6666666666666"/>
    <n v="82.2"/>
    <n v="680.99999999999943"/>
    <n v="411"/>
    <m/>
    <m/>
    <n v="0"/>
    <n v="0"/>
    <n v="74.857142857142819"/>
    <n v="79.035714285714263"/>
    <n v="3143.9999999999982"/>
    <n v="2212.9999999999995"/>
    <n v="55"/>
    <n v="50"/>
    <n v="55"/>
    <n v="50"/>
    <n v="102"/>
    <n v="94"/>
    <n v="102"/>
    <n v="94"/>
    <m/>
    <m/>
    <n v="0"/>
    <n v="0"/>
    <n v="157"/>
    <n v="144"/>
    <n v="157"/>
    <n v="144"/>
    <n v="5.1181818181818102"/>
    <n v="3.97101449275362"/>
    <n v="281.49999999999955"/>
    <n v="198.55072463768099"/>
    <n v="6.5196078431372504"/>
    <n v="6.2340425531914896"/>
    <n v="664.99999999999955"/>
    <n v="586"/>
    <m/>
    <m/>
    <n v="0"/>
    <n v="0"/>
    <n v="6.0286624203821599"/>
    <n v="5.448268921095007"/>
    <n v="946.49999999999909"/>
    <n v="784.55072463768101"/>
    <n v="80.145454545454498"/>
    <n v="99.64"/>
    <n v="4407.9999999999973"/>
    <n v="4982"/>
    <n v="91.078431372549005"/>
    <n v="83.361702127659498"/>
    <n v="9289.9999999999982"/>
    <n v="7835.9999999999927"/>
    <m/>
    <m/>
    <n v="0"/>
    <n v="0"/>
    <n v="87.248407643312078"/>
    <n v="89.013888888888843"/>
    <n v="13697.999999999996"/>
    <n v="12817.999999999993"/>
    <n v="199"/>
    <n v="172"/>
    <n v="199"/>
    <n v="172"/>
    <n v="5.2336683417085386"/>
    <n v="5.0206437478934927"/>
    <n v="1041.4999999999991"/>
    <n v="863.55072463768079"/>
    <n v="84.633165829145696"/>
    <n v="87.389534883720884"/>
    <n v="16841.999999999993"/>
    <n v="15030.999999999993"/>
    <n v="10"/>
    <n v="14"/>
    <n v="10"/>
    <n v="14"/>
    <n v="20"/>
    <n v="31"/>
    <n v="20"/>
    <n v="31"/>
    <m/>
    <m/>
    <n v="0"/>
    <n v="0"/>
    <n v="30"/>
    <n v="45"/>
    <n v="30"/>
    <n v="45"/>
    <n v="2.5"/>
    <n v="3.3214285714285698"/>
    <n v="25"/>
    <n v="46.499999999999979"/>
    <n v="4"/>
    <n v="4.8709677419354804"/>
    <n v="80"/>
    <n v="150.99999999999989"/>
    <m/>
    <m/>
    <n v="0"/>
    <n v="0"/>
    <n v="3.5"/>
    <n v="4.3888888888888857"/>
    <n v="105"/>
    <n v="197.49999999999986"/>
    <n v="77.5"/>
    <n v="80.714285714285694"/>
    <n v="775"/>
    <n v="1129.9999999999998"/>
    <n v="71.400000000000006"/>
    <n v="52.161290322580598"/>
    <n v="1428"/>
    <n v="1616.9999999999986"/>
    <m/>
    <m/>
    <n v="0"/>
    <n v="0"/>
    <n v="73.433333333333337"/>
    <n v="61.044444444444402"/>
    <n v="2203"/>
    <n v="2746.9999999999982"/>
    <n v="78"/>
    <n v="119"/>
    <n v="78"/>
    <n v="119"/>
    <n v="7.8037974683544302"/>
    <n v="6.2960000000000003"/>
    <n v="608.69620253164555"/>
    <n v="749.22400000000005"/>
    <n v="76.797468354430293"/>
    <n v="87.096000000000004"/>
    <n v="5990.2025316455629"/>
    <n v="10364.424000000001"/>
    <n v="98"/>
    <n v="87"/>
    <n v="98"/>
    <n v="87"/>
    <n v="378.49999999999949"/>
    <n v="308.05072463768079"/>
    <n v="7645.9999999999964"/>
    <n v="7914"/>
    <n v="131"/>
    <n v="130"/>
    <n v="131"/>
    <n v="130"/>
    <n v="767.99999999999955"/>
    <n v="752.99999999999989"/>
    <n v="11398.999999999998"/>
    <n v="9863.9999999999909"/>
    <n v="229"/>
    <n v="217"/>
    <n v="229"/>
    <n v="217"/>
    <n v="1146.4999999999991"/>
    <n v="1061.0507246376806"/>
    <n v="19044.999999999993"/>
    <n v="17777.999999999993"/>
    <n v="0"/>
    <n v="0"/>
    <n v="0"/>
    <n v="0"/>
    <s v=""/>
    <s v=""/>
    <s v=""/>
    <s v=""/>
    <n v="1755.1962025316448"/>
    <n v="1810.2747246376807"/>
    <n v="25035.202531645555"/>
    <n v="28142.423999999992"/>
  </r>
  <r>
    <x v="14"/>
    <s v="Virginia Western Community College "/>
    <s v="Met the criteria for Two-Year 1 in 2010-11."/>
    <n v="233949"/>
    <x v="6"/>
    <n v="528"/>
    <n v="559"/>
    <n v="4"/>
    <n v="0"/>
    <n v="524"/>
    <n v="559"/>
    <s v="62-70"/>
    <n v="524"/>
    <n v="559"/>
    <n v="524"/>
    <n v="559"/>
    <n v="31"/>
    <n v="26"/>
    <n v="31"/>
    <n v="26"/>
    <n v="5"/>
    <n v="7"/>
    <n v="5"/>
    <n v="7"/>
    <m/>
    <m/>
    <n v="0"/>
    <n v="0"/>
    <n v="36"/>
    <n v="33"/>
    <n v="36"/>
    <n v="33"/>
    <n v="2.2258064516128999"/>
    <n v="2.7307692307692299"/>
    <n v="68.999999999999901"/>
    <n v="70.999999999999972"/>
    <n v="2.4"/>
    <n v="4"/>
    <n v="12"/>
    <n v="28"/>
    <m/>
    <m/>
    <n v="0"/>
    <n v="0"/>
    <n v="2.2499999999999973"/>
    <n v="2.9999999999999991"/>
    <n v="80.999999999999901"/>
    <n v="98.999999999999972"/>
    <n v="72.838709677419303"/>
    <n v="75.884615384615302"/>
    <n v="2257.9999999999982"/>
    <n v="1972.9999999999977"/>
    <n v="64.599999999999895"/>
    <n v="77.285714285714207"/>
    <n v="322.99999999999949"/>
    <n v="540.99999999999943"/>
    <m/>
    <m/>
    <n v="0"/>
    <n v="0"/>
    <n v="71.694444444444386"/>
    <n v="76.181818181818102"/>
    <n v="2580.9999999999977"/>
    <n v="2513.9999999999973"/>
    <n v="66"/>
    <n v="69"/>
    <n v="66"/>
    <n v="69"/>
    <n v="183"/>
    <n v="187"/>
    <n v="183"/>
    <n v="187"/>
    <m/>
    <m/>
    <n v="0"/>
    <n v="0"/>
    <n v="249"/>
    <n v="256"/>
    <n v="249"/>
    <n v="256"/>
    <n v="4.23484848484848"/>
    <n v="3.5909090909090899"/>
    <n v="279.49999999999966"/>
    <n v="247.7727272727272"/>
    <n v="6.7349726775956196"/>
    <n v="6.4144385026737902"/>
    <n v="1232.4999999999984"/>
    <n v="1199.4999999999989"/>
    <m/>
    <m/>
    <n v="0"/>
    <n v="0"/>
    <n v="6.0722891566264989"/>
    <n v="5.6534090909090864"/>
    <n v="1511.9999999999982"/>
    <n v="1447.2727272727261"/>
    <n v="74.378787878787804"/>
    <n v="70.927536231884005"/>
    <n v="4908.9999999999955"/>
    <n v="4893.9999999999964"/>
    <n v="79.442622950819597"/>
    <n v="76.229946524064104"/>
    <n v="14537.999999999985"/>
    <n v="14254.999999999987"/>
    <m/>
    <m/>
    <n v="0"/>
    <n v="0"/>
    <n v="78.100401606425635"/>
    <n v="74.800781249999943"/>
    <n v="19446.999999999982"/>
    <n v="19148.999999999985"/>
    <n v="285"/>
    <n v="289"/>
    <n v="285"/>
    <n v="289"/>
    <n v="5.5894736842105202"/>
    <n v="5.3504246618433431"/>
    <n v="1592.9999999999982"/>
    <n v="1546.2727272727261"/>
    <n v="77.291228070175364"/>
    <n v="74.958477508650461"/>
    <n v="22027.999999999978"/>
    <n v="21662.999999999982"/>
    <n v="39"/>
    <n v="35"/>
    <n v="39"/>
    <n v="35"/>
    <n v="91"/>
    <n v="85"/>
    <n v="91"/>
    <n v="85"/>
    <m/>
    <m/>
    <n v="0"/>
    <n v="0"/>
    <n v="130"/>
    <n v="120"/>
    <n v="130"/>
    <n v="120"/>
    <n v="2.6923076923076898"/>
    <n v="2.71428571428571"/>
    <n v="104.9999999999999"/>
    <n v="94.999999999999844"/>
    <n v="4.3516483516483504"/>
    <n v="4.2823529411764696"/>
    <n v="395.99999999999989"/>
    <n v="363.99999999999989"/>
    <m/>
    <m/>
    <n v="0"/>
    <n v="0"/>
    <n v="3.8538461538461521"/>
    <n v="3.8249999999999975"/>
    <n v="500.99999999999977"/>
    <n v="458.99999999999972"/>
    <n v="60.3333333333333"/>
    <n v="58.628571428571398"/>
    <n v="2352.9999999999986"/>
    <n v="2051.9999999999991"/>
    <n v="53.791208791208703"/>
    <n v="49.929411764705797"/>
    <n v="4894.9999999999918"/>
    <n v="4243.9999999999927"/>
    <m/>
    <m/>
    <n v="0"/>
    <n v="0"/>
    <n v="55.753846153846084"/>
    <n v="52.466666666666598"/>
    <n v="7247.9999999999909"/>
    <n v="6295.9999999999918"/>
    <n v="109"/>
    <n v="150"/>
    <n v="109"/>
    <n v="150"/>
    <n v="7.7297297297297298"/>
    <n v="5.3506944444444402"/>
    <n v="842.54054054054052"/>
    <n v="802.60416666666606"/>
    <n v="66.7117117117117"/>
    <n v="61.3333333333333"/>
    <n v="7271.5765765765755"/>
    <n v="9199.9999999999945"/>
    <n v="136"/>
    <n v="130"/>
    <n v="136"/>
    <n v="130"/>
    <n v="453.49999999999943"/>
    <n v="413.77272727272697"/>
    <n v="9519.9999999999927"/>
    <n v="8918.9999999999927"/>
    <n v="279"/>
    <n v="279"/>
    <n v="279"/>
    <n v="279"/>
    <n v="1640.4999999999982"/>
    <n v="1591.4999999999986"/>
    <n v="19755.999999999978"/>
    <n v="19039.999999999978"/>
    <n v="415"/>
    <n v="409"/>
    <n v="415"/>
    <n v="409"/>
    <n v="2093.9999999999977"/>
    <n v="2005.2727272727257"/>
    <n v="29275.999999999971"/>
    <n v="27958.999999999971"/>
    <n v="0"/>
    <n v="0"/>
    <n v="0"/>
    <n v="0"/>
    <s v=""/>
    <s v=""/>
    <s v=""/>
    <s v=""/>
    <n v="2936.5405405405386"/>
    <n v="2807.8768939393922"/>
    <n v="36547.576576576546"/>
    <n v="37158.999999999971"/>
  </r>
  <r>
    <x v="14"/>
    <s v="D.S. Lancaster Community College "/>
    <m/>
    <n v="231873"/>
    <x v="7"/>
    <n v="96"/>
    <n v="107"/>
    <n v="1"/>
    <n v="0"/>
    <n v="95"/>
    <n v="107"/>
    <s v="62-70"/>
    <n v="95"/>
    <n v="107"/>
    <n v="95"/>
    <n v="107"/>
    <n v="11"/>
    <n v="3"/>
    <n v="11"/>
    <n v="3"/>
    <n v="2"/>
    <n v="0"/>
    <n v="2"/>
    <n v="0"/>
    <m/>
    <m/>
    <n v="0"/>
    <n v="0"/>
    <n v="13"/>
    <n v="3"/>
    <n v="13"/>
    <n v="3"/>
    <n v="2.0909090909090899"/>
    <n v="3.3333333333333299"/>
    <n v="22.999999999999989"/>
    <n v="9.9999999999999893"/>
    <n v="2.5"/>
    <s v="NULL"/>
    <n v="5"/>
    <n v="0"/>
    <m/>
    <m/>
    <n v="0"/>
    <n v="0"/>
    <n v="2.1538461538461529"/>
    <n v="3.3333333333333299"/>
    <n v="27.999999999999986"/>
    <n v="9.9999999999999893"/>
    <n v="70.454545454545396"/>
    <n v="71.3333333333333"/>
    <n v="774.99999999999932"/>
    <n v="213.99999999999989"/>
    <n v="78"/>
    <s v="NULL"/>
    <n v="156"/>
    <n v="0"/>
    <m/>
    <m/>
    <n v="0"/>
    <n v="0"/>
    <n v="71.615384615384556"/>
    <n v="71.3333333333333"/>
    <n v="930.9999999999992"/>
    <n v="213.99999999999989"/>
    <n v="17"/>
    <n v="22"/>
    <n v="17"/>
    <n v="22"/>
    <n v="28"/>
    <n v="29"/>
    <n v="28"/>
    <n v="29"/>
    <m/>
    <m/>
    <n v="0"/>
    <n v="0"/>
    <n v="45"/>
    <n v="51"/>
    <n v="45"/>
    <n v="51"/>
    <n v="3.52941176470588"/>
    <n v="5.1666666666666599"/>
    <n v="59.999999999999957"/>
    <n v="113.66666666666652"/>
    <n v="6.46428571428571"/>
    <n v="6.7586206896551699"/>
    <n v="180.99999999999989"/>
    <n v="195.99999999999991"/>
    <m/>
    <m/>
    <n v="0"/>
    <n v="0"/>
    <n v="5.3555555555555516"/>
    <n v="6.0718954248365957"/>
    <n v="240.99999999999983"/>
    <n v="309.6666666666664"/>
    <n v="74.764705882352899"/>
    <n v="81.636363636363598"/>
    <n v="1270.9999999999993"/>
    <n v="1795.9999999999991"/>
    <n v="73.464285714285694"/>
    <n v="76.448275862068897"/>
    <n v="2056.9999999999995"/>
    <n v="2216.9999999999982"/>
    <m/>
    <m/>
    <n v="0"/>
    <n v="0"/>
    <n v="73.955555555555534"/>
    <n v="78.686274509803866"/>
    <n v="3327.9999999999991"/>
    <n v="4012.9999999999973"/>
    <n v="58"/>
    <n v="54"/>
    <n v="58"/>
    <n v="54"/>
    <n v="4.6379310344827553"/>
    <n v="5.9197530864197478"/>
    <n v="268.99999999999983"/>
    <n v="319.6666666666664"/>
    <n v="73.431034482758591"/>
    <n v="78.277777777777729"/>
    <n v="4258.9999999999982"/>
    <n v="4226.9999999999973"/>
    <n v="3"/>
    <n v="9"/>
    <n v="3"/>
    <n v="9"/>
    <n v="13"/>
    <n v="10"/>
    <n v="13"/>
    <n v="10"/>
    <m/>
    <m/>
    <n v="0"/>
    <n v="0"/>
    <n v="16"/>
    <n v="19"/>
    <n v="16"/>
    <n v="19"/>
    <n v="2.1666666666666599"/>
    <n v="2.1666666666666599"/>
    <n v="6.4999999999999796"/>
    <n v="19.49999999999994"/>
    <n v="3.84615384615384"/>
    <n v="2.35"/>
    <n v="49.999999999999922"/>
    <n v="23.5"/>
    <m/>
    <m/>
    <n v="0"/>
    <n v="0"/>
    <n v="3.5312499999999938"/>
    <n v="2.2631578947368389"/>
    <n v="56.499999999999901"/>
    <n v="42.999999999999943"/>
    <n v="60.3333333333333"/>
    <n v="60.8888888888888"/>
    <n v="180.99999999999989"/>
    <n v="547.9999999999992"/>
    <n v="53.307692307692299"/>
    <n v="49"/>
    <n v="692.99999999999989"/>
    <n v="490"/>
    <m/>
    <m/>
    <n v="0"/>
    <n v="0"/>
    <n v="54.624999999999986"/>
    <n v="54.631578947368375"/>
    <n v="873.99999999999977"/>
    <n v="1037.9999999999991"/>
    <n v="21"/>
    <n v="34"/>
    <n v="21"/>
    <n v="34"/>
    <n v="8.5238095238095202"/>
    <n v="5.4117647058823497"/>
    <n v="178.99999999999991"/>
    <n v="183.99999999999989"/>
    <n v="73.809523809523796"/>
    <n v="65.676470588235205"/>
    <n v="1549.9999999999998"/>
    <n v="2232.9999999999968"/>
    <n v="31"/>
    <n v="34"/>
    <n v="31"/>
    <n v="34"/>
    <n v="89.499999999999929"/>
    <n v="143.16666666666643"/>
    <n v="2226.9999999999986"/>
    <n v="2557.9999999999982"/>
    <n v="43"/>
    <n v="39"/>
    <n v="43"/>
    <n v="39"/>
    <n v="235.9999999999998"/>
    <n v="219.49999999999991"/>
    <n v="2905.9999999999995"/>
    <n v="2706.9999999999982"/>
    <n v="74"/>
    <n v="73"/>
    <n v="74"/>
    <n v="73"/>
    <n v="325.49999999999972"/>
    <n v="362.66666666666634"/>
    <n v="5132.9999999999982"/>
    <n v="5264.9999999999964"/>
    <n v="0"/>
    <n v="0"/>
    <n v="0"/>
    <n v="0"/>
    <s v=""/>
    <s v=""/>
    <s v=""/>
    <s v=""/>
    <n v="504.49999999999966"/>
    <n v="546.66666666666629"/>
    <n v="6682.9999999999982"/>
    <n v="7497.9999999999927"/>
  </r>
  <r>
    <x v="14"/>
    <s v="Eastern Shore Community College"/>
    <m/>
    <n v="232052"/>
    <x v="7"/>
    <n v="65"/>
    <n v="62"/>
    <n v="0"/>
    <n v="9"/>
    <n v="65"/>
    <n v="53"/>
    <s v="62-70"/>
    <n v="65"/>
    <n v="53"/>
    <n v="65"/>
    <n v="53"/>
    <n v="8"/>
    <n v="1"/>
    <n v="8"/>
    <n v="1"/>
    <n v="1"/>
    <n v="1"/>
    <n v="1"/>
    <n v="1"/>
    <m/>
    <m/>
    <n v="0"/>
    <n v="0"/>
    <n v="9"/>
    <n v="2"/>
    <n v="9"/>
    <n v="2"/>
    <n v="2.25"/>
    <n v="1"/>
    <n v="18"/>
    <n v="1"/>
    <n v="2"/>
    <n v="3"/>
    <n v="2"/>
    <n v="3"/>
    <m/>
    <m/>
    <n v="0"/>
    <n v="0"/>
    <n v="2.2222222222222223"/>
    <n v="2"/>
    <n v="20"/>
    <n v="4"/>
    <n v="70.75"/>
    <n v="46"/>
    <n v="566"/>
    <n v="46"/>
    <n v="63"/>
    <n v="67"/>
    <n v="63"/>
    <n v="67"/>
    <m/>
    <m/>
    <n v="0"/>
    <n v="0"/>
    <n v="69.888888888888886"/>
    <n v="56.5"/>
    <n v="629"/>
    <n v="113"/>
    <n v="10"/>
    <n v="6"/>
    <n v="10"/>
    <n v="6"/>
    <n v="30"/>
    <n v="30"/>
    <n v="30"/>
    <n v="30"/>
    <m/>
    <m/>
    <n v="0"/>
    <n v="0"/>
    <n v="40"/>
    <n v="36"/>
    <n v="40"/>
    <n v="36"/>
    <n v="3.3"/>
    <n v="6.1749999999999998"/>
    <n v="33"/>
    <n v="37.049999999999997"/>
    <n v="6.15"/>
    <n v="5.2833333333333297"/>
    <n v="184.5"/>
    <n v="158.49999999999989"/>
    <m/>
    <m/>
    <n v="0"/>
    <n v="0"/>
    <n v="5.4375"/>
    <n v="5.4319444444444418"/>
    <n v="217.5"/>
    <n v="195.5499999999999"/>
    <n v="66.7"/>
    <n v="70"/>
    <n v="667"/>
    <n v="420"/>
    <n v="74.033333333333303"/>
    <n v="73.2"/>
    <n v="2220.9999999999991"/>
    <n v="2196"/>
    <m/>
    <m/>
    <n v="0"/>
    <n v="0"/>
    <n v="72.199999999999974"/>
    <n v="72.666666666666671"/>
    <n v="2887.9999999999991"/>
    <n v="2616"/>
    <n v="49"/>
    <n v="38"/>
    <n v="49"/>
    <n v="38"/>
    <n v="4.8469387755102042"/>
    <n v="5.2513157894736819"/>
    <n v="237.5"/>
    <n v="199.54999999999993"/>
    <n v="71.775510204081613"/>
    <n v="71.815789473684205"/>
    <n v="3516.9999999999991"/>
    <n v="2729"/>
    <n v="1"/>
    <n v="4"/>
    <n v="1"/>
    <n v="4"/>
    <n v="3"/>
    <n v="3"/>
    <n v="3"/>
    <n v="3"/>
    <m/>
    <m/>
    <n v="0"/>
    <n v="0"/>
    <n v="4"/>
    <n v="7"/>
    <n v="4"/>
    <n v="7"/>
    <n v="1"/>
    <n v="1.5"/>
    <n v="1"/>
    <n v="6"/>
    <n v="4.1666666666666599"/>
    <n v="2"/>
    <n v="12.499999999999979"/>
    <n v="6"/>
    <m/>
    <m/>
    <n v="0"/>
    <n v="0"/>
    <n v="3.3749999999999947"/>
    <n v="1.7142857142857142"/>
    <n v="13.499999999999979"/>
    <n v="12"/>
    <n v="35"/>
    <n v="36.5"/>
    <n v="35"/>
    <n v="146"/>
    <n v="57"/>
    <n v="36"/>
    <n v="171"/>
    <n v="108"/>
    <m/>
    <m/>
    <n v="0"/>
    <n v="0"/>
    <n v="51.5"/>
    <n v="36.285714285714285"/>
    <n v="206"/>
    <n v="254"/>
    <n v="12"/>
    <n v="8"/>
    <n v="12"/>
    <n v="8"/>
    <n v="7.25"/>
    <n v="6.6470588235294104"/>
    <n v="87"/>
    <n v="53.176470588235283"/>
    <n v="75.1666666666666"/>
    <n v="62"/>
    <n v="901.9999999999992"/>
    <n v="496"/>
    <n v="19"/>
    <n v="11"/>
    <n v="19"/>
    <n v="11"/>
    <n v="52"/>
    <n v="44.05"/>
    <n v="1268"/>
    <n v="612"/>
    <n v="34"/>
    <n v="34"/>
    <n v="34"/>
    <n v="34"/>
    <n v="198.99999999999997"/>
    <n v="167.49999999999989"/>
    <n v="2454.9999999999991"/>
    <n v="2371"/>
    <n v="53"/>
    <n v="45"/>
    <n v="53"/>
    <n v="45"/>
    <n v="250.99999999999997"/>
    <n v="211.5499999999999"/>
    <n v="3722.9999999999991"/>
    <n v="2983"/>
    <n v="0"/>
    <n v="0"/>
    <n v="0"/>
    <n v="0"/>
    <s v=""/>
    <s v=""/>
    <s v=""/>
    <s v=""/>
    <n v="338"/>
    <n v="264.7264705882352"/>
    <n v="4624.9999999999982"/>
    <n v="3479"/>
  </r>
  <r>
    <x v="14"/>
    <s v="Mountain Empire Community College"/>
    <s v="Met the criteria for Two-Year 2 in 2010-11."/>
    <n v="232788"/>
    <x v="7"/>
    <n v="214"/>
    <n v="216"/>
    <n v="4"/>
    <n v="0"/>
    <n v="210"/>
    <n v="216"/>
    <s v="62-70"/>
    <n v="210"/>
    <n v="216"/>
    <n v="210"/>
    <n v="216"/>
    <n v="15"/>
    <n v="18"/>
    <n v="15"/>
    <n v="18"/>
    <n v="7"/>
    <n v="9"/>
    <n v="7"/>
    <n v="9"/>
    <m/>
    <m/>
    <n v="0"/>
    <n v="0"/>
    <n v="22"/>
    <n v="27"/>
    <n v="22"/>
    <n v="27"/>
    <n v="2.1333333333333302"/>
    <n v="2.8333333333333299"/>
    <n v="31.999999999999954"/>
    <n v="50.999999999999936"/>
    <n v="2.2857142857142798"/>
    <n v="3.3333333333333299"/>
    <n v="15.999999999999959"/>
    <n v="29.999999999999968"/>
    <m/>
    <m/>
    <n v="0"/>
    <n v="0"/>
    <n v="2.1818181818181781"/>
    <n v="2.9999999999999964"/>
    <n v="47.999999999999915"/>
    <n v="80.999999999999901"/>
    <n v="77.400000000000006"/>
    <n v="87.1666666666666"/>
    <n v="1161"/>
    <n v="1568.9999999999989"/>
    <n v="76.428571428571402"/>
    <n v="86.1111111111111"/>
    <n v="534.99999999999977"/>
    <n v="774.99999999999989"/>
    <m/>
    <m/>
    <n v="0"/>
    <n v="0"/>
    <n v="77.090909090909079"/>
    <n v="86.814814814814767"/>
    <n v="1695.9999999999998"/>
    <n v="2343.9999999999986"/>
    <n v="35"/>
    <n v="20"/>
    <n v="35"/>
    <n v="20"/>
    <n v="74"/>
    <n v="70"/>
    <n v="74"/>
    <n v="70"/>
    <m/>
    <m/>
    <n v="0"/>
    <n v="0"/>
    <n v="109"/>
    <n v="90"/>
    <n v="109"/>
    <n v="90"/>
    <n v="4.5857142857142801"/>
    <n v="4.56451612903225"/>
    <n v="160.4999999999998"/>
    <n v="91.290322580644997"/>
    <n v="6.1959459459459403"/>
    <n v="6.4142857142857101"/>
    <n v="458.4999999999996"/>
    <n v="448.99999999999972"/>
    <m/>
    <m/>
    <n v="0"/>
    <n v="0"/>
    <n v="5.6788990825688019"/>
    <n v="6.0032258064516073"/>
    <n v="618.99999999999943"/>
    <n v="540.29032258064467"/>
    <n v="81.657142857142802"/>
    <n v="80.849999999999895"/>
    <n v="2857.9999999999982"/>
    <n v="1616.999999999998"/>
    <n v="82.189189189189094"/>
    <n v="87.285714285714207"/>
    <n v="6081.9999999999927"/>
    <n v="6109.9999999999945"/>
    <m/>
    <m/>
    <n v="0"/>
    <n v="0"/>
    <n v="82.018348623853129"/>
    <n v="85.855555555555469"/>
    <n v="8939.9999999999909"/>
    <n v="7726.9999999999918"/>
    <n v="131"/>
    <n v="117"/>
    <n v="131"/>
    <n v="117"/>
    <n v="5.0916030534351089"/>
    <n v="5.3101736972704661"/>
    <n v="666.99999999999932"/>
    <n v="621.29032258064456"/>
    <n v="81.190839694656418"/>
    <n v="86.076923076922995"/>
    <n v="10635.999999999991"/>
    <n v="10070.999999999991"/>
    <n v="11"/>
    <n v="10"/>
    <n v="11"/>
    <n v="10"/>
    <n v="13"/>
    <n v="15"/>
    <n v="13"/>
    <n v="15"/>
    <m/>
    <m/>
    <n v="0"/>
    <n v="0"/>
    <n v="24"/>
    <n v="25"/>
    <n v="24"/>
    <n v="25"/>
    <n v="5.3181818181818103"/>
    <n v="2.35"/>
    <n v="58.499999999999915"/>
    <n v="23.5"/>
    <n v="6.5769230769230704"/>
    <n v="4.9666666666666597"/>
    <n v="85.499999999999915"/>
    <n v="74.499999999999901"/>
    <m/>
    <m/>
    <n v="0"/>
    <n v="0"/>
    <n v="5.9999999999999929"/>
    <n v="3.9199999999999959"/>
    <n v="143.99999999999983"/>
    <n v="97.999999999999901"/>
    <n v="73"/>
    <n v="64.599999999999895"/>
    <n v="803"/>
    <n v="645.99999999999898"/>
    <n v="64.846153846153797"/>
    <n v="54.733333333333299"/>
    <n v="842.99999999999932"/>
    <n v="820.99999999999943"/>
    <m/>
    <m/>
    <n v="0"/>
    <n v="0"/>
    <n v="68.5833333333333"/>
    <n v="58.679999999999936"/>
    <n v="1645.9999999999991"/>
    <n v="1466.9999999999984"/>
    <n v="55"/>
    <n v="74"/>
    <n v="55"/>
    <n v="74"/>
    <n v="8.3090909090908998"/>
    <n v="5.5230769230769203"/>
    <n v="456.99999999999949"/>
    <n v="408.70769230769213"/>
    <n v="81.581818181818093"/>
    <n v="73.876923076923006"/>
    <n v="4486.9999999999955"/>
    <n v="5466.8923076923029"/>
    <n v="61"/>
    <n v="48"/>
    <n v="61"/>
    <n v="48"/>
    <n v="250.99999999999966"/>
    <n v="165.79032258064493"/>
    <n v="4821.9999999999982"/>
    <n v="3831.9999999999959"/>
    <n v="94"/>
    <n v="94"/>
    <n v="94"/>
    <n v="94"/>
    <n v="559.99999999999943"/>
    <n v="553.49999999999955"/>
    <n v="7459.9999999999918"/>
    <n v="7705.9999999999936"/>
    <n v="155"/>
    <n v="142"/>
    <n v="155"/>
    <n v="142"/>
    <n v="810.99999999999909"/>
    <n v="719.29032258064444"/>
    <n v="12281.999999999989"/>
    <n v="11537.999999999989"/>
    <n v="0"/>
    <n v="0"/>
    <n v="0"/>
    <n v="0"/>
    <s v=""/>
    <s v=""/>
    <s v=""/>
    <s v=""/>
    <n v="1267.9999999999986"/>
    <n v="1127.9980148883365"/>
    <n v="16768.999999999985"/>
    <n v="17004.892307692291"/>
  </r>
  <r>
    <x v="14"/>
    <s v="Paul D. Camp Community College"/>
    <m/>
    <n v="233037"/>
    <x v="7"/>
    <n v="124"/>
    <n v="120"/>
    <n v="0"/>
    <n v="0"/>
    <n v="124"/>
    <n v="120"/>
    <s v="62-70"/>
    <n v="124"/>
    <n v="120"/>
    <n v="124"/>
    <n v="120"/>
    <n v="2"/>
    <n v="1"/>
    <n v="2"/>
    <n v="1"/>
    <n v="2"/>
    <n v="0"/>
    <n v="2"/>
    <n v="0"/>
    <m/>
    <m/>
    <n v="0"/>
    <n v="0"/>
    <n v="4"/>
    <n v="1"/>
    <n v="4"/>
    <n v="1"/>
    <n v="2"/>
    <n v="3"/>
    <n v="4"/>
    <n v="3"/>
    <n v="2.5"/>
    <s v="NULL"/>
    <n v="5"/>
    <n v="0"/>
    <m/>
    <m/>
    <n v="0"/>
    <n v="0"/>
    <n v="2.25"/>
    <n v="3"/>
    <n v="9"/>
    <n v="3"/>
    <n v="68"/>
    <n v="83"/>
    <n v="136"/>
    <n v="83"/>
    <n v="71.5"/>
    <s v="NULL"/>
    <n v="143"/>
    <n v="0"/>
    <m/>
    <m/>
    <n v="0"/>
    <n v="0"/>
    <n v="69.75"/>
    <n v="83"/>
    <n v="279"/>
    <n v="83"/>
    <n v="25"/>
    <n v="22"/>
    <n v="25"/>
    <n v="22"/>
    <n v="58"/>
    <n v="53"/>
    <n v="58"/>
    <n v="53"/>
    <m/>
    <m/>
    <n v="0"/>
    <n v="0"/>
    <n v="83"/>
    <n v="75"/>
    <n v="83"/>
    <n v="75"/>
    <n v="2.88"/>
    <n v="3.47727272727272"/>
    <n v="72"/>
    <n v="76.499999999999844"/>
    <n v="5.9655172413793096"/>
    <n v="5.8301886792452802"/>
    <n v="345.99999999999994"/>
    <n v="308.99999999999983"/>
    <m/>
    <m/>
    <n v="0"/>
    <n v="0"/>
    <n v="5.0361445783132526"/>
    <n v="5.1399999999999952"/>
    <n v="417.99999999999994"/>
    <n v="385.49999999999966"/>
    <n v="79.16"/>
    <n v="66.227272727272705"/>
    <n v="1979"/>
    <n v="1456.9999999999995"/>
    <n v="67.120689655172399"/>
    <n v="71.150943396226396"/>
    <n v="3892.9999999999991"/>
    <n v="3770.9999999999991"/>
    <m/>
    <m/>
    <n v="0"/>
    <n v="0"/>
    <n v="70.746987951807213"/>
    <n v="69.706666666666649"/>
    <n v="5871.9999999999991"/>
    <n v="5227.9999999999991"/>
    <n v="87"/>
    <n v="76"/>
    <n v="87"/>
    <n v="76"/>
    <n v="4.9080459770114935"/>
    <n v="5.1118421052631531"/>
    <n v="426.99999999999994"/>
    <n v="388.49999999999966"/>
    <n v="70.70114942528734"/>
    <n v="69.881578947368411"/>
    <n v="6150.9999999999982"/>
    <n v="5310.9999999999991"/>
    <n v="3"/>
    <n v="4"/>
    <n v="3"/>
    <n v="4"/>
    <n v="9"/>
    <n v="15"/>
    <n v="9"/>
    <n v="15"/>
    <m/>
    <m/>
    <n v="0"/>
    <n v="0"/>
    <n v="12"/>
    <n v="19"/>
    <n v="12"/>
    <n v="19"/>
    <n v="2"/>
    <n v="2.375"/>
    <n v="6"/>
    <n v="9.5"/>
    <n v="4.3333333333333304"/>
    <n v="3"/>
    <n v="38.999999999999972"/>
    <n v="45"/>
    <m/>
    <m/>
    <n v="0"/>
    <n v="0"/>
    <n v="3.7499999999999978"/>
    <n v="2.8684210526315788"/>
    <n v="44.999999999999972"/>
    <n v="54.5"/>
    <n v="48"/>
    <n v="60.5"/>
    <n v="144"/>
    <n v="242"/>
    <n v="44"/>
    <n v="47.8"/>
    <n v="396"/>
    <n v="717"/>
    <m/>
    <m/>
    <n v="0"/>
    <n v="0"/>
    <n v="45"/>
    <n v="50.473684210526315"/>
    <n v="540"/>
    <n v="959"/>
    <n v="25"/>
    <n v="25"/>
    <n v="25"/>
    <n v="25"/>
    <n v="8.64"/>
    <n v="4.5999999999999996"/>
    <n v="216"/>
    <n v="114.99999999999999"/>
    <n v="62.08"/>
    <n v="56.8"/>
    <n v="1552"/>
    <n v="1420"/>
    <n v="30"/>
    <n v="27"/>
    <n v="30"/>
    <n v="27"/>
    <n v="82"/>
    <n v="88.999999999999844"/>
    <n v="2259"/>
    <n v="1781.9999999999995"/>
    <n v="69"/>
    <n v="68"/>
    <n v="69"/>
    <n v="68"/>
    <n v="389.99999999999989"/>
    <n v="353.99999999999983"/>
    <n v="4431.9999999999991"/>
    <n v="4487.9999999999991"/>
    <n v="99"/>
    <n v="95"/>
    <n v="99"/>
    <n v="95"/>
    <n v="471.99999999999989"/>
    <n v="442.99999999999966"/>
    <n v="6690.9999999999991"/>
    <n v="6269.9999999999982"/>
    <n v="0"/>
    <n v="0"/>
    <n v="0"/>
    <n v="0"/>
    <s v=""/>
    <s v=""/>
    <s v=""/>
    <s v=""/>
    <n v="687.99999999999989"/>
    <n v="557.99999999999966"/>
    <n v="8242.9999999999982"/>
    <n v="7689.9999999999991"/>
  </r>
  <r>
    <x v="14"/>
    <s v="Rappahannock Community College"/>
    <m/>
    <n v="233310"/>
    <x v="7"/>
    <n v="223"/>
    <n v="186"/>
    <n v="3"/>
    <n v="0"/>
    <n v="220"/>
    <n v="186"/>
    <s v="62-70"/>
    <n v="220"/>
    <n v="186"/>
    <n v="220"/>
    <n v="186"/>
    <n v="20"/>
    <n v="4"/>
    <n v="20"/>
    <n v="4"/>
    <n v="8"/>
    <n v="8"/>
    <n v="8"/>
    <n v="8"/>
    <m/>
    <m/>
    <n v="0"/>
    <n v="0"/>
    <n v="28"/>
    <n v="12"/>
    <n v="28"/>
    <n v="12"/>
    <n v="2.2999999999999998"/>
    <n v="2"/>
    <n v="46"/>
    <n v="8"/>
    <n v="2.125"/>
    <n v="3"/>
    <n v="17"/>
    <n v="24"/>
    <m/>
    <m/>
    <n v="0"/>
    <n v="0"/>
    <n v="2.25"/>
    <n v="2.6666666666666665"/>
    <n v="63"/>
    <n v="32"/>
    <n v="73.650000000000006"/>
    <n v="68"/>
    <n v="1473"/>
    <n v="272"/>
    <n v="65.375"/>
    <n v="69.75"/>
    <n v="523"/>
    <n v="558"/>
    <m/>
    <m/>
    <n v="0"/>
    <n v="0"/>
    <n v="71.285714285714292"/>
    <n v="69.166666666666671"/>
    <n v="1996.0000000000002"/>
    <n v="830"/>
    <n v="18"/>
    <n v="13"/>
    <n v="18"/>
    <n v="13"/>
    <n v="112"/>
    <n v="73"/>
    <n v="112"/>
    <n v="73"/>
    <m/>
    <m/>
    <n v="0"/>
    <n v="0"/>
    <n v="130"/>
    <n v="86"/>
    <n v="130"/>
    <n v="86"/>
    <n v="3.3333333333333299"/>
    <n v="3.7307692307692299"/>
    <n v="59.999999999999936"/>
    <n v="48.499999999999986"/>
    <n v="5.8169642857142803"/>
    <n v="5.5410958904109497"/>
    <n v="651.49999999999943"/>
    <n v="404.49999999999932"/>
    <m/>
    <m/>
    <n v="0"/>
    <n v="0"/>
    <n v="5.4730769230769178"/>
    <n v="5.2674418604651088"/>
    <n v="711.49999999999932"/>
    <n v="452.99999999999937"/>
    <n v="67.1666666666666"/>
    <n v="74.538461538461505"/>
    <n v="1208.9999999999989"/>
    <n v="968.99999999999955"/>
    <n v="67.839285714285694"/>
    <n v="70.739726027397197"/>
    <n v="7597.9999999999982"/>
    <n v="5163.9999999999955"/>
    <m/>
    <m/>
    <n v="0"/>
    <n v="0"/>
    <n v="67.746153846153817"/>
    <n v="71.313953488372036"/>
    <n v="8806.9999999999964"/>
    <n v="6132.9999999999955"/>
    <n v="158"/>
    <n v="98"/>
    <n v="158"/>
    <n v="98"/>
    <n v="4.9018987341772107"/>
    <n v="4.9489795918367285"/>
    <n v="774.49999999999932"/>
    <n v="484.99999999999937"/>
    <n v="68.373417721518962"/>
    <n v="71.051020408163225"/>
    <n v="10802.999999999996"/>
    <n v="6962.9999999999964"/>
    <n v="6"/>
    <n v="5"/>
    <n v="6"/>
    <n v="5"/>
    <n v="19"/>
    <n v="27"/>
    <n v="19"/>
    <n v="27"/>
    <m/>
    <m/>
    <n v="0"/>
    <n v="0"/>
    <n v="25"/>
    <n v="32"/>
    <n v="25"/>
    <n v="32"/>
    <n v="4.3333333333333304"/>
    <n v="2.2999999999999998"/>
    <n v="25.999999999999982"/>
    <n v="11.5"/>
    <n v="4.6315789473684204"/>
    <n v="6"/>
    <n v="87.999999999999986"/>
    <n v="162"/>
    <m/>
    <m/>
    <n v="0"/>
    <n v="0"/>
    <n v="4.5599999999999987"/>
    <n v="5.421875"/>
    <n v="113.99999999999997"/>
    <n v="173.5"/>
    <n v="69.1666666666666"/>
    <n v="58.6"/>
    <n v="414.9999999999996"/>
    <n v="293"/>
    <n v="51.052631578947299"/>
    <n v="50.296296296296298"/>
    <n v="969.99999999999864"/>
    <n v="1358"/>
    <m/>
    <m/>
    <n v="0"/>
    <n v="0"/>
    <n v="55.399999999999928"/>
    <n v="51.59375"/>
    <n v="1384.9999999999982"/>
    <n v="1651"/>
    <n v="37"/>
    <n v="56"/>
    <n v="37"/>
    <n v="56"/>
    <n v="7.4249999999999998"/>
    <n v="6.1727272727272702"/>
    <n v="274.72499999999997"/>
    <n v="345.67272727272712"/>
    <n v="65.7"/>
    <n v="63.3272727272727"/>
    <n v="2430.9"/>
    <n v="3546.3272727272711"/>
    <n v="44"/>
    <n v="22"/>
    <n v="44"/>
    <n v="22"/>
    <n v="131.99999999999991"/>
    <n v="67.999999999999986"/>
    <n v="3096.9999999999986"/>
    <n v="1533.9999999999995"/>
    <n v="139"/>
    <n v="108"/>
    <n v="139"/>
    <n v="108"/>
    <n v="756.49999999999943"/>
    <n v="590.49999999999932"/>
    <n v="9090.9999999999964"/>
    <n v="7079.9999999999955"/>
    <n v="183"/>
    <n v="130"/>
    <n v="183"/>
    <n v="130"/>
    <n v="888.49999999999932"/>
    <n v="658.49999999999932"/>
    <n v="12187.999999999995"/>
    <n v="8613.9999999999945"/>
    <n v="0"/>
    <n v="0"/>
    <n v="0"/>
    <n v="0"/>
    <s v=""/>
    <s v=""/>
    <s v=""/>
    <s v=""/>
    <n v="1163.2249999999992"/>
    <n v="1004.1727272727264"/>
    <n v="14618.899999999994"/>
    <n v="12160.327272727267"/>
  </r>
  <r>
    <x v="14"/>
    <s v="Richard Bland College "/>
    <m/>
    <n v="233338"/>
    <x v="7"/>
    <n v="165"/>
    <n v="192"/>
    <n v="0"/>
    <n v="0"/>
    <n v="165"/>
    <n v="192"/>
    <s v="62-70"/>
    <n v="165"/>
    <n v="192"/>
    <n v="165"/>
    <n v="192"/>
    <n v="14"/>
    <n v="20"/>
    <n v="14"/>
    <n v="20"/>
    <n v="6"/>
    <n v="8"/>
    <n v="6"/>
    <n v="8"/>
    <m/>
    <m/>
    <n v="0"/>
    <n v="0"/>
    <n v="20"/>
    <n v="28"/>
    <n v="20"/>
    <n v="28"/>
    <n v="1.9285714285714199"/>
    <n v="2.0249999999999999"/>
    <n v="26.999999999999879"/>
    <n v="40.5"/>
    <n v="2.3333333333333299"/>
    <n v="2.375"/>
    <n v="13.999999999999979"/>
    <n v="19"/>
    <m/>
    <m/>
    <n v="0"/>
    <n v="0"/>
    <n v="2.0499999999999927"/>
    <n v="2.125"/>
    <n v="40.999999999999858"/>
    <n v="59.5"/>
    <n v="58.928571428571402"/>
    <n v="66.05"/>
    <n v="824.99999999999966"/>
    <n v="1321"/>
    <n v="67.5"/>
    <n v="67.125"/>
    <n v="405"/>
    <n v="537"/>
    <m/>
    <m/>
    <n v="0"/>
    <n v="0"/>
    <n v="61.499999999999979"/>
    <n v="66.357142857142861"/>
    <n v="1229.9999999999995"/>
    <n v="1858"/>
    <n v="52"/>
    <n v="53"/>
    <n v="52"/>
    <n v="53"/>
    <n v="74"/>
    <n v="87"/>
    <n v="74"/>
    <n v="87"/>
    <m/>
    <m/>
    <n v="0"/>
    <n v="0"/>
    <n v="126"/>
    <n v="140"/>
    <n v="126"/>
    <n v="140"/>
    <n v="3"/>
    <n v="2.9811320754716899"/>
    <n v="156"/>
    <n v="157.99999999999957"/>
    <n v="3.9864864864864802"/>
    <n v="4.2126436781609096"/>
    <n v="294.99999999999955"/>
    <n v="366.49999999999915"/>
    <m/>
    <m/>
    <n v="0"/>
    <n v="0"/>
    <n v="3.579365079365076"/>
    <n v="3.7464285714285626"/>
    <n v="450.99999999999955"/>
    <n v="524.49999999999875"/>
    <n v="67.615384615384599"/>
    <n v="68.320754716981099"/>
    <n v="3515.9999999999991"/>
    <n v="3620.9999999999982"/>
    <n v="69.459459459459396"/>
    <n v="72.045977011494202"/>
    <n v="5139.9999999999955"/>
    <n v="6267.9999999999955"/>
    <m/>
    <m/>
    <n v="0"/>
    <n v="0"/>
    <n v="68.698412698412653"/>
    <n v="70.635714285714229"/>
    <n v="8655.9999999999945"/>
    <n v="9888.9999999999927"/>
    <n v="146"/>
    <n v="168"/>
    <n v="146"/>
    <n v="168"/>
    <n v="3.3698630136986263"/>
    <n v="3.4761904761904687"/>
    <n v="491.99999999999943"/>
    <n v="583.99999999999875"/>
    <n v="67.712328767123253"/>
    <n v="69.922619047619008"/>
    <n v="9885.9999999999945"/>
    <n v="11746.999999999993"/>
    <n v="10"/>
    <n v="5"/>
    <n v="10"/>
    <n v="5"/>
    <n v="7"/>
    <n v="14"/>
    <n v="7"/>
    <n v="14"/>
    <m/>
    <m/>
    <n v="0"/>
    <n v="0"/>
    <n v="17"/>
    <n v="19"/>
    <n v="17"/>
    <n v="19"/>
    <n v="2.0499999999999998"/>
    <n v="2.8"/>
    <n v="20.5"/>
    <n v="14"/>
    <n v="5.3571428571428497"/>
    <n v="4.25"/>
    <n v="37.49999999999995"/>
    <n v="59.5"/>
    <m/>
    <m/>
    <n v="0"/>
    <n v="0"/>
    <n v="3.4117647058823501"/>
    <n v="3.8684210526315788"/>
    <n v="57.99999999999995"/>
    <n v="73.5"/>
    <n v="48.7"/>
    <n v="49.8"/>
    <n v="487"/>
    <n v="249"/>
    <n v="38.285714285714199"/>
    <n v="50.785714285714199"/>
    <n v="267.99999999999937"/>
    <n v="710.99999999999875"/>
    <m/>
    <m/>
    <n v="0"/>
    <n v="0"/>
    <n v="44.411764705882312"/>
    <n v="50.526315789473621"/>
    <n v="754.99999999999932"/>
    <n v="959.99999999999875"/>
    <n v="2"/>
    <n v="5"/>
    <n v="2"/>
    <n v="5"/>
    <n v="10.5"/>
    <n v="4.2"/>
    <n v="21"/>
    <n v="21"/>
    <n v="36.5"/>
    <n v="42.2"/>
    <n v="73"/>
    <n v="211"/>
    <n v="76"/>
    <n v="78"/>
    <n v="76"/>
    <n v="78"/>
    <n v="203.49999999999989"/>
    <n v="212.49999999999957"/>
    <n v="4827.9999999999991"/>
    <n v="5190.9999999999982"/>
    <n v="87"/>
    <n v="109"/>
    <n v="87"/>
    <n v="109"/>
    <n v="346.49999999999949"/>
    <n v="444.99999999999915"/>
    <n v="5812.9999999999945"/>
    <n v="7515.9999999999945"/>
    <n v="163"/>
    <n v="187"/>
    <n v="163"/>
    <n v="187"/>
    <n v="549.99999999999932"/>
    <n v="657.49999999999875"/>
    <n v="10640.999999999993"/>
    <n v="12706.999999999993"/>
    <n v="0"/>
    <n v="0"/>
    <n v="0"/>
    <n v="0"/>
    <s v=""/>
    <s v=""/>
    <s v=""/>
    <s v=""/>
    <n v="570.99999999999943"/>
    <n v="678.49999999999875"/>
    <n v="10713.999999999995"/>
    <n v="12917.999999999991"/>
  </r>
  <r>
    <x v="14"/>
    <s v="Virginia Highlands Community College "/>
    <m/>
    <n v="233903"/>
    <x v="7"/>
    <n v="237"/>
    <n v="231"/>
    <n v="0"/>
    <n v="1"/>
    <n v="237"/>
    <n v="230"/>
    <s v="62-70"/>
    <n v="237"/>
    <n v="230"/>
    <n v="237"/>
    <n v="230"/>
    <n v="19"/>
    <n v="10"/>
    <n v="19"/>
    <n v="10"/>
    <n v="3"/>
    <n v="7"/>
    <n v="3"/>
    <n v="7"/>
    <m/>
    <m/>
    <n v="0"/>
    <n v="0"/>
    <n v="22"/>
    <n v="17"/>
    <n v="22"/>
    <n v="17"/>
    <n v="2.1052631578947301"/>
    <n v="2.6"/>
    <n v="39.999999999999872"/>
    <n v="26"/>
    <n v="2.6666666666666599"/>
    <n v="2.8571428571428501"/>
    <n v="7.9999999999999796"/>
    <n v="19.99999999999995"/>
    <m/>
    <m/>
    <n v="0"/>
    <n v="0"/>
    <n v="2.181818181818175"/>
    <n v="2.7058823529411735"/>
    <n v="47.999999999999851"/>
    <n v="45.99999999999995"/>
    <n v="69.5263157894736"/>
    <n v="71.400000000000006"/>
    <n v="1320.9999999999984"/>
    <n v="714"/>
    <n v="70"/>
    <n v="67.142857142857096"/>
    <n v="210"/>
    <n v="469.99999999999966"/>
    <m/>
    <m/>
    <n v="0"/>
    <n v="0"/>
    <n v="69.590909090909022"/>
    <n v="69.647058823529392"/>
    <n v="1530.9999999999984"/>
    <n v="1183.9999999999995"/>
    <n v="33"/>
    <n v="39"/>
    <n v="33"/>
    <n v="39"/>
    <n v="79"/>
    <n v="68"/>
    <n v="79"/>
    <n v="68"/>
    <m/>
    <m/>
    <n v="0"/>
    <n v="0"/>
    <n v="112"/>
    <n v="107"/>
    <n v="112"/>
    <n v="107"/>
    <n v="4.5606060606060597"/>
    <n v="5.1025641025641004"/>
    <n v="150.49999999999997"/>
    <n v="198.99999999999991"/>
    <n v="6.0886075949366996"/>
    <n v="6.3529411764705799"/>
    <n v="480.99999999999926"/>
    <n v="431.99999999999943"/>
    <m/>
    <m/>
    <n v="0"/>
    <n v="0"/>
    <n v="5.6383928571428497"/>
    <n v="5.8971962616822369"/>
    <n v="631.4999999999992"/>
    <n v="630.99999999999932"/>
    <n v="89.181818181818102"/>
    <n v="89.846153846153797"/>
    <n v="2942.9999999999973"/>
    <n v="3503.9999999999982"/>
    <n v="79.113924050632903"/>
    <n v="81.926470588235205"/>
    <n v="6249.9999999999991"/>
    <n v="5570.9999999999936"/>
    <m/>
    <m/>
    <n v="0"/>
    <n v="0"/>
    <n v="82.08035714285711"/>
    <n v="84.813084112149468"/>
    <n v="9192.9999999999964"/>
    <n v="9074.9999999999927"/>
    <n v="134"/>
    <n v="124"/>
    <n v="134"/>
    <n v="124"/>
    <n v="5.070895522388053"/>
    <n v="5.4596774193548336"/>
    <n v="679.49999999999909"/>
    <n v="676.99999999999932"/>
    <n v="80.029850746268622"/>
    <n v="82.733870967741879"/>
    <n v="10723.999999999995"/>
    <n v="10258.999999999993"/>
    <n v="11"/>
    <n v="18"/>
    <n v="11"/>
    <n v="18"/>
    <n v="38"/>
    <n v="29"/>
    <n v="38"/>
    <n v="29"/>
    <m/>
    <m/>
    <n v="0"/>
    <n v="0"/>
    <n v="49"/>
    <n v="47"/>
    <n v="49"/>
    <n v="47"/>
    <n v="3.4090909090908998"/>
    <n v="3.0277777777777701"/>
    <n v="37.499999999999901"/>
    <n v="54.499999999999865"/>
    <n v="5.1578947368421"/>
    <n v="4.3448275862068897"/>
    <n v="195.9999999999998"/>
    <n v="125.9999999999998"/>
    <m/>
    <m/>
    <n v="0"/>
    <n v="0"/>
    <n v="4.7653061224489734"/>
    <n v="3.8404255319148866"/>
    <n v="233.49999999999969"/>
    <n v="180.49999999999966"/>
    <n v="62"/>
    <n v="76.2777777777777"/>
    <n v="682"/>
    <n v="1372.9999999999986"/>
    <n v="57.789473684210499"/>
    <n v="59.827586206896498"/>
    <n v="2195.9999999999991"/>
    <n v="1734.9999999999984"/>
    <m/>
    <m/>
    <n v="0"/>
    <n v="0"/>
    <n v="58.734693877551003"/>
    <n v="66.127659574468026"/>
    <n v="2877.9999999999991"/>
    <n v="3107.9999999999973"/>
    <n v="54"/>
    <n v="59"/>
    <n v="54"/>
    <n v="59"/>
    <n v="7.0370370370370301"/>
    <n v="6.13559322033898"/>
    <n v="379.9999999999996"/>
    <n v="361.99999999999983"/>
    <n v="75.3333333333333"/>
    <n v="68.169491525423695"/>
    <n v="4067.9999999999982"/>
    <n v="4021.9999999999982"/>
    <n v="63"/>
    <n v="67"/>
    <n v="63"/>
    <n v="67"/>
    <n v="227.99999999999972"/>
    <n v="279.49999999999977"/>
    <n v="4945.9999999999955"/>
    <n v="5590.9999999999964"/>
    <n v="120"/>
    <n v="104"/>
    <n v="120"/>
    <n v="104"/>
    <n v="684.99999999999909"/>
    <n v="577.9999999999992"/>
    <n v="8655.9999999999982"/>
    <n v="7775.9999999999918"/>
    <n v="183"/>
    <n v="171"/>
    <n v="183"/>
    <n v="171"/>
    <n v="912.99999999999886"/>
    <n v="857.49999999999898"/>
    <n v="13601.999999999993"/>
    <n v="13366.999999999989"/>
    <n v="0"/>
    <n v="0"/>
    <n v="0"/>
    <n v="0"/>
    <s v=""/>
    <s v=""/>
    <s v=""/>
    <s v=""/>
    <n v="1292.9999999999984"/>
    <n v="1219.4999999999989"/>
    <n v="17669.999999999993"/>
    <n v="17388.999999999985"/>
  </r>
  <r>
    <x v="14"/>
    <s v="Wytheville Community College "/>
    <s v="Met the criteria for Two-Year 2 in 2009-10 and 2010-11."/>
    <n v="234377"/>
    <x v="7"/>
    <n v="287"/>
    <n v="318"/>
    <n v="1"/>
    <n v="4"/>
    <n v="286"/>
    <n v="314"/>
    <s v="62-70"/>
    <n v="286"/>
    <n v="314"/>
    <n v="286"/>
    <n v="314"/>
    <n v="35"/>
    <n v="15"/>
    <n v="35"/>
    <n v="15"/>
    <n v="6"/>
    <n v="12"/>
    <n v="6"/>
    <n v="12"/>
    <m/>
    <m/>
    <n v="0"/>
    <n v="0"/>
    <n v="41"/>
    <n v="27"/>
    <n v="41"/>
    <n v="27"/>
    <n v="2.1142857142857099"/>
    <n v="3.0666666666666602"/>
    <n v="73.999999999999844"/>
    <n v="45.999999999999901"/>
    <n v="2.5"/>
    <n v="3.1666666666666599"/>
    <n v="15"/>
    <n v="37.999999999999915"/>
    <m/>
    <m/>
    <n v="0"/>
    <n v="0"/>
    <n v="2.1707317073170693"/>
    <n v="3.1111111111111041"/>
    <n v="88.999999999999844"/>
    <n v="83.999999999999815"/>
    <n v="72.857142857142804"/>
    <n v="89.266666666666595"/>
    <n v="2549.9999999999982"/>
    <n v="1338.9999999999989"/>
    <n v="74.1666666666666"/>
    <n v="73.75"/>
    <n v="444.9999999999996"/>
    <n v="885"/>
    <m/>
    <m/>
    <n v="0"/>
    <n v="0"/>
    <n v="73.048780487804819"/>
    <n v="82.370370370370338"/>
    <n v="2994.9999999999977"/>
    <n v="2223.9999999999991"/>
    <n v="37"/>
    <n v="22"/>
    <n v="37"/>
    <n v="22"/>
    <n v="122"/>
    <n v="124"/>
    <n v="122"/>
    <n v="124"/>
    <m/>
    <m/>
    <n v="0"/>
    <n v="0"/>
    <n v="159"/>
    <n v="146"/>
    <n v="159"/>
    <n v="146"/>
    <n v="3.7702702702702702"/>
    <n v="2.5454545454545401"/>
    <n v="139.5"/>
    <n v="55.999999999999879"/>
    <n v="6.1762295081967196"/>
    <n v="6.25"/>
    <n v="753.49999999999977"/>
    <n v="775"/>
    <m/>
    <m/>
    <n v="0"/>
    <n v="0"/>
    <n v="5.6163522012578602"/>
    <n v="5.6917808219178072"/>
    <n v="892.99999999999977"/>
    <n v="830.99999999999989"/>
    <n v="95.648648648648603"/>
    <n v="70.090909090908994"/>
    <n v="3538.9999999999982"/>
    <n v="1541.999999999998"/>
    <n v="79.778688524590095"/>
    <n v="78.362903225806406"/>
    <n v="9732.9999999999909"/>
    <n v="9716.9999999999945"/>
    <m/>
    <m/>
    <n v="0"/>
    <n v="0"/>
    <n v="83.471698113207481"/>
    <n v="77.116438356164338"/>
    <n v="13271.999999999989"/>
    <n v="11258.999999999993"/>
    <n v="200"/>
    <n v="173"/>
    <n v="200"/>
    <n v="173"/>
    <n v="4.9099999999999984"/>
    <n v="5.2890173410404602"/>
    <n v="981.99999999999966"/>
    <n v="914.99999999999966"/>
    <n v="81.334999999999937"/>
    <n v="77.936416184971051"/>
    <n v="16266.999999999987"/>
    <n v="13482.999999999993"/>
    <n v="11"/>
    <n v="14"/>
    <n v="11"/>
    <n v="14"/>
    <n v="24"/>
    <n v="43"/>
    <n v="24"/>
    <n v="43"/>
    <m/>
    <m/>
    <n v="0"/>
    <n v="0"/>
    <n v="35"/>
    <n v="57"/>
    <n v="35"/>
    <n v="57"/>
    <n v="2.9545454545454501"/>
    <n v="2.5714285714285698"/>
    <n v="32.49999999999995"/>
    <n v="35.999999999999979"/>
    <n v="3.875"/>
    <n v="2.98837209302325"/>
    <n v="93"/>
    <n v="128.49999999999974"/>
    <m/>
    <m/>
    <n v="0"/>
    <n v="0"/>
    <n v="3.5857142857142841"/>
    <n v="2.8859649122806967"/>
    <n v="125.49999999999994"/>
    <n v="164.49999999999972"/>
    <n v="74.636363636363598"/>
    <n v="62.357142857142797"/>
    <n v="820.99999999999955"/>
    <n v="872.9999999999992"/>
    <n v="59"/>
    <n v="54.348837209302303"/>
    <n v="1416"/>
    <n v="2336.9999999999991"/>
    <m/>
    <m/>
    <n v="0"/>
    <n v="0"/>
    <n v="63.914285714285704"/>
    <n v="56.315789473684177"/>
    <n v="2236.9999999999995"/>
    <n v="3209.9999999999982"/>
    <n v="51"/>
    <n v="84"/>
    <n v="51"/>
    <n v="84"/>
    <n v="7.7549019607843102"/>
    <n v="4.5238095238095202"/>
    <n v="395.49999999999983"/>
    <n v="379.99999999999972"/>
    <n v="87.882352941176407"/>
    <n v="71.738095238095198"/>
    <n v="4481.9999999999964"/>
    <n v="6025.9999999999964"/>
    <n v="83"/>
    <n v="51"/>
    <n v="83"/>
    <n v="51"/>
    <n v="245.99999999999977"/>
    <n v="137.99999999999974"/>
    <n v="6909.9999999999964"/>
    <n v="3753.9999999999959"/>
    <n v="152"/>
    <n v="179"/>
    <n v="152"/>
    <n v="179"/>
    <n v="861.49999999999977"/>
    <n v="941.49999999999966"/>
    <n v="11593.999999999991"/>
    <n v="12938.999999999993"/>
    <n v="235"/>
    <n v="230"/>
    <n v="235"/>
    <n v="230"/>
    <n v="1107.4999999999995"/>
    <n v="1079.4999999999993"/>
    <n v="18503.999999999985"/>
    <n v="16692.999999999989"/>
    <n v="0"/>
    <n v="0"/>
    <n v="0"/>
    <n v="0"/>
    <s v=""/>
    <s v=""/>
    <s v=""/>
    <s v=""/>
    <n v="1502.9999999999993"/>
    <n v="1459.4999999999991"/>
    <n v="22985.999999999982"/>
    <n v="22718.999999999989"/>
  </r>
  <r>
    <x v="15"/>
    <s v="West Virginia University"/>
    <m/>
    <n v="238032"/>
    <x v="0"/>
    <n v="3892"/>
    <n v="4002"/>
    <n v="127"/>
    <n v="142"/>
    <n v="3765"/>
    <n v="3860"/>
    <n v="120"/>
    <n v="3765"/>
    <n v="3860"/>
    <n v="0"/>
    <n v="0"/>
    <n v="800"/>
    <n v="813"/>
    <n v="0"/>
    <n v="0"/>
    <n v="0"/>
    <m/>
    <n v="0"/>
    <n v="0"/>
    <m/>
    <m/>
    <n v="0"/>
    <n v="0"/>
    <n v="800"/>
    <n v="813"/>
    <n v="0"/>
    <n v="0"/>
    <n v="4.5"/>
    <n v="4.5"/>
    <n v="3600"/>
    <n v="3658.5"/>
    <n v="0"/>
    <m/>
    <n v="0"/>
    <n v="0"/>
    <m/>
    <m/>
    <n v="0"/>
    <n v="0"/>
    <n v="4.5"/>
    <n v="4.5"/>
    <n v="3600"/>
    <n v="3658.5"/>
    <m/>
    <m/>
    <n v="0"/>
    <n v="0"/>
    <m/>
    <m/>
    <n v="0"/>
    <n v="0"/>
    <m/>
    <m/>
    <n v="0"/>
    <n v="0"/>
    <n v="0"/>
    <n v="0"/>
    <n v="0"/>
    <n v="0"/>
    <n v="1902"/>
    <n v="2032"/>
    <n v="0"/>
    <n v="0"/>
    <n v="7"/>
    <n v="12"/>
    <n v="0"/>
    <n v="0"/>
    <m/>
    <m/>
    <n v="0"/>
    <n v="0"/>
    <n v="1909"/>
    <n v="2044"/>
    <n v="0"/>
    <n v="0"/>
    <n v="4.8"/>
    <n v="4.7"/>
    <n v="9129.6"/>
    <n v="9550.4"/>
    <n v="6.7"/>
    <n v="8"/>
    <n v="46.9"/>
    <n v="96"/>
    <m/>
    <m/>
    <n v="0"/>
    <n v="0"/>
    <n v="4.8069669984284964"/>
    <n v="4.7193737769080233"/>
    <n v="9176.5"/>
    <n v="9646.4"/>
    <m/>
    <m/>
    <n v="0"/>
    <n v="0"/>
    <m/>
    <m/>
    <n v="0"/>
    <n v="0"/>
    <m/>
    <m/>
    <n v="0"/>
    <n v="0"/>
    <n v="0"/>
    <n v="0"/>
    <n v="0"/>
    <n v="0"/>
    <n v="2709"/>
    <n v="2857"/>
    <n v="0"/>
    <n v="0"/>
    <n v="4.7163159837578439"/>
    <n v="4.6569478473923693"/>
    <n v="12776.5"/>
    <n v="13304.9"/>
    <n v="0"/>
    <n v="0"/>
    <n v="0"/>
    <n v="0"/>
    <n v="815"/>
    <n v="746"/>
    <n v="0"/>
    <n v="0"/>
    <n v="50"/>
    <n v="67"/>
    <n v="0"/>
    <n v="0"/>
    <m/>
    <m/>
    <n v="0"/>
    <n v="0"/>
    <n v="865"/>
    <n v="813"/>
    <n v="0"/>
    <n v="0"/>
    <n v="3.7"/>
    <n v="3.8"/>
    <n v="3015.5"/>
    <n v="2834.7999999999997"/>
    <n v="3.5"/>
    <n v="3.1"/>
    <n v="175"/>
    <n v="207.70000000000002"/>
    <m/>
    <m/>
    <n v="0"/>
    <n v="0"/>
    <n v="3.6884393063583816"/>
    <n v="3.7423124231242308"/>
    <n v="3190.5"/>
    <n v="3042.4999999999995"/>
    <m/>
    <m/>
    <n v="0"/>
    <n v="0"/>
    <m/>
    <m/>
    <n v="0"/>
    <n v="0"/>
    <m/>
    <m/>
    <n v="0"/>
    <n v="0"/>
    <n v="0"/>
    <n v="0"/>
    <n v="0"/>
    <n v="0"/>
    <n v="191"/>
    <n v="190"/>
    <n v="0"/>
    <n v="0"/>
    <n v="7.5"/>
    <n v="5.2"/>
    <n v="1432.5"/>
    <n v="988"/>
    <m/>
    <m/>
    <n v="0"/>
    <n v="0"/>
    <n v="3517"/>
    <n v="3591"/>
    <n v="0"/>
    <n v="0"/>
    <n v="15745.1"/>
    <n v="16043.699999999999"/>
    <s v=""/>
    <s v=""/>
    <n v="57"/>
    <n v="79"/>
    <n v="0"/>
    <n v="0"/>
    <n v="221.9"/>
    <n v="303.70000000000005"/>
    <n v="0"/>
    <n v="0"/>
    <n v="3574"/>
    <n v="3670"/>
    <n v="0"/>
    <n v="0"/>
    <n v="15967"/>
    <n v="16347.4"/>
    <s v=""/>
    <s v=""/>
    <n v="0"/>
    <n v="0"/>
    <n v="0"/>
    <n v="0"/>
    <s v=""/>
    <s v=""/>
    <s v=""/>
    <s v=""/>
    <n v="17399.5"/>
    <n v="17335.400000000001"/>
    <s v=""/>
    <s v=""/>
  </r>
  <r>
    <x v="15"/>
    <s v="Marshall University "/>
    <m/>
    <n v="237525"/>
    <x v="1"/>
    <n v="1400"/>
    <n v="1358"/>
    <n v="3"/>
    <n v="7"/>
    <n v="1397"/>
    <n v="1351"/>
    <n v="120"/>
    <n v="1397"/>
    <n v="1351"/>
    <n v="0"/>
    <n v="0"/>
    <n v="348"/>
    <n v="330"/>
    <n v="0"/>
    <n v="0"/>
    <n v="0"/>
    <m/>
    <n v="0"/>
    <n v="0"/>
    <m/>
    <m/>
    <n v="0"/>
    <n v="0"/>
    <n v="348"/>
    <n v="330"/>
    <n v="0"/>
    <n v="0"/>
    <n v="4.8"/>
    <n v="4.7"/>
    <n v="1670.3999999999999"/>
    <n v="1551"/>
    <n v="0"/>
    <m/>
    <n v="0"/>
    <n v="0"/>
    <m/>
    <m/>
    <n v="0"/>
    <n v="0"/>
    <n v="4.8"/>
    <n v="4.7"/>
    <n v="1670.3999999999999"/>
    <n v="1551"/>
    <m/>
    <m/>
    <n v="0"/>
    <n v="0"/>
    <m/>
    <m/>
    <n v="0"/>
    <n v="0"/>
    <m/>
    <m/>
    <n v="0"/>
    <n v="0"/>
    <n v="0"/>
    <n v="0"/>
    <n v="0"/>
    <n v="0"/>
    <n v="579"/>
    <n v="582"/>
    <n v="0"/>
    <n v="0"/>
    <n v="12"/>
    <n v="11"/>
    <n v="0"/>
    <n v="0"/>
    <m/>
    <m/>
    <n v="0"/>
    <n v="0"/>
    <n v="591"/>
    <n v="593"/>
    <n v="0"/>
    <n v="0"/>
    <n v="5.8"/>
    <n v="5.7"/>
    <n v="3358.2"/>
    <n v="3317.4"/>
    <n v="9.8000000000000007"/>
    <n v="8.6999999999999993"/>
    <n v="117.60000000000001"/>
    <n v="95.699999999999989"/>
    <m/>
    <m/>
    <n v="0"/>
    <n v="0"/>
    <n v="5.8812182741116743"/>
    <n v="5.7556492411467115"/>
    <n v="3475.7999999999997"/>
    <n v="3413.1"/>
    <m/>
    <m/>
    <n v="0"/>
    <n v="0"/>
    <m/>
    <m/>
    <n v="0"/>
    <n v="0"/>
    <m/>
    <m/>
    <n v="0"/>
    <n v="0"/>
    <n v="0"/>
    <n v="0"/>
    <n v="0"/>
    <n v="0"/>
    <n v="939"/>
    <n v="923"/>
    <n v="0"/>
    <n v="0"/>
    <n v="5.4805111821086259"/>
    <n v="5.3782231852654387"/>
    <n v="5146.2"/>
    <n v="4964.1000000000004"/>
    <n v="0"/>
    <n v="0"/>
    <n v="0"/>
    <n v="0"/>
    <n v="314"/>
    <n v="291"/>
    <n v="0"/>
    <n v="0"/>
    <n v="41"/>
    <n v="57"/>
    <n v="0"/>
    <n v="0"/>
    <m/>
    <m/>
    <n v="0"/>
    <n v="0"/>
    <n v="355"/>
    <n v="348"/>
    <n v="0"/>
    <n v="0"/>
    <n v="4.3"/>
    <n v="4.3"/>
    <n v="1350.2"/>
    <n v="1251.3"/>
    <n v="4"/>
    <n v="5.0999999999999996"/>
    <n v="164"/>
    <n v="290.7"/>
    <m/>
    <m/>
    <n v="0"/>
    <n v="0"/>
    <n v="4.2653521126760561"/>
    <n v="4.431034482758621"/>
    <n v="1514.1999999999998"/>
    <n v="1542"/>
    <m/>
    <m/>
    <n v="0"/>
    <n v="0"/>
    <m/>
    <m/>
    <n v="0"/>
    <n v="0"/>
    <m/>
    <m/>
    <n v="0"/>
    <n v="0"/>
    <n v="0"/>
    <n v="0"/>
    <n v="0"/>
    <n v="0"/>
    <n v="103"/>
    <n v="80"/>
    <n v="0"/>
    <n v="0"/>
    <n v="7.5"/>
    <n v="5.2"/>
    <n v="772.5"/>
    <n v="416"/>
    <m/>
    <m/>
    <n v="0"/>
    <n v="0"/>
    <n v="1241"/>
    <n v="1203"/>
    <n v="0"/>
    <n v="0"/>
    <n v="6378.7999999999993"/>
    <n v="6119.7"/>
    <s v=""/>
    <s v=""/>
    <n v="53"/>
    <n v="68"/>
    <n v="0"/>
    <n v="0"/>
    <n v="281.60000000000002"/>
    <n v="386.4"/>
    <n v="0"/>
    <n v="0"/>
    <n v="1294"/>
    <n v="1271"/>
    <n v="0"/>
    <n v="0"/>
    <n v="6660.4"/>
    <n v="6506.0999999999995"/>
    <s v=""/>
    <s v=""/>
    <n v="0"/>
    <n v="0"/>
    <n v="0"/>
    <n v="0"/>
    <s v=""/>
    <s v=""/>
    <s v=""/>
    <s v=""/>
    <n v="7432.9"/>
    <n v="6922.1"/>
    <s v=""/>
    <s v=""/>
  </r>
  <r>
    <x v="15"/>
    <s v="Fairmont State University"/>
    <m/>
    <n v="237367"/>
    <x v="3"/>
    <n v="645"/>
    <n v="616"/>
    <n v="5"/>
    <n v="12"/>
    <n v="640"/>
    <n v="604"/>
    <n v="120"/>
    <n v="640"/>
    <n v="604"/>
    <n v="0"/>
    <n v="0"/>
    <n v="120"/>
    <n v="109"/>
    <n v="0"/>
    <n v="0"/>
    <n v="0"/>
    <m/>
    <n v="0"/>
    <n v="0"/>
    <m/>
    <m/>
    <n v="0"/>
    <n v="0"/>
    <n v="120"/>
    <n v="109"/>
    <n v="0"/>
    <n v="0"/>
    <n v="4.8"/>
    <n v="4.7"/>
    <n v="576"/>
    <n v="512.30000000000007"/>
    <n v="0"/>
    <m/>
    <n v="0"/>
    <n v="0"/>
    <m/>
    <m/>
    <n v="0"/>
    <n v="0"/>
    <n v="4.8"/>
    <n v="4.7000000000000011"/>
    <n v="576"/>
    <n v="512.30000000000007"/>
    <m/>
    <m/>
    <n v="0"/>
    <n v="0"/>
    <m/>
    <m/>
    <n v="0"/>
    <n v="0"/>
    <m/>
    <m/>
    <n v="0"/>
    <n v="0"/>
    <n v="0"/>
    <n v="0"/>
    <n v="0"/>
    <n v="0"/>
    <n v="198"/>
    <n v="162"/>
    <n v="0"/>
    <n v="0"/>
    <n v="9"/>
    <n v="11"/>
    <n v="0"/>
    <n v="0"/>
    <m/>
    <m/>
    <n v="0"/>
    <n v="0"/>
    <n v="207"/>
    <n v="173"/>
    <n v="0"/>
    <n v="0"/>
    <n v="6.3"/>
    <n v="6.4"/>
    <n v="1247.3999999999999"/>
    <n v="1036.8"/>
    <n v="9.1"/>
    <n v="10.199999999999999"/>
    <n v="81.899999999999991"/>
    <n v="112.19999999999999"/>
    <m/>
    <m/>
    <n v="0"/>
    <n v="0"/>
    <n v="6.4217391304347826"/>
    <n v="6.6416184971098264"/>
    <n v="1329.3"/>
    <n v="1149"/>
    <m/>
    <m/>
    <n v="0"/>
    <n v="0"/>
    <m/>
    <m/>
    <n v="0"/>
    <n v="0"/>
    <m/>
    <m/>
    <n v="0"/>
    <n v="0"/>
    <n v="0"/>
    <n v="0"/>
    <n v="0"/>
    <n v="0"/>
    <n v="327"/>
    <n v="282"/>
    <n v="0"/>
    <n v="0"/>
    <n v="5.8266055045871559"/>
    <n v="5.8911347517730501"/>
    <n v="1905.3"/>
    <n v="1661.3000000000002"/>
    <n v="0"/>
    <n v="0"/>
    <n v="0"/>
    <n v="0"/>
    <n v="235"/>
    <n v="255"/>
    <n v="0"/>
    <n v="0"/>
    <n v="21"/>
    <n v="22"/>
    <n v="0"/>
    <n v="0"/>
    <m/>
    <m/>
    <n v="0"/>
    <n v="0"/>
    <n v="256"/>
    <n v="277"/>
    <n v="0"/>
    <n v="0"/>
    <n v="3.7"/>
    <n v="3.8"/>
    <n v="869.5"/>
    <n v="969"/>
    <n v="6"/>
    <n v="4.5"/>
    <n v="126"/>
    <n v="99"/>
    <m/>
    <m/>
    <n v="0"/>
    <n v="0"/>
    <n v="3.888671875"/>
    <n v="3.8555956678700363"/>
    <n v="995.5"/>
    <n v="1068"/>
    <m/>
    <m/>
    <n v="0"/>
    <n v="0"/>
    <m/>
    <m/>
    <n v="0"/>
    <n v="0"/>
    <m/>
    <m/>
    <n v="0"/>
    <n v="0"/>
    <n v="0"/>
    <n v="0"/>
    <n v="0"/>
    <n v="0"/>
    <n v="57"/>
    <n v="45"/>
    <n v="0"/>
    <n v="0"/>
    <n v="6.9"/>
    <n v="8.1"/>
    <n v="393.3"/>
    <n v="364.5"/>
    <m/>
    <m/>
    <n v="0"/>
    <n v="0"/>
    <n v="553"/>
    <n v="526"/>
    <n v="0"/>
    <n v="0"/>
    <n v="2692.8999999999996"/>
    <n v="2518.1"/>
    <s v=""/>
    <s v=""/>
    <n v="30"/>
    <n v="33"/>
    <n v="0"/>
    <n v="0"/>
    <n v="207.89999999999998"/>
    <n v="211.2"/>
    <n v="0"/>
    <n v="0"/>
    <n v="583"/>
    <n v="559"/>
    <n v="0"/>
    <n v="0"/>
    <n v="2900.7999999999997"/>
    <n v="2729.2999999999997"/>
    <s v=""/>
    <s v=""/>
    <n v="0"/>
    <n v="0"/>
    <n v="0"/>
    <n v="0"/>
    <s v=""/>
    <s v=""/>
    <s v=""/>
    <s v=""/>
    <n v="3294.1000000000004"/>
    <n v="3093.8"/>
    <s v=""/>
    <s v=""/>
  </r>
  <r>
    <x v="15"/>
    <s v="Bluefield State College "/>
    <m/>
    <n v="237215"/>
    <x v="4"/>
    <n v="207"/>
    <n v="262"/>
    <n v="1"/>
    <n v="13"/>
    <n v="206"/>
    <n v="249"/>
    <n v="120"/>
    <n v="206"/>
    <n v="249"/>
    <n v="0"/>
    <n v="0"/>
    <n v="15"/>
    <n v="14"/>
    <n v="0"/>
    <n v="0"/>
    <n v="1"/>
    <m/>
    <n v="0"/>
    <n v="0"/>
    <m/>
    <m/>
    <n v="0"/>
    <n v="0"/>
    <n v="16"/>
    <n v="14"/>
    <n v="0"/>
    <n v="0"/>
    <n v="4.9000000000000004"/>
    <n v="4.7"/>
    <n v="73.5"/>
    <n v="65.8"/>
    <n v="9"/>
    <m/>
    <n v="9"/>
    <n v="0"/>
    <m/>
    <m/>
    <n v="0"/>
    <n v="0"/>
    <n v="5.15625"/>
    <n v="4.7"/>
    <n v="82.5"/>
    <n v="65.8"/>
    <m/>
    <m/>
    <n v="0"/>
    <n v="0"/>
    <m/>
    <m/>
    <n v="0"/>
    <n v="0"/>
    <m/>
    <m/>
    <n v="0"/>
    <n v="0"/>
    <n v="0"/>
    <n v="0"/>
    <n v="0"/>
    <n v="0"/>
    <n v="56"/>
    <n v="59"/>
    <n v="0"/>
    <n v="0"/>
    <n v="4"/>
    <n v="5"/>
    <n v="0"/>
    <n v="0"/>
    <m/>
    <m/>
    <n v="0"/>
    <n v="0"/>
    <n v="60"/>
    <n v="64"/>
    <n v="0"/>
    <n v="0"/>
    <n v="6.5"/>
    <n v="6.6"/>
    <n v="364"/>
    <n v="389.4"/>
    <n v="11"/>
    <n v="10.4"/>
    <n v="44"/>
    <n v="52"/>
    <m/>
    <m/>
    <n v="0"/>
    <n v="0"/>
    <n v="6.8"/>
    <n v="6.8968749999999996"/>
    <n v="408"/>
    <n v="441.4"/>
    <m/>
    <m/>
    <n v="0"/>
    <n v="0"/>
    <m/>
    <m/>
    <n v="0"/>
    <n v="0"/>
    <m/>
    <m/>
    <n v="0"/>
    <n v="0"/>
    <n v="0"/>
    <n v="0"/>
    <n v="0"/>
    <n v="0"/>
    <n v="76"/>
    <n v="78"/>
    <n v="0"/>
    <n v="0"/>
    <n v="6.4539473684210522"/>
    <n v="6.5025641025641026"/>
    <n v="490.49999999999994"/>
    <n v="507.2"/>
    <n v="0"/>
    <n v="0"/>
    <n v="0"/>
    <n v="0"/>
    <n v="78"/>
    <n v="123"/>
    <n v="0"/>
    <n v="0"/>
    <n v="19"/>
    <n v="22"/>
    <n v="0"/>
    <n v="0"/>
    <m/>
    <m/>
    <n v="0"/>
    <n v="0"/>
    <n v="97"/>
    <n v="145"/>
    <n v="0"/>
    <n v="0"/>
    <n v="3.8"/>
    <n v="3.8"/>
    <n v="296.39999999999998"/>
    <n v="467.4"/>
    <n v="5.3"/>
    <n v="5.8"/>
    <n v="100.7"/>
    <n v="127.6"/>
    <m/>
    <m/>
    <n v="0"/>
    <n v="0"/>
    <n v="4.0938144329896904"/>
    <n v="4.1034482758620694"/>
    <n v="397.09999999999997"/>
    <n v="595.00000000000011"/>
    <m/>
    <m/>
    <n v="0"/>
    <n v="0"/>
    <m/>
    <m/>
    <n v="0"/>
    <n v="0"/>
    <m/>
    <m/>
    <n v="0"/>
    <n v="0"/>
    <n v="0"/>
    <n v="0"/>
    <n v="0"/>
    <n v="0"/>
    <n v="33"/>
    <n v="26"/>
    <n v="0"/>
    <n v="0"/>
    <n v="8.1"/>
    <n v="7.9"/>
    <n v="267.3"/>
    <n v="205.4"/>
    <m/>
    <m/>
    <n v="0"/>
    <n v="0"/>
    <n v="149"/>
    <n v="196"/>
    <n v="0"/>
    <n v="0"/>
    <n v="733.9"/>
    <n v="922.59999999999991"/>
    <s v=""/>
    <s v=""/>
    <n v="24"/>
    <n v="27"/>
    <n v="0"/>
    <n v="0"/>
    <n v="153.69999999999999"/>
    <n v="179.6"/>
    <n v="0"/>
    <n v="0"/>
    <n v="173"/>
    <n v="223"/>
    <n v="0"/>
    <n v="0"/>
    <n v="887.59999999999991"/>
    <n v="1102.1999999999998"/>
    <s v=""/>
    <s v=""/>
    <n v="0"/>
    <n v="0"/>
    <n v="0"/>
    <n v="0"/>
    <s v=""/>
    <s v=""/>
    <s v=""/>
    <s v=""/>
    <n v="1154.8999999999999"/>
    <n v="1307.6000000000001"/>
    <s v=""/>
    <s v=""/>
  </r>
  <r>
    <x v="15"/>
    <s v="Concord University "/>
    <m/>
    <n v="237330"/>
    <x v="4"/>
    <n v="400"/>
    <n v="336"/>
    <n v="17"/>
    <n v="7"/>
    <n v="383"/>
    <n v="329"/>
    <n v="120"/>
    <n v="383"/>
    <n v="329"/>
    <n v="0"/>
    <n v="0"/>
    <n v="103"/>
    <n v="87"/>
    <n v="0"/>
    <n v="0"/>
    <n v="2"/>
    <m/>
    <n v="0"/>
    <n v="0"/>
    <m/>
    <m/>
    <n v="0"/>
    <n v="0"/>
    <n v="105"/>
    <n v="87"/>
    <n v="0"/>
    <n v="0"/>
    <n v="4.5"/>
    <n v="4.7"/>
    <n v="463.5"/>
    <n v="408.90000000000003"/>
    <n v="7.3"/>
    <m/>
    <n v="14.6"/>
    <n v="0"/>
    <m/>
    <m/>
    <n v="0"/>
    <n v="0"/>
    <n v="4.5533333333333337"/>
    <n v="4.7"/>
    <n v="478.1"/>
    <n v="408.90000000000003"/>
    <m/>
    <m/>
    <n v="0"/>
    <n v="0"/>
    <m/>
    <m/>
    <n v="0"/>
    <n v="0"/>
    <m/>
    <m/>
    <n v="0"/>
    <n v="0"/>
    <n v="0"/>
    <n v="0"/>
    <n v="0"/>
    <n v="0"/>
    <n v="151"/>
    <n v="134"/>
    <n v="0"/>
    <n v="0"/>
    <n v="3"/>
    <n v="2"/>
    <n v="0"/>
    <n v="0"/>
    <m/>
    <m/>
    <n v="0"/>
    <n v="0"/>
    <n v="154"/>
    <n v="136"/>
    <n v="0"/>
    <n v="0"/>
    <n v="5.5"/>
    <n v="5.4"/>
    <n v="830.5"/>
    <n v="723.6"/>
    <n v="7.8"/>
    <n v="6"/>
    <n v="23.4"/>
    <n v="12"/>
    <m/>
    <m/>
    <n v="0"/>
    <n v="0"/>
    <n v="5.5448051948051944"/>
    <n v="5.408823529411765"/>
    <n v="853.9"/>
    <n v="735.6"/>
    <m/>
    <m/>
    <n v="0"/>
    <n v="0"/>
    <m/>
    <m/>
    <n v="0"/>
    <n v="0"/>
    <m/>
    <m/>
    <n v="0"/>
    <n v="0"/>
    <n v="0"/>
    <n v="0"/>
    <n v="0"/>
    <n v="0"/>
    <n v="259"/>
    <n v="223"/>
    <n v="0"/>
    <n v="0"/>
    <n v="5.1428571428571432"/>
    <n v="5.1322869955156953"/>
    <n v="1332"/>
    <n v="1144.5"/>
    <n v="0"/>
    <n v="0"/>
    <n v="0"/>
    <n v="0"/>
    <n v="81"/>
    <n v="69"/>
    <n v="0"/>
    <n v="0"/>
    <n v="19"/>
    <n v="18"/>
    <n v="0"/>
    <n v="0"/>
    <m/>
    <m/>
    <n v="0"/>
    <n v="0"/>
    <n v="100"/>
    <n v="87"/>
    <n v="0"/>
    <n v="0"/>
    <n v="4.5"/>
    <n v="4.5"/>
    <n v="364.5"/>
    <n v="310.5"/>
    <n v="6.7"/>
    <n v="5.9"/>
    <n v="127.3"/>
    <n v="106.2"/>
    <m/>
    <m/>
    <n v="0"/>
    <n v="0"/>
    <n v="4.9180000000000001"/>
    <n v="4.7896551724137932"/>
    <n v="491.8"/>
    <n v="416.7"/>
    <m/>
    <m/>
    <n v="0"/>
    <n v="0"/>
    <m/>
    <m/>
    <n v="0"/>
    <n v="0"/>
    <m/>
    <m/>
    <n v="0"/>
    <n v="0"/>
    <n v="0"/>
    <n v="0"/>
    <n v="0"/>
    <n v="0"/>
    <n v="24"/>
    <n v="19"/>
    <n v="0"/>
    <n v="0"/>
    <n v="5.9"/>
    <n v="7"/>
    <n v="141.60000000000002"/>
    <n v="133"/>
    <m/>
    <m/>
    <n v="0"/>
    <n v="0"/>
    <n v="335"/>
    <n v="290"/>
    <n v="0"/>
    <n v="0"/>
    <n v="1658.5"/>
    <n v="1443"/>
    <s v=""/>
    <s v=""/>
    <n v="24"/>
    <n v="20"/>
    <n v="0"/>
    <n v="0"/>
    <n v="165.3"/>
    <n v="118.2"/>
    <n v="0"/>
    <n v="0"/>
    <n v="359"/>
    <n v="310"/>
    <n v="0"/>
    <n v="0"/>
    <n v="1823.8"/>
    <n v="1561.2"/>
    <s v=""/>
    <s v=""/>
    <n v="0"/>
    <n v="0"/>
    <n v="0"/>
    <n v="0"/>
    <s v=""/>
    <s v=""/>
    <s v=""/>
    <s v=""/>
    <n v="1965.4"/>
    <n v="1694.2"/>
    <s v=""/>
    <s v=""/>
  </r>
  <r>
    <x v="15"/>
    <s v="Glenville State College "/>
    <m/>
    <n v="237385"/>
    <x v="4"/>
    <n v="174"/>
    <n v="132"/>
    <n v="6"/>
    <n v="1"/>
    <n v="168"/>
    <n v="131"/>
    <n v="120"/>
    <n v="168"/>
    <n v="131"/>
    <n v="0"/>
    <n v="0"/>
    <n v="41"/>
    <n v="37"/>
    <n v="0"/>
    <n v="0"/>
    <n v="0"/>
    <m/>
    <n v="0"/>
    <n v="0"/>
    <m/>
    <m/>
    <n v="0"/>
    <n v="0"/>
    <n v="41"/>
    <n v="37"/>
    <n v="0"/>
    <n v="0"/>
    <n v="4.7"/>
    <n v="4.7"/>
    <n v="192.70000000000002"/>
    <n v="173.9"/>
    <n v="0"/>
    <m/>
    <n v="0"/>
    <n v="0"/>
    <m/>
    <m/>
    <n v="0"/>
    <n v="0"/>
    <n v="4.7"/>
    <n v="4.7"/>
    <n v="192.70000000000002"/>
    <n v="173.9"/>
    <m/>
    <m/>
    <n v="0"/>
    <n v="0"/>
    <m/>
    <m/>
    <n v="0"/>
    <n v="0"/>
    <m/>
    <m/>
    <n v="0"/>
    <n v="0"/>
    <n v="0"/>
    <n v="0"/>
    <n v="0"/>
    <n v="0"/>
    <n v="74"/>
    <n v="53"/>
    <n v="0"/>
    <n v="0"/>
    <n v="1"/>
    <m/>
    <n v="0"/>
    <n v="0"/>
    <m/>
    <m/>
    <n v="0"/>
    <n v="0"/>
    <n v="75"/>
    <n v="53"/>
    <n v="0"/>
    <n v="0"/>
    <n v="5.3"/>
    <n v="6.2"/>
    <n v="392.2"/>
    <n v="328.6"/>
    <n v="7"/>
    <m/>
    <n v="7"/>
    <n v="0"/>
    <m/>
    <m/>
    <n v="0"/>
    <n v="0"/>
    <n v="5.3226666666666667"/>
    <n v="6.2"/>
    <n v="399.2"/>
    <n v="328.6"/>
    <m/>
    <m/>
    <n v="0"/>
    <n v="0"/>
    <m/>
    <m/>
    <n v="0"/>
    <n v="0"/>
    <m/>
    <m/>
    <n v="0"/>
    <n v="0"/>
    <n v="0"/>
    <n v="0"/>
    <n v="0"/>
    <n v="0"/>
    <n v="116"/>
    <n v="90"/>
    <n v="0"/>
    <n v="0"/>
    <n v="5.102586206896552"/>
    <n v="5.583333333333333"/>
    <n v="591.9"/>
    <n v="502.5"/>
    <n v="0"/>
    <n v="0"/>
    <n v="0"/>
    <n v="0"/>
    <n v="37"/>
    <n v="28"/>
    <n v="0"/>
    <n v="0"/>
    <n v="3"/>
    <m/>
    <n v="0"/>
    <n v="0"/>
    <m/>
    <m/>
    <n v="0"/>
    <n v="0"/>
    <n v="40"/>
    <n v="28"/>
    <n v="0"/>
    <n v="0"/>
    <n v="4.5999999999999996"/>
    <n v="4.9000000000000004"/>
    <n v="170.2"/>
    <n v="137.20000000000002"/>
    <n v="1.7"/>
    <m/>
    <n v="5.0999999999999996"/>
    <n v="0"/>
    <m/>
    <m/>
    <n v="0"/>
    <n v="0"/>
    <n v="4.3824999999999994"/>
    <n v="4.9000000000000004"/>
    <n v="175.29999999999998"/>
    <n v="137.20000000000002"/>
    <m/>
    <m/>
    <n v="0"/>
    <n v="0"/>
    <m/>
    <m/>
    <n v="0"/>
    <n v="0"/>
    <m/>
    <m/>
    <n v="0"/>
    <n v="0"/>
    <n v="0"/>
    <n v="0"/>
    <n v="0"/>
    <n v="0"/>
    <n v="12"/>
    <n v="13"/>
    <n v="0"/>
    <n v="0"/>
    <n v="6"/>
    <n v="6.3"/>
    <n v="72"/>
    <n v="81.899999999999991"/>
    <m/>
    <m/>
    <n v="0"/>
    <n v="0"/>
    <n v="152"/>
    <n v="118"/>
    <n v="0"/>
    <n v="0"/>
    <n v="755.09999999999991"/>
    <n v="639.70000000000005"/>
    <s v=""/>
    <s v=""/>
    <n v="4"/>
    <n v="0"/>
    <n v="0"/>
    <n v="0"/>
    <n v="12.1"/>
    <n v="0"/>
    <n v="0"/>
    <n v="0"/>
    <n v="156"/>
    <n v="118"/>
    <n v="0"/>
    <n v="0"/>
    <n v="767.19999999999993"/>
    <n v="639.70000000000005"/>
    <s v=""/>
    <s v=""/>
    <n v="0"/>
    <n v="0"/>
    <n v="0"/>
    <n v="0"/>
    <s v=""/>
    <s v=""/>
    <s v=""/>
    <s v=""/>
    <n v="839.19999999999993"/>
    <n v="721.6"/>
    <s v=""/>
    <s v=""/>
  </r>
  <r>
    <x v="15"/>
    <s v="Shepherd University "/>
    <s v="Reclassified: met the criteria for Four-Year 5 in 2008-09, 2009-10 and 2010-11."/>
    <n v="237792"/>
    <x v="3"/>
    <n v="662"/>
    <n v="687"/>
    <n v="33"/>
    <n v="24"/>
    <n v="629"/>
    <n v="663"/>
    <n v="120"/>
    <n v="629"/>
    <n v="663"/>
    <n v="0"/>
    <n v="0"/>
    <n v="73"/>
    <n v="65"/>
    <n v="0"/>
    <n v="0"/>
    <n v="1"/>
    <m/>
    <n v="0"/>
    <n v="0"/>
    <m/>
    <m/>
    <n v="0"/>
    <n v="0"/>
    <n v="74"/>
    <n v="65"/>
    <n v="0"/>
    <n v="0"/>
    <n v="4.8"/>
    <n v="4.5999999999999996"/>
    <n v="350.4"/>
    <n v="299"/>
    <n v="6.5"/>
    <m/>
    <n v="6.5"/>
    <n v="0"/>
    <m/>
    <m/>
    <n v="0"/>
    <n v="0"/>
    <n v="4.8229729729729724"/>
    <n v="4.5999999999999996"/>
    <n v="356.9"/>
    <n v="299"/>
    <m/>
    <m/>
    <n v="0"/>
    <n v="0"/>
    <m/>
    <m/>
    <n v="0"/>
    <n v="0"/>
    <m/>
    <m/>
    <n v="0"/>
    <n v="0"/>
    <n v="0"/>
    <n v="0"/>
    <n v="0"/>
    <n v="0"/>
    <n v="270"/>
    <n v="282"/>
    <n v="0"/>
    <n v="0"/>
    <n v="12"/>
    <n v="5"/>
    <n v="0"/>
    <n v="0"/>
    <m/>
    <m/>
    <n v="0"/>
    <n v="0"/>
    <n v="282"/>
    <n v="287"/>
    <n v="0"/>
    <n v="0"/>
    <n v="5.3"/>
    <n v="5.2"/>
    <n v="1431"/>
    <n v="1466.4"/>
    <n v="7.1"/>
    <n v="9.3000000000000007"/>
    <n v="85.199999999999989"/>
    <n v="46.5"/>
    <m/>
    <m/>
    <n v="0"/>
    <n v="0"/>
    <n v="5.3765957446808512"/>
    <n v="5.2714285714285714"/>
    <n v="1516.2"/>
    <n v="1512.9"/>
    <m/>
    <m/>
    <n v="0"/>
    <n v="0"/>
    <m/>
    <m/>
    <n v="0"/>
    <n v="0"/>
    <m/>
    <m/>
    <n v="0"/>
    <n v="0"/>
    <n v="0"/>
    <n v="0"/>
    <n v="0"/>
    <n v="0"/>
    <n v="356"/>
    <n v="352"/>
    <n v="0"/>
    <n v="0"/>
    <n v="5.2615168539325836"/>
    <n v="5.1474431818181818"/>
    <n v="1873.0999999999997"/>
    <n v="1811.9"/>
    <n v="0"/>
    <n v="0"/>
    <n v="0"/>
    <n v="0"/>
    <n v="214"/>
    <n v="243"/>
    <n v="0"/>
    <n v="0"/>
    <n v="41"/>
    <n v="42"/>
    <n v="0"/>
    <n v="0"/>
    <m/>
    <m/>
    <n v="0"/>
    <n v="0"/>
    <n v="255"/>
    <n v="285"/>
    <n v="0"/>
    <n v="0"/>
    <n v="3.7"/>
    <n v="3.7"/>
    <n v="791.80000000000007"/>
    <n v="899.1"/>
    <n v="4.3"/>
    <n v="4.3"/>
    <n v="176.29999999999998"/>
    <n v="180.6"/>
    <m/>
    <m/>
    <n v="0"/>
    <n v="0"/>
    <n v="3.796470588235294"/>
    <n v="3.7884210526315791"/>
    <n v="968.1"/>
    <n v="1079.7"/>
    <m/>
    <m/>
    <n v="0"/>
    <n v="0"/>
    <m/>
    <m/>
    <n v="0"/>
    <n v="0"/>
    <m/>
    <m/>
    <n v="0"/>
    <n v="0"/>
    <n v="0"/>
    <n v="0"/>
    <n v="0"/>
    <n v="0"/>
    <n v="18"/>
    <n v="26"/>
    <n v="0"/>
    <n v="0"/>
    <n v="7.1"/>
    <n v="6.5"/>
    <n v="127.8"/>
    <n v="169"/>
    <m/>
    <m/>
    <n v="0"/>
    <n v="0"/>
    <n v="557"/>
    <n v="590"/>
    <n v="0"/>
    <n v="0"/>
    <n v="2573.2000000000003"/>
    <n v="2664.5"/>
    <s v=""/>
    <s v=""/>
    <n v="54"/>
    <n v="47"/>
    <n v="0"/>
    <n v="0"/>
    <n v="268"/>
    <n v="227.1"/>
    <n v="0"/>
    <n v="0"/>
    <n v="611"/>
    <n v="637"/>
    <n v="0"/>
    <n v="0"/>
    <n v="2841.2000000000003"/>
    <n v="2891.6"/>
    <s v=""/>
    <s v=""/>
    <n v="0"/>
    <n v="0"/>
    <n v="0"/>
    <n v="0"/>
    <s v=""/>
    <s v=""/>
    <s v=""/>
    <s v=""/>
    <n v="2969"/>
    <n v="3060.6000000000004"/>
    <s v=""/>
    <s v=""/>
  </r>
  <r>
    <x v="15"/>
    <s v="West Liberty University"/>
    <m/>
    <n v="237932"/>
    <x v="4"/>
    <n v="350"/>
    <n v="336"/>
    <n v="4"/>
    <n v="3"/>
    <n v="346"/>
    <n v="333"/>
    <n v="120"/>
    <n v="346"/>
    <n v="333"/>
    <n v="0"/>
    <n v="0"/>
    <n v="50"/>
    <n v="48"/>
    <n v="0"/>
    <n v="0"/>
    <n v="0"/>
    <m/>
    <n v="0"/>
    <n v="0"/>
    <m/>
    <m/>
    <n v="0"/>
    <n v="0"/>
    <n v="50"/>
    <n v="48"/>
    <n v="0"/>
    <n v="0"/>
    <n v="4.7"/>
    <n v="4.5"/>
    <n v="235"/>
    <n v="216"/>
    <n v="0"/>
    <m/>
    <n v="0"/>
    <n v="0"/>
    <m/>
    <m/>
    <n v="0"/>
    <n v="0"/>
    <n v="4.7"/>
    <n v="4.5"/>
    <n v="235"/>
    <n v="216"/>
    <m/>
    <m/>
    <n v="0"/>
    <n v="0"/>
    <m/>
    <m/>
    <n v="0"/>
    <n v="0"/>
    <m/>
    <m/>
    <n v="0"/>
    <n v="0"/>
    <n v="0"/>
    <n v="0"/>
    <n v="0"/>
    <n v="0"/>
    <n v="141"/>
    <n v="135"/>
    <n v="0"/>
    <n v="0"/>
    <n v="1"/>
    <m/>
    <n v="0"/>
    <n v="0"/>
    <m/>
    <m/>
    <n v="0"/>
    <n v="0"/>
    <n v="142"/>
    <n v="135"/>
    <n v="0"/>
    <n v="0"/>
    <n v="5.3"/>
    <n v="5.2"/>
    <n v="747.3"/>
    <n v="702"/>
    <n v="14"/>
    <m/>
    <n v="14"/>
    <n v="0"/>
    <m/>
    <m/>
    <n v="0"/>
    <n v="0"/>
    <n v="5.3612676056338024"/>
    <n v="5.2"/>
    <n v="761.3"/>
    <n v="702"/>
    <m/>
    <m/>
    <n v="0"/>
    <n v="0"/>
    <m/>
    <m/>
    <n v="0"/>
    <n v="0"/>
    <m/>
    <m/>
    <n v="0"/>
    <n v="0"/>
    <n v="0"/>
    <n v="0"/>
    <n v="0"/>
    <n v="0"/>
    <n v="192"/>
    <n v="183"/>
    <n v="0"/>
    <n v="0"/>
    <n v="5.1890624999999995"/>
    <n v="5.0163934426229506"/>
    <n v="996.3"/>
    <n v="918"/>
    <n v="0"/>
    <n v="0"/>
    <n v="0"/>
    <n v="0"/>
    <n v="122"/>
    <n v="125"/>
    <n v="0"/>
    <n v="0"/>
    <n v="10"/>
    <n v="8"/>
    <n v="0"/>
    <n v="0"/>
    <m/>
    <m/>
    <n v="0"/>
    <n v="0"/>
    <n v="132"/>
    <n v="133"/>
    <n v="0"/>
    <n v="0"/>
    <n v="3.5"/>
    <n v="3.9"/>
    <n v="427"/>
    <n v="487.5"/>
    <n v="5.7"/>
    <n v="5.4"/>
    <n v="57"/>
    <n v="43.2"/>
    <m/>
    <m/>
    <n v="0"/>
    <n v="0"/>
    <n v="3.6666666666666665"/>
    <n v="3.9902255639097746"/>
    <n v="484"/>
    <n v="530.70000000000005"/>
    <m/>
    <m/>
    <n v="0"/>
    <n v="0"/>
    <m/>
    <m/>
    <n v="0"/>
    <n v="0"/>
    <m/>
    <m/>
    <n v="0"/>
    <n v="0"/>
    <n v="0"/>
    <n v="0"/>
    <n v="0"/>
    <n v="0"/>
    <n v="22"/>
    <n v="17"/>
    <n v="0"/>
    <n v="0"/>
    <n v="4.5"/>
    <n v="7.7"/>
    <n v="99"/>
    <n v="130.9"/>
    <m/>
    <m/>
    <n v="0"/>
    <n v="0"/>
    <n v="313"/>
    <n v="308"/>
    <n v="0"/>
    <n v="0"/>
    <n v="1409.3"/>
    <n v="1405.5"/>
    <s v=""/>
    <s v=""/>
    <n v="11"/>
    <n v="8"/>
    <n v="0"/>
    <n v="0"/>
    <n v="71"/>
    <n v="43.2"/>
    <n v="0"/>
    <n v="0"/>
    <n v="324"/>
    <n v="316"/>
    <n v="0"/>
    <n v="0"/>
    <n v="1480.3"/>
    <n v="1448.7"/>
    <s v=""/>
    <s v=""/>
    <n v="0"/>
    <n v="0"/>
    <n v="0"/>
    <n v="0"/>
    <s v=""/>
    <s v=""/>
    <s v=""/>
    <s v=""/>
    <n v="1579.3"/>
    <n v="1579.6000000000001"/>
    <s v=""/>
    <s v=""/>
  </r>
  <r>
    <x v="15"/>
    <s v="West Virginia State University "/>
    <m/>
    <n v="237899"/>
    <x v="4"/>
    <n v="372"/>
    <n v="385"/>
    <n v="5"/>
    <n v="12"/>
    <n v="367"/>
    <n v="373"/>
    <n v="120"/>
    <n v="367"/>
    <n v="373"/>
    <n v="0"/>
    <n v="0"/>
    <n v="7"/>
    <n v="11"/>
    <n v="0"/>
    <n v="0"/>
    <n v="0"/>
    <m/>
    <n v="0"/>
    <n v="0"/>
    <m/>
    <m/>
    <n v="0"/>
    <n v="0"/>
    <n v="7"/>
    <n v="11"/>
    <n v="0"/>
    <n v="0"/>
    <n v="4.4000000000000004"/>
    <n v="4.8"/>
    <n v="30.800000000000004"/>
    <n v="52.8"/>
    <n v="0"/>
    <m/>
    <n v="0"/>
    <n v="0"/>
    <m/>
    <m/>
    <n v="0"/>
    <n v="0"/>
    <n v="4.4000000000000004"/>
    <n v="4.8"/>
    <n v="30.800000000000004"/>
    <n v="52.8"/>
    <m/>
    <m/>
    <n v="0"/>
    <n v="0"/>
    <m/>
    <m/>
    <n v="0"/>
    <n v="0"/>
    <m/>
    <m/>
    <n v="0"/>
    <n v="0"/>
    <n v="0"/>
    <n v="0"/>
    <n v="0"/>
    <n v="0"/>
    <n v="99"/>
    <n v="101"/>
    <n v="0"/>
    <n v="0"/>
    <n v="9"/>
    <n v="8"/>
    <n v="0"/>
    <n v="0"/>
    <m/>
    <m/>
    <n v="0"/>
    <n v="0"/>
    <n v="108"/>
    <n v="109"/>
    <n v="0"/>
    <n v="0"/>
    <n v="6.3"/>
    <n v="6.2"/>
    <n v="623.69999999999993"/>
    <n v="626.20000000000005"/>
    <n v="9.1"/>
    <n v="8.6999999999999993"/>
    <n v="81.899999999999991"/>
    <n v="69.599999999999994"/>
    <m/>
    <m/>
    <n v="0"/>
    <n v="0"/>
    <n v="6.5333333333333323"/>
    <n v="6.3834862385321109"/>
    <n v="705.59999999999991"/>
    <n v="695.80000000000007"/>
    <m/>
    <m/>
    <n v="0"/>
    <n v="0"/>
    <m/>
    <m/>
    <n v="0"/>
    <n v="0"/>
    <m/>
    <m/>
    <n v="0"/>
    <n v="0"/>
    <n v="0"/>
    <n v="0"/>
    <n v="0"/>
    <n v="0"/>
    <n v="115"/>
    <n v="120"/>
    <n v="0"/>
    <n v="0"/>
    <n v="6.403478260869564"/>
    <n v="6.2383333333333333"/>
    <n v="736.39999999999986"/>
    <n v="748.6"/>
    <n v="0"/>
    <n v="0"/>
    <n v="0"/>
    <n v="0"/>
    <n v="158"/>
    <n v="159"/>
    <n v="0"/>
    <n v="0"/>
    <n v="23"/>
    <n v="27"/>
    <n v="0"/>
    <n v="0"/>
    <m/>
    <m/>
    <n v="0"/>
    <n v="0"/>
    <n v="181"/>
    <n v="186"/>
    <n v="0"/>
    <n v="0"/>
    <n v="4.8"/>
    <n v="5.2"/>
    <n v="758.4"/>
    <n v="826.80000000000007"/>
    <n v="4.8"/>
    <n v="5.2"/>
    <n v="110.39999999999999"/>
    <n v="140.4"/>
    <m/>
    <m/>
    <n v="0"/>
    <n v="0"/>
    <n v="4.8"/>
    <n v="5.2"/>
    <n v="868.8"/>
    <n v="967.2"/>
    <m/>
    <m/>
    <n v="0"/>
    <n v="0"/>
    <m/>
    <m/>
    <n v="0"/>
    <n v="0"/>
    <m/>
    <m/>
    <n v="0"/>
    <n v="0"/>
    <n v="0"/>
    <n v="0"/>
    <n v="0"/>
    <n v="0"/>
    <n v="71"/>
    <n v="67"/>
    <n v="0"/>
    <n v="0"/>
    <n v="7.7"/>
    <n v="7.8"/>
    <n v="546.70000000000005"/>
    <n v="522.6"/>
    <m/>
    <m/>
    <n v="0"/>
    <n v="0"/>
    <n v="264"/>
    <n v="271"/>
    <n v="0"/>
    <n v="0"/>
    <n v="1412.8999999999999"/>
    <n v="1505.8000000000002"/>
    <s v=""/>
    <s v=""/>
    <n v="32"/>
    <n v="35"/>
    <n v="0"/>
    <n v="0"/>
    <n v="192.29999999999998"/>
    <n v="210"/>
    <n v="0"/>
    <n v="0"/>
    <n v="296"/>
    <n v="306"/>
    <n v="0"/>
    <n v="0"/>
    <n v="1605.1999999999998"/>
    <n v="1715.8000000000002"/>
    <s v=""/>
    <s v=""/>
    <n v="0"/>
    <n v="0"/>
    <n v="0"/>
    <n v="0"/>
    <s v=""/>
    <s v=""/>
    <s v=""/>
    <s v=""/>
    <n v="2151.8999999999996"/>
    <n v="2238.4"/>
    <s v=""/>
    <s v=""/>
  </r>
  <r>
    <x v="15"/>
    <s v="West Virginia University Institute of Technology"/>
    <m/>
    <n v="237950"/>
    <x v="4"/>
    <n v="140"/>
    <n v="144"/>
    <n v="4"/>
    <n v="2"/>
    <n v="136"/>
    <n v="142"/>
    <n v="120"/>
    <n v="136"/>
    <n v="142"/>
    <n v="0"/>
    <n v="0"/>
    <n v="15"/>
    <n v="16"/>
    <n v="0"/>
    <n v="0"/>
    <n v="0"/>
    <m/>
    <n v="0"/>
    <n v="0"/>
    <m/>
    <m/>
    <n v="0"/>
    <n v="0"/>
    <n v="15"/>
    <n v="16"/>
    <n v="0"/>
    <n v="0"/>
    <n v="4.9000000000000004"/>
    <n v="4.7"/>
    <n v="73.5"/>
    <n v="75.2"/>
    <n v="0"/>
    <m/>
    <n v="0"/>
    <n v="0"/>
    <m/>
    <m/>
    <n v="0"/>
    <n v="0"/>
    <n v="4.9000000000000004"/>
    <n v="4.7"/>
    <n v="73.5"/>
    <n v="75.2"/>
    <m/>
    <m/>
    <n v="0"/>
    <n v="0"/>
    <m/>
    <m/>
    <n v="0"/>
    <n v="0"/>
    <m/>
    <m/>
    <n v="0"/>
    <n v="0"/>
    <n v="0"/>
    <n v="0"/>
    <n v="0"/>
    <n v="0"/>
    <n v="43"/>
    <n v="51"/>
    <n v="0"/>
    <n v="0"/>
    <n v="2"/>
    <n v="1"/>
    <n v="0"/>
    <n v="0"/>
    <m/>
    <m/>
    <n v="0"/>
    <n v="0"/>
    <n v="45"/>
    <n v="52"/>
    <n v="0"/>
    <n v="0"/>
    <n v="5.5"/>
    <n v="5.2"/>
    <n v="236.5"/>
    <n v="265.2"/>
    <n v="8.5"/>
    <n v="11.5"/>
    <n v="17"/>
    <n v="11.5"/>
    <m/>
    <m/>
    <n v="0"/>
    <n v="0"/>
    <n v="5.6333333333333337"/>
    <n v="5.3211538461538463"/>
    <n v="253.50000000000003"/>
    <n v="276.7"/>
    <m/>
    <m/>
    <n v="0"/>
    <n v="0"/>
    <m/>
    <m/>
    <n v="0"/>
    <n v="0"/>
    <m/>
    <m/>
    <n v="0"/>
    <n v="0"/>
    <n v="0"/>
    <n v="0"/>
    <n v="0"/>
    <n v="0"/>
    <n v="60"/>
    <n v="68"/>
    <n v="0"/>
    <n v="0"/>
    <n v="5.45"/>
    <n v="5.1749999999999998"/>
    <n v="327"/>
    <n v="351.9"/>
    <n v="0"/>
    <n v="0"/>
    <n v="0"/>
    <n v="0"/>
    <n v="48"/>
    <n v="52"/>
    <n v="0"/>
    <n v="0"/>
    <n v="7"/>
    <n v="8"/>
    <n v="0"/>
    <n v="0"/>
    <m/>
    <m/>
    <n v="0"/>
    <n v="0"/>
    <n v="55"/>
    <n v="60"/>
    <n v="0"/>
    <n v="0"/>
    <n v="4.0999999999999996"/>
    <n v="4.0999999999999996"/>
    <n v="196.79999999999998"/>
    <n v="213.2"/>
    <n v="2.1"/>
    <n v="4.5999999999999996"/>
    <n v="14.700000000000001"/>
    <n v="36.799999999999997"/>
    <m/>
    <m/>
    <n v="0"/>
    <n v="0"/>
    <n v="3.8454545454545448"/>
    <n v="4.166666666666667"/>
    <n v="211.49999999999997"/>
    <n v="250.00000000000003"/>
    <m/>
    <m/>
    <n v="0"/>
    <n v="0"/>
    <m/>
    <m/>
    <n v="0"/>
    <n v="0"/>
    <m/>
    <m/>
    <n v="0"/>
    <n v="0"/>
    <n v="0"/>
    <n v="0"/>
    <n v="0"/>
    <n v="0"/>
    <n v="21"/>
    <n v="14"/>
    <n v="0"/>
    <n v="0"/>
    <n v="7.5"/>
    <n v="6.9"/>
    <n v="157.5"/>
    <n v="96.600000000000009"/>
    <m/>
    <m/>
    <n v="0"/>
    <n v="0"/>
    <n v="106"/>
    <n v="119"/>
    <n v="0"/>
    <n v="0"/>
    <n v="506.79999999999995"/>
    <n v="553.59999999999991"/>
    <s v=""/>
    <s v=""/>
    <n v="9"/>
    <n v="9"/>
    <n v="0"/>
    <n v="0"/>
    <n v="31.700000000000003"/>
    <n v="48.3"/>
    <n v="0"/>
    <n v="0"/>
    <n v="115"/>
    <n v="128"/>
    <n v="0"/>
    <n v="0"/>
    <n v="538.5"/>
    <n v="601.89999999999986"/>
    <s v=""/>
    <s v=""/>
    <n v="0"/>
    <n v="0"/>
    <n v="0"/>
    <n v="0"/>
    <s v=""/>
    <s v=""/>
    <s v=""/>
    <s v=""/>
    <n v="696"/>
    <n v="698.5"/>
    <s v=""/>
    <s v=""/>
  </r>
  <r>
    <x v="15"/>
    <s v="Potomac State College of West Virginia University"/>
    <m/>
    <n v="237701"/>
    <x v="9"/>
    <n v="143"/>
    <n v="185"/>
    <n v="1"/>
    <n v="10"/>
    <n v="142"/>
    <n v="175"/>
    <s v="120 and 60"/>
    <n v="142"/>
    <n v="175"/>
    <n v="0"/>
    <n v="0"/>
    <n v="45"/>
    <n v="54"/>
    <n v="0"/>
    <n v="0"/>
    <n v="0"/>
    <m/>
    <n v="0"/>
    <n v="0"/>
    <m/>
    <m/>
    <n v="0"/>
    <n v="0"/>
    <n v="45"/>
    <n v="54"/>
    <n v="0"/>
    <n v="0"/>
    <n v="2.2000000000000002"/>
    <n v="2.6"/>
    <n v="99.000000000000014"/>
    <n v="140.4"/>
    <n v="0"/>
    <m/>
    <n v="0"/>
    <n v="0"/>
    <m/>
    <m/>
    <n v="0"/>
    <n v="0"/>
    <n v="2.2000000000000002"/>
    <n v="2.6"/>
    <n v="99.000000000000014"/>
    <n v="140.4"/>
    <m/>
    <m/>
    <n v="0"/>
    <n v="0"/>
    <m/>
    <m/>
    <n v="0"/>
    <n v="0"/>
    <m/>
    <m/>
    <n v="0"/>
    <n v="0"/>
    <n v="0"/>
    <n v="0"/>
    <n v="0"/>
    <n v="0"/>
    <n v="69"/>
    <n v="89"/>
    <n v="0"/>
    <n v="0"/>
    <n v="1"/>
    <n v="1"/>
    <n v="0"/>
    <n v="0"/>
    <m/>
    <m/>
    <n v="0"/>
    <n v="0"/>
    <n v="70"/>
    <n v="90"/>
    <n v="0"/>
    <n v="0"/>
    <n v="3.1"/>
    <n v="3.1"/>
    <n v="213.9"/>
    <n v="275.90000000000003"/>
    <n v="3"/>
    <n v="5"/>
    <n v="3"/>
    <n v="5"/>
    <m/>
    <m/>
    <n v="0"/>
    <n v="0"/>
    <n v="3.0985714285714288"/>
    <n v="3.1211111111111114"/>
    <n v="216.9"/>
    <n v="280.90000000000003"/>
    <m/>
    <m/>
    <n v="0"/>
    <n v="0"/>
    <m/>
    <m/>
    <n v="0"/>
    <n v="0"/>
    <m/>
    <m/>
    <n v="0"/>
    <n v="0"/>
    <n v="0"/>
    <n v="0"/>
    <n v="0"/>
    <n v="0"/>
    <n v="115"/>
    <n v="144"/>
    <n v="0"/>
    <n v="0"/>
    <n v="2.7469565217391305"/>
    <n v="2.9256944444444448"/>
    <n v="315.90000000000003"/>
    <n v="421.30000000000007"/>
    <n v="0"/>
    <n v="0"/>
    <n v="0"/>
    <n v="0"/>
    <n v="15"/>
    <n v="24"/>
    <n v="0"/>
    <n v="0"/>
    <n v="3"/>
    <n v="1"/>
    <n v="0"/>
    <n v="0"/>
    <m/>
    <m/>
    <n v="0"/>
    <n v="0"/>
    <n v="18"/>
    <n v="25"/>
    <n v="0"/>
    <n v="0"/>
    <n v="2.4"/>
    <n v="1.9"/>
    <n v="36"/>
    <n v="45.599999999999994"/>
    <n v="1.3"/>
    <n v="1.5"/>
    <n v="3.9000000000000004"/>
    <n v="1.5"/>
    <m/>
    <m/>
    <n v="0"/>
    <n v="0"/>
    <n v="2.2166666666666668"/>
    <n v="1.8839999999999997"/>
    <n v="39.900000000000006"/>
    <n v="47.099999999999994"/>
    <m/>
    <m/>
    <n v="0"/>
    <n v="0"/>
    <m/>
    <m/>
    <n v="0"/>
    <n v="0"/>
    <m/>
    <m/>
    <n v="0"/>
    <n v="0"/>
    <n v="0"/>
    <n v="0"/>
    <n v="0"/>
    <n v="0"/>
    <n v="9"/>
    <n v="6"/>
    <n v="0"/>
    <n v="0"/>
    <n v="5.2"/>
    <n v="6.3"/>
    <n v="46.800000000000004"/>
    <n v="37.799999999999997"/>
    <m/>
    <m/>
    <n v="0"/>
    <n v="0"/>
    <n v="129"/>
    <n v="167"/>
    <n v="0"/>
    <n v="0"/>
    <n v="348.90000000000003"/>
    <n v="461.90000000000009"/>
    <s v=""/>
    <s v=""/>
    <n v="4"/>
    <n v="2"/>
    <n v="0"/>
    <n v="0"/>
    <n v="6.9"/>
    <n v="6.5"/>
    <n v="0"/>
    <n v="0"/>
    <n v="133"/>
    <n v="169"/>
    <n v="0"/>
    <n v="0"/>
    <n v="355.8"/>
    <n v="468.40000000000009"/>
    <s v=""/>
    <s v=""/>
    <n v="0"/>
    <n v="0"/>
    <n v="0"/>
    <n v="0"/>
    <s v=""/>
    <s v=""/>
    <s v=""/>
    <s v=""/>
    <n v="402.60000000000008"/>
    <n v="506.2000000000001"/>
    <s v=""/>
    <s v=""/>
  </r>
  <r>
    <x v="15"/>
    <s v="West Virginia University at Parkersburg"/>
    <m/>
    <n v="237686"/>
    <x v="9"/>
    <n v="367"/>
    <n v="424"/>
    <n v="16"/>
    <n v="26"/>
    <n v="351"/>
    <n v="398"/>
    <s v="120 and 60"/>
    <n v="351"/>
    <n v="398"/>
    <n v="0"/>
    <n v="0"/>
    <n v="49"/>
    <n v="42"/>
    <n v="0"/>
    <n v="0"/>
    <n v="0"/>
    <n v="1"/>
    <n v="0"/>
    <n v="0"/>
    <m/>
    <m/>
    <n v="0"/>
    <n v="0"/>
    <n v="49"/>
    <n v="43"/>
    <n v="0"/>
    <n v="0"/>
    <n v="4.7"/>
    <n v="4.5"/>
    <n v="230.3"/>
    <n v="189"/>
    <n v="0"/>
    <n v="9.5"/>
    <n v="0"/>
    <n v="9.5"/>
    <m/>
    <m/>
    <n v="0"/>
    <n v="0"/>
    <n v="4.7"/>
    <n v="4.6162790697674421"/>
    <n v="230.3"/>
    <n v="198.5"/>
    <m/>
    <m/>
    <n v="0"/>
    <n v="0"/>
    <m/>
    <m/>
    <n v="0"/>
    <n v="0"/>
    <m/>
    <m/>
    <n v="0"/>
    <n v="0"/>
    <n v="0"/>
    <n v="0"/>
    <n v="0"/>
    <n v="0"/>
    <n v="117"/>
    <n v="141"/>
    <n v="0"/>
    <n v="0"/>
    <n v="27"/>
    <n v="30"/>
    <n v="0"/>
    <n v="0"/>
    <m/>
    <m/>
    <n v="0"/>
    <n v="0"/>
    <n v="144"/>
    <n v="171"/>
    <n v="0"/>
    <n v="0"/>
    <n v="5.0999999999999996"/>
    <n v="5"/>
    <n v="596.69999999999993"/>
    <n v="705"/>
    <n v="6.4"/>
    <n v="5.7"/>
    <n v="172.8"/>
    <n v="171"/>
    <m/>
    <m/>
    <n v="0"/>
    <n v="0"/>
    <n v="5.34375"/>
    <n v="5.1228070175438596"/>
    <n v="769.5"/>
    <n v="876"/>
    <m/>
    <m/>
    <n v="0"/>
    <n v="0"/>
    <m/>
    <m/>
    <n v="0"/>
    <n v="0"/>
    <m/>
    <m/>
    <n v="0"/>
    <n v="0"/>
    <n v="0"/>
    <n v="0"/>
    <n v="0"/>
    <n v="0"/>
    <n v="193"/>
    <n v="214"/>
    <n v="0"/>
    <n v="0"/>
    <n v="5.1803108808290155"/>
    <n v="5.0210280373831777"/>
    <n v="999.8"/>
    <n v="1074.5"/>
    <n v="0"/>
    <n v="0"/>
    <n v="0"/>
    <n v="0"/>
    <n v="63"/>
    <n v="79"/>
    <n v="0"/>
    <n v="0"/>
    <n v="32"/>
    <n v="33"/>
    <n v="0"/>
    <n v="0"/>
    <m/>
    <m/>
    <n v="0"/>
    <n v="0"/>
    <n v="95"/>
    <n v="112"/>
    <n v="0"/>
    <n v="0"/>
    <n v="3.8"/>
    <n v="4.5"/>
    <n v="239.39999999999998"/>
    <n v="355.5"/>
    <n v="3.3"/>
    <n v="4.2"/>
    <n v="105.6"/>
    <n v="138.6"/>
    <m/>
    <m/>
    <n v="0"/>
    <n v="0"/>
    <n v="3.6315789473684212"/>
    <n v="4.4116071428571431"/>
    <n v="345"/>
    <n v="494.1"/>
    <m/>
    <m/>
    <n v="0"/>
    <n v="0"/>
    <m/>
    <m/>
    <n v="0"/>
    <n v="0"/>
    <m/>
    <m/>
    <n v="0"/>
    <n v="0"/>
    <n v="0"/>
    <n v="0"/>
    <n v="0"/>
    <n v="0"/>
    <n v="63"/>
    <n v="72"/>
    <n v="0"/>
    <n v="0"/>
    <n v="5.3"/>
    <n v="5.7"/>
    <n v="333.9"/>
    <n v="410.40000000000003"/>
    <m/>
    <m/>
    <n v="0"/>
    <n v="0"/>
    <n v="229"/>
    <n v="262"/>
    <n v="0"/>
    <n v="0"/>
    <n v="1066.4000000000001"/>
    <n v="1249.5"/>
    <s v=""/>
    <s v=""/>
    <n v="59"/>
    <n v="64"/>
    <n v="0"/>
    <n v="0"/>
    <n v="278.39999999999998"/>
    <n v="319.10000000000002"/>
    <n v="0"/>
    <n v="0"/>
    <n v="288"/>
    <n v="326"/>
    <n v="0"/>
    <n v="0"/>
    <n v="1344.8000000000002"/>
    <n v="1568.6"/>
    <s v=""/>
    <s v=""/>
    <n v="0"/>
    <n v="0"/>
    <n v="0"/>
    <n v="0"/>
    <s v=""/>
    <s v=""/>
    <s v=""/>
    <s v=""/>
    <n v="1678.6999999999998"/>
    <n v="1979"/>
    <s v=""/>
    <s v=""/>
  </r>
  <r>
    <x v="15"/>
    <s v="Blue Ridge Community &amp; Technical College"/>
    <m/>
    <n v="446774"/>
    <x v="7"/>
    <n v="142"/>
    <n v="181"/>
    <n v="3"/>
    <n v="1"/>
    <n v="139"/>
    <n v="180"/>
    <n v="60"/>
    <n v="139"/>
    <n v="180"/>
    <n v="0"/>
    <n v="0"/>
    <n v="6"/>
    <n v="8"/>
    <n v="0"/>
    <n v="0"/>
    <n v="0"/>
    <n v="1"/>
    <n v="0"/>
    <n v="0"/>
    <m/>
    <m/>
    <n v="0"/>
    <n v="0"/>
    <n v="6"/>
    <n v="9"/>
    <n v="0"/>
    <n v="0"/>
    <n v="2.6"/>
    <n v="2.8"/>
    <n v="15.600000000000001"/>
    <n v="22.4"/>
    <n v="0"/>
    <n v="2.5"/>
    <n v="0"/>
    <n v="2.5"/>
    <m/>
    <m/>
    <n v="0"/>
    <n v="0"/>
    <n v="2.6"/>
    <n v="2.7666666666666666"/>
    <n v="15.600000000000001"/>
    <n v="24.9"/>
    <m/>
    <m/>
    <n v="0"/>
    <n v="0"/>
    <m/>
    <m/>
    <n v="0"/>
    <n v="0"/>
    <m/>
    <m/>
    <n v="0"/>
    <n v="0"/>
    <n v="0"/>
    <n v="0"/>
    <n v="0"/>
    <n v="0"/>
    <n v="39"/>
    <n v="52"/>
    <n v="0"/>
    <n v="0"/>
    <n v="24"/>
    <n v="26"/>
    <n v="0"/>
    <n v="0"/>
    <m/>
    <m/>
    <n v="0"/>
    <n v="0"/>
    <n v="63"/>
    <n v="78"/>
    <n v="0"/>
    <n v="0"/>
    <n v="3.4"/>
    <n v="3.4"/>
    <n v="132.6"/>
    <n v="176.79999999999998"/>
    <n v="3.6"/>
    <n v="4.4000000000000004"/>
    <n v="86.4"/>
    <n v="114.4"/>
    <m/>
    <m/>
    <n v="0"/>
    <n v="0"/>
    <n v="3.4761904761904763"/>
    <n v="3.7333333333333334"/>
    <n v="219"/>
    <n v="291.2"/>
    <m/>
    <m/>
    <n v="0"/>
    <n v="0"/>
    <m/>
    <m/>
    <n v="0"/>
    <n v="0"/>
    <m/>
    <m/>
    <n v="0"/>
    <n v="0"/>
    <n v="0"/>
    <n v="0"/>
    <n v="0"/>
    <n v="0"/>
    <n v="69"/>
    <n v="87"/>
    <n v="0"/>
    <n v="0"/>
    <n v="3.4"/>
    <n v="3.6333333333333329"/>
    <n v="234.6"/>
    <n v="316.09999999999997"/>
    <n v="0"/>
    <n v="0"/>
    <n v="0"/>
    <n v="0"/>
    <n v="28"/>
    <n v="45"/>
    <n v="0"/>
    <n v="0"/>
    <n v="36"/>
    <n v="34"/>
    <n v="0"/>
    <n v="0"/>
    <m/>
    <m/>
    <n v="0"/>
    <n v="0"/>
    <n v="64"/>
    <n v="79"/>
    <n v="0"/>
    <n v="0"/>
    <n v="2.1"/>
    <n v="2.7"/>
    <n v="58.800000000000004"/>
    <n v="121.50000000000001"/>
    <n v="2.7"/>
    <n v="2.1"/>
    <n v="97.2"/>
    <n v="71.400000000000006"/>
    <m/>
    <m/>
    <n v="0"/>
    <n v="0"/>
    <n v="2.4375"/>
    <n v="2.4417721518987348"/>
    <n v="156"/>
    <n v="192.90000000000003"/>
    <m/>
    <m/>
    <n v="0"/>
    <n v="0"/>
    <m/>
    <m/>
    <n v="0"/>
    <n v="0"/>
    <m/>
    <m/>
    <n v="0"/>
    <n v="0"/>
    <n v="0"/>
    <n v="0"/>
    <n v="0"/>
    <n v="0"/>
    <n v="6"/>
    <n v="14"/>
    <n v="0"/>
    <n v="0"/>
    <n v="6.4"/>
    <n v="4.9000000000000004"/>
    <n v="38.400000000000006"/>
    <n v="68.600000000000009"/>
    <m/>
    <m/>
    <n v="0"/>
    <n v="0"/>
    <n v="73"/>
    <n v="105"/>
    <n v="0"/>
    <n v="0"/>
    <n v="207"/>
    <n v="320.7"/>
    <s v=""/>
    <s v=""/>
    <n v="60"/>
    <n v="61"/>
    <n v="0"/>
    <n v="0"/>
    <n v="183.60000000000002"/>
    <n v="188.3"/>
    <n v="0"/>
    <n v="0"/>
    <n v="133"/>
    <n v="166"/>
    <n v="0"/>
    <n v="0"/>
    <n v="390.6"/>
    <n v="509"/>
    <s v=""/>
    <s v=""/>
    <n v="0"/>
    <n v="0"/>
    <n v="0"/>
    <n v="0"/>
    <s v=""/>
    <s v=""/>
    <s v=""/>
    <s v=""/>
    <n v="429"/>
    <n v="577.6"/>
    <s v=""/>
    <s v=""/>
  </r>
  <r>
    <x v="15"/>
    <s v="Bridgemont Community &amp; Technical College"/>
    <m/>
    <n v="445674"/>
    <x v="7"/>
    <n v="142"/>
    <n v="126"/>
    <n v="11"/>
    <n v="2"/>
    <n v="131"/>
    <n v="124"/>
    <n v="60"/>
    <n v="131"/>
    <n v="124"/>
    <n v="0"/>
    <n v="0"/>
    <n v="3"/>
    <n v="9"/>
    <n v="0"/>
    <n v="0"/>
    <n v="0"/>
    <n v="1"/>
    <n v="0"/>
    <n v="0"/>
    <m/>
    <m/>
    <n v="0"/>
    <n v="0"/>
    <n v="3"/>
    <n v="10"/>
    <n v="0"/>
    <n v="0"/>
    <n v="3.2"/>
    <n v="3.1"/>
    <n v="9.6000000000000014"/>
    <n v="27.900000000000002"/>
    <n v="0"/>
    <n v="4"/>
    <n v="0"/>
    <n v="4"/>
    <m/>
    <m/>
    <n v="0"/>
    <n v="0"/>
    <n v="3.2000000000000006"/>
    <n v="3.1900000000000004"/>
    <n v="9.6000000000000014"/>
    <n v="31.900000000000006"/>
    <m/>
    <m/>
    <n v="0"/>
    <n v="0"/>
    <m/>
    <m/>
    <n v="0"/>
    <n v="0"/>
    <m/>
    <m/>
    <n v="0"/>
    <n v="0"/>
    <n v="0"/>
    <n v="0"/>
    <n v="0"/>
    <n v="0"/>
    <n v="41"/>
    <n v="31"/>
    <n v="0"/>
    <n v="0"/>
    <n v="5"/>
    <n v="7"/>
    <n v="0"/>
    <n v="0"/>
    <m/>
    <m/>
    <n v="0"/>
    <n v="0"/>
    <n v="46"/>
    <n v="38"/>
    <n v="0"/>
    <n v="0"/>
    <n v="3.3"/>
    <n v="3.2"/>
    <n v="135.29999999999998"/>
    <n v="99.2"/>
    <n v="3.5"/>
    <n v="4.3"/>
    <n v="17.5"/>
    <n v="30.099999999999998"/>
    <m/>
    <m/>
    <n v="0"/>
    <n v="0"/>
    <n v="3.3217391304347821"/>
    <n v="3.4026315789473687"/>
    <n v="152.79999999999998"/>
    <n v="129.30000000000001"/>
    <m/>
    <m/>
    <n v="0"/>
    <n v="0"/>
    <m/>
    <m/>
    <n v="0"/>
    <n v="0"/>
    <m/>
    <m/>
    <n v="0"/>
    <n v="0"/>
    <n v="0"/>
    <n v="0"/>
    <n v="0"/>
    <n v="0"/>
    <n v="49"/>
    <n v="48"/>
    <n v="0"/>
    <n v="0"/>
    <n v="3.3142857142857136"/>
    <n v="3.3583333333333338"/>
    <n v="162.39999999999998"/>
    <n v="161.20000000000002"/>
    <n v="0"/>
    <n v="0"/>
    <n v="0"/>
    <n v="0"/>
    <n v="45"/>
    <n v="53"/>
    <n v="0"/>
    <n v="0"/>
    <n v="18"/>
    <n v="17"/>
    <n v="0"/>
    <n v="0"/>
    <m/>
    <m/>
    <n v="0"/>
    <n v="0"/>
    <n v="63"/>
    <n v="70"/>
    <n v="0"/>
    <n v="0"/>
    <n v="3.7"/>
    <n v="4"/>
    <n v="166.5"/>
    <n v="212"/>
    <n v="2.7"/>
    <n v="3.4"/>
    <n v="48.6"/>
    <n v="57.8"/>
    <m/>
    <m/>
    <n v="0"/>
    <n v="0"/>
    <n v="3.4142857142857141"/>
    <n v="3.8542857142857145"/>
    <n v="215.1"/>
    <n v="269.8"/>
    <m/>
    <m/>
    <n v="0"/>
    <n v="0"/>
    <m/>
    <m/>
    <n v="0"/>
    <n v="0"/>
    <m/>
    <m/>
    <n v="0"/>
    <n v="0"/>
    <n v="0"/>
    <n v="0"/>
    <n v="0"/>
    <n v="0"/>
    <n v="19"/>
    <n v="6"/>
    <n v="0"/>
    <n v="0"/>
    <n v="7.8"/>
    <n v="6.9"/>
    <n v="148.19999999999999"/>
    <n v="41.400000000000006"/>
    <m/>
    <m/>
    <n v="0"/>
    <n v="0"/>
    <n v="89"/>
    <n v="93"/>
    <n v="0"/>
    <n v="0"/>
    <n v="311.39999999999998"/>
    <n v="339.1"/>
    <s v=""/>
    <s v=""/>
    <n v="23"/>
    <n v="25"/>
    <n v="0"/>
    <n v="0"/>
    <n v="66.099999999999994"/>
    <n v="91.899999999999991"/>
    <n v="0"/>
    <n v="0"/>
    <n v="112"/>
    <n v="118"/>
    <n v="0"/>
    <n v="0"/>
    <n v="377.5"/>
    <n v="431"/>
    <s v=""/>
    <s v=""/>
    <n v="0"/>
    <n v="0"/>
    <n v="0"/>
    <n v="0"/>
    <s v=""/>
    <s v=""/>
    <s v=""/>
    <s v=""/>
    <n v="525.70000000000005"/>
    <n v="472.4"/>
    <s v=""/>
    <s v=""/>
  </r>
  <r>
    <x v="15"/>
    <s v="Eastern West Virginia Community &amp; Technical College"/>
    <m/>
    <n v="438708"/>
    <x v="7"/>
    <n v="27"/>
    <n v="47"/>
    <n v="3"/>
    <n v="4"/>
    <n v="24"/>
    <n v="43"/>
    <n v="60"/>
    <n v="24"/>
    <n v="43"/>
    <n v="0"/>
    <n v="0"/>
    <n v="3"/>
    <n v="5"/>
    <n v="0"/>
    <n v="0"/>
    <n v="0"/>
    <m/>
    <n v="0"/>
    <n v="0"/>
    <m/>
    <m/>
    <n v="0"/>
    <n v="0"/>
    <n v="3"/>
    <n v="5"/>
    <n v="0"/>
    <n v="0"/>
    <n v="2.8"/>
    <n v="2.2999999999999998"/>
    <n v="8.3999999999999986"/>
    <n v="11.5"/>
    <n v="0"/>
    <m/>
    <n v="0"/>
    <n v="0"/>
    <m/>
    <m/>
    <n v="0"/>
    <n v="0"/>
    <n v="2.7999999999999994"/>
    <n v="2.2999999999999998"/>
    <n v="8.3999999999999986"/>
    <n v="11.5"/>
    <m/>
    <m/>
    <n v="0"/>
    <n v="0"/>
    <m/>
    <m/>
    <n v="0"/>
    <n v="0"/>
    <m/>
    <m/>
    <n v="0"/>
    <n v="0"/>
    <n v="0"/>
    <n v="0"/>
    <n v="0"/>
    <n v="0"/>
    <n v="2"/>
    <n v="4"/>
    <n v="0"/>
    <n v="0"/>
    <n v="5"/>
    <n v="9"/>
    <n v="0"/>
    <n v="0"/>
    <m/>
    <m/>
    <n v="0"/>
    <n v="0"/>
    <n v="7"/>
    <n v="13"/>
    <n v="0"/>
    <n v="0"/>
    <n v="3.5"/>
    <n v="3.1"/>
    <n v="7"/>
    <n v="12.4"/>
    <n v="3.3"/>
    <n v="5.3"/>
    <n v="16.5"/>
    <n v="47.699999999999996"/>
    <m/>
    <m/>
    <n v="0"/>
    <n v="0"/>
    <n v="3.3571428571428572"/>
    <n v="4.6230769230769226"/>
    <n v="23.5"/>
    <n v="60.099999999999994"/>
    <m/>
    <m/>
    <n v="0"/>
    <n v="0"/>
    <m/>
    <m/>
    <n v="0"/>
    <n v="0"/>
    <m/>
    <m/>
    <n v="0"/>
    <n v="0"/>
    <n v="0"/>
    <n v="0"/>
    <n v="0"/>
    <n v="0"/>
    <n v="10"/>
    <n v="18"/>
    <n v="0"/>
    <n v="0"/>
    <n v="3.19"/>
    <n v="3.9777777777777774"/>
    <n v="31.9"/>
    <n v="71.599999999999994"/>
    <n v="0"/>
    <n v="0"/>
    <n v="0"/>
    <n v="0"/>
    <n v="4"/>
    <n v="10"/>
    <n v="0"/>
    <n v="0"/>
    <n v="8"/>
    <n v="10"/>
    <n v="0"/>
    <n v="0"/>
    <m/>
    <m/>
    <n v="0"/>
    <n v="0"/>
    <n v="12"/>
    <n v="20"/>
    <n v="0"/>
    <n v="0"/>
    <n v="3.4"/>
    <n v="4.8"/>
    <n v="13.6"/>
    <n v="48"/>
    <n v="3.7"/>
    <n v="2.4"/>
    <n v="29.6"/>
    <n v="24"/>
    <m/>
    <m/>
    <n v="0"/>
    <n v="0"/>
    <n v="3.6"/>
    <n v="3.6"/>
    <n v="43.2"/>
    <n v="72"/>
    <m/>
    <m/>
    <n v="0"/>
    <n v="0"/>
    <m/>
    <m/>
    <n v="0"/>
    <n v="0"/>
    <m/>
    <m/>
    <n v="0"/>
    <n v="0"/>
    <n v="0"/>
    <n v="0"/>
    <n v="0"/>
    <n v="0"/>
    <n v="2"/>
    <n v="5"/>
    <n v="0"/>
    <n v="0"/>
    <n v="4.5"/>
    <n v="5.9"/>
    <n v="9"/>
    <n v="29.5"/>
    <m/>
    <m/>
    <n v="0"/>
    <n v="0"/>
    <n v="9"/>
    <n v="19"/>
    <n v="0"/>
    <n v="0"/>
    <n v="29"/>
    <n v="71.900000000000006"/>
    <s v=""/>
    <s v=""/>
    <n v="13"/>
    <n v="19"/>
    <n v="0"/>
    <n v="0"/>
    <n v="46.1"/>
    <n v="71.699999999999989"/>
    <n v="0"/>
    <n v="0"/>
    <n v="22"/>
    <n v="38"/>
    <n v="0"/>
    <n v="0"/>
    <n v="75.099999999999994"/>
    <n v="143.6"/>
    <s v=""/>
    <s v=""/>
    <n v="0"/>
    <n v="0"/>
    <n v="0"/>
    <n v="0"/>
    <s v=""/>
    <s v=""/>
    <s v=""/>
    <s v=""/>
    <n v="84.1"/>
    <n v="173.1"/>
    <s v=""/>
    <s v=""/>
  </r>
  <r>
    <x v="15"/>
    <s v="Kanawha Valley Community &amp; Technical College"/>
    <m/>
    <n v="445018"/>
    <x v="7"/>
    <n v="235"/>
    <n v="281"/>
    <n v="19"/>
    <n v="16"/>
    <n v="216"/>
    <n v="265"/>
    <n v="60"/>
    <n v="216"/>
    <n v="265"/>
    <n v="0"/>
    <n v="0"/>
    <n v="2"/>
    <n v="6"/>
    <n v="0"/>
    <n v="0"/>
    <n v="1"/>
    <m/>
    <n v="0"/>
    <n v="0"/>
    <m/>
    <m/>
    <n v="0"/>
    <n v="0"/>
    <n v="3"/>
    <n v="6"/>
    <n v="0"/>
    <n v="0"/>
    <n v="3"/>
    <n v="3.3"/>
    <n v="6"/>
    <n v="19.799999999999997"/>
    <n v="7"/>
    <m/>
    <n v="7"/>
    <n v="0"/>
    <m/>
    <m/>
    <n v="0"/>
    <n v="0"/>
    <n v="4.333333333333333"/>
    <n v="3.2999999999999994"/>
    <n v="13"/>
    <n v="19.799999999999997"/>
    <m/>
    <m/>
    <n v="0"/>
    <n v="0"/>
    <m/>
    <m/>
    <n v="0"/>
    <n v="0"/>
    <m/>
    <m/>
    <n v="0"/>
    <n v="0"/>
    <n v="0"/>
    <n v="0"/>
    <n v="0"/>
    <n v="0"/>
    <n v="41"/>
    <n v="43"/>
    <n v="0"/>
    <n v="0"/>
    <n v="15"/>
    <n v="19"/>
    <n v="0"/>
    <n v="0"/>
    <m/>
    <m/>
    <n v="0"/>
    <n v="0"/>
    <n v="56"/>
    <n v="62"/>
    <n v="0"/>
    <n v="0"/>
    <n v="3.8"/>
    <n v="3.7"/>
    <n v="155.79999999999998"/>
    <n v="159.1"/>
    <n v="4.5"/>
    <n v="4.5"/>
    <n v="67.5"/>
    <n v="85.5"/>
    <m/>
    <m/>
    <n v="0"/>
    <n v="0"/>
    <n v="3.9874999999999998"/>
    <n v="3.9451612903225803"/>
    <n v="223.29999999999998"/>
    <n v="244.6"/>
    <m/>
    <m/>
    <n v="0"/>
    <n v="0"/>
    <m/>
    <m/>
    <n v="0"/>
    <n v="0"/>
    <m/>
    <m/>
    <n v="0"/>
    <n v="0"/>
    <n v="0"/>
    <n v="0"/>
    <n v="0"/>
    <n v="0"/>
    <n v="59"/>
    <n v="68"/>
    <n v="0"/>
    <n v="0"/>
    <n v="4.0050847457627112"/>
    <n v="3.8882352941176466"/>
    <n v="236.29999999999995"/>
    <n v="264.39999999999998"/>
    <n v="0"/>
    <n v="0"/>
    <n v="0"/>
    <n v="0"/>
    <n v="73"/>
    <n v="93"/>
    <n v="0"/>
    <n v="0"/>
    <n v="29"/>
    <n v="30"/>
    <n v="0"/>
    <n v="0"/>
    <m/>
    <m/>
    <n v="0"/>
    <n v="0"/>
    <n v="102"/>
    <n v="123"/>
    <n v="0"/>
    <n v="0"/>
    <n v="6.3"/>
    <n v="6.2"/>
    <n v="459.9"/>
    <n v="576.6"/>
    <n v="4.9000000000000004"/>
    <n v="4.2"/>
    <n v="142.10000000000002"/>
    <n v="126"/>
    <m/>
    <m/>
    <n v="0"/>
    <n v="0"/>
    <n v="5.9019607843137258"/>
    <n v="5.7121951219512193"/>
    <n v="602"/>
    <n v="702.6"/>
    <m/>
    <m/>
    <n v="0"/>
    <n v="0"/>
    <m/>
    <m/>
    <n v="0"/>
    <n v="0"/>
    <m/>
    <m/>
    <n v="0"/>
    <n v="0"/>
    <n v="0"/>
    <n v="0"/>
    <n v="0"/>
    <n v="0"/>
    <n v="55"/>
    <n v="74"/>
    <n v="0"/>
    <n v="0"/>
    <n v="5.9"/>
    <n v="6.3"/>
    <n v="324.5"/>
    <n v="466.2"/>
    <m/>
    <m/>
    <n v="0"/>
    <n v="0"/>
    <n v="116"/>
    <n v="142"/>
    <n v="0"/>
    <n v="0"/>
    <n v="621.69999999999993"/>
    <n v="755.5"/>
    <s v=""/>
    <s v=""/>
    <n v="45"/>
    <n v="49"/>
    <n v="0"/>
    <n v="0"/>
    <n v="216.60000000000002"/>
    <n v="211.5"/>
    <n v="0"/>
    <n v="0"/>
    <n v="161"/>
    <n v="191"/>
    <n v="0"/>
    <n v="0"/>
    <n v="838.3"/>
    <n v="967"/>
    <s v=""/>
    <s v=""/>
    <n v="0"/>
    <n v="0"/>
    <n v="0"/>
    <n v="0"/>
    <s v=""/>
    <s v=""/>
    <s v=""/>
    <s v=""/>
    <n v="1162.8"/>
    <n v="1433.2"/>
    <s v=""/>
    <s v=""/>
  </r>
  <r>
    <x v="15"/>
    <s v="Mountwest Community &amp; Technical College"/>
    <s v="Formerly Marshall Community &amp; Technical College"/>
    <n v="444954"/>
    <x v="7"/>
    <n v="327"/>
    <n v="257"/>
    <n v="5"/>
    <n v="6"/>
    <n v="322"/>
    <n v="251"/>
    <n v="60"/>
    <n v="322"/>
    <n v="251"/>
    <n v="0"/>
    <n v="0"/>
    <n v="8"/>
    <n v="13"/>
    <n v="0"/>
    <n v="0"/>
    <n v="0"/>
    <m/>
    <n v="0"/>
    <n v="0"/>
    <m/>
    <m/>
    <n v="0"/>
    <n v="0"/>
    <n v="8"/>
    <n v="13"/>
    <n v="0"/>
    <n v="0"/>
    <n v="3.4"/>
    <n v="3.9"/>
    <n v="27.2"/>
    <n v="50.699999999999996"/>
    <n v="0"/>
    <m/>
    <n v="0"/>
    <n v="0"/>
    <m/>
    <m/>
    <n v="0"/>
    <n v="0"/>
    <n v="3.4"/>
    <n v="3.8999999999999995"/>
    <n v="27.2"/>
    <n v="50.699999999999996"/>
    <m/>
    <m/>
    <n v="0"/>
    <n v="0"/>
    <m/>
    <m/>
    <n v="0"/>
    <n v="0"/>
    <m/>
    <m/>
    <n v="0"/>
    <n v="0"/>
    <n v="0"/>
    <n v="0"/>
    <n v="0"/>
    <n v="0"/>
    <n v="79"/>
    <n v="59"/>
    <n v="0"/>
    <n v="0"/>
    <n v="11"/>
    <n v="15"/>
    <n v="0"/>
    <n v="0"/>
    <m/>
    <m/>
    <n v="0"/>
    <n v="0"/>
    <n v="90"/>
    <n v="74"/>
    <n v="0"/>
    <n v="0"/>
    <n v="3.8"/>
    <n v="3.6"/>
    <n v="300.2"/>
    <n v="212.4"/>
    <n v="4.9000000000000004"/>
    <n v="3.7"/>
    <n v="53.900000000000006"/>
    <n v="55.5"/>
    <m/>
    <m/>
    <n v="0"/>
    <n v="0"/>
    <n v="3.9344444444444449"/>
    <n v="3.6202702702702698"/>
    <n v="354.1"/>
    <n v="267.89999999999998"/>
    <m/>
    <m/>
    <n v="0"/>
    <n v="0"/>
    <m/>
    <m/>
    <n v="0"/>
    <n v="0"/>
    <m/>
    <m/>
    <n v="0"/>
    <n v="0"/>
    <n v="0"/>
    <n v="0"/>
    <n v="0"/>
    <n v="0"/>
    <n v="98"/>
    <n v="87"/>
    <n v="0"/>
    <n v="0"/>
    <n v="3.8908163265306124"/>
    <n v="3.6620689655172409"/>
    <n v="381.3"/>
    <n v="318.59999999999997"/>
    <n v="0"/>
    <n v="0"/>
    <n v="0"/>
    <n v="0"/>
    <n v="131"/>
    <n v="95"/>
    <n v="0"/>
    <n v="0"/>
    <n v="36"/>
    <n v="29"/>
    <n v="0"/>
    <n v="0"/>
    <m/>
    <m/>
    <n v="0"/>
    <n v="0"/>
    <n v="167"/>
    <n v="124"/>
    <n v="0"/>
    <n v="0"/>
    <n v="4.5"/>
    <n v="5.2"/>
    <n v="589.5"/>
    <n v="494"/>
    <n v="3.9"/>
    <n v="2.2999999999999998"/>
    <n v="140.4"/>
    <n v="66.699999999999989"/>
    <m/>
    <m/>
    <n v="0"/>
    <n v="0"/>
    <n v="4.3706586826347307"/>
    <n v="4.5217741935483877"/>
    <n v="729.9"/>
    <n v="560.70000000000005"/>
    <m/>
    <m/>
    <n v="0"/>
    <n v="0"/>
    <m/>
    <m/>
    <n v="0"/>
    <n v="0"/>
    <m/>
    <m/>
    <n v="0"/>
    <n v="0"/>
    <n v="0"/>
    <n v="0"/>
    <n v="0"/>
    <n v="0"/>
    <n v="57"/>
    <n v="40"/>
    <n v="0"/>
    <n v="0"/>
    <n v="6.2"/>
    <n v="5.9"/>
    <n v="353.40000000000003"/>
    <n v="236"/>
    <m/>
    <m/>
    <n v="0"/>
    <n v="0"/>
    <n v="218"/>
    <n v="167"/>
    <n v="0"/>
    <n v="0"/>
    <n v="916.9"/>
    <n v="757.1"/>
    <s v=""/>
    <s v=""/>
    <n v="47"/>
    <n v="44"/>
    <n v="0"/>
    <n v="0"/>
    <n v="194.3"/>
    <n v="122.19999999999999"/>
    <n v="0"/>
    <n v="0"/>
    <n v="265"/>
    <n v="211"/>
    <n v="0"/>
    <n v="0"/>
    <n v="1111.2"/>
    <n v="879.3"/>
    <s v=""/>
    <s v=""/>
    <n v="0"/>
    <n v="0"/>
    <n v="0"/>
    <n v="0"/>
    <s v=""/>
    <s v=""/>
    <s v=""/>
    <s v=""/>
    <n v="1464.6000000000001"/>
    <n v="1115.3"/>
    <s v=""/>
    <s v=""/>
  </r>
  <r>
    <x v="15"/>
    <s v="New River Community &amp; Technical College"/>
    <s v="Met criteria for Two-Year 2 in 2010-11."/>
    <n v="447582"/>
    <x v="7"/>
    <n v="144"/>
    <n v="133"/>
    <n v="15"/>
    <n v="3"/>
    <n v="129"/>
    <n v="130"/>
    <n v="60"/>
    <n v="129"/>
    <n v="130"/>
    <n v="0"/>
    <n v="0"/>
    <n v="10"/>
    <n v="14"/>
    <n v="0"/>
    <n v="0"/>
    <n v="0"/>
    <n v="1"/>
    <n v="0"/>
    <n v="0"/>
    <m/>
    <m/>
    <n v="0"/>
    <n v="0"/>
    <n v="10"/>
    <n v="15"/>
    <n v="0"/>
    <n v="0"/>
    <n v="3.6"/>
    <n v="4"/>
    <n v="36"/>
    <n v="56"/>
    <n v="0"/>
    <n v="3"/>
    <n v="0"/>
    <n v="3"/>
    <m/>
    <m/>
    <n v="0"/>
    <n v="0"/>
    <n v="3.6"/>
    <n v="3.9333333333333331"/>
    <n v="36"/>
    <n v="59"/>
    <m/>
    <m/>
    <n v="0"/>
    <n v="0"/>
    <m/>
    <m/>
    <n v="0"/>
    <n v="0"/>
    <m/>
    <m/>
    <n v="0"/>
    <n v="0"/>
    <n v="0"/>
    <n v="0"/>
    <n v="0"/>
    <n v="0"/>
    <n v="34"/>
    <n v="51"/>
    <n v="0"/>
    <n v="0"/>
    <n v="14"/>
    <n v="7"/>
    <n v="0"/>
    <n v="0"/>
    <m/>
    <m/>
    <n v="0"/>
    <n v="0"/>
    <n v="48"/>
    <n v="58"/>
    <n v="0"/>
    <n v="0"/>
    <n v="3.9"/>
    <n v="3.5"/>
    <n v="132.6"/>
    <n v="178.5"/>
    <n v="4.5999999999999996"/>
    <n v="4.4000000000000004"/>
    <n v="64.399999999999991"/>
    <n v="30.800000000000004"/>
    <m/>
    <m/>
    <n v="0"/>
    <n v="0"/>
    <n v="4.104166666666667"/>
    <n v="3.6086206896551727"/>
    <n v="197"/>
    <n v="209.3"/>
    <m/>
    <m/>
    <n v="0"/>
    <n v="0"/>
    <m/>
    <m/>
    <n v="0"/>
    <n v="0"/>
    <m/>
    <m/>
    <n v="0"/>
    <n v="0"/>
    <n v="0"/>
    <n v="0"/>
    <n v="0"/>
    <n v="0"/>
    <n v="58"/>
    <n v="73"/>
    <n v="0"/>
    <n v="0"/>
    <n v="4.0172413793103452"/>
    <n v="3.6753424657534248"/>
    <n v="233.00000000000003"/>
    <n v="268.3"/>
    <n v="0"/>
    <n v="0"/>
    <n v="0"/>
    <n v="0"/>
    <n v="36"/>
    <n v="30"/>
    <n v="0"/>
    <n v="0"/>
    <n v="20"/>
    <n v="14"/>
    <n v="0"/>
    <n v="0"/>
    <m/>
    <m/>
    <n v="0"/>
    <n v="0"/>
    <n v="56"/>
    <n v="44"/>
    <n v="0"/>
    <n v="0"/>
    <n v="4.5"/>
    <n v="4.4000000000000004"/>
    <n v="162"/>
    <n v="132"/>
    <n v="3.2"/>
    <n v="4.4000000000000004"/>
    <n v="64"/>
    <n v="61.600000000000009"/>
    <m/>
    <m/>
    <n v="0"/>
    <n v="0"/>
    <n v="4.0357142857142856"/>
    <n v="4.4000000000000004"/>
    <n v="226"/>
    <n v="193.60000000000002"/>
    <m/>
    <m/>
    <n v="0"/>
    <n v="0"/>
    <m/>
    <m/>
    <n v="0"/>
    <n v="0"/>
    <m/>
    <m/>
    <n v="0"/>
    <n v="0"/>
    <n v="0"/>
    <n v="0"/>
    <n v="0"/>
    <n v="0"/>
    <n v="15"/>
    <n v="13"/>
    <n v="0"/>
    <n v="0"/>
    <n v="6.6"/>
    <n v="5.5"/>
    <n v="99"/>
    <n v="71.5"/>
    <m/>
    <m/>
    <n v="0"/>
    <n v="0"/>
    <n v="80"/>
    <n v="95"/>
    <n v="0"/>
    <n v="0"/>
    <n v="330.6"/>
    <n v="366.5"/>
    <s v=""/>
    <s v=""/>
    <n v="34"/>
    <n v="22"/>
    <n v="0"/>
    <n v="0"/>
    <n v="128.39999999999998"/>
    <n v="95.4"/>
    <n v="0"/>
    <n v="0"/>
    <n v="114"/>
    <n v="117"/>
    <n v="0"/>
    <n v="0"/>
    <n v="459"/>
    <n v="461.9"/>
    <s v=""/>
    <s v=""/>
    <n v="0"/>
    <n v="0"/>
    <n v="0"/>
    <n v="0"/>
    <s v=""/>
    <s v=""/>
    <s v=""/>
    <s v=""/>
    <n v="558"/>
    <n v="533.40000000000009"/>
    <s v=""/>
    <s v=""/>
  </r>
  <r>
    <x v="15"/>
    <s v="Pierpont Community &amp; Technical College"/>
    <s v="Met criteria for Two-Year 2 in 2010-11."/>
    <n v="443492"/>
    <x v="7"/>
    <n v="273"/>
    <n v="281"/>
    <n v="35"/>
    <n v="41"/>
    <n v="238"/>
    <n v="240"/>
    <n v="60"/>
    <n v="238"/>
    <n v="240"/>
    <n v="0"/>
    <n v="0"/>
    <n v="23"/>
    <n v="26"/>
    <n v="0"/>
    <n v="0"/>
    <n v="0"/>
    <m/>
    <n v="0"/>
    <n v="0"/>
    <m/>
    <m/>
    <n v="0"/>
    <n v="0"/>
    <n v="23"/>
    <n v="26"/>
    <n v="0"/>
    <n v="0"/>
    <n v="3.1"/>
    <n v="3.4"/>
    <n v="71.3"/>
    <n v="88.399999999999991"/>
    <n v="0"/>
    <m/>
    <n v="0"/>
    <n v="0"/>
    <m/>
    <m/>
    <n v="0"/>
    <n v="0"/>
    <n v="3.1"/>
    <n v="3.3999999999999995"/>
    <n v="71.3"/>
    <n v="88.399999999999991"/>
    <m/>
    <m/>
    <n v="0"/>
    <n v="0"/>
    <m/>
    <m/>
    <n v="0"/>
    <n v="0"/>
    <m/>
    <m/>
    <n v="0"/>
    <n v="0"/>
    <n v="0"/>
    <n v="0"/>
    <n v="0"/>
    <n v="0"/>
    <n v="53"/>
    <n v="55"/>
    <n v="0"/>
    <n v="0"/>
    <n v="6"/>
    <n v="18"/>
    <n v="0"/>
    <n v="0"/>
    <m/>
    <m/>
    <n v="0"/>
    <n v="0"/>
    <n v="59"/>
    <n v="73"/>
    <n v="0"/>
    <n v="0"/>
    <n v="3.6"/>
    <n v="3.5"/>
    <n v="190.8"/>
    <n v="192.5"/>
    <n v="3.7"/>
    <n v="4.4000000000000004"/>
    <n v="22.200000000000003"/>
    <n v="79.2"/>
    <m/>
    <m/>
    <n v="0"/>
    <n v="0"/>
    <n v="3.6101694915254239"/>
    <n v="3.7219178082191777"/>
    <n v="213"/>
    <n v="271.7"/>
    <m/>
    <m/>
    <n v="0"/>
    <n v="0"/>
    <m/>
    <m/>
    <n v="0"/>
    <n v="0"/>
    <m/>
    <m/>
    <n v="0"/>
    <n v="0"/>
    <n v="0"/>
    <n v="0"/>
    <n v="0"/>
    <n v="0"/>
    <n v="82"/>
    <n v="99"/>
    <n v="0"/>
    <n v="0"/>
    <n v="3.4670731707317075"/>
    <n v="3.6373737373737369"/>
    <n v="284.3"/>
    <n v="360.09999999999997"/>
    <n v="0"/>
    <n v="0"/>
    <n v="0"/>
    <n v="0"/>
    <n v="100"/>
    <n v="98"/>
    <n v="0"/>
    <n v="0"/>
    <n v="17"/>
    <n v="15"/>
    <n v="0"/>
    <n v="0"/>
    <m/>
    <m/>
    <n v="0"/>
    <n v="0"/>
    <n v="117"/>
    <n v="113"/>
    <n v="0"/>
    <n v="0"/>
    <n v="4.8"/>
    <n v="4.2"/>
    <n v="480"/>
    <n v="411.6"/>
    <n v="4.4000000000000004"/>
    <n v="3.6"/>
    <n v="74.800000000000011"/>
    <n v="54"/>
    <m/>
    <m/>
    <n v="0"/>
    <n v="0"/>
    <n v="4.7418803418803419"/>
    <n v="4.1203539823008848"/>
    <n v="554.79999999999995"/>
    <n v="465.59999999999997"/>
    <m/>
    <m/>
    <n v="0"/>
    <n v="0"/>
    <m/>
    <m/>
    <n v="0"/>
    <n v="0"/>
    <m/>
    <m/>
    <n v="0"/>
    <n v="0"/>
    <n v="0"/>
    <n v="0"/>
    <n v="0"/>
    <n v="0"/>
    <n v="39"/>
    <n v="28"/>
    <n v="0"/>
    <n v="0"/>
    <n v="5.8"/>
    <n v="7.5"/>
    <n v="226.2"/>
    <n v="210"/>
    <m/>
    <m/>
    <n v="0"/>
    <n v="0"/>
    <n v="176"/>
    <n v="179"/>
    <n v="0"/>
    <n v="0"/>
    <n v="742.1"/>
    <n v="692.5"/>
    <s v=""/>
    <s v=""/>
    <n v="23"/>
    <n v="33"/>
    <n v="0"/>
    <n v="0"/>
    <n v="97.000000000000014"/>
    <n v="133.19999999999999"/>
    <n v="0"/>
    <n v="0"/>
    <n v="199"/>
    <n v="212"/>
    <n v="0"/>
    <n v="0"/>
    <n v="839.1"/>
    <n v="825.7"/>
    <s v=""/>
    <s v=""/>
    <n v="0"/>
    <n v="0"/>
    <n v="0"/>
    <n v="0"/>
    <s v=""/>
    <s v=""/>
    <s v=""/>
    <s v=""/>
    <n v="1065.3"/>
    <n v="1035.6999999999998"/>
    <s v=""/>
    <s v=""/>
  </r>
  <r>
    <x v="15"/>
    <s v="Southern West Virginia Community &amp; Technical College "/>
    <m/>
    <n v="237817"/>
    <x v="7"/>
    <n v="270"/>
    <n v="225"/>
    <n v="7"/>
    <n v="4"/>
    <n v="263"/>
    <n v="221"/>
    <n v="60"/>
    <n v="263"/>
    <n v="221"/>
    <n v="0"/>
    <n v="0"/>
    <n v="32"/>
    <n v="31"/>
    <n v="0"/>
    <n v="0"/>
    <n v="2"/>
    <n v="4"/>
    <n v="0"/>
    <n v="0"/>
    <m/>
    <m/>
    <n v="0"/>
    <n v="0"/>
    <n v="34"/>
    <n v="35"/>
    <n v="0"/>
    <n v="0"/>
    <n v="4.0999999999999996"/>
    <n v="3.9"/>
    <n v="131.19999999999999"/>
    <n v="120.89999999999999"/>
    <n v="3.3"/>
    <n v="5"/>
    <n v="6.6"/>
    <n v="20"/>
    <m/>
    <m/>
    <n v="0"/>
    <n v="0"/>
    <n v="4.052941176470588"/>
    <n v="4.0257142857142849"/>
    <n v="137.79999999999998"/>
    <n v="140.89999999999998"/>
    <m/>
    <m/>
    <n v="0"/>
    <n v="0"/>
    <m/>
    <m/>
    <n v="0"/>
    <n v="0"/>
    <m/>
    <m/>
    <n v="0"/>
    <n v="0"/>
    <n v="0"/>
    <n v="0"/>
    <n v="0"/>
    <n v="0"/>
    <n v="124"/>
    <n v="89"/>
    <n v="0"/>
    <n v="0"/>
    <n v="24"/>
    <n v="14"/>
    <n v="0"/>
    <n v="0"/>
    <m/>
    <m/>
    <n v="0"/>
    <n v="0"/>
    <n v="148"/>
    <n v="103"/>
    <n v="0"/>
    <n v="0"/>
    <n v="4.9000000000000004"/>
    <n v="5.5"/>
    <n v="607.6"/>
    <n v="489.5"/>
    <n v="4.7"/>
    <n v="7.3"/>
    <n v="112.80000000000001"/>
    <n v="102.2"/>
    <m/>
    <m/>
    <n v="0"/>
    <n v="0"/>
    <n v="4.8675675675675683"/>
    <n v="5.7446601941747577"/>
    <n v="720.40000000000009"/>
    <n v="591.70000000000005"/>
    <m/>
    <m/>
    <n v="0"/>
    <n v="0"/>
    <m/>
    <m/>
    <n v="0"/>
    <n v="0"/>
    <m/>
    <m/>
    <n v="0"/>
    <n v="0"/>
    <n v="0"/>
    <n v="0"/>
    <n v="0"/>
    <n v="0"/>
    <n v="182"/>
    <n v="138"/>
    <n v="0"/>
    <n v="0"/>
    <n v="4.7153846153846155"/>
    <n v="5.3086956521739133"/>
    <n v="858.2"/>
    <n v="732.6"/>
    <n v="0"/>
    <n v="0"/>
    <n v="0"/>
    <n v="0"/>
    <n v="27"/>
    <n v="35"/>
    <n v="0"/>
    <n v="0"/>
    <n v="11"/>
    <n v="18"/>
    <n v="0"/>
    <n v="0"/>
    <m/>
    <m/>
    <n v="0"/>
    <n v="0"/>
    <n v="38"/>
    <n v="53"/>
    <n v="0"/>
    <n v="0"/>
    <n v="4.7"/>
    <n v="5.2"/>
    <n v="126.9"/>
    <n v="182"/>
    <n v="3"/>
    <n v="4.5999999999999996"/>
    <n v="33"/>
    <n v="82.8"/>
    <m/>
    <m/>
    <n v="0"/>
    <n v="0"/>
    <n v="4.2078947368421051"/>
    <n v="4.9962264150943394"/>
    <n v="159.9"/>
    <n v="264.8"/>
    <m/>
    <m/>
    <n v="0"/>
    <n v="0"/>
    <m/>
    <m/>
    <n v="0"/>
    <n v="0"/>
    <m/>
    <m/>
    <n v="0"/>
    <n v="0"/>
    <n v="0"/>
    <n v="0"/>
    <n v="0"/>
    <n v="0"/>
    <n v="43"/>
    <n v="30"/>
    <n v="0"/>
    <n v="0"/>
    <n v="5.8"/>
    <n v="8.6"/>
    <n v="249.4"/>
    <n v="258"/>
    <m/>
    <m/>
    <n v="0"/>
    <n v="0"/>
    <n v="183"/>
    <n v="155"/>
    <n v="0"/>
    <n v="0"/>
    <n v="865.69999999999993"/>
    <n v="792.4"/>
    <s v=""/>
    <s v=""/>
    <n v="37"/>
    <n v="36"/>
    <n v="0"/>
    <n v="0"/>
    <n v="152.4"/>
    <n v="205"/>
    <n v="0"/>
    <n v="0"/>
    <n v="220"/>
    <n v="191"/>
    <n v="0"/>
    <n v="0"/>
    <n v="1018.0999999999999"/>
    <n v="997.4"/>
    <s v=""/>
    <s v=""/>
    <n v="0"/>
    <n v="0"/>
    <n v="0"/>
    <n v="0"/>
    <s v=""/>
    <s v=""/>
    <s v=""/>
    <s v=""/>
    <n v="1267.5"/>
    <n v="1255.4000000000001"/>
    <s v=""/>
    <s v=""/>
  </r>
  <r>
    <x v="15"/>
    <s v="West Virginia Northern Community College"/>
    <s v="Met the critieria for Two-Year 2 in 2009-10 and 2010-11."/>
    <n v="238014"/>
    <x v="7"/>
    <n v="258"/>
    <n v="295"/>
    <n v="4"/>
    <n v="5"/>
    <n v="254"/>
    <n v="290"/>
    <n v="60"/>
    <n v="254"/>
    <n v="290"/>
    <n v="0"/>
    <n v="0"/>
    <n v="10"/>
    <n v="12"/>
    <n v="0"/>
    <n v="0"/>
    <n v="1"/>
    <n v="2"/>
    <n v="0"/>
    <n v="0"/>
    <m/>
    <m/>
    <n v="0"/>
    <n v="0"/>
    <n v="11"/>
    <n v="14"/>
    <n v="0"/>
    <n v="0"/>
    <n v="3.4"/>
    <n v="3.3"/>
    <n v="34"/>
    <n v="39.599999999999994"/>
    <n v="3.5"/>
    <n v="3"/>
    <n v="3.5"/>
    <n v="6"/>
    <m/>
    <m/>
    <n v="0"/>
    <n v="0"/>
    <n v="3.4090909090909092"/>
    <n v="3.2571428571428567"/>
    <n v="37.5"/>
    <n v="45.599999999999994"/>
    <m/>
    <m/>
    <n v="0"/>
    <n v="0"/>
    <m/>
    <m/>
    <n v="0"/>
    <n v="0"/>
    <m/>
    <m/>
    <n v="0"/>
    <n v="0"/>
    <n v="0"/>
    <n v="0"/>
    <n v="0"/>
    <n v="0"/>
    <n v="82"/>
    <n v="85"/>
    <n v="0"/>
    <n v="0"/>
    <n v="25"/>
    <n v="11"/>
    <n v="0"/>
    <n v="0"/>
    <m/>
    <m/>
    <n v="0"/>
    <n v="0"/>
    <n v="107"/>
    <n v="96"/>
    <n v="0"/>
    <n v="0"/>
    <n v="4.8"/>
    <n v="4.5999999999999996"/>
    <n v="393.59999999999997"/>
    <n v="390.99999999999994"/>
    <n v="6"/>
    <n v="5"/>
    <n v="150"/>
    <n v="55"/>
    <m/>
    <m/>
    <n v="0"/>
    <n v="0"/>
    <n v="5.0803738317756997"/>
    <n v="4.645833333333333"/>
    <n v="543.59999999999991"/>
    <n v="446"/>
    <m/>
    <m/>
    <n v="0"/>
    <n v="0"/>
    <m/>
    <m/>
    <n v="0"/>
    <n v="0"/>
    <m/>
    <m/>
    <n v="0"/>
    <n v="0"/>
    <n v="0"/>
    <n v="0"/>
    <n v="0"/>
    <n v="0"/>
    <n v="118"/>
    <n v="110"/>
    <n v="0"/>
    <n v="0"/>
    <n v="4.9245762711864396"/>
    <n v="4.4690909090909097"/>
    <n v="581.09999999999991"/>
    <n v="491.60000000000008"/>
    <n v="0"/>
    <n v="0"/>
    <n v="0"/>
    <n v="0"/>
    <n v="68"/>
    <n v="76"/>
    <n v="0"/>
    <n v="0"/>
    <n v="37"/>
    <n v="65"/>
    <n v="0"/>
    <n v="0"/>
    <m/>
    <m/>
    <n v="0"/>
    <n v="0"/>
    <n v="105"/>
    <n v="141"/>
    <n v="0"/>
    <n v="0"/>
    <n v="3.5"/>
    <n v="3.6"/>
    <n v="238"/>
    <n v="273.60000000000002"/>
    <n v="3.7"/>
    <n v="4.2"/>
    <n v="136.9"/>
    <n v="273"/>
    <m/>
    <m/>
    <n v="0"/>
    <n v="0"/>
    <n v="3.5704761904761901"/>
    <n v="3.8765957446808512"/>
    <n v="374.9"/>
    <n v="546.6"/>
    <m/>
    <m/>
    <n v="0"/>
    <n v="0"/>
    <m/>
    <m/>
    <n v="0"/>
    <n v="0"/>
    <m/>
    <m/>
    <n v="0"/>
    <n v="0"/>
    <n v="0"/>
    <n v="0"/>
    <n v="0"/>
    <n v="0"/>
    <n v="31"/>
    <n v="39"/>
    <n v="0"/>
    <n v="0"/>
    <n v="6.8"/>
    <n v="6.5"/>
    <n v="210.79999999999998"/>
    <n v="253.5"/>
    <m/>
    <m/>
    <n v="0"/>
    <n v="0"/>
    <n v="160"/>
    <n v="173"/>
    <n v="0"/>
    <n v="0"/>
    <n v="665.59999999999991"/>
    <n v="704.19999999999993"/>
    <s v=""/>
    <s v=""/>
    <n v="63"/>
    <n v="78"/>
    <n v="0"/>
    <n v="0"/>
    <n v="290.39999999999998"/>
    <n v="334"/>
    <n v="0"/>
    <n v="0"/>
    <n v="223"/>
    <n v="251"/>
    <n v="0"/>
    <n v="0"/>
    <n v="955.99999999999989"/>
    <n v="1038.1999999999998"/>
    <s v=""/>
    <s v=""/>
    <n v="0"/>
    <n v="0"/>
    <n v="0"/>
    <n v="0"/>
    <s v=""/>
    <s v=""/>
    <s v=""/>
    <s v=""/>
    <n v="1166.8"/>
    <n v="1291.7"/>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 dataOnRows="1" applyNumberFormats="0" applyBorderFormats="0" applyFontFormats="0" applyPatternFormats="0" applyAlignmentFormats="0" applyWidthHeightFormats="1" dataCaption="Data" updatedVersion="3" minRefreshableVersion="3" asteriskTotals="1" showMemberPropertyTips="0" useAutoFormatting="1" colGrandTotals="0" itemPrintTitles="1" createdVersion="3" indent="0" compact="0" compactData="0" gridDropZones="1">
  <location ref="A3:N379" firstHeaderRow="1" firstDataRow="3" firstDataCol="2"/>
  <pivotFields count="28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6">
        <item x="0"/>
        <item x="8"/>
        <item x="1"/>
        <item x="2"/>
        <item x="3"/>
        <item x="4"/>
        <item x="9"/>
        <item x="5"/>
        <item x="6"/>
        <item x="7"/>
        <item m="1" x="14"/>
        <item m="1" x="11"/>
        <item m="1" x="12"/>
        <item m="1" x="13"/>
        <item x="1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numFmtId="166"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6">
        <item n="Four-Year" x="1"/>
        <item n="Two-Year" x="2"/>
        <item n="Technical" h="1" x="3"/>
        <item h="1" sd="0" x="0"/>
        <item h="1" x="4"/>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0"/>
    <field x="4"/>
  </colFields>
  <colItems count="12">
    <i>
      <x/>
      <x/>
    </i>
    <i r="1">
      <x v="1"/>
    </i>
    <i r="1">
      <x v="2"/>
    </i>
    <i r="1">
      <x v="3"/>
    </i>
    <i r="1">
      <x v="4"/>
    </i>
    <i r="1">
      <x v="5"/>
    </i>
    <i t="default">
      <x/>
    </i>
    <i>
      <x v="1"/>
      <x v="6"/>
    </i>
    <i r="1">
      <x v="7"/>
    </i>
    <i r="1">
      <x v="8"/>
    </i>
    <i r="1">
      <x v="9"/>
    </i>
    <i t="default">
      <x v="1"/>
    </i>
  </colItems>
  <dataFields count="22">
    <dataField name=" Undup-num-awards" fld="9" baseField="0" baseItem="0" numFmtId="164"/>
    <dataField name=" New-Undup-num-awards" fld="10" baseField="0" baseItem="0" numFmtId="164"/>
    <dataField name=" HS1stT-FT-subtot" fld="16" baseField="0" baseItem="0" numFmtId="164"/>
    <dataField name=" New-HS1stT-FT-subtot" fld="17" baseField="0" baseItem="0" numFmtId="164"/>
    <dataField name=" HS1stT-PT-subtot" fld="20" baseField="0" baseItem="0" numFmtId="164"/>
    <dataField name=" New-HS1stT-PT-subtot" fld="21" baseField="0" baseItem="0" numFmtId="164"/>
    <dataField name=" HS1stT-UNK-subtot" fld="24" baseField="0" baseItem="0" numFmtId="164"/>
    <dataField name=" New-HS1stT-UNK-subtot" fld="25" baseField="0" baseItem="0" numFmtId="164"/>
    <dataField name=" 1stT-FT-subtot" fld="64" baseField="0" baseItem="0" numFmtId="164"/>
    <dataField name=" New-1stT-FT-subtot" fld="65" baseField="0" baseItem="0" numFmtId="164"/>
    <dataField name=" 1stT-PT-subtot" fld="68" baseField="0" baseItem="0" numFmtId="164"/>
    <dataField name=" New-1stT-PT-subtot" fld="69" baseField="0" baseItem="0" numFmtId="164"/>
    <dataField name=" 1stT-UNK-subtot" fld="72" baseField="0" baseItem="0" numFmtId="164"/>
    <dataField name=" New-1stT-UNK-subtot" fld="73" baseField="0" baseItem="0" numFmtId="164"/>
    <dataField name=" TRF-FT-subtot" fld="124" baseField="0" baseItem="0" numFmtId="164"/>
    <dataField name=" New-TRF-FT-subtot" fld="125" baseField="0" baseItem="0" numFmtId="164"/>
    <dataField name=" TRF-PT-subtot" fld="128" baseField="0" baseItem="0" numFmtId="164"/>
    <dataField name=" New-TRF-PT-subtot" fld="129" baseField="0" baseItem="0" numFmtId="164"/>
    <dataField name=" TRF-UNK-subtot" fld="132" baseField="0" baseItem="0" numFmtId="164"/>
    <dataField name=" New-TRF-UNK-subtot" fld="133" baseField="0" baseItem="0" numFmtId="164"/>
    <dataField name=" UNK-subtot" fld="172" baseField="0" baseItem="0" numFmtId="164"/>
    <dataField name=" New-UNK-subtot" fld="173" baseField="0" baseItem="0" numFmtId="164"/>
  </dataFields>
  <formats count="123">
    <format dxfId="598">
      <pivotArea type="all" dataOnly="0" outline="0" fieldPosition="0"/>
    </format>
    <format dxfId="597">
      <pivotArea type="all" dataOnly="0" outline="0" fieldPosition="0"/>
    </format>
    <format dxfId="596">
      <pivotArea outline="0" fieldPosition="0"/>
    </format>
    <format dxfId="595">
      <pivotArea field="0" dataOnly="0" labelOnly="1" grandRow="1" outline="0" offset="IV256" axis="axisRow" fieldPosition="0">
        <references count="1">
          <reference field="4294967294" count="1" selected="0">
            <x v="0"/>
          </reference>
        </references>
      </pivotArea>
    </format>
    <format dxfId="594">
      <pivotArea field="0" dataOnly="0" labelOnly="1" grandRow="1" outline="0" offset="IV256" axis="axisRow" fieldPosition="0">
        <references count="1">
          <reference field="4294967294" count="1" selected="0">
            <x v="8"/>
          </reference>
        </references>
      </pivotArea>
    </format>
    <format dxfId="593">
      <pivotArea field="0" dataOnly="0" labelOnly="1" grandRow="1" outline="0" offset="IV256" axis="axisRow" fieldPosition="0">
        <references count="1">
          <reference field="4294967294" count="1" selected="0">
            <x v="12"/>
          </reference>
        </references>
      </pivotArea>
    </format>
    <format dxfId="592">
      <pivotArea field="0" dataOnly="0" labelOnly="1" grandRow="1" outline="0" offset="IV256" axis="axisRow" fieldPosition="0">
        <references count="1">
          <reference field="4294967294" count="1" selected="0">
            <x v="10"/>
          </reference>
        </references>
      </pivotArea>
    </format>
    <format dxfId="591">
      <pivotArea field="0" dataOnly="0" labelOnly="1" grandRow="1" outline="0" offset="IV256" axis="axisRow" fieldPosition="0">
        <references count="1">
          <reference field="4294967294" count="1" selected="0">
            <x v="14"/>
          </reference>
        </references>
      </pivotArea>
    </format>
    <format dxfId="590">
      <pivotArea field="0" dataOnly="0" labelOnly="1" grandRow="1" outline="0" offset="IV256" axis="axisRow" fieldPosition="0">
        <references count="1">
          <reference field="4294967294" count="1" selected="0">
            <x v="16"/>
          </reference>
        </references>
      </pivotArea>
    </format>
    <format dxfId="589">
      <pivotArea field="0" dataOnly="0" labelOnly="1" grandRow="1" outline="0" offset="IV256" axis="axisRow" fieldPosition="0">
        <references count="1">
          <reference field="4294967294" count="1" selected="0">
            <x v="18"/>
          </reference>
        </references>
      </pivotArea>
    </format>
    <format dxfId="588">
      <pivotArea field="0" dataOnly="0" labelOnly="1" grandRow="1" outline="0" offset="IV256" axis="axisRow" fieldPosition="0">
        <references count="1">
          <reference field="4294967294" count="1" selected="0">
            <x v="20"/>
          </reference>
        </references>
      </pivotArea>
    </format>
    <format dxfId="587">
      <pivotArea dataOnly="0" labelOnly="1" outline="0" offset="IV1" fieldPosition="0">
        <references count="1">
          <reference field="0" count="1">
            <x v="10"/>
          </reference>
        </references>
      </pivotArea>
    </format>
    <format dxfId="586">
      <pivotArea dataOnly="0" outline="0" fieldPosition="0">
        <references count="1">
          <reference field="0" count="1">
            <x v="12"/>
          </reference>
        </references>
      </pivotArea>
    </format>
    <format dxfId="585">
      <pivotArea dataOnly="0" outline="0" fieldPosition="0">
        <references count="1">
          <reference field="0" count="1">
            <x v="3"/>
          </reference>
        </references>
      </pivotArea>
    </format>
    <format dxfId="584">
      <pivotArea outline="0" fieldPosition="0">
        <references count="2">
          <reference field="4294967294" count="1" selected="0">
            <x v="0"/>
          </reference>
          <reference field="0" count="1" selected="0">
            <x v="6"/>
          </reference>
        </references>
      </pivotArea>
    </format>
    <format dxfId="583">
      <pivotArea dataOnly="0" labelOnly="1" outline="0" offset="IV1" fieldPosition="0">
        <references count="1">
          <reference field="0" count="1">
            <x v="6"/>
          </reference>
        </references>
      </pivotArea>
    </format>
    <format dxfId="582">
      <pivotArea dataOnly="0" labelOnly="1" outline="0" fieldPosition="0">
        <references count="2">
          <reference field="4294967294" count="1">
            <x v="0"/>
          </reference>
          <reference field="0" count="1" selected="0">
            <x v="6"/>
          </reference>
        </references>
      </pivotArea>
    </format>
    <format dxfId="581">
      <pivotArea dataOnly="0" labelOnly="1" outline="0" offset="IV1" fieldPosition="0">
        <references count="1">
          <reference field="0" count="1">
            <x v="15"/>
          </reference>
        </references>
      </pivotArea>
    </format>
    <format dxfId="580">
      <pivotArea dataOnly="0" labelOnly="1" outline="0" offset="IV1" fieldPosition="0">
        <references count="1">
          <reference field="0" count="1">
            <x v="9"/>
          </reference>
        </references>
      </pivotArea>
    </format>
    <format dxfId="579">
      <pivotArea dataOnly="0" outline="0" fieldPosition="0">
        <references count="1">
          <reference field="0" count="1">
            <x v="5"/>
          </reference>
        </references>
      </pivotArea>
    </format>
    <format dxfId="578">
      <pivotArea dataOnly="0" outline="0" fieldPosition="0">
        <references count="1">
          <reference field="0" count="1">
            <x v="4"/>
          </reference>
        </references>
      </pivotArea>
    </format>
    <format dxfId="577">
      <pivotArea dataOnly="0" labelOnly="1" outline="0" offset="IV1" fieldPosition="0">
        <references count="1">
          <reference field="0" count="1">
            <x v="1"/>
          </reference>
        </references>
      </pivotArea>
    </format>
    <format dxfId="576">
      <pivotArea type="origin" dataOnly="0" labelOnly="1" outline="0" fieldPosition="0"/>
    </format>
    <format dxfId="575">
      <pivotArea field="0" type="button" dataOnly="0" labelOnly="1" outline="0" axis="axisRow" fieldPosition="0"/>
    </format>
    <format dxfId="574">
      <pivotArea dataOnly="0" labelOnly="1" outline="0" fieldPosition="0">
        <references count="1">
          <reference field="0" count="0"/>
        </references>
      </pivotArea>
    </format>
    <format dxfId="573">
      <pivotArea field="0" dataOnly="0" labelOnly="1" grandRow="1" outline="0" offset="A256" axis="axisRow" fieldPosition="0">
        <references count="1">
          <reference field="4294967294" count="1" selected="0">
            <x v="0"/>
          </reference>
        </references>
      </pivotArea>
    </format>
    <format dxfId="572">
      <pivotArea field="0" dataOnly="0" labelOnly="1" grandRow="1" outline="0" offset="A256" axis="axisRow" fieldPosition="0">
        <references count="1">
          <reference field="4294967294" count="1" selected="0">
            <x v="8"/>
          </reference>
        </references>
      </pivotArea>
    </format>
    <format dxfId="571">
      <pivotArea field="0" dataOnly="0" labelOnly="1" grandRow="1" outline="0" offset="A256" axis="axisRow" fieldPosition="0">
        <references count="1">
          <reference field="4294967294" count="1" selected="0">
            <x v="10"/>
          </reference>
        </references>
      </pivotArea>
    </format>
    <format dxfId="570">
      <pivotArea field="0" dataOnly="0" labelOnly="1" grandRow="1" outline="0" offset="A256" axis="axisRow" fieldPosition="0">
        <references count="1">
          <reference field="4294967294" count="1" selected="0">
            <x v="12"/>
          </reference>
        </references>
      </pivotArea>
    </format>
    <format dxfId="569">
      <pivotArea field="0" dataOnly="0" labelOnly="1" grandRow="1" outline="0" offset="A256" axis="axisRow" fieldPosition="0">
        <references count="1">
          <reference field="4294967294" count="1" selected="0">
            <x v="14"/>
          </reference>
        </references>
      </pivotArea>
    </format>
    <format dxfId="568">
      <pivotArea field="0" dataOnly="0" labelOnly="1" grandRow="1" outline="0" offset="A256" axis="axisRow" fieldPosition="0">
        <references count="1">
          <reference field="4294967294" count="1" selected="0">
            <x v="16"/>
          </reference>
        </references>
      </pivotArea>
    </format>
    <format dxfId="567">
      <pivotArea field="0" dataOnly="0" labelOnly="1" grandRow="1" outline="0" offset="A256" axis="axisRow" fieldPosition="0">
        <references count="1">
          <reference field="4294967294" count="1" selected="0">
            <x v="18"/>
          </reference>
        </references>
      </pivotArea>
    </format>
    <format dxfId="566">
      <pivotArea field="0" dataOnly="0" labelOnly="1" grandRow="1" outline="0" offset="A256" axis="axisRow" fieldPosition="0">
        <references count="1">
          <reference field="4294967294" count="1" selected="0">
            <x v="20"/>
          </reference>
        </references>
      </pivotArea>
    </format>
    <format dxfId="565">
      <pivotArea type="origin" dataOnly="0" labelOnly="1" outline="0" offset="A1:B1" fieldPosition="0"/>
    </format>
    <format dxfId="564">
      <pivotArea outline="0" collapsedLevelsAreSubtotals="1" fieldPosition="0">
        <references count="2">
          <reference field="4294967294" count="1" selected="0">
            <x v="20"/>
          </reference>
          <reference field="0" count="1" selected="0">
            <x v="0"/>
          </reference>
        </references>
      </pivotArea>
    </format>
    <format dxfId="563">
      <pivotArea dataOnly="0" labelOnly="1" outline="0" offset="IV256" fieldPosition="0">
        <references count="1">
          <reference field="0" count="1">
            <x v="0"/>
          </reference>
        </references>
      </pivotArea>
    </format>
    <format dxfId="562">
      <pivotArea dataOnly="0" labelOnly="1" outline="0" fieldPosition="0">
        <references count="2">
          <reference field="4294967294" count="1">
            <x v="20"/>
          </reference>
          <reference field="0" count="1" selected="0">
            <x v="0"/>
          </reference>
        </references>
      </pivotArea>
    </format>
    <format dxfId="561">
      <pivotArea dataOnly="0" labelOnly="1" outline="0" fieldPosition="0">
        <references count="1">
          <reference field="0" count="1">
            <x v="15"/>
          </reference>
        </references>
      </pivotArea>
    </format>
    <format dxfId="560">
      <pivotArea dataOnly="0" labelOnly="1" outline="0" fieldPosition="0">
        <references count="1">
          <reference field="0" count="1">
            <x v="14"/>
          </reference>
        </references>
      </pivotArea>
    </format>
    <format dxfId="559">
      <pivotArea dataOnly="0" labelOnly="1" outline="0" fieldPosition="0">
        <references count="1">
          <reference field="0" count="1">
            <x v="13"/>
          </reference>
        </references>
      </pivotArea>
    </format>
    <format dxfId="558">
      <pivotArea dataOnly="0" labelOnly="1" outline="0" fieldPosition="0">
        <references count="1">
          <reference field="0" count="1">
            <x v="12"/>
          </reference>
        </references>
      </pivotArea>
    </format>
    <format dxfId="557">
      <pivotArea dataOnly="0" labelOnly="1" outline="0" fieldPosition="0">
        <references count="1">
          <reference field="0" count="1">
            <x v="11"/>
          </reference>
        </references>
      </pivotArea>
    </format>
    <format dxfId="556">
      <pivotArea dataOnly="0" labelOnly="1" outline="0" fieldPosition="0">
        <references count="1">
          <reference field="0" count="1">
            <x v="10"/>
          </reference>
        </references>
      </pivotArea>
    </format>
    <format dxfId="555">
      <pivotArea dataOnly="0" labelOnly="1" outline="0" fieldPosition="0">
        <references count="1">
          <reference field="0" count="1">
            <x v="9"/>
          </reference>
        </references>
      </pivotArea>
    </format>
    <format dxfId="554">
      <pivotArea dataOnly="0" labelOnly="1" outline="0" fieldPosition="0">
        <references count="1">
          <reference field="0" count="1">
            <x v="8"/>
          </reference>
        </references>
      </pivotArea>
    </format>
    <format dxfId="553">
      <pivotArea dataOnly="0" labelOnly="1" outline="0" fieldPosition="0">
        <references count="1">
          <reference field="0" count="1">
            <x v="7"/>
          </reference>
        </references>
      </pivotArea>
    </format>
    <format dxfId="552">
      <pivotArea dataOnly="0" labelOnly="1" outline="0" fieldPosition="0">
        <references count="1">
          <reference field="0" count="1">
            <x v="6"/>
          </reference>
        </references>
      </pivotArea>
    </format>
    <format dxfId="551">
      <pivotArea dataOnly="0" labelOnly="1" outline="0" fieldPosition="0">
        <references count="1">
          <reference field="0" count="1">
            <x v="5"/>
          </reference>
        </references>
      </pivotArea>
    </format>
    <format dxfId="550">
      <pivotArea dataOnly="0" labelOnly="1" outline="0" fieldPosition="0">
        <references count="1">
          <reference field="0" count="1">
            <x v="4"/>
          </reference>
        </references>
      </pivotArea>
    </format>
    <format dxfId="549">
      <pivotArea dataOnly="0" labelOnly="1" outline="0" fieldPosition="0">
        <references count="1">
          <reference field="0" count="1">
            <x v="3"/>
          </reference>
        </references>
      </pivotArea>
    </format>
    <format dxfId="548">
      <pivotArea dataOnly="0" labelOnly="1" outline="0" fieldPosition="0">
        <references count="1">
          <reference field="0" count="1">
            <x v="2"/>
          </reference>
        </references>
      </pivotArea>
    </format>
    <format dxfId="547">
      <pivotArea dataOnly="0" labelOnly="1" outline="0" fieldPosition="0">
        <references count="1">
          <reference field="0" count="1">
            <x v="1"/>
          </reference>
        </references>
      </pivotArea>
    </format>
    <format dxfId="546">
      <pivotArea dataOnly="0" labelOnly="1" outline="0" fieldPosition="0">
        <references count="1">
          <reference field="0" count="1">
            <x v="0"/>
          </reference>
        </references>
      </pivotArea>
    </format>
    <format dxfId="545">
      <pivotArea outline="0" collapsedLevelsAreSubtotals="1" fieldPosition="0">
        <references count="2">
          <reference field="4294967294" count="3" selected="0">
            <x v="2"/>
            <x v="4"/>
            <x v="6"/>
          </reference>
          <reference field="0" count="1" selected="0">
            <x v="0"/>
          </reference>
        </references>
      </pivotArea>
    </format>
    <format dxfId="544">
      <pivotArea dataOnly="0" labelOnly="1" outline="0" fieldPosition="0">
        <references count="2">
          <reference field="4294967294" count="3">
            <x v="2"/>
            <x v="4"/>
            <x v="6"/>
          </reference>
          <reference field="0" count="1" selected="0">
            <x v="0"/>
          </reference>
        </references>
      </pivotArea>
    </format>
    <format dxfId="543">
      <pivotArea outline="0" collapsedLevelsAreSubtotals="1" fieldPosition="0">
        <references count="2">
          <reference field="4294967294" count="3" selected="0">
            <x v="8"/>
            <x v="10"/>
            <x v="12"/>
          </reference>
          <reference field="0" count="1" selected="0">
            <x v="0"/>
          </reference>
        </references>
      </pivotArea>
    </format>
    <format dxfId="542">
      <pivotArea dataOnly="0" labelOnly="1" outline="0" fieldPosition="0">
        <references count="2">
          <reference field="4294967294" count="3">
            <x v="8"/>
            <x v="10"/>
            <x v="12"/>
          </reference>
          <reference field="0" count="1" selected="0">
            <x v="0"/>
          </reference>
        </references>
      </pivotArea>
    </format>
    <format dxfId="541">
      <pivotArea outline="0" collapsedLevelsAreSubtotals="1" fieldPosition="0">
        <references count="2">
          <reference field="4294967294" count="3" selected="0">
            <x v="14"/>
            <x v="16"/>
            <x v="18"/>
          </reference>
          <reference field="0" count="1" selected="0">
            <x v="0"/>
          </reference>
        </references>
      </pivotArea>
    </format>
    <format dxfId="540">
      <pivotArea dataOnly="0" labelOnly="1" outline="0" fieldPosition="0">
        <references count="2">
          <reference field="4294967294" count="3">
            <x v="14"/>
            <x v="16"/>
            <x v="18"/>
          </reference>
          <reference field="0" count="1" selected="0">
            <x v="0"/>
          </reference>
        </references>
      </pivotArea>
    </format>
    <format dxfId="539">
      <pivotArea field="0" dataOnly="0" labelOnly="1" grandRow="1" outline="0" axis="axisRow" fieldPosition="0">
        <references count="1">
          <reference field="4294967294" count="1" selected="0">
            <x v="0"/>
          </reference>
        </references>
      </pivotArea>
    </format>
    <format dxfId="538">
      <pivotArea field="0" dataOnly="0" labelOnly="1" grandRow="1" outline="0" axis="axisRow" fieldPosition="0">
        <references count="1">
          <reference field="4294967294" count="1" selected="0">
            <x v="2"/>
          </reference>
        </references>
      </pivotArea>
    </format>
    <format dxfId="537">
      <pivotArea field="0" dataOnly="0" labelOnly="1" grandRow="1" outline="0" axis="axisRow" fieldPosition="0">
        <references count="1">
          <reference field="4294967294" count="1" selected="0">
            <x v="4"/>
          </reference>
        </references>
      </pivotArea>
    </format>
    <format dxfId="536">
      <pivotArea field="0" dataOnly="0" labelOnly="1" grandRow="1" outline="0" axis="axisRow" fieldPosition="0">
        <references count="1">
          <reference field="4294967294" count="1" selected="0">
            <x v="6"/>
          </reference>
        </references>
      </pivotArea>
    </format>
    <format dxfId="535">
      <pivotArea field="0" dataOnly="0" labelOnly="1" grandRow="1" outline="0" axis="axisRow" fieldPosition="0">
        <references count="1">
          <reference field="4294967294" count="1" selected="0">
            <x v="8"/>
          </reference>
        </references>
      </pivotArea>
    </format>
    <format dxfId="534">
      <pivotArea field="0" dataOnly="0" labelOnly="1" grandRow="1" outline="0" axis="axisRow" fieldPosition="0">
        <references count="1">
          <reference field="4294967294" count="1" selected="0">
            <x v="10"/>
          </reference>
        </references>
      </pivotArea>
    </format>
    <format dxfId="533">
      <pivotArea field="0" dataOnly="0" labelOnly="1" grandRow="1" outline="0" axis="axisRow" fieldPosition="0">
        <references count="1">
          <reference field="4294967294" count="1" selected="0">
            <x v="12"/>
          </reference>
        </references>
      </pivotArea>
    </format>
    <format dxfId="532">
      <pivotArea field="0" dataOnly="0" labelOnly="1" grandRow="1" outline="0" axis="axisRow" fieldPosition="0">
        <references count="1">
          <reference field="4294967294" count="1" selected="0">
            <x v="14"/>
          </reference>
        </references>
      </pivotArea>
    </format>
    <format dxfId="531">
      <pivotArea field="0" dataOnly="0" labelOnly="1" grandRow="1" outline="0" axis="axisRow" fieldPosition="0">
        <references count="1">
          <reference field="4294967294" count="1" selected="0">
            <x v="16"/>
          </reference>
        </references>
      </pivotArea>
    </format>
    <format dxfId="530">
      <pivotArea field="0" dataOnly="0" labelOnly="1" grandRow="1" outline="0" axis="axisRow" fieldPosition="0">
        <references count="1">
          <reference field="4294967294" count="1" selected="0">
            <x v="18"/>
          </reference>
        </references>
      </pivotArea>
    </format>
    <format dxfId="529">
      <pivotArea field="0" dataOnly="0" labelOnly="1" grandRow="1" outline="0" axis="axisRow" fieldPosition="0">
        <references count="1">
          <reference field="4294967294" count="1" selected="0">
            <x v="20"/>
          </reference>
        </references>
      </pivotArea>
    </format>
    <format dxfId="528">
      <pivotArea outline="0" collapsedLevelsAreSubtotals="1" fieldPosition="0">
        <references count="4">
          <reference field="4294967294" count="10" selected="0">
            <x v="2"/>
            <x v="4"/>
            <x v="6"/>
            <x v="8"/>
            <x v="10"/>
            <x v="12"/>
            <x v="14"/>
            <x v="16"/>
            <x v="18"/>
            <x v="20"/>
          </reference>
          <reference field="0" count="1" selected="0">
            <x v="8"/>
          </reference>
          <reference field="4" count="1" selected="0">
            <x v="0"/>
          </reference>
          <reference field="220" count="1" selected="0">
            <x v="0"/>
          </reference>
        </references>
      </pivotArea>
    </format>
    <format dxfId="527">
      <pivotArea outline="0" collapsedLevelsAreSubtotals="1" fieldPosition="0">
        <references count="2">
          <reference field="4294967294" count="2" selected="0">
            <x v="0"/>
            <x v="1"/>
          </reference>
          <reference field="0" count="1" selected="0">
            <x v="0"/>
          </reference>
        </references>
      </pivotArea>
    </format>
    <format dxfId="526">
      <pivotArea dataOnly="0" labelOnly="1" outline="0" fieldPosition="0">
        <references count="2">
          <reference field="4294967294" count="2">
            <x v="0"/>
            <x v="1"/>
          </reference>
          <reference field="0" count="1" selected="0">
            <x v="0"/>
          </reference>
        </references>
      </pivotArea>
    </format>
    <format dxfId="525">
      <pivotArea dataOnly="0" outline="0" fieldPosition="0">
        <references count="1">
          <reference field="0" count="1">
            <x v="1"/>
          </reference>
        </references>
      </pivotArea>
    </format>
    <format dxfId="524">
      <pivotArea outline="0" collapsedLevelsAreSubtotals="1" fieldPosition="0">
        <references count="2">
          <reference field="4294967294" count="22" selected="0">
            <x v="0"/>
            <x v="1"/>
            <x v="2"/>
            <x v="3"/>
            <x v="4"/>
            <x v="5"/>
            <x v="6"/>
            <x v="7"/>
            <x v="8"/>
            <x v="9"/>
            <x v="10"/>
            <x v="11"/>
            <x v="12"/>
            <x v="13"/>
            <x v="14"/>
            <x v="15"/>
            <x v="16"/>
            <x v="17"/>
            <x v="18"/>
            <x v="19"/>
            <x v="20"/>
            <x v="21"/>
          </reference>
          <reference field="0" count="1" selected="0">
            <x v="1"/>
          </reference>
        </references>
      </pivotArea>
    </format>
    <format dxfId="523">
      <pivotArea field="0" dataOnly="0" labelOnly="1" grandRow="1" outline="0" axis="axisRow" fieldPosition="0">
        <references count="1">
          <reference field="4294967294" count="1" selected="0">
            <x v="0"/>
          </reference>
        </references>
      </pivotArea>
    </format>
    <format dxfId="522">
      <pivotArea field="0" dataOnly="0" labelOnly="1" grandRow="1" outline="0" axis="axisRow" fieldPosition="0">
        <references count="1">
          <reference field="4294967294" count="1" selected="0">
            <x v="1"/>
          </reference>
        </references>
      </pivotArea>
    </format>
    <format dxfId="521">
      <pivotArea field="0" dataOnly="0" labelOnly="1" grandRow="1" outline="0" axis="axisRow" fieldPosition="0">
        <references count="1">
          <reference field="4294967294" count="1" selected="0">
            <x v="2"/>
          </reference>
        </references>
      </pivotArea>
    </format>
    <format dxfId="520">
      <pivotArea field="0" dataOnly="0" labelOnly="1" grandRow="1" outline="0" axis="axisRow" fieldPosition="0">
        <references count="1">
          <reference field="4294967294" count="1" selected="0">
            <x v="3"/>
          </reference>
        </references>
      </pivotArea>
    </format>
    <format dxfId="519">
      <pivotArea field="0" dataOnly="0" labelOnly="1" grandRow="1" outline="0" axis="axisRow" fieldPosition="0">
        <references count="1">
          <reference field="4294967294" count="1" selected="0">
            <x v="4"/>
          </reference>
        </references>
      </pivotArea>
    </format>
    <format dxfId="518">
      <pivotArea field="0" dataOnly="0" labelOnly="1" grandRow="1" outline="0" axis="axisRow" fieldPosition="0">
        <references count="1">
          <reference field="4294967294" count="1" selected="0">
            <x v="5"/>
          </reference>
        </references>
      </pivotArea>
    </format>
    <format dxfId="517">
      <pivotArea field="0" dataOnly="0" labelOnly="1" grandRow="1" outline="0" axis="axisRow" fieldPosition="0">
        <references count="1">
          <reference field="4294967294" count="1" selected="0">
            <x v="6"/>
          </reference>
        </references>
      </pivotArea>
    </format>
    <format dxfId="516">
      <pivotArea field="0" dataOnly="0" labelOnly="1" grandRow="1" outline="0" axis="axisRow" fieldPosition="0">
        <references count="1">
          <reference field="4294967294" count="1" selected="0">
            <x v="7"/>
          </reference>
        </references>
      </pivotArea>
    </format>
    <format dxfId="515">
      <pivotArea field="0" dataOnly="0" labelOnly="1" grandRow="1" outline="0" axis="axisRow" fieldPosition="0">
        <references count="1">
          <reference field="4294967294" count="1" selected="0">
            <x v="8"/>
          </reference>
        </references>
      </pivotArea>
    </format>
    <format dxfId="514">
      <pivotArea field="0" dataOnly="0" labelOnly="1" grandRow="1" outline="0" axis="axisRow" fieldPosition="0">
        <references count="1">
          <reference field="4294967294" count="1" selected="0">
            <x v="9"/>
          </reference>
        </references>
      </pivotArea>
    </format>
    <format dxfId="513">
      <pivotArea field="0" dataOnly="0" labelOnly="1" grandRow="1" outline="0" axis="axisRow" fieldPosition="0">
        <references count="1">
          <reference field="4294967294" count="1" selected="0">
            <x v="10"/>
          </reference>
        </references>
      </pivotArea>
    </format>
    <format dxfId="512">
      <pivotArea field="0" dataOnly="0" labelOnly="1" grandRow="1" outline="0" axis="axisRow" fieldPosition="0">
        <references count="1">
          <reference field="4294967294" count="1" selected="0">
            <x v="11"/>
          </reference>
        </references>
      </pivotArea>
    </format>
    <format dxfId="511">
      <pivotArea field="0" dataOnly="0" labelOnly="1" grandRow="1" outline="0" axis="axisRow" fieldPosition="0">
        <references count="1">
          <reference field="4294967294" count="1" selected="0">
            <x v="12"/>
          </reference>
        </references>
      </pivotArea>
    </format>
    <format dxfId="510">
      <pivotArea field="0" dataOnly="0" labelOnly="1" grandRow="1" outline="0" axis="axisRow" fieldPosition="0">
        <references count="1">
          <reference field="4294967294" count="1" selected="0">
            <x v="13"/>
          </reference>
        </references>
      </pivotArea>
    </format>
    <format dxfId="509">
      <pivotArea field="0" dataOnly="0" labelOnly="1" grandRow="1" outline="0" axis="axisRow" fieldPosition="0">
        <references count="1">
          <reference field="4294967294" count="1" selected="0">
            <x v="14"/>
          </reference>
        </references>
      </pivotArea>
    </format>
    <format dxfId="508">
      <pivotArea field="0" dataOnly="0" labelOnly="1" grandRow="1" outline="0" axis="axisRow" fieldPosition="0">
        <references count="1">
          <reference field="4294967294" count="1" selected="0">
            <x v="15"/>
          </reference>
        </references>
      </pivotArea>
    </format>
    <format dxfId="507">
      <pivotArea field="0" dataOnly="0" labelOnly="1" grandRow="1" outline="0" axis="axisRow" fieldPosition="0">
        <references count="1">
          <reference field="4294967294" count="1" selected="0">
            <x v="16"/>
          </reference>
        </references>
      </pivotArea>
    </format>
    <format dxfId="506">
      <pivotArea field="0" dataOnly="0" labelOnly="1" grandRow="1" outline="0" axis="axisRow" fieldPosition="0">
        <references count="1">
          <reference field="4294967294" count="1" selected="0">
            <x v="17"/>
          </reference>
        </references>
      </pivotArea>
    </format>
    <format dxfId="505">
      <pivotArea field="0" dataOnly="0" labelOnly="1" grandRow="1" outline="0" axis="axisRow" fieldPosition="0">
        <references count="1">
          <reference field="4294967294" count="1" selected="0">
            <x v="18"/>
          </reference>
        </references>
      </pivotArea>
    </format>
    <format dxfId="504">
      <pivotArea field="0" dataOnly="0" labelOnly="1" grandRow="1" outline="0" axis="axisRow" fieldPosition="0">
        <references count="1">
          <reference field="4294967294" count="1" selected="0">
            <x v="19"/>
          </reference>
        </references>
      </pivotArea>
    </format>
    <format dxfId="503">
      <pivotArea field="0" dataOnly="0" labelOnly="1" grandRow="1" outline="0" axis="axisRow" fieldPosition="0">
        <references count="1">
          <reference field="4294967294" count="1" selected="0">
            <x v="20"/>
          </reference>
        </references>
      </pivotArea>
    </format>
    <format dxfId="502">
      <pivotArea field="0" dataOnly="0" labelOnly="1" grandRow="1" outline="0" axis="axisRow" fieldPosition="0">
        <references count="1">
          <reference field="4294967294" count="1" selected="0">
            <x v="21"/>
          </reference>
        </references>
      </pivotArea>
    </format>
    <format dxfId="501">
      <pivotArea type="origin" dataOnly="0" labelOnly="1" outline="0" fieldPosition="0"/>
    </format>
    <format dxfId="500">
      <pivotArea field="0" type="button" dataOnly="0" labelOnly="1" outline="0" axis="axisRow" fieldPosition="0"/>
    </format>
    <format dxfId="499">
      <pivotArea dataOnly="0" labelOnly="1" outline="0" fieldPosition="0">
        <references count="1">
          <reference field="0" count="0"/>
        </references>
      </pivotArea>
    </format>
    <format dxfId="498">
      <pivotArea field="0" dataOnly="0" labelOnly="1" grandRow="1" outline="0" offset="A256" axis="axisRow" fieldPosition="0">
        <references count="1">
          <reference field="4294967294" count="1" selected="0">
            <x v="0"/>
          </reference>
        </references>
      </pivotArea>
    </format>
    <format dxfId="497">
      <pivotArea field="0" dataOnly="0" labelOnly="1" grandRow="1" outline="0" offset="A256" axis="axisRow" fieldPosition="0">
        <references count="1">
          <reference field="4294967294" count="1" selected="0">
            <x v="1"/>
          </reference>
        </references>
      </pivotArea>
    </format>
    <format dxfId="496">
      <pivotArea field="0" dataOnly="0" labelOnly="1" grandRow="1" outline="0" offset="A256" axis="axisRow" fieldPosition="0">
        <references count="1">
          <reference field="4294967294" count="1" selected="0">
            <x v="2"/>
          </reference>
        </references>
      </pivotArea>
    </format>
    <format dxfId="495">
      <pivotArea field="0" dataOnly="0" labelOnly="1" grandRow="1" outline="0" offset="A256" axis="axisRow" fieldPosition="0">
        <references count="1">
          <reference field="4294967294" count="1" selected="0">
            <x v="3"/>
          </reference>
        </references>
      </pivotArea>
    </format>
    <format dxfId="494">
      <pivotArea field="0" dataOnly="0" labelOnly="1" grandRow="1" outline="0" offset="A256" axis="axisRow" fieldPosition="0">
        <references count="1">
          <reference field="4294967294" count="1" selected="0">
            <x v="4"/>
          </reference>
        </references>
      </pivotArea>
    </format>
    <format dxfId="493">
      <pivotArea field="0" dataOnly="0" labelOnly="1" grandRow="1" outline="0" offset="A256" axis="axisRow" fieldPosition="0">
        <references count="1">
          <reference field="4294967294" count="1" selected="0">
            <x v="5"/>
          </reference>
        </references>
      </pivotArea>
    </format>
    <format dxfId="492">
      <pivotArea field="0" dataOnly="0" labelOnly="1" grandRow="1" outline="0" offset="A256" axis="axisRow" fieldPosition="0">
        <references count="1">
          <reference field="4294967294" count="1" selected="0">
            <x v="6"/>
          </reference>
        </references>
      </pivotArea>
    </format>
    <format dxfId="491">
      <pivotArea field="0" dataOnly="0" labelOnly="1" grandRow="1" outline="0" offset="A256" axis="axisRow" fieldPosition="0">
        <references count="1">
          <reference field="4294967294" count="1" selected="0">
            <x v="7"/>
          </reference>
        </references>
      </pivotArea>
    </format>
    <format dxfId="490">
      <pivotArea field="0" dataOnly="0" labelOnly="1" grandRow="1" outline="0" offset="A256" axis="axisRow" fieldPosition="0">
        <references count="1">
          <reference field="4294967294" count="1" selected="0">
            <x v="8"/>
          </reference>
        </references>
      </pivotArea>
    </format>
    <format dxfId="489">
      <pivotArea field="0" dataOnly="0" labelOnly="1" grandRow="1" outline="0" offset="A256" axis="axisRow" fieldPosition="0">
        <references count="1">
          <reference field="4294967294" count="1" selected="0">
            <x v="9"/>
          </reference>
        </references>
      </pivotArea>
    </format>
    <format dxfId="488">
      <pivotArea field="0" dataOnly="0" labelOnly="1" grandRow="1" outline="0" offset="A256" axis="axisRow" fieldPosition="0">
        <references count="1">
          <reference field="4294967294" count="1" selected="0">
            <x v="10"/>
          </reference>
        </references>
      </pivotArea>
    </format>
    <format dxfId="487">
      <pivotArea field="0" dataOnly="0" labelOnly="1" grandRow="1" outline="0" offset="A256" axis="axisRow" fieldPosition="0">
        <references count="1">
          <reference field="4294967294" count="1" selected="0">
            <x v="11"/>
          </reference>
        </references>
      </pivotArea>
    </format>
    <format dxfId="486">
      <pivotArea field="0" dataOnly="0" labelOnly="1" grandRow="1" outline="0" offset="A256" axis="axisRow" fieldPosition="0">
        <references count="1">
          <reference field="4294967294" count="1" selected="0">
            <x v="12"/>
          </reference>
        </references>
      </pivotArea>
    </format>
    <format dxfId="485">
      <pivotArea field="0" dataOnly="0" labelOnly="1" grandRow="1" outline="0" offset="A256" axis="axisRow" fieldPosition="0">
        <references count="1">
          <reference field="4294967294" count="1" selected="0">
            <x v="13"/>
          </reference>
        </references>
      </pivotArea>
    </format>
    <format dxfId="484">
      <pivotArea field="0" dataOnly="0" labelOnly="1" grandRow="1" outline="0" offset="A256" axis="axisRow" fieldPosition="0">
        <references count="1">
          <reference field="4294967294" count="1" selected="0">
            <x v="14"/>
          </reference>
        </references>
      </pivotArea>
    </format>
    <format dxfId="483">
      <pivotArea field="0" dataOnly="0" labelOnly="1" grandRow="1" outline="0" offset="A256" axis="axisRow" fieldPosition="0">
        <references count="1">
          <reference field="4294967294" count="1" selected="0">
            <x v="15"/>
          </reference>
        </references>
      </pivotArea>
    </format>
    <format dxfId="482">
      <pivotArea field="0" dataOnly="0" labelOnly="1" grandRow="1" outline="0" offset="A256" axis="axisRow" fieldPosition="0">
        <references count="1">
          <reference field="4294967294" count="1" selected="0">
            <x v="16"/>
          </reference>
        </references>
      </pivotArea>
    </format>
    <format dxfId="481">
      <pivotArea field="0" dataOnly="0" labelOnly="1" grandRow="1" outline="0" offset="A256" axis="axisRow" fieldPosition="0">
        <references count="1">
          <reference field="4294967294" count="1" selected="0">
            <x v="17"/>
          </reference>
        </references>
      </pivotArea>
    </format>
    <format dxfId="480">
      <pivotArea field="0" dataOnly="0" labelOnly="1" grandRow="1" outline="0" offset="A256" axis="axisRow" fieldPosition="0">
        <references count="1">
          <reference field="4294967294" count="1" selected="0">
            <x v="18"/>
          </reference>
        </references>
      </pivotArea>
    </format>
    <format dxfId="479">
      <pivotArea field="0" dataOnly="0" labelOnly="1" grandRow="1" outline="0" offset="A256" axis="axisRow" fieldPosition="0">
        <references count="1">
          <reference field="4294967294" count="1" selected="0">
            <x v="19"/>
          </reference>
        </references>
      </pivotArea>
    </format>
    <format dxfId="478">
      <pivotArea field="0" dataOnly="0" labelOnly="1" grandRow="1" outline="0" offset="A256" axis="axisRow" fieldPosition="0">
        <references count="1">
          <reference field="4294967294" count="1" selected="0">
            <x v="20"/>
          </reference>
        </references>
      </pivotArea>
    </format>
    <format dxfId="477">
      <pivotArea field="0" dataOnly="0" labelOnly="1" grandRow="1" outline="0" offset="A256" axis="axisRow" fieldPosition="0">
        <references count="1">
          <reference field="4294967294" count="1" selected="0">
            <x v="21"/>
          </reference>
        </references>
      </pivotArea>
    </format>
    <format dxfId="476">
      <pivotArea outline="0" collapsedLevelsAreSubtotals="1" fieldPosition="0">
        <references count="2">
          <reference field="4294967294" count="1" selected="0">
            <x v="21"/>
          </reference>
          <reference field="0" count="1" selected="0">
            <x v="10"/>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2"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N549" firstHeaderRow="1" firstDataRow="3" firstDataCol="2"/>
  <pivotFields count="28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6">
        <item x="0"/>
        <item x="8"/>
        <item x="1"/>
        <item x="2"/>
        <item x="3"/>
        <item x="4"/>
        <item x="9"/>
        <item x="5"/>
        <item x="6"/>
        <item x="7"/>
        <item m="1" x="14"/>
        <item m="1" x="11"/>
        <item m="1" x="12"/>
        <item m="1" x="13"/>
        <item x="1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6">
        <item n="Four-Year" x="1"/>
        <item n="Two-Year" x="2"/>
        <item n="Technical" h="1" x="3"/>
        <item h="1" sd="0" x="0"/>
        <item h="1" x="4"/>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0"/>
    <field x="4"/>
  </colFields>
  <colItems count="12">
    <i>
      <x/>
      <x/>
    </i>
    <i r="1">
      <x v="1"/>
    </i>
    <i r="1">
      <x v="2"/>
    </i>
    <i r="1">
      <x v="3"/>
    </i>
    <i r="1">
      <x v="4"/>
    </i>
    <i r="1">
      <x v="5"/>
    </i>
    <i t="default">
      <x/>
    </i>
    <i>
      <x v="1"/>
      <x v="6"/>
    </i>
    <i r="1">
      <x v="7"/>
    </i>
    <i r="1">
      <x v="8"/>
    </i>
    <i r="1">
      <x v="9"/>
    </i>
    <i t="default">
      <x v="1"/>
    </i>
  </colItems>
  <dataFields count="32">
    <dataField name=" AvHS1stT-FT-TTA" fld="245" baseField="0" baseItem="0" numFmtId="164"/>
    <dataField name=" AvNew-HS1stT-FT-TTA" fld="265" baseField="0" baseItem="0" numFmtId="3"/>
    <dataField name=" AvHS1stT-PT-TTA" fld="246" baseField="0" baseItem="0" numFmtId="164"/>
    <dataField name=" AvNew-HS1stT-PT-TTA" fld="266" baseField="0" baseItem="0" numFmtId="3"/>
    <dataField name=" AvHS1stT-UNK-TTA" fld="247" baseField="0" baseItem="0" numFmtId="164"/>
    <dataField name=" AvNew-HS1stT-UNK-TTA" fld="267" baseField="0" baseItem="0" numFmtId="3"/>
    <dataField name=" AvHS1stT-TTA" fld="248" baseField="0" baseItem="0" numFmtId="164"/>
    <dataField name=" AvNew-HS1stT-TTA" fld="268" baseField="0" baseItem="0" numFmtId="3"/>
    <dataField name=" Av1stT-FT-TTA" fld="221" baseField="0" baseItem="0" numFmtId="164"/>
    <dataField name=" AvNew-1stT-FT-TTA" fld="253" baseField="0" baseItem="0" numFmtId="3"/>
    <dataField name=" Av1stT-PT-TTA" fld="222" baseField="0" baseItem="0" numFmtId="164"/>
    <dataField name=" AvNew-1stT-PT-TTA" fld="254" baseField="0" baseItem="0" numFmtId="3"/>
    <dataField name=" Av1stT-UNK-TTA" fld="223" baseField="0" baseItem="0" numFmtId="164"/>
    <dataField name=" AvNew-1stT-UNK-TTA" fld="255" baseField="0" baseItem="0" numFmtId="3"/>
    <dataField name=" Av1stT-TTA" fld="224" baseField="0" baseItem="0" numFmtId="164"/>
    <dataField name=" AvNew-1stT-TTA" fld="256" baseField="0" baseItem="0" numFmtId="3"/>
    <dataField name=" AvTRF-FT-TTA" fld="225" baseField="0" baseItem="0" numFmtId="164"/>
    <dataField name=" AvNew-TRF-FT-TTA" fld="257" baseField="0" baseItem="0" numFmtId="3"/>
    <dataField name=" AvTRF-PT-TTA" fld="226" baseField="0" baseItem="0" numFmtId="164"/>
    <dataField name=" AvNew-TRF-PT-TTA" fld="258" baseField="0" baseItem="0" numFmtId="3"/>
    <dataField name=" AvTRF-UNK-TTA" fld="227" baseField="0" baseItem="0" numFmtId="164"/>
    <dataField name=" AvNew-TRF-UNK-TTA" fld="259" baseField="0" baseItem="0" numFmtId="3"/>
    <dataField name=" AvTRF-TTA" fld="228" baseField="0" baseItem="0" numFmtId="164"/>
    <dataField name=" AvNew-TRF-TTA" fld="260" baseField="0" baseItem="0" numFmtId="3"/>
    <dataField name=" AvUNK-TTA" fld="229" baseField="0" baseItem="0" numFmtId="164"/>
    <dataField name=" AvNew-UNK-TTA" fld="261" baseField="0" baseItem="0" numFmtId="3"/>
    <dataField name=" Av FT-TTA" fld="230" baseField="0" baseItem="0" numFmtId="164"/>
    <dataField name=" AvNew- FT-TTA" fld="262" baseField="0" baseItem="0" numFmtId="3"/>
    <dataField name=" Av PT-TTA" fld="231" baseField="0" baseItem="0" numFmtId="164"/>
    <dataField name=" AvNew- PT-TTA" fld="263" baseField="0" baseItem="0" numFmtId="3"/>
    <dataField name=" Av FTPT-TTA" fld="243" baseField="0" baseItem="0" numFmtId="164"/>
    <dataField name=" AvNew- FTPT-TTA" fld="264" baseField="0" baseItem="0" numFmtId="3"/>
  </dataFields>
  <formats count="155">
    <format dxfId="475">
      <pivotArea type="all" dataOnly="0" outline="0" fieldPosition="0"/>
    </format>
    <format dxfId="474">
      <pivotArea type="all" dataOnly="0" outline="0" fieldPosition="0"/>
    </format>
    <format dxfId="473">
      <pivotArea dataOnly="0" labelOnly="1" outline="0" offset="IV1" fieldPosition="0">
        <references count="1">
          <reference field="0" count="1">
            <x v="15"/>
          </reference>
        </references>
      </pivotArea>
    </format>
    <format dxfId="472">
      <pivotArea dataOnly="0" labelOnly="1" outline="0" offset="IV1" fieldPosition="0">
        <references count="1">
          <reference field="0" count="1">
            <x v="12"/>
          </reference>
        </references>
      </pivotArea>
    </format>
    <format dxfId="471">
      <pivotArea dataOnly="0" labelOnly="1" outline="0" offset="IV1" fieldPosition="0">
        <references count="1">
          <reference field="0" count="1">
            <x v="10"/>
          </reference>
        </references>
      </pivotArea>
    </format>
    <format dxfId="470">
      <pivotArea dataOnly="0" labelOnly="1" outline="0" offset="IV1" fieldPosition="0">
        <references count="1">
          <reference field="0" count="1">
            <x v="9"/>
          </reference>
        </references>
      </pivotArea>
    </format>
    <format dxfId="469">
      <pivotArea dataOnly="0" labelOnly="1" outline="0" offset="IV1" fieldPosition="0">
        <references count="1">
          <reference field="0" count="1">
            <x v="5"/>
          </reference>
        </references>
      </pivotArea>
    </format>
    <format dxfId="468">
      <pivotArea dataOnly="0" labelOnly="1" outline="0" offset="IV1" fieldPosition="0">
        <references count="1">
          <reference field="0" count="1">
            <x v="4"/>
          </reference>
        </references>
      </pivotArea>
    </format>
    <format dxfId="467">
      <pivotArea dataOnly="0" labelOnly="1" outline="0" offset="IV1" fieldPosition="0">
        <references count="1">
          <reference field="0" count="1">
            <x v="3"/>
          </reference>
        </references>
      </pivotArea>
    </format>
    <format dxfId="466">
      <pivotArea dataOnly="0" labelOnly="1" outline="0" offset="IV1" fieldPosition="0">
        <references count="1">
          <reference field="0" count="1">
            <x v="1"/>
          </reference>
        </references>
      </pivotArea>
    </format>
    <format dxfId="465">
      <pivotArea dataOnly="0" labelOnly="1" outline="0" offset="IV1" fieldPosition="0">
        <references count="1">
          <reference field="0" count="1">
            <x v="6"/>
          </reference>
        </references>
      </pivotArea>
    </format>
    <format dxfId="464">
      <pivotArea type="origin" dataOnly="0" labelOnly="1" outline="0" fieldPosition="0"/>
    </format>
    <format dxfId="463">
      <pivotArea field="0" type="button" dataOnly="0" labelOnly="1" outline="0" axis="axisRow" fieldPosition="0"/>
    </format>
    <format dxfId="462">
      <pivotArea dataOnly="0" labelOnly="1" outline="0" fieldPosition="0">
        <references count="1">
          <reference field="0" count="0"/>
        </references>
      </pivotArea>
    </format>
    <format dxfId="461">
      <pivotArea outline="0" fieldPosition="0"/>
    </format>
    <format dxfId="460">
      <pivotArea outline="0" fieldPosition="0">
        <references count="3">
          <reference field="4294967294" count="1" selected="0">
            <x v="24"/>
          </reference>
          <reference field="0" count="1" selected="0">
            <x v="6"/>
          </reference>
          <reference field="220" count="1" selected="0" defaultSubtotal="1">
            <x v="0"/>
          </reference>
        </references>
      </pivotArea>
    </format>
    <format dxfId="459">
      <pivotArea outline="0" fieldPosition="0">
        <references count="3">
          <reference field="4294967294" count="1" selected="0">
            <x v="22"/>
          </reference>
          <reference field="0" count="1" selected="0">
            <x v="5"/>
          </reference>
          <reference field="220" count="1" selected="0" defaultSubtotal="1">
            <x v="0"/>
          </reference>
        </references>
      </pivotArea>
    </format>
    <format dxfId="458">
      <pivotArea outline="0" fieldPosition="0">
        <references count="1">
          <reference field="220" count="1" selected="0" defaultSubtotal="1">
            <x v="0"/>
          </reference>
        </references>
      </pivotArea>
    </format>
    <format dxfId="457">
      <pivotArea type="topRight" dataOnly="0" labelOnly="1" outline="0" offset="E1" fieldPosition="0"/>
    </format>
    <format dxfId="456">
      <pivotArea dataOnly="0" labelOnly="1" outline="0" fieldPosition="0">
        <references count="1">
          <reference field="220" count="1" defaultSubtotal="1">
            <x v="0"/>
          </reference>
        </references>
      </pivotArea>
    </format>
    <format dxfId="455">
      <pivotArea outline="0" fieldPosition="0">
        <references count="3">
          <reference field="4294967294" count="1" selected="0">
            <x v="30"/>
          </reference>
          <reference field="0" count="1" selected="0">
            <x v="6"/>
          </reference>
          <reference field="220" count="2" selected="0" defaultSubtotal="1">
            <x v="0"/>
            <x v="1"/>
          </reference>
        </references>
      </pivotArea>
    </format>
    <format dxfId="454">
      <pivotArea outline="0" fieldPosition="0">
        <references count="4">
          <reference field="4294967294" count="1" selected="0">
            <x v="30"/>
          </reference>
          <reference field="0" count="1" selected="0">
            <x v="5"/>
          </reference>
          <reference field="4" count="1" selected="0">
            <x v="0"/>
          </reference>
          <reference field="220" count="1" selected="0">
            <x v="0"/>
          </reference>
        </references>
      </pivotArea>
    </format>
    <format dxfId="453">
      <pivotArea outline="0" fieldPosition="0">
        <references count="3">
          <reference field="4294967294" count="1" selected="0">
            <x v="30"/>
          </reference>
          <reference field="0" count="1" selected="0">
            <x v="5"/>
          </reference>
          <reference field="220" count="2" selected="0" defaultSubtotal="1">
            <x v="0"/>
            <x v="1"/>
          </reference>
        </references>
      </pivotArea>
    </format>
    <format dxfId="452">
      <pivotArea dataOnly="0" labelOnly="1" outline="0" fieldPosition="0">
        <references count="2">
          <reference field="4294967294" count="1">
            <x v="8"/>
          </reference>
          <reference field="0" count="1" selected="0">
            <x v="3"/>
          </reference>
        </references>
      </pivotArea>
    </format>
    <format dxfId="451">
      <pivotArea dataOnly="0" labelOnly="1" outline="0" fieldPosition="0">
        <references count="2">
          <reference field="4294967294" count="1">
            <x v="8"/>
          </reference>
          <reference field="0" count="1" selected="0">
            <x v="4"/>
          </reference>
        </references>
      </pivotArea>
    </format>
    <format dxfId="450">
      <pivotArea outline="0" fieldPosition="0">
        <references count="3">
          <reference field="4294967294" count="1" selected="0">
            <x v="30"/>
          </reference>
          <reference field="0" count="1" selected="0">
            <x v="4"/>
          </reference>
          <reference field="220" count="2" selected="0" defaultSubtotal="1">
            <x v="0"/>
            <x v="1"/>
          </reference>
        </references>
      </pivotArea>
    </format>
    <format dxfId="449">
      <pivotArea outline="0" collapsedLevelsAreSubtotals="1" fieldPosition="0">
        <references count="3">
          <reference field="4294967294" count="1" selected="0">
            <x v="30"/>
          </reference>
          <reference field="0" count="1" selected="0">
            <x v="4"/>
          </reference>
          <reference field="220" count="2" selected="0" defaultSubtotal="1">
            <x v="0"/>
            <x v="1"/>
          </reference>
        </references>
      </pivotArea>
    </format>
    <format dxfId="448">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0" count="1" selected="0">
            <x v="0"/>
          </reference>
        </references>
      </pivotArea>
    </format>
    <format dxfId="447">
      <pivotArea outline="0" collapsedLevelsAreSubtotals="1" fieldPosition="0">
        <references count="3">
          <reference field="4294967294" count="1" selected="0">
            <x v="30"/>
          </reference>
          <reference field="0" count="1" selected="0">
            <x v="14"/>
          </reference>
          <reference field="220" count="1" selected="0" defaultSubtotal="1">
            <x v="0"/>
          </reference>
        </references>
      </pivotArea>
    </format>
    <format dxfId="446">
      <pivotArea outline="0" collapsedLevelsAreSubtotals="1" fieldPosition="0">
        <references count="4">
          <reference field="4294967294" count="12" selected="0">
            <x v="8"/>
            <x v="10"/>
            <x v="12"/>
            <x v="14"/>
            <x v="16"/>
            <x v="18"/>
            <x v="20"/>
            <x v="22"/>
            <x v="24"/>
            <x v="26"/>
            <x v="28"/>
            <x v="30"/>
          </reference>
          <reference field="0" count="1" selected="0">
            <x v="1"/>
          </reference>
          <reference field="4" count="1" selected="0">
            <x v="0"/>
          </reference>
          <reference field="220" count="1" selected="0">
            <x v="0"/>
          </reference>
        </references>
      </pivotArea>
    </format>
    <format dxfId="445">
      <pivotArea dataOnly="0" labelOnly="1" outline="0" fieldPosition="0">
        <references count="2">
          <reference field="4294967294" count="12">
            <x v="8"/>
            <x v="10"/>
            <x v="12"/>
            <x v="14"/>
            <x v="16"/>
            <x v="18"/>
            <x v="20"/>
            <x v="22"/>
            <x v="24"/>
            <x v="26"/>
            <x v="28"/>
            <x v="30"/>
          </reference>
          <reference field="0" count="1" selected="0">
            <x v="1"/>
          </reference>
        </references>
      </pivotArea>
    </format>
    <format dxfId="444">
      <pivotArea dataOnly="0" labelOnly="1" outline="0" fieldPosition="0">
        <references count="2">
          <reference field="4294967294" count="1">
            <x v="8"/>
          </reference>
          <reference field="0" count="1" selected="0">
            <x v="3"/>
          </reference>
        </references>
      </pivotArea>
    </format>
    <format dxfId="443">
      <pivotArea dataOnly="0" labelOnly="1" outline="0" fieldPosition="0">
        <references count="2">
          <reference field="4294967294" count="1">
            <x v="8"/>
          </reference>
          <reference field="0" count="1" selected="0">
            <x v="4"/>
          </reference>
        </references>
      </pivotArea>
    </format>
    <format dxfId="442">
      <pivotArea outline="0" collapsedLevelsAreSubtotals="1" fieldPosition="0">
        <references count="2">
          <reference field="4294967294" count="1" selected="0">
            <x v="30"/>
          </reference>
          <reference field="0" count="1" selected="0">
            <x v="4"/>
          </reference>
        </references>
      </pivotArea>
    </format>
    <format dxfId="441">
      <pivotArea outline="0" collapsedLevelsAreSubtotals="1" fieldPosition="0">
        <references count="2">
          <reference field="4294967294" count="1" selected="0">
            <x v="30"/>
          </reference>
          <reference field="0" count="1" selected="0">
            <x v="4"/>
          </reference>
        </references>
      </pivotArea>
    </format>
    <format dxfId="440">
      <pivotArea outline="0" collapsedLevelsAreSubtotals="1" fieldPosition="0">
        <references count="4">
          <reference field="4294967294" count="1" selected="0">
            <x v="30"/>
          </reference>
          <reference field="0" count="1" selected="0">
            <x v="5"/>
          </reference>
          <reference field="4" count="1" selected="0">
            <x v="0"/>
          </reference>
          <reference field="220" count="1" selected="0">
            <x v="0"/>
          </reference>
        </references>
      </pivotArea>
    </format>
    <format dxfId="439">
      <pivotArea outline="0" collapsedLevelsAreSubtotals="1" fieldPosition="0">
        <references count="4">
          <reference field="4294967294" count="1" selected="0">
            <x v="30"/>
          </reference>
          <reference field="0" count="1" selected="0">
            <x v="6"/>
          </reference>
          <reference field="4" count="1" selected="0">
            <x v="0"/>
          </reference>
          <reference field="220" count="1" selected="0">
            <x v="0"/>
          </reference>
        </references>
      </pivotArea>
    </format>
    <format dxfId="438">
      <pivotArea dataOnly="0" labelOnly="1" outline="0" fieldPosition="0">
        <references count="1">
          <reference field="220" count="1" defaultSubtotal="1">
            <x v="0"/>
          </reference>
        </references>
      </pivotArea>
    </format>
    <format dxfId="437">
      <pivotArea dataOnly="0" labelOnly="1" outline="0" fieldPosition="0">
        <references count="1">
          <reference field="220" count="1" defaultSubtotal="1">
            <x v="1"/>
          </reference>
        </references>
      </pivotArea>
    </format>
    <format dxfId="436">
      <pivotArea dataOnly="0" labelOnly="1" outline="0" fieldPosition="0">
        <references count="1">
          <reference field="220" count="1" defaultSubtotal="1">
            <x v="2"/>
          </reference>
        </references>
      </pivotArea>
    </format>
    <format dxfId="435">
      <pivotArea outline="0" collapsedLevelsAreSubtotals="1" fieldPosition="0">
        <references count="1">
          <reference field="220" count="1" selected="0" defaultSubtotal="1">
            <x v="2"/>
          </reference>
        </references>
      </pivotArea>
    </format>
    <format dxfId="434">
      <pivotArea type="topRight" dataOnly="0" labelOnly="1" outline="0" offset="N1" fieldPosition="0"/>
    </format>
    <format dxfId="433">
      <pivotArea dataOnly="0" labelOnly="1" outline="0" fieldPosition="0">
        <references count="1">
          <reference field="220" count="1" defaultSubtotal="1">
            <x v="2"/>
          </reference>
        </references>
      </pivotArea>
    </format>
    <format dxfId="432">
      <pivotArea type="origin" dataOnly="0" labelOnly="1" outline="0" fieldPosition="0"/>
    </format>
    <format dxfId="431">
      <pivotArea field="0" type="button" dataOnly="0" labelOnly="1" outline="0" axis="axisRow" fieldPosition="0"/>
    </format>
    <format dxfId="430">
      <pivotArea dataOnly="0" labelOnly="1" outline="0" fieldPosition="0">
        <references count="1">
          <reference field="0" count="0"/>
        </references>
      </pivotArea>
    </format>
    <format dxfId="429">
      <pivotArea field="0" dataOnly="0" labelOnly="1" grandRow="1" outline="0" offset="A256" axis="axisRow" fieldPosition="0">
        <references count="1">
          <reference field="4294967294" count="1" selected="0">
            <x v="8"/>
          </reference>
        </references>
      </pivotArea>
    </format>
    <format dxfId="428">
      <pivotArea field="0" dataOnly="0" labelOnly="1" grandRow="1" outline="0" offset="A256" axis="axisRow" fieldPosition="0">
        <references count="1">
          <reference field="4294967294" count="1" selected="0">
            <x v="10"/>
          </reference>
        </references>
      </pivotArea>
    </format>
    <format dxfId="427">
      <pivotArea field="0" dataOnly="0" labelOnly="1" grandRow="1" outline="0" offset="A256" axis="axisRow" fieldPosition="0">
        <references count="1">
          <reference field="4294967294" count="1" selected="0">
            <x v="12"/>
          </reference>
        </references>
      </pivotArea>
    </format>
    <format dxfId="426">
      <pivotArea field="0" dataOnly="0" labelOnly="1" grandRow="1" outline="0" offset="A256" axis="axisRow" fieldPosition="0">
        <references count="1">
          <reference field="4294967294" count="1" selected="0">
            <x v="14"/>
          </reference>
        </references>
      </pivotArea>
    </format>
    <format dxfId="425">
      <pivotArea field="0" dataOnly="0" labelOnly="1" grandRow="1" outline="0" offset="A256" axis="axisRow" fieldPosition="0">
        <references count="1">
          <reference field="4294967294" count="1" selected="0">
            <x v="16"/>
          </reference>
        </references>
      </pivotArea>
    </format>
    <format dxfId="424">
      <pivotArea field="0" dataOnly="0" labelOnly="1" grandRow="1" outline="0" offset="A256" axis="axisRow" fieldPosition="0">
        <references count="1">
          <reference field="4294967294" count="1" selected="0">
            <x v="18"/>
          </reference>
        </references>
      </pivotArea>
    </format>
    <format dxfId="423">
      <pivotArea field="0" dataOnly="0" labelOnly="1" grandRow="1" outline="0" offset="A256" axis="axisRow" fieldPosition="0">
        <references count="1">
          <reference field="4294967294" count="1" selected="0">
            <x v="20"/>
          </reference>
        </references>
      </pivotArea>
    </format>
    <format dxfId="422">
      <pivotArea field="0" dataOnly="0" labelOnly="1" grandRow="1" outline="0" offset="A256" axis="axisRow" fieldPosition="0">
        <references count="1">
          <reference field="4294967294" count="1" selected="0">
            <x v="22"/>
          </reference>
        </references>
      </pivotArea>
    </format>
    <format dxfId="421">
      <pivotArea field="0" dataOnly="0" labelOnly="1" grandRow="1" outline="0" offset="A256" axis="axisRow" fieldPosition="0">
        <references count="1">
          <reference field="4294967294" count="1" selected="0">
            <x v="24"/>
          </reference>
        </references>
      </pivotArea>
    </format>
    <format dxfId="420">
      <pivotArea field="0" dataOnly="0" labelOnly="1" grandRow="1" outline="0" offset="A256" axis="axisRow" fieldPosition="0">
        <references count="1">
          <reference field="4294967294" count="1" selected="0">
            <x v="26"/>
          </reference>
        </references>
      </pivotArea>
    </format>
    <format dxfId="419">
      <pivotArea field="0" dataOnly="0" labelOnly="1" grandRow="1" outline="0" offset="A256" axis="axisRow" fieldPosition="0">
        <references count="1">
          <reference field="4294967294" count="1" selected="0">
            <x v="28"/>
          </reference>
        </references>
      </pivotArea>
    </format>
    <format dxfId="418">
      <pivotArea field="0" dataOnly="0" labelOnly="1" grandRow="1" outline="0" offset="A256" axis="axisRow" fieldPosition="0">
        <references count="1">
          <reference field="4294967294" count="1" selected="0">
            <x v="30"/>
          </reference>
        </references>
      </pivotArea>
    </format>
    <format dxfId="417">
      <pivotArea dataOnly="0" labelOnly="1" outline="0" fieldPosition="0">
        <references count="1">
          <reference field="0" count="1">
            <x v="0"/>
          </reference>
        </references>
      </pivotArea>
    </format>
    <format dxfId="416">
      <pivotArea dataOnly="0" labelOnly="1" outline="0" fieldPosition="0">
        <references count="1">
          <reference field="0" count="1">
            <x v="1"/>
          </reference>
        </references>
      </pivotArea>
    </format>
    <format dxfId="415">
      <pivotArea dataOnly="0" labelOnly="1" outline="0" fieldPosition="0">
        <references count="1">
          <reference field="0" count="1">
            <x v="2"/>
          </reference>
        </references>
      </pivotArea>
    </format>
    <format dxfId="414">
      <pivotArea dataOnly="0" labelOnly="1" outline="0" fieldPosition="0">
        <references count="1">
          <reference field="0" count="1">
            <x v="3"/>
          </reference>
        </references>
      </pivotArea>
    </format>
    <format dxfId="413">
      <pivotArea dataOnly="0" labelOnly="1" outline="0" fieldPosition="0">
        <references count="1">
          <reference field="0" count="1">
            <x v="4"/>
          </reference>
        </references>
      </pivotArea>
    </format>
    <format dxfId="412">
      <pivotArea dataOnly="0" labelOnly="1" outline="0" fieldPosition="0">
        <references count="1">
          <reference field="0" count="1">
            <x v="5"/>
          </reference>
        </references>
      </pivotArea>
    </format>
    <format dxfId="411">
      <pivotArea dataOnly="0" labelOnly="1" outline="0" fieldPosition="0">
        <references count="1">
          <reference field="0" count="1">
            <x v="6"/>
          </reference>
        </references>
      </pivotArea>
    </format>
    <format dxfId="410">
      <pivotArea dataOnly="0" labelOnly="1" outline="0" fieldPosition="0">
        <references count="1">
          <reference field="0" count="1">
            <x v="7"/>
          </reference>
        </references>
      </pivotArea>
    </format>
    <format dxfId="409">
      <pivotArea dataOnly="0" labelOnly="1" outline="0" fieldPosition="0">
        <references count="1">
          <reference field="0" count="1">
            <x v="8"/>
          </reference>
        </references>
      </pivotArea>
    </format>
    <format dxfId="408">
      <pivotArea dataOnly="0" labelOnly="1" outline="0" fieldPosition="0">
        <references count="1">
          <reference field="0" count="1">
            <x v="9"/>
          </reference>
        </references>
      </pivotArea>
    </format>
    <format dxfId="407">
      <pivotArea dataOnly="0" labelOnly="1" outline="0" fieldPosition="0">
        <references count="1">
          <reference field="0" count="1">
            <x v="10"/>
          </reference>
        </references>
      </pivotArea>
    </format>
    <format dxfId="406">
      <pivotArea dataOnly="0" labelOnly="1" outline="0" fieldPosition="0">
        <references count="1">
          <reference field="0" count="1">
            <x v="11"/>
          </reference>
        </references>
      </pivotArea>
    </format>
    <format dxfId="405">
      <pivotArea dataOnly="0" labelOnly="1" outline="0" fieldPosition="0">
        <references count="1">
          <reference field="0" count="1">
            <x v="12"/>
          </reference>
        </references>
      </pivotArea>
    </format>
    <format dxfId="404">
      <pivotArea dataOnly="0" labelOnly="1" outline="0" fieldPosition="0">
        <references count="1">
          <reference field="0" count="1">
            <x v="13"/>
          </reference>
        </references>
      </pivotArea>
    </format>
    <format dxfId="403">
      <pivotArea dataOnly="0" labelOnly="1" outline="0" fieldPosition="0">
        <references count="1">
          <reference field="0" count="1">
            <x v="14"/>
          </reference>
        </references>
      </pivotArea>
    </format>
    <format dxfId="402">
      <pivotArea dataOnly="0" labelOnly="1" outline="0" fieldPosition="0">
        <references count="1">
          <reference field="0" count="1">
            <x v="15"/>
          </reference>
        </references>
      </pivotArea>
    </format>
    <format dxfId="401">
      <pivotArea outline="0" collapsedLevelsAreSubtotals="1" fieldPosition="0">
        <references count="2">
          <reference field="4294967294" count="1" selected="0">
            <x v="6"/>
          </reference>
          <reference field="0" count="1" selected="0">
            <x v="0"/>
          </reference>
        </references>
      </pivotArea>
    </format>
    <format dxfId="400">
      <pivotArea dataOnly="0" labelOnly="1" outline="0" fieldPosition="0">
        <references count="2">
          <reference field="4294967294" count="1">
            <x v="6"/>
          </reference>
          <reference field="0" count="1" selected="0">
            <x v="0"/>
          </reference>
        </references>
      </pivotArea>
    </format>
    <format dxfId="399">
      <pivotArea outline="0" collapsedLevelsAreSubtotals="1" fieldPosition="0">
        <references count="2">
          <reference field="4294967294" count="1" selected="0">
            <x v="14"/>
          </reference>
          <reference field="0" count="1" selected="0">
            <x v="0"/>
          </reference>
        </references>
      </pivotArea>
    </format>
    <format dxfId="398">
      <pivotArea dataOnly="0" labelOnly="1" outline="0" fieldPosition="0">
        <references count="2">
          <reference field="4294967294" count="1">
            <x v="14"/>
          </reference>
          <reference field="0" count="1" selected="0">
            <x v="0"/>
          </reference>
        </references>
      </pivotArea>
    </format>
    <format dxfId="397">
      <pivotArea outline="0" collapsedLevelsAreSubtotals="1" fieldPosition="0">
        <references count="2">
          <reference field="4294967294" count="1" selected="0">
            <x v="22"/>
          </reference>
          <reference field="0" count="1" selected="0">
            <x v="0"/>
          </reference>
        </references>
      </pivotArea>
    </format>
    <format dxfId="396">
      <pivotArea dataOnly="0" labelOnly="1" outline="0" fieldPosition="0">
        <references count="2">
          <reference field="4294967294" count="1">
            <x v="22"/>
          </reference>
          <reference field="0" count="1" selected="0">
            <x v="0"/>
          </reference>
        </references>
      </pivotArea>
    </format>
    <format dxfId="395">
      <pivotArea outline="0" collapsedLevelsAreSubtotals="1" fieldPosition="0">
        <references count="2">
          <reference field="4294967294" count="1" selected="0">
            <x v="24"/>
          </reference>
          <reference field="0" count="1" selected="0">
            <x v="0"/>
          </reference>
        </references>
      </pivotArea>
    </format>
    <format dxfId="394">
      <pivotArea dataOnly="0" labelOnly="1" outline="0" fieldPosition="0">
        <references count="2">
          <reference field="4294967294" count="1">
            <x v="24"/>
          </reference>
          <reference field="0" count="1" selected="0">
            <x v="0"/>
          </reference>
        </references>
      </pivotArea>
    </format>
    <format dxfId="393">
      <pivotArea outline="0" collapsedLevelsAreSubtotals="1" fieldPosition="0">
        <references count="2">
          <reference field="4294967294" count="1" selected="0">
            <x v="26"/>
          </reference>
          <reference field="0" count="1" selected="0">
            <x v="0"/>
          </reference>
        </references>
      </pivotArea>
    </format>
    <format dxfId="392">
      <pivotArea dataOnly="0" labelOnly="1" outline="0" fieldPosition="0">
        <references count="2">
          <reference field="4294967294" count="1">
            <x v="26"/>
          </reference>
          <reference field="0" count="1" selected="0">
            <x v="0"/>
          </reference>
        </references>
      </pivotArea>
    </format>
    <format dxfId="391">
      <pivotArea outline="0" collapsedLevelsAreSubtotals="1" fieldPosition="0">
        <references count="2">
          <reference field="4294967294" count="1" selected="0">
            <x v="28"/>
          </reference>
          <reference field="0" count="1" selected="0">
            <x v="0"/>
          </reference>
        </references>
      </pivotArea>
    </format>
    <format dxfId="390">
      <pivotArea dataOnly="0" labelOnly="1" outline="0" fieldPosition="0">
        <references count="2">
          <reference field="4294967294" count="1">
            <x v="28"/>
          </reference>
          <reference field="0" count="1" selected="0">
            <x v="0"/>
          </reference>
        </references>
      </pivotArea>
    </format>
    <format dxfId="389">
      <pivotArea outline="0" collapsedLevelsAreSubtotals="1" fieldPosition="0">
        <references count="2">
          <reference field="4294967294" count="1" selected="0">
            <x v="30"/>
          </reference>
          <reference field="0" count="1" selected="0">
            <x v="0"/>
          </reference>
        </references>
      </pivotArea>
    </format>
    <format dxfId="388">
      <pivotArea dataOnly="0" labelOnly="1" outline="0" fieldPosition="0">
        <references count="2">
          <reference field="4294967294" count="1">
            <x v="30"/>
          </reference>
          <reference field="0" count="1" selected="0">
            <x v="0"/>
          </reference>
        </references>
      </pivotArea>
    </format>
    <format dxfId="387">
      <pivotArea field="0" dataOnly="0" labelOnly="1" grandRow="1" outline="0" axis="axisRow" fieldPosition="0">
        <references count="1">
          <reference field="4294967294" count="1" selected="0">
            <x v="0"/>
          </reference>
        </references>
      </pivotArea>
    </format>
    <format dxfId="386">
      <pivotArea field="0" dataOnly="0" labelOnly="1" grandRow="1" outline="0" axis="axisRow" fieldPosition="0">
        <references count="1">
          <reference field="4294967294" count="1" selected="0">
            <x v="2"/>
          </reference>
        </references>
      </pivotArea>
    </format>
    <format dxfId="385">
      <pivotArea field="0" dataOnly="0" labelOnly="1" grandRow="1" outline="0" axis="axisRow" fieldPosition="0">
        <references count="1">
          <reference field="4294967294" count="1" selected="0">
            <x v="4"/>
          </reference>
        </references>
      </pivotArea>
    </format>
    <format dxfId="384">
      <pivotArea field="0" dataOnly="0" labelOnly="1" grandRow="1" outline="0" axis="axisRow" fieldPosition="0">
        <references count="1">
          <reference field="4294967294" count="1" selected="0">
            <x v="6"/>
          </reference>
        </references>
      </pivotArea>
    </format>
    <format dxfId="383">
      <pivotArea field="0" dataOnly="0" labelOnly="1" grandRow="1" outline="0" axis="axisRow" fieldPosition="0">
        <references count="1">
          <reference field="4294967294" count="1" selected="0">
            <x v="8"/>
          </reference>
        </references>
      </pivotArea>
    </format>
    <format dxfId="382">
      <pivotArea field="0" dataOnly="0" labelOnly="1" grandRow="1" outline="0" axis="axisRow" fieldPosition="0">
        <references count="1">
          <reference field="4294967294" count="1" selected="0">
            <x v="10"/>
          </reference>
        </references>
      </pivotArea>
    </format>
    <format dxfId="381">
      <pivotArea field="0" dataOnly="0" labelOnly="1" grandRow="1" outline="0" axis="axisRow" fieldPosition="0">
        <references count="1">
          <reference field="4294967294" count="1" selected="0">
            <x v="12"/>
          </reference>
        </references>
      </pivotArea>
    </format>
    <format dxfId="380">
      <pivotArea field="0" dataOnly="0" labelOnly="1" grandRow="1" outline="0" axis="axisRow" fieldPosition="0">
        <references count="1">
          <reference field="4294967294" count="1" selected="0">
            <x v="14"/>
          </reference>
        </references>
      </pivotArea>
    </format>
    <format dxfId="379">
      <pivotArea field="0" dataOnly="0" labelOnly="1" grandRow="1" outline="0" axis="axisRow" fieldPosition="0">
        <references count="1">
          <reference field="4294967294" count="1" selected="0">
            <x v="16"/>
          </reference>
        </references>
      </pivotArea>
    </format>
    <format dxfId="378">
      <pivotArea field="0" dataOnly="0" labelOnly="1" grandRow="1" outline="0" axis="axisRow" fieldPosition="0">
        <references count="1">
          <reference field="4294967294" count="1" selected="0">
            <x v="18"/>
          </reference>
        </references>
      </pivotArea>
    </format>
    <format dxfId="377">
      <pivotArea field="0" dataOnly="0" labelOnly="1" grandRow="1" outline="0" axis="axisRow" fieldPosition="0">
        <references count="1">
          <reference field="4294967294" count="1" selected="0">
            <x v="20"/>
          </reference>
        </references>
      </pivotArea>
    </format>
    <format dxfId="376">
      <pivotArea field="0" dataOnly="0" labelOnly="1" grandRow="1" outline="0" axis="axisRow" fieldPosition="0">
        <references count="1">
          <reference field="4294967294" count="1" selected="0">
            <x v="22"/>
          </reference>
        </references>
      </pivotArea>
    </format>
    <format dxfId="375">
      <pivotArea field="0" dataOnly="0" labelOnly="1" grandRow="1" outline="0" axis="axisRow" fieldPosition="0">
        <references count="1">
          <reference field="4294967294" count="1" selected="0">
            <x v="24"/>
          </reference>
        </references>
      </pivotArea>
    </format>
    <format dxfId="374">
      <pivotArea field="0" dataOnly="0" labelOnly="1" grandRow="1" outline="0" axis="axisRow" fieldPosition="0">
        <references count="1">
          <reference field="4294967294" count="1" selected="0">
            <x v="26"/>
          </reference>
        </references>
      </pivotArea>
    </format>
    <format dxfId="373">
      <pivotArea field="0" dataOnly="0" labelOnly="1" grandRow="1" outline="0" axis="axisRow" fieldPosition="0">
        <references count="1">
          <reference field="4294967294" count="1" selected="0">
            <x v="28"/>
          </reference>
        </references>
      </pivotArea>
    </format>
    <format dxfId="372">
      <pivotArea field="0" dataOnly="0" labelOnly="1" grandRow="1" outline="0" axis="axisRow" fieldPosition="0">
        <references count="1">
          <reference field="4294967294" count="1" selected="0">
            <x v="30"/>
          </reference>
        </references>
      </pivotArea>
    </format>
    <format dxfId="371">
      <pivotArea field="0" dataOnly="0" labelOnly="1" grandRow="1" outline="0" offset="IV256" axis="axisRow" fieldPosition="0">
        <references count="1">
          <reference field="4294967294" count="1" selected="0">
            <x v="0"/>
          </reference>
        </references>
      </pivotArea>
    </format>
    <format dxfId="370">
      <pivotArea field="0" dataOnly="0" labelOnly="1" grandRow="1" outline="0" offset="IV256" axis="axisRow" fieldPosition="0">
        <references count="1">
          <reference field="4294967294" count="1" selected="0">
            <x v="2"/>
          </reference>
        </references>
      </pivotArea>
    </format>
    <format dxfId="369">
      <pivotArea field="0" dataOnly="0" labelOnly="1" grandRow="1" outline="0" offset="IV256" axis="axisRow" fieldPosition="0">
        <references count="1">
          <reference field="4294967294" count="1" selected="0">
            <x v="4"/>
          </reference>
        </references>
      </pivotArea>
    </format>
    <format dxfId="368">
      <pivotArea field="0" dataOnly="0" labelOnly="1" grandRow="1" outline="0" offset="IV256" axis="axisRow" fieldPosition="0">
        <references count="1">
          <reference field="4294967294" count="1" selected="0">
            <x v="6"/>
          </reference>
        </references>
      </pivotArea>
    </format>
    <format dxfId="367">
      <pivotArea field="0" dataOnly="0" labelOnly="1" grandRow="1" outline="0" offset="IV256" axis="axisRow" fieldPosition="0">
        <references count="1">
          <reference field="4294967294" count="1" selected="0">
            <x v="8"/>
          </reference>
        </references>
      </pivotArea>
    </format>
    <format dxfId="366">
      <pivotArea field="0" dataOnly="0" labelOnly="1" grandRow="1" outline="0" offset="IV256" axis="axisRow" fieldPosition="0">
        <references count="1">
          <reference field="4294967294" count="1" selected="0">
            <x v="10"/>
          </reference>
        </references>
      </pivotArea>
    </format>
    <format dxfId="365">
      <pivotArea field="0" dataOnly="0" labelOnly="1" grandRow="1" outline="0" offset="IV256" axis="axisRow" fieldPosition="0">
        <references count="1">
          <reference field="4294967294" count="1" selected="0">
            <x v="12"/>
          </reference>
        </references>
      </pivotArea>
    </format>
    <format dxfId="364">
      <pivotArea field="0" dataOnly="0" labelOnly="1" grandRow="1" outline="0" offset="IV256" axis="axisRow" fieldPosition="0">
        <references count="1">
          <reference field="4294967294" count="1" selected="0">
            <x v="14"/>
          </reference>
        </references>
      </pivotArea>
    </format>
    <format dxfId="363">
      <pivotArea field="0" dataOnly="0" labelOnly="1" grandRow="1" outline="0" offset="IV256" axis="axisRow" fieldPosition="0">
        <references count="1">
          <reference field="4294967294" count="1" selected="0">
            <x v="16"/>
          </reference>
        </references>
      </pivotArea>
    </format>
    <format dxfId="362">
      <pivotArea field="0" dataOnly="0" labelOnly="1" grandRow="1" outline="0" offset="IV256" axis="axisRow" fieldPosition="0">
        <references count="1">
          <reference field="4294967294" count="1" selected="0">
            <x v="18"/>
          </reference>
        </references>
      </pivotArea>
    </format>
    <format dxfId="361">
      <pivotArea field="0" dataOnly="0" labelOnly="1" grandRow="1" outline="0" offset="IV256" axis="axisRow" fieldPosition="0">
        <references count="1">
          <reference field="4294967294" count="1" selected="0">
            <x v="20"/>
          </reference>
        </references>
      </pivotArea>
    </format>
    <format dxfId="360">
      <pivotArea field="0" dataOnly="0" labelOnly="1" grandRow="1" outline="0" offset="IV256" axis="axisRow" fieldPosition="0">
        <references count="1">
          <reference field="4294967294" count="1" selected="0">
            <x v="22"/>
          </reference>
        </references>
      </pivotArea>
    </format>
    <format dxfId="359">
      <pivotArea field="0" dataOnly="0" labelOnly="1" grandRow="1" outline="0" offset="IV256" axis="axisRow" fieldPosition="0">
        <references count="1">
          <reference field="4294967294" count="1" selected="0">
            <x v="24"/>
          </reference>
        </references>
      </pivotArea>
    </format>
    <format dxfId="358">
      <pivotArea field="0" dataOnly="0" labelOnly="1" grandRow="1" outline="0" offset="IV256" axis="axisRow" fieldPosition="0">
        <references count="1">
          <reference field="4294967294" count="1" selected="0">
            <x v="26"/>
          </reference>
        </references>
      </pivotArea>
    </format>
    <format dxfId="357">
      <pivotArea field="0" dataOnly="0" labelOnly="1" grandRow="1" outline="0" offset="IV256" axis="axisRow" fieldPosition="0">
        <references count="1">
          <reference field="4294967294" count="1" selected="0">
            <x v="28"/>
          </reference>
        </references>
      </pivotArea>
    </format>
    <format dxfId="356">
      <pivotArea field="0" dataOnly="0" labelOnly="1" grandRow="1" outline="0" offset="IV256" axis="axisRow" fieldPosition="0">
        <references count="1">
          <reference field="4294967294" count="1" selected="0">
            <x v="30"/>
          </reference>
        </references>
      </pivotArea>
    </format>
    <format dxfId="355">
      <pivotArea field="0" dataOnly="0" labelOnly="1" grandRow="1" outline="0" offset="A256" axis="axisRow" fieldPosition="0">
        <references count="1">
          <reference field="4294967294" count="1" selected="0">
            <x v="0"/>
          </reference>
        </references>
      </pivotArea>
    </format>
    <format dxfId="354">
      <pivotArea field="0" dataOnly="0" labelOnly="1" grandRow="1" outline="0" offset="A256" axis="axisRow" fieldPosition="0">
        <references count="1">
          <reference field="4294967294" count="1" selected="0">
            <x v="2"/>
          </reference>
        </references>
      </pivotArea>
    </format>
    <format dxfId="353">
      <pivotArea field="0" dataOnly="0" labelOnly="1" grandRow="1" outline="0" offset="A256" axis="axisRow" fieldPosition="0">
        <references count="1">
          <reference field="4294967294" count="1" selected="0">
            <x v="4"/>
          </reference>
        </references>
      </pivotArea>
    </format>
    <format dxfId="352">
      <pivotArea field="0" dataOnly="0" labelOnly="1" grandRow="1" outline="0" offset="A256" axis="axisRow" fieldPosition="0">
        <references count="1">
          <reference field="4294967294" count="1" selected="0">
            <x v="6"/>
          </reference>
        </references>
      </pivotArea>
    </format>
    <format dxfId="351">
      <pivotArea field="0" dataOnly="0" labelOnly="1" grandRow="1" outline="0" offset="A256" axis="axisRow" fieldPosition="0">
        <references count="1">
          <reference field="4294967294" count="1" selected="0">
            <x v="8"/>
          </reference>
        </references>
      </pivotArea>
    </format>
    <format dxfId="350">
      <pivotArea field="0" dataOnly="0" labelOnly="1" grandRow="1" outline="0" offset="A256" axis="axisRow" fieldPosition="0">
        <references count="1">
          <reference field="4294967294" count="1" selected="0">
            <x v="10"/>
          </reference>
        </references>
      </pivotArea>
    </format>
    <format dxfId="349">
      <pivotArea field="0" dataOnly="0" labelOnly="1" grandRow="1" outline="0" offset="A256" axis="axisRow" fieldPosition="0">
        <references count="1">
          <reference field="4294967294" count="1" selected="0">
            <x v="12"/>
          </reference>
        </references>
      </pivotArea>
    </format>
    <format dxfId="348">
      <pivotArea field="0" dataOnly="0" labelOnly="1" grandRow="1" outline="0" offset="A256" axis="axisRow" fieldPosition="0">
        <references count="1">
          <reference field="4294967294" count="1" selected="0">
            <x v="14"/>
          </reference>
        </references>
      </pivotArea>
    </format>
    <format dxfId="347">
      <pivotArea field="0" dataOnly="0" labelOnly="1" grandRow="1" outline="0" offset="A256" axis="axisRow" fieldPosition="0">
        <references count="1">
          <reference field="4294967294" count="1" selected="0">
            <x v="16"/>
          </reference>
        </references>
      </pivotArea>
    </format>
    <format dxfId="346">
      <pivotArea field="0" dataOnly="0" labelOnly="1" grandRow="1" outline="0" offset="A256" axis="axisRow" fieldPosition="0">
        <references count="1">
          <reference field="4294967294" count="1" selected="0">
            <x v="18"/>
          </reference>
        </references>
      </pivotArea>
    </format>
    <format dxfId="345">
      <pivotArea field="0" dataOnly="0" labelOnly="1" grandRow="1" outline="0" offset="A256" axis="axisRow" fieldPosition="0">
        <references count="1">
          <reference field="4294967294" count="1" selected="0">
            <x v="20"/>
          </reference>
        </references>
      </pivotArea>
    </format>
    <format dxfId="344">
      <pivotArea field="0" dataOnly="0" labelOnly="1" grandRow="1" outline="0" offset="A256" axis="axisRow" fieldPosition="0">
        <references count="1">
          <reference field="4294967294" count="1" selected="0">
            <x v="22"/>
          </reference>
        </references>
      </pivotArea>
    </format>
    <format dxfId="343">
      <pivotArea field="0" dataOnly="0" labelOnly="1" grandRow="1" outline="0" offset="A256" axis="axisRow" fieldPosition="0">
        <references count="1">
          <reference field="4294967294" count="1" selected="0">
            <x v="24"/>
          </reference>
        </references>
      </pivotArea>
    </format>
    <format dxfId="342">
      <pivotArea field="0" dataOnly="0" labelOnly="1" grandRow="1" outline="0" offset="A256" axis="axisRow" fieldPosition="0">
        <references count="1">
          <reference field="4294967294" count="1" selected="0">
            <x v="26"/>
          </reference>
        </references>
      </pivotArea>
    </format>
    <format dxfId="341">
      <pivotArea field="0" dataOnly="0" labelOnly="1" grandRow="1" outline="0" offset="A256" axis="axisRow" fieldPosition="0">
        <references count="1">
          <reference field="4294967294" count="1" selected="0">
            <x v="28"/>
          </reference>
        </references>
      </pivotArea>
    </format>
    <format dxfId="340">
      <pivotArea field="0" dataOnly="0" labelOnly="1" grandRow="1" outline="0" offset="A256" axis="axisRow" fieldPosition="0">
        <references count="1">
          <reference field="4294967294" count="1" selected="0">
            <x v="30"/>
          </reference>
        </references>
      </pivotArea>
    </format>
    <format dxfId="339">
      <pivotArea type="all" dataOnly="0" outline="0" fieldPosition="0"/>
    </format>
    <format dxfId="338">
      <pivotArea dataOnly="0" outline="0" fieldPosition="0">
        <references count="1">
          <reference field="4294967294" count="2">
            <x v="0"/>
            <x v="1"/>
          </reference>
        </references>
      </pivotArea>
    </format>
    <format dxfId="337">
      <pivotArea outline="0" collapsedLevelsAreSubtotals="1" fieldPosition="0">
        <references count="3">
          <reference field="4294967294" count="1" selected="0">
            <x v="1"/>
          </reference>
          <reference field="0" count="1" selected="0">
            <x v="3"/>
          </reference>
          <reference field="220" count="1" selected="0" defaultSubtotal="1">
            <x v="1"/>
          </reference>
        </references>
      </pivotArea>
    </format>
    <format dxfId="336">
      <pivotArea outline="0" collapsedLevelsAreSubtotals="1" fieldPosition="0">
        <references count="4">
          <reference field="4294967294" count="1" selected="0">
            <x v="3"/>
          </reference>
          <reference field="0" count="1" selected="0">
            <x v="3"/>
          </reference>
          <reference field="4" count="1" selected="0">
            <x v="6"/>
          </reference>
          <reference field="220" count="1" selected="0">
            <x v="1"/>
          </reference>
        </references>
      </pivotArea>
    </format>
    <format dxfId="335">
      <pivotArea outline="0" collapsedLevelsAreSubtotals="1" fieldPosition="0">
        <references count="4">
          <reference field="4294967294" count="1" selected="0">
            <x v="5"/>
          </reference>
          <reference field="0" count="1" selected="0">
            <x v="3"/>
          </reference>
          <reference field="4" count="1" selected="0">
            <x v="6"/>
          </reference>
          <reference field="220" count="1" selected="0">
            <x v="1"/>
          </reference>
        </references>
      </pivotArea>
    </format>
    <format dxfId="334">
      <pivotArea outline="0" collapsedLevelsAreSubtotals="1" fieldPosition="0">
        <references count="4">
          <reference field="4294967294" count="1" selected="0">
            <x v="7"/>
          </reference>
          <reference field="0" count="1" selected="0">
            <x v="3"/>
          </reference>
          <reference field="4" count="1" selected="0">
            <x v="6"/>
          </reference>
          <reference field="220" count="1" selected="0">
            <x v="1"/>
          </reference>
        </references>
      </pivotArea>
    </format>
    <format dxfId="333">
      <pivotArea outline="0" collapsedLevelsAreSubtotals="1" fieldPosition="0">
        <references count="4">
          <reference field="4294967294" count="1" selected="0">
            <x v="9"/>
          </reference>
          <reference field="0" count="1" selected="0">
            <x v="3"/>
          </reference>
          <reference field="4" count="1" selected="0">
            <x v="6"/>
          </reference>
          <reference field="220" count="1" selected="0">
            <x v="1"/>
          </reference>
        </references>
      </pivotArea>
    </format>
    <format dxfId="332">
      <pivotArea outline="0" collapsedLevelsAreSubtotals="1" fieldPosition="0">
        <references count="4">
          <reference field="4294967294" count="1" selected="0">
            <x v="11"/>
          </reference>
          <reference field="0" count="1" selected="0">
            <x v="3"/>
          </reference>
          <reference field="4" count="1" selected="0">
            <x v="6"/>
          </reference>
          <reference field="220" count="1" selected="0">
            <x v="1"/>
          </reference>
        </references>
      </pivotArea>
    </format>
    <format dxfId="331">
      <pivotArea outline="0" collapsedLevelsAreSubtotals="1" fieldPosition="0">
        <references count="4">
          <reference field="4294967294" count="1" selected="0">
            <x v="13"/>
          </reference>
          <reference field="0" count="1" selected="0">
            <x v="3"/>
          </reference>
          <reference field="4" count="1" selected="0">
            <x v="6"/>
          </reference>
          <reference field="220" count="1" selected="0">
            <x v="1"/>
          </reference>
        </references>
      </pivotArea>
    </format>
    <format dxfId="330">
      <pivotArea outline="0" collapsedLevelsAreSubtotals="1" fieldPosition="0">
        <references count="4">
          <reference field="4294967294" count="1" selected="0">
            <x v="15"/>
          </reference>
          <reference field="0" count="1" selected="0">
            <x v="3"/>
          </reference>
          <reference field="4" count="1" selected="0">
            <x v="6"/>
          </reference>
          <reference field="220" count="1" selected="0">
            <x v="1"/>
          </reference>
        </references>
      </pivotArea>
    </format>
    <format dxfId="329">
      <pivotArea outline="0" collapsedLevelsAreSubtotals="1" fieldPosition="0">
        <references count="4">
          <reference field="4294967294" count="1" selected="0">
            <x v="17"/>
          </reference>
          <reference field="0" count="1" selected="0">
            <x v="3"/>
          </reference>
          <reference field="4" count="1" selected="0">
            <x v="6"/>
          </reference>
          <reference field="220" count="1" selected="0">
            <x v="1"/>
          </reference>
        </references>
      </pivotArea>
    </format>
    <format dxfId="328">
      <pivotArea outline="0" collapsedLevelsAreSubtotals="1" fieldPosition="0">
        <references count="4">
          <reference field="4294967294" count="1" selected="0">
            <x v="19"/>
          </reference>
          <reference field="0" count="1" selected="0">
            <x v="3"/>
          </reference>
          <reference field="4" count="1" selected="0">
            <x v="6"/>
          </reference>
          <reference field="220" count="1" selected="0">
            <x v="1"/>
          </reference>
        </references>
      </pivotArea>
    </format>
    <format dxfId="327">
      <pivotArea outline="0" collapsedLevelsAreSubtotals="1" fieldPosition="0">
        <references count="4">
          <reference field="4294967294" count="1" selected="0">
            <x v="21"/>
          </reference>
          <reference field="0" count="1" selected="0">
            <x v="3"/>
          </reference>
          <reference field="4" count="1" selected="0">
            <x v="6"/>
          </reference>
          <reference field="220" count="1" selected="0">
            <x v="1"/>
          </reference>
        </references>
      </pivotArea>
    </format>
    <format dxfId="326">
      <pivotArea outline="0" collapsedLevelsAreSubtotals="1" fieldPosition="0">
        <references count="4">
          <reference field="4294967294" count="1" selected="0">
            <x v="23"/>
          </reference>
          <reference field="0" count="1" selected="0">
            <x v="3"/>
          </reference>
          <reference field="4" count="1" selected="0">
            <x v="6"/>
          </reference>
          <reference field="220" count="1" selected="0">
            <x v="1"/>
          </reference>
        </references>
      </pivotArea>
    </format>
    <format dxfId="325">
      <pivotArea outline="0" collapsedLevelsAreSubtotals="1" fieldPosition="0">
        <references count="4">
          <reference field="4294967294" count="1" selected="0">
            <x v="25"/>
          </reference>
          <reference field="0" count="1" selected="0">
            <x v="3"/>
          </reference>
          <reference field="4" count="1" selected="0">
            <x v="6"/>
          </reference>
          <reference field="220" count="1" selected="0">
            <x v="1"/>
          </reference>
        </references>
      </pivotArea>
    </format>
    <format dxfId="324">
      <pivotArea outline="0" collapsedLevelsAreSubtotals="1" fieldPosition="0">
        <references count="4">
          <reference field="4294967294" count="1" selected="0">
            <x v="27"/>
          </reference>
          <reference field="0" count="1" selected="0">
            <x v="3"/>
          </reference>
          <reference field="4" count="1" selected="0">
            <x v="6"/>
          </reference>
          <reference field="220" count="1" selected="0">
            <x v="1"/>
          </reference>
        </references>
      </pivotArea>
    </format>
    <format dxfId="323">
      <pivotArea outline="0" collapsedLevelsAreSubtotals="1" fieldPosition="0">
        <references count="4">
          <reference field="4294967294" count="1" selected="0">
            <x v="29"/>
          </reference>
          <reference field="0" count="1" selected="0">
            <x v="3"/>
          </reference>
          <reference field="4" count="1" selected="0">
            <x v="6"/>
          </reference>
          <reference field="220" count="1" selected="0">
            <x v="1"/>
          </reference>
        </references>
      </pivotArea>
    </format>
    <format dxfId="322">
      <pivotArea outline="0" collapsedLevelsAreSubtotals="1" fieldPosition="0">
        <references count="4">
          <reference field="4294967294" count="1" selected="0">
            <x v="31"/>
          </reference>
          <reference field="0" count="1" selected="0">
            <x v="3"/>
          </reference>
          <reference field="4" count="1" selected="0">
            <x v="6"/>
          </reference>
          <reference field="220" count="1" selected="0">
            <x v="1"/>
          </reference>
        </references>
      </pivotArea>
    </format>
    <format dxfId="321">
      <pivotArea outline="0" collapsedLevelsAreSubtotals="1" fieldPosition="0">
        <references count="2">
          <reference field="4294967294" count="1" selected="0">
            <x v="23"/>
          </reference>
          <reference field="0" count="1" selected="0">
            <x v="6"/>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2"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N549" firstHeaderRow="1" firstDataRow="3" firstDataCol="2"/>
  <pivotFields count="28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6">
        <item x="0"/>
        <item x="8"/>
        <item x="1"/>
        <item x="2"/>
        <item x="3"/>
        <item x="4"/>
        <item x="9"/>
        <item x="5"/>
        <item x="6"/>
        <item x="7"/>
        <item m="1" x="14"/>
        <item m="1" x="11"/>
        <item m="1" x="12"/>
        <item m="1" x="13"/>
        <item x="1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6">
        <item n="Four-Year" x="1"/>
        <item n="Two-Year" x="2"/>
        <item n="Technical" h="1" x="3"/>
        <item h="1" sd="0" x="0"/>
        <item h="1" x="4"/>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0"/>
    <field x="4"/>
  </colFields>
  <colItems count="12">
    <i>
      <x/>
      <x/>
    </i>
    <i r="1">
      <x v="1"/>
    </i>
    <i r="1">
      <x v="2"/>
    </i>
    <i r="1">
      <x v="3"/>
    </i>
    <i r="1">
      <x v="4"/>
    </i>
    <i r="1">
      <x v="5"/>
    </i>
    <i t="default">
      <x/>
    </i>
    <i>
      <x v="1"/>
      <x v="6"/>
    </i>
    <i r="1">
      <x v="7"/>
    </i>
    <i r="1">
      <x v="8"/>
    </i>
    <i r="1">
      <x v="9"/>
    </i>
    <i t="default">
      <x v="1"/>
    </i>
  </colItems>
  <dataFields count="32">
    <dataField name=" AvHS1stT-FT-CTA" fld="249" baseField="0" baseItem="0" numFmtId="164"/>
    <dataField name=" AvNew-HS1stT-FT-CTA" fld="282" baseField="0" baseItem="0" numFmtId="3"/>
    <dataField name=" AvHS1stT-PT-CTA" fld="250" baseField="0" baseItem="0" numFmtId="164"/>
    <dataField name=" AvNew-HS1stT-PT-CTA" fld="283" baseField="0" baseItem="0" numFmtId="3"/>
    <dataField name=" AvHS1stT-UNK-CTA" fld="251" baseField="0" baseItem="0" numFmtId="164"/>
    <dataField name=" AvNew-HS1stT-UNK-CTA" fld="284" baseField="0" baseItem="0" numFmtId="3"/>
    <dataField name=" AvHS1stT-CTA" fld="252" baseField="0" baseItem="0" numFmtId="164"/>
    <dataField name=" AvNew-HS1stT-CTA" fld="281" baseField="0" baseItem="0" numFmtId="3"/>
    <dataField name=" Av1stT-FT-CTA" fld="235" baseField="0" baseItem="0" numFmtId="166"/>
    <dataField name=" AvNew-1stT-FT-CTA" fld="272" baseField="0" baseItem="0" numFmtId="3"/>
    <dataField name=" Av1stT-PT-CTA" fld="236" baseField="0" baseItem="0" numFmtId="166"/>
    <dataField name=" AvNew-1stT-PT-CTA" fld="273" baseField="0" baseItem="0" numFmtId="3"/>
    <dataField name=" Av1stT-UNK-CTA" fld="237" baseField="0" baseItem="0" numFmtId="164"/>
    <dataField name=" AvNew-1stT-UNK-CTA" fld="274" baseField="0" baseItem="0" numFmtId="3"/>
    <dataField name=" Av1stT-CTA" fld="238" baseField="0" baseItem="0" numFmtId="164"/>
    <dataField name=" AvNew-1stT-CTA" fld="275" baseField="0" baseItem="0" numFmtId="3"/>
    <dataField name=" AvTRF-FT-CTA" fld="239" baseField="0" baseItem="0" numFmtId="164"/>
    <dataField name=" AvNew-TRF-FT-CTA" fld="276" baseField="0" baseItem="0" numFmtId="3"/>
    <dataField name=" AvTRF-PT-CTA" fld="240" baseField="0" baseItem="0" numFmtId="164"/>
    <dataField name=" AvNew-TRF-PT-CTA" fld="277" baseField="0" baseItem="0" numFmtId="3"/>
    <dataField name=" AvTRF-UNK-CTA" fld="241" baseField="0" baseItem="0" numFmtId="164"/>
    <dataField name=" AvNew-TRF-UNK-CTA" fld="278" baseField="0" baseItem="0" numFmtId="3"/>
    <dataField name=" AvTRF-CTA" fld="242" baseField="0" baseItem="0" numFmtId="164"/>
    <dataField name=" AvNew-TRF-CTA" fld="279" baseField="0" baseItem="0" numFmtId="3"/>
    <dataField name=" Av UNK-CTA" fld="234" baseField="0" baseItem="0" numFmtId="164"/>
    <dataField name=" AvNew- UNK-CTA" fld="271" baseField="0" baseItem="0" numFmtId="3"/>
    <dataField name=" Av FT-CTA" fld="232" baseField="0" baseItem="0" numFmtId="164"/>
    <dataField name=" AvNew- FT-CTA" fld="269" baseField="0" baseItem="0" numFmtId="3"/>
    <dataField name=" Av PT-CTA" fld="233" baseField="0" baseItem="0" numFmtId="164"/>
    <dataField name=" AvNew- PT-CTA" fld="270" baseField="0" baseItem="0" numFmtId="3"/>
    <dataField name=" Av FTPT-cTA" fld="244" baseField="0" baseItem="0" numFmtId="164"/>
    <dataField name=" AvNew- FTPT-CTA" fld="280" baseField="0" baseItem="0" numFmtId="3"/>
  </dataFields>
  <formats count="92">
    <format dxfId="320">
      <pivotArea type="all" dataOnly="0" outline="0" fieldPosition="0"/>
    </format>
    <format dxfId="319">
      <pivotArea type="all" dataOnly="0" outline="0" fieldPosition="0"/>
    </format>
    <format dxfId="318">
      <pivotArea dataOnly="0" labelOnly="1" outline="0" offset="IV1" fieldPosition="0">
        <references count="1">
          <reference field="0" count="1">
            <x v="15"/>
          </reference>
        </references>
      </pivotArea>
    </format>
    <format dxfId="317">
      <pivotArea dataOnly="0" labelOnly="1" outline="0" offset="IV1" fieldPosition="0">
        <references count="1">
          <reference field="0" count="1">
            <x v="12"/>
          </reference>
        </references>
      </pivotArea>
    </format>
    <format dxfId="316">
      <pivotArea dataOnly="0" labelOnly="1" outline="0" offset="IV1" fieldPosition="0">
        <references count="1">
          <reference field="0" count="1">
            <x v="10"/>
          </reference>
        </references>
      </pivotArea>
    </format>
    <format dxfId="315">
      <pivotArea dataOnly="0" labelOnly="1" outline="0" offset="IV1" fieldPosition="0">
        <references count="1">
          <reference field="0" count="1">
            <x v="9"/>
          </reference>
        </references>
      </pivotArea>
    </format>
    <format dxfId="314">
      <pivotArea dataOnly="0" labelOnly="1" outline="0" offset="IV1" fieldPosition="0">
        <references count="1">
          <reference field="0" count="1">
            <x v="5"/>
          </reference>
        </references>
      </pivotArea>
    </format>
    <format dxfId="313">
      <pivotArea dataOnly="0" labelOnly="1" outline="0" offset="IV1" fieldPosition="0">
        <references count="1">
          <reference field="0" count="1">
            <x v="4"/>
          </reference>
        </references>
      </pivotArea>
    </format>
    <format dxfId="312">
      <pivotArea dataOnly="0" labelOnly="1" outline="0" offset="IV1" fieldPosition="0">
        <references count="1">
          <reference field="0" count="1">
            <x v="3"/>
          </reference>
        </references>
      </pivotArea>
    </format>
    <format dxfId="311">
      <pivotArea dataOnly="0" labelOnly="1" outline="0" offset="IV1" fieldPosition="0">
        <references count="1">
          <reference field="0" count="1">
            <x v="1"/>
          </reference>
        </references>
      </pivotArea>
    </format>
    <format dxfId="310">
      <pivotArea dataOnly="0" labelOnly="1" outline="0" offset="IV1" fieldPosition="0">
        <references count="1">
          <reference field="0" count="1">
            <x v="6"/>
          </reference>
        </references>
      </pivotArea>
    </format>
    <format dxfId="309">
      <pivotArea type="origin" dataOnly="0" labelOnly="1" outline="0" fieldPosition="0"/>
    </format>
    <format dxfId="308">
      <pivotArea field="0" type="button" dataOnly="0" labelOnly="1" outline="0" axis="axisRow" fieldPosition="0"/>
    </format>
    <format dxfId="307">
      <pivotArea dataOnly="0" labelOnly="1" outline="0" fieldPosition="0">
        <references count="1">
          <reference field="0" count="0"/>
        </references>
      </pivotArea>
    </format>
    <format dxfId="306">
      <pivotArea outline="0" collapsedLevelsAreSubtotals="1" fieldPosition="0">
        <references count="4">
          <reference field="4294967294" count="1" selected="0">
            <x v="30"/>
          </reference>
          <reference field="0" count="1" selected="0">
            <x v="4"/>
          </reference>
          <reference field="4" count="1" selected="0">
            <x v="0"/>
          </reference>
          <reference field="220" count="1" selected="0">
            <x v="0"/>
          </reference>
        </references>
      </pivotArea>
    </format>
    <format dxfId="305">
      <pivotArea outline="0" collapsedLevelsAreSubtotals="1" fieldPosition="0">
        <references count="4">
          <reference field="4294967294" count="1" selected="0">
            <x v="30"/>
          </reference>
          <reference field="0" count="1" selected="0">
            <x v="4"/>
          </reference>
          <reference field="4" count="1" selected="0">
            <x v="7"/>
          </reference>
          <reference field="220" count="1" selected="0">
            <x v="1"/>
          </reference>
        </references>
      </pivotArea>
    </format>
    <format dxfId="304">
      <pivotArea outline="0" collapsedLevelsAreSubtotals="1" fieldPosition="0">
        <references count="4">
          <reference field="4294967294" count="1" selected="0">
            <x v="30"/>
          </reference>
          <reference field="0" count="1" selected="0">
            <x v="4"/>
          </reference>
          <reference field="4" count="1" selected="0">
            <x v="9"/>
          </reference>
          <reference field="220" count="1" selected="0">
            <x v="1"/>
          </reference>
        </references>
      </pivotArea>
    </format>
    <format dxfId="303">
      <pivotArea outline="0" collapsedLevelsAreSubtotals="1" fieldPosition="0">
        <references count="4">
          <reference field="4294967294" count="1" selected="0">
            <x v="30"/>
          </reference>
          <reference field="0" count="1" selected="0">
            <x v="5"/>
          </reference>
          <reference field="4" count="5" selected="0">
            <x v="0"/>
            <x v="1"/>
            <x v="2"/>
            <x v="3"/>
            <x v="4"/>
          </reference>
          <reference field="220" count="1" selected="0">
            <x v="0"/>
          </reference>
        </references>
      </pivotArea>
    </format>
    <format dxfId="302">
      <pivotArea outline="0" collapsedLevelsAreSubtotals="1" fieldPosition="0">
        <references count="4">
          <reference field="4294967294" count="1" selected="0">
            <x v="30"/>
          </reference>
          <reference field="0" count="1" selected="0">
            <x v="5"/>
          </reference>
          <reference field="4" count="3" selected="0">
            <x v="7"/>
            <x v="8"/>
            <x v="9"/>
          </reference>
          <reference field="220" count="1" selected="0">
            <x v="1"/>
          </reference>
        </references>
      </pivotArea>
    </format>
    <format dxfId="301">
      <pivotArea type="origin" dataOnly="0" labelOnly="1" outline="0" fieldPosition="0"/>
    </format>
    <format dxfId="300">
      <pivotArea field="0" type="button" dataOnly="0" labelOnly="1" outline="0" axis="axisRow" fieldPosition="0"/>
    </format>
    <format dxfId="299">
      <pivotArea dataOnly="0" labelOnly="1" outline="0" fieldPosition="0">
        <references count="1">
          <reference field="0" count="0"/>
        </references>
      </pivotArea>
    </format>
    <format dxfId="298">
      <pivotArea field="0" dataOnly="0" labelOnly="1" grandRow="1" outline="0" offset="A256" axis="axisRow" fieldPosition="0">
        <references count="1">
          <reference field="4294967294" count="1" selected="0">
            <x v="8"/>
          </reference>
        </references>
      </pivotArea>
    </format>
    <format dxfId="297">
      <pivotArea field="0" dataOnly="0" labelOnly="1" grandRow="1" outline="0" offset="A256" axis="axisRow" fieldPosition="0">
        <references count="1">
          <reference field="4294967294" count="1" selected="0">
            <x v="10"/>
          </reference>
        </references>
      </pivotArea>
    </format>
    <format dxfId="296">
      <pivotArea field="0" dataOnly="0" labelOnly="1" grandRow="1" outline="0" offset="A256" axis="axisRow" fieldPosition="0">
        <references count="1">
          <reference field="4294967294" count="1" selected="0">
            <x v="12"/>
          </reference>
        </references>
      </pivotArea>
    </format>
    <format dxfId="295">
      <pivotArea field="0" dataOnly="0" labelOnly="1" grandRow="1" outline="0" offset="A256" axis="axisRow" fieldPosition="0">
        <references count="1">
          <reference field="4294967294" count="1" selected="0">
            <x v="14"/>
          </reference>
        </references>
      </pivotArea>
    </format>
    <format dxfId="294">
      <pivotArea field="0" dataOnly="0" labelOnly="1" grandRow="1" outline="0" offset="A256" axis="axisRow" fieldPosition="0">
        <references count="1">
          <reference field="4294967294" count="1" selected="0">
            <x v="16"/>
          </reference>
        </references>
      </pivotArea>
    </format>
    <format dxfId="293">
      <pivotArea field="0" dataOnly="0" labelOnly="1" grandRow="1" outline="0" offset="A256" axis="axisRow" fieldPosition="0">
        <references count="1">
          <reference field="4294967294" count="1" selected="0">
            <x v="18"/>
          </reference>
        </references>
      </pivotArea>
    </format>
    <format dxfId="292">
      <pivotArea field="0" dataOnly="0" labelOnly="1" grandRow="1" outline="0" offset="A256" axis="axisRow" fieldPosition="0">
        <references count="1">
          <reference field="4294967294" count="1" selected="0">
            <x v="20"/>
          </reference>
        </references>
      </pivotArea>
    </format>
    <format dxfId="291">
      <pivotArea field="0" dataOnly="0" labelOnly="1" grandRow="1" outline="0" offset="A256" axis="axisRow" fieldPosition="0">
        <references count="1">
          <reference field="4294967294" count="1" selected="0">
            <x v="22"/>
          </reference>
        </references>
      </pivotArea>
    </format>
    <format dxfId="290">
      <pivotArea field="0" dataOnly="0" labelOnly="1" grandRow="1" outline="0" offset="A256" axis="axisRow" fieldPosition="0">
        <references count="1">
          <reference field="4294967294" count="1" selected="0">
            <x v="26"/>
          </reference>
        </references>
      </pivotArea>
    </format>
    <format dxfId="289">
      <pivotArea field="0" dataOnly="0" labelOnly="1" grandRow="1" outline="0" offset="A256" axis="axisRow" fieldPosition="0">
        <references count="1">
          <reference field="4294967294" count="1" selected="0">
            <x v="28"/>
          </reference>
        </references>
      </pivotArea>
    </format>
    <format dxfId="288">
      <pivotArea field="0" dataOnly="0" labelOnly="1" grandRow="1" outline="0" offset="A256" axis="axisRow" fieldPosition="0">
        <references count="1">
          <reference field="4294967294" count="1" selected="0">
            <x v="30"/>
          </reference>
        </references>
      </pivotArea>
    </format>
    <format dxfId="287">
      <pivotArea field="0" dataOnly="0" labelOnly="1" grandRow="1" outline="0" offset="A256" axis="axisRow" fieldPosition="0">
        <references count="1">
          <reference field="4294967294" count="1" selected="0">
            <x v="24"/>
          </reference>
        </references>
      </pivotArea>
    </format>
    <format dxfId="286">
      <pivotArea outline="0" collapsedLevelsAreSubtotals="1" fieldPosition="0">
        <references count="1">
          <reference field="220" count="1" selected="0" defaultSubtotal="1">
            <x v="2"/>
          </reference>
        </references>
      </pivotArea>
    </format>
    <format dxfId="285">
      <pivotArea type="topRight" dataOnly="0" labelOnly="1" outline="0" offset="N1" fieldPosition="0"/>
    </format>
    <format dxfId="284">
      <pivotArea dataOnly="0" labelOnly="1" outline="0" fieldPosition="0">
        <references count="1">
          <reference field="220" count="1" defaultSubtotal="1">
            <x v="2"/>
          </reference>
        </references>
      </pivotArea>
    </format>
    <format dxfId="283">
      <pivotArea dataOnly="0" outline="0" fieldPosition="0">
        <references count="2">
          <reference field="4294967294" count="0" defaultSubtotal="1" sumSubtotal="1" countASubtotal="1" avgSubtotal="1" maxSubtotal="1" minSubtotal="1" productSubtotal="1" countSubtotal="1" stdDevSubtotal="1" stdDevPSubtotal="1" varSubtotal="1" varPSubtotal="1"/>
          <reference field="0" count="1">
            <x v="0"/>
          </reference>
        </references>
      </pivotArea>
    </format>
    <format dxfId="282">
      <pivotArea dataOnly="0" labelOnly="1" outline="0" fieldPosition="0">
        <references count="1">
          <reference field="0" count="1">
            <x v="0"/>
          </reference>
        </references>
      </pivotArea>
    </format>
    <format dxfId="281">
      <pivotArea dataOnly="0" labelOnly="1" outline="0" fieldPosition="0">
        <references count="1">
          <reference field="0" count="1">
            <x v="1"/>
          </reference>
        </references>
      </pivotArea>
    </format>
    <format dxfId="280">
      <pivotArea dataOnly="0" labelOnly="1" outline="0" fieldPosition="0">
        <references count="1">
          <reference field="0" count="1">
            <x v="2"/>
          </reference>
        </references>
      </pivotArea>
    </format>
    <format dxfId="279">
      <pivotArea dataOnly="0" labelOnly="1" outline="0" fieldPosition="0">
        <references count="1">
          <reference field="0" count="1">
            <x v="3"/>
          </reference>
        </references>
      </pivotArea>
    </format>
    <format dxfId="278">
      <pivotArea dataOnly="0" labelOnly="1" outline="0" fieldPosition="0">
        <references count="1">
          <reference field="0" count="1">
            <x v="4"/>
          </reference>
        </references>
      </pivotArea>
    </format>
    <format dxfId="277">
      <pivotArea dataOnly="0" labelOnly="1" outline="0" fieldPosition="0">
        <references count="1">
          <reference field="0" count="1">
            <x v="5"/>
          </reference>
        </references>
      </pivotArea>
    </format>
    <format dxfId="276">
      <pivotArea dataOnly="0" labelOnly="1" outline="0" fieldPosition="0">
        <references count="1">
          <reference field="0" count="1">
            <x v="6"/>
          </reference>
        </references>
      </pivotArea>
    </format>
    <format dxfId="275">
      <pivotArea dataOnly="0" labelOnly="1" outline="0" fieldPosition="0">
        <references count="1">
          <reference field="0" count="1">
            <x v="7"/>
          </reference>
        </references>
      </pivotArea>
    </format>
    <format dxfId="274">
      <pivotArea dataOnly="0" labelOnly="1" outline="0" fieldPosition="0">
        <references count="1">
          <reference field="0" count="1">
            <x v="8"/>
          </reference>
        </references>
      </pivotArea>
    </format>
    <format dxfId="273">
      <pivotArea dataOnly="0" labelOnly="1" outline="0" fieldPosition="0">
        <references count="1">
          <reference field="0" count="1">
            <x v="9"/>
          </reference>
        </references>
      </pivotArea>
    </format>
    <format dxfId="272">
      <pivotArea dataOnly="0" labelOnly="1" outline="0" fieldPosition="0">
        <references count="1">
          <reference field="0" count="1">
            <x v="10"/>
          </reference>
        </references>
      </pivotArea>
    </format>
    <format dxfId="271">
      <pivotArea dataOnly="0" labelOnly="1" outline="0" fieldPosition="0">
        <references count="1">
          <reference field="0" count="1">
            <x v="11"/>
          </reference>
        </references>
      </pivotArea>
    </format>
    <format dxfId="270">
      <pivotArea dataOnly="0" labelOnly="1" outline="0" fieldPosition="0">
        <references count="1">
          <reference field="0" count="1">
            <x v="12"/>
          </reference>
        </references>
      </pivotArea>
    </format>
    <format dxfId="269">
      <pivotArea dataOnly="0" labelOnly="1" outline="0" fieldPosition="0">
        <references count="1">
          <reference field="0" count="1">
            <x v="13"/>
          </reference>
        </references>
      </pivotArea>
    </format>
    <format dxfId="268">
      <pivotArea dataOnly="0" labelOnly="1" outline="0" fieldPosition="0">
        <references count="1">
          <reference field="0" count="1">
            <x v="14"/>
          </reference>
        </references>
      </pivotArea>
    </format>
    <format dxfId="267">
      <pivotArea dataOnly="0" labelOnly="1" outline="0" fieldPosition="0">
        <references count="1">
          <reference field="0" count="1">
            <x v="15"/>
          </reference>
        </references>
      </pivotArea>
    </format>
    <format dxfId="266">
      <pivotArea dataOnly="0" labelOnly="1" outline="0" offset="IV256" fieldPosition="0">
        <references count="1">
          <reference field="0" count="1">
            <x v="0"/>
          </reference>
        </references>
      </pivotArea>
    </format>
    <format dxfId="265">
      <pivotArea field="0" dataOnly="0" labelOnly="1" grandRow="1" outline="0" axis="axisRow" fieldPosition="0">
        <references count="1">
          <reference field="4294967294" count="1" selected="0">
            <x v="0"/>
          </reference>
        </references>
      </pivotArea>
    </format>
    <format dxfId="264">
      <pivotArea field="0" dataOnly="0" labelOnly="1" grandRow="1" outline="0" axis="axisRow" fieldPosition="0">
        <references count="1">
          <reference field="4294967294" count="1" selected="0">
            <x v="2"/>
          </reference>
        </references>
      </pivotArea>
    </format>
    <format dxfId="263">
      <pivotArea field="0" dataOnly="0" labelOnly="1" grandRow="1" outline="0" axis="axisRow" fieldPosition="0">
        <references count="1">
          <reference field="4294967294" count="1" selected="0">
            <x v="4"/>
          </reference>
        </references>
      </pivotArea>
    </format>
    <format dxfId="262">
      <pivotArea field="0" dataOnly="0" labelOnly="1" grandRow="1" outline="0" axis="axisRow" fieldPosition="0">
        <references count="1">
          <reference field="4294967294" count="1" selected="0">
            <x v="6"/>
          </reference>
        </references>
      </pivotArea>
    </format>
    <format dxfId="261">
      <pivotArea field="0" dataOnly="0" labelOnly="1" grandRow="1" outline="0" axis="axisRow" fieldPosition="0">
        <references count="1">
          <reference field="4294967294" count="1" selected="0">
            <x v="8"/>
          </reference>
        </references>
      </pivotArea>
    </format>
    <format dxfId="260">
      <pivotArea field="0" dataOnly="0" labelOnly="1" grandRow="1" outline="0" axis="axisRow" fieldPosition="0">
        <references count="1">
          <reference field="4294967294" count="1" selected="0">
            <x v="10"/>
          </reference>
        </references>
      </pivotArea>
    </format>
    <format dxfId="259">
      <pivotArea field="0" dataOnly="0" labelOnly="1" grandRow="1" outline="0" axis="axisRow" fieldPosition="0">
        <references count="1">
          <reference field="4294967294" count="1" selected="0">
            <x v="12"/>
          </reference>
        </references>
      </pivotArea>
    </format>
    <format dxfId="258">
      <pivotArea field="0" dataOnly="0" labelOnly="1" grandRow="1" outline="0" axis="axisRow" fieldPosition="0">
        <references count="1">
          <reference field="4294967294" count="1" selected="0">
            <x v="14"/>
          </reference>
        </references>
      </pivotArea>
    </format>
    <format dxfId="257">
      <pivotArea field="0" dataOnly="0" labelOnly="1" grandRow="1" outline="0" axis="axisRow" fieldPosition="0">
        <references count="1">
          <reference field="4294967294" count="1" selected="0">
            <x v="16"/>
          </reference>
        </references>
      </pivotArea>
    </format>
    <format dxfId="256">
      <pivotArea field="0" dataOnly="0" labelOnly="1" grandRow="1" outline="0" axis="axisRow" fieldPosition="0">
        <references count="1">
          <reference field="4294967294" count="1" selected="0">
            <x v="18"/>
          </reference>
        </references>
      </pivotArea>
    </format>
    <format dxfId="255">
      <pivotArea field="0" dataOnly="0" labelOnly="1" grandRow="1" outline="0" axis="axisRow" fieldPosition="0">
        <references count="1">
          <reference field="4294967294" count="1" selected="0">
            <x v="20"/>
          </reference>
        </references>
      </pivotArea>
    </format>
    <format dxfId="254">
      <pivotArea field="0" dataOnly="0" labelOnly="1" grandRow="1" outline="0" axis="axisRow" fieldPosition="0">
        <references count="1">
          <reference field="4294967294" count="1" selected="0">
            <x v="22"/>
          </reference>
        </references>
      </pivotArea>
    </format>
    <format dxfId="253">
      <pivotArea field="0" dataOnly="0" labelOnly="1" grandRow="1" outline="0" axis="axisRow" fieldPosition="0">
        <references count="1">
          <reference field="4294967294" count="1" selected="0">
            <x v="26"/>
          </reference>
        </references>
      </pivotArea>
    </format>
    <format dxfId="252">
      <pivotArea field="0" dataOnly="0" labelOnly="1" grandRow="1" outline="0" axis="axisRow" fieldPosition="0">
        <references count="1">
          <reference field="4294967294" count="1" selected="0">
            <x v="28"/>
          </reference>
        </references>
      </pivotArea>
    </format>
    <format dxfId="251">
      <pivotArea field="0" dataOnly="0" labelOnly="1" grandRow="1" outline="0" axis="axisRow" fieldPosition="0">
        <references count="1">
          <reference field="4294967294" count="1" selected="0">
            <x v="30"/>
          </reference>
        </references>
      </pivotArea>
    </format>
    <format dxfId="250">
      <pivotArea field="0" dataOnly="0" labelOnly="1" grandRow="1" outline="0" axis="axisRow" fieldPosition="0">
        <references count="1">
          <reference field="4294967294" count="1" selected="0">
            <x v="24"/>
          </reference>
        </references>
      </pivotArea>
    </format>
    <format dxfId="249">
      <pivotArea dataOnly="0" labelOnly="1" outline="0" offset="IV256" fieldPosition="0">
        <references count="1">
          <reference field="0" count="1">
            <x v="13"/>
          </reference>
        </references>
      </pivotArea>
    </format>
    <format dxfId="248">
      <pivotArea dataOnly="0" labelOnly="1" outline="0" offset="IV256" fieldPosition="0">
        <references count="1">
          <reference field="0" count="1">
            <x v="9"/>
          </reference>
        </references>
      </pivotArea>
    </format>
    <format dxfId="247">
      <pivotArea dataOnly="0" labelOnly="1" outline="0" offset="IV256" fieldPosition="0">
        <references count="1">
          <reference field="0" count="1">
            <x v="5"/>
          </reference>
        </references>
      </pivotArea>
    </format>
    <format dxfId="246">
      <pivotArea dataOnly="0" labelOnly="1" outline="0" offset="IV256" fieldPosition="0">
        <references count="1">
          <reference field="0" count="1">
            <x v="4"/>
          </reference>
        </references>
      </pivotArea>
    </format>
    <format dxfId="245">
      <pivotArea type="all" dataOnly="0" outline="0" fieldPosition="0"/>
    </format>
    <format dxfId="244">
      <pivotArea outline="0" collapsedLevelsAreSubtotals="1" fieldPosition="0"/>
    </format>
    <format dxfId="243">
      <pivotArea outline="0" collapsedLevelsAreSubtotals="1" fieldPosition="0">
        <references count="2">
          <reference field="4294967294" count="4" selected="0">
            <x v="0"/>
            <x v="2"/>
            <x v="4"/>
            <x v="6"/>
          </reference>
          <reference field="0" count="1" selected="0">
            <x v="0"/>
          </reference>
        </references>
      </pivotArea>
    </format>
    <format dxfId="242">
      <pivotArea dataOnly="0" labelOnly="1" outline="0" fieldPosition="0">
        <references count="2">
          <reference field="4294967294" count="4">
            <x v="0"/>
            <x v="2"/>
            <x v="4"/>
            <x v="6"/>
          </reference>
          <reference field="0" count="1" selected="0">
            <x v="0"/>
          </reference>
        </references>
      </pivotArea>
    </format>
    <format dxfId="241">
      <pivotArea outline="0" collapsedLevelsAreSubtotals="1" fieldPosition="0">
        <references count="2">
          <reference field="4294967294" count="4" selected="0">
            <x v="8"/>
            <x v="10"/>
            <x v="12"/>
            <x v="14"/>
          </reference>
          <reference field="0" count="1" selected="0">
            <x v="0"/>
          </reference>
        </references>
      </pivotArea>
    </format>
    <format dxfId="240">
      <pivotArea dataOnly="0" labelOnly="1" outline="0" fieldPosition="0">
        <references count="2">
          <reference field="4294967294" count="4">
            <x v="8"/>
            <x v="10"/>
            <x v="12"/>
            <x v="14"/>
          </reference>
          <reference field="0" count="1" selected="0">
            <x v="0"/>
          </reference>
        </references>
      </pivotArea>
    </format>
    <format dxfId="239">
      <pivotArea outline="0" collapsedLevelsAreSubtotals="1" fieldPosition="0">
        <references count="2">
          <reference field="4294967294" count="4" selected="0">
            <x v="16"/>
            <x v="18"/>
            <x v="20"/>
            <x v="22"/>
          </reference>
          <reference field="0" count="1" selected="0">
            <x v="0"/>
          </reference>
        </references>
      </pivotArea>
    </format>
    <format dxfId="238">
      <pivotArea dataOnly="0" labelOnly="1" outline="0" fieldPosition="0">
        <references count="2">
          <reference field="4294967294" count="4">
            <x v="16"/>
            <x v="18"/>
            <x v="20"/>
            <x v="22"/>
          </reference>
          <reference field="0" count="1" selected="0">
            <x v="0"/>
          </reference>
        </references>
      </pivotArea>
    </format>
    <format dxfId="237">
      <pivotArea outline="0" collapsedLevelsAreSubtotals="1" fieldPosition="0">
        <references count="2">
          <reference field="4294967294" count="1" selected="0">
            <x v="24"/>
          </reference>
          <reference field="0" count="1" selected="0">
            <x v="0"/>
          </reference>
        </references>
      </pivotArea>
    </format>
    <format dxfId="236">
      <pivotArea dataOnly="0" labelOnly="1" outline="0" fieldPosition="0">
        <references count="2">
          <reference field="4294967294" count="1">
            <x v="24"/>
          </reference>
          <reference field="0" count="1" selected="0">
            <x v="0"/>
          </reference>
        </references>
      </pivotArea>
    </format>
    <format dxfId="235">
      <pivotArea outline="0" collapsedLevelsAreSubtotals="1" fieldPosition="0">
        <references count="2">
          <reference field="4294967294" count="1" selected="0">
            <x v="26"/>
          </reference>
          <reference field="0" count="1" selected="0">
            <x v="0"/>
          </reference>
        </references>
      </pivotArea>
    </format>
    <format dxfId="234">
      <pivotArea dataOnly="0" labelOnly="1" outline="0" fieldPosition="0">
        <references count="2">
          <reference field="4294967294" count="1">
            <x v="26"/>
          </reference>
          <reference field="0" count="1" selected="0">
            <x v="0"/>
          </reference>
        </references>
      </pivotArea>
    </format>
    <format dxfId="233">
      <pivotArea outline="0" collapsedLevelsAreSubtotals="1" fieldPosition="0">
        <references count="2">
          <reference field="4294967294" count="1" selected="0">
            <x v="28"/>
          </reference>
          <reference field="0" count="1" selected="0">
            <x v="0"/>
          </reference>
        </references>
      </pivotArea>
    </format>
    <format dxfId="232">
      <pivotArea dataOnly="0" labelOnly="1" outline="0" fieldPosition="0">
        <references count="2">
          <reference field="4294967294" count="1">
            <x v="28"/>
          </reference>
          <reference field="0" count="1" selected="0">
            <x v="0"/>
          </reference>
        </references>
      </pivotArea>
    </format>
    <format dxfId="231">
      <pivotArea outline="0" collapsedLevelsAreSubtotals="1" fieldPosition="0">
        <references count="3">
          <reference field="4294967294" count="12" selected="0">
            <x v="0"/>
            <x v="2"/>
            <x v="4"/>
            <x v="6"/>
            <x v="8"/>
            <x v="10"/>
            <x v="12"/>
            <x v="14"/>
            <x v="16"/>
            <x v="18"/>
            <x v="20"/>
            <x v="22"/>
          </reference>
          <reference field="0" count="1" selected="0">
            <x v="9"/>
          </reference>
          <reference field="220" count="1" selected="0" defaultSubtotal="1">
            <x v="0"/>
          </reference>
        </references>
      </pivotArea>
    </format>
    <format dxfId="230">
      <pivotArea outline="0" collapsedLevelsAreSubtotals="1" fieldPosition="0">
        <references count="2">
          <reference field="4294967294" count="2" selected="0">
            <x v="0"/>
            <x v="1"/>
          </reference>
          <reference field="0" count="1" selected="0">
            <x v="0"/>
          </reference>
        </references>
      </pivotArea>
    </format>
    <format dxfId="229">
      <pivotArea dataOnly="0" labelOnly="1" outline="0" fieldPosition="0">
        <references count="2">
          <reference field="4294967294" count="2">
            <x v="0"/>
            <x v="1"/>
          </reference>
          <reference field="0" count="1" selected="0">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sheetPr>
    <tabColor indexed="16"/>
  </sheetPr>
  <dimension ref="A1:Z421"/>
  <sheetViews>
    <sheetView showGridLines="0" showZeros="0" tabSelected="1" view="pageBreakPreview" zoomScaleNormal="100" zoomScaleSheetLayoutView="100" workbookViewId="0">
      <pane xSplit="1" topLeftCell="B1" activePane="topRight" state="frozen"/>
      <selection pane="topRight" activeCell="AB7" sqref="AB7"/>
    </sheetView>
  </sheetViews>
  <sheetFormatPr defaultColWidth="9" defaultRowHeight="12.75"/>
  <cols>
    <col min="1" max="1" width="11.75" style="54" customWidth="1"/>
    <col min="2" max="2" width="7.25" style="223" customWidth="1"/>
    <col min="3" max="3" width="5.75" style="223" customWidth="1"/>
    <col min="4" max="4" width="6" style="223" customWidth="1"/>
    <col min="5" max="5" width="5" style="223" customWidth="1"/>
    <col min="6" max="6" width="5.75" style="121" customWidth="1"/>
    <col min="7" max="7" width="5.875" style="121" customWidth="1"/>
    <col min="8" max="8" width="5.75" style="121" customWidth="1"/>
    <col min="9" max="9" width="5.5" style="121" customWidth="1"/>
    <col min="10" max="10" width="5.5" style="23" customWidth="1"/>
    <col min="11" max="11" width="5.875" style="23" customWidth="1"/>
    <col min="12" max="12" width="5.75" style="23" customWidth="1"/>
    <col min="13" max="13" width="5.125" style="23" customWidth="1"/>
    <col min="14" max="14" width="8.75" style="23" customWidth="1"/>
    <col min="15" max="15" width="7" style="23" customWidth="1"/>
    <col min="16" max="16" width="7.125" style="23" customWidth="1"/>
    <col min="17" max="17" width="8" style="23" customWidth="1"/>
    <col min="18" max="18" width="9" style="89"/>
    <col min="19" max="20" width="9" style="23"/>
    <col min="21" max="22" width="4.875" style="23" customWidth="1"/>
    <col min="23" max="23" width="6.375" style="23" customWidth="1"/>
    <col min="24" max="16384" width="9" style="23"/>
  </cols>
  <sheetData>
    <row r="1" spans="1:26" ht="18">
      <c r="A1" s="230" t="s">
        <v>696</v>
      </c>
      <c r="B1" s="210"/>
      <c r="C1" s="210"/>
      <c r="D1" s="210"/>
      <c r="E1" s="210"/>
      <c r="F1" s="213"/>
      <c r="G1" s="213"/>
      <c r="H1" s="213"/>
      <c r="I1" s="214"/>
      <c r="J1" s="60"/>
      <c r="K1" s="60"/>
      <c r="L1" s="60"/>
      <c r="M1" s="209"/>
      <c r="N1" s="60"/>
      <c r="O1" s="60"/>
      <c r="P1" s="60"/>
      <c r="Q1" s="60"/>
      <c r="R1" s="61" t="s">
        <v>390</v>
      </c>
    </row>
    <row r="2" spans="1:26" ht="18">
      <c r="A2" s="230"/>
      <c r="B2" s="210"/>
      <c r="C2" s="210"/>
      <c r="D2" s="210"/>
      <c r="E2" s="210"/>
      <c r="F2" s="213"/>
      <c r="G2" s="213"/>
      <c r="H2" s="213"/>
      <c r="I2" s="214"/>
      <c r="J2" s="60"/>
      <c r="K2" s="60"/>
      <c r="L2" s="60"/>
      <c r="M2" s="209"/>
      <c r="N2" s="60"/>
      <c r="O2" s="60"/>
      <c r="P2" s="60"/>
      <c r="Q2" s="60"/>
      <c r="R2" s="61"/>
    </row>
    <row r="3" spans="1:26" ht="15.75">
      <c r="A3" s="229" t="s">
        <v>393</v>
      </c>
      <c r="B3" s="210"/>
      <c r="C3" s="210"/>
      <c r="D3" s="210"/>
      <c r="E3" s="210"/>
      <c r="F3" s="213"/>
      <c r="G3" s="213"/>
      <c r="H3" s="213"/>
      <c r="I3" s="214"/>
      <c r="J3" s="60"/>
      <c r="K3" s="60"/>
      <c r="L3" s="60"/>
      <c r="M3" s="209"/>
      <c r="N3" s="60"/>
      <c r="O3" s="60"/>
      <c r="P3" s="60"/>
      <c r="Q3" s="60"/>
      <c r="R3" s="61" t="s">
        <v>390</v>
      </c>
    </row>
    <row r="4" spans="1:26" ht="15.75">
      <c r="A4" s="229" t="s">
        <v>979</v>
      </c>
      <c r="B4" s="210"/>
      <c r="C4" s="210"/>
      <c r="D4" s="210"/>
      <c r="E4" s="210"/>
      <c r="F4" s="65"/>
      <c r="G4" s="65"/>
      <c r="H4" s="65"/>
      <c r="I4" s="210"/>
      <c r="J4" s="62"/>
      <c r="K4" s="62"/>
      <c r="L4" s="62"/>
      <c r="M4" s="208"/>
      <c r="N4" s="62"/>
      <c r="O4" s="62"/>
      <c r="P4" s="62"/>
      <c r="Q4" s="60"/>
      <c r="R4" s="61" t="s">
        <v>390</v>
      </c>
    </row>
    <row r="5" spans="1:26">
      <c r="A5" s="63"/>
      <c r="B5" s="215"/>
      <c r="C5" s="215"/>
      <c r="D5" s="215"/>
      <c r="E5" s="215"/>
      <c r="F5" s="215"/>
      <c r="G5" s="215"/>
      <c r="H5" s="215"/>
      <c r="I5" s="215"/>
      <c r="J5" s="63"/>
      <c r="K5" s="63"/>
      <c r="L5" s="63"/>
      <c r="M5" s="63"/>
      <c r="N5" s="63"/>
      <c r="O5" s="63"/>
      <c r="P5" s="63"/>
      <c r="Q5" s="63"/>
      <c r="R5" s="86"/>
    </row>
    <row r="6" spans="1:26" ht="16.5" customHeight="1">
      <c r="A6" s="64"/>
      <c r="B6" s="234" t="s">
        <v>671</v>
      </c>
      <c r="C6" s="235"/>
      <c r="D6" s="235"/>
      <c r="E6" s="235"/>
      <c r="F6" s="235"/>
      <c r="G6" s="235"/>
      <c r="H6" s="235"/>
      <c r="I6" s="236"/>
      <c r="J6" s="237" t="s">
        <v>390</v>
      </c>
      <c r="K6" s="238"/>
      <c r="L6" s="238"/>
      <c r="M6" s="239"/>
      <c r="N6" s="677" t="s">
        <v>670</v>
      </c>
      <c r="O6" s="680" t="s">
        <v>396</v>
      </c>
      <c r="P6" s="680" t="s">
        <v>397</v>
      </c>
      <c r="Q6" s="680" t="s">
        <v>395</v>
      </c>
      <c r="R6" s="87"/>
      <c r="S6" s="15"/>
    </row>
    <row r="7" spans="1:26" ht="52.5" customHeight="1">
      <c r="A7" s="65"/>
      <c r="B7" s="235" t="s">
        <v>735</v>
      </c>
      <c r="C7" s="235"/>
      <c r="D7" s="235"/>
      <c r="E7" s="240"/>
      <c r="F7" s="241" t="s">
        <v>737</v>
      </c>
      <c r="G7" s="235"/>
      <c r="H7" s="235"/>
      <c r="I7" s="236"/>
      <c r="J7" s="242" t="s">
        <v>672</v>
      </c>
      <c r="K7" s="243"/>
      <c r="L7" s="243"/>
      <c r="M7" s="244"/>
      <c r="N7" s="678"/>
      <c r="O7" s="681"/>
      <c r="P7" s="681"/>
      <c r="Q7" s="681"/>
      <c r="R7" s="87" t="s">
        <v>123</v>
      </c>
      <c r="S7" s="15" t="s">
        <v>123</v>
      </c>
      <c r="T7" s="619" t="s">
        <v>1161</v>
      </c>
      <c r="U7" s="63"/>
      <c r="V7" s="63"/>
      <c r="W7" s="621"/>
      <c r="X7" s="23" t="s">
        <v>1162</v>
      </c>
    </row>
    <row r="8" spans="1:26" ht="27" customHeight="1">
      <c r="A8" s="66"/>
      <c r="B8" s="245" t="s">
        <v>391</v>
      </c>
      <c r="C8" s="245" t="s">
        <v>392</v>
      </c>
      <c r="D8" s="245" t="s">
        <v>736</v>
      </c>
      <c r="E8" s="246" t="s">
        <v>124</v>
      </c>
      <c r="F8" s="247" t="s">
        <v>391</v>
      </c>
      <c r="G8" s="245" t="s">
        <v>392</v>
      </c>
      <c r="H8" s="245" t="s">
        <v>736</v>
      </c>
      <c r="I8" s="246" t="s">
        <v>124</v>
      </c>
      <c r="J8" s="248" t="s">
        <v>391</v>
      </c>
      <c r="K8" s="249" t="s">
        <v>392</v>
      </c>
      <c r="L8" s="245" t="s">
        <v>736</v>
      </c>
      <c r="M8" s="248" t="s">
        <v>124</v>
      </c>
      <c r="N8" s="679"/>
      <c r="O8" s="682"/>
      <c r="P8" s="682"/>
      <c r="Q8" s="682"/>
      <c r="R8" s="14"/>
      <c r="S8" s="16"/>
      <c r="T8" s="619" t="s">
        <v>1157</v>
      </c>
      <c r="U8" s="630" t="s">
        <v>1158</v>
      </c>
      <c r="V8" s="630" t="s">
        <v>1159</v>
      </c>
      <c r="W8" s="621"/>
      <c r="X8" s="619" t="s">
        <v>1157</v>
      </c>
      <c r="Y8" s="630" t="s">
        <v>1158</v>
      </c>
      <c r="Z8" s="630" t="s">
        <v>1159</v>
      </c>
    </row>
    <row r="9" spans="1:26" ht="15.75" hidden="1" customHeight="1">
      <c r="A9" s="22" t="s">
        <v>264</v>
      </c>
      <c r="B9" s="216"/>
      <c r="C9" s="216"/>
      <c r="D9" s="216"/>
      <c r="E9" s="112"/>
      <c r="F9" s="70"/>
      <c r="G9" s="110"/>
      <c r="H9" s="110"/>
      <c r="I9" s="112"/>
      <c r="J9" s="67"/>
      <c r="K9" s="68"/>
      <c r="L9" s="68"/>
      <c r="M9" s="118"/>
      <c r="N9" s="67"/>
      <c r="O9" s="119"/>
      <c r="P9" s="120"/>
      <c r="Q9" s="120"/>
      <c r="R9" s="88">
        <f>SUM(B9:D9,F9:H9,J9:L9)+N9</f>
        <v>0</v>
      </c>
      <c r="S9" s="17">
        <f>+Q9+P9+O9</f>
        <v>0</v>
      </c>
      <c r="T9" s="620"/>
      <c r="U9" s="54"/>
      <c r="V9" s="54"/>
      <c r="W9" s="622"/>
    </row>
    <row r="10" spans="1:26" ht="12.75" hidden="1" customHeight="1">
      <c r="A10" s="22"/>
      <c r="B10" s="117"/>
      <c r="C10" s="117"/>
      <c r="D10" s="117"/>
      <c r="E10" s="217"/>
      <c r="F10" s="70"/>
      <c r="G10" s="110"/>
      <c r="H10" s="111"/>
      <c r="I10" s="218"/>
      <c r="J10" s="67"/>
      <c r="K10" s="69"/>
      <c r="L10" s="69"/>
      <c r="M10" s="67"/>
      <c r="N10" s="67"/>
      <c r="O10" s="80"/>
      <c r="P10" s="75"/>
      <c r="Q10" s="75"/>
      <c r="R10" s="87"/>
      <c r="S10" s="15"/>
      <c r="T10" s="623" t="s">
        <v>1157</v>
      </c>
      <c r="U10" s="624" t="s">
        <v>1158</v>
      </c>
      <c r="V10" s="625" t="s">
        <v>1159</v>
      </c>
      <c r="W10" s="626"/>
    </row>
    <row r="11" spans="1:26" s="121" customFormat="1">
      <c r="A11" s="117" t="s">
        <v>265</v>
      </c>
      <c r="B11" s="261">
        <f>+'Distribution Pivot Table'!Z$9*100</f>
        <v>0</v>
      </c>
      <c r="C11" s="262">
        <f>+'Distribution Pivot Table'!Z$11*100</f>
        <v>0</v>
      </c>
      <c r="D11" s="261">
        <f>+'Distribution Pivot Table'!Z$13*100</f>
        <v>0</v>
      </c>
      <c r="E11" s="263">
        <f t="shared" ref="E11:E29" si="0">SUM(B11:D11)</f>
        <v>0</v>
      </c>
      <c r="F11" s="264">
        <f>+'Distribution Pivot Table'!Z$15*100</f>
        <v>0</v>
      </c>
      <c r="G11" s="262">
        <f>+'Distribution Pivot Table'!Z$17*100</f>
        <v>0</v>
      </c>
      <c r="H11" s="261">
        <f>+'Distribution Pivot Table'!Z$19*100</f>
        <v>0</v>
      </c>
      <c r="I11" s="263">
        <f t="shared" ref="I11:I29" si="1">SUM(F11:H11)</f>
        <v>0</v>
      </c>
      <c r="J11" s="264">
        <f>+'Distribution Pivot Table'!Z$21*100</f>
        <v>0</v>
      </c>
      <c r="K11" s="261">
        <f>+'Distribution Pivot Table'!Z$23*100</f>
        <v>0</v>
      </c>
      <c r="L11" s="261">
        <f>+'Distribution Pivot Table'!Z$25*100</f>
        <v>0</v>
      </c>
      <c r="M11" s="265">
        <f t="shared" ref="M11:M29" si="2">SUM(J11:L11)</f>
        <v>0</v>
      </c>
      <c r="N11" s="264">
        <f>+'Distribution Pivot Table'!Z$27*100</f>
        <v>0</v>
      </c>
      <c r="O11" s="266">
        <f t="shared" ref="O11:P29" si="3">+B11+F11+J11</f>
        <v>0</v>
      </c>
      <c r="P11" s="267">
        <f t="shared" si="3"/>
        <v>0</v>
      </c>
      <c r="Q11" s="267">
        <f t="shared" ref="Q11:Q29" si="4">+D11+H11+L11+N11</f>
        <v>0</v>
      </c>
      <c r="R11" s="88">
        <f t="shared" ref="R11:R29" si="5">SUM(B11:D11,F11:H11,J11:L11)+N11</f>
        <v>0</v>
      </c>
      <c r="S11" s="17">
        <f t="shared" ref="S11:S29" si="6">+Q11+P11+O11</f>
        <v>0</v>
      </c>
      <c r="T11" s="616">
        <f>+E11+I11</f>
        <v>0</v>
      </c>
      <c r="U11" s="616">
        <f>+M11</f>
        <v>0</v>
      </c>
      <c r="V11" s="617">
        <f>+N11</f>
        <v>0</v>
      </c>
      <c r="W11" s="627">
        <f>SUM(T11:V11)</f>
        <v>0</v>
      </c>
      <c r="X11" s="631">
        <f>+T11-'OLD Tables 44-55'!T11</f>
        <v>0</v>
      </c>
      <c r="Y11" s="632">
        <f>+U11-'OLD Tables 44-55'!U11</f>
        <v>0</v>
      </c>
      <c r="Z11" s="632">
        <f>+V11-'OLD Tables 44-55'!V11</f>
        <v>0</v>
      </c>
    </row>
    <row r="12" spans="1:26">
      <c r="A12" s="117" t="s">
        <v>266</v>
      </c>
      <c r="B12" s="261">
        <f>+'Distribution Pivot Table'!Z$31*100</f>
        <v>0.44707839467664795</v>
      </c>
      <c r="C12" s="262">
        <f>+'Distribution Pivot Table'!Z$33*100</f>
        <v>0.27032647119983366</v>
      </c>
      <c r="D12" s="310">
        <f>+'Distribution Pivot Table'!Z$35*100</f>
        <v>9.3574547723019333E-2</v>
      </c>
      <c r="E12" s="263">
        <f t="shared" si="0"/>
        <v>0.81097941359950088</v>
      </c>
      <c r="F12" s="264">
        <f>+'Distribution Pivot Table'!Z$37*100</f>
        <v>57.340403410272408</v>
      </c>
      <c r="G12" s="262">
        <f>+'Distribution Pivot Table'!Z$39*100</f>
        <v>4.2212518195050945</v>
      </c>
      <c r="H12" s="261">
        <f>+'Distribution Pivot Table'!Z$41*100</f>
        <v>4.9698482012892491</v>
      </c>
      <c r="I12" s="263">
        <f t="shared" si="1"/>
        <v>66.531503431066753</v>
      </c>
      <c r="J12" s="268">
        <f>+'Distribution Pivot Table'!Z$43*100</f>
        <v>22.270742358078603</v>
      </c>
      <c r="K12" s="269">
        <f>+'Distribution Pivot Table'!Z$45*100</f>
        <v>7.9538365564566433</v>
      </c>
      <c r="L12" s="261">
        <f>+'Distribution Pivot Table'!Z$47*100</f>
        <v>1.8610937824911622</v>
      </c>
      <c r="M12" s="270">
        <f t="shared" si="2"/>
        <v>32.085672697026411</v>
      </c>
      <c r="N12" s="268">
        <f>+'Distribution Pivot Table'!Z$49*100</f>
        <v>0.57184445830734043</v>
      </c>
      <c r="O12" s="271">
        <f t="shared" si="3"/>
        <v>80.05822416302766</v>
      </c>
      <c r="P12" s="272">
        <f t="shared" si="3"/>
        <v>12.445414847161572</v>
      </c>
      <c r="Q12" s="272">
        <f t="shared" si="4"/>
        <v>7.4963609898107704</v>
      </c>
      <c r="R12" s="88">
        <f t="shared" si="5"/>
        <v>100</v>
      </c>
      <c r="S12" s="17">
        <f t="shared" si="6"/>
        <v>100</v>
      </c>
      <c r="T12" s="616">
        <f>+E12+I12</f>
        <v>67.34248284466625</v>
      </c>
      <c r="U12" s="616">
        <f>+M12</f>
        <v>32.085672697026411</v>
      </c>
      <c r="V12" s="617">
        <f>+N12</f>
        <v>0.57184445830734043</v>
      </c>
      <c r="W12" s="627">
        <f>SUM(T12:V12)</f>
        <v>100</v>
      </c>
      <c r="X12" s="631">
        <f>+T12-'OLD Tables 44-55'!T12</f>
        <v>6.0336672686792241</v>
      </c>
      <c r="Y12" s="632">
        <f>+U12-'OLD Tables 44-55'!U12</f>
        <v>-4.3123803045960898</v>
      </c>
      <c r="Z12" s="632">
        <f>+V12-'OLD Tables 44-55'!V12</f>
        <v>-1.7212869640831405</v>
      </c>
    </row>
    <row r="13" spans="1:26" s="121" customFormat="1">
      <c r="A13" s="117" t="s">
        <v>267</v>
      </c>
      <c r="B13" s="261">
        <f>+'Distribution Pivot Table'!Z$53*100</f>
        <v>0</v>
      </c>
      <c r="C13" s="262">
        <f>+'Distribution Pivot Table'!Z$55*100</f>
        <v>0</v>
      </c>
      <c r="D13" s="261">
        <f>+'Distribution Pivot Table'!Z$57*100</f>
        <v>0</v>
      </c>
      <c r="E13" s="263">
        <f t="shared" si="0"/>
        <v>0</v>
      </c>
      <c r="F13" s="264">
        <f>+'Distribution Pivot Table'!Z$59*100</f>
        <v>0</v>
      </c>
      <c r="G13" s="262">
        <f>+'Distribution Pivot Table'!Z$61*100</f>
        <v>0</v>
      </c>
      <c r="H13" s="261">
        <f>+'Distribution Pivot Table'!Z$63*100</f>
        <v>0</v>
      </c>
      <c r="I13" s="263">
        <f t="shared" si="1"/>
        <v>0</v>
      </c>
      <c r="J13" s="264">
        <f>+'Distribution Pivot Table'!Z$65*100</f>
        <v>0</v>
      </c>
      <c r="K13" s="261">
        <f>+'Distribution Pivot Table'!Z$67*100</f>
        <v>0</v>
      </c>
      <c r="L13" s="261">
        <f>+'Distribution Pivot Table'!Z$69*100</f>
        <v>0</v>
      </c>
      <c r="M13" s="265">
        <f t="shared" si="2"/>
        <v>0</v>
      </c>
      <c r="N13" s="264">
        <f>+'Distribution Pivot Table'!Z$71*100</f>
        <v>0</v>
      </c>
      <c r="O13" s="266">
        <f t="shared" si="3"/>
        <v>0</v>
      </c>
      <c r="P13" s="267">
        <f t="shared" si="3"/>
        <v>0</v>
      </c>
      <c r="Q13" s="267">
        <f t="shared" si="4"/>
        <v>0</v>
      </c>
      <c r="R13" s="88">
        <f t="shared" si="5"/>
        <v>0</v>
      </c>
      <c r="S13" s="17">
        <f t="shared" si="6"/>
        <v>0</v>
      </c>
      <c r="T13" s="616">
        <f t="shared" ref="T13:T29" si="7">+E13+I13</f>
        <v>0</v>
      </c>
      <c r="U13" s="616">
        <f t="shared" ref="U13:V29" si="8">+M13</f>
        <v>0</v>
      </c>
      <c r="V13" s="617">
        <f t="shared" si="8"/>
        <v>0</v>
      </c>
      <c r="W13" s="627">
        <f t="shared" ref="W13:W29" si="9">SUM(T13:V13)</f>
        <v>0</v>
      </c>
      <c r="X13" s="631">
        <f>+T13-'OLD Tables 44-55'!T13</f>
        <v>0</v>
      </c>
      <c r="Y13" s="632">
        <f>+U13-'OLD Tables 44-55'!U13</f>
        <v>0</v>
      </c>
      <c r="Z13" s="632">
        <f>+V13-'OLD Tables 44-55'!V13</f>
        <v>0</v>
      </c>
    </row>
    <row r="14" spans="1:26">
      <c r="A14" s="117" t="s">
        <v>268</v>
      </c>
      <c r="B14" s="261">
        <f>+'Distribution Pivot Table'!Z$75*100</f>
        <v>13.304434174846275</v>
      </c>
      <c r="C14" s="262">
        <f>+'Distribution Pivot Table'!Z$77*100</f>
        <v>0.46213191765649464</v>
      </c>
      <c r="D14" s="261">
        <f>+'Distribution Pivot Table'!Z$79*100</f>
        <v>1.1457816140243668E-2</v>
      </c>
      <c r="E14" s="263">
        <f t="shared" si="0"/>
        <v>13.778023908643013</v>
      </c>
      <c r="F14" s="264">
        <f>+'Distribution Pivot Table'!Z$81*100</f>
        <v>33.817744337929192</v>
      </c>
      <c r="G14" s="262">
        <f>+'Distribution Pivot Table'!Z$83*100</f>
        <v>1.8332505824389871</v>
      </c>
      <c r="H14" s="261">
        <f>+'Distribution Pivot Table'!Z$85*100</f>
        <v>1.3558415765955008</v>
      </c>
      <c r="I14" s="263">
        <f t="shared" si="1"/>
        <v>37.006836496963679</v>
      </c>
      <c r="J14" s="268">
        <f>+'Distribution Pivot Table'!Z$87*100</f>
        <v>23.593553068785088</v>
      </c>
      <c r="K14" s="269">
        <f>+'Distribution Pivot Table'!Z$89*100</f>
        <v>15.047931864186687</v>
      </c>
      <c r="L14" s="269">
        <f>+'Distribution Pivot Table'!Z$91*100</f>
        <v>10.573654661421534</v>
      </c>
      <c r="M14" s="270">
        <f t="shared" si="2"/>
        <v>49.215139594393314</v>
      </c>
      <c r="N14" s="268">
        <f>+'Distribution Pivot Table'!Z$93*100</f>
        <v>0</v>
      </c>
      <c r="O14" s="271">
        <f t="shared" si="3"/>
        <v>70.715731581560547</v>
      </c>
      <c r="P14" s="272">
        <f t="shared" si="3"/>
        <v>17.343314364282168</v>
      </c>
      <c r="Q14" s="272">
        <f t="shared" si="4"/>
        <v>11.940954054157277</v>
      </c>
      <c r="R14" s="88">
        <f t="shared" si="5"/>
        <v>100</v>
      </c>
      <c r="S14" s="17">
        <f t="shared" si="6"/>
        <v>100</v>
      </c>
      <c r="T14" s="616">
        <f t="shared" si="7"/>
        <v>50.784860405606693</v>
      </c>
      <c r="U14" s="616">
        <f t="shared" si="8"/>
        <v>49.215139594393314</v>
      </c>
      <c r="V14" s="617">
        <f t="shared" si="8"/>
        <v>0</v>
      </c>
      <c r="W14" s="627">
        <f t="shared" si="9"/>
        <v>100</v>
      </c>
      <c r="X14" s="631">
        <f>+T14-'OLD Tables 44-55'!T14</f>
        <v>0.93643259557717329</v>
      </c>
      <c r="Y14" s="632">
        <f>+U14-'OLD Tables 44-55'!U14</f>
        <v>-0.93643259557715908</v>
      </c>
      <c r="Z14" s="632">
        <f>+V14-'OLD Tables 44-55'!V14</f>
        <v>0</v>
      </c>
    </row>
    <row r="15" spans="1:26">
      <c r="A15" s="117"/>
      <c r="B15" s="261"/>
      <c r="C15" s="262"/>
      <c r="D15" s="261"/>
      <c r="E15" s="263"/>
      <c r="F15" s="264"/>
      <c r="G15" s="262"/>
      <c r="H15" s="261"/>
      <c r="I15" s="263"/>
      <c r="J15" s="268"/>
      <c r="K15" s="269"/>
      <c r="L15" s="269"/>
      <c r="M15" s="270"/>
      <c r="N15" s="268"/>
      <c r="O15" s="271"/>
      <c r="P15" s="272"/>
      <c r="Q15" s="272"/>
      <c r="R15" s="88"/>
      <c r="S15" s="17"/>
      <c r="T15" s="616"/>
      <c r="U15" s="616"/>
      <c r="V15" s="617"/>
      <c r="W15" s="627"/>
      <c r="X15" s="631"/>
      <c r="Y15" s="632"/>
      <c r="Z15" s="632"/>
    </row>
    <row r="16" spans="1:26">
      <c r="A16" s="117" t="s">
        <v>269</v>
      </c>
      <c r="B16" s="261">
        <f>+'Distribution Pivot Table'!Z$97*100</f>
        <v>1.1455075722969885</v>
      </c>
      <c r="C16" s="262">
        <f>+'Distribution Pivot Table'!Z$99*100</f>
        <v>0.22839874907762042</v>
      </c>
      <c r="D16" s="261">
        <f>+'Distribution Pivot Table'!Z$101*100</f>
        <v>0</v>
      </c>
      <c r="E16" s="263">
        <f t="shared" si="0"/>
        <v>1.373906321374609</v>
      </c>
      <c r="F16" s="264">
        <f>+'Distribution Pivot Table'!Z$103*100</f>
        <v>47.889946941213672</v>
      </c>
      <c r="G16" s="262">
        <f>+'Distribution Pivot Table'!Z$105*100</f>
        <v>4.1111774833971682</v>
      </c>
      <c r="H16" s="261">
        <f>+'Distribution Pivot Table'!Z$107*100</f>
        <v>0</v>
      </c>
      <c r="I16" s="263">
        <f t="shared" si="1"/>
        <v>52.001124424610843</v>
      </c>
      <c r="J16" s="268">
        <f>+'Distribution Pivot Table'!Z$109*100</f>
        <v>34.091148670016516</v>
      </c>
      <c r="K16" s="269">
        <f>+'Distribution Pivot Table'!Z$111*100</f>
        <v>12.470571699638077</v>
      </c>
      <c r="L16" s="269">
        <f>+'Distribution Pivot Table'!Z$113*100</f>
        <v>0</v>
      </c>
      <c r="M16" s="270">
        <f t="shared" si="2"/>
        <v>46.561720369654594</v>
      </c>
      <c r="N16" s="268">
        <f>+'Distribution Pivot Table'!Z$115*100</f>
        <v>6.3248884359956431E-2</v>
      </c>
      <c r="O16" s="271">
        <f t="shared" si="3"/>
        <v>83.12660318352718</v>
      </c>
      <c r="P16" s="272">
        <f t="shared" si="3"/>
        <v>16.810147932112866</v>
      </c>
      <c r="Q16" s="272">
        <f t="shared" si="4"/>
        <v>6.3248884359956431E-2</v>
      </c>
      <c r="R16" s="88">
        <f t="shared" si="5"/>
        <v>100</v>
      </c>
      <c r="S16" s="17">
        <f t="shared" si="6"/>
        <v>100</v>
      </c>
      <c r="T16" s="616">
        <f t="shared" si="7"/>
        <v>53.375030745985455</v>
      </c>
      <c r="U16" s="616">
        <f t="shared" si="8"/>
        <v>46.561720369654594</v>
      </c>
      <c r="V16" s="617">
        <f t="shared" si="8"/>
        <v>6.3248884359956431E-2</v>
      </c>
      <c r="W16" s="627">
        <f t="shared" si="9"/>
        <v>100</v>
      </c>
      <c r="X16" s="631">
        <f>+T16-'OLD Tables 44-55'!T15</f>
        <v>0.76633509381154852</v>
      </c>
      <c r="Y16" s="632">
        <f>+U16-'OLD Tables 44-55'!U15</f>
        <v>-0.76381854156206686</v>
      </c>
      <c r="Z16" s="632">
        <f>+V16-'OLD Tables 44-55'!V15</f>
        <v>-2.5165522494699499E-3</v>
      </c>
    </row>
    <row r="17" spans="1:26">
      <c r="A17" s="117" t="s">
        <v>270</v>
      </c>
      <c r="B17" s="261">
        <f>+'Distribution Pivot Table'!Z$119*100</f>
        <v>9.8558001802497746</v>
      </c>
      <c r="C17" s="262">
        <f>+'Distribution Pivot Table'!Z$121*100</f>
        <v>0.19956225054718682</v>
      </c>
      <c r="D17" s="261">
        <f>+'Distribution Pivot Table'!Z$123*100</f>
        <v>0</v>
      </c>
      <c r="E17" s="263">
        <f t="shared" si="0"/>
        <v>10.055362430796961</v>
      </c>
      <c r="F17" s="264">
        <f>+'Distribution Pivot Table'!Z$125*100</f>
        <v>44.547444315694605</v>
      </c>
      <c r="G17" s="262">
        <f>+'Distribution Pivot Table'!Z$127*100</f>
        <v>2.9161838547701815</v>
      </c>
      <c r="H17" s="261">
        <f>+'Distribution Pivot Table'!Z$129*100</f>
        <v>0</v>
      </c>
      <c r="I17" s="263">
        <f t="shared" si="1"/>
        <v>47.463628170464787</v>
      </c>
      <c r="J17" s="268">
        <f>+'Distribution Pivot Table'!Z$131*100</f>
        <v>22.994721256598432</v>
      </c>
      <c r="K17" s="269">
        <f>+'Distribution Pivot Table'!Z$133*100</f>
        <v>8.6906141367323286</v>
      </c>
      <c r="L17" s="269">
        <f>+'Distribution Pivot Table'!Z$135*100</f>
        <v>0</v>
      </c>
      <c r="M17" s="270">
        <f t="shared" si="2"/>
        <v>31.68533539333076</v>
      </c>
      <c r="N17" s="264">
        <f>+'Distribution Pivot Table'!Z$137*100</f>
        <v>10.795674005407493</v>
      </c>
      <c r="O17" s="271">
        <f t="shared" si="3"/>
        <v>77.397965752542802</v>
      </c>
      <c r="P17" s="272">
        <f t="shared" si="3"/>
        <v>11.806360242049697</v>
      </c>
      <c r="Q17" s="272">
        <f t="shared" si="4"/>
        <v>10.795674005407493</v>
      </c>
      <c r="R17" s="88">
        <f t="shared" si="5"/>
        <v>100.00000000000001</v>
      </c>
      <c r="S17" s="17">
        <f t="shared" si="6"/>
        <v>100</v>
      </c>
      <c r="T17" s="616">
        <f t="shared" si="7"/>
        <v>57.518990601261748</v>
      </c>
      <c r="U17" s="616">
        <f t="shared" si="8"/>
        <v>31.68533539333076</v>
      </c>
      <c r="V17" s="617">
        <f t="shared" si="8"/>
        <v>10.795674005407493</v>
      </c>
      <c r="W17" s="627">
        <f t="shared" si="9"/>
        <v>100</v>
      </c>
      <c r="X17" s="631">
        <f>+T17-'OLD Tables 44-55'!T16</f>
        <v>-0.63483522138923831</v>
      </c>
      <c r="Y17" s="632">
        <f>+U17-'OLD Tables 44-55'!U16</f>
        <v>-0.52029431461161835</v>
      </c>
      <c r="Z17" s="632">
        <f>+V17-'OLD Tables 44-55'!V16</f>
        <v>1.1551295360008584</v>
      </c>
    </row>
    <row r="18" spans="1:26">
      <c r="A18" s="117" t="s">
        <v>271</v>
      </c>
      <c r="B18" s="261">
        <f>+'Distribution Pivot Table'!Z$141*100</f>
        <v>3.3472560621881891</v>
      </c>
      <c r="C18" s="262">
        <f>+'Distribution Pivot Table'!Z$143*100</f>
        <v>2.9005685114282399E-2</v>
      </c>
      <c r="D18" s="261">
        <f>+'Distribution Pivot Table'!Z$145*100</f>
        <v>0</v>
      </c>
      <c r="E18" s="263">
        <f t="shared" si="0"/>
        <v>3.3762617473024714</v>
      </c>
      <c r="F18" s="264">
        <f>+'Distribution Pivot Table'!Z$147*100</f>
        <v>60.97575124724446</v>
      </c>
      <c r="G18" s="262">
        <f>+'Distribution Pivot Table'!Z$149*100</f>
        <v>1.3690683373941293</v>
      </c>
      <c r="H18" s="261">
        <f>+'Distribution Pivot Table'!Z$151*100</f>
        <v>0</v>
      </c>
      <c r="I18" s="263">
        <f t="shared" si="1"/>
        <v>62.344819584638593</v>
      </c>
      <c r="J18" s="268">
        <f>+'Distribution Pivot Table'!Z$153*100</f>
        <v>28.970878292145258</v>
      </c>
      <c r="K18" s="269">
        <f>+'Distribution Pivot Table'!Z$155*100</f>
        <v>4.9889778396565729</v>
      </c>
      <c r="L18" s="269">
        <f>+'Distribution Pivot Table'!Z$157*100</f>
        <v>0</v>
      </c>
      <c r="M18" s="270">
        <f t="shared" si="2"/>
        <v>33.959856131801828</v>
      </c>
      <c r="N18" s="268">
        <f>+'Distribution Pivot Table'!Z$159*100</f>
        <v>0.3190625362571064</v>
      </c>
      <c r="O18" s="271">
        <f t="shared" si="3"/>
        <v>93.293885601577912</v>
      </c>
      <c r="P18" s="272">
        <f t="shared" si="3"/>
        <v>6.3870518621649843</v>
      </c>
      <c r="Q18" s="272">
        <f t="shared" si="4"/>
        <v>0.3190625362571064</v>
      </c>
      <c r="R18" s="88">
        <f t="shared" si="5"/>
        <v>99.999999999999986</v>
      </c>
      <c r="S18" s="17">
        <f t="shared" si="6"/>
        <v>100</v>
      </c>
      <c r="T18" s="616">
        <f t="shared" si="7"/>
        <v>65.721081331941065</v>
      </c>
      <c r="U18" s="616">
        <f t="shared" si="8"/>
        <v>33.959856131801828</v>
      </c>
      <c r="V18" s="617">
        <f t="shared" si="8"/>
        <v>0.3190625362571064</v>
      </c>
      <c r="W18" s="627">
        <f t="shared" si="9"/>
        <v>100</v>
      </c>
      <c r="X18" s="631">
        <f>+T18-'OLD Tables 44-55'!T17</f>
        <v>65.721081331941065</v>
      </c>
      <c r="Y18" s="632">
        <f>+U18-'OLD Tables 44-55'!U17</f>
        <v>33.959856131801828</v>
      </c>
      <c r="Z18" s="632">
        <f>+V18-'OLD Tables 44-55'!V17</f>
        <v>0.3190625362571064</v>
      </c>
    </row>
    <row r="19" spans="1:26" s="121" customFormat="1">
      <c r="A19" s="117" t="s">
        <v>272</v>
      </c>
      <c r="B19" s="261">
        <f>+'Distribution Pivot Table'!Z$163*100</f>
        <v>0</v>
      </c>
      <c r="C19" s="262">
        <f>+'Distribution Pivot Table'!Z$165*100</f>
        <v>0</v>
      </c>
      <c r="D19" s="261">
        <f>+'Distribution Pivot Table'!Z$167*100</f>
        <v>0</v>
      </c>
      <c r="E19" s="263">
        <f t="shared" si="0"/>
        <v>0</v>
      </c>
      <c r="F19" s="264">
        <f>+'Distribution Pivot Table'!Z$169*100</f>
        <v>0</v>
      </c>
      <c r="G19" s="262">
        <f>+'Distribution Pivot Table'!Z$171*100</f>
        <v>0</v>
      </c>
      <c r="H19" s="261">
        <f>+'Distribution Pivot Table'!Z$173*100</f>
        <v>0</v>
      </c>
      <c r="I19" s="263">
        <f t="shared" si="1"/>
        <v>0</v>
      </c>
      <c r="J19" s="264">
        <f>+'Distribution Pivot Table'!Z$175*100</f>
        <v>0</v>
      </c>
      <c r="K19" s="261">
        <f>+'Distribution Pivot Table'!Z$177*100</f>
        <v>0</v>
      </c>
      <c r="L19" s="261">
        <f>+'Distribution Pivot Table'!Z$179*100</f>
        <v>0</v>
      </c>
      <c r="M19" s="265">
        <f t="shared" si="2"/>
        <v>0</v>
      </c>
      <c r="N19" s="264">
        <f>+'Distribution Pivot Table'!Z$181*100</f>
        <v>0</v>
      </c>
      <c r="O19" s="266">
        <f t="shared" si="3"/>
        <v>0</v>
      </c>
      <c r="P19" s="267">
        <f t="shared" si="3"/>
        <v>0</v>
      </c>
      <c r="Q19" s="267">
        <f t="shared" si="4"/>
        <v>0</v>
      </c>
      <c r="R19" s="88">
        <f t="shared" si="5"/>
        <v>0</v>
      </c>
      <c r="S19" s="17">
        <f t="shared" si="6"/>
        <v>0</v>
      </c>
      <c r="T19" s="616">
        <f t="shared" si="7"/>
        <v>0</v>
      </c>
      <c r="U19" s="616">
        <f t="shared" si="8"/>
        <v>0</v>
      </c>
      <c r="V19" s="617">
        <f t="shared" si="8"/>
        <v>0</v>
      </c>
      <c r="W19" s="627">
        <f t="shared" si="9"/>
        <v>0</v>
      </c>
      <c r="X19" s="631">
        <f>+T19-'OLD Tables 44-55'!T18</f>
        <v>0</v>
      </c>
      <c r="Y19" s="632">
        <f>+U19-'OLD Tables 44-55'!U18</f>
        <v>0</v>
      </c>
      <c r="Z19" s="632">
        <f>+V19-'OLD Tables 44-55'!V18</f>
        <v>0</v>
      </c>
    </row>
    <row r="20" spans="1:26" s="121" customFormat="1">
      <c r="A20" s="117"/>
      <c r="B20" s="261"/>
      <c r="C20" s="262"/>
      <c r="D20" s="261"/>
      <c r="E20" s="263"/>
      <c r="F20" s="264"/>
      <c r="G20" s="262"/>
      <c r="H20" s="261"/>
      <c r="I20" s="263"/>
      <c r="J20" s="264"/>
      <c r="K20" s="261"/>
      <c r="L20" s="261"/>
      <c r="M20" s="265"/>
      <c r="N20" s="264"/>
      <c r="O20" s="266"/>
      <c r="P20" s="267"/>
      <c r="Q20" s="267"/>
      <c r="R20" s="88"/>
      <c r="S20" s="17"/>
      <c r="T20" s="616"/>
      <c r="U20" s="616"/>
      <c r="V20" s="617"/>
      <c r="W20" s="627"/>
      <c r="X20" s="631"/>
      <c r="Y20" s="632"/>
      <c r="Z20" s="632"/>
    </row>
    <row r="21" spans="1:26">
      <c r="A21" s="117" t="s">
        <v>273</v>
      </c>
      <c r="B21" s="261">
        <f>+'Distribution Pivot Table'!Z$185*100</f>
        <v>4.1948579161028423</v>
      </c>
      <c r="C21" s="262">
        <f>+'Distribution Pivot Table'!Z$187*100</f>
        <v>0.72491784264450032</v>
      </c>
      <c r="D21" s="261">
        <f>+'Distribution Pivot Table'!Z$189*100</f>
        <v>0</v>
      </c>
      <c r="E21" s="263">
        <f t="shared" si="0"/>
        <v>4.9197757587473427</v>
      </c>
      <c r="F21" s="264">
        <f>+'Distribution Pivot Table'!Z$191*100</f>
        <v>38.150009665571233</v>
      </c>
      <c r="G21" s="262">
        <f>+'Distribution Pivot Table'!Z$193*100</f>
        <v>2.4550550937560409</v>
      </c>
      <c r="H21" s="261">
        <f>+'Distribution Pivot Table'!Z$195*100</f>
        <v>0</v>
      </c>
      <c r="I21" s="263">
        <f t="shared" si="1"/>
        <v>40.605064759327277</v>
      </c>
      <c r="J21" s="268">
        <f>+'Distribution Pivot Table'!Z$197*100</f>
        <v>40.199110767446356</v>
      </c>
      <c r="K21" s="269">
        <f>+'Distribution Pivot Table'!Z$199*100</f>
        <v>8.5057026870288031</v>
      </c>
      <c r="L21" s="312">
        <f>+'Distribution Pivot Table'!Z$201*100</f>
        <v>6.7658998646820026E-2</v>
      </c>
      <c r="M21" s="270">
        <f t="shared" si="2"/>
        <v>48.772472453121978</v>
      </c>
      <c r="N21" s="268">
        <f>+'Distribution Pivot Table'!Z$203*100</f>
        <v>5.7026870288034024</v>
      </c>
      <c r="O21" s="271">
        <f t="shared" si="3"/>
        <v>82.543978349120437</v>
      </c>
      <c r="P21" s="272">
        <f t="shared" si="3"/>
        <v>11.685675623429344</v>
      </c>
      <c r="Q21" s="272">
        <f t="shared" si="4"/>
        <v>5.7703460274502225</v>
      </c>
      <c r="R21" s="88">
        <f t="shared" si="5"/>
        <v>99.999999999999986</v>
      </c>
      <c r="S21" s="17">
        <f t="shared" si="6"/>
        <v>100</v>
      </c>
      <c r="T21" s="616">
        <f t="shared" si="7"/>
        <v>45.524840518074619</v>
      </c>
      <c r="U21" s="616">
        <f t="shared" si="8"/>
        <v>48.772472453121978</v>
      </c>
      <c r="V21" s="617">
        <f t="shared" si="8"/>
        <v>5.7026870288034024</v>
      </c>
      <c r="W21" s="627">
        <f t="shared" si="9"/>
        <v>99.999999999999986</v>
      </c>
      <c r="X21" s="631">
        <f>+T21-'OLD Tables 44-55'!T19</f>
        <v>-0.10680643550851698</v>
      </c>
      <c r="Y21" s="632">
        <f>+U21-'OLD Tables 44-55'!U19</f>
        <v>0.47707438135972779</v>
      </c>
      <c r="Z21" s="632">
        <f>+V21-'OLD Tables 44-55'!V19</f>
        <v>-0.37026794585120459</v>
      </c>
    </row>
    <row r="22" spans="1:26">
      <c r="A22" s="117" t="s">
        <v>274</v>
      </c>
      <c r="B22" s="261">
        <f>+'Distribution Pivot Table'!Z$207*100</f>
        <v>0.33883415950304324</v>
      </c>
      <c r="C22" s="310">
        <f>+'Distribution Pivot Table'!Z$209*100</f>
        <v>6.2747066574637637E-3</v>
      </c>
      <c r="D22" s="310">
        <f>+'Distribution Pivot Table'!Z$211*108</f>
        <v>0</v>
      </c>
      <c r="E22" s="263">
        <f t="shared" si="0"/>
        <v>0.34510886616050701</v>
      </c>
      <c r="F22" s="264">
        <f>+'Distribution Pivot Table'!Z$213*100</f>
        <v>62.609023028173439</v>
      </c>
      <c r="G22" s="262">
        <f>+'Distribution Pivot Table'!Z$215*100</f>
        <v>0.28863650624333315</v>
      </c>
      <c r="H22" s="261">
        <f>+'Distribution Pivot Table'!Z$217*100</f>
        <v>0.10039530651942022</v>
      </c>
      <c r="I22" s="263">
        <f t="shared" si="1"/>
        <v>62.998054840936192</v>
      </c>
      <c r="J22" s="268">
        <f>+'Distribution Pivot Table'!Z$219*100</f>
        <v>27.793813139235741</v>
      </c>
      <c r="K22" s="269">
        <f>+'Distribution Pivot Table'!Z$221*100</f>
        <v>6.4441237372152846</v>
      </c>
      <c r="L22" s="269">
        <f>+'Distribution Pivot Table'!Z$223*100</f>
        <v>0.50825123925456483</v>
      </c>
      <c r="M22" s="270">
        <f t="shared" si="2"/>
        <v>34.746188115705586</v>
      </c>
      <c r="N22" s="268">
        <f>+'Distribution Pivot Table'!Z$225*100</f>
        <v>1.9106481771977162</v>
      </c>
      <c r="O22" s="271">
        <f t="shared" si="3"/>
        <v>90.741670326912228</v>
      </c>
      <c r="P22" s="272">
        <f t="shared" si="3"/>
        <v>6.739034950116082</v>
      </c>
      <c r="Q22" s="272">
        <f t="shared" si="4"/>
        <v>2.5192947229717011</v>
      </c>
      <c r="R22" s="88">
        <f t="shared" si="5"/>
        <v>100</v>
      </c>
      <c r="S22" s="17">
        <f t="shared" si="6"/>
        <v>100.00000000000001</v>
      </c>
      <c r="T22" s="616">
        <f t="shared" si="7"/>
        <v>63.3431637070967</v>
      </c>
      <c r="U22" s="616">
        <f t="shared" si="8"/>
        <v>34.746188115705586</v>
      </c>
      <c r="V22" s="617">
        <f t="shared" si="8"/>
        <v>1.9106481771977162</v>
      </c>
      <c r="W22" s="627">
        <f t="shared" si="9"/>
        <v>100</v>
      </c>
      <c r="X22" s="631">
        <f>+T22-'OLD Tables 44-55'!T20</f>
        <v>-5.0673955917091007E-4</v>
      </c>
      <c r="Y22" s="632">
        <f>+U22-'OLD Tables 44-55'!U20</f>
        <v>-1.0595452194692712E-3</v>
      </c>
      <c r="Z22" s="632">
        <f>+V22-'OLD Tables 44-55'!V20</f>
        <v>-2.8513850301448151E-4</v>
      </c>
    </row>
    <row r="23" spans="1:26">
      <c r="A23" s="117" t="s">
        <v>275</v>
      </c>
      <c r="B23" s="261">
        <f>+'Distribution Pivot Table'!Z$229*100</f>
        <v>7.7586206896551726</v>
      </c>
      <c r="C23" s="262">
        <f>+'Distribution Pivot Table'!Z$231*100</f>
        <v>0.4</v>
      </c>
      <c r="D23" s="261">
        <f>+'Distribution Pivot Table'!Z$233*100</f>
        <v>0</v>
      </c>
      <c r="E23" s="263">
        <f t="shared" si="0"/>
        <v>8.158620689655173</v>
      </c>
      <c r="F23" s="264">
        <f>+'Distribution Pivot Table'!Z$235*100</f>
        <v>40.951724137931031</v>
      </c>
      <c r="G23" s="262">
        <f>+'Distribution Pivot Table'!Z$237*100</f>
        <v>2.4620689655172412</v>
      </c>
      <c r="H23" s="261">
        <f>+'Distribution Pivot Table'!Z$239*100</f>
        <v>0</v>
      </c>
      <c r="I23" s="263">
        <f t="shared" si="1"/>
        <v>43.41379310344827</v>
      </c>
      <c r="J23" s="268">
        <f>+'Distribution Pivot Table'!Z$241*100</f>
        <v>34.627586206896552</v>
      </c>
      <c r="K23" s="269">
        <f>+'Distribution Pivot Table'!Z$243*100</f>
        <v>13.896551724137932</v>
      </c>
      <c r="L23" s="269">
        <f>+'Distribution Pivot Table'!Z$245*100</f>
        <v>7.586206896551724E-2</v>
      </c>
      <c r="M23" s="270">
        <f t="shared" si="2"/>
        <v>48.600000000000009</v>
      </c>
      <c r="N23" s="268">
        <f>+'Distribution Pivot Table'!Z$247*100</f>
        <v>-0.17241379310344829</v>
      </c>
      <c r="O23" s="271">
        <f t="shared" si="3"/>
        <v>83.33793103448275</v>
      </c>
      <c r="P23" s="272">
        <f t="shared" si="3"/>
        <v>16.758620689655174</v>
      </c>
      <c r="Q23" s="272">
        <f t="shared" si="4"/>
        <v>-9.6551724137931047E-2</v>
      </c>
      <c r="R23" s="88">
        <f t="shared" si="5"/>
        <v>100</v>
      </c>
      <c r="S23" s="17">
        <f t="shared" si="6"/>
        <v>100</v>
      </c>
      <c r="T23" s="616">
        <f t="shared" si="7"/>
        <v>51.572413793103443</v>
      </c>
      <c r="U23" s="616">
        <f t="shared" si="8"/>
        <v>48.600000000000009</v>
      </c>
      <c r="V23" s="617">
        <f t="shared" si="8"/>
        <v>-0.17241379310344829</v>
      </c>
      <c r="W23" s="627">
        <f t="shared" si="9"/>
        <v>100.00000000000001</v>
      </c>
      <c r="X23" s="631">
        <f>+T23-'OLD Tables 44-55'!T21</f>
        <v>51.572413793103443</v>
      </c>
      <c r="Y23" s="632">
        <f>+U23-'OLD Tables 44-55'!U21</f>
        <v>48.600000000000009</v>
      </c>
      <c r="Z23" s="632">
        <f>+V23-'OLD Tables 44-55'!V21</f>
        <v>-0.17241379310344829</v>
      </c>
    </row>
    <row r="24" spans="1:26">
      <c r="A24" s="117" t="s">
        <v>276</v>
      </c>
      <c r="B24" s="261">
        <f>+'Distribution Pivot Table'!Z$251*100</f>
        <v>0</v>
      </c>
      <c r="C24" s="262">
        <f>+'Distribution Pivot Table'!Z$253*100</f>
        <v>0</v>
      </c>
      <c r="D24" s="261">
        <f>+'Distribution Pivot Table'!Z$255*100</f>
        <v>0</v>
      </c>
      <c r="E24" s="263">
        <f t="shared" si="0"/>
        <v>0</v>
      </c>
      <c r="F24" s="264">
        <f>+'Distribution Pivot Table'!Z$257*100</f>
        <v>0</v>
      </c>
      <c r="G24" s="262">
        <f>+'Distribution Pivot Table'!Z$259*100</f>
        <v>0</v>
      </c>
      <c r="H24" s="261">
        <f>+'Distribution Pivot Table'!Z$261*100</f>
        <v>0</v>
      </c>
      <c r="I24" s="263">
        <f t="shared" si="1"/>
        <v>0</v>
      </c>
      <c r="J24" s="268">
        <f>+'Distribution Pivot Table'!Z$263*100</f>
        <v>0</v>
      </c>
      <c r="K24" s="269">
        <f>+'Distribution Pivot Table'!Z$265*100</f>
        <v>0</v>
      </c>
      <c r="L24" s="269">
        <f>+'Distribution Pivot Table'!Z$267*100</f>
        <v>0</v>
      </c>
      <c r="M24" s="270">
        <f t="shared" si="2"/>
        <v>0</v>
      </c>
      <c r="N24" s="268">
        <f>+'Distribution Pivot Table'!Z$269*100</f>
        <v>0</v>
      </c>
      <c r="O24" s="271">
        <f t="shared" si="3"/>
        <v>0</v>
      </c>
      <c r="P24" s="272">
        <f t="shared" si="3"/>
        <v>0</v>
      </c>
      <c r="Q24" s="272">
        <f t="shared" si="4"/>
        <v>0</v>
      </c>
      <c r="R24" s="88">
        <f t="shared" si="5"/>
        <v>0</v>
      </c>
      <c r="S24" s="17">
        <f t="shared" si="6"/>
        <v>0</v>
      </c>
      <c r="T24" s="616">
        <f t="shared" si="7"/>
        <v>0</v>
      </c>
      <c r="U24" s="616">
        <f t="shared" si="8"/>
        <v>0</v>
      </c>
      <c r="V24" s="617">
        <f t="shared" si="8"/>
        <v>0</v>
      </c>
      <c r="W24" s="627">
        <f t="shared" si="9"/>
        <v>0</v>
      </c>
      <c r="X24" s="631">
        <f>+T24-'OLD Tables 44-55'!T22</f>
        <v>0</v>
      </c>
      <c r="Y24" s="632">
        <f>+U24-'OLD Tables 44-55'!U22</f>
        <v>0</v>
      </c>
      <c r="Z24" s="632">
        <f>+V24-'OLD Tables 44-55'!V22</f>
        <v>0</v>
      </c>
    </row>
    <row r="25" spans="1:26">
      <c r="A25" s="117"/>
      <c r="B25" s="261"/>
      <c r="C25" s="262"/>
      <c r="D25" s="261"/>
      <c r="E25" s="263"/>
      <c r="F25" s="264"/>
      <c r="G25" s="262"/>
      <c r="H25" s="261"/>
      <c r="I25" s="263"/>
      <c r="J25" s="268"/>
      <c r="K25" s="269"/>
      <c r="L25" s="269"/>
      <c r="M25" s="270"/>
      <c r="N25" s="268"/>
      <c r="O25" s="271"/>
      <c r="P25" s="272"/>
      <c r="Q25" s="272"/>
      <c r="R25" s="88"/>
      <c r="S25" s="17"/>
      <c r="T25" s="616"/>
      <c r="U25" s="616"/>
      <c r="V25" s="617"/>
      <c r="W25" s="627"/>
      <c r="X25" s="631"/>
      <c r="Y25" s="632"/>
      <c r="Z25" s="632"/>
    </row>
    <row r="26" spans="1:26">
      <c r="A26" s="117" t="s">
        <v>277</v>
      </c>
      <c r="B26" s="261">
        <f>+'Distribution Pivot Table'!Z$273*100</f>
        <v>10.353032315183709</v>
      </c>
      <c r="C26" s="262">
        <f>+'Distribution Pivot Table'!Z$275*100</f>
        <v>0.54227534307215586</v>
      </c>
      <c r="D26" s="261">
        <f>+'Distribution Pivot Table'!Z$277*100</f>
        <v>0</v>
      </c>
      <c r="E26" s="263">
        <f t="shared" si="0"/>
        <v>10.895307658255865</v>
      </c>
      <c r="F26" s="264">
        <f>+'Distribution Pivot Table'!Z$279*100</f>
        <v>44.599380256750777</v>
      </c>
      <c r="G26" s="262">
        <f>+'Distribution Pivot Table'!Z$281*100</f>
        <v>1.416555998229305</v>
      </c>
      <c r="H26" s="261">
        <f>+'Distribution Pivot Table'!Z$283*100</f>
        <v>0</v>
      </c>
      <c r="I26" s="263">
        <f t="shared" si="1"/>
        <v>46.015936254980083</v>
      </c>
      <c r="J26" s="268">
        <f>+'Distribution Pivot Table'!Z$285*100</f>
        <v>33.764940239043824</v>
      </c>
      <c r="K26" s="269">
        <f>+'Distribution Pivot Table'!Z$287*100</f>
        <v>9.3238158477202315</v>
      </c>
      <c r="L26" s="269">
        <f>+'Distribution Pivot Table'!Z$289*100</f>
        <v>0</v>
      </c>
      <c r="M26" s="270">
        <f t="shared" si="2"/>
        <v>43.088756086764057</v>
      </c>
      <c r="N26" s="268">
        <f>+'Distribution Pivot Table'!Z$291*100</f>
        <v>0</v>
      </c>
      <c r="O26" s="271">
        <f t="shared" si="3"/>
        <v>88.717352810978312</v>
      </c>
      <c r="P26" s="272">
        <f t="shared" si="3"/>
        <v>11.282647189021692</v>
      </c>
      <c r="Q26" s="272">
        <f t="shared" si="4"/>
        <v>0</v>
      </c>
      <c r="R26" s="88">
        <f t="shared" si="5"/>
        <v>100</v>
      </c>
      <c r="S26" s="17">
        <f t="shared" si="6"/>
        <v>100</v>
      </c>
      <c r="T26" s="616">
        <f t="shared" si="7"/>
        <v>56.91124391323595</v>
      </c>
      <c r="U26" s="616">
        <f t="shared" si="8"/>
        <v>43.088756086764057</v>
      </c>
      <c r="V26" s="617">
        <f t="shared" si="8"/>
        <v>0</v>
      </c>
      <c r="W26" s="627">
        <f t="shared" si="9"/>
        <v>100</v>
      </c>
      <c r="X26" s="631">
        <f>+T26-'OLD Tables 44-55'!T23</f>
        <v>-1.9618248538043446</v>
      </c>
      <c r="Y26" s="632">
        <f>+U26-'OLD Tables 44-55'!U23</f>
        <v>1.9618248538043517</v>
      </c>
      <c r="Z26" s="632">
        <f>+V26-'OLD Tables 44-55'!V23</f>
        <v>0</v>
      </c>
    </row>
    <row r="27" spans="1:26">
      <c r="A27" s="117" t="s">
        <v>278</v>
      </c>
      <c r="B27" s="261">
        <f>+'Distribution Pivot Table'!Z$295*100</f>
        <v>11.401380147114583</v>
      </c>
      <c r="C27" s="262">
        <f>+'Distribution Pivot Table'!Z$297*100</f>
        <v>0.77222517125451839</v>
      </c>
      <c r="D27" s="261">
        <f>+'Distribution Pivot Table'!Z$299*100</f>
        <v>0</v>
      </c>
      <c r="E27" s="263">
        <f t="shared" si="0"/>
        <v>12.173605318369102</v>
      </c>
      <c r="F27" s="264">
        <f>+'Distribution Pivot Table'!Z$301*100</f>
        <v>25.269836455094662</v>
      </c>
      <c r="G27" s="262">
        <f>+'Distribution Pivot Table'!Z$303*100</f>
        <v>2.0108187356234675</v>
      </c>
      <c r="H27" s="261">
        <f>+'Distribution Pivot Table'!Z$305*100</f>
        <v>0</v>
      </c>
      <c r="I27" s="263">
        <f t="shared" si="1"/>
        <v>27.280655190718129</v>
      </c>
      <c r="J27" s="268">
        <f>+'Distribution Pivot Table'!Z$307*100</f>
        <v>38.032405652031045</v>
      </c>
      <c r="K27" s="269">
        <f>+'Distribution Pivot Table'!Z$309*100</f>
        <v>17.038244735977351</v>
      </c>
      <c r="L27" s="269">
        <f>+'Distribution Pivot Table'!Z$311*100</f>
        <v>0</v>
      </c>
      <c r="M27" s="270">
        <f t="shared" si="2"/>
        <v>55.070650388008396</v>
      </c>
      <c r="N27" s="268">
        <f>+'Distribution Pivot Table'!Z$313*100</f>
        <v>5.4750891029043753</v>
      </c>
      <c r="O27" s="271">
        <f t="shared" si="3"/>
        <v>74.703622254240287</v>
      </c>
      <c r="P27" s="272">
        <f t="shared" si="3"/>
        <v>19.821288642855336</v>
      </c>
      <c r="Q27" s="272">
        <f t="shared" si="4"/>
        <v>5.4750891029043753</v>
      </c>
      <c r="R27" s="88">
        <f t="shared" si="5"/>
        <v>100</v>
      </c>
      <c r="S27" s="17">
        <f t="shared" si="6"/>
        <v>100</v>
      </c>
      <c r="T27" s="616">
        <f t="shared" si="7"/>
        <v>39.454260509087234</v>
      </c>
      <c r="U27" s="616">
        <f t="shared" si="8"/>
        <v>55.070650388008396</v>
      </c>
      <c r="V27" s="617">
        <f t="shared" si="8"/>
        <v>5.4750891029043753</v>
      </c>
      <c r="W27" s="627">
        <f t="shared" si="9"/>
        <v>100</v>
      </c>
      <c r="X27" s="631">
        <f>+T27-'OLD Tables 44-55'!T24</f>
        <v>1.0613464709810714</v>
      </c>
      <c r="Y27" s="632">
        <f>+U27-'OLD Tables 44-55'!U24</f>
        <v>-1.0180515810223838</v>
      </c>
      <c r="Z27" s="632">
        <f>+V27-'OLD Tables 44-55'!V24</f>
        <v>-4.3294889958684912E-2</v>
      </c>
    </row>
    <row r="28" spans="1:26" s="228" customFormat="1">
      <c r="A28" s="226" t="s">
        <v>279</v>
      </c>
      <c r="B28" s="261">
        <f>+'Distribution Pivot Table'!Z$317*100</f>
        <v>0.26524351271890578</v>
      </c>
      <c r="C28" s="310">
        <f>+'Distribution Pivot Table'!Z$319*100</f>
        <v>2.5565639780135499E-2</v>
      </c>
      <c r="D28" s="261">
        <f>+'Distribution Pivot Table'!Z$321*100</f>
        <v>0</v>
      </c>
      <c r="E28" s="263">
        <f t="shared" si="0"/>
        <v>0.29080915249904127</v>
      </c>
      <c r="F28" s="264">
        <f>+'Distribution Pivot Table'!Z$323*100</f>
        <v>61.904001022625586</v>
      </c>
      <c r="G28" s="262">
        <f>+'Distribution Pivot Table'!Z$325*100</f>
        <v>6.1453406621500699</v>
      </c>
      <c r="H28" s="261">
        <f>+'Distribution Pivot Table'!Z$327*100</f>
        <v>0</v>
      </c>
      <c r="I28" s="263">
        <f t="shared" si="1"/>
        <v>68.049341684775655</v>
      </c>
      <c r="J28" s="268">
        <f>+'Distribution Pivot Table'!Z$329*100</f>
        <v>20.532404448421321</v>
      </c>
      <c r="K28" s="269">
        <f>+'Distribution Pivot Table'!Z$331*100</f>
        <v>8.177809024670843</v>
      </c>
      <c r="L28" s="269">
        <f>+'Distribution Pivot Table'!Z$333*100</f>
        <v>0</v>
      </c>
      <c r="M28" s="270">
        <f t="shared" si="2"/>
        <v>28.710213473092164</v>
      </c>
      <c r="N28" s="268">
        <f>+'Distribution Pivot Table'!Z$335*100</f>
        <v>2.9496356896331331</v>
      </c>
      <c r="O28" s="271">
        <f t="shared" si="3"/>
        <v>82.701648983765807</v>
      </c>
      <c r="P28" s="272">
        <f t="shared" si="3"/>
        <v>14.348715326601049</v>
      </c>
      <c r="Q28" s="272">
        <f t="shared" si="4"/>
        <v>2.9496356896331331</v>
      </c>
      <c r="R28" s="88">
        <f t="shared" ref="R28" si="10">SUM(B28:D28,F28:H28,J28:L28)+N28</f>
        <v>99.999999999999986</v>
      </c>
      <c r="S28" s="17">
        <f t="shared" ref="S28" si="11">+Q28+P28+O28</f>
        <v>99.999999999999986</v>
      </c>
      <c r="T28" s="616">
        <f t="shared" si="7"/>
        <v>68.340150837274692</v>
      </c>
      <c r="U28" s="616">
        <f t="shared" si="8"/>
        <v>28.710213473092164</v>
      </c>
      <c r="V28" s="617">
        <f t="shared" si="8"/>
        <v>2.9496356896331331</v>
      </c>
      <c r="W28" s="627">
        <f t="shared" si="9"/>
        <v>99.999999999999986</v>
      </c>
      <c r="X28" s="631">
        <f>+T28-'OLD Tables 44-55'!T25</f>
        <v>0.15818270479027774</v>
      </c>
      <c r="Y28" s="632">
        <f>+U28-'OLD Tables 44-55'!U25</f>
        <v>5.9139676371284366E-2</v>
      </c>
      <c r="Z28" s="632">
        <f>+V28-'OLD Tables 44-55'!V25</f>
        <v>-0.21732238116157543</v>
      </c>
    </row>
    <row r="29" spans="1:26">
      <c r="A29" s="122" t="s">
        <v>280</v>
      </c>
      <c r="B29" s="273">
        <f>+'Distribution Pivot Table'!Z$339*100</f>
        <v>19.041692594897324</v>
      </c>
      <c r="C29" s="311">
        <f>+'Distribution Pivot Table'!Z$341*100</f>
        <v>0</v>
      </c>
      <c r="D29" s="273">
        <f>+'Distribution Pivot Table'!Z$343*100</f>
        <v>0</v>
      </c>
      <c r="E29" s="274">
        <f t="shared" si="0"/>
        <v>19.041692594897324</v>
      </c>
      <c r="F29" s="275">
        <f>+'Distribution Pivot Table'!Z$345*100</f>
        <v>44.69197261978843</v>
      </c>
      <c r="G29" s="273">
        <f>+'Distribution Pivot Table'!Z$347*100</f>
        <v>0.68450528935905419</v>
      </c>
      <c r="H29" s="273">
        <f>+'Distribution Pivot Table'!Z$349*100</f>
        <v>0</v>
      </c>
      <c r="I29" s="274">
        <f t="shared" si="1"/>
        <v>45.376477909147482</v>
      </c>
      <c r="J29" s="276">
        <f>+'Distribution Pivot Table'!Z$351*100</f>
        <v>26.023646546359675</v>
      </c>
      <c r="K29" s="277">
        <f>+'Distribution Pivot Table'!Z$353*100</f>
        <v>3.3727442439327939</v>
      </c>
      <c r="L29" s="277">
        <f>+'Distribution Pivot Table'!Z$355*100</f>
        <v>0</v>
      </c>
      <c r="M29" s="278">
        <f t="shared" si="2"/>
        <v>29.396390790292468</v>
      </c>
      <c r="N29" s="276">
        <f>+'Distribution Pivot Table'!Z$357*100</f>
        <v>6.1854387056627251</v>
      </c>
      <c r="O29" s="279">
        <f t="shared" si="3"/>
        <v>89.757311761045429</v>
      </c>
      <c r="P29" s="280">
        <f t="shared" si="3"/>
        <v>4.0572495332918486</v>
      </c>
      <c r="Q29" s="280">
        <f t="shared" si="4"/>
        <v>6.1854387056627251</v>
      </c>
      <c r="R29" s="88">
        <f t="shared" si="5"/>
        <v>100</v>
      </c>
      <c r="S29" s="17">
        <f t="shared" si="6"/>
        <v>100</v>
      </c>
      <c r="T29" s="616">
        <f t="shared" si="7"/>
        <v>64.418170504044809</v>
      </c>
      <c r="U29" s="616">
        <f t="shared" si="8"/>
        <v>29.396390790292468</v>
      </c>
      <c r="V29" s="617">
        <f t="shared" si="8"/>
        <v>6.1854387056627251</v>
      </c>
      <c r="W29" s="627">
        <f t="shared" si="9"/>
        <v>100</v>
      </c>
      <c r="X29" s="631">
        <f>+T29-'OLD Tables 44-55'!T26</f>
        <v>0.35197665061690486</v>
      </c>
      <c r="Y29" s="632">
        <f>+U29-'OLD Tables 44-55'!U26</f>
        <v>0.33081905954716717</v>
      </c>
      <c r="Z29" s="632">
        <f>+V29-'OLD Tables 44-55'!V26</f>
        <v>-0.68279571016407647</v>
      </c>
    </row>
    <row r="30" spans="1:26" ht="17.25" customHeight="1">
      <c r="A30" s="232" t="s">
        <v>394</v>
      </c>
      <c r="B30" s="117"/>
      <c r="C30" s="117"/>
      <c r="D30" s="117"/>
      <c r="E30" s="117"/>
      <c r="X30" s="226"/>
    </row>
    <row r="31" spans="1:26" ht="16.5" customHeight="1">
      <c r="A31" s="232"/>
      <c r="B31" s="111"/>
      <c r="C31" s="111"/>
      <c r="D31" s="111"/>
      <c r="E31" s="219"/>
      <c r="F31" s="111"/>
      <c r="G31" s="111"/>
      <c r="H31" s="111"/>
      <c r="I31" s="219"/>
      <c r="J31" s="69"/>
      <c r="K31" s="69"/>
      <c r="L31" s="69"/>
      <c r="M31" s="113"/>
      <c r="N31" s="69"/>
      <c r="O31" s="114"/>
      <c r="P31" s="114"/>
      <c r="R31" s="23"/>
    </row>
    <row r="32" spans="1:26">
      <c r="A32" s="22"/>
      <c r="B32" s="117"/>
      <c r="C32" s="117"/>
      <c r="D32" s="117"/>
      <c r="E32" s="117"/>
      <c r="Q32" s="233" t="s">
        <v>1166</v>
      </c>
    </row>
    <row r="33" spans="1:19" ht="18">
      <c r="A33" s="230" t="s">
        <v>697</v>
      </c>
      <c r="B33" s="210"/>
      <c r="C33" s="210"/>
      <c r="D33" s="210"/>
      <c r="E33" s="210"/>
      <c r="F33" s="213"/>
      <c r="G33" s="213"/>
      <c r="H33" s="213"/>
      <c r="I33" s="214"/>
      <c r="J33" s="60"/>
      <c r="K33" s="60"/>
      <c r="L33" s="60"/>
      <c r="M33" s="209"/>
      <c r="N33" s="60"/>
      <c r="O33" s="60"/>
      <c r="P33" s="60"/>
      <c r="Q33" s="60"/>
      <c r="R33" s="61" t="s">
        <v>390</v>
      </c>
    </row>
    <row r="34" spans="1:19" ht="18">
      <c r="A34" s="230"/>
      <c r="B34" s="210"/>
      <c r="C34" s="210"/>
      <c r="D34" s="210"/>
      <c r="E34" s="210"/>
      <c r="F34" s="213"/>
      <c r="G34" s="213"/>
      <c r="H34" s="213"/>
      <c r="I34" s="214"/>
      <c r="J34" s="60"/>
      <c r="K34" s="60"/>
      <c r="L34" s="60"/>
      <c r="M34" s="209"/>
      <c r="N34" s="60"/>
      <c r="O34" s="60"/>
      <c r="P34" s="60"/>
      <c r="Q34" s="60"/>
      <c r="R34" s="61"/>
    </row>
    <row r="35" spans="1:19" ht="15.75">
      <c r="A35" s="229" t="s">
        <v>122</v>
      </c>
      <c r="B35" s="210"/>
      <c r="C35" s="210"/>
      <c r="D35" s="210"/>
      <c r="E35" s="210"/>
      <c r="F35" s="213"/>
      <c r="G35" s="213"/>
      <c r="H35" s="213"/>
      <c r="I35" s="214"/>
      <c r="J35" s="60"/>
      <c r="K35" s="60"/>
      <c r="L35" s="60"/>
      <c r="M35" s="209"/>
      <c r="N35" s="60"/>
      <c r="O35" s="60"/>
      <c r="P35" s="60"/>
      <c r="Q35" s="60"/>
      <c r="R35" s="61" t="s">
        <v>390</v>
      </c>
    </row>
    <row r="36" spans="1:19" ht="15.75">
      <c r="A36" s="229" t="s">
        <v>980</v>
      </c>
      <c r="B36" s="210"/>
      <c r="C36" s="210"/>
      <c r="D36" s="210"/>
      <c r="E36" s="210"/>
      <c r="F36" s="65"/>
      <c r="G36" s="65"/>
      <c r="H36" s="65"/>
      <c r="I36" s="210"/>
      <c r="J36" s="62"/>
      <c r="K36" s="62"/>
      <c r="L36" s="62"/>
      <c r="M36" s="208"/>
      <c r="N36" s="62"/>
      <c r="O36" s="62"/>
      <c r="P36" s="62"/>
      <c r="Q36" s="60"/>
      <c r="R36" s="61" t="s">
        <v>390</v>
      </c>
    </row>
    <row r="37" spans="1:19">
      <c r="A37" s="63"/>
      <c r="B37" s="215"/>
      <c r="C37" s="215"/>
      <c r="D37" s="215"/>
      <c r="E37" s="215"/>
      <c r="F37" s="215"/>
      <c r="G37" s="215"/>
      <c r="H37" s="215"/>
      <c r="I37" s="215"/>
      <c r="R37" s="86"/>
    </row>
    <row r="38" spans="1:19" s="85" customFormat="1" ht="21" customHeight="1">
      <c r="A38" s="64"/>
      <c r="B38" s="234" t="s">
        <v>671</v>
      </c>
      <c r="C38" s="235"/>
      <c r="D38" s="235"/>
      <c r="E38" s="235"/>
      <c r="F38" s="235"/>
      <c r="G38" s="235"/>
      <c r="H38" s="235"/>
      <c r="I38" s="236"/>
      <c r="J38" s="237" t="s">
        <v>390</v>
      </c>
      <c r="K38" s="238"/>
      <c r="L38" s="238"/>
      <c r="M38" s="239"/>
      <c r="N38" s="677" t="s">
        <v>670</v>
      </c>
      <c r="O38" s="680" t="s">
        <v>396</v>
      </c>
      <c r="P38" s="680" t="s">
        <v>397</v>
      </c>
      <c r="Q38" s="680" t="s">
        <v>395</v>
      </c>
      <c r="R38" s="87"/>
      <c r="S38" s="15"/>
    </row>
    <row r="39" spans="1:19" s="85" customFormat="1" ht="52.5" customHeight="1">
      <c r="A39" s="65"/>
      <c r="B39" s="235" t="s">
        <v>735</v>
      </c>
      <c r="C39" s="235"/>
      <c r="D39" s="235"/>
      <c r="E39" s="240"/>
      <c r="F39" s="241" t="s">
        <v>737</v>
      </c>
      <c r="G39" s="235"/>
      <c r="H39" s="235"/>
      <c r="I39" s="236"/>
      <c r="J39" s="242" t="s">
        <v>672</v>
      </c>
      <c r="K39" s="243"/>
      <c r="L39" s="243"/>
      <c r="M39" s="244"/>
      <c r="N39" s="678"/>
      <c r="O39" s="681"/>
      <c r="P39" s="681"/>
      <c r="Q39" s="681"/>
      <c r="R39" s="87" t="s">
        <v>123</v>
      </c>
      <c r="S39" s="15" t="s">
        <v>123</v>
      </c>
    </row>
    <row r="40" spans="1:19" s="85" customFormat="1" ht="30" customHeight="1">
      <c r="A40" s="66"/>
      <c r="B40" s="245" t="s">
        <v>391</v>
      </c>
      <c r="C40" s="245" t="s">
        <v>392</v>
      </c>
      <c r="D40" s="245" t="s">
        <v>736</v>
      </c>
      <c r="E40" s="246" t="s">
        <v>124</v>
      </c>
      <c r="F40" s="247" t="s">
        <v>391</v>
      </c>
      <c r="G40" s="245" t="s">
        <v>392</v>
      </c>
      <c r="H40" s="245" t="s">
        <v>736</v>
      </c>
      <c r="I40" s="246" t="s">
        <v>124</v>
      </c>
      <c r="J40" s="248" t="s">
        <v>391</v>
      </c>
      <c r="K40" s="249" t="s">
        <v>392</v>
      </c>
      <c r="L40" s="245" t="s">
        <v>736</v>
      </c>
      <c r="M40" s="248" t="s">
        <v>124</v>
      </c>
      <c r="N40" s="679"/>
      <c r="O40" s="682"/>
      <c r="P40" s="682"/>
      <c r="Q40" s="682"/>
      <c r="R40" s="14"/>
      <c r="S40" s="16"/>
    </row>
    <row r="41" spans="1:19" s="85" customFormat="1" ht="12.75" hidden="1" customHeight="1">
      <c r="A41" s="22" t="s">
        <v>264</v>
      </c>
      <c r="B41" s="117"/>
      <c r="C41" s="117"/>
      <c r="D41" s="117"/>
      <c r="E41" s="112"/>
      <c r="F41" s="70"/>
      <c r="G41" s="110"/>
      <c r="H41" s="111"/>
      <c r="I41" s="112"/>
      <c r="J41" s="67"/>
      <c r="K41" s="69"/>
      <c r="L41" s="69"/>
      <c r="M41" s="13"/>
      <c r="N41" s="67"/>
      <c r="O41" s="81"/>
      <c r="P41" s="74"/>
      <c r="Q41" s="74"/>
      <c r="R41" s="88">
        <f>SUM(F41:H41,J41:L41)+N41</f>
        <v>0</v>
      </c>
      <c r="S41" s="17">
        <f>+Q41+P41+O41</f>
        <v>0</v>
      </c>
    </row>
    <row r="42" spans="1:19" s="85" customFormat="1" ht="12.75" hidden="1" customHeight="1">
      <c r="A42" s="22"/>
      <c r="B42" s="117"/>
      <c r="C42" s="117"/>
      <c r="D42" s="117"/>
      <c r="E42" s="217"/>
      <c r="F42" s="70"/>
      <c r="G42" s="110"/>
      <c r="H42" s="111"/>
      <c r="I42" s="218"/>
      <c r="J42" s="67"/>
      <c r="K42" s="69"/>
      <c r="L42" s="69"/>
      <c r="M42" s="67"/>
      <c r="N42" s="67"/>
      <c r="O42" s="80"/>
      <c r="P42" s="75"/>
      <c r="Q42" s="75"/>
      <c r="R42" s="87"/>
      <c r="S42" s="15"/>
    </row>
    <row r="43" spans="1:19" s="85" customFormat="1">
      <c r="A43" s="22" t="s">
        <v>265</v>
      </c>
      <c r="B43" s="261">
        <f>+'Distribution Pivot Table'!T$9*100</f>
        <v>0</v>
      </c>
      <c r="C43" s="262">
        <f>+'Distribution Pivot Table'!T$11*100</f>
        <v>0</v>
      </c>
      <c r="D43" s="261">
        <f>+'Distribution Pivot Table'!T$13*100</f>
        <v>0</v>
      </c>
      <c r="E43" s="263">
        <f t="shared" ref="E43:E61" si="12">SUM(B43:D43)</f>
        <v>0</v>
      </c>
      <c r="F43" s="264">
        <f>+'Distribution Pivot Table'!T$15*100</f>
        <v>0</v>
      </c>
      <c r="G43" s="262">
        <f>+'Distribution Pivot Table'!T$17*100</f>
        <v>0</v>
      </c>
      <c r="H43" s="261">
        <f>+'Distribution Pivot Table'!T$19*100</f>
        <v>0</v>
      </c>
      <c r="I43" s="263">
        <f t="shared" ref="I43:I46" si="13">SUM(F43:H43)</f>
        <v>0</v>
      </c>
      <c r="J43" s="264">
        <f>+'Distribution Pivot Table'!T$21*100</f>
        <v>0</v>
      </c>
      <c r="K43" s="261">
        <f>+'Distribution Pivot Table'!T$23*100</f>
        <v>0</v>
      </c>
      <c r="L43" s="261">
        <f>+'Distribution Pivot Table'!T$25*100</f>
        <v>0</v>
      </c>
      <c r="M43" s="265">
        <f t="shared" ref="M43:M46" si="14">SUM(J43:L43)</f>
        <v>0</v>
      </c>
      <c r="N43" s="264">
        <f>+'Distribution Pivot Table'!T$27*100</f>
        <v>0</v>
      </c>
      <c r="O43" s="266">
        <f t="shared" ref="O43:O46" si="15">+B43+F43+J43</f>
        <v>0</v>
      </c>
      <c r="P43" s="267">
        <f t="shared" ref="P43:P46" si="16">+C43+G43+K43</f>
        <v>0</v>
      </c>
      <c r="Q43" s="267">
        <f t="shared" ref="Q43:Q46" si="17">+D43+H43+L43+N43</f>
        <v>0</v>
      </c>
      <c r="R43" s="88">
        <f t="shared" ref="R43:R61" si="18">SUM(B43:D43,F43:H43,J43:L43)+N43</f>
        <v>0</v>
      </c>
      <c r="S43" s="17">
        <f t="shared" ref="S43:S61" si="19">+Q43+P43+O43</f>
        <v>0</v>
      </c>
    </row>
    <row r="44" spans="1:19" s="85" customFormat="1">
      <c r="A44" s="22" t="s">
        <v>266</v>
      </c>
      <c r="B44" s="261">
        <f>+'Distribution Pivot Table'!T$31*100</f>
        <v>7.7609623593325572E-2</v>
      </c>
      <c r="C44" s="262">
        <f>+'Distribution Pivot Table'!T$33*100</f>
        <v>0.31043849437330229</v>
      </c>
      <c r="D44" s="310">
        <f>+'Distribution Pivot Table'!T$35*100</f>
        <v>0</v>
      </c>
      <c r="E44" s="263">
        <f t="shared" si="12"/>
        <v>0.38804811796662786</v>
      </c>
      <c r="F44" s="264">
        <f>+'Distribution Pivot Table'!T$37*100</f>
        <v>66.123399301513388</v>
      </c>
      <c r="G44" s="262">
        <f>+'Distribution Pivot Table'!T$39*100</f>
        <v>4.5789677920062086</v>
      </c>
      <c r="H44" s="261">
        <f>+'Distribution Pivot Table'!T$41*100</f>
        <v>0</v>
      </c>
      <c r="I44" s="263">
        <f t="shared" si="13"/>
        <v>70.702367093519598</v>
      </c>
      <c r="J44" s="268">
        <f>+'Distribution Pivot Table'!T$43*100</f>
        <v>19.868063639891346</v>
      </c>
      <c r="K44" s="269">
        <f>+'Distribution Pivot Table'!T$45*100</f>
        <v>9.0415211486224294</v>
      </c>
      <c r="L44" s="261">
        <f>+'Distribution Pivot Table'!T$47*100</f>
        <v>0</v>
      </c>
      <c r="M44" s="270">
        <f t="shared" si="14"/>
        <v>28.909584788513776</v>
      </c>
      <c r="N44" s="268">
        <f>+'Distribution Pivot Table'!T$49*100</f>
        <v>0</v>
      </c>
      <c r="O44" s="271">
        <f t="shared" si="15"/>
        <v>86.069072564998066</v>
      </c>
      <c r="P44" s="272">
        <f t="shared" si="16"/>
        <v>13.930927435001941</v>
      </c>
      <c r="Q44" s="272">
        <f t="shared" si="17"/>
        <v>0</v>
      </c>
      <c r="R44" s="88">
        <f t="shared" si="18"/>
        <v>100</v>
      </c>
      <c r="S44" s="17">
        <f t="shared" si="19"/>
        <v>100</v>
      </c>
    </row>
    <row r="45" spans="1:19" s="85" customFormat="1">
      <c r="A45" s="22" t="s">
        <v>267</v>
      </c>
      <c r="B45" s="261">
        <f>+'Distribution Pivot Table'!T$53*100</f>
        <v>0</v>
      </c>
      <c r="C45" s="262">
        <f>+'Distribution Pivot Table'!T$55*100</f>
        <v>0</v>
      </c>
      <c r="D45" s="261">
        <f>+'Distribution Pivot Table'!T$57*100</f>
        <v>0</v>
      </c>
      <c r="E45" s="263">
        <f t="shared" si="12"/>
        <v>0</v>
      </c>
      <c r="F45" s="264">
        <f>+'Distribution Pivot Table'!T$59*100</f>
        <v>0</v>
      </c>
      <c r="G45" s="262">
        <f>+'Distribution Pivot Table'!T$61*100</f>
        <v>0</v>
      </c>
      <c r="H45" s="261">
        <f>+'Distribution Pivot Table'!T$63*100</f>
        <v>0</v>
      </c>
      <c r="I45" s="263">
        <f t="shared" si="13"/>
        <v>0</v>
      </c>
      <c r="J45" s="264">
        <f>+'Distribution Pivot Table'!T$65*100</f>
        <v>0</v>
      </c>
      <c r="K45" s="261">
        <f>+'Distribution Pivot Table'!T$67*100</f>
        <v>0</v>
      </c>
      <c r="L45" s="261">
        <f>+'Distribution Pivot Table'!T$69*100</f>
        <v>0</v>
      </c>
      <c r="M45" s="265">
        <f t="shared" si="14"/>
        <v>0</v>
      </c>
      <c r="N45" s="264">
        <f>+'Distribution Pivot Table'!T$71*100</f>
        <v>0</v>
      </c>
      <c r="O45" s="266">
        <f t="shared" si="15"/>
        <v>0</v>
      </c>
      <c r="P45" s="267">
        <f t="shared" si="16"/>
        <v>0</v>
      </c>
      <c r="Q45" s="267">
        <f t="shared" si="17"/>
        <v>0</v>
      </c>
      <c r="R45" s="88">
        <f t="shared" si="18"/>
        <v>0</v>
      </c>
      <c r="S45" s="17">
        <f t="shared" si="19"/>
        <v>0</v>
      </c>
    </row>
    <row r="46" spans="1:19" s="85" customFormat="1">
      <c r="A46" s="22" t="s">
        <v>268</v>
      </c>
      <c r="B46" s="261">
        <f>+'Distribution Pivot Table'!T$75*100</f>
        <v>13.945964634989627</v>
      </c>
      <c r="C46" s="262">
        <f>+'Distribution Pivot Table'!T$77*100</f>
        <v>0.43959300602588164</v>
      </c>
      <c r="D46" s="261">
        <f>+'Distribution Pivot Table'!T$79*100</f>
        <v>7.408870888076657E-3</v>
      </c>
      <c r="E46" s="263">
        <f t="shared" si="12"/>
        <v>14.392966511903586</v>
      </c>
      <c r="F46" s="264">
        <f>+'Distribution Pivot Table'!T$81*100</f>
        <v>36.219500148177417</v>
      </c>
      <c r="G46" s="262">
        <f>+'Distribution Pivot Table'!T$83*100</f>
        <v>1.8719747110540352</v>
      </c>
      <c r="H46" s="261">
        <f>+'Distribution Pivot Table'!T$85*100</f>
        <v>1.5558628864960979</v>
      </c>
      <c r="I46" s="263">
        <f t="shared" si="13"/>
        <v>39.647337745727555</v>
      </c>
      <c r="J46" s="268">
        <f>+'Distribution Pivot Table'!T$87*100</f>
        <v>22.340215351180483</v>
      </c>
      <c r="K46" s="269">
        <f>+'Distribution Pivot Table'!T$89*100</f>
        <v>13.276696631433369</v>
      </c>
      <c r="L46" s="269">
        <f>+'Distribution Pivot Table'!T$91*100</f>
        <v>10.342783759755013</v>
      </c>
      <c r="M46" s="270">
        <f t="shared" si="14"/>
        <v>45.959695742368865</v>
      </c>
      <c r="N46" s="268">
        <f>+'Distribution Pivot Table'!T$93*100</f>
        <v>0</v>
      </c>
      <c r="O46" s="271">
        <f t="shared" si="15"/>
        <v>72.505680134347529</v>
      </c>
      <c r="P46" s="272">
        <f t="shared" si="16"/>
        <v>15.588264348513286</v>
      </c>
      <c r="Q46" s="272">
        <f t="shared" si="17"/>
        <v>11.906055517139189</v>
      </c>
      <c r="R46" s="88">
        <f t="shared" si="18"/>
        <v>100</v>
      </c>
      <c r="S46" s="17">
        <f t="shared" si="19"/>
        <v>100</v>
      </c>
    </row>
    <row r="47" spans="1:19" s="85" customFormat="1">
      <c r="A47" s="22"/>
      <c r="B47" s="261"/>
      <c r="C47" s="262"/>
      <c r="D47" s="261"/>
      <c r="E47" s="263">
        <f t="shared" si="12"/>
        <v>0</v>
      </c>
      <c r="F47" s="264"/>
      <c r="G47" s="262"/>
      <c r="H47" s="261"/>
      <c r="I47" s="263"/>
      <c r="J47" s="268"/>
      <c r="K47" s="269"/>
      <c r="L47" s="269"/>
      <c r="M47" s="270"/>
      <c r="N47" s="268"/>
      <c r="O47" s="271"/>
      <c r="P47" s="272"/>
      <c r="Q47" s="272"/>
      <c r="R47" s="88"/>
      <c r="S47" s="17"/>
    </row>
    <row r="48" spans="1:19" s="85" customFormat="1">
      <c r="A48" s="22" t="s">
        <v>269</v>
      </c>
      <c r="B48" s="261">
        <f>+'Distribution Pivot Table'!T$97*100</f>
        <v>1.109979633401222</v>
      </c>
      <c r="C48" s="262">
        <f>+'Distribution Pivot Table'!T$99*100</f>
        <v>0.20366598778004072</v>
      </c>
      <c r="D48" s="261">
        <f>+'Distribution Pivot Table'!T$101*100</f>
        <v>0</v>
      </c>
      <c r="E48" s="263">
        <f t="shared" si="12"/>
        <v>1.3136456211812626</v>
      </c>
      <c r="F48" s="264">
        <f>+'Distribution Pivot Table'!T$103*100</f>
        <v>46.812627291242364</v>
      </c>
      <c r="G48" s="262">
        <f>+'Distribution Pivot Table'!T$105*100</f>
        <v>3.9409368635437882</v>
      </c>
      <c r="H48" s="261">
        <f>+'Distribution Pivot Table'!T$107*100</f>
        <v>0</v>
      </c>
      <c r="I48" s="263">
        <f t="shared" ref="I48:I51" si="20">SUM(F48:H48)</f>
        <v>50.753564154786154</v>
      </c>
      <c r="J48" s="268">
        <f>+'Distribution Pivot Table'!T$109*100</f>
        <v>36.079429735234214</v>
      </c>
      <c r="K48" s="269">
        <f>+'Distribution Pivot Table'!T$111*100</f>
        <v>11.832993890020367</v>
      </c>
      <c r="L48" s="269">
        <f>+'Distribution Pivot Table'!T$113*100</f>
        <v>0</v>
      </c>
      <c r="M48" s="270">
        <f t="shared" ref="M48:M51" si="21">SUM(J48:L48)</f>
        <v>47.912423625254583</v>
      </c>
      <c r="N48" s="268">
        <f>+'Distribution Pivot Table'!T$115*100</f>
        <v>2.0366598778004074E-2</v>
      </c>
      <c r="O48" s="271">
        <f t="shared" ref="O48:O51" si="22">+B48+F48+J48</f>
        <v>84.002036659877803</v>
      </c>
      <c r="P48" s="272">
        <f t="shared" ref="P48:P51" si="23">+C48+G48+K48</f>
        <v>15.977596741344197</v>
      </c>
      <c r="Q48" s="272">
        <f t="shared" ref="Q48:Q51" si="24">+D48+H48+L48+N48</f>
        <v>2.0366598778004074E-2</v>
      </c>
      <c r="R48" s="88">
        <f t="shared" si="18"/>
        <v>100</v>
      </c>
      <c r="S48" s="17">
        <f t="shared" si="19"/>
        <v>100</v>
      </c>
    </row>
    <row r="49" spans="1:19" s="85" customFormat="1">
      <c r="A49" s="22" t="s">
        <v>270</v>
      </c>
      <c r="B49" s="261">
        <f>+'Distribution Pivot Table'!T$119*100</f>
        <v>12.666776478339647</v>
      </c>
      <c r="C49" s="262">
        <f>+'Distribution Pivot Table'!T$121*100</f>
        <v>0.24707626420688522</v>
      </c>
      <c r="D49" s="261">
        <f>+'Distribution Pivot Table'!T$123*100</f>
        <v>0</v>
      </c>
      <c r="E49" s="263">
        <f t="shared" si="12"/>
        <v>12.913852742546533</v>
      </c>
      <c r="F49" s="264">
        <f>+'Distribution Pivot Table'!T$125*100</f>
        <v>49.794103113160929</v>
      </c>
      <c r="G49" s="262">
        <f>+'Distribution Pivot Table'!T$127*100</f>
        <v>2.0095536155493332</v>
      </c>
      <c r="H49" s="261">
        <f>+'Distribution Pivot Table'!T$129*100</f>
        <v>0</v>
      </c>
      <c r="I49" s="263">
        <f t="shared" si="20"/>
        <v>51.803656728710266</v>
      </c>
      <c r="J49" s="268">
        <f>+'Distribution Pivot Table'!T$131*100</f>
        <v>21.742711250205897</v>
      </c>
      <c r="K49" s="269">
        <f>+'Distribution Pivot Table'!T$133*100</f>
        <v>6.3416241146433867</v>
      </c>
      <c r="L49" s="269">
        <f>+'Distribution Pivot Table'!T$135*100</f>
        <v>0</v>
      </c>
      <c r="M49" s="270">
        <f t="shared" si="21"/>
        <v>28.084335364849284</v>
      </c>
      <c r="N49" s="264">
        <f>+'Distribution Pivot Table'!T$137*100</f>
        <v>7.1981551638939223</v>
      </c>
      <c r="O49" s="271">
        <f t="shared" si="22"/>
        <v>84.203590841706472</v>
      </c>
      <c r="P49" s="272">
        <f t="shared" si="23"/>
        <v>8.5982539943996059</v>
      </c>
      <c r="Q49" s="272">
        <f t="shared" si="24"/>
        <v>7.1981551638939223</v>
      </c>
      <c r="R49" s="88">
        <f t="shared" si="18"/>
        <v>100</v>
      </c>
      <c r="S49" s="17">
        <f t="shared" si="19"/>
        <v>100</v>
      </c>
    </row>
    <row r="50" spans="1:19" s="85" customFormat="1">
      <c r="A50" s="117" t="s">
        <v>271</v>
      </c>
      <c r="B50" s="261">
        <f>+'Distribution Pivot Table'!T$141*100</f>
        <v>3.0366249420491425</v>
      </c>
      <c r="C50" s="262">
        <f>+'Distribution Pivot Table'!T$143*100</f>
        <v>0</v>
      </c>
      <c r="D50" s="261">
        <f>+'Distribution Pivot Table'!T$145*100</f>
        <v>0</v>
      </c>
      <c r="E50" s="263">
        <f t="shared" si="12"/>
        <v>3.0366249420491425</v>
      </c>
      <c r="F50" s="264">
        <f>+'Distribution Pivot Table'!T$147*100</f>
        <v>77.329624478442284</v>
      </c>
      <c r="G50" s="262">
        <f>+'Distribution Pivot Table'!T$149*100</f>
        <v>0.23180343069077425</v>
      </c>
      <c r="H50" s="261">
        <f>+'Distribution Pivot Table'!T$151*100</f>
        <v>0</v>
      </c>
      <c r="I50" s="263">
        <f t="shared" si="20"/>
        <v>77.561427909133059</v>
      </c>
      <c r="J50" s="268">
        <f>+'Distribution Pivot Table'!T$153*100</f>
        <v>18.242929995363934</v>
      </c>
      <c r="K50" s="269">
        <f>+'Distribution Pivot Table'!T$155*100</f>
        <v>1.1590171534538711</v>
      </c>
      <c r="L50" s="269">
        <f>+'Distribution Pivot Table'!T$157*100</f>
        <v>0</v>
      </c>
      <c r="M50" s="270">
        <f t="shared" si="21"/>
        <v>19.401947148817804</v>
      </c>
      <c r="N50" s="268">
        <f>+'Distribution Pivot Table'!T$159*100</f>
        <v>0</v>
      </c>
      <c r="O50" s="271">
        <f t="shared" si="22"/>
        <v>98.609179415855365</v>
      </c>
      <c r="P50" s="272">
        <f t="shared" si="23"/>
        <v>1.3908205841446453</v>
      </c>
      <c r="Q50" s="272">
        <f t="shared" si="24"/>
        <v>0</v>
      </c>
      <c r="R50" s="88">
        <f t="shared" si="18"/>
        <v>100.00000000000001</v>
      </c>
      <c r="S50" s="17">
        <f t="shared" si="19"/>
        <v>100.00000000000001</v>
      </c>
    </row>
    <row r="51" spans="1:19" s="85" customFormat="1">
      <c r="A51" s="22" t="s">
        <v>272</v>
      </c>
      <c r="B51" s="261">
        <f>+'Distribution Pivot Table'!T$163*100</f>
        <v>0</v>
      </c>
      <c r="C51" s="262">
        <f>+'Distribution Pivot Table'!T$165*100</f>
        <v>0</v>
      </c>
      <c r="D51" s="261">
        <f>+'Distribution Pivot Table'!T$167*100</f>
        <v>0</v>
      </c>
      <c r="E51" s="263">
        <f t="shared" si="12"/>
        <v>0</v>
      </c>
      <c r="F51" s="264">
        <f>+'Distribution Pivot Table'!T$169*100</f>
        <v>0</v>
      </c>
      <c r="G51" s="262">
        <f>+'Distribution Pivot Table'!T$171*100</f>
        <v>0</v>
      </c>
      <c r="H51" s="261">
        <f>+'Distribution Pivot Table'!T$173*100</f>
        <v>0</v>
      </c>
      <c r="I51" s="263">
        <f t="shared" si="20"/>
        <v>0</v>
      </c>
      <c r="J51" s="264">
        <f>+'Distribution Pivot Table'!T$175*100</f>
        <v>0</v>
      </c>
      <c r="K51" s="261">
        <f>+'Distribution Pivot Table'!T$177*100</f>
        <v>0</v>
      </c>
      <c r="L51" s="261">
        <f>+'Distribution Pivot Table'!T$179*100</f>
        <v>0</v>
      </c>
      <c r="M51" s="265">
        <f t="shared" si="21"/>
        <v>0</v>
      </c>
      <c r="N51" s="264">
        <f>+'Distribution Pivot Table'!T$181*100</f>
        <v>0</v>
      </c>
      <c r="O51" s="266">
        <f t="shared" si="22"/>
        <v>0</v>
      </c>
      <c r="P51" s="267">
        <f t="shared" si="23"/>
        <v>0</v>
      </c>
      <c r="Q51" s="267">
        <f t="shared" si="24"/>
        <v>0</v>
      </c>
      <c r="R51" s="88">
        <f t="shared" si="18"/>
        <v>0</v>
      </c>
      <c r="S51" s="17">
        <f t="shared" si="19"/>
        <v>0</v>
      </c>
    </row>
    <row r="52" spans="1:19" s="85" customFormat="1">
      <c r="A52" s="22"/>
      <c r="B52" s="261"/>
      <c r="C52" s="262"/>
      <c r="D52" s="261"/>
      <c r="E52" s="263">
        <f t="shared" si="12"/>
        <v>0</v>
      </c>
      <c r="F52" s="264"/>
      <c r="G52" s="262"/>
      <c r="H52" s="261"/>
      <c r="I52" s="263"/>
      <c r="J52" s="264"/>
      <c r="K52" s="261"/>
      <c r="L52" s="261"/>
      <c r="M52" s="265"/>
      <c r="N52" s="264"/>
      <c r="O52" s="266"/>
      <c r="P52" s="267"/>
      <c r="Q52" s="267"/>
      <c r="R52" s="88"/>
      <c r="S52" s="17"/>
    </row>
    <row r="53" spans="1:19">
      <c r="A53" s="117" t="s">
        <v>273</v>
      </c>
      <c r="B53" s="261">
        <f>+'Distribution Pivot Table'!T$185*100</f>
        <v>5.1694428489373925</v>
      </c>
      <c r="C53" s="262">
        <f>+'Distribution Pivot Table'!T$187*100</f>
        <v>9.5730423128470229E-2</v>
      </c>
      <c r="D53" s="261">
        <f>+'Distribution Pivot Table'!T$189*100</f>
        <v>0</v>
      </c>
      <c r="E53" s="263">
        <f t="shared" si="12"/>
        <v>5.2651732720658631</v>
      </c>
      <c r="F53" s="264">
        <f>+'Distribution Pivot Table'!T$191*100</f>
        <v>34.214053226115261</v>
      </c>
      <c r="G53" s="262">
        <f>+'Distribution Pivot Table'!T$193*100</f>
        <v>1.9146084625694046</v>
      </c>
      <c r="H53" s="261">
        <f>+'Distribution Pivot Table'!T$195*100</f>
        <v>0</v>
      </c>
      <c r="I53" s="263">
        <f t="shared" ref="I53:I56" si="25">SUM(F53:H53)</f>
        <v>36.128661688684666</v>
      </c>
      <c r="J53" s="268">
        <f>+'Distribution Pivot Table'!T$197*100</f>
        <v>45.22305188588934</v>
      </c>
      <c r="K53" s="269">
        <f>+'Distribution Pivot Table'!T$199*100</f>
        <v>9.4390197204671651</v>
      </c>
      <c r="L53" s="312">
        <f>+'Distribution Pivot Table'!T$201*100</f>
        <v>0</v>
      </c>
      <c r="M53" s="270">
        <f t="shared" ref="M53:M56" si="26">SUM(J53:L53)</f>
        <v>54.662071606356506</v>
      </c>
      <c r="N53" s="268">
        <f>+'Distribution Pivot Table'!T$203*100</f>
        <v>3.9440934328929735</v>
      </c>
      <c r="O53" s="271">
        <f t="shared" ref="O53:O56" si="27">+B53+F53+J53</f>
        <v>84.606547960941995</v>
      </c>
      <c r="P53" s="272">
        <f t="shared" ref="P53:P56" si="28">+C53+G53+K53</f>
        <v>11.44935860616504</v>
      </c>
      <c r="Q53" s="272">
        <f t="shared" ref="Q53:Q56" si="29">+D53+H53+L53+N53</f>
        <v>3.9440934328929735</v>
      </c>
      <c r="R53" s="88">
        <f t="shared" si="18"/>
        <v>100</v>
      </c>
      <c r="S53" s="17">
        <f t="shared" si="19"/>
        <v>100.00000000000001</v>
      </c>
    </row>
    <row r="54" spans="1:19" s="85" customFormat="1">
      <c r="A54" s="22" t="s">
        <v>274</v>
      </c>
      <c r="B54" s="261">
        <f>+'Distribution Pivot Table'!T$207*100</f>
        <v>0.63169768753525102</v>
      </c>
      <c r="C54" s="310">
        <f>+'Distribution Pivot Table'!T$209*100</f>
        <v>0</v>
      </c>
      <c r="D54" s="310">
        <f>+'Distribution Pivot Table'!T$211*108</f>
        <v>0</v>
      </c>
      <c r="E54" s="263">
        <f t="shared" si="12"/>
        <v>0.63169768753525102</v>
      </c>
      <c r="F54" s="264">
        <f>+'Distribution Pivot Table'!T$213*100</f>
        <v>77.033276931754088</v>
      </c>
      <c r="G54" s="262">
        <f>+'Distribution Pivot Table'!T$215*100</f>
        <v>7.8962210941906377E-2</v>
      </c>
      <c r="H54" s="261">
        <f>+'Distribution Pivot Table'!T$217*100</f>
        <v>2.2560631697687534E-2</v>
      </c>
      <c r="I54" s="263">
        <f t="shared" si="25"/>
        <v>77.134799774393684</v>
      </c>
      <c r="J54" s="268">
        <f>+'Distribution Pivot Table'!T$219*100</f>
        <v>18.905809362662154</v>
      </c>
      <c r="K54" s="269">
        <f>+'Distribution Pivot Table'!T$221*100</f>
        <v>1.1957134799774394</v>
      </c>
      <c r="L54" s="269">
        <f>+'Distribution Pivot Table'!T$223*100</f>
        <v>6.7681895093062605E-2</v>
      </c>
      <c r="M54" s="270">
        <f t="shared" si="26"/>
        <v>20.169204737732656</v>
      </c>
      <c r="N54" s="268">
        <f>+'Distribution Pivot Table'!T$225*100</f>
        <v>2.0642978003384096</v>
      </c>
      <c r="O54" s="271">
        <f t="shared" si="27"/>
        <v>96.570783981951493</v>
      </c>
      <c r="P54" s="272">
        <f t="shared" si="28"/>
        <v>1.2746756909193457</v>
      </c>
      <c r="Q54" s="272">
        <f t="shared" si="29"/>
        <v>2.1545403271291597</v>
      </c>
      <c r="R54" s="88">
        <f t="shared" si="18"/>
        <v>100</v>
      </c>
      <c r="S54" s="17">
        <f t="shared" si="19"/>
        <v>100</v>
      </c>
    </row>
    <row r="55" spans="1:19" s="85" customFormat="1">
      <c r="A55" s="22" t="s">
        <v>275</v>
      </c>
      <c r="B55" s="261">
        <f>+'Distribution Pivot Table'!T$229*100</f>
        <v>9.7981906750173966</v>
      </c>
      <c r="C55" s="262">
        <f>+'Distribution Pivot Table'!T$231*100</f>
        <v>0.4036186499652053</v>
      </c>
      <c r="D55" s="261">
        <f>+'Distribution Pivot Table'!T$233*100</f>
        <v>0</v>
      </c>
      <c r="E55" s="263">
        <f t="shared" si="12"/>
        <v>10.201809324982602</v>
      </c>
      <c r="F55" s="264">
        <f>+'Distribution Pivot Table'!T$235*100</f>
        <v>50.160055671537926</v>
      </c>
      <c r="G55" s="262">
        <f>+'Distribution Pivot Table'!T$237*100</f>
        <v>1.3639526791927628</v>
      </c>
      <c r="H55" s="261">
        <f>+'Distribution Pivot Table'!T$239*100</f>
        <v>0</v>
      </c>
      <c r="I55" s="263">
        <f t="shared" si="25"/>
        <v>51.524008350730689</v>
      </c>
      <c r="J55" s="268">
        <f>+'Distribution Pivot Table'!T$241*100</f>
        <v>28.211551844119693</v>
      </c>
      <c r="K55" s="269">
        <f>+'Distribution Pivot Table'!T$243*100</f>
        <v>11.203897007654836</v>
      </c>
      <c r="L55" s="269">
        <f>+'Distribution Pivot Table'!T$245*100</f>
        <v>8.3507306889352817E-2</v>
      </c>
      <c r="M55" s="270">
        <f t="shared" si="26"/>
        <v>39.49895615866388</v>
      </c>
      <c r="N55" s="268">
        <f>+'Distribution Pivot Table'!T$247*100</f>
        <v>-1.2247738343771746</v>
      </c>
      <c r="O55" s="271">
        <f t="shared" si="27"/>
        <v>88.16979819067501</v>
      </c>
      <c r="P55" s="272">
        <f t="shared" si="28"/>
        <v>12.971468336812805</v>
      </c>
      <c r="Q55" s="272">
        <f t="shared" si="29"/>
        <v>-1.1412665274878218</v>
      </c>
      <c r="R55" s="88">
        <f t="shared" si="18"/>
        <v>100</v>
      </c>
      <c r="S55" s="17">
        <f t="shared" si="19"/>
        <v>100</v>
      </c>
    </row>
    <row r="56" spans="1:19" s="85" customFormat="1">
      <c r="A56" s="22" t="s">
        <v>276</v>
      </c>
      <c r="B56" s="261">
        <f>+'Distribution Pivot Table'!T$251*100</f>
        <v>0</v>
      </c>
      <c r="C56" s="262">
        <f>+'Distribution Pivot Table'!T$253*100</f>
        <v>0</v>
      </c>
      <c r="D56" s="261">
        <f>+'Distribution Pivot Table'!T$255*100</f>
        <v>0</v>
      </c>
      <c r="E56" s="263">
        <f t="shared" si="12"/>
        <v>0</v>
      </c>
      <c r="F56" s="264">
        <f>+'Distribution Pivot Table'!T$257*100</f>
        <v>0</v>
      </c>
      <c r="G56" s="262">
        <f>+'Distribution Pivot Table'!T$259*100</f>
        <v>0</v>
      </c>
      <c r="H56" s="261">
        <f>+'Distribution Pivot Table'!T$261*100</f>
        <v>0</v>
      </c>
      <c r="I56" s="263">
        <f t="shared" si="25"/>
        <v>0</v>
      </c>
      <c r="J56" s="268">
        <f>+'Distribution Pivot Table'!T$263*100</f>
        <v>0</v>
      </c>
      <c r="K56" s="269">
        <f>+'Distribution Pivot Table'!T$265*100</f>
        <v>0</v>
      </c>
      <c r="L56" s="269">
        <f>+'Distribution Pivot Table'!T$267*100</f>
        <v>0</v>
      </c>
      <c r="M56" s="270">
        <f t="shared" si="26"/>
        <v>0</v>
      </c>
      <c r="N56" s="268">
        <f>+'Distribution Pivot Table'!T$269*100</f>
        <v>0</v>
      </c>
      <c r="O56" s="271">
        <f t="shared" si="27"/>
        <v>0</v>
      </c>
      <c r="P56" s="272">
        <f t="shared" si="28"/>
        <v>0</v>
      </c>
      <c r="Q56" s="272">
        <f t="shared" si="29"/>
        <v>0</v>
      </c>
      <c r="R56" s="88">
        <f t="shared" si="18"/>
        <v>0</v>
      </c>
      <c r="S56" s="17">
        <f t="shared" si="19"/>
        <v>0</v>
      </c>
    </row>
    <row r="57" spans="1:19" s="85" customFormat="1">
      <c r="A57" s="22"/>
      <c r="B57" s="261"/>
      <c r="C57" s="262"/>
      <c r="D57" s="261"/>
      <c r="E57" s="263">
        <f t="shared" si="12"/>
        <v>0</v>
      </c>
      <c r="F57" s="264"/>
      <c r="G57" s="262"/>
      <c r="H57" s="261"/>
      <c r="I57" s="263"/>
      <c r="J57" s="268"/>
      <c r="K57" s="269"/>
      <c r="L57" s="269"/>
      <c r="M57" s="270"/>
      <c r="N57" s="268"/>
      <c r="O57" s="271"/>
      <c r="P57" s="272"/>
      <c r="Q57" s="272"/>
      <c r="R57" s="88"/>
      <c r="S57" s="17"/>
    </row>
    <row r="58" spans="1:19" s="85" customFormat="1">
      <c r="A58" s="22" t="s">
        <v>277</v>
      </c>
      <c r="B58" s="261">
        <f>+'Distribution Pivot Table'!T$273*100</f>
        <v>5.9915484455176573</v>
      </c>
      <c r="C58" s="262">
        <f>+'Distribution Pivot Table'!T$275*100</f>
        <v>0.3169332930878358</v>
      </c>
      <c r="D58" s="261">
        <f>+'Distribution Pivot Table'!T$277*100</f>
        <v>0</v>
      </c>
      <c r="E58" s="263">
        <f t="shared" si="12"/>
        <v>6.3084817386054928</v>
      </c>
      <c r="F58" s="264">
        <f>+'Distribution Pivot Table'!T$279*100</f>
        <v>56.112284938122549</v>
      </c>
      <c r="G58" s="262">
        <f>+'Distribution Pivot Table'!T$281*100</f>
        <v>1.7355870811952914</v>
      </c>
      <c r="H58" s="261">
        <f>+'Distribution Pivot Table'!T$283*100</f>
        <v>0</v>
      </c>
      <c r="I58" s="263">
        <f t="shared" ref="I58:I61" si="30">SUM(F58:H58)</f>
        <v>57.84787201931784</v>
      </c>
      <c r="J58" s="268">
        <f>+'Distribution Pivot Table'!T$285*100</f>
        <v>27.60338062179294</v>
      </c>
      <c r="K58" s="269">
        <f>+'Distribution Pivot Table'!T$287*100</f>
        <v>8.240265620283731</v>
      </c>
      <c r="L58" s="269">
        <f>+'Distribution Pivot Table'!T$289*100</f>
        <v>0</v>
      </c>
      <c r="M58" s="270">
        <f t="shared" ref="M58:M61" si="31">SUM(J58:L58)</f>
        <v>35.843646242076673</v>
      </c>
      <c r="N58" s="268">
        <f>+'Distribution Pivot Table'!T$291*100</f>
        <v>0</v>
      </c>
      <c r="O58" s="271">
        <f t="shared" ref="O58:O61" si="32">+B58+F58+J58</f>
        <v>89.707214005433144</v>
      </c>
      <c r="P58" s="272">
        <f t="shared" ref="P58:P61" si="33">+C58+G58+K58</f>
        <v>10.292785994566858</v>
      </c>
      <c r="Q58" s="272">
        <f t="shared" ref="Q58:Q61" si="34">+D58+H58+L58+N58</f>
        <v>0</v>
      </c>
      <c r="R58" s="88">
        <f t="shared" si="18"/>
        <v>100.00000000000001</v>
      </c>
      <c r="S58" s="17">
        <f t="shared" si="19"/>
        <v>100</v>
      </c>
    </row>
    <row r="59" spans="1:19" s="85" customFormat="1">
      <c r="A59" s="22" t="s">
        <v>278</v>
      </c>
      <c r="B59" s="261">
        <f>+'Distribution Pivot Table'!T$295*100</f>
        <v>14.689324437030859</v>
      </c>
      <c r="C59" s="262">
        <f>+'Distribution Pivot Table'!T$297*100</f>
        <v>0.97216430358632189</v>
      </c>
      <c r="D59" s="261">
        <f>+'Distribution Pivot Table'!T$299*100</f>
        <v>0</v>
      </c>
      <c r="E59" s="263">
        <f t="shared" si="12"/>
        <v>15.66148874061718</v>
      </c>
      <c r="F59" s="264">
        <f>+'Distribution Pivot Table'!T$301*100</f>
        <v>28.677543786488741</v>
      </c>
      <c r="G59" s="262">
        <f>+'Distribution Pivot Table'!T$303*100</f>
        <v>2.2935779816513762</v>
      </c>
      <c r="H59" s="261">
        <f>+'Distribution Pivot Table'!T$305*100</f>
        <v>0</v>
      </c>
      <c r="I59" s="263">
        <f t="shared" si="30"/>
        <v>30.971121768140115</v>
      </c>
      <c r="J59" s="268">
        <f>+'Distribution Pivot Table'!T$307*100</f>
        <v>37.672018348623851</v>
      </c>
      <c r="K59" s="269">
        <f>+'Distribution Pivot Table'!T$309*100</f>
        <v>11.692035029190992</v>
      </c>
      <c r="L59" s="269">
        <f>+'Distribution Pivot Table'!T$311*100</f>
        <v>0</v>
      </c>
      <c r="M59" s="270">
        <f t="shared" si="31"/>
        <v>49.364053377814841</v>
      </c>
      <c r="N59" s="268">
        <f>+'Distribution Pivot Table'!T$313*100</f>
        <v>4.0033361134278564</v>
      </c>
      <c r="O59" s="271">
        <f t="shared" si="32"/>
        <v>81.038886572143454</v>
      </c>
      <c r="P59" s="272">
        <f t="shared" si="33"/>
        <v>14.957777314428689</v>
      </c>
      <c r="Q59" s="272">
        <f t="shared" si="34"/>
        <v>4.0033361134278564</v>
      </c>
      <c r="R59" s="88">
        <f t="shared" si="18"/>
        <v>100</v>
      </c>
      <c r="S59" s="17">
        <f t="shared" si="19"/>
        <v>100</v>
      </c>
    </row>
    <row r="60" spans="1:19" s="85" customFormat="1">
      <c r="A60" s="22" t="s">
        <v>279</v>
      </c>
      <c r="B60" s="261">
        <f>+'Distribution Pivot Table'!T$317*100</f>
        <v>0.13016797867724542</v>
      </c>
      <c r="C60" s="310">
        <f>+'Distribution Pivot Table'!T$319*100</f>
        <v>1.2396950350213848E-2</v>
      </c>
      <c r="D60" s="261">
        <f>+'Distribution Pivot Table'!T$321*100</f>
        <v>0</v>
      </c>
      <c r="E60" s="263">
        <f t="shared" si="12"/>
        <v>0.14256492902745926</v>
      </c>
      <c r="F60" s="264">
        <f>+'Distribution Pivot Table'!T$323*100</f>
        <v>58.618979730986176</v>
      </c>
      <c r="G60" s="262">
        <f>+'Distribution Pivot Table'!T$325*100</f>
        <v>6.4898035083369487</v>
      </c>
      <c r="H60" s="261">
        <f>+'Distribution Pivot Table'!T$327*100</f>
        <v>0</v>
      </c>
      <c r="I60" s="263">
        <f t="shared" si="30"/>
        <v>65.108783239323131</v>
      </c>
      <c r="J60" s="268">
        <f>+'Distribution Pivot Table'!T$329*100</f>
        <v>22.202938077233</v>
      </c>
      <c r="K60" s="269">
        <f>+'Distribution Pivot Table'!T$331*100</f>
        <v>9.6758197483419082</v>
      </c>
      <c r="L60" s="269">
        <f>+'Distribution Pivot Table'!T$333*100</f>
        <v>0</v>
      </c>
      <c r="M60" s="270">
        <f t="shared" si="31"/>
        <v>31.878757825574908</v>
      </c>
      <c r="N60" s="268">
        <f>+'Distribution Pivot Table'!T$335*100</f>
        <v>2.8698940060745057</v>
      </c>
      <c r="O60" s="271">
        <f t="shared" si="32"/>
        <v>80.952085786896419</v>
      </c>
      <c r="P60" s="272">
        <f t="shared" si="33"/>
        <v>16.178020207029071</v>
      </c>
      <c r="Q60" s="272">
        <f t="shared" si="34"/>
        <v>2.8698940060745057</v>
      </c>
      <c r="R60" s="88">
        <f t="shared" si="18"/>
        <v>100</v>
      </c>
      <c r="S60" s="17">
        <f t="shared" si="19"/>
        <v>100</v>
      </c>
    </row>
    <row r="61" spans="1:19" s="85" customFormat="1">
      <c r="A61" s="71" t="s">
        <v>280</v>
      </c>
      <c r="B61" s="273">
        <f>+'Distribution Pivot Table'!T$339*100</f>
        <v>21.062176165803109</v>
      </c>
      <c r="C61" s="311">
        <f>+'Distribution Pivot Table'!T$341*100</f>
        <v>0</v>
      </c>
      <c r="D61" s="273">
        <f>+'Distribution Pivot Table'!T$343*100</f>
        <v>0</v>
      </c>
      <c r="E61" s="274">
        <f t="shared" si="12"/>
        <v>21.062176165803109</v>
      </c>
      <c r="F61" s="275">
        <f>+'Distribution Pivot Table'!T$345*100</f>
        <v>52.642487046632127</v>
      </c>
      <c r="G61" s="273">
        <f>+'Distribution Pivot Table'!T$347*100</f>
        <v>0.31088082901554404</v>
      </c>
      <c r="H61" s="273">
        <f>+'Distribution Pivot Table'!T$349*100</f>
        <v>0</v>
      </c>
      <c r="I61" s="274">
        <f t="shared" si="30"/>
        <v>52.953367875647672</v>
      </c>
      <c r="J61" s="276">
        <f>+'Distribution Pivot Table'!T$351*100</f>
        <v>19.326424870466322</v>
      </c>
      <c r="K61" s="277">
        <f>+'Distribution Pivot Table'!T$353*100</f>
        <v>1.7357512953367875</v>
      </c>
      <c r="L61" s="277">
        <f>+'Distribution Pivot Table'!T$355*100</f>
        <v>0</v>
      </c>
      <c r="M61" s="278">
        <f t="shared" si="31"/>
        <v>21.062176165803109</v>
      </c>
      <c r="N61" s="276">
        <f>+'Distribution Pivot Table'!T$357*100</f>
        <v>4.9222797927461137</v>
      </c>
      <c r="O61" s="279">
        <f t="shared" si="32"/>
        <v>93.031088082901562</v>
      </c>
      <c r="P61" s="280">
        <f t="shared" si="33"/>
        <v>2.0466321243523318</v>
      </c>
      <c r="Q61" s="280">
        <f t="shared" si="34"/>
        <v>4.9222797927461137</v>
      </c>
      <c r="R61" s="88">
        <f t="shared" si="18"/>
        <v>100</v>
      </c>
      <c r="S61" s="17">
        <f t="shared" si="19"/>
        <v>100</v>
      </c>
    </row>
    <row r="62" spans="1:19" s="85" customFormat="1">
      <c r="A62" s="232" t="s">
        <v>394</v>
      </c>
      <c r="B62" s="117"/>
      <c r="C62" s="117"/>
      <c r="D62" s="117"/>
      <c r="E62" s="117"/>
      <c r="F62" s="220"/>
      <c r="G62" s="220"/>
      <c r="H62" s="220"/>
      <c r="I62" s="220"/>
      <c r="R62" s="90"/>
    </row>
    <row r="63" spans="1:19">
      <c r="A63" s="232"/>
      <c r="B63" s="111"/>
      <c r="C63" s="111"/>
      <c r="D63" s="111"/>
      <c r="E63" s="219"/>
      <c r="F63" s="111"/>
      <c r="G63" s="111"/>
      <c r="H63" s="111"/>
      <c r="I63" s="219"/>
      <c r="J63" s="69"/>
      <c r="K63" s="69"/>
      <c r="L63" s="69"/>
      <c r="M63" s="113"/>
      <c r="N63" s="69"/>
      <c r="O63" s="114"/>
      <c r="P63" s="114"/>
      <c r="R63" s="23"/>
    </row>
    <row r="64" spans="1:19" s="85" customFormat="1">
      <c r="A64" s="22"/>
      <c r="B64" s="117"/>
      <c r="C64" s="117"/>
      <c r="D64" s="117"/>
      <c r="E64" s="117"/>
      <c r="F64" s="220"/>
      <c r="G64" s="220"/>
      <c r="H64" s="220"/>
      <c r="I64" s="220"/>
      <c r="Q64" s="233" t="s">
        <v>1166</v>
      </c>
      <c r="R64" s="90"/>
    </row>
    <row r="65" spans="1:19" s="85" customFormat="1" ht="18">
      <c r="A65" s="230" t="s">
        <v>698</v>
      </c>
      <c r="B65" s="210"/>
      <c r="C65" s="210"/>
      <c r="D65" s="210"/>
      <c r="E65" s="210"/>
      <c r="F65" s="213"/>
      <c r="G65" s="213"/>
      <c r="H65" s="213"/>
      <c r="I65" s="214"/>
      <c r="J65" s="60"/>
      <c r="K65" s="60"/>
      <c r="L65" s="60"/>
      <c r="M65" s="209"/>
      <c r="N65" s="60"/>
      <c r="O65" s="60"/>
      <c r="P65" s="60"/>
      <c r="Q65" s="60"/>
      <c r="R65" s="61" t="s">
        <v>390</v>
      </c>
    </row>
    <row r="66" spans="1:19" s="85" customFormat="1" ht="18">
      <c r="A66" s="230"/>
      <c r="B66" s="210"/>
      <c r="C66" s="210"/>
      <c r="D66" s="210"/>
      <c r="E66" s="210"/>
      <c r="F66" s="213"/>
      <c r="G66" s="213"/>
      <c r="H66" s="213"/>
      <c r="I66" s="214"/>
      <c r="J66" s="60"/>
      <c r="K66" s="60"/>
      <c r="L66" s="60"/>
      <c r="M66" s="209"/>
      <c r="N66" s="60"/>
      <c r="O66" s="60"/>
      <c r="P66" s="60"/>
      <c r="Q66" s="60"/>
      <c r="R66" s="61"/>
    </row>
    <row r="67" spans="1:19" s="85" customFormat="1" ht="15.75">
      <c r="A67" s="229" t="s">
        <v>122</v>
      </c>
      <c r="B67" s="210"/>
      <c r="C67" s="210"/>
      <c r="D67" s="210"/>
      <c r="E67" s="210"/>
      <c r="F67" s="213"/>
      <c r="G67" s="213"/>
      <c r="H67" s="213"/>
      <c r="I67" s="214"/>
      <c r="J67" s="60"/>
      <c r="K67" s="60"/>
      <c r="L67" s="60"/>
      <c r="M67" s="209"/>
      <c r="N67" s="60"/>
      <c r="O67" s="60"/>
      <c r="P67" s="60"/>
      <c r="Q67" s="60"/>
      <c r="R67" s="61" t="s">
        <v>390</v>
      </c>
    </row>
    <row r="68" spans="1:19" s="85" customFormat="1" ht="15.75">
      <c r="A68" s="229" t="s">
        <v>981</v>
      </c>
      <c r="B68" s="210"/>
      <c r="C68" s="210"/>
      <c r="D68" s="210"/>
      <c r="E68" s="210"/>
      <c r="F68" s="65"/>
      <c r="G68" s="65"/>
      <c r="H68" s="65"/>
      <c r="I68" s="210"/>
      <c r="J68" s="62"/>
      <c r="K68" s="62"/>
      <c r="L68" s="62"/>
      <c r="M68" s="208"/>
      <c r="N68" s="62"/>
      <c r="O68" s="62"/>
      <c r="P68" s="62"/>
      <c r="Q68" s="60"/>
      <c r="R68" s="84"/>
    </row>
    <row r="69" spans="1:19" s="85" customFormat="1">
      <c r="A69" s="73"/>
      <c r="B69" s="92"/>
      <c r="C69" s="221"/>
      <c r="D69" s="221"/>
      <c r="E69" s="221"/>
      <c r="F69" s="221"/>
      <c r="G69" s="221"/>
      <c r="H69" s="221"/>
      <c r="I69" s="221"/>
      <c r="R69" s="91"/>
    </row>
    <row r="70" spans="1:19" s="85" customFormat="1" ht="18.75" customHeight="1">
      <c r="A70" s="64"/>
      <c r="B70" s="234" t="s">
        <v>671</v>
      </c>
      <c r="C70" s="235"/>
      <c r="D70" s="235"/>
      <c r="E70" s="235"/>
      <c r="F70" s="235"/>
      <c r="G70" s="235"/>
      <c r="H70" s="235"/>
      <c r="I70" s="236"/>
      <c r="J70" s="237" t="s">
        <v>390</v>
      </c>
      <c r="K70" s="238"/>
      <c r="L70" s="238"/>
      <c r="M70" s="239"/>
      <c r="N70" s="677" t="s">
        <v>670</v>
      </c>
      <c r="O70" s="680" t="s">
        <v>396</v>
      </c>
      <c r="P70" s="680" t="s">
        <v>397</v>
      </c>
      <c r="Q70" s="680" t="s">
        <v>395</v>
      </c>
      <c r="R70" s="87"/>
      <c r="S70" s="15"/>
    </row>
    <row r="71" spans="1:19" s="85" customFormat="1" ht="53.25" customHeight="1">
      <c r="A71" s="65"/>
      <c r="B71" s="235" t="s">
        <v>735</v>
      </c>
      <c r="C71" s="235"/>
      <c r="D71" s="235"/>
      <c r="E71" s="240"/>
      <c r="F71" s="241" t="s">
        <v>737</v>
      </c>
      <c r="G71" s="235"/>
      <c r="H71" s="235"/>
      <c r="I71" s="236"/>
      <c r="J71" s="242" t="s">
        <v>672</v>
      </c>
      <c r="K71" s="243"/>
      <c r="L71" s="243"/>
      <c r="M71" s="244"/>
      <c r="N71" s="678"/>
      <c r="O71" s="681"/>
      <c r="P71" s="681"/>
      <c r="Q71" s="681"/>
      <c r="R71" s="87" t="s">
        <v>123</v>
      </c>
      <c r="S71" s="15" t="s">
        <v>123</v>
      </c>
    </row>
    <row r="72" spans="1:19" s="85" customFormat="1" ht="31.5" customHeight="1">
      <c r="A72" s="66"/>
      <c r="B72" s="245" t="s">
        <v>391</v>
      </c>
      <c r="C72" s="245" t="s">
        <v>392</v>
      </c>
      <c r="D72" s="245" t="s">
        <v>736</v>
      </c>
      <c r="E72" s="246" t="s">
        <v>124</v>
      </c>
      <c r="F72" s="247" t="s">
        <v>391</v>
      </c>
      <c r="G72" s="245" t="s">
        <v>392</v>
      </c>
      <c r="H72" s="245" t="s">
        <v>736</v>
      </c>
      <c r="I72" s="246" t="s">
        <v>124</v>
      </c>
      <c r="J72" s="248" t="s">
        <v>391</v>
      </c>
      <c r="K72" s="249" t="s">
        <v>392</v>
      </c>
      <c r="L72" s="245" t="s">
        <v>736</v>
      </c>
      <c r="M72" s="248" t="s">
        <v>124</v>
      </c>
      <c r="N72" s="679"/>
      <c r="O72" s="682"/>
      <c r="P72" s="682"/>
      <c r="Q72" s="682"/>
      <c r="R72" s="14"/>
      <c r="S72" s="16"/>
    </row>
    <row r="73" spans="1:19" s="85" customFormat="1" ht="12.75" hidden="1" customHeight="1">
      <c r="A73" s="22" t="s">
        <v>264</v>
      </c>
      <c r="B73" s="117"/>
      <c r="C73" s="117"/>
      <c r="D73" s="117"/>
      <c r="E73" s="217"/>
      <c r="F73" s="70"/>
      <c r="G73" s="110"/>
      <c r="H73" s="111"/>
      <c r="I73" s="112"/>
      <c r="J73" s="67"/>
      <c r="K73" s="69"/>
      <c r="L73" s="69"/>
      <c r="M73" s="13"/>
      <c r="N73" s="67"/>
      <c r="O73" s="79"/>
      <c r="P73" s="74"/>
      <c r="Q73" s="74"/>
      <c r="R73" s="88">
        <f>SUM(F73:H73,J73:L73)+N73</f>
        <v>0</v>
      </c>
      <c r="S73" s="17">
        <f>+Q73+P73+O73</f>
        <v>0</v>
      </c>
    </row>
    <row r="74" spans="1:19" s="85" customFormat="1" ht="12.75" hidden="1" customHeight="1">
      <c r="A74" s="22"/>
      <c r="B74" s="117"/>
      <c r="C74" s="117"/>
      <c r="D74" s="117"/>
      <c r="E74" s="217"/>
      <c r="F74" s="70"/>
      <c r="G74" s="110"/>
      <c r="H74" s="111"/>
      <c r="I74" s="218"/>
      <c r="J74" s="67"/>
      <c r="K74" s="69"/>
      <c r="L74" s="69"/>
      <c r="M74" s="67"/>
      <c r="N74" s="67"/>
      <c r="O74" s="80"/>
      <c r="P74" s="75"/>
      <c r="Q74" s="75"/>
      <c r="R74" s="87"/>
      <c r="S74" s="15"/>
    </row>
    <row r="75" spans="1:19" s="85" customFormat="1">
      <c r="A75" s="22" t="s">
        <v>265</v>
      </c>
      <c r="B75" s="261">
        <f>+'Distribution Pivot Table'!U$9*100</f>
        <v>0</v>
      </c>
      <c r="C75" s="262">
        <f>+'Distribution Pivot Table'!U$11*100</f>
        <v>0</v>
      </c>
      <c r="D75" s="261">
        <f>+'Distribution Pivot Table'!U$13*100</f>
        <v>0</v>
      </c>
      <c r="E75" s="263">
        <f t="shared" ref="E75:E93" si="35">SUM(B75:D75)</f>
        <v>0</v>
      </c>
      <c r="F75" s="264">
        <f>+'Distribution Pivot Table'!U$15*100</f>
        <v>0</v>
      </c>
      <c r="G75" s="262">
        <f>+'Distribution Pivot Table'!U$17*100</f>
        <v>0</v>
      </c>
      <c r="H75" s="261">
        <f>+'Distribution Pivot Table'!U$19*100</f>
        <v>0</v>
      </c>
      <c r="I75" s="263">
        <f t="shared" ref="I75:I78" si="36">SUM(F75:H75)</f>
        <v>0</v>
      </c>
      <c r="J75" s="264">
        <f>+'Distribution Pivot Table'!U$21*100</f>
        <v>0</v>
      </c>
      <c r="K75" s="261">
        <f>+'Distribution Pivot Table'!U$23*100</f>
        <v>0</v>
      </c>
      <c r="L75" s="261">
        <f>+'Distribution Pivot Table'!U$25*100</f>
        <v>0</v>
      </c>
      <c r="M75" s="265">
        <f t="shared" ref="M75:M78" si="37">SUM(J75:L75)</f>
        <v>0</v>
      </c>
      <c r="N75" s="264">
        <f>+'Distribution Pivot Table'!U$27*100</f>
        <v>0</v>
      </c>
      <c r="O75" s="266">
        <f t="shared" ref="O75:O78" si="38">+B75+F75+J75</f>
        <v>0</v>
      </c>
      <c r="P75" s="267">
        <f t="shared" ref="P75:P78" si="39">+C75+G75+K75</f>
        <v>0</v>
      </c>
      <c r="Q75" s="267">
        <f t="shared" ref="Q75:Q78" si="40">+D75+H75+L75+N75</f>
        <v>0</v>
      </c>
      <c r="R75" s="88">
        <f t="shared" ref="R75:R93" si="41">SUM(B75:D75,F75:H75,J75:L75)+N75</f>
        <v>0</v>
      </c>
      <c r="S75" s="17">
        <f t="shared" ref="S75:S93" si="42">+Q75+P75+O75</f>
        <v>0</v>
      </c>
    </row>
    <row r="76" spans="1:19" s="85" customFormat="1">
      <c r="A76" s="22" t="s">
        <v>266</v>
      </c>
      <c r="B76" s="261">
        <f>+'Distribution Pivot Table'!U$31*100</f>
        <v>0</v>
      </c>
      <c r="C76" s="262">
        <f>+'Distribution Pivot Table'!U$33*100</f>
        <v>0</v>
      </c>
      <c r="D76" s="310">
        <f>+'Distribution Pivot Table'!U$35*100</f>
        <v>0</v>
      </c>
      <c r="E76" s="263">
        <f t="shared" si="35"/>
        <v>0</v>
      </c>
      <c r="F76" s="264">
        <f>+'Distribution Pivot Table'!U$37*100</f>
        <v>0</v>
      </c>
      <c r="G76" s="262">
        <f>+'Distribution Pivot Table'!U$39*100</f>
        <v>0</v>
      </c>
      <c r="H76" s="261">
        <f>+'Distribution Pivot Table'!U$41*100</f>
        <v>0</v>
      </c>
      <c r="I76" s="263">
        <f t="shared" si="36"/>
        <v>0</v>
      </c>
      <c r="J76" s="268">
        <f>+'Distribution Pivot Table'!U$43*100</f>
        <v>0</v>
      </c>
      <c r="K76" s="269">
        <f>+'Distribution Pivot Table'!U$45*100</f>
        <v>0</v>
      </c>
      <c r="L76" s="261">
        <f>+'Distribution Pivot Table'!U$47*100</f>
        <v>0</v>
      </c>
      <c r="M76" s="270">
        <f t="shared" si="37"/>
        <v>0</v>
      </c>
      <c r="N76" s="268">
        <f>+'Distribution Pivot Table'!U$49*100</f>
        <v>0</v>
      </c>
      <c r="O76" s="271">
        <f t="shared" si="38"/>
        <v>0</v>
      </c>
      <c r="P76" s="272">
        <f t="shared" si="39"/>
        <v>0</v>
      </c>
      <c r="Q76" s="272">
        <f t="shared" si="40"/>
        <v>0</v>
      </c>
      <c r="R76" s="88">
        <f t="shared" si="41"/>
        <v>0</v>
      </c>
      <c r="S76" s="17">
        <f t="shared" si="42"/>
        <v>0</v>
      </c>
    </row>
    <row r="77" spans="1:19" s="85" customFormat="1">
      <c r="A77" s="22" t="s">
        <v>267</v>
      </c>
      <c r="B77" s="261">
        <f>+'Distribution Pivot Table'!U$53*100</f>
        <v>0</v>
      </c>
      <c r="C77" s="262">
        <f>+'Distribution Pivot Table'!U$55*100</f>
        <v>0</v>
      </c>
      <c r="D77" s="261">
        <f>+'Distribution Pivot Table'!U$57*100</f>
        <v>0</v>
      </c>
      <c r="E77" s="263">
        <f t="shared" si="35"/>
        <v>0</v>
      </c>
      <c r="F77" s="264">
        <f>+'Distribution Pivot Table'!U$59*100</f>
        <v>0</v>
      </c>
      <c r="G77" s="262">
        <f>+'Distribution Pivot Table'!U$61*100</f>
        <v>0</v>
      </c>
      <c r="H77" s="261">
        <f>+'Distribution Pivot Table'!U$63*100</f>
        <v>0</v>
      </c>
      <c r="I77" s="263">
        <f t="shared" si="36"/>
        <v>0</v>
      </c>
      <c r="J77" s="264">
        <f>+'Distribution Pivot Table'!U$65*100</f>
        <v>0</v>
      </c>
      <c r="K77" s="261">
        <f>+'Distribution Pivot Table'!U$67*100</f>
        <v>0</v>
      </c>
      <c r="L77" s="261">
        <f>+'Distribution Pivot Table'!U$69*100</f>
        <v>0</v>
      </c>
      <c r="M77" s="265">
        <f t="shared" si="37"/>
        <v>0</v>
      </c>
      <c r="N77" s="264">
        <f>+'Distribution Pivot Table'!U$71*100</f>
        <v>0</v>
      </c>
      <c r="O77" s="266">
        <f t="shared" si="38"/>
        <v>0</v>
      </c>
      <c r="P77" s="267">
        <f t="shared" si="39"/>
        <v>0</v>
      </c>
      <c r="Q77" s="267">
        <f t="shared" si="40"/>
        <v>0</v>
      </c>
      <c r="R77" s="88">
        <f t="shared" si="41"/>
        <v>0</v>
      </c>
      <c r="S77" s="17">
        <f t="shared" si="42"/>
        <v>0</v>
      </c>
    </row>
    <row r="78" spans="1:19" s="85" customFormat="1">
      <c r="A78" s="22" t="s">
        <v>268</v>
      </c>
      <c r="B78" s="261">
        <f>+'Distribution Pivot Table'!U$75*100</f>
        <v>8.2518754262332354</v>
      </c>
      <c r="C78" s="262">
        <f>+'Distribution Pivot Table'!U$77*100</f>
        <v>0.86383268924755618</v>
      </c>
      <c r="D78" s="261">
        <f>+'Distribution Pivot Table'!U$79*100</f>
        <v>6.8197317572175495E-2</v>
      </c>
      <c r="E78" s="263">
        <f t="shared" si="35"/>
        <v>9.183905433052967</v>
      </c>
      <c r="F78" s="264">
        <f>+'Distribution Pivot Table'!U$81*100</f>
        <v>16.140031825414866</v>
      </c>
      <c r="G78" s="262">
        <f>+'Distribution Pivot Table'!U$83*100</f>
        <v>2.3869061150261421</v>
      </c>
      <c r="H78" s="261">
        <f>+'Distribution Pivot Table'!U$85*100</f>
        <v>0.72743805410320528</v>
      </c>
      <c r="I78" s="263">
        <f t="shared" si="36"/>
        <v>19.254375994544215</v>
      </c>
      <c r="J78" s="268">
        <f>+'Distribution Pivot Table'!U$87*100</f>
        <v>26.278699704478292</v>
      </c>
      <c r="K78" s="269">
        <f>+'Distribution Pivot Table'!U$89*100</f>
        <v>32.734712434644237</v>
      </c>
      <c r="L78" s="269">
        <f>+'Distribution Pivot Table'!U$91*100</f>
        <v>12.54830643328029</v>
      </c>
      <c r="M78" s="270">
        <f t="shared" si="37"/>
        <v>71.561718572402825</v>
      </c>
      <c r="N78" s="268">
        <f>+'Distribution Pivot Table'!U$93*100</f>
        <v>0</v>
      </c>
      <c r="O78" s="271">
        <f t="shared" si="38"/>
        <v>50.670606956126392</v>
      </c>
      <c r="P78" s="272">
        <f t="shared" si="39"/>
        <v>35.985451238917932</v>
      </c>
      <c r="Q78" s="272">
        <f t="shared" si="40"/>
        <v>13.343941804955671</v>
      </c>
      <c r="R78" s="88">
        <f t="shared" si="41"/>
        <v>100</v>
      </c>
      <c r="S78" s="17">
        <f t="shared" si="42"/>
        <v>100</v>
      </c>
    </row>
    <row r="79" spans="1:19" s="85" customFormat="1">
      <c r="A79" s="22"/>
      <c r="B79" s="261"/>
      <c r="C79" s="262"/>
      <c r="D79" s="261"/>
      <c r="E79" s="263">
        <f t="shared" si="35"/>
        <v>0</v>
      </c>
      <c r="F79" s="264"/>
      <c r="G79" s="262"/>
      <c r="H79" s="261"/>
      <c r="I79" s="263"/>
      <c r="J79" s="268"/>
      <c r="K79" s="269"/>
      <c r="L79" s="269"/>
      <c r="M79" s="270"/>
      <c r="N79" s="268"/>
      <c r="O79" s="271"/>
      <c r="P79" s="272"/>
      <c r="Q79" s="272"/>
      <c r="R79" s="88"/>
      <c r="S79" s="17"/>
    </row>
    <row r="80" spans="1:19" s="85" customFormat="1">
      <c r="A80" s="22" t="s">
        <v>269</v>
      </c>
      <c r="B80" s="261">
        <f>+'Distribution Pivot Table'!U$97*100</f>
        <v>1.3893836836480229</v>
      </c>
      <c r="C80" s="262">
        <f>+'Distribution Pivot Table'!U$99*100</f>
        <v>0.28500178126113285</v>
      </c>
      <c r="D80" s="261">
        <f>+'Distribution Pivot Table'!U$101*100</f>
        <v>0</v>
      </c>
      <c r="E80" s="263">
        <f t="shared" si="35"/>
        <v>1.6743854649091556</v>
      </c>
      <c r="F80" s="264">
        <f>+'Distribution Pivot Table'!U$103*100</f>
        <v>64.517278232988957</v>
      </c>
      <c r="G80" s="262">
        <f>+'Distribution Pivot Table'!U$105*100</f>
        <v>1.3893836836480229</v>
      </c>
      <c r="H80" s="261">
        <f>+'Distribution Pivot Table'!U$107*100</f>
        <v>0</v>
      </c>
      <c r="I80" s="263">
        <f t="shared" ref="I80:I83" si="43">SUM(F80:H80)</f>
        <v>65.906661916636978</v>
      </c>
      <c r="J80" s="268">
        <f>+'Distribution Pivot Table'!U$109*100</f>
        <v>29.212682579266119</v>
      </c>
      <c r="K80" s="269">
        <f>+'Distribution Pivot Table'!U$111*100</f>
        <v>3.1706448165301033</v>
      </c>
      <c r="L80" s="269">
        <f>+'Distribution Pivot Table'!U$113*100</f>
        <v>0</v>
      </c>
      <c r="M80" s="270">
        <f t="shared" ref="M80:M83" si="44">SUM(J80:L80)</f>
        <v>32.383327395796222</v>
      </c>
      <c r="N80" s="268">
        <f>+'Distribution Pivot Table'!U$115*100</f>
        <v>3.5625222657641606E-2</v>
      </c>
      <c r="O80" s="271">
        <f t="shared" ref="O80:O83" si="45">+B80+F80+J80</f>
        <v>95.119344495903093</v>
      </c>
      <c r="P80" s="272">
        <f t="shared" ref="P80:P83" si="46">+C80+G80+K80</f>
        <v>4.845030281439259</v>
      </c>
      <c r="Q80" s="272">
        <f t="shared" ref="Q80:Q83" si="47">+D80+H80+L80+N80</f>
        <v>3.5625222657641606E-2</v>
      </c>
      <c r="R80" s="88">
        <f t="shared" si="41"/>
        <v>99.999999999999986</v>
      </c>
      <c r="S80" s="17">
        <f t="shared" si="42"/>
        <v>100</v>
      </c>
    </row>
    <row r="81" spans="1:19" s="85" customFormat="1">
      <c r="A81" s="22" t="s">
        <v>270</v>
      </c>
      <c r="B81" s="261">
        <f>+'Distribution Pivot Table'!U$119*100</f>
        <v>0</v>
      </c>
      <c r="C81" s="262">
        <f>+'Distribution Pivot Table'!U$121*100</f>
        <v>0</v>
      </c>
      <c r="D81" s="261">
        <f>+'Distribution Pivot Table'!U$123*100</f>
        <v>0</v>
      </c>
      <c r="E81" s="263">
        <f t="shared" si="35"/>
        <v>0</v>
      </c>
      <c r="F81" s="264">
        <f>+'Distribution Pivot Table'!U$125*100</f>
        <v>0</v>
      </c>
      <c r="G81" s="262">
        <f>+'Distribution Pivot Table'!U$127*100</f>
        <v>0</v>
      </c>
      <c r="H81" s="261">
        <f>+'Distribution Pivot Table'!U$129*100</f>
        <v>0</v>
      </c>
      <c r="I81" s="263">
        <f t="shared" si="43"/>
        <v>0</v>
      </c>
      <c r="J81" s="268">
        <f>+'Distribution Pivot Table'!U$131*100</f>
        <v>0</v>
      </c>
      <c r="K81" s="269">
        <f>+'Distribution Pivot Table'!U$133*100</f>
        <v>0</v>
      </c>
      <c r="L81" s="269">
        <f>+'Distribution Pivot Table'!U$135*100</f>
        <v>0</v>
      </c>
      <c r="M81" s="270">
        <f t="shared" si="44"/>
        <v>0</v>
      </c>
      <c r="N81" s="264">
        <f>+'Distribution Pivot Table'!U$137*100</f>
        <v>0</v>
      </c>
      <c r="O81" s="271">
        <f t="shared" si="45"/>
        <v>0</v>
      </c>
      <c r="P81" s="272">
        <f t="shared" si="46"/>
        <v>0</v>
      </c>
      <c r="Q81" s="272">
        <f t="shared" si="47"/>
        <v>0</v>
      </c>
      <c r="R81" s="88">
        <f t="shared" si="41"/>
        <v>0</v>
      </c>
      <c r="S81" s="17">
        <f t="shared" si="42"/>
        <v>0</v>
      </c>
    </row>
    <row r="82" spans="1:19" s="85" customFormat="1">
      <c r="A82" s="117" t="s">
        <v>271</v>
      </c>
      <c r="B82" s="261">
        <f>+'Distribution Pivot Table'!U$141*100</f>
        <v>4.2775058523090017</v>
      </c>
      <c r="C82" s="262">
        <f>+'Distribution Pivot Table'!U$143*100</f>
        <v>8.5124494573313475E-2</v>
      </c>
      <c r="D82" s="261">
        <f>+'Distribution Pivot Table'!U$145*100</f>
        <v>0</v>
      </c>
      <c r="E82" s="263">
        <f t="shared" si="35"/>
        <v>4.3626303468823151</v>
      </c>
      <c r="F82" s="264">
        <f>+'Distribution Pivot Table'!U$147*100</f>
        <v>54.798893381570544</v>
      </c>
      <c r="G82" s="262">
        <f>+'Distribution Pivot Table'!U$149*100</f>
        <v>2.1493934879761651</v>
      </c>
      <c r="H82" s="261">
        <f>+'Distribution Pivot Table'!U$151*100</f>
        <v>0</v>
      </c>
      <c r="I82" s="263">
        <f t="shared" si="43"/>
        <v>56.948286869546706</v>
      </c>
      <c r="J82" s="268">
        <f>+'Distribution Pivot Table'!U$153*100</f>
        <v>33.262396254522237</v>
      </c>
      <c r="K82" s="269">
        <f>+'Distribution Pivot Table'!U$155*100</f>
        <v>5.4054054054054053</v>
      </c>
      <c r="L82" s="269">
        <f>+'Distribution Pivot Table'!U$157*100</f>
        <v>0</v>
      </c>
      <c r="M82" s="270">
        <f t="shared" si="44"/>
        <v>38.66780165992764</v>
      </c>
      <c r="N82" s="268">
        <f>+'Distribution Pivot Table'!U$159*100</f>
        <v>2.1281123643328369E-2</v>
      </c>
      <c r="O82" s="271">
        <f t="shared" si="45"/>
        <v>92.338795488401786</v>
      </c>
      <c r="P82" s="272">
        <f t="shared" si="46"/>
        <v>7.6399233879548838</v>
      </c>
      <c r="Q82" s="272">
        <f t="shared" si="47"/>
        <v>2.1281123643328369E-2</v>
      </c>
      <c r="R82" s="88">
        <f t="shared" si="41"/>
        <v>100</v>
      </c>
      <c r="S82" s="17">
        <f t="shared" si="42"/>
        <v>100</v>
      </c>
    </row>
    <row r="83" spans="1:19" s="85" customFormat="1">
      <c r="A83" s="22" t="s">
        <v>272</v>
      </c>
      <c r="B83" s="261">
        <f>+'Distribution Pivot Table'!U$163*100</f>
        <v>0</v>
      </c>
      <c r="C83" s="262">
        <f>+'Distribution Pivot Table'!U$165*100</f>
        <v>0</v>
      </c>
      <c r="D83" s="261">
        <f>+'Distribution Pivot Table'!U$167*100</f>
        <v>0</v>
      </c>
      <c r="E83" s="263">
        <f t="shared" si="35"/>
        <v>0</v>
      </c>
      <c r="F83" s="264">
        <f>+'Distribution Pivot Table'!U$169*100</f>
        <v>0</v>
      </c>
      <c r="G83" s="262">
        <f>+'Distribution Pivot Table'!U$171*100</f>
        <v>0</v>
      </c>
      <c r="H83" s="261">
        <f>+'Distribution Pivot Table'!U$173*100</f>
        <v>0</v>
      </c>
      <c r="I83" s="263">
        <f t="shared" si="43"/>
        <v>0</v>
      </c>
      <c r="J83" s="264">
        <f>+'Distribution Pivot Table'!U$175*100</f>
        <v>0</v>
      </c>
      <c r="K83" s="261">
        <f>+'Distribution Pivot Table'!U$177*100</f>
        <v>0</v>
      </c>
      <c r="L83" s="261">
        <f>+'Distribution Pivot Table'!U$179*100</f>
        <v>0</v>
      </c>
      <c r="M83" s="265">
        <f t="shared" si="44"/>
        <v>0</v>
      </c>
      <c r="N83" s="264">
        <f>+'Distribution Pivot Table'!U$181*100</f>
        <v>0</v>
      </c>
      <c r="O83" s="266">
        <f t="shared" si="45"/>
        <v>0</v>
      </c>
      <c r="P83" s="267">
        <f t="shared" si="46"/>
        <v>0</v>
      </c>
      <c r="Q83" s="267">
        <f t="shared" si="47"/>
        <v>0</v>
      </c>
      <c r="R83" s="88">
        <f t="shared" si="41"/>
        <v>0</v>
      </c>
      <c r="S83" s="17">
        <f t="shared" si="42"/>
        <v>0</v>
      </c>
    </row>
    <row r="84" spans="1:19" s="85" customFormat="1">
      <c r="A84" s="22"/>
      <c r="B84" s="261"/>
      <c r="C84" s="262"/>
      <c r="D84" s="261"/>
      <c r="E84" s="263">
        <f t="shared" si="35"/>
        <v>0</v>
      </c>
      <c r="F84" s="264"/>
      <c r="G84" s="262"/>
      <c r="H84" s="261"/>
      <c r="I84" s="263"/>
      <c r="J84" s="264"/>
      <c r="K84" s="261"/>
      <c r="L84" s="261"/>
      <c r="M84" s="265"/>
      <c r="N84" s="264"/>
      <c r="O84" s="266"/>
      <c r="P84" s="267"/>
      <c r="Q84" s="267"/>
      <c r="R84" s="88"/>
      <c r="S84" s="17"/>
    </row>
    <row r="85" spans="1:19">
      <c r="A85" s="117" t="s">
        <v>273</v>
      </c>
      <c r="B85" s="261">
        <f>+'Distribution Pivot Table'!U$185*100</f>
        <v>2.0279920022850613</v>
      </c>
      <c r="C85" s="262">
        <f>+'Distribution Pivot Table'!U$187*100</f>
        <v>0.71408169094544416</v>
      </c>
      <c r="D85" s="261">
        <f>+'Distribution Pivot Table'!U$189*100</f>
        <v>0</v>
      </c>
      <c r="E85" s="263">
        <f t="shared" si="35"/>
        <v>2.7420736932305054</v>
      </c>
      <c r="F85" s="264">
        <f>+'Distribution Pivot Table'!U$191*100</f>
        <v>48.500428449014564</v>
      </c>
      <c r="G85" s="262">
        <f>+'Distribution Pivot Table'!U$193*100</f>
        <v>4.0845472722079403</v>
      </c>
      <c r="H85" s="261">
        <f>+'Distribution Pivot Table'!U$195*100</f>
        <v>0</v>
      </c>
      <c r="I85" s="263">
        <f t="shared" ref="I85:I88" si="48">SUM(F85:H85)</f>
        <v>52.584975721222506</v>
      </c>
      <c r="J85" s="268">
        <f>+'Distribution Pivot Table'!U$197*100</f>
        <v>31.362467866323907</v>
      </c>
      <c r="K85" s="269">
        <f>+'Distribution Pivot Table'!U$199*100</f>
        <v>6.0268494715795482</v>
      </c>
      <c r="L85" s="312">
        <f>+'Distribution Pivot Table'!U$201*100</f>
        <v>0.19994287346472439</v>
      </c>
      <c r="M85" s="270">
        <f t="shared" ref="M85:M88" si="49">SUM(J85:L85)</f>
        <v>37.589260211368178</v>
      </c>
      <c r="N85" s="268">
        <f>+'Distribution Pivot Table'!U$203*100</f>
        <v>7.0836903741788051</v>
      </c>
      <c r="O85" s="271">
        <f t="shared" ref="O85:O88" si="50">+B85+F85+J85</f>
        <v>81.890888317623535</v>
      </c>
      <c r="P85" s="272">
        <f t="shared" ref="P85:P88" si="51">+C85+G85+K85</f>
        <v>10.825478434732933</v>
      </c>
      <c r="Q85" s="272">
        <f t="shared" ref="Q85:Q88" si="52">+D85+H85+L85+N85</f>
        <v>7.2836332476435297</v>
      </c>
      <c r="R85" s="88">
        <f t="shared" si="41"/>
        <v>100</v>
      </c>
      <c r="S85" s="17">
        <f t="shared" si="42"/>
        <v>100</v>
      </c>
    </row>
    <row r="86" spans="1:19" s="85" customFormat="1">
      <c r="A86" s="22" t="s">
        <v>274</v>
      </c>
      <c r="B86" s="261">
        <f>+'Distribution Pivot Table'!U$207*100</f>
        <v>8.3696016069635087E-2</v>
      </c>
      <c r="C86" s="310">
        <f>+'Distribution Pivot Table'!U$209*100</f>
        <v>0</v>
      </c>
      <c r="D86" s="310">
        <f>+'Distribution Pivot Table'!U$211*108</f>
        <v>0</v>
      </c>
      <c r="E86" s="263">
        <f t="shared" si="35"/>
        <v>8.3696016069635087E-2</v>
      </c>
      <c r="F86" s="264">
        <f>+'Distribution Pivot Table'!U$213*100</f>
        <v>51.774355540676268</v>
      </c>
      <c r="G86" s="262">
        <f>+'Distribution Pivot Table'!U$215*100</f>
        <v>0.3013056578506863</v>
      </c>
      <c r="H86" s="261">
        <f>+'Distribution Pivot Table'!U$217*100</f>
        <v>5.0217609641781048E-2</v>
      </c>
      <c r="I86" s="263">
        <f t="shared" si="48"/>
        <v>52.125878808168736</v>
      </c>
      <c r="J86" s="268">
        <f>+'Distribution Pivot Table'!U$219*100</f>
        <v>36.190157348510212</v>
      </c>
      <c r="K86" s="269">
        <f>+'Distribution Pivot Table'!U$221*100</f>
        <v>9.0224305323066627</v>
      </c>
      <c r="L86" s="269">
        <f>+'Distribution Pivot Table'!U$223*100</f>
        <v>1.021091396049548</v>
      </c>
      <c r="M86" s="270">
        <f t="shared" si="49"/>
        <v>46.233679276866425</v>
      </c>
      <c r="N86" s="268">
        <f>+'Distribution Pivot Table'!U$225*100</f>
        <v>1.5567458988952125</v>
      </c>
      <c r="O86" s="271">
        <f t="shared" si="50"/>
        <v>88.048208905256118</v>
      </c>
      <c r="P86" s="272">
        <f t="shared" si="51"/>
        <v>9.3237361901573497</v>
      </c>
      <c r="Q86" s="272">
        <f t="shared" si="52"/>
        <v>2.6280549045865413</v>
      </c>
      <c r="R86" s="88">
        <f t="shared" si="41"/>
        <v>100</v>
      </c>
      <c r="S86" s="17">
        <f t="shared" si="42"/>
        <v>100.00000000000001</v>
      </c>
    </row>
    <row r="87" spans="1:19" s="85" customFormat="1">
      <c r="A87" s="22" t="s">
        <v>275</v>
      </c>
      <c r="B87" s="261">
        <f>+'Distribution Pivot Table'!U$229*100</f>
        <v>0</v>
      </c>
      <c r="C87" s="262">
        <f>+'Distribution Pivot Table'!U$231*100</f>
        <v>0</v>
      </c>
      <c r="D87" s="261">
        <f>+'Distribution Pivot Table'!U$233*100</f>
        <v>0</v>
      </c>
      <c r="E87" s="263">
        <f t="shared" si="35"/>
        <v>0</v>
      </c>
      <c r="F87" s="264">
        <f>+'Distribution Pivot Table'!U$235*100</f>
        <v>0</v>
      </c>
      <c r="G87" s="262">
        <f>+'Distribution Pivot Table'!U$237*100</f>
        <v>0</v>
      </c>
      <c r="H87" s="261">
        <f>+'Distribution Pivot Table'!U$239*100</f>
        <v>0</v>
      </c>
      <c r="I87" s="263">
        <f t="shared" si="48"/>
        <v>0</v>
      </c>
      <c r="J87" s="268">
        <f>+'Distribution Pivot Table'!U$241*100</f>
        <v>0</v>
      </c>
      <c r="K87" s="269">
        <f>+'Distribution Pivot Table'!U$243*100</f>
        <v>0</v>
      </c>
      <c r="L87" s="269">
        <f>+'Distribution Pivot Table'!U$245*100</f>
        <v>0</v>
      </c>
      <c r="M87" s="270">
        <f t="shared" si="49"/>
        <v>0</v>
      </c>
      <c r="N87" s="268">
        <f>+'Distribution Pivot Table'!U$247*100</f>
        <v>0</v>
      </c>
      <c r="O87" s="271">
        <f t="shared" si="50"/>
        <v>0</v>
      </c>
      <c r="P87" s="272">
        <f t="shared" si="51"/>
        <v>0</v>
      </c>
      <c r="Q87" s="272">
        <f t="shared" si="52"/>
        <v>0</v>
      </c>
      <c r="R87" s="88">
        <f t="shared" si="41"/>
        <v>0</v>
      </c>
      <c r="S87" s="17">
        <f t="shared" si="42"/>
        <v>0</v>
      </c>
    </row>
    <row r="88" spans="1:19" s="85" customFormat="1">
      <c r="A88" s="22" t="s">
        <v>276</v>
      </c>
      <c r="B88" s="261">
        <f>+'Distribution Pivot Table'!U$251*100</f>
        <v>0</v>
      </c>
      <c r="C88" s="262">
        <f>+'Distribution Pivot Table'!U$253*100</f>
        <v>0</v>
      </c>
      <c r="D88" s="261">
        <f>+'Distribution Pivot Table'!U$255*100</f>
        <v>0</v>
      </c>
      <c r="E88" s="263">
        <f t="shared" si="35"/>
        <v>0</v>
      </c>
      <c r="F88" s="264">
        <f>+'Distribution Pivot Table'!U$257*100</f>
        <v>0</v>
      </c>
      <c r="G88" s="262">
        <f>+'Distribution Pivot Table'!U$259*100</f>
        <v>0</v>
      </c>
      <c r="H88" s="261">
        <f>+'Distribution Pivot Table'!U$261*100</f>
        <v>0</v>
      </c>
      <c r="I88" s="263">
        <f t="shared" si="48"/>
        <v>0</v>
      </c>
      <c r="J88" s="268">
        <f>+'Distribution Pivot Table'!U$263*100</f>
        <v>0</v>
      </c>
      <c r="K88" s="269">
        <f>+'Distribution Pivot Table'!U$265*100</f>
        <v>0</v>
      </c>
      <c r="L88" s="269">
        <f>+'Distribution Pivot Table'!U$267*100</f>
        <v>0</v>
      </c>
      <c r="M88" s="270">
        <f t="shared" si="49"/>
        <v>0</v>
      </c>
      <c r="N88" s="268">
        <f>+'Distribution Pivot Table'!U$269*100</f>
        <v>0</v>
      </c>
      <c r="O88" s="271">
        <f t="shared" si="50"/>
        <v>0</v>
      </c>
      <c r="P88" s="272">
        <f t="shared" si="51"/>
        <v>0</v>
      </c>
      <c r="Q88" s="272">
        <f t="shared" si="52"/>
        <v>0</v>
      </c>
      <c r="R88" s="88">
        <f t="shared" si="41"/>
        <v>0</v>
      </c>
      <c r="S88" s="17">
        <f t="shared" si="42"/>
        <v>0</v>
      </c>
    </row>
    <row r="89" spans="1:19" s="85" customFormat="1">
      <c r="A89" s="22"/>
      <c r="B89" s="261"/>
      <c r="C89" s="262"/>
      <c r="D89" s="261"/>
      <c r="E89" s="263">
        <f t="shared" si="35"/>
        <v>0</v>
      </c>
      <c r="F89" s="264"/>
      <c r="G89" s="262"/>
      <c r="H89" s="261"/>
      <c r="I89" s="263"/>
      <c r="J89" s="268"/>
      <c r="K89" s="269"/>
      <c r="L89" s="269"/>
      <c r="M89" s="270"/>
      <c r="N89" s="268"/>
      <c r="O89" s="271"/>
      <c r="P89" s="272"/>
      <c r="Q89" s="272"/>
      <c r="R89" s="88"/>
      <c r="S89" s="17"/>
    </row>
    <row r="90" spans="1:19" s="85" customFormat="1">
      <c r="A90" s="22" t="s">
        <v>277</v>
      </c>
      <c r="B90" s="261">
        <f>+'Distribution Pivot Table'!U$273*100</f>
        <v>0</v>
      </c>
      <c r="C90" s="262">
        <f>+'Distribution Pivot Table'!U$275*100</f>
        <v>0</v>
      </c>
      <c r="D90" s="261">
        <f>+'Distribution Pivot Table'!U$277*100</f>
        <v>0</v>
      </c>
      <c r="E90" s="263">
        <f t="shared" si="35"/>
        <v>0</v>
      </c>
      <c r="F90" s="264">
        <f>+'Distribution Pivot Table'!U$279*100</f>
        <v>0</v>
      </c>
      <c r="G90" s="262">
        <f>+'Distribution Pivot Table'!U$281*100</f>
        <v>0</v>
      </c>
      <c r="H90" s="261">
        <f>+'Distribution Pivot Table'!U$283*100</f>
        <v>0</v>
      </c>
      <c r="I90" s="263">
        <f t="shared" ref="I90:I93" si="53">SUM(F90:H90)</f>
        <v>0</v>
      </c>
      <c r="J90" s="268">
        <f>+'Distribution Pivot Table'!U$285*100</f>
        <v>0</v>
      </c>
      <c r="K90" s="269">
        <f>+'Distribution Pivot Table'!U$287*100</f>
        <v>0</v>
      </c>
      <c r="L90" s="269">
        <f>+'Distribution Pivot Table'!U$289*100</f>
        <v>0</v>
      </c>
      <c r="M90" s="270">
        <f t="shared" ref="M90:M93" si="54">SUM(J90:L90)</f>
        <v>0</v>
      </c>
      <c r="N90" s="268">
        <f>+'Distribution Pivot Table'!U$291*100</f>
        <v>0</v>
      </c>
      <c r="O90" s="271">
        <f t="shared" ref="O90:O93" si="55">+B90+F90+J90</f>
        <v>0</v>
      </c>
      <c r="P90" s="272">
        <f t="shared" ref="P90:P93" si="56">+C90+G90+K90</f>
        <v>0</v>
      </c>
      <c r="Q90" s="272">
        <f t="shared" ref="Q90:Q93" si="57">+D90+H90+L90+N90</f>
        <v>0</v>
      </c>
      <c r="R90" s="88">
        <f t="shared" si="41"/>
        <v>0</v>
      </c>
      <c r="S90" s="17">
        <f t="shared" si="42"/>
        <v>0</v>
      </c>
    </row>
    <row r="91" spans="1:19" s="85" customFormat="1">
      <c r="A91" s="22" t="s">
        <v>278</v>
      </c>
      <c r="B91" s="261">
        <f>+'Distribution Pivot Table'!U$295*100</f>
        <v>7.2025649833963135</v>
      </c>
      <c r="C91" s="262">
        <f>+'Distribution Pivot Table'!U$297*100</f>
        <v>0.48093438680865686</v>
      </c>
      <c r="D91" s="261">
        <f>+'Distribution Pivot Table'!U$299*100</f>
        <v>0</v>
      </c>
      <c r="E91" s="263">
        <f t="shared" si="35"/>
        <v>7.6834993702049701</v>
      </c>
      <c r="F91" s="264">
        <f>+'Distribution Pivot Table'!U$301*100</f>
        <v>26.451391274476126</v>
      </c>
      <c r="G91" s="262">
        <f>+'Distribution Pivot Table'!U$303*100</f>
        <v>1.8435818160998512</v>
      </c>
      <c r="H91" s="261">
        <f>+'Distribution Pivot Table'!U$305*100</f>
        <v>0</v>
      </c>
      <c r="I91" s="263">
        <f t="shared" si="53"/>
        <v>28.294973090575979</v>
      </c>
      <c r="J91" s="268">
        <f>+'Distribution Pivot Table'!U$307*100</f>
        <v>34.363907019351885</v>
      </c>
      <c r="K91" s="269">
        <f>+'Distribution Pivot Table'!U$309*100</f>
        <v>20.57712126417039</v>
      </c>
      <c r="L91" s="269">
        <f>+'Distribution Pivot Table'!U$311*100</f>
        <v>0</v>
      </c>
      <c r="M91" s="270">
        <f t="shared" si="54"/>
        <v>54.941028283522272</v>
      </c>
      <c r="N91" s="268">
        <f>+'Distribution Pivot Table'!U$313*100</f>
        <v>9.0804992556967825</v>
      </c>
      <c r="O91" s="271">
        <f t="shared" si="55"/>
        <v>68.017863277224322</v>
      </c>
      <c r="P91" s="272">
        <f t="shared" si="56"/>
        <v>22.901637467078899</v>
      </c>
      <c r="Q91" s="272">
        <f t="shared" si="57"/>
        <v>9.0804992556967825</v>
      </c>
      <c r="R91" s="88">
        <f t="shared" si="41"/>
        <v>99.999999999999986</v>
      </c>
      <c r="S91" s="17">
        <f t="shared" si="42"/>
        <v>100</v>
      </c>
    </row>
    <row r="92" spans="1:19" s="85" customFormat="1">
      <c r="A92" s="22" t="s">
        <v>279</v>
      </c>
      <c r="B92" s="261">
        <f>+'Distribution Pivot Table'!U$317*100</f>
        <v>0.31763826606875933</v>
      </c>
      <c r="C92" s="310">
        <f>+'Distribution Pivot Table'!U$319*100</f>
        <v>5.6053811659192827E-2</v>
      </c>
      <c r="D92" s="261">
        <f>+'Distribution Pivot Table'!U$321*100</f>
        <v>0</v>
      </c>
      <c r="E92" s="263">
        <f t="shared" si="35"/>
        <v>0.37369207772795215</v>
      </c>
      <c r="F92" s="264">
        <f>+'Distribution Pivot Table'!U$323*100</f>
        <v>55.381165919282516</v>
      </c>
      <c r="G92" s="262">
        <f>+'Distribution Pivot Table'!U$325*100</f>
        <v>9.3609865470852025</v>
      </c>
      <c r="H92" s="261">
        <f>+'Distribution Pivot Table'!U$327*100</f>
        <v>0</v>
      </c>
      <c r="I92" s="263">
        <f t="shared" si="53"/>
        <v>64.742152466367713</v>
      </c>
      <c r="J92" s="268">
        <f>+'Distribution Pivot Table'!U$329*100</f>
        <v>21.804932735426007</v>
      </c>
      <c r="K92" s="269">
        <f>+'Distribution Pivot Table'!U$331*100</f>
        <v>9.0433482810164438</v>
      </c>
      <c r="L92" s="269">
        <f>+'Distribution Pivot Table'!U$333*100</f>
        <v>0</v>
      </c>
      <c r="M92" s="270">
        <f t="shared" si="54"/>
        <v>30.848281016442449</v>
      </c>
      <c r="N92" s="268">
        <f>+'Distribution Pivot Table'!U$335*100</f>
        <v>4.0358744394618835</v>
      </c>
      <c r="O92" s="271">
        <f t="shared" si="55"/>
        <v>77.503736920777285</v>
      </c>
      <c r="P92" s="272">
        <f t="shared" si="56"/>
        <v>18.46038863976084</v>
      </c>
      <c r="Q92" s="272">
        <f t="shared" si="57"/>
        <v>4.0358744394618835</v>
      </c>
      <c r="R92" s="88">
        <f t="shared" si="41"/>
        <v>100</v>
      </c>
      <c r="S92" s="17">
        <f t="shared" si="42"/>
        <v>100</v>
      </c>
    </row>
    <row r="93" spans="1:19" s="85" customFormat="1">
      <c r="A93" s="71" t="s">
        <v>280</v>
      </c>
      <c r="B93" s="273">
        <f>+'Distribution Pivot Table'!U$339*100</f>
        <v>0</v>
      </c>
      <c r="C93" s="311">
        <f>+'Distribution Pivot Table'!U$341*100</f>
        <v>0</v>
      </c>
      <c r="D93" s="273">
        <f>+'Distribution Pivot Table'!U$343*100</f>
        <v>0</v>
      </c>
      <c r="E93" s="274">
        <f t="shared" si="35"/>
        <v>0</v>
      </c>
      <c r="F93" s="275">
        <f>+'Distribution Pivot Table'!U$345*100</f>
        <v>0</v>
      </c>
      <c r="G93" s="273">
        <f>+'Distribution Pivot Table'!U$347*100</f>
        <v>0</v>
      </c>
      <c r="H93" s="273">
        <f>+'Distribution Pivot Table'!U$349*100</f>
        <v>0</v>
      </c>
      <c r="I93" s="274">
        <f t="shared" si="53"/>
        <v>0</v>
      </c>
      <c r="J93" s="276">
        <f>+'Distribution Pivot Table'!U$351*100</f>
        <v>0</v>
      </c>
      <c r="K93" s="277">
        <f>+'Distribution Pivot Table'!U$353*100</f>
        <v>0</v>
      </c>
      <c r="L93" s="277">
        <f>+'Distribution Pivot Table'!U$355*100</f>
        <v>0</v>
      </c>
      <c r="M93" s="278">
        <f t="shared" si="54"/>
        <v>0</v>
      </c>
      <c r="N93" s="276">
        <f>+'Distribution Pivot Table'!U$357*100</f>
        <v>0</v>
      </c>
      <c r="O93" s="279">
        <f t="shared" si="55"/>
        <v>0</v>
      </c>
      <c r="P93" s="280">
        <f t="shared" si="56"/>
        <v>0</v>
      </c>
      <c r="Q93" s="280">
        <f t="shared" si="57"/>
        <v>0</v>
      </c>
      <c r="R93" s="88">
        <f t="shared" si="41"/>
        <v>0</v>
      </c>
      <c r="S93" s="17">
        <f t="shared" si="42"/>
        <v>0</v>
      </c>
    </row>
    <row r="94" spans="1:19" s="85" customFormat="1">
      <c r="A94" s="232" t="s">
        <v>394</v>
      </c>
      <c r="B94" s="117"/>
      <c r="C94" s="117"/>
      <c r="D94" s="117"/>
      <c r="E94" s="117"/>
      <c r="F94" s="220"/>
      <c r="G94" s="220"/>
      <c r="H94" s="220"/>
      <c r="I94" s="220"/>
      <c r="R94" s="90"/>
    </row>
    <row r="95" spans="1:19">
      <c r="A95" s="232"/>
      <c r="B95" s="111"/>
      <c r="C95" s="111"/>
      <c r="D95" s="111"/>
      <c r="E95" s="219"/>
      <c r="F95" s="111"/>
      <c r="G95" s="111"/>
      <c r="H95" s="111"/>
      <c r="I95" s="219"/>
      <c r="J95" s="69"/>
      <c r="K95" s="69"/>
      <c r="L95" s="69"/>
      <c r="M95" s="113"/>
      <c r="N95" s="69"/>
      <c r="O95" s="114"/>
      <c r="P95" s="114"/>
      <c r="R95" s="23"/>
    </row>
    <row r="96" spans="1:19" s="85" customFormat="1">
      <c r="A96" s="22"/>
      <c r="B96" s="117"/>
      <c r="C96" s="117"/>
      <c r="D96" s="117"/>
      <c r="E96" s="117"/>
      <c r="F96" s="220"/>
      <c r="G96" s="220"/>
      <c r="H96" s="220"/>
      <c r="I96" s="220"/>
      <c r="R96" s="90"/>
    </row>
    <row r="97" spans="1:19" s="85" customFormat="1">
      <c r="A97" s="72"/>
      <c r="B97" s="92"/>
      <c r="C97" s="92"/>
      <c r="D97" s="92"/>
      <c r="E97" s="92"/>
      <c r="F97" s="220"/>
      <c r="G97" s="220"/>
      <c r="H97" s="220"/>
      <c r="I97" s="220"/>
      <c r="Q97" s="233" t="s">
        <v>1166</v>
      </c>
      <c r="R97" s="90"/>
    </row>
    <row r="98" spans="1:19" s="85" customFormat="1" ht="18">
      <c r="A98" s="230" t="s">
        <v>699</v>
      </c>
      <c r="B98" s="210"/>
      <c r="C98" s="210"/>
      <c r="D98" s="210"/>
      <c r="E98" s="210"/>
      <c r="F98" s="213"/>
      <c r="G98" s="213"/>
      <c r="H98" s="213"/>
      <c r="I98" s="214"/>
      <c r="J98" s="60"/>
      <c r="K98" s="60"/>
      <c r="L98" s="60"/>
      <c r="M98" s="209"/>
      <c r="N98" s="60"/>
      <c r="O98" s="60"/>
      <c r="P98" s="60"/>
      <c r="Q98" s="60"/>
      <c r="R98" s="61" t="s">
        <v>390</v>
      </c>
    </row>
    <row r="99" spans="1:19" s="85" customFormat="1" ht="18">
      <c r="A99" s="230"/>
      <c r="B99" s="210"/>
      <c r="C99" s="210"/>
      <c r="D99" s="210"/>
      <c r="E99" s="210"/>
      <c r="F99" s="213"/>
      <c r="G99" s="213"/>
      <c r="H99" s="213"/>
      <c r="I99" s="214"/>
      <c r="J99" s="60"/>
      <c r="K99" s="60"/>
      <c r="L99" s="60"/>
      <c r="M99" s="209"/>
      <c r="N99" s="60"/>
      <c r="O99" s="60"/>
      <c r="P99" s="60"/>
      <c r="Q99" s="60"/>
      <c r="R99" s="61"/>
    </row>
    <row r="100" spans="1:19" s="85" customFormat="1" ht="15.75">
      <c r="A100" s="229" t="s">
        <v>122</v>
      </c>
      <c r="B100" s="210"/>
      <c r="C100" s="210"/>
      <c r="D100" s="210"/>
      <c r="E100" s="210"/>
      <c r="F100" s="213"/>
      <c r="G100" s="213"/>
      <c r="H100" s="213"/>
      <c r="I100" s="214"/>
      <c r="J100" s="60"/>
      <c r="K100" s="60"/>
      <c r="L100" s="60"/>
      <c r="M100" s="209"/>
      <c r="N100" s="60"/>
      <c r="O100" s="60"/>
      <c r="P100" s="60"/>
      <c r="Q100" s="60"/>
      <c r="R100" s="61" t="s">
        <v>390</v>
      </c>
    </row>
    <row r="101" spans="1:19" s="85" customFormat="1" ht="15.75">
      <c r="A101" s="229" t="s">
        <v>982</v>
      </c>
      <c r="B101" s="210"/>
      <c r="C101" s="210"/>
      <c r="D101" s="210"/>
      <c r="E101" s="210"/>
      <c r="F101" s="65"/>
      <c r="G101" s="65"/>
      <c r="H101" s="65"/>
      <c r="I101" s="210"/>
      <c r="J101" s="62"/>
      <c r="K101" s="62"/>
      <c r="L101" s="62"/>
      <c r="M101" s="208"/>
      <c r="N101" s="62"/>
      <c r="O101" s="62"/>
      <c r="P101" s="62"/>
      <c r="Q101" s="60"/>
      <c r="R101" s="84"/>
    </row>
    <row r="102" spans="1:19" s="85" customFormat="1" ht="18.75" customHeight="1">
      <c r="A102" s="63"/>
      <c r="B102" s="215"/>
      <c r="C102" s="215"/>
      <c r="D102" s="215"/>
      <c r="E102" s="215"/>
      <c r="F102" s="215"/>
      <c r="G102" s="215"/>
      <c r="H102" s="215"/>
      <c r="I102" s="215"/>
      <c r="J102" s="23"/>
      <c r="K102" s="23"/>
      <c r="L102" s="23"/>
      <c r="M102" s="23"/>
      <c r="N102" s="23"/>
      <c r="O102" s="23"/>
      <c r="P102" s="23"/>
      <c r="Q102" s="23"/>
      <c r="R102" s="86"/>
      <c r="S102" s="23"/>
    </row>
    <row r="103" spans="1:19" s="85" customFormat="1" ht="18.75" customHeight="1">
      <c r="A103" s="64"/>
      <c r="B103" s="234" t="s">
        <v>671</v>
      </c>
      <c r="C103" s="235"/>
      <c r="D103" s="235"/>
      <c r="E103" s="235"/>
      <c r="F103" s="235"/>
      <c r="G103" s="235"/>
      <c r="H103" s="235"/>
      <c r="I103" s="236"/>
      <c r="J103" s="237" t="s">
        <v>390</v>
      </c>
      <c r="K103" s="238"/>
      <c r="L103" s="238"/>
      <c r="M103" s="239"/>
      <c r="N103" s="677" t="s">
        <v>670</v>
      </c>
      <c r="O103" s="680" t="s">
        <v>396</v>
      </c>
      <c r="P103" s="680" t="s">
        <v>397</v>
      </c>
      <c r="Q103" s="680" t="s">
        <v>395</v>
      </c>
      <c r="R103" s="87"/>
      <c r="S103" s="15"/>
    </row>
    <row r="104" spans="1:19" s="85" customFormat="1" ht="52.5" customHeight="1">
      <c r="A104" s="65"/>
      <c r="B104" s="235" t="s">
        <v>735</v>
      </c>
      <c r="C104" s="235"/>
      <c r="D104" s="235"/>
      <c r="E104" s="240"/>
      <c r="F104" s="241" t="s">
        <v>737</v>
      </c>
      <c r="G104" s="235"/>
      <c r="H104" s="235"/>
      <c r="I104" s="236"/>
      <c r="J104" s="242" t="s">
        <v>672</v>
      </c>
      <c r="K104" s="243"/>
      <c r="L104" s="243"/>
      <c r="M104" s="244"/>
      <c r="N104" s="678"/>
      <c r="O104" s="681"/>
      <c r="P104" s="681"/>
      <c r="Q104" s="681"/>
      <c r="R104" s="87" t="s">
        <v>123</v>
      </c>
      <c r="S104" s="15" t="s">
        <v>123</v>
      </c>
    </row>
    <row r="105" spans="1:19" s="85" customFormat="1" ht="33.75" customHeight="1">
      <c r="A105" s="66"/>
      <c r="B105" s="245" t="s">
        <v>391</v>
      </c>
      <c r="C105" s="245" t="s">
        <v>392</v>
      </c>
      <c r="D105" s="245" t="s">
        <v>736</v>
      </c>
      <c r="E105" s="246" t="s">
        <v>124</v>
      </c>
      <c r="F105" s="247" t="s">
        <v>391</v>
      </c>
      <c r="G105" s="245" t="s">
        <v>392</v>
      </c>
      <c r="H105" s="245" t="s">
        <v>736</v>
      </c>
      <c r="I105" s="246" t="s">
        <v>124</v>
      </c>
      <c r="J105" s="248" t="s">
        <v>391</v>
      </c>
      <c r="K105" s="249" t="s">
        <v>392</v>
      </c>
      <c r="L105" s="245" t="s">
        <v>736</v>
      </c>
      <c r="M105" s="248" t="s">
        <v>124</v>
      </c>
      <c r="N105" s="679"/>
      <c r="O105" s="682"/>
      <c r="P105" s="682"/>
      <c r="Q105" s="682"/>
      <c r="R105" s="14"/>
      <c r="S105" s="16"/>
    </row>
    <row r="106" spans="1:19" s="85" customFormat="1" ht="12.75" hidden="1" customHeight="1">
      <c r="A106" s="22" t="s">
        <v>264</v>
      </c>
      <c r="B106" s="117"/>
      <c r="C106" s="117"/>
      <c r="D106" s="117"/>
      <c r="E106" s="217"/>
      <c r="F106" s="70"/>
      <c r="G106" s="110"/>
      <c r="H106" s="111"/>
      <c r="I106" s="112"/>
      <c r="J106" s="67"/>
      <c r="K106" s="69"/>
      <c r="L106" s="69"/>
      <c r="M106" s="13"/>
      <c r="N106" s="67"/>
      <c r="O106" s="79"/>
      <c r="P106" s="74"/>
      <c r="Q106" s="74"/>
      <c r="R106" s="88">
        <f>SUM(F106:H106,J106:L106)+N106</f>
        <v>0</v>
      </c>
      <c r="S106" s="17">
        <f>+Q106+P106+O106</f>
        <v>0</v>
      </c>
    </row>
    <row r="107" spans="1:19" s="85" customFormat="1" ht="12.75" hidden="1" customHeight="1">
      <c r="A107" s="22"/>
      <c r="B107" s="117"/>
      <c r="C107" s="117"/>
      <c r="D107" s="117"/>
      <c r="E107" s="217"/>
      <c r="F107" s="70"/>
      <c r="G107" s="110"/>
      <c r="H107" s="111"/>
      <c r="I107" s="218"/>
      <c r="J107" s="67"/>
      <c r="K107" s="69"/>
      <c r="L107" s="69"/>
      <c r="M107" s="67"/>
      <c r="N107" s="67"/>
      <c r="O107" s="80"/>
      <c r="P107" s="75"/>
      <c r="Q107" s="75"/>
      <c r="R107" s="87"/>
      <c r="S107" s="15"/>
    </row>
    <row r="108" spans="1:19" s="85" customFormat="1">
      <c r="A108" s="22" t="s">
        <v>265</v>
      </c>
      <c r="B108" s="261">
        <f>+'Distribution Pivot Table'!V$9*100</f>
        <v>0</v>
      </c>
      <c r="C108" s="262">
        <f>+'Distribution Pivot Table'!V$11*100</f>
        <v>0</v>
      </c>
      <c r="D108" s="261">
        <f>+'Distribution Pivot Table'!V$13*100</f>
        <v>0</v>
      </c>
      <c r="E108" s="263">
        <f t="shared" ref="E108:E126" si="58">SUM(B108:D108)</f>
        <v>0</v>
      </c>
      <c r="F108" s="264">
        <f>+'Distribution Pivot Table'!V$15*100</f>
        <v>0</v>
      </c>
      <c r="G108" s="262">
        <f>+'Distribution Pivot Table'!V$17*100</f>
        <v>0</v>
      </c>
      <c r="H108" s="261">
        <f>+'Distribution Pivot Table'!V$19*100</f>
        <v>0</v>
      </c>
      <c r="I108" s="263">
        <f t="shared" ref="I108:I111" si="59">SUM(F108:H108)</f>
        <v>0</v>
      </c>
      <c r="J108" s="264">
        <f>+'Distribution Pivot Table'!V$21*100</f>
        <v>0</v>
      </c>
      <c r="K108" s="261">
        <f>+'Distribution Pivot Table'!V$23*100</f>
        <v>0</v>
      </c>
      <c r="L108" s="261">
        <f>+'Distribution Pivot Table'!V$25*100</f>
        <v>0</v>
      </c>
      <c r="M108" s="265">
        <f t="shared" ref="M108:M111" si="60">SUM(J108:L108)</f>
        <v>0</v>
      </c>
      <c r="N108" s="264">
        <f>+'Distribution Pivot Table'!V$27*100</f>
        <v>0</v>
      </c>
      <c r="O108" s="266">
        <f t="shared" ref="O108:O111" si="61">+B108+F108+J108</f>
        <v>0</v>
      </c>
      <c r="P108" s="267">
        <f t="shared" ref="P108:P111" si="62">+C108+G108+K108</f>
        <v>0</v>
      </c>
      <c r="Q108" s="267">
        <f t="shared" ref="Q108:Q111" si="63">+D108+H108+L108+N108</f>
        <v>0</v>
      </c>
      <c r="R108" s="88">
        <f t="shared" ref="R108:R126" si="64">SUM(B108:D108,F108:H108,J108:L108)+N108</f>
        <v>0</v>
      </c>
      <c r="S108" s="17">
        <f t="shared" ref="S108:S126" si="65">+Q108+P108+O108</f>
        <v>0</v>
      </c>
    </row>
    <row r="109" spans="1:19" s="85" customFormat="1">
      <c r="A109" s="22" t="s">
        <v>266</v>
      </c>
      <c r="B109" s="261">
        <f>+'Distribution Pivot Table'!V$31*100</f>
        <v>0.1445086705202312</v>
      </c>
      <c r="C109" s="262">
        <f>+'Distribution Pivot Table'!V$33*100</f>
        <v>7.2254335260115599E-2</v>
      </c>
      <c r="D109" s="310">
        <f>+'Distribution Pivot Table'!V$35*100</f>
        <v>2.4084778420038536E-2</v>
      </c>
      <c r="E109" s="263">
        <f t="shared" si="58"/>
        <v>0.24084778420038533</v>
      </c>
      <c r="F109" s="264">
        <f>+'Distribution Pivot Table'!V$37*100</f>
        <v>52.577071290944119</v>
      </c>
      <c r="G109" s="262">
        <f>+'Distribution Pivot Table'!V$39*100</f>
        <v>3.7331406551059731</v>
      </c>
      <c r="H109" s="261">
        <f>+'Distribution Pivot Table'!V$41*100</f>
        <v>10.645472061657033</v>
      </c>
      <c r="I109" s="263">
        <f t="shared" si="59"/>
        <v>66.95568400770712</v>
      </c>
      <c r="J109" s="268">
        <f>+'Distribution Pivot Table'!V$43*100</f>
        <v>21.820809248554912</v>
      </c>
      <c r="K109" s="269">
        <f>+'Distribution Pivot Table'!V$45*100</f>
        <v>7.4421965317919074</v>
      </c>
      <c r="L109" s="261">
        <f>+'Distribution Pivot Table'!V$47*100</f>
        <v>2.6493256262042388</v>
      </c>
      <c r="M109" s="270">
        <f t="shared" si="60"/>
        <v>31.912331406551058</v>
      </c>
      <c r="N109" s="268">
        <f>+'Distribution Pivot Table'!V$49*100</f>
        <v>0.89113680154142583</v>
      </c>
      <c r="O109" s="271">
        <f t="shared" si="61"/>
        <v>74.542389210019266</v>
      </c>
      <c r="P109" s="272">
        <f t="shared" si="62"/>
        <v>11.247591522157997</v>
      </c>
      <c r="Q109" s="272">
        <f t="shared" si="63"/>
        <v>14.210019267822736</v>
      </c>
      <c r="R109" s="88">
        <f t="shared" si="64"/>
        <v>99.999999999999986</v>
      </c>
      <c r="S109" s="17">
        <f t="shared" si="65"/>
        <v>100</v>
      </c>
    </row>
    <row r="110" spans="1:19" s="85" customFormat="1">
      <c r="A110" s="22" t="s">
        <v>267</v>
      </c>
      <c r="B110" s="261">
        <f>+'Distribution Pivot Table'!V$53*100</f>
        <v>0</v>
      </c>
      <c r="C110" s="262">
        <f>+'Distribution Pivot Table'!V$55*100</f>
        <v>0</v>
      </c>
      <c r="D110" s="261">
        <f>+'Distribution Pivot Table'!V$57*100</f>
        <v>0</v>
      </c>
      <c r="E110" s="263">
        <f t="shared" si="58"/>
        <v>0</v>
      </c>
      <c r="F110" s="264">
        <f>+'Distribution Pivot Table'!V$59*100</f>
        <v>0</v>
      </c>
      <c r="G110" s="262">
        <f>+'Distribution Pivot Table'!V$61*100</f>
        <v>0</v>
      </c>
      <c r="H110" s="261">
        <f>+'Distribution Pivot Table'!V$63*100</f>
        <v>0</v>
      </c>
      <c r="I110" s="263">
        <f t="shared" si="59"/>
        <v>0</v>
      </c>
      <c r="J110" s="264">
        <f>+'Distribution Pivot Table'!V$65*100</f>
        <v>0</v>
      </c>
      <c r="K110" s="261">
        <f>+'Distribution Pivot Table'!V$67*100</f>
        <v>0</v>
      </c>
      <c r="L110" s="261">
        <f>+'Distribution Pivot Table'!V$69*100</f>
        <v>0</v>
      </c>
      <c r="M110" s="265">
        <f t="shared" si="60"/>
        <v>0</v>
      </c>
      <c r="N110" s="264">
        <f>+'Distribution Pivot Table'!V$71*100</f>
        <v>0</v>
      </c>
      <c r="O110" s="266">
        <f t="shared" si="61"/>
        <v>0</v>
      </c>
      <c r="P110" s="267">
        <f t="shared" si="62"/>
        <v>0</v>
      </c>
      <c r="Q110" s="267">
        <f t="shared" si="63"/>
        <v>0</v>
      </c>
      <c r="R110" s="88">
        <f t="shared" si="64"/>
        <v>0</v>
      </c>
      <c r="S110" s="17">
        <f t="shared" si="65"/>
        <v>0</v>
      </c>
    </row>
    <row r="111" spans="1:19" s="85" customFormat="1">
      <c r="A111" s="22" t="s">
        <v>268</v>
      </c>
      <c r="B111" s="261">
        <f>+'Distribution Pivot Table'!V$75*100</f>
        <v>12.05927439959121</v>
      </c>
      <c r="C111" s="262">
        <f>+'Distribution Pivot Table'!V$77*100</f>
        <v>0.23846022824050417</v>
      </c>
      <c r="D111" s="261">
        <f>+'Distribution Pivot Table'!V$79*100</f>
        <v>0</v>
      </c>
      <c r="E111" s="263">
        <f t="shared" si="58"/>
        <v>12.297734627831714</v>
      </c>
      <c r="F111" s="264">
        <f>+'Distribution Pivot Table'!V$81*100</f>
        <v>31.476750127746548</v>
      </c>
      <c r="G111" s="262">
        <f>+'Distribution Pivot Table'!V$83*100</f>
        <v>1.3966956225515244</v>
      </c>
      <c r="H111" s="261">
        <f>+'Distribution Pivot Table'!V$85*100</f>
        <v>0.69834781127576218</v>
      </c>
      <c r="I111" s="263">
        <f t="shared" si="59"/>
        <v>33.571793561573834</v>
      </c>
      <c r="J111" s="268">
        <f>+'Distribution Pivot Table'!V$87*100</f>
        <v>29.398739567365013</v>
      </c>
      <c r="K111" s="269">
        <f>+'Distribution Pivot Table'!V$89*100</f>
        <v>13.745528870720491</v>
      </c>
      <c r="L111" s="269">
        <f>+'Distribution Pivot Table'!V$91*100</f>
        <v>10.986203372508943</v>
      </c>
      <c r="M111" s="270">
        <f t="shared" si="60"/>
        <v>54.130471810594443</v>
      </c>
      <c r="N111" s="268">
        <f>+'Distribution Pivot Table'!V$93*100</f>
        <v>0</v>
      </c>
      <c r="O111" s="271">
        <f t="shared" si="61"/>
        <v>72.934764094702771</v>
      </c>
      <c r="P111" s="272">
        <f t="shared" si="62"/>
        <v>15.38068472151252</v>
      </c>
      <c r="Q111" s="272">
        <f t="shared" si="63"/>
        <v>11.684551183784706</v>
      </c>
      <c r="R111" s="88">
        <f t="shared" si="64"/>
        <v>100</v>
      </c>
      <c r="S111" s="17">
        <f t="shared" si="65"/>
        <v>100</v>
      </c>
    </row>
    <row r="112" spans="1:19" s="85" customFormat="1">
      <c r="A112" s="22"/>
      <c r="B112" s="261"/>
      <c r="C112" s="262"/>
      <c r="D112" s="261"/>
      <c r="E112" s="263">
        <f t="shared" si="58"/>
        <v>0</v>
      </c>
      <c r="F112" s="264"/>
      <c r="G112" s="262"/>
      <c r="H112" s="261"/>
      <c r="I112" s="263"/>
      <c r="J112" s="268"/>
      <c r="K112" s="269"/>
      <c r="L112" s="269"/>
      <c r="M112" s="270"/>
      <c r="N112" s="268"/>
      <c r="O112" s="271"/>
      <c r="P112" s="272"/>
      <c r="Q112" s="272"/>
      <c r="R112" s="88"/>
      <c r="S112" s="17"/>
    </row>
    <row r="113" spans="1:19" s="85" customFormat="1">
      <c r="A113" s="22" t="s">
        <v>269</v>
      </c>
      <c r="B113" s="261">
        <f>+'Distribution Pivot Table'!V$97*100</f>
        <v>1.4997321906802357</v>
      </c>
      <c r="C113" s="262">
        <f>+'Distribution Pivot Table'!V$99*100</f>
        <v>0.19639350116050705</v>
      </c>
      <c r="D113" s="261">
        <f>+'Distribution Pivot Table'!V$101*100</f>
        <v>0</v>
      </c>
      <c r="E113" s="263">
        <f t="shared" si="58"/>
        <v>1.6961256918407428</v>
      </c>
      <c r="F113" s="264">
        <f>+'Distribution Pivot Table'!V$103*100</f>
        <v>52.312087127298703</v>
      </c>
      <c r="G113" s="262">
        <f>+'Distribution Pivot Table'!V$105*100</f>
        <v>3.8564542046063202</v>
      </c>
      <c r="H113" s="261">
        <f>+'Distribution Pivot Table'!V$107*100</f>
        <v>0</v>
      </c>
      <c r="I113" s="263">
        <f t="shared" ref="I113:I116" si="66">SUM(F113:H113)</f>
        <v>56.168541331905026</v>
      </c>
      <c r="J113" s="268">
        <f>+'Distribution Pivot Table'!V$109*100</f>
        <v>33.154793786823781</v>
      </c>
      <c r="K113" s="269">
        <f>+'Distribution Pivot Table'!V$111*100</f>
        <v>8.801999642920908</v>
      </c>
      <c r="L113" s="269">
        <f>+'Distribution Pivot Table'!V$113*100</f>
        <v>0</v>
      </c>
      <c r="M113" s="270">
        <f t="shared" ref="M113:M116" si="67">SUM(J113:L113)</f>
        <v>41.956793429744693</v>
      </c>
      <c r="N113" s="268">
        <f>+'Distribution Pivot Table'!V$115*100</f>
        <v>0.17853954650955187</v>
      </c>
      <c r="O113" s="271">
        <f t="shared" ref="O113:O116" si="68">+B113+F113+J113</f>
        <v>86.966613104802718</v>
      </c>
      <c r="P113" s="272">
        <f t="shared" ref="P113:P116" si="69">+C113+G113+K113</f>
        <v>12.854847348687734</v>
      </c>
      <c r="Q113" s="272">
        <f t="shared" ref="Q113:Q116" si="70">+D113+H113+L113+N113</f>
        <v>0.17853954650955187</v>
      </c>
      <c r="R113" s="88">
        <f t="shared" si="64"/>
        <v>100</v>
      </c>
      <c r="S113" s="17">
        <f t="shared" si="65"/>
        <v>100</v>
      </c>
    </row>
    <row r="114" spans="1:19" s="85" customFormat="1">
      <c r="A114" s="22" t="s">
        <v>270</v>
      </c>
      <c r="B114" s="261">
        <f>+'Distribution Pivot Table'!V$119*100</f>
        <v>9.7493803359955926</v>
      </c>
      <c r="C114" s="262">
        <f>+'Distribution Pivot Table'!V$121*100</f>
        <v>0.16524373450839988</v>
      </c>
      <c r="D114" s="261">
        <f>+'Distribution Pivot Table'!V$123*100</f>
        <v>0</v>
      </c>
      <c r="E114" s="263">
        <f t="shared" si="58"/>
        <v>9.9146240705039919</v>
      </c>
      <c r="F114" s="264">
        <f>+'Distribution Pivot Table'!V$125*100</f>
        <v>40.429633709721841</v>
      </c>
      <c r="G114" s="262">
        <f>+'Distribution Pivot Table'!V$127*100</f>
        <v>2.7402919305976314</v>
      </c>
      <c r="H114" s="261">
        <f>+'Distribution Pivot Table'!V$129*100</f>
        <v>0</v>
      </c>
      <c r="I114" s="263">
        <f t="shared" si="66"/>
        <v>43.16992564031947</v>
      </c>
      <c r="J114" s="268">
        <f>+'Distribution Pivot Table'!V$131*100</f>
        <v>24.07050399339025</v>
      </c>
      <c r="K114" s="269">
        <f>+'Distribution Pivot Table'!V$133*100</f>
        <v>10.658220875791793</v>
      </c>
      <c r="L114" s="269">
        <f>+'Distribution Pivot Table'!V$135*100</f>
        <v>0</v>
      </c>
      <c r="M114" s="270">
        <f t="shared" si="67"/>
        <v>34.728724869182045</v>
      </c>
      <c r="N114" s="264">
        <f>+'Distribution Pivot Table'!V$137*100</f>
        <v>12.186725419994492</v>
      </c>
      <c r="O114" s="271">
        <f t="shared" si="68"/>
        <v>74.249518039107684</v>
      </c>
      <c r="P114" s="272">
        <f t="shared" si="69"/>
        <v>13.563756540897824</v>
      </c>
      <c r="Q114" s="272">
        <f t="shared" si="70"/>
        <v>12.186725419994492</v>
      </c>
      <c r="R114" s="88">
        <f t="shared" si="64"/>
        <v>100</v>
      </c>
      <c r="S114" s="17">
        <f t="shared" si="65"/>
        <v>100</v>
      </c>
    </row>
    <row r="115" spans="1:19" s="85" customFormat="1">
      <c r="A115" s="117" t="s">
        <v>271</v>
      </c>
      <c r="B115" s="261">
        <f>+'Distribution Pivot Table'!V$141*100</f>
        <v>2.1354166666666665</v>
      </c>
      <c r="C115" s="262">
        <f>+'Distribution Pivot Table'!V$143*100</f>
        <v>0</v>
      </c>
      <c r="D115" s="261">
        <f>+'Distribution Pivot Table'!V$145*100</f>
        <v>0</v>
      </c>
      <c r="E115" s="263">
        <f t="shared" si="58"/>
        <v>2.1354166666666665</v>
      </c>
      <c r="F115" s="264">
        <f>+'Distribution Pivot Table'!V$147*100</f>
        <v>58.854166666666664</v>
      </c>
      <c r="G115" s="262">
        <f>+'Distribution Pivot Table'!V$149*100</f>
        <v>1.4583333333333333</v>
      </c>
      <c r="H115" s="261">
        <f>+'Distribution Pivot Table'!V$151*100</f>
        <v>0</v>
      </c>
      <c r="I115" s="263">
        <f t="shared" si="66"/>
        <v>60.3125</v>
      </c>
      <c r="J115" s="268">
        <f>+'Distribution Pivot Table'!V$153*100</f>
        <v>31.979166666666664</v>
      </c>
      <c r="K115" s="269">
        <f>+'Distribution Pivot Table'!V$155*100</f>
        <v>5.286458333333333</v>
      </c>
      <c r="L115" s="269">
        <f>+'Distribution Pivot Table'!V$157*100</f>
        <v>0</v>
      </c>
      <c r="M115" s="270">
        <f t="shared" si="67"/>
        <v>37.265625</v>
      </c>
      <c r="N115" s="268">
        <f>+'Distribution Pivot Table'!V$159*100</f>
        <v>0.28645833333333331</v>
      </c>
      <c r="O115" s="271">
        <f t="shared" si="68"/>
        <v>92.96875</v>
      </c>
      <c r="P115" s="272">
        <f t="shared" si="69"/>
        <v>6.7447916666666661</v>
      </c>
      <c r="Q115" s="272">
        <f t="shared" si="70"/>
        <v>0.28645833333333331</v>
      </c>
      <c r="R115" s="88">
        <f t="shared" si="64"/>
        <v>99.999999999999986</v>
      </c>
      <c r="S115" s="17">
        <f t="shared" si="65"/>
        <v>100</v>
      </c>
    </row>
    <row r="116" spans="1:19" s="85" customFormat="1">
      <c r="A116" s="22" t="s">
        <v>272</v>
      </c>
      <c r="B116" s="261">
        <f>+'Distribution Pivot Table'!V$163*100</f>
        <v>0</v>
      </c>
      <c r="C116" s="262">
        <f>+'Distribution Pivot Table'!V$165*100</f>
        <v>0</v>
      </c>
      <c r="D116" s="261">
        <f>+'Distribution Pivot Table'!V$167*100</f>
        <v>0</v>
      </c>
      <c r="E116" s="263">
        <f t="shared" si="58"/>
        <v>0</v>
      </c>
      <c r="F116" s="264">
        <f>+'Distribution Pivot Table'!V$169*100</f>
        <v>0</v>
      </c>
      <c r="G116" s="262">
        <f>+'Distribution Pivot Table'!V$171*100</f>
        <v>0</v>
      </c>
      <c r="H116" s="261">
        <f>+'Distribution Pivot Table'!V$173*100</f>
        <v>0</v>
      </c>
      <c r="I116" s="263">
        <f t="shared" si="66"/>
        <v>0</v>
      </c>
      <c r="J116" s="264">
        <f>+'Distribution Pivot Table'!V$175*100</f>
        <v>0</v>
      </c>
      <c r="K116" s="261">
        <f>+'Distribution Pivot Table'!V$177*100</f>
        <v>0</v>
      </c>
      <c r="L116" s="261">
        <f>+'Distribution Pivot Table'!V$179*100</f>
        <v>0</v>
      </c>
      <c r="M116" s="265">
        <f t="shared" si="67"/>
        <v>0</v>
      </c>
      <c r="N116" s="264">
        <f>+'Distribution Pivot Table'!V$181*100</f>
        <v>0</v>
      </c>
      <c r="O116" s="266">
        <f t="shared" si="68"/>
        <v>0</v>
      </c>
      <c r="P116" s="267">
        <f t="shared" si="69"/>
        <v>0</v>
      </c>
      <c r="Q116" s="267">
        <f t="shared" si="70"/>
        <v>0</v>
      </c>
      <c r="R116" s="88">
        <f t="shared" si="64"/>
        <v>0</v>
      </c>
      <c r="S116" s="17">
        <f t="shared" si="65"/>
        <v>0</v>
      </c>
    </row>
    <row r="117" spans="1:19" s="85" customFormat="1">
      <c r="A117" s="22"/>
      <c r="B117" s="261"/>
      <c r="C117" s="262"/>
      <c r="D117" s="261"/>
      <c r="E117" s="263">
        <f t="shared" si="58"/>
        <v>0</v>
      </c>
      <c r="F117" s="264"/>
      <c r="G117" s="262"/>
      <c r="H117" s="261"/>
      <c r="I117" s="263"/>
      <c r="J117" s="264"/>
      <c r="K117" s="261"/>
      <c r="L117" s="261"/>
      <c r="M117" s="265"/>
      <c r="N117" s="264"/>
      <c r="O117" s="266"/>
      <c r="P117" s="267"/>
      <c r="Q117" s="267"/>
      <c r="R117" s="88"/>
      <c r="S117" s="17"/>
    </row>
    <row r="118" spans="1:19" s="85" customFormat="1">
      <c r="A118" s="22" t="s">
        <v>273</v>
      </c>
      <c r="B118" s="261">
        <f>+'Distribution Pivot Table'!V$185*100</f>
        <v>0</v>
      </c>
      <c r="C118" s="262">
        <f>+'Distribution Pivot Table'!V$187*100</f>
        <v>0</v>
      </c>
      <c r="D118" s="261">
        <f>+'Distribution Pivot Table'!V$189*100</f>
        <v>0</v>
      </c>
      <c r="E118" s="263">
        <f t="shared" si="58"/>
        <v>0</v>
      </c>
      <c r="F118" s="264">
        <f>+'Distribution Pivot Table'!V$191*100</f>
        <v>0</v>
      </c>
      <c r="G118" s="262">
        <f>+'Distribution Pivot Table'!V$193*100</f>
        <v>0</v>
      </c>
      <c r="H118" s="261">
        <f>+'Distribution Pivot Table'!V$195*100</f>
        <v>0</v>
      </c>
      <c r="I118" s="263">
        <f t="shared" ref="I118:I121" si="71">SUM(F118:H118)</f>
        <v>0</v>
      </c>
      <c r="J118" s="268">
        <f>+'Distribution Pivot Table'!V$197*100</f>
        <v>0</v>
      </c>
      <c r="K118" s="269">
        <f>+'Distribution Pivot Table'!V$199*100</f>
        <v>0</v>
      </c>
      <c r="L118" s="312">
        <f>+'Distribution Pivot Table'!V$201*100</f>
        <v>0</v>
      </c>
      <c r="M118" s="270">
        <f t="shared" ref="M118:M121" si="72">SUM(J118:L118)</f>
        <v>0</v>
      </c>
      <c r="N118" s="268">
        <f>+'Distribution Pivot Table'!V$203*100</f>
        <v>0</v>
      </c>
      <c r="O118" s="271">
        <f t="shared" ref="O118:O121" si="73">+B118+F118+J118</f>
        <v>0</v>
      </c>
      <c r="P118" s="272">
        <f t="shared" ref="P118:P121" si="74">+C118+G118+K118</f>
        <v>0</v>
      </c>
      <c r="Q118" s="272">
        <f t="shared" ref="Q118:Q121" si="75">+D118+H118+L118+N118</f>
        <v>0</v>
      </c>
      <c r="R118" s="88">
        <f t="shared" si="64"/>
        <v>0</v>
      </c>
      <c r="S118" s="17">
        <f t="shared" si="65"/>
        <v>0</v>
      </c>
    </row>
    <row r="119" spans="1:19" s="85" customFormat="1">
      <c r="A119" s="22" t="s">
        <v>274</v>
      </c>
      <c r="B119" s="261">
        <f>+'Distribution Pivot Table'!V$207*100</f>
        <v>0.3432756121748417</v>
      </c>
      <c r="C119" s="310">
        <f>+'Distribution Pivot Table'!V$209*100</f>
        <v>1.525669387443741E-2</v>
      </c>
      <c r="D119" s="310">
        <f>+'Distribution Pivot Table'!V$211*108</f>
        <v>0</v>
      </c>
      <c r="E119" s="263">
        <f t="shared" si="58"/>
        <v>0.3585323060492791</v>
      </c>
      <c r="F119" s="264">
        <f>+'Distribution Pivot Table'!V$213*100</f>
        <v>62.567701579067815</v>
      </c>
      <c r="G119" s="262">
        <f>+'Distribution Pivot Table'!V$215*100</f>
        <v>0.31276222442596691</v>
      </c>
      <c r="H119" s="261">
        <f>+'Distribution Pivot Table'!V$217*100</f>
        <v>0.12205355099549928</v>
      </c>
      <c r="I119" s="263">
        <f t="shared" si="71"/>
        <v>63.002517354489285</v>
      </c>
      <c r="J119" s="268">
        <f>+'Distribution Pivot Table'!V$219*100</f>
        <v>27.469677320924557</v>
      </c>
      <c r="K119" s="269">
        <f>+'Distribution Pivot Table'!V$221*100</f>
        <v>7.30795636585552</v>
      </c>
      <c r="L119" s="269">
        <f>+'Distribution Pivot Table'!V$223*100</f>
        <v>0.47295751010755971</v>
      </c>
      <c r="M119" s="270">
        <f t="shared" si="72"/>
        <v>35.25059119688764</v>
      </c>
      <c r="N119" s="268">
        <f>+'Distribution Pivot Table'!V$225*100</f>
        <v>1.3883591425738042</v>
      </c>
      <c r="O119" s="271">
        <f t="shared" si="73"/>
        <v>90.380654512167212</v>
      </c>
      <c r="P119" s="272">
        <f t="shared" si="74"/>
        <v>7.6359752841559239</v>
      </c>
      <c r="Q119" s="272">
        <f t="shared" si="75"/>
        <v>1.9833702036768632</v>
      </c>
      <c r="R119" s="88">
        <f t="shared" si="64"/>
        <v>100</v>
      </c>
      <c r="S119" s="17">
        <f t="shared" si="65"/>
        <v>100</v>
      </c>
    </row>
    <row r="120" spans="1:19" s="85" customFormat="1">
      <c r="A120" s="22" t="s">
        <v>275</v>
      </c>
      <c r="B120" s="261">
        <f>+'Distribution Pivot Table'!V$229*100</f>
        <v>5.2717391304347831</v>
      </c>
      <c r="C120" s="262">
        <f>+'Distribution Pivot Table'!V$231*100</f>
        <v>0.35326086956521741</v>
      </c>
      <c r="D120" s="261">
        <f>+'Distribution Pivot Table'!V$233*100</f>
        <v>0</v>
      </c>
      <c r="E120" s="263">
        <f t="shared" si="58"/>
        <v>5.6250000000000009</v>
      </c>
      <c r="F120" s="264">
        <f>+'Distribution Pivot Table'!V$235*100</f>
        <v>26.956521739130434</v>
      </c>
      <c r="G120" s="262">
        <f>+'Distribution Pivot Table'!V$237*100</f>
        <v>3.6956521739130435</v>
      </c>
      <c r="H120" s="261">
        <f>+'Distribution Pivot Table'!V$239*100</f>
        <v>0</v>
      </c>
      <c r="I120" s="263">
        <f t="shared" si="71"/>
        <v>30.652173913043477</v>
      </c>
      <c r="J120" s="268">
        <f>+'Distribution Pivot Table'!V$241*100</f>
        <v>43.260869565217391</v>
      </c>
      <c r="K120" s="269">
        <f>+'Distribution Pivot Table'!V$243*100</f>
        <v>19.320652173913043</v>
      </c>
      <c r="L120" s="269">
        <f>+'Distribution Pivot Table'!V$245*100</f>
        <v>8.1521739130434784E-2</v>
      </c>
      <c r="M120" s="270">
        <f t="shared" si="72"/>
        <v>62.663043478260875</v>
      </c>
      <c r="N120" s="268">
        <f>+'Distribution Pivot Table'!V$247*100</f>
        <v>1.0597826086956521</v>
      </c>
      <c r="O120" s="271">
        <f t="shared" si="73"/>
        <v>75.489130434782609</v>
      </c>
      <c r="P120" s="272">
        <f t="shared" si="74"/>
        <v>23.369565217391305</v>
      </c>
      <c r="Q120" s="272">
        <f t="shared" si="75"/>
        <v>1.1413043478260869</v>
      </c>
      <c r="R120" s="88">
        <f t="shared" si="64"/>
        <v>100.00000000000001</v>
      </c>
      <c r="S120" s="17">
        <f t="shared" si="65"/>
        <v>100</v>
      </c>
    </row>
    <row r="121" spans="1:19" s="85" customFormat="1">
      <c r="A121" s="22" t="s">
        <v>276</v>
      </c>
      <c r="B121" s="261">
        <f>+'Distribution Pivot Table'!V$251*100</f>
        <v>0</v>
      </c>
      <c r="C121" s="262">
        <f>+'Distribution Pivot Table'!V$253*100</f>
        <v>0</v>
      </c>
      <c r="D121" s="261">
        <f>+'Distribution Pivot Table'!V$255*100</f>
        <v>0</v>
      </c>
      <c r="E121" s="263">
        <f t="shared" si="58"/>
        <v>0</v>
      </c>
      <c r="F121" s="264">
        <f>+'Distribution Pivot Table'!V$257*100</f>
        <v>0</v>
      </c>
      <c r="G121" s="262">
        <f>+'Distribution Pivot Table'!V$259*100</f>
        <v>0</v>
      </c>
      <c r="H121" s="261">
        <f>+'Distribution Pivot Table'!V$261*100</f>
        <v>0</v>
      </c>
      <c r="I121" s="263">
        <f t="shared" si="71"/>
        <v>0</v>
      </c>
      <c r="J121" s="268">
        <f>+'Distribution Pivot Table'!V$263*100</f>
        <v>0</v>
      </c>
      <c r="K121" s="269">
        <f>+'Distribution Pivot Table'!V$265*100</f>
        <v>0</v>
      </c>
      <c r="L121" s="269">
        <f>+'Distribution Pivot Table'!V$267*100</f>
        <v>0</v>
      </c>
      <c r="M121" s="270">
        <f t="shared" si="72"/>
        <v>0</v>
      </c>
      <c r="N121" s="268">
        <f>+'Distribution Pivot Table'!V$269*100</f>
        <v>0</v>
      </c>
      <c r="O121" s="271">
        <f t="shared" si="73"/>
        <v>0</v>
      </c>
      <c r="P121" s="272">
        <f t="shared" si="74"/>
        <v>0</v>
      </c>
      <c r="Q121" s="272">
        <f t="shared" si="75"/>
        <v>0</v>
      </c>
      <c r="R121" s="88">
        <f t="shared" si="64"/>
        <v>0</v>
      </c>
      <c r="S121" s="17">
        <f t="shared" si="65"/>
        <v>0</v>
      </c>
    </row>
    <row r="122" spans="1:19" s="85" customFormat="1">
      <c r="A122" s="22"/>
      <c r="B122" s="261"/>
      <c r="C122" s="262"/>
      <c r="D122" s="261"/>
      <c r="E122" s="263">
        <f t="shared" si="58"/>
        <v>0</v>
      </c>
      <c r="F122" s="264"/>
      <c r="G122" s="262"/>
      <c r="H122" s="261"/>
      <c r="I122" s="263"/>
      <c r="J122" s="268"/>
      <c r="K122" s="269"/>
      <c r="L122" s="269"/>
      <c r="M122" s="270"/>
      <c r="N122" s="268"/>
      <c r="O122" s="271"/>
      <c r="P122" s="272"/>
      <c r="Q122" s="272"/>
      <c r="R122" s="88"/>
      <c r="S122" s="17"/>
    </row>
    <row r="123" spans="1:19" s="85" customFormat="1">
      <c r="A123" s="22" t="s">
        <v>277</v>
      </c>
      <c r="B123" s="261">
        <f>+'Distribution Pivot Table'!V$273*100</f>
        <v>12.494007095598811</v>
      </c>
      <c r="C123" s="262">
        <f>+'Distribution Pivot Table'!V$275*100</f>
        <v>0.51778694026272887</v>
      </c>
      <c r="D123" s="261">
        <f>+'Distribution Pivot Table'!V$277*100</f>
        <v>0</v>
      </c>
      <c r="E123" s="263">
        <f t="shared" si="58"/>
        <v>13.01179403586154</v>
      </c>
      <c r="F123" s="264">
        <f>+'Distribution Pivot Table'!V$279*100</f>
        <v>36.686163582318535</v>
      </c>
      <c r="G123" s="262">
        <f>+'Distribution Pivot Table'!V$281*100</f>
        <v>1.1794035861539935</v>
      </c>
      <c r="H123" s="261">
        <f>+'Distribution Pivot Table'!V$283*100</f>
        <v>0</v>
      </c>
      <c r="I123" s="263">
        <f t="shared" ref="I123:I126" si="76">SUM(F123:H123)</f>
        <v>37.865567168472531</v>
      </c>
      <c r="J123" s="268">
        <f>+'Distribution Pivot Table'!V$285*100</f>
        <v>38.786077284495157</v>
      </c>
      <c r="K123" s="269">
        <f>+'Distribution Pivot Table'!V$287*100</f>
        <v>10.336561511170773</v>
      </c>
      <c r="L123" s="269">
        <f>+'Distribution Pivot Table'!V$289*100</f>
        <v>0</v>
      </c>
      <c r="M123" s="270">
        <f t="shared" ref="M123:M126" si="77">SUM(J123:L123)</f>
        <v>49.122638795665928</v>
      </c>
      <c r="N123" s="268">
        <f>+'Distribution Pivot Table'!V$291*100</f>
        <v>0</v>
      </c>
      <c r="O123" s="271">
        <f t="shared" ref="O123:O126" si="78">+B123+F123+J123</f>
        <v>87.966247962412496</v>
      </c>
      <c r="P123" s="272">
        <f t="shared" ref="P123:P126" si="79">+C123+G123+K123</f>
        <v>12.033752037587496</v>
      </c>
      <c r="Q123" s="272">
        <f t="shared" ref="Q123:Q126" si="80">+D123+H123+L123+N123</f>
        <v>0</v>
      </c>
      <c r="R123" s="88">
        <f t="shared" si="64"/>
        <v>100</v>
      </c>
      <c r="S123" s="17">
        <f t="shared" si="65"/>
        <v>99.999999999999986</v>
      </c>
    </row>
    <row r="124" spans="1:19" s="85" customFormat="1">
      <c r="A124" s="22" t="s">
        <v>278</v>
      </c>
      <c r="B124" s="261">
        <f>+'Distribution Pivot Table'!V$295*100</f>
        <v>9.6015207488970979</v>
      </c>
      <c r="C124" s="262">
        <f>+'Distribution Pivot Table'!V$297*100</f>
        <v>0.68146766615257703</v>
      </c>
      <c r="D124" s="261">
        <f>+'Distribution Pivot Table'!V$299*100</f>
        <v>0</v>
      </c>
      <c r="E124" s="263">
        <f t="shared" si="58"/>
        <v>10.282988415049674</v>
      </c>
      <c r="F124" s="264">
        <f>+'Distribution Pivot Table'!V$301*100</f>
        <v>22.768193393350312</v>
      </c>
      <c r="G124" s="262">
        <f>+'Distribution Pivot Table'!V$303*100</f>
        <v>1.7646425881424626</v>
      </c>
      <c r="H124" s="261">
        <f>+'Distribution Pivot Table'!V$305*100</f>
        <v>0</v>
      </c>
      <c r="I124" s="263">
        <f t="shared" si="76"/>
        <v>24.532835981492774</v>
      </c>
      <c r="J124" s="268">
        <f>+'Distribution Pivot Table'!V$307*100</f>
        <v>39.482084573724038</v>
      </c>
      <c r="K124" s="269">
        <f>+'Distribution Pivot Table'!V$309*100</f>
        <v>19.511495283526418</v>
      </c>
      <c r="L124" s="269">
        <f>+'Distribution Pivot Table'!V$311*100</f>
        <v>0</v>
      </c>
      <c r="M124" s="270">
        <f t="shared" si="77"/>
        <v>58.993579857250452</v>
      </c>
      <c r="N124" s="268">
        <f>+'Distribution Pivot Table'!V$313*100</f>
        <v>6.1905957462070944</v>
      </c>
      <c r="O124" s="271">
        <f t="shared" si="78"/>
        <v>71.851798715971455</v>
      </c>
      <c r="P124" s="272">
        <f t="shared" si="79"/>
        <v>21.957605537821458</v>
      </c>
      <c r="Q124" s="272">
        <f t="shared" si="80"/>
        <v>6.1905957462070944</v>
      </c>
      <c r="R124" s="88">
        <f t="shared" si="64"/>
        <v>100</v>
      </c>
      <c r="S124" s="17">
        <f t="shared" si="65"/>
        <v>100</v>
      </c>
    </row>
    <row r="125" spans="1:19" s="85" customFormat="1">
      <c r="A125" s="22" t="s">
        <v>279</v>
      </c>
      <c r="B125" s="261">
        <f>+'Distribution Pivot Table'!V$317*100</f>
        <v>0.26875699888017918</v>
      </c>
      <c r="C125" s="310">
        <f>+'Distribution Pivot Table'!V$319*100</f>
        <v>2.2396416573348267E-2</v>
      </c>
      <c r="D125" s="261">
        <f>+'Distribution Pivot Table'!V$321*100</f>
        <v>0</v>
      </c>
      <c r="E125" s="263">
        <f t="shared" si="58"/>
        <v>0.29115341545352746</v>
      </c>
      <c r="F125" s="264">
        <f>+'Distribution Pivot Table'!V$323*100</f>
        <v>74.759238521836508</v>
      </c>
      <c r="G125" s="262">
        <f>+'Distribution Pivot Table'!V$325*100</f>
        <v>2.6427771556550952</v>
      </c>
      <c r="H125" s="261">
        <f>+'Distribution Pivot Table'!V$327*100</f>
        <v>0</v>
      </c>
      <c r="I125" s="263">
        <f t="shared" si="76"/>
        <v>77.402015677491605</v>
      </c>
      <c r="J125" s="268">
        <f>+'Distribution Pivot Table'!V$329*100</f>
        <v>15.027995520716686</v>
      </c>
      <c r="K125" s="269">
        <f>+'Distribution Pivot Table'!V$331*100</f>
        <v>4.9720044792833145</v>
      </c>
      <c r="L125" s="269">
        <f>+'Distribution Pivot Table'!V$333*100</f>
        <v>0</v>
      </c>
      <c r="M125" s="270">
        <f t="shared" si="77"/>
        <v>20</v>
      </c>
      <c r="N125" s="268">
        <f>+'Distribution Pivot Table'!V$335*100</f>
        <v>2.3068309070548709</v>
      </c>
      <c r="O125" s="271">
        <f t="shared" si="78"/>
        <v>90.055991041433373</v>
      </c>
      <c r="P125" s="272">
        <f t="shared" si="79"/>
        <v>7.637178051511758</v>
      </c>
      <c r="Q125" s="272">
        <f t="shared" si="80"/>
        <v>2.3068309070548709</v>
      </c>
      <c r="R125" s="88">
        <f t="shared" si="64"/>
        <v>100</v>
      </c>
      <c r="S125" s="17">
        <f t="shared" si="65"/>
        <v>100</v>
      </c>
    </row>
    <row r="126" spans="1:19" s="85" customFormat="1">
      <c r="A126" s="71" t="s">
        <v>280</v>
      </c>
      <c r="B126" s="273">
        <f>+'Distribution Pivot Table'!V$339*100</f>
        <v>24.426350851221319</v>
      </c>
      <c r="C126" s="311">
        <f>+'Distribution Pivot Table'!V$341*100</f>
        <v>0</v>
      </c>
      <c r="D126" s="273">
        <f>+'Distribution Pivot Table'!V$343*100</f>
        <v>0</v>
      </c>
      <c r="E126" s="274">
        <f t="shared" si="58"/>
        <v>24.426350851221319</v>
      </c>
      <c r="F126" s="275">
        <f>+'Distribution Pivot Table'!V$345*100</f>
        <v>43.07920059215396</v>
      </c>
      <c r="G126" s="273">
        <f>+'Distribution Pivot Table'!V$347*100</f>
        <v>0.81421169504071056</v>
      </c>
      <c r="H126" s="273">
        <f>+'Distribution Pivot Table'!V$349*100</f>
        <v>0</v>
      </c>
      <c r="I126" s="274">
        <f t="shared" si="76"/>
        <v>43.893412287194671</v>
      </c>
      <c r="J126" s="276">
        <f>+'Distribution Pivot Table'!V$351*100</f>
        <v>21.53960029607698</v>
      </c>
      <c r="K126" s="277">
        <f>+'Distribution Pivot Table'!V$353*100</f>
        <v>4.2190969652109551</v>
      </c>
      <c r="L126" s="277">
        <f>+'Distribution Pivot Table'!V$355*100</f>
        <v>0</v>
      </c>
      <c r="M126" s="278">
        <f t="shared" si="77"/>
        <v>25.758697261287935</v>
      </c>
      <c r="N126" s="276">
        <f>+'Distribution Pivot Table'!V$357*100</f>
        <v>5.921539600296077</v>
      </c>
      <c r="O126" s="279">
        <f t="shared" si="78"/>
        <v>89.045151739452265</v>
      </c>
      <c r="P126" s="280">
        <f t="shared" si="79"/>
        <v>5.0333086602516657</v>
      </c>
      <c r="Q126" s="280">
        <f t="shared" si="80"/>
        <v>5.921539600296077</v>
      </c>
      <c r="R126" s="88">
        <f t="shared" si="64"/>
        <v>100</v>
      </c>
      <c r="S126" s="17">
        <f t="shared" si="65"/>
        <v>100</v>
      </c>
    </row>
    <row r="127" spans="1:19" s="85" customFormat="1">
      <c r="A127" s="232" t="s">
        <v>394</v>
      </c>
      <c r="B127" s="117"/>
      <c r="C127" s="117"/>
      <c r="D127" s="117"/>
      <c r="E127" s="117"/>
      <c r="F127" s="220"/>
      <c r="G127" s="220"/>
      <c r="H127" s="220"/>
      <c r="I127" s="220"/>
      <c r="R127" s="90"/>
    </row>
    <row r="128" spans="1:19">
      <c r="A128" s="232"/>
      <c r="B128" s="111"/>
      <c r="C128" s="111"/>
      <c r="D128" s="111"/>
      <c r="E128" s="219"/>
      <c r="F128" s="111"/>
      <c r="G128" s="111"/>
      <c r="H128" s="111"/>
      <c r="I128" s="219"/>
      <c r="J128" s="69"/>
      <c r="K128" s="69"/>
      <c r="L128" s="69"/>
      <c r="M128" s="113"/>
      <c r="N128" s="69"/>
      <c r="O128" s="114"/>
      <c r="P128" s="114"/>
      <c r="R128" s="23"/>
    </row>
    <row r="129" spans="1:19" s="85" customFormat="1">
      <c r="A129" s="22"/>
      <c r="B129" s="117"/>
      <c r="C129" s="117"/>
      <c r="D129" s="117"/>
      <c r="E129" s="117"/>
      <c r="F129" s="220"/>
      <c r="G129" s="220"/>
      <c r="H129" s="220"/>
      <c r="I129" s="220"/>
      <c r="R129" s="90"/>
    </row>
    <row r="130" spans="1:19" s="85" customFormat="1">
      <c r="A130" s="72"/>
      <c r="B130" s="92"/>
      <c r="C130" s="92"/>
      <c r="D130" s="92"/>
      <c r="E130" s="92"/>
      <c r="F130" s="220"/>
      <c r="G130" s="220"/>
      <c r="H130" s="220"/>
      <c r="I130" s="220"/>
      <c r="Q130" s="233" t="s">
        <v>1166</v>
      </c>
      <c r="R130" s="90"/>
    </row>
    <row r="131" spans="1:19" s="85" customFormat="1" ht="18">
      <c r="A131" s="230" t="s">
        <v>700</v>
      </c>
      <c r="B131" s="210"/>
      <c r="C131" s="210"/>
      <c r="D131" s="210"/>
      <c r="E131" s="210"/>
      <c r="F131" s="213"/>
      <c r="G131" s="213"/>
      <c r="H131" s="213"/>
      <c r="I131" s="214"/>
      <c r="J131" s="60"/>
      <c r="K131" s="60"/>
      <c r="L131" s="60"/>
      <c r="M131" s="209"/>
      <c r="N131" s="60"/>
      <c r="O131" s="60"/>
      <c r="P131" s="60"/>
      <c r="Q131" s="60"/>
      <c r="R131" s="61" t="s">
        <v>390</v>
      </c>
    </row>
    <row r="132" spans="1:19" s="85" customFormat="1" ht="18">
      <c r="A132" s="230"/>
      <c r="B132" s="210"/>
      <c r="C132" s="210"/>
      <c r="D132" s="210"/>
      <c r="E132" s="210"/>
      <c r="F132" s="213"/>
      <c r="G132" s="213"/>
      <c r="H132" s="213"/>
      <c r="I132" s="214"/>
      <c r="J132" s="60"/>
      <c r="K132" s="60"/>
      <c r="L132" s="60"/>
      <c r="M132" s="209"/>
      <c r="N132" s="60"/>
      <c r="O132" s="60"/>
      <c r="P132" s="60"/>
      <c r="Q132" s="60"/>
      <c r="R132" s="61"/>
    </row>
    <row r="133" spans="1:19" s="85" customFormat="1" ht="15.75">
      <c r="A133" s="229" t="s">
        <v>122</v>
      </c>
      <c r="B133" s="210"/>
      <c r="C133" s="210"/>
      <c r="D133" s="210"/>
      <c r="E133" s="210"/>
      <c r="F133" s="213"/>
      <c r="G133" s="213"/>
      <c r="H133" s="213"/>
      <c r="I133" s="214"/>
      <c r="J133" s="60"/>
      <c r="K133" s="60"/>
      <c r="L133" s="60"/>
      <c r="M133" s="209"/>
      <c r="N133" s="60"/>
      <c r="O133" s="60"/>
      <c r="P133" s="60"/>
      <c r="Q133" s="60"/>
      <c r="R133" s="61" t="s">
        <v>390</v>
      </c>
    </row>
    <row r="134" spans="1:19" s="85" customFormat="1" ht="15.75">
      <c r="A134" s="229" t="s">
        <v>983</v>
      </c>
      <c r="B134" s="210"/>
      <c r="C134" s="210"/>
      <c r="D134" s="210"/>
      <c r="E134" s="210"/>
      <c r="F134" s="65"/>
      <c r="G134" s="65"/>
      <c r="H134" s="65"/>
      <c r="I134" s="210"/>
      <c r="J134" s="62"/>
      <c r="K134" s="62"/>
      <c r="L134" s="62"/>
      <c r="M134" s="208"/>
      <c r="N134" s="62"/>
      <c r="O134" s="62"/>
      <c r="P134" s="62"/>
      <c r="Q134" s="60"/>
      <c r="R134" s="84"/>
    </row>
    <row r="135" spans="1:19" s="85" customFormat="1" ht="20.25" customHeight="1">
      <c r="A135" s="63"/>
      <c r="B135" s="215"/>
      <c r="C135" s="215"/>
      <c r="D135" s="215"/>
      <c r="E135" s="215"/>
      <c r="F135" s="215"/>
      <c r="G135" s="215"/>
      <c r="H135" s="215"/>
      <c r="I135" s="215"/>
      <c r="J135" s="23"/>
      <c r="K135" s="23"/>
      <c r="L135" s="23"/>
      <c r="M135" s="23"/>
      <c r="N135" s="23"/>
      <c r="O135" s="23"/>
      <c r="P135" s="23"/>
      <c r="Q135" s="23"/>
      <c r="R135" s="86"/>
      <c r="S135" s="23"/>
    </row>
    <row r="136" spans="1:19" s="85" customFormat="1" ht="20.25" customHeight="1">
      <c r="A136" s="64"/>
      <c r="B136" s="234" t="s">
        <v>671</v>
      </c>
      <c r="C136" s="235"/>
      <c r="D136" s="235"/>
      <c r="E136" s="235"/>
      <c r="F136" s="235"/>
      <c r="G136" s="235"/>
      <c r="H136" s="235"/>
      <c r="I136" s="236"/>
      <c r="J136" s="237" t="s">
        <v>390</v>
      </c>
      <c r="K136" s="238"/>
      <c r="L136" s="238"/>
      <c r="M136" s="239"/>
      <c r="N136" s="677" t="s">
        <v>670</v>
      </c>
      <c r="O136" s="680" t="s">
        <v>396</v>
      </c>
      <c r="P136" s="680" t="s">
        <v>397</v>
      </c>
      <c r="Q136" s="680" t="s">
        <v>395</v>
      </c>
      <c r="R136" s="87"/>
      <c r="S136" s="15"/>
    </row>
    <row r="137" spans="1:19" s="85" customFormat="1" ht="52.5" customHeight="1">
      <c r="A137" s="65"/>
      <c r="B137" s="235" t="s">
        <v>735</v>
      </c>
      <c r="C137" s="235"/>
      <c r="D137" s="235"/>
      <c r="E137" s="240"/>
      <c r="F137" s="241" t="s">
        <v>737</v>
      </c>
      <c r="G137" s="235"/>
      <c r="H137" s="235"/>
      <c r="I137" s="236"/>
      <c r="J137" s="242" t="s">
        <v>672</v>
      </c>
      <c r="K137" s="243"/>
      <c r="L137" s="243"/>
      <c r="M137" s="244"/>
      <c r="N137" s="678"/>
      <c r="O137" s="681"/>
      <c r="P137" s="681"/>
      <c r="Q137" s="681"/>
      <c r="R137" s="87" t="s">
        <v>123</v>
      </c>
      <c r="S137" s="15" t="s">
        <v>123</v>
      </c>
    </row>
    <row r="138" spans="1:19" s="85" customFormat="1" ht="32.25" customHeight="1">
      <c r="A138" s="66"/>
      <c r="B138" s="245" t="s">
        <v>391</v>
      </c>
      <c r="C138" s="245" t="s">
        <v>392</v>
      </c>
      <c r="D138" s="245" t="s">
        <v>736</v>
      </c>
      <c r="E138" s="246" t="s">
        <v>124</v>
      </c>
      <c r="F138" s="247" t="s">
        <v>391</v>
      </c>
      <c r="G138" s="245" t="s">
        <v>392</v>
      </c>
      <c r="H138" s="245" t="s">
        <v>736</v>
      </c>
      <c r="I138" s="246" t="s">
        <v>124</v>
      </c>
      <c r="J138" s="248" t="s">
        <v>391</v>
      </c>
      <c r="K138" s="249" t="s">
        <v>392</v>
      </c>
      <c r="L138" s="245" t="s">
        <v>736</v>
      </c>
      <c r="M138" s="248" t="s">
        <v>124</v>
      </c>
      <c r="N138" s="679"/>
      <c r="O138" s="682"/>
      <c r="P138" s="682"/>
      <c r="Q138" s="682"/>
      <c r="R138" s="14"/>
      <c r="S138" s="16"/>
    </row>
    <row r="139" spans="1:19" s="85" customFormat="1" ht="12.75" hidden="1" customHeight="1">
      <c r="A139" s="22" t="s">
        <v>264</v>
      </c>
      <c r="B139" s="117"/>
      <c r="C139" s="117"/>
      <c r="D139" s="117"/>
      <c r="E139" s="217"/>
      <c r="F139" s="70"/>
      <c r="G139" s="110"/>
      <c r="H139" s="111"/>
      <c r="I139" s="112"/>
      <c r="J139" s="67"/>
      <c r="K139" s="69"/>
      <c r="L139" s="69"/>
      <c r="M139" s="13"/>
      <c r="N139" s="67"/>
      <c r="O139" s="79"/>
      <c r="P139" s="74"/>
      <c r="Q139" s="74"/>
      <c r="R139" s="88">
        <f>SUM(F139:H139,J139:L139)+N139</f>
        <v>0</v>
      </c>
      <c r="S139" s="17">
        <f>+Q139+P139+O139</f>
        <v>0</v>
      </c>
    </row>
    <row r="140" spans="1:19" s="85" customFormat="1" ht="12.75" hidden="1" customHeight="1">
      <c r="A140" s="22"/>
      <c r="B140" s="117"/>
      <c r="C140" s="117"/>
      <c r="D140" s="117"/>
      <c r="E140" s="217"/>
      <c r="F140" s="70"/>
      <c r="G140" s="110"/>
      <c r="H140" s="111"/>
      <c r="I140" s="218"/>
      <c r="J140" s="67"/>
      <c r="K140" s="69"/>
      <c r="L140" s="69"/>
      <c r="M140" s="67"/>
      <c r="N140" s="67"/>
      <c r="O140" s="80"/>
      <c r="P140" s="75"/>
      <c r="Q140" s="75"/>
      <c r="R140" s="87"/>
      <c r="S140" s="15"/>
    </row>
    <row r="141" spans="1:19" s="85" customFormat="1">
      <c r="A141" s="22" t="s">
        <v>265</v>
      </c>
      <c r="B141" s="261">
        <f>+'Distribution Pivot Table'!W$9*100</f>
        <v>0</v>
      </c>
      <c r="C141" s="262">
        <f>+'Distribution Pivot Table'!W$11*100</f>
        <v>0</v>
      </c>
      <c r="D141" s="261">
        <f>+'Distribution Pivot Table'!W$13*100</f>
        <v>0</v>
      </c>
      <c r="E141" s="263">
        <f t="shared" ref="E141:E159" si="81">SUM(B141:D141)</f>
        <v>0</v>
      </c>
      <c r="F141" s="264">
        <f>+'Distribution Pivot Table'!W$15*100</f>
        <v>0</v>
      </c>
      <c r="G141" s="262">
        <f>+'Distribution Pivot Table'!W$17*100</f>
        <v>0</v>
      </c>
      <c r="H141" s="261">
        <f>+'Distribution Pivot Table'!W$19*100</f>
        <v>0</v>
      </c>
      <c r="I141" s="263">
        <f t="shared" ref="I141:I144" si="82">SUM(F141:H141)</f>
        <v>0</v>
      </c>
      <c r="J141" s="264">
        <f>+'Distribution Pivot Table'!W$21*100</f>
        <v>0</v>
      </c>
      <c r="K141" s="261">
        <f>+'Distribution Pivot Table'!W$23*100</f>
        <v>0</v>
      </c>
      <c r="L141" s="261">
        <f>+'Distribution Pivot Table'!W$25*100</f>
        <v>0</v>
      </c>
      <c r="M141" s="265">
        <f t="shared" ref="M141:M144" si="83">SUM(J141:L141)</f>
        <v>0</v>
      </c>
      <c r="N141" s="264">
        <f>+'Distribution Pivot Table'!W$27*100</f>
        <v>0</v>
      </c>
      <c r="O141" s="266">
        <f t="shared" ref="O141:O144" si="84">+B141+F141+J141</f>
        <v>0</v>
      </c>
      <c r="P141" s="267">
        <f t="shared" ref="P141:P144" si="85">+C141+G141+K141</f>
        <v>0</v>
      </c>
      <c r="Q141" s="267">
        <f t="shared" ref="Q141:Q144" si="86">+D141+H141+L141+N141</f>
        <v>0</v>
      </c>
      <c r="R141" s="88">
        <f t="shared" ref="R141:R159" si="87">SUM(B141:D141,F141:H141,J141:L141)+N141</f>
        <v>0</v>
      </c>
      <c r="S141" s="17">
        <f t="shared" ref="S141:S159" si="88">+Q141+P141+O141</f>
        <v>0</v>
      </c>
    </row>
    <row r="142" spans="1:19" s="85" customFormat="1">
      <c r="A142" s="22" t="s">
        <v>266</v>
      </c>
      <c r="B142" s="261">
        <f>+'Distribution Pivot Table'!W$31*100</f>
        <v>0.14471780028943559</v>
      </c>
      <c r="C142" s="262">
        <f>+'Distribution Pivot Table'!W$33*100</f>
        <v>0.14471780028943559</v>
      </c>
      <c r="D142" s="310">
        <f>+'Distribution Pivot Table'!W$35*100</f>
        <v>0</v>
      </c>
      <c r="E142" s="263">
        <f t="shared" si="81"/>
        <v>0.28943560057887119</v>
      </c>
      <c r="F142" s="264">
        <f>+'Distribution Pivot Table'!W$37*100</f>
        <v>60.130246020260493</v>
      </c>
      <c r="G142" s="262">
        <f>+'Distribution Pivot Table'!W$39*100</f>
        <v>2.3154848046309695</v>
      </c>
      <c r="H142" s="261">
        <f>+'Distribution Pivot Table'!W$41*100</f>
        <v>7.2358900144717797E-2</v>
      </c>
      <c r="I142" s="263">
        <f t="shared" si="82"/>
        <v>62.518089725036184</v>
      </c>
      <c r="J142" s="268">
        <f>+'Distribution Pivot Table'!W$43*100</f>
        <v>25.03617945007236</v>
      </c>
      <c r="K142" s="269">
        <f>+'Distribution Pivot Table'!W$45*100</f>
        <v>8.6107091172214183</v>
      </c>
      <c r="L142" s="261">
        <f>+'Distribution Pivot Table'!W$47*100</f>
        <v>3.5455861070911721</v>
      </c>
      <c r="M142" s="270">
        <f t="shared" si="83"/>
        <v>37.192474674384954</v>
      </c>
      <c r="N142" s="268">
        <f>+'Distribution Pivot Table'!W$49*100</f>
        <v>0</v>
      </c>
      <c r="O142" s="271">
        <f t="shared" si="84"/>
        <v>85.311143270622296</v>
      </c>
      <c r="P142" s="272">
        <f t="shared" si="85"/>
        <v>11.070911722141823</v>
      </c>
      <c r="Q142" s="272">
        <f t="shared" si="86"/>
        <v>3.6179450072358899</v>
      </c>
      <c r="R142" s="88">
        <f t="shared" si="87"/>
        <v>100</v>
      </c>
      <c r="S142" s="17">
        <f t="shared" si="88"/>
        <v>100</v>
      </c>
    </row>
    <row r="143" spans="1:19" s="85" customFormat="1">
      <c r="A143" s="22" t="s">
        <v>267</v>
      </c>
      <c r="B143" s="261">
        <f>+'Distribution Pivot Table'!W$53*100</f>
        <v>0</v>
      </c>
      <c r="C143" s="262">
        <f>+'Distribution Pivot Table'!W$55*100</f>
        <v>0</v>
      </c>
      <c r="D143" s="261">
        <f>+'Distribution Pivot Table'!W$57*100</f>
        <v>0</v>
      </c>
      <c r="E143" s="263">
        <f t="shared" si="81"/>
        <v>0</v>
      </c>
      <c r="F143" s="264">
        <f>+'Distribution Pivot Table'!W$59*100</f>
        <v>0</v>
      </c>
      <c r="G143" s="262">
        <f>+'Distribution Pivot Table'!W$61*100</f>
        <v>0</v>
      </c>
      <c r="H143" s="261">
        <f>+'Distribution Pivot Table'!W$63*100</f>
        <v>0</v>
      </c>
      <c r="I143" s="263">
        <f t="shared" si="82"/>
        <v>0</v>
      </c>
      <c r="J143" s="264">
        <f>+'Distribution Pivot Table'!W$65*100</f>
        <v>0</v>
      </c>
      <c r="K143" s="261">
        <f>+'Distribution Pivot Table'!W$67*100</f>
        <v>0</v>
      </c>
      <c r="L143" s="261">
        <f>+'Distribution Pivot Table'!W$69*100</f>
        <v>0</v>
      </c>
      <c r="M143" s="265">
        <f t="shared" si="83"/>
        <v>0</v>
      </c>
      <c r="N143" s="264">
        <f>+'Distribution Pivot Table'!W$71*100</f>
        <v>0</v>
      </c>
      <c r="O143" s="266">
        <f t="shared" si="84"/>
        <v>0</v>
      </c>
      <c r="P143" s="267">
        <f t="shared" si="85"/>
        <v>0</v>
      </c>
      <c r="Q143" s="267">
        <f t="shared" si="86"/>
        <v>0</v>
      </c>
      <c r="R143" s="88">
        <f t="shared" si="87"/>
        <v>0</v>
      </c>
      <c r="S143" s="17">
        <f t="shared" si="88"/>
        <v>0</v>
      </c>
    </row>
    <row r="144" spans="1:19" s="85" customFormat="1">
      <c r="A144" s="22" t="s">
        <v>268</v>
      </c>
      <c r="B144" s="261">
        <f>+'Distribution Pivot Table'!W$75*100</f>
        <v>15.988973121984836</v>
      </c>
      <c r="C144" s="262">
        <f>+'Distribution Pivot Table'!W$77*100</f>
        <v>0.82701585113714671</v>
      </c>
      <c r="D144" s="261">
        <f>+'Distribution Pivot Table'!W$79*100</f>
        <v>0</v>
      </c>
      <c r="E144" s="263">
        <f t="shared" si="81"/>
        <v>16.815988973121982</v>
      </c>
      <c r="F144" s="264">
        <f>+'Distribution Pivot Table'!W$81*100</f>
        <v>25.568573397656792</v>
      </c>
      <c r="G144" s="262">
        <f>+'Distribution Pivot Table'!W$83*100</f>
        <v>1.0337698139214335</v>
      </c>
      <c r="H144" s="261">
        <f>+'Distribution Pivot Table'!W$85*100</f>
        <v>0.34458993797381116</v>
      </c>
      <c r="I144" s="263">
        <f t="shared" si="82"/>
        <v>26.946933149552038</v>
      </c>
      <c r="J144" s="268">
        <f>+'Distribution Pivot Table'!W$87*100</f>
        <v>28.11853893866299</v>
      </c>
      <c r="K144" s="269">
        <f>+'Distribution Pivot Table'!W$89*100</f>
        <v>17.711922811853896</v>
      </c>
      <c r="L144" s="269">
        <f>+'Distribution Pivot Table'!W$91*100</f>
        <v>10.406616126809096</v>
      </c>
      <c r="M144" s="270">
        <f t="shared" si="83"/>
        <v>56.237077877325987</v>
      </c>
      <c r="N144" s="268">
        <f>+'Distribution Pivot Table'!W$93*100</f>
        <v>0</v>
      </c>
      <c r="O144" s="271">
        <f t="shared" si="84"/>
        <v>69.676085458304613</v>
      </c>
      <c r="P144" s="272">
        <f t="shared" si="85"/>
        <v>19.572708476912474</v>
      </c>
      <c r="Q144" s="272">
        <f t="shared" si="86"/>
        <v>10.751206064782908</v>
      </c>
      <c r="R144" s="88">
        <f t="shared" si="87"/>
        <v>100</v>
      </c>
      <c r="S144" s="17">
        <f t="shared" si="88"/>
        <v>100</v>
      </c>
    </row>
    <row r="145" spans="1:19" s="85" customFormat="1">
      <c r="A145" s="22"/>
      <c r="B145" s="261"/>
      <c r="C145" s="262"/>
      <c r="D145" s="261"/>
      <c r="E145" s="263">
        <f t="shared" si="81"/>
        <v>0</v>
      </c>
      <c r="F145" s="264"/>
      <c r="G145" s="262"/>
      <c r="H145" s="261"/>
      <c r="I145" s="263"/>
      <c r="J145" s="268"/>
      <c r="K145" s="269"/>
      <c r="L145" s="269"/>
      <c r="M145" s="270"/>
      <c r="N145" s="268"/>
      <c r="O145" s="271"/>
      <c r="P145" s="272"/>
      <c r="Q145" s="272"/>
      <c r="R145" s="88"/>
      <c r="S145" s="17"/>
    </row>
    <row r="146" spans="1:19" s="85" customFormat="1">
      <c r="A146" s="22" t="s">
        <v>269</v>
      </c>
      <c r="B146" s="261">
        <f>+'Distribution Pivot Table'!W$97*100</f>
        <v>1.0080327610647346</v>
      </c>
      <c r="C146" s="262">
        <f>+'Distribution Pivot Table'!W$99*100</f>
        <v>0.31501023783272958</v>
      </c>
      <c r="D146" s="261">
        <f>+'Distribution Pivot Table'!W$101*100</f>
        <v>0</v>
      </c>
      <c r="E146" s="263">
        <f t="shared" si="81"/>
        <v>1.3230429988974641</v>
      </c>
      <c r="F146" s="264">
        <f>+'Distribution Pivot Table'!W$103*100</f>
        <v>42.258623405260671</v>
      </c>
      <c r="G146" s="262">
        <f>+'Distribution Pivot Table'!W$105*100</f>
        <v>4.7409040793825792</v>
      </c>
      <c r="H146" s="261">
        <f>+'Distribution Pivot Table'!W$107*100</f>
        <v>0</v>
      </c>
      <c r="I146" s="263">
        <f t="shared" ref="I146:I149" si="89">SUM(F146:H146)</f>
        <v>46.999527484643252</v>
      </c>
      <c r="J146" s="268">
        <f>+'Distribution Pivot Table'!W$109*100</f>
        <v>34.903134351866441</v>
      </c>
      <c r="K146" s="269">
        <f>+'Distribution Pivot Table'!W$111*100</f>
        <v>16.695542605134666</v>
      </c>
      <c r="L146" s="269">
        <f>+'Distribution Pivot Table'!W$113*100</f>
        <v>0</v>
      </c>
      <c r="M146" s="270">
        <f t="shared" ref="M146:M149" si="90">SUM(J146:L146)</f>
        <v>51.598676957001103</v>
      </c>
      <c r="N146" s="268">
        <f>+'Distribution Pivot Table'!W$115*100</f>
        <v>7.8752559458182395E-2</v>
      </c>
      <c r="O146" s="271">
        <f t="shared" ref="O146:O149" si="91">+B146+F146+J146</f>
        <v>78.169790518191846</v>
      </c>
      <c r="P146" s="272">
        <f t="shared" ref="P146:P149" si="92">+C146+G146+K146</f>
        <v>21.751456922349973</v>
      </c>
      <c r="Q146" s="272">
        <f t="shared" ref="Q146:Q149" si="93">+D146+H146+L146+N146</f>
        <v>7.8752559458182395E-2</v>
      </c>
      <c r="R146" s="88">
        <f t="shared" si="87"/>
        <v>100</v>
      </c>
      <c r="S146" s="17">
        <f t="shared" si="88"/>
        <v>100</v>
      </c>
    </row>
    <row r="147" spans="1:19" s="85" customFormat="1">
      <c r="A147" s="22" t="s">
        <v>270</v>
      </c>
      <c r="B147" s="261">
        <f>+'Distribution Pivot Table'!W$119*100</f>
        <v>2.453430258973194</v>
      </c>
      <c r="C147" s="262">
        <f>+'Distribution Pivot Table'!W$121*100</f>
        <v>0.1817355747387551</v>
      </c>
      <c r="D147" s="261">
        <f>+'Distribution Pivot Table'!W$123*100</f>
        <v>0</v>
      </c>
      <c r="E147" s="263">
        <f t="shared" si="81"/>
        <v>2.635165833711949</v>
      </c>
      <c r="F147" s="264">
        <f>+'Distribution Pivot Table'!W$125*100</f>
        <v>43.661971830985912</v>
      </c>
      <c r="G147" s="262">
        <f>+'Distribution Pivot Table'!W$127*100</f>
        <v>5.997273966378919</v>
      </c>
      <c r="H147" s="261">
        <f>+'Distribution Pivot Table'!W$129*100</f>
        <v>0</v>
      </c>
      <c r="I147" s="263">
        <f t="shared" si="89"/>
        <v>49.659245797364832</v>
      </c>
      <c r="J147" s="268">
        <f>+'Distribution Pivot Table'!W$131*100</f>
        <v>22.898682417083144</v>
      </c>
      <c r="K147" s="269">
        <f>+'Distribution Pivot Table'!W$133*100</f>
        <v>8.6778736937755561</v>
      </c>
      <c r="L147" s="269">
        <f>+'Distribution Pivot Table'!W$135*100</f>
        <v>0</v>
      </c>
      <c r="M147" s="270">
        <f t="shared" si="90"/>
        <v>31.5765561108587</v>
      </c>
      <c r="N147" s="264">
        <f>+'Distribution Pivot Table'!W$137*100</f>
        <v>16.129032258064516</v>
      </c>
      <c r="O147" s="271">
        <f t="shared" si="91"/>
        <v>69.014084507042242</v>
      </c>
      <c r="P147" s="272">
        <f t="shared" si="92"/>
        <v>14.85688323489323</v>
      </c>
      <c r="Q147" s="272">
        <f t="shared" si="93"/>
        <v>16.129032258064516</v>
      </c>
      <c r="R147" s="88">
        <f t="shared" si="87"/>
        <v>100</v>
      </c>
      <c r="S147" s="17">
        <f t="shared" si="88"/>
        <v>99.999999999999986</v>
      </c>
    </row>
    <row r="148" spans="1:19" s="85" customFormat="1">
      <c r="A148" s="117" t="s">
        <v>271</v>
      </c>
      <c r="B148" s="261">
        <f>+'Distribution Pivot Table'!W$141*100</f>
        <v>3.7172177879133415</v>
      </c>
      <c r="C148" s="262">
        <f>+'Distribution Pivot Table'!W$143*100</f>
        <v>2.2805017103762829E-2</v>
      </c>
      <c r="D148" s="261">
        <f>+'Distribution Pivot Table'!W$145*100</f>
        <v>0</v>
      </c>
      <c r="E148" s="263">
        <f t="shared" si="81"/>
        <v>3.7400228050171043</v>
      </c>
      <c r="F148" s="264">
        <f>+'Distribution Pivot Table'!W$147*100</f>
        <v>53.363740022805018</v>
      </c>
      <c r="G148" s="262">
        <f>+'Distribution Pivot Table'!W$149*100</f>
        <v>1.5735461801596351</v>
      </c>
      <c r="H148" s="261">
        <f>+'Distribution Pivot Table'!W$151*100</f>
        <v>0</v>
      </c>
      <c r="I148" s="263">
        <f t="shared" si="89"/>
        <v>54.937286202964657</v>
      </c>
      <c r="J148" s="268">
        <f>+'Distribution Pivot Table'!W$153*100</f>
        <v>32.291904218928167</v>
      </c>
      <c r="K148" s="269">
        <f>+'Distribution Pivot Table'!W$155*100</f>
        <v>8.050171037628278</v>
      </c>
      <c r="L148" s="269">
        <f>+'Distribution Pivot Table'!W$157*100</f>
        <v>0</v>
      </c>
      <c r="M148" s="270">
        <f t="shared" si="90"/>
        <v>40.342075256556441</v>
      </c>
      <c r="N148" s="268">
        <f>+'Distribution Pivot Table'!W$159*100</f>
        <v>0.9806157354618017</v>
      </c>
      <c r="O148" s="271">
        <f t="shared" si="91"/>
        <v>89.372862029646527</v>
      </c>
      <c r="P148" s="272">
        <f t="shared" si="92"/>
        <v>9.6465222348916768</v>
      </c>
      <c r="Q148" s="272">
        <f t="shared" si="93"/>
        <v>0.9806157354618017</v>
      </c>
      <c r="R148" s="88">
        <f t="shared" si="87"/>
        <v>100</v>
      </c>
      <c r="S148" s="17">
        <f t="shared" si="88"/>
        <v>100</v>
      </c>
    </row>
    <row r="149" spans="1:19" s="85" customFormat="1">
      <c r="A149" s="22" t="s">
        <v>272</v>
      </c>
      <c r="B149" s="261">
        <f>+'Distribution Pivot Table'!W$163*100</f>
        <v>0</v>
      </c>
      <c r="C149" s="262">
        <f>+'Distribution Pivot Table'!W$165*100</f>
        <v>0</v>
      </c>
      <c r="D149" s="261">
        <f>+'Distribution Pivot Table'!W$167*100</f>
        <v>0</v>
      </c>
      <c r="E149" s="263">
        <f t="shared" si="81"/>
        <v>0</v>
      </c>
      <c r="F149" s="264">
        <f>+'Distribution Pivot Table'!W$169*100</f>
        <v>0</v>
      </c>
      <c r="G149" s="262">
        <f>+'Distribution Pivot Table'!W$171*100</f>
        <v>0</v>
      </c>
      <c r="H149" s="261">
        <f>+'Distribution Pivot Table'!W$173*100</f>
        <v>0</v>
      </c>
      <c r="I149" s="263">
        <f t="shared" si="89"/>
        <v>0</v>
      </c>
      <c r="J149" s="264">
        <f>+'Distribution Pivot Table'!W$175*100</f>
        <v>0</v>
      </c>
      <c r="K149" s="261">
        <f>+'Distribution Pivot Table'!W$177*100</f>
        <v>0</v>
      </c>
      <c r="L149" s="261">
        <f>+'Distribution Pivot Table'!W$179*100</f>
        <v>0</v>
      </c>
      <c r="M149" s="265">
        <f t="shared" si="90"/>
        <v>0</v>
      </c>
      <c r="N149" s="264">
        <f>+'Distribution Pivot Table'!W$181*100</f>
        <v>0</v>
      </c>
      <c r="O149" s="266">
        <f t="shared" si="91"/>
        <v>0</v>
      </c>
      <c r="P149" s="267">
        <f t="shared" si="92"/>
        <v>0</v>
      </c>
      <c r="Q149" s="267">
        <f t="shared" si="93"/>
        <v>0</v>
      </c>
      <c r="R149" s="88">
        <f t="shared" si="87"/>
        <v>0</v>
      </c>
      <c r="S149" s="17">
        <f t="shared" si="88"/>
        <v>0</v>
      </c>
    </row>
    <row r="150" spans="1:19" s="85" customFormat="1">
      <c r="A150" s="22"/>
      <c r="B150" s="261"/>
      <c r="C150" s="262"/>
      <c r="D150" s="261"/>
      <c r="E150" s="263">
        <f t="shared" si="81"/>
        <v>0</v>
      </c>
      <c r="F150" s="264"/>
      <c r="G150" s="262"/>
      <c r="H150" s="261"/>
      <c r="I150" s="263"/>
      <c r="J150" s="264"/>
      <c r="K150" s="261"/>
      <c r="L150" s="261"/>
      <c r="M150" s="265"/>
      <c r="N150" s="264"/>
      <c r="O150" s="266"/>
      <c r="P150" s="267"/>
      <c r="Q150" s="267"/>
      <c r="R150" s="88"/>
      <c r="S150" s="17"/>
    </row>
    <row r="151" spans="1:19">
      <c r="A151" s="117" t="s">
        <v>273</v>
      </c>
      <c r="B151" s="261">
        <f>+'Distribution Pivot Table'!W$185*100</f>
        <v>7.4074074074074066</v>
      </c>
      <c r="C151" s="262">
        <f>+'Distribution Pivot Table'!W$187*100</f>
        <v>3.0303030303030303</v>
      </c>
      <c r="D151" s="261">
        <f>+'Distribution Pivot Table'!W$189*100</f>
        <v>0</v>
      </c>
      <c r="E151" s="263">
        <f t="shared" si="81"/>
        <v>10.437710437710436</v>
      </c>
      <c r="F151" s="264">
        <f>+'Distribution Pivot Table'!W$191*100</f>
        <v>30.808080808080806</v>
      </c>
      <c r="G151" s="262">
        <f>+'Distribution Pivot Table'!W$193*100</f>
        <v>0.75757575757575757</v>
      </c>
      <c r="H151" s="261">
        <f>+'Distribution Pivot Table'!W$195*100</f>
        <v>0</v>
      </c>
      <c r="I151" s="263">
        <f t="shared" ref="I151:I154" si="94">SUM(F151:H151)</f>
        <v>31.565656565656564</v>
      </c>
      <c r="J151" s="268">
        <f>+'Distribution Pivot Table'!W$197*100</f>
        <v>39.898989898989903</v>
      </c>
      <c r="K151" s="269">
        <f>+'Distribution Pivot Table'!W$199*100</f>
        <v>8.9225589225589221</v>
      </c>
      <c r="L151" s="312">
        <f>+'Distribution Pivot Table'!W$201*100</f>
        <v>0</v>
      </c>
      <c r="M151" s="270">
        <f t="shared" ref="M151:M154" si="95">SUM(J151:L151)</f>
        <v>48.821548821548824</v>
      </c>
      <c r="N151" s="268">
        <f>+'Distribution Pivot Table'!W$203*100</f>
        <v>9.1750841750841747</v>
      </c>
      <c r="O151" s="271">
        <f t="shared" ref="O151:O154" si="96">+B151+F151+J151</f>
        <v>78.114478114478118</v>
      </c>
      <c r="P151" s="272">
        <f t="shared" ref="P151:P154" si="97">+C151+G151+K151</f>
        <v>12.710437710437709</v>
      </c>
      <c r="Q151" s="272">
        <f t="shared" ref="Q151:Q154" si="98">+D151+H151+L151+N151</f>
        <v>9.1750841750841747</v>
      </c>
      <c r="R151" s="88">
        <f t="shared" si="87"/>
        <v>100</v>
      </c>
      <c r="S151" s="17">
        <f t="shared" si="88"/>
        <v>100</v>
      </c>
    </row>
    <row r="152" spans="1:19" s="85" customFormat="1">
      <c r="A152" s="22" t="s">
        <v>274</v>
      </c>
      <c r="B152" s="261">
        <f>+'Distribution Pivot Table'!W$207*100</f>
        <v>0</v>
      </c>
      <c r="C152" s="310">
        <f>+'Distribution Pivot Table'!W$209*100</f>
        <v>0</v>
      </c>
      <c r="D152" s="310">
        <f>+'Distribution Pivot Table'!W$211*108</f>
        <v>0</v>
      </c>
      <c r="E152" s="263">
        <f t="shared" si="81"/>
        <v>0</v>
      </c>
      <c r="F152" s="264">
        <f>+'Distribution Pivot Table'!W$213*100</f>
        <v>41.894977168949772</v>
      </c>
      <c r="G152" s="262">
        <f>+'Distribution Pivot Table'!W$215*100</f>
        <v>0.45662100456621002</v>
      </c>
      <c r="H152" s="261">
        <f>+'Distribution Pivot Table'!W$217*100</f>
        <v>0.34246575342465752</v>
      </c>
      <c r="I152" s="263">
        <f t="shared" si="94"/>
        <v>42.694063926940636</v>
      </c>
      <c r="J152" s="268">
        <f>+'Distribution Pivot Table'!W$219*100</f>
        <v>34.93150684931507</v>
      </c>
      <c r="K152" s="269">
        <f>+'Distribution Pivot Table'!W$221*100</f>
        <v>13.812785388127855</v>
      </c>
      <c r="L152" s="269">
        <f>+'Distribution Pivot Table'!W$223*100</f>
        <v>1.1415525114155249</v>
      </c>
      <c r="M152" s="270">
        <f t="shared" si="95"/>
        <v>49.885844748858453</v>
      </c>
      <c r="N152" s="268">
        <f>+'Distribution Pivot Table'!W$225*100</f>
        <v>7.4200913242009126</v>
      </c>
      <c r="O152" s="271">
        <f t="shared" si="96"/>
        <v>76.826484018264836</v>
      </c>
      <c r="P152" s="272">
        <f t="shared" si="97"/>
        <v>14.269406392694066</v>
      </c>
      <c r="Q152" s="272">
        <f t="shared" si="98"/>
        <v>8.9041095890410951</v>
      </c>
      <c r="R152" s="88">
        <f t="shared" si="87"/>
        <v>99.999999999999986</v>
      </c>
      <c r="S152" s="17">
        <f t="shared" si="88"/>
        <v>100</v>
      </c>
    </row>
    <row r="153" spans="1:19" s="85" customFormat="1">
      <c r="A153" s="22" t="s">
        <v>275</v>
      </c>
      <c r="B153" s="261">
        <f>+'Distribution Pivot Table'!W$229*100</f>
        <v>0</v>
      </c>
      <c r="C153" s="262">
        <f>+'Distribution Pivot Table'!W$231*100</f>
        <v>0</v>
      </c>
      <c r="D153" s="261">
        <f>+'Distribution Pivot Table'!W$233*100</f>
        <v>0</v>
      </c>
      <c r="E153" s="263">
        <f t="shared" si="81"/>
        <v>0</v>
      </c>
      <c r="F153" s="264">
        <f>+'Distribution Pivot Table'!W$235*100</f>
        <v>0</v>
      </c>
      <c r="G153" s="262">
        <f>+'Distribution Pivot Table'!W$237*100</f>
        <v>0</v>
      </c>
      <c r="H153" s="261">
        <f>+'Distribution Pivot Table'!W$239*100</f>
        <v>0</v>
      </c>
      <c r="I153" s="263">
        <f t="shared" si="94"/>
        <v>0</v>
      </c>
      <c r="J153" s="268">
        <f>+'Distribution Pivot Table'!W$241*100</f>
        <v>0</v>
      </c>
      <c r="K153" s="269">
        <f>+'Distribution Pivot Table'!W$243*100</f>
        <v>0</v>
      </c>
      <c r="L153" s="269">
        <f>+'Distribution Pivot Table'!W$245*100</f>
        <v>0</v>
      </c>
      <c r="M153" s="270">
        <f t="shared" si="95"/>
        <v>0</v>
      </c>
      <c r="N153" s="268">
        <f>+'Distribution Pivot Table'!W$247*100</f>
        <v>0</v>
      </c>
      <c r="O153" s="271">
        <f t="shared" si="96"/>
        <v>0</v>
      </c>
      <c r="P153" s="272">
        <f t="shared" si="97"/>
        <v>0</v>
      </c>
      <c r="Q153" s="272">
        <f t="shared" si="98"/>
        <v>0</v>
      </c>
      <c r="R153" s="88">
        <f t="shared" si="87"/>
        <v>0</v>
      </c>
      <c r="S153" s="17">
        <f t="shared" si="88"/>
        <v>0</v>
      </c>
    </row>
    <row r="154" spans="1:19" s="85" customFormat="1">
      <c r="A154" s="22" t="s">
        <v>276</v>
      </c>
      <c r="B154" s="261">
        <f>+'Distribution Pivot Table'!W$251*100</f>
        <v>0</v>
      </c>
      <c r="C154" s="262">
        <f>+'Distribution Pivot Table'!W$253*100</f>
        <v>0</v>
      </c>
      <c r="D154" s="261">
        <f>+'Distribution Pivot Table'!W$255*100</f>
        <v>0</v>
      </c>
      <c r="E154" s="263">
        <f t="shared" si="81"/>
        <v>0</v>
      </c>
      <c r="F154" s="264">
        <f>+'Distribution Pivot Table'!W$257*100</f>
        <v>0</v>
      </c>
      <c r="G154" s="262">
        <f>+'Distribution Pivot Table'!W$259*100</f>
        <v>0</v>
      </c>
      <c r="H154" s="261">
        <f>+'Distribution Pivot Table'!W$261*100</f>
        <v>0</v>
      </c>
      <c r="I154" s="263">
        <f t="shared" si="94"/>
        <v>0</v>
      </c>
      <c r="J154" s="268">
        <f>+'Distribution Pivot Table'!W$263*100</f>
        <v>0</v>
      </c>
      <c r="K154" s="269">
        <f>+'Distribution Pivot Table'!W$265*100</f>
        <v>0</v>
      </c>
      <c r="L154" s="269">
        <f>+'Distribution Pivot Table'!W$267*100</f>
        <v>0</v>
      </c>
      <c r="M154" s="270">
        <f t="shared" si="95"/>
        <v>0</v>
      </c>
      <c r="N154" s="268">
        <f>+'Distribution Pivot Table'!W$269*100</f>
        <v>0</v>
      </c>
      <c r="O154" s="271">
        <f t="shared" si="96"/>
        <v>0</v>
      </c>
      <c r="P154" s="272">
        <f t="shared" si="97"/>
        <v>0</v>
      </c>
      <c r="Q154" s="272">
        <f t="shared" si="98"/>
        <v>0</v>
      </c>
      <c r="R154" s="88">
        <f t="shared" si="87"/>
        <v>0</v>
      </c>
      <c r="S154" s="17">
        <f t="shared" si="88"/>
        <v>0</v>
      </c>
    </row>
    <row r="155" spans="1:19" s="85" customFormat="1">
      <c r="A155" s="22"/>
      <c r="B155" s="261"/>
      <c r="C155" s="262"/>
      <c r="D155" s="261"/>
      <c r="E155" s="263">
        <f t="shared" si="81"/>
        <v>0</v>
      </c>
      <c r="F155" s="264"/>
      <c r="G155" s="262"/>
      <c r="H155" s="261"/>
      <c r="I155" s="263"/>
      <c r="J155" s="268"/>
      <c r="K155" s="269"/>
      <c r="L155" s="269"/>
      <c r="M155" s="270"/>
      <c r="N155" s="268"/>
      <c r="O155" s="271"/>
      <c r="P155" s="272"/>
      <c r="Q155" s="272"/>
      <c r="R155" s="88"/>
      <c r="S155" s="17"/>
    </row>
    <row r="156" spans="1:19" s="85" customFormat="1">
      <c r="A156" s="22" t="s">
        <v>277</v>
      </c>
      <c r="B156" s="261">
        <f>+'Distribution Pivot Table'!W$273*100</f>
        <v>0</v>
      </c>
      <c r="C156" s="262">
        <f>+'Distribution Pivot Table'!W$275*100</f>
        <v>0</v>
      </c>
      <c r="D156" s="261">
        <f>+'Distribution Pivot Table'!W$277*100</f>
        <v>0</v>
      </c>
      <c r="E156" s="263">
        <f t="shared" si="81"/>
        <v>0</v>
      </c>
      <c r="F156" s="264">
        <f>+'Distribution Pivot Table'!W$279*100</f>
        <v>0</v>
      </c>
      <c r="G156" s="262">
        <f>+'Distribution Pivot Table'!W$281*100</f>
        <v>0</v>
      </c>
      <c r="H156" s="261">
        <f>+'Distribution Pivot Table'!W$283*100</f>
        <v>0</v>
      </c>
      <c r="I156" s="263">
        <f t="shared" ref="I156:I159" si="99">SUM(F156:H156)</f>
        <v>0</v>
      </c>
      <c r="J156" s="268">
        <f>+'Distribution Pivot Table'!W$285*100</f>
        <v>0</v>
      </c>
      <c r="K156" s="269">
        <f>+'Distribution Pivot Table'!W$287*100</f>
        <v>0</v>
      </c>
      <c r="L156" s="269">
        <f>+'Distribution Pivot Table'!W$289*100</f>
        <v>0</v>
      </c>
      <c r="M156" s="270">
        <f t="shared" ref="M156:M159" si="100">SUM(J156:L156)</f>
        <v>0</v>
      </c>
      <c r="N156" s="268">
        <f>+'Distribution Pivot Table'!W$291*100</f>
        <v>0</v>
      </c>
      <c r="O156" s="271">
        <f t="shared" ref="O156:O159" si="101">+B156+F156+J156</f>
        <v>0</v>
      </c>
      <c r="P156" s="272">
        <f t="shared" ref="P156:P159" si="102">+C156+G156+K156</f>
        <v>0</v>
      </c>
      <c r="Q156" s="272">
        <f t="shared" ref="Q156:Q159" si="103">+D156+H156+L156+N156</f>
        <v>0</v>
      </c>
      <c r="R156" s="88">
        <f t="shared" si="87"/>
        <v>0</v>
      </c>
      <c r="S156" s="17">
        <f t="shared" si="88"/>
        <v>0</v>
      </c>
    </row>
    <row r="157" spans="1:19" s="85" customFormat="1">
      <c r="A157" s="22" t="s">
        <v>278</v>
      </c>
      <c r="B157" s="261">
        <f>+'Distribution Pivot Table'!W$295*100</f>
        <v>2.5166543301258328</v>
      </c>
      <c r="C157" s="262">
        <f>+'Distribution Pivot Table'!W$297*100</f>
        <v>0.22205773501110287</v>
      </c>
      <c r="D157" s="261">
        <f>+'Distribution Pivot Table'!W$299*100</f>
        <v>0</v>
      </c>
      <c r="E157" s="263">
        <f t="shared" si="81"/>
        <v>2.7387120651369359</v>
      </c>
      <c r="F157" s="264">
        <f>+'Distribution Pivot Table'!W$301*100</f>
        <v>4.8852701702442634</v>
      </c>
      <c r="G157" s="262">
        <f>+'Distribution Pivot Table'!W$303*100</f>
        <v>0.29607698001480381</v>
      </c>
      <c r="H157" s="261">
        <f>+'Distribution Pivot Table'!W$305*100</f>
        <v>0</v>
      </c>
      <c r="I157" s="263">
        <f t="shared" si="99"/>
        <v>5.1813471502590671</v>
      </c>
      <c r="J157" s="268">
        <f>+'Distribution Pivot Table'!W$307*100</f>
        <v>40.488527017024431</v>
      </c>
      <c r="K157" s="269">
        <f>+'Distribution Pivot Table'!W$309*100</f>
        <v>43.153219837157664</v>
      </c>
      <c r="L157" s="269">
        <f>+'Distribution Pivot Table'!W$311*100</f>
        <v>0</v>
      </c>
      <c r="M157" s="270">
        <f t="shared" si="100"/>
        <v>83.641746854182088</v>
      </c>
      <c r="N157" s="268">
        <f>+'Distribution Pivot Table'!W$313*100</f>
        <v>8.4381939304219102</v>
      </c>
      <c r="O157" s="271">
        <f t="shared" si="101"/>
        <v>47.890451517394524</v>
      </c>
      <c r="P157" s="272">
        <f t="shared" si="102"/>
        <v>43.671354552183573</v>
      </c>
      <c r="Q157" s="272">
        <f t="shared" si="103"/>
        <v>8.4381939304219102</v>
      </c>
      <c r="R157" s="88">
        <f t="shared" si="87"/>
        <v>100</v>
      </c>
      <c r="S157" s="17">
        <f t="shared" si="88"/>
        <v>100</v>
      </c>
    </row>
    <row r="158" spans="1:19" s="85" customFormat="1">
      <c r="A158" s="22" t="s">
        <v>279</v>
      </c>
      <c r="B158" s="261">
        <f>+'Distribution Pivot Table'!W$317*100</f>
        <v>3.1046258925799441E-2</v>
      </c>
      <c r="C158" s="310">
        <f>+'Distribution Pivot Table'!W$319*100</f>
        <v>3.1046258925799441E-2</v>
      </c>
      <c r="D158" s="261">
        <f>+'Distribution Pivot Table'!W$321*100</f>
        <v>0</v>
      </c>
      <c r="E158" s="263">
        <f t="shared" si="81"/>
        <v>6.2092517851598882E-2</v>
      </c>
      <c r="F158" s="264">
        <f>+'Distribution Pivot Table'!W$323*100</f>
        <v>63.61378453896306</v>
      </c>
      <c r="G158" s="262">
        <f>+'Distribution Pivot Table'!W$325*100</f>
        <v>5.4951878298665013</v>
      </c>
      <c r="H158" s="261">
        <f>+'Distribution Pivot Table'!W$327*100</f>
        <v>0</v>
      </c>
      <c r="I158" s="263">
        <f t="shared" si="99"/>
        <v>69.108972368829555</v>
      </c>
      <c r="J158" s="268">
        <f>+'Distribution Pivot Table'!W$329*100</f>
        <v>21.701334989133809</v>
      </c>
      <c r="K158" s="269">
        <f>+'Distribution Pivot Table'!W$331*100</f>
        <v>5.8056504191244951</v>
      </c>
      <c r="L158" s="269">
        <f>+'Distribution Pivot Table'!W$333*100</f>
        <v>0</v>
      </c>
      <c r="M158" s="270">
        <f t="shared" si="100"/>
        <v>27.506985408258302</v>
      </c>
      <c r="N158" s="268">
        <f>+'Distribution Pivot Table'!W$335*100</f>
        <v>3.3219497050605402</v>
      </c>
      <c r="O158" s="271">
        <f t="shared" si="101"/>
        <v>85.34616578702267</v>
      </c>
      <c r="P158" s="272">
        <f t="shared" si="102"/>
        <v>11.331884507916797</v>
      </c>
      <c r="Q158" s="272">
        <f t="shared" si="103"/>
        <v>3.3219497050605402</v>
      </c>
      <c r="R158" s="88">
        <f t="shared" si="87"/>
        <v>100</v>
      </c>
      <c r="S158" s="17">
        <f t="shared" si="88"/>
        <v>100</v>
      </c>
    </row>
    <row r="159" spans="1:19" s="85" customFormat="1">
      <c r="A159" s="71" t="s">
        <v>280</v>
      </c>
      <c r="B159" s="273">
        <f>+'Distribution Pivot Table'!W$339*100</f>
        <v>0</v>
      </c>
      <c r="C159" s="311">
        <f>+'Distribution Pivot Table'!W$341*100</f>
        <v>0</v>
      </c>
      <c r="D159" s="273">
        <f>+'Distribution Pivot Table'!W$343*100</f>
        <v>0</v>
      </c>
      <c r="E159" s="274">
        <f t="shared" si="81"/>
        <v>0</v>
      </c>
      <c r="F159" s="275">
        <f>+'Distribution Pivot Table'!W$345*100</f>
        <v>0</v>
      </c>
      <c r="G159" s="273">
        <f>+'Distribution Pivot Table'!W$347*100</f>
        <v>0</v>
      </c>
      <c r="H159" s="273">
        <f>+'Distribution Pivot Table'!W$349*100</f>
        <v>0</v>
      </c>
      <c r="I159" s="274">
        <f t="shared" si="99"/>
        <v>0</v>
      </c>
      <c r="J159" s="276">
        <f>+'Distribution Pivot Table'!W$351*100</f>
        <v>0</v>
      </c>
      <c r="K159" s="277">
        <f>+'Distribution Pivot Table'!W$353*100</f>
        <v>0</v>
      </c>
      <c r="L159" s="277">
        <f>+'Distribution Pivot Table'!W$355*100</f>
        <v>0</v>
      </c>
      <c r="M159" s="278">
        <f t="shared" si="100"/>
        <v>0</v>
      </c>
      <c r="N159" s="276">
        <f>+'Distribution Pivot Table'!W$357*100</f>
        <v>0</v>
      </c>
      <c r="O159" s="279">
        <f t="shared" si="101"/>
        <v>0</v>
      </c>
      <c r="P159" s="280">
        <f t="shared" si="102"/>
        <v>0</v>
      </c>
      <c r="Q159" s="280">
        <f t="shared" si="103"/>
        <v>0</v>
      </c>
      <c r="R159" s="88">
        <f t="shared" si="87"/>
        <v>0</v>
      </c>
      <c r="S159" s="17">
        <f t="shared" si="88"/>
        <v>0</v>
      </c>
    </row>
    <row r="160" spans="1:19" s="85" customFormat="1">
      <c r="A160" s="232" t="s">
        <v>394</v>
      </c>
      <c r="B160" s="117"/>
      <c r="C160" s="117"/>
      <c r="D160" s="117"/>
      <c r="E160" s="117"/>
      <c r="F160" s="220"/>
      <c r="G160" s="220"/>
      <c r="H160" s="220"/>
      <c r="I160" s="220"/>
      <c r="R160" s="90"/>
    </row>
    <row r="161" spans="1:19">
      <c r="A161" s="232"/>
      <c r="B161" s="111"/>
      <c r="C161" s="111"/>
      <c r="D161" s="111"/>
      <c r="E161" s="219"/>
      <c r="F161" s="111"/>
      <c r="G161" s="111"/>
      <c r="H161" s="111"/>
      <c r="I161" s="219"/>
      <c r="J161" s="69"/>
      <c r="K161" s="69"/>
      <c r="L161" s="69"/>
      <c r="M161" s="113"/>
      <c r="N161" s="69"/>
      <c r="O161" s="114"/>
      <c r="P161" s="114"/>
      <c r="R161" s="23"/>
    </row>
    <row r="162" spans="1:19" s="85" customFormat="1">
      <c r="A162" s="22"/>
      <c r="B162" s="117"/>
      <c r="C162" s="117"/>
      <c r="D162" s="117"/>
      <c r="E162" s="117"/>
      <c r="F162" s="220"/>
      <c r="G162" s="220"/>
      <c r="H162" s="220"/>
      <c r="I162" s="220"/>
      <c r="R162" s="90"/>
    </row>
    <row r="163" spans="1:19" s="85" customFormat="1">
      <c r="A163" s="72"/>
      <c r="B163" s="92"/>
      <c r="C163" s="92"/>
      <c r="D163" s="92"/>
      <c r="E163" s="92"/>
      <c r="F163" s="220"/>
      <c r="G163" s="220"/>
      <c r="H163" s="220"/>
      <c r="I163" s="220"/>
      <c r="Q163" s="233" t="s">
        <v>1166</v>
      </c>
      <c r="R163" s="90"/>
    </row>
    <row r="164" spans="1:19" s="85" customFormat="1" ht="18">
      <c r="A164" s="230" t="s">
        <v>701</v>
      </c>
      <c r="B164" s="210"/>
      <c r="C164" s="210"/>
      <c r="D164" s="210"/>
      <c r="E164" s="210"/>
      <c r="F164" s="213"/>
      <c r="G164" s="213"/>
      <c r="H164" s="213"/>
      <c r="I164" s="214"/>
      <c r="J164" s="60"/>
      <c r="K164" s="60"/>
      <c r="L164" s="60"/>
      <c r="M164" s="209"/>
      <c r="N164" s="60"/>
      <c r="O164" s="60"/>
      <c r="P164" s="60"/>
      <c r="Q164" s="60"/>
      <c r="R164" s="84"/>
    </row>
    <row r="165" spans="1:19" s="85" customFormat="1" ht="18">
      <c r="A165" s="230"/>
      <c r="B165" s="210"/>
      <c r="C165" s="210"/>
      <c r="D165" s="210"/>
      <c r="E165" s="210"/>
      <c r="F165" s="213"/>
      <c r="G165" s="213"/>
      <c r="H165" s="213"/>
      <c r="I165" s="214"/>
      <c r="J165" s="60"/>
      <c r="K165" s="60"/>
      <c r="L165" s="60"/>
      <c r="M165" s="209"/>
      <c r="N165" s="60"/>
      <c r="O165" s="60"/>
      <c r="P165" s="60"/>
      <c r="Q165" s="60"/>
      <c r="R165" s="84"/>
    </row>
    <row r="166" spans="1:19" s="85" customFormat="1" ht="15.75">
      <c r="A166" s="229" t="s">
        <v>122</v>
      </c>
      <c r="B166" s="210"/>
      <c r="C166" s="210"/>
      <c r="D166" s="210"/>
      <c r="E166" s="210"/>
      <c r="F166" s="213"/>
      <c r="G166" s="213"/>
      <c r="H166" s="213"/>
      <c r="I166" s="214"/>
      <c r="J166" s="60"/>
      <c r="K166" s="60"/>
      <c r="L166" s="60"/>
      <c r="M166" s="209"/>
      <c r="N166" s="60"/>
      <c r="O166" s="60"/>
      <c r="P166" s="60"/>
      <c r="Q166" s="60"/>
      <c r="R166" s="84"/>
    </row>
    <row r="167" spans="1:19" s="85" customFormat="1" ht="15.75">
      <c r="A167" s="229" t="s">
        <v>984</v>
      </c>
      <c r="B167" s="210"/>
      <c r="C167" s="210"/>
      <c r="D167" s="210"/>
      <c r="E167" s="210"/>
      <c r="F167" s="65"/>
      <c r="G167" s="65"/>
      <c r="H167" s="65"/>
      <c r="I167" s="210"/>
      <c r="J167" s="62"/>
      <c r="K167" s="62"/>
      <c r="L167" s="62"/>
      <c r="M167" s="208"/>
      <c r="N167" s="62"/>
      <c r="O167" s="62"/>
      <c r="P167" s="62"/>
      <c r="Q167" s="60"/>
      <c r="R167" s="84"/>
    </row>
    <row r="168" spans="1:19" s="85" customFormat="1" ht="19.5" customHeight="1">
      <c r="A168" s="63"/>
      <c r="B168" s="215"/>
      <c r="C168" s="215"/>
      <c r="D168" s="215"/>
      <c r="E168" s="215"/>
      <c r="F168" s="215"/>
      <c r="G168" s="215"/>
      <c r="H168" s="215"/>
      <c r="I168" s="215"/>
      <c r="J168" s="23"/>
      <c r="K168" s="23"/>
      <c r="L168" s="23"/>
      <c r="M168" s="23"/>
      <c r="N168" s="23"/>
      <c r="O168" s="23"/>
      <c r="P168" s="23"/>
      <c r="Q168" s="23"/>
      <c r="R168" s="86"/>
      <c r="S168" s="23"/>
    </row>
    <row r="169" spans="1:19" s="85" customFormat="1" ht="19.5" customHeight="1">
      <c r="A169" s="64"/>
      <c r="B169" s="234" t="s">
        <v>671</v>
      </c>
      <c r="C169" s="235"/>
      <c r="D169" s="235"/>
      <c r="E169" s="235"/>
      <c r="F169" s="235"/>
      <c r="G169" s="235"/>
      <c r="H169" s="235"/>
      <c r="I169" s="236"/>
      <c r="J169" s="237" t="s">
        <v>390</v>
      </c>
      <c r="K169" s="238"/>
      <c r="L169" s="238"/>
      <c r="M169" s="239"/>
      <c r="N169" s="677" t="s">
        <v>670</v>
      </c>
      <c r="O169" s="680" t="s">
        <v>396</v>
      </c>
      <c r="P169" s="680" t="s">
        <v>397</v>
      </c>
      <c r="Q169" s="680" t="s">
        <v>395</v>
      </c>
      <c r="R169" s="87"/>
      <c r="S169" s="15"/>
    </row>
    <row r="170" spans="1:19" s="85" customFormat="1" ht="52.5" customHeight="1">
      <c r="A170" s="65"/>
      <c r="B170" s="235" t="s">
        <v>735</v>
      </c>
      <c r="C170" s="235"/>
      <c r="D170" s="235"/>
      <c r="E170" s="240"/>
      <c r="F170" s="241" t="s">
        <v>737</v>
      </c>
      <c r="G170" s="235"/>
      <c r="H170" s="235"/>
      <c r="I170" s="236"/>
      <c r="J170" s="242" t="s">
        <v>672</v>
      </c>
      <c r="K170" s="243"/>
      <c r="L170" s="243"/>
      <c r="M170" s="244"/>
      <c r="N170" s="678"/>
      <c r="O170" s="681"/>
      <c r="P170" s="681"/>
      <c r="Q170" s="681"/>
      <c r="R170" s="87" t="s">
        <v>123</v>
      </c>
      <c r="S170" s="15" t="s">
        <v>123</v>
      </c>
    </row>
    <row r="171" spans="1:19" s="85" customFormat="1" ht="26.25" customHeight="1">
      <c r="A171" s="66"/>
      <c r="B171" s="245" t="s">
        <v>391</v>
      </c>
      <c r="C171" s="245" t="s">
        <v>392</v>
      </c>
      <c r="D171" s="245" t="s">
        <v>736</v>
      </c>
      <c r="E171" s="246" t="s">
        <v>124</v>
      </c>
      <c r="F171" s="247" t="s">
        <v>391</v>
      </c>
      <c r="G171" s="245" t="s">
        <v>392</v>
      </c>
      <c r="H171" s="245" t="s">
        <v>736</v>
      </c>
      <c r="I171" s="246" t="s">
        <v>124</v>
      </c>
      <c r="J171" s="248" t="s">
        <v>391</v>
      </c>
      <c r="K171" s="249" t="s">
        <v>392</v>
      </c>
      <c r="L171" s="245" t="s">
        <v>736</v>
      </c>
      <c r="M171" s="248" t="s">
        <v>124</v>
      </c>
      <c r="N171" s="679"/>
      <c r="O171" s="682"/>
      <c r="P171" s="682"/>
      <c r="Q171" s="682"/>
      <c r="R171" s="14"/>
      <c r="S171" s="16"/>
    </row>
    <row r="172" spans="1:19" s="85" customFormat="1" ht="12.75" hidden="1" customHeight="1">
      <c r="A172" s="22" t="s">
        <v>264</v>
      </c>
      <c r="B172" s="117"/>
      <c r="C172" s="117"/>
      <c r="D172" s="117"/>
      <c r="E172" s="217"/>
      <c r="F172" s="70"/>
      <c r="G172" s="110"/>
      <c r="H172" s="111"/>
      <c r="I172" s="112"/>
      <c r="J172" s="67"/>
      <c r="K172" s="69"/>
      <c r="L172" s="69"/>
      <c r="M172" s="13"/>
      <c r="N172" s="67"/>
      <c r="O172" s="79"/>
      <c r="P172" s="74"/>
      <c r="Q172" s="74"/>
      <c r="R172" s="88">
        <f>SUM(F172:H172,J172:L172)+N172</f>
        <v>0</v>
      </c>
      <c r="S172" s="17">
        <f>+Q172+P172+O172</f>
        <v>0</v>
      </c>
    </row>
    <row r="173" spans="1:19" s="85" customFormat="1" ht="12.75" hidden="1" customHeight="1">
      <c r="A173" s="22"/>
      <c r="B173" s="117"/>
      <c r="C173" s="117"/>
      <c r="D173" s="117"/>
      <c r="E173" s="217"/>
      <c r="F173" s="70"/>
      <c r="G173" s="110"/>
      <c r="H173" s="111"/>
      <c r="I173" s="218"/>
      <c r="J173" s="67"/>
      <c r="K173" s="69"/>
      <c r="L173" s="69"/>
      <c r="M173" s="67"/>
      <c r="N173" s="67"/>
      <c r="O173" s="80"/>
      <c r="P173" s="75"/>
      <c r="Q173" s="75"/>
      <c r="R173" s="87"/>
      <c r="S173" s="15"/>
    </row>
    <row r="174" spans="1:19" s="85" customFormat="1">
      <c r="A174" s="22" t="s">
        <v>265</v>
      </c>
      <c r="B174" s="261">
        <f>+'Distribution Pivot Table'!X$9*100</f>
        <v>0</v>
      </c>
      <c r="C174" s="262">
        <f>+'Distribution Pivot Table'!X$11*100</f>
        <v>0</v>
      </c>
      <c r="D174" s="261">
        <f>+'Distribution Pivot Table'!X$13*100</f>
        <v>0</v>
      </c>
      <c r="E174" s="263">
        <f t="shared" ref="E174:E192" si="104">SUM(B174:D174)</f>
        <v>0</v>
      </c>
      <c r="F174" s="264">
        <f>+'Distribution Pivot Table'!X$15*100</f>
        <v>0</v>
      </c>
      <c r="G174" s="262">
        <f>+'Distribution Pivot Table'!X$17*100</f>
        <v>0</v>
      </c>
      <c r="H174" s="261">
        <f>+'Distribution Pivot Table'!X$19*100</f>
        <v>0</v>
      </c>
      <c r="I174" s="263">
        <f t="shared" ref="I174:I177" si="105">SUM(F174:H174)</f>
        <v>0</v>
      </c>
      <c r="J174" s="264">
        <f>+'Distribution Pivot Table'!X$21*100</f>
        <v>0</v>
      </c>
      <c r="K174" s="261">
        <f>+'Distribution Pivot Table'!X$23*100</f>
        <v>0</v>
      </c>
      <c r="L174" s="261">
        <f>+'Distribution Pivot Table'!X$25*100</f>
        <v>0</v>
      </c>
      <c r="M174" s="265">
        <f t="shared" ref="M174:M177" si="106">SUM(J174:L174)</f>
        <v>0</v>
      </c>
      <c r="N174" s="264">
        <f>+'Distribution Pivot Table'!X$27*100</f>
        <v>0</v>
      </c>
      <c r="O174" s="266">
        <f t="shared" ref="O174:O177" si="107">+B174+F174+J174</f>
        <v>0</v>
      </c>
      <c r="P174" s="267">
        <f t="shared" ref="P174:P177" si="108">+C174+G174+K174</f>
        <v>0</v>
      </c>
      <c r="Q174" s="267">
        <f t="shared" ref="Q174:Q177" si="109">+D174+H174+L174+N174</f>
        <v>0</v>
      </c>
      <c r="R174" s="88">
        <f t="shared" ref="R174:R192" si="110">SUM(B174:D174,F174:H174,J174:L174)+N174</f>
        <v>0</v>
      </c>
      <c r="S174" s="17">
        <f t="shared" ref="S174:S192" si="111">+Q174+P174+O174</f>
        <v>0</v>
      </c>
    </row>
    <row r="175" spans="1:19" s="85" customFormat="1">
      <c r="A175" s="22" t="s">
        <v>266</v>
      </c>
      <c r="B175" s="261">
        <f>+'Distribution Pivot Table'!X$31*100</f>
        <v>1.5427769985974753</v>
      </c>
      <c r="C175" s="262">
        <f>+'Distribution Pivot Table'!X$33*100</f>
        <v>1.2622720897615709</v>
      </c>
      <c r="D175" s="310">
        <f>+'Distribution Pivot Table'!X$35*100</f>
        <v>1.1220196353436185</v>
      </c>
      <c r="E175" s="263">
        <f t="shared" si="104"/>
        <v>3.9270687237026647</v>
      </c>
      <c r="F175" s="264">
        <f>+'Distribution Pivot Table'!X$37*100</f>
        <v>50.070126227208981</v>
      </c>
      <c r="G175" s="262">
        <f>+'Distribution Pivot Table'!X$39*100</f>
        <v>1.6830294530154277</v>
      </c>
      <c r="H175" s="261">
        <f>+'Distribution Pivot Table'!X$41*100</f>
        <v>2.9453015427769986</v>
      </c>
      <c r="I175" s="263">
        <f t="shared" si="105"/>
        <v>54.698457223001405</v>
      </c>
      <c r="J175" s="268">
        <f>+'Distribution Pivot Table'!X$43*100</f>
        <v>32.819074333800842</v>
      </c>
      <c r="K175" s="269">
        <f>+'Distribution Pivot Table'!X$45*100</f>
        <v>5.1893408134642351</v>
      </c>
      <c r="L175" s="261">
        <f>+'Distribution Pivot Table'!X$47*100</f>
        <v>0.84151472650771386</v>
      </c>
      <c r="M175" s="270">
        <f t="shared" si="106"/>
        <v>38.849929873772787</v>
      </c>
      <c r="N175" s="268">
        <f>+'Distribution Pivot Table'!X$49*100</f>
        <v>2.5245441795231418</v>
      </c>
      <c r="O175" s="271">
        <f t="shared" si="107"/>
        <v>84.431977559607304</v>
      </c>
      <c r="P175" s="272">
        <f t="shared" si="108"/>
        <v>8.1346423562412333</v>
      </c>
      <c r="Q175" s="272">
        <f t="shared" si="109"/>
        <v>7.4333800841514721</v>
      </c>
      <c r="R175" s="88">
        <f t="shared" si="110"/>
        <v>100.00000000000001</v>
      </c>
      <c r="S175" s="17">
        <f t="shared" si="111"/>
        <v>100.00000000000001</v>
      </c>
    </row>
    <row r="176" spans="1:19" s="85" customFormat="1">
      <c r="A176" s="22" t="s">
        <v>267</v>
      </c>
      <c r="B176" s="261">
        <f>+'Distribution Pivot Table'!X$53*100</f>
        <v>0</v>
      </c>
      <c r="C176" s="262">
        <f>+'Distribution Pivot Table'!X$55*100</f>
        <v>0</v>
      </c>
      <c r="D176" s="261">
        <f>+'Distribution Pivot Table'!X$57*100</f>
        <v>0</v>
      </c>
      <c r="E176" s="263">
        <f t="shared" si="104"/>
        <v>0</v>
      </c>
      <c r="F176" s="264">
        <f>+'Distribution Pivot Table'!X$59*100</f>
        <v>0</v>
      </c>
      <c r="G176" s="262">
        <f>+'Distribution Pivot Table'!X$61*100</f>
        <v>0</v>
      </c>
      <c r="H176" s="261">
        <f>+'Distribution Pivot Table'!X$63*100</f>
        <v>0</v>
      </c>
      <c r="I176" s="263">
        <f t="shared" si="105"/>
        <v>0</v>
      </c>
      <c r="J176" s="264">
        <f>+'Distribution Pivot Table'!X$65*100</f>
        <v>0</v>
      </c>
      <c r="K176" s="261">
        <f>+'Distribution Pivot Table'!X$67*100</f>
        <v>0</v>
      </c>
      <c r="L176" s="261">
        <f>+'Distribution Pivot Table'!X$69*100</f>
        <v>0</v>
      </c>
      <c r="M176" s="265">
        <f t="shared" si="106"/>
        <v>0</v>
      </c>
      <c r="N176" s="264">
        <f>+'Distribution Pivot Table'!X$71*100</f>
        <v>0</v>
      </c>
      <c r="O176" s="266">
        <f t="shared" si="107"/>
        <v>0</v>
      </c>
      <c r="P176" s="267">
        <f t="shared" si="108"/>
        <v>0</v>
      </c>
      <c r="Q176" s="267">
        <f t="shared" si="109"/>
        <v>0</v>
      </c>
      <c r="R176" s="88">
        <f t="shared" si="110"/>
        <v>0</v>
      </c>
      <c r="S176" s="17">
        <f t="shared" si="111"/>
        <v>0</v>
      </c>
    </row>
    <row r="177" spans="1:19" s="85" customFormat="1">
      <c r="A177" s="22" t="s">
        <v>268</v>
      </c>
      <c r="B177" s="261">
        <f>+'Distribution Pivot Table'!X$75*100</f>
        <v>0</v>
      </c>
      <c r="C177" s="262">
        <f>+'Distribution Pivot Table'!X$77*100</f>
        <v>0</v>
      </c>
      <c r="D177" s="261">
        <f>+'Distribution Pivot Table'!X$79*100</f>
        <v>0</v>
      </c>
      <c r="E177" s="263">
        <f t="shared" si="104"/>
        <v>0</v>
      </c>
      <c r="F177" s="264">
        <f>+'Distribution Pivot Table'!X$81*100</f>
        <v>0</v>
      </c>
      <c r="G177" s="262">
        <f>+'Distribution Pivot Table'!X$83*100</f>
        <v>0</v>
      </c>
      <c r="H177" s="261">
        <f>+'Distribution Pivot Table'!X$85*100</f>
        <v>0</v>
      </c>
      <c r="I177" s="263">
        <f t="shared" si="105"/>
        <v>0</v>
      </c>
      <c r="J177" s="268">
        <f>+'Distribution Pivot Table'!X$87*100</f>
        <v>0</v>
      </c>
      <c r="K177" s="269">
        <f>+'Distribution Pivot Table'!X$89*100</f>
        <v>0</v>
      </c>
      <c r="L177" s="269">
        <f>+'Distribution Pivot Table'!X$91*100</f>
        <v>0</v>
      </c>
      <c r="M177" s="270">
        <f t="shared" si="106"/>
        <v>0</v>
      </c>
      <c r="N177" s="268">
        <f>+'Distribution Pivot Table'!X$93*100</f>
        <v>0</v>
      </c>
      <c r="O177" s="271">
        <f t="shared" si="107"/>
        <v>0</v>
      </c>
      <c r="P177" s="272">
        <f t="shared" si="108"/>
        <v>0</v>
      </c>
      <c r="Q177" s="272">
        <f t="shared" si="109"/>
        <v>0</v>
      </c>
      <c r="R177" s="88">
        <f t="shared" si="110"/>
        <v>0</v>
      </c>
      <c r="S177" s="17">
        <f t="shared" si="111"/>
        <v>0</v>
      </c>
    </row>
    <row r="178" spans="1:19" s="85" customFormat="1">
      <c r="A178" s="22"/>
      <c r="B178" s="261"/>
      <c r="C178" s="262"/>
      <c r="D178" s="261"/>
      <c r="E178" s="263">
        <f t="shared" si="104"/>
        <v>0</v>
      </c>
      <c r="F178" s="264"/>
      <c r="G178" s="262"/>
      <c r="H178" s="261"/>
      <c r="I178" s="263"/>
      <c r="J178" s="268"/>
      <c r="K178" s="269"/>
      <c r="L178" s="269"/>
      <c r="M178" s="270"/>
      <c r="N178" s="268"/>
      <c r="O178" s="271"/>
      <c r="P178" s="272"/>
      <c r="Q178" s="272"/>
      <c r="R178" s="88"/>
      <c r="S178" s="17"/>
    </row>
    <row r="179" spans="1:19" s="85" customFormat="1">
      <c r="A179" s="22" t="s">
        <v>269</v>
      </c>
      <c r="B179" s="261">
        <f>+'Distribution Pivot Table'!X$97*100</f>
        <v>0.88141025641025639</v>
      </c>
      <c r="C179" s="262">
        <f>+'Distribution Pivot Table'!X$99*100</f>
        <v>0.1201923076923077</v>
      </c>
      <c r="D179" s="261">
        <f>+'Distribution Pivot Table'!X$101*100</f>
        <v>0</v>
      </c>
      <c r="E179" s="263">
        <f t="shared" si="104"/>
        <v>1.0016025641025641</v>
      </c>
      <c r="F179" s="264">
        <f>+'Distribution Pivot Table'!X$103*100</f>
        <v>49.63942307692308</v>
      </c>
      <c r="G179" s="262">
        <f>+'Distribution Pivot Table'!X$105*100</f>
        <v>4.3669871794871788</v>
      </c>
      <c r="H179" s="261">
        <f>+'Distribution Pivot Table'!X$107*100</f>
        <v>0</v>
      </c>
      <c r="I179" s="263">
        <f t="shared" ref="I179:I182" si="112">SUM(F179:H179)</f>
        <v>54.006410256410263</v>
      </c>
      <c r="J179" s="268">
        <f>+'Distribution Pivot Table'!X$109*100</f>
        <v>31.770833333333332</v>
      </c>
      <c r="K179" s="269">
        <f>+'Distribution Pivot Table'!X$111*100</f>
        <v>13.221153846153847</v>
      </c>
      <c r="L179" s="269">
        <f>+'Distribution Pivot Table'!X$113*100</f>
        <v>0</v>
      </c>
      <c r="M179" s="270">
        <f t="shared" ref="M179:M182" si="113">SUM(J179:L179)</f>
        <v>44.991987179487182</v>
      </c>
      <c r="N179" s="268">
        <f>+'Distribution Pivot Table'!X$115*100</f>
        <v>0</v>
      </c>
      <c r="O179" s="271">
        <f t="shared" ref="O179:O182" si="114">+B179+F179+J179</f>
        <v>82.291666666666671</v>
      </c>
      <c r="P179" s="272">
        <f t="shared" ref="P179:P182" si="115">+C179+G179+K179</f>
        <v>17.708333333333332</v>
      </c>
      <c r="Q179" s="272">
        <f t="shared" ref="Q179:Q182" si="116">+D179+H179+L179+N179</f>
        <v>0</v>
      </c>
      <c r="R179" s="88">
        <f t="shared" si="110"/>
        <v>100</v>
      </c>
      <c r="S179" s="17">
        <f t="shared" si="111"/>
        <v>100</v>
      </c>
    </row>
    <row r="180" spans="1:19" s="85" customFormat="1">
      <c r="A180" s="22" t="s">
        <v>270</v>
      </c>
      <c r="B180" s="261">
        <f>+'Distribution Pivot Table'!X$119*100</f>
        <v>0</v>
      </c>
      <c r="C180" s="262">
        <f>+'Distribution Pivot Table'!X$121*100</f>
        <v>0</v>
      </c>
      <c r="D180" s="261">
        <f>+'Distribution Pivot Table'!X$123*100</f>
        <v>0</v>
      </c>
      <c r="E180" s="263">
        <f t="shared" si="104"/>
        <v>0</v>
      </c>
      <c r="F180" s="264">
        <f>+'Distribution Pivot Table'!X$125*100</f>
        <v>0</v>
      </c>
      <c r="G180" s="262">
        <f>+'Distribution Pivot Table'!X$127*100</f>
        <v>0</v>
      </c>
      <c r="H180" s="261">
        <f>+'Distribution Pivot Table'!X$129*100</f>
        <v>0</v>
      </c>
      <c r="I180" s="263">
        <f t="shared" si="112"/>
        <v>0</v>
      </c>
      <c r="J180" s="268">
        <f>+'Distribution Pivot Table'!X$131*100</f>
        <v>0</v>
      </c>
      <c r="K180" s="269">
        <f>+'Distribution Pivot Table'!X$133*100</f>
        <v>0</v>
      </c>
      <c r="L180" s="269">
        <f>+'Distribution Pivot Table'!X$135*100</f>
        <v>0</v>
      </c>
      <c r="M180" s="270">
        <f t="shared" si="113"/>
        <v>0</v>
      </c>
      <c r="N180" s="264">
        <f>+'Distribution Pivot Table'!X$137*100</f>
        <v>0</v>
      </c>
      <c r="O180" s="271">
        <f t="shared" si="114"/>
        <v>0</v>
      </c>
      <c r="P180" s="272">
        <f t="shared" si="115"/>
        <v>0</v>
      </c>
      <c r="Q180" s="272">
        <f t="shared" si="116"/>
        <v>0</v>
      </c>
      <c r="R180" s="88">
        <f t="shared" si="110"/>
        <v>0</v>
      </c>
      <c r="S180" s="17">
        <f t="shared" si="111"/>
        <v>0</v>
      </c>
    </row>
    <row r="181" spans="1:19" s="85" customFormat="1">
      <c r="A181" s="117" t="s">
        <v>271</v>
      </c>
      <c r="B181" s="261">
        <f>+'Distribution Pivot Table'!X$141*100</f>
        <v>0</v>
      </c>
      <c r="C181" s="262">
        <f>+'Distribution Pivot Table'!X$143*100</f>
        <v>0</v>
      </c>
      <c r="D181" s="261">
        <f>+'Distribution Pivot Table'!X$145*100</f>
        <v>0</v>
      </c>
      <c r="E181" s="263">
        <f t="shared" si="104"/>
        <v>0</v>
      </c>
      <c r="F181" s="264">
        <f>+'Distribution Pivot Table'!X$147*100</f>
        <v>0</v>
      </c>
      <c r="G181" s="262">
        <f>+'Distribution Pivot Table'!X$149*100</f>
        <v>0</v>
      </c>
      <c r="H181" s="261">
        <f>+'Distribution Pivot Table'!X$151*100</f>
        <v>0</v>
      </c>
      <c r="I181" s="263">
        <f t="shared" si="112"/>
        <v>0</v>
      </c>
      <c r="J181" s="268">
        <f>+'Distribution Pivot Table'!X$153*100</f>
        <v>0</v>
      </c>
      <c r="K181" s="269">
        <f>+'Distribution Pivot Table'!X$155*100</f>
        <v>0</v>
      </c>
      <c r="L181" s="269">
        <f>+'Distribution Pivot Table'!X$157*100</f>
        <v>0</v>
      </c>
      <c r="M181" s="270">
        <f t="shared" si="113"/>
        <v>0</v>
      </c>
      <c r="N181" s="268">
        <f>+'Distribution Pivot Table'!X$159*100</f>
        <v>0</v>
      </c>
      <c r="O181" s="271">
        <f t="shared" si="114"/>
        <v>0</v>
      </c>
      <c r="P181" s="272">
        <f t="shared" si="115"/>
        <v>0</v>
      </c>
      <c r="Q181" s="272">
        <f t="shared" si="116"/>
        <v>0</v>
      </c>
      <c r="R181" s="88">
        <f t="shared" si="110"/>
        <v>0</v>
      </c>
      <c r="S181" s="17">
        <f t="shared" si="111"/>
        <v>0</v>
      </c>
    </row>
    <row r="182" spans="1:19" s="85" customFormat="1">
      <c r="A182" s="22" t="s">
        <v>272</v>
      </c>
      <c r="B182" s="261">
        <f>+'Distribution Pivot Table'!X$163*100</f>
        <v>0</v>
      </c>
      <c r="C182" s="262">
        <f>+'Distribution Pivot Table'!X$165*100</f>
        <v>0</v>
      </c>
      <c r="D182" s="261">
        <f>+'Distribution Pivot Table'!X$167*100</f>
        <v>0</v>
      </c>
      <c r="E182" s="263">
        <f t="shared" si="104"/>
        <v>0</v>
      </c>
      <c r="F182" s="264">
        <f>+'Distribution Pivot Table'!X$169*100</f>
        <v>0</v>
      </c>
      <c r="G182" s="262">
        <f>+'Distribution Pivot Table'!X$171*100</f>
        <v>0</v>
      </c>
      <c r="H182" s="261">
        <f>+'Distribution Pivot Table'!X$173*100</f>
        <v>0</v>
      </c>
      <c r="I182" s="263">
        <f t="shared" si="112"/>
        <v>0</v>
      </c>
      <c r="J182" s="264">
        <f>+'Distribution Pivot Table'!X$175*100</f>
        <v>0</v>
      </c>
      <c r="K182" s="261">
        <f>+'Distribution Pivot Table'!X$177*100</f>
        <v>0</v>
      </c>
      <c r="L182" s="261">
        <f>+'Distribution Pivot Table'!X$179*100</f>
        <v>0</v>
      </c>
      <c r="M182" s="265">
        <f t="shared" si="113"/>
        <v>0</v>
      </c>
      <c r="N182" s="264">
        <f>+'Distribution Pivot Table'!X$181*100</f>
        <v>0</v>
      </c>
      <c r="O182" s="266">
        <f t="shared" si="114"/>
        <v>0</v>
      </c>
      <c r="P182" s="267">
        <f t="shared" si="115"/>
        <v>0</v>
      </c>
      <c r="Q182" s="267">
        <f t="shared" si="116"/>
        <v>0</v>
      </c>
      <c r="R182" s="88">
        <f t="shared" si="110"/>
        <v>0</v>
      </c>
      <c r="S182" s="17">
        <f t="shared" si="111"/>
        <v>0</v>
      </c>
    </row>
    <row r="183" spans="1:19" s="85" customFormat="1">
      <c r="A183" s="22"/>
      <c r="B183" s="261"/>
      <c r="C183" s="262"/>
      <c r="D183" s="261"/>
      <c r="E183" s="263">
        <f t="shared" si="104"/>
        <v>0</v>
      </c>
      <c r="F183" s="264"/>
      <c r="G183" s="262"/>
      <c r="H183" s="261"/>
      <c r="I183" s="263"/>
      <c r="J183" s="264"/>
      <c r="K183" s="261"/>
      <c r="L183" s="261"/>
      <c r="M183" s="265"/>
      <c r="N183" s="264"/>
      <c r="O183" s="266"/>
      <c r="P183" s="267"/>
      <c r="Q183" s="267"/>
      <c r="R183" s="88"/>
      <c r="S183" s="17"/>
    </row>
    <row r="184" spans="1:19" s="85" customFormat="1">
      <c r="A184" s="22" t="s">
        <v>273</v>
      </c>
      <c r="B184" s="261">
        <f>+'Distribution Pivot Table'!X$185*100</f>
        <v>1.1520737327188941</v>
      </c>
      <c r="C184" s="262">
        <f>+'Distribution Pivot Table'!X$187*100</f>
        <v>2.0737327188940093</v>
      </c>
      <c r="D184" s="261">
        <f>+'Distribution Pivot Table'!X$189*100</f>
        <v>0</v>
      </c>
      <c r="E184" s="263">
        <f t="shared" si="104"/>
        <v>3.2258064516129035</v>
      </c>
      <c r="F184" s="264">
        <f>+'Distribution Pivot Table'!X$191*100</f>
        <v>22.119815668202765</v>
      </c>
      <c r="G184" s="262">
        <f>+'Distribution Pivot Table'!X$193*100</f>
        <v>0.46082949308755761</v>
      </c>
      <c r="H184" s="261">
        <f>+'Distribution Pivot Table'!X$195*100</f>
        <v>0</v>
      </c>
      <c r="I184" s="263">
        <f t="shared" ref="I184:I187" si="117">SUM(F184:H184)</f>
        <v>22.580645161290324</v>
      </c>
      <c r="J184" s="268">
        <f>+'Distribution Pivot Table'!X$197*100</f>
        <v>51.843317972350235</v>
      </c>
      <c r="K184" s="269">
        <f>+'Distribution Pivot Table'!X$199*100</f>
        <v>16.129032258064516</v>
      </c>
      <c r="L184" s="312">
        <f>+'Distribution Pivot Table'!X$201*100</f>
        <v>0</v>
      </c>
      <c r="M184" s="270">
        <f t="shared" ref="M184:M187" si="118">SUM(J184:L184)</f>
        <v>67.972350230414747</v>
      </c>
      <c r="N184" s="268">
        <f>+'Distribution Pivot Table'!X$203*100</f>
        <v>6.2211981566820276</v>
      </c>
      <c r="O184" s="271">
        <f t="shared" ref="O184:O187" si="119">+B184+F184+J184</f>
        <v>75.115207373271886</v>
      </c>
      <c r="P184" s="272">
        <f t="shared" ref="P184:P187" si="120">+C184+G184+K184</f>
        <v>18.663594470046082</v>
      </c>
      <c r="Q184" s="272">
        <f t="shared" ref="Q184:Q187" si="121">+D184+H184+L184+N184</f>
        <v>6.2211981566820276</v>
      </c>
      <c r="R184" s="88">
        <f t="shared" si="110"/>
        <v>100</v>
      </c>
      <c r="S184" s="17">
        <f t="shared" si="111"/>
        <v>100</v>
      </c>
    </row>
    <row r="185" spans="1:19" s="85" customFormat="1">
      <c r="A185" s="22" t="s">
        <v>274</v>
      </c>
      <c r="B185" s="261">
        <f>+'Distribution Pivot Table'!X$207*100</f>
        <v>5.1098620337250898E-2</v>
      </c>
      <c r="C185" s="310">
        <f>+'Distribution Pivot Table'!X$209*100</f>
        <v>0</v>
      </c>
      <c r="D185" s="310">
        <f>+'Distribution Pivot Table'!X$211*108</f>
        <v>0</v>
      </c>
      <c r="E185" s="263">
        <f t="shared" si="104"/>
        <v>5.1098620337250898E-2</v>
      </c>
      <c r="F185" s="264">
        <f>+'Distribution Pivot Table'!X$213*100</f>
        <v>43.076136944302505</v>
      </c>
      <c r="G185" s="262">
        <f>+'Distribution Pivot Table'!X$215*100</f>
        <v>0.97087378640776689</v>
      </c>
      <c r="H185" s="261">
        <f>+'Distribution Pivot Table'!X$217*100</f>
        <v>0.25549310168625444</v>
      </c>
      <c r="I185" s="263">
        <f t="shared" si="117"/>
        <v>44.302503832396525</v>
      </c>
      <c r="J185" s="268">
        <f>+'Distribution Pivot Table'!X$219*100</f>
        <v>36.688809402146141</v>
      </c>
      <c r="K185" s="269">
        <f>+'Distribution Pivot Table'!X$221*100</f>
        <v>14.869698518140009</v>
      </c>
      <c r="L185" s="269">
        <f>+'Distribution Pivot Table'!X$223*100</f>
        <v>0.97087378640776689</v>
      </c>
      <c r="M185" s="270">
        <f t="shared" si="118"/>
        <v>52.529381706693911</v>
      </c>
      <c r="N185" s="268">
        <f>+'Distribution Pivot Table'!X$225*100</f>
        <v>3.1170158405723045</v>
      </c>
      <c r="O185" s="271">
        <f t="shared" si="119"/>
        <v>79.816044966785896</v>
      </c>
      <c r="P185" s="272">
        <f t="shared" si="120"/>
        <v>15.840572304547775</v>
      </c>
      <c r="Q185" s="272">
        <f t="shared" si="121"/>
        <v>4.3433827286663256</v>
      </c>
      <c r="R185" s="88">
        <f t="shared" si="110"/>
        <v>100</v>
      </c>
      <c r="S185" s="17">
        <f t="shared" si="111"/>
        <v>100</v>
      </c>
    </row>
    <row r="186" spans="1:19" s="85" customFormat="1">
      <c r="A186" s="22" t="s">
        <v>275</v>
      </c>
      <c r="B186" s="261">
        <f>+'Distribution Pivot Table'!X$229*100</f>
        <v>6.3544055027841466</v>
      </c>
      <c r="C186" s="262">
        <f>+'Distribution Pivot Table'!X$231*100</f>
        <v>0.49132001310186701</v>
      </c>
      <c r="D186" s="261">
        <f>+'Distribution Pivot Table'!X$233*100</f>
        <v>0</v>
      </c>
      <c r="E186" s="263">
        <f t="shared" si="104"/>
        <v>6.8457255158860137</v>
      </c>
      <c r="F186" s="264">
        <f>+'Distribution Pivot Table'!X$235*100</f>
        <v>37.307566328201766</v>
      </c>
      <c r="G186" s="262">
        <f>+'Distribution Pivot Table'!X$237*100</f>
        <v>3.4392400917130694</v>
      </c>
      <c r="H186" s="261">
        <f>+'Distribution Pivot Table'!X$239*100</f>
        <v>0</v>
      </c>
      <c r="I186" s="263">
        <f t="shared" si="117"/>
        <v>40.746806419914833</v>
      </c>
      <c r="J186" s="268">
        <f>+'Distribution Pivot Table'!X$241*100</f>
        <v>37.831641008843761</v>
      </c>
      <c r="K186" s="269">
        <f>+'Distribution Pivot Table'!X$243*100</f>
        <v>13.822469701932524</v>
      </c>
      <c r="L186" s="269">
        <f>+'Distribution Pivot Table'!X$245*100</f>
        <v>3.2754667540124467E-2</v>
      </c>
      <c r="M186" s="270">
        <f t="shared" si="118"/>
        <v>51.686865378316412</v>
      </c>
      <c r="N186" s="268">
        <f>+'Distribution Pivot Table'!X$247*100</f>
        <v>0.72060268588273835</v>
      </c>
      <c r="O186" s="271">
        <f t="shared" si="119"/>
        <v>81.493612839829666</v>
      </c>
      <c r="P186" s="272">
        <f t="shared" si="120"/>
        <v>17.75302980674746</v>
      </c>
      <c r="Q186" s="272">
        <f t="shared" si="121"/>
        <v>0.75335735342286281</v>
      </c>
      <c r="R186" s="88">
        <f t="shared" si="110"/>
        <v>99.999999999999986</v>
      </c>
      <c r="S186" s="17">
        <f t="shared" si="111"/>
        <v>99.999999999999986</v>
      </c>
    </row>
    <row r="187" spans="1:19" s="85" customFormat="1">
      <c r="A187" s="22" t="s">
        <v>276</v>
      </c>
      <c r="B187" s="261">
        <f>+'Distribution Pivot Table'!X$251*100</f>
        <v>0</v>
      </c>
      <c r="C187" s="262">
        <f>+'Distribution Pivot Table'!X$253*100</f>
        <v>0</v>
      </c>
      <c r="D187" s="261">
        <f>+'Distribution Pivot Table'!X$255*100</f>
        <v>0</v>
      </c>
      <c r="E187" s="263">
        <f t="shared" si="104"/>
        <v>0</v>
      </c>
      <c r="F187" s="264">
        <f>+'Distribution Pivot Table'!X$257*100</f>
        <v>0</v>
      </c>
      <c r="G187" s="262">
        <f>+'Distribution Pivot Table'!X$259*100</f>
        <v>0</v>
      </c>
      <c r="H187" s="261">
        <f>+'Distribution Pivot Table'!X$261*100</f>
        <v>0</v>
      </c>
      <c r="I187" s="263">
        <f t="shared" si="117"/>
        <v>0</v>
      </c>
      <c r="J187" s="268">
        <f>+'Distribution Pivot Table'!X$263*100</f>
        <v>0</v>
      </c>
      <c r="K187" s="269">
        <f>+'Distribution Pivot Table'!X$265*100</f>
        <v>0</v>
      </c>
      <c r="L187" s="269">
        <f>+'Distribution Pivot Table'!X$267*100</f>
        <v>0</v>
      </c>
      <c r="M187" s="270">
        <f t="shared" si="118"/>
        <v>0</v>
      </c>
      <c r="N187" s="268">
        <f>+'Distribution Pivot Table'!X$269*100</f>
        <v>0</v>
      </c>
      <c r="O187" s="271">
        <f t="shared" si="119"/>
        <v>0</v>
      </c>
      <c r="P187" s="272">
        <f t="shared" si="120"/>
        <v>0</v>
      </c>
      <c r="Q187" s="272">
        <f t="shared" si="121"/>
        <v>0</v>
      </c>
      <c r="R187" s="88">
        <f t="shared" si="110"/>
        <v>0</v>
      </c>
      <c r="S187" s="17">
        <f t="shared" si="111"/>
        <v>0</v>
      </c>
    </row>
    <row r="188" spans="1:19" s="85" customFormat="1">
      <c r="A188" s="22"/>
      <c r="B188" s="261"/>
      <c r="C188" s="262"/>
      <c r="D188" s="261"/>
      <c r="E188" s="263">
        <f t="shared" si="104"/>
        <v>0</v>
      </c>
      <c r="F188" s="264"/>
      <c r="G188" s="262"/>
      <c r="H188" s="261"/>
      <c r="I188" s="263"/>
      <c r="J188" s="268"/>
      <c r="K188" s="269"/>
      <c r="L188" s="269"/>
      <c r="M188" s="270"/>
      <c r="N188" s="268"/>
      <c r="O188" s="271"/>
      <c r="P188" s="272"/>
      <c r="Q188" s="272"/>
      <c r="R188" s="88"/>
      <c r="S188" s="17"/>
    </row>
    <row r="189" spans="1:19" s="85" customFormat="1">
      <c r="A189" s="22" t="s">
        <v>277</v>
      </c>
      <c r="B189" s="261">
        <f>+'Distribution Pivot Table'!X$273*100</f>
        <v>16.814159292035399</v>
      </c>
      <c r="C189" s="262">
        <f>+'Distribution Pivot Table'!X$275*100</f>
        <v>2.2615535889872174</v>
      </c>
      <c r="D189" s="261">
        <f>+'Distribution Pivot Table'!X$277*100</f>
        <v>0</v>
      </c>
      <c r="E189" s="263">
        <f t="shared" si="104"/>
        <v>19.075712881022618</v>
      </c>
      <c r="F189" s="264">
        <f>+'Distribution Pivot Table'!X$279*100</f>
        <v>50.737463126843664</v>
      </c>
      <c r="G189" s="262">
        <f>+'Distribution Pivot Table'!X$281*100</f>
        <v>1.7699115044247788</v>
      </c>
      <c r="H189" s="261">
        <f>+'Distribution Pivot Table'!X$283*100</f>
        <v>0</v>
      </c>
      <c r="I189" s="263">
        <f t="shared" ref="I189:I192" si="122">SUM(F189:H189)</f>
        <v>52.507374631268441</v>
      </c>
      <c r="J189" s="268">
        <f>+'Distribution Pivot Table'!X$285*100</f>
        <v>22.418879056047196</v>
      </c>
      <c r="K189" s="269">
        <f>+'Distribution Pivot Table'!X$287*100</f>
        <v>5.9980334316617503</v>
      </c>
      <c r="L189" s="269">
        <f>+'Distribution Pivot Table'!X$289*100</f>
        <v>0</v>
      </c>
      <c r="M189" s="270">
        <f t="shared" ref="M189:M192" si="123">SUM(J189:L189)</f>
        <v>28.416912487708945</v>
      </c>
      <c r="N189" s="268">
        <f>+'Distribution Pivot Table'!X$291*100</f>
        <v>0</v>
      </c>
      <c r="O189" s="271">
        <f t="shared" ref="O189:O192" si="124">+B189+F189+J189</f>
        <v>89.970501474926266</v>
      </c>
      <c r="P189" s="272">
        <f t="shared" ref="P189:P192" si="125">+C189+G189+K189</f>
        <v>10.029498525073747</v>
      </c>
      <c r="Q189" s="272">
        <f t="shared" ref="Q189:Q192" si="126">+D189+H189+L189+N189</f>
        <v>0</v>
      </c>
      <c r="R189" s="88">
        <f t="shared" si="110"/>
        <v>100</v>
      </c>
      <c r="S189" s="17">
        <f t="shared" si="111"/>
        <v>100.00000000000001</v>
      </c>
    </row>
    <row r="190" spans="1:19" s="85" customFormat="1">
      <c r="A190" s="22" t="s">
        <v>278</v>
      </c>
      <c r="B190" s="261">
        <f>+'Distribution Pivot Table'!X$295*100</f>
        <v>0.2770083102493075</v>
      </c>
      <c r="C190" s="262">
        <f>+'Distribution Pivot Table'!X$297*100</f>
        <v>0</v>
      </c>
      <c r="D190" s="261">
        <f>+'Distribution Pivot Table'!X$299*100</f>
        <v>0</v>
      </c>
      <c r="E190" s="263">
        <f t="shared" si="104"/>
        <v>0.2770083102493075</v>
      </c>
      <c r="F190" s="264">
        <f>+'Distribution Pivot Table'!X$301*100</f>
        <v>7.518796992481203</v>
      </c>
      <c r="G190" s="262">
        <f>+'Distribution Pivot Table'!X$303*100</f>
        <v>1.226751088246933</v>
      </c>
      <c r="H190" s="261">
        <f>+'Distribution Pivot Table'!X$305*100</f>
        <v>0</v>
      </c>
      <c r="I190" s="263">
        <f t="shared" si="122"/>
        <v>8.7455480807281365</v>
      </c>
      <c r="J190" s="268">
        <f>+'Distribution Pivot Table'!X$307*100</f>
        <v>39.05817174515235</v>
      </c>
      <c r="K190" s="269">
        <f>+'Distribution Pivot Table'!X$309*100</f>
        <v>45.745943806885634</v>
      </c>
      <c r="L190" s="269">
        <f>+'Distribution Pivot Table'!X$311*100</f>
        <v>0</v>
      </c>
      <c r="M190" s="270">
        <f t="shared" si="123"/>
        <v>84.804115552037985</v>
      </c>
      <c r="N190" s="268">
        <f>+'Distribution Pivot Table'!X$313*100</f>
        <v>6.1733280569845661</v>
      </c>
      <c r="O190" s="271">
        <f t="shared" si="124"/>
        <v>46.853977047882864</v>
      </c>
      <c r="P190" s="272">
        <f t="shared" si="125"/>
        <v>46.97269489513257</v>
      </c>
      <c r="Q190" s="272">
        <f t="shared" si="126"/>
        <v>6.1733280569845661</v>
      </c>
      <c r="R190" s="88">
        <f t="shared" si="110"/>
        <v>100</v>
      </c>
      <c r="S190" s="17">
        <f t="shared" si="111"/>
        <v>100</v>
      </c>
    </row>
    <row r="191" spans="1:19" s="85" customFormat="1">
      <c r="A191" s="22" t="s">
        <v>279</v>
      </c>
      <c r="B191" s="261">
        <f>+'Distribution Pivot Table'!X$317*100</f>
        <v>1.2054507337526206</v>
      </c>
      <c r="C191" s="310">
        <f>+'Distribution Pivot Table'!X$319*100</f>
        <v>0</v>
      </c>
      <c r="D191" s="261">
        <f>+'Distribution Pivot Table'!X$321*100</f>
        <v>0</v>
      </c>
      <c r="E191" s="263">
        <f t="shared" si="104"/>
        <v>1.2054507337526206</v>
      </c>
      <c r="F191" s="264">
        <f>+'Distribution Pivot Table'!X$323*100</f>
        <v>75.890985324947593</v>
      </c>
      <c r="G191" s="262">
        <f>+'Distribution Pivot Table'!X$325*100</f>
        <v>3.3542976939203357</v>
      </c>
      <c r="H191" s="261">
        <f>+'Distribution Pivot Table'!X$327*100</f>
        <v>0</v>
      </c>
      <c r="I191" s="263">
        <f t="shared" si="122"/>
        <v>79.245283018867923</v>
      </c>
      <c r="J191" s="268">
        <f>+'Distribution Pivot Table'!X$329*100</f>
        <v>13.522012578616351</v>
      </c>
      <c r="K191" s="269">
        <f>+'Distribution Pivot Table'!X$331*100</f>
        <v>4.8218029350104823</v>
      </c>
      <c r="L191" s="269">
        <f>+'Distribution Pivot Table'!X$333*100</f>
        <v>0</v>
      </c>
      <c r="M191" s="270">
        <f t="shared" si="123"/>
        <v>18.343815513626833</v>
      </c>
      <c r="N191" s="268">
        <f>+'Distribution Pivot Table'!X$335*100</f>
        <v>1.2054507337526206</v>
      </c>
      <c r="O191" s="271">
        <f t="shared" si="124"/>
        <v>90.618448637316575</v>
      </c>
      <c r="P191" s="272">
        <f t="shared" si="125"/>
        <v>8.1761006289308185</v>
      </c>
      <c r="Q191" s="272">
        <f t="shared" si="126"/>
        <v>1.2054507337526206</v>
      </c>
      <c r="R191" s="88">
        <f t="shared" si="110"/>
        <v>100.00000000000001</v>
      </c>
      <c r="S191" s="17">
        <f t="shared" si="111"/>
        <v>100.00000000000001</v>
      </c>
    </row>
    <row r="192" spans="1:19" s="85" customFormat="1">
      <c r="A192" s="71" t="s">
        <v>280</v>
      </c>
      <c r="B192" s="273">
        <f>+'Distribution Pivot Table'!X$339*100</f>
        <v>13.733228097868983</v>
      </c>
      <c r="C192" s="311">
        <f>+'Distribution Pivot Table'!X$341*100</f>
        <v>0</v>
      </c>
      <c r="D192" s="273">
        <f>+'Distribution Pivot Table'!X$343*100</f>
        <v>0</v>
      </c>
      <c r="E192" s="274">
        <f t="shared" si="104"/>
        <v>13.733228097868983</v>
      </c>
      <c r="F192" s="275">
        <f>+'Distribution Pivot Table'!X$345*100</f>
        <v>35.043409629044987</v>
      </c>
      <c r="G192" s="273">
        <f>+'Distribution Pivot Table'!X$347*100</f>
        <v>1.2628255722178374</v>
      </c>
      <c r="H192" s="273">
        <f>+'Distribution Pivot Table'!X$349*100</f>
        <v>0</v>
      </c>
      <c r="I192" s="274">
        <f t="shared" si="122"/>
        <v>36.306235201262822</v>
      </c>
      <c r="J192" s="276">
        <f>+'Distribution Pivot Table'!X$351*100</f>
        <v>39.30544593528019</v>
      </c>
      <c r="K192" s="277">
        <f>+'Distribution Pivot Table'!X$353*100</f>
        <v>5.0513022888713497</v>
      </c>
      <c r="L192" s="277">
        <f>+'Distribution Pivot Table'!X$355*100</f>
        <v>0</v>
      </c>
      <c r="M192" s="278">
        <f t="shared" si="123"/>
        <v>44.356748224151538</v>
      </c>
      <c r="N192" s="276">
        <f>+'Distribution Pivot Table'!X$357*100</f>
        <v>5.6037884767166535</v>
      </c>
      <c r="O192" s="279">
        <f t="shared" si="124"/>
        <v>88.082083662194151</v>
      </c>
      <c r="P192" s="280">
        <f t="shared" si="125"/>
        <v>6.3141278610891867</v>
      </c>
      <c r="Q192" s="280">
        <f t="shared" si="126"/>
        <v>5.6037884767166535</v>
      </c>
      <c r="R192" s="88">
        <f t="shared" si="110"/>
        <v>100.00000000000001</v>
      </c>
      <c r="S192" s="17">
        <f t="shared" si="111"/>
        <v>99.999999999999986</v>
      </c>
    </row>
    <row r="193" spans="1:19" s="85" customFormat="1">
      <c r="A193" s="232" t="s">
        <v>394</v>
      </c>
      <c r="B193" s="117"/>
      <c r="C193" s="117"/>
      <c r="D193" s="117"/>
      <c r="E193" s="117"/>
      <c r="F193" s="220"/>
      <c r="G193" s="220"/>
      <c r="H193" s="220"/>
      <c r="I193" s="220"/>
      <c r="R193" s="90"/>
    </row>
    <row r="194" spans="1:19">
      <c r="A194" s="232"/>
      <c r="B194" s="111"/>
      <c r="C194" s="111"/>
      <c r="D194" s="111"/>
      <c r="E194" s="219"/>
      <c r="F194" s="111"/>
      <c r="G194" s="111"/>
      <c r="H194" s="111"/>
      <c r="I194" s="219"/>
      <c r="J194" s="69"/>
      <c r="K194" s="69"/>
      <c r="L194" s="69"/>
      <c r="M194" s="113"/>
      <c r="N194" s="69"/>
      <c r="O194" s="114"/>
      <c r="P194" s="114"/>
      <c r="R194" s="23"/>
    </row>
    <row r="195" spans="1:19" s="85" customFormat="1">
      <c r="A195" s="22"/>
      <c r="B195" s="117"/>
      <c r="C195" s="117"/>
      <c r="D195" s="117"/>
      <c r="E195" s="117"/>
      <c r="F195" s="220"/>
      <c r="G195" s="220"/>
      <c r="H195" s="220"/>
      <c r="I195" s="220"/>
      <c r="R195" s="90"/>
    </row>
    <row r="196" spans="1:19" s="85" customFormat="1">
      <c r="A196" s="72"/>
      <c r="B196" s="92"/>
      <c r="C196" s="92"/>
      <c r="D196" s="92"/>
      <c r="E196" s="92"/>
      <c r="F196" s="220"/>
      <c r="G196" s="220"/>
      <c r="H196" s="220"/>
      <c r="I196" s="220"/>
      <c r="Q196" s="233" t="s">
        <v>1166</v>
      </c>
      <c r="R196" s="90"/>
    </row>
    <row r="197" spans="1:19" s="85" customFormat="1" ht="18">
      <c r="A197" s="230" t="s">
        <v>702</v>
      </c>
      <c r="B197" s="210"/>
      <c r="C197" s="210"/>
      <c r="D197" s="210"/>
      <c r="E197" s="210"/>
      <c r="F197" s="213"/>
      <c r="G197" s="213"/>
      <c r="H197" s="213"/>
      <c r="I197" s="214"/>
      <c r="J197" s="60"/>
      <c r="K197" s="60"/>
      <c r="L197" s="60"/>
      <c r="M197" s="209"/>
      <c r="N197" s="60"/>
      <c r="O197" s="60"/>
      <c r="P197" s="60"/>
      <c r="Q197" s="60"/>
      <c r="R197" s="84"/>
    </row>
    <row r="198" spans="1:19" s="85" customFormat="1" ht="18">
      <c r="A198" s="230"/>
      <c r="B198" s="210"/>
      <c r="C198" s="210"/>
      <c r="D198" s="210"/>
      <c r="E198" s="210"/>
      <c r="F198" s="213"/>
      <c r="G198" s="213"/>
      <c r="H198" s="213"/>
      <c r="I198" s="214"/>
      <c r="J198" s="60"/>
      <c r="K198" s="60"/>
      <c r="L198" s="60"/>
      <c r="M198" s="209"/>
      <c r="N198" s="60"/>
      <c r="O198" s="60"/>
      <c r="P198" s="60"/>
      <c r="Q198" s="60"/>
      <c r="R198" s="84"/>
    </row>
    <row r="199" spans="1:19" s="85" customFormat="1" ht="15.75">
      <c r="A199" s="229" t="s">
        <v>122</v>
      </c>
      <c r="B199" s="210"/>
      <c r="C199" s="210"/>
      <c r="D199" s="210"/>
      <c r="E199" s="210"/>
      <c r="F199" s="213"/>
      <c r="G199" s="213"/>
      <c r="H199" s="213"/>
      <c r="I199" s="214"/>
      <c r="J199" s="60"/>
      <c r="K199" s="60"/>
      <c r="L199" s="60"/>
      <c r="M199" s="209"/>
      <c r="N199" s="60"/>
      <c r="O199" s="60"/>
      <c r="P199" s="60"/>
      <c r="Q199" s="60"/>
      <c r="R199" s="84"/>
    </row>
    <row r="200" spans="1:19" s="85" customFormat="1" ht="15.75">
      <c r="A200" s="229" t="s">
        <v>985</v>
      </c>
      <c r="B200" s="210"/>
      <c r="C200" s="210"/>
      <c r="D200" s="210"/>
      <c r="E200" s="210"/>
      <c r="F200" s="65"/>
      <c r="G200" s="65"/>
      <c r="H200" s="65"/>
      <c r="I200" s="210"/>
      <c r="J200" s="62"/>
      <c r="K200" s="62"/>
      <c r="L200" s="62"/>
      <c r="M200" s="208"/>
      <c r="N200" s="62"/>
      <c r="O200" s="62"/>
      <c r="P200" s="62"/>
      <c r="Q200" s="60"/>
      <c r="R200" s="84"/>
    </row>
    <row r="201" spans="1:19" s="85" customFormat="1" ht="18.75" customHeight="1">
      <c r="A201" s="63"/>
      <c r="B201" s="215"/>
      <c r="C201" s="215"/>
      <c r="D201" s="215"/>
      <c r="E201" s="215"/>
      <c r="F201" s="215"/>
      <c r="G201" s="215"/>
      <c r="H201" s="215"/>
      <c r="I201" s="215"/>
      <c r="J201" s="23"/>
      <c r="K201" s="23"/>
      <c r="L201" s="23"/>
      <c r="M201" s="23"/>
      <c r="N201" s="23"/>
      <c r="O201" s="23"/>
      <c r="P201" s="23"/>
      <c r="Q201" s="23"/>
      <c r="R201" s="86"/>
      <c r="S201" s="23"/>
    </row>
    <row r="202" spans="1:19" s="85" customFormat="1" ht="18.75" customHeight="1">
      <c r="A202" s="64"/>
      <c r="B202" s="234" t="s">
        <v>671</v>
      </c>
      <c r="C202" s="235"/>
      <c r="D202" s="235"/>
      <c r="E202" s="235"/>
      <c r="F202" s="235"/>
      <c r="G202" s="235"/>
      <c r="H202" s="235"/>
      <c r="I202" s="236"/>
      <c r="J202" s="237" t="s">
        <v>390</v>
      </c>
      <c r="K202" s="238"/>
      <c r="L202" s="238"/>
      <c r="M202" s="239"/>
      <c r="N202" s="677" t="s">
        <v>670</v>
      </c>
      <c r="O202" s="680" t="s">
        <v>396</v>
      </c>
      <c r="P202" s="680" t="s">
        <v>397</v>
      </c>
      <c r="Q202" s="680" t="s">
        <v>395</v>
      </c>
      <c r="R202" s="87"/>
      <c r="S202" s="15"/>
    </row>
    <row r="203" spans="1:19" s="85" customFormat="1" ht="52.5" customHeight="1">
      <c r="A203" s="65"/>
      <c r="B203" s="235" t="s">
        <v>735</v>
      </c>
      <c r="C203" s="235"/>
      <c r="D203" s="235"/>
      <c r="E203" s="240"/>
      <c r="F203" s="241" t="s">
        <v>737</v>
      </c>
      <c r="G203" s="235"/>
      <c r="H203" s="235"/>
      <c r="I203" s="236"/>
      <c r="J203" s="242" t="s">
        <v>672</v>
      </c>
      <c r="K203" s="243"/>
      <c r="L203" s="243"/>
      <c r="M203" s="244"/>
      <c r="N203" s="678"/>
      <c r="O203" s="681"/>
      <c r="P203" s="681"/>
      <c r="Q203" s="681"/>
      <c r="R203" s="87" t="s">
        <v>123</v>
      </c>
      <c r="S203" s="15" t="s">
        <v>123</v>
      </c>
    </row>
    <row r="204" spans="1:19" s="85" customFormat="1" ht="30" customHeight="1">
      <c r="A204" s="66"/>
      <c r="B204" s="245" t="s">
        <v>391</v>
      </c>
      <c r="C204" s="245" t="s">
        <v>392</v>
      </c>
      <c r="D204" s="245" t="s">
        <v>736</v>
      </c>
      <c r="E204" s="246" t="s">
        <v>124</v>
      </c>
      <c r="F204" s="247" t="s">
        <v>391</v>
      </c>
      <c r="G204" s="245" t="s">
        <v>392</v>
      </c>
      <c r="H204" s="245" t="s">
        <v>736</v>
      </c>
      <c r="I204" s="246" t="s">
        <v>124</v>
      </c>
      <c r="J204" s="248" t="s">
        <v>391</v>
      </c>
      <c r="K204" s="249" t="s">
        <v>392</v>
      </c>
      <c r="L204" s="245" t="s">
        <v>736</v>
      </c>
      <c r="M204" s="248" t="s">
        <v>124</v>
      </c>
      <c r="N204" s="679"/>
      <c r="O204" s="682"/>
      <c r="P204" s="682"/>
      <c r="Q204" s="682"/>
      <c r="R204" s="14"/>
      <c r="S204" s="16"/>
    </row>
    <row r="205" spans="1:19" s="85" customFormat="1" ht="12.75" hidden="1" customHeight="1">
      <c r="A205" s="22" t="s">
        <v>264</v>
      </c>
      <c r="B205" s="117"/>
      <c r="C205" s="117"/>
      <c r="D205" s="117"/>
      <c r="E205" s="217"/>
      <c r="F205" s="70"/>
      <c r="G205" s="110"/>
      <c r="H205" s="111"/>
      <c r="I205" s="112"/>
      <c r="J205" s="67"/>
      <c r="K205" s="69"/>
      <c r="L205" s="69"/>
      <c r="M205" s="13"/>
      <c r="N205" s="67"/>
      <c r="O205" s="79"/>
      <c r="P205" s="74"/>
      <c r="Q205" s="74"/>
      <c r="R205" s="88">
        <f>SUM(F205:H205,J205:L205)+N205</f>
        <v>0</v>
      </c>
      <c r="S205" s="17">
        <f>+Q205+P205+O205</f>
        <v>0</v>
      </c>
    </row>
    <row r="206" spans="1:19" s="85" customFormat="1" ht="12.75" hidden="1" customHeight="1">
      <c r="A206" s="22"/>
      <c r="B206" s="117"/>
      <c r="C206" s="117"/>
      <c r="D206" s="117"/>
      <c r="E206" s="217"/>
      <c r="F206" s="70"/>
      <c r="G206" s="110"/>
      <c r="H206" s="111"/>
      <c r="I206" s="218"/>
      <c r="J206" s="67"/>
      <c r="K206" s="69"/>
      <c r="L206" s="69"/>
      <c r="M206" s="67"/>
      <c r="N206" s="67"/>
      <c r="O206" s="80"/>
      <c r="P206" s="75"/>
      <c r="Q206" s="75"/>
      <c r="R206" s="87"/>
      <c r="S206" s="15"/>
    </row>
    <row r="207" spans="1:19" s="85" customFormat="1">
      <c r="A207" s="22" t="s">
        <v>265</v>
      </c>
      <c r="B207" s="261">
        <f>+'Distribution Pivot Table'!Y$9*100</f>
        <v>0</v>
      </c>
      <c r="C207" s="262">
        <f>+'Distribution Pivot Table'!Y$11*100</f>
        <v>0</v>
      </c>
      <c r="D207" s="261">
        <f>+'Distribution Pivot Table'!Y$13*100</f>
        <v>0</v>
      </c>
      <c r="E207" s="263">
        <f t="shared" ref="E207:E225" si="127">SUM(B207:D207)</f>
        <v>0</v>
      </c>
      <c r="F207" s="264">
        <f>+'Distribution Pivot Table'!Y$15*100</f>
        <v>0</v>
      </c>
      <c r="G207" s="262">
        <f>+'Distribution Pivot Table'!Y$17*100</f>
        <v>0</v>
      </c>
      <c r="H207" s="261">
        <f>+'Distribution Pivot Table'!Y$19*100</f>
        <v>0</v>
      </c>
      <c r="I207" s="263">
        <f t="shared" ref="I207:I210" si="128">SUM(F207:H207)</f>
        <v>0</v>
      </c>
      <c r="J207" s="264">
        <f>+'Distribution Pivot Table'!Y$21*100</f>
        <v>0</v>
      </c>
      <c r="K207" s="261">
        <f>+'Distribution Pivot Table'!Y$23*100</f>
        <v>0</v>
      </c>
      <c r="L207" s="261">
        <f>+'Distribution Pivot Table'!Y$25*100</f>
        <v>0</v>
      </c>
      <c r="M207" s="265">
        <f t="shared" ref="M207:M210" si="129">SUM(J207:L207)</f>
        <v>0</v>
      </c>
      <c r="N207" s="264">
        <f>+'Distribution Pivot Table'!Y$27*100</f>
        <v>0</v>
      </c>
      <c r="O207" s="266">
        <f t="shared" ref="O207:O210" si="130">+B207+F207+J207</f>
        <v>0</v>
      </c>
      <c r="P207" s="267">
        <f t="shared" ref="P207:P210" si="131">+C207+G207+K207</f>
        <v>0</v>
      </c>
      <c r="Q207" s="267">
        <f t="shared" ref="Q207:Q210" si="132">+D207+H207+L207+N207</f>
        <v>0</v>
      </c>
      <c r="R207" s="88">
        <f t="shared" ref="R207:R225" si="133">SUM(B207:D207,F207:H207,J207:L207)+N207</f>
        <v>0</v>
      </c>
      <c r="S207" s="17">
        <f t="shared" ref="S207:S225" si="134">+Q207+P207+O207</f>
        <v>0</v>
      </c>
    </row>
    <row r="208" spans="1:19" s="85" customFormat="1">
      <c r="A208" s="22" t="s">
        <v>266</v>
      </c>
      <c r="B208" s="261">
        <f>+'Distribution Pivot Table'!Y$31*100</f>
        <v>2.770780856423174</v>
      </c>
      <c r="C208" s="262">
        <f>+'Distribution Pivot Table'!Y$33*100</f>
        <v>0.50377833753148615</v>
      </c>
      <c r="D208" s="310">
        <f>+'Distribution Pivot Table'!Y$35*100</f>
        <v>0</v>
      </c>
      <c r="E208" s="263">
        <f t="shared" si="127"/>
        <v>3.2745591939546603</v>
      </c>
      <c r="F208" s="264">
        <f>+'Distribution Pivot Table'!Y$37*100</f>
        <v>55.415617128463481</v>
      </c>
      <c r="G208" s="262">
        <f>+'Distribution Pivot Table'!Y$39*100</f>
        <v>11.209068010075567</v>
      </c>
      <c r="H208" s="261">
        <f>+'Distribution Pivot Table'!Y$41*100</f>
        <v>1.7632241813602016</v>
      </c>
      <c r="I208" s="263">
        <f t="shared" si="128"/>
        <v>68.387909319899251</v>
      </c>
      <c r="J208" s="268">
        <f>+'Distribution Pivot Table'!Y$43*100</f>
        <v>18.136020151133501</v>
      </c>
      <c r="K208" s="269">
        <f>+'Distribution Pivot Table'!Y$45*100</f>
        <v>8.4382871536523929</v>
      </c>
      <c r="L208" s="261">
        <f>+'Distribution Pivot Table'!Y$47*100</f>
        <v>1.7632241813602016</v>
      </c>
      <c r="M208" s="270">
        <f t="shared" si="129"/>
        <v>28.337531486146094</v>
      </c>
      <c r="N208" s="268">
        <f>+'Distribution Pivot Table'!Y$49*100</f>
        <v>0</v>
      </c>
      <c r="O208" s="271">
        <f t="shared" si="130"/>
        <v>76.322418136020161</v>
      </c>
      <c r="P208" s="272">
        <f t="shared" si="131"/>
        <v>20.151133501259444</v>
      </c>
      <c r="Q208" s="272">
        <f t="shared" si="132"/>
        <v>3.5264483627204033</v>
      </c>
      <c r="R208" s="88">
        <f t="shared" si="133"/>
        <v>100.00000000000001</v>
      </c>
      <c r="S208" s="17">
        <f t="shared" si="134"/>
        <v>100</v>
      </c>
    </row>
    <row r="209" spans="1:19" s="85" customFormat="1">
      <c r="A209" s="22" t="s">
        <v>267</v>
      </c>
      <c r="B209" s="261">
        <f>+'Distribution Pivot Table'!Y$53*100</f>
        <v>0</v>
      </c>
      <c r="C209" s="262">
        <f>+'Distribution Pivot Table'!Y$55*100</f>
        <v>0</v>
      </c>
      <c r="D209" s="261">
        <f>+'Distribution Pivot Table'!Y$57*100</f>
        <v>0</v>
      </c>
      <c r="E209" s="263">
        <f t="shared" si="127"/>
        <v>0</v>
      </c>
      <c r="F209" s="264">
        <f>+'Distribution Pivot Table'!Y$59*100</f>
        <v>0</v>
      </c>
      <c r="G209" s="262">
        <f>+'Distribution Pivot Table'!Y$61*100</f>
        <v>0</v>
      </c>
      <c r="H209" s="261">
        <f>+'Distribution Pivot Table'!Y$63*100</f>
        <v>0</v>
      </c>
      <c r="I209" s="263">
        <f t="shared" si="128"/>
        <v>0</v>
      </c>
      <c r="J209" s="264">
        <f>+'Distribution Pivot Table'!Y$65*100</f>
        <v>0</v>
      </c>
      <c r="K209" s="261">
        <f>+'Distribution Pivot Table'!Y$67*100</f>
        <v>0</v>
      </c>
      <c r="L209" s="261">
        <f>+'Distribution Pivot Table'!Y$69*100</f>
        <v>0</v>
      </c>
      <c r="M209" s="265">
        <f t="shared" si="129"/>
        <v>0</v>
      </c>
      <c r="N209" s="264">
        <f>+'Distribution Pivot Table'!Y$71*100</f>
        <v>0</v>
      </c>
      <c r="O209" s="266">
        <f t="shared" si="130"/>
        <v>0</v>
      </c>
      <c r="P209" s="267">
        <f t="shared" si="131"/>
        <v>0</v>
      </c>
      <c r="Q209" s="267">
        <f t="shared" si="132"/>
        <v>0</v>
      </c>
      <c r="R209" s="88">
        <f t="shared" si="133"/>
        <v>0</v>
      </c>
      <c r="S209" s="17">
        <f t="shared" si="134"/>
        <v>0</v>
      </c>
    </row>
    <row r="210" spans="1:19" s="85" customFormat="1">
      <c r="A210" s="22" t="s">
        <v>268</v>
      </c>
      <c r="B210" s="261">
        <f>+'Distribution Pivot Table'!Y$75*100</f>
        <v>11.111111111111111</v>
      </c>
      <c r="C210" s="262">
        <f>+'Distribution Pivot Table'!Y$77*100</f>
        <v>0</v>
      </c>
      <c r="D210" s="261">
        <f>+'Distribution Pivot Table'!Y$79*100</f>
        <v>0</v>
      </c>
      <c r="E210" s="263">
        <f t="shared" si="127"/>
        <v>11.111111111111111</v>
      </c>
      <c r="F210" s="264">
        <f>+'Distribution Pivot Table'!Y$81*100</f>
        <v>74.509803921568633</v>
      </c>
      <c r="G210" s="262">
        <f>+'Distribution Pivot Table'!Y$83*100</f>
        <v>0</v>
      </c>
      <c r="H210" s="261">
        <f>+'Distribution Pivot Table'!Y$85*100</f>
        <v>1.3071895424836601</v>
      </c>
      <c r="I210" s="263">
        <f t="shared" si="128"/>
        <v>75.816993464052288</v>
      </c>
      <c r="J210" s="268">
        <f>+'Distribution Pivot Table'!Y$87*100</f>
        <v>12.418300653594772</v>
      </c>
      <c r="K210" s="269">
        <f>+'Distribution Pivot Table'!Y$89*100</f>
        <v>0</v>
      </c>
      <c r="L210" s="269">
        <f>+'Distribution Pivot Table'!Y$91*100</f>
        <v>0.65359477124183007</v>
      </c>
      <c r="M210" s="270">
        <f t="shared" si="129"/>
        <v>13.071895424836601</v>
      </c>
      <c r="N210" s="268">
        <f>+'Distribution Pivot Table'!Y$93*100</f>
        <v>0</v>
      </c>
      <c r="O210" s="271">
        <f t="shared" si="130"/>
        <v>98.039215686274517</v>
      </c>
      <c r="P210" s="272">
        <f t="shared" si="131"/>
        <v>0</v>
      </c>
      <c r="Q210" s="272">
        <f t="shared" si="132"/>
        <v>1.9607843137254903</v>
      </c>
      <c r="R210" s="88">
        <f t="shared" si="133"/>
        <v>100</v>
      </c>
      <c r="S210" s="17">
        <f t="shared" si="134"/>
        <v>100</v>
      </c>
    </row>
    <row r="211" spans="1:19" s="85" customFormat="1">
      <c r="A211" s="22"/>
      <c r="B211" s="261"/>
      <c r="C211" s="262"/>
      <c r="D211" s="261"/>
      <c r="E211" s="263">
        <f t="shared" si="127"/>
        <v>0</v>
      </c>
      <c r="F211" s="264"/>
      <c r="G211" s="262"/>
      <c r="H211" s="261"/>
      <c r="I211" s="263"/>
      <c r="J211" s="268"/>
      <c r="K211" s="269"/>
      <c r="L211" s="269"/>
      <c r="M211" s="270"/>
      <c r="N211" s="268"/>
      <c r="O211" s="271"/>
      <c r="P211" s="272"/>
      <c r="Q211" s="272"/>
      <c r="R211" s="88"/>
      <c r="S211" s="17"/>
    </row>
    <row r="212" spans="1:19" s="85" customFormat="1">
      <c r="A212" s="22" t="s">
        <v>269</v>
      </c>
      <c r="B212" s="261">
        <f>+'Distribution Pivot Table'!Y$97*100</f>
        <v>0.57720057720057716</v>
      </c>
      <c r="C212" s="262">
        <f>+'Distribution Pivot Table'!Y$99*100</f>
        <v>0.21645021645021645</v>
      </c>
      <c r="D212" s="261">
        <f>+'Distribution Pivot Table'!Y$101*100</f>
        <v>0</v>
      </c>
      <c r="E212" s="263">
        <f t="shared" si="127"/>
        <v>0.79365079365079361</v>
      </c>
      <c r="F212" s="264">
        <f>+'Distribution Pivot Table'!Y$103*100</f>
        <v>26.623376623376622</v>
      </c>
      <c r="G212" s="262">
        <f>+'Distribution Pivot Table'!Y$105*100</f>
        <v>8.5137085137085133</v>
      </c>
      <c r="H212" s="261">
        <f>+'Distribution Pivot Table'!Y$107*100</f>
        <v>0</v>
      </c>
      <c r="I212" s="263">
        <f t="shared" ref="I212:I215" si="135">SUM(F212:H212)</f>
        <v>35.137085137085137</v>
      </c>
      <c r="J212" s="268">
        <f>+'Distribution Pivot Table'!Y$109*100</f>
        <v>34.126984126984127</v>
      </c>
      <c r="K212" s="269">
        <f>+'Distribution Pivot Table'!Y$111*100</f>
        <v>29.942279942279942</v>
      </c>
      <c r="L212" s="269">
        <f>+'Distribution Pivot Table'!Y$113*100</f>
        <v>0</v>
      </c>
      <c r="M212" s="270">
        <f t="shared" ref="M212:M215" si="136">SUM(J212:L212)</f>
        <v>64.069264069264065</v>
      </c>
      <c r="N212" s="268">
        <f>+'Distribution Pivot Table'!Y$115*100</f>
        <v>0</v>
      </c>
      <c r="O212" s="271">
        <f t="shared" ref="O212:O215" si="137">+B212+F212+J212</f>
        <v>61.327561327561327</v>
      </c>
      <c r="P212" s="272">
        <f t="shared" ref="P212:P215" si="138">+C212+G212+K212</f>
        <v>38.672438672438673</v>
      </c>
      <c r="Q212" s="272">
        <f t="shared" ref="Q212:Q215" si="139">+D212+H212+L212+N212</f>
        <v>0</v>
      </c>
      <c r="R212" s="88">
        <f t="shared" si="133"/>
        <v>99.999999999999986</v>
      </c>
      <c r="S212" s="17">
        <f t="shared" si="134"/>
        <v>100</v>
      </c>
    </row>
    <row r="213" spans="1:19" s="85" customFormat="1">
      <c r="A213" s="22" t="s">
        <v>270</v>
      </c>
      <c r="B213" s="261">
        <f>+'Distribution Pivot Table'!Y$119*100</f>
        <v>0</v>
      </c>
      <c r="C213" s="262">
        <f>+'Distribution Pivot Table'!Y$121*100</f>
        <v>0</v>
      </c>
      <c r="D213" s="261">
        <f>+'Distribution Pivot Table'!Y$123*100</f>
        <v>0</v>
      </c>
      <c r="E213" s="263">
        <f t="shared" si="127"/>
        <v>0</v>
      </c>
      <c r="F213" s="264">
        <f>+'Distribution Pivot Table'!Y$125*100</f>
        <v>0</v>
      </c>
      <c r="G213" s="262">
        <f>+'Distribution Pivot Table'!Y$127*100</f>
        <v>0</v>
      </c>
      <c r="H213" s="261">
        <f>+'Distribution Pivot Table'!Y$129*100</f>
        <v>0</v>
      </c>
      <c r="I213" s="263">
        <f t="shared" si="135"/>
        <v>0</v>
      </c>
      <c r="J213" s="268">
        <f>+'Distribution Pivot Table'!Y$131*100</f>
        <v>0</v>
      </c>
      <c r="K213" s="269">
        <f>+'Distribution Pivot Table'!Y$133*100</f>
        <v>0</v>
      </c>
      <c r="L213" s="269">
        <f>+'Distribution Pivot Table'!Y$135*100</f>
        <v>0</v>
      </c>
      <c r="M213" s="270">
        <f t="shared" si="136"/>
        <v>0</v>
      </c>
      <c r="N213" s="264">
        <f>+'Distribution Pivot Table'!Y$137*100</f>
        <v>0</v>
      </c>
      <c r="O213" s="271">
        <f t="shared" si="137"/>
        <v>0</v>
      </c>
      <c r="P213" s="272">
        <f t="shared" si="138"/>
        <v>0</v>
      </c>
      <c r="Q213" s="272">
        <f t="shared" si="139"/>
        <v>0</v>
      </c>
      <c r="R213" s="88">
        <f t="shared" si="133"/>
        <v>0</v>
      </c>
      <c r="S213" s="17">
        <f t="shared" si="134"/>
        <v>0</v>
      </c>
    </row>
    <row r="214" spans="1:19" s="85" customFormat="1">
      <c r="A214" s="117" t="s">
        <v>271</v>
      </c>
      <c r="B214" s="261">
        <f>+'Distribution Pivot Table'!Y$141*100</f>
        <v>0</v>
      </c>
      <c r="C214" s="262">
        <f>+'Distribution Pivot Table'!Y$143*100</f>
        <v>0</v>
      </c>
      <c r="D214" s="261">
        <f>+'Distribution Pivot Table'!Y$145*100</f>
        <v>0</v>
      </c>
      <c r="E214" s="263">
        <f t="shared" si="127"/>
        <v>0</v>
      </c>
      <c r="F214" s="264">
        <f>+'Distribution Pivot Table'!Y$147*100</f>
        <v>0</v>
      </c>
      <c r="G214" s="262">
        <f>+'Distribution Pivot Table'!Y$149*100</f>
        <v>0</v>
      </c>
      <c r="H214" s="261">
        <f>+'Distribution Pivot Table'!Y$151*100</f>
        <v>0</v>
      </c>
      <c r="I214" s="263">
        <f t="shared" si="135"/>
        <v>0</v>
      </c>
      <c r="J214" s="268">
        <f>+'Distribution Pivot Table'!Y$153*100</f>
        <v>0</v>
      </c>
      <c r="K214" s="269">
        <f>+'Distribution Pivot Table'!Y$155*100</f>
        <v>0</v>
      </c>
      <c r="L214" s="269">
        <f>+'Distribution Pivot Table'!Y$157*100</f>
        <v>0</v>
      </c>
      <c r="M214" s="270">
        <f t="shared" si="136"/>
        <v>0</v>
      </c>
      <c r="N214" s="268">
        <f>+'Distribution Pivot Table'!Y$159*100</f>
        <v>0</v>
      </c>
      <c r="O214" s="271">
        <f t="shared" si="137"/>
        <v>0</v>
      </c>
      <c r="P214" s="272">
        <f t="shared" si="138"/>
        <v>0</v>
      </c>
      <c r="Q214" s="272">
        <f t="shared" si="139"/>
        <v>0</v>
      </c>
      <c r="R214" s="88">
        <f t="shared" si="133"/>
        <v>0</v>
      </c>
      <c r="S214" s="17">
        <f t="shared" si="134"/>
        <v>0</v>
      </c>
    </row>
    <row r="215" spans="1:19" s="85" customFormat="1">
      <c r="A215" s="22" t="s">
        <v>272</v>
      </c>
      <c r="B215" s="261">
        <f>+'Distribution Pivot Table'!Y$163*100</f>
        <v>0</v>
      </c>
      <c r="C215" s="262">
        <f>+'Distribution Pivot Table'!Y$165*100</f>
        <v>0</v>
      </c>
      <c r="D215" s="261">
        <f>+'Distribution Pivot Table'!Y$167*100</f>
        <v>0</v>
      </c>
      <c r="E215" s="263">
        <f t="shared" si="127"/>
        <v>0</v>
      </c>
      <c r="F215" s="264">
        <f>+'Distribution Pivot Table'!Y$169*100</f>
        <v>0</v>
      </c>
      <c r="G215" s="262">
        <f>+'Distribution Pivot Table'!Y$171*100</f>
        <v>0</v>
      </c>
      <c r="H215" s="261">
        <f>+'Distribution Pivot Table'!Y$173*100</f>
        <v>0</v>
      </c>
      <c r="I215" s="263">
        <f t="shared" si="135"/>
        <v>0</v>
      </c>
      <c r="J215" s="264">
        <f>+'Distribution Pivot Table'!Y$175*100</f>
        <v>0</v>
      </c>
      <c r="K215" s="261">
        <f>+'Distribution Pivot Table'!Y$177*100</f>
        <v>0</v>
      </c>
      <c r="L215" s="261">
        <f>+'Distribution Pivot Table'!Y$179*100</f>
        <v>0</v>
      </c>
      <c r="M215" s="265">
        <f t="shared" si="136"/>
        <v>0</v>
      </c>
      <c r="N215" s="264">
        <f>+'Distribution Pivot Table'!Y$181*100</f>
        <v>0</v>
      </c>
      <c r="O215" s="266">
        <f t="shared" si="137"/>
        <v>0</v>
      </c>
      <c r="P215" s="267">
        <f t="shared" si="138"/>
        <v>0</v>
      </c>
      <c r="Q215" s="267">
        <f t="shared" si="139"/>
        <v>0</v>
      </c>
      <c r="R215" s="88">
        <f t="shared" si="133"/>
        <v>0</v>
      </c>
      <c r="S215" s="17">
        <f t="shared" si="134"/>
        <v>0</v>
      </c>
    </row>
    <row r="216" spans="1:19" s="85" customFormat="1">
      <c r="A216" s="22"/>
      <c r="B216" s="261"/>
      <c r="C216" s="262"/>
      <c r="D216" s="261"/>
      <c r="E216" s="263">
        <f t="shared" si="127"/>
        <v>0</v>
      </c>
      <c r="F216" s="264"/>
      <c r="G216" s="262"/>
      <c r="H216" s="261"/>
      <c r="I216" s="263"/>
      <c r="J216" s="264"/>
      <c r="K216" s="261"/>
      <c r="L216" s="261"/>
      <c r="M216" s="265"/>
      <c r="N216" s="264"/>
      <c r="O216" s="266"/>
      <c r="P216" s="267"/>
      <c r="Q216" s="267"/>
      <c r="R216" s="88"/>
      <c r="S216" s="17"/>
    </row>
    <row r="217" spans="1:19" s="85" customFormat="1">
      <c r="A217" s="22" t="s">
        <v>273</v>
      </c>
      <c r="B217" s="261">
        <f>+'Distribution Pivot Table'!Y$185*100</f>
        <v>0</v>
      </c>
      <c r="C217" s="262">
        <f>+'Distribution Pivot Table'!Y$187*100</f>
        <v>0</v>
      </c>
      <c r="D217" s="261">
        <f>+'Distribution Pivot Table'!Y$189*100</f>
        <v>0</v>
      </c>
      <c r="E217" s="263">
        <f t="shared" si="127"/>
        <v>0</v>
      </c>
      <c r="F217" s="264">
        <f>+'Distribution Pivot Table'!Y$191*100</f>
        <v>0</v>
      </c>
      <c r="G217" s="262">
        <f>+'Distribution Pivot Table'!Y$193*100</f>
        <v>0</v>
      </c>
      <c r="H217" s="261">
        <f>+'Distribution Pivot Table'!Y$195*100</f>
        <v>0</v>
      </c>
      <c r="I217" s="263">
        <f t="shared" ref="I217:I220" si="140">SUM(F217:H217)</f>
        <v>0</v>
      </c>
      <c r="J217" s="268">
        <f>+'Distribution Pivot Table'!Y$197*100</f>
        <v>0</v>
      </c>
      <c r="K217" s="269">
        <f>+'Distribution Pivot Table'!Y$199*100</f>
        <v>0</v>
      </c>
      <c r="L217" s="312">
        <f>+'Distribution Pivot Table'!Y$201*100</f>
        <v>0</v>
      </c>
      <c r="M217" s="270">
        <f t="shared" ref="M217:M220" si="141">SUM(J217:L217)</f>
        <v>0</v>
      </c>
      <c r="N217" s="268">
        <f>+'Distribution Pivot Table'!Y$203*100</f>
        <v>0</v>
      </c>
      <c r="O217" s="271">
        <f t="shared" ref="O217:O220" si="142">+B217+F217+J217</f>
        <v>0</v>
      </c>
      <c r="P217" s="272">
        <f t="shared" ref="P217:P220" si="143">+C217+G217+K217</f>
        <v>0</v>
      </c>
      <c r="Q217" s="272">
        <f t="shared" ref="Q217:Q220" si="144">+D217+H217+L217+N217</f>
        <v>0</v>
      </c>
      <c r="R217" s="88">
        <f t="shared" si="133"/>
        <v>0</v>
      </c>
      <c r="S217" s="17">
        <f t="shared" si="134"/>
        <v>0</v>
      </c>
    </row>
    <row r="218" spans="1:19" s="85" customFormat="1">
      <c r="A218" s="22" t="s">
        <v>274</v>
      </c>
      <c r="B218" s="261">
        <f>+'Distribution Pivot Table'!Y$207*100</f>
        <v>9.1491308325709064E-2</v>
      </c>
      <c r="C218" s="310">
        <f>+'Distribution Pivot Table'!Y$209*100</f>
        <v>0</v>
      </c>
      <c r="D218" s="310">
        <f>+'Distribution Pivot Table'!Y$211*108</f>
        <v>0</v>
      </c>
      <c r="E218" s="263">
        <f t="shared" si="127"/>
        <v>9.1491308325709064E-2</v>
      </c>
      <c r="F218" s="264">
        <f>+'Distribution Pivot Table'!Y$213*100</f>
        <v>56.907593778591036</v>
      </c>
      <c r="G218" s="262">
        <f>+'Distribution Pivot Table'!Y$215*100</f>
        <v>0.27447392497712719</v>
      </c>
      <c r="H218" s="261">
        <f>+'Distribution Pivot Table'!Y$217*100</f>
        <v>0.27447392497712719</v>
      </c>
      <c r="I218" s="263">
        <f t="shared" si="140"/>
        <v>57.456541628545295</v>
      </c>
      <c r="J218" s="268">
        <f>+'Distribution Pivot Table'!Y$219*100</f>
        <v>36.230558096980786</v>
      </c>
      <c r="K218" s="269">
        <f>+'Distribution Pivot Table'!Y$221*100</f>
        <v>3.5681610247026532</v>
      </c>
      <c r="L218" s="269">
        <f>+'Distribution Pivot Table'!Y$223*100</f>
        <v>0.36596523330283626</v>
      </c>
      <c r="M218" s="270">
        <f t="shared" si="141"/>
        <v>40.164684354986278</v>
      </c>
      <c r="N218" s="268">
        <f>+'Distribution Pivot Table'!Y$225*100</f>
        <v>2.2872827081427265</v>
      </c>
      <c r="O218" s="271">
        <f t="shared" si="142"/>
        <v>93.229643183897537</v>
      </c>
      <c r="P218" s="272">
        <f t="shared" si="143"/>
        <v>3.8426349496797805</v>
      </c>
      <c r="Q218" s="272">
        <f t="shared" si="144"/>
        <v>2.9277218664226901</v>
      </c>
      <c r="R218" s="88">
        <f t="shared" si="133"/>
        <v>100</v>
      </c>
      <c r="S218" s="17">
        <f t="shared" si="134"/>
        <v>100</v>
      </c>
    </row>
    <row r="219" spans="1:19" s="85" customFormat="1">
      <c r="A219" s="22" t="s">
        <v>275</v>
      </c>
      <c r="B219" s="261">
        <f>+'Distribution Pivot Table'!Y$229*100</f>
        <v>5.6701030927835054</v>
      </c>
      <c r="C219" s="262">
        <f>+'Distribution Pivot Table'!Y$231*100</f>
        <v>0.1718213058419244</v>
      </c>
      <c r="D219" s="261">
        <f>+'Distribution Pivot Table'!Y$233*100</f>
        <v>0</v>
      </c>
      <c r="E219" s="263">
        <f t="shared" si="127"/>
        <v>5.8419243986254301</v>
      </c>
      <c r="F219" s="264">
        <f>+'Distribution Pivot Table'!Y$235*100</f>
        <v>34.87972508591065</v>
      </c>
      <c r="G219" s="262">
        <f>+'Distribution Pivot Table'!Y$237*100</f>
        <v>3.0927835051546393</v>
      </c>
      <c r="H219" s="261">
        <f>+'Distribution Pivot Table'!Y$239*100</f>
        <v>0</v>
      </c>
      <c r="I219" s="263">
        <f t="shared" si="140"/>
        <v>37.972508591065292</v>
      </c>
      <c r="J219" s="268">
        <f>+'Distribution Pivot Table'!Y$241*100</f>
        <v>42.439862542955325</v>
      </c>
      <c r="K219" s="269">
        <f>+'Distribution Pivot Table'!Y$243*100</f>
        <v>13.23024054982818</v>
      </c>
      <c r="L219" s="269">
        <f>+'Distribution Pivot Table'!Y$245*100</f>
        <v>0.1718213058419244</v>
      </c>
      <c r="M219" s="270">
        <f t="shared" si="141"/>
        <v>55.84192439862543</v>
      </c>
      <c r="N219" s="268">
        <f>+'Distribution Pivot Table'!Y$247*100</f>
        <v>0.3436426116838488</v>
      </c>
      <c r="O219" s="271">
        <f t="shared" si="142"/>
        <v>82.989690721649481</v>
      </c>
      <c r="P219" s="272">
        <f t="shared" si="143"/>
        <v>16.494845360824744</v>
      </c>
      <c r="Q219" s="272">
        <f t="shared" si="144"/>
        <v>0.51546391752577314</v>
      </c>
      <c r="R219" s="88">
        <f t="shared" si="133"/>
        <v>100</v>
      </c>
      <c r="S219" s="17">
        <f t="shared" si="134"/>
        <v>100</v>
      </c>
    </row>
    <row r="220" spans="1:19" s="85" customFormat="1">
      <c r="A220" s="22" t="s">
        <v>276</v>
      </c>
      <c r="B220" s="261">
        <f>+'Distribution Pivot Table'!Y$251*100</f>
        <v>0</v>
      </c>
      <c r="C220" s="262">
        <f>+'Distribution Pivot Table'!Y$253*100</f>
        <v>0</v>
      </c>
      <c r="D220" s="261">
        <f>+'Distribution Pivot Table'!Y$255*100</f>
        <v>0</v>
      </c>
      <c r="E220" s="263">
        <f t="shared" si="127"/>
        <v>0</v>
      </c>
      <c r="F220" s="264">
        <f>+'Distribution Pivot Table'!Y$257*100</f>
        <v>0</v>
      </c>
      <c r="G220" s="262">
        <f>+'Distribution Pivot Table'!Y$259*100</f>
        <v>0</v>
      </c>
      <c r="H220" s="261">
        <f>+'Distribution Pivot Table'!Y$261*100</f>
        <v>0</v>
      </c>
      <c r="I220" s="263">
        <f t="shared" si="140"/>
        <v>0</v>
      </c>
      <c r="J220" s="268">
        <f>+'Distribution Pivot Table'!Y$263*100</f>
        <v>0</v>
      </c>
      <c r="K220" s="269">
        <f>+'Distribution Pivot Table'!Y$265*100</f>
        <v>0</v>
      </c>
      <c r="L220" s="269">
        <f>+'Distribution Pivot Table'!Y$267*100</f>
        <v>0</v>
      </c>
      <c r="M220" s="270">
        <f t="shared" si="141"/>
        <v>0</v>
      </c>
      <c r="N220" s="268">
        <f>+'Distribution Pivot Table'!Y$269*100</f>
        <v>0</v>
      </c>
      <c r="O220" s="271">
        <f t="shared" si="142"/>
        <v>0</v>
      </c>
      <c r="P220" s="272">
        <f t="shared" si="143"/>
        <v>0</v>
      </c>
      <c r="Q220" s="272">
        <f t="shared" si="144"/>
        <v>0</v>
      </c>
      <c r="R220" s="88">
        <f t="shared" si="133"/>
        <v>0</v>
      </c>
      <c r="S220" s="17">
        <f t="shared" si="134"/>
        <v>0</v>
      </c>
    </row>
    <row r="221" spans="1:19" s="85" customFormat="1">
      <c r="A221" s="22"/>
      <c r="B221" s="261"/>
      <c r="C221" s="262"/>
      <c r="D221" s="261"/>
      <c r="E221" s="263">
        <f t="shared" si="127"/>
        <v>0</v>
      </c>
      <c r="F221" s="264"/>
      <c r="G221" s="262"/>
      <c r="H221" s="261"/>
      <c r="I221" s="263"/>
      <c r="J221" s="268"/>
      <c r="K221" s="269"/>
      <c r="L221" s="269"/>
      <c r="M221" s="270"/>
      <c r="N221" s="268"/>
      <c r="O221" s="271"/>
      <c r="P221" s="272"/>
      <c r="Q221" s="272"/>
      <c r="R221" s="88"/>
      <c r="S221" s="17"/>
    </row>
    <row r="222" spans="1:19" s="85" customFormat="1">
      <c r="A222" s="22" t="s">
        <v>277</v>
      </c>
      <c r="B222" s="261">
        <f>+'Distribution Pivot Table'!Y$273*100</f>
        <v>0</v>
      </c>
      <c r="C222" s="262">
        <f>+'Distribution Pivot Table'!Y$275*100</f>
        <v>0</v>
      </c>
      <c r="D222" s="261">
        <f>+'Distribution Pivot Table'!Y$277*100</f>
        <v>0</v>
      </c>
      <c r="E222" s="263">
        <f t="shared" si="127"/>
        <v>0</v>
      </c>
      <c r="F222" s="264">
        <f>+'Distribution Pivot Table'!Y$279*100</f>
        <v>0</v>
      </c>
      <c r="G222" s="262">
        <f>+'Distribution Pivot Table'!Y$281*100</f>
        <v>0</v>
      </c>
      <c r="H222" s="261">
        <f>+'Distribution Pivot Table'!Y$283*100</f>
        <v>0</v>
      </c>
      <c r="I222" s="263">
        <f t="shared" ref="I222:I225" si="145">SUM(F222:H222)</f>
        <v>0</v>
      </c>
      <c r="J222" s="268">
        <f>+'Distribution Pivot Table'!Y$285*100</f>
        <v>0</v>
      </c>
      <c r="K222" s="269">
        <f>+'Distribution Pivot Table'!Y$287*100</f>
        <v>0</v>
      </c>
      <c r="L222" s="269">
        <f>+'Distribution Pivot Table'!Y$289*100</f>
        <v>0</v>
      </c>
      <c r="M222" s="270">
        <f t="shared" ref="M222:M225" si="146">SUM(J222:L222)</f>
        <v>0</v>
      </c>
      <c r="N222" s="268">
        <f>+'Distribution Pivot Table'!Y$291*100</f>
        <v>0</v>
      </c>
      <c r="O222" s="271">
        <f t="shared" ref="O222:O225" si="147">+B222+F222+J222</f>
        <v>0</v>
      </c>
      <c r="P222" s="272">
        <f t="shared" ref="P222:P225" si="148">+C222+G222+K222</f>
        <v>0</v>
      </c>
      <c r="Q222" s="272">
        <f t="shared" ref="Q222:Q225" si="149">+D222+H222+L222+N222</f>
        <v>0</v>
      </c>
      <c r="R222" s="88">
        <f t="shared" si="133"/>
        <v>0</v>
      </c>
      <c r="S222" s="17">
        <f t="shared" si="134"/>
        <v>0</v>
      </c>
    </row>
    <row r="223" spans="1:19" s="85" customFormat="1">
      <c r="A223" s="22" t="s">
        <v>278</v>
      </c>
      <c r="B223" s="261">
        <f>+'Distribution Pivot Table'!Y$295*100</f>
        <v>14.503816793893129</v>
      </c>
      <c r="C223" s="262">
        <f>+'Distribution Pivot Table'!Y$297*100</f>
        <v>1.1450381679389312</v>
      </c>
      <c r="D223" s="261">
        <f>+'Distribution Pivot Table'!Y$299*100</f>
        <v>0</v>
      </c>
      <c r="E223" s="263">
        <f t="shared" si="127"/>
        <v>15.648854961832061</v>
      </c>
      <c r="F223" s="264">
        <f>+'Distribution Pivot Table'!Y$301*100</f>
        <v>29.389312977099237</v>
      </c>
      <c r="G223" s="262">
        <f>+'Distribution Pivot Table'!Y$303*100</f>
        <v>8.778625954198473</v>
      </c>
      <c r="H223" s="261">
        <f>+'Distribution Pivot Table'!Y$305*100</f>
        <v>0</v>
      </c>
      <c r="I223" s="263">
        <f t="shared" si="145"/>
        <v>38.167938931297712</v>
      </c>
      <c r="J223" s="268">
        <f>+'Distribution Pivot Table'!Y$307*100</f>
        <v>36.25954198473282</v>
      </c>
      <c r="K223" s="269">
        <f>+'Distribution Pivot Table'!Y$309*100</f>
        <v>7.2519083969465647</v>
      </c>
      <c r="L223" s="269">
        <f>+'Distribution Pivot Table'!Y$311*100</f>
        <v>0</v>
      </c>
      <c r="M223" s="270">
        <f t="shared" si="146"/>
        <v>43.511450381679381</v>
      </c>
      <c r="N223" s="268">
        <f>+'Distribution Pivot Table'!Y$313*100</f>
        <v>2.6717557251908395</v>
      </c>
      <c r="O223" s="271">
        <f t="shared" si="147"/>
        <v>80.15267175572518</v>
      </c>
      <c r="P223" s="272">
        <f t="shared" si="148"/>
        <v>17.175572519083971</v>
      </c>
      <c r="Q223" s="272">
        <f t="shared" si="149"/>
        <v>2.6717557251908395</v>
      </c>
      <c r="R223" s="88">
        <f t="shared" si="133"/>
        <v>99.999999999999986</v>
      </c>
      <c r="S223" s="17">
        <f t="shared" si="134"/>
        <v>99.999999999999986</v>
      </c>
    </row>
    <row r="224" spans="1:19" s="85" customFormat="1">
      <c r="A224" s="22" t="s">
        <v>279</v>
      </c>
      <c r="B224" s="261">
        <f>+'Distribution Pivot Table'!Y$317*100</f>
        <v>4.225352112676056</v>
      </c>
      <c r="C224" s="310">
        <f>+'Distribution Pivot Table'!Y$319*100</f>
        <v>0.46948356807511737</v>
      </c>
      <c r="D224" s="261">
        <f>+'Distribution Pivot Table'!Y$321*100</f>
        <v>0</v>
      </c>
      <c r="E224" s="263">
        <f t="shared" si="127"/>
        <v>4.6948356807511731</v>
      </c>
      <c r="F224" s="264">
        <f>+'Distribution Pivot Table'!Y$323*100</f>
        <v>53.990610328638496</v>
      </c>
      <c r="G224" s="262">
        <f>+'Distribution Pivot Table'!Y$325*100</f>
        <v>7.511737089201878</v>
      </c>
      <c r="H224" s="261">
        <f>+'Distribution Pivot Table'!Y$327*100</f>
        <v>0</v>
      </c>
      <c r="I224" s="263">
        <f t="shared" si="145"/>
        <v>61.502347417840376</v>
      </c>
      <c r="J224" s="268">
        <f>+'Distribution Pivot Table'!Y$329*100</f>
        <v>22.535211267605636</v>
      </c>
      <c r="K224" s="269">
        <f>+'Distribution Pivot Table'!Y$331*100</f>
        <v>6.103286384976526</v>
      </c>
      <c r="L224" s="269">
        <f>+'Distribution Pivot Table'!Y$333*100</f>
        <v>0</v>
      </c>
      <c r="M224" s="270">
        <f t="shared" si="146"/>
        <v>28.63849765258216</v>
      </c>
      <c r="N224" s="268">
        <f>+'Distribution Pivot Table'!Y$335*100</f>
        <v>5.164319248826291</v>
      </c>
      <c r="O224" s="271">
        <f t="shared" si="147"/>
        <v>80.751173708920192</v>
      </c>
      <c r="P224" s="272">
        <f t="shared" si="148"/>
        <v>14.08450704225352</v>
      </c>
      <c r="Q224" s="272">
        <f t="shared" si="149"/>
        <v>5.164319248826291</v>
      </c>
      <c r="R224" s="88">
        <f t="shared" si="133"/>
        <v>100</v>
      </c>
      <c r="S224" s="17">
        <f t="shared" si="134"/>
        <v>100</v>
      </c>
    </row>
    <row r="225" spans="1:26" s="85" customFormat="1">
      <c r="A225" s="71" t="s">
        <v>280</v>
      </c>
      <c r="B225" s="273">
        <f>+'Distribution Pivot Table'!Y$339*100</f>
        <v>13.680154142581888</v>
      </c>
      <c r="C225" s="311">
        <f>+'Distribution Pivot Table'!Y$341*100</f>
        <v>0</v>
      </c>
      <c r="D225" s="273">
        <f>+'Distribution Pivot Table'!Y$343*100</f>
        <v>0</v>
      </c>
      <c r="E225" s="274">
        <f t="shared" si="127"/>
        <v>13.680154142581888</v>
      </c>
      <c r="F225" s="275">
        <f>+'Distribution Pivot Table'!Y$345*100</f>
        <v>34.232498394348106</v>
      </c>
      <c r="G225" s="273">
        <f>+'Distribution Pivot Table'!Y$347*100</f>
        <v>1.0276172125883107</v>
      </c>
      <c r="H225" s="273">
        <f>+'Distribution Pivot Table'!Y$349*100</f>
        <v>0</v>
      </c>
      <c r="I225" s="274">
        <f t="shared" si="145"/>
        <v>35.260115606936417</v>
      </c>
      <c r="J225" s="276">
        <f>+'Distribution Pivot Table'!Y$351*100</f>
        <v>35.709698137443802</v>
      </c>
      <c r="K225" s="277">
        <f>+'Distribution Pivot Table'!Y$353*100</f>
        <v>5.3307642903018628</v>
      </c>
      <c r="L225" s="277">
        <f>+'Distribution Pivot Table'!Y$355*100</f>
        <v>0</v>
      </c>
      <c r="M225" s="278">
        <f t="shared" si="146"/>
        <v>41.040462427745666</v>
      </c>
      <c r="N225" s="276">
        <f>+'Distribution Pivot Table'!Y$357*100</f>
        <v>10.01926782273603</v>
      </c>
      <c r="O225" s="279">
        <f t="shared" si="147"/>
        <v>83.622350674373791</v>
      </c>
      <c r="P225" s="280">
        <f t="shared" si="148"/>
        <v>6.3583815028901736</v>
      </c>
      <c r="Q225" s="280">
        <f t="shared" si="149"/>
        <v>10.01926782273603</v>
      </c>
      <c r="R225" s="88">
        <f t="shared" si="133"/>
        <v>100</v>
      </c>
      <c r="S225" s="17">
        <f t="shared" si="134"/>
        <v>100</v>
      </c>
    </row>
    <row r="226" spans="1:26" s="85" customFormat="1">
      <c r="A226" s="232" t="s">
        <v>394</v>
      </c>
      <c r="B226" s="117"/>
      <c r="C226" s="117"/>
      <c r="D226" s="117"/>
      <c r="E226" s="117"/>
      <c r="F226" s="220"/>
      <c r="G226" s="220"/>
      <c r="H226" s="220"/>
      <c r="I226" s="220"/>
      <c r="R226" s="90"/>
    </row>
    <row r="227" spans="1:26">
      <c r="A227" s="232"/>
      <c r="B227" s="111"/>
      <c r="C227" s="111"/>
      <c r="D227" s="111"/>
      <c r="E227" s="219"/>
      <c r="F227" s="111"/>
      <c r="G227" s="111"/>
      <c r="H227" s="111"/>
      <c r="I227" s="219"/>
      <c r="J227" s="69"/>
      <c r="K227" s="69"/>
      <c r="L227" s="69"/>
      <c r="M227" s="113"/>
      <c r="N227" s="69"/>
      <c r="O227" s="114"/>
      <c r="P227" s="114"/>
      <c r="R227" s="23"/>
    </row>
    <row r="228" spans="1:26" s="85" customFormat="1">
      <c r="A228" s="22"/>
      <c r="B228" s="117"/>
      <c r="C228" s="117"/>
      <c r="D228" s="117"/>
      <c r="E228" s="117"/>
      <c r="F228" s="220"/>
      <c r="G228" s="220"/>
      <c r="H228" s="220"/>
      <c r="I228" s="220"/>
      <c r="R228" s="90"/>
    </row>
    <row r="229" spans="1:26" s="85" customFormat="1">
      <c r="A229" s="72"/>
      <c r="B229" s="92"/>
      <c r="C229" s="92"/>
      <c r="D229" s="92"/>
      <c r="E229" s="92"/>
      <c r="F229" s="220"/>
      <c r="G229" s="220"/>
      <c r="H229" s="220"/>
      <c r="I229" s="220"/>
      <c r="Q229" s="233" t="s">
        <v>1166</v>
      </c>
      <c r="R229" s="90"/>
    </row>
    <row r="230" spans="1:26" s="85" customFormat="1" ht="18">
      <c r="A230" s="230" t="s">
        <v>703</v>
      </c>
      <c r="B230" s="210"/>
      <c r="C230" s="210"/>
      <c r="D230" s="210"/>
      <c r="E230" s="210"/>
      <c r="F230" s="213"/>
      <c r="G230" s="213"/>
      <c r="H230" s="213"/>
      <c r="I230" s="214"/>
      <c r="J230" s="60"/>
      <c r="K230" s="60"/>
      <c r="L230" s="60"/>
      <c r="M230" s="209"/>
      <c r="N230" s="60"/>
      <c r="O230" s="60"/>
      <c r="P230" s="60"/>
      <c r="Q230" s="60"/>
      <c r="R230" s="84"/>
    </row>
    <row r="231" spans="1:26" s="85" customFormat="1" ht="18">
      <c r="A231" s="230"/>
      <c r="B231" s="210"/>
      <c r="C231" s="210"/>
      <c r="D231" s="210"/>
      <c r="E231" s="210"/>
      <c r="F231" s="213"/>
      <c r="G231" s="213"/>
      <c r="H231" s="213"/>
      <c r="I231" s="214"/>
      <c r="J231" s="60"/>
      <c r="K231" s="60"/>
      <c r="L231" s="60"/>
      <c r="M231" s="209"/>
      <c r="N231" s="60"/>
      <c r="O231" s="60"/>
      <c r="P231" s="60"/>
      <c r="Q231" s="60"/>
      <c r="R231" s="84"/>
    </row>
    <row r="232" spans="1:26" s="85" customFormat="1" ht="15.75">
      <c r="A232" s="229" t="s">
        <v>695</v>
      </c>
      <c r="B232" s="210"/>
      <c r="C232" s="210"/>
      <c r="D232" s="210"/>
      <c r="E232" s="210"/>
      <c r="F232" s="213"/>
      <c r="G232" s="213"/>
      <c r="H232" s="213"/>
      <c r="I232" s="214"/>
      <c r="J232" s="60"/>
      <c r="K232" s="60"/>
      <c r="L232" s="60"/>
      <c r="M232" s="209"/>
      <c r="N232" s="60"/>
      <c r="O232" s="60"/>
      <c r="P232" s="60"/>
      <c r="Q232" s="60"/>
      <c r="R232" s="84"/>
    </row>
    <row r="233" spans="1:26" s="85" customFormat="1" ht="15.75">
      <c r="A233" s="229" t="s">
        <v>986</v>
      </c>
      <c r="B233" s="210"/>
      <c r="C233" s="210"/>
      <c r="D233" s="210"/>
      <c r="E233" s="210"/>
      <c r="F233" s="65"/>
      <c r="G233" s="65"/>
      <c r="H233" s="65"/>
      <c r="I233" s="210"/>
      <c r="J233" s="62"/>
      <c r="K233" s="62"/>
      <c r="L233" s="62"/>
      <c r="M233" s="208"/>
      <c r="N233" s="62"/>
      <c r="O233" s="62"/>
      <c r="P233" s="62"/>
      <c r="Q233" s="60"/>
      <c r="R233" s="84"/>
    </row>
    <row r="234" spans="1:26" s="85" customFormat="1" ht="18.75" customHeight="1">
      <c r="A234" s="73"/>
      <c r="B234" s="215"/>
      <c r="C234" s="215"/>
      <c r="D234" s="215"/>
      <c r="E234" s="215"/>
      <c r="F234" s="215"/>
      <c r="G234" s="215"/>
      <c r="H234" s="215"/>
      <c r="I234" s="215"/>
      <c r="J234" s="23"/>
      <c r="K234" s="23"/>
      <c r="L234" s="23"/>
      <c r="M234" s="23"/>
      <c r="N234" s="23"/>
      <c r="O234" s="23"/>
      <c r="P234" s="23"/>
      <c r="Q234" s="23"/>
      <c r="R234" s="86"/>
      <c r="S234" s="23"/>
    </row>
    <row r="235" spans="1:26" s="85" customFormat="1" ht="18.75" customHeight="1">
      <c r="A235" s="64"/>
      <c r="B235" s="234" t="s">
        <v>671</v>
      </c>
      <c r="C235" s="235"/>
      <c r="D235" s="235"/>
      <c r="E235" s="235"/>
      <c r="F235" s="235"/>
      <c r="G235" s="235"/>
      <c r="H235" s="235"/>
      <c r="I235" s="236"/>
      <c r="J235" s="237" t="s">
        <v>390</v>
      </c>
      <c r="K235" s="238"/>
      <c r="L235" s="238"/>
      <c r="M235" s="239"/>
      <c r="N235" s="677" t="s">
        <v>670</v>
      </c>
      <c r="O235" s="680" t="s">
        <v>396</v>
      </c>
      <c r="P235" s="680" t="s">
        <v>397</v>
      </c>
      <c r="Q235" s="680" t="s">
        <v>395</v>
      </c>
      <c r="R235" s="87"/>
      <c r="S235" s="15"/>
    </row>
    <row r="236" spans="1:26" s="85" customFormat="1" ht="52.5" customHeight="1">
      <c r="A236" s="82"/>
      <c r="B236" s="235" t="s">
        <v>735</v>
      </c>
      <c r="C236" s="235"/>
      <c r="D236" s="235"/>
      <c r="E236" s="240"/>
      <c r="F236" s="241" t="s">
        <v>737</v>
      </c>
      <c r="G236" s="235"/>
      <c r="H236" s="235"/>
      <c r="I236" s="236"/>
      <c r="J236" s="242" t="s">
        <v>672</v>
      </c>
      <c r="K236" s="243"/>
      <c r="L236" s="243"/>
      <c r="M236" s="244"/>
      <c r="N236" s="678"/>
      <c r="O236" s="681"/>
      <c r="P236" s="681"/>
      <c r="Q236" s="681"/>
      <c r="R236" s="87" t="s">
        <v>123</v>
      </c>
      <c r="S236" s="15" t="s">
        <v>123</v>
      </c>
      <c r="T236" s="619" t="s">
        <v>1161</v>
      </c>
      <c r="U236" s="63"/>
      <c r="V236" s="63"/>
      <c r="W236" s="621"/>
      <c r="X236" s="23" t="s">
        <v>1162</v>
      </c>
      <c r="Y236" s="23"/>
      <c r="Z236" s="23"/>
    </row>
    <row r="237" spans="1:26" s="85" customFormat="1" ht="30" customHeight="1">
      <c r="A237" s="83"/>
      <c r="B237" s="245" t="s">
        <v>391</v>
      </c>
      <c r="C237" s="245" t="s">
        <v>392</v>
      </c>
      <c r="D237" s="245" t="s">
        <v>736</v>
      </c>
      <c r="E237" s="246" t="s">
        <v>124</v>
      </c>
      <c r="F237" s="247" t="s">
        <v>391</v>
      </c>
      <c r="G237" s="245" t="s">
        <v>392</v>
      </c>
      <c r="H237" s="245" t="s">
        <v>736</v>
      </c>
      <c r="I237" s="246" t="s">
        <v>124</v>
      </c>
      <c r="J237" s="248" t="s">
        <v>391</v>
      </c>
      <c r="K237" s="249" t="s">
        <v>392</v>
      </c>
      <c r="L237" s="245" t="s">
        <v>736</v>
      </c>
      <c r="M237" s="248" t="s">
        <v>124</v>
      </c>
      <c r="N237" s="679"/>
      <c r="O237" s="682"/>
      <c r="P237" s="682"/>
      <c r="Q237" s="682"/>
      <c r="R237" s="14"/>
      <c r="S237" s="16"/>
      <c r="T237" s="619" t="s">
        <v>1157</v>
      </c>
      <c r="U237" s="630" t="s">
        <v>1158</v>
      </c>
      <c r="V237" s="630" t="s">
        <v>1159</v>
      </c>
      <c r="W237" s="621"/>
      <c r="X237" s="619" t="s">
        <v>1157</v>
      </c>
      <c r="Y237" s="630" t="s">
        <v>1158</v>
      </c>
      <c r="Z237" s="630" t="s">
        <v>1159</v>
      </c>
    </row>
    <row r="238" spans="1:26" s="85" customFormat="1" ht="12.75" hidden="1" customHeight="1">
      <c r="A238" s="22" t="s">
        <v>264</v>
      </c>
      <c r="B238" s="222"/>
      <c r="C238" s="222"/>
      <c r="D238" s="222"/>
      <c r="E238" s="112"/>
      <c r="F238" s="70"/>
      <c r="G238" s="110"/>
      <c r="H238" s="111"/>
      <c r="I238" s="112"/>
      <c r="J238" s="67"/>
      <c r="K238" s="68"/>
      <c r="L238" s="69"/>
      <c r="M238" s="13"/>
      <c r="N238" s="67"/>
      <c r="O238" s="81"/>
      <c r="P238" s="74"/>
      <c r="Q238" s="74"/>
      <c r="R238" s="88">
        <f t="shared" ref="R238:R258" si="150">SUM(B238:D238,F238:H238,J238:L238)+N238</f>
        <v>0</v>
      </c>
      <c r="S238" s="17">
        <f>+Q238+P238+O238</f>
        <v>0</v>
      </c>
      <c r="T238" s="620"/>
      <c r="U238" s="54"/>
      <c r="V238" s="54"/>
      <c r="W238" s="622"/>
      <c r="X238" s="23"/>
      <c r="Y238" s="23"/>
      <c r="Z238" s="23"/>
    </row>
    <row r="239" spans="1:26" s="85" customFormat="1" ht="12.75" hidden="1" customHeight="1">
      <c r="A239" s="22"/>
      <c r="B239" s="117"/>
      <c r="C239" s="117"/>
      <c r="D239" s="117"/>
      <c r="E239" s="217"/>
      <c r="F239" s="70"/>
      <c r="G239" s="110"/>
      <c r="H239" s="111"/>
      <c r="I239" s="218"/>
      <c r="J239" s="67"/>
      <c r="K239" s="69"/>
      <c r="L239" s="69"/>
      <c r="M239" s="67"/>
      <c r="N239" s="67"/>
      <c r="O239" s="80"/>
      <c r="P239" s="75"/>
      <c r="Q239" s="75"/>
      <c r="R239" s="87"/>
      <c r="S239" s="15"/>
      <c r="T239" s="623" t="s">
        <v>1157</v>
      </c>
      <c r="U239" s="624" t="s">
        <v>1158</v>
      </c>
      <c r="V239" s="625" t="s">
        <v>1159</v>
      </c>
      <c r="W239" s="626"/>
      <c r="X239" s="23"/>
      <c r="Y239" s="23"/>
      <c r="Z239" s="23"/>
    </row>
    <row r="240" spans="1:26" s="85" customFormat="1">
      <c r="A240" s="117" t="s">
        <v>265</v>
      </c>
      <c r="B240" s="261">
        <f>+'Distribution Pivot Table'!AE$9*100</f>
        <v>0</v>
      </c>
      <c r="C240" s="262">
        <f>+'Distribution Pivot Table'!AE$11*100</f>
        <v>0</v>
      </c>
      <c r="D240" s="261">
        <f>+'Distribution Pivot Table'!AE$13*100</f>
        <v>0</v>
      </c>
      <c r="E240" s="263">
        <f t="shared" ref="E240:E258" si="151">SUM(B240:D240)</f>
        <v>0</v>
      </c>
      <c r="F240" s="264">
        <f>+'Distribution Pivot Table'!AE$15*100</f>
        <v>0</v>
      </c>
      <c r="G240" s="262">
        <f>+'Distribution Pivot Table'!AE$17*100</f>
        <v>0</v>
      </c>
      <c r="H240" s="261">
        <f>+'Distribution Pivot Table'!AE$19*100</f>
        <v>0</v>
      </c>
      <c r="I240" s="263">
        <f t="shared" ref="I240:I243" si="152">SUM(F240:H240)</f>
        <v>0</v>
      </c>
      <c r="J240" s="264">
        <f>+'Distribution Pivot Table'!AE$21*100</f>
        <v>0</v>
      </c>
      <c r="K240" s="261">
        <f>+'Distribution Pivot Table'!AE$23*100</f>
        <v>0</v>
      </c>
      <c r="L240" s="261">
        <f>+'Distribution Pivot Table'!AE$25*100</f>
        <v>0</v>
      </c>
      <c r="M240" s="265">
        <f t="shared" ref="M240:M243" si="153">SUM(J240:L240)</f>
        <v>0</v>
      </c>
      <c r="N240" s="264">
        <f>+'Distribution Pivot Table'!AE$27*100</f>
        <v>0</v>
      </c>
      <c r="O240" s="266">
        <f t="shared" ref="O240:O243" si="154">+B240+F240+J240</f>
        <v>0</v>
      </c>
      <c r="P240" s="267">
        <f t="shared" ref="P240:P243" si="155">+C240+G240+K240</f>
        <v>0</v>
      </c>
      <c r="Q240" s="267">
        <f t="shared" ref="Q240:Q243" si="156">+D240+H240+L240+N240</f>
        <v>0</v>
      </c>
      <c r="R240" s="88">
        <f t="shared" si="150"/>
        <v>0</v>
      </c>
      <c r="S240" s="17">
        <f t="shared" ref="S240:S258" si="157">+Q240+P240+O240</f>
        <v>0</v>
      </c>
      <c r="T240" s="616">
        <f>+E240+I240</f>
        <v>0</v>
      </c>
      <c r="U240" s="616">
        <f>+M240</f>
        <v>0</v>
      </c>
      <c r="V240" s="617">
        <f>+N240</f>
        <v>0</v>
      </c>
      <c r="W240" s="627">
        <f>SUM(T240:V240)</f>
        <v>0</v>
      </c>
      <c r="X240" s="631">
        <f>+T240-'OLD Tables 44-55'!T237</f>
        <v>0</v>
      </c>
      <c r="Y240" s="632">
        <f>+U240-'OLD Tables 44-55'!U237</f>
        <v>0</v>
      </c>
      <c r="Z240" s="632">
        <f>+V240-'OLD Tables 44-55'!V237</f>
        <v>0</v>
      </c>
    </row>
    <row r="241" spans="1:26" s="85" customFormat="1">
      <c r="A241" s="117" t="s">
        <v>266</v>
      </c>
      <c r="B241" s="261">
        <f>+'Distribution Pivot Table'!AE$31*100</f>
        <v>3.0588235294117649</v>
      </c>
      <c r="C241" s="262">
        <f>+'Distribution Pivot Table'!AE$33*100</f>
        <v>3.1568627450980395</v>
      </c>
      <c r="D241" s="310">
        <f>+'Distribution Pivot Table'!AE$35*100</f>
        <v>0.15686274509803921</v>
      </c>
      <c r="E241" s="263">
        <f t="shared" si="151"/>
        <v>6.3725490196078445</v>
      </c>
      <c r="F241" s="264">
        <f>+'Distribution Pivot Table'!AE$37*100</f>
        <v>40.313725490196077</v>
      </c>
      <c r="G241" s="262">
        <f>+'Distribution Pivot Table'!AE$39*100</f>
        <v>18.549019607843135</v>
      </c>
      <c r="H241" s="261">
        <f>+'Distribution Pivot Table'!AE$41*100</f>
        <v>2.4117647058823528</v>
      </c>
      <c r="I241" s="263">
        <f t="shared" si="152"/>
        <v>61.274509803921568</v>
      </c>
      <c r="J241" s="268">
        <f>+'Distribution Pivot Table'!AE$43*100</f>
        <v>14.568627450980392</v>
      </c>
      <c r="K241" s="269">
        <f>+'Distribution Pivot Table'!AE$45*100</f>
        <v>11.588235294117647</v>
      </c>
      <c r="L241" s="261">
        <f>+'Distribution Pivot Table'!AE$47*100</f>
        <v>5.8431372549019613</v>
      </c>
      <c r="M241" s="270">
        <f t="shared" si="153"/>
        <v>32</v>
      </c>
      <c r="N241" s="268">
        <f>+'Distribution Pivot Table'!AE$49*100</f>
        <v>0.35294117647058826</v>
      </c>
      <c r="O241" s="271">
        <f t="shared" si="154"/>
        <v>57.941176470588239</v>
      </c>
      <c r="P241" s="272">
        <f t="shared" si="155"/>
        <v>33.294117647058819</v>
      </c>
      <c r="Q241" s="272">
        <f t="shared" si="156"/>
        <v>8.764705882352942</v>
      </c>
      <c r="R241" s="88">
        <f t="shared" si="150"/>
        <v>100</v>
      </c>
      <c r="S241" s="17">
        <f t="shared" si="157"/>
        <v>100</v>
      </c>
      <c r="T241" s="618">
        <f>+E241+I241</f>
        <v>67.647058823529406</v>
      </c>
      <c r="U241" s="618">
        <f>+M241</f>
        <v>32</v>
      </c>
      <c r="V241" s="618">
        <f>+N241</f>
        <v>0.35294117647058826</v>
      </c>
      <c r="W241" s="627">
        <f>SUM(T241:V241)</f>
        <v>100</v>
      </c>
      <c r="X241" s="631">
        <f>+T241-'OLD Tables 44-55'!T238</f>
        <v>-2.6567779473732287</v>
      </c>
      <c r="Y241" s="632">
        <f>+U241-'OLD Tables 44-55'!U238</f>
        <v>2.5921490352628069</v>
      </c>
      <c r="Z241" s="632">
        <f>+V241-'OLD Tables 44-55'!V238</f>
        <v>6.4628912110419712E-2</v>
      </c>
    </row>
    <row r="242" spans="1:26" s="85" customFormat="1">
      <c r="A242" s="117" t="s">
        <v>267</v>
      </c>
      <c r="B242" s="261">
        <f>+'Distribution Pivot Table'!AE$53*100</f>
        <v>0</v>
      </c>
      <c r="C242" s="262">
        <f>+'Distribution Pivot Table'!AE$55*100</f>
        <v>0</v>
      </c>
      <c r="D242" s="261">
        <f>+'Distribution Pivot Table'!AE$57*100</f>
        <v>0</v>
      </c>
      <c r="E242" s="263">
        <f t="shared" si="151"/>
        <v>0</v>
      </c>
      <c r="F242" s="264">
        <f>+'Distribution Pivot Table'!AE$59*100</f>
        <v>0</v>
      </c>
      <c r="G242" s="262">
        <f>+'Distribution Pivot Table'!AE$61*100</f>
        <v>0</v>
      </c>
      <c r="H242" s="261">
        <f>+'Distribution Pivot Table'!AE$63*100</f>
        <v>0</v>
      </c>
      <c r="I242" s="263">
        <f t="shared" si="152"/>
        <v>0</v>
      </c>
      <c r="J242" s="264">
        <f>+'Distribution Pivot Table'!AE$65*100</f>
        <v>0</v>
      </c>
      <c r="K242" s="261">
        <f>+'Distribution Pivot Table'!AE$67*100</f>
        <v>0</v>
      </c>
      <c r="L242" s="261">
        <f>+'Distribution Pivot Table'!AE$69*100</f>
        <v>0</v>
      </c>
      <c r="M242" s="265">
        <f t="shared" si="153"/>
        <v>0</v>
      </c>
      <c r="N242" s="264">
        <f>+'Distribution Pivot Table'!AE$71*100</f>
        <v>0</v>
      </c>
      <c r="O242" s="266">
        <f t="shared" si="154"/>
        <v>0</v>
      </c>
      <c r="P242" s="267">
        <f t="shared" si="155"/>
        <v>0</v>
      </c>
      <c r="Q242" s="267">
        <f t="shared" si="156"/>
        <v>0</v>
      </c>
      <c r="R242" s="88">
        <f t="shared" si="150"/>
        <v>0</v>
      </c>
      <c r="S242" s="17">
        <f t="shared" si="157"/>
        <v>0</v>
      </c>
      <c r="T242" s="618">
        <f t="shared" ref="T242:T258" si="158">+E242+I242</f>
        <v>0</v>
      </c>
      <c r="U242" s="618">
        <f t="shared" ref="U242:U258" si="159">+M242</f>
        <v>0</v>
      </c>
      <c r="V242" s="618">
        <f t="shared" ref="V242:V258" si="160">+N242</f>
        <v>0</v>
      </c>
      <c r="W242" s="627">
        <f t="shared" ref="W242:W258" si="161">SUM(T242:V242)</f>
        <v>0</v>
      </c>
      <c r="X242" s="631">
        <f>+T242-'OLD Tables 44-55'!T239</f>
        <v>0</v>
      </c>
      <c r="Y242" s="632">
        <f>+U242-'OLD Tables 44-55'!U239</f>
        <v>0</v>
      </c>
      <c r="Z242" s="632">
        <f>+V242-'OLD Tables 44-55'!V239</f>
        <v>0</v>
      </c>
    </row>
    <row r="243" spans="1:26" s="85" customFormat="1">
      <c r="A243" s="117" t="s">
        <v>428</v>
      </c>
      <c r="B243" s="261">
        <f>+'Distribution Pivot Table'!AE$75*100</f>
        <v>8.2981654385236041</v>
      </c>
      <c r="C243" s="262">
        <f>+'Distribution Pivot Table'!AE$77*100</f>
        <v>2.748562307305447</v>
      </c>
      <c r="D243" s="261">
        <f>+'Distribution Pivot Table'!AE$79*100</f>
        <v>1.8236284521024204</v>
      </c>
      <c r="E243" s="263">
        <f t="shared" si="151"/>
        <v>12.870356197931471</v>
      </c>
      <c r="F243" s="264">
        <f>+'Distribution Pivot Table'!AE$81*100</f>
        <v>35.068768722804101</v>
      </c>
      <c r="G243" s="262">
        <f>+'Distribution Pivot Table'!AE$83*100</f>
        <v>15.769794240482801</v>
      </c>
      <c r="H243" s="261">
        <f>+'Distribution Pivot Table'!AE$85*100</f>
        <v>1.7492838869087968E-2</v>
      </c>
      <c r="I243" s="263">
        <f t="shared" si="152"/>
        <v>50.856055802155993</v>
      </c>
      <c r="J243" s="268">
        <f>+'Distribution Pivot Table'!AE$87*100</f>
        <v>13.891500666914483</v>
      </c>
      <c r="K243" s="269">
        <f>+'Distribution Pivot Table'!AE$89*100</f>
        <v>12.607963614895151</v>
      </c>
      <c r="L243" s="269">
        <f>+'Distribution Pivot Table'!AE$91*100</f>
        <v>2.4052653444995954E-2</v>
      </c>
      <c r="M243" s="270">
        <f t="shared" si="153"/>
        <v>26.523516935254634</v>
      </c>
      <c r="N243" s="268">
        <f>+'Distribution Pivot Table'!AE$93*100</f>
        <v>9.7500710646579059</v>
      </c>
      <c r="O243" s="271">
        <f t="shared" si="154"/>
        <v>57.258434828242187</v>
      </c>
      <c r="P243" s="272">
        <f t="shared" si="155"/>
        <v>31.126320162683399</v>
      </c>
      <c r="Q243" s="272">
        <f t="shared" si="156"/>
        <v>11.61524500907441</v>
      </c>
      <c r="R243" s="88">
        <f t="shared" si="150"/>
        <v>100</v>
      </c>
      <c r="S243" s="17">
        <f t="shared" si="157"/>
        <v>100</v>
      </c>
      <c r="T243" s="618">
        <f t="shared" si="158"/>
        <v>63.726412000087464</v>
      </c>
      <c r="U243" s="618">
        <f t="shared" si="159"/>
        <v>26.523516935254634</v>
      </c>
      <c r="V243" s="618">
        <f t="shared" si="160"/>
        <v>9.7500710646579059</v>
      </c>
      <c r="W243" s="627">
        <f t="shared" si="161"/>
        <v>100</v>
      </c>
      <c r="X243" s="631">
        <f>+T243-'OLD Tables 44-55'!T240</f>
        <v>0.95413477236470357</v>
      </c>
      <c r="Y243" s="632">
        <f>+U243-'OLD Tables 44-55'!U240</f>
        <v>-0.12994841128002221</v>
      </c>
      <c r="Z243" s="632">
        <f>+V243-'OLD Tables 44-55'!V240</f>
        <v>-0.82418636108466892</v>
      </c>
    </row>
    <row r="244" spans="1:26" s="85" customFormat="1">
      <c r="A244" s="117"/>
      <c r="B244" s="261"/>
      <c r="C244" s="262"/>
      <c r="D244" s="261"/>
      <c r="E244" s="263"/>
      <c r="F244" s="264"/>
      <c r="G244" s="262"/>
      <c r="H244" s="261"/>
      <c r="I244" s="263"/>
      <c r="J244" s="268"/>
      <c r="K244" s="269"/>
      <c r="L244" s="269"/>
      <c r="M244" s="270"/>
      <c r="N244" s="268"/>
      <c r="O244" s="271"/>
      <c r="P244" s="272"/>
      <c r="Q244" s="272"/>
      <c r="R244" s="88"/>
      <c r="S244" s="17"/>
      <c r="T244" s="618"/>
      <c r="U244" s="618"/>
      <c r="V244" s="618"/>
      <c r="W244" s="627"/>
      <c r="X244" s="631"/>
      <c r="Y244" s="632"/>
      <c r="Z244" s="632"/>
    </row>
    <row r="245" spans="1:26" s="85" customFormat="1">
      <c r="A245" s="117" t="s">
        <v>269</v>
      </c>
      <c r="B245" s="261">
        <f>+'Distribution Pivot Table'!AE$97*100</f>
        <v>1.3951979234263465</v>
      </c>
      <c r="C245" s="262">
        <f>+'Distribution Pivot Table'!AE$99*100</f>
        <v>0.9571706683971446</v>
      </c>
      <c r="D245" s="261">
        <f>+'Distribution Pivot Table'!AE$101*100</f>
        <v>0</v>
      </c>
      <c r="E245" s="263">
        <f t="shared" si="151"/>
        <v>2.3523685918234909</v>
      </c>
      <c r="F245" s="264">
        <f>+'Distribution Pivot Table'!AE$103*100</f>
        <v>43.59182349123946</v>
      </c>
      <c r="G245" s="262">
        <f>+'Distribution Pivot Table'!AE$105*100</f>
        <v>16.807268007787151</v>
      </c>
      <c r="H245" s="261">
        <f>+'Distribution Pivot Table'!AE$107*100</f>
        <v>0</v>
      </c>
      <c r="I245" s="263">
        <f t="shared" ref="I245:I248" si="162">SUM(F245:H245)</f>
        <v>60.399091499026611</v>
      </c>
      <c r="J245" s="268">
        <f>+'Distribution Pivot Table'!AE$109*100</f>
        <v>16.450356911096691</v>
      </c>
      <c r="K245" s="269">
        <f>+'Distribution Pivot Table'!AE$111*100</f>
        <v>20.08436080467229</v>
      </c>
      <c r="L245" s="269">
        <f>+'Distribution Pivot Table'!AE$113*100</f>
        <v>0</v>
      </c>
      <c r="M245" s="270">
        <f t="shared" ref="M245:M248" si="163">SUM(J245:L245)</f>
        <v>36.534717715768977</v>
      </c>
      <c r="N245" s="268">
        <f>+'Distribution Pivot Table'!AE$115*100</f>
        <v>0.71382219338092145</v>
      </c>
      <c r="O245" s="271">
        <f t="shared" ref="O245:O248" si="164">+B245+F245+J245</f>
        <v>61.437378325762495</v>
      </c>
      <c r="P245" s="272">
        <f t="shared" ref="P245:P248" si="165">+C245+G245+K245</f>
        <v>37.848799480856584</v>
      </c>
      <c r="Q245" s="272">
        <f t="shared" ref="Q245:Q248" si="166">+D245+H245+L245+N245</f>
        <v>0.71382219338092145</v>
      </c>
      <c r="R245" s="88">
        <f>SUM(B245:D245,F245:H245,J245:L245)+N245</f>
        <v>100</v>
      </c>
      <c r="S245" s="17">
        <f t="shared" si="157"/>
        <v>100</v>
      </c>
      <c r="T245" s="618">
        <f t="shared" si="158"/>
        <v>62.751460090850102</v>
      </c>
      <c r="U245" s="618">
        <f t="shared" si="159"/>
        <v>36.534717715768977</v>
      </c>
      <c r="V245" s="618">
        <f t="shared" si="160"/>
        <v>0.71382219338092145</v>
      </c>
      <c r="W245" s="627">
        <f t="shared" si="161"/>
        <v>100</v>
      </c>
      <c r="X245" s="631">
        <f>+T245-'OLD Tables 44-55'!T241</f>
        <v>-0.46097514231052372</v>
      </c>
      <c r="Y245" s="632">
        <f>+U245-'OLD Tables 44-55'!U241</f>
        <v>0.46182152137912169</v>
      </c>
      <c r="Z245" s="632">
        <f>+V245-'OLD Tables 44-55'!V241</f>
        <v>-8.4637906860507428E-4</v>
      </c>
    </row>
    <row r="246" spans="1:26" s="85" customFormat="1">
      <c r="A246" s="117" t="s">
        <v>270</v>
      </c>
      <c r="B246" s="261">
        <f>+'Distribution Pivot Table'!AE$119*100</f>
        <v>1.9742614799649019</v>
      </c>
      <c r="C246" s="262">
        <f>+'Distribution Pivot Table'!AE$121*100</f>
        <v>0.30710734132787365</v>
      </c>
      <c r="D246" s="261">
        <f>+'Distribution Pivot Table'!AE$123*100</f>
        <v>0</v>
      </c>
      <c r="E246" s="263">
        <f t="shared" si="151"/>
        <v>2.2813688212927756</v>
      </c>
      <c r="F246" s="264">
        <f>+'Distribution Pivot Table'!AE$125*100</f>
        <v>35.682948230476747</v>
      </c>
      <c r="G246" s="262">
        <f>+'Distribution Pivot Table'!AE$127*100</f>
        <v>19.713366481427318</v>
      </c>
      <c r="H246" s="261">
        <f>+'Distribution Pivot Table'!AE$129*100</f>
        <v>0</v>
      </c>
      <c r="I246" s="263">
        <f t="shared" si="162"/>
        <v>55.396314711904068</v>
      </c>
      <c r="J246" s="268">
        <f>+'Distribution Pivot Table'!AE$131*100</f>
        <v>8.3065223749634391</v>
      </c>
      <c r="K246" s="269">
        <f>+'Distribution Pivot Table'!AE$133*100</f>
        <v>7.2243346007604554</v>
      </c>
      <c r="L246" s="269">
        <f>+'Distribution Pivot Table'!AE$135*100</f>
        <v>0</v>
      </c>
      <c r="M246" s="270">
        <f t="shared" si="163"/>
        <v>15.530856975723895</v>
      </c>
      <c r="N246" s="264">
        <f>+'Distribution Pivot Table'!AE$137*100</f>
        <v>26.791459491079262</v>
      </c>
      <c r="O246" s="271">
        <f t="shared" si="164"/>
        <v>45.963732085405084</v>
      </c>
      <c r="P246" s="272">
        <f t="shared" si="165"/>
        <v>27.24480842351565</v>
      </c>
      <c r="Q246" s="272">
        <f t="shared" si="166"/>
        <v>26.791459491079262</v>
      </c>
      <c r="R246" s="88">
        <f t="shared" si="150"/>
        <v>100</v>
      </c>
      <c r="S246" s="17">
        <f t="shared" si="157"/>
        <v>100</v>
      </c>
      <c r="T246" s="618">
        <f t="shared" si="158"/>
        <v>57.677683533196841</v>
      </c>
      <c r="U246" s="618">
        <f t="shared" si="159"/>
        <v>15.530856975723895</v>
      </c>
      <c r="V246" s="618">
        <f t="shared" si="160"/>
        <v>26.791459491079262</v>
      </c>
      <c r="W246" s="627">
        <f t="shared" si="161"/>
        <v>100</v>
      </c>
      <c r="X246" s="631">
        <f>+T246-'OLD Tables 44-55'!T242</f>
        <v>-1.3765800326946334</v>
      </c>
      <c r="Y246" s="632">
        <f>+U246-'OLD Tables 44-55'!U242</f>
        <v>0.10450038657660876</v>
      </c>
      <c r="Z246" s="632">
        <f>+V246-'OLD Tables 44-55'!V242</f>
        <v>1.2720796461180193</v>
      </c>
    </row>
    <row r="247" spans="1:26" s="85" customFormat="1">
      <c r="A247" s="117" t="s">
        <v>271</v>
      </c>
      <c r="B247" s="261">
        <f>+'Distribution Pivot Table'!AE$141*100</f>
        <v>1.5739769150052465</v>
      </c>
      <c r="C247" s="262">
        <f>+'Distribution Pivot Table'!AE$143*100</f>
        <v>0.27981811822315494</v>
      </c>
      <c r="D247" s="261">
        <f>+'Distribution Pivot Table'!AE$145*100</f>
        <v>0</v>
      </c>
      <c r="E247" s="263">
        <f t="shared" si="151"/>
        <v>1.8537950332284014</v>
      </c>
      <c r="F247" s="264">
        <f>+'Distribution Pivot Table'!AE$147*100</f>
        <v>31.024833857992306</v>
      </c>
      <c r="G247" s="262">
        <f>+'Distribution Pivot Table'!AE$149*100</f>
        <v>10.598111227701994</v>
      </c>
      <c r="H247" s="261">
        <f>+'Distribution Pivot Table'!AE$151*100</f>
        <v>0</v>
      </c>
      <c r="I247" s="263">
        <f t="shared" si="162"/>
        <v>41.622945085694298</v>
      </c>
      <c r="J247" s="268">
        <f>+'Distribution Pivot Table'!AE$153*100</f>
        <v>30.675061210213361</v>
      </c>
      <c r="K247" s="269">
        <f>+'Distribution Pivot Table'!AE$155*100</f>
        <v>21.650926897516616</v>
      </c>
      <c r="L247" s="269">
        <f>+'Distribution Pivot Table'!AE$157*100</f>
        <v>0</v>
      </c>
      <c r="M247" s="270">
        <f t="shared" si="163"/>
        <v>52.325988107729977</v>
      </c>
      <c r="N247" s="268">
        <f>+'Distribution Pivot Table'!AE$159*100</f>
        <v>4.1972717733473237</v>
      </c>
      <c r="O247" s="271">
        <f t="shared" si="164"/>
        <v>63.27387198321091</v>
      </c>
      <c r="P247" s="272">
        <f t="shared" si="165"/>
        <v>32.528856243441766</v>
      </c>
      <c r="Q247" s="272">
        <f t="shared" si="166"/>
        <v>4.1972717733473237</v>
      </c>
      <c r="R247" s="88">
        <f t="shared" si="150"/>
        <v>100</v>
      </c>
      <c r="S247" s="17">
        <f t="shared" si="157"/>
        <v>100</v>
      </c>
      <c r="T247" s="618">
        <f t="shared" si="158"/>
        <v>43.476740118922699</v>
      </c>
      <c r="U247" s="618">
        <f t="shared" si="159"/>
        <v>52.325988107729977</v>
      </c>
      <c r="V247" s="618">
        <f t="shared" si="160"/>
        <v>4.1972717733473237</v>
      </c>
      <c r="W247" s="627">
        <f t="shared" si="161"/>
        <v>100</v>
      </c>
      <c r="X247" s="631">
        <f>+T247-'OLD Tables 44-55'!T243</f>
        <v>43.476740118922699</v>
      </c>
      <c r="Y247" s="632">
        <f>+U247-'OLD Tables 44-55'!U243</f>
        <v>52.325988107729977</v>
      </c>
      <c r="Z247" s="632">
        <f>+V247-'OLD Tables 44-55'!V243</f>
        <v>4.1972717733473237</v>
      </c>
    </row>
    <row r="248" spans="1:26" s="85" customFormat="1">
      <c r="A248" s="117" t="s">
        <v>272</v>
      </c>
      <c r="B248" s="261">
        <f>+'Distribution Pivot Table'!AE$163*100</f>
        <v>0</v>
      </c>
      <c r="C248" s="262">
        <f>+'Distribution Pivot Table'!AE$165*100</f>
        <v>0</v>
      </c>
      <c r="D248" s="261">
        <f>+'Distribution Pivot Table'!AE$167*100</f>
        <v>0</v>
      </c>
      <c r="E248" s="263">
        <f t="shared" si="151"/>
        <v>0</v>
      </c>
      <c r="F248" s="264">
        <f>+'Distribution Pivot Table'!AE$169*100</f>
        <v>0</v>
      </c>
      <c r="G248" s="262">
        <f>+'Distribution Pivot Table'!AE$171*100</f>
        <v>0</v>
      </c>
      <c r="H248" s="261">
        <f>+'Distribution Pivot Table'!AE$173*100</f>
        <v>0</v>
      </c>
      <c r="I248" s="263">
        <f t="shared" si="162"/>
        <v>0</v>
      </c>
      <c r="J248" s="264">
        <f>+'Distribution Pivot Table'!AE$175*100</f>
        <v>0</v>
      </c>
      <c r="K248" s="261">
        <f>+'Distribution Pivot Table'!AE$177*100</f>
        <v>0</v>
      </c>
      <c r="L248" s="261">
        <f>+'Distribution Pivot Table'!AE$179*100</f>
        <v>0</v>
      </c>
      <c r="M248" s="265">
        <f t="shared" si="163"/>
        <v>0</v>
      </c>
      <c r="N248" s="264">
        <f>+'Distribution Pivot Table'!AE$181*100</f>
        <v>0</v>
      </c>
      <c r="O248" s="266">
        <f t="shared" si="164"/>
        <v>0</v>
      </c>
      <c r="P248" s="267">
        <f t="shared" si="165"/>
        <v>0</v>
      </c>
      <c r="Q248" s="267">
        <f t="shared" si="166"/>
        <v>0</v>
      </c>
      <c r="R248" s="88">
        <f t="shared" si="150"/>
        <v>0</v>
      </c>
      <c r="S248" s="17">
        <f t="shared" si="157"/>
        <v>0</v>
      </c>
      <c r="T248" s="618">
        <f t="shared" si="158"/>
        <v>0</v>
      </c>
      <c r="U248" s="618">
        <f t="shared" si="159"/>
        <v>0</v>
      </c>
      <c r="V248" s="618">
        <f t="shared" si="160"/>
        <v>0</v>
      </c>
      <c r="W248" s="627">
        <f t="shared" si="161"/>
        <v>0</v>
      </c>
      <c r="X248" s="631">
        <f>+T248-'OLD Tables 44-55'!T244</f>
        <v>0</v>
      </c>
      <c r="Y248" s="632">
        <f>+U248-'OLD Tables 44-55'!U244</f>
        <v>0</v>
      </c>
      <c r="Z248" s="632">
        <f>+V248-'OLD Tables 44-55'!V244</f>
        <v>0</v>
      </c>
    </row>
    <row r="249" spans="1:26" s="85" customFormat="1">
      <c r="A249" s="117"/>
      <c r="B249" s="261"/>
      <c r="C249" s="262"/>
      <c r="D249" s="261"/>
      <c r="E249" s="263"/>
      <c r="F249" s="264"/>
      <c r="G249" s="262"/>
      <c r="H249" s="261"/>
      <c r="I249" s="263"/>
      <c r="J249" s="264"/>
      <c r="K249" s="261"/>
      <c r="L249" s="261"/>
      <c r="M249" s="265"/>
      <c r="N249" s="264"/>
      <c r="O249" s="266"/>
      <c r="P249" s="267"/>
      <c r="Q249" s="267"/>
      <c r="R249" s="88"/>
      <c r="S249" s="17"/>
      <c r="T249" s="618"/>
      <c r="U249" s="618"/>
      <c r="V249" s="618"/>
      <c r="W249" s="627"/>
      <c r="X249" s="631"/>
      <c r="Y249" s="632"/>
      <c r="Z249" s="632"/>
    </row>
    <row r="250" spans="1:26" s="85" customFormat="1">
      <c r="A250" s="117" t="s">
        <v>273</v>
      </c>
      <c r="B250" s="261">
        <f>+'Distribution Pivot Table'!AE$185*100</f>
        <v>0</v>
      </c>
      <c r="C250" s="262">
        <f>+'Distribution Pivot Table'!AE$187*100</f>
        <v>0</v>
      </c>
      <c r="D250" s="261">
        <f>+'Distribution Pivot Table'!AE$189*100</f>
        <v>0</v>
      </c>
      <c r="E250" s="263">
        <f t="shared" si="151"/>
        <v>0</v>
      </c>
      <c r="F250" s="264">
        <f>+'Distribution Pivot Table'!AE$191*100</f>
        <v>0</v>
      </c>
      <c r="G250" s="262">
        <f>+'Distribution Pivot Table'!AE$193*100</f>
        <v>0</v>
      </c>
      <c r="H250" s="261">
        <f>+'Distribution Pivot Table'!AE$195*100</f>
        <v>0</v>
      </c>
      <c r="I250" s="263">
        <f t="shared" ref="I250:I253" si="167">SUM(F250:H250)</f>
        <v>0</v>
      </c>
      <c r="J250" s="268">
        <f>+'Distribution Pivot Table'!AE$197*100</f>
        <v>0</v>
      </c>
      <c r="K250" s="269">
        <f>+'Distribution Pivot Table'!AE$199*100</f>
        <v>0</v>
      </c>
      <c r="L250" s="312">
        <f>+'Distribution Pivot Table'!AE$201*100</f>
        <v>0</v>
      </c>
      <c r="M250" s="270">
        <f t="shared" ref="M250:M253" si="168">SUM(J250:L250)</f>
        <v>0</v>
      </c>
      <c r="N250" s="268">
        <f>+'Distribution Pivot Table'!AE$203*100</f>
        <v>0</v>
      </c>
      <c r="O250" s="271">
        <f t="shared" ref="O250:O253" si="169">+B250+F250+J250</f>
        <v>0</v>
      </c>
      <c r="P250" s="272">
        <f t="shared" ref="P250:P253" si="170">+C250+G250+K250</f>
        <v>0</v>
      </c>
      <c r="Q250" s="272">
        <f t="shared" ref="Q250:Q253" si="171">+D250+H250+L250+N250</f>
        <v>0</v>
      </c>
      <c r="R250" s="88">
        <f t="shared" si="150"/>
        <v>0</v>
      </c>
      <c r="S250" s="17">
        <f t="shared" si="157"/>
        <v>0</v>
      </c>
      <c r="T250" s="618">
        <f t="shared" si="158"/>
        <v>0</v>
      </c>
      <c r="U250" s="618">
        <f t="shared" si="159"/>
        <v>0</v>
      </c>
      <c r="V250" s="618">
        <f t="shared" si="160"/>
        <v>0</v>
      </c>
      <c r="W250" s="627">
        <f t="shared" si="161"/>
        <v>0</v>
      </c>
      <c r="X250" s="631">
        <f>+T250-'OLD Tables 44-55'!T245</f>
        <v>0</v>
      </c>
      <c r="Y250" s="632">
        <f>+U250-'OLD Tables 44-55'!U245</f>
        <v>0</v>
      </c>
      <c r="Z250" s="632">
        <f>+V250-'OLD Tables 44-55'!V245</f>
        <v>0</v>
      </c>
    </row>
    <row r="251" spans="1:26" s="85" customFormat="1">
      <c r="A251" s="117" t="s">
        <v>274</v>
      </c>
      <c r="B251" s="261">
        <f>+'Distribution Pivot Table'!AE$207*100</f>
        <v>7.1798468011651737</v>
      </c>
      <c r="C251" s="310">
        <f>+'Distribution Pivot Table'!AE$209*100</f>
        <v>4.0295609019311689</v>
      </c>
      <c r="D251" s="310">
        <f>+'Distribution Pivot Table'!AE$211*108</f>
        <v>0.21555723379005287</v>
      </c>
      <c r="E251" s="263">
        <f t="shared" si="151"/>
        <v>11.424964936886395</v>
      </c>
      <c r="F251" s="264">
        <f>+'Distribution Pivot Table'!AE$213*100</f>
        <v>32.797497033121161</v>
      </c>
      <c r="G251" s="262">
        <f>+'Distribution Pivot Table'!AE$215*100</f>
        <v>38.628762541806019</v>
      </c>
      <c r="H251" s="261">
        <f>+'Distribution Pivot Table'!AE$217*100</f>
        <v>1.7801273060740099</v>
      </c>
      <c r="I251" s="263">
        <f t="shared" si="167"/>
        <v>73.20638688100118</v>
      </c>
      <c r="J251" s="268">
        <f>+'Distribution Pivot Table'!AE$219*100</f>
        <v>5.8150825331750999</v>
      </c>
      <c r="K251" s="269">
        <f>+'Distribution Pivot Table'!AE$221*100</f>
        <v>9.1487754881864287</v>
      </c>
      <c r="L251" s="269">
        <f>+'Distribution Pivot Table'!AE$223*100</f>
        <v>0.42075736325385693</v>
      </c>
      <c r="M251" s="270">
        <f t="shared" si="168"/>
        <v>15.384615384615385</v>
      </c>
      <c r="N251" s="268">
        <f>+'Distribution Pivot Table'!AE$225*100</f>
        <v>0</v>
      </c>
      <c r="O251" s="271">
        <f t="shared" si="169"/>
        <v>45.792426367461438</v>
      </c>
      <c r="P251" s="272">
        <f t="shared" si="170"/>
        <v>51.807098931923619</v>
      </c>
      <c r="Q251" s="272">
        <f t="shared" si="171"/>
        <v>2.4164419031179198</v>
      </c>
      <c r="R251" s="88">
        <f t="shared" si="150"/>
        <v>100.01596720250296</v>
      </c>
      <c r="S251" s="17">
        <f t="shared" si="157"/>
        <v>100.01596720250298</v>
      </c>
      <c r="T251" s="618">
        <f t="shared" si="158"/>
        <v>84.631351817887577</v>
      </c>
      <c r="U251" s="618">
        <f t="shared" si="159"/>
        <v>15.384615384615385</v>
      </c>
      <c r="V251" s="618">
        <f t="shared" si="160"/>
        <v>0</v>
      </c>
      <c r="W251" s="627">
        <f t="shared" si="161"/>
        <v>100.01596720250296</v>
      </c>
      <c r="X251" s="631">
        <f>+T251-'OLD Tables 44-55'!T246</f>
        <v>0.1192044373464114</v>
      </c>
      <c r="Y251" s="632">
        <f>+U251-'OLD Tables 44-55'!U246</f>
        <v>-0.11336964704840113</v>
      </c>
      <c r="Z251" s="632">
        <f>+V251-'OLD Tables 44-55'!V246</f>
        <v>0</v>
      </c>
    </row>
    <row r="252" spans="1:26" s="85" customFormat="1">
      <c r="A252" s="117" t="s">
        <v>275</v>
      </c>
      <c r="B252" s="261">
        <f>+'Distribution Pivot Table'!AE$229*100</f>
        <v>6.128060756841692</v>
      </c>
      <c r="C252" s="262">
        <f>+'Distribution Pivot Table'!AE$231*100</f>
        <v>1.6236742176247216</v>
      </c>
      <c r="D252" s="261">
        <f>+'Distribution Pivot Table'!AE$233*100</f>
        <v>0</v>
      </c>
      <c r="E252" s="263">
        <f t="shared" si="151"/>
        <v>7.7517349744664141</v>
      </c>
      <c r="F252" s="264">
        <f>+'Distribution Pivot Table'!AE$235*100</f>
        <v>36.598140631137881</v>
      </c>
      <c r="G252" s="262">
        <f>+'Distribution Pivot Table'!AE$237*100</f>
        <v>16.027235825585965</v>
      </c>
      <c r="H252" s="261">
        <f>+'Distribution Pivot Table'!AE$239*100</f>
        <v>0</v>
      </c>
      <c r="I252" s="263">
        <f t="shared" si="167"/>
        <v>52.625376456723842</v>
      </c>
      <c r="J252" s="268">
        <f>+'Distribution Pivot Table'!AE$241*100</f>
        <v>25.46811575225874</v>
      </c>
      <c r="K252" s="269">
        <f>+'Distribution Pivot Table'!AE$243*100</f>
        <v>14.416655754877569</v>
      </c>
      <c r="L252" s="269">
        <f>+'Distribution Pivot Table'!AE$245*100</f>
        <v>1.3094146916328401E-2</v>
      </c>
      <c r="M252" s="270">
        <f t="shared" si="168"/>
        <v>39.897865654052637</v>
      </c>
      <c r="N252" s="268">
        <f>+'Distribution Pivot Table'!AE$247*100</f>
        <v>-0.27497708524289644</v>
      </c>
      <c r="O252" s="271">
        <f t="shared" si="169"/>
        <v>68.194317140238311</v>
      </c>
      <c r="P252" s="272">
        <f t="shared" si="170"/>
        <v>32.067565798088253</v>
      </c>
      <c r="Q252" s="272">
        <f t="shared" si="171"/>
        <v>-0.26188293832656806</v>
      </c>
      <c r="R252" s="88">
        <f t="shared" si="150"/>
        <v>100</v>
      </c>
      <c r="S252" s="17">
        <f t="shared" si="157"/>
        <v>100</v>
      </c>
      <c r="T252" s="618">
        <f t="shared" si="158"/>
        <v>60.377111431190258</v>
      </c>
      <c r="U252" s="618">
        <f t="shared" si="159"/>
        <v>39.897865654052637</v>
      </c>
      <c r="V252" s="618">
        <f t="shared" si="160"/>
        <v>-0.27497708524289644</v>
      </c>
      <c r="W252" s="627">
        <f t="shared" si="161"/>
        <v>100</v>
      </c>
      <c r="X252" s="631">
        <f>+T252-'OLD Tables 44-55'!T247</f>
        <v>60.377111431190258</v>
      </c>
      <c r="Y252" s="632">
        <f>+U252-'OLD Tables 44-55'!U247</f>
        <v>39.897865654052637</v>
      </c>
      <c r="Z252" s="632">
        <f>+V252-'OLD Tables 44-55'!V247</f>
        <v>-0.27497708524289644</v>
      </c>
    </row>
    <row r="253" spans="1:26" s="85" customFormat="1">
      <c r="A253" s="117" t="s">
        <v>276</v>
      </c>
      <c r="B253" s="261">
        <f>+'Distribution Pivot Table'!AE$251*100</f>
        <v>0</v>
      </c>
      <c r="C253" s="262">
        <f>+'Distribution Pivot Table'!AE$253*100</f>
        <v>0</v>
      </c>
      <c r="D253" s="261">
        <f>+'Distribution Pivot Table'!AE$255*100</f>
        <v>0</v>
      </c>
      <c r="E253" s="263">
        <f t="shared" si="151"/>
        <v>0</v>
      </c>
      <c r="F253" s="264">
        <f>+'Distribution Pivot Table'!AE$257*100</f>
        <v>0</v>
      </c>
      <c r="G253" s="262">
        <f>+'Distribution Pivot Table'!AE$259*100</f>
        <v>0</v>
      </c>
      <c r="H253" s="261">
        <f>+'Distribution Pivot Table'!AE$261*100</f>
        <v>0</v>
      </c>
      <c r="I253" s="263">
        <f t="shared" si="167"/>
        <v>0</v>
      </c>
      <c r="J253" s="268">
        <f>+'Distribution Pivot Table'!AE$263*100</f>
        <v>0</v>
      </c>
      <c r="K253" s="269">
        <f>+'Distribution Pivot Table'!AE$265*100</f>
        <v>0</v>
      </c>
      <c r="L253" s="269">
        <f>+'Distribution Pivot Table'!AE$267*100</f>
        <v>0</v>
      </c>
      <c r="M253" s="270">
        <f t="shared" si="168"/>
        <v>0</v>
      </c>
      <c r="N253" s="268">
        <f>+'Distribution Pivot Table'!AE$269*100</f>
        <v>0</v>
      </c>
      <c r="O253" s="271">
        <f t="shared" si="169"/>
        <v>0</v>
      </c>
      <c r="P253" s="272">
        <f t="shared" si="170"/>
        <v>0</v>
      </c>
      <c r="Q253" s="272">
        <f t="shared" si="171"/>
        <v>0</v>
      </c>
      <c r="R253" s="88">
        <f t="shared" si="150"/>
        <v>0</v>
      </c>
      <c r="S253" s="17">
        <f t="shared" si="157"/>
        <v>0</v>
      </c>
      <c r="T253" s="618">
        <f t="shared" si="158"/>
        <v>0</v>
      </c>
      <c r="U253" s="618">
        <f t="shared" si="159"/>
        <v>0</v>
      </c>
      <c r="V253" s="618">
        <f t="shared" si="160"/>
        <v>0</v>
      </c>
      <c r="W253" s="627">
        <f t="shared" si="161"/>
        <v>0</v>
      </c>
      <c r="X253" s="631">
        <f>+T253-'OLD Tables 44-55'!T248</f>
        <v>0</v>
      </c>
      <c r="Y253" s="632">
        <f>+U253-'OLD Tables 44-55'!U248</f>
        <v>0</v>
      </c>
      <c r="Z253" s="632">
        <f>+V253-'OLD Tables 44-55'!V248</f>
        <v>0</v>
      </c>
    </row>
    <row r="254" spans="1:26" s="85" customFormat="1">
      <c r="A254" s="117"/>
      <c r="B254" s="261"/>
      <c r="C254" s="262"/>
      <c r="D254" s="261"/>
      <c r="E254" s="263"/>
      <c r="F254" s="264"/>
      <c r="G254" s="262"/>
      <c r="H254" s="261"/>
      <c r="I254" s="263"/>
      <c r="J254" s="268"/>
      <c r="K254" s="269"/>
      <c r="L254" s="269"/>
      <c r="M254" s="270"/>
      <c r="N254" s="268"/>
      <c r="O254" s="271"/>
      <c r="P254" s="272"/>
      <c r="Q254" s="272"/>
      <c r="R254" s="88"/>
      <c r="S254" s="17"/>
      <c r="T254" s="618"/>
      <c r="U254" s="618"/>
      <c r="V254" s="618"/>
      <c r="W254" s="627"/>
      <c r="X254" s="631"/>
      <c r="Y254" s="632"/>
      <c r="Z254" s="632"/>
    </row>
    <row r="255" spans="1:26" s="85" customFormat="1">
      <c r="A255" s="117" t="s">
        <v>277</v>
      </c>
      <c r="B255" s="261">
        <f>+'Distribution Pivot Table'!AE$273*100</f>
        <v>5.7653791130185983</v>
      </c>
      <c r="C255" s="262">
        <f>+'Distribution Pivot Table'!AE$275*100</f>
        <v>2.8326180257510729</v>
      </c>
      <c r="D255" s="261">
        <f>+'Distribution Pivot Table'!AE$277*100</f>
        <v>0</v>
      </c>
      <c r="E255" s="263">
        <f t="shared" si="151"/>
        <v>8.5979971387696708</v>
      </c>
      <c r="F255" s="264">
        <f>+'Distribution Pivot Table'!AE$279*100</f>
        <v>38.683834048640911</v>
      </c>
      <c r="G255" s="262">
        <f>+'Distribution Pivot Table'!AE$281*100</f>
        <v>10.157367668097281</v>
      </c>
      <c r="H255" s="261">
        <f>+'Distribution Pivot Table'!AE$283*100</f>
        <v>0</v>
      </c>
      <c r="I255" s="263">
        <f t="shared" ref="I255:I258" si="172">SUM(F255:H255)</f>
        <v>48.84120171673819</v>
      </c>
      <c r="J255" s="268">
        <f>+'Distribution Pivot Table'!AE$285*100</f>
        <v>17.410586552217453</v>
      </c>
      <c r="K255" s="269">
        <f>+'Distribution Pivot Table'!AE$287*100</f>
        <v>25.150214592274679</v>
      </c>
      <c r="L255" s="269">
        <f>+'Distribution Pivot Table'!AE$289*100</f>
        <v>0</v>
      </c>
      <c r="M255" s="270">
        <f t="shared" ref="M255:M258" si="173">SUM(J255:L255)</f>
        <v>42.560801144492132</v>
      </c>
      <c r="N255" s="268">
        <f>+'Distribution Pivot Table'!AE$291*100</f>
        <v>0</v>
      </c>
      <c r="O255" s="271">
        <f t="shared" ref="O255:O258" si="174">+B255+F255+J255</f>
        <v>61.85979971387696</v>
      </c>
      <c r="P255" s="272">
        <f t="shared" ref="P255:P258" si="175">+C255+G255+K255</f>
        <v>38.140200286123033</v>
      </c>
      <c r="Q255" s="272">
        <f t="shared" ref="Q255:Q258" si="176">+D255+H255+L255+N255</f>
        <v>0</v>
      </c>
      <c r="R255" s="88">
        <f t="shared" si="150"/>
        <v>99.999999999999986</v>
      </c>
      <c r="S255" s="17">
        <f t="shared" si="157"/>
        <v>100</v>
      </c>
      <c r="T255" s="618">
        <f t="shared" si="158"/>
        <v>57.439198855507861</v>
      </c>
      <c r="U255" s="618">
        <f t="shared" si="159"/>
        <v>42.560801144492132</v>
      </c>
      <c r="V255" s="618">
        <f t="shared" si="160"/>
        <v>0</v>
      </c>
      <c r="W255" s="627">
        <f t="shared" si="161"/>
        <v>100</v>
      </c>
      <c r="X255" s="631">
        <f>+T255-'OLD Tables 44-55'!T249</f>
        <v>5.9353275035126174</v>
      </c>
      <c r="Y255" s="632">
        <f>+U255-'OLD Tables 44-55'!U249</f>
        <v>-5.9353275035126387</v>
      </c>
      <c r="Z255" s="632">
        <f>+V255-'OLD Tables 44-55'!V249</f>
        <v>0</v>
      </c>
    </row>
    <row r="256" spans="1:26" s="85" customFormat="1">
      <c r="A256" s="117" t="s">
        <v>278</v>
      </c>
      <c r="B256" s="261">
        <f>+'Distribution Pivot Table'!AE$295*100</f>
        <v>3.869517283123284</v>
      </c>
      <c r="C256" s="262">
        <f>+'Distribution Pivot Table'!AE$297*100</f>
        <v>2.5789576082492056</v>
      </c>
      <c r="D256" s="261">
        <f>+'Distribution Pivot Table'!AE$299*100</f>
        <v>0</v>
      </c>
      <c r="E256" s="263">
        <f t="shared" si="151"/>
        <v>6.4484748913724896</v>
      </c>
      <c r="F256" s="264">
        <f>+'Distribution Pivot Table'!AE$301*100</f>
        <v>22.696123997492379</v>
      </c>
      <c r="G256" s="262">
        <f>+'Distribution Pivot Table'!AE$303*100</f>
        <v>18.638535203960309</v>
      </c>
      <c r="H256" s="261">
        <f>+'Distribution Pivot Table'!AE$305*100</f>
        <v>0</v>
      </c>
      <c r="I256" s="263">
        <f t="shared" si="172"/>
        <v>41.334659201452688</v>
      </c>
      <c r="J256" s="268">
        <f>+'Distribution Pivot Table'!AE$307*100</f>
        <v>11.219438379558571</v>
      </c>
      <c r="K256" s="269">
        <f>+'Distribution Pivot Table'!AE$309*100</f>
        <v>19.451350007566095</v>
      </c>
      <c r="L256" s="269">
        <f>+'Distribution Pivot Table'!AE$311*100</f>
        <v>0</v>
      </c>
      <c r="M256" s="270">
        <f t="shared" si="173"/>
        <v>30.670788387124666</v>
      </c>
      <c r="N256" s="268">
        <f>+'Distribution Pivot Table'!AE$313*100</f>
        <v>21.546077520050151</v>
      </c>
      <c r="O256" s="271">
        <f t="shared" si="174"/>
        <v>37.785079660174233</v>
      </c>
      <c r="P256" s="272">
        <f t="shared" si="175"/>
        <v>40.668842819775605</v>
      </c>
      <c r="Q256" s="272">
        <f t="shared" si="176"/>
        <v>21.546077520050151</v>
      </c>
      <c r="R256" s="88">
        <f t="shared" si="150"/>
        <v>99.999999999999986</v>
      </c>
      <c r="S256" s="17">
        <f t="shared" si="157"/>
        <v>99.999999999999986</v>
      </c>
      <c r="T256" s="618">
        <f t="shared" si="158"/>
        <v>47.783134092825179</v>
      </c>
      <c r="U256" s="618">
        <f t="shared" si="159"/>
        <v>30.670788387124666</v>
      </c>
      <c r="V256" s="618">
        <f t="shared" si="160"/>
        <v>21.546077520050151</v>
      </c>
      <c r="W256" s="627">
        <f t="shared" si="161"/>
        <v>100</v>
      </c>
      <c r="X256" s="631">
        <f>+T256-'OLD Tables 44-55'!T250</f>
        <v>-1.4075380608099408</v>
      </c>
      <c r="Y256" s="632">
        <f>+U256-'OLD Tables 44-55'!U250</f>
        <v>0.76930441156661544</v>
      </c>
      <c r="Z256" s="632">
        <f>+V256-'OLD Tables 44-55'!V250</f>
        <v>0.64571587894776883</v>
      </c>
    </row>
    <row r="257" spans="1:26" s="85" customFormat="1">
      <c r="A257" s="117" t="s">
        <v>279</v>
      </c>
      <c r="B257" s="261">
        <f>+'Distribution Pivot Table'!AE$317*100</f>
        <v>2.0524680205246804</v>
      </c>
      <c r="C257" s="310">
        <f>+'Distribution Pivot Table'!AE$319*100</f>
        <v>1.3803570138035701</v>
      </c>
      <c r="D257" s="261">
        <f>+'Distribution Pivot Table'!AE$321*100</f>
        <v>0</v>
      </c>
      <c r="E257" s="263">
        <f t="shared" si="151"/>
        <v>3.4328250343282507</v>
      </c>
      <c r="F257" s="264">
        <f>+'Distribution Pivot Table'!AE$323*100</f>
        <v>12.705066127050662</v>
      </c>
      <c r="G257" s="262">
        <f>+'Distribution Pivot Table'!AE$325*100</f>
        <v>35.072631350726311</v>
      </c>
      <c r="H257" s="261">
        <f>+'Distribution Pivot Table'!AE$327*100</f>
        <v>0</v>
      </c>
      <c r="I257" s="263">
        <f t="shared" si="172"/>
        <v>47.777697477776975</v>
      </c>
      <c r="J257" s="268">
        <f>+'Distribution Pivot Table'!AE$329*100</f>
        <v>6.2224470622244707</v>
      </c>
      <c r="K257" s="269">
        <f>+'Distribution Pivot Table'!AE$331*100</f>
        <v>15.971670159716703</v>
      </c>
      <c r="L257" s="269">
        <f>+'Distribution Pivot Table'!AE$333*100</f>
        <v>0</v>
      </c>
      <c r="M257" s="270">
        <f t="shared" si="173"/>
        <v>22.194117221941173</v>
      </c>
      <c r="N257" s="268">
        <f>+'Distribution Pivot Table'!AE$335*100</f>
        <v>26.595360265953605</v>
      </c>
      <c r="O257" s="271">
        <f t="shared" si="174"/>
        <v>20.979981209799814</v>
      </c>
      <c r="P257" s="272">
        <f t="shared" si="175"/>
        <v>52.424658524246581</v>
      </c>
      <c r="Q257" s="272">
        <f t="shared" si="176"/>
        <v>26.595360265953605</v>
      </c>
      <c r="R257" s="88">
        <f t="shared" ref="R257" si="177">SUM(B257:D257,F257:H257,J257:L257)+N257</f>
        <v>100</v>
      </c>
      <c r="S257" s="17">
        <f t="shared" ref="S257" si="178">+Q257+P257+O257</f>
        <v>100</v>
      </c>
      <c r="T257" s="618">
        <f t="shared" si="158"/>
        <v>51.210522512105229</v>
      </c>
      <c r="U257" s="618">
        <f t="shared" si="159"/>
        <v>22.194117221941173</v>
      </c>
      <c r="V257" s="618">
        <f t="shared" si="160"/>
        <v>26.595360265953605</v>
      </c>
      <c r="W257" s="627">
        <f t="shared" si="161"/>
        <v>100</v>
      </c>
      <c r="X257" s="631">
        <f>+T257-'OLD Tables 44-55'!T251</f>
        <v>-5.6444106962378697</v>
      </c>
      <c r="Y257" s="632">
        <f>+U257-'OLD Tables 44-55'!U251</f>
        <v>-0.81189793312483616</v>
      </c>
      <c r="Z257" s="632">
        <f>+V257-'OLD Tables 44-55'!V251</f>
        <v>6.456308629362713</v>
      </c>
    </row>
    <row r="258" spans="1:26" s="85" customFormat="1">
      <c r="A258" s="122" t="s">
        <v>280</v>
      </c>
      <c r="B258" s="273">
        <f>+'Distribution Pivot Table'!AE$339*100</f>
        <v>9.495036685369012</v>
      </c>
      <c r="C258" s="311">
        <f>+'Distribution Pivot Table'!AE$341*100</f>
        <v>0.43159257660768235</v>
      </c>
      <c r="D258" s="273">
        <f>+'Distribution Pivot Table'!AE$343*100</f>
        <v>0</v>
      </c>
      <c r="E258" s="274">
        <f t="shared" si="151"/>
        <v>9.9266292619766947</v>
      </c>
      <c r="F258" s="275">
        <f>+'Distribution Pivot Table'!AE$345*100</f>
        <v>30.168321104876995</v>
      </c>
      <c r="G258" s="273">
        <f>+'Distribution Pivot Table'!AE$347*100</f>
        <v>6.7760034527406132</v>
      </c>
      <c r="H258" s="273">
        <f>+'Distribution Pivot Table'!AE$349*100</f>
        <v>0</v>
      </c>
      <c r="I258" s="274">
        <f t="shared" si="172"/>
        <v>36.944324557617605</v>
      </c>
      <c r="J258" s="276">
        <f>+'Distribution Pivot Table'!AE$351*100</f>
        <v>27.535606387570134</v>
      </c>
      <c r="K258" s="277">
        <f>+'Distribution Pivot Table'!AE$353*100</f>
        <v>11.48036253776435</v>
      </c>
      <c r="L258" s="277">
        <f>+'Distribution Pivot Table'!AE$355*100</f>
        <v>0</v>
      </c>
      <c r="M258" s="278">
        <f t="shared" si="173"/>
        <v>39.015968925334484</v>
      </c>
      <c r="N258" s="276">
        <f>+'Distribution Pivot Table'!AE$357*100</f>
        <v>14.113077255071213</v>
      </c>
      <c r="O258" s="279">
        <f t="shared" si="174"/>
        <v>67.198964177816151</v>
      </c>
      <c r="P258" s="280">
        <f t="shared" si="175"/>
        <v>18.687958567112645</v>
      </c>
      <c r="Q258" s="280">
        <f t="shared" si="176"/>
        <v>14.113077255071213</v>
      </c>
      <c r="R258" s="88">
        <f t="shared" si="150"/>
        <v>100</v>
      </c>
      <c r="S258" s="17">
        <f t="shared" si="157"/>
        <v>100</v>
      </c>
      <c r="T258" s="618">
        <f t="shared" si="158"/>
        <v>46.870953819594298</v>
      </c>
      <c r="U258" s="618">
        <f t="shared" si="159"/>
        <v>39.015968925334484</v>
      </c>
      <c r="V258" s="618">
        <f t="shared" si="160"/>
        <v>14.113077255071213</v>
      </c>
      <c r="W258" s="627">
        <f t="shared" si="161"/>
        <v>100</v>
      </c>
      <c r="X258" s="631">
        <f>+T258-'OLD Tables 44-55'!T252</f>
        <v>0.10771253394468516</v>
      </c>
      <c r="Y258" s="632">
        <f>+U258-'OLD Tables 44-55'!U252</f>
        <v>1.1255207587432636</v>
      </c>
      <c r="Z258" s="632">
        <f>+V258-'OLD Tables 44-55'!V252</f>
        <v>-1.2332332926879541</v>
      </c>
    </row>
    <row r="259" spans="1:26" s="85" customFormat="1">
      <c r="A259" s="232" t="s">
        <v>394</v>
      </c>
      <c r="B259" s="117"/>
      <c r="C259" s="117"/>
      <c r="D259" s="117"/>
      <c r="E259" s="117"/>
      <c r="F259" s="220"/>
      <c r="G259" s="220"/>
      <c r="H259" s="220"/>
      <c r="I259" s="220"/>
      <c r="R259" s="90"/>
    </row>
    <row r="260" spans="1:26" s="85" customFormat="1">
      <c r="A260" s="232" t="s">
        <v>429</v>
      </c>
      <c r="B260" s="117"/>
      <c r="C260" s="117"/>
      <c r="D260" s="117"/>
      <c r="E260" s="117"/>
      <c r="F260" s="220"/>
      <c r="G260" s="220"/>
      <c r="H260" s="220"/>
      <c r="I260" s="220"/>
      <c r="R260" s="90"/>
    </row>
    <row r="261" spans="1:26">
      <c r="A261" s="232"/>
      <c r="B261" s="111"/>
      <c r="C261" s="111"/>
      <c r="D261" s="111"/>
      <c r="E261" s="219"/>
      <c r="F261" s="111"/>
      <c r="G261" s="111"/>
      <c r="H261" s="111"/>
      <c r="I261" s="219"/>
      <c r="J261" s="69"/>
      <c r="K261" s="69"/>
      <c r="L261" s="69"/>
      <c r="M261" s="113"/>
      <c r="N261" s="69"/>
      <c r="O261" s="114"/>
      <c r="P261" s="114"/>
      <c r="R261" s="23"/>
    </row>
    <row r="262" spans="1:26" s="85" customFormat="1">
      <c r="A262" s="72"/>
      <c r="B262" s="92"/>
      <c r="C262" s="92"/>
      <c r="D262" s="92"/>
      <c r="E262" s="92"/>
      <c r="F262" s="220"/>
      <c r="G262" s="220"/>
      <c r="H262" s="220"/>
      <c r="I262" s="220"/>
      <c r="Q262" s="233" t="s">
        <v>1166</v>
      </c>
      <c r="R262" s="90"/>
    </row>
    <row r="263" spans="1:26" s="85" customFormat="1" ht="18">
      <c r="A263" s="230" t="s">
        <v>704</v>
      </c>
      <c r="B263" s="210"/>
      <c r="C263" s="210"/>
      <c r="D263" s="210"/>
      <c r="E263" s="210"/>
      <c r="F263" s="213"/>
      <c r="G263" s="213"/>
      <c r="H263" s="213"/>
      <c r="I263" s="214"/>
      <c r="J263" s="60"/>
      <c r="K263" s="60"/>
      <c r="L263" s="60"/>
      <c r="M263" s="209"/>
      <c r="N263" s="60"/>
      <c r="O263" s="60"/>
      <c r="P263" s="60"/>
      <c r="Q263" s="60"/>
      <c r="R263" s="84"/>
    </row>
    <row r="264" spans="1:26" s="85" customFormat="1" ht="18">
      <c r="A264" s="230"/>
      <c r="B264" s="210"/>
      <c r="C264" s="210"/>
      <c r="D264" s="210"/>
      <c r="E264" s="210"/>
      <c r="F264" s="213"/>
      <c r="G264" s="213"/>
      <c r="H264" s="213"/>
      <c r="I264" s="214"/>
      <c r="J264" s="60"/>
      <c r="K264" s="60"/>
      <c r="L264" s="60"/>
      <c r="M264" s="209"/>
      <c r="N264" s="60"/>
      <c r="O264" s="60"/>
      <c r="P264" s="60"/>
      <c r="Q264" s="60"/>
      <c r="R264" s="84"/>
    </row>
    <row r="265" spans="1:26" s="85" customFormat="1" ht="15.75">
      <c r="A265" s="229" t="s">
        <v>126</v>
      </c>
      <c r="B265" s="210"/>
      <c r="C265" s="210"/>
      <c r="D265" s="210"/>
      <c r="E265" s="210"/>
      <c r="F265" s="213"/>
      <c r="G265" s="213"/>
      <c r="H265" s="213"/>
      <c r="I265" s="214"/>
      <c r="J265" s="60"/>
      <c r="K265" s="60"/>
      <c r="L265" s="60"/>
      <c r="M265" s="209"/>
      <c r="N265" s="60"/>
      <c r="O265" s="60"/>
      <c r="P265" s="60"/>
      <c r="Q265" s="60"/>
      <c r="R265" s="84"/>
    </row>
    <row r="266" spans="1:26" s="85" customFormat="1" ht="15.75">
      <c r="A266" s="229" t="s">
        <v>994</v>
      </c>
      <c r="B266" s="210"/>
      <c r="C266" s="210"/>
      <c r="D266" s="210"/>
      <c r="E266" s="210"/>
      <c r="F266" s="65"/>
      <c r="G266" s="65"/>
      <c r="H266" s="65"/>
      <c r="I266" s="210"/>
      <c r="J266" s="62"/>
      <c r="K266" s="62"/>
      <c r="L266" s="62"/>
      <c r="M266" s="208"/>
      <c r="N266" s="62"/>
      <c r="O266" s="62"/>
      <c r="P266" s="62"/>
      <c r="Q266" s="60"/>
      <c r="R266" s="84"/>
    </row>
    <row r="267" spans="1:26" s="85" customFormat="1" ht="19.5" customHeight="1">
      <c r="A267" s="63"/>
      <c r="B267" s="215"/>
      <c r="C267" s="215"/>
      <c r="D267" s="215"/>
      <c r="E267" s="215"/>
      <c r="F267" s="215"/>
      <c r="G267" s="215"/>
      <c r="H267" s="215"/>
      <c r="I267" s="215"/>
      <c r="J267" s="23"/>
      <c r="K267" s="23"/>
      <c r="L267" s="23"/>
      <c r="M267" s="23"/>
      <c r="N267" s="23"/>
      <c r="O267" s="23"/>
      <c r="P267" s="23"/>
      <c r="Q267" s="23"/>
      <c r="R267" s="86"/>
      <c r="S267" s="23"/>
    </row>
    <row r="268" spans="1:26" s="85" customFormat="1" ht="19.5" customHeight="1">
      <c r="A268" s="64"/>
      <c r="B268" s="234" t="s">
        <v>671</v>
      </c>
      <c r="C268" s="235"/>
      <c r="D268" s="235"/>
      <c r="E268" s="235"/>
      <c r="F268" s="235"/>
      <c r="G268" s="235"/>
      <c r="H268" s="235"/>
      <c r="I268" s="236"/>
      <c r="J268" s="237" t="s">
        <v>390</v>
      </c>
      <c r="K268" s="238"/>
      <c r="L268" s="238"/>
      <c r="M268" s="239"/>
      <c r="N268" s="677" t="s">
        <v>670</v>
      </c>
      <c r="O268" s="680" t="s">
        <v>396</v>
      </c>
      <c r="P268" s="680" t="s">
        <v>397</v>
      </c>
      <c r="Q268" s="680" t="s">
        <v>395</v>
      </c>
      <c r="R268" s="87"/>
      <c r="S268" s="15"/>
    </row>
    <row r="269" spans="1:26" s="85" customFormat="1" ht="52.5" customHeight="1">
      <c r="A269" s="82"/>
      <c r="B269" s="235" t="s">
        <v>735</v>
      </c>
      <c r="C269" s="235"/>
      <c r="D269" s="235"/>
      <c r="E269" s="240"/>
      <c r="F269" s="241" t="s">
        <v>737</v>
      </c>
      <c r="G269" s="235"/>
      <c r="H269" s="235"/>
      <c r="I269" s="236"/>
      <c r="J269" s="242" t="s">
        <v>672</v>
      </c>
      <c r="K269" s="243"/>
      <c r="L269" s="243"/>
      <c r="M269" s="244"/>
      <c r="N269" s="678"/>
      <c r="O269" s="681"/>
      <c r="P269" s="681"/>
      <c r="Q269" s="681"/>
      <c r="R269" s="87" t="s">
        <v>123</v>
      </c>
      <c r="S269" s="15" t="s">
        <v>123</v>
      </c>
    </row>
    <row r="270" spans="1:26" s="85" customFormat="1" ht="31.5" customHeight="1">
      <c r="A270" s="83"/>
      <c r="B270" s="245" t="s">
        <v>391</v>
      </c>
      <c r="C270" s="245" t="s">
        <v>392</v>
      </c>
      <c r="D270" s="245" t="s">
        <v>736</v>
      </c>
      <c r="E270" s="246" t="s">
        <v>124</v>
      </c>
      <c r="F270" s="247" t="s">
        <v>391</v>
      </c>
      <c r="G270" s="245" t="s">
        <v>392</v>
      </c>
      <c r="H270" s="245" t="s">
        <v>736</v>
      </c>
      <c r="I270" s="246" t="s">
        <v>124</v>
      </c>
      <c r="J270" s="248" t="s">
        <v>391</v>
      </c>
      <c r="K270" s="249" t="s">
        <v>392</v>
      </c>
      <c r="L270" s="245" t="s">
        <v>736</v>
      </c>
      <c r="M270" s="248" t="s">
        <v>124</v>
      </c>
      <c r="N270" s="679"/>
      <c r="O270" s="682"/>
      <c r="P270" s="682"/>
      <c r="Q270" s="682"/>
      <c r="R270" s="14"/>
      <c r="S270" s="16"/>
    </row>
    <row r="271" spans="1:26" s="85" customFormat="1" ht="12.75" hidden="1" customHeight="1">
      <c r="A271" s="22" t="s">
        <v>264</v>
      </c>
      <c r="B271" s="117"/>
      <c r="C271" s="117"/>
      <c r="D271" s="117"/>
      <c r="E271" s="217"/>
      <c r="F271" s="70"/>
      <c r="G271" s="110"/>
      <c r="H271" s="111"/>
      <c r="I271" s="112"/>
      <c r="J271" s="67"/>
      <c r="K271" s="69"/>
      <c r="L271" s="69"/>
      <c r="M271" s="13"/>
      <c r="N271" s="67"/>
      <c r="O271" s="79"/>
      <c r="P271" s="74"/>
      <c r="Q271" s="74"/>
      <c r="R271" s="88">
        <f>SUM(F271:H271,J271:L271)+N271</f>
        <v>0</v>
      </c>
      <c r="S271" s="17">
        <f>+Q271+P271+O271</f>
        <v>0</v>
      </c>
    </row>
    <row r="272" spans="1:26" s="85" customFormat="1" ht="12.75" hidden="1" customHeight="1">
      <c r="A272" s="22"/>
      <c r="B272" s="117"/>
      <c r="C272" s="117"/>
      <c r="D272" s="117"/>
      <c r="E272" s="217"/>
      <c r="F272" s="70"/>
      <c r="G272" s="110"/>
      <c r="H272" s="111"/>
      <c r="I272" s="218"/>
      <c r="J272" s="67"/>
      <c r="K272" s="69"/>
      <c r="L272" s="69"/>
      <c r="M272" s="67"/>
      <c r="N272" s="67"/>
      <c r="O272" s="80"/>
      <c r="P272" s="75"/>
      <c r="Q272" s="75"/>
      <c r="R272" s="87"/>
      <c r="S272" s="15"/>
    </row>
    <row r="273" spans="1:19" s="85" customFormat="1">
      <c r="A273" s="22" t="s">
        <v>265</v>
      </c>
      <c r="B273" s="261">
        <f>+'Distribution Pivot Table'!AA$9*100</f>
        <v>0</v>
      </c>
      <c r="C273" s="262">
        <f>+'Distribution Pivot Table'!AA$11*100</f>
        <v>0</v>
      </c>
      <c r="D273" s="261">
        <f>+'Distribution Pivot Table'!AA$13*100</f>
        <v>0</v>
      </c>
      <c r="E273" s="263">
        <f t="shared" ref="E273:E291" si="179">SUM(B273:D273)</f>
        <v>0</v>
      </c>
      <c r="F273" s="264">
        <f>+'Distribution Pivot Table'!AA$15*100</f>
        <v>0</v>
      </c>
      <c r="G273" s="262">
        <f>+'Distribution Pivot Table'!AA$17*100</f>
        <v>0</v>
      </c>
      <c r="H273" s="261">
        <f>+'Distribution Pivot Table'!AA$19*100</f>
        <v>0</v>
      </c>
      <c r="I273" s="263">
        <f t="shared" ref="I273:I276" si="180">SUM(F273:H273)</f>
        <v>0</v>
      </c>
      <c r="J273" s="264">
        <f>+'Distribution Pivot Table'!AA$21*100</f>
        <v>0</v>
      </c>
      <c r="K273" s="261">
        <f>+'Distribution Pivot Table'!AA$23*100</f>
        <v>0</v>
      </c>
      <c r="L273" s="261">
        <f>+'Distribution Pivot Table'!AA$25*100</f>
        <v>0</v>
      </c>
      <c r="M273" s="265">
        <f t="shared" ref="M273:M276" si="181">SUM(J273:L273)</f>
        <v>0</v>
      </c>
      <c r="N273" s="264">
        <f>+'Distribution Pivot Table'!AA$27*100</f>
        <v>0</v>
      </c>
      <c r="O273" s="266">
        <f t="shared" ref="O273:O276" si="182">+B273+F273+J273</f>
        <v>0</v>
      </c>
      <c r="P273" s="267">
        <f t="shared" ref="P273:P276" si="183">+C273+G273+K273</f>
        <v>0</v>
      </c>
      <c r="Q273" s="267">
        <f t="shared" ref="Q273:Q276" si="184">+D273+H273+L273+N273</f>
        <v>0</v>
      </c>
      <c r="R273" s="88">
        <f t="shared" ref="R273:R291" si="185">SUM(B273:D273,F273:H273,J273:L273)+N273</f>
        <v>0</v>
      </c>
      <c r="S273" s="17">
        <f t="shared" ref="S273:S291" si="186">+Q273+P273+O273</f>
        <v>0</v>
      </c>
    </row>
    <row r="274" spans="1:19" s="85" customFormat="1">
      <c r="A274" s="22" t="s">
        <v>266</v>
      </c>
      <c r="B274" s="261">
        <f>+'Distribution Pivot Table'!AA$31*100</f>
        <v>0</v>
      </c>
      <c r="C274" s="262">
        <f>+'Distribution Pivot Table'!AA$33*100</f>
        <v>0</v>
      </c>
      <c r="D274" s="310">
        <f>+'Distribution Pivot Table'!AA$35*100</f>
        <v>0</v>
      </c>
      <c r="E274" s="263">
        <f t="shared" si="179"/>
        <v>0</v>
      </c>
      <c r="F274" s="264">
        <f>+'Distribution Pivot Table'!AA$37*100</f>
        <v>0</v>
      </c>
      <c r="G274" s="262">
        <f>+'Distribution Pivot Table'!AA$39*100</f>
        <v>0</v>
      </c>
      <c r="H274" s="261">
        <f>+'Distribution Pivot Table'!AA$41*100</f>
        <v>0</v>
      </c>
      <c r="I274" s="263">
        <f t="shared" si="180"/>
        <v>0</v>
      </c>
      <c r="J274" s="268">
        <f>+'Distribution Pivot Table'!AA$43*100</f>
        <v>0</v>
      </c>
      <c r="K274" s="269">
        <f>+'Distribution Pivot Table'!AA$45*100</f>
        <v>0</v>
      </c>
      <c r="L274" s="261">
        <f>+'Distribution Pivot Table'!AA$47*100</f>
        <v>0</v>
      </c>
      <c r="M274" s="270">
        <f t="shared" si="181"/>
        <v>0</v>
      </c>
      <c r="N274" s="268">
        <f>+'Distribution Pivot Table'!AA$49*100</f>
        <v>0</v>
      </c>
      <c r="O274" s="271">
        <f t="shared" si="182"/>
        <v>0</v>
      </c>
      <c r="P274" s="272">
        <f t="shared" si="183"/>
        <v>0</v>
      </c>
      <c r="Q274" s="272">
        <f t="shared" si="184"/>
        <v>0</v>
      </c>
      <c r="R274" s="88">
        <f t="shared" si="185"/>
        <v>0</v>
      </c>
      <c r="S274" s="17">
        <f t="shared" si="186"/>
        <v>0</v>
      </c>
    </row>
    <row r="275" spans="1:19" s="85" customFormat="1">
      <c r="A275" s="22" t="s">
        <v>267</v>
      </c>
      <c r="B275" s="261">
        <f>+'Distribution Pivot Table'!AA$53*100</f>
        <v>0</v>
      </c>
      <c r="C275" s="262">
        <f>+'Distribution Pivot Table'!AA$55*100</f>
        <v>0</v>
      </c>
      <c r="D275" s="261">
        <f>+'Distribution Pivot Table'!AA$57*100</f>
        <v>0</v>
      </c>
      <c r="E275" s="263">
        <f t="shared" si="179"/>
        <v>0</v>
      </c>
      <c r="F275" s="264">
        <f>+'Distribution Pivot Table'!AA$59*100</f>
        <v>0</v>
      </c>
      <c r="G275" s="262">
        <f>+'Distribution Pivot Table'!AA$61*100</f>
        <v>0</v>
      </c>
      <c r="H275" s="261">
        <f>+'Distribution Pivot Table'!AA$63*100</f>
        <v>0</v>
      </c>
      <c r="I275" s="263">
        <f t="shared" si="180"/>
        <v>0</v>
      </c>
      <c r="J275" s="264">
        <f>+'Distribution Pivot Table'!AA$65*100</f>
        <v>0</v>
      </c>
      <c r="K275" s="261">
        <f>+'Distribution Pivot Table'!AA$67*100</f>
        <v>0</v>
      </c>
      <c r="L275" s="261">
        <f>+'Distribution Pivot Table'!AA$69*100</f>
        <v>0</v>
      </c>
      <c r="M275" s="265">
        <f t="shared" si="181"/>
        <v>0</v>
      </c>
      <c r="N275" s="264">
        <f>+'Distribution Pivot Table'!AA$71*100</f>
        <v>0</v>
      </c>
      <c r="O275" s="266">
        <f t="shared" si="182"/>
        <v>0</v>
      </c>
      <c r="P275" s="267">
        <f t="shared" si="183"/>
        <v>0</v>
      </c>
      <c r="Q275" s="267">
        <f t="shared" si="184"/>
        <v>0</v>
      </c>
      <c r="R275" s="88">
        <f t="shared" si="185"/>
        <v>0</v>
      </c>
      <c r="S275" s="17">
        <f t="shared" si="186"/>
        <v>0</v>
      </c>
    </row>
    <row r="276" spans="1:19" s="85" customFormat="1">
      <c r="A276" s="22" t="s">
        <v>428</v>
      </c>
      <c r="B276" s="261">
        <f>+'Distribution Pivot Table'!AA$75*100</f>
        <v>5.3263546798029555</v>
      </c>
      <c r="C276" s="262">
        <f>+'Distribution Pivot Table'!AA$77*100</f>
        <v>2.1089901477832509</v>
      </c>
      <c r="D276" s="261">
        <f>+'Distribution Pivot Table'!AA$79*100</f>
        <v>1.8011083743842364</v>
      </c>
      <c r="E276" s="263">
        <f t="shared" si="179"/>
        <v>9.2364532019704431</v>
      </c>
      <c r="F276" s="264">
        <f>+'Distribution Pivot Table'!AA$81*100</f>
        <v>39.924568965517246</v>
      </c>
      <c r="G276" s="262">
        <f>+'Distribution Pivot Table'!AA$83*100</f>
        <v>19.588977832512317</v>
      </c>
      <c r="H276" s="261">
        <f>+'Distribution Pivot Table'!AA$85*100</f>
        <v>4.6182266009852216E-2</v>
      </c>
      <c r="I276" s="263">
        <f t="shared" si="180"/>
        <v>59.559729064039416</v>
      </c>
      <c r="J276" s="268">
        <f>+'Distribution Pivot Table'!AA$87*100</f>
        <v>10.052339901477833</v>
      </c>
      <c r="K276" s="269">
        <f>+'Distribution Pivot Table'!AA$89*100</f>
        <v>9.6905788177339893</v>
      </c>
      <c r="L276" s="269">
        <f>+'Distribution Pivot Table'!AA$91*100</f>
        <v>3.8485221674876849E-2</v>
      </c>
      <c r="M276" s="270">
        <f t="shared" si="181"/>
        <v>19.781403940886698</v>
      </c>
      <c r="N276" s="268">
        <f>+'Distribution Pivot Table'!AA$93*100</f>
        <v>11.422413793103448</v>
      </c>
      <c r="O276" s="271">
        <f t="shared" si="182"/>
        <v>55.303263546798036</v>
      </c>
      <c r="P276" s="272">
        <f t="shared" si="183"/>
        <v>31.388546798029555</v>
      </c>
      <c r="Q276" s="272">
        <f t="shared" si="184"/>
        <v>13.308189655172415</v>
      </c>
      <c r="R276" s="88">
        <f t="shared" si="185"/>
        <v>100</v>
      </c>
      <c r="S276" s="17">
        <f t="shared" si="186"/>
        <v>100</v>
      </c>
    </row>
    <row r="277" spans="1:19" s="85" customFormat="1">
      <c r="A277" s="22"/>
      <c r="B277" s="261"/>
      <c r="C277" s="262"/>
      <c r="D277" s="261"/>
      <c r="E277" s="263">
        <f t="shared" si="179"/>
        <v>0</v>
      </c>
      <c r="F277" s="264"/>
      <c r="G277" s="262"/>
      <c r="H277" s="261"/>
      <c r="I277" s="263"/>
      <c r="J277" s="268"/>
      <c r="K277" s="269"/>
      <c r="L277" s="269"/>
      <c r="M277" s="270"/>
      <c r="N277" s="268"/>
      <c r="O277" s="271"/>
      <c r="P277" s="272"/>
      <c r="Q277" s="272"/>
      <c r="R277" s="88"/>
      <c r="S277" s="17"/>
    </row>
    <row r="278" spans="1:19" s="85" customFormat="1">
      <c r="A278" s="22" t="s">
        <v>269</v>
      </c>
      <c r="B278" s="261">
        <f>+'Distribution Pivot Table'!AA$97*100</f>
        <v>0.74142724745134381</v>
      </c>
      <c r="C278" s="262">
        <f>+'Distribution Pivot Table'!AA$99*100</f>
        <v>0.55607043558850788</v>
      </c>
      <c r="D278" s="261">
        <f>+'Distribution Pivot Table'!AA$101*100</f>
        <v>0</v>
      </c>
      <c r="E278" s="263">
        <f t="shared" si="179"/>
        <v>1.2974976830398517</v>
      </c>
      <c r="F278" s="264">
        <f>+'Distribution Pivot Table'!AA$103*100</f>
        <v>53.197405004633922</v>
      </c>
      <c r="G278" s="262">
        <f>+'Distribution Pivot Table'!AA$105*100</f>
        <v>13.716404077849861</v>
      </c>
      <c r="H278" s="261">
        <f>+'Distribution Pivot Table'!AA$107*100</f>
        <v>0</v>
      </c>
      <c r="I278" s="263">
        <f t="shared" ref="I278:I281" si="187">SUM(F278:H278)</f>
        <v>66.91380908248378</v>
      </c>
      <c r="J278" s="268">
        <f>+'Distribution Pivot Table'!AA$109*100</f>
        <v>18.257645968489342</v>
      </c>
      <c r="K278" s="269">
        <f>+'Distribution Pivot Table'!AA$111*100</f>
        <v>13.438368860055608</v>
      </c>
      <c r="L278" s="269">
        <f>+'Distribution Pivot Table'!AA$113*100</f>
        <v>0</v>
      </c>
      <c r="M278" s="270">
        <f t="shared" ref="M278:M281" si="188">SUM(J278:L278)</f>
        <v>31.69601482854495</v>
      </c>
      <c r="N278" s="268">
        <f>+'Distribution Pivot Table'!AA$115*100</f>
        <v>9.2678405931417976E-2</v>
      </c>
      <c r="O278" s="271">
        <f t="shared" ref="O278:O281" si="189">+B278+F278+J278</f>
        <v>72.196478220574605</v>
      </c>
      <c r="P278" s="272">
        <f t="shared" ref="P278:P281" si="190">+C278+G278+K278</f>
        <v>27.710843373493976</v>
      </c>
      <c r="Q278" s="272">
        <f t="shared" ref="Q278:Q281" si="191">+D278+H278+L278+N278</f>
        <v>9.2678405931417976E-2</v>
      </c>
      <c r="R278" s="88">
        <f t="shared" si="185"/>
        <v>100</v>
      </c>
      <c r="S278" s="17">
        <f t="shared" si="186"/>
        <v>100</v>
      </c>
    </row>
    <row r="279" spans="1:19" s="85" customFormat="1">
      <c r="A279" s="22" t="s">
        <v>270</v>
      </c>
      <c r="B279" s="261">
        <f>+'Distribution Pivot Table'!AA$119*100</f>
        <v>0</v>
      </c>
      <c r="C279" s="262">
        <f>+'Distribution Pivot Table'!AA$121*100</f>
        <v>0</v>
      </c>
      <c r="D279" s="261">
        <f>+'Distribution Pivot Table'!AA$123*100</f>
        <v>0</v>
      </c>
      <c r="E279" s="263">
        <f t="shared" si="179"/>
        <v>0</v>
      </c>
      <c r="F279" s="264">
        <f>+'Distribution Pivot Table'!AA$125*100</f>
        <v>0</v>
      </c>
      <c r="G279" s="262">
        <f>+'Distribution Pivot Table'!AA$127*100</f>
        <v>0</v>
      </c>
      <c r="H279" s="261">
        <f>+'Distribution Pivot Table'!AA$129*100</f>
        <v>0</v>
      </c>
      <c r="I279" s="263">
        <f t="shared" si="187"/>
        <v>0</v>
      </c>
      <c r="J279" s="268">
        <f>+'Distribution Pivot Table'!AA$131*100</f>
        <v>0</v>
      </c>
      <c r="K279" s="269">
        <f>+'Distribution Pivot Table'!AA$133*100</f>
        <v>0</v>
      </c>
      <c r="L279" s="269">
        <f>+'Distribution Pivot Table'!AA$135*100</f>
        <v>0</v>
      </c>
      <c r="M279" s="270">
        <f t="shared" si="188"/>
        <v>0</v>
      </c>
      <c r="N279" s="264">
        <f>+'Distribution Pivot Table'!AA$137*100</f>
        <v>0</v>
      </c>
      <c r="O279" s="271">
        <f t="shared" si="189"/>
        <v>0</v>
      </c>
      <c r="P279" s="272">
        <f t="shared" si="190"/>
        <v>0</v>
      </c>
      <c r="Q279" s="272">
        <f t="shared" si="191"/>
        <v>0</v>
      </c>
      <c r="R279" s="88">
        <f t="shared" si="185"/>
        <v>0</v>
      </c>
      <c r="S279" s="17">
        <f t="shared" si="186"/>
        <v>0</v>
      </c>
    </row>
    <row r="280" spans="1:19" s="85" customFormat="1">
      <c r="A280" s="117" t="s">
        <v>271</v>
      </c>
      <c r="B280" s="261">
        <f>+'Distribution Pivot Table'!AA$141*100</f>
        <v>1.4598540145985401</v>
      </c>
      <c r="C280" s="262">
        <f>+'Distribution Pivot Table'!AA$143*100</f>
        <v>0</v>
      </c>
      <c r="D280" s="261">
        <f>+'Distribution Pivot Table'!AA$145*100</f>
        <v>0</v>
      </c>
      <c r="E280" s="263">
        <f t="shared" si="179"/>
        <v>1.4598540145985401</v>
      </c>
      <c r="F280" s="264">
        <f>+'Distribution Pivot Table'!AA$147*100</f>
        <v>37.956204379562038</v>
      </c>
      <c r="G280" s="262">
        <f>+'Distribution Pivot Table'!AA$149*100</f>
        <v>7.2992700729926998</v>
      </c>
      <c r="H280" s="261">
        <f>+'Distribution Pivot Table'!AA$151*100</f>
        <v>0</v>
      </c>
      <c r="I280" s="263">
        <f t="shared" si="187"/>
        <v>45.255474452554736</v>
      </c>
      <c r="J280" s="268">
        <f>+'Distribution Pivot Table'!AA$153*100</f>
        <v>39.416058394160586</v>
      </c>
      <c r="K280" s="269">
        <f>+'Distribution Pivot Table'!AA$155*100</f>
        <v>13.868613138686131</v>
      </c>
      <c r="L280" s="269">
        <f>+'Distribution Pivot Table'!AA$157*100</f>
        <v>0</v>
      </c>
      <c r="M280" s="270">
        <f t="shared" si="188"/>
        <v>53.284671532846716</v>
      </c>
      <c r="N280" s="268">
        <f>+'Distribution Pivot Table'!AA$159*100</f>
        <v>0</v>
      </c>
      <c r="O280" s="271">
        <f t="shared" si="189"/>
        <v>78.832116788321173</v>
      </c>
      <c r="P280" s="272">
        <f t="shared" si="190"/>
        <v>21.167883211678831</v>
      </c>
      <c r="Q280" s="272">
        <f t="shared" si="191"/>
        <v>0</v>
      </c>
      <c r="R280" s="88">
        <f t="shared" si="185"/>
        <v>100</v>
      </c>
      <c r="S280" s="17">
        <f t="shared" si="186"/>
        <v>100</v>
      </c>
    </row>
    <row r="281" spans="1:19" s="85" customFormat="1">
      <c r="A281" s="22" t="s">
        <v>272</v>
      </c>
      <c r="B281" s="261">
        <f>+'Distribution Pivot Table'!AA$163*100</f>
        <v>0</v>
      </c>
      <c r="C281" s="262">
        <f>+'Distribution Pivot Table'!AA$165*100</f>
        <v>0</v>
      </c>
      <c r="D281" s="261">
        <f>+'Distribution Pivot Table'!AA$167*100</f>
        <v>0</v>
      </c>
      <c r="E281" s="263">
        <f t="shared" si="179"/>
        <v>0</v>
      </c>
      <c r="F281" s="264">
        <f>+'Distribution Pivot Table'!AA$169*100</f>
        <v>0</v>
      </c>
      <c r="G281" s="262">
        <f>+'Distribution Pivot Table'!AA$171*100</f>
        <v>0</v>
      </c>
      <c r="H281" s="261">
        <f>+'Distribution Pivot Table'!AA$173*100</f>
        <v>0</v>
      </c>
      <c r="I281" s="263">
        <f t="shared" si="187"/>
        <v>0</v>
      </c>
      <c r="J281" s="264">
        <f>+'Distribution Pivot Table'!AA$175*100</f>
        <v>0</v>
      </c>
      <c r="K281" s="261">
        <f>+'Distribution Pivot Table'!AA$177*100</f>
        <v>0</v>
      </c>
      <c r="L281" s="261">
        <f>+'Distribution Pivot Table'!AA$179*100</f>
        <v>0</v>
      </c>
      <c r="M281" s="265">
        <f t="shared" si="188"/>
        <v>0</v>
      </c>
      <c r="N281" s="264">
        <f>+'Distribution Pivot Table'!AA$181*100</f>
        <v>0</v>
      </c>
      <c r="O281" s="266">
        <f t="shared" si="189"/>
        <v>0</v>
      </c>
      <c r="P281" s="267">
        <f t="shared" si="190"/>
        <v>0</v>
      </c>
      <c r="Q281" s="267">
        <f t="shared" si="191"/>
        <v>0</v>
      </c>
      <c r="R281" s="88">
        <f t="shared" si="185"/>
        <v>0</v>
      </c>
      <c r="S281" s="17">
        <f t="shared" si="186"/>
        <v>0</v>
      </c>
    </row>
    <row r="282" spans="1:19" s="85" customFormat="1">
      <c r="A282" s="22"/>
      <c r="B282" s="261"/>
      <c r="C282" s="262"/>
      <c r="D282" s="261"/>
      <c r="E282" s="263">
        <f t="shared" si="179"/>
        <v>0</v>
      </c>
      <c r="F282" s="264"/>
      <c r="G282" s="262"/>
      <c r="H282" s="261"/>
      <c r="I282" s="263"/>
      <c r="J282" s="264"/>
      <c r="K282" s="261"/>
      <c r="L282" s="261"/>
      <c r="M282" s="265"/>
      <c r="N282" s="264"/>
      <c r="O282" s="266"/>
      <c r="P282" s="267"/>
      <c r="Q282" s="267"/>
      <c r="R282" s="88"/>
      <c r="S282" s="17"/>
    </row>
    <row r="283" spans="1:19" s="85" customFormat="1">
      <c r="A283" s="22" t="s">
        <v>273</v>
      </c>
      <c r="B283" s="261">
        <f>+'Distribution Pivot Table'!AA$185*100</f>
        <v>0</v>
      </c>
      <c r="C283" s="262">
        <f>+'Distribution Pivot Table'!AA$187*100</f>
        <v>0</v>
      </c>
      <c r="D283" s="261">
        <f>+'Distribution Pivot Table'!AA$189*100</f>
        <v>0</v>
      </c>
      <c r="E283" s="263">
        <f t="shared" si="179"/>
        <v>0</v>
      </c>
      <c r="F283" s="264">
        <f>+'Distribution Pivot Table'!AA$191*100</f>
        <v>0</v>
      </c>
      <c r="G283" s="262">
        <f>+'Distribution Pivot Table'!AA$193*100</f>
        <v>0</v>
      </c>
      <c r="H283" s="261">
        <f>+'Distribution Pivot Table'!AA$195*100</f>
        <v>0</v>
      </c>
      <c r="I283" s="263">
        <f t="shared" ref="I283:I286" si="192">SUM(F283:H283)</f>
        <v>0</v>
      </c>
      <c r="J283" s="268">
        <f>+'Distribution Pivot Table'!AA$197*100</f>
        <v>0</v>
      </c>
      <c r="K283" s="269">
        <f>+'Distribution Pivot Table'!AA$199*100</f>
        <v>0</v>
      </c>
      <c r="L283" s="312">
        <f>+'Distribution Pivot Table'!AA$201*100</f>
        <v>0</v>
      </c>
      <c r="M283" s="270">
        <f t="shared" ref="M283:M286" si="193">SUM(J283:L283)</f>
        <v>0</v>
      </c>
      <c r="N283" s="268">
        <f>+'Distribution Pivot Table'!AA$203*100</f>
        <v>0</v>
      </c>
      <c r="O283" s="271">
        <f t="shared" ref="O283:O286" si="194">+B283+F283+J283</f>
        <v>0</v>
      </c>
      <c r="P283" s="272">
        <f t="shared" ref="P283:P286" si="195">+C283+G283+K283</f>
        <v>0</v>
      </c>
      <c r="Q283" s="272">
        <f t="shared" ref="Q283:Q286" si="196">+D283+H283+L283+N283</f>
        <v>0</v>
      </c>
      <c r="R283" s="88">
        <f t="shared" si="185"/>
        <v>0</v>
      </c>
      <c r="S283" s="17">
        <f t="shared" si="186"/>
        <v>0</v>
      </c>
    </row>
    <row r="284" spans="1:19" s="85" customFormat="1">
      <c r="A284" s="22" t="s">
        <v>274</v>
      </c>
      <c r="B284" s="261">
        <f>+'Distribution Pivot Table'!AA$207*100</f>
        <v>0</v>
      </c>
      <c r="C284" s="310">
        <f>+'Distribution Pivot Table'!AA$209*100</f>
        <v>0</v>
      </c>
      <c r="D284" s="310">
        <f>+'Distribution Pivot Table'!AA$211*108</f>
        <v>0</v>
      </c>
      <c r="E284" s="263">
        <f t="shared" si="179"/>
        <v>0</v>
      </c>
      <c r="F284" s="264">
        <f>+'Distribution Pivot Table'!AA$213*100</f>
        <v>0</v>
      </c>
      <c r="G284" s="262">
        <f>+'Distribution Pivot Table'!AA$215*100</f>
        <v>0</v>
      </c>
      <c r="H284" s="261">
        <f>+'Distribution Pivot Table'!AA$217*100</f>
        <v>0</v>
      </c>
      <c r="I284" s="263">
        <f t="shared" si="192"/>
        <v>0</v>
      </c>
      <c r="J284" s="268">
        <f>+'Distribution Pivot Table'!AA$219*100</f>
        <v>0</v>
      </c>
      <c r="K284" s="269">
        <f>+'Distribution Pivot Table'!AA$221*100</f>
        <v>0</v>
      </c>
      <c r="L284" s="269">
        <f>+'Distribution Pivot Table'!AA$223*100</f>
        <v>0</v>
      </c>
      <c r="M284" s="270">
        <f t="shared" si="193"/>
        <v>0</v>
      </c>
      <c r="N284" s="268">
        <f>+'Distribution Pivot Table'!AA$225*100</f>
        <v>0</v>
      </c>
      <c r="O284" s="271">
        <f t="shared" si="194"/>
        <v>0</v>
      </c>
      <c r="P284" s="272">
        <f t="shared" si="195"/>
        <v>0</v>
      </c>
      <c r="Q284" s="272">
        <f t="shared" si="196"/>
        <v>0</v>
      </c>
      <c r="R284" s="88">
        <f t="shared" si="185"/>
        <v>0</v>
      </c>
      <c r="S284" s="17">
        <f t="shared" si="186"/>
        <v>0</v>
      </c>
    </row>
    <row r="285" spans="1:19" s="85" customFormat="1">
      <c r="A285" s="22" t="s">
        <v>275</v>
      </c>
      <c r="B285" s="261">
        <f>+'Distribution Pivot Table'!AA$229*100</f>
        <v>3.7837837837837842</v>
      </c>
      <c r="C285" s="262">
        <f>+'Distribution Pivot Table'!AA$231*100</f>
        <v>1.8018018018018018</v>
      </c>
      <c r="D285" s="261">
        <f>+'Distribution Pivot Table'!AA$233*100</f>
        <v>0</v>
      </c>
      <c r="E285" s="263">
        <f t="shared" si="179"/>
        <v>5.5855855855855863</v>
      </c>
      <c r="F285" s="264">
        <f>+'Distribution Pivot Table'!AA$235*100</f>
        <v>51.171171171171167</v>
      </c>
      <c r="G285" s="262">
        <f>+'Distribution Pivot Table'!AA$237*100</f>
        <v>5.5855855855855854</v>
      </c>
      <c r="H285" s="261">
        <f>+'Distribution Pivot Table'!AA$239*100</f>
        <v>0</v>
      </c>
      <c r="I285" s="263">
        <f t="shared" si="192"/>
        <v>56.756756756756751</v>
      </c>
      <c r="J285" s="268">
        <f>+'Distribution Pivot Table'!AA$241*100</f>
        <v>27.207207207207208</v>
      </c>
      <c r="K285" s="269">
        <f>+'Distribution Pivot Table'!AA$243*100</f>
        <v>10.27027027027027</v>
      </c>
      <c r="L285" s="269">
        <f>+'Distribution Pivot Table'!AA$245*100</f>
        <v>0</v>
      </c>
      <c r="M285" s="270">
        <f t="shared" si="193"/>
        <v>37.477477477477478</v>
      </c>
      <c r="N285" s="268">
        <f>+'Distribution Pivot Table'!AA$247*100</f>
        <v>0.18018018018018017</v>
      </c>
      <c r="O285" s="271">
        <f t="shared" si="194"/>
        <v>82.162162162162161</v>
      </c>
      <c r="P285" s="272">
        <f t="shared" si="195"/>
        <v>17.657657657657658</v>
      </c>
      <c r="Q285" s="272">
        <f t="shared" si="196"/>
        <v>0.18018018018018017</v>
      </c>
      <c r="R285" s="88">
        <f t="shared" si="185"/>
        <v>100</v>
      </c>
      <c r="S285" s="17">
        <f t="shared" si="186"/>
        <v>100</v>
      </c>
    </row>
    <row r="286" spans="1:19" s="85" customFormat="1">
      <c r="A286" s="22" t="s">
        <v>276</v>
      </c>
      <c r="B286" s="261">
        <f>+'Distribution Pivot Table'!AA$251*100</f>
        <v>0</v>
      </c>
      <c r="C286" s="262">
        <f>+'Distribution Pivot Table'!AA$253*100</f>
        <v>0</v>
      </c>
      <c r="D286" s="261">
        <f>+'Distribution Pivot Table'!AA$255*100</f>
        <v>0</v>
      </c>
      <c r="E286" s="263">
        <f t="shared" si="179"/>
        <v>0</v>
      </c>
      <c r="F286" s="264">
        <f>+'Distribution Pivot Table'!AA$257*100</f>
        <v>0</v>
      </c>
      <c r="G286" s="262">
        <f>+'Distribution Pivot Table'!AA$259*100</f>
        <v>0</v>
      </c>
      <c r="H286" s="261">
        <f>+'Distribution Pivot Table'!AA$261*100</f>
        <v>0</v>
      </c>
      <c r="I286" s="263">
        <f t="shared" si="192"/>
        <v>0</v>
      </c>
      <c r="J286" s="268">
        <f>+'Distribution Pivot Table'!AA$263*100</f>
        <v>0</v>
      </c>
      <c r="K286" s="269">
        <f>+'Distribution Pivot Table'!AA$265*100</f>
        <v>0</v>
      </c>
      <c r="L286" s="269">
        <f>+'Distribution Pivot Table'!AA$267*100</f>
        <v>0</v>
      </c>
      <c r="M286" s="270">
        <f t="shared" si="193"/>
        <v>0</v>
      </c>
      <c r="N286" s="268">
        <f>+'Distribution Pivot Table'!AA$269*100</f>
        <v>0</v>
      </c>
      <c r="O286" s="271">
        <f t="shared" si="194"/>
        <v>0</v>
      </c>
      <c r="P286" s="272">
        <f t="shared" si="195"/>
        <v>0</v>
      </c>
      <c r="Q286" s="272">
        <f t="shared" si="196"/>
        <v>0</v>
      </c>
      <c r="R286" s="88">
        <f t="shared" si="185"/>
        <v>0</v>
      </c>
      <c r="S286" s="17">
        <f t="shared" si="186"/>
        <v>0</v>
      </c>
    </row>
    <row r="287" spans="1:19" s="85" customFormat="1">
      <c r="A287" s="22"/>
      <c r="B287" s="261"/>
      <c r="C287" s="262"/>
      <c r="D287" s="261"/>
      <c r="E287" s="263">
        <f t="shared" si="179"/>
        <v>0</v>
      </c>
      <c r="F287" s="264"/>
      <c r="G287" s="262"/>
      <c r="H287" s="261"/>
      <c r="I287" s="263"/>
      <c r="J287" s="268"/>
      <c r="K287" s="269"/>
      <c r="L287" s="269"/>
      <c r="M287" s="270"/>
      <c r="N287" s="268"/>
      <c r="O287" s="271"/>
      <c r="P287" s="272"/>
      <c r="Q287" s="272"/>
      <c r="R287" s="88"/>
      <c r="S287" s="17"/>
    </row>
    <row r="288" spans="1:19" s="85" customFormat="1">
      <c r="A288" s="22" t="s">
        <v>277</v>
      </c>
      <c r="B288" s="261">
        <f>+'Distribution Pivot Table'!AA$273*100</f>
        <v>0</v>
      </c>
      <c r="C288" s="262">
        <f>+'Distribution Pivot Table'!AA$275*100</f>
        <v>0</v>
      </c>
      <c r="D288" s="261">
        <f>+'Distribution Pivot Table'!AA$277*100</f>
        <v>0</v>
      </c>
      <c r="E288" s="263">
        <f t="shared" si="179"/>
        <v>0</v>
      </c>
      <c r="F288" s="264">
        <f>+'Distribution Pivot Table'!AA$279*100</f>
        <v>0</v>
      </c>
      <c r="G288" s="262">
        <f>+'Distribution Pivot Table'!AA$281*100</f>
        <v>0</v>
      </c>
      <c r="H288" s="261">
        <f>+'Distribution Pivot Table'!AA$283*100</f>
        <v>0</v>
      </c>
      <c r="I288" s="263">
        <f t="shared" ref="I288:I291" si="197">SUM(F288:H288)</f>
        <v>0</v>
      </c>
      <c r="J288" s="268">
        <f>+'Distribution Pivot Table'!AA$285*100</f>
        <v>0</v>
      </c>
      <c r="K288" s="269">
        <f>+'Distribution Pivot Table'!AA$287*100</f>
        <v>0</v>
      </c>
      <c r="L288" s="269">
        <f>+'Distribution Pivot Table'!AA$289*100</f>
        <v>0</v>
      </c>
      <c r="M288" s="270">
        <f t="shared" ref="M288:M291" si="198">SUM(J288:L288)</f>
        <v>0</v>
      </c>
      <c r="N288" s="268">
        <f>+'Distribution Pivot Table'!AA$291*100</f>
        <v>0</v>
      </c>
      <c r="O288" s="271">
        <f t="shared" ref="O288:O291" si="199">+B288+F288+J288</f>
        <v>0</v>
      </c>
      <c r="P288" s="272">
        <f t="shared" ref="P288:P291" si="200">+C288+G288+K288</f>
        <v>0</v>
      </c>
      <c r="Q288" s="272">
        <f t="shared" ref="Q288:Q291" si="201">+D288+H288+L288+N288</f>
        <v>0</v>
      </c>
      <c r="R288" s="88">
        <f t="shared" si="185"/>
        <v>0</v>
      </c>
      <c r="S288" s="17">
        <f t="shared" si="186"/>
        <v>0</v>
      </c>
    </row>
    <row r="289" spans="1:19" s="85" customFormat="1">
      <c r="A289" s="22" t="s">
        <v>278</v>
      </c>
      <c r="B289" s="261">
        <f>+'Distribution Pivot Table'!AA$295*100</f>
        <v>9.1869918699186996</v>
      </c>
      <c r="C289" s="262">
        <f>+'Distribution Pivot Table'!AA$297*100</f>
        <v>5.6910569105691051</v>
      </c>
      <c r="D289" s="261">
        <f>+'Distribution Pivot Table'!AA$299*100</f>
        <v>0</v>
      </c>
      <c r="E289" s="263">
        <f t="shared" si="179"/>
        <v>14.878048780487806</v>
      </c>
      <c r="F289" s="264">
        <f>+'Distribution Pivot Table'!AA$301*100</f>
        <v>23.414634146341466</v>
      </c>
      <c r="G289" s="262">
        <f>+'Distribution Pivot Table'!AA$303*100</f>
        <v>12.764227642276424</v>
      </c>
      <c r="H289" s="261">
        <f>+'Distribution Pivot Table'!AA$305*100</f>
        <v>0</v>
      </c>
      <c r="I289" s="263">
        <f t="shared" si="197"/>
        <v>36.178861788617894</v>
      </c>
      <c r="J289" s="268">
        <f>+'Distribution Pivot Table'!AA$307*100</f>
        <v>10.772357723577237</v>
      </c>
      <c r="K289" s="269">
        <f>+'Distribution Pivot Table'!AA$309*100</f>
        <v>17.479674796747968</v>
      </c>
      <c r="L289" s="269">
        <f>+'Distribution Pivot Table'!AA$311*100</f>
        <v>0</v>
      </c>
      <c r="M289" s="270">
        <f t="shared" si="198"/>
        <v>28.252032520325205</v>
      </c>
      <c r="N289" s="268">
        <f>+'Distribution Pivot Table'!AA$313*100</f>
        <v>20.691056910569106</v>
      </c>
      <c r="O289" s="271">
        <f t="shared" si="199"/>
        <v>43.373983739837406</v>
      </c>
      <c r="P289" s="272">
        <f t="shared" si="200"/>
        <v>35.934959349593498</v>
      </c>
      <c r="Q289" s="272">
        <f t="shared" si="201"/>
        <v>20.691056910569106</v>
      </c>
      <c r="R289" s="88">
        <f t="shared" si="185"/>
        <v>100</v>
      </c>
      <c r="S289" s="17">
        <f t="shared" si="186"/>
        <v>100</v>
      </c>
    </row>
    <row r="290" spans="1:19" s="85" customFormat="1">
      <c r="A290" s="22" t="s">
        <v>279</v>
      </c>
      <c r="B290" s="261">
        <f>+'Distribution Pivot Table'!AA$317*100</f>
        <v>0</v>
      </c>
      <c r="C290" s="310">
        <f>+'Distribution Pivot Table'!AA$319*100</f>
        <v>0</v>
      </c>
      <c r="D290" s="261">
        <f>+'Distribution Pivot Table'!AA$321*100</f>
        <v>0</v>
      </c>
      <c r="E290" s="263">
        <f t="shared" si="179"/>
        <v>0</v>
      </c>
      <c r="F290" s="264">
        <f>+'Distribution Pivot Table'!AA$323*100</f>
        <v>0</v>
      </c>
      <c r="G290" s="262">
        <f>+'Distribution Pivot Table'!AA$325*100</f>
        <v>0</v>
      </c>
      <c r="H290" s="261">
        <f>+'Distribution Pivot Table'!AA$327*100</f>
        <v>0</v>
      </c>
      <c r="I290" s="263">
        <f t="shared" si="197"/>
        <v>0</v>
      </c>
      <c r="J290" s="268">
        <f>+'Distribution Pivot Table'!AA$329*100</f>
        <v>0</v>
      </c>
      <c r="K290" s="269">
        <f>+'Distribution Pivot Table'!AA$331*100</f>
        <v>0</v>
      </c>
      <c r="L290" s="269">
        <f>+'Distribution Pivot Table'!AA$333*100</f>
        <v>0</v>
      </c>
      <c r="M290" s="270">
        <f t="shared" si="198"/>
        <v>0</v>
      </c>
      <c r="N290" s="268">
        <f>+'Distribution Pivot Table'!AA$335*100</f>
        <v>0</v>
      </c>
      <c r="O290" s="271">
        <f t="shared" si="199"/>
        <v>0</v>
      </c>
      <c r="P290" s="272">
        <f t="shared" si="200"/>
        <v>0</v>
      </c>
      <c r="Q290" s="272">
        <f t="shared" si="201"/>
        <v>0</v>
      </c>
      <c r="R290" s="88">
        <f t="shared" si="185"/>
        <v>0</v>
      </c>
      <c r="S290" s="17">
        <f t="shared" si="186"/>
        <v>0</v>
      </c>
    </row>
    <row r="291" spans="1:19" s="85" customFormat="1">
      <c r="A291" s="71" t="s">
        <v>280</v>
      </c>
      <c r="B291" s="273">
        <f>+'Distribution Pivot Table'!AA$339*100</f>
        <v>16.753926701570681</v>
      </c>
      <c r="C291" s="311">
        <f>+'Distribution Pivot Table'!AA$341*100</f>
        <v>0.17452006980802792</v>
      </c>
      <c r="D291" s="273">
        <f>+'Distribution Pivot Table'!AA$343*100</f>
        <v>0</v>
      </c>
      <c r="E291" s="274">
        <f t="shared" si="179"/>
        <v>16.928446771378709</v>
      </c>
      <c r="F291" s="275">
        <f>+'Distribution Pivot Table'!AA$345*100</f>
        <v>40.139616055846425</v>
      </c>
      <c r="G291" s="273">
        <f>+'Distribution Pivot Table'!AA$347*100</f>
        <v>5.4101221640488655</v>
      </c>
      <c r="H291" s="273">
        <f>+'Distribution Pivot Table'!AA$349*100</f>
        <v>0</v>
      </c>
      <c r="I291" s="274">
        <f t="shared" si="197"/>
        <v>45.549738219895289</v>
      </c>
      <c r="J291" s="276">
        <f>+'Distribution Pivot Table'!AA$351*100</f>
        <v>17.975567190226876</v>
      </c>
      <c r="K291" s="277">
        <f>+'Distribution Pivot Table'!AA$353*100</f>
        <v>5.9336823734729496</v>
      </c>
      <c r="L291" s="277">
        <f>+'Distribution Pivot Table'!AA$355*100</f>
        <v>0</v>
      </c>
      <c r="M291" s="278">
        <f t="shared" si="198"/>
        <v>23.909249563699824</v>
      </c>
      <c r="N291" s="276">
        <f>+'Distribution Pivot Table'!AA$357*100</f>
        <v>13.612565445026178</v>
      </c>
      <c r="O291" s="279">
        <f t="shared" si="199"/>
        <v>74.869109947643977</v>
      </c>
      <c r="P291" s="280">
        <f t="shared" si="200"/>
        <v>11.518324607329843</v>
      </c>
      <c r="Q291" s="280">
        <f t="shared" si="201"/>
        <v>13.612565445026178</v>
      </c>
      <c r="R291" s="88">
        <f t="shared" si="185"/>
        <v>100</v>
      </c>
      <c r="S291" s="17">
        <f t="shared" si="186"/>
        <v>100</v>
      </c>
    </row>
    <row r="292" spans="1:19" s="85" customFormat="1">
      <c r="A292" s="232" t="s">
        <v>394</v>
      </c>
      <c r="B292" s="117"/>
      <c r="C292" s="117"/>
      <c r="D292" s="117"/>
      <c r="E292" s="117"/>
      <c r="F292" s="220"/>
      <c r="G292" s="220"/>
      <c r="H292" s="220"/>
      <c r="I292" s="220"/>
      <c r="R292" s="90"/>
    </row>
    <row r="293" spans="1:19" s="85" customFormat="1">
      <c r="A293" s="232" t="s">
        <v>429</v>
      </c>
      <c r="B293" s="117"/>
      <c r="C293" s="117"/>
      <c r="D293" s="117"/>
      <c r="E293" s="117"/>
      <c r="F293" s="220"/>
      <c r="G293" s="220"/>
      <c r="H293" s="220"/>
      <c r="I293" s="220"/>
      <c r="R293" s="90"/>
    </row>
    <row r="294" spans="1:19">
      <c r="A294" s="232"/>
      <c r="B294" s="111"/>
      <c r="C294" s="111"/>
      <c r="D294" s="111"/>
      <c r="E294" s="219"/>
      <c r="F294" s="111"/>
      <c r="G294" s="111"/>
      <c r="H294" s="111"/>
      <c r="I294" s="219"/>
      <c r="J294" s="69"/>
      <c r="K294" s="69"/>
      <c r="L294" s="69"/>
      <c r="M294" s="113"/>
      <c r="N294" s="69"/>
      <c r="O294" s="114"/>
      <c r="P294" s="114"/>
      <c r="R294" s="23"/>
    </row>
    <row r="295" spans="1:19" s="85" customFormat="1">
      <c r="A295" s="72"/>
      <c r="B295" s="92"/>
      <c r="C295" s="92"/>
      <c r="D295" s="92"/>
      <c r="E295" s="92"/>
      <c r="F295" s="220"/>
      <c r="G295" s="220"/>
      <c r="H295" s="220"/>
      <c r="I295" s="220"/>
      <c r="Q295" s="233" t="s">
        <v>1166</v>
      </c>
      <c r="R295" s="90"/>
    </row>
    <row r="296" spans="1:19" s="85" customFormat="1" ht="18">
      <c r="A296" s="230" t="s">
        <v>705</v>
      </c>
      <c r="B296" s="210"/>
      <c r="C296" s="210"/>
      <c r="D296" s="210"/>
      <c r="E296" s="210"/>
      <c r="F296" s="213"/>
      <c r="G296" s="213"/>
      <c r="H296" s="213"/>
      <c r="I296" s="214"/>
      <c r="J296" s="60"/>
      <c r="K296" s="60"/>
      <c r="L296" s="60"/>
      <c r="M296" s="209"/>
      <c r="N296" s="60"/>
      <c r="O296" s="60"/>
      <c r="P296" s="60"/>
      <c r="Q296" s="60"/>
      <c r="R296" s="84"/>
    </row>
    <row r="297" spans="1:19" s="85" customFormat="1" ht="18">
      <c r="A297" s="230"/>
      <c r="B297" s="210"/>
      <c r="C297" s="210"/>
      <c r="D297" s="210"/>
      <c r="E297" s="210"/>
      <c r="F297" s="213"/>
      <c r="G297" s="213"/>
      <c r="H297" s="213"/>
      <c r="I297" s="214"/>
      <c r="J297" s="60"/>
      <c r="K297" s="60"/>
      <c r="L297" s="60"/>
      <c r="M297" s="209"/>
      <c r="N297" s="60"/>
      <c r="O297" s="60"/>
      <c r="P297" s="60"/>
      <c r="Q297" s="60"/>
      <c r="R297" s="84"/>
    </row>
    <row r="298" spans="1:19" s="85" customFormat="1" ht="15.75">
      <c r="A298" s="229" t="s">
        <v>126</v>
      </c>
      <c r="B298" s="210"/>
      <c r="C298" s="210"/>
      <c r="D298" s="210"/>
      <c r="E298" s="210"/>
      <c r="F298" s="213"/>
      <c r="G298" s="213"/>
      <c r="H298" s="213"/>
      <c r="I298" s="214"/>
      <c r="J298" s="60"/>
      <c r="K298" s="60"/>
      <c r="L298" s="60"/>
      <c r="M298" s="209"/>
      <c r="N298" s="60"/>
      <c r="O298" s="60"/>
      <c r="P298" s="60"/>
      <c r="Q298" s="60"/>
      <c r="R298" s="84"/>
    </row>
    <row r="299" spans="1:19" s="85" customFormat="1" ht="15.75">
      <c r="A299" s="229" t="s">
        <v>993</v>
      </c>
      <c r="B299" s="210"/>
      <c r="C299" s="210"/>
      <c r="D299" s="210"/>
      <c r="E299" s="210"/>
      <c r="F299" s="65"/>
      <c r="G299" s="65"/>
      <c r="H299" s="65"/>
      <c r="I299" s="210"/>
      <c r="J299" s="62"/>
      <c r="K299" s="62"/>
      <c r="L299" s="62"/>
      <c r="M299" s="208"/>
      <c r="N299" s="62"/>
      <c r="O299" s="62"/>
      <c r="P299" s="62"/>
      <c r="Q299" s="60"/>
      <c r="R299" s="84"/>
    </row>
    <row r="300" spans="1:19" s="85" customFormat="1" ht="19.5" customHeight="1">
      <c r="A300" s="63"/>
      <c r="B300" s="215"/>
      <c r="C300" s="215"/>
      <c r="D300" s="215"/>
      <c r="E300" s="215"/>
      <c r="F300" s="215"/>
      <c r="G300" s="215"/>
      <c r="H300" s="215"/>
      <c r="I300" s="215"/>
      <c r="J300" s="23"/>
      <c r="K300" s="23"/>
      <c r="L300" s="23"/>
      <c r="M300" s="23"/>
      <c r="N300" s="23"/>
      <c r="O300" s="23"/>
      <c r="P300" s="23"/>
      <c r="Q300" s="23"/>
      <c r="R300" s="86"/>
      <c r="S300" s="23"/>
    </row>
    <row r="301" spans="1:19" s="85" customFormat="1" ht="19.5" customHeight="1">
      <c r="A301" s="64"/>
      <c r="B301" s="234" t="s">
        <v>671</v>
      </c>
      <c r="C301" s="235"/>
      <c r="D301" s="235"/>
      <c r="E301" s="235"/>
      <c r="F301" s="235"/>
      <c r="G301" s="235"/>
      <c r="H301" s="235"/>
      <c r="I301" s="236"/>
      <c r="J301" s="237" t="s">
        <v>390</v>
      </c>
      <c r="K301" s="238"/>
      <c r="L301" s="238"/>
      <c r="M301" s="239"/>
      <c r="N301" s="677" t="s">
        <v>670</v>
      </c>
      <c r="O301" s="680" t="s">
        <v>396</v>
      </c>
      <c r="P301" s="680" t="s">
        <v>397</v>
      </c>
      <c r="Q301" s="680" t="s">
        <v>395</v>
      </c>
      <c r="R301" s="87"/>
      <c r="S301" s="15"/>
    </row>
    <row r="302" spans="1:19" s="85" customFormat="1" ht="52.5" customHeight="1">
      <c r="A302" s="82"/>
      <c r="B302" s="235" t="s">
        <v>735</v>
      </c>
      <c r="C302" s="235"/>
      <c r="D302" s="235"/>
      <c r="E302" s="240"/>
      <c r="F302" s="241" t="s">
        <v>737</v>
      </c>
      <c r="G302" s="235"/>
      <c r="H302" s="235"/>
      <c r="I302" s="236"/>
      <c r="J302" s="242" t="s">
        <v>672</v>
      </c>
      <c r="K302" s="243"/>
      <c r="L302" s="243"/>
      <c r="M302" s="244"/>
      <c r="N302" s="678"/>
      <c r="O302" s="681"/>
      <c r="P302" s="681"/>
      <c r="Q302" s="681"/>
      <c r="R302" s="87" t="s">
        <v>123</v>
      </c>
      <c r="S302" s="15" t="s">
        <v>123</v>
      </c>
    </row>
    <row r="303" spans="1:19" s="85" customFormat="1" ht="30" customHeight="1">
      <c r="A303" s="83"/>
      <c r="B303" s="245" t="s">
        <v>391</v>
      </c>
      <c r="C303" s="245" t="s">
        <v>392</v>
      </c>
      <c r="D303" s="245" t="s">
        <v>736</v>
      </c>
      <c r="E303" s="246" t="s">
        <v>124</v>
      </c>
      <c r="F303" s="247" t="s">
        <v>391</v>
      </c>
      <c r="G303" s="245" t="s">
        <v>392</v>
      </c>
      <c r="H303" s="245" t="s">
        <v>736</v>
      </c>
      <c r="I303" s="246" t="s">
        <v>124</v>
      </c>
      <c r="J303" s="248" t="s">
        <v>391</v>
      </c>
      <c r="K303" s="249" t="s">
        <v>392</v>
      </c>
      <c r="L303" s="245" t="s">
        <v>736</v>
      </c>
      <c r="M303" s="248" t="s">
        <v>124</v>
      </c>
      <c r="N303" s="679"/>
      <c r="O303" s="682"/>
      <c r="P303" s="682"/>
      <c r="Q303" s="682"/>
      <c r="R303" s="14"/>
      <c r="S303" s="16"/>
    </row>
    <row r="304" spans="1:19" s="85" customFormat="1" ht="12.75" hidden="1" customHeight="1">
      <c r="A304" s="22" t="s">
        <v>264</v>
      </c>
      <c r="B304" s="117"/>
      <c r="C304" s="117"/>
      <c r="D304" s="117"/>
      <c r="E304" s="217"/>
      <c r="F304" s="70"/>
      <c r="G304" s="110"/>
      <c r="H304" s="111"/>
      <c r="I304" s="112"/>
      <c r="J304" s="67"/>
      <c r="K304" s="69"/>
      <c r="L304" s="69"/>
      <c r="M304" s="13"/>
      <c r="N304" s="67"/>
      <c r="O304" s="79"/>
      <c r="P304" s="74"/>
      <c r="Q304" s="74"/>
      <c r="R304" s="88">
        <f>SUM(F304:H304,J304:L304)+N304</f>
        <v>0</v>
      </c>
      <c r="S304" s="17">
        <f>+Q304+P304+O304</f>
        <v>0</v>
      </c>
    </row>
    <row r="305" spans="1:19" s="85" customFormat="1" ht="12.75" hidden="1" customHeight="1">
      <c r="A305" s="22"/>
      <c r="B305" s="117"/>
      <c r="C305" s="117"/>
      <c r="D305" s="117"/>
      <c r="E305" s="217"/>
      <c r="F305" s="70"/>
      <c r="G305" s="110"/>
      <c r="H305" s="111"/>
      <c r="I305" s="218"/>
      <c r="J305" s="67"/>
      <c r="K305" s="69"/>
      <c r="L305" s="69"/>
      <c r="M305" s="67"/>
      <c r="N305" s="67"/>
      <c r="O305" s="80"/>
      <c r="P305" s="75"/>
      <c r="Q305" s="75"/>
      <c r="R305" s="87"/>
      <c r="S305" s="15"/>
    </row>
    <row r="306" spans="1:19" s="85" customFormat="1">
      <c r="A306" s="22" t="s">
        <v>265</v>
      </c>
      <c r="B306" s="261">
        <f>+'Distribution Pivot Table'!AB$9*100</f>
        <v>0</v>
      </c>
      <c r="C306" s="262">
        <f>+'Distribution Pivot Table'!AB$11*100</f>
        <v>0</v>
      </c>
      <c r="D306" s="261">
        <f>+'Distribution Pivot Table'!AB$13*100</f>
        <v>0</v>
      </c>
      <c r="E306" s="263">
        <f t="shared" ref="E306:E324" si="202">SUM(B306:D306)</f>
        <v>0</v>
      </c>
      <c r="F306" s="264">
        <f>+'Distribution Pivot Table'!AB$15*100</f>
        <v>0</v>
      </c>
      <c r="G306" s="262">
        <f>+'Distribution Pivot Table'!AB$17*100</f>
        <v>0</v>
      </c>
      <c r="H306" s="261">
        <f>+'Distribution Pivot Table'!AB$19*100</f>
        <v>0</v>
      </c>
      <c r="I306" s="263">
        <f t="shared" ref="I306:I309" si="203">SUM(F306:H306)</f>
        <v>0</v>
      </c>
      <c r="J306" s="264">
        <f>+'Distribution Pivot Table'!AB$21*100</f>
        <v>0</v>
      </c>
      <c r="K306" s="261">
        <f>+'Distribution Pivot Table'!AB$23*100</f>
        <v>0</v>
      </c>
      <c r="L306" s="261">
        <f>+'Distribution Pivot Table'!AB$25*100</f>
        <v>0</v>
      </c>
      <c r="M306" s="265">
        <f t="shared" ref="M306:M309" si="204">SUM(J306:L306)</f>
        <v>0</v>
      </c>
      <c r="N306" s="264">
        <f>+'Distribution Pivot Table'!AB$27*100</f>
        <v>0</v>
      </c>
      <c r="O306" s="266">
        <f t="shared" ref="O306:O309" si="205">+B306+F306+J306</f>
        <v>0</v>
      </c>
      <c r="P306" s="267">
        <f t="shared" ref="P306:P309" si="206">+C306+G306+K306</f>
        <v>0</v>
      </c>
      <c r="Q306" s="267">
        <f t="shared" ref="Q306:Q309" si="207">+D306+H306+L306+N306</f>
        <v>0</v>
      </c>
      <c r="R306" s="88">
        <f t="shared" ref="R306:R324" si="208">SUM(B306:D306,F306:H306,J306:L306)+N306</f>
        <v>0</v>
      </c>
      <c r="S306" s="17">
        <f t="shared" ref="S306:S324" si="209">+Q306+P306+O306</f>
        <v>0</v>
      </c>
    </row>
    <row r="307" spans="1:19" s="85" customFormat="1">
      <c r="A307" s="22" t="s">
        <v>266</v>
      </c>
      <c r="B307" s="261">
        <f>+'Distribution Pivot Table'!AB$31*100</f>
        <v>0</v>
      </c>
      <c r="C307" s="262">
        <f>+'Distribution Pivot Table'!AB$33*100</f>
        <v>0</v>
      </c>
      <c r="D307" s="310">
        <f>+'Distribution Pivot Table'!AB$35*100</f>
        <v>0</v>
      </c>
      <c r="E307" s="263">
        <f t="shared" si="202"/>
        <v>0</v>
      </c>
      <c r="F307" s="264">
        <f>+'Distribution Pivot Table'!AB$37*100</f>
        <v>40.228690228690226</v>
      </c>
      <c r="G307" s="262">
        <f>+'Distribution Pivot Table'!AB$39*100</f>
        <v>20.27027027027027</v>
      </c>
      <c r="H307" s="261">
        <f>+'Distribution Pivot Table'!AB$41*100</f>
        <v>0</v>
      </c>
      <c r="I307" s="263">
        <f t="shared" si="203"/>
        <v>60.4989604989605</v>
      </c>
      <c r="J307" s="268">
        <f>+'Distribution Pivot Table'!AB$43*100</f>
        <v>22.141372141372141</v>
      </c>
      <c r="K307" s="269">
        <f>+'Distribution Pivot Table'!AB$45*100</f>
        <v>16.320166320166322</v>
      </c>
      <c r="L307" s="261">
        <f>+'Distribution Pivot Table'!AB$47*100</f>
        <v>0</v>
      </c>
      <c r="M307" s="270">
        <f t="shared" si="204"/>
        <v>38.461538461538467</v>
      </c>
      <c r="N307" s="268">
        <f>+'Distribution Pivot Table'!AB$49*100</f>
        <v>1.0395010395010396</v>
      </c>
      <c r="O307" s="271">
        <f t="shared" si="205"/>
        <v>62.370062370062371</v>
      </c>
      <c r="P307" s="272">
        <f t="shared" si="206"/>
        <v>36.590436590436596</v>
      </c>
      <c r="Q307" s="272">
        <f t="shared" si="207"/>
        <v>1.0395010395010396</v>
      </c>
      <c r="R307" s="88">
        <f t="shared" si="208"/>
        <v>100</v>
      </c>
      <c r="S307" s="17">
        <f t="shared" si="209"/>
        <v>100</v>
      </c>
    </row>
    <row r="308" spans="1:19" s="85" customFormat="1">
      <c r="A308" s="22" t="s">
        <v>267</v>
      </c>
      <c r="B308" s="261">
        <f>+'Distribution Pivot Table'!AB$53*100</f>
        <v>0</v>
      </c>
      <c r="C308" s="262">
        <f>+'Distribution Pivot Table'!AB$55*100</f>
        <v>0</v>
      </c>
      <c r="D308" s="261">
        <f>+'Distribution Pivot Table'!AB$57*100</f>
        <v>0</v>
      </c>
      <c r="E308" s="263">
        <f t="shared" si="202"/>
        <v>0</v>
      </c>
      <c r="F308" s="264">
        <f>+'Distribution Pivot Table'!AB$59*100</f>
        <v>0</v>
      </c>
      <c r="G308" s="262">
        <f>+'Distribution Pivot Table'!AB$61*100</f>
        <v>0</v>
      </c>
      <c r="H308" s="261">
        <f>+'Distribution Pivot Table'!AB$63*100</f>
        <v>0</v>
      </c>
      <c r="I308" s="263">
        <f t="shared" si="203"/>
        <v>0</v>
      </c>
      <c r="J308" s="264">
        <f>+'Distribution Pivot Table'!AB$65*100</f>
        <v>0</v>
      </c>
      <c r="K308" s="261">
        <f>+'Distribution Pivot Table'!AB$67*100</f>
        <v>0</v>
      </c>
      <c r="L308" s="261">
        <f>+'Distribution Pivot Table'!AB$69*100</f>
        <v>0</v>
      </c>
      <c r="M308" s="265">
        <f t="shared" si="204"/>
        <v>0</v>
      </c>
      <c r="N308" s="264">
        <f>+'Distribution Pivot Table'!AB$71*100</f>
        <v>0</v>
      </c>
      <c r="O308" s="266">
        <f t="shared" si="205"/>
        <v>0</v>
      </c>
      <c r="P308" s="267">
        <f t="shared" si="206"/>
        <v>0</v>
      </c>
      <c r="Q308" s="267">
        <f t="shared" si="207"/>
        <v>0</v>
      </c>
      <c r="R308" s="88">
        <f t="shared" si="208"/>
        <v>0</v>
      </c>
      <c r="S308" s="17">
        <f t="shared" si="209"/>
        <v>0</v>
      </c>
    </row>
    <row r="309" spans="1:19" s="85" customFormat="1">
      <c r="A309" s="22" t="s">
        <v>428</v>
      </c>
      <c r="B309" s="261">
        <f>+'Distribution Pivot Table'!AB$75*100</f>
        <v>8.1832201332152117</v>
      </c>
      <c r="C309" s="262">
        <f>+'Distribution Pivot Table'!AB$77*100</f>
        <v>2.8021130688716083</v>
      </c>
      <c r="D309" s="261">
        <f>+'Distribution Pivot Table'!AB$79*100</f>
        <v>1.827607704170358</v>
      </c>
      <c r="E309" s="263">
        <f t="shared" si="202"/>
        <v>12.812940906257179</v>
      </c>
      <c r="F309" s="264">
        <f>+'Distribution Pivot Table'!AB$81*100</f>
        <v>33.766446828756116</v>
      </c>
      <c r="G309" s="262">
        <f>+'Distribution Pivot Table'!AB$83*100</f>
        <v>14.607736981986417</v>
      </c>
      <c r="H309" s="261">
        <f>+'Distribution Pivot Table'!AB$85*100</f>
        <v>6.5623256882239066E-3</v>
      </c>
      <c r="I309" s="263">
        <f t="shared" si="203"/>
        <v>48.380746136430758</v>
      </c>
      <c r="J309" s="268">
        <f>+'Distribution Pivot Table'!AB$87*100</f>
        <v>15.723332348984481</v>
      </c>
      <c r="K309" s="269">
        <f>+'Distribution Pivot Table'!AB$89*100</f>
        <v>13.92853627325524</v>
      </c>
      <c r="L309" s="269">
        <f>+'Distribution Pivot Table'!AB$91*100</f>
        <v>1.9686977064671721E-2</v>
      </c>
      <c r="M309" s="270">
        <f t="shared" si="204"/>
        <v>29.671555599304394</v>
      </c>
      <c r="N309" s="268">
        <f>+'Distribution Pivot Table'!AB$93*100</f>
        <v>9.1347573580076773</v>
      </c>
      <c r="O309" s="271">
        <f t="shared" si="205"/>
        <v>57.672999310955817</v>
      </c>
      <c r="P309" s="272">
        <f t="shared" si="206"/>
        <v>31.338386324113266</v>
      </c>
      <c r="Q309" s="272">
        <f t="shared" si="207"/>
        <v>10.988614364930932</v>
      </c>
      <c r="R309" s="88">
        <f t="shared" si="208"/>
        <v>100.00000000000001</v>
      </c>
      <c r="S309" s="17">
        <f t="shared" si="209"/>
        <v>100.00000000000001</v>
      </c>
    </row>
    <row r="310" spans="1:19" s="85" customFormat="1">
      <c r="A310" s="22"/>
      <c r="B310" s="261"/>
      <c r="C310" s="262"/>
      <c r="D310" s="261"/>
      <c r="E310" s="263">
        <f t="shared" si="202"/>
        <v>0</v>
      </c>
      <c r="F310" s="264"/>
      <c r="G310" s="262"/>
      <c r="H310" s="261"/>
      <c r="I310" s="263"/>
      <c r="J310" s="268"/>
      <c r="K310" s="269"/>
      <c r="L310" s="269"/>
      <c r="M310" s="270"/>
      <c r="N310" s="268"/>
      <c r="O310" s="271"/>
      <c r="P310" s="272"/>
      <c r="Q310" s="272"/>
      <c r="R310" s="88"/>
      <c r="S310" s="17"/>
    </row>
    <row r="311" spans="1:19" s="85" customFormat="1">
      <c r="A311" s="22" t="s">
        <v>269</v>
      </c>
      <c r="B311" s="261">
        <f>+'Distribution Pivot Table'!AB$97*100</f>
        <v>0.72904009720534624</v>
      </c>
      <c r="C311" s="262">
        <f>+'Distribution Pivot Table'!AB$99*100</f>
        <v>0.7897934386391251</v>
      </c>
      <c r="D311" s="261">
        <f>+'Distribution Pivot Table'!AB$101*100</f>
        <v>0</v>
      </c>
      <c r="E311" s="263">
        <f t="shared" si="202"/>
        <v>1.5188335358444713</v>
      </c>
      <c r="F311" s="264">
        <f>+'Distribution Pivot Table'!AB$103*100</f>
        <v>34.38639125151883</v>
      </c>
      <c r="G311" s="262">
        <f>+'Distribution Pivot Table'!AB$105*100</f>
        <v>19.684082624544349</v>
      </c>
      <c r="H311" s="261">
        <f>+'Distribution Pivot Table'!AB$107*100</f>
        <v>0</v>
      </c>
      <c r="I311" s="263">
        <f t="shared" ref="I311:I314" si="210">SUM(F311:H311)</f>
        <v>54.070473876063176</v>
      </c>
      <c r="J311" s="268">
        <f>+'Distribution Pivot Table'!AB$109*100</f>
        <v>18.894289185905226</v>
      </c>
      <c r="K311" s="269">
        <f>+'Distribution Pivot Table'!AB$111*100</f>
        <v>25.455650060753342</v>
      </c>
      <c r="L311" s="269">
        <f>+'Distribution Pivot Table'!AB$113*100</f>
        <v>0</v>
      </c>
      <c r="M311" s="270">
        <f t="shared" ref="M311:M314" si="211">SUM(J311:L311)</f>
        <v>44.349939246658565</v>
      </c>
      <c r="N311" s="268">
        <f>+'Distribution Pivot Table'!AB$115*100</f>
        <v>6.0753341433778855E-2</v>
      </c>
      <c r="O311" s="271">
        <f t="shared" ref="O311:O314" si="212">+B311+F311+J311</f>
        <v>54.009720534629409</v>
      </c>
      <c r="P311" s="272">
        <f t="shared" ref="P311:P314" si="213">+C311+G311+K311</f>
        <v>45.929526123936817</v>
      </c>
      <c r="Q311" s="272">
        <f t="shared" ref="Q311:Q314" si="214">+D311+H311+L311+N311</f>
        <v>6.0753341433778855E-2</v>
      </c>
      <c r="R311" s="88">
        <f t="shared" si="208"/>
        <v>100</v>
      </c>
      <c r="S311" s="17">
        <f t="shared" si="209"/>
        <v>100</v>
      </c>
    </row>
    <row r="312" spans="1:19" s="85" customFormat="1">
      <c r="A312" s="22" t="s">
        <v>270</v>
      </c>
      <c r="B312" s="261">
        <f>+'Distribution Pivot Table'!AB$119*100</f>
        <v>1.7782426778242679</v>
      </c>
      <c r="C312" s="262">
        <f>+'Distribution Pivot Table'!AB$121*100</f>
        <v>0.52301255230125521</v>
      </c>
      <c r="D312" s="261">
        <f>+'Distribution Pivot Table'!AB$123*100</f>
        <v>0</v>
      </c>
      <c r="E312" s="263">
        <f t="shared" si="202"/>
        <v>2.3012552301255234</v>
      </c>
      <c r="F312" s="264">
        <f>+'Distribution Pivot Table'!AB$125*100</f>
        <v>31.485355648535563</v>
      </c>
      <c r="G312" s="262">
        <f>+'Distribution Pivot Table'!AB$127*100</f>
        <v>25.156903765690373</v>
      </c>
      <c r="H312" s="261">
        <f>+'Distribution Pivot Table'!AB$129*100</f>
        <v>0</v>
      </c>
      <c r="I312" s="263">
        <f t="shared" si="210"/>
        <v>56.642259414225933</v>
      </c>
      <c r="J312" s="268">
        <f>+'Distribution Pivot Table'!AB$131*100</f>
        <v>12.60460251046025</v>
      </c>
      <c r="K312" s="269">
        <f>+'Distribution Pivot Table'!AB$133*100</f>
        <v>12.133891213389122</v>
      </c>
      <c r="L312" s="269">
        <f>+'Distribution Pivot Table'!AB$135*100</f>
        <v>0</v>
      </c>
      <c r="M312" s="270">
        <f t="shared" si="211"/>
        <v>24.738493723849373</v>
      </c>
      <c r="N312" s="264">
        <f>+'Distribution Pivot Table'!AB$137*100</f>
        <v>16.317991631799163</v>
      </c>
      <c r="O312" s="271">
        <f t="shared" si="212"/>
        <v>45.86820083682008</v>
      </c>
      <c r="P312" s="272">
        <f t="shared" si="213"/>
        <v>37.813807531380753</v>
      </c>
      <c r="Q312" s="272">
        <f t="shared" si="214"/>
        <v>16.317991631799163</v>
      </c>
      <c r="R312" s="88">
        <f t="shared" si="208"/>
        <v>99.999999999999986</v>
      </c>
      <c r="S312" s="17">
        <f t="shared" si="209"/>
        <v>100</v>
      </c>
    </row>
    <row r="313" spans="1:19" s="85" customFormat="1">
      <c r="A313" s="117" t="s">
        <v>271</v>
      </c>
      <c r="B313" s="261">
        <f>+'Distribution Pivot Table'!AB$141*100</f>
        <v>1.3677811550151975</v>
      </c>
      <c r="C313" s="262">
        <f>+'Distribution Pivot Table'!AB$143*100</f>
        <v>0.37993920972644379</v>
      </c>
      <c r="D313" s="261">
        <f>+'Distribution Pivot Table'!AB$145*100</f>
        <v>0</v>
      </c>
      <c r="E313" s="263">
        <f t="shared" si="202"/>
        <v>1.7477203647416413</v>
      </c>
      <c r="F313" s="264">
        <f>+'Distribution Pivot Table'!AB$147*100</f>
        <v>29.027355623100306</v>
      </c>
      <c r="G313" s="262">
        <f>+'Distribution Pivot Table'!AB$149*100</f>
        <v>10.486322188449847</v>
      </c>
      <c r="H313" s="261">
        <f>+'Distribution Pivot Table'!AB$151*100</f>
        <v>0</v>
      </c>
      <c r="I313" s="263">
        <f t="shared" si="210"/>
        <v>39.513677811550153</v>
      </c>
      <c r="J313" s="268">
        <f>+'Distribution Pivot Table'!AB$153*100</f>
        <v>31.68693009118541</v>
      </c>
      <c r="K313" s="269">
        <f>+'Distribution Pivot Table'!AB$155*100</f>
        <v>24.924012158054712</v>
      </c>
      <c r="L313" s="269">
        <f>+'Distribution Pivot Table'!AB$157*100</f>
        <v>0</v>
      </c>
      <c r="M313" s="270">
        <f t="shared" si="211"/>
        <v>56.610942249240125</v>
      </c>
      <c r="N313" s="268">
        <f>+'Distribution Pivot Table'!AB$159*100</f>
        <v>2.1276595744680851</v>
      </c>
      <c r="O313" s="271">
        <f t="shared" si="212"/>
        <v>62.082066869300917</v>
      </c>
      <c r="P313" s="272">
        <f t="shared" si="213"/>
        <v>35.790273556231</v>
      </c>
      <c r="Q313" s="272">
        <f t="shared" si="214"/>
        <v>2.1276595744680851</v>
      </c>
      <c r="R313" s="88">
        <f t="shared" si="208"/>
        <v>99.999999999999986</v>
      </c>
      <c r="S313" s="17">
        <f t="shared" si="209"/>
        <v>100</v>
      </c>
    </row>
    <row r="314" spans="1:19" s="85" customFormat="1">
      <c r="A314" s="22" t="s">
        <v>272</v>
      </c>
      <c r="B314" s="261">
        <f>+'Distribution Pivot Table'!AB$163*100</f>
        <v>0</v>
      </c>
      <c r="C314" s="262">
        <f>+'Distribution Pivot Table'!AB$165*100</f>
        <v>0</v>
      </c>
      <c r="D314" s="261">
        <f>+'Distribution Pivot Table'!AB$167*100</f>
        <v>0</v>
      </c>
      <c r="E314" s="263">
        <f t="shared" si="202"/>
        <v>0</v>
      </c>
      <c r="F314" s="264">
        <f>+'Distribution Pivot Table'!AB$169*100</f>
        <v>0</v>
      </c>
      <c r="G314" s="262">
        <f>+'Distribution Pivot Table'!AB$171*100</f>
        <v>0</v>
      </c>
      <c r="H314" s="261">
        <f>+'Distribution Pivot Table'!AB$173*100</f>
        <v>0</v>
      </c>
      <c r="I314" s="263">
        <f t="shared" si="210"/>
        <v>0</v>
      </c>
      <c r="J314" s="264">
        <f>+'Distribution Pivot Table'!AB$175*100</f>
        <v>0</v>
      </c>
      <c r="K314" s="261">
        <f>+'Distribution Pivot Table'!AB$177*100</f>
        <v>0</v>
      </c>
      <c r="L314" s="261">
        <f>+'Distribution Pivot Table'!AB$179*100</f>
        <v>0</v>
      </c>
      <c r="M314" s="265">
        <f t="shared" si="211"/>
        <v>0</v>
      </c>
      <c r="N314" s="264">
        <f>+'Distribution Pivot Table'!AB$181*100</f>
        <v>0</v>
      </c>
      <c r="O314" s="266">
        <f t="shared" si="212"/>
        <v>0</v>
      </c>
      <c r="P314" s="267">
        <f t="shared" si="213"/>
        <v>0</v>
      </c>
      <c r="Q314" s="267">
        <f t="shared" si="214"/>
        <v>0</v>
      </c>
      <c r="R314" s="88">
        <f t="shared" si="208"/>
        <v>0</v>
      </c>
      <c r="S314" s="17">
        <f t="shared" si="209"/>
        <v>0</v>
      </c>
    </row>
    <row r="315" spans="1:19" s="85" customFormat="1">
      <c r="A315" s="22"/>
      <c r="B315" s="261"/>
      <c r="C315" s="262"/>
      <c r="D315" s="261"/>
      <c r="E315" s="263">
        <f t="shared" si="202"/>
        <v>0</v>
      </c>
      <c r="F315" s="264"/>
      <c r="G315" s="262"/>
      <c r="H315" s="261"/>
      <c r="I315" s="263"/>
      <c r="J315" s="264"/>
      <c r="K315" s="261"/>
      <c r="L315" s="261"/>
      <c r="M315" s="265"/>
      <c r="N315" s="264"/>
      <c r="O315" s="266"/>
      <c r="P315" s="267"/>
      <c r="Q315" s="267"/>
      <c r="R315" s="88"/>
      <c r="S315" s="17"/>
    </row>
    <row r="316" spans="1:19" s="85" customFormat="1">
      <c r="A316" s="22" t="s">
        <v>273</v>
      </c>
      <c r="B316" s="261">
        <f>+'Distribution Pivot Table'!AB$185*100</f>
        <v>0</v>
      </c>
      <c r="C316" s="262">
        <f>+'Distribution Pivot Table'!AB$187*100</f>
        <v>0</v>
      </c>
      <c r="D316" s="261">
        <f>+'Distribution Pivot Table'!AB$189*100</f>
        <v>0</v>
      </c>
      <c r="E316" s="263">
        <f t="shared" si="202"/>
        <v>0</v>
      </c>
      <c r="F316" s="264">
        <f>+'Distribution Pivot Table'!AB$191*100</f>
        <v>0</v>
      </c>
      <c r="G316" s="262">
        <f>+'Distribution Pivot Table'!AB$193*100</f>
        <v>0</v>
      </c>
      <c r="H316" s="261">
        <f>+'Distribution Pivot Table'!AB$195*100</f>
        <v>0</v>
      </c>
      <c r="I316" s="263">
        <f t="shared" ref="I316:I319" si="215">SUM(F316:H316)</f>
        <v>0</v>
      </c>
      <c r="J316" s="268">
        <f>+'Distribution Pivot Table'!AB$197*100</f>
        <v>0</v>
      </c>
      <c r="K316" s="269">
        <f>+'Distribution Pivot Table'!AB$199*100</f>
        <v>0</v>
      </c>
      <c r="L316" s="312">
        <f>+'Distribution Pivot Table'!AB$201*100</f>
        <v>0</v>
      </c>
      <c r="M316" s="270">
        <f t="shared" ref="M316:M319" si="216">SUM(J316:L316)</f>
        <v>0</v>
      </c>
      <c r="N316" s="268">
        <f>+'Distribution Pivot Table'!AB$203*100</f>
        <v>0</v>
      </c>
      <c r="O316" s="271">
        <f t="shared" ref="O316:O319" si="217">+B316+F316+J316</f>
        <v>0</v>
      </c>
      <c r="P316" s="272">
        <f t="shared" ref="P316:P319" si="218">+C316+G316+K316</f>
        <v>0</v>
      </c>
      <c r="Q316" s="272">
        <f t="shared" ref="Q316:Q319" si="219">+D316+H316+L316+N316</f>
        <v>0</v>
      </c>
      <c r="R316" s="88">
        <f t="shared" si="208"/>
        <v>0</v>
      </c>
      <c r="S316" s="17">
        <f t="shared" si="209"/>
        <v>0</v>
      </c>
    </row>
    <row r="317" spans="1:19" s="85" customFormat="1">
      <c r="A317" s="22" t="s">
        <v>274</v>
      </c>
      <c r="B317" s="261">
        <f>+'Distribution Pivot Table'!AB$207*100</f>
        <v>4.8027663934426226</v>
      </c>
      <c r="C317" s="310">
        <f>+'Distribution Pivot Table'!AB$209*100</f>
        <v>2.9456967213114758</v>
      </c>
      <c r="D317" s="310">
        <f>+'Distribution Pivot Table'!AB$211*108</f>
        <v>0.31813524590163933</v>
      </c>
      <c r="E317" s="263">
        <f t="shared" si="202"/>
        <v>8.066598360655739</v>
      </c>
      <c r="F317" s="264">
        <f>+'Distribution Pivot Table'!AB$213*100</f>
        <v>30.814549180327873</v>
      </c>
      <c r="G317" s="262">
        <f>+'Distribution Pivot Table'!AB$215*100</f>
        <v>43.839651639344261</v>
      </c>
      <c r="H317" s="261">
        <f>+'Distribution Pivot Table'!AB$217*100</f>
        <v>3.1121926229508197</v>
      </c>
      <c r="I317" s="263">
        <f t="shared" si="215"/>
        <v>77.766393442622942</v>
      </c>
      <c r="J317" s="268">
        <f>+'Distribution Pivot Table'!AB$219*100</f>
        <v>5.2638319672131146</v>
      </c>
      <c r="K317" s="269">
        <f>+'Distribution Pivot Table'!AB$221*100</f>
        <v>8.3888319672131146</v>
      </c>
      <c r="L317" s="269">
        <f>+'Distribution Pivot Table'!AB$223*100</f>
        <v>0.53790983606557374</v>
      </c>
      <c r="M317" s="270">
        <f t="shared" si="216"/>
        <v>14.190573770491802</v>
      </c>
      <c r="N317" s="268">
        <f>+'Distribution Pivot Table'!AB$225*100</f>
        <v>0</v>
      </c>
      <c r="O317" s="271">
        <f t="shared" si="217"/>
        <v>40.881147540983612</v>
      </c>
      <c r="P317" s="272">
        <f t="shared" si="218"/>
        <v>55.174180327868854</v>
      </c>
      <c r="Q317" s="272">
        <f t="shared" si="219"/>
        <v>3.9682377049180326</v>
      </c>
      <c r="R317" s="88">
        <f t="shared" si="208"/>
        <v>100.0235655737705</v>
      </c>
      <c r="S317" s="17">
        <f t="shared" si="209"/>
        <v>100.0235655737705</v>
      </c>
    </row>
    <row r="318" spans="1:19" s="85" customFormat="1">
      <c r="A318" s="22" t="s">
        <v>275</v>
      </c>
      <c r="B318" s="261">
        <f>+'Distribution Pivot Table'!AB$229*100</f>
        <v>4.6996466431095403</v>
      </c>
      <c r="C318" s="262">
        <f>+'Distribution Pivot Table'!AB$231*100</f>
        <v>1.7314487632508833</v>
      </c>
      <c r="D318" s="261">
        <f>+'Distribution Pivot Table'!AB$233*100</f>
        <v>0</v>
      </c>
      <c r="E318" s="263">
        <f t="shared" si="202"/>
        <v>6.4310954063604235</v>
      </c>
      <c r="F318" s="264">
        <f>+'Distribution Pivot Table'!AB$235*100</f>
        <v>32.508833922261481</v>
      </c>
      <c r="G318" s="262">
        <f>+'Distribution Pivot Table'!AB$237*100</f>
        <v>21.519434628975265</v>
      </c>
      <c r="H318" s="261">
        <f>+'Distribution Pivot Table'!AB$239*100</f>
        <v>0</v>
      </c>
      <c r="I318" s="263">
        <f t="shared" si="215"/>
        <v>54.028268551236749</v>
      </c>
      <c r="J318" s="268">
        <f>+'Distribution Pivot Table'!AB$241*100</f>
        <v>25.088339222614842</v>
      </c>
      <c r="K318" s="269">
        <f>+'Distribution Pivot Table'!AB$243*100</f>
        <v>15.088339222614842</v>
      </c>
      <c r="L318" s="269">
        <f>+'Distribution Pivot Table'!AB$245*100</f>
        <v>3.5335689045936397E-2</v>
      </c>
      <c r="M318" s="270">
        <f t="shared" si="216"/>
        <v>40.21201413427562</v>
      </c>
      <c r="N318" s="268">
        <f>+'Distribution Pivot Table'!AB$247*100</f>
        <v>-0.67137809187279152</v>
      </c>
      <c r="O318" s="271">
        <f t="shared" si="217"/>
        <v>62.296819787985861</v>
      </c>
      <c r="P318" s="272">
        <f t="shared" si="218"/>
        <v>38.339222614840992</v>
      </c>
      <c r="Q318" s="272">
        <f t="shared" si="219"/>
        <v>-0.63604240282685509</v>
      </c>
      <c r="R318" s="88">
        <f t="shared" si="208"/>
        <v>100</v>
      </c>
      <c r="S318" s="17">
        <f t="shared" si="209"/>
        <v>100</v>
      </c>
    </row>
    <row r="319" spans="1:19" s="85" customFormat="1">
      <c r="A319" s="22" t="s">
        <v>276</v>
      </c>
      <c r="B319" s="261">
        <f>+'Distribution Pivot Table'!AB$251*100</f>
        <v>0</v>
      </c>
      <c r="C319" s="262">
        <f>+'Distribution Pivot Table'!AB$253*100</f>
        <v>0</v>
      </c>
      <c r="D319" s="261">
        <f>+'Distribution Pivot Table'!AB$255*100</f>
        <v>0</v>
      </c>
      <c r="E319" s="263">
        <f t="shared" si="202"/>
        <v>0</v>
      </c>
      <c r="F319" s="264">
        <f>+'Distribution Pivot Table'!AB$257*100</f>
        <v>0</v>
      </c>
      <c r="G319" s="262">
        <f>+'Distribution Pivot Table'!AB$259*100</f>
        <v>0</v>
      </c>
      <c r="H319" s="261">
        <f>+'Distribution Pivot Table'!AB$261*100</f>
        <v>0</v>
      </c>
      <c r="I319" s="263">
        <f t="shared" si="215"/>
        <v>0</v>
      </c>
      <c r="J319" s="268">
        <f>+'Distribution Pivot Table'!AB$263*100</f>
        <v>0</v>
      </c>
      <c r="K319" s="269">
        <f>+'Distribution Pivot Table'!AB$265*100</f>
        <v>0</v>
      </c>
      <c r="L319" s="269">
        <f>+'Distribution Pivot Table'!AB$267*100</f>
        <v>0</v>
      </c>
      <c r="M319" s="270">
        <f t="shared" si="216"/>
        <v>0</v>
      </c>
      <c r="N319" s="268">
        <f>+'Distribution Pivot Table'!AB$269*100</f>
        <v>0</v>
      </c>
      <c r="O319" s="271">
        <f t="shared" si="217"/>
        <v>0</v>
      </c>
      <c r="P319" s="272">
        <f t="shared" si="218"/>
        <v>0</v>
      </c>
      <c r="Q319" s="272">
        <f t="shared" si="219"/>
        <v>0</v>
      </c>
      <c r="R319" s="88">
        <f t="shared" si="208"/>
        <v>0</v>
      </c>
      <c r="S319" s="17">
        <f t="shared" si="209"/>
        <v>0</v>
      </c>
    </row>
    <row r="320" spans="1:19" s="85" customFormat="1">
      <c r="A320" s="22"/>
      <c r="B320" s="261"/>
      <c r="C320" s="262"/>
      <c r="D320" s="261"/>
      <c r="E320" s="263">
        <f t="shared" si="202"/>
        <v>0</v>
      </c>
      <c r="F320" s="264"/>
      <c r="G320" s="262"/>
      <c r="H320" s="261"/>
      <c r="I320" s="263"/>
      <c r="J320" s="268"/>
      <c r="K320" s="269"/>
      <c r="L320" s="269"/>
      <c r="M320" s="270"/>
      <c r="N320" s="268"/>
      <c r="O320" s="271"/>
      <c r="P320" s="272"/>
      <c r="Q320" s="272"/>
      <c r="R320" s="88"/>
      <c r="S320" s="17"/>
    </row>
    <row r="321" spans="1:19" s="85" customFormat="1">
      <c r="A321" s="22" t="s">
        <v>277</v>
      </c>
      <c r="B321" s="261">
        <f>+'Distribution Pivot Table'!AB$273*100</f>
        <v>3.7279596977329974</v>
      </c>
      <c r="C321" s="262">
        <f>+'Distribution Pivot Table'!AB$275*100</f>
        <v>3.5264483627204033</v>
      </c>
      <c r="D321" s="261">
        <f>+'Distribution Pivot Table'!AB$277*100</f>
        <v>0</v>
      </c>
      <c r="E321" s="263">
        <f t="shared" si="202"/>
        <v>7.2544080604534003</v>
      </c>
      <c r="F321" s="264">
        <f>+'Distribution Pivot Table'!AB$279*100</f>
        <v>36.020151133501258</v>
      </c>
      <c r="G321" s="262">
        <f>+'Distribution Pivot Table'!AB$281*100</f>
        <v>11.083123425692696</v>
      </c>
      <c r="H321" s="261">
        <f>+'Distribution Pivot Table'!AB$283*100</f>
        <v>0</v>
      </c>
      <c r="I321" s="263">
        <f t="shared" ref="I321:I324" si="220">SUM(F321:H321)</f>
        <v>47.103274559193956</v>
      </c>
      <c r="J321" s="268">
        <f>+'Distribution Pivot Table'!AB$285*100</f>
        <v>19.647355163727958</v>
      </c>
      <c r="K321" s="269">
        <f>+'Distribution Pivot Table'!AB$287*100</f>
        <v>25.994962216624685</v>
      </c>
      <c r="L321" s="269">
        <f>+'Distribution Pivot Table'!AB$289*100</f>
        <v>0</v>
      </c>
      <c r="M321" s="270">
        <f t="shared" ref="M321:M324" si="221">SUM(J321:L321)</f>
        <v>45.642317380352644</v>
      </c>
      <c r="N321" s="268">
        <f>+'Distribution Pivot Table'!AB$291*100</f>
        <v>0</v>
      </c>
      <c r="O321" s="271">
        <f t="shared" ref="O321:O324" si="222">+B321+F321+J321</f>
        <v>59.395465994962215</v>
      </c>
      <c r="P321" s="272">
        <f t="shared" ref="P321:P324" si="223">+C321+G321+K321</f>
        <v>40.604534005037785</v>
      </c>
      <c r="Q321" s="272">
        <f t="shared" ref="Q321:Q324" si="224">+D321+H321+L321+N321</f>
        <v>0</v>
      </c>
      <c r="R321" s="88">
        <f t="shared" si="208"/>
        <v>100</v>
      </c>
      <c r="S321" s="17">
        <f t="shared" si="209"/>
        <v>100</v>
      </c>
    </row>
    <row r="322" spans="1:19" s="85" customFormat="1">
      <c r="A322" s="22" t="s">
        <v>278</v>
      </c>
      <c r="B322" s="261">
        <f>+'Distribution Pivot Table'!AB$295*100</f>
        <v>2.9645298752260953</v>
      </c>
      <c r="C322" s="262">
        <f>+'Distribution Pivot Table'!AB$297*100</f>
        <v>2.2716821484410925</v>
      </c>
      <c r="D322" s="261">
        <f>+'Distribution Pivot Table'!AB$299*100</f>
        <v>0</v>
      </c>
      <c r="E322" s="263">
        <f t="shared" si="202"/>
        <v>5.2362120236671874</v>
      </c>
      <c r="F322" s="264">
        <f>+'Distribution Pivot Table'!AB$301*100</f>
        <v>21.251417885281583</v>
      </c>
      <c r="G322" s="262">
        <f>+'Distribution Pivot Table'!AB$303*100</f>
        <v>20.202949201385696</v>
      </c>
      <c r="H322" s="261">
        <f>+'Distribution Pivot Table'!AB$305*100</f>
        <v>0</v>
      </c>
      <c r="I322" s="263">
        <f t="shared" si="220"/>
        <v>41.454367086667276</v>
      </c>
      <c r="J322" s="268">
        <f>+'Distribution Pivot Table'!AB$307*100</f>
        <v>10.049357736288666</v>
      </c>
      <c r="K322" s="269">
        <f>+'Distribution Pivot Table'!AB$309*100</f>
        <v>20.43594224225145</v>
      </c>
      <c r="L322" s="269">
        <f>+'Distribution Pivot Table'!AB$311*100</f>
        <v>0</v>
      </c>
      <c r="M322" s="270">
        <f t="shared" si="221"/>
        <v>30.485299978540116</v>
      </c>
      <c r="N322" s="268">
        <f>+'Distribution Pivot Table'!AB$313*100</f>
        <v>22.824120911125416</v>
      </c>
      <c r="O322" s="271">
        <f t="shared" si="222"/>
        <v>34.265305496796344</v>
      </c>
      <c r="P322" s="272">
        <f t="shared" si="223"/>
        <v>42.910573592078237</v>
      </c>
      <c r="Q322" s="272">
        <f t="shared" si="224"/>
        <v>22.824120911125416</v>
      </c>
      <c r="R322" s="88">
        <f t="shared" si="208"/>
        <v>100</v>
      </c>
      <c r="S322" s="17">
        <f t="shared" si="209"/>
        <v>100</v>
      </c>
    </row>
    <row r="323" spans="1:19" s="85" customFormat="1">
      <c r="A323" s="22" t="s">
        <v>279</v>
      </c>
      <c r="B323" s="261">
        <f>+'Distribution Pivot Table'!AB$317*100</f>
        <v>0.6360143103219823</v>
      </c>
      <c r="C323" s="310">
        <f>+'Distribution Pivot Table'!AB$319*100</f>
        <v>0.66251490658539813</v>
      </c>
      <c r="D323" s="261">
        <f>+'Distribution Pivot Table'!AB$321*100</f>
        <v>0</v>
      </c>
      <c r="E323" s="263">
        <f t="shared" si="202"/>
        <v>1.2985292169073803</v>
      </c>
      <c r="F323" s="264">
        <f>+'Distribution Pivot Table'!AB$323*100</f>
        <v>12.004770107327415</v>
      </c>
      <c r="G323" s="262">
        <f>+'Distribution Pivot Table'!AB$325*100</f>
        <v>35.775804955611498</v>
      </c>
      <c r="H323" s="261">
        <f>+'Distribution Pivot Table'!AB$327*100</f>
        <v>0</v>
      </c>
      <c r="I323" s="263">
        <f t="shared" si="220"/>
        <v>47.780575062938915</v>
      </c>
      <c r="J323" s="268">
        <f>+'Distribution Pivot Table'!AB$329*100</f>
        <v>6.3733934013515308</v>
      </c>
      <c r="K323" s="269">
        <f>+'Distribution Pivot Table'!AB$331*100</f>
        <v>17.901152775937458</v>
      </c>
      <c r="L323" s="269">
        <f>+'Distribution Pivot Table'!AB$333*100</f>
        <v>0</v>
      </c>
      <c r="M323" s="270">
        <f t="shared" si="221"/>
        <v>24.27454617728899</v>
      </c>
      <c r="N323" s="268">
        <f>+'Distribution Pivot Table'!AB$335*100</f>
        <v>26.646349542864716</v>
      </c>
      <c r="O323" s="271">
        <f t="shared" si="222"/>
        <v>19.014177819000928</v>
      </c>
      <c r="P323" s="272">
        <f t="shared" si="223"/>
        <v>54.339472638134353</v>
      </c>
      <c r="Q323" s="272">
        <f t="shared" si="224"/>
        <v>26.646349542864716</v>
      </c>
      <c r="R323" s="88">
        <f t="shared" si="208"/>
        <v>99.999999999999986</v>
      </c>
      <c r="S323" s="17">
        <f t="shared" si="209"/>
        <v>100</v>
      </c>
    </row>
    <row r="324" spans="1:19" s="85" customFormat="1">
      <c r="A324" s="71" t="s">
        <v>280</v>
      </c>
      <c r="B324" s="273">
        <f>+'Distribution Pivot Table'!AB$339*100</f>
        <v>0</v>
      </c>
      <c r="C324" s="311">
        <f>+'Distribution Pivot Table'!AB$341*100</f>
        <v>0</v>
      </c>
      <c r="D324" s="273">
        <f>+'Distribution Pivot Table'!AB$343*100</f>
        <v>0</v>
      </c>
      <c r="E324" s="274">
        <f t="shared" si="202"/>
        <v>0</v>
      </c>
      <c r="F324" s="275">
        <f>+'Distribution Pivot Table'!AB$345*100</f>
        <v>0</v>
      </c>
      <c r="G324" s="273">
        <f>+'Distribution Pivot Table'!AB$347*100</f>
        <v>0</v>
      </c>
      <c r="H324" s="273">
        <f>+'Distribution Pivot Table'!AB$349*100</f>
        <v>0</v>
      </c>
      <c r="I324" s="274">
        <f t="shared" si="220"/>
        <v>0</v>
      </c>
      <c r="J324" s="276">
        <f>+'Distribution Pivot Table'!AB$351*100</f>
        <v>0</v>
      </c>
      <c r="K324" s="277">
        <f>+'Distribution Pivot Table'!AB$353*100</f>
        <v>0</v>
      </c>
      <c r="L324" s="277">
        <f>+'Distribution Pivot Table'!AB$355*100</f>
        <v>0</v>
      </c>
      <c r="M324" s="278">
        <f t="shared" si="221"/>
        <v>0</v>
      </c>
      <c r="N324" s="276">
        <f>+'Distribution Pivot Table'!AB$357*100</f>
        <v>0</v>
      </c>
      <c r="O324" s="279">
        <f t="shared" si="222"/>
        <v>0</v>
      </c>
      <c r="P324" s="280">
        <f t="shared" si="223"/>
        <v>0</v>
      </c>
      <c r="Q324" s="280">
        <f t="shared" si="224"/>
        <v>0</v>
      </c>
      <c r="R324" s="88">
        <f t="shared" si="208"/>
        <v>0</v>
      </c>
      <c r="S324" s="17">
        <f t="shared" si="209"/>
        <v>0</v>
      </c>
    </row>
    <row r="325" spans="1:19" s="85" customFormat="1">
      <c r="A325" s="232" t="s">
        <v>394</v>
      </c>
      <c r="B325" s="117"/>
      <c r="C325" s="117"/>
      <c r="D325" s="117"/>
      <c r="E325" s="117"/>
      <c r="F325" s="220"/>
      <c r="G325" s="220"/>
      <c r="H325" s="220"/>
      <c r="I325" s="220"/>
      <c r="R325" s="90"/>
    </row>
    <row r="326" spans="1:19" s="85" customFormat="1">
      <c r="A326" s="232" t="s">
        <v>429</v>
      </c>
      <c r="B326" s="117"/>
      <c r="C326" s="117"/>
      <c r="D326" s="117"/>
      <c r="E326" s="117"/>
      <c r="F326" s="220"/>
      <c r="G326" s="220"/>
      <c r="H326" s="220"/>
      <c r="I326" s="220"/>
      <c r="R326" s="90"/>
    </row>
    <row r="327" spans="1:19">
      <c r="A327" s="232"/>
      <c r="B327" s="111"/>
      <c r="C327" s="111"/>
      <c r="D327" s="111"/>
      <c r="E327" s="219"/>
      <c r="F327" s="111"/>
      <c r="G327" s="111"/>
      <c r="H327" s="111"/>
      <c r="I327" s="219"/>
      <c r="J327" s="69"/>
      <c r="K327" s="69"/>
      <c r="L327" s="69"/>
      <c r="M327" s="113"/>
      <c r="N327" s="69"/>
      <c r="O327" s="114"/>
      <c r="P327" s="114"/>
      <c r="R327" s="23"/>
    </row>
    <row r="328" spans="1:19" s="85" customFormat="1">
      <c r="A328" s="72"/>
      <c r="B328" s="92"/>
      <c r="C328" s="92"/>
      <c r="D328" s="92"/>
      <c r="E328" s="92"/>
      <c r="F328" s="220"/>
      <c r="G328" s="220"/>
      <c r="H328" s="220"/>
      <c r="I328" s="220"/>
      <c r="Q328" s="233" t="s">
        <v>1166</v>
      </c>
      <c r="R328" s="90"/>
    </row>
    <row r="329" spans="1:19" s="85" customFormat="1" ht="18">
      <c r="A329" s="230" t="s">
        <v>706</v>
      </c>
      <c r="B329" s="210"/>
      <c r="C329" s="210"/>
      <c r="D329" s="210"/>
      <c r="E329" s="210"/>
      <c r="F329" s="213"/>
      <c r="G329" s="213"/>
      <c r="H329" s="213"/>
      <c r="I329" s="214"/>
      <c r="J329" s="60"/>
      <c r="K329" s="60"/>
      <c r="L329" s="60"/>
      <c r="M329" s="209"/>
      <c r="N329" s="60"/>
      <c r="O329" s="60"/>
      <c r="P329" s="60"/>
      <c r="Q329" s="60"/>
      <c r="R329" s="84"/>
    </row>
    <row r="330" spans="1:19" s="85" customFormat="1" ht="18">
      <c r="A330" s="230"/>
      <c r="B330" s="210"/>
      <c r="C330" s="210"/>
      <c r="D330" s="210"/>
      <c r="E330" s="210"/>
      <c r="F330" s="213"/>
      <c r="G330" s="213"/>
      <c r="H330" s="213"/>
      <c r="I330" s="214"/>
      <c r="J330" s="60"/>
      <c r="K330" s="60"/>
      <c r="L330" s="60"/>
      <c r="M330" s="209"/>
      <c r="N330" s="60"/>
      <c r="O330" s="60"/>
      <c r="P330" s="60"/>
      <c r="Q330" s="60"/>
      <c r="R330" s="84"/>
    </row>
    <row r="331" spans="1:19" s="85" customFormat="1" ht="15.75">
      <c r="A331" s="229" t="s">
        <v>126</v>
      </c>
      <c r="B331" s="210"/>
      <c r="C331" s="210"/>
      <c r="D331" s="210"/>
      <c r="E331" s="210"/>
      <c r="F331" s="213"/>
      <c r="G331" s="213"/>
      <c r="H331" s="213"/>
      <c r="I331" s="214"/>
      <c r="J331" s="60"/>
      <c r="K331" s="60"/>
      <c r="L331" s="60"/>
      <c r="M331" s="209"/>
      <c r="N331" s="60"/>
      <c r="O331" s="60"/>
      <c r="P331" s="60"/>
      <c r="Q331" s="60"/>
      <c r="R331" s="84"/>
    </row>
    <row r="332" spans="1:19" s="85" customFormat="1" ht="15.75">
      <c r="A332" s="229" t="s">
        <v>992</v>
      </c>
      <c r="B332" s="210"/>
      <c r="C332" s="210"/>
      <c r="D332" s="210"/>
      <c r="E332" s="210"/>
      <c r="F332" s="65"/>
      <c r="G332" s="65"/>
      <c r="H332" s="65"/>
      <c r="I332" s="210"/>
      <c r="J332" s="62"/>
      <c r="K332" s="62"/>
      <c r="L332" s="62"/>
      <c r="M332" s="208"/>
      <c r="N332" s="62"/>
      <c r="O332" s="62"/>
      <c r="P332" s="62"/>
      <c r="Q332" s="60"/>
      <c r="R332" s="84"/>
    </row>
    <row r="333" spans="1:19" s="85" customFormat="1" ht="19.5" customHeight="1">
      <c r="A333" s="63"/>
      <c r="B333" s="215"/>
      <c r="C333" s="215"/>
      <c r="D333" s="215"/>
      <c r="E333" s="215"/>
      <c r="F333" s="215"/>
      <c r="G333" s="215"/>
      <c r="H333" s="215"/>
      <c r="I333" s="215"/>
      <c r="J333" s="23"/>
      <c r="K333" s="23"/>
      <c r="L333" s="23"/>
      <c r="M333" s="23"/>
      <c r="N333" s="23"/>
      <c r="O333" s="23"/>
      <c r="P333" s="23"/>
      <c r="Q333" s="23"/>
      <c r="R333" s="86"/>
      <c r="S333" s="23"/>
    </row>
    <row r="334" spans="1:19" s="85" customFormat="1" ht="19.5" customHeight="1">
      <c r="A334" s="64"/>
      <c r="B334" s="234" t="s">
        <v>671</v>
      </c>
      <c r="C334" s="235"/>
      <c r="D334" s="235"/>
      <c r="E334" s="235"/>
      <c r="F334" s="235"/>
      <c r="G334" s="235"/>
      <c r="H334" s="235"/>
      <c r="I334" s="236"/>
      <c r="J334" s="237" t="s">
        <v>390</v>
      </c>
      <c r="K334" s="238"/>
      <c r="L334" s="238"/>
      <c r="M334" s="239"/>
      <c r="N334" s="677" t="s">
        <v>670</v>
      </c>
      <c r="O334" s="680" t="s">
        <v>396</v>
      </c>
      <c r="P334" s="680" t="s">
        <v>397</v>
      </c>
      <c r="Q334" s="680" t="s">
        <v>395</v>
      </c>
      <c r="R334" s="87"/>
      <c r="S334" s="15"/>
    </row>
    <row r="335" spans="1:19" s="85" customFormat="1" ht="52.5" customHeight="1">
      <c r="A335" s="82"/>
      <c r="B335" s="235" t="s">
        <v>735</v>
      </c>
      <c r="C335" s="235"/>
      <c r="D335" s="235"/>
      <c r="E335" s="240"/>
      <c r="F335" s="241" t="s">
        <v>737</v>
      </c>
      <c r="G335" s="235"/>
      <c r="H335" s="235"/>
      <c r="I335" s="236"/>
      <c r="J335" s="242" t="s">
        <v>672</v>
      </c>
      <c r="K335" s="243"/>
      <c r="L335" s="243"/>
      <c r="M335" s="244"/>
      <c r="N335" s="678"/>
      <c r="O335" s="681"/>
      <c r="P335" s="681"/>
      <c r="Q335" s="681"/>
      <c r="R335" s="87" t="s">
        <v>123</v>
      </c>
      <c r="S335" s="15" t="s">
        <v>123</v>
      </c>
    </row>
    <row r="336" spans="1:19" s="85" customFormat="1" ht="30.75" customHeight="1">
      <c r="A336" s="83"/>
      <c r="B336" s="245" t="s">
        <v>391</v>
      </c>
      <c r="C336" s="245" t="s">
        <v>392</v>
      </c>
      <c r="D336" s="245" t="s">
        <v>736</v>
      </c>
      <c r="E336" s="246" t="s">
        <v>124</v>
      </c>
      <c r="F336" s="247" t="s">
        <v>391</v>
      </c>
      <c r="G336" s="245" t="s">
        <v>392</v>
      </c>
      <c r="H336" s="245" t="s">
        <v>736</v>
      </c>
      <c r="I336" s="246" t="s">
        <v>124</v>
      </c>
      <c r="J336" s="248" t="s">
        <v>391</v>
      </c>
      <c r="K336" s="249" t="s">
        <v>392</v>
      </c>
      <c r="L336" s="245" t="s">
        <v>736</v>
      </c>
      <c r="M336" s="248" t="s">
        <v>124</v>
      </c>
      <c r="N336" s="679"/>
      <c r="O336" s="682"/>
      <c r="P336" s="682"/>
      <c r="Q336" s="682"/>
      <c r="R336" s="14"/>
      <c r="S336" s="16"/>
    </row>
    <row r="337" spans="1:19" s="85" customFormat="1" ht="12.75" hidden="1" customHeight="1">
      <c r="A337" s="22" t="s">
        <v>264</v>
      </c>
      <c r="B337" s="117"/>
      <c r="C337" s="117"/>
      <c r="D337" s="117"/>
      <c r="E337" s="217"/>
      <c r="F337" s="70"/>
      <c r="G337" s="110"/>
      <c r="H337" s="111"/>
      <c r="I337" s="112"/>
      <c r="J337" s="67"/>
      <c r="K337" s="69"/>
      <c r="L337" s="69"/>
      <c r="M337" s="13"/>
      <c r="N337" s="67"/>
      <c r="O337" s="79"/>
      <c r="P337" s="74"/>
      <c r="Q337" s="74"/>
      <c r="R337" s="88">
        <f>SUM(F337:H337,J337:L337)+N337</f>
        <v>0</v>
      </c>
      <c r="S337" s="17">
        <f>+Q337+P337+O337</f>
        <v>0</v>
      </c>
    </row>
    <row r="338" spans="1:19" s="85" customFormat="1" ht="12.75" hidden="1" customHeight="1">
      <c r="A338" s="22"/>
      <c r="B338" s="117"/>
      <c r="C338" s="117"/>
      <c r="D338" s="117"/>
      <c r="E338" s="217"/>
      <c r="F338" s="70"/>
      <c r="G338" s="110"/>
      <c r="H338" s="111"/>
      <c r="I338" s="218"/>
      <c r="J338" s="67"/>
      <c r="K338" s="69"/>
      <c r="L338" s="69"/>
      <c r="M338" s="67"/>
      <c r="N338" s="67"/>
      <c r="O338" s="80"/>
      <c r="P338" s="75"/>
      <c r="Q338" s="75"/>
      <c r="R338" s="87"/>
      <c r="S338" s="15"/>
    </row>
    <row r="339" spans="1:19" s="85" customFormat="1">
      <c r="A339" s="22" t="s">
        <v>265</v>
      </c>
      <c r="B339" s="261">
        <f>+'Distribution Pivot Table'!AC$9*100</f>
        <v>0</v>
      </c>
      <c r="C339" s="262">
        <f>+'Distribution Pivot Table'!AC$11*100</f>
        <v>0</v>
      </c>
      <c r="D339" s="261">
        <f>+'Distribution Pivot Table'!AC$13*100</f>
        <v>0</v>
      </c>
      <c r="E339" s="263">
        <f t="shared" ref="E339:E357" si="225">SUM(B339:D339)</f>
        <v>0</v>
      </c>
      <c r="F339" s="264">
        <f>+'Distribution Pivot Table'!AC$15*100</f>
        <v>0</v>
      </c>
      <c r="G339" s="262">
        <f>+'Distribution Pivot Table'!AC$17*100</f>
        <v>0</v>
      </c>
      <c r="H339" s="261">
        <f>+'Distribution Pivot Table'!AC$19*100</f>
        <v>0</v>
      </c>
      <c r="I339" s="263">
        <f t="shared" ref="I339:I342" si="226">SUM(F339:H339)</f>
        <v>0</v>
      </c>
      <c r="J339" s="264">
        <f>+'Distribution Pivot Table'!AC$21*100</f>
        <v>0</v>
      </c>
      <c r="K339" s="261">
        <f>+'Distribution Pivot Table'!AC$23*100</f>
        <v>0</v>
      </c>
      <c r="L339" s="261">
        <f>+'Distribution Pivot Table'!AC$25*100</f>
        <v>0</v>
      </c>
      <c r="M339" s="265">
        <f t="shared" ref="M339:M342" si="227">SUM(J339:L339)</f>
        <v>0</v>
      </c>
      <c r="N339" s="264">
        <f>+'Distribution Pivot Table'!AC$27*100</f>
        <v>0</v>
      </c>
      <c r="O339" s="266">
        <f t="shared" ref="O339:O342" si="228">+B339+F339+J339</f>
        <v>0</v>
      </c>
      <c r="P339" s="267">
        <f t="shared" ref="P339:P342" si="229">+C339+G339+K339</f>
        <v>0</v>
      </c>
      <c r="Q339" s="267">
        <f t="shared" ref="Q339:Q342" si="230">+D339+H339+L339+N339</f>
        <v>0</v>
      </c>
      <c r="R339" s="88">
        <f t="shared" ref="R339:R357" si="231">SUM(B339:D339,F339:H339,J339:L339)+N339</f>
        <v>0</v>
      </c>
      <c r="S339" s="17">
        <f t="shared" ref="S339:S357" si="232">+Q339+P339+O339</f>
        <v>0</v>
      </c>
    </row>
    <row r="340" spans="1:19" s="85" customFormat="1">
      <c r="A340" s="22" t="s">
        <v>266</v>
      </c>
      <c r="B340" s="261">
        <f>+'Distribution Pivot Table'!AC$31*100</f>
        <v>7.1839080459770113</v>
      </c>
      <c r="C340" s="262">
        <f>+'Distribution Pivot Table'!AC$33*100</f>
        <v>7.2557471264367814</v>
      </c>
      <c r="D340" s="310">
        <f>+'Distribution Pivot Table'!AC$35*100</f>
        <v>0.14367816091954022</v>
      </c>
      <c r="E340" s="263">
        <f t="shared" si="225"/>
        <v>14.583333333333334</v>
      </c>
      <c r="F340" s="264">
        <f>+'Distribution Pivot Table'!AC$37*100</f>
        <v>31.609195402298852</v>
      </c>
      <c r="G340" s="262">
        <f>+'Distribution Pivot Table'!AC$39*100</f>
        <v>18.390804597701148</v>
      </c>
      <c r="H340" s="261">
        <f>+'Distribution Pivot Table'!AC$41*100</f>
        <v>4.5977011494252871</v>
      </c>
      <c r="I340" s="263">
        <f t="shared" si="226"/>
        <v>54.597701149425291</v>
      </c>
      <c r="J340" s="268">
        <f>+'Distribution Pivot Table'!AC$43*100</f>
        <v>11.853448275862069</v>
      </c>
      <c r="K340" s="269">
        <f>+'Distribution Pivot Table'!AC$45*100</f>
        <v>13.936781609195403</v>
      </c>
      <c r="L340" s="261">
        <f>+'Distribution Pivot Table'!AC$47*100</f>
        <v>5.0287356321839081</v>
      </c>
      <c r="M340" s="270">
        <f t="shared" si="227"/>
        <v>30.818965517241381</v>
      </c>
      <c r="N340" s="268">
        <f>+'Distribution Pivot Table'!AC$49*100</f>
        <v>0</v>
      </c>
      <c r="O340" s="271">
        <f t="shared" si="228"/>
        <v>50.646551724137936</v>
      </c>
      <c r="P340" s="272">
        <f t="shared" si="229"/>
        <v>39.583333333333329</v>
      </c>
      <c r="Q340" s="272">
        <f t="shared" si="230"/>
        <v>9.7701149425287355</v>
      </c>
      <c r="R340" s="88">
        <f t="shared" si="231"/>
        <v>100.00000000000001</v>
      </c>
      <c r="S340" s="17">
        <f t="shared" si="232"/>
        <v>100</v>
      </c>
    </row>
    <row r="341" spans="1:19" s="85" customFormat="1">
      <c r="A341" s="22" t="s">
        <v>267</v>
      </c>
      <c r="B341" s="261">
        <f>+'Distribution Pivot Table'!AC$53*100</f>
        <v>0</v>
      </c>
      <c r="C341" s="262">
        <f>+'Distribution Pivot Table'!AC$55*100</f>
        <v>0</v>
      </c>
      <c r="D341" s="261">
        <f>+'Distribution Pivot Table'!AC$57*100</f>
        <v>0</v>
      </c>
      <c r="E341" s="263">
        <f t="shared" si="225"/>
        <v>0</v>
      </c>
      <c r="F341" s="264">
        <f>+'Distribution Pivot Table'!AC$59*100</f>
        <v>0</v>
      </c>
      <c r="G341" s="262">
        <f>+'Distribution Pivot Table'!AC$61*100</f>
        <v>0</v>
      </c>
      <c r="H341" s="261">
        <f>+'Distribution Pivot Table'!AC$63*100</f>
        <v>0</v>
      </c>
      <c r="I341" s="263">
        <f t="shared" si="226"/>
        <v>0</v>
      </c>
      <c r="J341" s="264">
        <f>+'Distribution Pivot Table'!AC$65*100</f>
        <v>0</v>
      </c>
      <c r="K341" s="261">
        <f>+'Distribution Pivot Table'!AC$67*100</f>
        <v>0</v>
      </c>
      <c r="L341" s="261">
        <f>+'Distribution Pivot Table'!AC$69*100</f>
        <v>0</v>
      </c>
      <c r="M341" s="265">
        <f t="shared" si="227"/>
        <v>0</v>
      </c>
      <c r="N341" s="264">
        <f>+'Distribution Pivot Table'!AC$71*100</f>
        <v>0</v>
      </c>
      <c r="O341" s="266">
        <f t="shared" si="228"/>
        <v>0</v>
      </c>
      <c r="P341" s="267">
        <f t="shared" si="229"/>
        <v>0</v>
      </c>
      <c r="Q341" s="267">
        <f t="shared" si="230"/>
        <v>0</v>
      </c>
      <c r="R341" s="88">
        <f t="shared" si="231"/>
        <v>0</v>
      </c>
      <c r="S341" s="17">
        <f t="shared" si="232"/>
        <v>0</v>
      </c>
    </row>
    <row r="342" spans="1:19" s="85" customFormat="1">
      <c r="A342" s="22" t="s">
        <v>428</v>
      </c>
      <c r="B342" s="261">
        <f>+'Distribution Pivot Table'!AC$75*100</f>
        <v>27.13791398912506</v>
      </c>
      <c r="C342" s="262">
        <f>+'Distribution Pivot Table'!AC$77*100</f>
        <v>5.9317844784972813</v>
      </c>
      <c r="D342" s="261">
        <f>+'Distribution Pivot Table'!AC$79*100</f>
        <v>1.4829461196243203</v>
      </c>
      <c r="E342" s="263">
        <f t="shared" si="225"/>
        <v>34.552644587246668</v>
      </c>
      <c r="F342" s="264">
        <f>+'Distribution Pivot Table'!AC$81*100</f>
        <v>24.814631735046959</v>
      </c>
      <c r="G342" s="262">
        <f>+'Distribution Pivot Table'!AC$83*100</f>
        <v>9.5897182402372714</v>
      </c>
      <c r="H342" s="261">
        <f>+'Distribution Pivot Table'!AC$85*100</f>
        <v>0</v>
      </c>
      <c r="I342" s="263">
        <f t="shared" si="226"/>
        <v>34.404349975284234</v>
      </c>
      <c r="J342" s="268">
        <f>+'Distribution Pivot Table'!AC$87*100</f>
        <v>10.97380128521997</v>
      </c>
      <c r="K342" s="269">
        <f>+'Distribution Pivot Table'!AC$89*100</f>
        <v>11.66584280771132</v>
      </c>
      <c r="L342" s="269">
        <f>+'Distribution Pivot Table'!AC$91*100</f>
        <v>0</v>
      </c>
      <c r="M342" s="270">
        <f t="shared" si="227"/>
        <v>22.639644092931292</v>
      </c>
      <c r="N342" s="268">
        <f>+'Distribution Pivot Table'!AC$93*100</f>
        <v>8.4033613445378155</v>
      </c>
      <c r="O342" s="271">
        <f t="shared" si="228"/>
        <v>62.926347009391989</v>
      </c>
      <c r="P342" s="272">
        <f t="shared" si="229"/>
        <v>27.187345526445874</v>
      </c>
      <c r="Q342" s="272">
        <f t="shared" si="230"/>
        <v>9.8863074641621367</v>
      </c>
      <c r="R342" s="88">
        <f t="shared" si="231"/>
        <v>99.999999999999986</v>
      </c>
      <c r="S342" s="17">
        <f t="shared" si="232"/>
        <v>100</v>
      </c>
    </row>
    <row r="343" spans="1:19" s="85" customFormat="1">
      <c r="A343" s="22"/>
      <c r="B343" s="261"/>
      <c r="C343" s="262"/>
      <c r="D343" s="261"/>
      <c r="E343" s="263">
        <f t="shared" si="225"/>
        <v>0</v>
      </c>
      <c r="F343" s="264"/>
      <c r="G343" s="262"/>
      <c r="H343" s="261"/>
      <c r="I343" s="263"/>
      <c r="J343" s="268"/>
      <c r="K343" s="269"/>
      <c r="L343" s="269"/>
      <c r="M343" s="270"/>
      <c r="N343" s="268"/>
      <c r="O343" s="271"/>
      <c r="P343" s="272"/>
      <c r="Q343" s="272"/>
      <c r="R343" s="88"/>
      <c r="S343" s="17"/>
    </row>
    <row r="344" spans="1:19" s="85" customFormat="1">
      <c r="A344" s="22" t="s">
        <v>269</v>
      </c>
      <c r="B344" s="261">
        <f>+'Distribution Pivot Table'!AC$97*100</f>
        <v>1.6874541452677916</v>
      </c>
      <c r="C344" s="262">
        <f>+'Distribution Pivot Table'!AC$99*100</f>
        <v>1.0638297872340425</v>
      </c>
      <c r="D344" s="261">
        <f>+'Distribution Pivot Table'!AC$101*100</f>
        <v>0</v>
      </c>
      <c r="E344" s="263">
        <f t="shared" si="225"/>
        <v>2.7512839325018339</v>
      </c>
      <c r="F344" s="264">
        <f>+'Distribution Pivot Table'!AC$103*100</f>
        <v>44.020542920029349</v>
      </c>
      <c r="G344" s="262">
        <f>+'Distribution Pivot Table'!AC$105*100</f>
        <v>15.957446808510639</v>
      </c>
      <c r="H344" s="261">
        <f>+'Distribution Pivot Table'!AC$107*100</f>
        <v>0</v>
      </c>
      <c r="I344" s="263">
        <f t="shared" ref="I344:I347" si="233">SUM(F344:H344)</f>
        <v>59.977989728539988</v>
      </c>
      <c r="J344" s="268">
        <f>+'Distribution Pivot Table'!AC$109*100</f>
        <v>14.526779163609685</v>
      </c>
      <c r="K344" s="269">
        <f>+'Distribution Pivot Table'!AC$111*100</f>
        <v>21.23991195891416</v>
      </c>
      <c r="L344" s="269">
        <f>+'Distribution Pivot Table'!AC$113*100</f>
        <v>0</v>
      </c>
      <c r="M344" s="270">
        <f t="shared" ref="M344:M347" si="234">SUM(J344:L344)</f>
        <v>35.766691122523845</v>
      </c>
      <c r="N344" s="268">
        <f>+'Distribution Pivot Table'!AC$115*100</f>
        <v>1.504035216434336</v>
      </c>
      <c r="O344" s="271">
        <f t="shared" ref="O344:O347" si="235">+B344+F344+J344</f>
        <v>60.234776228906824</v>
      </c>
      <c r="P344" s="272">
        <f t="shared" ref="P344:P347" si="236">+C344+G344+K344</f>
        <v>38.261188554658844</v>
      </c>
      <c r="Q344" s="272">
        <f t="shared" ref="Q344:Q347" si="237">+D344+H344+L344+N344</f>
        <v>1.504035216434336</v>
      </c>
      <c r="R344" s="88">
        <f t="shared" si="231"/>
        <v>100</v>
      </c>
      <c r="S344" s="17">
        <f t="shared" si="232"/>
        <v>100</v>
      </c>
    </row>
    <row r="345" spans="1:19" s="85" customFormat="1">
      <c r="A345" s="22" t="s">
        <v>270</v>
      </c>
      <c r="B345" s="261">
        <f>+'Distribution Pivot Table'!AC$119*100</f>
        <v>1.9558676028084254</v>
      </c>
      <c r="C345" s="262">
        <f>+'Distribution Pivot Table'!AC$121*100</f>
        <v>0.22567703109327986</v>
      </c>
      <c r="D345" s="261">
        <f>+'Distribution Pivot Table'!AC$123*100</f>
        <v>0</v>
      </c>
      <c r="E345" s="263">
        <f t="shared" si="225"/>
        <v>2.1815446339017051</v>
      </c>
      <c r="F345" s="264">
        <f>+'Distribution Pivot Table'!AC$125*100</f>
        <v>38.365095285857571</v>
      </c>
      <c r="G345" s="262">
        <f>+'Distribution Pivot Table'!AC$127*100</f>
        <v>16.72517552657974</v>
      </c>
      <c r="H345" s="261">
        <f>+'Distribution Pivot Table'!AC$129*100</f>
        <v>0</v>
      </c>
      <c r="I345" s="263">
        <f t="shared" si="233"/>
        <v>55.090270812437311</v>
      </c>
      <c r="J345" s="268">
        <f>+'Distribution Pivot Table'!AC$131*100</f>
        <v>6.3691073219658971</v>
      </c>
      <c r="K345" s="269">
        <f>+'Distribution Pivot Table'!AC$133*100</f>
        <v>4.7642928786359073</v>
      </c>
      <c r="L345" s="269">
        <f>+'Distribution Pivot Table'!AC$135*100</f>
        <v>0</v>
      </c>
      <c r="M345" s="270">
        <f t="shared" si="234"/>
        <v>11.133400200601805</v>
      </c>
      <c r="N345" s="264">
        <f>+'Distribution Pivot Table'!AC$137*100</f>
        <v>31.594784353059179</v>
      </c>
      <c r="O345" s="271">
        <f t="shared" si="235"/>
        <v>46.690070210631895</v>
      </c>
      <c r="P345" s="272">
        <f t="shared" si="236"/>
        <v>21.715145436308926</v>
      </c>
      <c r="Q345" s="272">
        <f t="shared" si="237"/>
        <v>31.594784353059179</v>
      </c>
      <c r="R345" s="88">
        <f t="shared" si="231"/>
        <v>100</v>
      </c>
      <c r="S345" s="17">
        <f t="shared" si="232"/>
        <v>100</v>
      </c>
    </row>
    <row r="346" spans="1:19" s="85" customFormat="1">
      <c r="A346" s="117" t="s">
        <v>271</v>
      </c>
      <c r="B346" s="261">
        <f>+'Distribution Pivot Table'!AC$141*100</f>
        <v>1.9823788546255507</v>
      </c>
      <c r="C346" s="262">
        <f>+'Distribution Pivot Table'!AC$143*100</f>
        <v>0.11013215859030838</v>
      </c>
      <c r="D346" s="261">
        <f>+'Distribution Pivot Table'!AC$145*100</f>
        <v>0</v>
      </c>
      <c r="E346" s="263">
        <f t="shared" si="225"/>
        <v>2.0925110132158591</v>
      </c>
      <c r="F346" s="264">
        <f>+'Distribution Pivot Table'!AC$147*100</f>
        <v>34.030837004405285</v>
      </c>
      <c r="G346" s="262">
        <f>+'Distribution Pivot Table'!AC$149*100</f>
        <v>11.123348017621145</v>
      </c>
      <c r="H346" s="261">
        <f>+'Distribution Pivot Table'!AC$151*100</f>
        <v>0</v>
      </c>
      <c r="I346" s="263">
        <f t="shared" si="233"/>
        <v>45.154185022026432</v>
      </c>
      <c r="J346" s="268">
        <f>+'Distribution Pivot Table'!AC$153*100</f>
        <v>24.229074889867842</v>
      </c>
      <c r="K346" s="269">
        <f>+'Distribution Pivot Table'!AC$155*100</f>
        <v>20.814977973568283</v>
      </c>
      <c r="L346" s="269">
        <f>+'Distribution Pivot Table'!AC$157*100</f>
        <v>0</v>
      </c>
      <c r="M346" s="270">
        <f t="shared" si="234"/>
        <v>45.044052863436121</v>
      </c>
      <c r="N346" s="268">
        <f>+'Distribution Pivot Table'!AC$159*100</f>
        <v>7.7092511013215859</v>
      </c>
      <c r="O346" s="271">
        <f t="shared" si="235"/>
        <v>60.242290748898682</v>
      </c>
      <c r="P346" s="272">
        <f t="shared" si="236"/>
        <v>32.048458149779734</v>
      </c>
      <c r="Q346" s="272">
        <f t="shared" si="237"/>
        <v>7.7092511013215859</v>
      </c>
      <c r="R346" s="88">
        <f t="shared" si="231"/>
        <v>100.00000000000001</v>
      </c>
      <c r="S346" s="17">
        <f t="shared" si="232"/>
        <v>100</v>
      </c>
    </row>
    <row r="347" spans="1:19" s="85" customFormat="1">
      <c r="A347" s="22" t="s">
        <v>272</v>
      </c>
      <c r="B347" s="261">
        <f>+'Distribution Pivot Table'!AC$163*100</f>
        <v>0</v>
      </c>
      <c r="C347" s="262">
        <f>+'Distribution Pivot Table'!AC$165*100</f>
        <v>0</v>
      </c>
      <c r="D347" s="261">
        <f>+'Distribution Pivot Table'!AC$167*100</f>
        <v>0</v>
      </c>
      <c r="E347" s="263">
        <f t="shared" si="225"/>
        <v>0</v>
      </c>
      <c r="F347" s="264">
        <f>+'Distribution Pivot Table'!AC$169*100</f>
        <v>0</v>
      </c>
      <c r="G347" s="262">
        <f>+'Distribution Pivot Table'!AC$171*100</f>
        <v>0</v>
      </c>
      <c r="H347" s="261">
        <f>+'Distribution Pivot Table'!AC$173*100</f>
        <v>0</v>
      </c>
      <c r="I347" s="263">
        <f t="shared" si="233"/>
        <v>0</v>
      </c>
      <c r="J347" s="264">
        <f>+'Distribution Pivot Table'!AC$175*100</f>
        <v>0</v>
      </c>
      <c r="K347" s="261">
        <f>+'Distribution Pivot Table'!AC$177*100</f>
        <v>0</v>
      </c>
      <c r="L347" s="261">
        <f>+'Distribution Pivot Table'!AC$179*100</f>
        <v>0</v>
      </c>
      <c r="M347" s="265">
        <f t="shared" si="234"/>
        <v>0</v>
      </c>
      <c r="N347" s="264">
        <f>+'Distribution Pivot Table'!AC$181*100</f>
        <v>0</v>
      </c>
      <c r="O347" s="266">
        <f t="shared" si="235"/>
        <v>0</v>
      </c>
      <c r="P347" s="267">
        <f t="shared" si="236"/>
        <v>0</v>
      </c>
      <c r="Q347" s="267">
        <f t="shared" si="237"/>
        <v>0</v>
      </c>
      <c r="R347" s="88">
        <f t="shared" si="231"/>
        <v>0</v>
      </c>
      <c r="S347" s="17">
        <f t="shared" si="232"/>
        <v>0</v>
      </c>
    </row>
    <row r="348" spans="1:19" s="85" customFormat="1">
      <c r="A348" s="22"/>
      <c r="B348" s="261"/>
      <c r="C348" s="262"/>
      <c r="D348" s="261"/>
      <c r="E348" s="263">
        <f t="shared" si="225"/>
        <v>0</v>
      </c>
      <c r="F348" s="264"/>
      <c r="G348" s="262"/>
      <c r="H348" s="261"/>
      <c r="I348" s="263"/>
      <c r="J348" s="264"/>
      <c r="K348" s="261"/>
      <c r="L348" s="261"/>
      <c r="M348" s="265"/>
      <c r="N348" s="264"/>
      <c r="O348" s="266"/>
      <c r="P348" s="267"/>
      <c r="Q348" s="267"/>
      <c r="R348" s="88"/>
      <c r="S348" s="17"/>
    </row>
    <row r="349" spans="1:19" s="85" customFormat="1">
      <c r="A349" s="22" t="s">
        <v>273</v>
      </c>
      <c r="B349" s="261">
        <f>+'Distribution Pivot Table'!AC$185*100</f>
        <v>0</v>
      </c>
      <c r="C349" s="262">
        <f>+'Distribution Pivot Table'!AC$187*100</f>
        <v>0</v>
      </c>
      <c r="D349" s="261">
        <f>+'Distribution Pivot Table'!AC$189*100</f>
        <v>0</v>
      </c>
      <c r="E349" s="263">
        <f t="shared" si="225"/>
        <v>0</v>
      </c>
      <c r="F349" s="264">
        <f>+'Distribution Pivot Table'!AC$191*100</f>
        <v>0</v>
      </c>
      <c r="G349" s="262">
        <f>+'Distribution Pivot Table'!AC$193*100</f>
        <v>0</v>
      </c>
      <c r="H349" s="261">
        <f>+'Distribution Pivot Table'!AC$195*100</f>
        <v>0</v>
      </c>
      <c r="I349" s="263">
        <f t="shared" ref="I349:I352" si="238">SUM(F349:H349)</f>
        <v>0</v>
      </c>
      <c r="J349" s="268">
        <f>+'Distribution Pivot Table'!AC$197*100</f>
        <v>0</v>
      </c>
      <c r="K349" s="269">
        <f>+'Distribution Pivot Table'!AC$199*100</f>
        <v>0</v>
      </c>
      <c r="L349" s="312">
        <f>+'Distribution Pivot Table'!AC$201*100</f>
        <v>0</v>
      </c>
      <c r="M349" s="270">
        <f t="shared" ref="M349:M352" si="239">SUM(J349:L349)</f>
        <v>0</v>
      </c>
      <c r="N349" s="268">
        <f>+'Distribution Pivot Table'!AC$203*100</f>
        <v>0</v>
      </c>
      <c r="O349" s="271">
        <f t="shared" ref="O349:O352" si="240">+B349+F349+J349</f>
        <v>0</v>
      </c>
      <c r="P349" s="272">
        <f t="shared" ref="P349:P352" si="241">+C349+G349+K349</f>
        <v>0</v>
      </c>
      <c r="Q349" s="272">
        <f t="shared" ref="Q349:Q352" si="242">+D349+H349+L349+N349</f>
        <v>0</v>
      </c>
      <c r="R349" s="88">
        <f t="shared" si="231"/>
        <v>0</v>
      </c>
      <c r="S349" s="17">
        <f t="shared" si="232"/>
        <v>0</v>
      </c>
    </row>
    <row r="350" spans="1:19" s="85" customFormat="1">
      <c r="A350" s="22" t="s">
        <v>274</v>
      </c>
      <c r="B350" s="261">
        <f>+'Distribution Pivot Table'!AC$207*100</f>
        <v>9.2568783749035735</v>
      </c>
      <c r="C350" s="310">
        <f>+'Distribution Pivot Table'!AC$209*100</f>
        <v>4.5512985343275902</v>
      </c>
      <c r="D350" s="310">
        <f>+'Distribution Pivot Table'!AC$211*108</f>
        <v>0.16662381074826435</v>
      </c>
      <c r="E350" s="263">
        <f t="shared" si="225"/>
        <v>13.974800719979429</v>
      </c>
      <c r="F350" s="264">
        <f>+'Distribution Pivot Table'!AC$213*100</f>
        <v>33.517613782463357</v>
      </c>
      <c r="G350" s="262">
        <f>+'Distribution Pivot Table'!AC$215*100</f>
        <v>35.420416559526871</v>
      </c>
      <c r="H350" s="261">
        <f>+'Distribution Pivot Table'!AC$217*100</f>
        <v>0.96425816405245557</v>
      </c>
      <c r="I350" s="263">
        <f t="shared" si="238"/>
        <v>69.90228850604268</v>
      </c>
      <c r="J350" s="268">
        <f>+'Distribution Pivot Table'!AC$219*100</f>
        <v>6.0812548212908206</v>
      </c>
      <c r="K350" s="269">
        <f>+'Distribution Pivot Table'!AC$221*100</f>
        <v>9.6811519670866542</v>
      </c>
      <c r="L350" s="269">
        <f>+'Distribution Pivot Table'!AC$223*100</f>
        <v>0.37284649010028287</v>
      </c>
      <c r="M350" s="270">
        <f t="shared" si="239"/>
        <v>16.135253278477759</v>
      </c>
      <c r="N350" s="268">
        <f>+'Distribution Pivot Table'!AC$225*100</f>
        <v>0</v>
      </c>
      <c r="O350" s="271">
        <f t="shared" si="240"/>
        <v>48.855746978657749</v>
      </c>
      <c r="P350" s="272">
        <f t="shared" si="241"/>
        <v>49.652867060941119</v>
      </c>
      <c r="Q350" s="272">
        <f t="shared" si="242"/>
        <v>1.5037284649010028</v>
      </c>
      <c r="R350" s="88">
        <f t="shared" si="231"/>
        <v>100.01234250449987</v>
      </c>
      <c r="S350" s="17">
        <f t="shared" si="232"/>
        <v>100.01234250449987</v>
      </c>
    </row>
    <row r="351" spans="1:19" s="85" customFormat="1">
      <c r="A351" s="22" t="s">
        <v>275</v>
      </c>
      <c r="B351" s="261">
        <f>+'Distribution Pivot Table'!AC$229*100</f>
        <v>5.9915164369034999</v>
      </c>
      <c r="C351" s="262">
        <f>+'Distribution Pivot Table'!AC$231*100</f>
        <v>1.5376458112407212</v>
      </c>
      <c r="D351" s="261">
        <f>+'Distribution Pivot Table'!AC$233*100</f>
        <v>0</v>
      </c>
      <c r="E351" s="263">
        <f t="shared" si="225"/>
        <v>7.5291622481442211</v>
      </c>
      <c r="F351" s="264">
        <f>+'Distribution Pivot Table'!AC$235*100</f>
        <v>27.67762460233298</v>
      </c>
      <c r="G351" s="262">
        <f>+'Distribution Pivot Table'!AC$237*100</f>
        <v>15.482502651113467</v>
      </c>
      <c r="H351" s="261">
        <f>+'Distribution Pivot Table'!AC$239*100</f>
        <v>0</v>
      </c>
      <c r="I351" s="263">
        <f t="shared" si="238"/>
        <v>43.160127253446447</v>
      </c>
      <c r="J351" s="268">
        <f>+'Distribution Pivot Table'!AC$241*100</f>
        <v>29.851537645811238</v>
      </c>
      <c r="K351" s="269">
        <f>+'Distribution Pivot Table'!AC$243*100</f>
        <v>19.618239660657476</v>
      </c>
      <c r="L351" s="269">
        <f>+'Distribution Pivot Table'!AC$245*100</f>
        <v>0</v>
      </c>
      <c r="M351" s="270">
        <f t="shared" si="239"/>
        <v>49.469777306468714</v>
      </c>
      <c r="N351" s="268">
        <f>+'Distribution Pivot Table'!AC$247*100</f>
        <v>-0.15906680805938495</v>
      </c>
      <c r="O351" s="271">
        <f t="shared" si="240"/>
        <v>63.520678685047713</v>
      </c>
      <c r="P351" s="272">
        <f t="shared" si="241"/>
        <v>36.638388123011666</v>
      </c>
      <c r="Q351" s="272">
        <f t="shared" si="242"/>
        <v>-0.15906680805938495</v>
      </c>
      <c r="R351" s="88">
        <f t="shared" si="231"/>
        <v>100</v>
      </c>
      <c r="S351" s="17">
        <f t="shared" si="232"/>
        <v>100</v>
      </c>
    </row>
    <row r="352" spans="1:19" s="85" customFormat="1">
      <c r="A352" s="22" t="s">
        <v>276</v>
      </c>
      <c r="B352" s="261">
        <f>+'Distribution Pivot Table'!AC$251*100</f>
        <v>0</v>
      </c>
      <c r="C352" s="262">
        <f>+'Distribution Pivot Table'!AC$253*100</f>
        <v>0</v>
      </c>
      <c r="D352" s="261">
        <f>+'Distribution Pivot Table'!AC$255*100</f>
        <v>0</v>
      </c>
      <c r="E352" s="263">
        <f t="shared" si="225"/>
        <v>0</v>
      </c>
      <c r="F352" s="264">
        <f>+'Distribution Pivot Table'!AC$257*100</f>
        <v>0</v>
      </c>
      <c r="G352" s="262">
        <f>+'Distribution Pivot Table'!AC$259*100</f>
        <v>0</v>
      </c>
      <c r="H352" s="261">
        <f>+'Distribution Pivot Table'!AC$261*100</f>
        <v>0</v>
      </c>
      <c r="I352" s="263">
        <f t="shared" si="238"/>
        <v>0</v>
      </c>
      <c r="J352" s="268">
        <f>+'Distribution Pivot Table'!AC$263*100</f>
        <v>0</v>
      </c>
      <c r="K352" s="269">
        <f>+'Distribution Pivot Table'!AC$265*100</f>
        <v>0</v>
      </c>
      <c r="L352" s="269">
        <f>+'Distribution Pivot Table'!AC$267*100</f>
        <v>0</v>
      </c>
      <c r="M352" s="270">
        <f t="shared" si="239"/>
        <v>0</v>
      </c>
      <c r="N352" s="268">
        <f>+'Distribution Pivot Table'!AC$269*100</f>
        <v>0</v>
      </c>
      <c r="O352" s="271">
        <f t="shared" si="240"/>
        <v>0</v>
      </c>
      <c r="P352" s="272">
        <f t="shared" si="241"/>
        <v>0</v>
      </c>
      <c r="Q352" s="272">
        <f t="shared" si="242"/>
        <v>0</v>
      </c>
      <c r="R352" s="88">
        <f t="shared" si="231"/>
        <v>0</v>
      </c>
      <c r="S352" s="17">
        <f t="shared" si="232"/>
        <v>0</v>
      </c>
    </row>
    <row r="353" spans="1:19" s="85" customFormat="1">
      <c r="A353" s="22"/>
      <c r="B353" s="261"/>
      <c r="C353" s="262"/>
      <c r="D353" s="261"/>
      <c r="E353" s="263">
        <f t="shared" si="225"/>
        <v>0</v>
      </c>
      <c r="F353" s="264"/>
      <c r="G353" s="262"/>
      <c r="H353" s="261"/>
      <c r="I353" s="263"/>
      <c r="J353" s="268"/>
      <c r="K353" s="269"/>
      <c r="L353" s="269"/>
      <c r="M353" s="270"/>
      <c r="N353" s="268"/>
      <c r="O353" s="271"/>
      <c r="P353" s="272"/>
      <c r="Q353" s="272"/>
      <c r="R353" s="88"/>
      <c r="S353" s="17"/>
    </row>
    <row r="354" spans="1:19" s="85" customFormat="1">
      <c r="A354" s="22" t="s">
        <v>277</v>
      </c>
      <c r="B354" s="261">
        <f>+'Distribution Pivot Table'!AC$273*100</f>
        <v>6.5416666666666661</v>
      </c>
      <c r="C354" s="262">
        <f>+'Distribution Pivot Table'!AC$275*100</f>
        <v>2.520833333333333</v>
      </c>
      <c r="D354" s="261">
        <f>+'Distribution Pivot Table'!AC$277*100</f>
        <v>0</v>
      </c>
      <c r="E354" s="263">
        <f t="shared" si="225"/>
        <v>9.0625</v>
      </c>
      <c r="F354" s="264">
        <f>+'Distribution Pivot Table'!AC$279*100</f>
        <v>39.6875</v>
      </c>
      <c r="G354" s="262">
        <f>+'Distribution Pivot Table'!AC$281*100</f>
        <v>9.8125</v>
      </c>
      <c r="H354" s="261">
        <f>+'Distribution Pivot Table'!AC$283*100</f>
        <v>0</v>
      </c>
      <c r="I354" s="263">
        <f t="shared" ref="I354:I357" si="243">SUM(F354:H354)</f>
        <v>49.5</v>
      </c>
      <c r="J354" s="268">
        <f>+'Distribution Pivot Table'!AC$285*100</f>
        <v>16.625</v>
      </c>
      <c r="K354" s="269">
        <f>+'Distribution Pivot Table'!AC$287*100</f>
        <v>24.8125</v>
      </c>
      <c r="L354" s="269">
        <f>+'Distribution Pivot Table'!AC$289*100</f>
        <v>0</v>
      </c>
      <c r="M354" s="270">
        <f t="shared" ref="M354:M357" si="244">SUM(J354:L354)</f>
        <v>41.4375</v>
      </c>
      <c r="N354" s="268">
        <f>+'Distribution Pivot Table'!AC$291*100</f>
        <v>0</v>
      </c>
      <c r="O354" s="271">
        <f t="shared" ref="O354:O357" si="245">+B354+F354+J354</f>
        <v>62.854166666666664</v>
      </c>
      <c r="P354" s="272">
        <f t="shared" ref="P354:P357" si="246">+C354+G354+K354</f>
        <v>37.145833333333329</v>
      </c>
      <c r="Q354" s="272">
        <f t="shared" ref="Q354:Q357" si="247">+D354+H354+L354+N354</f>
        <v>0</v>
      </c>
      <c r="R354" s="88">
        <f t="shared" si="231"/>
        <v>100</v>
      </c>
      <c r="S354" s="17">
        <f t="shared" si="232"/>
        <v>100</v>
      </c>
    </row>
    <row r="355" spans="1:19" s="85" customFormat="1">
      <c r="A355" s="22" t="s">
        <v>278</v>
      </c>
      <c r="B355" s="261">
        <f>+'Distribution Pivot Table'!AC$295*100</f>
        <v>5.4566522700937528</v>
      </c>
      <c r="C355" s="262">
        <f>+'Distribution Pivot Table'!AC$297*100</f>
        <v>2.7704624460128517</v>
      </c>
      <c r="D355" s="261">
        <f>+'Distribution Pivot Table'!AC$299*100</f>
        <v>0</v>
      </c>
      <c r="E355" s="263">
        <f t="shared" si="225"/>
        <v>8.2271147161066054</v>
      </c>
      <c r="F355" s="264">
        <f>+'Distribution Pivot Table'!AC$301*100</f>
        <v>26.461603286632258</v>
      </c>
      <c r="G355" s="262">
        <f>+'Distribution Pivot Table'!AC$303*100</f>
        <v>15.253344569682925</v>
      </c>
      <c r="H355" s="261">
        <f>+'Distribution Pivot Table'!AC$305*100</f>
        <v>0</v>
      </c>
      <c r="I355" s="263">
        <f t="shared" si="243"/>
        <v>41.714947856315185</v>
      </c>
      <c r="J355" s="268">
        <f>+'Distribution Pivot Table'!AC$307*100</f>
        <v>14.33687980617297</v>
      </c>
      <c r="K355" s="269">
        <f>+'Distribution Pivot Table'!AC$309*100</f>
        <v>16.675445064784576</v>
      </c>
      <c r="L355" s="269">
        <f>+'Distribution Pivot Table'!AC$311*100</f>
        <v>0</v>
      </c>
      <c r="M355" s="270">
        <f t="shared" si="244"/>
        <v>31.012324870957546</v>
      </c>
      <c r="N355" s="268">
        <f>+'Distribution Pivot Table'!AC$313*100</f>
        <v>19.045612556620668</v>
      </c>
      <c r="O355" s="271">
        <f t="shared" si="245"/>
        <v>46.255135362898983</v>
      </c>
      <c r="P355" s="272">
        <f t="shared" si="246"/>
        <v>34.699252080480349</v>
      </c>
      <c r="Q355" s="272">
        <f t="shared" si="247"/>
        <v>19.045612556620668</v>
      </c>
      <c r="R355" s="88">
        <f>SUM(B355:D355,F355:H355,J355:L355)+N355</f>
        <v>100.00000000000001</v>
      </c>
      <c r="S355" s="17">
        <f t="shared" si="232"/>
        <v>100</v>
      </c>
    </row>
    <row r="356" spans="1:19" s="85" customFormat="1">
      <c r="A356" s="22" t="s">
        <v>279</v>
      </c>
      <c r="B356" s="261">
        <f>+'Distribution Pivot Table'!AC$317*100</f>
        <v>3.3661740558292284</v>
      </c>
      <c r="C356" s="310">
        <f>+'Distribution Pivot Table'!AC$319*100</f>
        <v>1.9704433497536946</v>
      </c>
      <c r="D356" s="261">
        <f>+'Distribution Pivot Table'!AC$321*100</f>
        <v>0</v>
      </c>
      <c r="E356" s="263">
        <f t="shared" si="225"/>
        <v>5.3366174055829232</v>
      </c>
      <c r="F356" s="264">
        <f>+'Distribution Pivot Table'!AC$323*100</f>
        <v>13.444170771756978</v>
      </c>
      <c r="G356" s="262">
        <f>+'Distribution Pivot Table'!AC$325*100</f>
        <v>33.230706075533661</v>
      </c>
      <c r="H356" s="261">
        <f>+'Distribution Pivot Table'!AC$327*100</f>
        <v>0</v>
      </c>
      <c r="I356" s="263">
        <f t="shared" si="243"/>
        <v>46.674876847290641</v>
      </c>
      <c r="J356" s="268">
        <f>+'Distribution Pivot Table'!AC$329*100</f>
        <v>6.3834154351395735</v>
      </c>
      <c r="K356" s="269">
        <f>+'Distribution Pivot Table'!AC$331*100</f>
        <v>14.429392446633827</v>
      </c>
      <c r="L356" s="269">
        <f>+'Distribution Pivot Table'!AC$333*100</f>
        <v>0</v>
      </c>
      <c r="M356" s="270">
        <f t="shared" si="244"/>
        <v>20.812807881773402</v>
      </c>
      <c r="N356" s="268">
        <f>+'Distribution Pivot Table'!AC$335*100</f>
        <v>27.175697865353037</v>
      </c>
      <c r="O356" s="271">
        <f t="shared" si="245"/>
        <v>23.193760262725782</v>
      </c>
      <c r="P356" s="272">
        <f t="shared" si="246"/>
        <v>49.630541871921181</v>
      </c>
      <c r="Q356" s="272">
        <f t="shared" si="247"/>
        <v>27.175697865353037</v>
      </c>
      <c r="R356" s="88">
        <f t="shared" si="231"/>
        <v>100</v>
      </c>
      <c r="S356" s="17">
        <f t="shared" si="232"/>
        <v>100</v>
      </c>
    </row>
    <row r="357" spans="1:19" s="85" customFormat="1">
      <c r="A357" s="71" t="s">
        <v>280</v>
      </c>
      <c r="B357" s="273">
        <f>+'Distribution Pivot Table'!AC$339*100</f>
        <v>0</v>
      </c>
      <c r="C357" s="311">
        <f>+'Distribution Pivot Table'!AC$341*100</f>
        <v>0</v>
      </c>
      <c r="D357" s="273">
        <f>+'Distribution Pivot Table'!AC$343*100</f>
        <v>0</v>
      </c>
      <c r="E357" s="274">
        <f t="shared" si="225"/>
        <v>0</v>
      </c>
      <c r="F357" s="275">
        <f>+'Distribution Pivot Table'!AC$345*100</f>
        <v>0</v>
      </c>
      <c r="G357" s="273">
        <f>+'Distribution Pivot Table'!AC$347*100</f>
        <v>0</v>
      </c>
      <c r="H357" s="273">
        <f>+'Distribution Pivot Table'!AC$349*100</f>
        <v>0</v>
      </c>
      <c r="I357" s="274">
        <f t="shared" si="243"/>
        <v>0</v>
      </c>
      <c r="J357" s="276">
        <f>+'Distribution Pivot Table'!AC$351*100</f>
        <v>0</v>
      </c>
      <c r="K357" s="277">
        <f>+'Distribution Pivot Table'!AC$353*100</f>
        <v>0</v>
      </c>
      <c r="L357" s="277">
        <f>+'Distribution Pivot Table'!AC$355*100</f>
        <v>0</v>
      </c>
      <c r="M357" s="278">
        <f t="shared" si="244"/>
        <v>0</v>
      </c>
      <c r="N357" s="276">
        <f>+'Distribution Pivot Table'!AC$357*100</f>
        <v>0</v>
      </c>
      <c r="O357" s="279">
        <f t="shared" si="245"/>
        <v>0</v>
      </c>
      <c r="P357" s="280">
        <f t="shared" si="246"/>
        <v>0</v>
      </c>
      <c r="Q357" s="280">
        <f t="shared" si="247"/>
        <v>0</v>
      </c>
      <c r="R357" s="88">
        <f t="shared" si="231"/>
        <v>0</v>
      </c>
      <c r="S357" s="17">
        <f t="shared" si="232"/>
        <v>0</v>
      </c>
    </row>
    <row r="358" spans="1:19" s="85" customFormat="1">
      <c r="A358" s="232" t="s">
        <v>394</v>
      </c>
      <c r="B358" s="117"/>
      <c r="C358" s="117"/>
      <c r="D358" s="117"/>
      <c r="E358" s="117"/>
      <c r="F358" s="220"/>
      <c r="G358" s="220"/>
      <c r="H358" s="220"/>
      <c r="I358" s="220"/>
      <c r="R358" s="90"/>
    </row>
    <row r="359" spans="1:19" s="85" customFormat="1">
      <c r="A359" s="232" t="s">
        <v>429</v>
      </c>
      <c r="B359" s="117"/>
      <c r="C359" s="117"/>
      <c r="D359" s="117"/>
      <c r="E359" s="117"/>
      <c r="F359" s="220"/>
      <c r="G359" s="220"/>
      <c r="H359" s="220"/>
      <c r="I359" s="220"/>
      <c r="R359" s="90"/>
    </row>
    <row r="360" spans="1:19">
      <c r="A360" s="232"/>
      <c r="B360" s="111"/>
      <c r="C360" s="111"/>
      <c r="D360" s="111"/>
      <c r="E360" s="219"/>
      <c r="F360" s="111"/>
      <c r="G360" s="111"/>
      <c r="H360" s="111"/>
      <c r="I360" s="219"/>
      <c r="J360" s="69"/>
      <c r="K360" s="69"/>
      <c r="L360" s="69"/>
      <c r="M360" s="113"/>
      <c r="N360" s="69"/>
      <c r="O360" s="114"/>
      <c r="P360" s="114"/>
      <c r="R360" s="23"/>
    </row>
    <row r="361" spans="1:19" s="85" customFormat="1">
      <c r="A361" s="72"/>
      <c r="B361" s="92"/>
      <c r="C361" s="92"/>
      <c r="D361" s="92"/>
      <c r="E361" s="92"/>
      <c r="F361" s="220"/>
      <c r="G361" s="220"/>
      <c r="H361" s="220"/>
      <c r="I361" s="220"/>
      <c r="Q361" s="233" t="s">
        <v>1166</v>
      </c>
      <c r="R361" s="90"/>
    </row>
    <row r="362" spans="1:19" s="85" customFormat="1" ht="18">
      <c r="A362" s="230" t="s">
        <v>707</v>
      </c>
      <c r="B362" s="210"/>
      <c r="C362" s="210"/>
      <c r="D362" s="210"/>
      <c r="E362" s="210"/>
      <c r="F362" s="213"/>
      <c r="G362" s="213"/>
      <c r="H362" s="213"/>
      <c r="I362" s="214"/>
      <c r="J362" s="60"/>
      <c r="K362" s="60"/>
      <c r="L362" s="60"/>
      <c r="M362" s="209"/>
      <c r="N362" s="60"/>
      <c r="O362" s="60"/>
      <c r="P362" s="60"/>
      <c r="Q362" s="60"/>
      <c r="R362" s="84"/>
    </row>
    <row r="363" spans="1:19" s="85" customFormat="1" ht="18">
      <c r="A363" s="230"/>
      <c r="B363" s="210"/>
      <c r="C363" s="210"/>
      <c r="D363" s="210"/>
      <c r="E363" s="210"/>
      <c r="F363" s="213"/>
      <c r="G363" s="213"/>
      <c r="H363" s="213"/>
      <c r="I363" s="214"/>
      <c r="J363" s="60"/>
      <c r="K363" s="60"/>
      <c r="L363" s="60"/>
      <c r="M363" s="209"/>
      <c r="N363" s="60"/>
      <c r="O363" s="60"/>
      <c r="P363" s="60"/>
      <c r="Q363" s="60"/>
      <c r="R363" s="84"/>
    </row>
    <row r="364" spans="1:19" s="85" customFormat="1" ht="15.75">
      <c r="A364" s="229" t="s">
        <v>126</v>
      </c>
      <c r="B364" s="210"/>
      <c r="C364" s="210"/>
      <c r="D364" s="210"/>
      <c r="E364" s="210"/>
      <c r="F364" s="213"/>
      <c r="G364" s="213"/>
      <c r="H364" s="213"/>
      <c r="I364" s="214"/>
      <c r="J364" s="60"/>
      <c r="K364" s="60"/>
      <c r="L364" s="60"/>
      <c r="M364" s="209"/>
      <c r="N364" s="60"/>
      <c r="O364" s="60"/>
      <c r="P364" s="60"/>
      <c r="Q364" s="60"/>
      <c r="R364" s="84"/>
    </row>
    <row r="365" spans="1:19" s="85" customFormat="1" ht="15.75">
      <c r="A365" s="229" t="s">
        <v>991</v>
      </c>
      <c r="B365" s="210"/>
      <c r="C365" s="210"/>
      <c r="D365" s="210"/>
      <c r="E365" s="210"/>
      <c r="F365" s="65"/>
      <c r="G365" s="65"/>
      <c r="H365" s="65"/>
      <c r="I365" s="210"/>
      <c r="J365" s="62"/>
      <c r="K365" s="62"/>
      <c r="L365" s="62"/>
      <c r="M365" s="208"/>
      <c r="N365" s="62"/>
      <c r="O365" s="62"/>
      <c r="P365" s="62"/>
      <c r="Q365" s="60"/>
      <c r="R365" s="84"/>
    </row>
    <row r="366" spans="1:19" s="85" customFormat="1" ht="19.5" customHeight="1">
      <c r="A366" s="63"/>
      <c r="B366" s="215"/>
      <c r="C366" s="215"/>
      <c r="D366" s="215"/>
      <c r="E366" s="215"/>
      <c r="F366" s="215"/>
      <c r="G366" s="215"/>
      <c r="H366" s="215"/>
      <c r="I366" s="215"/>
      <c r="J366" s="23"/>
      <c r="K366" s="23"/>
      <c r="L366" s="23"/>
      <c r="M366" s="23"/>
      <c r="N366" s="23"/>
      <c r="O366" s="23"/>
      <c r="P366" s="23"/>
      <c r="Q366" s="23"/>
      <c r="R366" s="86"/>
      <c r="S366" s="23"/>
    </row>
    <row r="367" spans="1:19" s="85" customFormat="1" ht="19.5" customHeight="1">
      <c r="A367" s="64"/>
      <c r="B367" s="234" t="s">
        <v>671</v>
      </c>
      <c r="C367" s="235"/>
      <c r="D367" s="235"/>
      <c r="E367" s="235"/>
      <c r="F367" s="235"/>
      <c r="G367" s="235"/>
      <c r="H367" s="235"/>
      <c r="I367" s="236"/>
      <c r="J367" s="237" t="s">
        <v>390</v>
      </c>
      <c r="K367" s="238"/>
      <c r="L367" s="238"/>
      <c r="M367" s="239"/>
      <c r="N367" s="677" t="s">
        <v>670</v>
      </c>
      <c r="O367" s="680" t="s">
        <v>396</v>
      </c>
      <c r="P367" s="680" t="s">
        <v>397</v>
      </c>
      <c r="Q367" s="680" t="s">
        <v>395</v>
      </c>
      <c r="R367" s="87"/>
      <c r="S367" s="15"/>
    </row>
    <row r="368" spans="1:19" s="85" customFormat="1" ht="52.5" customHeight="1">
      <c r="A368" s="82"/>
      <c r="B368" s="235" t="s">
        <v>735</v>
      </c>
      <c r="C368" s="235"/>
      <c r="D368" s="235"/>
      <c r="E368" s="240"/>
      <c r="F368" s="241" t="s">
        <v>737</v>
      </c>
      <c r="G368" s="235"/>
      <c r="H368" s="235"/>
      <c r="I368" s="236"/>
      <c r="J368" s="242" t="s">
        <v>672</v>
      </c>
      <c r="K368" s="243"/>
      <c r="L368" s="243"/>
      <c r="M368" s="244"/>
      <c r="N368" s="678"/>
      <c r="O368" s="681"/>
      <c r="P368" s="681"/>
      <c r="Q368" s="681"/>
      <c r="R368" s="87" t="s">
        <v>123</v>
      </c>
      <c r="S368" s="15" t="s">
        <v>123</v>
      </c>
    </row>
    <row r="369" spans="1:19" s="85" customFormat="1" ht="30.75" customHeight="1">
      <c r="A369" s="83"/>
      <c r="B369" s="245" t="s">
        <v>391</v>
      </c>
      <c r="C369" s="245" t="s">
        <v>392</v>
      </c>
      <c r="D369" s="245" t="s">
        <v>736</v>
      </c>
      <c r="E369" s="246" t="s">
        <v>124</v>
      </c>
      <c r="F369" s="247" t="s">
        <v>391</v>
      </c>
      <c r="G369" s="245" t="s">
        <v>392</v>
      </c>
      <c r="H369" s="245" t="s">
        <v>736</v>
      </c>
      <c r="I369" s="246" t="s">
        <v>124</v>
      </c>
      <c r="J369" s="248" t="s">
        <v>391</v>
      </c>
      <c r="K369" s="249" t="s">
        <v>392</v>
      </c>
      <c r="L369" s="245" t="s">
        <v>736</v>
      </c>
      <c r="M369" s="248" t="s">
        <v>124</v>
      </c>
      <c r="N369" s="679"/>
      <c r="O369" s="682"/>
      <c r="P369" s="682"/>
      <c r="Q369" s="682"/>
      <c r="R369" s="14"/>
      <c r="S369" s="16"/>
    </row>
    <row r="370" spans="1:19" s="85" customFormat="1" ht="12.75" hidden="1" customHeight="1">
      <c r="A370" s="22" t="s">
        <v>264</v>
      </c>
      <c r="B370" s="117"/>
      <c r="C370" s="117"/>
      <c r="D370" s="117"/>
      <c r="E370" s="217"/>
      <c r="F370" s="70"/>
      <c r="G370" s="110"/>
      <c r="H370" s="111"/>
      <c r="I370" s="112"/>
      <c r="J370" s="67"/>
      <c r="K370" s="69"/>
      <c r="L370" s="69"/>
      <c r="M370" s="13"/>
      <c r="N370" s="67"/>
      <c r="O370" s="79"/>
      <c r="P370" s="74"/>
      <c r="Q370" s="74"/>
      <c r="R370" s="88">
        <f>SUM(F370:H370,J370:L370)+N370</f>
        <v>0</v>
      </c>
      <c r="S370" s="17">
        <f>+Q370+P370+O370</f>
        <v>0</v>
      </c>
    </row>
    <row r="371" spans="1:19" s="85" customFormat="1" ht="12.75" hidden="1" customHeight="1">
      <c r="A371" s="22"/>
      <c r="B371" s="117"/>
      <c r="C371" s="117"/>
      <c r="D371" s="117"/>
      <c r="E371" s="217"/>
      <c r="F371" s="70"/>
      <c r="G371" s="110"/>
      <c r="H371" s="111"/>
      <c r="I371" s="218"/>
      <c r="J371" s="67"/>
      <c r="K371" s="69"/>
      <c r="L371" s="69"/>
      <c r="M371" s="67"/>
      <c r="N371" s="67"/>
      <c r="O371" s="80"/>
      <c r="P371" s="75"/>
      <c r="Q371" s="75"/>
      <c r="R371" s="87"/>
      <c r="S371" s="15"/>
    </row>
    <row r="372" spans="1:19" s="85" customFormat="1">
      <c r="A372" s="22" t="s">
        <v>265</v>
      </c>
      <c r="B372" s="261">
        <f>+'Distribution Pivot Table'!AD$9*100</f>
        <v>0</v>
      </c>
      <c r="C372" s="262">
        <f>+'Distribution Pivot Table'!AD$11*100</f>
        <v>0</v>
      </c>
      <c r="D372" s="261">
        <f>+'Distribution Pivot Table'!AD$13*100</f>
        <v>0</v>
      </c>
      <c r="E372" s="263">
        <f t="shared" ref="E372:E390" si="248">SUM(B372:D372)</f>
        <v>0</v>
      </c>
      <c r="F372" s="264">
        <f>+'Distribution Pivot Table'!AD$15*100</f>
        <v>0</v>
      </c>
      <c r="G372" s="262">
        <f>+'Distribution Pivot Table'!AD$17*100</f>
        <v>0</v>
      </c>
      <c r="H372" s="261">
        <f>+'Distribution Pivot Table'!AD$19*100</f>
        <v>0</v>
      </c>
      <c r="I372" s="263">
        <f t="shared" ref="I372:I375" si="249">SUM(F372:H372)</f>
        <v>0</v>
      </c>
      <c r="J372" s="264">
        <f>+'Distribution Pivot Table'!AD$21*100</f>
        <v>0</v>
      </c>
      <c r="K372" s="261">
        <f>+'Distribution Pivot Table'!AD$23*100</f>
        <v>0</v>
      </c>
      <c r="L372" s="261">
        <f>+'Distribution Pivot Table'!AD$25*100</f>
        <v>0</v>
      </c>
      <c r="M372" s="265">
        <f t="shared" ref="M372:M375" si="250">SUM(J372:L372)</f>
        <v>0</v>
      </c>
      <c r="N372" s="264">
        <f>+'Distribution Pivot Table'!AD$27*100</f>
        <v>0</v>
      </c>
      <c r="O372" s="266">
        <f t="shared" ref="O372:O375" si="251">+B372+F372+J372</f>
        <v>0</v>
      </c>
      <c r="P372" s="267">
        <f t="shared" ref="P372:P375" si="252">+C372+G372+K372</f>
        <v>0</v>
      </c>
      <c r="Q372" s="267">
        <f t="shared" ref="Q372:Q375" si="253">+D372+H372+L372+N372</f>
        <v>0</v>
      </c>
      <c r="R372" s="88">
        <f t="shared" ref="R372:R390" si="254">SUM(B372:D372,F372:H372,J372:L372)+N372</f>
        <v>0</v>
      </c>
      <c r="S372" s="17">
        <f t="shared" ref="S372:S390" si="255">+Q372+P372+O372</f>
        <v>0</v>
      </c>
    </row>
    <row r="373" spans="1:19" s="85" customFormat="1">
      <c r="A373" s="22" t="s">
        <v>266</v>
      </c>
      <c r="B373" s="261">
        <f>+'Distribution Pivot Table'!AD$31*100</f>
        <v>2.0393299344501092</v>
      </c>
      <c r="C373" s="262">
        <f>+'Distribution Pivot Table'!AD$33*100</f>
        <v>2.1849963583394025</v>
      </c>
      <c r="D373" s="310">
        <f>+'Distribution Pivot Table'!AD$35*100</f>
        <v>0.21849963583394028</v>
      </c>
      <c r="E373" s="263">
        <f t="shared" si="248"/>
        <v>4.4428259286234519</v>
      </c>
      <c r="F373" s="264">
        <f>+'Distribution Pivot Table'!AD$37*100</f>
        <v>44.756008739985432</v>
      </c>
      <c r="G373" s="262">
        <f>+'Distribution Pivot Table'!AD$39*100</f>
        <v>18.026219956300075</v>
      </c>
      <c r="H373" s="261">
        <f>+'Distribution Pivot Table'!AD$41*100</f>
        <v>2.1485797523670795</v>
      </c>
      <c r="I373" s="263">
        <f t="shared" si="249"/>
        <v>64.930808448652584</v>
      </c>
      <c r="J373" s="268">
        <f>+'Distribution Pivot Table'!AD$43*100</f>
        <v>13.292061179898035</v>
      </c>
      <c r="K373" s="269">
        <f>+'Distribution Pivot Table'!AD$45*100</f>
        <v>8.7399854333576101</v>
      </c>
      <c r="L373" s="261">
        <f>+'Distribution Pivot Table'!AD$47*100</f>
        <v>8.3029861616897307</v>
      </c>
      <c r="M373" s="270">
        <f t="shared" si="250"/>
        <v>30.335032774945375</v>
      </c>
      <c r="N373" s="268">
        <f>+'Distribution Pivot Table'!AD$49*100</f>
        <v>0.29133284777858703</v>
      </c>
      <c r="O373" s="271">
        <f t="shared" si="251"/>
        <v>60.087399854333576</v>
      </c>
      <c r="P373" s="272">
        <f t="shared" si="252"/>
        <v>28.951201747997089</v>
      </c>
      <c r="Q373" s="272">
        <f t="shared" si="253"/>
        <v>10.961398397669338</v>
      </c>
      <c r="R373" s="88">
        <f t="shared" si="254"/>
        <v>100.00000000000001</v>
      </c>
      <c r="S373" s="17">
        <f t="shared" si="255"/>
        <v>100</v>
      </c>
    </row>
    <row r="374" spans="1:19" s="85" customFormat="1">
      <c r="A374" s="22" t="s">
        <v>267</v>
      </c>
      <c r="B374" s="261">
        <f>+'Distribution Pivot Table'!AD$53*100</f>
        <v>0</v>
      </c>
      <c r="C374" s="262">
        <f>+'Distribution Pivot Table'!AD$55*100</f>
        <v>0</v>
      </c>
      <c r="D374" s="261">
        <f>+'Distribution Pivot Table'!AD$57*100</f>
        <v>0</v>
      </c>
      <c r="E374" s="263">
        <f t="shared" si="248"/>
        <v>0</v>
      </c>
      <c r="F374" s="264">
        <f>+'Distribution Pivot Table'!AD$59*100</f>
        <v>0</v>
      </c>
      <c r="G374" s="262">
        <f>+'Distribution Pivot Table'!AD$61*100</f>
        <v>0</v>
      </c>
      <c r="H374" s="261">
        <f>+'Distribution Pivot Table'!AD$63*100</f>
        <v>0</v>
      </c>
      <c r="I374" s="263">
        <f t="shared" si="249"/>
        <v>0</v>
      </c>
      <c r="J374" s="264">
        <f>+'Distribution Pivot Table'!AD$65*100</f>
        <v>0</v>
      </c>
      <c r="K374" s="261">
        <f>+'Distribution Pivot Table'!AD$67*100</f>
        <v>0</v>
      </c>
      <c r="L374" s="261">
        <f>+'Distribution Pivot Table'!AD$69*100</f>
        <v>0</v>
      </c>
      <c r="M374" s="265">
        <f t="shared" si="250"/>
        <v>0</v>
      </c>
      <c r="N374" s="264">
        <f>+'Distribution Pivot Table'!AD$71*100</f>
        <v>0</v>
      </c>
      <c r="O374" s="266">
        <f t="shared" si="251"/>
        <v>0</v>
      </c>
      <c r="P374" s="267">
        <f t="shared" si="252"/>
        <v>0</v>
      </c>
      <c r="Q374" s="267">
        <f t="shared" si="253"/>
        <v>0</v>
      </c>
      <c r="R374" s="88">
        <f t="shared" si="254"/>
        <v>0</v>
      </c>
      <c r="S374" s="17">
        <f t="shared" si="255"/>
        <v>0</v>
      </c>
    </row>
    <row r="375" spans="1:19" s="85" customFormat="1">
      <c r="A375" s="22" t="s">
        <v>428</v>
      </c>
      <c r="B375" s="261">
        <f>+'Distribution Pivot Table'!AD$75*100</f>
        <v>24.896265560165975</v>
      </c>
      <c r="C375" s="262">
        <f>+'Distribution Pivot Table'!AD$77*100</f>
        <v>3.7344398340248963</v>
      </c>
      <c r="D375" s="261">
        <f>+'Distribution Pivot Table'!AD$79*100</f>
        <v>5.394190871369295</v>
      </c>
      <c r="E375" s="263">
        <f t="shared" si="248"/>
        <v>34.024896265560166</v>
      </c>
      <c r="F375" s="264">
        <f>+'Distribution Pivot Table'!AD$81*100</f>
        <v>24.066390041493776</v>
      </c>
      <c r="G375" s="262">
        <f>+'Distribution Pivot Table'!AD$83*100</f>
        <v>8.7136929460580905</v>
      </c>
      <c r="H375" s="261">
        <f>+'Distribution Pivot Table'!AD$85*100</f>
        <v>0</v>
      </c>
      <c r="I375" s="263">
        <f t="shared" si="249"/>
        <v>32.780082987551864</v>
      </c>
      <c r="J375" s="268">
        <f>+'Distribution Pivot Table'!AD$87*100</f>
        <v>13.692946058091287</v>
      </c>
      <c r="K375" s="269">
        <f>+'Distribution Pivot Table'!AD$89*100</f>
        <v>10.78838174273859</v>
      </c>
      <c r="L375" s="269">
        <f>+'Distribution Pivot Table'!AD$91*100</f>
        <v>0</v>
      </c>
      <c r="M375" s="270">
        <f t="shared" si="250"/>
        <v>24.481327800829877</v>
      </c>
      <c r="N375" s="268">
        <f>+'Distribution Pivot Table'!AD$93*100</f>
        <v>8.7136929460580905</v>
      </c>
      <c r="O375" s="271">
        <f t="shared" si="251"/>
        <v>62.655601659751035</v>
      </c>
      <c r="P375" s="272">
        <f t="shared" si="252"/>
        <v>23.236514522821576</v>
      </c>
      <c r="Q375" s="272">
        <f t="shared" si="253"/>
        <v>14.107883817427386</v>
      </c>
      <c r="R375" s="88">
        <f t="shared" si="254"/>
        <v>100</v>
      </c>
      <c r="S375" s="17">
        <f t="shared" si="255"/>
        <v>100</v>
      </c>
    </row>
    <row r="376" spans="1:19" s="85" customFormat="1">
      <c r="A376" s="22"/>
      <c r="B376" s="261"/>
      <c r="C376" s="262"/>
      <c r="D376" s="261"/>
      <c r="E376" s="263">
        <f t="shared" si="248"/>
        <v>0</v>
      </c>
      <c r="F376" s="264"/>
      <c r="G376" s="262"/>
      <c r="H376" s="261"/>
      <c r="I376" s="263"/>
      <c r="J376" s="268"/>
      <c r="K376" s="269"/>
      <c r="L376" s="269"/>
      <c r="M376" s="270"/>
      <c r="N376" s="268"/>
      <c r="O376" s="271"/>
      <c r="P376" s="272"/>
      <c r="Q376" s="272"/>
      <c r="R376" s="88"/>
      <c r="S376" s="17"/>
    </row>
    <row r="377" spans="1:19" s="85" customFormat="1">
      <c r="A377" s="22" t="s">
        <v>269</v>
      </c>
      <c r="B377" s="261">
        <f>+'Distribution Pivot Table'!AD$97*100</f>
        <v>2.8050490883590462</v>
      </c>
      <c r="C377" s="262">
        <f>+'Distribution Pivot Table'!AD$99*100</f>
        <v>1.5427769985974753</v>
      </c>
      <c r="D377" s="261">
        <f>+'Distribution Pivot Table'!AD$101*100</f>
        <v>0</v>
      </c>
      <c r="E377" s="263">
        <f t="shared" si="248"/>
        <v>4.3478260869565215</v>
      </c>
      <c r="F377" s="264">
        <f>+'Distribution Pivot Table'!AD$103*100</f>
        <v>48.667601683029453</v>
      </c>
      <c r="G377" s="262">
        <f>+'Distribution Pivot Table'!AD$105*100</f>
        <v>18.092566619915846</v>
      </c>
      <c r="H377" s="261">
        <f>+'Distribution Pivot Table'!AD$107*100</f>
        <v>0</v>
      </c>
      <c r="I377" s="263">
        <f t="shared" ref="I377:I380" si="256">SUM(F377:H377)</f>
        <v>66.760168302945303</v>
      </c>
      <c r="J377" s="268">
        <f>+'Distribution Pivot Table'!AD$109*100</f>
        <v>15.427769985974754</v>
      </c>
      <c r="K377" s="269">
        <f>+'Distribution Pivot Table'!AD$111*100</f>
        <v>13.323983169705469</v>
      </c>
      <c r="L377" s="269">
        <f>+'Distribution Pivot Table'!AD$113*100</f>
        <v>0</v>
      </c>
      <c r="M377" s="270">
        <f t="shared" ref="M377:M380" si="257">SUM(J377:L377)</f>
        <v>28.751753155680223</v>
      </c>
      <c r="N377" s="268">
        <f>+'Distribution Pivot Table'!AD$115*100</f>
        <v>0.14025245441795231</v>
      </c>
      <c r="O377" s="271">
        <f t="shared" ref="O377:O380" si="258">+B377+F377+J377</f>
        <v>66.90042075736325</v>
      </c>
      <c r="P377" s="272">
        <f t="shared" ref="P377:P380" si="259">+C377+G377+K377</f>
        <v>32.959326788218789</v>
      </c>
      <c r="Q377" s="272">
        <f t="shared" ref="Q377:Q380" si="260">+D377+H377+L377+N377</f>
        <v>0.14025245441795231</v>
      </c>
      <c r="R377" s="88">
        <f t="shared" si="254"/>
        <v>99.999999999999986</v>
      </c>
      <c r="S377" s="17">
        <f t="shared" si="255"/>
        <v>100</v>
      </c>
    </row>
    <row r="378" spans="1:19" s="85" customFormat="1">
      <c r="A378" s="22" t="s">
        <v>270</v>
      </c>
      <c r="B378" s="261">
        <f>+'Distribution Pivot Table'!AD$119*100</f>
        <v>2.4520255863539444</v>
      </c>
      <c r="C378" s="262">
        <f>+'Distribution Pivot Table'!AD$121*100</f>
        <v>0.21321961620469082</v>
      </c>
      <c r="D378" s="261">
        <f>+'Distribution Pivot Table'!AD$123*100</f>
        <v>0</v>
      </c>
      <c r="E378" s="263">
        <f t="shared" si="248"/>
        <v>2.6652452025586353</v>
      </c>
      <c r="F378" s="264">
        <f>+'Distribution Pivot Table'!AD$125*100</f>
        <v>32.835820895522389</v>
      </c>
      <c r="G378" s="262">
        <f>+'Distribution Pivot Table'!AD$127*100</f>
        <v>21.321961620469082</v>
      </c>
      <c r="H378" s="261">
        <f>+'Distribution Pivot Table'!AD$129*100</f>
        <v>0</v>
      </c>
      <c r="I378" s="263">
        <f t="shared" si="256"/>
        <v>54.157782515991471</v>
      </c>
      <c r="J378" s="268">
        <f>+'Distribution Pivot Table'!AD$131*100</f>
        <v>7.7825159914712154</v>
      </c>
      <c r="K378" s="269">
        <f>+'Distribution Pivot Table'!AD$133*100</f>
        <v>7.6759061833688706</v>
      </c>
      <c r="L378" s="269">
        <f>+'Distribution Pivot Table'!AD$135*100</f>
        <v>0</v>
      </c>
      <c r="M378" s="270">
        <f t="shared" si="257"/>
        <v>15.458422174840086</v>
      </c>
      <c r="N378" s="264">
        <f>+'Distribution Pivot Table'!AD$137*100</f>
        <v>27.718550106609808</v>
      </c>
      <c r="O378" s="271">
        <f t="shared" si="258"/>
        <v>43.070362473347551</v>
      </c>
      <c r="P378" s="272">
        <f t="shared" si="259"/>
        <v>29.211087420042642</v>
      </c>
      <c r="Q378" s="272">
        <f t="shared" si="260"/>
        <v>27.718550106609808</v>
      </c>
      <c r="R378" s="88">
        <f t="shared" si="254"/>
        <v>100</v>
      </c>
      <c r="S378" s="17">
        <f t="shared" si="255"/>
        <v>100</v>
      </c>
    </row>
    <row r="379" spans="1:19" s="85" customFormat="1">
      <c r="A379" s="117" t="s">
        <v>271</v>
      </c>
      <c r="B379" s="261">
        <f>+'Distribution Pivot Table'!AD$141*100</f>
        <v>1.4056224899598393</v>
      </c>
      <c r="C379" s="262">
        <f>+'Distribution Pivot Table'!AD$143*100</f>
        <v>0.40160642570281119</v>
      </c>
      <c r="D379" s="261">
        <f>+'Distribution Pivot Table'!AD$145*100</f>
        <v>0</v>
      </c>
      <c r="E379" s="263">
        <f t="shared" si="248"/>
        <v>1.8072289156626504</v>
      </c>
      <c r="F379" s="264">
        <f>+'Distribution Pivot Table'!AD$147*100</f>
        <v>28.915662650602407</v>
      </c>
      <c r="G379" s="262">
        <f>+'Distribution Pivot Table'!AD$149*100</f>
        <v>10.843373493975903</v>
      </c>
      <c r="H379" s="261">
        <f>+'Distribution Pivot Table'!AD$151*100</f>
        <v>0</v>
      </c>
      <c r="I379" s="263">
        <f t="shared" si="256"/>
        <v>39.75903614457831</v>
      </c>
      <c r="J379" s="268">
        <f>+'Distribution Pivot Table'!AD$153*100</f>
        <v>37.349397590361441</v>
      </c>
      <c r="K379" s="269">
        <f>+'Distribution Pivot Table'!AD$155*100</f>
        <v>16.666666666666664</v>
      </c>
      <c r="L379" s="269">
        <f>+'Distribution Pivot Table'!AD$157*100</f>
        <v>0</v>
      </c>
      <c r="M379" s="270">
        <f t="shared" si="257"/>
        <v>54.016064257028106</v>
      </c>
      <c r="N379" s="268">
        <f>+'Distribution Pivot Table'!AD$159*100</f>
        <v>4.4176706827309236</v>
      </c>
      <c r="O379" s="271">
        <f t="shared" si="258"/>
        <v>67.670682730923687</v>
      </c>
      <c r="P379" s="272">
        <f t="shared" si="259"/>
        <v>27.911646586345377</v>
      </c>
      <c r="Q379" s="272">
        <f t="shared" si="260"/>
        <v>4.4176706827309236</v>
      </c>
      <c r="R379" s="88">
        <f t="shared" si="254"/>
        <v>99.999999999999986</v>
      </c>
      <c r="S379" s="17">
        <f t="shared" si="255"/>
        <v>99.999999999999986</v>
      </c>
    </row>
    <row r="380" spans="1:19" s="85" customFormat="1">
      <c r="A380" s="22" t="s">
        <v>272</v>
      </c>
      <c r="B380" s="261">
        <f>+'Distribution Pivot Table'!AD$163*100</f>
        <v>0</v>
      </c>
      <c r="C380" s="262">
        <f>+'Distribution Pivot Table'!AD$165*100</f>
        <v>0</v>
      </c>
      <c r="D380" s="261">
        <f>+'Distribution Pivot Table'!AD$167*100</f>
        <v>0</v>
      </c>
      <c r="E380" s="263">
        <f t="shared" si="248"/>
        <v>0</v>
      </c>
      <c r="F380" s="264">
        <f>+'Distribution Pivot Table'!AD$169*100</f>
        <v>0</v>
      </c>
      <c r="G380" s="262">
        <f>+'Distribution Pivot Table'!AD$171*100</f>
        <v>0</v>
      </c>
      <c r="H380" s="261">
        <f>+'Distribution Pivot Table'!AD$173*100</f>
        <v>0</v>
      </c>
      <c r="I380" s="263">
        <f t="shared" si="256"/>
        <v>0</v>
      </c>
      <c r="J380" s="264">
        <f>+'Distribution Pivot Table'!AD$175*100</f>
        <v>0</v>
      </c>
      <c r="K380" s="261">
        <f>+'Distribution Pivot Table'!AD$177*100</f>
        <v>0</v>
      </c>
      <c r="L380" s="261">
        <f>+'Distribution Pivot Table'!AD$179*100</f>
        <v>0</v>
      </c>
      <c r="M380" s="265">
        <f t="shared" si="257"/>
        <v>0</v>
      </c>
      <c r="N380" s="264">
        <f>+'Distribution Pivot Table'!AD$181*100</f>
        <v>0</v>
      </c>
      <c r="O380" s="266">
        <f t="shared" si="258"/>
        <v>0</v>
      </c>
      <c r="P380" s="267">
        <f t="shared" si="259"/>
        <v>0</v>
      </c>
      <c r="Q380" s="267">
        <f t="shared" si="260"/>
        <v>0</v>
      </c>
      <c r="R380" s="88">
        <f t="shared" si="254"/>
        <v>0</v>
      </c>
      <c r="S380" s="17">
        <f t="shared" si="255"/>
        <v>0</v>
      </c>
    </row>
    <row r="381" spans="1:19" s="85" customFormat="1">
      <c r="A381" s="22"/>
      <c r="B381" s="261"/>
      <c r="C381" s="262"/>
      <c r="D381" s="261"/>
      <c r="E381" s="263">
        <f t="shared" si="248"/>
        <v>0</v>
      </c>
      <c r="F381" s="264"/>
      <c r="G381" s="262"/>
      <c r="H381" s="261"/>
      <c r="I381" s="263"/>
      <c r="J381" s="264"/>
      <c r="K381" s="261"/>
      <c r="L381" s="261"/>
      <c r="M381" s="265"/>
      <c r="N381" s="264"/>
      <c r="O381" s="266"/>
      <c r="P381" s="267"/>
      <c r="Q381" s="267"/>
      <c r="R381" s="88"/>
      <c r="S381" s="17"/>
    </row>
    <row r="382" spans="1:19" s="85" customFormat="1">
      <c r="A382" s="22" t="s">
        <v>273</v>
      </c>
      <c r="B382" s="261">
        <f>+'Distribution Pivot Table'!AD$185*100</f>
        <v>0</v>
      </c>
      <c r="C382" s="262">
        <f>+'Distribution Pivot Table'!AD$187*100</f>
        <v>0</v>
      </c>
      <c r="D382" s="261">
        <f>+'Distribution Pivot Table'!AD$189*100</f>
        <v>0</v>
      </c>
      <c r="E382" s="263">
        <f t="shared" si="248"/>
        <v>0</v>
      </c>
      <c r="F382" s="264">
        <f>+'Distribution Pivot Table'!AD$191*100</f>
        <v>0</v>
      </c>
      <c r="G382" s="262">
        <f>+'Distribution Pivot Table'!AD$193*100</f>
        <v>0</v>
      </c>
      <c r="H382" s="261">
        <f>+'Distribution Pivot Table'!AD$195*100</f>
        <v>0</v>
      </c>
      <c r="I382" s="263">
        <f t="shared" ref="I382:I385" si="261">SUM(F382:H382)</f>
        <v>0</v>
      </c>
      <c r="J382" s="268">
        <f>+'Distribution Pivot Table'!AD$197*100</f>
        <v>0</v>
      </c>
      <c r="K382" s="269">
        <f>+'Distribution Pivot Table'!AD$199*100</f>
        <v>0</v>
      </c>
      <c r="L382" s="312">
        <f>+'Distribution Pivot Table'!AD$201*100</f>
        <v>0</v>
      </c>
      <c r="M382" s="270">
        <f t="shared" ref="M382:M385" si="262">SUM(J382:L382)</f>
        <v>0</v>
      </c>
      <c r="N382" s="268">
        <f>+'Distribution Pivot Table'!AD$203*100</f>
        <v>0</v>
      </c>
      <c r="O382" s="271">
        <f t="shared" ref="O382:O385" si="263">+B382+F382+J382</f>
        <v>0</v>
      </c>
      <c r="P382" s="272">
        <f t="shared" ref="P382:P385" si="264">+C382+G382+K382</f>
        <v>0</v>
      </c>
      <c r="Q382" s="272">
        <f t="shared" ref="Q382:Q385" si="265">+D382+H382+L382+N382</f>
        <v>0</v>
      </c>
      <c r="R382" s="88">
        <f t="shared" si="254"/>
        <v>0</v>
      </c>
      <c r="S382" s="17">
        <f t="shared" si="255"/>
        <v>0</v>
      </c>
    </row>
    <row r="383" spans="1:19" s="85" customFormat="1">
      <c r="A383" s="22" t="s">
        <v>274</v>
      </c>
      <c r="B383" s="261">
        <f>+'Distribution Pivot Table'!AD$207*100</f>
        <v>7.9945799457994582</v>
      </c>
      <c r="C383" s="310">
        <f>+'Distribution Pivot Table'!AD$209*100</f>
        <v>5.5216802168021681</v>
      </c>
      <c r="D383" s="310">
        <f>+'Distribution Pivot Table'!AD$211*108</f>
        <v>7.3170731707317069E-2</v>
      </c>
      <c r="E383" s="263">
        <f t="shared" si="248"/>
        <v>13.589430894308942</v>
      </c>
      <c r="F383" s="264">
        <f>+'Distribution Pivot Table'!AD$213*100</f>
        <v>36.144986449864497</v>
      </c>
      <c r="G383" s="262">
        <f>+'Distribution Pivot Table'!AD$215*100</f>
        <v>33.299457994579946</v>
      </c>
      <c r="H383" s="261">
        <f>+'Distribution Pivot Table'!AD$217*100</f>
        <v>0.40650406504065045</v>
      </c>
      <c r="I383" s="263">
        <f t="shared" si="261"/>
        <v>69.850948509485093</v>
      </c>
      <c r="J383" s="268">
        <f>+'Distribution Pivot Table'!AD$219*100</f>
        <v>6.5718157181571808</v>
      </c>
      <c r="K383" s="269">
        <f>+'Distribution Pivot Table'!AD$221*100</f>
        <v>9.7560975609756095</v>
      </c>
      <c r="L383" s="269">
        <f>+'Distribution Pivot Table'!AD$223*100</f>
        <v>0.23712737127371272</v>
      </c>
      <c r="M383" s="270">
        <f t="shared" si="262"/>
        <v>16.565040650406502</v>
      </c>
      <c r="N383" s="268">
        <f>+'Distribution Pivot Table'!AD$225*100</f>
        <v>0</v>
      </c>
      <c r="O383" s="271">
        <f t="shared" si="263"/>
        <v>50.711382113821138</v>
      </c>
      <c r="P383" s="272">
        <f t="shared" si="264"/>
        <v>48.577235772357724</v>
      </c>
      <c r="Q383" s="272">
        <f t="shared" si="265"/>
        <v>0.71680216802168029</v>
      </c>
      <c r="R383" s="88">
        <f t="shared" si="254"/>
        <v>100.00542005420053</v>
      </c>
      <c r="S383" s="17">
        <f t="shared" si="255"/>
        <v>100.00542005420054</v>
      </c>
    </row>
    <row r="384" spans="1:19" s="85" customFormat="1">
      <c r="A384" s="22" t="s">
        <v>275</v>
      </c>
      <c r="B384" s="261">
        <f>+'Distribution Pivot Table'!AD$229*100</f>
        <v>8.4953508030431113</v>
      </c>
      <c r="C384" s="262">
        <f>+'Distribution Pivot Table'!AD$231*100</f>
        <v>1.521555367709214</v>
      </c>
      <c r="D384" s="261">
        <f>+'Distribution Pivot Table'!AD$233*100</f>
        <v>0</v>
      </c>
      <c r="E384" s="263">
        <f t="shared" si="248"/>
        <v>10.016906170752325</v>
      </c>
      <c r="F384" s="264">
        <f>+'Distribution Pivot Table'!AD$235*100</f>
        <v>45.181741335587489</v>
      </c>
      <c r="G384" s="262">
        <f>+'Distribution Pivot Table'!AD$237*100</f>
        <v>12.341504649196956</v>
      </c>
      <c r="H384" s="261">
        <f>+'Distribution Pivot Table'!AD$239*100</f>
        <v>0</v>
      </c>
      <c r="I384" s="263">
        <f t="shared" si="261"/>
        <v>57.523245984784445</v>
      </c>
      <c r="J384" s="268">
        <f>+'Distribution Pivot Table'!AD$241*100</f>
        <v>22.020287404902788</v>
      </c>
      <c r="K384" s="269">
        <f>+'Distribution Pivot Table'!AD$243*100</f>
        <v>10.43956043956044</v>
      </c>
      <c r="L384" s="269">
        <f>+'Distribution Pivot Table'!AD$245*100</f>
        <v>0</v>
      </c>
      <c r="M384" s="270">
        <f t="shared" si="262"/>
        <v>32.459847844463226</v>
      </c>
      <c r="N384" s="268">
        <f>+'Distribution Pivot Table'!AD$247*100</f>
        <v>0</v>
      </c>
      <c r="O384" s="271">
        <f t="shared" si="263"/>
        <v>75.697379543533387</v>
      </c>
      <c r="P384" s="272">
        <f t="shared" si="264"/>
        <v>24.30262045646661</v>
      </c>
      <c r="Q384" s="272">
        <f t="shared" si="265"/>
        <v>0</v>
      </c>
      <c r="R384" s="88">
        <f t="shared" si="254"/>
        <v>99.999999999999986</v>
      </c>
      <c r="S384" s="17">
        <f t="shared" si="255"/>
        <v>100</v>
      </c>
    </row>
    <row r="385" spans="1:19" s="85" customFormat="1">
      <c r="A385" s="22" t="s">
        <v>276</v>
      </c>
      <c r="B385" s="261">
        <f>+'Distribution Pivot Table'!AD$251*100</f>
        <v>0</v>
      </c>
      <c r="C385" s="262">
        <f>+'Distribution Pivot Table'!AD$253*100</f>
        <v>0</v>
      </c>
      <c r="D385" s="261">
        <f>+'Distribution Pivot Table'!AD$255*100</f>
        <v>0</v>
      </c>
      <c r="E385" s="263">
        <f t="shared" si="248"/>
        <v>0</v>
      </c>
      <c r="F385" s="264">
        <f>+'Distribution Pivot Table'!AD$257*100</f>
        <v>0</v>
      </c>
      <c r="G385" s="262">
        <f>+'Distribution Pivot Table'!AD$259*100</f>
        <v>0</v>
      </c>
      <c r="H385" s="261">
        <f>+'Distribution Pivot Table'!AD$261*100</f>
        <v>0</v>
      </c>
      <c r="I385" s="263">
        <f t="shared" si="261"/>
        <v>0</v>
      </c>
      <c r="J385" s="268">
        <f>+'Distribution Pivot Table'!AD$263*100</f>
        <v>0</v>
      </c>
      <c r="K385" s="269">
        <f>+'Distribution Pivot Table'!AD$265*100</f>
        <v>0</v>
      </c>
      <c r="L385" s="269">
        <f>+'Distribution Pivot Table'!AD$267*100</f>
        <v>0</v>
      </c>
      <c r="M385" s="270">
        <f t="shared" si="262"/>
        <v>0</v>
      </c>
      <c r="N385" s="268">
        <f>+'Distribution Pivot Table'!AD$269*100</f>
        <v>0</v>
      </c>
      <c r="O385" s="271">
        <f t="shared" si="263"/>
        <v>0</v>
      </c>
      <c r="P385" s="272">
        <f t="shared" si="264"/>
        <v>0</v>
      </c>
      <c r="Q385" s="272">
        <f t="shared" si="265"/>
        <v>0</v>
      </c>
      <c r="R385" s="88">
        <f t="shared" si="254"/>
        <v>0</v>
      </c>
      <c r="S385" s="17">
        <f t="shared" si="255"/>
        <v>0</v>
      </c>
    </row>
    <row r="386" spans="1:19" s="85" customFormat="1">
      <c r="A386" s="22"/>
      <c r="B386" s="261"/>
      <c r="C386" s="262"/>
      <c r="D386" s="261"/>
      <c r="E386" s="263">
        <f t="shared" si="248"/>
        <v>0</v>
      </c>
      <c r="F386" s="264"/>
      <c r="G386" s="262"/>
      <c r="H386" s="261"/>
      <c r="I386" s="263"/>
      <c r="J386" s="268"/>
      <c r="K386" s="269"/>
      <c r="L386" s="269"/>
      <c r="M386" s="270"/>
      <c r="N386" s="268"/>
      <c r="O386" s="271"/>
      <c r="P386" s="272"/>
      <c r="Q386" s="272"/>
      <c r="R386" s="88"/>
      <c r="S386" s="17"/>
    </row>
    <row r="387" spans="1:19" s="85" customFormat="1">
      <c r="A387" s="22" t="s">
        <v>277</v>
      </c>
      <c r="B387" s="261">
        <f>+'Distribution Pivot Table'!AD$273*100</f>
        <v>7.3170731707317067</v>
      </c>
      <c r="C387" s="262">
        <f>+'Distribution Pivot Table'!AD$275*100</f>
        <v>3.4146341463414638</v>
      </c>
      <c r="D387" s="261">
        <f>+'Distribution Pivot Table'!AD$277*100</f>
        <v>0</v>
      </c>
      <c r="E387" s="263">
        <f t="shared" si="248"/>
        <v>10.73170731707317</v>
      </c>
      <c r="F387" s="264">
        <f>+'Distribution Pivot Table'!AD$279*100</f>
        <v>40.975609756097562</v>
      </c>
      <c r="G387" s="262">
        <f>+'Distribution Pivot Table'!AD$281*100</f>
        <v>9.2682926829268286</v>
      </c>
      <c r="H387" s="261">
        <f>+'Distribution Pivot Table'!AD$283*100</f>
        <v>0</v>
      </c>
      <c r="I387" s="263">
        <f t="shared" ref="I387:I390" si="266">SUM(F387:H387)</f>
        <v>50.243902439024389</v>
      </c>
      <c r="J387" s="268">
        <f>+'Distribution Pivot Table'!AD$285*100</f>
        <v>14.146341463414632</v>
      </c>
      <c r="K387" s="269">
        <f>+'Distribution Pivot Table'!AD$287*100</f>
        <v>24.878048780487806</v>
      </c>
      <c r="L387" s="269">
        <f>+'Distribution Pivot Table'!AD$289*100</f>
        <v>0</v>
      </c>
      <c r="M387" s="270">
        <f t="shared" ref="M387:M390" si="267">SUM(J387:L387)</f>
        <v>39.024390243902438</v>
      </c>
      <c r="N387" s="268">
        <f>+'Distribution Pivot Table'!AD$291*100</f>
        <v>0</v>
      </c>
      <c r="O387" s="271">
        <f t="shared" ref="O387:O390" si="268">+B387+F387+J387</f>
        <v>62.439024390243901</v>
      </c>
      <c r="P387" s="272">
        <f t="shared" ref="P387:P390" si="269">+C387+G387+K387</f>
        <v>37.560975609756099</v>
      </c>
      <c r="Q387" s="272">
        <f t="shared" ref="Q387:Q390" si="270">+D387+H387+L387+N387</f>
        <v>0</v>
      </c>
      <c r="R387" s="88">
        <f t="shared" si="254"/>
        <v>99.999999999999986</v>
      </c>
      <c r="S387" s="17">
        <f t="shared" si="255"/>
        <v>100</v>
      </c>
    </row>
    <row r="388" spans="1:19" s="85" customFormat="1">
      <c r="A388" s="22" t="s">
        <v>278</v>
      </c>
      <c r="B388" s="261">
        <f>+'Distribution Pivot Table'!AD$295*100</f>
        <v>4.6828689982216956</v>
      </c>
      <c r="C388" s="262">
        <f>+'Distribution Pivot Table'!AD$297*100</f>
        <v>2.904564315352697</v>
      </c>
      <c r="D388" s="261">
        <f>+'Distribution Pivot Table'!AD$299*100</f>
        <v>0</v>
      </c>
      <c r="E388" s="263">
        <f t="shared" si="248"/>
        <v>7.5874333135743921</v>
      </c>
      <c r="F388" s="264">
        <f>+'Distribution Pivot Table'!AD$301*100</f>
        <v>28.39359810314167</v>
      </c>
      <c r="G388" s="262">
        <f>+'Distribution Pivot Table'!AD$303*100</f>
        <v>16.004742145820984</v>
      </c>
      <c r="H388" s="261">
        <f>+'Distribution Pivot Table'!AD$305*100</f>
        <v>0</v>
      </c>
      <c r="I388" s="263">
        <f t="shared" si="266"/>
        <v>44.398340248962654</v>
      </c>
      <c r="J388" s="268">
        <f>+'Distribution Pivot Table'!AD$307*100</f>
        <v>16.953171310017783</v>
      </c>
      <c r="K388" s="269">
        <f>+'Distribution Pivot Table'!AD$309*100</f>
        <v>18.909306461173681</v>
      </c>
      <c r="L388" s="269">
        <f>+'Distribution Pivot Table'!AD$311*100</f>
        <v>0</v>
      </c>
      <c r="M388" s="270">
        <f t="shared" si="267"/>
        <v>35.862477771191465</v>
      </c>
      <c r="N388" s="268">
        <f>+'Distribution Pivot Table'!AD$313*100</f>
        <v>12.151748666271487</v>
      </c>
      <c r="O388" s="271">
        <f t="shared" si="268"/>
        <v>50.029638411381143</v>
      </c>
      <c r="P388" s="272">
        <f t="shared" si="269"/>
        <v>37.818612922347363</v>
      </c>
      <c r="Q388" s="272">
        <f t="shared" si="270"/>
        <v>12.151748666271487</v>
      </c>
      <c r="R388" s="88">
        <f t="shared" si="254"/>
        <v>100</v>
      </c>
      <c r="S388" s="17">
        <f t="shared" si="255"/>
        <v>100</v>
      </c>
    </row>
    <row r="389" spans="1:19" s="85" customFormat="1">
      <c r="A389" s="22" t="s">
        <v>279</v>
      </c>
      <c r="B389" s="261">
        <f>+'Distribution Pivot Table'!AD$317*100</f>
        <v>5.0775740479548661</v>
      </c>
      <c r="C389" s="310">
        <f>+'Distribution Pivot Table'!AD$319*100</f>
        <v>3.1734837799717912</v>
      </c>
      <c r="D389" s="261">
        <f>+'Distribution Pivot Table'!AD$321*100</f>
        <v>0</v>
      </c>
      <c r="E389" s="263">
        <f t="shared" si="248"/>
        <v>8.2510578279266582</v>
      </c>
      <c r="F389" s="264">
        <f>+'Distribution Pivot Table'!AD$323*100</f>
        <v>13.892806770098732</v>
      </c>
      <c r="G389" s="262">
        <f>+'Distribution Pivot Table'!AD$325*100</f>
        <v>37.658674188998589</v>
      </c>
      <c r="H389" s="261">
        <f>+'Distribution Pivot Table'!AD$327*100</f>
        <v>0</v>
      </c>
      <c r="I389" s="263">
        <f t="shared" si="266"/>
        <v>51.551480959097319</v>
      </c>
      <c r="J389" s="268">
        <f>+'Distribution Pivot Table'!AD$329*100</f>
        <v>4.8660084626234132</v>
      </c>
      <c r="K389" s="269">
        <f>+'Distribution Pivot Table'!AD$331*100</f>
        <v>11.001410437235542</v>
      </c>
      <c r="L389" s="269">
        <f>+'Distribution Pivot Table'!AD$333*100</f>
        <v>0</v>
      </c>
      <c r="M389" s="270">
        <f t="shared" si="267"/>
        <v>15.867418899858954</v>
      </c>
      <c r="N389" s="268">
        <f>+'Distribution Pivot Table'!AD$335*100</f>
        <v>24.330042313117069</v>
      </c>
      <c r="O389" s="271">
        <f t="shared" si="268"/>
        <v>23.836389280677011</v>
      </c>
      <c r="P389" s="272">
        <f t="shared" si="269"/>
        <v>51.83356840620592</v>
      </c>
      <c r="Q389" s="272">
        <f t="shared" si="270"/>
        <v>24.330042313117069</v>
      </c>
      <c r="R389" s="88">
        <f t="shared" si="254"/>
        <v>100</v>
      </c>
      <c r="S389" s="17">
        <f t="shared" si="255"/>
        <v>100</v>
      </c>
    </row>
    <row r="390" spans="1:19" s="85" customFormat="1">
      <c r="A390" s="71" t="s">
        <v>280</v>
      </c>
      <c r="B390" s="273">
        <f>+'Distribution Pivot Table'!AD$339*100</f>
        <v>7.1100917431192663</v>
      </c>
      <c r="C390" s="311">
        <f>+'Distribution Pivot Table'!AD$341*100</f>
        <v>0.5160550458715597</v>
      </c>
      <c r="D390" s="273">
        <f>+'Distribution Pivot Table'!AD$343*100</f>
        <v>0</v>
      </c>
      <c r="E390" s="274">
        <f t="shared" si="248"/>
        <v>7.6261467889908259</v>
      </c>
      <c r="F390" s="275">
        <f>+'Distribution Pivot Table'!AD$345*100</f>
        <v>26.892201834862384</v>
      </c>
      <c r="G390" s="273">
        <f>+'Distribution Pivot Table'!AD$347*100</f>
        <v>7.2247706422018343</v>
      </c>
      <c r="H390" s="273">
        <f>+'Distribution Pivot Table'!AD$349*100</f>
        <v>0</v>
      </c>
      <c r="I390" s="274">
        <f t="shared" si="266"/>
        <v>34.116972477064216</v>
      </c>
      <c r="J390" s="276">
        <f>+'Distribution Pivot Table'!AD$351*100</f>
        <v>30.676605504587158</v>
      </c>
      <c r="K390" s="277">
        <f>+'Distribution Pivot Table'!AD$353*100</f>
        <v>13.302752293577983</v>
      </c>
      <c r="L390" s="277">
        <f>+'Distribution Pivot Table'!AD$355*100</f>
        <v>0</v>
      </c>
      <c r="M390" s="278">
        <f t="shared" si="267"/>
        <v>43.97935779816514</v>
      </c>
      <c r="N390" s="276">
        <f>+'Distribution Pivot Table'!AD$357*100</f>
        <v>14.277522935779816</v>
      </c>
      <c r="O390" s="279">
        <f t="shared" si="268"/>
        <v>64.678899082568805</v>
      </c>
      <c r="P390" s="280">
        <f t="shared" si="269"/>
        <v>21.043577981651378</v>
      </c>
      <c r="Q390" s="280">
        <f t="shared" si="270"/>
        <v>14.277522935779816</v>
      </c>
      <c r="R390" s="88">
        <f t="shared" si="254"/>
        <v>100</v>
      </c>
      <c r="S390" s="17">
        <f t="shared" si="255"/>
        <v>100</v>
      </c>
    </row>
    <row r="391" spans="1:19" s="85" customFormat="1">
      <c r="A391" s="232" t="s">
        <v>394</v>
      </c>
      <c r="B391" s="117"/>
      <c r="C391" s="117"/>
      <c r="D391" s="117"/>
      <c r="E391" s="117"/>
      <c r="F391" s="220"/>
      <c r="G391" s="220"/>
      <c r="H391" s="220"/>
      <c r="I391" s="220"/>
      <c r="R391" s="90"/>
    </row>
    <row r="392" spans="1:19" s="85" customFormat="1">
      <c r="A392" s="232" t="s">
        <v>429</v>
      </c>
      <c r="B392" s="117"/>
      <c r="C392" s="117"/>
      <c r="D392" s="117"/>
      <c r="E392" s="117"/>
      <c r="F392" s="220"/>
      <c r="G392" s="220"/>
      <c r="H392" s="220"/>
      <c r="I392" s="220"/>
      <c r="R392" s="90"/>
    </row>
    <row r="393" spans="1:19">
      <c r="A393" s="232"/>
      <c r="B393" s="111"/>
      <c r="C393" s="111"/>
      <c r="D393" s="111"/>
      <c r="E393" s="219"/>
      <c r="F393" s="111"/>
      <c r="G393" s="111"/>
      <c r="H393" s="111"/>
      <c r="I393" s="219"/>
      <c r="J393" s="69"/>
      <c r="K393" s="69"/>
      <c r="L393" s="69"/>
      <c r="M393" s="113"/>
      <c r="N393" s="69"/>
      <c r="O393" s="114"/>
      <c r="P393" s="114"/>
      <c r="R393" s="23"/>
    </row>
    <row r="394" spans="1:19" s="85" customFormat="1">
      <c r="A394" s="72"/>
      <c r="B394" s="92"/>
      <c r="C394" s="92"/>
      <c r="D394" s="92"/>
      <c r="E394" s="92"/>
      <c r="F394" s="220"/>
      <c r="G394" s="220"/>
      <c r="H394" s="220"/>
      <c r="I394" s="220"/>
      <c r="Q394" s="233" t="s">
        <v>1166</v>
      </c>
      <c r="R394" s="90"/>
    </row>
    <row r="395" spans="1:19" s="85" customFormat="1">
      <c r="A395" s="72"/>
      <c r="B395" s="92"/>
      <c r="C395" s="92"/>
      <c r="D395" s="92"/>
      <c r="E395" s="92"/>
      <c r="F395" s="220"/>
      <c r="G395" s="220"/>
      <c r="H395" s="220"/>
      <c r="I395" s="220"/>
      <c r="R395" s="90"/>
    </row>
    <row r="396" spans="1:19" s="85" customFormat="1">
      <c r="A396" s="72"/>
      <c r="B396" s="92"/>
      <c r="C396" s="92"/>
      <c r="D396" s="92"/>
      <c r="E396" s="92"/>
      <c r="F396" s="220"/>
      <c r="G396" s="220"/>
      <c r="H396" s="220"/>
      <c r="I396" s="220"/>
      <c r="R396" s="90"/>
    </row>
    <row r="397" spans="1:19" s="85" customFormat="1">
      <c r="A397" s="72"/>
      <c r="B397" s="92"/>
      <c r="C397" s="92"/>
      <c r="D397" s="92"/>
      <c r="E397" s="92"/>
      <c r="F397" s="220"/>
      <c r="G397" s="220"/>
      <c r="H397" s="220"/>
      <c r="I397" s="220"/>
      <c r="R397" s="90"/>
    </row>
    <row r="398" spans="1:19" s="85" customFormat="1">
      <c r="A398" s="72"/>
      <c r="B398" s="92"/>
      <c r="C398" s="92"/>
      <c r="D398" s="92"/>
      <c r="E398" s="92"/>
      <c r="F398" s="220"/>
      <c r="G398" s="220"/>
      <c r="H398" s="220"/>
      <c r="I398" s="220"/>
      <c r="R398" s="90"/>
    </row>
    <row r="399" spans="1:19" s="85" customFormat="1">
      <c r="A399" s="72"/>
      <c r="B399" s="92"/>
      <c r="C399" s="92"/>
      <c r="D399" s="92"/>
      <c r="E399" s="92"/>
      <c r="F399" s="220"/>
      <c r="G399" s="220"/>
      <c r="H399" s="220"/>
      <c r="I399" s="220"/>
      <c r="R399" s="90"/>
    </row>
    <row r="400" spans="1:19" s="85" customFormat="1">
      <c r="A400" s="72"/>
      <c r="B400" s="92"/>
      <c r="C400" s="92"/>
      <c r="D400" s="92"/>
      <c r="E400" s="92"/>
      <c r="F400" s="220"/>
      <c r="G400" s="220"/>
      <c r="H400" s="220"/>
      <c r="I400" s="220"/>
      <c r="R400" s="90"/>
    </row>
    <row r="401" spans="1:18" s="85" customFormat="1">
      <c r="A401" s="72"/>
      <c r="B401" s="92"/>
      <c r="C401" s="92"/>
      <c r="D401" s="92"/>
      <c r="E401" s="92"/>
      <c r="F401" s="220"/>
      <c r="G401" s="220"/>
      <c r="H401" s="220"/>
      <c r="I401" s="220"/>
      <c r="R401" s="90"/>
    </row>
    <row r="402" spans="1:18" s="85" customFormat="1">
      <c r="A402" s="72"/>
      <c r="B402" s="92"/>
      <c r="C402" s="92"/>
      <c r="D402" s="92"/>
      <c r="E402" s="92"/>
      <c r="F402" s="220"/>
      <c r="G402" s="220"/>
      <c r="H402" s="220"/>
      <c r="I402" s="220"/>
      <c r="R402" s="90"/>
    </row>
    <row r="403" spans="1:18" s="85" customFormat="1">
      <c r="A403" s="72"/>
      <c r="B403" s="92"/>
      <c r="C403" s="92"/>
      <c r="D403" s="92"/>
      <c r="E403" s="92"/>
      <c r="F403" s="220"/>
      <c r="G403" s="220"/>
      <c r="H403" s="220"/>
      <c r="I403" s="220"/>
      <c r="R403" s="90"/>
    </row>
    <row r="404" spans="1:18" s="85" customFormat="1">
      <c r="A404" s="72"/>
      <c r="B404" s="92"/>
      <c r="C404" s="92"/>
      <c r="D404" s="92"/>
      <c r="E404" s="92"/>
      <c r="F404" s="220"/>
      <c r="G404" s="220"/>
      <c r="H404" s="220"/>
      <c r="I404" s="220"/>
      <c r="R404" s="90"/>
    </row>
    <row r="405" spans="1:18" s="85" customFormat="1">
      <c r="A405" s="72"/>
      <c r="B405" s="92"/>
      <c r="C405" s="92"/>
      <c r="D405" s="92"/>
      <c r="E405" s="92"/>
      <c r="F405" s="220"/>
      <c r="G405" s="220"/>
      <c r="H405" s="220"/>
      <c r="I405" s="220"/>
      <c r="R405" s="90"/>
    </row>
    <row r="406" spans="1:18" s="85" customFormat="1">
      <c r="A406" s="72"/>
      <c r="B406" s="92"/>
      <c r="C406" s="92"/>
      <c r="D406" s="92"/>
      <c r="E406" s="92"/>
      <c r="F406" s="220"/>
      <c r="G406" s="220"/>
      <c r="H406" s="220"/>
      <c r="I406" s="220"/>
      <c r="R406" s="90"/>
    </row>
    <row r="407" spans="1:18" s="85" customFormat="1">
      <c r="A407" s="72"/>
      <c r="B407" s="92"/>
      <c r="C407" s="92"/>
      <c r="D407" s="92"/>
      <c r="E407" s="92"/>
      <c r="F407" s="220"/>
      <c r="G407" s="220"/>
      <c r="H407" s="220"/>
      <c r="I407" s="220"/>
      <c r="R407" s="90"/>
    </row>
    <row r="408" spans="1:18" s="85" customFormat="1">
      <c r="A408" s="72"/>
      <c r="B408" s="92"/>
      <c r="C408" s="92"/>
      <c r="D408" s="92"/>
      <c r="E408" s="92"/>
      <c r="F408" s="220"/>
      <c r="G408" s="220"/>
      <c r="H408" s="220"/>
      <c r="I408" s="220"/>
      <c r="R408" s="90"/>
    </row>
    <row r="409" spans="1:18" s="85" customFormat="1">
      <c r="A409" s="72"/>
      <c r="B409" s="92"/>
      <c r="C409" s="92"/>
      <c r="D409" s="92"/>
      <c r="E409" s="92"/>
      <c r="F409" s="220"/>
      <c r="G409" s="220"/>
      <c r="H409" s="220"/>
      <c r="I409" s="220"/>
      <c r="R409" s="90"/>
    </row>
    <row r="410" spans="1:18" s="85" customFormat="1">
      <c r="A410" s="72"/>
      <c r="B410" s="92"/>
      <c r="C410" s="92"/>
      <c r="D410" s="92"/>
      <c r="E410" s="92"/>
      <c r="F410" s="220"/>
      <c r="G410" s="220"/>
      <c r="H410" s="220"/>
      <c r="I410" s="220"/>
      <c r="R410" s="90"/>
    </row>
    <row r="411" spans="1:18" s="85" customFormat="1">
      <c r="A411" s="72"/>
      <c r="B411" s="92"/>
      <c r="C411" s="92"/>
      <c r="D411" s="92"/>
      <c r="E411" s="92"/>
      <c r="F411" s="220"/>
      <c r="G411" s="220"/>
      <c r="H411" s="220"/>
      <c r="I411" s="220"/>
      <c r="R411" s="90"/>
    </row>
    <row r="412" spans="1:18" s="85" customFormat="1">
      <c r="A412" s="72"/>
      <c r="B412" s="92"/>
      <c r="C412" s="92"/>
      <c r="D412" s="92"/>
      <c r="E412" s="92"/>
      <c r="F412" s="220"/>
      <c r="G412" s="220"/>
      <c r="H412" s="220"/>
      <c r="I412" s="220"/>
      <c r="R412" s="90"/>
    </row>
    <row r="413" spans="1:18" s="85" customFormat="1">
      <c r="A413" s="72"/>
      <c r="B413" s="92"/>
      <c r="C413" s="92"/>
      <c r="D413" s="92"/>
      <c r="E413" s="92"/>
      <c r="F413" s="220"/>
      <c r="G413" s="220"/>
      <c r="H413" s="220"/>
      <c r="I413" s="220"/>
      <c r="R413" s="90"/>
    </row>
    <row r="414" spans="1:18" s="85" customFormat="1">
      <c r="A414" s="72"/>
      <c r="B414" s="92"/>
      <c r="C414" s="92"/>
      <c r="D414" s="92"/>
      <c r="E414" s="92"/>
      <c r="F414" s="220"/>
      <c r="G414" s="220"/>
      <c r="H414" s="220"/>
      <c r="I414" s="220"/>
      <c r="R414" s="90"/>
    </row>
    <row r="415" spans="1:18" s="85" customFormat="1">
      <c r="A415" s="72"/>
      <c r="B415" s="92"/>
      <c r="C415" s="92"/>
      <c r="D415" s="92"/>
      <c r="E415" s="92"/>
      <c r="F415" s="220"/>
      <c r="G415" s="220"/>
      <c r="H415" s="220"/>
      <c r="I415" s="220"/>
      <c r="R415" s="90"/>
    </row>
    <row r="416" spans="1:18" s="85" customFormat="1">
      <c r="A416" s="72"/>
      <c r="B416" s="92"/>
      <c r="C416" s="92"/>
      <c r="D416" s="92"/>
      <c r="E416" s="92"/>
      <c r="F416" s="220"/>
      <c r="G416" s="220"/>
      <c r="H416" s="220"/>
      <c r="I416" s="220"/>
      <c r="R416" s="90"/>
    </row>
    <row r="417" spans="1:18" s="85" customFormat="1">
      <c r="A417" s="72"/>
      <c r="B417" s="92"/>
      <c r="C417" s="92"/>
      <c r="D417" s="92"/>
      <c r="E417" s="92"/>
      <c r="F417" s="220"/>
      <c r="G417" s="220"/>
      <c r="H417" s="220"/>
      <c r="I417" s="220"/>
      <c r="R417" s="90"/>
    </row>
    <row r="418" spans="1:18" s="85" customFormat="1">
      <c r="A418" s="72"/>
      <c r="B418" s="92"/>
      <c r="C418" s="92"/>
      <c r="D418" s="92"/>
      <c r="E418" s="92"/>
      <c r="F418" s="220"/>
      <c r="G418" s="220"/>
      <c r="H418" s="220"/>
      <c r="I418" s="220"/>
      <c r="R418" s="90"/>
    </row>
    <row r="419" spans="1:18" s="85" customFormat="1">
      <c r="A419" s="72"/>
      <c r="B419" s="92"/>
      <c r="C419" s="92"/>
      <c r="D419" s="92"/>
      <c r="E419" s="92"/>
      <c r="F419" s="220"/>
      <c r="G419" s="220"/>
      <c r="H419" s="220"/>
      <c r="I419" s="220"/>
      <c r="R419" s="90"/>
    </row>
    <row r="420" spans="1:18" s="85" customFormat="1">
      <c r="A420" s="72"/>
      <c r="B420" s="92"/>
      <c r="C420" s="92"/>
      <c r="D420" s="92"/>
      <c r="E420" s="92"/>
      <c r="F420" s="220"/>
      <c r="G420" s="220"/>
      <c r="H420" s="220"/>
      <c r="I420" s="220"/>
      <c r="R420" s="90"/>
    </row>
    <row r="421" spans="1:18" s="85" customFormat="1">
      <c r="A421" s="72"/>
      <c r="B421" s="92"/>
      <c r="C421" s="92"/>
      <c r="D421" s="92"/>
      <c r="E421" s="92"/>
      <c r="F421" s="220"/>
      <c r="G421" s="220"/>
      <c r="H421" s="220"/>
      <c r="I421" s="220"/>
      <c r="R421" s="90"/>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printOptions horizontalCentered="1"/>
  <pageMargins left="0.5" right="0.5" top="1" bottom="0.75" header="0.5" footer="0.5"/>
  <pageSetup firstPageNumber="49"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sheetPr enableFormatConditionsCalculation="0">
    <tabColor indexed="17"/>
  </sheetPr>
  <dimension ref="A2:N549"/>
  <sheetViews>
    <sheetView showGridLines="0" zoomScale="80" zoomScaleNormal="80" workbookViewId="0">
      <pane xSplit="2" ySplit="5" topLeftCell="C96" activePane="bottomRight" state="frozen"/>
      <selection pane="topRight" activeCell="C1" sqref="C1"/>
      <selection pane="bottomLeft" activeCell="A6" sqref="A6"/>
      <selection pane="bottomRight" sqref="A1:XFD1048576"/>
    </sheetView>
  </sheetViews>
  <sheetFormatPr defaultRowHeight="15.75"/>
  <cols>
    <col min="1" max="1" width="3.875" style="18" customWidth="1"/>
    <col min="2" max="2" width="27" style="3" customWidth="1"/>
    <col min="3" max="8" width="10.625" style="3" customWidth="1"/>
    <col min="9" max="9" width="13" style="3" customWidth="1"/>
    <col min="10" max="13" width="10.625" style="3" customWidth="1"/>
    <col min="14" max="14" width="13" style="3" customWidth="1"/>
  </cols>
  <sheetData>
    <row r="2" spans="1:14">
      <c r="C2" s="127" t="s">
        <v>440</v>
      </c>
    </row>
    <row r="3" spans="1:14">
      <c r="A3" s="188"/>
      <c r="B3" s="193"/>
      <c r="C3" s="183" t="s">
        <v>263</v>
      </c>
      <c r="D3" s="193" t="s">
        <v>4</v>
      </c>
      <c r="E3" s="193"/>
      <c r="F3" s="193"/>
      <c r="G3" s="193"/>
      <c r="H3" s="193"/>
      <c r="I3" s="193"/>
      <c r="J3" s="193"/>
      <c r="K3" s="193"/>
      <c r="L3" s="193"/>
      <c r="M3" s="193"/>
      <c r="N3" s="199"/>
    </row>
    <row r="4" spans="1:14">
      <c r="A4" s="189"/>
      <c r="B4" s="194"/>
      <c r="C4" s="183" t="s">
        <v>435</v>
      </c>
      <c r="D4" s="193"/>
      <c r="E4" s="193"/>
      <c r="F4" s="193"/>
      <c r="G4" s="193"/>
      <c r="H4" s="193"/>
      <c r="I4" s="183" t="s">
        <v>436</v>
      </c>
      <c r="J4" s="183" t="s">
        <v>437</v>
      </c>
      <c r="K4" s="193"/>
      <c r="L4" s="193"/>
      <c r="M4" s="193"/>
      <c r="N4" s="200" t="s">
        <v>438</v>
      </c>
    </row>
    <row r="5" spans="1:14">
      <c r="A5" s="188" t="s">
        <v>0</v>
      </c>
      <c r="B5" s="183" t="s">
        <v>156</v>
      </c>
      <c r="C5" s="183">
        <v>1</v>
      </c>
      <c r="D5" s="188">
        <v>2</v>
      </c>
      <c r="E5" s="188">
        <v>3</v>
      </c>
      <c r="F5" s="188">
        <v>4</v>
      </c>
      <c r="G5" s="188">
        <v>5</v>
      </c>
      <c r="H5" s="188">
        <v>6</v>
      </c>
      <c r="I5" s="184"/>
      <c r="J5" s="183">
        <v>7</v>
      </c>
      <c r="K5" s="188">
        <v>8</v>
      </c>
      <c r="L5" s="188">
        <v>9</v>
      </c>
      <c r="M5" s="188">
        <v>10</v>
      </c>
      <c r="N5" s="201"/>
    </row>
    <row r="6" spans="1:14">
      <c r="A6" s="191" t="s">
        <v>282</v>
      </c>
      <c r="B6" s="183" t="s">
        <v>496</v>
      </c>
      <c r="C6" s="185">
        <v>0</v>
      </c>
      <c r="D6" s="186">
        <v>0</v>
      </c>
      <c r="E6" s="186">
        <v>0</v>
      </c>
      <c r="F6" s="186">
        <v>0</v>
      </c>
      <c r="G6" s="186">
        <v>0</v>
      </c>
      <c r="H6" s="186">
        <v>0</v>
      </c>
      <c r="I6" s="185">
        <v>0</v>
      </c>
      <c r="J6" s="185">
        <v>0</v>
      </c>
      <c r="K6" s="186">
        <v>0</v>
      </c>
      <c r="L6" s="186">
        <v>0</v>
      </c>
      <c r="M6" s="186">
        <v>0</v>
      </c>
      <c r="N6" s="187">
        <v>0</v>
      </c>
    </row>
    <row r="7" spans="1:14">
      <c r="A7" s="192"/>
      <c r="B7" s="605" t="s">
        <v>1125</v>
      </c>
      <c r="C7" s="606">
        <v>0</v>
      </c>
      <c r="D7" s="607">
        <v>0</v>
      </c>
      <c r="E7" s="607">
        <v>0</v>
      </c>
      <c r="F7" s="607">
        <v>0</v>
      </c>
      <c r="G7" s="607">
        <v>0</v>
      </c>
      <c r="H7" s="607">
        <v>0</v>
      </c>
      <c r="I7" s="606">
        <v>0</v>
      </c>
      <c r="J7" s="606">
        <v>0</v>
      </c>
      <c r="K7" s="607">
        <v>0</v>
      </c>
      <c r="L7" s="607">
        <v>0</v>
      </c>
      <c r="M7" s="607">
        <v>0</v>
      </c>
      <c r="N7" s="608">
        <v>0</v>
      </c>
    </row>
    <row r="8" spans="1:14">
      <c r="A8" s="192"/>
      <c r="B8" s="183" t="s">
        <v>498</v>
      </c>
      <c r="C8" s="185">
        <v>0</v>
      </c>
      <c r="D8" s="186">
        <v>0</v>
      </c>
      <c r="E8" s="186">
        <v>0</v>
      </c>
      <c r="F8" s="186">
        <v>0</v>
      </c>
      <c r="G8" s="186">
        <v>0</v>
      </c>
      <c r="H8" s="186">
        <v>0</v>
      </c>
      <c r="I8" s="185">
        <v>0</v>
      </c>
      <c r="J8" s="185">
        <v>0</v>
      </c>
      <c r="K8" s="186">
        <v>0</v>
      </c>
      <c r="L8" s="186">
        <v>0</v>
      </c>
      <c r="M8" s="186">
        <v>0</v>
      </c>
      <c r="N8" s="187">
        <v>0</v>
      </c>
    </row>
    <row r="9" spans="1:14">
      <c r="A9" s="192"/>
      <c r="B9" s="605" t="s">
        <v>1127</v>
      </c>
      <c r="C9" s="606">
        <v>0</v>
      </c>
      <c r="D9" s="607">
        <v>0</v>
      </c>
      <c r="E9" s="607">
        <v>0</v>
      </c>
      <c r="F9" s="607">
        <v>0</v>
      </c>
      <c r="G9" s="607">
        <v>0</v>
      </c>
      <c r="H9" s="607">
        <v>0</v>
      </c>
      <c r="I9" s="606">
        <v>0</v>
      </c>
      <c r="J9" s="606">
        <v>0</v>
      </c>
      <c r="K9" s="607">
        <v>0</v>
      </c>
      <c r="L9" s="607">
        <v>0</v>
      </c>
      <c r="M9" s="607">
        <v>0</v>
      </c>
      <c r="N9" s="608">
        <v>0</v>
      </c>
    </row>
    <row r="10" spans="1:14">
      <c r="A10" s="192"/>
      <c r="B10" s="183" t="s">
        <v>500</v>
      </c>
      <c r="C10" s="185">
        <v>0</v>
      </c>
      <c r="D10" s="186">
        <v>0</v>
      </c>
      <c r="E10" s="186">
        <v>0</v>
      </c>
      <c r="F10" s="186">
        <v>0</v>
      </c>
      <c r="G10" s="186">
        <v>0</v>
      </c>
      <c r="H10" s="186">
        <v>0</v>
      </c>
      <c r="I10" s="185">
        <v>0</v>
      </c>
      <c r="J10" s="185">
        <v>0</v>
      </c>
      <c r="K10" s="186">
        <v>0</v>
      </c>
      <c r="L10" s="186">
        <v>0</v>
      </c>
      <c r="M10" s="186">
        <v>0</v>
      </c>
      <c r="N10" s="187">
        <v>0</v>
      </c>
    </row>
    <row r="11" spans="1:14">
      <c r="A11" s="192"/>
      <c r="B11" s="605" t="s">
        <v>1129</v>
      </c>
      <c r="C11" s="606">
        <v>0</v>
      </c>
      <c r="D11" s="607">
        <v>0</v>
      </c>
      <c r="E11" s="607">
        <v>0</v>
      </c>
      <c r="F11" s="607">
        <v>0</v>
      </c>
      <c r="G11" s="607">
        <v>0</v>
      </c>
      <c r="H11" s="607">
        <v>0</v>
      </c>
      <c r="I11" s="606">
        <v>0</v>
      </c>
      <c r="J11" s="606">
        <v>0</v>
      </c>
      <c r="K11" s="607">
        <v>0</v>
      </c>
      <c r="L11" s="607">
        <v>0</v>
      </c>
      <c r="M11" s="607">
        <v>0</v>
      </c>
      <c r="N11" s="608">
        <v>0</v>
      </c>
    </row>
    <row r="12" spans="1:14">
      <c r="A12" s="192"/>
      <c r="B12" s="183" t="s">
        <v>502</v>
      </c>
      <c r="C12" s="185">
        <v>0</v>
      </c>
      <c r="D12" s="186">
        <v>0</v>
      </c>
      <c r="E12" s="186">
        <v>0</v>
      </c>
      <c r="F12" s="186">
        <v>0</v>
      </c>
      <c r="G12" s="186">
        <v>0</v>
      </c>
      <c r="H12" s="186">
        <v>0</v>
      </c>
      <c r="I12" s="185">
        <v>0</v>
      </c>
      <c r="J12" s="185">
        <v>0</v>
      </c>
      <c r="K12" s="186">
        <v>0</v>
      </c>
      <c r="L12" s="186">
        <v>0</v>
      </c>
      <c r="M12" s="186">
        <v>0</v>
      </c>
      <c r="N12" s="187">
        <v>0</v>
      </c>
    </row>
    <row r="13" spans="1:14">
      <c r="A13" s="192"/>
      <c r="B13" s="605" t="s">
        <v>1131</v>
      </c>
      <c r="C13" s="606">
        <v>0</v>
      </c>
      <c r="D13" s="607">
        <v>0</v>
      </c>
      <c r="E13" s="607">
        <v>0</v>
      </c>
      <c r="F13" s="607">
        <v>0</v>
      </c>
      <c r="G13" s="607">
        <v>0</v>
      </c>
      <c r="H13" s="607">
        <v>0</v>
      </c>
      <c r="I13" s="606">
        <v>0</v>
      </c>
      <c r="J13" s="606">
        <v>0</v>
      </c>
      <c r="K13" s="607">
        <v>0</v>
      </c>
      <c r="L13" s="607">
        <v>0</v>
      </c>
      <c r="M13" s="607">
        <v>0</v>
      </c>
      <c r="N13" s="608">
        <v>0</v>
      </c>
    </row>
    <row r="14" spans="1:14">
      <c r="A14" s="192"/>
      <c r="B14" s="183" t="s">
        <v>352</v>
      </c>
      <c r="C14" s="185">
        <v>0</v>
      </c>
      <c r="D14" s="186">
        <v>0</v>
      </c>
      <c r="E14" s="186">
        <v>0</v>
      </c>
      <c r="F14" s="186">
        <v>0</v>
      </c>
      <c r="G14" s="186">
        <v>0</v>
      </c>
      <c r="H14" s="186">
        <v>0</v>
      </c>
      <c r="I14" s="185">
        <v>0</v>
      </c>
      <c r="J14" s="185">
        <v>0</v>
      </c>
      <c r="K14" s="186">
        <v>0</v>
      </c>
      <c r="L14" s="186">
        <v>0</v>
      </c>
      <c r="M14" s="186">
        <v>0</v>
      </c>
      <c r="N14" s="187">
        <v>0</v>
      </c>
    </row>
    <row r="15" spans="1:14">
      <c r="A15" s="192"/>
      <c r="B15" s="605" t="s">
        <v>1133</v>
      </c>
      <c r="C15" s="606">
        <v>0</v>
      </c>
      <c r="D15" s="607">
        <v>0</v>
      </c>
      <c r="E15" s="607">
        <v>0</v>
      </c>
      <c r="F15" s="607">
        <v>0</v>
      </c>
      <c r="G15" s="607">
        <v>0</v>
      </c>
      <c r="H15" s="607">
        <v>0</v>
      </c>
      <c r="I15" s="606">
        <v>0</v>
      </c>
      <c r="J15" s="606">
        <v>0</v>
      </c>
      <c r="K15" s="607">
        <v>0</v>
      </c>
      <c r="L15" s="607">
        <v>0</v>
      </c>
      <c r="M15" s="607">
        <v>0</v>
      </c>
      <c r="N15" s="608">
        <v>0</v>
      </c>
    </row>
    <row r="16" spans="1:14">
      <c r="A16" s="192"/>
      <c r="B16" s="183" t="s">
        <v>354</v>
      </c>
      <c r="C16" s="185">
        <v>0</v>
      </c>
      <c r="D16" s="186">
        <v>0</v>
      </c>
      <c r="E16" s="186">
        <v>0</v>
      </c>
      <c r="F16" s="186">
        <v>0</v>
      </c>
      <c r="G16" s="186">
        <v>0</v>
      </c>
      <c r="H16" s="186">
        <v>0</v>
      </c>
      <c r="I16" s="185">
        <v>0</v>
      </c>
      <c r="J16" s="185">
        <v>0</v>
      </c>
      <c r="K16" s="186">
        <v>0</v>
      </c>
      <c r="L16" s="186">
        <v>0</v>
      </c>
      <c r="M16" s="186">
        <v>0</v>
      </c>
      <c r="N16" s="187">
        <v>0</v>
      </c>
    </row>
    <row r="17" spans="1:14">
      <c r="A17" s="192"/>
      <c r="B17" s="605" t="s">
        <v>1135</v>
      </c>
      <c r="C17" s="606">
        <v>0</v>
      </c>
      <c r="D17" s="607">
        <v>0</v>
      </c>
      <c r="E17" s="607">
        <v>0</v>
      </c>
      <c r="F17" s="607">
        <v>0</v>
      </c>
      <c r="G17" s="607">
        <v>0</v>
      </c>
      <c r="H17" s="607">
        <v>0</v>
      </c>
      <c r="I17" s="606">
        <v>0</v>
      </c>
      <c r="J17" s="606">
        <v>0</v>
      </c>
      <c r="K17" s="607">
        <v>0</v>
      </c>
      <c r="L17" s="607">
        <v>0</v>
      </c>
      <c r="M17" s="607">
        <v>0</v>
      </c>
      <c r="N17" s="608">
        <v>0</v>
      </c>
    </row>
    <row r="18" spans="1:14">
      <c r="A18" s="192"/>
      <c r="B18" s="183" t="s">
        <v>356</v>
      </c>
      <c r="C18" s="185">
        <v>0</v>
      </c>
      <c r="D18" s="186">
        <v>0</v>
      </c>
      <c r="E18" s="186">
        <v>0</v>
      </c>
      <c r="F18" s="186">
        <v>0</v>
      </c>
      <c r="G18" s="186">
        <v>0</v>
      </c>
      <c r="H18" s="186">
        <v>0</v>
      </c>
      <c r="I18" s="185">
        <v>0</v>
      </c>
      <c r="J18" s="185">
        <v>0</v>
      </c>
      <c r="K18" s="186">
        <v>0</v>
      </c>
      <c r="L18" s="186">
        <v>0</v>
      </c>
      <c r="M18" s="186">
        <v>0</v>
      </c>
      <c r="N18" s="187">
        <v>0</v>
      </c>
    </row>
    <row r="19" spans="1:14">
      <c r="A19" s="192"/>
      <c r="B19" s="605" t="s">
        <v>1137</v>
      </c>
      <c r="C19" s="606">
        <v>0</v>
      </c>
      <c r="D19" s="607">
        <v>0</v>
      </c>
      <c r="E19" s="607">
        <v>0</v>
      </c>
      <c r="F19" s="607">
        <v>0</v>
      </c>
      <c r="G19" s="607">
        <v>0</v>
      </c>
      <c r="H19" s="607">
        <v>0</v>
      </c>
      <c r="I19" s="606">
        <v>0</v>
      </c>
      <c r="J19" s="606">
        <v>0</v>
      </c>
      <c r="K19" s="607">
        <v>0</v>
      </c>
      <c r="L19" s="607">
        <v>0</v>
      </c>
      <c r="M19" s="607">
        <v>0</v>
      </c>
      <c r="N19" s="608">
        <v>0</v>
      </c>
    </row>
    <row r="20" spans="1:14">
      <c r="A20" s="192"/>
      <c r="B20" s="183" t="s">
        <v>358</v>
      </c>
      <c r="C20" s="185">
        <v>0</v>
      </c>
      <c r="D20" s="186">
        <v>0</v>
      </c>
      <c r="E20" s="186">
        <v>0</v>
      </c>
      <c r="F20" s="186">
        <v>0</v>
      </c>
      <c r="G20" s="186">
        <v>0</v>
      </c>
      <c r="H20" s="186">
        <v>0</v>
      </c>
      <c r="I20" s="185">
        <v>0</v>
      </c>
      <c r="J20" s="185">
        <v>0</v>
      </c>
      <c r="K20" s="186">
        <v>0</v>
      </c>
      <c r="L20" s="186">
        <v>0</v>
      </c>
      <c r="M20" s="186">
        <v>0</v>
      </c>
      <c r="N20" s="187">
        <v>0</v>
      </c>
    </row>
    <row r="21" spans="1:14">
      <c r="A21" s="192"/>
      <c r="B21" s="605" t="s">
        <v>1139</v>
      </c>
      <c r="C21" s="606">
        <v>0</v>
      </c>
      <c r="D21" s="607">
        <v>0</v>
      </c>
      <c r="E21" s="607">
        <v>0</v>
      </c>
      <c r="F21" s="607">
        <v>0</v>
      </c>
      <c r="G21" s="607">
        <v>0</v>
      </c>
      <c r="H21" s="607">
        <v>0</v>
      </c>
      <c r="I21" s="606">
        <v>0</v>
      </c>
      <c r="J21" s="606">
        <v>0</v>
      </c>
      <c r="K21" s="607">
        <v>0</v>
      </c>
      <c r="L21" s="607">
        <v>0</v>
      </c>
      <c r="M21" s="607">
        <v>0</v>
      </c>
      <c r="N21" s="608">
        <v>0</v>
      </c>
    </row>
    <row r="22" spans="1:14">
      <c r="A22" s="192"/>
      <c r="B22" s="183" t="s">
        <v>360</v>
      </c>
      <c r="C22" s="185">
        <v>0</v>
      </c>
      <c r="D22" s="186">
        <v>0</v>
      </c>
      <c r="E22" s="186">
        <v>0</v>
      </c>
      <c r="F22" s="186">
        <v>0</v>
      </c>
      <c r="G22" s="186">
        <v>0</v>
      </c>
      <c r="H22" s="186">
        <v>0</v>
      </c>
      <c r="I22" s="185">
        <v>0</v>
      </c>
      <c r="J22" s="185">
        <v>0</v>
      </c>
      <c r="K22" s="186">
        <v>0</v>
      </c>
      <c r="L22" s="186">
        <v>0</v>
      </c>
      <c r="M22" s="186">
        <v>0</v>
      </c>
      <c r="N22" s="187">
        <v>0</v>
      </c>
    </row>
    <row r="23" spans="1:14">
      <c r="A23" s="192"/>
      <c r="B23" s="605" t="s">
        <v>1141</v>
      </c>
      <c r="C23" s="606">
        <v>0</v>
      </c>
      <c r="D23" s="607">
        <v>0</v>
      </c>
      <c r="E23" s="607">
        <v>0</v>
      </c>
      <c r="F23" s="607">
        <v>0</v>
      </c>
      <c r="G23" s="607">
        <v>0</v>
      </c>
      <c r="H23" s="607">
        <v>0</v>
      </c>
      <c r="I23" s="606">
        <v>0</v>
      </c>
      <c r="J23" s="606">
        <v>0</v>
      </c>
      <c r="K23" s="607">
        <v>0</v>
      </c>
      <c r="L23" s="607">
        <v>0</v>
      </c>
      <c r="M23" s="607">
        <v>0</v>
      </c>
      <c r="N23" s="608">
        <v>0</v>
      </c>
    </row>
    <row r="24" spans="1:14">
      <c r="A24" s="192"/>
      <c r="B24" s="183" t="s">
        <v>362</v>
      </c>
      <c r="C24" s="185">
        <v>0</v>
      </c>
      <c r="D24" s="186">
        <v>0</v>
      </c>
      <c r="E24" s="186">
        <v>0</v>
      </c>
      <c r="F24" s="186">
        <v>0</v>
      </c>
      <c r="G24" s="186">
        <v>0</v>
      </c>
      <c r="H24" s="186">
        <v>0</v>
      </c>
      <c r="I24" s="185">
        <v>0</v>
      </c>
      <c r="J24" s="185">
        <v>0</v>
      </c>
      <c r="K24" s="186">
        <v>0</v>
      </c>
      <c r="L24" s="186">
        <v>0</v>
      </c>
      <c r="M24" s="186">
        <v>0</v>
      </c>
      <c r="N24" s="187">
        <v>0</v>
      </c>
    </row>
    <row r="25" spans="1:14">
      <c r="A25" s="192"/>
      <c r="B25" s="605" t="s">
        <v>1143</v>
      </c>
      <c r="C25" s="606">
        <v>0</v>
      </c>
      <c r="D25" s="607">
        <v>0</v>
      </c>
      <c r="E25" s="607">
        <v>0</v>
      </c>
      <c r="F25" s="607">
        <v>0</v>
      </c>
      <c r="G25" s="607">
        <v>0</v>
      </c>
      <c r="H25" s="607">
        <v>0</v>
      </c>
      <c r="I25" s="606">
        <v>0</v>
      </c>
      <c r="J25" s="606">
        <v>0</v>
      </c>
      <c r="K25" s="607">
        <v>0</v>
      </c>
      <c r="L25" s="607">
        <v>0</v>
      </c>
      <c r="M25" s="607">
        <v>0</v>
      </c>
      <c r="N25" s="608">
        <v>0</v>
      </c>
    </row>
    <row r="26" spans="1:14">
      <c r="A26" s="192"/>
      <c r="B26" s="183" t="s">
        <v>364</v>
      </c>
      <c r="C26" s="185">
        <v>0</v>
      </c>
      <c r="D26" s="186">
        <v>0</v>
      </c>
      <c r="E26" s="186">
        <v>0</v>
      </c>
      <c r="F26" s="186">
        <v>0</v>
      </c>
      <c r="G26" s="186">
        <v>0</v>
      </c>
      <c r="H26" s="186">
        <v>0</v>
      </c>
      <c r="I26" s="185">
        <v>0</v>
      </c>
      <c r="J26" s="185">
        <v>0</v>
      </c>
      <c r="K26" s="186">
        <v>0</v>
      </c>
      <c r="L26" s="186">
        <v>0</v>
      </c>
      <c r="M26" s="186">
        <v>0</v>
      </c>
      <c r="N26" s="187">
        <v>0</v>
      </c>
    </row>
    <row r="27" spans="1:14">
      <c r="A27" s="192"/>
      <c r="B27" s="605" t="s">
        <v>1145</v>
      </c>
      <c r="C27" s="606">
        <v>0</v>
      </c>
      <c r="D27" s="607">
        <v>0</v>
      </c>
      <c r="E27" s="607">
        <v>0</v>
      </c>
      <c r="F27" s="607">
        <v>0</v>
      </c>
      <c r="G27" s="607">
        <v>0</v>
      </c>
      <c r="H27" s="607">
        <v>0</v>
      </c>
      <c r="I27" s="606">
        <v>0</v>
      </c>
      <c r="J27" s="606">
        <v>0</v>
      </c>
      <c r="K27" s="607">
        <v>0</v>
      </c>
      <c r="L27" s="607">
        <v>0</v>
      </c>
      <c r="M27" s="607">
        <v>0</v>
      </c>
      <c r="N27" s="608">
        <v>0</v>
      </c>
    </row>
    <row r="28" spans="1:14">
      <c r="A28" s="192"/>
      <c r="B28" s="183" t="s">
        <v>366</v>
      </c>
      <c r="C28" s="185">
        <v>0</v>
      </c>
      <c r="D28" s="186">
        <v>0</v>
      </c>
      <c r="E28" s="186">
        <v>0</v>
      </c>
      <c r="F28" s="186">
        <v>0</v>
      </c>
      <c r="G28" s="186">
        <v>0</v>
      </c>
      <c r="H28" s="186">
        <v>0</v>
      </c>
      <c r="I28" s="185">
        <v>0</v>
      </c>
      <c r="J28" s="185">
        <v>0</v>
      </c>
      <c r="K28" s="186">
        <v>0</v>
      </c>
      <c r="L28" s="186">
        <v>0</v>
      </c>
      <c r="M28" s="186">
        <v>0</v>
      </c>
      <c r="N28" s="187">
        <v>0</v>
      </c>
    </row>
    <row r="29" spans="1:14">
      <c r="A29" s="192"/>
      <c r="B29" s="605" t="s">
        <v>1147</v>
      </c>
      <c r="C29" s="606">
        <v>0</v>
      </c>
      <c r="D29" s="607">
        <v>0</v>
      </c>
      <c r="E29" s="607">
        <v>0</v>
      </c>
      <c r="F29" s="607">
        <v>0</v>
      </c>
      <c r="G29" s="607">
        <v>0</v>
      </c>
      <c r="H29" s="607">
        <v>0</v>
      </c>
      <c r="I29" s="606">
        <v>0</v>
      </c>
      <c r="J29" s="606">
        <v>0</v>
      </c>
      <c r="K29" s="607">
        <v>0</v>
      </c>
      <c r="L29" s="607">
        <v>0</v>
      </c>
      <c r="M29" s="607">
        <v>0</v>
      </c>
      <c r="N29" s="608">
        <v>0</v>
      </c>
    </row>
    <row r="30" spans="1:14">
      <c r="A30" s="192"/>
      <c r="B30" s="183" t="s">
        <v>372</v>
      </c>
      <c r="C30" s="185">
        <v>0</v>
      </c>
      <c r="D30" s="186">
        <v>0</v>
      </c>
      <c r="E30" s="186">
        <v>0</v>
      </c>
      <c r="F30" s="186">
        <v>0</v>
      </c>
      <c r="G30" s="186">
        <v>0</v>
      </c>
      <c r="H30" s="186">
        <v>0</v>
      </c>
      <c r="I30" s="185">
        <v>0</v>
      </c>
      <c r="J30" s="185">
        <v>0</v>
      </c>
      <c r="K30" s="186">
        <v>0</v>
      </c>
      <c r="L30" s="186">
        <v>0</v>
      </c>
      <c r="M30" s="186">
        <v>0</v>
      </c>
      <c r="N30" s="187">
        <v>0</v>
      </c>
    </row>
    <row r="31" spans="1:14">
      <c r="A31" s="192"/>
      <c r="B31" s="605" t="s">
        <v>1149</v>
      </c>
      <c r="C31" s="606">
        <v>0</v>
      </c>
      <c r="D31" s="607">
        <v>0</v>
      </c>
      <c r="E31" s="607">
        <v>0</v>
      </c>
      <c r="F31" s="607">
        <v>0</v>
      </c>
      <c r="G31" s="607">
        <v>0</v>
      </c>
      <c r="H31" s="607">
        <v>0</v>
      </c>
      <c r="I31" s="606">
        <v>0</v>
      </c>
      <c r="J31" s="606">
        <v>0</v>
      </c>
      <c r="K31" s="607">
        <v>0</v>
      </c>
      <c r="L31" s="607">
        <v>0</v>
      </c>
      <c r="M31" s="607">
        <v>0</v>
      </c>
      <c r="N31" s="608">
        <v>0</v>
      </c>
    </row>
    <row r="32" spans="1:14">
      <c r="A32" s="192"/>
      <c r="B32" s="183" t="s">
        <v>368</v>
      </c>
      <c r="C32" s="185">
        <v>0</v>
      </c>
      <c r="D32" s="186">
        <v>0</v>
      </c>
      <c r="E32" s="186">
        <v>0</v>
      </c>
      <c r="F32" s="186">
        <v>0</v>
      </c>
      <c r="G32" s="186">
        <v>0</v>
      </c>
      <c r="H32" s="186">
        <v>0</v>
      </c>
      <c r="I32" s="185">
        <v>0</v>
      </c>
      <c r="J32" s="185">
        <v>0</v>
      </c>
      <c r="K32" s="186">
        <v>0</v>
      </c>
      <c r="L32" s="186">
        <v>0</v>
      </c>
      <c r="M32" s="186">
        <v>0</v>
      </c>
      <c r="N32" s="187">
        <v>0</v>
      </c>
    </row>
    <row r="33" spans="1:14">
      <c r="A33" s="192"/>
      <c r="B33" s="605" t="s">
        <v>1151</v>
      </c>
      <c r="C33" s="606">
        <v>0</v>
      </c>
      <c r="D33" s="607">
        <v>0</v>
      </c>
      <c r="E33" s="607">
        <v>0</v>
      </c>
      <c r="F33" s="607">
        <v>0</v>
      </c>
      <c r="G33" s="607">
        <v>0</v>
      </c>
      <c r="H33" s="607">
        <v>0</v>
      </c>
      <c r="I33" s="606">
        <v>0</v>
      </c>
      <c r="J33" s="606">
        <v>0</v>
      </c>
      <c r="K33" s="607">
        <v>0</v>
      </c>
      <c r="L33" s="607">
        <v>0</v>
      </c>
      <c r="M33" s="607">
        <v>0</v>
      </c>
      <c r="N33" s="608">
        <v>0</v>
      </c>
    </row>
    <row r="34" spans="1:14">
      <c r="A34" s="192"/>
      <c r="B34" s="183" t="s">
        <v>370</v>
      </c>
      <c r="C34" s="185">
        <v>0</v>
      </c>
      <c r="D34" s="186">
        <v>0</v>
      </c>
      <c r="E34" s="186">
        <v>0</v>
      </c>
      <c r="F34" s="186">
        <v>0</v>
      </c>
      <c r="G34" s="186">
        <v>0</v>
      </c>
      <c r="H34" s="186">
        <v>0</v>
      </c>
      <c r="I34" s="185">
        <v>0</v>
      </c>
      <c r="J34" s="185">
        <v>0</v>
      </c>
      <c r="K34" s="186">
        <v>0</v>
      </c>
      <c r="L34" s="186">
        <v>0</v>
      </c>
      <c r="M34" s="186">
        <v>0</v>
      </c>
      <c r="N34" s="187">
        <v>0</v>
      </c>
    </row>
    <row r="35" spans="1:14">
      <c r="A35" s="192"/>
      <c r="B35" s="605" t="s">
        <v>1153</v>
      </c>
      <c r="C35" s="606">
        <v>0</v>
      </c>
      <c r="D35" s="607">
        <v>0</v>
      </c>
      <c r="E35" s="607">
        <v>0</v>
      </c>
      <c r="F35" s="607">
        <v>0</v>
      </c>
      <c r="G35" s="607">
        <v>0</v>
      </c>
      <c r="H35" s="607">
        <v>0</v>
      </c>
      <c r="I35" s="606">
        <v>0</v>
      </c>
      <c r="J35" s="606">
        <v>0</v>
      </c>
      <c r="K35" s="607">
        <v>0</v>
      </c>
      <c r="L35" s="607">
        <v>0</v>
      </c>
      <c r="M35" s="607">
        <v>0</v>
      </c>
      <c r="N35" s="608">
        <v>0</v>
      </c>
    </row>
    <row r="36" spans="1:14">
      <c r="A36" s="192"/>
      <c r="B36" s="183" t="s">
        <v>430</v>
      </c>
      <c r="C36" s="185">
        <v>0</v>
      </c>
      <c r="D36" s="186">
        <v>0</v>
      </c>
      <c r="E36" s="186">
        <v>0</v>
      </c>
      <c r="F36" s="186">
        <v>0</v>
      </c>
      <c r="G36" s="186">
        <v>0</v>
      </c>
      <c r="H36" s="186">
        <v>0</v>
      </c>
      <c r="I36" s="185">
        <v>0</v>
      </c>
      <c r="J36" s="185">
        <v>0</v>
      </c>
      <c r="K36" s="186">
        <v>0</v>
      </c>
      <c r="L36" s="186">
        <v>0</v>
      </c>
      <c r="M36" s="186">
        <v>0</v>
      </c>
      <c r="N36" s="187">
        <v>0</v>
      </c>
    </row>
    <row r="37" spans="1:14">
      <c r="A37" s="207"/>
      <c r="B37" s="605" t="s">
        <v>1155</v>
      </c>
      <c r="C37" s="606">
        <v>0</v>
      </c>
      <c r="D37" s="607">
        <v>0</v>
      </c>
      <c r="E37" s="607">
        <v>0</v>
      </c>
      <c r="F37" s="607">
        <v>0</v>
      </c>
      <c r="G37" s="607">
        <v>0</v>
      </c>
      <c r="H37" s="607">
        <v>0</v>
      </c>
      <c r="I37" s="606">
        <v>0</v>
      </c>
      <c r="J37" s="606">
        <v>0</v>
      </c>
      <c r="K37" s="607">
        <v>0</v>
      </c>
      <c r="L37" s="607">
        <v>0</v>
      </c>
      <c r="M37" s="607">
        <v>0</v>
      </c>
      <c r="N37" s="608">
        <v>0</v>
      </c>
    </row>
    <row r="38" spans="1:14">
      <c r="A38" s="191" t="s">
        <v>10</v>
      </c>
      <c r="B38" s="183" t="s">
        <v>496</v>
      </c>
      <c r="C38" s="185">
        <v>124</v>
      </c>
      <c r="D38" s="186">
        <v>0</v>
      </c>
      <c r="E38" s="186">
        <v>121</v>
      </c>
      <c r="F38" s="186">
        <v>122.22</v>
      </c>
      <c r="G38" s="186">
        <v>133</v>
      </c>
      <c r="H38" s="186">
        <v>138.68</v>
      </c>
      <c r="I38" s="185">
        <v>126.49494505494505</v>
      </c>
      <c r="J38" s="185">
        <v>0</v>
      </c>
      <c r="K38" s="186">
        <v>60.4</v>
      </c>
      <c r="L38" s="186">
        <v>73.253968253968253</v>
      </c>
      <c r="M38" s="186">
        <v>76.498333333333321</v>
      </c>
      <c r="N38" s="187">
        <v>73.59132653061225</v>
      </c>
    </row>
    <row r="39" spans="1:14">
      <c r="A39" s="192"/>
      <c r="B39" s="605" t="s">
        <v>1125</v>
      </c>
      <c r="C39" s="606">
        <v>114.5</v>
      </c>
      <c r="D39" s="607">
        <v>0</v>
      </c>
      <c r="E39" s="607">
        <v>141.16666666666666</v>
      </c>
      <c r="F39" s="607">
        <v>122.5</v>
      </c>
      <c r="G39" s="607">
        <v>133.91</v>
      </c>
      <c r="H39" s="607">
        <v>139.41</v>
      </c>
      <c r="I39" s="606">
        <v>136.30302325581397</v>
      </c>
      <c r="J39" s="606">
        <v>0</v>
      </c>
      <c r="K39" s="607">
        <v>0</v>
      </c>
      <c r="L39" s="607">
        <v>74.30149999999999</v>
      </c>
      <c r="M39" s="607">
        <v>72.642321428571435</v>
      </c>
      <c r="N39" s="608">
        <v>73.705897435897441</v>
      </c>
    </row>
    <row r="40" spans="1:14">
      <c r="A40" s="192"/>
      <c r="B40" s="183" t="s">
        <v>498</v>
      </c>
      <c r="C40" s="185">
        <v>119</v>
      </c>
      <c r="D40" s="186">
        <v>0</v>
      </c>
      <c r="E40" s="186">
        <v>128.33333333333334</v>
      </c>
      <c r="F40" s="186">
        <v>0</v>
      </c>
      <c r="G40" s="186">
        <v>120.83</v>
      </c>
      <c r="H40" s="186">
        <v>131</v>
      </c>
      <c r="I40" s="185">
        <v>123.24833333333333</v>
      </c>
      <c r="J40" s="185">
        <v>0</v>
      </c>
      <c r="K40" s="186">
        <v>60</v>
      </c>
      <c r="L40" s="186">
        <v>68.365176470588239</v>
      </c>
      <c r="M40" s="186">
        <v>77.20481481481481</v>
      </c>
      <c r="N40" s="187">
        <v>71.55</v>
      </c>
    </row>
    <row r="41" spans="1:14">
      <c r="A41" s="192"/>
      <c r="B41" s="605" t="s">
        <v>1127</v>
      </c>
      <c r="C41" s="606">
        <v>121.75</v>
      </c>
      <c r="D41" s="607">
        <v>0</v>
      </c>
      <c r="E41" s="607">
        <v>135.33333333333334</v>
      </c>
      <c r="F41" s="607">
        <v>126.5</v>
      </c>
      <c r="G41" s="607">
        <v>125.33</v>
      </c>
      <c r="H41" s="607">
        <v>162.25</v>
      </c>
      <c r="I41" s="606">
        <v>131.15269230769232</v>
      </c>
      <c r="J41" s="606">
        <v>0</v>
      </c>
      <c r="K41" s="607">
        <v>0</v>
      </c>
      <c r="L41" s="607">
        <v>67.294455445544557</v>
      </c>
      <c r="M41" s="607">
        <v>74.499666666666656</v>
      </c>
      <c r="N41" s="608">
        <v>69.979627329192539</v>
      </c>
    </row>
    <row r="42" spans="1:14">
      <c r="A42" s="192"/>
      <c r="B42" s="183" t="s">
        <v>500</v>
      </c>
      <c r="C42" s="185">
        <v>0</v>
      </c>
      <c r="D42" s="186">
        <v>0</v>
      </c>
      <c r="E42" s="186">
        <v>45</v>
      </c>
      <c r="F42" s="186">
        <v>122.5</v>
      </c>
      <c r="G42" s="186">
        <v>0</v>
      </c>
      <c r="H42" s="186">
        <v>0</v>
      </c>
      <c r="I42" s="185">
        <v>96.666666666666671</v>
      </c>
      <c r="J42" s="185">
        <v>0</v>
      </c>
      <c r="K42" s="186">
        <v>0</v>
      </c>
      <c r="L42" s="186">
        <v>56.583333333333336</v>
      </c>
      <c r="M42" s="186">
        <v>71.526666666666671</v>
      </c>
      <c r="N42" s="187">
        <v>66.092727272727274</v>
      </c>
    </row>
    <row r="43" spans="1:14">
      <c r="A43" s="192"/>
      <c r="B43" s="605" t="s">
        <v>1129</v>
      </c>
      <c r="C43" s="606">
        <v>0</v>
      </c>
      <c r="D43" s="607">
        <v>0</v>
      </c>
      <c r="E43" s="607">
        <v>93</v>
      </c>
      <c r="F43" s="607">
        <v>0</v>
      </c>
      <c r="G43" s="607">
        <v>114.5</v>
      </c>
      <c r="H43" s="607">
        <v>0</v>
      </c>
      <c r="I43" s="606">
        <v>112.11111111111111</v>
      </c>
      <c r="J43" s="606">
        <v>0</v>
      </c>
      <c r="K43" s="607">
        <v>0</v>
      </c>
      <c r="L43" s="607">
        <v>61.5</v>
      </c>
      <c r="M43" s="607">
        <v>73.5</v>
      </c>
      <c r="N43" s="608">
        <v>70.5</v>
      </c>
    </row>
    <row r="44" spans="1:14">
      <c r="A44" s="192"/>
      <c r="B44" s="183" t="s">
        <v>502</v>
      </c>
      <c r="C44" s="185">
        <v>123.44444444444444</v>
      </c>
      <c r="D44" s="186">
        <v>0</v>
      </c>
      <c r="E44" s="186">
        <v>115</v>
      </c>
      <c r="F44" s="186">
        <v>122.23166666666667</v>
      </c>
      <c r="G44" s="186">
        <v>126.36181818181818</v>
      </c>
      <c r="H44" s="186">
        <v>138.29599999999999</v>
      </c>
      <c r="I44" s="185">
        <v>125.28320754716979</v>
      </c>
      <c r="J44" s="185">
        <v>0</v>
      </c>
      <c r="K44" s="186">
        <v>60.25</v>
      </c>
      <c r="L44" s="186">
        <v>69.406500000000008</v>
      </c>
      <c r="M44" s="186">
        <v>75.867333333333335</v>
      </c>
      <c r="N44" s="187">
        <v>71.623113553113569</v>
      </c>
    </row>
    <row r="45" spans="1:14">
      <c r="A45" s="192"/>
      <c r="B45" s="605" t="s">
        <v>1131</v>
      </c>
      <c r="C45" s="606">
        <v>120.3</v>
      </c>
      <c r="D45" s="607">
        <v>0</v>
      </c>
      <c r="E45" s="607">
        <v>134.6</v>
      </c>
      <c r="F45" s="607">
        <v>124.5</v>
      </c>
      <c r="G45" s="607">
        <v>125.60642857142857</v>
      </c>
      <c r="H45" s="607">
        <v>142.92384615384614</v>
      </c>
      <c r="I45" s="606">
        <v>131.7948717948718</v>
      </c>
      <c r="J45" s="606">
        <v>0</v>
      </c>
      <c r="K45" s="607">
        <v>0</v>
      </c>
      <c r="L45" s="607">
        <v>70.689113300492608</v>
      </c>
      <c r="M45" s="607">
        <v>73.597950819672121</v>
      </c>
      <c r="N45" s="608">
        <v>71.781046153846148</v>
      </c>
    </row>
    <row r="46" spans="1:14">
      <c r="A46" s="192"/>
      <c r="B46" s="183" t="s">
        <v>352</v>
      </c>
      <c r="C46" s="185">
        <v>112.48</v>
      </c>
      <c r="D46" s="186">
        <v>0</v>
      </c>
      <c r="E46" s="186">
        <v>129.67486290739782</v>
      </c>
      <c r="F46" s="186">
        <v>120.73</v>
      </c>
      <c r="G46" s="186">
        <v>123.29290322580646</v>
      </c>
      <c r="H46" s="186">
        <v>137.21620767494358</v>
      </c>
      <c r="I46" s="185">
        <v>123.05633773308192</v>
      </c>
      <c r="J46" s="185">
        <v>0</v>
      </c>
      <c r="K46" s="186">
        <v>77.48</v>
      </c>
      <c r="L46" s="186">
        <v>75.233636363636364</v>
      </c>
      <c r="M46" s="186">
        <v>76.279048050770626</v>
      </c>
      <c r="N46" s="187">
        <v>76.174911622924498</v>
      </c>
    </row>
    <row r="47" spans="1:14">
      <c r="A47" s="192"/>
      <c r="B47" s="605" t="s">
        <v>1133</v>
      </c>
      <c r="C47" s="606">
        <v>124.39</v>
      </c>
      <c r="D47" s="607">
        <v>0</v>
      </c>
      <c r="E47" s="607">
        <v>128.38202015574896</v>
      </c>
      <c r="F47" s="607">
        <v>129.54386281588447</v>
      </c>
      <c r="G47" s="607">
        <v>134.08843137254902</v>
      </c>
      <c r="H47" s="607">
        <v>136.10227272727272</v>
      </c>
      <c r="I47" s="606">
        <v>128.30898096101541</v>
      </c>
      <c r="J47" s="606">
        <v>0</v>
      </c>
      <c r="K47" s="607">
        <v>80.89</v>
      </c>
      <c r="L47" s="607">
        <v>74.584500000000006</v>
      </c>
      <c r="M47" s="607">
        <v>76.444011391375099</v>
      </c>
      <c r="N47" s="608">
        <v>76.882928015564175</v>
      </c>
    </row>
    <row r="48" spans="1:14">
      <c r="A48" s="192"/>
      <c r="B48" s="183" t="s">
        <v>354</v>
      </c>
      <c r="C48" s="185">
        <v>105.08</v>
      </c>
      <c r="D48" s="186">
        <v>0</v>
      </c>
      <c r="E48" s="186">
        <v>116.41463235294117</v>
      </c>
      <c r="F48" s="186">
        <v>0</v>
      </c>
      <c r="G48" s="186">
        <v>105.99875</v>
      </c>
      <c r="H48" s="186">
        <v>125.24620689655173</v>
      </c>
      <c r="I48" s="185">
        <v>109.43614473684211</v>
      </c>
      <c r="J48" s="185">
        <v>0</v>
      </c>
      <c r="K48" s="186">
        <v>73.13</v>
      </c>
      <c r="L48" s="186">
        <v>69.747975708502025</v>
      </c>
      <c r="M48" s="186">
        <v>74.085082987551857</v>
      </c>
      <c r="N48" s="187">
        <v>72.685675355450229</v>
      </c>
    </row>
    <row r="49" spans="1:14">
      <c r="A49" s="192"/>
      <c r="B49" s="605" t="s">
        <v>1135</v>
      </c>
      <c r="C49" s="606">
        <v>109.28</v>
      </c>
      <c r="D49" s="607">
        <v>0</v>
      </c>
      <c r="E49" s="607">
        <v>120.88193548387098</v>
      </c>
      <c r="F49" s="607">
        <v>120.38</v>
      </c>
      <c r="G49" s="607">
        <v>118.08666666666666</v>
      </c>
      <c r="H49" s="607">
        <v>124.69325842696628</v>
      </c>
      <c r="I49" s="606">
        <v>118.22325123152709</v>
      </c>
      <c r="J49" s="606">
        <v>0</v>
      </c>
      <c r="K49" s="607">
        <v>75.989999999999995</v>
      </c>
      <c r="L49" s="607">
        <v>71.552460937500001</v>
      </c>
      <c r="M49" s="607">
        <v>73.568626262626267</v>
      </c>
      <c r="N49" s="608">
        <v>73.522145877378421</v>
      </c>
    </row>
    <row r="50" spans="1:14">
      <c r="A50" s="192"/>
      <c r="B50" s="183" t="s">
        <v>356</v>
      </c>
      <c r="C50" s="185">
        <v>0</v>
      </c>
      <c r="D50" s="186">
        <v>0</v>
      </c>
      <c r="E50" s="186">
        <v>94</v>
      </c>
      <c r="F50" s="186">
        <v>81.3</v>
      </c>
      <c r="G50" s="186">
        <v>0</v>
      </c>
      <c r="H50" s="186">
        <v>108.601</v>
      </c>
      <c r="I50" s="185">
        <v>94.655517241379314</v>
      </c>
      <c r="J50" s="185">
        <v>0</v>
      </c>
      <c r="K50" s="186">
        <v>0</v>
      </c>
      <c r="L50" s="186">
        <v>62.708125000000003</v>
      </c>
      <c r="M50" s="186">
        <v>64.544999999999987</v>
      </c>
      <c r="N50" s="187">
        <v>63.596935483870972</v>
      </c>
    </row>
    <row r="51" spans="1:14">
      <c r="A51" s="192"/>
      <c r="B51" s="605" t="s">
        <v>1137</v>
      </c>
      <c r="C51" s="606">
        <v>0</v>
      </c>
      <c r="D51" s="607">
        <v>0</v>
      </c>
      <c r="E51" s="607">
        <v>88.132873303167429</v>
      </c>
      <c r="F51" s="607">
        <v>0</v>
      </c>
      <c r="G51" s="607">
        <v>122.1</v>
      </c>
      <c r="H51" s="607">
        <v>119.07142857142857</v>
      </c>
      <c r="I51" s="606">
        <v>90.536331236897283</v>
      </c>
      <c r="J51" s="606">
        <v>0</v>
      </c>
      <c r="K51" s="607">
        <v>0</v>
      </c>
      <c r="L51" s="607">
        <v>61.669375000000002</v>
      </c>
      <c r="M51" s="607">
        <v>79.119152542372888</v>
      </c>
      <c r="N51" s="608">
        <v>70.039593495934952</v>
      </c>
    </row>
    <row r="52" spans="1:14">
      <c r="A52" s="192"/>
      <c r="B52" s="183" t="s">
        <v>358</v>
      </c>
      <c r="C52" s="185">
        <v>110.79715408118726</v>
      </c>
      <c r="D52" s="186">
        <v>0</v>
      </c>
      <c r="E52" s="186">
        <v>128.65250240615978</v>
      </c>
      <c r="F52" s="186">
        <v>118.78763546798029</v>
      </c>
      <c r="G52" s="186">
        <v>122.67800000000001</v>
      </c>
      <c r="H52" s="186">
        <v>134.75779629629628</v>
      </c>
      <c r="I52" s="185">
        <v>121.04717367853289</v>
      </c>
      <c r="J52" s="185">
        <v>0</v>
      </c>
      <c r="K52" s="186">
        <v>76.177265625000004</v>
      </c>
      <c r="L52" s="186">
        <v>72.181837708830557</v>
      </c>
      <c r="M52" s="186">
        <v>75.017223880597015</v>
      </c>
      <c r="N52" s="187">
        <v>74.35081118398341</v>
      </c>
    </row>
    <row r="53" spans="1:14">
      <c r="A53" s="192"/>
      <c r="B53" s="605" t="s">
        <v>1139</v>
      </c>
      <c r="C53" s="606">
        <v>123.41141602634468</v>
      </c>
      <c r="D53" s="607">
        <v>0</v>
      </c>
      <c r="E53" s="607">
        <v>121.56452517985612</v>
      </c>
      <c r="F53" s="607">
        <v>129.05452546296297</v>
      </c>
      <c r="G53" s="607">
        <v>132.95053846153846</v>
      </c>
      <c r="H53" s="607">
        <v>133.79318600368327</v>
      </c>
      <c r="I53" s="606">
        <v>124.83333333333331</v>
      </c>
      <c r="J53" s="606">
        <v>0</v>
      </c>
      <c r="K53" s="607">
        <v>79.248247422680407</v>
      </c>
      <c r="L53" s="607">
        <v>72.475592105263161</v>
      </c>
      <c r="M53" s="607">
        <v>75.73426247896802</v>
      </c>
      <c r="N53" s="608">
        <v>75.596198399999977</v>
      </c>
    </row>
    <row r="54" spans="1:14">
      <c r="A54" s="192"/>
      <c r="B54" s="183" t="s">
        <v>360</v>
      </c>
      <c r="C54" s="185">
        <v>71.33</v>
      </c>
      <c r="D54" s="186">
        <v>0</v>
      </c>
      <c r="E54" s="186">
        <v>78.7601872074883</v>
      </c>
      <c r="F54" s="186">
        <v>52.351666666666659</v>
      </c>
      <c r="G54" s="186">
        <v>88.786136363636373</v>
      </c>
      <c r="H54" s="186">
        <v>99.042857142857159</v>
      </c>
      <c r="I54" s="185">
        <v>76.095833333333331</v>
      </c>
      <c r="J54" s="185">
        <v>0</v>
      </c>
      <c r="K54" s="186">
        <v>68.23</v>
      </c>
      <c r="L54" s="186">
        <v>63.679419354838707</v>
      </c>
      <c r="M54" s="186">
        <v>59.481690140845068</v>
      </c>
      <c r="N54" s="187">
        <v>62.643555166374767</v>
      </c>
    </row>
    <row r="55" spans="1:14">
      <c r="A55" s="192"/>
      <c r="B55" s="605" t="s">
        <v>1141</v>
      </c>
      <c r="C55" s="606">
        <v>90.08</v>
      </c>
      <c r="D55" s="607">
        <v>0</v>
      </c>
      <c r="E55" s="607">
        <v>84.397715231788098</v>
      </c>
      <c r="F55" s="607">
        <v>90.667630057803464</v>
      </c>
      <c r="G55" s="607">
        <v>88.45</v>
      </c>
      <c r="H55" s="607">
        <v>99.864722222222227</v>
      </c>
      <c r="I55" s="606">
        <v>88.237529940119771</v>
      </c>
      <c r="J55" s="606">
        <v>0</v>
      </c>
      <c r="K55" s="607">
        <v>66.59</v>
      </c>
      <c r="L55" s="607">
        <v>55.423818181818184</v>
      </c>
      <c r="M55" s="607">
        <v>113.87378260869566</v>
      </c>
      <c r="N55" s="608">
        <v>81.446661184210541</v>
      </c>
    </row>
    <row r="56" spans="1:14">
      <c r="A56" s="192"/>
      <c r="B56" s="183" t="s">
        <v>362</v>
      </c>
      <c r="C56" s="185">
        <v>62.829999999999991</v>
      </c>
      <c r="D56" s="186">
        <v>0</v>
      </c>
      <c r="E56" s="186">
        <v>72.413388704318933</v>
      </c>
      <c r="F56" s="186">
        <v>37.532954545454544</v>
      </c>
      <c r="G56" s="186">
        <v>73.334583333333342</v>
      </c>
      <c r="H56" s="186">
        <v>93.085616438356169</v>
      </c>
      <c r="I56" s="185">
        <v>68.828519230769217</v>
      </c>
      <c r="J56" s="185">
        <v>0</v>
      </c>
      <c r="K56" s="186">
        <v>57.17</v>
      </c>
      <c r="L56" s="186">
        <v>52.792201257861628</v>
      </c>
      <c r="M56" s="186">
        <v>56.986979166666664</v>
      </c>
      <c r="N56" s="187">
        <v>55.583861171366586</v>
      </c>
    </row>
    <row r="57" spans="1:14">
      <c r="A57" s="192"/>
      <c r="B57" s="605" t="s">
        <v>1143</v>
      </c>
      <c r="C57" s="606">
        <v>42</v>
      </c>
      <c r="D57" s="607">
        <v>0</v>
      </c>
      <c r="E57" s="607">
        <v>73.070291262135925</v>
      </c>
      <c r="F57" s="607">
        <v>68.166890756302521</v>
      </c>
      <c r="G57" s="607">
        <v>81.45</v>
      </c>
      <c r="H57" s="607">
        <v>90.845373134328355</v>
      </c>
      <c r="I57" s="606">
        <v>64.174043419267306</v>
      </c>
      <c r="J57" s="606">
        <v>0</v>
      </c>
      <c r="K57" s="607">
        <v>61.72999999999999</v>
      </c>
      <c r="L57" s="607">
        <v>53.935927835051544</v>
      </c>
      <c r="M57" s="607">
        <v>63.910359281437131</v>
      </c>
      <c r="N57" s="608">
        <v>59.513918918918918</v>
      </c>
    </row>
    <row r="58" spans="1:14">
      <c r="A58" s="192"/>
      <c r="B58" s="183" t="s">
        <v>364</v>
      </c>
      <c r="C58" s="185">
        <v>0</v>
      </c>
      <c r="D58" s="186">
        <v>0</v>
      </c>
      <c r="E58" s="186">
        <v>82.17285714285714</v>
      </c>
      <c r="F58" s="186">
        <v>113.48871715610512</v>
      </c>
      <c r="G58" s="186">
        <v>83.92</v>
      </c>
      <c r="H58" s="186">
        <v>98.342500000000001</v>
      </c>
      <c r="I58" s="185">
        <v>105.44729760547322</v>
      </c>
      <c r="J58" s="185">
        <v>0</v>
      </c>
      <c r="K58" s="186">
        <v>0</v>
      </c>
      <c r="L58" s="186">
        <v>55.099193548387092</v>
      </c>
      <c r="M58" s="186">
        <v>56.68668103448276</v>
      </c>
      <c r="N58" s="187">
        <v>56.35190476190477</v>
      </c>
    </row>
    <row r="59" spans="1:14">
      <c r="A59" s="192"/>
      <c r="B59" s="605" t="s">
        <v>1145</v>
      </c>
      <c r="C59" s="606">
        <v>0</v>
      </c>
      <c r="D59" s="607">
        <v>0</v>
      </c>
      <c r="E59" s="607">
        <v>0</v>
      </c>
      <c r="F59" s="607">
        <v>0</v>
      </c>
      <c r="G59" s="607">
        <v>88</v>
      </c>
      <c r="H59" s="607">
        <v>0</v>
      </c>
      <c r="I59" s="606">
        <v>88</v>
      </c>
      <c r="J59" s="606">
        <v>0</v>
      </c>
      <c r="K59" s="607">
        <v>0</v>
      </c>
      <c r="L59" s="607">
        <v>0</v>
      </c>
      <c r="M59" s="607">
        <v>72.213093525179843</v>
      </c>
      <c r="N59" s="608">
        <v>72.213093525179843</v>
      </c>
    </row>
    <row r="60" spans="1:14">
      <c r="A60" s="192"/>
      <c r="B60" s="183" t="s">
        <v>366</v>
      </c>
      <c r="C60" s="185">
        <v>67.717500000000001</v>
      </c>
      <c r="D60" s="186">
        <v>0</v>
      </c>
      <c r="E60" s="186">
        <v>78.094417177914096</v>
      </c>
      <c r="F60" s="186">
        <v>87.477125803489443</v>
      </c>
      <c r="G60" s="186">
        <v>86.231190476190477</v>
      </c>
      <c r="H60" s="186">
        <v>97.168468085106397</v>
      </c>
      <c r="I60" s="185">
        <v>82.622499257057939</v>
      </c>
      <c r="J60" s="185">
        <v>0</v>
      </c>
      <c r="K60" s="186">
        <v>63.20272727272728</v>
      </c>
      <c r="L60" s="186">
        <v>57.660691489361696</v>
      </c>
      <c r="M60" s="186">
        <v>57.889279661016943</v>
      </c>
      <c r="N60" s="187">
        <v>58.794185520361985</v>
      </c>
    </row>
    <row r="61" spans="1:14">
      <c r="A61" s="192"/>
      <c r="B61" s="605" t="s">
        <v>1147</v>
      </c>
      <c r="C61" s="606">
        <v>75.042899328859065</v>
      </c>
      <c r="D61" s="607">
        <v>0</v>
      </c>
      <c r="E61" s="607">
        <v>74.749471698113211</v>
      </c>
      <c r="F61" s="607">
        <v>76.814902723735415</v>
      </c>
      <c r="G61" s="607">
        <v>33.618231046931406</v>
      </c>
      <c r="H61" s="607">
        <v>90.965155555555555</v>
      </c>
      <c r="I61" s="606">
        <v>72.65465975372652</v>
      </c>
      <c r="J61" s="606">
        <v>0</v>
      </c>
      <c r="K61" s="607">
        <v>64.527783783783775</v>
      </c>
      <c r="L61" s="607">
        <v>45.707459207459209</v>
      </c>
      <c r="M61" s="607">
        <v>67.098168812589421</v>
      </c>
      <c r="N61" s="608">
        <v>60.337383177570111</v>
      </c>
    </row>
    <row r="62" spans="1:14">
      <c r="A62" s="192"/>
      <c r="B62" s="183" t="s">
        <v>372</v>
      </c>
      <c r="C62" s="185">
        <v>120.77000000000001</v>
      </c>
      <c r="D62" s="186">
        <v>0</v>
      </c>
      <c r="E62" s="186">
        <v>64.709999999999994</v>
      </c>
      <c r="F62" s="186">
        <v>118.56</v>
      </c>
      <c r="G62" s="186">
        <v>132</v>
      </c>
      <c r="H62" s="186">
        <v>95</v>
      </c>
      <c r="I62" s="185">
        <v>109.73556603773586</v>
      </c>
      <c r="J62" s="185">
        <v>0</v>
      </c>
      <c r="K62" s="186">
        <v>63</v>
      </c>
      <c r="L62" s="186">
        <v>0</v>
      </c>
      <c r="M62" s="186">
        <v>67.888888888888886</v>
      </c>
      <c r="N62" s="187">
        <v>66.384615384615387</v>
      </c>
    </row>
    <row r="63" spans="1:14">
      <c r="A63" s="192"/>
      <c r="B63" s="605" t="s">
        <v>1149</v>
      </c>
      <c r="C63" s="606">
        <v>0</v>
      </c>
      <c r="D63" s="607">
        <v>0</v>
      </c>
      <c r="E63" s="607">
        <v>67.08</v>
      </c>
      <c r="F63" s="607">
        <v>0</v>
      </c>
      <c r="G63" s="607">
        <v>82.56</v>
      </c>
      <c r="H63" s="607">
        <v>0</v>
      </c>
      <c r="I63" s="606">
        <v>72.146181818181816</v>
      </c>
      <c r="J63" s="606">
        <v>0</v>
      </c>
      <c r="K63" s="607">
        <v>54.7</v>
      </c>
      <c r="L63" s="607">
        <v>0</v>
      </c>
      <c r="M63" s="607">
        <v>67.372500000000002</v>
      </c>
      <c r="N63" s="608">
        <v>60.332222222222221</v>
      </c>
    </row>
    <row r="64" spans="1:14">
      <c r="A64" s="192"/>
      <c r="B64" s="183" t="s">
        <v>368</v>
      </c>
      <c r="C64" s="185">
        <v>111.54736899563319</v>
      </c>
      <c r="D64" s="186">
        <v>0</v>
      </c>
      <c r="E64" s="186">
        <v>109.39039440993791</v>
      </c>
      <c r="F64" s="186">
        <v>80.026138279932539</v>
      </c>
      <c r="G64" s="186">
        <v>115.40085814360771</v>
      </c>
      <c r="H64" s="186">
        <v>127.71801948051952</v>
      </c>
      <c r="I64" s="185">
        <v>109.57487412177983</v>
      </c>
      <c r="J64" s="185">
        <v>0</v>
      </c>
      <c r="K64" s="186">
        <v>74.262266009852226</v>
      </c>
      <c r="L64" s="186">
        <v>72.546928471248236</v>
      </c>
      <c r="M64" s="186">
        <v>72.917106563161596</v>
      </c>
      <c r="N64" s="187">
        <v>73.028383280757126</v>
      </c>
    </row>
    <row r="65" spans="1:14">
      <c r="A65" s="192"/>
      <c r="B65" s="605" t="s">
        <v>1151</v>
      </c>
      <c r="C65" s="606">
        <v>116.4610099188458</v>
      </c>
      <c r="D65" s="607">
        <v>0</v>
      </c>
      <c r="E65" s="607">
        <v>115.53126978998385</v>
      </c>
      <c r="F65" s="607">
        <v>118.12294317217982</v>
      </c>
      <c r="G65" s="607">
        <v>124.64176724137931</v>
      </c>
      <c r="H65" s="607">
        <v>127.61145214521453</v>
      </c>
      <c r="I65" s="606">
        <v>117.7351322401481</v>
      </c>
      <c r="J65" s="606">
        <v>0</v>
      </c>
      <c r="K65" s="607">
        <v>75.813499999999991</v>
      </c>
      <c r="L65" s="607">
        <v>70.059943262411352</v>
      </c>
      <c r="M65" s="607">
        <v>81.985894389438911</v>
      </c>
      <c r="N65" s="608">
        <v>77.691131205673756</v>
      </c>
    </row>
    <row r="66" spans="1:14">
      <c r="A66" s="192"/>
      <c r="B66" s="183" t="s">
        <v>370</v>
      </c>
      <c r="C66" s="185">
        <v>102.55098743267504</v>
      </c>
      <c r="D66" s="186">
        <v>0</v>
      </c>
      <c r="E66" s="186">
        <v>86.395045454545453</v>
      </c>
      <c r="F66" s="186">
        <v>37.532954545454544</v>
      </c>
      <c r="G66" s="186">
        <v>90.891086956521733</v>
      </c>
      <c r="H66" s="186">
        <v>110.69981366459629</v>
      </c>
      <c r="I66" s="185">
        <v>93.220804953560375</v>
      </c>
      <c r="J66" s="185">
        <v>0</v>
      </c>
      <c r="K66" s="186">
        <v>65.257236842105257</v>
      </c>
      <c r="L66" s="186">
        <v>64.017820773930751</v>
      </c>
      <c r="M66" s="186">
        <v>69.807101648351662</v>
      </c>
      <c r="N66" s="187">
        <v>67.125756738078778</v>
      </c>
    </row>
    <row r="67" spans="1:14">
      <c r="A67" s="192"/>
      <c r="B67" s="605" t="s">
        <v>1153</v>
      </c>
      <c r="C67" s="606">
        <v>65.891476323119775</v>
      </c>
      <c r="D67" s="607">
        <v>0</v>
      </c>
      <c r="E67" s="607">
        <v>89.33922912205567</v>
      </c>
      <c r="F67" s="607">
        <v>79.849803921568622</v>
      </c>
      <c r="G67" s="607">
        <v>109.26866666666668</v>
      </c>
      <c r="H67" s="607">
        <v>111.45837499999998</v>
      </c>
      <c r="I67" s="606">
        <v>84.435312232677489</v>
      </c>
      <c r="J67" s="606">
        <v>0</v>
      </c>
      <c r="K67" s="607">
        <v>69.629715909090905</v>
      </c>
      <c r="L67" s="607">
        <v>64.569401088929212</v>
      </c>
      <c r="M67" s="607">
        <v>71.412022160664819</v>
      </c>
      <c r="N67" s="608">
        <v>68.7057723076923</v>
      </c>
    </row>
    <row r="68" spans="1:14">
      <c r="A68" s="192"/>
      <c r="B68" s="183" t="s">
        <v>430</v>
      </c>
      <c r="C68" s="185">
        <v>109.44984512348263</v>
      </c>
      <c r="D68" s="186">
        <v>0</v>
      </c>
      <c r="E68" s="186">
        <v>106.6259262295082</v>
      </c>
      <c r="F68" s="186">
        <v>74.535095447870773</v>
      </c>
      <c r="G68" s="186">
        <v>113.57354943273907</v>
      </c>
      <c r="H68" s="186">
        <v>124.19172458172459</v>
      </c>
      <c r="I68" s="185">
        <v>106.97400541605123</v>
      </c>
      <c r="J68" s="185">
        <v>0</v>
      </c>
      <c r="K68" s="186">
        <v>71.023864353312305</v>
      </c>
      <c r="L68" s="186">
        <v>69.068696013289042</v>
      </c>
      <c r="M68" s="186">
        <v>71.861589743589732</v>
      </c>
      <c r="N68" s="187">
        <v>70.883994476525231</v>
      </c>
    </row>
    <row r="69" spans="1:14">
      <c r="A69" s="207"/>
      <c r="B69" s="605" t="s">
        <v>1155</v>
      </c>
      <c r="C69" s="606">
        <v>109.41620488940629</v>
      </c>
      <c r="D69" s="607">
        <v>0</v>
      </c>
      <c r="E69" s="607">
        <v>112.09733295901179</v>
      </c>
      <c r="F69" s="607">
        <v>113.72670420420421</v>
      </c>
      <c r="G69" s="607">
        <v>123.70817813765181</v>
      </c>
      <c r="H69" s="607">
        <v>124.23744125326371</v>
      </c>
      <c r="I69" s="606">
        <v>113.27659489176497</v>
      </c>
      <c r="J69" s="606">
        <v>0</v>
      </c>
      <c r="K69" s="607">
        <v>73.527058823529401</v>
      </c>
      <c r="L69" s="607">
        <v>67.651273885350335</v>
      </c>
      <c r="M69" s="607">
        <v>78.573138131426006</v>
      </c>
      <c r="N69" s="608">
        <v>74.406269966254243</v>
      </c>
    </row>
    <row r="70" spans="1:14">
      <c r="A70" s="191" t="s">
        <v>283</v>
      </c>
      <c r="B70" s="183" t="s">
        <v>496</v>
      </c>
      <c r="C70" s="185">
        <v>0</v>
      </c>
      <c r="D70" s="186">
        <v>0</v>
      </c>
      <c r="E70" s="186">
        <v>0</v>
      </c>
      <c r="F70" s="186">
        <v>0</v>
      </c>
      <c r="G70" s="186">
        <v>0</v>
      </c>
      <c r="H70" s="186">
        <v>0</v>
      </c>
      <c r="I70" s="185">
        <v>0</v>
      </c>
      <c r="J70" s="185">
        <v>0</v>
      </c>
      <c r="K70" s="186">
        <v>0</v>
      </c>
      <c r="L70" s="186">
        <v>0</v>
      </c>
      <c r="M70" s="186">
        <v>0</v>
      </c>
      <c r="N70" s="187">
        <v>0</v>
      </c>
    </row>
    <row r="71" spans="1:14">
      <c r="A71" s="192"/>
      <c r="B71" s="605" t="s">
        <v>1125</v>
      </c>
      <c r="C71" s="606">
        <v>0</v>
      </c>
      <c r="D71" s="607">
        <v>0</v>
      </c>
      <c r="E71" s="607">
        <v>0</v>
      </c>
      <c r="F71" s="607">
        <v>0</v>
      </c>
      <c r="G71" s="607">
        <v>0</v>
      </c>
      <c r="H71" s="607">
        <v>0</v>
      </c>
      <c r="I71" s="606">
        <v>0</v>
      </c>
      <c r="J71" s="606">
        <v>0</v>
      </c>
      <c r="K71" s="607">
        <v>0</v>
      </c>
      <c r="L71" s="607">
        <v>0</v>
      </c>
      <c r="M71" s="607">
        <v>0</v>
      </c>
      <c r="N71" s="608">
        <v>0</v>
      </c>
    </row>
    <row r="72" spans="1:14">
      <c r="A72" s="192"/>
      <c r="B72" s="183" t="s">
        <v>498</v>
      </c>
      <c r="C72" s="185">
        <v>0</v>
      </c>
      <c r="D72" s="186">
        <v>0</v>
      </c>
      <c r="E72" s="186">
        <v>0</v>
      </c>
      <c r="F72" s="186">
        <v>0</v>
      </c>
      <c r="G72" s="186">
        <v>0</v>
      </c>
      <c r="H72" s="186">
        <v>0</v>
      </c>
      <c r="I72" s="185">
        <v>0</v>
      </c>
      <c r="J72" s="185">
        <v>0</v>
      </c>
      <c r="K72" s="186">
        <v>0</v>
      </c>
      <c r="L72" s="186">
        <v>0</v>
      </c>
      <c r="M72" s="186">
        <v>0</v>
      </c>
      <c r="N72" s="187">
        <v>0</v>
      </c>
    </row>
    <row r="73" spans="1:14">
      <c r="A73" s="192"/>
      <c r="B73" s="605" t="s">
        <v>1127</v>
      </c>
      <c r="C73" s="606">
        <v>0</v>
      </c>
      <c r="D73" s="607">
        <v>0</v>
      </c>
      <c r="E73" s="607">
        <v>0</v>
      </c>
      <c r="F73" s="607">
        <v>0</v>
      </c>
      <c r="G73" s="607">
        <v>0</v>
      </c>
      <c r="H73" s="607">
        <v>0</v>
      </c>
      <c r="I73" s="606">
        <v>0</v>
      </c>
      <c r="J73" s="606">
        <v>0</v>
      </c>
      <c r="K73" s="607">
        <v>0</v>
      </c>
      <c r="L73" s="607">
        <v>0</v>
      </c>
      <c r="M73" s="607">
        <v>0</v>
      </c>
      <c r="N73" s="608">
        <v>0</v>
      </c>
    </row>
    <row r="74" spans="1:14">
      <c r="A74" s="192"/>
      <c r="B74" s="183" t="s">
        <v>500</v>
      </c>
      <c r="C74" s="185">
        <v>0</v>
      </c>
      <c r="D74" s="186">
        <v>0</v>
      </c>
      <c r="E74" s="186">
        <v>0</v>
      </c>
      <c r="F74" s="186">
        <v>0</v>
      </c>
      <c r="G74" s="186">
        <v>0</v>
      </c>
      <c r="H74" s="186">
        <v>0</v>
      </c>
      <c r="I74" s="185">
        <v>0</v>
      </c>
      <c r="J74" s="185">
        <v>0</v>
      </c>
      <c r="K74" s="186">
        <v>0</v>
      </c>
      <c r="L74" s="186">
        <v>0</v>
      </c>
      <c r="M74" s="186">
        <v>0</v>
      </c>
      <c r="N74" s="187">
        <v>0</v>
      </c>
    </row>
    <row r="75" spans="1:14">
      <c r="A75" s="192"/>
      <c r="B75" s="605" t="s">
        <v>1129</v>
      </c>
      <c r="C75" s="606">
        <v>0</v>
      </c>
      <c r="D75" s="607">
        <v>0</v>
      </c>
      <c r="E75" s="607">
        <v>0</v>
      </c>
      <c r="F75" s="607">
        <v>0</v>
      </c>
      <c r="G75" s="607">
        <v>0</v>
      </c>
      <c r="H75" s="607">
        <v>0</v>
      </c>
      <c r="I75" s="606">
        <v>0</v>
      </c>
      <c r="J75" s="606">
        <v>0</v>
      </c>
      <c r="K75" s="607">
        <v>0</v>
      </c>
      <c r="L75" s="607">
        <v>0</v>
      </c>
      <c r="M75" s="607">
        <v>0</v>
      </c>
      <c r="N75" s="608">
        <v>0</v>
      </c>
    </row>
    <row r="76" spans="1:14">
      <c r="A76" s="192"/>
      <c r="B76" s="183" t="s">
        <v>502</v>
      </c>
      <c r="C76" s="185">
        <v>0</v>
      </c>
      <c r="D76" s="186">
        <v>0</v>
      </c>
      <c r="E76" s="186">
        <v>0</v>
      </c>
      <c r="F76" s="186">
        <v>0</v>
      </c>
      <c r="G76" s="186">
        <v>0</v>
      </c>
      <c r="H76" s="186">
        <v>0</v>
      </c>
      <c r="I76" s="185">
        <v>0</v>
      </c>
      <c r="J76" s="185">
        <v>0</v>
      </c>
      <c r="K76" s="186">
        <v>0</v>
      </c>
      <c r="L76" s="186">
        <v>0</v>
      </c>
      <c r="M76" s="186">
        <v>0</v>
      </c>
      <c r="N76" s="187">
        <v>0</v>
      </c>
    </row>
    <row r="77" spans="1:14">
      <c r="A77" s="192"/>
      <c r="B77" s="605" t="s">
        <v>1131</v>
      </c>
      <c r="C77" s="606">
        <v>0</v>
      </c>
      <c r="D77" s="607">
        <v>0</v>
      </c>
      <c r="E77" s="607">
        <v>0</v>
      </c>
      <c r="F77" s="607">
        <v>0</v>
      </c>
      <c r="G77" s="607">
        <v>0</v>
      </c>
      <c r="H77" s="607">
        <v>0</v>
      </c>
      <c r="I77" s="606">
        <v>0</v>
      </c>
      <c r="J77" s="606">
        <v>0</v>
      </c>
      <c r="K77" s="607">
        <v>0</v>
      </c>
      <c r="L77" s="607">
        <v>0</v>
      </c>
      <c r="M77" s="607">
        <v>0</v>
      </c>
      <c r="N77" s="608">
        <v>0</v>
      </c>
    </row>
    <row r="78" spans="1:14">
      <c r="A78" s="192"/>
      <c r="B78" s="183" t="s">
        <v>352</v>
      </c>
      <c r="C78" s="185">
        <v>0</v>
      </c>
      <c r="D78" s="186">
        <v>0</v>
      </c>
      <c r="E78" s="186">
        <v>0</v>
      </c>
      <c r="F78" s="186">
        <v>0</v>
      </c>
      <c r="G78" s="186">
        <v>0</v>
      </c>
      <c r="H78" s="186">
        <v>0</v>
      </c>
      <c r="I78" s="185">
        <v>0</v>
      </c>
      <c r="J78" s="185">
        <v>0</v>
      </c>
      <c r="K78" s="186">
        <v>0</v>
      </c>
      <c r="L78" s="186">
        <v>0</v>
      </c>
      <c r="M78" s="186">
        <v>0</v>
      </c>
      <c r="N78" s="187">
        <v>0</v>
      </c>
    </row>
    <row r="79" spans="1:14">
      <c r="A79" s="192"/>
      <c r="B79" s="605" t="s">
        <v>1133</v>
      </c>
      <c r="C79" s="606">
        <v>0</v>
      </c>
      <c r="D79" s="607">
        <v>0</v>
      </c>
      <c r="E79" s="607">
        <v>0</v>
      </c>
      <c r="F79" s="607">
        <v>0</v>
      </c>
      <c r="G79" s="607">
        <v>0</v>
      </c>
      <c r="H79" s="607">
        <v>0</v>
      </c>
      <c r="I79" s="606">
        <v>0</v>
      </c>
      <c r="J79" s="606">
        <v>0</v>
      </c>
      <c r="K79" s="607">
        <v>0</v>
      </c>
      <c r="L79" s="607">
        <v>0</v>
      </c>
      <c r="M79" s="607">
        <v>0</v>
      </c>
      <c r="N79" s="608">
        <v>0</v>
      </c>
    </row>
    <row r="80" spans="1:14">
      <c r="A80" s="192"/>
      <c r="B80" s="183" t="s">
        <v>354</v>
      </c>
      <c r="C80" s="185">
        <v>0</v>
      </c>
      <c r="D80" s="186">
        <v>0</v>
      </c>
      <c r="E80" s="186">
        <v>0</v>
      </c>
      <c r="F80" s="186">
        <v>0</v>
      </c>
      <c r="G80" s="186">
        <v>0</v>
      </c>
      <c r="H80" s="186">
        <v>0</v>
      </c>
      <c r="I80" s="185">
        <v>0</v>
      </c>
      <c r="J80" s="185">
        <v>0</v>
      </c>
      <c r="K80" s="186">
        <v>0</v>
      </c>
      <c r="L80" s="186">
        <v>0</v>
      </c>
      <c r="M80" s="186">
        <v>0</v>
      </c>
      <c r="N80" s="187">
        <v>0</v>
      </c>
    </row>
    <row r="81" spans="1:14">
      <c r="A81" s="192"/>
      <c r="B81" s="605" t="s">
        <v>1135</v>
      </c>
      <c r="C81" s="606">
        <v>0</v>
      </c>
      <c r="D81" s="607">
        <v>0</v>
      </c>
      <c r="E81" s="607">
        <v>0</v>
      </c>
      <c r="F81" s="607">
        <v>0</v>
      </c>
      <c r="G81" s="607">
        <v>0</v>
      </c>
      <c r="H81" s="607">
        <v>0</v>
      </c>
      <c r="I81" s="606">
        <v>0</v>
      </c>
      <c r="J81" s="606">
        <v>0</v>
      </c>
      <c r="K81" s="607">
        <v>0</v>
      </c>
      <c r="L81" s="607">
        <v>0</v>
      </c>
      <c r="M81" s="607">
        <v>0</v>
      </c>
      <c r="N81" s="608">
        <v>0</v>
      </c>
    </row>
    <row r="82" spans="1:14">
      <c r="A82" s="192"/>
      <c r="B82" s="183" t="s">
        <v>356</v>
      </c>
      <c r="C82" s="185">
        <v>0</v>
      </c>
      <c r="D82" s="186">
        <v>0</v>
      </c>
      <c r="E82" s="186">
        <v>0</v>
      </c>
      <c r="F82" s="186">
        <v>0</v>
      </c>
      <c r="G82" s="186">
        <v>0</v>
      </c>
      <c r="H82" s="186">
        <v>0</v>
      </c>
      <c r="I82" s="185">
        <v>0</v>
      </c>
      <c r="J82" s="185">
        <v>0</v>
      </c>
      <c r="K82" s="186">
        <v>0</v>
      </c>
      <c r="L82" s="186">
        <v>0</v>
      </c>
      <c r="M82" s="186">
        <v>0</v>
      </c>
      <c r="N82" s="187">
        <v>0</v>
      </c>
    </row>
    <row r="83" spans="1:14">
      <c r="A83" s="192"/>
      <c r="B83" s="605" t="s">
        <v>1137</v>
      </c>
      <c r="C83" s="606">
        <v>0</v>
      </c>
      <c r="D83" s="607">
        <v>0</v>
      </c>
      <c r="E83" s="607">
        <v>0</v>
      </c>
      <c r="F83" s="607">
        <v>0</v>
      </c>
      <c r="G83" s="607">
        <v>0</v>
      </c>
      <c r="H83" s="607">
        <v>0</v>
      </c>
      <c r="I83" s="606">
        <v>0</v>
      </c>
      <c r="J83" s="606">
        <v>0</v>
      </c>
      <c r="K83" s="607">
        <v>0</v>
      </c>
      <c r="L83" s="607">
        <v>0</v>
      </c>
      <c r="M83" s="607">
        <v>0</v>
      </c>
      <c r="N83" s="608">
        <v>0</v>
      </c>
    </row>
    <row r="84" spans="1:14">
      <c r="A84" s="192"/>
      <c r="B84" s="183" t="s">
        <v>358</v>
      </c>
      <c r="C84" s="185">
        <v>0</v>
      </c>
      <c r="D84" s="186">
        <v>0</v>
      </c>
      <c r="E84" s="186">
        <v>0</v>
      </c>
      <c r="F84" s="186">
        <v>0</v>
      </c>
      <c r="G84" s="186">
        <v>0</v>
      </c>
      <c r="H84" s="186">
        <v>0</v>
      </c>
      <c r="I84" s="185">
        <v>0</v>
      </c>
      <c r="J84" s="185">
        <v>0</v>
      </c>
      <c r="K84" s="186">
        <v>0</v>
      </c>
      <c r="L84" s="186">
        <v>0</v>
      </c>
      <c r="M84" s="186">
        <v>0</v>
      </c>
      <c r="N84" s="187">
        <v>0</v>
      </c>
    </row>
    <row r="85" spans="1:14">
      <c r="A85" s="192"/>
      <c r="B85" s="605" t="s">
        <v>1139</v>
      </c>
      <c r="C85" s="606">
        <v>0</v>
      </c>
      <c r="D85" s="607">
        <v>0</v>
      </c>
      <c r="E85" s="607">
        <v>0</v>
      </c>
      <c r="F85" s="607">
        <v>0</v>
      </c>
      <c r="G85" s="607">
        <v>0</v>
      </c>
      <c r="H85" s="607">
        <v>0</v>
      </c>
      <c r="I85" s="606">
        <v>0</v>
      </c>
      <c r="J85" s="606">
        <v>0</v>
      </c>
      <c r="K85" s="607">
        <v>0</v>
      </c>
      <c r="L85" s="607">
        <v>0</v>
      </c>
      <c r="M85" s="607">
        <v>0</v>
      </c>
      <c r="N85" s="608">
        <v>0</v>
      </c>
    </row>
    <row r="86" spans="1:14">
      <c r="A86" s="192"/>
      <c r="B86" s="183" t="s">
        <v>360</v>
      </c>
      <c r="C86" s="185">
        <v>0</v>
      </c>
      <c r="D86" s="186">
        <v>0</v>
      </c>
      <c r="E86" s="186">
        <v>0</v>
      </c>
      <c r="F86" s="186">
        <v>0</v>
      </c>
      <c r="G86" s="186">
        <v>0</v>
      </c>
      <c r="H86" s="186">
        <v>0</v>
      </c>
      <c r="I86" s="185">
        <v>0</v>
      </c>
      <c r="J86" s="185">
        <v>0</v>
      </c>
      <c r="K86" s="186">
        <v>0</v>
      </c>
      <c r="L86" s="186">
        <v>0</v>
      </c>
      <c r="M86" s="186">
        <v>0</v>
      </c>
      <c r="N86" s="187">
        <v>0</v>
      </c>
    </row>
    <row r="87" spans="1:14">
      <c r="A87" s="192"/>
      <c r="B87" s="605" t="s">
        <v>1141</v>
      </c>
      <c r="C87" s="606">
        <v>0</v>
      </c>
      <c r="D87" s="607">
        <v>0</v>
      </c>
      <c r="E87" s="607">
        <v>0</v>
      </c>
      <c r="F87" s="607">
        <v>0</v>
      </c>
      <c r="G87" s="607">
        <v>0</v>
      </c>
      <c r="H87" s="607">
        <v>0</v>
      </c>
      <c r="I87" s="606">
        <v>0</v>
      </c>
      <c r="J87" s="606">
        <v>0</v>
      </c>
      <c r="K87" s="607">
        <v>0</v>
      </c>
      <c r="L87" s="607">
        <v>0</v>
      </c>
      <c r="M87" s="607">
        <v>0</v>
      </c>
      <c r="N87" s="608">
        <v>0</v>
      </c>
    </row>
    <row r="88" spans="1:14">
      <c r="A88" s="192"/>
      <c r="B88" s="183" t="s">
        <v>362</v>
      </c>
      <c r="C88" s="185">
        <v>0</v>
      </c>
      <c r="D88" s="186">
        <v>0</v>
      </c>
      <c r="E88" s="186">
        <v>0</v>
      </c>
      <c r="F88" s="186">
        <v>0</v>
      </c>
      <c r="G88" s="186">
        <v>0</v>
      </c>
      <c r="H88" s="186">
        <v>0</v>
      </c>
      <c r="I88" s="185">
        <v>0</v>
      </c>
      <c r="J88" s="185">
        <v>0</v>
      </c>
      <c r="K88" s="186">
        <v>0</v>
      </c>
      <c r="L88" s="186">
        <v>0</v>
      </c>
      <c r="M88" s="186">
        <v>0</v>
      </c>
      <c r="N88" s="187">
        <v>0</v>
      </c>
    </row>
    <row r="89" spans="1:14">
      <c r="A89" s="192"/>
      <c r="B89" s="605" t="s">
        <v>1143</v>
      </c>
      <c r="C89" s="606">
        <v>0</v>
      </c>
      <c r="D89" s="607">
        <v>0</v>
      </c>
      <c r="E89" s="607">
        <v>0</v>
      </c>
      <c r="F89" s="607">
        <v>0</v>
      </c>
      <c r="G89" s="607">
        <v>0</v>
      </c>
      <c r="H89" s="607">
        <v>0</v>
      </c>
      <c r="I89" s="606">
        <v>0</v>
      </c>
      <c r="J89" s="606">
        <v>0</v>
      </c>
      <c r="K89" s="607">
        <v>0</v>
      </c>
      <c r="L89" s="607">
        <v>0</v>
      </c>
      <c r="M89" s="607">
        <v>0</v>
      </c>
      <c r="N89" s="608">
        <v>0</v>
      </c>
    </row>
    <row r="90" spans="1:14">
      <c r="A90" s="192"/>
      <c r="B90" s="183" t="s">
        <v>364</v>
      </c>
      <c r="C90" s="185">
        <v>0</v>
      </c>
      <c r="D90" s="186">
        <v>0</v>
      </c>
      <c r="E90" s="186">
        <v>0</v>
      </c>
      <c r="F90" s="186">
        <v>0</v>
      </c>
      <c r="G90" s="186">
        <v>0</v>
      </c>
      <c r="H90" s="186">
        <v>0</v>
      </c>
      <c r="I90" s="185">
        <v>0</v>
      </c>
      <c r="J90" s="185">
        <v>0</v>
      </c>
      <c r="K90" s="186">
        <v>0</v>
      </c>
      <c r="L90" s="186">
        <v>0</v>
      </c>
      <c r="M90" s="186">
        <v>0</v>
      </c>
      <c r="N90" s="187">
        <v>0</v>
      </c>
    </row>
    <row r="91" spans="1:14">
      <c r="A91" s="192"/>
      <c r="B91" s="605" t="s">
        <v>1145</v>
      </c>
      <c r="C91" s="606">
        <v>0</v>
      </c>
      <c r="D91" s="607">
        <v>0</v>
      </c>
      <c r="E91" s="607">
        <v>0</v>
      </c>
      <c r="F91" s="607">
        <v>0</v>
      </c>
      <c r="G91" s="607">
        <v>0</v>
      </c>
      <c r="H91" s="607">
        <v>0</v>
      </c>
      <c r="I91" s="606">
        <v>0</v>
      </c>
      <c r="J91" s="606">
        <v>0</v>
      </c>
      <c r="K91" s="607">
        <v>0</v>
      </c>
      <c r="L91" s="607">
        <v>0</v>
      </c>
      <c r="M91" s="607">
        <v>0</v>
      </c>
      <c r="N91" s="608">
        <v>0</v>
      </c>
    </row>
    <row r="92" spans="1:14">
      <c r="A92" s="192"/>
      <c r="B92" s="183" t="s">
        <v>366</v>
      </c>
      <c r="C92" s="185">
        <v>0</v>
      </c>
      <c r="D92" s="186">
        <v>0</v>
      </c>
      <c r="E92" s="186">
        <v>0</v>
      </c>
      <c r="F92" s="186">
        <v>0</v>
      </c>
      <c r="G92" s="186">
        <v>0</v>
      </c>
      <c r="H92" s="186">
        <v>0</v>
      </c>
      <c r="I92" s="185">
        <v>0</v>
      </c>
      <c r="J92" s="185">
        <v>0</v>
      </c>
      <c r="K92" s="186">
        <v>0</v>
      </c>
      <c r="L92" s="186">
        <v>0</v>
      </c>
      <c r="M92" s="186">
        <v>0</v>
      </c>
      <c r="N92" s="187">
        <v>0</v>
      </c>
    </row>
    <row r="93" spans="1:14">
      <c r="A93" s="192"/>
      <c r="B93" s="605" t="s">
        <v>1147</v>
      </c>
      <c r="C93" s="606">
        <v>0</v>
      </c>
      <c r="D93" s="607">
        <v>0</v>
      </c>
      <c r="E93" s="607">
        <v>0</v>
      </c>
      <c r="F93" s="607">
        <v>0</v>
      </c>
      <c r="G93" s="607">
        <v>0</v>
      </c>
      <c r="H93" s="607">
        <v>0</v>
      </c>
      <c r="I93" s="606">
        <v>0</v>
      </c>
      <c r="J93" s="606">
        <v>0</v>
      </c>
      <c r="K93" s="607">
        <v>0</v>
      </c>
      <c r="L93" s="607">
        <v>0</v>
      </c>
      <c r="M93" s="607">
        <v>0</v>
      </c>
      <c r="N93" s="608">
        <v>0</v>
      </c>
    </row>
    <row r="94" spans="1:14">
      <c r="A94" s="192"/>
      <c r="B94" s="183" t="s">
        <v>372</v>
      </c>
      <c r="C94" s="185">
        <v>0</v>
      </c>
      <c r="D94" s="186">
        <v>0</v>
      </c>
      <c r="E94" s="186">
        <v>0</v>
      </c>
      <c r="F94" s="186">
        <v>0</v>
      </c>
      <c r="G94" s="186">
        <v>0</v>
      </c>
      <c r="H94" s="186">
        <v>0</v>
      </c>
      <c r="I94" s="185">
        <v>0</v>
      </c>
      <c r="J94" s="185">
        <v>0</v>
      </c>
      <c r="K94" s="186">
        <v>0</v>
      </c>
      <c r="L94" s="186">
        <v>0</v>
      </c>
      <c r="M94" s="186">
        <v>0</v>
      </c>
      <c r="N94" s="187">
        <v>0</v>
      </c>
    </row>
    <row r="95" spans="1:14">
      <c r="A95" s="192"/>
      <c r="B95" s="605" t="s">
        <v>1149</v>
      </c>
      <c r="C95" s="606">
        <v>0</v>
      </c>
      <c r="D95" s="607">
        <v>0</v>
      </c>
      <c r="E95" s="607">
        <v>0</v>
      </c>
      <c r="F95" s="607">
        <v>0</v>
      </c>
      <c r="G95" s="607">
        <v>0</v>
      </c>
      <c r="H95" s="607">
        <v>0</v>
      </c>
      <c r="I95" s="606">
        <v>0</v>
      </c>
      <c r="J95" s="606">
        <v>0</v>
      </c>
      <c r="K95" s="607">
        <v>0</v>
      </c>
      <c r="L95" s="607">
        <v>0</v>
      </c>
      <c r="M95" s="607">
        <v>0</v>
      </c>
      <c r="N95" s="608">
        <v>0</v>
      </c>
    </row>
    <row r="96" spans="1:14">
      <c r="A96" s="192"/>
      <c r="B96" s="183" t="s">
        <v>368</v>
      </c>
      <c r="C96" s="185">
        <v>0</v>
      </c>
      <c r="D96" s="186">
        <v>0</v>
      </c>
      <c r="E96" s="186">
        <v>0</v>
      </c>
      <c r="F96" s="186">
        <v>0</v>
      </c>
      <c r="G96" s="186">
        <v>0</v>
      </c>
      <c r="H96" s="186">
        <v>0</v>
      </c>
      <c r="I96" s="185">
        <v>0</v>
      </c>
      <c r="J96" s="185">
        <v>0</v>
      </c>
      <c r="K96" s="186">
        <v>0</v>
      </c>
      <c r="L96" s="186">
        <v>0</v>
      </c>
      <c r="M96" s="186">
        <v>0</v>
      </c>
      <c r="N96" s="187">
        <v>0</v>
      </c>
    </row>
    <row r="97" spans="1:14">
      <c r="A97" s="192"/>
      <c r="B97" s="605" t="s">
        <v>1151</v>
      </c>
      <c r="C97" s="606">
        <v>0</v>
      </c>
      <c r="D97" s="607">
        <v>0</v>
      </c>
      <c r="E97" s="607">
        <v>0</v>
      </c>
      <c r="F97" s="607">
        <v>0</v>
      </c>
      <c r="G97" s="607">
        <v>0</v>
      </c>
      <c r="H97" s="607">
        <v>0</v>
      </c>
      <c r="I97" s="606">
        <v>0</v>
      </c>
      <c r="J97" s="606">
        <v>0</v>
      </c>
      <c r="K97" s="607">
        <v>0</v>
      </c>
      <c r="L97" s="607">
        <v>0</v>
      </c>
      <c r="M97" s="607">
        <v>0</v>
      </c>
      <c r="N97" s="608">
        <v>0</v>
      </c>
    </row>
    <row r="98" spans="1:14">
      <c r="A98" s="192"/>
      <c r="B98" s="183" t="s">
        <v>370</v>
      </c>
      <c r="C98" s="185">
        <v>0</v>
      </c>
      <c r="D98" s="186">
        <v>0</v>
      </c>
      <c r="E98" s="186">
        <v>0</v>
      </c>
      <c r="F98" s="186">
        <v>0</v>
      </c>
      <c r="G98" s="186">
        <v>0</v>
      </c>
      <c r="H98" s="186">
        <v>0</v>
      </c>
      <c r="I98" s="185">
        <v>0</v>
      </c>
      <c r="J98" s="185">
        <v>0</v>
      </c>
      <c r="K98" s="186">
        <v>0</v>
      </c>
      <c r="L98" s="186">
        <v>0</v>
      </c>
      <c r="M98" s="186">
        <v>0</v>
      </c>
      <c r="N98" s="187">
        <v>0</v>
      </c>
    </row>
    <row r="99" spans="1:14">
      <c r="A99" s="192"/>
      <c r="B99" s="605" t="s">
        <v>1153</v>
      </c>
      <c r="C99" s="606">
        <v>0</v>
      </c>
      <c r="D99" s="607">
        <v>0</v>
      </c>
      <c r="E99" s="607">
        <v>0</v>
      </c>
      <c r="F99" s="607">
        <v>0</v>
      </c>
      <c r="G99" s="607">
        <v>0</v>
      </c>
      <c r="H99" s="607">
        <v>0</v>
      </c>
      <c r="I99" s="606">
        <v>0</v>
      </c>
      <c r="J99" s="606">
        <v>0</v>
      </c>
      <c r="K99" s="607">
        <v>0</v>
      </c>
      <c r="L99" s="607">
        <v>0</v>
      </c>
      <c r="M99" s="607">
        <v>0</v>
      </c>
      <c r="N99" s="608">
        <v>0</v>
      </c>
    </row>
    <row r="100" spans="1:14">
      <c r="A100" s="192"/>
      <c r="B100" s="183" t="s">
        <v>430</v>
      </c>
      <c r="C100" s="185">
        <v>0</v>
      </c>
      <c r="D100" s="186">
        <v>0</v>
      </c>
      <c r="E100" s="186">
        <v>0</v>
      </c>
      <c r="F100" s="186">
        <v>0</v>
      </c>
      <c r="G100" s="186">
        <v>0</v>
      </c>
      <c r="H100" s="186">
        <v>0</v>
      </c>
      <c r="I100" s="185">
        <v>0</v>
      </c>
      <c r="J100" s="185">
        <v>0</v>
      </c>
      <c r="K100" s="186">
        <v>0</v>
      </c>
      <c r="L100" s="186">
        <v>0</v>
      </c>
      <c r="M100" s="186">
        <v>0</v>
      </c>
      <c r="N100" s="187">
        <v>0</v>
      </c>
    </row>
    <row r="101" spans="1:14">
      <c r="A101" s="207"/>
      <c r="B101" s="605" t="s">
        <v>1155</v>
      </c>
      <c r="C101" s="606">
        <v>0</v>
      </c>
      <c r="D101" s="607">
        <v>0</v>
      </c>
      <c r="E101" s="607">
        <v>0</v>
      </c>
      <c r="F101" s="607">
        <v>0</v>
      </c>
      <c r="G101" s="607">
        <v>0</v>
      </c>
      <c r="H101" s="607">
        <v>0</v>
      </c>
      <c r="I101" s="606">
        <v>0</v>
      </c>
      <c r="J101" s="606">
        <v>0</v>
      </c>
      <c r="K101" s="607">
        <v>0</v>
      </c>
      <c r="L101" s="607">
        <v>0</v>
      </c>
      <c r="M101" s="607">
        <v>0</v>
      </c>
      <c r="N101" s="608">
        <v>0</v>
      </c>
    </row>
    <row r="102" spans="1:14">
      <c r="A102" s="191" t="s">
        <v>108</v>
      </c>
      <c r="B102" s="183" t="s">
        <v>496</v>
      </c>
      <c r="C102" s="185">
        <v>0</v>
      </c>
      <c r="D102" s="186">
        <v>0</v>
      </c>
      <c r="E102" s="186">
        <v>0</v>
      </c>
      <c r="F102" s="186">
        <v>0</v>
      </c>
      <c r="G102" s="186">
        <v>0</v>
      </c>
      <c r="H102" s="186">
        <v>0</v>
      </c>
      <c r="I102" s="185">
        <v>0</v>
      </c>
      <c r="J102" s="185">
        <v>76.112703583061887</v>
      </c>
      <c r="K102" s="186">
        <v>72.855009191176464</v>
      </c>
      <c r="L102" s="186">
        <v>70.791590493601461</v>
      </c>
      <c r="M102" s="186">
        <v>73.364583333333329</v>
      </c>
      <c r="N102" s="187">
        <v>73.119704579025111</v>
      </c>
    </row>
    <row r="103" spans="1:14">
      <c r="A103" s="192"/>
      <c r="B103" s="605" t="s">
        <v>1125</v>
      </c>
      <c r="C103" s="606">
        <v>0</v>
      </c>
      <c r="D103" s="607">
        <v>0</v>
      </c>
      <c r="E103" s="607">
        <v>0</v>
      </c>
      <c r="F103" s="607">
        <v>0</v>
      </c>
      <c r="G103" s="607">
        <v>0</v>
      </c>
      <c r="H103" s="607">
        <v>0</v>
      </c>
      <c r="I103" s="606">
        <v>0</v>
      </c>
      <c r="J103" s="606">
        <v>74.486560693641621</v>
      </c>
      <c r="K103" s="607">
        <v>74.326583801122695</v>
      </c>
      <c r="L103" s="607">
        <v>71.573770491803273</v>
      </c>
      <c r="M103" s="607">
        <v>68.099999999999994</v>
      </c>
      <c r="N103" s="608">
        <v>73.859077733860346</v>
      </c>
    </row>
    <row r="104" spans="1:14">
      <c r="A104" s="192"/>
      <c r="B104" s="183" t="s">
        <v>498</v>
      </c>
      <c r="C104" s="185">
        <v>0</v>
      </c>
      <c r="D104" s="186">
        <v>0</v>
      </c>
      <c r="E104" s="186">
        <v>0</v>
      </c>
      <c r="F104" s="186">
        <v>0</v>
      </c>
      <c r="G104" s="186">
        <v>0</v>
      </c>
      <c r="H104" s="186">
        <v>0</v>
      </c>
      <c r="I104" s="185">
        <v>0</v>
      </c>
      <c r="J104" s="185">
        <v>75.911428571428573</v>
      </c>
      <c r="K104" s="186">
        <v>72.405184174624836</v>
      </c>
      <c r="L104" s="186">
        <v>72.371681415929203</v>
      </c>
      <c r="M104" s="186">
        <v>60.466666666666669</v>
      </c>
      <c r="N104" s="187">
        <v>72.921942110177397</v>
      </c>
    </row>
    <row r="105" spans="1:14">
      <c r="A105" s="192"/>
      <c r="B105" s="605" t="s">
        <v>1127</v>
      </c>
      <c r="C105" s="606">
        <v>0</v>
      </c>
      <c r="D105" s="607">
        <v>0</v>
      </c>
      <c r="E105" s="607">
        <v>0</v>
      </c>
      <c r="F105" s="607">
        <v>0</v>
      </c>
      <c r="G105" s="607">
        <v>0</v>
      </c>
      <c r="H105" s="607">
        <v>0</v>
      </c>
      <c r="I105" s="606">
        <v>0</v>
      </c>
      <c r="J105" s="606">
        <v>74.172992700729935</v>
      </c>
      <c r="K105" s="607">
        <v>72.591920374707257</v>
      </c>
      <c r="L105" s="607">
        <v>69.5</v>
      </c>
      <c r="M105" s="607">
        <v>67.777777777777771</v>
      </c>
      <c r="N105" s="608">
        <v>72.606921241050117</v>
      </c>
    </row>
    <row r="106" spans="1:14">
      <c r="A106" s="192"/>
      <c r="B106" s="183" t="s">
        <v>500</v>
      </c>
      <c r="C106" s="185">
        <v>0</v>
      </c>
      <c r="D106" s="186">
        <v>0</v>
      </c>
      <c r="E106" s="186">
        <v>0</v>
      </c>
      <c r="F106" s="186">
        <v>0</v>
      </c>
      <c r="G106" s="186">
        <v>0</v>
      </c>
      <c r="H106" s="186">
        <v>0</v>
      </c>
      <c r="I106" s="185">
        <v>0</v>
      </c>
      <c r="J106" s="185">
        <v>70.72</v>
      </c>
      <c r="K106" s="186">
        <v>67.733122362869196</v>
      </c>
      <c r="L106" s="186">
        <v>67.411764705882348</v>
      </c>
      <c r="M106" s="186">
        <v>64</v>
      </c>
      <c r="N106" s="187">
        <v>68.389318885448915</v>
      </c>
    </row>
    <row r="107" spans="1:14">
      <c r="A107" s="192"/>
      <c r="B107" s="605" t="s">
        <v>1129</v>
      </c>
      <c r="C107" s="606">
        <v>0</v>
      </c>
      <c r="D107" s="607">
        <v>0</v>
      </c>
      <c r="E107" s="607">
        <v>0</v>
      </c>
      <c r="F107" s="607">
        <v>0</v>
      </c>
      <c r="G107" s="607">
        <v>0</v>
      </c>
      <c r="H107" s="607">
        <v>0</v>
      </c>
      <c r="I107" s="606">
        <v>0</v>
      </c>
      <c r="J107" s="606">
        <v>69.747863247863251</v>
      </c>
      <c r="K107" s="607">
        <v>68.843806104129257</v>
      </c>
      <c r="L107" s="607">
        <v>59.6</v>
      </c>
      <c r="M107" s="607">
        <v>63.769230769230766</v>
      </c>
      <c r="N107" s="608">
        <v>68.685851318944842</v>
      </c>
    </row>
    <row r="108" spans="1:14">
      <c r="A108" s="192"/>
      <c r="B108" s="183" t="s">
        <v>502</v>
      </c>
      <c r="C108" s="185">
        <v>0</v>
      </c>
      <c r="D108" s="186">
        <v>0</v>
      </c>
      <c r="E108" s="186">
        <v>0</v>
      </c>
      <c r="F108" s="186">
        <v>0</v>
      </c>
      <c r="G108" s="186">
        <v>0</v>
      </c>
      <c r="H108" s="186">
        <v>0</v>
      </c>
      <c r="I108" s="185">
        <v>0</v>
      </c>
      <c r="J108" s="185">
        <v>75.238809034907604</v>
      </c>
      <c r="K108" s="186">
        <v>72.039905409399935</v>
      </c>
      <c r="L108" s="186">
        <v>70.970457902511072</v>
      </c>
      <c r="M108" s="186">
        <v>69.830882352941174</v>
      </c>
      <c r="N108" s="187">
        <v>72.479243433947474</v>
      </c>
    </row>
    <row r="109" spans="1:14">
      <c r="A109" s="192"/>
      <c r="B109" s="605" t="s">
        <v>1131</v>
      </c>
      <c r="C109" s="606">
        <v>0</v>
      </c>
      <c r="D109" s="607">
        <v>0</v>
      </c>
      <c r="E109" s="607">
        <v>0</v>
      </c>
      <c r="F109" s="607">
        <v>0</v>
      </c>
      <c r="G109" s="607">
        <v>0</v>
      </c>
      <c r="H109" s="607">
        <v>0</v>
      </c>
      <c r="I109" s="606">
        <v>0</v>
      </c>
      <c r="J109" s="606">
        <v>73.490916666666678</v>
      </c>
      <c r="K109" s="607">
        <v>73.165172855313699</v>
      </c>
      <c r="L109" s="607">
        <v>70.70386266094421</v>
      </c>
      <c r="M109" s="607">
        <v>67.378048780487802</v>
      </c>
      <c r="N109" s="608">
        <v>72.858664627930679</v>
      </c>
    </row>
    <row r="110" spans="1:14">
      <c r="A110" s="192"/>
      <c r="B110" s="183" t="s">
        <v>352</v>
      </c>
      <c r="C110" s="185">
        <v>0</v>
      </c>
      <c r="D110" s="186">
        <v>0</v>
      </c>
      <c r="E110" s="186">
        <v>0</v>
      </c>
      <c r="F110" s="186">
        <v>0</v>
      </c>
      <c r="G110" s="186">
        <v>0</v>
      </c>
      <c r="H110" s="186">
        <v>0</v>
      </c>
      <c r="I110" s="185">
        <v>0</v>
      </c>
      <c r="J110" s="185">
        <v>80.87369894982497</v>
      </c>
      <c r="K110" s="186">
        <v>74.59934793307086</v>
      </c>
      <c r="L110" s="186">
        <v>71.719817767653765</v>
      </c>
      <c r="M110" s="186">
        <v>73.489795918367349</v>
      </c>
      <c r="N110" s="187">
        <v>76.581140996821958</v>
      </c>
    </row>
    <row r="111" spans="1:14">
      <c r="A111" s="192"/>
      <c r="B111" s="605" t="s">
        <v>1133</v>
      </c>
      <c r="C111" s="606">
        <v>0</v>
      </c>
      <c r="D111" s="607">
        <v>0</v>
      </c>
      <c r="E111" s="607">
        <v>0</v>
      </c>
      <c r="F111" s="607">
        <v>0</v>
      </c>
      <c r="G111" s="607">
        <v>0</v>
      </c>
      <c r="H111" s="607">
        <v>0</v>
      </c>
      <c r="I111" s="606">
        <v>0</v>
      </c>
      <c r="J111" s="606">
        <v>81.164295353769035</v>
      </c>
      <c r="K111" s="607">
        <v>75.479690992129051</v>
      </c>
      <c r="L111" s="607">
        <v>74.756972111553779</v>
      </c>
      <c r="M111" s="607">
        <v>75.172413793103445</v>
      </c>
      <c r="N111" s="608">
        <v>77.294469385210121</v>
      </c>
    </row>
    <row r="112" spans="1:14">
      <c r="A112" s="192"/>
      <c r="B112" s="183" t="s">
        <v>354</v>
      </c>
      <c r="C112" s="185">
        <v>0</v>
      </c>
      <c r="D112" s="186">
        <v>0</v>
      </c>
      <c r="E112" s="186">
        <v>0</v>
      </c>
      <c r="F112" s="186">
        <v>0</v>
      </c>
      <c r="G112" s="186">
        <v>0</v>
      </c>
      <c r="H112" s="186">
        <v>0</v>
      </c>
      <c r="I112" s="185">
        <v>0</v>
      </c>
      <c r="J112" s="185">
        <v>80.854369414101299</v>
      </c>
      <c r="K112" s="186">
        <v>76.027563025210085</v>
      </c>
      <c r="L112" s="186">
        <v>73.398773006134974</v>
      </c>
      <c r="M112" s="186">
        <v>62.875</v>
      </c>
      <c r="N112" s="187">
        <v>77.603522470935275</v>
      </c>
    </row>
    <row r="113" spans="1:14">
      <c r="A113" s="192"/>
      <c r="B113" s="605" t="s">
        <v>1135</v>
      </c>
      <c r="C113" s="606">
        <v>0</v>
      </c>
      <c r="D113" s="607">
        <v>0</v>
      </c>
      <c r="E113" s="607">
        <v>0</v>
      </c>
      <c r="F113" s="607">
        <v>0</v>
      </c>
      <c r="G113" s="607">
        <v>0</v>
      </c>
      <c r="H113" s="607">
        <v>0</v>
      </c>
      <c r="I113" s="606">
        <v>0</v>
      </c>
      <c r="J113" s="606">
        <v>80.36927308447936</v>
      </c>
      <c r="K113" s="607">
        <v>76.844204851752025</v>
      </c>
      <c r="L113" s="607">
        <v>74.55670103092784</v>
      </c>
      <c r="M113" s="607">
        <v>63.095238095238095</v>
      </c>
      <c r="N113" s="608">
        <v>77.986577925679413</v>
      </c>
    </row>
    <row r="114" spans="1:14">
      <c r="A114" s="192"/>
      <c r="B114" s="183" t="s">
        <v>356</v>
      </c>
      <c r="C114" s="185">
        <v>0</v>
      </c>
      <c r="D114" s="186">
        <v>0</v>
      </c>
      <c r="E114" s="186">
        <v>0</v>
      </c>
      <c r="F114" s="186">
        <v>0</v>
      </c>
      <c r="G114" s="186">
        <v>0</v>
      </c>
      <c r="H114" s="186">
        <v>0</v>
      </c>
      <c r="I114" s="185">
        <v>0</v>
      </c>
      <c r="J114" s="185">
        <v>64.75</v>
      </c>
      <c r="K114" s="186">
        <v>0</v>
      </c>
      <c r="L114" s="186">
        <v>75</v>
      </c>
      <c r="M114" s="186">
        <v>0</v>
      </c>
      <c r="N114" s="187">
        <v>65.888888888888886</v>
      </c>
    </row>
    <row r="115" spans="1:14">
      <c r="A115" s="192"/>
      <c r="B115" s="605" t="s">
        <v>1137</v>
      </c>
      <c r="C115" s="606">
        <v>0</v>
      </c>
      <c r="D115" s="607">
        <v>0</v>
      </c>
      <c r="E115" s="607">
        <v>0</v>
      </c>
      <c r="F115" s="607">
        <v>0</v>
      </c>
      <c r="G115" s="607">
        <v>0</v>
      </c>
      <c r="H115" s="607">
        <v>0</v>
      </c>
      <c r="I115" s="606">
        <v>0</v>
      </c>
      <c r="J115" s="606">
        <v>71.833333333333329</v>
      </c>
      <c r="K115" s="607">
        <v>116.25</v>
      </c>
      <c r="L115" s="607">
        <v>0</v>
      </c>
      <c r="M115" s="607">
        <v>0</v>
      </c>
      <c r="N115" s="608">
        <v>82.9375</v>
      </c>
    </row>
    <row r="116" spans="1:14">
      <c r="A116" s="192"/>
      <c r="B116" s="183" t="s">
        <v>358</v>
      </c>
      <c r="C116" s="185">
        <v>0</v>
      </c>
      <c r="D116" s="186">
        <v>0</v>
      </c>
      <c r="E116" s="186">
        <v>0</v>
      </c>
      <c r="F116" s="186">
        <v>0</v>
      </c>
      <c r="G116" s="186">
        <v>0</v>
      </c>
      <c r="H116" s="186">
        <v>0</v>
      </c>
      <c r="I116" s="185">
        <v>0</v>
      </c>
      <c r="J116" s="185">
        <v>80.84707467892818</v>
      </c>
      <c r="K116" s="186">
        <v>75.035211147204649</v>
      </c>
      <c r="L116" s="186">
        <v>72.179104477611943</v>
      </c>
      <c r="M116" s="186">
        <v>70.876923076923077</v>
      </c>
      <c r="N116" s="187">
        <v>76.891522519145283</v>
      </c>
    </row>
    <row r="117" spans="1:14">
      <c r="A117" s="192"/>
      <c r="B117" s="605" t="s">
        <v>1139</v>
      </c>
      <c r="C117" s="606">
        <v>0</v>
      </c>
      <c r="D117" s="607">
        <v>0</v>
      </c>
      <c r="E117" s="607">
        <v>0</v>
      </c>
      <c r="F117" s="607">
        <v>0</v>
      </c>
      <c r="G117" s="607">
        <v>0</v>
      </c>
      <c r="H117" s="607">
        <v>0</v>
      </c>
      <c r="I117" s="606">
        <v>0</v>
      </c>
      <c r="J117" s="606">
        <v>80.895580253295421</v>
      </c>
      <c r="K117" s="607">
        <v>75.897212614445564</v>
      </c>
      <c r="L117" s="607">
        <v>74.701149425287355</v>
      </c>
      <c r="M117" s="607">
        <v>71.962025316455694</v>
      </c>
      <c r="N117" s="608">
        <v>77.511024163728607</v>
      </c>
    </row>
    <row r="118" spans="1:14">
      <c r="A118" s="192"/>
      <c r="B118" s="183" t="s">
        <v>360</v>
      </c>
      <c r="C118" s="185">
        <v>0</v>
      </c>
      <c r="D118" s="186">
        <v>0</v>
      </c>
      <c r="E118" s="186">
        <v>0</v>
      </c>
      <c r="F118" s="186">
        <v>0</v>
      </c>
      <c r="G118" s="186">
        <v>0</v>
      </c>
      <c r="H118" s="186">
        <v>0</v>
      </c>
      <c r="I118" s="185">
        <v>0</v>
      </c>
      <c r="J118" s="185">
        <v>55.621382488479263</v>
      </c>
      <c r="K118" s="186">
        <v>49.576994615761137</v>
      </c>
      <c r="L118" s="186">
        <v>51.484210526315792</v>
      </c>
      <c r="M118" s="186">
        <v>48.31818181818182</v>
      </c>
      <c r="N118" s="187">
        <v>50.857477243172951</v>
      </c>
    </row>
    <row r="119" spans="1:14">
      <c r="A119" s="192"/>
      <c r="B119" s="605" t="s">
        <v>1141</v>
      </c>
      <c r="C119" s="606">
        <v>0</v>
      </c>
      <c r="D119" s="607">
        <v>0</v>
      </c>
      <c r="E119" s="607">
        <v>0</v>
      </c>
      <c r="F119" s="607">
        <v>0</v>
      </c>
      <c r="G119" s="607">
        <v>0</v>
      </c>
      <c r="H119" s="607">
        <v>0</v>
      </c>
      <c r="I119" s="606">
        <v>0</v>
      </c>
      <c r="J119" s="606">
        <v>55.311179173047471</v>
      </c>
      <c r="K119" s="607">
        <v>50.602253756260431</v>
      </c>
      <c r="L119" s="607">
        <v>51.22072072072072</v>
      </c>
      <c r="M119" s="607">
        <v>45.060606060606062</v>
      </c>
      <c r="N119" s="608">
        <v>51.563104045332921</v>
      </c>
    </row>
    <row r="120" spans="1:14">
      <c r="A120" s="192"/>
      <c r="B120" s="183" t="s">
        <v>362</v>
      </c>
      <c r="C120" s="185">
        <v>0</v>
      </c>
      <c r="D120" s="186">
        <v>0</v>
      </c>
      <c r="E120" s="186">
        <v>0</v>
      </c>
      <c r="F120" s="186">
        <v>0</v>
      </c>
      <c r="G120" s="186">
        <v>0</v>
      </c>
      <c r="H120" s="186">
        <v>0</v>
      </c>
      <c r="I120" s="185">
        <v>0</v>
      </c>
      <c r="J120" s="185">
        <v>51.456791248860526</v>
      </c>
      <c r="K120" s="186">
        <v>47.57205317577548</v>
      </c>
      <c r="L120" s="186">
        <v>44.81818181818182</v>
      </c>
      <c r="M120" s="186">
        <v>41.638888888888886</v>
      </c>
      <c r="N120" s="187">
        <v>48.340357598978287</v>
      </c>
    </row>
    <row r="121" spans="1:14">
      <c r="A121" s="192"/>
      <c r="B121" s="605" t="s">
        <v>1143</v>
      </c>
      <c r="C121" s="606">
        <v>0</v>
      </c>
      <c r="D121" s="607">
        <v>0</v>
      </c>
      <c r="E121" s="607">
        <v>0</v>
      </c>
      <c r="F121" s="607">
        <v>0</v>
      </c>
      <c r="G121" s="607">
        <v>0</v>
      </c>
      <c r="H121" s="607">
        <v>0</v>
      </c>
      <c r="I121" s="606">
        <v>0</v>
      </c>
      <c r="J121" s="606">
        <v>51.965289912629075</v>
      </c>
      <c r="K121" s="607">
        <v>48.842167255594816</v>
      </c>
      <c r="L121" s="607">
        <v>46.995762711864408</v>
      </c>
      <c r="M121" s="607">
        <v>41.115384615384613</v>
      </c>
      <c r="N121" s="608">
        <v>49.413683662851192</v>
      </c>
    </row>
    <row r="122" spans="1:14">
      <c r="A122" s="192"/>
      <c r="B122" s="183" t="s">
        <v>364</v>
      </c>
      <c r="C122" s="185">
        <v>0</v>
      </c>
      <c r="D122" s="186">
        <v>0</v>
      </c>
      <c r="E122" s="186">
        <v>0</v>
      </c>
      <c r="F122" s="186">
        <v>0</v>
      </c>
      <c r="G122" s="186">
        <v>0</v>
      </c>
      <c r="H122" s="186">
        <v>0</v>
      </c>
      <c r="I122" s="185">
        <v>0</v>
      </c>
      <c r="J122" s="185">
        <v>49.8</v>
      </c>
      <c r="K122" s="186">
        <v>49.4</v>
      </c>
      <c r="L122" s="186">
        <v>37.75</v>
      </c>
      <c r="M122" s="186">
        <v>0</v>
      </c>
      <c r="N122" s="187">
        <v>46.214285714285715</v>
      </c>
    </row>
    <row r="123" spans="1:14">
      <c r="A123" s="192"/>
      <c r="B123" s="605" t="s">
        <v>1145</v>
      </c>
      <c r="C123" s="606">
        <v>0</v>
      </c>
      <c r="D123" s="607">
        <v>0</v>
      </c>
      <c r="E123" s="607">
        <v>0</v>
      </c>
      <c r="F123" s="607">
        <v>0</v>
      </c>
      <c r="G123" s="607">
        <v>0</v>
      </c>
      <c r="H123" s="607">
        <v>0</v>
      </c>
      <c r="I123" s="606">
        <v>0</v>
      </c>
      <c r="J123" s="606">
        <v>61</v>
      </c>
      <c r="K123" s="607">
        <v>27</v>
      </c>
      <c r="L123" s="607">
        <v>0</v>
      </c>
      <c r="M123" s="607">
        <v>0</v>
      </c>
      <c r="N123" s="608">
        <v>42.454545454545453</v>
      </c>
    </row>
    <row r="124" spans="1:14">
      <c r="A124" s="192"/>
      <c r="B124" s="183" t="s">
        <v>366</v>
      </c>
      <c r="C124" s="185">
        <v>0</v>
      </c>
      <c r="D124" s="186">
        <v>0</v>
      </c>
      <c r="E124" s="186">
        <v>0</v>
      </c>
      <c r="F124" s="186">
        <v>0</v>
      </c>
      <c r="G124" s="186">
        <v>0</v>
      </c>
      <c r="H124" s="186">
        <v>0</v>
      </c>
      <c r="I124" s="185">
        <v>0</v>
      </c>
      <c r="J124" s="185">
        <v>53.519112940100598</v>
      </c>
      <c r="K124" s="186">
        <v>48.669074371321564</v>
      </c>
      <c r="L124" s="186">
        <v>47.977040816326529</v>
      </c>
      <c r="M124" s="186">
        <v>45.3125</v>
      </c>
      <c r="N124" s="187">
        <v>49.679623576027737</v>
      </c>
    </row>
    <row r="125" spans="1:14">
      <c r="A125" s="192"/>
      <c r="B125" s="605" t="s">
        <v>1147</v>
      </c>
      <c r="C125" s="606">
        <v>0</v>
      </c>
      <c r="D125" s="607">
        <v>0</v>
      </c>
      <c r="E125" s="607">
        <v>0</v>
      </c>
      <c r="F125" s="607">
        <v>0</v>
      </c>
      <c r="G125" s="607">
        <v>0</v>
      </c>
      <c r="H125" s="607">
        <v>0</v>
      </c>
      <c r="I125" s="606">
        <v>0</v>
      </c>
      <c r="J125" s="606">
        <v>53.683151750972769</v>
      </c>
      <c r="K125" s="607">
        <v>49.760367134800397</v>
      </c>
      <c r="L125" s="607">
        <v>49.043668122270745</v>
      </c>
      <c r="M125" s="607">
        <v>43.322033898305087</v>
      </c>
      <c r="N125" s="608">
        <v>50.533116240725469</v>
      </c>
    </row>
    <row r="126" spans="1:14">
      <c r="A126" s="192"/>
      <c r="B126" s="183" t="s">
        <v>372</v>
      </c>
      <c r="C126" s="185">
        <v>0</v>
      </c>
      <c r="D126" s="186">
        <v>0</v>
      </c>
      <c r="E126" s="186">
        <v>0</v>
      </c>
      <c r="F126" s="186">
        <v>0</v>
      </c>
      <c r="G126" s="186">
        <v>0</v>
      </c>
      <c r="H126" s="186">
        <v>0</v>
      </c>
      <c r="I126" s="185">
        <v>0</v>
      </c>
      <c r="J126" s="185">
        <v>74.335868005738874</v>
      </c>
      <c r="K126" s="186">
        <v>70.840871369294604</v>
      </c>
      <c r="L126" s="186">
        <v>66.465116279069761</v>
      </c>
      <c r="M126" s="186">
        <v>76.810344827586206</v>
      </c>
      <c r="N126" s="187">
        <v>71.912659176029962</v>
      </c>
    </row>
    <row r="127" spans="1:14">
      <c r="A127" s="192"/>
      <c r="B127" s="605" t="s">
        <v>1149</v>
      </c>
      <c r="C127" s="606">
        <v>0</v>
      </c>
      <c r="D127" s="607">
        <v>0</v>
      </c>
      <c r="E127" s="607">
        <v>0</v>
      </c>
      <c r="F127" s="607">
        <v>0</v>
      </c>
      <c r="G127" s="607">
        <v>0</v>
      </c>
      <c r="H127" s="607">
        <v>0</v>
      </c>
      <c r="I127" s="606">
        <v>0</v>
      </c>
      <c r="J127" s="606">
        <v>75.597574123989205</v>
      </c>
      <c r="K127" s="607">
        <v>71.369612068965523</v>
      </c>
      <c r="L127" s="607">
        <v>74.917647058823533</v>
      </c>
      <c r="M127" s="607">
        <v>72.761904761904759</v>
      </c>
      <c r="N127" s="608">
        <v>72.918546759363082</v>
      </c>
    </row>
    <row r="128" spans="1:14">
      <c r="A128" s="192"/>
      <c r="B128" s="183" t="s">
        <v>368</v>
      </c>
      <c r="C128" s="185">
        <v>0</v>
      </c>
      <c r="D128" s="186">
        <v>0</v>
      </c>
      <c r="E128" s="186">
        <v>0</v>
      </c>
      <c r="F128" s="186">
        <v>0</v>
      </c>
      <c r="G128" s="186">
        <v>0</v>
      </c>
      <c r="H128" s="186">
        <v>0</v>
      </c>
      <c r="I128" s="185">
        <v>0</v>
      </c>
      <c r="J128" s="185">
        <v>75.80651737967915</v>
      </c>
      <c r="K128" s="186">
        <v>67.230548992355807</v>
      </c>
      <c r="L128" s="186">
        <v>68.018707482993193</v>
      </c>
      <c r="M128" s="186">
        <v>68.785714285714292</v>
      </c>
      <c r="N128" s="187">
        <v>69.650159213623141</v>
      </c>
    </row>
    <row r="129" spans="1:14">
      <c r="A129" s="192"/>
      <c r="B129" s="605" t="s">
        <v>1151</v>
      </c>
      <c r="C129" s="606">
        <v>0</v>
      </c>
      <c r="D129" s="607">
        <v>0</v>
      </c>
      <c r="E129" s="607">
        <v>0</v>
      </c>
      <c r="F129" s="607">
        <v>0</v>
      </c>
      <c r="G129" s="607">
        <v>0</v>
      </c>
      <c r="H129" s="607">
        <v>0</v>
      </c>
      <c r="I129" s="606">
        <v>0</v>
      </c>
      <c r="J129" s="606">
        <v>75.821892832289478</v>
      </c>
      <c r="K129" s="607">
        <v>68.533765716561419</v>
      </c>
      <c r="L129" s="607">
        <v>69.279654359780054</v>
      </c>
      <c r="M129" s="607">
        <v>65.78145695364239</v>
      </c>
      <c r="N129" s="608">
        <v>70.553895211181541</v>
      </c>
    </row>
    <row r="130" spans="1:14">
      <c r="A130" s="192"/>
      <c r="B130" s="183" t="s">
        <v>370</v>
      </c>
      <c r="C130" s="185">
        <v>0</v>
      </c>
      <c r="D130" s="186">
        <v>0</v>
      </c>
      <c r="E130" s="186">
        <v>0</v>
      </c>
      <c r="F130" s="186">
        <v>0</v>
      </c>
      <c r="G130" s="186">
        <v>0</v>
      </c>
      <c r="H130" s="186">
        <v>0</v>
      </c>
      <c r="I130" s="185">
        <v>0</v>
      </c>
      <c r="J130" s="185">
        <v>70.831135200240894</v>
      </c>
      <c r="K130" s="186">
        <v>63.153329864724242</v>
      </c>
      <c r="L130" s="186">
        <v>61.215189873417721</v>
      </c>
      <c r="M130" s="186">
        <v>54.336734693877553</v>
      </c>
      <c r="N130" s="187">
        <v>65.247268470343386</v>
      </c>
    </row>
    <row r="131" spans="1:14">
      <c r="A131" s="192"/>
      <c r="B131" s="605" t="s">
        <v>1153</v>
      </c>
      <c r="C131" s="606">
        <v>0</v>
      </c>
      <c r="D131" s="607">
        <v>0</v>
      </c>
      <c r="E131" s="607">
        <v>0</v>
      </c>
      <c r="F131" s="607">
        <v>0</v>
      </c>
      <c r="G131" s="607">
        <v>0</v>
      </c>
      <c r="H131" s="607">
        <v>0</v>
      </c>
      <c r="I131" s="606">
        <v>0</v>
      </c>
      <c r="J131" s="606">
        <v>71.183791074055904</v>
      </c>
      <c r="K131" s="607">
        <v>64.018312218615847</v>
      </c>
      <c r="L131" s="607">
        <v>61.627272727272725</v>
      </c>
      <c r="M131" s="607">
        <v>53.642857142857146</v>
      </c>
      <c r="N131" s="608">
        <v>65.937857393747805</v>
      </c>
    </row>
    <row r="132" spans="1:14">
      <c r="A132" s="192"/>
      <c r="B132" s="183" t="s">
        <v>430</v>
      </c>
      <c r="C132" s="185">
        <v>0</v>
      </c>
      <c r="D132" s="186">
        <v>0</v>
      </c>
      <c r="E132" s="186">
        <v>0</v>
      </c>
      <c r="F132" s="186">
        <v>0</v>
      </c>
      <c r="G132" s="186">
        <v>0</v>
      </c>
      <c r="H132" s="186">
        <v>0</v>
      </c>
      <c r="I132" s="185">
        <v>0</v>
      </c>
      <c r="J132" s="185">
        <v>74.030779150994093</v>
      </c>
      <c r="K132" s="186">
        <v>65.810779961953074</v>
      </c>
      <c r="L132" s="186">
        <v>66.064242424242423</v>
      </c>
      <c r="M132" s="186">
        <v>64.571428571428569</v>
      </c>
      <c r="N132" s="187">
        <v>68.120863829402722</v>
      </c>
    </row>
    <row r="133" spans="1:14">
      <c r="A133" s="207"/>
      <c r="B133" s="605" t="s">
        <v>1155</v>
      </c>
      <c r="C133" s="606">
        <v>0</v>
      </c>
      <c r="D133" s="607">
        <v>0</v>
      </c>
      <c r="E133" s="607">
        <v>0</v>
      </c>
      <c r="F133" s="607">
        <v>0</v>
      </c>
      <c r="G133" s="607">
        <v>0</v>
      </c>
      <c r="H133" s="607">
        <v>0</v>
      </c>
      <c r="I133" s="606">
        <v>0</v>
      </c>
      <c r="J133" s="606">
        <v>74.142573026724676</v>
      </c>
      <c r="K133" s="607">
        <v>66.944002506635201</v>
      </c>
      <c r="L133" s="607">
        <v>66.970927043335166</v>
      </c>
      <c r="M133" s="607">
        <v>62.4975845410628</v>
      </c>
      <c r="N133" s="608">
        <v>68.928272432646395</v>
      </c>
    </row>
    <row r="134" spans="1:14">
      <c r="A134" s="191" t="s">
        <v>76</v>
      </c>
      <c r="B134" s="183" t="s">
        <v>496</v>
      </c>
      <c r="C134" s="185">
        <v>120.57317073170732</v>
      </c>
      <c r="D134" s="186">
        <v>149.48354838709679</v>
      </c>
      <c r="E134" s="186">
        <v>139.46875</v>
      </c>
      <c r="F134" s="186">
        <v>140.9618309859155</v>
      </c>
      <c r="G134" s="186">
        <v>147.31818181818181</v>
      </c>
      <c r="H134" s="186">
        <v>133.30000000000001</v>
      </c>
      <c r="I134" s="185">
        <v>133.87158878504673</v>
      </c>
      <c r="J134" s="185">
        <v>78.642857142857139</v>
      </c>
      <c r="K134" s="186">
        <v>84.777999999999992</v>
      </c>
      <c r="L134" s="186">
        <v>78.845238095238102</v>
      </c>
      <c r="M134" s="186">
        <v>71.111111111111114</v>
      </c>
      <c r="N134" s="187">
        <v>79.052125000000004</v>
      </c>
    </row>
    <row r="135" spans="1:14">
      <c r="A135" s="192"/>
      <c r="B135" s="605" t="s">
        <v>1125</v>
      </c>
      <c r="C135" s="606">
        <v>116.48623853211009</v>
      </c>
      <c r="D135" s="607">
        <v>140.92307692307691</v>
      </c>
      <c r="E135" s="607">
        <v>140.5792857142857</v>
      </c>
      <c r="F135" s="607">
        <v>135.0571875</v>
      </c>
      <c r="G135" s="607">
        <v>138.09090909090909</v>
      </c>
      <c r="H135" s="607">
        <v>128.25</v>
      </c>
      <c r="I135" s="606">
        <v>131.01018404907978</v>
      </c>
      <c r="J135" s="606">
        <v>84.5</v>
      </c>
      <c r="K135" s="607">
        <v>90.665833333333339</v>
      </c>
      <c r="L135" s="607">
        <v>82.75</v>
      </c>
      <c r="M135" s="607">
        <v>65.5</v>
      </c>
      <c r="N135" s="608">
        <v>80.005697674418599</v>
      </c>
    </row>
    <row r="136" spans="1:14">
      <c r="A136" s="192"/>
      <c r="B136" s="183" t="s">
        <v>498</v>
      </c>
      <c r="C136" s="185">
        <v>121.94444444444444</v>
      </c>
      <c r="D136" s="186">
        <v>0</v>
      </c>
      <c r="E136" s="186">
        <v>141.11764705882354</v>
      </c>
      <c r="F136" s="186">
        <v>109.061875</v>
      </c>
      <c r="G136" s="186">
        <v>156.33333333333334</v>
      </c>
      <c r="H136" s="186">
        <v>150.4</v>
      </c>
      <c r="I136" s="185">
        <v>128.13542372881355</v>
      </c>
      <c r="J136" s="185">
        <v>72</v>
      </c>
      <c r="K136" s="186">
        <v>65.952857142857141</v>
      </c>
      <c r="L136" s="186">
        <v>79.70461538461538</v>
      </c>
      <c r="M136" s="186">
        <v>78.666666666666671</v>
      </c>
      <c r="N136" s="187">
        <v>76.237857142857138</v>
      </c>
    </row>
    <row r="137" spans="1:14">
      <c r="A137" s="192"/>
      <c r="B137" s="605" t="s">
        <v>1127</v>
      </c>
      <c r="C137" s="606">
        <v>116.5</v>
      </c>
      <c r="D137" s="607">
        <v>123</v>
      </c>
      <c r="E137" s="607">
        <v>131.54545454545453</v>
      </c>
      <c r="F137" s="607">
        <v>127.73299999999999</v>
      </c>
      <c r="G137" s="607">
        <v>155.33333333333334</v>
      </c>
      <c r="H137" s="607">
        <v>155.33333333333334</v>
      </c>
      <c r="I137" s="606">
        <v>126.88707692307692</v>
      </c>
      <c r="J137" s="606">
        <v>57.333333333333336</v>
      </c>
      <c r="K137" s="607">
        <v>87.89769230769231</v>
      </c>
      <c r="L137" s="607">
        <v>87.620689655172413</v>
      </c>
      <c r="M137" s="607">
        <v>71.848181818181814</v>
      </c>
      <c r="N137" s="608">
        <v>81.66101694915254</v>
      </c>
    </row>
    <row r="138" spans="1:14">
      <c r="A138" s="192"/>
      <c r="B138" s="183" t="s">
        <v>500</v>
      </c>
      <c r="C138" s="185">
        <v>0</v>
      </c>
      <c r="D138" s="186">
        <v>0</v>
      </c>
      <c r="E138" s="186">
        <v>0</v>
      </c>
      <c r="F138" s="186">
        <v>0</v>
      </c>
      <c r="G138" s="186">
        <v>0</v>
      </c>
      <c r="H138" s="186">
        <v>0</v>
      </c>
      <c r="I138" s="185">
        <v>0</v>
      </c>
      <c r="J138" s="185">
        <v>0</v>
      </c>
      <c r="K138" s="186">
        <v>0</v>
      </c>
      <c r="L138" s="186">
        <v>0</v>
      </c>
      <c r="M138" s="186">
        <v>0</v>
      </c>
      <c r="N138" s="187">
        <v>0</v>
      </c>
    </row>
    <row r="139" spans="1:14">
      <c r="A139" s="192"/>
      <c r="B139" s="605" t="s">
        <v>1129</v>
      </c>
      <c r="C139" s="606">
        <v>0</v>
      </c>
      <c r="D139" s="607">
        <v>0</v>
      </c>
      <c r="E139" s="607">
        <v>0</v>
      </c>
      <c r="F139" s="607">
        <v>0</v>
      </c>
      <c r="G139" s="607">
        <v>0</v>
      </c>
      <c r="H139" s="607">
        <v>0</v>
      </c>
      <c r="I139" s="606">
        <v>0</v>
      </c>
      <c r="J139" s="606">
        <v>0</v>
      </c>
      <c r="K139" s="607">
        <v>0</v>
      </c>
      <c r="L139" s="607">
        <v>0</v>
      </c>
      <c r="M139" s="607">
        <v>0</v>
      </c>
      <c r="N139" s="608">
        <v>0</v>
      </c>
    </row>
    <row r="140" spans="1:14">
      <c r="A140" s="192"/>
      <c r="B140" s="183" t="s">
        <v>502</v>
      </c>
      <c r="C140" s="185">
        <v>120.74822695035461</v>
      </c>
      <c r="D140" s="186">
        <v>149.48354838709679</v>
      </c>
      <c r="E140" s="186">
        <v>139.81481481481481</v>
      </c>
      <c r="F140" s="186">
        <v>135.09517241379308</v>
      </c>
      <c r="G140" s="186">
        <v>148.4</v>
      </c>
      <c r="H140" s="186">
        <v>139</v>
      </c>
      <c r="I140" s="185">
        <v>132.98097368421054</v>
      </c>
      <c r="J140" s="185">
        <v>76.650000000000006</v>
      </c>
      <c r="K140" s="186">
        <v>78.788181818181798</v>
      </c>
      <c r="L140" s="186">
        <v>79.173823529411763</v>
      </c>
      <c r="M140" s="186">
        <v>73</v>
      </c>
      <c r="N140" s="187">
        <v>78.083278688524587</v>
      </c>
    </row>
    <row r="141" spans="1:14">
      <c r="A141" s="192"/>
      <c r="B141" s="605" t="s">
        <v>1131</v>
      </c>
      <c r="C141" s="606">
        <v>116.48837209302326</v>
      </c>
      <c r="D141" s="607">
        <v>137.87234042553189</v>
      </c>
      <c r="E141" s="607">
        <v>139.53326315789474</v>
      </c>
      <c r="F141" s="607">
        <v>133.31333333333333</v>
      </c>
      <c r="G141" s="607">
        <v>140.16</v>
      </c>
      <c r="H141" s="607">
        <v>135.63636363636363</v>
      </c>
      <c r="I141" s="606">
        <v>130.32475703324809</v>
      </c>
      <c r="J141" s="606">
        <v>72.857142857142861</v>
      </c>
      <c r="K141" s="607">
        <v>89.226399999999998</v>
      </c>
      <c r="L141" s="607">
        <v>84.63333333333334</v>
      </c>
      <c r="M141" s="607">
        <v>67.752580645161288</v>
      </c>
      <c r="N141" s="608">
        <v>80.679241379310341</v>
      </c>
    </row>
    <row r="142" spans="1:14">
      <c r="A142" s="192"/>
      <c r="B142" s="183" t="s">
        <v>352</v>
      </c>
      <c r="C142" s="185">
        <v>123.91877452111702</v>
      </c>
      <c r="D142" s="186">
        <v>148.67569657615113</v>
      </c>
      <c r="E142" s="186">
        <v>145.42676923076922</v>
      </c>
      <c r="F142" s="186">
        <v>142.04482596793116</v>
      </c>
      <c r="G142" s="186">
        <v>147.02635720601236</v>
      </c>
      <c r="H142" s="186">
        <v>142.91326219512197</v>
      </c>
      <c r="I142" s="185">
        <v>138.0367526931721</v>
      </c>
      <c r="J142" s="185">
        <v>80.497822580645163</v>
      </c>
      <c r="K142" s="186">
        <v>85.766897880539489</v>
      </c>
      <c r="L142" s="186">
        <v>83.573327541268455</v>
      </c>
      <c r="M142" s="186">
        <v>78.12107744107746</v>
      </c>
      <c r="N142" s="187">
        <v>82.758749492488803</v>
      </c>
    </row>
    <row r="143" spans="1:14">
      <c r="A143" s="192"/>
      <c r="B143" s="605" t="s">
        <v>1133</v>
      </c>
      <c r="C143" s="606">
        <v>123.37815749401784</v>
      </c>
      <c r="D143" s="607">
        <v>148.30607951408061</v>
      </c>
      <c r="E143" s="607">
        <v>145.04419112627986</v>
      </c>
      <c r="F143" s="607">
        <v>141.21655982109579</v>
      </c>
      <c r="G143" s="607">
        <v>147.83903954802261</v>
      </c>
      <c r="H143" s="607">
        <v>142.58688346883469</v>
      </c>
      <c r="I143" s="606">
        <v>137.6038109912686</v>
      </c>
      <c r="J143" s="606">
        <v>83.494616724738677</v>
      </c>
      <c r="K143" s="607">
        <v>85.200212014134266</v>
      </c>
      <c r="L143" s="607">
        <v>84.763158333333323</v>
      </c>
      <c r="M143" s="607">
        <v>79.067118155619596</v>
      </c>
      <c r="N143" s="608">
        <v>83.848645329363592</v>
      </c>
    </row>
    <row r="144" spans="1:14">
      <c r="A144" s="192"/>
      <c r="B144" s="183" t="s">
        <v>354</v>
      </c>
      <c r="C144" s="185">
        <v>127.30168765743075</v>
      </c>
      <c r="D144" s="186">
        <v>134.88666666666666</v>
      </c>
      <c r="E144" s="186">
        <v>139.35246913580249</v>
      </c>
      <c r="F144" s="186">
        <v>137.98284829721365</v>
      </c>
      <c r="G144" s="186">
        <v>145.02132075471698</v>
      </c>
      <c r="H144" s="186">
        <v>141.17479999999998</v>
      </c>
      <c r="I144" s="185">
        <v>135.39973118279568</v>
      </c>
      <c r="J144" s="185">
        <v>81.689787234042555</v>
      </c>
      <c r="K144" s="186">
        <v>83.722113207547167</v>
      </c>
      <c r="L144" s="186">
        <v>82.672585365853664</v>
      </c>
      <c r="M144" s="186">
        <v>75.622408759124085</v>
      </c>
      <c r="N144" s="187">
        <v>81.805508919202509</v>
      </c>
    </row>
    <row r="145" spans="1:14">
      <c r="A145" s="192"/>
      <c r="B145" s="605" t="s">
        <v>1135</v>
      </c>
      <c r="C145" s="606">
        <v>125.05193798449612</v>
      </c>
      <c r="D145" s="607">
        <v>136.45282051282052</v>
      </c>
      <c r="E145" s="607">
        <v>141.25439814814817</v>
      </c>
      <c r="F145" s="607">
        <v>137.47890365448507</v>
      </c>
      <c r="G145" s="607">
        <v>149.68779816513762</v>
      </c>
      <c r="H145" s="607">
        <v>137.99915254237288</v>
      </c>
      <c r="I145" s="606">
        <v>135.22113675213677</v>
      </c>
      <c r="J145" s="606">
        <v>81.317094594594593</v>
      </c>
      <c r="K145" s="607">
        <v>84.025030864197532</v>
      </c>
      <c r="L145" s="607">
        <v>88.168942528735627</v>
      </c>
      <c r="M145" s="607">
        <v>78.25542635658914</v>
      </c>
      <c r="N145" s="608">
        <v>84.659729729729719</v>
      </c>
    </row>
    <row r="146" spans="1:14">
      <c r="A146" s="192"/>
      <c r="B146" s="183" t="s">
        <v>356</v>
      </c>
      <c r="C146" s="185">
        <v>0</v>
      </c>
      <c r="D146" s="186">
        <v>0</v>
      </c>
      <c r="E146" s="186">
        <v>0</v>
      </c>
      <c r="F146" s="186">
        <v>0</v>
      </c>
      <c r="G146" s="186">
        <v>0</v>
      </c>
      <c r="H146" s="186">
        <v>0</v>
      </c>
      <c r="I146" s="185">
        <v>0</v>
      </c>
      <c r="J146" s="185">
        <v>0</v>
      </c>
      <c r="K146" s="186">
        <v>0</v>
      </c>
      <c r="L146" s="186">
        <v>0</v>
      </c>
      <c r="M146" s="186">
        <v>0</v>
      </c>
      <c r="N146" s="187">
        <v>0</v>
      </c>
    </row>
    <row r="147" spans="1:14">
      <c r="A147" s="192"/>
      <c r="B147" s="605" t="s">
        <v>1137</v>
      </c>
      <c r="C147" s="606">
        <v>0</v>
      </c>
      <c r="D147" s="607">
        <v>0</v>
      </c>
      <c r="E147" s="607">
        <v>0</v>
      </c>
      <c r="F147" s="607">
        <v>0</v>
      </c>
      <c r="G147" s="607">
        <v>0</v>
      </c>
      <c r="H147" s="607">
        <v>0</v>
      </c>
      <c r="I147" s="606">
        <v>0</v>
      </c>
      <c r="J147" s="606">
        <v>0</v>
      </c>
      <c r="K147" s="607">
        <v>0</v>
      </c>
      <c r="L147" s="607">
        <v>0</v>
      </c>
      <c r="M147" s="607">
        <v>0</v>
      </c>
      <c r="N147" s="608">
        <v>0</v>
      </c>
    </row>
    <row r="148" spans="1:14">
      <c r="A148" s="192"/>
      <c r="B148" s="183" t="s">
        <v>358</v>
      </c>
      <c r="C148" s="185">
        <v>124.20271035940802</v>
      </c>
      <c r="D148" s="186">
        <v>148.65131997642899</v>
      </c>
      <c r="E148" s="186">
        <v>145.10114493712774</v>
      </c>
      <c r="F148" s="186">
        <v>141.58926388888889</v>
      </c>
      <c r="G148" s="186">
        <v>146.8545432497979</v>
      </c>
      <c r="H148" s="186">
        <v>142.43355408388521</v>
      </c>
      <c r="I148" s="185">
        <v>137.82682930308866</v>
      </c>
      <c r="J148" s="185">
        <v>80.761664050235481</v>
      </c>
      <c r="K148" s="186">
        <v>85.075739795918366</v>
      </c>
      <c r="L148" s="186">
        <v>83.336745675848817</v>
      </c>
      <c r="M148" s="186">
        <v>77.332327188940084</v>
      </c>
      <c r="N148" s="187">
        <v>82.492813231850107</v>
      </c>
    </row>
    <row r="149" spans="1:14">
      <c r="A149" s="192"/>
      <c r="B149" s="605" t="s">
        <v>1139</v>
      </c>
      <c r="C149" s="606">
        <v>123.50812399678972</v>
      </c>
      <c r="D149" s="607">
        <v>148.05619999999999</v>
      </c>
      <c r="E149" s="607">
        <v>144.78398919262554</v>
      </c>
      <c r="F149" s="607">
        <v>140.83953753351207</v>
      </c>
      <c r="G149" s="607">
        <v>147.98853115727005</v>
      </c>
      <c r="H149" s="607">
        <v>141.47527720739222</v>
      </c>
      <c r="I149" s="606">
        <v>137.41543820528412</v>
      </c>
      <c r="J149" s="606">
        <v>83.048254847645438</v>
      </c>
      <c r="K149" s="607">
        <v>84.772393258426959</v>
      </c>
      <c r="L149" s="607">
        <v>85.669284403669721</v>
      </c>
      <c r="M149" s="607">
        <v>78.84714285714287</v>
      </c>
      <c r="N149" s="608">
        <v>84.074345957561107</v>
      </c>
    </row>
    <row r="150" spans="1:14">
      <c r="A150" s="192"/>
      <c r="B150" s="183" t="s">
        <v>360</v>
      </c>
      <c r="C150" s="185">
        <v>85.944439752252265</v>
      </c>
      <c r="D150" s="186">
        <v>114.10643540669857</v>
      </c>
      <c r="E150" s="186">
        <v>98.586111738149</v>
      </c>
      <c r="F150" s="186">
        <v>97.436815489749435</v>
      </c>
      <c r="G150" s="186">
        <v>96.142646276595755</v>
      </c>
      <c r="H150" s="186">
        <v>98.608604118993156</v>
      </c>
      <c r="I150" s="185">
        <v>94.784918273260715</v>
      </c>
      <c r="J150" s="185">
        <v>56.694610778443113</v>
      </c>
      <c r="K150" s="186">
        <v>72.047010309278349</v>
      </c>
      <c r="L150" s="186">
        <v>66.326061538461545</v>
      </c>
      <c r="M150" s="186">
        <v>59.666534653465341</v>
      </c>
      <c r="N150" s="187">
        <v>65.628925339366518</v>
      </c>
    </row>
    <row r="151" spans="1:14">
      <c r="A151" s="192"/>
      <c r="B151" s="605" t="s">
        <v>1141</v>
      </c>
      <c r="C151" s="606">
        <v>85.307648885125602</v>
      </c>
      <c r="D151" s="607">
        <v>110.59510975609754</v>
      </c>
      <c r="E151" s="607">
        <v>100.75653742595584</v>
      </c>
      <c r="F151" s="607">
        <v>98.798244584837562</v>
      </c>
      <c r="G151" s="607">
        <v>98.379936948297598</v>
      </c>
      <c r="H151" s="607">
        <v>94.185983086680764</v>
      </c>
      <c r="I151" s="606">
        <v>94.98454442383013</v>
      </c>
      <c r="J151" s="606">
        <v>59.065989847715734</v>
      </c>
      <c r="K151" s="607">
        <v>68.620610932475884</v>
      </c>
      <c r="L151" s="607">
        <v>65.530025252525263</v>
      </c>
      <c r="M151" s="607">
        <v>64.099909090909094</v>
      </c>
      <c r="N151" s="608">
        <v>65.066952662721889</v>
      </c>
    </row>
    <row r="152" spans="1:14">
      <c r="A152" s="192"/>
      <c r="B152" s="183" t="s">
        <v>362</v>
      </c>
      <c r="C152" s="185">
        <v>79.776193433895315</v>
      </c>
      <c r="D152" s="186">
        <v>88.146122448979582</v>
      </c>
      <c r="E152" s="186">
        <v>80.315985221674879</v>
      </c>
      <c r="F152" s="186">
        <v>90.044864864864863</v>
      </c>
      <c r="G152" s="186">
        <v>84.144935064935069</v>
      </c>
      <c r="H152" s="186">
        <v>90.893879093199004</v>
      </c>
      <c r="I152" s="185">
        <v>85.002648870636563</v>
      </c>
      <c r="J152" s="185">
        <v>51.188027210884357</v>
      </c>
      <c r="K152" s="186">
        <v>63.954264339152125</v>
      </c>
      <c r="L152" s="186">
        <v>56.102478813559323</v>
      </c>
      <c r="M152" s="186">
        <v>54.886521739130444</v>
      </c>
      <c r="N152" s="187">
        <v>58.116845814977971</v>
      </c>
    </row>
    <row r="153" spans="1:14">
      <c r="A153" s="192"/>
      <c r="B153" s="605" t="s">
        <v>1143</v>
      </c>
      <c r="C153" s="606">
        <v>81.938364888123928</v>
      </c>
      <c r="D153" s="607">
        <v>86.790224719101118</v>
      </c>
      <c r="E153" s="607">
        <v>78.166957403651111</v>
      </c>
      <c r="F153" s="607">
        <v>89.201367924528299</v>
      </c>
      <c r="G153" s="607">
        <v>81.026181818181811</v>
      </c>
      <c r="H153" s="607">
        <v>92.221518072289157</v>
      </c>
      <c r="I153" s="606">
        <v>84.823060016906169</v>
      </c>
      <c r="J153" s="606">
        <v>55.988413793103447</v>
      </c>
      <c r="K153" s="607">
        <v>64.644391408114558</v>
      </c>
      <c r="L153" s="607">
        <v>52.210397236614853</v>
      </c>
      <c r="M153" s="607">
        <v>53.747263157894736</v>
      </c>
      <c r="N153" s="608">
        <v>56.979103392568661</v>
      </c>
    </row>
    <row r="154" spans="1:14">
      <c r="A154" s="192"/>
      <c r="B154" s="183" t="s">
        <v>364</v>
      </c>
      <c r="C154" s="185">
        <v>0</v>
      </c>
      <c r="D154" s="186">
        <v>0</v>
      </c>
      <c r="E154" s="186">
        <v>0</v>
      </c>
      <c r="F154" s="186">
        <v>0</v>
      </c>
      <c r="G154" s="186">
        <v>0</v>
      </c>
      <c r="H154" s="186">
        <v>0</v>
      </c>
      <c r="I154" s="185">
        <v>0</v>
      </c>
      <c r="J154" s="185">
        <v>0</v>
      </c>
      <c r="K154" s="186">
        <v>0</v>
      </c>
      <c r="L154" s="186">
        <v>0</v>
      </c>
      <c r="M154" s="186">
        <v>0</v>
      </c>
      <c r="N154" s="187">
        <v>0</v>
      </c>
    </row>
    <row r="155" spans="1:14">
      <c r="A155" s="192"/>
      <c r="B155" s="605" t="s">
        <v>1145</v>
      </c>
      <c r="C155" s="606">
        <v>0</v>
      </c>
      <c r="D155" s="607">
        <v>0</v>
      </c>
      <c r="E155" s="607">
        <v>0</v>
      </c>
      <c r="F155" s="607">
        <v>0</v>
      </c>
      <c r="G155" s="607">
        <v>0</v>
      </c>
      <c r="H155" s="607">
        <v>0</v>
      </c>
      <c r="I155" s="606">
        <v>0</v>
      </c>
      <c r="J155" s="606">
        <v>0</v>
      </c>
      <c r="K155" s="607">
        <v>0</v>
      </c>
      <c r="L155" s="607">
        <v>0</v>
      </c>
      <c r="M155" s="607">
        <v>0</v>
      </c>
      <c r="N155" s="608">
        <v>0</v>
      </c>
    </row>
    <row r="156" spans="1:14">
      <c r="A156" s="192"/>
      <c r="B156" s="183" t="s">
        <v>366</v>
      </c>
      <c r="C156" s="185">
        <v>84.458734772387274</v>
      </c>
      <c r="D156" s="186">
        <v>111.38254817987151</v>
      </c>
      <c r="E156" s="186">
        <v>95.180385674931131</v>
      </c>
      <c r="F156" s="186">
        <v>95.009776621787012</v>
      </c>
      <c r="G156" s="186">
        <v>92.656518867924532</v>
      </c>
      <c r="H156" s="186">
        <v>94.936247002398105</v>
      </c>
      <c r="I156" s="185">
        <v>92.210398363313502</v>
      </c>
      <c r="J156" s="185">
        <v>54.116687898089168</v>
      </c>
      <c r="K156" s="186">
        <v>67.357427745664751</v>
      </c>
      <c r="L156" s="186">
        <v>60.27144291091593</v>
      </c>
      <c r="M156" s="186">
        <v>57.121620370370366</v>
      </c>
      <c r="N156" s="187">
        <v>61.405938583457178</v>
      </c>
    </row>
    <row r="157" spans="1:14">
      <c r="A157" s="192"/>
      <c r="B157" s="605" t="s">
        <v>1147</v>
      </c>
      <c r="C157" s="606">
        <v>84.475532412327311</v>
      </c>
      <c r="D157" s="607">
        <v>108.26437843784377</v>
      </c>
      <c r="E157" s="607">
        <v>96.017531914893624</v>
      </c>
      <c r="F157" s="607">
        <v>95.693028083028082</v>
      </c>
      <c r="G157" s="607">
        <v>93.280436331255572</v>
      </c>
      <c r="H157" s="607">
        <v>93.267905405405415</v>
      </c>
      <c r="I157" s="606">
        <v>92.263005810882191</v>
      </c>
      <c r="J157" s="606">
        <v>57.761169590643277</v>
      </c>
      <c r="K157" s="607">
        <v>66.338369863013696</v>
      </c>
      <c r="L157" s="607">
        <v>57.620215384615385</v>
      </c>
      <c r="M157" s="607">
        <v>59.302341463414635</v>
      </c>
      <c r="N157" s="608">
        <v>60.62079040852575</v>
      </c>
    </row>
    <row r="158" spans="1:14">
      <c r="A158" s="192"/>
      <c r="B158" s="183" t="s">
        <v>372</v>
      </c>
      <c r="C158" s="185">
        <v>0</v>
      </c>
      <c r="D158" s="186">
        <v>0</v>
      </c>
      <c r="E158" s="186">
        <v>58.8</v>
      </c>
      <c r="F158" s="186">
        <v>54.5</v>
      </c>
      <c r="G158" s="186">
        <v>88</v>
      </c>
      <c r="H158" s="186">
        <v>0</v>
      </c>
      <c r="I158" s="185">
        <v>59</v>
      </c>
      <c r="J158" s="185">
        <v>0</v>
      </c>
      <c r="K158" s="186">
        <v>0</v>
      </c>
      <c r="L158" s="186">
        <v>69.8245</v>
      </c>
      <c r="M158" s="186">
        <v>0</v>
      </c>
      <c r="N158" s="187">
        <v>69.8245</v>
      </c>
    </row>
    <row r="159" spans="1:14">
      <c r="A159" s="192"/>
      <c r="B159" s="605" t="s">
        <v>1149</v>
      </c>
      <c r="C159" s="606">
        <v>73</v>
      </c>
      <c r="D159" s="607">
        <v>0</v>
      </c>
      <c r="E159" s="607">
        <v>64.7</v>
      </c>
      <c r="F159" s="607">
        <v>74.602000000000004</v>
      </c>
      <c r="G159" s="607">
        <v>0</v>
      </c>
      <c r="H159" s="607">
        <v>0</v>
      </c>
      <c r="I159" s="606">
        <v>68.588823529411769</v>
      </c>
      <c r="J159" s="606">
        <v>48</v>
      </c>
      <c r="K159" s="607">
        <v>0</v>
      </c>
      <c r="L159" s="607">
        <v>62.333076923076916</v>
      </c>
      <c r="M159" s="607">
        <v>40</v>
      </c>
      <c r="N159" s="608">
        <v>61.43878048780487</v>
      </c>
    </row>
    <row r="160" spans="1:14">
      <c r="A160" s="192"/>
      <c r="B160" s="183" t="s">
        <v>368</v>
      </c>
      <c r="C160" s="185">
        <v>107.02362637362639</v>
      </c>
      <c r="D160" s="186">
        <v>137.40085903943771</v>
      </c>
      <c r="E160" s="186">
        <v>127.67060264054516</v>
      </c>
      <c r="F160" s="186">
        <v>121.72729006842214</v>
      </c>
      <c r="G160" s="186">
        <v>126.94334908136484</v>
      </c>
      <c r="H160" s="186">
        <v>117.80710967741936</v>
      </c>
      <c r="I160" s="185">
        <v>119.84751669009137</v>
      </c>
      <c r="J160" s="185">
        <v>74.587769571639583</v>
      </c>
      <c r="K160" s="186">
        <v>80.909539393939383</v>
      </c>
      <c r="L160" s="186">
        <v>79.749914361001316</v>
      </c>
      <c r="M160" s="186">
        <v>73.386437346437361</v>
      </c>
      <c r="N160" s="187">
        <v>78.253557046979864</v>
      </c>
    </row>
    <row r="161" spans="1:14">
      <c r="A161" s="192"/>
      <c r="B161" s="605" t="s">
        <v>1151</v>
      </c>
      <c r="C161" s="606">
        <v>106.93555461268032</v>
      </c>
      <c r="D161" s="607">
        <v>136.61659176029963</v>
      </c>
      <c r="E161" s="607">
        <v>128.08315130363377</v>
      </c>
      <c r="F161" s="607">
        <v>122.19717912552893</v>
      </c>
      <c r="G161" s="607">
        <v>128.63965920155792</v>
      </c>
      <c r="H161" s="607">
        <v>115.5182705882353</v>
      </c>
      <c r="I161" s="606">
        <v>120.03431162023927</v>
      </c>
      <c r="J161" s="606">
        <v>77.327227214377416</v>
      </c>
      <c r="K161" s="607">
        <v>79.473925759280078</v>
      </c>
      <c r="L161" s="607">
        <v>80.0683191230207</v>
      </c>
      <c r="M161" s="607">
        <v>75.046708595387841</v>
      </c>
      <c r="N161" s="608">
        <v>78.732424082387112</v>
      </c>
    </row>
    <row r="162" spans="1:14">
      <c r="A162" s="192"/>
      <c r="B162" s="183" t="s">
        <v>370</v>
      </c>
      <c r="C162" s="185">
        <v>92.504241245136186</v>
      </c>
      <c r="D162" s="186">
        <v>89.534455445544552</v>
      </c>
      <c r="E162" s="186">
        <v>98.43143589743589</v>
      </c>
      <c r="F162" s="186">
        <v>101.22633852691217</v>
      </c>
      <c r="G162" s="186">
        <v>100.1388489208633</v>
      </c>
      <c r="H162" s="186">
        <v>103.38466793168881</v>
      </c>
      <c r="I162" s="185">
        <v>97.827251308900514</v>
      </c>
      <c r="J162" s="185">
        <v>66.241156462585039</v>
      </c>
      <c r="K162" s="186">
        <v>71.758826151560186</v>
      </c>
      <c r="L162" s="186">
        <v>68.775825991189421</v>
      </c>
      <c r="M162" s="186">
        <v>66.306745098039215</v>
      </c>
      <c r="N162" s="187">
        <v>69.072892018779342</v>
      </c>
    </row>
    <row r="163" spans="1:14">
      <c r="A163" s="192"/>
      <c r="B163" s="605" t="s">
        <v>1153</v>
      </c>
      <c r="C163" s="606">
        <v>93.01305289993627</v>
      </c>
      <c r="D163" s="607">
        <v>103.1616911764706</v>
      </c>
      <c r="E163" s="607">
        <v>97.908694444444464</v>
      </c>
      <c r="F163" s="607">
        <v>100.28186821144099</v>
      </c>
      <c r="G163" s="607">
        <v>98.4629185520362</v>
      </c>
      <c r="H163" s="607">
        <v>102.65266791044778</v>
      </c>
      <c r="I163" s="606">
        <v>97.72019857859533</v>
      </c>
      <c r="J163" s="606">
        <v>68.552675585284277</v>
      </c>
      <c r="K163" s="607">
        <v>73.350238095238097</v>
      </c>
      <c r="L163" s="607">
        <v>68.192051773729631</v>
      </c>
      <c r="M163" s="607">
        <v>68.04795744680851</v>
      </c>
      <c r="N163" s="608">
        <v>69.895246463780538</v>
      </c>
    </row>
    <row r="164" spans="1:14">
      <c r="A164" s="192"/>
      <c r="B164" s="183" t="s">
        <v>430</v>
      </c>
      <c r="C164" s="185">
        <v>104.67923979057593</v>
      </c>
      <c r="D164" s="186">
        <v>135.58474079639367</v>
      </c>
      <c r="E164" s="186">
        <v>124.43164930884303</v>
      </c>
      <c r="F164" s="186">
        <v>117.08457257417804</v>
      </c>
      <c r="G164" s="186">
        <v>122.12962101636519</v>
      </c>
      <c r="H164" s="186">
        <v>111.96945468509985</v>
      </c>
      <c r="I164" s="185">
        <v>116.15707736180167</v>
      </c>
      <c r="J164" s="185">
        <v>72.060576725025754</v>
      </c>
      <c r="K164" s="186">
        <v>76.798437917222969</v>
      </c>
      <c r="L164" s="186">
        <v>75.642547403132738</v>
      </c>
      <c r="M164" s="186">
        <v>70.659365558912384</v>
      </c>
      <c r="N164" s="187">
        <v>74.734605002699283</v>
      </c>
    </row>
    <row r="165" spans="1:14">
      <c r="A165" s="207"/>
      <c r="B165" s="605" t="s">
        <v>1155</v>
      </c>
      <c r="C165" s="606">
        <v>104.71062028926461</v>
      </c>
      <c r="D165" s="607">
        <v>134.99511404133997</v>
      </c>
      <c r="E165" s="607">
        <v>124.19733321409409</v>
      </c>
      <c r="F165" s="607">
        <v>117.42652269861289</v>
      </c>
      <c r="G165" s="607">
        <v>123.29586137820515</v>
      </c>
      <c r="H165" s="607">
        <v>110.5428282828283</v>
      </c>
      <c r="I165" s="606">
        <v>116.28090221862804</v>
      </c>
      <c r="J165" s="606">
        <v>74.893469387755104</v>
      </c>
      <c r="K165" s="607">
        <v>76.659635258358662</v>
      </c>
      <c r="L165" s="607">
        <v>75.454931098696463</v>
      </c>
      <c r="M165" s="607">
        <v>72.736727528089887</v>
      </c>
      <c r="N165" s="608">
        <v>75.363611111111112</v>
      </c>
    </row>
    <row r="166" spans="1:14">
      <c r="A166" s="191" t="s">
        <v>157</v>
      </c>
      <c r="B166" s="183" t="s">
        <v>496</v>
      </c>
      <c r="C166" s="185">
        <v>134.05097560975611</v>
      </c>
      <c r="D166" s="186">
        <v>0</v>
      </c>
      <c r="E166" s="186">
        <v>143.03585836909869</v>
      </c>
      <c r="F166" s="186">
        <v>147.32142857142858</v>
      </c>
      <c r="G166" s="186">
        <v>0</v>
      </c>
      <c r="H166" s="186">
        <v>0</v>
      </c>
      <c r="I166" s="185">
        <v>138.67422920892494</v>
      </c>
      <c r="J166" s="185">
        <v>0</v>
      </c>
      <c r="K166" s="186">
        <v>76.744615384615386</v>
      </c>
      <c r="L166" s="186">
        <v>73.030816326530612</v>
      </c>
      <c r="M166" s="186">
        <v>78.626470588235293</v>
      </c>
      <c r="N166" s="187">
        <v>75.316190476190471</v>
      </c>
    </row>
    <row r="167" spans="1:14">
      <c r="A167" s="192"/>
      <c r="B167" s="605" t="s">
        <v>1125</v>
      </c>
      <c r="C167" s="606">
        <v>136.47933680104032</v>
      </c>
      <c r="D167" s="607">
        <v>0</v>
      </c>
      <c r="E167" s="607">
        <v>138.52252824858758</v>
      </c>
      <c r="F167" s="607">
        <v>139.2937037037037</v>
      </c>
      <c r="G167" s="607">
        <v>0</v>
      </c>
      <c r="H167" s="607">
        <v>0</v>
      </c>
      <c r="I167" s="606">
        <v>137.52346178967994</v>
      </c>
      <c r="J167" s="606">
        <v>0</v>
      </c>
      <c r="K167" s="607">
        <v>68.356470588235297</v>
      </c>
      <c r="L167" s="607">
        <v>75.627051282051283</v>
      </c>
      <c r="M167" s="607">
        <v>83.040869565217392</v>
      </c>
      <c r="N167" s="608">
        <v>75.059037037037015</v>
      </c>
    </row>
    <row r="168" spans="1:14">
      <c r="A168" s="192"/>
      <c r="B168" s="183" t="s">
        <v>498</v>
      </c>
      <c r="C168" s="185">
        <v>122.42714285714285</v>
      </c>
      <c r="D168" s="186">
        <v>0</v>
      </c>
      <c r="E168" s="186">
        <v>139.88888888888889</v>
      </c>
      <c r="F168" s="186">
        <v>146</v>
      </c>
      <c r="G168" s="186">
        <v>0</v>
      </c>
      <c r="H168" s="186">
        <v>0</v>
      </c>
      <c r="I168" s="185">
        <v>134.99949999999998</v>
      </c>
      <c r="J168" s="185">
        <v>0</v>
      </c>
      <c r="K168" s="186">
        <v>67</v>
      </c>
      <c r="L168" s="186">
        <v>80.685714285714283</v>
      </c>
      <c r="M168" s="186">
        <v>75.571428571428569</v>
      </c>
      <c r="N168" s="187">
        <v>74.789999999999992</v>
      </c>
    </row>
    <row r="169" spans="1:14">
      <c r="A169" s="192"/>
      <c r="B169" s="605" t="s">
        <v>1127</v>
      </c>
      <c r="C169" s="606">
        <v>129.86799999999999</v>
      </c>
      <c r="D169" s="607">
        <v>0</v>
      </c>
      <c r="E169" s="607">
        <v>155.50166666666667</v>
      </c>
      <c r="F169" s="607">
        <v>140.75</v>
      </c>
      <c r="G169" s="607">
        <v>0</v>
      </c>
      <c r="H169" s="607">
        <v>0</v>
      </c>
      <c r="I169" s="606">
        <v>141.19483870967741</v>
      </c>
      <c r="J169" s="606">
        <v>0</v>
      </c>
      <c r="K169" s="607">
        <v>66.997</v>
      </c>
      <c r="L169" s="607">
        <v>84.255555555555546</v>
      </c>
      <c r="M169" s="607">
        <v>70.5</v>
      </c>
      <c r="N169" s="608">
        <v>74.727142857142852</v>
      </c>
    </row>
    <row r="170" spans="1:14">
      <c r="A170" s="192"/>
      <c r="B170" s="183" t="s">
        <v>500</v>
      </c>
      <c r="C170" s="185">
        <v>0</v>
      </c>
      <c r="D170" s="186">
        <v>0</v>
      </c>
      <c r="E170" s="186">
        <v>0</v>
      </c>
      <c r="F170" s="186">
        <v>0</v>
      </c>
      <c r="G170" s="186">
        <v>0</v>
      </c>
      <c r="H170" s="186">
        <v>0</v>
      </c>
      <c r="I170" s="185">
        <v>0</v>
      </c>
      <c r="J170" s="185">
        <v>0</v>
      </c>
      <c r="K170" s="186">
        <v>0</v>
      </c>
      <c r="L170" s="186">
        <v>0</v>
      </c>
      <c r="M170" s="186">
        <v>0</v>
      </c>
      <c r="N170" s="187">
        <v>0</v>
      </c>
    </row>
    <row r="171" spans="1:14">
      <c r="A171" s="192"/>
      <c r="B171" s="605" t="s">
        <v>1129</v>
      </c>
      <c r="C171" s="606">
        <v>0</v>
      </c>
      <c r="D171" s="607">
        <v>0</v>
      </c>
      <c r="E171" s="607">
        <v>0</v>
      </c>
      <c r="F171" s="607">
        <v>0</v>
      </c>
      <c r="G171" s="607">
        <v>0</v>
      </c>
      <c r="H171" s="607">
        <v>0</v>
      </c>
      <c r="I171" s="606">
        <v>0</v>
      </c>
      <c r="J171" s="606">
        <v>0</v>
      </c>
      <c r="K171" s="607">
        <v>0</v>
      </c>
      <c r="L171" s="607">
        <v>0</v>
      </c>
      <c r="M171" s="607">
        <v>0</v>
      </c>
      <c r="N171" s="608">
        <v>0</v>
      </c>
    </row>
    <row r="172" spans="1:14">
      <c r="A172" s="192"/>
      <c r="B172" s="183" t="s">
        <v>502</v>
      </c>
      <c r="C172" s="185">
        <v>133.88791583166335</v>
      </c>
      <c r="D172" s="186">
        <v>0</v>
      </c>
      <c r="E172" s="186">
        <v>142.97623157894739</v>
      </c>
      <c r="F172" s="186">
        <v>147.15625</v>
      </c>
      <c r="G172" s="186">
        <v>0</v>
      </c>
      <c r="H172" s="186">
        <v>0</v>
      </c>
      <c r="I172" s="185">
        <v>138.60117296222663</v>
      </c>
      <c r="J172" s="185">
        <v>0</v>
      </c>
      <c r="K172" s="186">
        <v>75.445333333333338</v>
      </c>
      <c r="L172" s="186">
        <v>73.98767857142856</v>
      </c>
      <c r="M172" s="186">
        <v>77.735416666666666</v>
      </c>
      <c r="N172" s="187">
        <v>75.231999999999999</v>
      </c>
    </row>
    <row r="173" spans="1:14">
      <c r="A173" s="192"/>
      <c r="B173" s="605" t="s">
        <v>1131</v>
      </c>
      <c r="C173" s="606">
        <v>136.35284438775511</v>
      </c>
      <c r="D173" s="607">
        <v>0</v>
      </c>
      <c r="E173" s="607">
        <v>138.8055138888889</v>
      </c>
      <c r="F173" s="607">
        <v>139.39413793103446</v>
      </c>
      <c r="G173" s="607">
        <v>0</v>
      </c>
      <c r="H173" s="607">
        <v>0</v>
      </c>
      <c r="I173" s="606">
        <v>137.59632522407171</v>
      </c>
      <c r="J173" s="606">
        <v>0</v>
      </c>
      <c r="K173" s="607">
        <v>68.047499999999999</v>
      </c>
      <c r="L173" s="607">
        <v>76.519655172413792</v>
      </c>
      <c r="M173" s="607">
        <v>82.037599999999998</v>
      </c>
      <c r="N173" s="608">
        <v>75.014358974358984</v>
      </c>
    </row>
    <row r="174" spans="1:14">
      <c r="A174" s="192"/>
      <c r="B174" s="183" t="s">
        <v>352</v>
      </c>
      <c r="C174" s="185">
        <v>139.18652173913043</v>
      </c>
      <c r="D174" s="186">
        <v>0</v>
      </c>
      <c r="E174" s="186">
        <v>147.91196028187059</v>
      </c>
      <c r="F174" s="186">
        <v>150.35877100840338</v>
      </c>
      <c r="G174" s="186">
        <v>0</v>
      </c>
      <c r="H174" s="186">
        <v>0</v>
      </c>
      <c r="I174" s="185">
        <v>144.3147102626591</v>
      </c>
      <c r="J174" s="185">
        <v>0</v>
      </c>
      <c r="K174" s="186">
        <v>89.158130841121505</v>
      </c>
      <c r="L174" s="186">
        <v>91.485276243093921</v>
      </c>
      <c r="M174" s="186">
        <v>90.823395522388054</v>
      </c>
      <c r="N174" s="187">
        <v>90.776450381679382</v>
      </c>
    </row>
    <row r="175" spans="1:14">
      <c r="A175" s="192"/>
      <c r="B175" s="605" t="s">
        <v>1133</v>
      </c>
      <c r="C175" s="606">
        <v>139.01126033741318</v>
      </c>
      <c r="D175" s="607">
        <v>0</v>
      </c>
      <c r="E175" s="607">
        <v>146.46435967302452</v>
      </c>
      <c r="F175" s="607">
        <v>147.88352757544226</v>
      </c>
      <c r="G175" s="607">
        <v>0</v>
      </c>
      <c r="H175" s="607">
        <v>0</v>
      </c>
      <c r="I175" s="606">
        <v>143.40555924855494</v>
      </c>
      <c r="J175" s="606">
        <v>0</v>
      </c>
      <c r="K175" s="607">
        <v>92.593770764119597</v>
      </c>
      <c r="L175" s="607">
        <v>89.955490196078429</v>
      </c>
      <c r="M175" s="607">
        <v>89.830876623376625</v>
      </c>
      <c r="N175" s="608">
        <v>90.590680327868839</v>
      </c>
    </row>
    <row r="176" spans="1:14">
      <c r="A176" s="192"/>
      <c r="B176" s="183" t="s">
        <v>354</v>
      </c>
      <c r="C176" s="185">
        <v>127.44626168224299</v>
      </c>
      <c r="D176" s="186">
        <v>0</v>
      </c>
      <c r="E176" s="186">
        <v>146.54333333333332</v>
      </c>
      <c r="F176" s="186">
        <v>135.99176470588236</v>
      </c>
      <c r="G176" s="186">
        <v>0</v>
      </c>
      <c r="H176" s="186">
        <v>0</v>
      </c>
      <c r="I176" s="185">
        <v>138.47726161369189</v>
      </c>
      <c r="J176" s="185">
        <v>0</v>
      </c>
      <c r="K176" s="186">
        <v>82.653118908382069</v>
      </c>
      <c r="L176" s="186">
        <v>78.85093650793651</v>
      </c>
      <c r="M176" s="186">
        <v>71.406939890710376</v>
      </c>
      <c r="N176" s="187">
        <v>79.294577677224751</v>
      </c>
    </row>
    <row r="177" spans="1:14">
      <c r="A177" s="192"/>
      <c r="B177" s="605" t="s">
        <v>1135</v>
      </c>
      <c r="C177" s="606">
        <v>130.93540983606556</v>
      </c>
      <c r="D177" s="607">
        <v>0</v>
      </c>
      <c r="E177" s="607">
        <v>140.01201005025126</v>
      </c>
      <c r="F177" s="607">
        <v>141.69340909090911</v>
      </c>
      <c r="G177" s="607">
        <v>0</v>
      </c>
      <c r="H177" s="607">
        <v>0</v>
      </c>
      <c r="I177" s="606">
        <v>138.05748344370861</v>
      </c>
      <c r="J177" s="606">
        <v>0</v>
      </c>
      <c r="K177" s="607">
        <v>82.411933471933466</v>
      </c>
      <c r="L177" s="607">
        <v>79.64973013493254</v>
      </c>
      <c r="M177" s="607">
        <v>73.433600000000013</v>
      </c>
      <c r="N177" s="608">
        <v>79.713078635014838</v>
      </c>
    </row>
    <row r="178" spans="1:14">
      <c r="A178" s="192"/>
      <c r="B178" s="183" t="s">
        <v>356</v>
      </c>
      <c r="C178" s="185">
        <v>0</v>
      </c>
      <c r="D178" s="186">
        <v>0</v>
      </c>
      <c r="E178" s="186">
        <v>0</v>
      </c>
      <c r="F178" s="186">
        <v>0</v>
      </c>
      <c r="G178" s="186">
        <v>0</v>
      </c>
      <c r="H178" s="186">
        <v>0</v>
      </c>
      <c r="I178" s="185">
        <v>0</v>
      </c>
      <c r="J178" s="185">
        <v>0</v>
      </c>
      <c r="K178" s="186">
        <v>0</v>
      </c>
      <c r="L178" s="186">
        <v>0</v>
      </c>
      <c r="M178" s="186">
        <v>0</v>
      </c>
      <c r="N178" s="187">
        <v>0</v>
      </c>
    </row>
    <row r="179" spans="1:14">
      <c r="A179" s="192"/>
      <c r="B179" s="605" t="s">
        <v>1137</v>
      </c>
      <c r="C179" s="606">
        <v>0</v>
      </c>
      <c r="D179" s="607">
        <v>0</v>
      </c>
      <c r="E179" s="607">
        <v>0</v>
      </c>
      <c r="F179" s="607">
        <v>0</v>
      </c>
      <c r="G179" s="607">
        <v>0</v>
      </c>
      <c r="H179" s="607">
        <v>0</v>
      </c>
      <c r="I179" s="606">
        <v>0</v>
      </c>
      <c r="J179" s="606">
        <v>0</v>
      </c>
      <c r="K179" s="607">
        <v>0</v>
      </c>
      <c r="L179" s="607">
        <v>0</v>
      </c>
      <c r="M179" s="607">
        <v>0</v>
      </c>
      <c r="N179" s="608">
        <v>0</v>
      </c>
    </row>
    <row r="180" spans="1:14">
      <c r="A180" s="192"/>
      <c r="B180" s="183" t="s">
        <v>358</v>
      </c>
      <c r="C180" s="185">
        <v>138.8191020766306</v>
      </c>
      <c r="D180" s="186">
        <v>0</v>
      </c>
      <c r="E180" s="186">
        <v>147.83617851739788</v>
      </c>
      <c r="F180" s="186">
        <v>148.76243697478992</v>
      </c>
      <c r="G180" s="186">
        <v>0</v>
      </c>
      <c r="H180" s="186">
        <v>0</v>
      </c>
      <c r="I180" s="185">
        <v>144.00842206542657</v>
      </c>
      <c r="J180" s="185">
        <v>0</v>
      </c>
      <c r="K180" s="186">
        <v>86.26889177489177</v>
      </c>
      <c r="L180" s="186">
        <v>87.654846005774772</v>
      </c>
      <c r="M180" s="186">
        <v>82.944878048780481</v>
      </c>
      <c r="N180" s="187">
        <v>86.643724212812174</v>
      </c>
    </row>
    <row r="181" spans="1:14">
      <c r="A181" s="192"/>
      <c r="B181" s="605" t="s">
        <v>1139</v>
      </c>
      <c r="C181" s="606">
        <v>138.6979841017488</v>
      </c>
      <c r="D181" s="607">
        <v>0</v>
      </c>
      <c r="E181" s="607">
        <v>146.05478468899523</v>
      </c>
      <c r="F181" s="607">
        <v>147.13595608417202</v>
      </c>
      <c r="G181" s="607">
        <v>0</v>
      </c>
      <c r="H181" s="607">
        <v>0</v>
      </c>
      <c r="I181" s="606">
        <v>143.07697138206967</v>
      </c>
      <c r="J181" s="606">
        <v>0</v>
      </c>
      <c r="K181" s="607">
        <v>88.071643582640803</v>
      </c>
      <c r="L181" s="607">
        <v>86.826704597177979</v>
      </c>
      <c r="M181" s="607">
        <v>83.375255905511821</v>
      </c>
      <c r="N181" s="608">
        <v>86.719770327349508</v>
      </c>
    </row>
    <row r="182" spans="1:14">
      <c r="A182" s="192"/>
      <c r="B182" s="183" t="s">
        <v>360</v>
      </c>
      <c r="C182" s="185">
        <v>99.865756698044891</v>
      </c>
      <c r="D182" s="186">
        <v>0</v>
      </c>
      <c r="E182" s="186">
        <v>99.24075784487863</v>
      </c>
      <c r="F182" s="186">
        <v>102.7221484375</v>
      </c>
      <c r="G182" s="186">
        <v>0</v>
      </c>
      <c r="H182" s="186">
        <v>0</v>
      </c>
      <c r="I182" s="185">
        <v>99.979338358458961</v>
      </c>
      <c r="J182" s="185">
        <v>0</v>
      </c>
      <c r="K182" s="186">
        <v>73.844224137931036</v>
      </c>
      <c r="L182" s="186">
        <v>68.875650406504064</v>
      </c>
      <c r="M182" s="186">
        <v>65.693404255319152</v>
      </c>
      <c r="N182" s="187">
        <v>70.7864</v>
      </c>
    </row>
    <row r="183" spans="1:14">
      <c r="A183" s="192"/>
      <c r="B183" s="605" t="s">
        <v>1141</v>
      </c>
      <c r="C183" s="606">
        <v>100.14185606060606</v>
      </c>
      <c r="D183" s="607">
        <v>0</v>
      </c>
      <c r="E183" s="607">
        <v>98.738014874141868</v>
      </c>
      <c r="F183" s="607">
        <v>103.35904761904762</v>
      </c>
      <c r="G183" s="607">
        <v>0</v>
      </c>
      <c r="H183" s="607">
        <v>0</v>
      </c>
      <c r="I183" s="606">
        <v>99.908807390817486</v>
      </c>
      <c r="J183" s="606">
        <v>0</v>
      </c>
      <c r="K183" s="607">
        <v>72.547095435684653</v>
      </c>
      <c r="L183" s="607">
        <v>71.67527559055118</v>
      </c>
      <c r="M183" s="607">
        <v>60.573424657534254</v>
      </c>
      <c r="N183" s="608">
        <v>70.61836267605635</v>
      </c>
    </row>
    <row r="184" spans="1:14">
      <c r="A184" s="192"/>
      <c r="B184" s="183" t="s">
        <v>362</v>
      </c>
      <c r="C184" s="185">
        <v>91.876470588235293</v>
      </c>
      <c r="D184" s="186">
        <v>0</v>
      </c>
      <c r="E184" s="186">
        <v>87.339640387275239</v>
      </c>
      <c r="F184" s="186">
        <v>90.252499999999998</v>
      </c>
      <c r="G184" s="186">
        <v>0</v>
      </c>
      <c r="H184" s="186">
        <v>0</v>
      </c>
      <c r="I184" s="185">
        <v>89.156671826625384</v>
      </c>
      <c r="J184" s="185">
        <v>0</v>
      </c>
      <c r="K184" s="186">
        <v>61.280909090909091</v>
      </c>
      <c r="L184" s="186">
        <v>57.43918604651163</v>
      </c>
      <c r="M184" s="186">
        <v>50.591641791044779</v>
      </c>
      <c r="N184" s="187">
        <v>58.351212765957449</v>
      </c>
    </row>
    <row r="185" spans="1:14">
      <c r="A185" s="192"/>
      <c r="B185" s="605" t="s">
        <v>1143</v>
      </c>
      <c r="C185" s="606">
        <v>86.85288311688312</v>
      </c>
      <c r="D185" s="607">
        <v>0</v>
      </c>
      <c r="E185" s="607">
        <v>81.836873385012922</v>
      </c>
      <c r="F185" s="607">
        <v>80.305968586387422</v>
      </c>
      <c r="G185" s="607">
        <v>0</v>
      </c>
      <c r="H185" s="607">
        <v>0</v>
      </c>
      <c r="I185" s="606">
        <v>83.050770370370373</v>
      </c>
      <c r="J185" s="606">
        <v>0</v>
      </c>
      <c r="K185" s="607">
        <v>66.898965517241365</v>
      </c>
      <c r="L185" s="607">
        <v>62.666421052631577</v>
      </c>
      <c r="M185" s="607">
        <v>52.441111111111113</v>
      </c>
      <c r="N185" s="608">
        <v>63.163846153846144</v>
      </c>
    </row>
    <row r="186" spans="1:14">
      <c r="A186" s="192"/>
      <c r="B186" s="183" t="s">
        <v>364</v>
      </c>
      <c r="C186" s="185">
        <v>0</v>
      </c>
      <c r="D186" s="186">
        <v>0</v>
      </c>
      <c r="E186" s="186">
        <v>0</v>
      </c>
      <c r="F186" s="186">
        <v>0</v>
      </c>
      <c r="G186" s="186">
        <v>0</v>
      </c>
      <c r="H186" s="186">
        <v>0</v>
      </c>
      <c r="I186" s="185">
        <v>0</v>
      </c>
      <c r="J186" s="185">
        <v>0</v>
      </c>
      <c r="K186" s="186">
        <v>0</v>
      </c>
      <c r="L186" s="186">
        <v>0</v>
      </c>
      <c r="M186" s="186">
        <v>0</v>
      </c>
      <c r="N186" s="187">
        <v>0</v>
      </c>
    </row>
    <row r="187" spans="1:14">
      <c r="A187" s="192"/>
      <c r="B187" s="605" t="s">
        <v>1145</v>
      </c>
      <c r="C187" s="606">
        <v>0</v>
      </c>
      <c r="D187" s="607">
        <v>0</v>
      </c>
      <c r="E187" s="607">
        <v>0</v>
      </c>
      <c r="F187" s="607">
        <v>0</v>
      </c>
      <c r="G187" s="607">
        <v>0</v>
      </c>
      <c r="H187" s="607">
        <v>0</v>
      </c>
      <c r="I187" s="606">
        <v>0</v>
      </c>
      <c r="J187" s="606">
        <v>0</v>
      </c>
      <c r="K187" s="607">
        <v>0</v>
      </c>
      <c r="L187" s="607">
        <v>0</v>
      </c>
      <c r="M187" s="607">
        <v>0</v>
      </c>
      <c r="N187" s="608">
        <v>0</v>
      </c>
    </row>
    <row r="188" spans="1:14">
      <c r="A188" s="192"/>
      <c r="B188" s="183" t="s">
        <v>366</v>
      </c>
      <c r="C188" s="185">
        <v>97.985664451827233</v>
      </c>
      <c r="D188" s="186">
        <v>0</v>
      </c>
      <c r="E188" s="186">
        <v>95.673383084577125</v>
      </c>
      <c r="F188" s="186">
        <v>99.984908536585351</v>
      </c>
      <c r="G188" s="186">
        <v>0</v>
      </c>
      <c r="H188" s="186">
        <v>0</v>
      </c>
      <c r="I188" s="185">
        <v>97.110465736561324</v>
      </c>
      <c r="J188" s="185">
        <v>0</v>
      </c>
      <c r="K188" s="186">
        <v>67.57613390928725</v>
      </c>
      <c r="L188" s="186">
        <v>64.169736842105266</v>
      </c>
      <c r="M188" s="186">
        <v>56.817807017543863</v>
      </c>
      <c r="N188" s="187">
        <v>64.912492462311548</v>
      </c>
    </row>
    <row r="189" spans="1:14">
      <c r="A189" s="192"/>
      <c r="B189" s="605" t="s">
        <v>1147</v>
      </c>
      <c r="C189" s="606">
        <v>97.141120234604102</v>
      </c>
      <c r="D189" s="607">
        <v>0</v>
      </c>
      <c r="E189" s="607">
        <v>93.551066613798568</v>
      </c>
      <c r="F189" s="607">
        <v>97.023597122302149</v>
      </c>
      <c r="G189" s="607">
        <v>0</v>
      </c>
      <c r="H189" s="607">
        <v>0</v>
      </c>
      <c r="I189" s="606">
        <v>95.28500609508329</v>
      </c>
      <c r="J189" s="606">
        <v>0</v>
      </c>
      <c r="K189" s="607">
        <v>69.776765327695571</v>
      </c>
      <c r="L189" s="607">
        <v>67.820135135135132</v>
      </c>
      <c r="M189" s="607">
        <v>56.535310344827579</v>
      </c>
      <c r="N189" s="608">
        <v>67.15081920903954</v>
      </c>
    </row>
    <row r="190" spans="1:14">
      <c r="A190" s="192"/>
      <c r="B190" s="183" t="s">
        <v>372</v>
      </c>
      <c r="C190" s="185">
        <v>94.09492647058822</v>
      </c>
      <c r="D190" s="186">
        <v>0</v>
      </c>
      <c r="E190" s="186">
        <v>103.64916455696202</v>
      </c>
      <c r="F190" s="186">
        <v>90.513639846743303</v>
      </c>
      <c r="G190" s="186">
        <v>0</v>
      </c>
      <c r="H190" s="186">
        <v>0</v>
      </c>
      <c r="I190" s="185">
        <v>98.627573680603163</v>
      </c>
      <c r="J190" s="185">
        <v>0</v>
      </c>
      <c r="K190" s="186">
        <v>66.940923076923085</v>
      </c>
      <c r="L190" s="186">
        <v>74.699711627906979</v>
      </c>
      <c r="M190" s="186">
        <v>73.923699186991882</v>
      </c>
      <c r="N190" s="187">
        <v>73.051773997569853</v>
      </c>
    </row>
    <row r="191" spans="1:14">
      <c r="A191" s="192"/>
      <c r="B191" s="605" t="s">
        <v>1149</v>
      </c>
      <c r="C191" s="606">
        <v>85.841716247139587</v>
      </c>
      <c r="D191" s="607">
        <v>0</v>
      </c>
      <c r="E191" s="607">
        <v>103.91658757062147</v>
      </c>
      <c r="F191" s="607">
        <v>92.916112676056343</v>
      </c>
      <c r="G191" s="607">
        <v>0</v>
      </c>
      <c r="H191" s="607">
        <v>0</v>
      </c>
      <c r="I191" s="606">
        <v>96.877895050685751</v>
      </c>
      <c r="J191" s="606">
        <v>0</v>
      </c>
      <c r="K191" s="607">
        <v>64.234262820512825</v>
      </c>
      <c r="L191" s="607">
        <v>75.148777777777767</v>
      </c>
      <c r="M191" s="607">
        <v>78.471076923076922</v>
      </c>
      <c r="N191" s="608">
        <v>73.761479257641909</v>
      </c>
    </row>
    <row r="192" spans="1:14">
      <c r="A192" s="192"/>
      <c r="B192" s="183" t="s">
        <v>368</v>
      </c>
      <c r="C192" s="185">
        <v>128.22631629701061</v>
      </c>
      <c r="D192" s="186">
        <v>0</v>
      </c>
      <c r="E192" s="186">
        <v>131.90325753268903</v>
      </c>
      <c r="F192" s="186">
        <v>133.9546179624665</v>
      </c>
      <c r="G192" s="186">
        <v>0</v>
      </c>
      <c r="H192" s="186">
        <v>0</v>
      </c>
      <c r="I192" s="185">
        <v>130.56443282583237</v>
      </c>
      <c r="J192" s="185">
        <v>0</v>
      </c>
      <c r="K192" s="186">
        <v>84.736495071193858</v>
      </c>
      <c r="L192" s="186">
        <v>87.775444635685602</v>
      </c>
      <c r="M192" s="186">
        <v>86.641295180722906</v>
      </c>
      <c r="N192" s="187">
        <v>86.720860107095049</v>
      </c>
    </row>
    <row r="193" spans="1:14">
      <c r="A193" s="192"/>
      <c r="B193" s="605" t="s">
        <v>1151</v>
      </c>
      <c r="C193" s="606">
        <v>128.59368153364633</v>
      </c>
      <c r="D193" s="607">
        <v>0</v>
      </c>
      <c r="E193" s="607">
        <v>129.9494362017804</v>
      </c>
      <c r="F193" s="607">
        <v>132.80506254114547</v>
      </c>
      <c r="G193" s="607">
        <v>0</v>
      </c>
      <c r="H193" s="607">
        <v>0</v>
      </c>
      <c r="I193" s="606">
        <v>129.73377276885967</v>
      </c>
      <c r="J193" s="606">
        <v>0</v>
      </c>
      <c r="K193" s="607">
        <v>86.145290763968077</v>
      </c>
      <c r="L193" s="607">
        <v>86.861616541353399</v>
      </c>
      <c r="M193" s="607">
        <v>84.157698019801984</v>
      </c>
      <c r="N193" s="608">
        <v>86.314177537384666</v>
      </c>
    </row>
    <row r="194" spans="1:14">
      <c r="A194" s="192"/>
      <c r="B194" s="183" t="s">
        <v>370</v>
      </c>
      <c r="C194" s="185">
        <v>99.334397031539893</v>
      </c>
      <c r="D194" s="186">
        <v>0</v>
      </c>
      <c r="E194" s="186">
        <v>99.697256830601106</v>
      </c>
      <c r="F194" s="186">
        <v>111.47333333333333</v>
      </c>
      <c r="G194" s="186">
        <v>0</v>
      </c>
      <c r="H194" s="186">
        <v>0</v>
      </c>
      <c r="I194" s="185">
        <v>101.41058105752468</v>
      </c>
      <c r="J194" s="185">
        <v>0</v>
      </c>
      <c r="K194" s="186">
        <v>75.945253333333341</v>
      </c>
      <c r="L194" s="186">
        <v>74.314499381953041</v>
      </c>
      <c r="M194" s="186">
        <v>66.093813229571992</v>
      </c>
      <c r="N194" s="187">
        <v>73.824603524229076</v>
      </c>
    </row>
    <row r="195" spans="1:14">
      <c r="A195" s="192"/>
      <c r="B195" s="605" t="s">
        <v>1153</v>
      </c>
      <c r="C195" s="606">
        <v>98.391762452107287</v>
      </c>
      <c r="D195" s="607">
        <v>0</v>
      </c>
      <c r="E195" s="607">
        <v>94.487461928934025</v>
      </c>
      <c r="F195" s="607">
        <v>105.82559633027523</v>
      </c>
      <c r="G195" s="607">
        <v>0</v>
      </c>
      <c r="H195" s="607">
        <v>0</v>
      </c>
      <c r="I195" s="606">
        <v>97.62029443838604</v>
      </c>
      <c r="J195" s="606">
        <v>0</v>
      </c>
      <c r="K195" s="607">
        <v>77.220843706777316</v>
      </c>
      <c r="L195" s="607">
        <v>75.971466512702094</v>
      </c>
      <c r="M195" s="607">
        <v>67.895912408759116</v>
      </c>
      <c r="N195" s="608">
        <v>75.268620504562534</v>
      </c>
    </row>
    <row r="196" spans="1:14">
      <c r="A196" s="192"/>
      <c r="B196" s="183" t="s">
        <v>430</v>
      </c>
      <c r="C196" s="185">
        <v>125.5057110412299</v>
      </c>
      <c r="D196" s="186">
        <v>0</v>
      </c>
      <c r="E196" s="186">
        <v>127.14413436692504</v>
      </c>
      <c r="F196" s="186">
        <v>130.54216600341104</v>
      </c>
      <c r="G196" s="186">
        <v>0</v>
      </c>
      <c r="H196" s="186">
        <v>0</v>
      </c>
      <c r="I196" s="185">
        <v>126.89541791590494</v>
      </c>
      <c r="J196" s="185">
        <v>0</v>
      </c>
      <c r="K196" s="186">
        <v>80.771713770294639</v>
      </c>
      <c r="L196" s="186">
        <v>83.508240595611298</v>
      </c>
      <c r="M196" s="186">
        <v>77.675755517826829</v>
      </c>
      <c r="N196" s="187">
        <v>81.845838884263117</v>
      </c>
    </row>
    <row r="197" spans="1:14">
      <c r="A197" s="207"/>
      <c r="B197" s="605" t="s">
        <v>1155</v>
      </c>
      <c r="C197" s="606">
        <v>125.79542066027689</v>
      </c>
      <c r="D197" s="607">
        <v>0</v>
      </c>
      <c r="E197" s="607">
        <v>124.47193194291985</v>
      </c>
      <c r="F197" s="607">
        <v>128.02592632719393</v>
      </c>
      <c r="G197" s="607">
        <v>0</v>
      </c>
      <c r="H197" s="607">
        <v>0</v>
      </c>
      <c r="I197" s="606">
        <v>125.48349354117053</v>
      </c>
      <c r="J197" s="606">
        <v>0</v>
      </c>
      <c r="K197" s="607">
        <v>82.112556249999997</v>
      </c>
      <c r="L197" s="607">
        <v>83.404552785923755</v>
      </c>
      <c r="M197" s="607">
        <v>77.585825958702074</v>
      </c>
      <c r="N197" s="608">
        <v>82.203535757091487</v>
      </c>
    </row>
    <row r="198" spans="1:14">
      <c r="A198" s="191" t="s">
        <v>180</v>
      </c>
      <c r="B198" s="183" t="s">
        <v>496</v>
      </c>
      <c r="C198" s="185">
        <v>0</v>
      </c>
      <c r="D198" s="186">
        <v>0</v>
      </c>
      <c r="E198" s="186">
        <v>0</v>
      </c>
      <c r="F198" s="186">
        <v>0</v>
      </c>
      <c r="G198" s="186">
        <v>0</v>
      </c>
      <c r="H198" s="186">
        <v>0</v>
      </c>
      <c r="I198" s="185">
        <v>0</v>
      </c>
      <c r="J198" s="185">
        <v>0</v>
      </c>
      <c r="K198" s="186">
        <v>0</v>
      </c>
      <c r="L198" s="186">
        <v>0</v>
      </c>
      <c r="M198" s="186">
        <v>0</v>
      </c>
      <c r="N198" s="187">
        <v>0</v>
      </c>
    </row>
    <row r="199" spans="1:14">
      <c r="A199" s="192"/>
      <c r="B199" s="605" t="s">
        <v>1125</v>
      </c>
      <c r="C199" s="606">
        <v>0</v>
      </c>
      <c r="D199" s="607">
        <v>0</v>
      </c>
      <c r="E199" s="607">
        <v>0</v>
      </c>
      <c r="F199" s="607">
        <v>0</v>
      </c>
      <c r="G199" s="607">
        <v>0</v>
      </c>
      <c r="H199" s="607">
        <v>0</v>
      </c>
      <c r="I199" s="606">
        <v>0</v>
      </c>
      <c r="J199" s="606">
        <v>0</v>
      </c>
      <c r="K199" s="607">
        <v>0</v>
      </c>
      <c r="L199" s="607">
        <v>0</v>
      </c>
      <c r="M199" s="607">
        <v>0</v>
      </c>
      <c r="N199" s="608">
        <v>0</v>
      </c>
    </row>
    <row r="200" spans="1:14">
      <c r="A200" s="192"/>
      <c r="B200" s="183" t="s">
        <v>498</v>
      </c>
      <c r="C200" s="185">
        <v>0</v>
      </c>
      <c r="D200" s="186">
        <v>0</v>
      </c>
      <c r="E200" s="186">
        <v>0</v>
      </c>
      <c r="F200" s="186">
        <v>0</v>
      </c>
      <c r="G200" s="186">
        <v>0</v>
      </c>
      <c r="H200" s="186">
        <v>0</v>
      </c>
      <c r="I200" s="185">
        <v>0</v>
      </c>
      <c r="J200" s="185">
        <v>0</v>
      </c>
      <c r="K200" s="186">
        <v>0</v>
      </c>
      <c r="L200" s="186">
        <v>0</v>
      </c>
      <c r="M200" s="186">
        <v>0</v>
      </c>
      <c r="N200" s="187">
        <v>0</v>
      </c>
    </row>
    <row r="201" spans="1:14">
      <c r="A201" s="192"/>
      <c r="B201" s="605" t="s">
        <v>1127</v>
      </c>
      <c r="C201" s="606">
        <v>0</v>
      </c>
      <c r="D201" s="607">
        <v>0</v>
      </c>
      <c r="E201" s="607">
        <v>0</v>
      </c>
      <c r="F201" s="607">
        <v>0</v>
      </c>
      <c r="G201" s="607">
        <v>0</v>
      </c>
      <c r="H201" s="607">
        <v>0</v>
      </c>
      <c r="I201" s="606">
        <v>0</v>
      </c>
      <c r="J201" s="606">
        <v>0</v>
      </c>
      <c r="K201" s="607">
        <v>0</v>
      </c>
      <c r="L201" s="607">
        <v>0</v>
      </c>
      <c r="M201" s="607">
        <v>0</v>
      </c>
      <c r="N201" s="608">
        <v>0</v>
      </c>
    </row>
    <row r="202" spans="1:14">
      <c r="A202" s="192"/>
      <c r="B202" s="183" t="s">
        <v>500</v>
      </c>
      <c r="C202" s="185">
        <v>0</v>
      </c>
      <c r="D202" s="186">
        <v>0</v>
      </c>
      <c r="E202" s="186">
        <v>0</v>
      </c>
      <c r="F202" s="186">
        <v>0</v>
      </c>
      <c r="G202" s="186">
        <v>0</v>
      </c>
      <c r="H202" s="186">
        <v>0</v>
      </c>
      <c r="I202" s="185">
        <v>0</v>
      </c>
      <c r="J202" s="185">
        <v>0</v>
      </c>
      <c r="K202" s="186">
        <v>0</v>
      </c>
      <c r="L202" s="186">
        <v>0</v>
      </c>
      <c r="M202" s="186">
        <v>0</v>
      </c>
      <c r="N202" s="187">
        <v>0</v>
      </c>
    </row>
    <row r="203" spans="1:14">
      <c r="A203" s="192"/>
      <c r="B203" s="605" t="s">
        <v>1129</v>
      </c>
      <c r="C203" s="606">
        <v>0</v>
      </c>
      <c r="D203" s="607">
        <v>0</v>
      </c>
      <c r="E203" s="607">
        <v>0</v>
      </c>
      <c r="F203" s="607">
        <v>0</v>
      </c>
      <c r="G203" s="607">
        <v>0</v>
      </c>
      <c r="H203" s="607">
        <v>0</v>
      </c>
      <c r="I203" s="606">
        <v>0</v>
      </c>
      <c r="J203" s="606">
        <v>0</v>
      </c>
      <c r="K203" s="607">
        <v>0</v>
      </c>
      <c r="L203" s="607">
        <v>0</v>
      </c>
      <c r="M203" s="607">
        <v>0</v>
      </c>
      <c r="N203" s="608">
        <v>0</v>
      </c>
    </row>
    <row r="204" spans="1:14">
      <c r="A204" s="192"/>
      <c r="B204" s="183" t="s">
        <v>502</v>
      </c>
      <c r="C204" s="185">
        <v>0</v>
      </c>
      <c r="D204" s="186">
        <v>0</v>
      </c>
      <c r="E204" s="186">
        <v>0</v>
      </c>
      <c r="F204" s="186">
        <v>0</v>
      </c>
      <c r="G204" s="186">
        <v>0</v>
      </c>
      <c r="H204" s="186">
        <v>0</v>
      </c>
      <c r="I204" s="185">
        <v>0</v>
      </c>
      <c r="J204" s="185">
        <v>0</v>
      </c>
      <c r="K204" s="186">
        <v>0</v>
      </c>
      <c r="L204" s="186">
        <v>0</v>
      </c>
      <c r="M204" s="186">
        <v>0</v>
      </c>
      <c r="N204" s="187">
        <v>0</v>
      </c>
    </row>
    <row r="205" spans="1:14">
      <c r="A205" s="192"/>
      <c r="B205" s="605" t="s">
        <v>1131</v>
      </c>
      <c r="C205" s="606">
        <v>0</v>
      </c>
      <c r="D205" s="607">
        <v>0</v>
      </c>
      <c r="E205" s="607">
        <v>0</v>
      </c>
      <c r="F205" s="607">
        <v>0</v>
      </c>
      <c r="G205" s="607">
        <v>0</v>
      </c>
      <c r="H205" s="607">
        <v>0</v>
      </c>
      <c r="I205" s="606">
        <v>0</v>
      </c>
      <c r="J205" s="606">
        <v>0</v>
      </c>
      <c r="K205" s="607">
        <v>0</v>
      </c>
      <c r="L205" s="607">
        <v>0</v>
      </c>
      <c r="M205" s="607">
        <v>0</v>
      </c>
      <c r="N205" s="608">
        <v>0</v>
      </c>
    </row>
    <row r="206" spans="1:14">
      <c r="A206" s="192"/>
      <c r="B206" s="183" t="s">
        <v>352</v>
      </c>
      <c r="C206" s="185">
        <v>0</v>
      </c>
      <c r="D206" s="186">
        <v>0</v>
      </c>
      <c r="E206" s="186">
        <v>0</v>
      </c>
      <c r="F206" s="186">
        <v>0</v>
      </c>
      <c r="G206" s="186">
        <v>0</v>
      </c>
      <c r="H206" s="186">
        <v>0</v>
      </c>
      <c r="I206" s="185">
        <v>0</v>
      </c>
      <c r="J206" s="185">
        <v>0</v>
      </c>
      <c r="K206" s="186">
        <v>0</v>
      </c>
      <c r="L206" s="186">
        <v>0</v>
      </c>
      <c r="M206" s="186">
        <v>0</v>
      </c>
      <c r="N206" s="187">
        <v>0</v>
      </c>
    </row>
    <row r="207" spans="1:14">
      <c r="A207" s="192"/>
      <c r="B207" s="605" t="s">
        <v>1133</v>
      </c>
      <c r="C207" s="606">
        <v>0</v>
      </c>
      <c r="D207" s="607">
        <v>0</v>
      </c>
      <c r="E207" s="607">
        <v>0</v>
      </c>
      <c r="F207" s="607">
        <v>0</v>
      </c>
      <c r="G207" s="607">
        <v>0</v>
      </c>
      <c r="H207" s="607">
        <v>0</v>
      </c>
      <c r="I207" s="606">
        <v>0</v>
      </c>
      <c r="J207" s="606">
        <v>0</v>
      </c>
      <c r="K207" s="607">
        <v>0</v>
      </c>
      <c r="L207" s="607">
        <v>0</v>
      </c>
      <c r="M207" s="607">
        <v>0</v>
      </c>
      <c r="N207" s="608">
        <v>0</v>
      </c>
    </row>
    <row r="208" spans="1:14">
      <c r="A208" s="192"/>
      <c r="B208" s="183" t="s">
        <v>354</v>
      </c>
      <c r="C208" s="185">
        <v>0</v>
      </c>
      <c r="D208" s="186">
        <v>0</v>
      </c>
      <c r="E208" s="186">
        <v>0</v>
      </c>
      <c r="F208" s="186">
        <v>0</v>
      </c>
      <c r="G208" s="186">
        <v>0</v>
      </c>
      <c r="H208" s="186">
        <v>0</v>
      </c>
      <c r="I208" s="185">
        <v>0</v>
      </c>
      <c r="J208" s="185">
        <v>0</v>
      </c>
      <c r="K208" s="186">
        <v>0</v>
      </c>
      <c r="L208" s="186">
        <v>0</v>
      </c>
      <c r="M208" s="186">
        <v>0</v>
      </c>
      <c r="N208" s="187">
        <v>0</v>
      </c>
    </row>
    <row r="209" spans="1:14">
      <c r="A209" s="192"/>
      <c r="B209" s="605" t="s">
        <v>1135</v>
      </c>
      <c r="C209" s="606">
        <v>0</v>
      </c>
      <c r="D209" s="607">
        <v>0</v>
      </c>
      <c r="E209" s="607">
        <v>0</v>
      </c>
      <c r="F209" s="607">
        <v>0</v>
      </c>
      <c r="G209" s="607">
        <v>0</v>
      </c>
      <c r="H209" s="607">
        <v>0</v>
      </c>
      <c r="I209" s="606">
        <v>0</v>
      </c>
      <c r="J209" s="606">
        <v>0</v>
      </c>
      <c r="K209" s="607">
        <v>0</v>
      </c>
      <c r="L209" s="607">
        <v>0</v>
      </c>
      <c r="M209" s="607">
        <v>0</v>
      </c>
      <c r="N209" s="608">
        <v>0</v>
      </c>
    </row>
    <row r="210" spans="1:14">
      <c r="A210" s="192"/>
      <c r="B210" s="183" t="s">
        <v>356</v>
      </c>
      <c r="C210" s="185">
        <v>0</v>
      </c>
      <c r="D210" s="186">
        <v>0</v>
      </c>
      <c r="E210" s="186">
        <v>0</v>
      </c>
      <c r="F210" s="186">
        <v>0</v>
      </c>
      <c r="G210" s="186">
        <v>0</v>
      </c>
      <c r="H210" s="186">
        <v>0</v>
      </c>
      <c r="I210" s="185">
        <v>0</v>
      </c>
      <c r="J210" s="185">
        <v>0</v>
      </c>
      <c r="K210" s="186">
        <v>0</v>
      </c>
      <c r="L210" s="186">
        <v>0</v>
      </c>
      <c r="M210" s="186">
        <v>0</v>
      </c>
      <c r="N210" s="187">
        <v>0</v>
      </c>
    </row>
    <row r="211" spans="1:14">
      <c r="A211" s="192"/>
      <c r="B211" s="605" t="s">
        <v>1137</v>
      </c>
      <c r="C211" s="606">
        <v>0</v>
      </c>
      <c r="D211" s="607">
        <v>0</v>
      </c>
      <c r="E211" s="607">
        <v>0</v>
      </c>
      <c r="F211" s="607">
        <v>0</v>
      </c>
      <c r="G211" s="607">
        <v>0</v>
      </c>
      <c r="H211" s="607">
        <v>0</v>
      </c>
      <c r="I211" s="606">
        <v>0</v>
      </c>
      <c r="J211" s="606">
        <v>0</v>
      </c>
      <c r="K211" s="607">
        <v>0</v>
      </c>
      <c r="L211" s="607">
        <v>0</v>
      </c>
      <c r="M211" s="607">
        <v>0</v>
      </c>
      <c r="N211" s="608">
        <v>0</v>
      </c>
    </row>
    <row r="212" spans="1:14">
      <c r="A212" s="192"/>
      <c r="B212" s="183" t="s">
        <v>358</v>
      </c>
      <c r="C212" s="185">
        <v>0</v>
      </c>
      <c r="D212" s="186">
        <v>0</v>
      </c>
      <c r="E212" s="186">
        <v>0</v>
      </c>
      <c r="F212" s="186">
        <v>0</v>
      </c>
      <c r="G212" s="186">
        <v>0</v>
      </c>
      <c r="H212" s="186">
        <v>0</v>
      </c>
      <c r="I212" s="185">
        <v>0</v>
      </c>
      <c r="J212" s="185">
        <v>0</v>
      </c>
      <c r="K212" s="186">
        <v>0</v>
      </c>
      <c r="L212" s="186">
        <v>0</v>
      </c>
      <c r="M212" s="186">
        <v>0</v>
      </c>
      <c r="N212" s="187">
        <v>0</v>
      </c>
    </row>
    <row r="213" spans="1:14">
      <c r="A213" s="192"/>
      <c r="B213" s="605" t="s">
        <v>1139</v>
      </c>
      <c r="C213" s="606">
        <v>0</v>
      </c>
      <c r="D213" s="607">
        <v>0</v>
      </c>
      <c r="E213" s="607">
        <v>0</v>
      </c>
      <c r="F213" s="607">
        <v>0</v>
      </c>
      <c r="G213" s="607">
        <v>0</v>
      </c>
      <c r="H213" s="607">
        <v>0</v>
      </c>
      <c r="I213" s="606">
        <v>0</v>
      </c>
      <c r="J213" s="606">
        <v>0</v>
      </c>
      <c r="K213" s="607">
        <v>0</v>
      </c>
      <c r="L213" s="607">
        <v>0</v>
      </c>
      <c r="M213" s="607">
        <v>0</v>
      </c>
      <c r="N213" s="608">
        <v>0</v>
      </c>
    </row>
    <row r="214" spans="1:14">
      <c r="A214" s="192"/>
      <c r="B214" s="183" t="s">
        <v>360</v>
      </c>
      <c r="C214" s="185">
        <v>0</v>
      </c>
      <c r="D214" s="186">
        <v>0</v>
      </c>
      <c r="E214" s="186">
        <v>0</v>
      </c>
      <c r="F214" s="186">
        <v>0</v>
      </c>
      <c r="G214" s="186">
        <v>0</v>
      </c>
      <c r="H214" s="186">
        <v>0</v>
      </c>
      <c r="I214" s="185">
        <v>0</v>
      </c>
      <c r="J214" s="185">
        <v>0</v>
      </c>
      <c r="K214" s="186">
        <v>0</v>
      </c>
      <c r="L214" s="186">
        <v>0</v>
      </c>
      <c r="M214" s="186">
        <v>0</v>
      </c>
      <c r="N214" s="187">
        <v>0</v>
      </c>
    </row>
    <row r="215" spans="1:14">
      <c r="A215" s="192"/>
      <c r="B215" s="605" t="s">
        <v>1141</v>
      </c>
      <c r="C215" s="606">
        <v>0</v>
      </c>
      <c r="D215" s="607">
        <v>0</v>
      </c>
      <c r="E215" s="607">
        <v>0</v>
      </c>
      <c r="F215" s="607">
        <v>0</v>
      </c>
      <c r="G215" s="607">
        <v>0</v>
      </c>
      <c r="H215" s="607">
        <v>0</v>
      </c>
      <c r="I215" s="606">
        <v>0</v>
      </c>
      <c r="J215" s="606">
        <v>0</v>
      </c>
      <c r="K215" s="607">
        <v>0</v>
      </c>
      <c r="L215" s="607">
        <v>0</v>
      </c>
      <c r="M215" s="607">
        <v>0</v>
      </c>
      <c r="N215" s="608">
        <v>0</v>
      </c>
    </row>
    <row r="216" spans="1:14">
      <c r="A216" s="192"/>
      <c r="B216" s="183" t="s">
        <v>362</v>
      </c>
      <c r="C216" s="185">
        <v>0</v>
      </c>
      <c r="D216" s="186">
        <v>0</v>
      </c>
      <c r="E216" s="186">
        <v>0</v>
      </c>
      <c r="F216" s="186">
        <v>0</v>
      </c>
      <c r="G216" s="186">
        <v>0</v>
      </c>
      <c r="H216" s="186">
        <v>0</v>
      </c>
      <c r="I216" s="185">
        <v>0</v>
      </c>
      <c r="J216" s="185">
        <v>0</v>
      </c>
      <c r="K216" s="186">
        <v>0</v>
      </c>
      <c r="L216" s="186">
        <v>0</v>
      </c>
      <c r="M216" s="186">
        <v>0</v>
      </c>
      <c r="N216" s="187">
        <v>0</v>
      </c>
    </row>
    <row r="217" spans="1:14">
      <c r="A217" s="192"/>
      <c r="B217" s="605" t="s">
        <v>1143</v>
      </c>
      <c r="C217" s="606">
        <v>0</v>
      </c>
      <c r="D217" s="607">
        <v>0</v>
      </c>
      <c r="E217" s="607">
        <v>0</v>
      </c>
      <c r="F217" s="607">
        <v>0</v>
      </c>
      <c r="G217" s="607">
        <v>0</v>
      </c>
      <c r="H217" s="607">
        <v>0</v>
      </c>
      <c r="I217" s="606">
        <v>0</v>
      </c>
      <c r="J217" s="606">
        <v>0</v>
      </c>
      <c r="K217" s="607">
        <v>0</v>
      </c>
      <c r="L217" s="607">
        <v>0</v>
      </c>
      <c r="M217" s="607">
        <v>0</v>
      </c>
      <c r="N217" s="608">
        <v>0</v>
      </c>
    </row>
    <row r="218" spans="1:14">
      <c r="A218" s="192"/>
      <c r="B218" s="183" t="s">
        <v>364</v>
      </c>
      <c r="C218" s="185">
        <v>0</v>
      </c>
      <c r="D218" s="186">
        <v>0</v>
      </c>
      <c r="E218" s="186">
        <v>0</v>
      </c>
      <c r="F218" s="186">
        <v>0</v>
      </c>
      <c r="G218" s="186">
        <v>0</v>
      </c>
      <c r="H218" s="186">
        <v>0</v>
      </c>
      <c r="I218" s="185">
        <v>0</v>
      </c>
      <c r="J218" s="185">
        <v>0</v>
      </c>
      <c r="K218" s="186">
        <v>0</v>
      </c>
      <c r="L218" s="186">
        <v>0</v>
      </c>
      <c r="M218" s="186">
        <v>0</v>
      </c>
      <c r="N218" s="187">
        <v>0</v>
      </c>
    </row>
    <row r="219" spans="1:14">
      <c r="A219" s="192"/>
      <c r="B219" s="605" t="s">
        <v>1145</v>
      </c>
      <c r="C219" s="606">
        <v>0</v>
      </c>
      <c r="D219" s="607">
        <v>0</v>
      </c>
      <c r="E219" s="607">
        <v>0</v>
      </c>
      <c r="F219" s="607">
        <v>0</v>
      </c>
      <c r="G219" s="607">
        <v>0</v>
      </c>
      <c r="H219" s="607">
        <v>0</v>
      </c>
      <c r="I219" s="606">
        <v>0</v>
      </c>
      <c r="J219" s="606">
        <v>0</v>
      </c>
      <c r="K219" s="607">
        <v>0</v>
      </c>
      <c r="L219" s="607">
        <v>0</v>
      </c>
      <c r="M219" s="607">
        <v>0</v>
      </c>
      <c r="N219" s="608">
        <v>0</v>
      </c>
    </row>
    <row r="220" spans="1:14">
      <c r="A220" s="192"/>
      <c r="B220" s="183" t="s">
        <v>366</v>
      </c>
      <c r="C220" s="185">
        <v>0</v>
      </c>
      <c r="D220" s="186">
        <v>0</v>
      </c>
      <c r="E220" s="186">
        <v>0</v>
      </c>
      <c r="F220" s="186">
        <v>0</v>
      </c>
      <c r="G220" s="186">
        <v>0</v>
      </c>
      <c r="H220" s="186">
        <v>0</v>
      </c>
      <c r="I220" s="185">
        <v>0</v>
      </c>
      <c r="J220" s="185">
        <v>0</v>
      </c>
      <c r="K220" s="186">
        <v>0</v>
      </c>
      <c r="L220" s="186">
        <v>0</v>
      </c>
      <c r="M220" s="186">
        <v>0</v>
      </c>
      <c r="N220" s="187">
        <v>0</v>
      </c>
    </row>
    <row r="221" spans="1:14">
      <c r="A221" s="192"/>
      <c r="B221" s="605" t="s">
        <v>1147</v>
      </c>
      <c r="C221" s="606">
        <v>0</v>
      </c>
      <c r="D221" s="607">
        <v>0</v>
      </c>
      <c r="E221" s="607">
        <v>0</v>
      </c>
      <c r="F221" s="607">
        <v>0</v>
      </c>
      <c r="G221" s="607">
        <v>0</v>
      </c>
      <c r="H221" s="607">
        <v>0</v>
      </c>
      <c r="I221" s="606">
        <v>0</v>
      </c>
      <c r="J221" s="606">
        <v>0</v>
      </c>
      <c r="K221" s="607">
        <v>0</v>
      </c>
      <c r="L221" s="607">
        <v>0</v>
      </c>
      <c r="M221" s="607">
        <v>0</v>
      </c>
      <c r="N221" s="608">
        <v>0</v>
      </c>
    </row>
    <row r="222" spans="1:14">
      <c r="A222" s="192"/>
      <c r="B222" s="183" t="s">
        <v>372</v>
      </c>
      <c r="C222" s="185">
        <v>0</v>
      </c>
      <c r="D222" s="186">
        <v>0</v>
      </c>
      <c r="E222" s="186">
        <v>0</v>
      </c>
      <c r="F222" s="186">
        <v>0</v>
      </c>
      <c r="G222" s="186">
        <v>0</v>
      </c>
      <c r="H222" s="186">
        <v>0</v>
      </c>
      <c r="I222" s="185">
        <v>0</v>
      </c>
      <c r="J222" s="185">
        <v>0</v>
      </c>
      <c r="K222" s="186">
        <v>0</v>
      </c>
      <c r="L222" s="186">
        <v>0</v>
      </c>
      <c r="M222" s="186">
        <v>0</v>
      </c>
      <c r="N222" s="187">
        <v>0</v>
      </c>
    </row>
    <row r="223" spans="1:14">
      <c r="A223" s="192"/>
      <c r="B223" s="605" t="s">
        <v>1149</v>
      </c>
      <c r="C223" s="606">
        <v>0</v>
      </c>
      <c r="D223" s="607">
        <v>0</v>
      </c>
      <c r="E223" s="607">
        <v>0</v>
      </c>
      <c r="F223" s="607">
        <v>0</v>
      </c>
      <c r="G223" s="607">
        <v>0</v>
      </c>
      <c r="H223" s="607">
        <v>0</v>
      </c>
      <c r="I223" s="606">
        <v>0</v>
      </c>
      <c r="J223" s="606">
        <v>0</v>
      </c>
      <c r="K223" s="607">
        <v>0</v>
      </c>
      <c r="L223" s="607">
        <v>0</v>
      </c>
      <c r="M223" s="607">
        <v>0</v>
      </c>
      <c r="N223" s="608">
        <v>0</v>
      </c>
    </row>
    <row r="224" spans="1:14">
      <c r="A224" s="192"/>
      <c r="B224" s="183" t="s">
        <v>368</v>
      </c>
      <c r="C224" s="185">
        <v>0</v>
      </c>
      <c r="D224" s="186">
        <v>0</v>
      </c>
      <c r="E224" s="186">
        <v>0</v>
      </c>
      <c r="F224" s="186">
        <v>0</v>
      </c>
      <c r="G224" s="186">
        <v>0</v>
      </c>
      <c r="H224" s="186">
        <v>0</v>
      </c>
      <c r="I224" s="185">
        <v>0</v>
      </c>
      <c r="J224" s="185">
        <v>0</v>
      </c>
      <c r="K224" s="186">
        <v>0</v>
      </c>
      <c r="L224" s="186">
        <v>0</v>
      </c>
      <c r="M224" s="186">
        <v>0</v>
      </c>
      <c r="N224" s="187">
        <v>0</v>
      </c>
    </row>
    <row r="225" spans="1:14">
      <c r="A225" s="192"/>
      <c r="B225" s="605" t="s">
        <v>1151</v>
      </c>
      <c r="C225" s="606">
        <v>0</v>
      </c>
      <c r="D225" s="607">
        <v>0</v>
      </c>
      <c r="E225" s="607">
        <v>0</v>
      </c>
      <c r="F225" s="607">
        <v>0</v>
      </c>
      <c r="G225" s="607">
        <v>0</v>
      </c>
      <c r="H225" s="607">
        <v>0</v>
      </c>
      <c r="I225" s="606">
        <v>0</v>
      </c>
      <c r="J225" s="606">
        <v>0</v>
      </c>
      <c r="K225" s="607">
        <v>0</v>
      </c>
      <c r="L225" s="607">
        <v>0</v>
      </c>
      <c r="M225" s="607">
        <v>0</v>
      </c>
      <c r="N225" s="608">
        <v>0</v>
      </c>
    </row>
    <row r="226" spans="1:14">
      <c r="A226" s="192"/>
      <c r="B226" s="183" t="s">
        <v>370</v>
      </c>
      <c r="C226" s="185">
        <v>0</v>
      </c>
      <c r="D226" s="186">
        <v>0</v>
      </c>
      <c r="E226" s="186">
        <v>0</v>
      </c>
      <c r="F226" s="186">
        <v>0</v>
      </c>
      <c r="G226" s="186">
        <v>0</v>
      </c>
      <c r="H226" s="186">
        <v>0</v>
      </c>
      <c r="I226" s="185">
        <v>0</v>
      </c>
      <c r="J226" s="185">
        <v>0</v>
      </c>
      <c r="K226" s="186">
        <v>0</v>
      </c>
      <c r="L226" s="186">
        <v>0</v>
      </c>
      <c r="M226" s="186">
        <v>0</v>
      </c>
      <c r="N226" s="187">
        <v>0</v>
      </c>
    </row>
    <row r="227" spans="1:14">
      <c r="A227" s="192"/>
      <c r="B227" s="605" t="s">
        <v>1153</v>
      </c>
      <c r="C227" s="606">
        <v>0</v>
      </c>
      <c r="D227" s="607">
        <v>0</v>
      </c>
      <c r="E227" s="607">
        <v>0</v>
      </c>
      <c r="F227" s="607">
        <v>0</v>
      </c>
      <c r="G227" s="607">
        <v>0</v>
      </c>
      <c r="H227" s="607">
        <v>0</v>
      </c>
      <c r="I227" s="606">
        <v>0</v>
      </c>
      <c r="J227" s="606">
        <v>0</v>
      </c>
      <c r="K227" s="607">
        <v>0</v>
      </c>
      <c r="L227" s="607">
        <v>0</v>
      </c>
      <c r="M227" s="607">
        <v>0</v>
      </c>
      <c r="N227" s="608">
        <v>0</v>
      </c>
    </row>
    <row r="228" spans="1:14">
      <c r="A228" s="192"/>
      <c r="B228" s="183" t="s">
        <v>430</v>
      </c>
      <c r="C228" s="185">
        <v>0</v>
      </c>
      <c r="D228" s="186">
        <v>0</v>
      </c>
      <c r="E228" s="186">
        <v>0</v>
      </c>
      <c r="F228" s="186">
        <v>0</v>
      </c>
      <c r="G228" s="186">
        <v>0</v>
      </c>
      <c r="H228" s="186">
        <v>0</v>
      </c>
      <c r="I228" s="185">
        <v>0</v>
      </c>
      <c r="J228" s="185">
        <v>0</v>
      </c>
      <c r="K228" s="186">
        <v>0</v>
      </c>
      <c r="L228" s="186">
        <v>0</v>
      </c>
      <c r="M228" s="186">
        <v>0</v>
      </c>
      <c r="N228" s="187">
        <v>0</v>
      </c>
    </row>
    <row r="229" spans="1:14">
      <c r="A229" s="207"/>
      <c r="B229" s="605" t="s">
        <v>1155</v>
      </c>
      <c r="C229" s="606">
        <v>0</v>
      </c>
      <c r="D229" s="607">
        <v>0</v>
      </c>
      <c r="E229" s="607">
        <v>0</v>
      </c>
      <c r="F229" s="607">
        <v>0</v>
      </c>
      <c r="G229" s="607">
        <v>0</v>
      </c>
      <c r="H229" s="607">
        <v>0</v>
      </c>
      <c r="I229" s="606">
        <v>0</v>
      </c>
      <c r="J229" s="606">
        <v>0</v>
      </c>
      <c r="K229" s="607">
        <v>0</v>
      </c>
      <c r="L229" s="607">
        <v>0</v>
      </c>
      <c r="M229" s="607">
        <v>0</v>
      </c>
      <c r="N229" s="608">
        <v>0</v>
      </c>
    </row>
    <row r="230" spans="1:14">
      <c r="A230" s="191" t="s">
        <v>284</v>
      </c>
      <c r="B230" s="183" t="s">
        <v>496</v>
      </c>
      <c r="C230" s="185">
        <v>0</v>
      </c>
      <c r="D230" s="186">
        <v>0</v>
      </c>
      <c r="E230" s="186">
        <v>0</v>
      </c>
      <c r="F230" s="186">
        <v>0</v>
      </c>
      <c r="G230" s="186">
        <v>0</v>
      </c>
      <c r="H230" s="186">
        <v>0</v>
      </c>
      <c r="I230" s="185">
        <v>0</v>
      </c>
      <c r="J230" s="185">
        <v>0</v>
      </c>
      <c r="K230" s="186">
        <v>0</v>
      </c>
      <c r="L230" s="186">
        <v>0</v>
      </c>
      <c r="M230" s="186">
        <v>0</v>
      </c>
      <c r="N230" s="187">
        <v>0</v>
      </c>
    </row>
    <row r="231" spans="1:14">
      <c r="A231" s="192"/>
      <c r="B231" s="605" t="s">
        <v>1125</v>
      </c>
      <c r="C231" s="606">
        <v>0</v>
      </c>
      <c r="D231" s="607">
        <v>0</v>
      </c>
      <c r="E231" s="607">
        <v>0</v>
      </c>
      <c r="F231" s="607">
        <v>0</v>
      </c>
      <c r="G231" s="607">
        <v>0</v>
      </c>
      <c r="H231" s="607">
        <v>0</v>
      </c>
      <c r="I231" s="606">
        <v>0</v>
      </c>
      <c r="J231" s="606">
        <v>0</v>
      </c>
      <c r="K231" s="607">
        <v>0</v>
      </c>
      <c r="L231" s="607">
        <v>0</v>
      </c>
      <c r="M231" s="607">
        <v>0</v>
      </c>
      <c r="N231" s="608">
        <v>0</v>
      </c>
    </row>
    <row r="232" spans="1:14">
      <c r="A232" s="192"/>
      <c r="B232" s="183" t="s">
        <v>498</v>
      </c>
      <c r="C232" s="185">
        <v>0</v>
      </c>
      <c r="D232" s="186">
        <v>0</v>
      </c>
      <c r="E232" s="186">
        <v>0</v>
      </c>
      <c r="F232" s="186">
        <v>0</v>
      </c>
      <c r="G232" s="186">
        <v>0</v>
      </c>
      <c r="H232" s="186">
        <v>0</v>
      </c>
      <c r="I232" s="185">
        <v>0</v>
      </c>
      <c r="J232" s="185">
        <v>0</v>
      </c>
      <c r="K232" s="186">
        <v>0</v>
      </c>
      <c r="L232" s="186">
        <v>0</v>
      </c>
      <c r="M232" s="186">
        <v>0</v>
      </c>
      <c r="N232" s="187">
        <v>0</v>
      </c>
    </row>
    <row r="233" spans="1:14">
      <c r="A233" s="192"/>
      <c r="B233" s="605" t="s">
        <v>1127</v>
      </c>
      <c r="C233" s="606">
        <v>0</v>
      </c>
      <c r="D233" s="607">
        <v>0</v>
      </c>
      <c r="E233" s="607">
        <v>0</v>
      </c>
      <c r="F233" s="607">
        <v>0</v>
      </c>
      <c r="G233" s="607">
        <v>0</v>
      </c>
      <c r="H233" s="607">
        <v>0</v>
      </c>
      <c r="I233" s="606">
        <v>0</v>
      </c>
      <c r="J233" s="606">
        <v>0</v>
      </c>
      <c r="K233" s="607">
        <v>0</v>
      </c>
      <c r="L233" s="607">
        <v>0</v>
      </c>
      <c r="M233" s="607">
        <v>0</v>
      </c>
      <c r="N233" s="608">
        <v>0</v>
      </c>
    </row>
    <row r="234" spans="1:14">
      <c r="A234" s="192"/>
      <c r="B234" s="183" t="s">
        <v>500</v>
      </c>
      <c r="C234" s="185">
        <v>0</v>
      </c>
      <c r="D234" s="186">
        <v>0</v>
      </c>
      <c r="E234" s="186">
        <v>0</v>
      </c>
      <c r="F234" s="186">
        <v>0</v>
      </c>
      <c r="G234" s="186">
        <v>0</v>
      </c>
      <c r="H234" s="186">
        <v>0</v>
      </c>
      <c r="I234" s="185">
        <v>0</v>
      </c>
      <c r="J234" s="185">
        <v>0</v>
      </c>
      <c r="K234" s="186">
        <v>0</v>
      </c>
      <c r="L234" s="186">
        <v>0</v>
      </c>
      <c r="M234" s="186">
        <v>0</v>
      </c>
      <c r="N234" s="187">
        <v>0</v>
      </c>
    </row>
    <row r="235" spans="1:14">
      <c r="A235" s="192"/>
      <c r="B235" s="605" t="s">
        <v>1129</v>
      </c>
      <c r="C235" s="606">
        <v>0</v>
      </c>
      <c r="D235" s="607">
        <v>0</v>
      </c>
      <c r="E235" s="607">
        <v>0</v>
      </c>
      <c r="F235" s="607">
        <v>0</v>
      </c>
      <c r="G235" s="607">
        <v>0</v>
      </c>
      <c r="H235" s="607">
        <v>0</v>
      </c>
      <c r="I235" s="606">
        <v>0</v>
      </c>
      <c r="J235" s="606">
        <v>0</v>
      </c>
      <c r="K235" s="607">
        <v>0</v>
      </c>
      <c r="L235" s="607">
        <v>0</v>
      </c>
      <c r="M235" s="607">
        <v>0</v>
      </c>
      <c r="N235" s="608">
        <v>0</v>
      </c>
    </row>
    <row r="236" spans="1:14">
      <c r="A236" s="192"/>
      <c r="B236" s="183" t="s">
        <v>502</v>
      </c>
      <c r="C236" s="185">
        <v>0</v>
      </c>
      <c r="D236" s="186">
        <v>0</v>
      </c>
      <c r="E236" s="186">
        <v>0</v>
      </c>
      <c r="F236" s="186">
        <v>0</v>
      </c>
      <c r="G236" s="186">
        <v>0</v>
      </c>
      <c r="H236" s="186">
        <v>0</v>
      </c>
      <c r="I236" s="185">
        <v>0</v>
      </c>
      <c r="J236" s="185">
        <v>0</v>
      </c>
      <c r="K236" s="186">
        <v>0</v>
      </c>
      <c r="L236" s="186">
        <v>0</v>
      </c>
      <c r="M236" s="186">
        <v>0</v>
      </c>
      <c r="N236" s="187">
        <v>0</v>
      </c>
    </row>
    <row r="237" spans="1:14">
      <c r="A237" s="192"/>
      <c r="B237" s="605" t="s">
        <v>1131</v>
      </c>
      <c r="C237" s="606">
        <v>0</v>
      </c>
      <c r="D237" s="607">
        <v>0</v>
      </c>
      <c r="E237" s="607">
        <v>0</v>
      </c>
      <c r="F237" s="607">
        <v>0</v>
      </c>
      <c r="G237" s="607">
        <v>0</v>
      </c>
      <c r="H237" s="607">
        <v>0</v>
      </c>
      <c r="I237" s="606">
        <v>0</v>
      </c>
      <c r="J237" s="606">
        <v>0</v>
      </c>
      <c r="K237" s="607">
        <v>0</v>
      </c>
      <c r="L237" s="607">
        <v>0</v>
      </c>
      <c r="M237" s="607">
        <v>0</v>
      </c>
      <c r="N237" s="608">
        <v>0</v>
      </c>
    </row>
    <row r="238" spans="1:14">
      <c r="A238" s="192"/>
      <c r="B238" s="183" t="s">
        <v>352</v>
      </c>
      <c r="C238" s="185">
        <v>0</v>
      </c>
      <c r="D238" s="186">
        <v>0</v>
      </c>
      <c r="E238" s="186">
        <v>0</v>
      </c>
      <c r="F238" s="186">
        <v>0</v>
      </c>
      <c r="G238" s="186">
        <v>0</v>
      </c>
      <c r="H238" s="186">
        <v>0</v>
      </c>
      <c r="I238" s="185">
        <v>0</v>
      </c>
      <c r="J238" s="185">
        <v>0</v>
      </c>
      <c r="K238" s="186">
        <v>0</v>
      </c>
      <c r="L238" s="186">
        <v>0</v>
      </c>
      <c r="M238" s="186">
        <v>0</v>
      </c>
      <c r="N238" s="187">
        <v>0</v>
      </c>
    </row>
    <row r="239" spans="1:14">
      <c r="A239" s="192"/>
      <c r="B239" s="605" t="s">
        <v>1133</v>
      </c>
      <c r="C239" s="606">
        <v>0</v>
      </c>
      <c r="D239" s="607">
        <v>0</v>
      </c>
      <c r="E239" s="607">
        <v>0</v>
      </c>
      <c r="F239" s="607">
        <v>0</v>
      </c>
      <c r="G239" s="607">
        <v>0</v>
      </c>
      <c r="H239" s="607">
        <v>0</v>
      </c>
      <c r="I239" s="606">
        <v>0</v>
      </c>
      <c r="J239" s="606">
        <v>0</v>
      </c>
      <c r="K239" s="607">
        <v>0</v>
      </c>
      <c r="L239" s="607">
        <v>0</v>
      </c>
      <c r="M239" s="607">
        <v>0</v>
      </c>
      <c r="N239" s="608">
        <v>0</v>
      </c>
    </row>
    <row r="240" spans="1:14">
      <c r="A240" s="192"/>
      <c r="B240" s="183" t="s">
        <v>354</v>
      </c>
      <c r="C240" s="185">
        <v>0</v>
      </c>
      <c r="D240" s="186">
        <v>0</v>
      </c>
      <c r="E240" s="186">
        <v>0</v>
      </c>
      <c r="F240" s="186">
        <v>0</v>
      </c>
      <c r="G240" s="186">
        <v>0</v>
      </c>
      <c r="H240" s="186">
        <v>0</v>
      </c>
      <c r="I240" s="185">
        <v>0</v>
      </c>
      <c r="J240" s="185">
        <v>0</v>
      </c>
      <c r="K240" s="186">
        <v>0</v>
      </c>
      <c r="L240" s="186">
        <v>0</v>
      </c>
      <c r="M240" s="186">
        <v>0</v>
      </c>
      <c r="N240" s="187">
        <v>0</v>
      </c>
    </row>
    <row r="241" spans="1:14">
      <c r="A241" s="192"/>
      <c r="B241" s="605" t="s">
        <v>1135</v>
      </c>
      <c r="C241" s="606">
        <v>0</v>
      </c>
      <c r="D241" s="607">
        <v>0</v>
      </c>
      <c r="E241" s="607">
        <v>0</v>
      </c>
      <c r="F241" s="607">
        <v>0</v>
      </c>
      <c r="G241" s="607">
        <v>0</v>
      </c>
      <c r="H241" s="607">
        <v>0</v>
      </c>
      <c r="I241" s="606">
        <v>0</v>
      </c>
      <c r="J241" s="606">
        <v>0</v>
      </c>
      <c r="K241" s="607">
        <v>0</v>
      </c>
      <c r="L241" s="607">
        <v>0</v>
      </c>
      <c r="M241" s="607">
        <v>0</v>
      </c>
      <c r="N241" s="608">
        <v>0</v>
      </c>
    </row>
    <row r="242" spans="1:14">
      <c r="A242" s="192"/>
      <c r="B242" s="183" t="s">
        <v>356</v>
      </c>
      <c r="C242" s="185">
        <v>0</v>
      </c>
      <c r="D242" s="186">
        <v>0</v>
      </c>
      <c r="E242" s="186">
        <v>0</v>
      </c>
      <c r="F242" s="186">
        <v>0</v>
      </c>
      <c r="G242" s="186">
        <v>0</v>
      </c>
      <c r="H242" s="186">
        <v>0</v>
      </c>
      <c r="I242" s="185">
        <v>0</v>
      </c>
      <c r="J242" s="185">
        <v>0</v>
      </c>
      <c r="K242" s="186">
        <v>0</v>
      </c>
      <c r="L242" s="186">
        <v>0</v>
      </c>
      <c r="M242" s="186">
        <v>0</v>
      </c>
      <c r="N242" s="187">
        <v>0</v>
      </c>
    </row>
    <row r="243" spans="1:14">
      <c r="A243" s="192"/>
      <c r="B243" s="605" t="s">
        <v>1137</v>
      </c>
      <c r="C243" s="606">
        <v>0</v>
      </c>
      <c r="D243" s="607">
        <v>0</v>
      </c>
      <c r="E243" s="607">
        <v>0</v>
      </c>
      <c r="F243" s="607">
        <v>0</v>
      </c>
      <c r="G243" s="607">
        <v>0</v>
      </c>
      <c r="H243" s="607">
        <v>0</v>
      </c>
      <c r="I243" s="606">
        <v>0</v>
      </c>
      <c r="J243" s="606">
        <v>0</v>
      </c>
      <c r="K243" s="607">
        <v>0</v>
      </c>
      <c r="L243" s="607">
        <v>0</v>
      </c>
      <c r="M243" s="607">
        <v>0</v>
      </c>
      <c r="N243" s="608">
        <v>0</v>
      </c>
    </row>
    <row r="244" spans="1:14">
      <c r="A244" s="192"/>
      <c r="B244" s="183" t="s">
        <v>358</v>
      </c>
      <c r="C244" s="185">
        <v>0</v>
      </c>
      <c r="D244" s="186">
        <v>0</v>
      </c>
      <c r="E244" s="186">
        <v>0</v>
      </c>
      <c r="F244" s="186">
        <v>0</v>
      </c>
      <c r="G244" s="186">
        <v>0</v>
      </c>
      <c r="H244" s="186">
        <v>0</v>
      </c>
      <c r="I244" s="185">
        <v>0</v>
      </c>
      <c r="J244" s="185">
        <v>0</v>
      </c>
      <c r="K244" s="186">
        <v>0</v>
      </c>
      <c r="L244" s="186">
        <v>0</v>
      </c>
      <c r="M244" s="186">
        <v>0</v>
      </c>
      <c r="N244" s="187">
        <v>0</v>
      </c>
    </row>
    <row r="245" spans="1:14">
      <c r="A245" s="192"/>
      <c r="B245" s="605" t="s">
        <v>1139</v>
      </c>
      <c r="C245" s="606">
        <v>0</v>
      </c>
      <c r="D245" s="607">
        <v>0</v>
      </c>
      <c r="E245" s="607">
        <v>0</v>
      </c>
      <c r="F245" s="607">
        <v>0</v>
      </c>
      <c r="G245" s="607">
        <v>0</v>
      </c>
      <c r="H245" s="607">
        <v>0</v>
      </c>
      <c r="I245" s="606">
        <v>0</v>
      </c>
      <c r="J245" s="606">
        <v>0</v>
      </c>
      <c r="K245" s="607">
        <v>0</v>
      </c>
      <c r="L245" s="607">
        <v>0</v>
      </c>
      <c r="M245" s="607">
        <v>0</v>
      </c>
      <c r="N245" s="608">
        <v>0</v>
      </c>
    </row>
    <row r="246" spans="1:14">
      <c r="A246" s="192"/>
      <c r="B246" s="183" t="s">
        <v>360</v>
      </c>
      <c r="C246" s="185">
        <v>0</v>
      </c>
      <c r="D246" s="186">
        <v>0</v>
      </c>
      <c r="E246" s="186">
        <v>0</v>
      </c>
      <c r="F246" s="186">
        <v>0</v>
      </c>
      <c r="G246" s="186">
        <v>0</v>
      </c>
      <c r="H246" s="186">
        <v>0</v>
      </c>
      <c r="I246" s="185">
        <v>0</v>
      </c>
      <c r="J246" s="185">
        <v>0</v>
      </c>
      <c r="K246" s="186">
        <v>0</v>
      </c>
      <c r="L246" s="186">
        <v>0</v>
      </c>
      <c r="M246" s="186">
        <v>0</v>
      </c>
      <c r="N246" s="187">
        <v>0</v>
      </c>
    </row>
    <row r="247" spans="1:14">
      <c r="A247" s="192"/>
      <c r="B247" s="605" t="s">
        <v>1141</v>
      </c>
      <c r="C247" s="606">
        <v>0</v>
      </c>
      <c r="D247" s="607">
        <v>0</v>
      </c>
      <c r="E247" s="607">
        <v>0</v>
      </c>
      <c r="F247" s="607">
        <v>0</v>
      </c>
      <c r="G247" s="607">
        <v>0</v>
      </c>
      <c r="H247" s="607">
        <v>0</v>
      </c>
      <c r="I247" s="606">
        <v>0</v>
      </c>
      <c r="J247" s="606">
        <v>0</v>
      </c>
      <c r="K247" s="607">
        <v>0</v>
      </c>
      <c r="L247" s="607">
        <v>0</v>
      </c>
      <c r="M247" s="607">
        <v>0</v>
      </c>
      <c r="N247" s="608">
        <v>0</v>
      </c>
    </row>
    <row r="248" spans="1:14">
      <c r="A248" s="192"/>
      <c r="B248" s="183" t="s">
        <v>362</v>
      </c>
      <c r="C248" s="185">
        <v>0</v>
      </c>
      <c r="D248" s="186">
        <v>0</v>
      </c>
      <c r="E248" s="186">
        <v>0</v>
      </c>
      <c r="F248" s="186">
        <v>0</v>
      </c>
      <c r="G248" s="186">
        <v>0</v>
      </c>
      <c r="H248" s="186">
        <v>0</v>
      </c>
      <c r="I248" s="185">
        <v>0</v>
      </c>
      <c r="J248" s="185">
        <v>0</v>
      </c>
      <c r="K248" s="186">
        <v>0</v>
      </c>
      <c r="L248" s="186">
        <v>0</v>
      </c>
      <c r="M248" s="186">
        <v>0</v>
      </c>
      <c r="N248" s="187">
        <v>0</v>
      </c>
    </row>
    <row r="249" spans="1:14">
      <c r="A249" s="192"/>
      <c r="B249" s="605" t="s">
        <v>1143</v>
      </c>
      <c r="C249" s="606">
        <v>0</v>
      </c>
      <c r="D249" s="607">
        <v>0</v>
      </c>
      <c r="E249" s="607">
        <v>0</v>
      </c>
      <c r="F249" s="607">
        <v>0</v>
      </c>
      <c r="G249" s="607">
        <v>0</v>
      </c>
      <c r="H249" s="607">
        <v>0</v>
      </c>
      <c r="I249" s="606">
        <v>0</v>
      </c>
      <c r="J249" s="606">
        <v>0</v>
      </c>
      <c r="K249" s="607">
        <v>0</v>
      </c>
      <c r="L249" s="607">
        <v>0</v>
      </c>
      <c r="M249" s="607">
        <v>0</v>
      </c>
      <c r="N249" s="608">
        <v>0</v>
      </c>
    </row>
    <row r="250" spans="1:14">
      <c r="A250" s="192"/>
      <c r="B250" s="183" t="s">
        <v>364</v>
      </c>
      <c r="C250" s="185">
        <v>0</v>
      </c>
      <c r="D250" s="186">
        <v>0</v>
      </c>
      <c r="E250" s="186">
        <v>0</v>
      </c>
      <c r="F250" s="186">
        <v>0</v>
      </c>
      <c r="G250" s="186">
        <v>0</v>
      </c>
      <c r="H250" s="186">
        <v>0</v>
      </c>
      <c r="I250" s="185">
        <v>0</v>
      </c>
      <c r="J250" s="185">
        <v>0</v>
      </c>
      <c r="K250" s="186">
        <v>0</v>
      </c>
      <c r="L250" s="186">
        <v>0</v>
      </c>
      <c r="M250" s="186">
        <v>0</v>
      </c>
      <c r="N250" s="187">
        <v>0</v>
      </c>
    </row>
    <row r="251" spans="1:14">
      <c r="A251" s="192"/>
      <c r="B251" s="605" t="s">
        <v>1145</v>
      </c>
      <c r="C251" s="606">
        <v>0</v>
      </c>
      <c r="D251" s="607">
        <v>0</v>
      </c>
      <c r="E251" s="607">
        <v>0</v>
      </c>
      <c r="F251" s="607">
        <v>0</v>
      </c>
      <c r="G251" s="607">
        <v>0</v>
      </c>
      <c r="H251" s="607">
        <v>0</v>
      </c>
      <c r="I251" s="606">
        <v>0</v>
      </c>
      <c r="J251" s="606">
        <v>0</v>
      </c>
      <c r="K251" s="607">
        <v>0</v>
      </c>
      <c r="L251" s="607">
        <v>0</v>
      </c>
      <c r="M251" s="607">
        <v>0</v>
      </c>
      <c r="N251" s="608">
        <v>0</v>
      </c>
    </row>
    <row r="252" spans="1:14">
      <c r="A252" s="192"/>
      <c r="B252" s="183" t="s">
        <v>366</v>
      </c>
      <c r="C252" s="185">
        <v>0</v>
      </c>
      <c r="D252" s="186">
        <v>0</v>
      </c>
      <c r="E252" s="186">
        <v>0</v>
      </c>
      <c r="F252" s="186">
        <v>0</v>
      </c>
      <c r="G252" s="186">
        <v>0</v>
      </c>
      <c r="H252" s="186">
        <v>0</v>
      </c>
      <c r="I252" s="185">
        <v>0</v>
      </c>
      <c r="J252" s="185">
        <v>0</v>
      </c>
      <c r="K252" s="186">
        <v>0</v>
      </c>
      <c r="L252" s="186">
        <v>0</v>
      </c>
      <c r="M252" s="186">
        <v>0</v>
      </c>
      <c r="N252" s="187">
        <v>0</v>
      </c>
    </row>
    <row r="253" spans="1:14">
      <c r="A253" s="192"/>
      <c r="B253" s="605" t="s">
        <v>1147</v>
      </c>
      <c r="C253" s="606">
        <v>0</v>
      </c>
      <c r="D253" s="607">
        <v>0</v>
      </c>
      <c r="E253" s="607">
        <v>0</v>
      </c>
      <c r="F253" s="607">
        <v>0</v>
      </c>
      <c r="G253" s="607">
        <v>0</v>
      </c>
      <c r="H253" s="607">
        <v>0</v>
      </c>
      <c r="I253" s="606">
        <v>0</v>
      </c>
      <c r="J253" s="606">
        <v>0</v>
      </c>
      <c r="K253" s="607">
        <v>0</v>
      </c>
      <c r="L253" s="607">
        <v>0</v>
      </c>
      <c r="M253" s="607">
        <v>0</v>
      </c>
      <c r="N253" s="608">
        <v>0</v>
      </c>
    </row>
    <row r="254" spans="1:14">
      <c r="A254" s="192"/>
      <c r="B254" s="183" t="s">
        <v>372</v>
      </c>
      <c r="C254" s="185">
        <v>0</v>
      </c>
      <c r="D254" s="186">
        <v>0</v>
      </c>
      <c r="E254" s="186">
        <v>0</v>
      </c>
      <c r="F254" s="186">
        <v>0</v>
      </c>
      <c r="G254" s="186">
        <v>0</v>
      </c>
      <c r="H254" s="186">
        <v>0</v>
      </c>
      <c r="I254" s="185">
        <v>0</v>
      </c>
      <c r="J254" s="185">
        <v>0</v>
      </c>
      <c r="K254" s="186">
        <v>0</v>
      </c>
      <c r="L254" s="186">
        <v>0</v>
      </c>
      <c r="M254" s="186">
        <v>0</v>
      </c>
      <c r="N254" s="187">
        <v>0</v>
      </c>
    </row>
    <row r="255" spans="1:14">
      <c r="A255" s="192"/>
      <c r="B255" s="605" t="s">
        <v>1149</v>
      </c>
      <c r="C255" s="606">
        <v>0</v>
      </c>
      <c r="D255" s="607">
        <v>0</v>
      </c>
      <c r="E255" s="607">
        <v>0</v>
      </c>
      <c r="F255" s="607">
        <v>0</v>
      </c>
      <c r="G255" s="607">
        <v>0</v>
      </c>
      <c r="H255" s="607">
        <v>0</v>
      </c>
      <c r="I255" s="606">
        <v>0</v>
      </c>
      <c r="J255" s="606">
        <v>0</v>
      </c>
      <c r="K255" s="607">
        <v>0</v>
      </c>
      <c r="L255" s="607">
        <v>0</v>
      </c>
      <c r="M255" s="607">
        <v>0</v>
      </c>
      <c r="N255" s="608">
        <v>0</v>
      </c>
    </row>
    <row r="256" spans="1:14">
      <c r="A256" s="192"/>
      <c r="B256" s="183" t="s">
        <v>368</v>
      </c>
      <c r="C256" s="185">
        <v>0</v>
      </c>
      <c r="D256" s="186">
        <v>0</v>
      </c>
      <c r="E256" s="186">
        <v>0</v>
      </c>
      <c r="F256" s="186">
        <v>0</v>
      </c>
      <c r="G256" s="186">
        <v>0</v>
      </c>
      <c r="H256" s="186">
        <v>0</v>
      </c>
      <c r="I256" s="185">
        <v>0</v>
      </c>
      <c r="J256" s="185">
        <v>0</v>
      </c>
      <c r="K256" s="186">
        <v>0</v>
      </c>
      <c r="L256" s="186">
        <v>0</v>
      </c>
      <c r="M256" s="186">
        <v>0</v>
      </c>
      <c r="N256" s="187">
        <v>0</v>
      </c>
    </row>
    <row r="257" spans="1:14">
      <c r="A257" s="192"/>
      <c r="B257" s="605" t="s">
        <v>1151</v>
      </c>
      <c r="C257" s="606">
        <v>0</v>
      </c>
      <c r="D257" s="607">
        <v>0</v>
      </c>
      <c r="E257" s="607">
        <v>0</v>
      </c>
      <c r="F257" s="607">
        <v>0</v>
      </c>
      <c r="G257" s="607">
        <v>0</v>
      </c>
      <c r="H257" s="607">
        <v>0</v>
      </c>
      <c r="I257" s="606">
        <v>0</v>
      </c>
      <c r="J257" s="606">
        <v>0</v>
      </c>
      <c r="K257" s="607">
        <v>0</v>
      </c>
      <c r="L257" s="607">
        <v>0</v>
      </c>
      <c r="M257" s="607">
        <v>0</v>
      </c>
      <c r="N257" s="608">
        <v>0</v>
      </c>
    </row>
    <row r="258" spans="1:14">
      <c r="A258" s="192"/>
      <c r="B258" s="183" t="s">
        <v>370</v>
      </c>
      <c r="C258" s="185">
        <v>0</v>
      </c>
      <c r="D258" s="186">
        <v>0</v>
      </c>
      <c r="E258" s="186">
        <v>0</v>
      </c>
      <c r="F258" s="186">
        <v>0</v>
      </c>
      <c r="G258" s="186">
        <v>0</v>
      </c>
      <c r="H258" s="186">
        <v>0</v>
      </c>
      <c r="I258" s="185">
        <v>0</v>
      </c>
      <c r="J258" s="185">
        <v>0</v>
      </c>
      <c r="K258" s="186">
        <v>0</v>
      </c>
      <c r="L258" s="186">
        <v>0</v>
      </c>
      <c r="M258" s="186">
        <v>0</v>
      </c>
      <c r="N258" s="187">
        <v>0</v>
      </c>
    </row>
    <row r="259" spans="1:14">
      <c r="A259" s="192"/>
      <c r="B259" s="605" t="s">
        <v>1153</v>
      </c>
      <c r="C259" s="606">
        <v>0</v>
      </c>
      <c r="D259" s="607">
        <v>0</v>
      </c>
      <c r="E259" s="607">
        <v>0</v>
      </c>
      <c r="F259" s="607">
        <v>0</v>
      </c>
      <c r="G259" s="607">
        <v>0</v>
      </c>
      <c r="H259" s="607">
        <v>0</v>
      </c>
      <c r="I259" s="606">
        <v>0</v>
      </c>
      <c r="J259" s="606">
        <v>0</v>
      </c>
      <c r="K259" s="607">
        <v>0</v>
      </c>
      <c r="L259" s="607">
        <v>0</v>
      </c>
      <c r="M259" s="607">
        <v>0</v>
      </c>
      <c r="N259" s="608">
        <v>0</v>
      </c>
    </row>
    <row r="260" spans="1:14">
      <c r="A260" s="192"/>
      <c r="B260" s="183" t="s">
        <v>430</v>
      </c>
      <c r="C260" s="185">
        <v>0</v>
      </c>
      <c r="D260" s="186">
        <v>0</v>
      </c>
      <c r="E260" s="186">
        <v>0</v>
      </c>
      <c r="F260" s="186">
        <v>0</v>
      </c>
      <c r="G260" s="186">
        <v>0</v>
      </c>
      <c r="H260" s="186">
        <v>0</v>
      </c>
      <c r="I260" s="185">
        <v>0</v>
      </c>
      <c r="J260" s="185">
        <v>0</v>
      </c>
      <c r="K260" s="186">
        <v>0</v>
      </c>
      <c r="L260" s="186">
        <v>0</v>
      </c>
      <c r="M260" s="186">
        <v>0</v>
      </c>
      <c r="N260" s="187">
        <v>0</v>
      </c>
    </row>
    <row r="261" spans="1:14">
      <c r="A261" s="207"/>
      <c r="B261" s="605" t="s">
        <v>1155</v>
      </c>
      <c r="C261" s="606">
        <v>0</v>
      </c>
      <c r="D261" s="607">
        <v>0</v>
      </c>
      <c r="E261" s="607">
        <v>0</v>
      </c>
      <c r="F261" s="607">
        <v>0</v>
      </c>
      <c r="G261" s="607">
        <v>0</v>
      </c>
      <c r="H261" s="607">
        <v>0</v>
      </c>
      <c r="I261" s="606">
        <v>0</v>
      </c>
      <c r="J261" s="606">
        <v>0</v>
      </c>
      <c r="K261" s="607">
        <v>0</v>
      </c>
      <c r="L261" s="607">
        <v>0</v>
      </c>
      <c r="M261" s="607">
        <v>0</v>
      </c>
      <c r="N261" s="608">
        <v>0</v>
      </c>
    </row>
    <row r="262" spans="1:14">
      <c r="A262" s="191" t="s">
        <v>285</v>
      </c>
      <c r="B262" s="183" t="s">
        <v>496</v>
      </c>
      <c r="C262" s="185">
        <v>0</v>
      </c>
      <c r="D262" s="186">
        <v>0</v>
      </c>
      <c r="E262" s="186">
        <v>0</v>
      </c>
      <c r="F262" s="186">
        <v>0</v>
      </c>
      <c r="G262" s="186">
        <v>0</v>
      </c>
      <c r="H262" s="186">
        <v>0</v>
      </c>
      <c r="I262" s="185">
        <v>0</v>
      </c>
      <c r="J262" s="185">
        <v>0</v>
      </c>
      <c r="K262" s="186">
        <v>0</v>
      </c>
      <c r="L262" s="186">
        <v>0</v>
      </c>
      <c r="M262" s="186">
        <v>0</v>
      </c>
      <c r="N262" s="187">
        <v>0</v>
      </c>
    </row>
    <row r="263" spans="1:14">
      <c r="A263" s="192"/>
      <c r="B263" s="605" t="s">
        <v>1125</v>
      </c>
      <c r="C263" s="606">
        <v>0</v>
      </c>
      <c r="D263" s="607">
        <v>0</v>
      </c>
      <c r="E263" s="607">
        <v>0</v>
      </c>
      <c r="F263" s="607">
        <v>0</v>
      </c>
      <c r="G263" s="607">
        <v>0</v>
      </c>
      <c r="H263" s="607">
        <v>0</v>
      </c>
      <c r="I263" s="606">
        <v>0</v>
      </c>
      <c r="J263" s="606">
        <v>0</v>
      </c>
      <c r="K263" s="607">
        <v>0</v>
      </c>
      <c r="L263" s="607">
        <v>0</v>
      </c>
      <c r="M263" s="607">
        <v>0</v>
      </c>
      <c r="N263" s="608">
        <v>0</v>
      </c>
    </row>
    <row r="264" spans="1:14">
      <c r="A264" s="192"/>
      <c r="B264" s="183" t="s">
        <v>498</v>
      </c>
      <c r="C264" s="185">
        <v>0</v>
      </c>
      <c r="D264" s="186">
        <v>0</v>
      </c>
      <c r="E264" s="186">
        <v>0</v>
      </c>
      <c r="F264" s="186">
        <v>0</v>
      </c>
      <c r="G264" s="186">
        <v>0</v>
      </c>
      <c r="H264" s="186">
        <v>0</v>
      </c>
      <c r="I264" s="185">
        <v>0</v>
      </c>
      <c r="J264" s="185">
        <v>0</v>
      </c>
      <c r="K264" s="186">
        <v>0</v>
      </c>
      <c r="L264" s="186">
        <v>0</v>
      </c>
      <c r="M264" s="186">
        <v>0</v>
      </c>
      <c r="N264" s="187">
        <v>0</v>
      </c>
    </row>
    <row r="265" spans="1:14">
      <c r="A265" s="192"/>
      <c r="B265" s="605" t="s">
        <v>1127</v>
      </c>
      <c r="C265" s="606">
        <v>0</v>
      </c>
      <c r="D265" s="607">
        <v>0</v>
      </c>
      <c r="E265" s="607">
        <v>0</v>
      </c>
      <c r="F265" s="607">
        <v>0</v>
      </c>
      <c r="G265" s="607">
        <v>0</v>
      </c>
      <c r="H265" s="607">
        <v>0</v>
      </c>
      <c r="I265" s="606">
        <v>0</v>
      </c>
      <c r="J265" s="606">
        <v>0</v>
      </c>
      <c r="K265" s="607">
        <v>0</v>
      </c>
      <c r="L265" s="607">
        <v>0</v>
      </c>
      <c r="M265" s="607">
        <v>0</v>
      </c>
      <c r="N265" s="608">
        <v>0</v>
      </c>
    </row>
    <row r="266" spans="1:14">
      <c r="A266" s="192"/>
      <c r="B266" s="183" t="s">
        <v>500</v>
      </c>
      <c r="C266" s="185">
        <v>0</v>
      </c>
      <c r="D266" s="186">
        <v>0</v>
      </c>
      <c r="E266" s="186">
        <v>0</v>
      </c>
      <c r="F266" s="186">
        <v>0</v>
      </c>
      <c r="G266" s="186">
        <v>0</v>
      </c>
      <c r="H266" s="186">
        <v>0</v>
      </c>
      <c r="I266" s="185">
        <v>0</v>
      </c>
      <c r="J266" s="185">
        <v>0</v>
      </c>
      <c r="K266" s="186">
        <v>0</v>
      </c>
      <c r="L266" s="186">
        <v>0</v>
      </c>
      <c r="M266" s="186">
        <v>0</v>
      </c>
      <c r="N266" s="187">
        <v>0</v>
      </c>
    </row>
    <row r="267" spans="1:14">
      <c r="A267" s="192"/>
      <c r="B267" s="605" t="s">
        <v>1129</v>
      </c>
      <c r="C267" s="606">
        <v>0</v>
      </c>
      <c r="D267" s="607">
        <v>0</v>
      </c>
      <c r="E267" s="607">
        <v>0</v>
      </c>
      <c r="F267" s="607">
        <v>0</v>
      </c>
      <c r="G267" s="607">
        <v>0</v>
      </c>
      <c r="H267" s="607">
        <v>0</v>
      </c>
      <c r="I267" s="606">
        <v>0</v>
      </c>
      <c r="J267" s="606">
        <v>0</v>
      </c>
      <c r="K267" s="607">
        <v>0</v>
      </c>
      <c r="L267" s="607">
        <v>0</v>
      </c>
      <c r="M267" s="607">
        <v>0</v>
      </c>
      <c r="N267" s="608">
        <v>0</v>
      </c>
    </row>
    <row r="268" spans="1:14">
      <c r="A268" s="192"/>
      <c r="B268" s="183" t="s">
        <v>502</v>
      </c>
      <c r="C268" s="185">
        <v>0</v>
      </c>
      <c r="D268" s="186">
        <v>0</v>
      </c>
      <c r="E268" s="186">
        <v>0</v>
      </c>
      <c r="F268" s="186">
        <v>0</v>
      </c>
      <c r="G268" s="186">
        <v>0</v>
      </c>
      <c r="H268" s="186">
        <v>0</v>
      </c>
      <c r="I268" s="185">
        <v>0</v>
      </c>
      <c r="J268" s="185">
        <v>0</v>
      </c>
      <c r="K268" s="186">
        <v>0</v>
      </c>
      <c r="L268" s="186">
        <v>0</v>
      </c>
      <c r="M268" s="186">
        <v>0</v>
      </c>
      <c r="N268" s="187">
        <v>0</v>
      </c>
    </row>
    <row r="269" spans="1:14">
      <c r="A269" s="192"/>
      <c r="B269" s="605" t="s">
        <v>1131</v>
      </c>
      <c r="C269" s="606">
        <v>0</v>
      </c>
      <c r="D269" s="607">
        <v>0</v>
      </c>
      <c r="E269" s="607">
        <v>0</v>
      </c>
      <c r="F269" s="607">
        <v>0</v>
      </c>
      <c r="G269" s="607">
        <v>0</v>
      </c>
      <c r="H269" s="607">
        <v>0</v>
      </c>
      <c r="I269" s="606">
        <v>0</v>
      </c>
      <c r="J269" s="606">
        <v>0</v>
      </c>
      <c r="K269" s="607">
        <v>0</v>
      </c>
      <c r="L269" s="607">
        <v>0</v>
      </c>
      <c r="M269" s="607">
        <v>0</v>
      </c>
      <c r="N269" s="608">
        <v>0</v>
      </c>
    </row>
    <row r="270" spans="1:14">
      <c r="A270" s="192"/>
      <c r="B270" s="183" t="s">
        <v>352</v>
      </c>
      <c r="C270" s="185">
        <v>0</v>
      </c>
      <c r="D270" s="186">
        <v>0</v>
      </c>
      <c r="E270" s="186">
        <v>0</v>
      </c>
      <c r="F270" s="186">
        <v>0</v>
      </c>
      <c r="G270" s="186">
        <v>0</v>
      </c>
      <c r="H270" s="186">
        <v>0</v>
      </c>
      <c r="I270" s="185">
        <v>0</v>
      </c>
      <c r="J270" s="185">
        <v>0</v>
      </c>
      <c r="K270" s="186">
        <v>0</v>
      </c>
      <c r="L270" s="186">
        <v>0</v>
      </c>
      <c r="M270" s="186">
        <v>0</v>
      </c>
      <c r="N270" s="187">
        <v>0</v>
      </c>
    </row>
    <row r="271" spans="1:14">
      <c r="A271" s="192"/>
      <c r="B271" s="605" t="s">
        <v>1133</v>
      </c>
      <c r="C271" s="606">
        <v>0</v>
      </c>
      <c r="D271" s="607">
        <v>0</v>
      </c>
      <c r="E271" s="607">
        <v>0</v>
      </c>
      <c r="F271" s="607">
        <v>0</v>
      </c>
      <c r="G271" s="607">
        <v>0</v>
      </c>
      <c r="H271" s="607">
        <v>0</v>
      </c>
      <c r="I271" s="606">
        <v>0</v>
      </c>
      <c r="J271" s="606">
        <v>0</v>
      </c>
      <c r="K271" s="607">
        <v>0</v>
      </c>
      <c r="L271" s="607">
        <v>0</v>
      </c>
      <c r="M271" s="607">
        <v>0</v>
      </c>
      <c r="N271" s="608">
        <v>0</v>
      </c>
    </row>
    <row r="272" spans="1:14">
      <c r="A272" s="192"/>
      <c r="B272" s="183" t="s">
        <v>354</v>
      </c>
      <c r="C272" s="185">
        <v>0</v>
      </c>
      <c r="D272" s="186">
        <v>0</v>
      </c>
      <c r="E272" s="186">
        <v>0</v>
      </c>
      <c r="F272" s="186">
        <v>0</v>
      </c>
      <c r="G272" s="186">
        <v>0</v>
      </c>
      <c r="H272" s="186">
        <v>0</v>
      </c>
      <c r="I272" s="185">
        <v>0</v>
      </c>
      <c r="J272" s="185">
        <v>0</v>
      </c>
      <c r="K272" s="186">
        <v>0</v>
      </c>
      <c r="L272" s="186">
        <v>0</v>
      </c>
      <c r="M272" s="186">
        <v>0</v>
      </c>
      <c r="N272" s="187">
        <v>0</v>
      </c>
    </row>
    <row r="273" spans="1:14">
      <c r="A273" s="192"/>
      <c r="B273" s="605" t="s">
        <v>1135</v>
      </c>
      <c r="C273" s="606">
        <v>0</v>
      </c>
      <c r="D273" s="607">
        <v>0</v>
      </c>
      <c r="E273" s="607">
        <v>0</v>
      </c>
      <c r="F273" s="607">
        <v>0</v>
      </c>
      <c r="G273" s="607">
        <v>0</v>
      </c>
      <c r="H273" s="607">
        <v>0</v>
      </c>
      <c r="I273" s="606">
        <v>0</v>
      </c>
      <c r="J273" s="606">
        <v>0</v>
      </c>
      <c r="K273" s="607">
        <v>0</v>
      </c>
      <c r="L273" s="607">
        <v>0</v>
      </c>
      <c r="M273" s="607">
        <v>0</v>
      </c>
      <c r="N273" s="608">
        <v>0</v>
      </c>
    </row>
    <row r="274" spans="1:14">
      <c r="A274" s="192"/>
      <c r="B274" s="183" t="s">
        <v>356</v>
      </c>
      <c r="C274" s="185">
        <v>0</v>
      </c>
      <c r="D274" s="186">
        <v>0</v>
      </c>
      <c r="E274" s="186">
        <v>0</v>
      </c>
      <c r="F274" s="186">
        <v>0</v>
      </c>
      <c r="G274" s="186">
        <v>0</v>
      </c>
      <c r="H274" s="186">
        <v>0</v>
      </c>
      <c r="I274" s="185">
        <v>0</v>
      </c>
      <c r="J274" s="185">
        <v>0</v>
      </c>
      <c r="K274" s="186">
        <v>0</v>
      </c>
      <c r="L274" s="186">
        <v>0</v>
      </c>
      <c r="M274" s="186">
        <v>0</v>
      </c>
      <c r="N274" s="187">
        <v>0</v>
      </c>
    </row>
    <row r="275" spans="1:14">
      <c r="A275" s="192"/>
      <c r="B275" s="605" t="s">
        <v>1137</v>
      </c>
      <c r="C275" s="606">
        <v>0</v>
      </c>
      <c r="D275" s="607">
        <v>0</v>
      </c>
      <c r="E275" s="607">
        <v>0</v>
      </c>
      <c r="F275" s="607">
        <v>0</v>
      </c>
      <c r="G275" s="607">
        <v>0</v>
      </c>
      <c r="H275" s="607">
        <v>0</v>
      </c>
      <c r="I275" s="606">
        <v>0</v>
      </c>
      <c r="J275" s="606">
        <v>0</v>
      </c>
      <c r="K275" s="607">
        <v>0</v>
      </c>
      <c r="L275" s="607">
        <v>0</v>
      </c>
      <c r="M275" s="607">
        <v>0</v>
      </c>
      <c r="N275" s="608">
        <v>0</v>
      </c>
    </row>
    <row r="276" spans="1:14">
      <c r="A276" s="192"/>
      <c r="B276" s="183" t="s">
        <v>358</v>
      </c>
      <c r="C276" s="185">
        <v>0</v>
      </c>
      <c r="D276" s="186">
        <v>0</v>
      </c>
      <c r="E276" s="186">
        <v>0</v>
      </c>
      <c r="F276" s="186">
        <v>0</v>
      </c>
      <c r="G276" s="186">
        <v>0</v>
      </c>
      <c r="H276" s="186">
        <v>0</v>
      </c>
      <c r="I276" s="185">
        <v>0</v>
      </c>
      <c r="J276" s="185">
        <v>0</v>
      </c>
      <c r="K276" s="186">
        <v>0</v>
      </c>
      <c r="L276" s="186">
        <v>0</v>
      </c>
      <c r="M276" s="186">
        <v>0</v>
      </c>
      <c r="N276" s="187">
        <v>0</v>
      </c>
    </row>
    <row r="277" spans="1:14">
      <c r="A277" s="192"/>
      <c r="B277" s="605" t="s">
        <v>1139</v>
      </c>
      <c r="C277" s="606">
        <v>0</v>
      </c>
      <c r="D277" s="607">
        <v>0</v>
      </c>
      <c r="E277" s="607">
        <v>0</v>
      </c>
      <c r="F277" s="607">
        <v>0</v>
      </c>
      <c r="G277" s="607">
        <v>0</v>
      </c>
      <c r="H277" s="607">
        <v>0</v>
      </c>
      <c r="I277" s="606">
        <v>0</v>
      </c>
      <c r="J277" s="606">
        <v>0</v>
      </c>
      <c r="K277" s="607">
        <v>0</v>
      </c>
      <c r="L277" s="607">
        <v>0</v>
      </c>
      <c r="M277" s="607">
        <v>0</v>
      </c>
      <c r="N277" s="608">
        <v>0</v>
      </c>
    </row>
    <row r="278" spans="1:14">
      <c r="A278" s="192"/>
      <c r="B278" s="183" t="s">
        <v>360</v>
      </c>
      <c r="C278" s="185">
        <v>0</v>
      </c>
      <c r="D278" s="186">
        <v>0</v>
      </c>
      <c r="E278" s="186">
        <v>0</v>
      </c>
      <c r="F278" s="186">
        <v>0</v>
      </c>
      <c r="G278" s="186">
        <v>0</v>
      </c>
      <c r="H278" s="186">
        <v>0</v>
      </c>
      <c r="I278" s="185">
        <v>0</v>
      </c>
      <c r="J278" s="185">
        <v>0</v>
      </c>
      <c r="K278" s="186">
        <v>0</v>
      </c>
      <c r="L278" s="186">
        <v>0</v>
      </c>
      <c r="M278" s="186">
        <v>0</v>
      </c>
      <c r="N278" s="187">
        <v>0</v>
      </c>
    </row>
    <row r="279" spans="1:14">
      <c r="A279" s="192"/>
      <c r="B279" s="605" t="s">
        <v>1141</v>
      </c>
      <c r="C279" s="606">
        <v>0</v>
      </c>
      <c r="D279" s="607">
        <v>0</v>
      </c>
      <c r="E279" s="607">
        <v>0</v>
      </c>
      <c r="F279" s="607">
        <v>0</v>
      </c>
      <c r="G279" s="607">
        <v>0</v>
      </c>
      <c r="H279" s="607">
        <v>0</v>
      </c>
      <c r="I279" s="606">
        <v>0</v>
      </c>
      <c r="J279" s="606">
        <v>0</v>
      </c>
      <c r="K279" s="607">
        <v>0</v>
      </c>
      <c r="L279" s="607">
        <v>0</v>
      </c>
      <c r="M279" s="607">
        <v>0</v>
      </c>
      <c r="N279" s="608">
        <v>0</v>
      </c>
    </row>
    <row r="280" spans="1:14">
      <c r="A280" s="192"/>
      <c r="B280" s="183" t="s">
        <v>362</v>
      </c>
      <c r="C280" s="185">
        <v>0</v>
      </c>
      <c r="D280" s="186">
        <v>0</v>
      </c>
      <c r="E280" s="186">
        <v>0</v>
      </c>
      <c r="F280" s="186">
        <v>0</v>
      </c>
      <c r="G280" s="186">
        <v>0</v>
      </c>
      <c r="H280" s="186">
        <v>0</v>
      </c>
      <c r="I280" s="185">
        <v>0</v>
      </c>
      <c r="J280" s="185">
        <v>0</v>
      </c>
      <c r="K280" s="186">
        <v>0</v>
      </c>
      <c r="L280" s="186">
        <v>0</v>
      </c>
      <c r="M280" s="186">
        <v>0</v>
      </c>
      <c r="N280" s="187">
        <v>0</v>
      </c>
    </row>
    <row r="281" spans="1:14">
      <c r="A281" s="192"/>
      <c r="B281" s="605" t="s">
        <v>1143</v>
      </c>
      <c r="C281" s="606">
        <v>0</v>
      </c>
      <c r="D281" s="607">
        <v>0</v>
      </c>
      <c r="E281" s="607">
        <v>0</v>
      </c>
      <c r="F281" s="607">
        <v>0</v>
      </c>
      <c r="G281" s="607">
        <v>0</v>
      </c>
      <c r="H281" s="607">
        <v>0</v>
      </c>
      <c r="I281" s="606">
        <v>0</v>
      </c>
      <c r="J281" s="606">
        <v>0</v>
      </c>
      <c r="K281" s="607">
        <v>0</v>
      </c>
      <c r="L281" s="607">
        <v>0</v>
      </c>
      <c r="M281" s="607">
        <v>0</v>
      </c>
      <c r="N281" s="608">
        <v>0</v>
      </c>
    </row>
    <row r="282" spans="1:14">
      <c r="A282" s="192"/>
      <c r="B282" s="183" t="s">
        <v>364</v>
      </c>
      <c r="C282" s="185">
        <v>0</v>
      </c>
      <c r="D282" s="186">
        <v>0</v>
      </c>
      <c r="E282" s="186">
        <v>0</v>
      </c>
      <c r="F282" s="186">
        <v>0</v>
      </c>
      <c r="G282" s="186">
        <v>0</v>
      </c>
      <c r="H282" s="186">
        <v>0</v>
      </c>
      <c r="I282" s="185">
        <v>0</v>
      </c>
      <c r="J282" s="185">
        <v>0</v>
      </c>
      <c r="K282" s="186">
        <v>0</v>
      </c>
      <c r="L282" s="186">
        <v>0</v>
      </c>
      <c r="M282" s="186">
        <v>0</v>
      </c>
      <c r="N282" s="187">
        <v>0</v>
      </c>
    </row>
    <row r="283" spans="1:14">
      <c r="A283" s="192"/>
      <c r="B283" s="605" t="s">
        <v>1145</v>
      </c>
      <c r="C283" s="606">
        <v>0</v>
      </c>
      <c r="D283" s="607">
        <v>0</v>
      </c>
      <c r="E283" s="607">
        <v>0</v>
      </c>
      <c r="F283" s="607">
        <v>0</v>
      </c>
      <c r="G283" s="607">
        <v>0</v>
      </c>
      <c r="H283" s="607">
        <v>0</v>
      </c>
      <c r="I283" s="606">
        <v>0</v>
      </c>
      <c r="J283" s="606">
        <v>0</v>
      </c>
      <c r="K283" s="607">
        <v>0</v>
      </c>
      <c r="L283" s="607">
        <v>0</v>
      </c>
      <c r="M283" s="607">
        <v>0</v>
      </c>
      <c r="N283" s="608">
        <v>0</v>
      </c>
    </row>
    <row r="284" spans="1:14">
      <c r="A284" s="192"/>
      <c r="B284" s="183" t="s">
        <v>366</v>
      </c>
      <c r="C284" s="185">
        <v>0</v>
      </c>
      <c r="D284" s="186">
        <v>0</v>
      </c>
      <c r="E284" s="186">
        <v>0</v>
      </c>
      <c r="F284" s="186">
        <v>0</v>
      </c>
      <c r="G284" s="186">
        <v>0</v>
      </c>
      <c r="H284" s="186">
        <v>0</v>
      </c>
      <c r="I284" s="185">
        <v>0</v>
      </c>
      <c r="J284" s="185">
        <v>0</v>
      </c>
      <c r="K284" s="186">
        <v>0</v>
      </c>
      <c r="L284" s="186">
        <v>0</v>
      </c>
      <c r="M284" s="186">
        <v>0</v>
      </c>
      <c r="N284" s="187">
        <v>0</v>
      </c>
    </row>
    <row r="285" spans="1:14">
      <c r="A285" s="192"/>
      <c r="B285" s="605" t="s">
        <v>1147</v>
      </c>
      <c r="C285" s="606">
        <v>0</v>
      </c>
      <c r="D285" s="607">
        <v>0</v>
      </c>
      <c r="E285" s="607">
        <v>0</v>
      </c>
      <c r="F285" s="607">
        <v>0</v>
      </c>
      <c r="G285" s="607">
        <v>0</v>
      </c>
      <c r="H285" s="607">
        <v>0</v>
      </c>
      <c r="I285" s="606">
        <v>0</v>
      </c>
      <c r="J285" s="606">
        <v>0</v>
      </c>
      <c r="K285" s="607">
        <v>0</v>
      </c>
      <c r="L285" s="607">
        <v>0</v>
      </c>
      <c r="M285" s="607">
        <v>0</v>
      </c>
      <c r="N285" s="608">
        <v>0</v>
      </c>
    </row>
    <row r="286" spans="1:14">
      <c r="A286" s="192"/>
      <c r="B286" s="183" t="s">
        <v>372</v>
      </c>
      <c r="C286" s="185">
        <v>0</v>
      </c>
      <c r="D286" s="186">
        <v>0</v>
      </c>
      <c r="E286" s="186">
        <v>0</v>
      </c>
      <c r="F286" s="186">
        <v>0</v>
      </c>
      <c r="G286" s="186">
        <v>0</v>
      </c>
      <c r="H286" s="186">
        <v>0</v>
      </c>
      <c r="I286" s="185">
        <v>0</v>
      </c>
      <c r="J286" s="185">
        <v>0</v>
      </c>
      <c r="K286" s="186">
        <v>0</v>
      </c>
      <c r="L286" s="186">
        <v>0</v>
      </c>
      <c r="M286" s="186">
        <v>0</v>
      </c>
      <c r="N286" s="187">
        <v>0</v>
      </c>
    </row>
    <row r="287" spans="1:14">
      <c r="A287" s="192"/>
      <c r="B287" s="605" t="s">
        <v>1149</v>
      </c>
      <c r="C287" s="606">
        <v>0</v>
      </c>
      <c r="D287" s="607">
        <v>0</v>
      </c>
      <c r="E287" s="607">
        <v>0</v>
      </c>
      <c r="F287" s="607">
        <v>0</v>
      </c>
      <c r="G287" s="607">
        <v>0</v>
      </c>
      <c r="H287" s="607">
        <v>0</v>
      </c>
      <c r="I287" s="606">
        <v>0</v>
      </c>
      <c r="J287" s="606">
        <v>0</v>
      </c>
      <c r="K287" s="607">
        <v>0</v>
      </c>
      <c r="L287" s="607">
        <v>0</v>
      </c>
      <c r="M287" s="607">
        <v>0</v>
      </c>
      <c r="N287" s="608">
        <v>0</v>
      </c>
    </row>
    <row r="288" spans="1:14">
      <c r="A288" s="192"/>
      <c r="B288" s="183" t="s">
        <v>368</v>
      </c>
      <c r="C288" s="185">
        <v>0</v>
      </c>
      <c r="D288" s="186">
        <v>0</v>
      </c>
      <c r="E288" s="186">
        <v>0</v>
      </c>
      <c r="F288" s="186">
        <v>0</v>
      </c>
      <c r="G288" s="186">
        <v>0</v>
      </c>
      <c r="H288" s="186">
        <v>0</v>
      </c>
      <c r="I288" s="185">
        <v>0</v>
      </c>
      <c r="J288" s="185">
        <v>0</v>
      </c>
      <c r="K288" s="186">
        <v>0</v>
      </c>
      <c r="L288" s="186">
        <v>0</v>
      </c>
      <c r="M288" s="186">
        <v>0</v>
      </c>
      <c r="N288" s="187">
        <v>0</v>
      </c>
    </row>
    <row r="289" spans="1:14">
      <c r="A289" s="192"/>
      <c r="B289" s="605" t="s">
        <v>1151</v>
      </c>
      <c r="C289" s="606">
        <v>0</v>
      </c>
      <c r="D289" s="607">
        <v>0</v>
      </c>
      <c r="E289" s="607">
        <v>0</v>
      </c>
      <c r="F289" s="607">
        <v>0</v>
      </c>
      <c r="G289" s="607">
        <v>0</v>
      </c>
      <c r="H289" s="607">
        <v>0</v>
      </c>
      <c r="I289" s="606">
        <v>0</v>
      </c>
      <c r="J289" s="606">
        <v>0</v>
      </c>
      <c r="K289" s="607">
        <v>0</v>
      </c>
      <c r="L289" s="607">
        <v>0</v>
      </c>
      <c r="M289" s="607">
        <v>0</v>
      </c>
      <c r="N289" s="608">
        <v>0</v>
      </c>
    </row>
    <row r="290" spans="1:14">
      <c r="A290" s="192"/>
      <c r="B290" s="183" t="s">
        <v>370</v>
      </c>
      <c r="C290" s="185">
        <v>0</v>
      </c>
      <c r="D290" s="186">
        <v>0</v>
      </c>
      <c r="E290" s="186">
        <v>0</v>
      </c>
      <c r="F290" s="186">
        <v>0</v>
      </c>
      <c r="G290" s="186">
        <v>0</v>
      </c>
      <c r="H290" s="186">
        <v>0</v>
      </c>
      <c r="I290" s="185">
        <v>0</v>
      </c>
      <c r="J290" s="185">
        <v>0</v>
      </c>
      <c r="K290" s="186">
        <v>0</v>
      </c>
      <c r="L290" s="186">
        <v>0</v>
      </c>
      <c r="M290" s="186">
        <v>0</v>
      </c>
      <c r="N290" s="187">
        <v>0</v>
      </c>
    </row>
    <row r="291" spans="1:14">
      <c r="A291" s="192"/>
      <c r="B291" s="605" t="s">
        <v>1153</v>
      </c>
      <c r="C291" s="606">
        <v>0</v>
      </c>
      <c r="D291" s="607">
        <v>0</v>
      </c>
      <c r="E291" s="607">
        <v>0</v>
      </c>
      <c r="F291" s="607">
        <v>0</v>
      </c>
      <c r="G291" s="607">
        <v>0</v>
      </c>
      <c r="H291" s="607">
        <v>0</v>
      </c>
      <c r="I291" s="606">
        <v>0</v>
      </c>
      <c r="J291" s="606">
        <v>0</v>
      </c>
      <c r="K291" s="607">
        <v>0</v>
      </c>
      <c r="L291" s="607">
        <v>0</v>
      </c>
      <c r="M291" s="607">
        <v>0</v>
      </c>
      <c r="N291" s="608">
        <v>0</v>
      </c>
    </row>
    <row r="292" spans="1:14">
      <c r="A292" s="192"/>
      <c r="B292" s="183" t="s">
        <v>430</v>
      </c>
      <c r="C292" s="185">
        <v>0</v>
      </c>
      <c r="D292" s="186">
        <v>0</v>
      </c>
      <c r="E292" s="186">
        <v>0</v>
      </c>
      <c r="F292" s="186">
        <v>0</v>
      </c>
      <c r="G292" s="186">
        <v>0</v>
      </c>
      <c r="H292" s="186">
        <v>0</v>
      </c>
      <c r="I292" s="185">
        <v>0</v>
      </c>
      <c r="J292" s="185">
        <v>0</v>
      </c>
      <c r="K292" s="186">
        <v>0</v>
      </c>
      <c r="L292" s="186">
        <v>0</v>
      </c>
      <c r="M292" s="186">
        <v>0</v>
      </c>
      <c r="N292" s="187">
        <v>0</v>
      </c>
    </row>
    <row r="293" spans="1:14">
      <c r="A293" s="207"/>
      <c r="B293" s="605" t="s">
        <v>1155</v>
      </c>
      <c r="C293" s="606">
        <v>0</v>
      </c>
      <c r="D293" s="607">
        <v>0</v>
      </c>
      <c r="E293" s="607">
        <v>0</v>
      </c>
      <c r="F293" s="607">
        <v>0</v>
      </c>
      <c r="G293" s="607">
        <v>0</v>
      </c>
      <c r="H293" s="607">
        <v>0</v>
      </c>
      <c r="I293" s="606">
        <v>0</v>
      </c>
      <c r="J293" s="606">
        <v>0</v>
      </c>
      <c r="K293" s="607">
        <v>0</v>
      </c>
      <c r="L293" s="607">
        <v>0</v>
      </c>
      <c r="M293" s="607">
        <v>0</v>
      </c>
      <c r="N293" s="608">
        <v>0</v>
      </c>
    </row>
    <row r="294" spans="1:14">
      <c r="A294" s="191" t="s">
        <v>43</v>
      </c>
      <c r="B294" s="183" t="s">
        <v>496</v>
      </c>
      <c r="C294" s="185">
        <v>181.42820512820515</v>
      </c>
      <c r="D294" s="186">
        <v>174.86666666666667</v>
      </c>
      <c r="E294" s="186">
        <v>142.63888888888889</v>
      </c>
      <c r="F294" s="186">
        <v>0</v>
      </c>
      <c r="G294" s="186">
        <v>142</v>
      </c>
      <c r="H294" s="186">
        <v>125</v>
      </c>
      <c r="I294" s="185">
        <v>162.24302325581397</v>
      </c>
      <c r="J294" s="185">
        <v>0</v>
      </c>
      <c r="K294" s="186">
        <v>84.856279561004726</v>
      </c>
      <c r="L294" s="186">
        <v>83.806079855546116</v>
      </c>
      <c r="M294" s="186">
        <v>86.807796874214802</v>
      </c>
      <c r="N294" s="187">
        <v>84.683246076740105</v>
      </c>
    </row>
    <row r="295" spans="1:14">
      <c r="A295" s="192"/>
      <c r="B295" s="605" t="s">
        <v>1125</v>
      </c>
      <c r="C295" s="606">
        <v>157.33571428571426</v>
      </c>
      <c r="D295" s="607">
        <v>75</v>
      </c>
      <c r="E295" s="607">
        <v>162.13555555555556</v>
      </c>
      <c r="F295" s="607">
        <v>0</v>
      </c>
      <c r="G295" s="607">
        <v>135</v>
      </c>
      <c r="H295" s="607">
        <v>175</v>
      </c>
      <c r="I295" s="606">
        <v>155.48055555555558</v>
      </c>
      <c r="J295" s="606">
        <v>0</v>
      </c>
      <c r="K295" s="607">
        <v>87.566024557043448</v>
      </c>
      <c r="L295" s="607">
        <v>88.341770771536886</v>
      </c>
      <c r="M295" s="607">
        <v>89.785186416938217</v>
      </c>
      <c r="N295" s="608">
        <v>88.379142117802573</v>
      </c>
    </row>
    <row r="296" spans="1:14">
      <c r="A296" s="192"/>
      <c r="B296" s="183" t="s">
        <v>498</v>
      </c>
      <c r="C296" s="185">
        <v>0</v>
      </c>
      <c r="D296" s="186">
        <v>0</v>
      </c>
      <c r="E296" s="186">
        <v>150</v>
      </c>
      <c r="F296" s="186">
        <v>112</v>
      </c>
      <c r="G296" s="186">
        <v>126</v>
      </c>
      <c r="H296" s="186">
        <v>0</v>
      </c>
      <c r="I296" s="185">
        <v>125</v>
      </c>
      <c r="J296" s="185">
        <v>0</v>
      </c>
      <c r="K296" s="186">
        <v>82.051428571428573</v>
      </c>
      <c r="L296" s="186">
        <v>81.470877192982456</v>
      </c>
      <c r="M296" s="186">
        <v>82.990476190476187</v>
      </c>
      <c r="N296" s="187">
        <v>81.988014590932778</v>
      </c>
    </row>
    <row r="297" spans="1:14">
      <c r="A297" s="192"/>
      <c r="B297" s="605" t="s">
        <v>1127</v>
      </c>
      <c r="C297" s="606">
        <v>0</v>
      </c>
      <c r="D297" s="607">
        <v>0</v>
      </c>
      <c r="E297" s="607">
        <v>136</v>
      </c>
      <c r="F297" s="607">
        <v>0</v>
      </c>
      <c r="G297" s="607">
        <v>0</v>
      </c>
      <c r="H297" s="607">
        <v>0</v>
      </c>
      <c r="I297" s="606">
        <v>136</v>
      </c>
      <c r="J297" s="606">
        <v>0</v>
      </c>
      <c r="K297" s="607">
        <v>86.494133351281008</v>
      </c>
      <c r="L297" s="607">
        <v>85.910842897281142</v>
      </c>
      <c r="M297" s="607">
        <v>90.957142857142856</v>
      </c>
      <c r="N297" s="608">
        <v>87.191570739151857</v>
      </c>
    </row>
    <row r="298" spans="1:14">
      <c r="A298" s="192"/>
      <c r="B298" s="183" t="s">
        <v>500</v>
      </c>
      <c r="C298" s="185">
        <v>0</v>
      </c>
      <c r="D298" s="186">
        <v>0</v>
      </c>
      <c r="E298" s="186">
        <v>138.48333333333335</v>
      </c>
      <c r="F298" s="186">
        <v>171</v>
      </c>
      <c r="G298" s="186">
        <v>0</v>
      </c>
      <c r="H298" s="186">
        <v>0</v>
      </c>
      <c r="I298" s="185">
        <v>143.12857142857143</v>
      </c>
      <c r="J298" s="185">
        <v>0</v>
      </c>
      <c r="K298" s="186">
        <v>82.428571428571431</v>
      </c>
      <c r="L298" s="186">
        <v>89.333333333333329</v>
      </c>
      <c r="M298" s="186">
        <v>77</v>
      </c>
      <c r="N298" s="187">
        <v>83.818181818181813</v>
      </c>
    </row>
    <row r="299" spans="1:14">
      <c r="A299" s="192"/>
      <c r="B299" s="605" t="s">
        <v>1129</v>
      </c>
      <c r="C299" s="606">
        <v>0</v>
      </c>
      <c r="D299" s="607">
        <v>0</v>
      </c>
      <c r="E299" s="607">
        <v>0</v>
      </c>
      <c r="F299" s="607">
        <v>0</v>
      </c>
      <c r="G299" s="607">
        <v>0</v>
      </c>
      <c r="H299" s="607">
        <v>0</v>
      </c>
      <c r="I299" s="606">
        <v>0</v>
      </c>
      <c r="J299" s="606">
        <v>0</v>
      </c>
      <c r="K299" s="607">
        <v>85.17763157894737</v>
      </c>
      <c r="L299" s="607">
        <v>87.409090909090907</v>
      </c>
      <c r="M299" s="607">
        <v>82.5</v>
      </c>
      <c r="N299" s="608">
        <v>85.725939849624055</v>
      </c>
    </row>
    <row r="300" spans="1:14">
      <c r="A300" s="192"/>
      <c r="B300" s="183" t="s">
        <v>502</v>
      </c>
      <c r="C300" s="185">
        <v>181.42820512820515</v>
      </c>
      <c r="D300" s="186">
        <v>174.86666666666667</v>
      </c>
      <c r="E300" s="186">
        <v>142.23023255813953</v>
      </c>
      <c r="F300" s="186">
        <v>131.66666666666666</v>
      </c>
      <c r="G300" s="186">
        <v>138.80000000000001</v>
      </c>
      <c r="H300" s="186">
        <v>125</v>
      </c>
      <c r="I300" s="185">
        <v>159.32783505154637</v>
      </c>
      <c r="J300" s="185">
        <v>0</v>
      </c>
      <c r="K300" s="186">
        <v>83.793856813980653</v>
      </c>
      <c r="L300" s="186">
        <v>83.173358675327478</v>
      </c>
      <c r="M300" s="186">
        <v>85.442750557523283</v>
      </c>
      <c r="N300" s="187">
        <v>83.809750308372401</v>
      </c>
    </row>
    <row r="301" spans="1:14">
      <c r="A301" s="192"/>
      <c r="B301" s="605" t="s">
        <v>1131</v>
      </c>
      <c r="C301" s="606">
        <v>157.33571428571426</v>
      </c>
      <c r="D301" s="607">
        <v>75</v>
      </c>
      <c r="E301" s="607">
        <v>161.02340425531915</v>
      </c>
      <c r="F301" s="607">
        <v>0</v>
      </c>
      <c r="G301" s="607">
        <v>135</v>
      </c>
      <c r="H301" s="607">
        <v>175</v>
      </c>
      <c r="I301" s="606">
        <v>155.12636363636366</v>
      </c>
      <c r="J301" s="606">
        <v>0</v>
      </c>
      <c r="K301" s="607">
        <v>86.95034677455854</v>
      </c>
      <c r="L301" s="607">
        <v>87.458575820574623</v>
      </c>
      <c r="M301" s="607">
        <v>90.22523261873242</v>
      </c>
      <c r="N301" s="608">
        <v>87.832221936491038</v>
      </c>
    </row>
    <row r="302" spans="1:14">
      <c r="A302" s="192"/>
      <c r="B302" s="183" t="s">
        <v>352</v>
      </c>
      <c r="C302" s="185">
        <v>148.36842427958308</v>
      </c>
      <c r="D302" s="186">
        <v>137.74040980853206</v>
      </c>
      <c r="E302" s="186">
        <v>143.49949742268043</v>
      </c>
      <c r="F302" s="186">
        <v>157.6</v>
      </c>
      <c r="G302" s="186">
        <v>146.09026315789475</v>
      </c>
      <c r="H302" s="186">
        <v>143.22288557213929</v>
      </c>
      <c r="I302" s="185">
        <v>144.59014426887913</v>
      </c>
      <c r="J302" s="185">
        <v>0</v>
      </c>
      <c r="K302" s="186">
        <v>81.050793650793651</v>
      </c>
      <c r="L302" s="186">
        <v>82.642179772131101</v>
      </c>
      <c r="M302" s="186">
        <v>85.537602679040717</v>
      </c>
      <c r="N302" s="187">
        <v>82.490498038952097</v>
      </c>
    </row>
    <row r="303" spans="1:14">
      <c r="A303" s="192"/>
      <c r="B303" s="605" t="s">
        <v>1133</v>
      </c>
      <c r="C303" s="606">
        <v>147.78444867476938</v>
      </c>
      <c r="D303" s="607">
        <v>138.30853540252181</v>
      </c>
      <c r="E303" s="607">
        <v>144.73702755425506</v>
      </c>
      <c r="F303" s="607">
        <v>158.6</v>
      </c>
      <c r="G303" s="607">
        <v>147.13167259786476</v>
      </c>
      <c r="H303" s="607">
        <v>142.32170418006433</v>
      </c>
      <c r="I303" s="606">
        <v>145.06432651834035</v>
      </c>
      <c r="J303" s="606">
        <v>0</v>
      </c>
      <c r="K303" s="607">
        <v>88.955618653885011</v>
      </c>
      <c r="L303" s="607">
        <v>89.913768461530324</v>
      </c>
      <c r="M303" s="607">
        <v>95.413074859251267</v>
      </c>
      <c r="N303" s="608">
        <v>90.499697982775956</v>
      </c>
    </row>
    <row r="304" spans="1:14">
      <c r="A304" s="192"/>
      <c r="B304" s="183" t="s">
        <v>354</v>
      </c>
      <c r="C304" s="185">
        <v>133.5</v>
      </c>
      <c r="D304" s="186">
        <v>119.25</v>
      </c>
      <c r="E304" s="186">
        <v>123.70277777777778</v>
      </c>
      <c r="F304" s="186">
        <v>125.8</v>
      </c>
      <c r="G304" s="186">
        <v>103.05555555555556</v>
      </c>
      <c r="H304" s="186">
        <v>115.6</v>
      </c>
      <c r="I304" s="185">
        <v>119.21931818181817</v>
      </c>
      <c r="J304" s="185">
        <v>0</v>
      </c>
      <c r="K304" s="186">
        <v>73.503638119768183</v>
      </c>
      <c r="L304" s="186">
        <v>75.900925212027758</v>
      </c>
      <c r="M304" s="186">
        <v>77.989729729729731</v>
      </c>
      <c r="N304" s="187">
        <v>75.068649056603775</v>
      </c>
    </row>
    <row r="305" spans="1:14">
      <c r="A305" s="192"/>
      <c r="B305" s="605" t="s">
        <v>1135</v>
      </c>
      <c r="C305" s="606">
        <v>151.32857142857142</v>
      </c>
      <c r="D305" s="607">
        <v>112.15</v>
      </c>
      <c r="E305" s="607">
        <v>129.75121951219512</v>
      </c>
      <c r="F305" s="607">
        <v>132.30000000000001</v>
      </c>
      <c r="G305" s="607">
        <v>122.45789473684209</v>
      </c>
      <c r="H305" s="607">
        <v>124</v>
      </c>
      <c r="I305" s="606">
        <v>126.36630434782612</v>
      </c>
      <c r="J305" s="606">
        <v>0</v>
      </c>
      <c r="K305" s="607">
        <v>79.843594235063435</v>
      </c>
      <c r="L305" s="607">
        <v>83.407348231835698</v>
      </c>
      <c r="M305" s="607">
        <v>85.470140797756301</v>
      </c>
      <c r="N305" s="608">
        <v>81.987015200324564</v>
      </c>
    </row>
    <row r="306" spans="1:14">
      <c r="A306" s="192"/>
      <c r="B306" s="183" t="s">
        <v>356</v>
      </c>
      <c r="C306" s="185">
        <v>145</v>
      </c>
      <c r="D306" s="186">
        <v>115.67142857142856</v>
      </c>
      <c r="E306" s="186">
        <v>142.44</v>
      </c>
      <c r="F306" s="186">
        <v>180.30000000000004</v>
      </c>
      <c r="G306" s="186">
        <v>130.51249999999999</v>
      </c>
      <c r="H306" s="186">
        <v>162</v>
      </c>
      <c r="I306" s="185">
        <v>138.49215686274511</v>
      </c>
      <c r="J306" s="185">
        <v>0</v>
      </c>
      <c r="K306" s="186">
        <v>74.597560975609753</v>
      </c>
      <c r="L306" s="186">
        <v>73.205128205128204</v>
      </c>
      <c r="M306" s="186">
        <v>80.125</v>
      </c>
      <c r="N306" s="187">
        <v>74.549763033175353</v>
      </c>
    </row>
    <row r="307" spans="1:14">
      <c r="A307" s="192"/>
      <c r="B307" s="605" t="s">
        <v>1137</v>
      </c>
      <c r="C307" s="606">
        <v>149</v>
      </c>
      <c r="D307" s="607">
        <v>159</v>
      </c>
      <c r="E307" s="607">
        <v>141.25625000000002</v>
      </c>
      <c r="F307" s="607">
        <v>166</v>
      </c>
      <c r="G307" s="607">
        <v>146.82</v>
      </c>
      <c r="H307" s="607">
        <v>126</v>
      </c>
      <c r="I307" s="606">
        <v>145.16250000000002</v>
      </c>
      <c r="J307" s="606">
        <v>0</v>
      </c>
      <c r="K307" s="607">
        <v>79.827801197554564</v>
      </c>
      <c r="L307" s="607">
        <v>82.032139093782931</v>
      </c>
      <c r="M307" s="607">
        <v>75.222222222222229</v>
      </c>
      <c r="N307" s="608">
        <v>80.199970841313686</v>
      </c>
    </row>
    <row r="308" spans="1:14">
      <c r="A308" s="192"/>
      <c r="B308" s="183" t="s">
        <v>358</v>
      </c>
      <c r="C308" s="185">
        <v>148.34970151538343</v>
      </c>
      <c r="D308" s="186">
        <v>137.53927502494179</v>
      </c>
      <c r="E308" s="186">
        <v>143.40560388945752</v>
      </c>
      <c r="F308" s="186">
        <v>157.52645161290323</v>
      </c>
      <c r="G308" s="186">
        <v>144.94618320610687</v>
      </c>
      <c r="H308" s="186">
        <v>143.05803278688524</v>
      </c>
      <c r="I308" s="185">
        <v>144.45670443814925</v>
      </c>
      <c r="J308" s="185">
        <v>0</v>
      </c>
      <c r="K308" s="186">
        <v>76.819395509499131</v>
      </c>
      <c r="L308" s="186">
        <v>79.284741009434399</v>
      </c>
      <c r="M308" s="186">
        <v>82.007410066204031</v>
      </c>
      <c r="N308" s="187">
        <v>78.608588999841061</v>
      </c>
    </row>
    <row r="309" spans="1:14">
      <c r="A309" s="192"/>
      <c r="B309" s="605" t="s">
        <v>1139</v>
      </c>
      <c r="C309" s="606">
        <v>147.78843229014333</v>
      </c>
      <c r="D309" s="607">
        <v>138.17726396917149</v>
      </c>
      <c r="E309" s="607">
        <v>144.65589054364935</v>
      </c>
      <c r="F309" s="607">
        <v>158.37807486631016</v>
      </c>
      <c r="G309" s="607">
        <v>146.58915801614762</v>
      </c>
      <c r="H309" s="607">
        <v>142.15621019108281</v>
      </c>
      <c r="I309" s="606">
        <v>144.97881474103582</v>
      </c>
      <c r="J309" s="606">
        <v>0</v>
      </c>
      <c r="K309" s="607">
        <v>83.4009693732024</v>
      </c>
      <c r="L309" s="607">
        <v>86.477981407350185</v>
      </c>
      <c r="M309" s="607">
        <v>90.446119921928002</v>
      </c>
      <c r="N309" s="608">
        <v>85.704175832647834</v>
      </c>
    </row>
    <row r="310" spans="1:14">
      <c r="A310" s="192"/>
      <c r="B310" s="183" t="s">
        <v>360</v>
      </c>
      <c r="C310" s="185">
        <v>111.61315002988643</v>
      </c>
      <c r="D310" s="186">
        <v>90.119863013698634</v>
      </c>
      <c r="E310" s="186">
        <v>94.759070294784578</v>
      </c>
      <c r="F310" s="186">
        <v>98.5</v>
      </c>
      <c r="G310" s="186">
        <v>82.966770670826833</v>
      </c>
      <c r="H310" s="186">
        <v>101.88637770897834</v>
      </c>
      <c r="I310" s="185">
        <v>96.472773207990599</v>
      </c>
      <c r="J310" s="185">
        <v>0</v>
      </c>
      <c r="K310" s="186">
        <v>88.714285714285708</v>
      </c>
      <c r="L310" s="186">
        <v>89.779545454545456</v>
      </c>
      <c r="M310" s="186">
        <v>92.514705882352942</v>
      </c>
      <c r="N310" s="187">
        <v>89.826846307385225</v>
      </c>
    </row>
    <row r="311" spans="1:14">
      <c r="A311" s="192"/>
      <c r="B311" s="605" t="s">
        <v>1141</v>
      </c>
      <c r="C311" s="606">
        <v>120.4609785202864</v>
      </c>
      <c r="D311" s="607">
        <v>92.98441258094357</v>
      </c>
      <c r="E311" s="607">
        <v>94.978283810052773</v>
      </c>
      <c r="F311" s="607">
        <v>103.3</v>
      </c>
      <c r="G311" s="607">
        <v>83.123676880222845</v>
      </c>
      <c r="H311" s="607">
        <v>98.818181818181813</v>
      </c>
      <c r="I311" s="606">
        <v>98.810960605034438</v>
      </c>
      <c r="J311" s="606">
        <v>0</v>
      </c>
      <c r="K311" s="607">
        <v>83.527284122461239</v>
      </c>
      <c r="L311" s="607">
        <v>85.843517788649649</v>
      </c>
      <c r="M311" s="607">
        <v>90.38398065335727</v>
      </c>
      <c r="N311" s="608">
        <v>85.77754168377939</v>
      </c>
    </row>
    <row r="312" spans="1:14">
      <c r="A312" s="192"/>
      <c r="B312" s="183" t="s">
        <v>362</v>
      </c>
      <c r="C312" s="185">
        <v>117.9344827586207</v>
      </c>
      <c r="D312" s="186">
        <v>69.40169491525424</v>
      </c>
      <c r="E312" s="186">
        <v>66.060201511335009</v>
      </c>
      <c r="F312" s="186">
        <v>71.8</v>
      </c>
      <c r="G312" s="186">
        <v>65.067857142857136</v>
      </c>
      <c r="H312" s="186">
        <v>83.42</v>
      </c>
      <c r="I312" s="185">
        <v>70.90305651672432</v>
      </c>
      <c r="J312" s="185">
        <v>0</v>
      </c>
      <c r="K312" s="186">
        <v>85.212254160363088</v>
      </c>
      <c r="L312" s="186">
        <v>85.610795454545453</v>
      </c>
      <c r="M312" s="186">
        <v>87.479704797047972</v>
      </c>
      <c r="N312" s="187">
        <v>85.759352078239601</v>
      </c>
    </row>
    <row r="313" spans="1:14">
      <c r="A313" s="192"/>
      <c r="B313" s="605" t="s">
        <v>1143</v>
      </c>
      <c r="C313" s="606">
        <v>123.72264150943397</v>
      </c>
      <c r="D313" s="607">
        <v>70.49257884972171</v>
      </c>
      <c r="E313" s="607">
        <v>64.992901878914395</v>
      </c>
      <c r="F313" s="607">
        <v>73.900000000000006</v>
      </c>
      <c r="G313" s="607">
        <v>61.591065292096218</v>
      </c>
      <c r="H313" s="607">
        <v>79.833333333333329</v>
      </c>
      <c r="I313" s="606">
        <v>69.791480038948393</v>
      </c>
      <c r="J313" s="606">
        <v>0</v>
      </c>
      <c r="K313" s="607">
        <v>72.389595759394808</v>
      </c>
      <c r="L313" s="607">
        <v>77.912048736881957</v>
      </c>
      <c r="M313" s="607">
        <v>81.965305847662592</v>
      </c>
      <c r="N313" s="608">
        <v>76.467550710732652</v>
      </c>
    </row>
    <row r="314" spans="1:14">
      <c r="A314" s="192"/>
      <c r="B314" s="183" t="s">
        <v>364</v>
      </c>
      <c r="C314" s="185">
        <v>95.307692307692307</v>
      </c>
      <c r="D314" s="186">
        <v>89.472164948453596</v>
      </c>
      <c r="E314" s="186">
        <v>86.536082474226802</v>
      </c>
      <c r="F314" s="186">
        <v>106.9</v>
      </c>
      <c r="G314" s="186">
        <v>100.23333333333335</v>
      </c>
      <c r="H314" s="186">
        <v>108</v>
      </c>
      <c r="I314" s="185">
        <v>91.616165413533821</v>
      </c>
      <c r="J314" s="185">
        <v>0</v>
      </c>
      <c r="K314" s="186">
        <v>86.1875</v>
      </c>
      <c r="L314" s="186">
        <v>92.388888888888886</v>
      </c>
      <c r="M314" s="186">
        <v>88.5</v>
      </c>
      <c r="N314" s="187">
        <v>88.425925925925924</v>
      </c>
    </row>
    <row r="315" spans="1:14">
      <c r="A315" s="192"/>
      <c r="B315" s="605" t="s">
        <v>1145</v>
      </c>
      <c r="C315" s="606">
        <v>130.80000000000001</v>
      </c>
      <c r="D315" s="607">
        <v>100.88524590163935</v>
      </c>
      <c r="E315" s="607">
        <v>87.619354838709683</v>
      </c>
      <c r="F315" s="607">
        <v>118.7</v>
      </c>
      <c r="G315" s="607">
        <v>105.46315789473685</v>
      </c>
      <c r="H315" s="607">
        <v>108.97499999999999</v>
      </c>
      <c r="I315" s="606">
        <v>98.752469135802471</v>
      </c>
      <c r="J315" s="606">
        <v>0</v>
      </c>
      <c r="K315" s="607">
        <v>76.016269841269832</v>
      </c>
      <c r="L315" s="607">
        <v>65.375</v>
      </c>
      <c r="M315" s="607">
        <v>84</v>
      </c>
      <c r="N315" s="608">
        <v>73.265819209039535</v>
      </c>
    </row>
    <row r="316" spans="1:14">
      <c r="A316" s="192"/>
      <c r="B316" s="183" t="s">
        <v>366</v>
      </c>
      <c r="C316" s="185">
        <v>111.90244173140955</v>
      </c>
      <c r="D316" s="186">
        <v>86.353386911595877</v>
      </c>
      <c r="E316" s="186">
        <v>89.421995926680239</v>
      </c>
      <c r="F316" s="186">
        <v>92.060144927536228</v>
      </c>
      <c r="G316" s="186">
        <v>79.276548672566378</v>
      </c>
      <c r="H316" s="186">
        <v>100.76759776536313</v>
      </c>
      <c r="I316" s="185">
        <v>92.131217887725981</v>
      </c>
      <c r="J316" s="185">
        <v>0</v>
      </c>
      <c r="K316" s="186">
        <v>86.506267281105991</v>
      </c>
      <c r="L316" s="186">
        <v>87.294320137693632</v>
      </c>
      <c r="M316" s="186">
        <v>89.412359550561803</v>
      </c>
      <c r="N316" s="187">
        <v>87.326820208023776</v>
      </c>
    </row>
    <row r="317" spans="1:14">
      <c r="A317" s="192"/>
      <c r="B317" s="605" t="s">
        <v>1147</v>
      </c>
      <c r="C317" s="606">
        <v>120.68903803131991</v>
      </c>
      <c r="D317" s="607">
        <v>88.769659666908026</v>
      </c>
      <c r="E317" s="607">
        <v>88.663146505085493</v>
      </c>
      <c r="F317" s="607">
        <v>95.511899313501132</v>
      </c>
      <c r="G317" s="607">
        <v>77.44124513618678</v>
      </c>
      <c r="H317" s="607">
        <v>97.224145785876985</v>
      </c>
      <c r="I317" s="606">
        <v>93.428072234762979</v>
      </c>
      <c r="J317" s="606">
        <v>0</v>
      </c>
      <c r="K317" s="607">
        <v>76.658467806921024</v>
      </c>
      <c r="L317" s="607">
        <v>79.934467420640175</v>
      </c>
      <c r="M317" s="607">
        <v>84.303681658237494</v>
      </c>
      <c r="N317" s="608">
        <v>79.410883335852077</v>
      </c>
    </row>
    <row r="318" spans="1:14">
      <c r="A318" s="192"/>
      <c r="B318" s="183" t="s">
        <v>372</v>
      </c>
      <c r="C318" s="185">
        <v>112.8</v>
      </c>
      <c r="D318" s="186">
        <v>101.26190476190476</v>
      </c>
      <c r="E318" s="186">
        <v>98.237172774869123</v>
      </c>
      <c r="F318" s="186">
        <v>94.8</v>
      </c>
      <c r="G318" s="186">
        <v>92.615384615384613</v>
      </c>
      <c r="H318" s="186">
        <v>130.875</v>
      </c>
      <c r="I318" s="185">
        <v>103.09965397923875</v>
      </c>
      <c r="J318" s="185">
        <v>0</v>
      </c>
      <c r="K318" s="186">
        <v>0</v>
      </c>
      <c r="L318" s="186">
        <v>0</v>
      </c>
      <c r="M318" s="186">
        <v>0</v>
      </c>
      <c r="N318" s="187">
        <v>0</v>
      </c>
    </row>
    <row r="319" spans="1:14">
      <c r="A319" s="192"/>
      <c r="B319" s="605" t="s">
        <v>1149</v>
      </c>
      <c r="C319" s="606">
        <v>120.45136612021857</v>
      </c>
      <c r="D319" s="607">
        <v>99.160215053763437</v>
      </c>
      <c r="E319" s="607">
        <v>98.143406593406581</v>
      </c>
      <c r="F319" s="607">
        <v>90.7</v>
      </c>
      <c r="G319" s="607">
        <v>95.399999999999991</v>
      </c>
      <c r="H319" s="607">
        <v>130.69999999999999</v>
      </c>
      <c r="I319" s="606">
        <v>105.26929392446634</v>
      </c>
      <c r="J319" s="606">
        <v>0</v>
      </c>
      <c r="K319" s="607">
        <v>0</v>
      </c>
      <c r="L319" s="607">
        <v>0</v>
      </c>
      <c r="M319" s="607">
        <v>0</v>
      </c>
      <c r="N319" s="608">
        <v>0</v>
      </c>
    </row>
    <row r="320" spans="1:14">
      <c r="A320" s="192"/>
      <c r="B320" s="183" t="s">
        <v>368</v>
      </c>
      <c r="C320" s="185">
        <v>141.05877853326859</v>
      </c>
      <c r="D320" s="186">
        <v>118.42200119355479</v>
      </c>
      <c r="E320" s="186">
        <v>128.31164782762275</v>
      </c>
      <c r="F320" s="186">
        <v>127.9515</v>
      </c>
      <c r="G320" s="186">
        <v>117.27992882562276</v>
      </c>
      <c r="H320" s="186">
        <v>128.80010787486518</v>
      </c>
      <c r="I320" s="185">
        <v>129.76545295977326</v>
      </c>
      <c r="J320" s="185">
        <v>0</v>
      </c>
      <c r="K320" s="186">
        <v>82.345404185920557</v>
      </c>
      <c r="L320" s="186">
        <v>83.670800209465071</v>
      </c>
      <c r="M320" s="186">
        <v>86.546998041640904</v>
      </c>
      <c r="N320" s="187">
        <v>83.651972687113783</v>
      </c>
    </row>
    <row r="321" spans="1:14">
      <c r="A321" s="192"/>
      <c r="B321" s="605" t="s">
        <v>1151</v>
      </c>
      <c r="C321" s="606">
        <v>142.49776895222519</v>
      </c>
      <c r="D321" s="607">
        <v>119.61893536121673</v>
      </c>
      <c r="E321" s="607">
        <v>129.67977717758271</v>
      </c>
      <c r="F321" s="607">
        <v>133.45616641901933</v>
      </c>
      <c r="G321" s="607">
        <v>117.70153649167733</v>
      </c>
      <c r="H321" s="607">
        <v>125.44759568204123</v>
      </c>
      <c r="I321" s="606">
        <v>130.93599903191233</v>
      </c>
      <c r="J321" s="606">
        <v>0</v>
      </c>
      <c r="K321" s="607">
        <v>88.093418378593427</v>
      </c>
      <c r="L321" s="607">
        <v>89.10927717072299</v>
      </c>
      <c r="M321" s="607">
        <v>93.874112969919707</v>
      </c>
      <c r="N321" s="608">
        <v>89.567557053738668</v>
      </c>
    </row>
    <row r="322" spans="1:14">
      <c r="A322" s="192"/>
      <c r="B322" s="183" t="s">
        <v>370</v>
      </c>
      <c r="C322" s="185">
        <v>118.93870967741937</v>
      </c>
      <c r="D322" s="186">
        <v>71.036065573770486</v>
      </c>
      <c r="E322" s="186">
        <v>68.658363417569191</v>
      </c>
      <c r="F322" s="186">
        <v>74.985454545454544</v>
      </c>
      <c r="G322" s="186">
        <v>68.132510288065831</v>
      </c>
      <c r="H322" s="186">
        <v>88.783333333333331</v>
      </c>
      <c r="I322" s="185">
        <v>73.350054764512592</v>
      </c>
      <c r="J322" s="185">
        <v>0</v>
      </c>
      <c r="K322" s="186">
        <v>75.846423135464221</v>
      </c>
      <c r="L322" s="186">
        <v>78.196976261260588</v>
      </c>
      <c r="M322" s="186">
        <v>80.370099923136053</v>
      </c>
      <c r="N322" s="187">
        <v>77.462474032445925</v>
      </c>
    </row>
    <row r="323" spans="1:14">
      <c r="A323" s="192"/>
      <c r="B323" s="605" t="s">
        <v>1153</v>
      </c>
      <c r="C323" s="606">
        <v>125.43274336283187</v>
      </c>
      <c r="D323" s="607">
        <v>71.838779174147206</v>
      </c>
      <c r="E323" s="607">
        <v>67.787212787212781</v>
      </c>
      <c r="F323" s="607">
        <v>75.768800000000013</v>
      </c>
      <c r="G323" s="607">
        <v>65.321612903225812</v>
      </c>
      <c r="H323" s="607">
        <v>82.988095238095241</v>
      </c>
      <c r="I323" s="606">
        <v>72.276256983240216</v>
      </c>
      <c r="J323" s="606">
        <v>0</v>
      </c>
      <c r="K323" s="607">
        <v>79.065334020385407</v>
      </c>
      <c r="L323" s="607">
        <v>82.565369099745453</v>
      </c>
      <c r="M323" s="607">
        <v>85.38993777826748</v>
      </c>
      <c r="N323" s="608">
        <v>81.417126738554003</v>
      </c>
    </row>
    <row r="324" spans="1:14">
      <c r="A324" s="192"/>
      <c r="B324" s="183" t="s">
        <v>430</v>
      </c>
      <c r="C324" s="185">
        <v>140.73068181818181</v>
      </c>
      <c r="D324" s="186">
        <v>114.22901178603807</v>
      </c>
      <c r="E324" s="186">
        <v>124.233336075689</v>
      </c>
      <c r="F324" s="186">
        <v>119.74549295774646</v>
      </c>
      <c r="G324" s="186">
        <v>110.03307038834951</v>
      </c>
      <c r="H324" s="186">
        <v>127.54566353187045</v>
      </c>
      <c r="I324" s="185">
        <v>126.25499062872721</v>
      </c>
      <c r="J324" s="185">
        <v>0</v>
      </c>
      <c r="K324" s="186">
        <v>78.766834092206508</v>
      </c>
      <c r="L324" s="186">
        <v>80.990566468044022</v>
      </c>
      <c r="M324" s="186">
        <v>83.602276732672493</v>
      </c>
      <c r="N324" s="187">
        <v>80.475882702519826</v>
      </c>
    </row>
    <row r="325" spans="1:14">
      <c r="A325" s="207"/>
      <c r="B325" s="605" t="s">
        <v>1155</v>
      </c>
      <c r="C325" s="606">
        <v>142.27545538390589</v>
      </c>
      <c r="D325" s="607">
        <v>115.04380264741276</v>
      </c>
      <c r="E325" s="607">
        <v>124.85804342750409</v>
      </c>
      <c r="F325" s="607">
        <v>124.41992481203009</v>
      </c>
      <c r="G325" s="607">
        <v>109.02751068376068</v>
      </c>
      <c r="H325" s="607">
        <v>123.76682375117814</v>
      </c>
      <c r="I325" s="606">
        <v>126.8807344469119</v>
      </c>
      <c r="J325" s="606">
        <v>0</v>
      </c>
      <c r="K325" s="607">
        <v>82.90768672323874</v>
      </c>
      <c r="L325" s="607">
        <v>85.8108468692201</v>
      </c>
      <c r="M325" s="607">
        <v>89.72320637666509</v>
      </c>
      <c r="N325" s="608">
        <v>85.24120251070913</v>
      </c>
    </row>
    <row r="326" spans="1:14">
      <c r="A326" s="191" t="s">
        <v>121</v>
      </c>
      <c r="B326" s="183" t="s">
        <v>496</v>
      </c>
      <c r="C326" s="185">
        <v>0</v>
      </c>
      <c r="D326" s="186">
        <v>0</v>
      </c>
      <c r="E326" s="186">
        <v>0</v>
      </c>
      <c r="F326" s="186">
        <v>0</v>
      </c>
      <c r="G326" s="186">
        <v>0</v>
      </c>
      <c r="H326" s="186">
        <v>0</v>
      </c>
      <c r="I326" s="185">
        <v>0</v>
      </c>
      <c r="J326" s="185">
        <v>0</v>
      </c>
      <c r="K326" s="186">
        <v>0</v>
      </c>
      <c r="L326" s="186">
        <v>0</v>
      </c>
      <c r="M326" s="186">
        <v>0</v>
      </c>
      <c r="N326" s="187">
        <v>0</v>
      </c>
    </row>
    <row r="327" spans="1:14">
      <c r="A327" s="192"/>
      <c r="B327" s="605" t="s">
        <v>1125</v>
      </c>
      <c r="C327" s="606">
        <v>0</v>
      </c>
      <c r="D327" s="607">
        <v>0</v>
      </c>
      <c r="E327" s="607">
        <v>0</v>
      </c>
      <c r="F327" s="607">
        <v>0</v>
      </c>
      <c r="G327" s="607">
        <v>0</v>
      </c>
      <c r="H327" s="607">
        <v>0</v>
      </c>
      <c r="I327" s="606">
        <v>0</v>
      </c>
      <c r="J327" s="606">
        <v>0</v>
      </c>
      <c r="K327" s="607">
        <v>0</v>
      </c>
      <c r="L327" s="607">
        <v>0</v>
      </c>
      <c r="M327" s="607">
        <v>0</v>
      </c>
      <c r="N327" s="608">
        <v>0</v>
      </c>
    </row>
    <row r="328" spans="1:14">
      <c r="A328" s="192"/>
      <c r="B328" s="183" t="s">
        <v>498</v>
      </c>
      <c r="C328" s="185">
        <v>0</v>
      </c>
      <c r="D328" s="186">
        <v>0</v>
      </c>
      <c r="E328" s="186">
        <v>0</v>
      </c>
      <c r="F328" s="186">
        <v>0</v>
      </c>
      <c r="G328" s="186">
        <v>0</v>
      </c>
      <c r="H328" s="186">
        <v>0</v>
      </c>
      <c r="I328" s="185">
        <v>0</v>
      </c>
      <c r="J328" s="185">
        <v>0</v>
      </c>
      <c r="K328" s="186">
        <v>0</v>
      </c>
      <c r="L328" s="186">
        <v>0</v>
      </c>
      <c r="M328" s="186">
        <v>0</v>
      </c>
      <c r="N328" s="187">
        <v>0</v>
      </c>
    </row>
    <row r="329" spans="1:14">
      <c r="A329" s="192"/>
      <c r="B329" s="605" t="s">
        <v>1127</v>
      </c>
      <c r="C329" s="606">
        <v>0</v>
      </c>
      <c r="D329" s="607">
        <v>0</v>
      </c>
      <c r="E329" s="607">
        <v>0</v>
      </c>
      <c r="F329" s="607">
        <v>0</v>
      </c>
      <c r="G329" s="607">
        <v>0</v>
      </c>
      <c r="H329" s="607">
        <v>0</v>
      </c>
      <c r="I329" s="606">
        <v>0</v>
      </c>
      <c r="J329" s="606">
        <v>0</v>
      </c>
      <c r="K329" s="607">
        <v>0</v>
      </c>
      <c r="L329" s="607">
        <v>0</v>
      </c>
      <c r="M329" s="607">
        <v>0</v>
      </c>
      <c r="N329" s="608">
        <v>0</v>
      </c>
    </row>
    <row r="330" spans="1:14">
      <c r="A330" s="192"/>
      <c r="B330" s="183" t="s">
        <v>500</v>
      </c>
      <c r="C330" s="185">
        <v>0</v>
      </c>
      <c r="D330" s="186">
        <v>0</v>
      </c>
      <c r="E330" s="186">
        <v>0</v>
      </c>
      <c r="F330" s="186">
        <v>0</v>
      </c>
      <c r="G330" s="186">
        <v>0</v>
      </c>
      <c r="H330" s="186">
        <v>0</v>
      </c>
      <c r="I330" s="185">
        <v>0</v>
      </c>
      <c r="J330" s="185">
        <v>0</v>
      </c>
      <c r="K330" s="186">
        <v>0</v>
      </c>
      <c r="L330" s="186">
        <v>0</v>
      </c>
      <c r="M330" s="186">
        <v>0</v>
      </c>
      <c r="N330" s="187">
        <v>0</v>
      </c>
    </row>
    <row r="331" spans="1:14">
      <c r="A331" s="192"/>
      <c r="B331" s="605" t="s">
        <v>1129</v>
      </c>
      <c r="C331" s="606">
        <v>0</v>
      </c>
      <c r="D331" s="607">
        <v>0</v>
      </c>
      <c r="E331" s="607">
        <v>0</v>
      </c>
      <c r="F331" s="607">
        <v>0</v>
      </c>
      <c r="G331" s="607">
        <v>0</v>
      </c>
      <c r="H331" s="607">
        <v>0</v>
      </c>
      <c r="I331" s="606">
        <v>0</v>
      </c>
      <c r="J331" s="606">
        <v>0</v>
      </c>
      <c r="K331" s="607">
        <v>0</v>
      </c>
      <c r="L331" s="607">
        <v>0</v>
      </c>
      <c r="M331" s="607">
        <v>0</v>
      </c>
      <c r="N331" s="608">
        <v>0</v>
      </c>
    </row>
    <row r="332" spans="1:14">
      <c r="A332" s="192"/>
      <c r="B332" s="183" t="s">
        <v>502</v>
      </c>
      <c r="C332" s="185">
        <v>0</v>
      </c>
      <c r="D332" s="186">
        <v>0</v>
      </c>
      <c r="E332" s="186">
        <v>0</v>
      </c>
      <c r="F332" s="186">
        <v>0</v>
      </c>
      <c r="G332" s="186">
        <v>0</v>
      </c>
      <c r="H332" s="186">
        <v>0</v>
      </c>
      <c r="I332" s="185">
        <v>0</v>
      </c>
      <c r="J332" s="185">
        <v>0</v>
      </c>
      <c r="K332" s="186">
        <v>0</v>
      </c>
      <c r="L332" s="186">
        <v>0</v>
      </c>
      <c r="M332" s="186">
        <v>0</v>
      </c>
      <c r="N332" s="187">
        <v>0</v>
      </c>
    </row>
    <row r="333" spans="1:14">
      <c r="A333" s="192"/>
      <c r="B333" s="605" t="s">
        <v>1131</v>
      </c>
      <c r="C333" s="606">
        <v>0</v>
      </c>
      <c r="D333" s="607">
        <v>0</v>
      </c>
      <c r="E333" s="607">
        <v>0</v>
      </c>
      <c r="F333" s="607">
        <v>0</v>
      </c>
      <c r="G333" s="607">
        <v>0</v>
      </c>
      <c r="H333" s="607">
        <v>0</v>
      </c>
      <c r="I333" s="606">
        <v>0</v>
      </c>
      <c r="J333" s="606">
        <v>0</v>
      </c>
      <c r="K333" s="607">
        <v>0</v>
      </c>
      <c r="L333" s="607">
        <v>0</v>
      </c>
      <c r="M333" s="607">
        <v>0</v>
      </c>
      <c r="N333" s="608">
        <v>0</v>
      </c>
    </row>
    <row r="334" spans="1:14">
      <c r="A334" s="192"/>
      <c r="B334" s="183" t="s">
        <v>352</v>
      </c>
      <c r="C334" s="185">
        <v>0</v>
      </c>
      <c r="D334" s="186">
        <v>0</v>
      </c>
      <c r="E334" s="186">
        <v>0</v>
      </c>
      <c r="F334" s="186">
        <v>0</v>
      </c>
      <c r="G334" s="186">
        <v>0</v>
      </c>
      <c r="H334" s="186">
        <v>0</v>
      </c>
      <c r="I334" s="185">
        <v>0</v>
      </c>
      <c r="J334" s="185">
        <v>0</v>
      </c>
      <c r="K334" s="186">
        <v>0</v>
      </c>
      <c r="L334" s="186">
        <v>0</v>
      </c>
      <c r="M334" s="186">
        <v>0</v>
      </c>
      <c r="N334" s="187">
        <v>0</v>
      </c>
    </row>
    <row r="335" spans="1:14">
      <c r="A335" s="192"/>
      <c r="B335" s="605" t="s">
        <v>1133</v>
      </c>
      <c r="C335" s="606">
        <v>0</v>
      </c>
      <c r="D335" s="607">
        <v>0</v>
      </c>
      <c r="E335" s="607">
        <v>0</v>
      </c>
      <c r="F335" s="607">
        <v>0</v>
      </c>
      <c r="G335" s="607">
        <v>0</v>
      </c>
      <c r="H335" s="607">
        <v>0</v>
      </c>
      <c r="I335" s="606">
        <v>0</v>
      </c>
      <c r="J335" s="606">
        <v>0</v>
      </c>
      <c r="K335" s="607">
        <v>0</v>
      </c>
      <c r="L335" s="607">
        <v>0</v>
      </c>
      <c r="M335" s="607">
        <v>0</v>
      </c>
      <c r="N335" s="608">
        <v>0</v>
      </c>
    </row>
    <row r="336" spans="1:14">
      <c r="A336" s="192"/>
      <c r="B336" s="183" t="s">
        <v>354</v>
      </c>
      <c r="C336" s="185">
        <v>0</v>
      </c>
      <c r="D336" s="186">
        <v>0</v>
      </c>
      <c r="E336" s="186">
        <v>0</v>
      </c>
      <c r="F336" s="186">
        <v>0</v>
      </c>
      <c r="G336" s="186">
        <v>0</v>
      </c>
      <c r="H336" s="186">
        <v>0</v>
      </c>
      <c r="I336" s="185">
        <v>0</v>
      </c>
      <c r="J336" s="185">
        <v>0</v>
      </c>
      <c r="K336" s="186">
        <v>0</v>
      </c>
      <c r="L336" s="186">
        <v>0</v>
      </c>
      <c r="M336" s="186">
        <v>0</v>
      </c>
      <c r="N336" s="187">
        <v>0</v>
      </c>
    </row>
    <row r="337" spans="1:14">
      <c r="A337" s="192"/>
      <c r="B337" s="605" t="s">
        <v>1135</v>
      </c>
      <c r="C337" s="606">
        <v>0</v>
      </c>
      <c r="D337" s="607">
        <v>0</v>
      </c>
      <c r="E337" s="607">
        <v>0</v>
      </c>
      <c r="F337" s="607">
        <v>0</v>
      </c>
      <c r="G337" s="607">
        <v>0</v>
      </c>
      <c r="H337" s="607">
        <v>0</v>
      </c>
      <c r="I337" s="606">
        <v>0</v>
      </c>
      <c r="J337" s="606">
        <v>0</v>
      </c>
      <c r="K337" s="607">
        <v>0</v>
      </c>
      <c r="L337" s="607">
        <v>0</v>
      </c>
      <c r="M337" s="607">
        <v>0</v>
      </c>
      <c r="N337" s="608">
        <v>0</v>
      </c>
    </row>
    <row r="338" spans="1:14">
      <c r="A338" s="192"/>
      <c r="B338" s="183" t="s">
        <v>356</v>
      </c>
      <c r="C338" s="185">
        <v>0</v>
      </c>
      <c r="D338" s="186">
        <v>0</v>
      </c>
      <c r="E338" s="186">
        <v>0</v>
      </c>
      <c r="F338" s="186">
        <v>0</v>
      </c>
      <c r="G338" s="186">
        <v>0</v>
      </c>
      <c r="H338" s="186">
        <v>0</v>
      </c>
      <c r="I338" s="185">
        <v>0</v>
      </c>
      <c r="J338" s="185">
        <v>0</v>
      </c>
      <c r="K338" s="186">
        <v>0</v>
      </c>
      <c r="L338" s="186">
        <v>0</v>
      </c>
      <c r="M338" s="186">
        <v>0</v>
      </c>
      <c r="N338" s="187">
        <v>0</v>
      </c>
    </row>
    <row r="339" spans="1:14">
      <c r="A339" s="192"/>
      <c r="B339" s="605" t="s">
        <v>1137</v>
      </c>
      <c r="C339" s="606">
        <v>0</v>
      </c>
      <c r="D339" s="607">
        <v>0</v>
      </c>
      <c r="E339" s="607">
        <v>0</v>
      </c>
      <c r="F339" s="607">
        <v>0</v>
      </c>
      <c r="G339" s="607">
        <v>0</v>
      </c>
      <c r="H339" s="607">
        <v>0</v>
      </c>
      <c r="I339" s="606">
        <v>0</v>
      </c>
      <c r="J339" s="606">
        <v>0</v>
      </c>
      <c r="K339" s="607">
        <v>0</v>
      </c>
      <c r="L339" s="607">
        <v>0</v>
      </c>
      <c r="M339" s="607">
        <v>0</v>
      </c>
      <c r="N339" s="608">
        <v>0</v>
      </c>
    </row>
    <row r="340" spans="1:14">
      <c r="A340" s="192"/>
      <c r="B340" s="183" t="s">
        <v>358</v>
      </c>
      <c r="C340" s="185">
        <v>0</v>
      </c>
      <c r="D340" s="186">
        <v>0</v>
      </c>
      <c r="E340" s="186">
        <v>0</v>
      </c>
      <c r="F340" s="186">
        <v>0</v>
      </c>
      <c r="G340" s="186">
        <v>0</v>
      </c>
      <c r="H340" s="186">
        <v>0</v>
      </c>
      <c r="I340" s="185">
        <v>0</v>
      </c>
      <c r="J340" s="185">
        <v>0</v>
      </c>
      <c r="K340" s="186">
        <v>0</v>
      </c>
      <c r="L340" s="186">
        <v>0</v>
      </c>
      <c r="M340" s="186">
        <v>0</v>
      </c>
      <c r="N340" s="187">
        <v>0</v>
      </c>
    </row>
    <row r="341" spans="1:14">
      <c r="A341" s="192"/>
      <c r="B341" s="605" t="s">
        <v>1139</v>
      </c>
      <c r="C341" s="606">
        <v>0</v>
      </c>
      <c r="D341" s="607">
        <v>0</v>
      </c>
      <c r="E341" s="607">
        <v>0</v>
      </c>
      <c r="F341" s="607">
        <v>0</v>
      </c>
      <c r="G341" s="607">
        <v>0</v>
      </c>
      <c r="H341" s="607">
        <v>0</v>
      </c>
      <c r="I341" s="606">
        <v>0</v>
      </c>
      <c r="J341" s="606">
        <v>0</v>
      </c>
      <c r="K341" s="607">
        <v>0</v>
      </c>
      <c r="L341" s="607">
        <v>0</v>
      </c>
      <c r="M341" s="607">
        <v>0</v>
      </c>
      <c r="N341" s="608">
        <v>0</v>
      </c>
    </row>
    <row r="342" spans="1:14">
      <c r="A342" s="192"/>
      <c r="B342" s="183" t="s">
        <v>360</v>
      </c>
      <c r="C342" s="185">
        <v>0</v>
      </c>
      <c r="D342" s="186">
        <v>0</v>
      </c>
      <c r="E342" s="186">
        <v>0</v>
      </c>
      <c r="F342" s="186">
        <v>0</v>
      </c>
      <c r="G342" s="186">
        <v>0</v>
      </c>
      <c r="H342" s="186">
        <v>0</v>
      </c>
      <c r="I342" s="185">
        <v>0</v>
      </c>
      <c r="J342" s="185">
        <v>0</v>
      </c>
      <c r="K342" s="186">
        <v>0</v>
      </c>
      <c r="L342" s="186">
        <v>0</v>
      </c>
      <c r="M342" s="186">
        <v>0</v>
      </c>
      <c r="N342" s="187">
        <v>0</v>
      </c>
    </row>
    <row r="343" spans="1:14">
      <c r="A343" s="192"/>
      <c r="B343" s="605" t="s">
        <v>1141</v>
      </c>
      <c r="C343" s="606">
        <v>0</v>
      </c>
      <c r="D343" s="607">
        <v>0</v>
      </c>
      <c r="E343" s="607">
        <v>0</v>
      </c>
      <c r="F343" s="607">
        <v>0</v>
      </c>
      <c r="G343" s="607">
        <v>0</v>
      </c>
      <c r="H343" s="607">
        <v>0</v>
      </c>
      <c r="I343" s="606">
        <v>0</v>
      </c>
      <c r="J343" s="606">
        <v>0</v>
      </c>
      <c r="K343" s="607">
        <v>0</v>
      </c>
      <c r="L343" s="607">
        <v>0</v>
      </c>
      <c r="M343" s="607">
        <v>0</v>
      </c>
      <c r="N343" s="608">
        <v>0</v>
      </c>
    </row>
    <row r="344" spans="1:14">
      <c r="A344" s="192"/>
      <c r="B344" s="183" t="s">
        <v>362</v>
      </c>
      <c r="C344" s="185">
        <v>0</v>
      </c>
      <c r="D344" s="186">
        <v>0</v>
      </c>
      <c r="E344" s="186">
        <v>0</v>
      </c>
      <c r="F344" s="186">
        <v>0</v>
      </c>
      <c r="G344" s="186">
        <v>0</v>
      </c>
      <c r="H344" s="186">
        <v>0</v>
      </c>
      <c r="I344" s="185">
        <v>0</v>
      </c>
      <c r="J344" s="185">
        <v>0</v>
      </c>
      <c r="K344" s="186">
        <v>0</v>
      </c>
      <c r="L344" s="186">
        <v>0</v>
      </c>
      <c r="M344" s="186">
        <v>0</v>
      </c>
      <c r="N344" s="187">
        <v>0</v>
      </c>
    </row>
    <row r="345" spans="1:14">
      <c r="A345" s="192"/>
      <c r="B345" s="605" t="s">
        <v>1143</v>
      </c>
      <c r="C345" s="606">
        <v>0</v>
      </c>
      <c r="D345" s="607">
        <v>0</v>
      </c>
      <c r="E345" s="607">
        <v>0</v>
      </c>
      <c r="F345" s="607">
        <v>0</v>
      </c>
      <c r="G345" s="607">
        <v>0</v>
      </c>
      <c r="H345" s="607">
        <v>0</v>
      </c>
      <c r="I345" s="606">
        <v>0</v>
      </c>
      <c r="J345" s="606">
        <v>0</v>
      </c>
      <c r="K345" s="607">
        <v>0</v>
      </c>
      <c r="L345" s="607">
        <v>0</v>
      </c>
      <c r="M345" s="607">
        <v>0</v>
      </c>
      <c r="N345" s="608">
        <v>0</v>
      </c>
    </row>
    <row r="346" spans="1:14">
      <c r="A346" s="192"/>
      <c r="B346" s="183" t="s">
        <v>364</v>
      </c>
      <c r="C346" s="185">
        <v>0</v>
      </c>
      <c r="D346" s="186">
        <v>0</v>
      </c>
      <c r="E346" s="186">
        <v>0</v>
      </c>
      <c r="F346" s="186">
        <v>0</v>
      </c>
      <c r="G346" s="186">
        <v>0</v>
      </c>
      <c r="H346" s="186">
        <v>0</v>
      </c>
      <c r="I346" s="185">
        <v>0</v>
      </c>
      <c r="J346" s="185">
        <v>0</v>
      </c>
      <c r="K346" s="186">
        <v>0</v>
      </c>
      <c r="L346" s="186">
        <v>0</v>
      </c>
      <c r="M346" s="186">
        <v>0</v>
      </c>
      <c r="N346" s="187">
        <v>0</v>
      </c>
    </row>
    <row r="347" spans="1:14">
      <c r="A347" s="192"/>
      <c r="B347" s="605" t="s">
        <v>1145</v>
      </c>
      <c r="C347" s="606">
        <v>0</v>
      </c>
      <c r="D347" s="607">
        <v>0</v>
      </c>
      <c r="E347" s="607">
        <v>0</v>
      </c>
      <c r="F347" s="607">
        <v>0</v>
      </c>
      <c r="G347" s="607">
        <v>0</v>
      </c>
      <c r="H347" s="607">
        <v>0</v>
      </c>
      <c r="I347" s="606">
        <v>0</v>
      </c>
      <c r="J347" s="606">
        <v>0</v>
      </c>
      <c r="K347" s="607">
        <v>0</v>
      </c>
      <c r="L347" s="607">
        <v>0</v>
      </c>
      <c r="M347" s="607">
        <v>0</v>
      </c>
      <c r="N347" s="608">
        <v>0</v>
      </c>
    </row>
    <row r="348" spans="1:14">
      <c r="A348" s="192"/>
      <c r="B348" s="183" t="s">
        <v>366</v>
      </c>
      <c r="C348" s="185">
        <v>0</v>
      </c>
      <c r="D348" s="186">
        <v>0</v>
      </c>
      <c r="E348" s="186">
        <v>0</v>
      </c>
      <c r="F348" s="186">
        <v>0</v>
      </c>
      <c r="G348" s="186">
        <v>0</v>
      </c>
      <c r="H348" s="186">
        <v>0</v>
      </c>
      <c r="I348" s="185">
        <v>0</v>
      </c>
      <c r="J348" s="185">
        <v>0</v>
      </c>
      <c r="K348" s="186">
        <v>0</v>
      </c>
      <c r="L348" s="186">
        <v>0</v>
      </c>
      <c r="M348" s="186">
        <v>0</v>
      </c>
      <c r="N348" s="187">
        <v>0</v>
      </c>
    </row>
    <row r="349" spans="1:14">
      <c r="A349" s="192"/>
      <c r="B349" s="605" t="s">
        <v>1147</v>
      </c>
      <c r="C349" s="606">
        <v>0</v>
      </c>
      <c r="D349" s="607">
        <v>0</v>
      </c>
      <c r="E349" s="607">
        <v>0</v>
      </c>
      <c r="F349" s="607">
        <v>0</v>
      </c>
      <c r="G349" s="607">
        <v>0</v>
      </c>
      <c r="H349" s="607">
        <v>0</v>
      </c>
      <c r="I349" s="606">
        <v>0</v>
      </c>
      <c r="J349" s="606">
        <v>0</v>
      </c>
      <c r="K349" s="607">
        <v>0</v>
      </c>
      <c r="L349" s="607">
        <v>0</v>
      </c>
      <c r="M349" s="607">
        <v>0</v>
      </c>
      <c r="N349" s="608">
        <v>0</v>
      </c>
    </row>
    <row r="350" spans="1:14">
      <c r="A350" s="192"/>
      <c r="B350" s="183" t="s">
        <v>372</v>
      </c>
      <c r="C350" s="185">
        <v>0</v>
      </c>
      <c r="D350" s="186">
        <v>0</v>
      </c>
      <c r="E350" s="186">
        <v>0</v>
      </c>
      <c r="F350" s="186">
        <v>0</v>
      </c>
      <c r="G350" s="186">
        <v>0</v>
      </c>
      <c r="H350" s="186">
        <v>0</v>
      </c>
      <c r="I350" s="185">
        <v>0</v>
      </c>
      <c r="J350" s="185">
        <v>0</v>
      </c>
      <c r="K350" s="186">
        <v>0</v>
      </c>
      <c r="L350" s="186">
        <v>0</v>
      </c>
      <c r="M350" s="186">
        <v>0</v>
      </c>
      <c r="N350" s="187">
        <v>0</v>
      </c>
    </row>
    <row r="351" spans="1:14">
      <c r="A351" s="192"/>
      <c r="B351" s="605" t="s">
        <v>1149</v>
      </c>
      <c r="C351" s="606">
        <v>0</v>
      </c>
      <c r="D351" s="607">
        <v>0</v>
      </c>
      <c r="E351" s="607">
        <v>0</v>
      </c>
      <c r="F351" s="607">
        <v>0</v>
      </c>
      <c r="G351" s="607">
        <v>0</v>
      </c>
      <c r="H351" s="607">
        <v>0</v>
      </c>
      <c r="I351" s="606">
        <v>0</v>
      </c>
      <c r="J351" s="606">
        <v>0</v>
      </c>
      <c r="K351" s="607">
        <v>0</v>
      </c>
      <c r="L351" s="607">
        <v>0</v>
      </c>
      <c r="M351" s="607">
        <v>0</v>
      </c>
      <c r="N351" s="608">
        <v>0</v>
      </c>
    </row>
    <row r="352" spans="1:14">
      <c r="A352" s="192"/>
      <c r="B352" s="183" t="s">
        <v>368</v>
      </c>
      <c r="C352" s="185">
        <v>0</v>
      </c>
      <c r="D352" s="186">
        <v>0</v>
      </c>
      <c r="E352" s="186">
        <v>0</v>
      </c>
      <c r="F352" s="186">
        <v>0</v>
      </c>
      <c r="G352" s="186">
        <v>0</v>
      </c>
      <c r="H352" s="186">
        <v>0</v>
      </c>
      <c r="I352" s="185">
        <v>0</v>
      </c>
      <c r="J352" s="185">
        <v>0</v>
      </c>
      <c r="K352" s="186">
        <v>0</v>
      </c>
      <c r="L352" s="186">
        <v>0</v>
      </c>
      <c r="M352" s="186">
        <v>0</v>
      </c>
      <c r="N352" s="187">
        <v>0</v>
      </c>
    </row>
    <row r="353" spans="1:14">
      <c r="A353" s="192"/>
      <c r="B353" s="605" t="s">
        <v>1151</v>
      </c>
      <c r="C353" s="606">
        <v>0</v>
      </c>
      <c r="D353" s="607">
        <v>0</v>
      </c>
      <c r="E353" s="607">
        <v>0</v>
      </c>
      <c r="F353" s="607">
        <v>0</v>
      </c>
      <c r="G353" s="607">
        <v>0</v>
      </c>
      <c r="H353" s="607">
        <v>0</v>
      </c>
      <c r="I353" s="606">
        <v>0</v>
      </c>
      <c r="J353" s="606">
        <v>0</v>
      </c>
      <c r="K353" s="607">
        <v>0</v>
      </c>
      <c r="L353" s="607">
        <v>0</v>
      </c>
      <c r="M353" s="607">
        <v>0</v>
      </c>
      <c r="N353" s="608">
        <v>0</v>
      </c>
    </row>
    <row r="354" spans="1:14">
      <c r="A354" s="192"/>
      <c r="B354" s="183" t="s">
        <v>370</v>
      </c>
      <c r="C354" s="185">
        <v>0</v>
      </c>
      <c r="D354" s="186">
        <v>0</v>
      </c>
      <c r="E354" s="186">
        <v>0</v>
      </c>
      <c r="F354" s="186">
        <v>0</v>
      </c>
      <c r="G354" s="186">
        <v>0</v>
      </c>
      <c r="H354" s="186">
        <v>0</v>
      </c>
      <c r="I354" s="185">
        <v>0</v>
      </c>
      <c r="J354" s="185">
        <v>0</v>
      </c>
      <c r="K354" s="186">
        <v>0</v>
      </c>
      <c r="L354" s="186">
        <v>0</v>
      </c>
      <c r="M354" s="186">
        <v>0</v>
      </c>
      <c r="N354" s="187">
        <v>0</v>
      </c>
    </row>
    <row r="355" spans="1:14">
      <c r="A355" s="192"/>
      <c r="B355" s="605" t="s">
        <v>1153</v>
      </c>
      <c r="C355" s="606">
        <v>0</v>
      </c>
      <c r="D355" s="607">
        <v>0</v>
      </c>
      <c r="E355" s="607">
        <v>0</v>
      </c>
      <c r="F355" s="607">
        <v>0</v>
      </c>
      <c r="G355" s="607">
        <v>0</v>
      </c>
      <c r="H355" s="607">
        <v>0</v>
      </c>
      <c r="I355" s="606">
        <v>0</v>
      </c>
      <c r="J355" s="606">
        <v>0</v>
      </c>
      <c r="K355" s="607">
        <v>0</v>
      </c>
      <c r="L355" s="607">
        <v>0</v>
      </c>
      <c r="M355" s="607">
        <v>0</v>
      </c>
      <c r="N355" s="608">
        <v>0</v>
      </c>
    </row>
    <row r="356" spans="1:14">
      <c r="A356" s="192"/>
      <c r="B356" s="183" t="s">
        <v>430</v>
      </c>
      <c r="C356" s="185">
        <v>0</v>
      </c>
      <c r="D356" s="186">
        <v>0</v>
      </c>
      <c r="E356" s="186">
        <v>0</v>
      </c>
      <c r="F356" s="186">
        <v>0</v>
      </c>
      <c r="G356" s="186">
        <v>0</v>
      </c>
      <c r="H356" s="186">
        <v>0</v>
      </c>
      <c r="I356" s="185">
        <v>0</v>
      </c>
      <c r="J356" s="185">
        <v>0</v>
      </c>
      <c r="K356" s="186">
        <v>0</v>
      </c>
      <c r="L356" s="186">
        <v>0</v>
      </c>
      <c r="M356" s="186">
        <v>0</v>
      </c>
      <c r="N356" s="187">
        <v>0</v>
      </c>
    </row>
    <row r="357" spans="1:14">
      <c r="A357" s="207"/>
      <c r="B357" s="605" t="s">
        <v>1155</v>
      </c>
      <c r="C357" s="606">
        <v>0</v>
      </c>
      <c r="D357" s="607">
        <v>0</v>
      </c>
      <c r="E357" s="607">
        <v>0</v>
      </c>
      <c r="F357" s="607">
        <v>0</v>
      </c>
      <c r="G357" s="607">
        <v>0</v>
      </c>
      <c r="H357" s="607">
        <v>0</v>
      </c>
      <c r="I357" s="606">
        <v>0</v>
      </c>
      <c r="J357" s="606">
        <v>0</v>
      </c>
      <c r="K357" s="607">
        <v>0</v>
      </c>
      <c r="L357" s="607">
        <v>0</v>
      </c>
      <c r="M357" s="607">
        <v>0</v>
      </c>
      <c r="N357" s="608">
        <v>0</v>
      </c>
    </row>
    <row r="358" spans="1:14">
      <c r="A358" s="191" t="s">
        <v>286</v>
      </c>
      <c r="B358" s="183" t="s">
        <v>496</v>
      </c>
      <c r="C358" s="185">
        <v>0</v>
      </c>
      <c r="D358" s="186">
        <v>0</v>
      </c>
      <c r="E358" s="186">
        <v>0</v>
      </c>
      <c r="F358" s="186">
        <v>0</v>
      </c>
      <c r="G358" s="186">
        <v>0</v>
      </c>
      <c r="H358" s="186">
        <v>0</v>
      </c>
      <c r="I358" s="185">
        <v>0</v>
      </c>
      <c r="J358" s="185">
        <v>0</v>
      </c>
      <c r="K358" s="186">
        <v>0</v>
      </c>
      <c r="L358" s="186">
        <v>0</v>
      </c>
      <c r="M358" s="186">
        <v>0</v>
      </c>
      <c r="N358" s="187">
        <v>0</v>
      </c>
    </row>
    <row r="359" spans="1:14">
      <c r="A359" s="192"/>
      <c r="B359" s="605" t="s">
        <v>1125</v>
      </c>
      <c r="C359" s="606">
        <v>0</v>
      </c>
      <c r="D359" s="607">
        <v>0</v>
      </c>
      <c r="E359" s="607">
        <v>0</v>
      </c>
      <c r="F359" s="607">
        <v>0</v>
      </c>
      <c r="G359" s="607">
        <v>0</v>
      </c>
      <c r="H359" s="607">
        <v>0</v>
      </c>
      <c r="I359" s="606">
        <v>0</v>
      </c>
      <c r="J359" s="606">
        <v>0</v>
      </c>
      <c r="K359" s="607">
        <v>0</v>
      </c>
      <c r="L359" s="607">
        <v>0</v>
      </c>
      <c r="M359" s="607">
        <v>0</v>
      </c>
      <c r="N359" s="608">
        <v>0</v>
      </c>
    </row>
    <row r="360" spans="1:14">
      <c r="A360" s="192"/>
      <c r="B360" s="183" t="s">
        <v>498</v>
      </c>
      <c r="C360" s="185">
        <v>0</v>
      </c>
      <c r="D360" s="186">
        <v>0</v>
      </c>
      <c r="E360" s="186">
        <v>0</v>
      </c>
      <c r="F360" s="186">
        <v>0</v>
      </c>
      <c r="G360" s="186">
        <v>0</v>
      </c>
      <c r="H360" s="186">
        <v>0</v>
      </c>
      <c r="I360" s="185">
        <v>0</v>
      </c>
      <c r="J360" s="185">
        <v>0</v>
      </c>
      <c r="K360" s="186">
        <v>0</v>
      </c>
      <c r="L360" s="186">
        <v>0</v>
      </c>
      <c r="M360" s="186">
        <v>0</v>
      </c>
      <c r="N360" s="187">
        <v>0</v>
      </c>
    </row>
    <row r="361" spans="1:14">
      <c r="A361" s="192"/>
      <c r="B361" s="605" t="s">
        <v>1127</v>
      </c>
      <c r="C361" s="606">
        <v>0</v>
      </c>
      <c r="D361" s="607">
        <v>0</v>
      </c>
      <c r="E361" s="607">
        <v>0</v>
      </c>
      <c r="F361" s="607">
        <v>0</v>
      </c>
      <c r="G361" s="607">
        <v>0</v>
      </c>
      <c r="H361" s="607">
        <v>0</v>
      </c>
      <c r="I361" s="606">
        <v>0</v>
      </c>
      <c r="J361" s="606">
        <v>0</v>
      </c>
      <c r="K361" s="607">
        <v>0</v>
      </c>
      <c r="L361" s="607">
        <v>0</v>
      </c>
      <c r="M361" s="607">
        <v>0</v>
      </c>
      <c r="N361" s="608">
        <v>0</v>
      </c>
    </row>
    <row r="362" spans="1:14">
      <c r="A362" s="192"/>
      <c r="B362" s="183" t="s">
        <v>500</v>
      </c>
      <c r="C362" s="185">
        <v>0</v>
      </c>
      <c r="D362" s="186">
        <v>0</v>
      </c>
      <c r="E362" s="186">
        <v>0</v>
      </c>
      <c r="F362" s="186">
        <v>0</v>
      </c>
      <c r="G362" s="186">
        <v>0</v>
      </c>
      <c r="H362" s="186">
        <v>0</v>
      </c>
      <c r="I362" s="185">
        <v>0</v>
      </c>
      <c r="J362" s="185">
        <v>0</v>
      </c>
      <c r="K362" s="186">
        <v>0</v>
      </c>
      <c r="L362" s="186">
        <v>0</v>
      </c>
      <c r="M362" s="186">
        <v>0</v>
      </c>
      <c r="N362" s="187">
        <v>0</v>
      </c>
    </row>
    <row r="363" spans="1:14">
      <c r="A363" s="192"/>
      <c r="B363" s="605" t="s">
        <v>1129</v>
      </c>
      <c r="C363" s="606">
        <v>0</v>
      </c>
      <c r="D363" s="607">
        <v>0</v>
      </c>
      <c r="E363" s="607">
        <v>0</v>
      </c>
      <c r="F363" s="607">
        <v>0</v>
      </c>
      <c r="G363" s="607">
        <v>0</v>
      </c>
      <c r="H363" s="607">
        <v>0</v>
      </c>
      <c r="I363" s="606">
        <v>0</v>
      </c>
      <c r="J363" s="606">
        <v>0</v>
      </c>
      <c r="K363" s="607">
        <v>0</v>
      </c>
      <c r="L363" s="607">
        <v>0</v>
      </c>
      <c r="M363" s="607">
        <v>0</v>
      </c>
      <c r="N363" s="608">
        <v>0</v>
      </c>
    </row>
    <row r="364" spans="1:14">
      <c r="A364" s="192"/>
      <c r="B364" s="183" t="s">
        <v>502</v>
      </c>
      <c r="C364" s="185">
        <v>0</v>
      </c>
      <c r="D364" s="186">
        <v>0</v>
      </c>
      <c r="E364" s="186">
        <v>0</v>
      </c>
      <c r="F364" s="186">
        <v>0</v>
      </c>
      <c r="G364" s="186">
        <v>0</v>
      </c>
      <c r="H364" s="186">
        <v>0</v>
      </c>
      <c r="I364" s="185">
        <v>0</v>
      </c>
      <c r="J364" s="185">
        <v>0</v>
      </c>
      <c r="K364" s="186">
        <v>0</v>
      </c>
      <c r="L364" s="186">
        <v>0</v>
      </c>
      <c r="M364" s="186">
        <v>0</v>
      </c>
      <c r="N364" s="187">
        <v>0</v>
      </c>
    </row>
    <row r="365" spans="1:14">
      <c r="A365" s="192"/>
      <c r="B365" s="605" t="s">
        <v>1131</v>
      </c>
      <c r="C365" s="606">
        <v>0</v>
      </c>
      <c r="D365" s="607">
        <v>0</v>
      </c>
      <c r="E365" s="607">
        <v>0</v>
      </c>
      <c r="F365" s="607">
        <v>0</v>
      </c>
      <c r="G365" s="607">
        <v>0</v>
      </c>
      <c r="H365" s="607">
        <v>0</v>
      </c>
      <c r="I365" s="606">
        <v>0</v>
      </c>
      <c r="J365" s="606">
        <v>0</v>
      </c>
      <c r="K365" s="607">
        <v>0</v>
      </c>
      <c r="L365" s="607">
        <v>0</v>
      </c>
      <c r="M365" s="607">
        <v>0</v>
      </c>
      <c r="N365" s="608">
        <v>0</v>
      </c>
    </row>
    <row r="366" spans="1:14">
      <c r="A366" s="192"/>
      <c r="B366" s="183" t="s">
        <v>352</v>
      </c>
      <c r="C366" s="185">
        <v>0</v>
      </c>
      <c r="D366" s="186">
        <v>0</v>
      </c>
      <c r="E366" s="186">
        <v>0</v>
      </c>
      <c r="F366" s="186">
        <v>0</v>
      </c>
      <c r="G366" s="186">
        <v>0</v>
      </c>
      <c r="H366" s="186">
        <v>0</v>
      </c>
      <c r="I366" s="185">
        <v>0</v>
      </c>
      <c r="J366" s="185">
        <v>0</v>
      </c>
      <c r="K366" s="186">
        <v>0</v>
      </c>
      <c r="L366" s="186">
        <v>0</v>
      </c>
      <c r="M366" s="186">
        <v>0</v>
      </c>
      <c r="N366" s="187">
        <v>0</v>
      </c>
    </row>
    <row r="367" spans="1:14">
      <c r="A367" s="192"/>
      <c r="B367" s="605" t="s">
        <v>1133</v>
      </c>
      <c r="C367" s="606">
        <v>0</v>
      </c>
      <c r="D367" s="607">
        <v>0</v>
      </c>
      <c r="E367" s="607">
        <v>0</v>
      </c>
      <c r="F367" s="607">
        <v>0</v>
      </c>
      <c r="G367" s="607">
        <v>0</v>
      </c>
      <c r="H367" s="607">
        <v>0</v>
      </c>
      <c r="I367" s="606">
        <v>0</v>
      </c>
      <c r="J367" s="606">
        <v>0</v>
      </c>
      <c r="K367" s="607">
        <v>0</v>
      </c>
      <c r="L367" s="607">
        <v>0</v>
      </c>
      <c r="M367" s="607">
        <v>0</v>
      </c>
      <c r="N367" s="608">
        <v>0</v>
      </c>
    </row>
    <row r="368" spans="1:14">
      <c r="A368" s="192"/>
      <c r="B368" s="183" t="s">
        <v>354</v>
      </c>
      <c r="C368" s="185">
        <v>0</v>
      </c>
      <c r="D368" s="186">
        <v>0</v>
      </c>
      <c r="E368" s="186">
        <v>0</v>
      </c>
      <c r="F368" s="186">
        <v>0</v>
      </c>
      <c r="G368" s="186">
        <v>0</v>
      </c>
      <c r="H368" s="186">
        <v>0</v>
      </c>
      <c r="I368" s="185">
        <v>0</v>
      </c>
      <c r="J368" s="185">
        <v>0</v>
      </c>
      <c r="K368" s="186">
        <v>0</v>
      </c>
      <c r="L368" s="186">
        <v>0</v>
      </c>
      <c r="M368" s="186">
        <v>0</v>
      </c>
      <c r="N368" s="187">
        <v>0</v>
      </c>
    </row>
    <row r="369" spans="1:14">
      <c r="A369" s="192"/>
      <c r="B369" s="605" t="s">
        <v>1135</v>
      </c>
      <c r="C369" s="606">
        <v>0</v>
      </c>
      <c r="D369" s="607">
        <v>0</v>
      </c>
      <c r="E369" s="607">
        <v>0</v>
      </c>
      <c r="F369" s="607">
        <v>0</v>
      </c>
      <c r="G369" s="607">
        <v>0</v>
      </c>
      <c r="H369" s="607">
        <v>0</v>
      </c>
      <c r="I369" s="606">
        <v>0</v>
      </c>
      <c r="J369" s="606">
        <v>0</v>
      </c>
      <c r="K369" s="607">
        <v>0</v>
      </c>
      <c r="L369" s="607">
        <v>0</v>
      </c>
      <c r="M369" s="607">
        <v>0</v>
      </c>
      <c r="N369" s="608">
        <v>0</v>
      </c>
    </row>
    <row r="370" spans="1:14">
      <c r="A370" s="192"/>
      <c r="B370" s="183" t="s">
        <v>356</v>
      </c>
      <c r="C370" s="185">
        <v>0</v>
      </c>
      <c r="D370" s="186">
        <v>0</v>
      </c>
      <c r="E370" s="186">
        <v>0</v>
      </c>
      <c r="F370" s="186">
        <v>0</v>
      </c>
      <c r="G370" s="186">
        <v>0</v>
      </c>
      <c r="H370" s="186">
        <v>0</v>
      </c>
      <c r="I370" s="185">
        <v>0</v>
      </c>
      <c r="J370" s="185">
        <v>0</v>
      </c>
      <c r="K370" s="186">
        <v>0</v>
      </c>
      <c r="L370" s="186">
        <v>0</v>
      </c>
      <c r="M370" s="186">
        <v>0</v>
      </c>
      <c r="N370" s="187">
        <v>0</v>
      </c>
    </row>
    <row r="371" spans="1:14">
      <c r="A371" s="192"/>
      <c r="B371" s="605" t="s">
        <v>1137</v>
      </c>
      <c r="C371" s="606">
        <v>0</v>
      </c>
      <c r="D371" s="607">
        <v>0</v>
      </c>
      <c r="E371" s="607">
        <v>0</v>
      </c>
      <c r="F371" s="607">
        <v>0</v>
      </c>
      <c r="G371" s="607">
        <v>0</v>
      </c>
      <c r="H371" s="607">
        <v>0</v>
      </c>
      <c r="I371" s="606">
        <v>0</v>
      </c>
      <c r="J371" s="606">
        <v>0</v>
      </c>
      <c r="K371" s="607">
        <v>0</v>
      </c>
      <c r="L371" s="607">
        <v>0</v>
      </c>
      <c r="M371" s="607">
        <v>0</v>
      </c>
      <c r="N371" s="608">
        <v>0</v>
      </c>
    </row>
    <row r="372" spans="1:14">
      <c r="A372" s="192"/>
      <c r="B372" s="183" t="s">
        <v>358</v>
      </c>
      <c r="C372" s="185">
        <v>0</v>
      </c>
      <c r="D372" s="186">
        <v>0</v>
      </c>
      <c r="E372" s="186">
        <v>0</v>
      </c>
      <c r="F372" s="186">
        <v>0</v>
      </c>
      <c r="G372" s="186">
        <v>0</v>
      </c>
      <c r="H372" s="186">
        <v>0</v>
      </c>
      <c r="I372" s="185">
        <v>0</v>
      </c>
      <c r="J372" s="185">
        <v>0</v>
      </c>
      <c r="K372" s="186">
        <v>0</v>
      </c>
      <c r="L372" s="186">
        <v>0</v>
      </c>
      <c r="M372" s="186">
        <v>0</v>
      </c>
      <c r="N372" s="187">
        <v>0</v>
      </c>
    </row>
    <row r="373" spans="1:14">
      <c r="A373" s="192"/>
      <c r="B373" s="605" t="s">
        <v>1139</v>
      </c>
      <c r="C373" s="606">
        <v>0</v>
      </c>
      <c r="D373" s="607">
        <v>0</v>
      </c>
      <c r="E373" s="607">
        <v>0</v>
      </c>
      <c r="F373" s="607">
        <v>0</v>
      </c>
      <c r="G373" s="607">
        <v>0</v>
      </c>
      <c r="H373" s="607">
        <v>0</v>
      </c>
      <c r="I373" s="606">
        <v>0</v>
      </c>
      <c r="J373" s="606">
        <v>0</v>
      </c>
      <c r="K373" s="607">
        <v>0</v>
      </c>
      <c r="L373" s="607">
        <v>0</v>
      </c>
      <c r="M373" s="607">
        <v>0</v>
      </c>
      <c r="N373" s="608">
        <v>0</v>
      </c>
    </row>
    <row r="374" spans="1:14">
      <c r="A374" s="192"/>
      <c r="B374" s="183" t="s">
        <v>360</v>
      </c>
      <c r="C374" s="185">
        <v>0</v>
      </c>
      <c r="D374" s="186">
        <v>0</v>
      </c>
      <c r="E374" s="186">
        <v>0</v>
      </c>
      <c r="F374" s="186">
        <v>0</v>
      </c>
      <c r="G374" s="186">
        <v>0</v>
      </c>
      <c r="H374" s="186">
        <v>0</v>
      </c>
      <c r="I374" s="185">
        <v>0</v>
      </c>
      <c r="J374" s="185">
        <v>0</v>
      </c>
      <c r="K374" s="186">
        <v>0</v>
      </c>
      <c r="L374" s="186">
        <v>0</v>
      </c>
      <c r="M374" s="186">
        <v>0</v>
      </c>
      <c r="N374" s="187">
        <v>0</v>
      </c>
    </row>
    <row r="375" spans="1:14">
      <c r="A375" s="192"/>
      <c r="B375" s="605" t="s">
        <v>1141</v>
      </c>
      <c r="C375" s="606">
        <v>0</v>
      </c>
      <c r="D375" s="607">
        <v>0</v>
      </c>
      <c r="E375" s="607">
        <v>0</v>
      </c>
      <c r="F375" s="607">
        <v>0</v>
      </c>
      <c r="G375" s="607">
        <v>0</v>
      </c>
      <c r="H375" s="607">
        <v>0</v>
      </c>
      <c r="I375" s="606">
        <v>0</v>
      </c>
      <c r="J375" s="606">
        <v>0</v>
      </c>
      <c r="K375" s="607">
        <v>0</v>
      </c>
      <c r="L375" s="607">
        <v>0</v>
      </c>
      <c r="M375" s="607">
        <v>0</v>
      </c>
      <c r="N375" s="608">
        <v>0</v>
      </c>
    </row>
    <row r="376" spans="1:14">
      <c r="A376" s="192"/>
      <c r="B376" s="183" t="s">
        <v>362</v>
      </c>
      <c r="C376" s="185">
        <v>0</v>
      </c>
      <c r="D376" s="186">
        <v>0</v>
      </c>
      <c r="E376" s="186">
        <v>0</v>
      </c>
      <c r="F376" s="186">
        <v>0</v>
      </c>
      <c r="G376" s="186">
        <v>0</v>
      </c>
      <c r="H376" s="186">
        <v>0</v>
      </c>
      <c r="I376" s="185">
        <v>0</v>
      </c>
      <c r="J376" s="185">
        <v>0</v>
      </c>
      <c r="K376" s="186">
        <v>0</v>
      </c>
      <c r="L376" s="186">
        <v>0</v>
      </c>
      <c r="M376" s="186">
        <v>0</v>
      </c>
      <c r="N376" s="187">
        <v>0</v>
      </c>
    </row>
    <row r="377" spans="1:14">
      <c r="A377" s="192"/>
      <c r="B377" s="605" t="s">
        <v>1143</v>
      </c>
      <c r="C377" s="606">
        <v>0</v>
      </c>
      <c r="D377" s="607">
        <v>0</v>
      </c>
      <c r="E377" s="607">
        <v>0</v>
      </c>
      <c r="F377" s="607">
        <v>0</v>
      </c>
      <c r="G377" s="607">
        <v>0</v>
      </c>
      <c r="H377" s="607">
        <v>0</v>
      </c>
      <c r="I377" s="606">
        <v>0</v>
      </c>
      <c r="J377" s="606">
        <v>0</v>
      </c>
      <c r="K377" s="607">
        <v>0</v>
      </c>
      <c r="L377" s="607">
        <v>0</v>
      </c>
      <c r="M377" s="607">
        <v>0</v>
      </c>
      <c r="N377" s="608">
        <v>0</v>
      </c>
    </row>
    <row r="378" spans="1:14">
      <c r="A378" s="192"/>
      <c r="B378" s="183" t="s">
        <v>364</v>
      </c>
      <c r="C378" s="185">
        <v>0</v>
      </c>
      <c r="D378" s="186">
        <v>0</v>
      </c>
      <c r="E378" s="186">
        <v>0</v>
      </c>
      <c r="F378" s="186">
        <v>0</v>
      </c>
      <c r="G378" s="186">
        <v>0</v>
      </c>
      <c r="H378" s="186">
        <v>0</v>
      </c>
      <c r="I378" s="185">
        <v>0</v>
      </c>
      <c r="J378" s="185">
        <v>0</v>
      </c>
      <c r="K378" s="186">
        <v>0</v>
      </c>
      <c r="L378" s="186">
        <v>0</v>
      </c>
      <c r="M378" s="186">
        <v>0</v>
      </c>
      <c r="N378" s="187">
        <v>0</v>
      </c>
    </row>
    <row r="379" spans="1:14">
      <c r="A379" s="192"/>
      <c r="B379" s="605" t="s">
        <v>1145</v>
      </c>
      <c r="C379" s="606">
        <v>0</v>
      </c>
      <c r="D379" s="607">
        <v>0</v>
      </c>
      <c r="E379" s="607">
        <v>0</v>
      </c>
      <c r="F379" s="607">
        <v>0</v>
      </c>
      <c r="G379" s="607">
        <v>0</v>
      </c>
      <c r="H379" s="607">
        <v>0</v>
      </c>
      <c r="I379" s="606">
        <v>0</v>
      </c>
      <c r="J379" s="606">
        <v>0</v>
      </c>
      <c r="K379" s="607">
        <v>0</v>
      </c>
      <c r="L379" s="607">
        <v>0</v>
      </c>
      <c r="M379" s="607">
        <v>0</v>
      </c>
      <c r="N379" s="608">
        <v>0</v>
      </c>
    </row>
    <row r="380" spans="1:14">
      <c r="A380" s="192"/>
      <c r="B380" s="183" t="s">
        <v>366</v>
      </c>
      <c r="C380" s="185">
        <v>0</v>
      </c>
      <c r="D380" s="186">
        <v>0</v>
      </c>
      <c r="E380" s="186">
        <v>0</v>
      </c>
      <c r="F380" s="186">
        <v>0</v>
      </c>
      <c r="G380" s="186">
        <v>0</v>
      </c>
      <c r="H380" s="186">
        <v>0</v>
      </c>
      <c r="I380" s="185">
        <v>0</v>
      </c>
      <c r="J380" s="185">
        <v>0</v>
      </c>
      <c r="K380" s="186">
        <v>0</v>
      </c>
      <c r="L380" s="186">
        <v>0</v>
      </c>
      <c r="M380" s="186">
        <v>0</v>
      </c>
      <c r="N380" s="187">
        <v>0</v>
      </c>
    </row>
    <row r="381" spans="1:14">
      <c r="A381" s="192"/>
      <c r="B381" s="605" t="s">
        <v>1147</v>
      </c>
      <c r="C381" s="606">
        <v>0</v>
      </c>
      <c r="D381" s="607">
        <v>0</v>
      </c>
      <c r="E381" s="607">
        <v>0</v>
      </c>
      <c r="F381" s="607">
        <v>0</v>
      </c>
      <c r="G381" s="607">
        <v>0</v>
      </c>
      <c r="H381" s="607">
        <v>0</v>
      </c>
      <c r="I381" s="606">
        <v>0</v>
      </c>
      <c r="J381" s="606">
        <v>0</v>
      </c>
      <c r="K381" s="607">
        <v>0</v>
      </c>
      <c r="L381" s="607">
        <v>0</v>
      </c>
      <c r="M381" s="607">
        <v>0</v>
      </c>
      <c r="N381" s="608">
        <v>0</v>
      </c>
    </row>
    <row r="382" spans="1:14">
      <c r="A382" s="192"/>
      <c r="B382" s="183" t="s">
        <v>372</v>
      </c>
      <c r="C382" s="185">
        <v>0</v>
      </c>
      <c r="D382" s="186">
        <v>0</v>
      </c>
      <c r="E382" s="186">
        <v>0</v>
      </c>
      <c r="F382" s="186">
        <v>0</v>
      </c>
      <c r="G382" s="186">
        <v>0</v>
      </c>
      <c r="H382" s="186">
        <v>0</v>
      </c>
      <c r="I382" s="185">
        <v>0</v>
      </c>
      <c r="J382" s="185">
        <v>0</v>
      </c>
      <c r="K382" s="186">
        <v>0</v>
      </c>
      <c r="L382" s="186">
        <v>0</v>
      </c>
      <c r="M382" s="186">
        <v>0</v>
      </c>
      <c r="N382" s="187">
        <v>0</v>
      </c>
    </row>
    <row r="383" spans="1:14">
      <c r="A383" s="192"/>
      <c r="B383" s="605" t="s">
        <v>1149</v>
      </c>
      <c r="C383" s="606">
        <v>0</v>
      </c>
      <c r="D383" s="607">
        <v>0</v>
      </c>
      <c r="E383" s="607">
        <v>0</v>
      </c>
      <c r="F383" s="607">
        <v>0</v>
      </c>
      <c r="G383" s="607">
        <v>0</v>
      </c>
      <c r="H383" s="607">
        <v>0</v>
      </c>
      <c r="I383" s="606">
        <v>0</v>
      </c>
      <c r="J383" s="606">
        <v>0</v>
      </c>
      <c r="K383" s="607">
        <v>0</v>
      </c>
      <c r="L383" s="607">
        <v>0</v>
      </c>
      <c r="M383" s="607">
        <v>0</v>
      </c>
      <c r="N383" s="608">
        <v>0</v>
      </c>
    </row>
    <row r="384" spans="1:14">
      <c r="A384" s="192"/>
      <c r="B384" s="183" t="s">
        <v>368</v>
      </c>
      <c r="C384" s="185">
        <v>0</v>
      </c>
      <c r="D384" s="186">
        <v>0</v>
      </c>
      <c r="E384" s="186">
        <v>0</v>
      </c>
      <c r="F384" s="186">
        <v>0</v>
      </c>
      <c r="G384" s="186">
        <v>0</v>
      </c>
      <c r="H384" s="186">
        <v>0</v>
      </c>
      <c r="I384" s="185">
        <v>0</v>
      </c>
      <c r="J384" s="185">
        <v>0</v>
      </c>
      <c r="K384" s="186">
        <v>0</v>
      </c>
      <c r="L384" s="186">
        <v>0</v>
      </c>
      <c r="M384" s="186">
        <v>0</v>
      </c>
      <c r="N384" s="187">
        <v>0</v>
      </c>
    </row>
    <row r="385" spans="1:14">
      <c r="A385" s="192"/>
      <c r="B385" s="605" t="s">
        <v>1151</v>
      </c>
      <c r="C385" s="606">
        <v>0</v>
      </c>
      <c r="D385" s="607">
        <v>0</v>
      </c>
      <c r="E385" s="607">
        <v>0</v>
      </c>
      <c r="F385" s="607">
        <v>0</v>
      </c>
      <c r="G385" s="607">
        <v>0</v>
      </c>
      <c r="H385" s="607">
        <v>0</v>
      </c>
      <c r="I385" s="606">
        <v>0</v>
      </c>
      <c r="J385" s="606">
        <v>0</v>
      </c>
      <c r="K385" s="607">
        <v>0</v>
      </c>
      <c r="L385" s="607">
        <v>0</v>
      </c>
      <c r="M385" s="607">
        <v>0</v>
      </c>
      <c r="N385" s="608">
        <v>0</v>
      </c>
    </row>
    <row r="386" spans="1:14">
      <c r="A386" s="192"/>
      <c r="B386" s="183" t="s">
        <v>370</v>
      </c>
      <c r="C386" s="185">
        <v>0</v>
      </c>
      <c r="D386" s="186">
        <v>0</v>
      </c>
      <c r="E386" s="186">
        <v>0</v>
      </c>
      <c r="F386" s="186">
        <v>0</v>
      </c>
      <c r="G386" s="186">
        <v>0</v>
      </c>
      <c r="H386" s="186">
        <v>0</v>
      </c>
      <c r="I386" s="185">
        <v>0</v>
      </c>
      <c r="J386" s="185">
        <v>0</v>
      </c>
      <c r="K386" s="186">
        <v>0</v>
      </c>
      <c r="L386" s="186">
        <v>0</v>
      </c>
      <c r="M386" s="186">
        <v>0</v>
      </c>
      <c r="N386" s="187">
        <v>0</v>
      </c>
    </row>
    <row r="387" spans="1:14">
      <c r="A387" s="192"/>
      <c r="B387" s="605" t="s">
        <v>1153</v>
      </c>
      <c r="C387" s="606">
        <v>0</v>
      </c>
      <c r="D387" s="607">
        <v>0</v>
      </c>
      <c r="E387" s="607">
        <v>0</v>
      </c>
      <c r="F387" s="607">
        <v>0</v>
      </c>
      <c r="G387" s="607">
        <v>0</v>
      </c>
      <c r="H387" s="607">
        <v>0</v>
      </c>
      <c r="I387" s="606">
        <v>0</v>
      </c>
      <c r="J387" s="606">
        <v>0</v>
      </c>
      <c r="K387" s="607">
        <v>0</v>
      </c>
      <c r="L387" s="607">
        <v>0</v>
      </c>
      <c r="M387" s="607">
        <v>0</v>
      </c>
      <c r="N387" s="608">
        <v>0</v>
      </c>
    </row>
    <row r="388" spans="1:14">
      <c r="A388" s="192"/>
      <c r="B388" s="183" t="s">
        <v>430</v>
      </c>
      <c r="C388" s="185">
        <v>0</v>
      </c>
      <c r="D388" s="186">
        <v>0</v>
      </c>
      <c r="E388" s="186">
        <v>0</v>
      </c>
      <c r="F388" s="186">
        <v>0</v>
      </c>
      <c r="G388" s="186">
        <v>0</v>
      </c>
      <c r="H388" s="186">
        <v>0</v>
      </c>
      <c r="I388" s="185">
        <v>0</v>
      </c>
      <c r="J388" s="185">
        <v>0</v>
      </c>
      <c r="K388" s="186">
        <v>0</v>
      </c>
      <c r="L388" s="186">
        <v>0</v>
      </c>
      <c r="M388" s="186">
        <v>0</v>
      </c>
      <c r="N388" s="187">
        <v>0</v>
      </c>
    </row>
    <row r="389" spans="1:14">
      <c r="A389" s="207"/>
      <c r="B389" s="605" t="s">
        <v>1155</v>
      </c>
      <c r="C389" s="606">
        <v>0</v>
      </c>
      <c r="D389" s="607">
        <v>0</v>
      </c>
      <c r="E389" s="607">
        <v>0</v>
      </c>
      <c r="F389" s="607">
        <v>0</v>
      </c>
      <c r="G389" s="607">
        <v>0</v>
      </c>
      <c r="H389" s="607">
        <v>0</v>
      </c>
      <c r="I389" s="606">
        <v>0</v>
      </c>
      <c r="J389" s="606">
        <v>0</v>
      </c>
      <c r="K389" s="607">
        <v>0</v>
      </c>
      <c r="L389" s="607">
        <v>0</v>
      </c>
      <c r="M389" s="607">
        <v>0</v>
      </c>
      <c r="N389" s="608">
        <v>0</v>
      </c>
    </row>
    <row r="390" spans="1:14">
      <c r="A390" s="191" t="s">
        <v>120</v>
      </c>
      <c r="B390" s="183" t="s">
        <v>496</v>
      </c>
      <c r="C390" s="185">
        <v>0</v>
      </c>
      <c r="D390" s="186">
        <v>0</v>
      </c>
      <c r="E390" s="186">
        <v>0</v>
      </c>
      <c r="F390" s="186">
        <v>0</v>
      </c>
      <c r="G390" s="186">
        <v>0</v>
      </c>
      <c r="H390" s="186">
        <v>0</v>
      </c>
      <c r="I390" s="185">
        <v>0</v>
      </c>
      <c r="J390" s="185">
        <v>0</v>
      </c>
      <c r="K390" s="186">
        <v>0</v>
      </c>
      <c r="L390" s="186">
        <v>0</v>
      </c>
      <c r="M390" s="186">
        <v>0</v>
      </c>
      <c r="N390" s="187">
        <v>0</v>
      </c>
    </row>
    <row r="391" spans="1:14">
      <c r="A391" s="192"/>
      <c r="B391" s="605" t="s">
        <v>1125</v>
      </c>
      <c r="C391" s="606">
        <v>0</v>
      </c>
      <c r="D391" s="607">
        <v>0</v>
      </c>
      <c r="E391" s="607">
        <v>0</v>
      </c>
      <c r="F391" s="607">
        <v>0</v>
      </c>
      <c r="G391" s="607">
        <v>0</v>
      </c>
      <c r="H391" s="607">
        <v>0</v>
      </c>
      <c r="I391" s="606">
        <v>0</v>
      </c>
      <c r="J391" s="606">
        <v>0</v>
      </c>
      <c r="K391" s="607">
        <v>0</v>
      </c>
      <c r="L391" s="607">
        <v>0</v>
      </c>
      <c r="M391" s="607">
        <v>0</v>
      </c>
      <c r="N391" s="608">
        <v>0</v>
      </c>
    </row>
    <row r="392" spans="1:14">
      <c r="A392" s="192"/>
      <c r="B392" s="183" t="s">
        <v>498</v>
      </c>
      <c r="C392" s="185">
        <v>0</v>
      </c>
      <c r="D392" s="186">
        <v>0</v>
      </c>
      <c r="E392" s="186">
        <v>0</v>
      </c>
      <c r="F392" s="186">
        <v>0</v>
      </c>
      <c r="G392" s="186">
        <v>0</v>
      </c>
      <c r="H392" s="186">
        <v>0</v>
      </c>
      <c r="I392" s="185">
        <v>0</v>
      </c>
      <c r="J392" s="185">
        <v>0</v>
      </c>
      <c r="K392" s="186">
        <v>0</v>
      </c>
      <c r="L392" s="186">
        <v>0</v>
      </c>
      <c r="M392" s="186">
        <v>0</v>
      </c>
      <c r="N392" s="187">
        <v>0</v>
      </c>
    </row>
    <row r="393" spans="1:14">
      <c r="A393" s="192"/>
      <c r="B393" s="605" t="s">
        <v>1127</v>
      </c>
      <c r="C393" s="606">
        <v>0</v>
      </c>
      <c r="D393" s="607">
        <v>0</v>
      </c>
      <c r="E393" s="607">
        <v>0</v>
      </c>
      <c r="F393" s="607">
        <v>0</v>
      </c>
      <c r="G393" s="607">
        <v>0</v>
      </c>
      <c r="H393" s="607">
        <v>0</v>
      </c>
      <c r="I393" s="606">
        <v>0</v>
      </c>
      <c r="J393" s="606">
        <v>0</v>
      </c>
      <c r="K393" s="607">
        <v>0</v>
      </c>
      <c r="L393" s="607">
        <v>0</v>
      </c>
      <c r="M393" s="607">
        <v>0</v>
      </c>
      <c r="N393" s="608">
        <v>0</v>
      </c>
    </row>
    <row r="394" spans="1:14">
      <c r="A394" s="192"/>
      <c r="B394" s="183" t="s">
        <v>500</v>
      </c>
      <c r="C394" s="185">
        <v>0</v>
      </c>
      <c r="D394" s="186">
        <v>0</v>
      </c>
      <c r="E394" s="186">
        <v>0</v>
      </c>
      <c r="F394" s="186">
        <v>0</v>
      </c>
      <c r="G394" s="186">
        <v>0</v>
      </c>
      <c r="H394" s="186">
        <v>0</v>
      </c>
      <c r="I394" s="185">
        <v>0</v>
      </c>
      <c r="J394" s="185">
        <v>0</v>
      </c>
      <c r="K394" s="186">
        <v>0</v>
      </c>
      <c r="L394" s="186">
        <v>0</v>
      </c>
      <c r="M394" s="186">
        <v>0</v>
      </c>
      <c r="N394" s="187">
        <v>0</v>
      </c>
    </row>
    <row r="395" spans="1:14">
      <c r="A395" s="192"/>
      <c r="B395" s="605" t="s">
        <v>1129</v>
      </c>
      <c r="C395" s="606">
        <v>0</v>
      </c>
      <c r="D395" s="607">
        <v>0</v>
      </c>
      <c r="E395" s="607">
        <v>0</v>
      </c>
      <c r="F395" s="607">
        <v>0</v>
      </c>
      <c r="G395" s="607">
        <v>0</v>
      </c>
      <c r="H395" s="607">
        <v>0</v>
      </c>
      <c r="I395" s="606">
        <v>0</v>
      </c>
      <c r="J395" s="606">
        <v>0</v>
      </c>
      <c r="K395" s="607">
        <v>0</v>
      </c>
      <c r="L395" s="607">
        <v>0</v>
      </c>
      <c r="M395" s="607">
        <v>0</v>
      </c>
      <c r="N395" s="608">
        <v>0</v>
      </c>
    </row>
    <row r="396" spans="1:14">
      <c r="A396" s="192"/>
      <c r="B396" s="183" t="s">
        <v>502</v>
      </c>
      <c r="C396" s="185">
        <v>0</v>
      </c>
      <c r="D396" s="186">
        <v>0</v>
      </c>
      <c r="E396" s="186">
        <v>0</v>
      </c>
      <c r="F396" s="186">
        <v>0</v>
      </c>
      <c r="G396" s="186">
        <v>0</v>
      </c>
      <c r="H396" s="186">
        <v>0</v>
      </c>
      <c r="I396" s="185">
        <v>0</v>
      </c>
      <c r="J396" s="185">
        <v>0</v>
      </c>
      <c r="K396" s="186">
        <v>0</v>
      </c>
      <c r="L396" s="186">
        <v>0</v>
      </c>
      <c r="M396" s="186">
        <v>0</v>
      </c>
      <c r="N396" s="187">
        <v>0</v>
      </c>
    </row>
    <row r="397" spans="1:14">
      <c r="A397" s="192"/>
      <c r="B397" s="605" t="s">
        <v>1131</v>
      </c>
      <c r="C397" s="606">
        <v>0</v>
      </c>
      <c r="D397" s="607">
        <v>0</v>
      </c>
      <c r="E397" s="607">
        <v>0</v>
      </c>
      <c r="F397" s="607">
        <v>0</v>
      </c>
      <c r="G397" s="607">
        <v>0</v>
      </c>
      <c r="H397" s="607">
        <v>0</v>
      </c>
      <c r="I397" s="606">
        <v>0</v>
      </c>
      <c r="J397" s="606">
        <v>0</v>
      </c>
      <c r="K397" s="607">
        <v>0</v>
      </c>
      <c r="L397" s="607">
        <v>0</v>
      </c>
      <c r="M397" s="607">
        <v>0</v>
      </c>
      <c r="N397" s="608">
        <v>0</v>
      </c>
    </row>
    <row r="398" spans="1:14">
      <c r="A398" s="192"/>
      <c r="B398" s="183" t="s">
        <v>352</v>
      </c>
      <c r="C398" s="185">
        <v>0</v>
      </c>
      <c r="D398" s="186">
        <v>0</v>
      </c>
      <c r="E398" s="186">
        <v>0</v>
      </c>
      <c r="F398" s="186">
        <v>0</v>
      </c>
      <c r="G398" s="186">
        <v>0</v>
      </c>
      <c r="H398" s="186">
        <v>0</v>
      </c>
      <c r="I398" s="185">
        <v>0</v>
      </c>
      <c r="J398" s="185">
        <v>0</v>
      </c>
      <c r="K398" s="186">
        <v>0</v>
      </c>
      <c r="L398" s="186">
        <v>0</v>
      </c>
      <c r="M398" s="186">
        <v>0</v>
      </c>
      <c r="N398" s="187">
        <v>0</v>
      </c>
    </row>
    <row r="399" spans="1:14">
      <c r="A399" s="192"/>
      <c r="B399" s="605" t="s">
        <v>1133</v>
      </c>
      <c r="C399" s="606">
        <v>0</v>
      </c>
      <c r="D399" s="607">
        <v>0</v>
      </c>
      <c r="E399" s="607">
        <v>0</v>
      </c>
      <c r="F399" s="607">
        <v>0</v>
      </c>
      <c r="G399" s="607">
        <v>0</v>
      </c>
      <c r="H399" s="607">
        <v>0</v>
      </c>
      <c r="I399" s="606">
        <v>0</v>
      </c>
      <c r="J399" s="606">
        <v>0</v>
      </c>
      <c r="K399" s="607">
        <v>0</v>
      </c>
      <c r="L399" s="607">
        <v>0</v>
      </c>
      <c r="M399" s="607">
        <v>0</v>
      </c>
      <c r="N399" s="608">
        <v>0</v>
      </c>
    </row>
    <row r="400" spans="1:14">
      <c r="A400" s="192"/>
      <c r="B400" s="183" t="s">
        <v>354</v>
      </c>
      <c r="C400" s="185">
        <v>0</v>
      </c>
      <c r="D400" s="186">
        <v>0</v>
      </c>
      <c r="E400" s="186">
        <v>0</v>
      </c>
      <c r="F400" s="186">
        <v>0</v>
      </c>
      <c r="G400" s="186">
        <v>0</v>
      </c>
      <c r="H400" s="186">
        <v>0</v>
      </c>
      <c r="I400" s="185">
        <v>0</v>
      </c>
      <c r="J400" s="185">
        <v>0</v>
      </c>
      <c r="K400" s="186">
        <v>0</v>
      </c>
      <c r="L400" s="186">
        <v>0</v>
      </c>
      <c r="M400" s="186">
        <v>0</v>
      </c>
      <c r="N400" s="187">
        <v>0</v>
      </c>
    </row>
    <row r="401" spans="1:14">
      <c r="A401" s="192"/>
      <c r="B401" s="605" t="s">
        <v>1135</v>
      </c>
      <c r="C401" s="606">
        <v>0</v>
      </c>
      <c r="D401" s="607">
        <v>0</v>
      </c>
      <c r="E401" s="607">
        <v>0</v>
      </c>
      <c r="F401" s="607">
        <v>0</v>
      </c>
      <c r="G401" s="607">
        <v>0</v>
      </c>
      <c r="H401" s="607">
        <v>0</v>
      </c>
      <c r="I401" s="606">
        <v>0</v>
      </c>
      <c r="J401" s="606">
        <v>0</v>
      </c>
      <c r="K401" s="607">
        <v>0</v>
      </c>
      <c r="L401" s="607">
        <v>0</v>
      </c>
      <c r="M401" s="607">
        <v>0</v>
      </c>
      <c r="N401" s="608">
        <v>0</v>
      </c>
    </row>
    <row r="402" spans="1:14">
      <c r="A402" s="192"/>
      <c r="B402" s="183" t="s">
        <v>356</v>
      </c>
      <c r="C402" s="185">
        <v>0</v>
      </c>
      <c r="D402" s="186">
        <v>0</v>
      </c>
      <c r="E402" s="186">
        <v>0</v>
      </c>
      <c r="F402" s="186">
        <v>0</v>
      </c>
      <c r="G402" s="186">
        <v>0</v>
      </c>
      <c r="H402" s="186">
        <v>0</v>
      </c>
      <c r="I402" s="185">
        <v>0</v>
      </c>
      <c r="J402" s="185">
        <v>0</v>
      </c>
      <c r="K402" s="186">
        <v>0</v>
      </c>
      <c r="L402" s="186">
        <v>0</v>
      </c>
      <c r="M402" s="186">
        <v>0</v>
      </c>
      <c r="N402" s="187">
        <v>0</v>
      </c>
    </row>
    <row r="403" spans="1:14">
      <c r="A403" s="192"/>
      <c r="B403" s="605" t="s">
        <v>1137</v>
      </c>
      <c r="C403" s="606">
        <v>0</v>
      </c>
      <c r="D403" s="607">
        <v>0</v>
      </c>
      <c r="E403" s="607">
        <v>0</v>
      </c>
      <c r="F403" s="607">
        <v>0</v>
      </c>
      <c r="G403" s="607">
        <v>0</v>
      </c>
      <c r="H403" s="607">
        <v>0</v>
      </c>
      <c r="I403" s="606">
        <v>0</v>
      </c>
      <c r="J403" s="606">
        <v>0</v>
      </c>
      <c r="K403" s="607">
        <v>0</v>
      </c>
      <c r="L403" s="607">
        <v>0</v>
      </c>
      <c r="M403" s="607">
        <v>0</v>
      </c>
      <c r="N403" s="608">
        <v>0</v>
      </c>
    </row>
    <row r="404" spans="1:14">
      <c r="A404" s="192"/>
      <c r="B404" s="183" t="s">
        <v>358</v>
      </c>
      <c r="C404" s="185">
        <v>0</v>
      </c>
      <c r="D404" s="186">
        <v>0</v>
      </c>
      <c r="E404" s="186">
        <v>0</v>
      </c>
      <c r="F404" s="186">
        <v>0</v>
      </c>
      <c r="G404" s="186">
        <v>0</v>
      </c>
      <c r="H404" s="186">
        <v>0</v>
      </c>
      <c r="I404" s="185">
        <v>0</v>
      </c>
      <c r="J404" s="185">
        <v>0</v>
      </c>
      <c r="K404" s="186">
        <v>0</v>
      </c>
      <c r="L404" s="186">
        <v>0</v>
      </c>
      <c r="M404" s="186">
        <v>0</v>
      </c>
      <c r="N404" s="187">
        <v>0</v>
      </c>
    </row>
    <row r="405" spans="1:14">
      <c r="A405" s="192"/>
      <c r="B405" s="605" t="s">
        <v>1139</v>
      </c>
      <c r="C405" s="606">
        <v>0</v>
      </c>
      <c r="D405" s="607">
        <v>0</v>
      </c>
      <c r="E405" s="607">
        <v>0</v>
      </c>
      <c r="F405" s="607">
        <v>0</v>
      </c>
      <c r="G405" s="607">
        <v>0</v>
      </c>
      <c r="H405" s="607">
        <v>0</v>
      </c>
      <c r="I405" s="606">
        <v>0</v>
      </c>
      <c r="J405" s="606">
        <v>0</v>
      </c>
      <c r="K405" s="607">
        <v>0</v>
      </c>
      <c r="L405" s="607">
        <v>0</v>
      </c>
      <c r="M405" s="607">
        <v>0</v>
      </c>
      <c r="N405" s="608">
        <v>0</v>
      </c>
    </row>
    <row r="406" spans="1:14">
      <c r="A406" s="192"/>
      <c r="B406" s="183" t="s">
        <v>360</v>
      </c>
      <c r="C406" s="185">
        <v>0</v>
      </c>
      <c r="D406" s="186">
        <v>0</v>
      </c>
      <c r="E406" s="186">
        <v>0</v>
      </c>
      <c r="F406" s="186">
        <v>0</v>
      </c>
      <c r="G406" s="186">
        <v>0</v>
      </c>
      <c r="H406" s="186">
        <v>0</v>
      </c>
      <c r="I406" s="185">
        <v>0</v>
      </c>
      <c r="J406" s="185">
        <v>0</v>
      </c>
      <c r="K406" s="186">
        <v>0</v>
      </c>
      <c r="L406" s="186">
        <v>0</v>
      </c>
      <c r="M406" s="186">
        <v>0</v>
      </c>
      <c r="N406" s="187">
        <v>0</v>
      </c>
    </row>
    <row r="407" spans="1:14">
      <c r="A407" s="192"/>
      <c r="B407" s="605" t="s">
        <v>1141</v>
      </c>
      <c r="C407" s="606">
        <v>0</v>
      </c>
      <c r="D407" s="607">
        <v>0</v>
      </c>
      <c r="E407" s="607">
        <v>0</v>
      </c>
      <c r="F407" s="607">
        <v>0</v>
      </c>
      <c r="G407" s="607">
        <v>0</v>
      </c>
      <c r="H407" s="607">
        <v>0</v>
      </c>
      <c r="I407" s="606">
        <v>0</v>
      </c>
      <c r="J407" s="606">
        <v>0</v>
      </c>
      <c r="K407" s="607">
        <v>0</v>
      </c>
      <c r="L407" s="607">
        <v>0</v>
      </c>
      <c r="M407" s="607">
        <v>0</v>
      </c>
      <c r="N407" s="608">
        <v>0</v>
      </c>
    </row>
    <row r="408" spans="1:14">
      <c r="A408" s="192"/>
      <c r="B408" s="183" t="s">
        <v>362</v>
      </c>
      <c r="C408" s="185">
        <v>0</v>
      </c>
      <c r="D408" s="186">
        <v>0</v>
      </c>
      <c r="E408" s="186">
        <v>0</v>
      </c>
      <c r="F408" s="186">
        <v>0</v>
      </c>
      <c r="G408" s="186">
        <v>0</v>
      </c>
      <c r="H408" s="186">
        <v>0</v>
      </c>
      <c r="I408" s="185">
        <v>0</v>
      </c>
      <c r="J408" s="185">
        <v>0</v>
      </c>
      <c r="K408" s="186">
        <v>0</v>
      </c>
      <c r="L408" s="186">
        <v>0</v>
      </c>
      <c r="M408" s="186">
        <v>0</v>
      </c>
      <c r="N408" s="187">
        <v>0</v>
      </c>
    </row>
    <row r="409" spans="1:14">
      <c r="A409" s="192"/>
      <c r="B409" s="605" t="s">
        <v>1143</v>
      </c>
      <c r="C409" s="606">
        <v>0</v>
      </c>
      <c r="D409" s="607">
        <v>0</v>
      </c>
      <c r="E409" s="607">
        <v>0</v>
      </c>
      <c r="F409" s="607">
        <v>0</v>
      </c>
      <c r="G409" s="607">
        <v>0</v>
      </c>
      <c r="H409" s="607">
        <v>0</v>
      </c>
      <c r="I409" s="606">
        <v>0</v>
      </c>
      <c r="J409" s="606">
        <v>0</v>
      </c>
      <c r="K409" s="607">
        <v>0</v>
      </c>
      <c r="L409" s="607">
        <v>0</v>
      </c>
      <c r="M409" s="607">
        <v>0</v>
      </c>
      <c r="N409" s="608">
        <v>0</v>
      </c>
    </row>
    <row r="410" spans="1:14">
      <c r="A410" s="192"/>
      <c r="B410" s="183" t="s">
        <v>364</v>
      </c>
      <c r="C410" s="185">
        <v>0</v>
      </c>
      <c r="D410" s="186">
        <v>0</v>
      </c>
      <c r="E410" s="186">
        <v>0</v>
      </c>
      <c r="F410" s="186">
        <v>0</v>
      </c>
      <c r="G410" s="186">
        <v>0</v>
      </c>
      <c r="H410" s="186">
        <v>0</v>
      </c>
      <c r="I410" s="185">
        <v>0</v>
      </c>
      <c r="J410" s="185">
        <v>0</v>
      </c>
      <c r="K410" s="186">
        <v>0</v>
      </c>
      <c r="L410" s="186">
        <v>0</v>
      </c>
      <c r="M410" s="186">
        <v>0</v>
      </c>
      <c r="N410" s="187">
        <v>0</v>
      </c>
    </row>
    <row r="411" spans="1:14">
      <c r="A411" s="192"/>
      <c r="B411" s="605" t="s">
        <v>1145</v>
      </c>
      <c r="C411" s="606">
        <v>0</v>
      </c>
      <c r="D411" s="607">
        <v>0</v>
      </c>
      <c r="E411" s="607">
        <v>0</v>
      </c>
      <c r="F411" s="607">
        <v>0</v>
      </c>
      <c r="G411" s="607">
        <v>0</v>
      </c>
      <c r="H411" s="607">
        <v>0</v>
      </c>
      <c r="I411" s="606">
        <v>0</v>
      </c>
      <c r="J411" s="606">
        <v>0</v>
      </c>
      <c r="K411" s="607">
        <v>0</v>
      </c>
      <c r="L411" s="607">
        <v>0</v>
      </c>
      <c r="M411" s="607">
        <v>0</v>
      </c>
      <c r="N411" s="608">
        <v>0</v>
      </c>
    </row>
    <row r="412" spans="1:14">
      <c r="A412" s="192"/>
      <c r="B412" s="183" t="s">
        <v>366</v>
      </c>
      <c r="C412" s="185">
        <v>0</v>
      </c>
      <c r="D412" s="186">
        <v>0</v>
      </c>
      <c r="E412" s="186">
        <v>0</v>
      </c>
      <c r="F412" s="186">
        <v>0</v>
      </c>
      <c r="G412" s="186">
        <v>0</v>
      </c>
      <c r="H412" s="186">
        <v>0</v>
      </c>
      <c r="I412" s="185">
        <v>0</v>
      </c>
      <c r="J412" s="185">
        <v>0</v>
      </c>
      <c r="K412" s="186">
        <v>0</v>
      </c>
      <c r="L412" s="186">
        <v>0</v>
      </c>
      <c r="M412" s="186">
        <v>0</v>
      </c>
      <c r="N412" s="187">
        <v>0</v>
      </c>
    </row>
    <row r="413" spans="1:14">
      <c r="A413" s="192"/>
      <c r="B413" s="605" t="s">
        <v>1147</v>
      </c>
      <c r="C413" s="606">
        <v>0</v>
      </c>
      <c r="D413" s="607">
        <v>0</v>
      </c>
      <c r="E413" s="607">
        <v>0</v>
      </c>
      <c r="F413" s="607">
        <v>0</v>
      </c>
      <c r="G413" s="607">
        <v>0</v>
      </c>
      <c r="H413" s="607">
        <v>0</v>
      </c>
      <c r="I413" s="606">
        <v>0</v>
      </c>
      <c r="J413" s="606">
        <v>0</v>
      </c>
      <c r="K413" s="607">
        <v>0</v>
      </c>
      <c r="L413" s="607">
        <v>0</v>
      </c>
      <c r="M413" s="607">
        <v>0</v>
      </c>
      <c r="N413" s="608">
        <v>0</v>
      </c>
    </row>
    <row r="414" spans="1:14">
      <c r="A414" s="192"/>
      <c r="B414" s="183" t="s">
        <v>372</v>
      </c>
      <c r="C414" s="185">
        <v>0</v>
      </c>
      <c r="D414" s="186">
        <v>0</v>
      </c>
      <c r="E414" s="186">
        <v>0</v>
      </c>
      <c r="F414" s="186">
        <v>0</v>
      </c>
      <c r="G414" s="186">
        <v>0</v>
      </c>
      <c r="H414" s="186">
        <v>0</v>
      </c>
      <c r="I414" s="185">
        <v>0</v>
      </c>
      <c r="J414" s="185">
        <v>0</v>
      </c>
      <c r="K414" s="186">
        <v>0</v>
      </c>
      <c r="L414" s="186">
        <v>0</v>
      </c>
      <c r="M414" s="186">
        <v>0</v>
      </c>
      <c r="N414" s="187">
        <v>0</v>
      </c>
    </row>
    <row r="415" spans="1:14">
      <c r="A415" s="192"/>
      <c r="B415" s="605" t="s">
        <v>1149</v>
      </c>
      <c r="C415" s="606">
        <v>0</v>
      </c>
      <c r="D415" s="607">
        <v>0</v>
      </c>
      <c r="E415" s="607">
        <v>0</v>
      </c>
      <c r="F415" s="607">
        <v>0</v>
      </c>
      <c r="G415" s="607">
        <v>0</v>
      </c>
      <c r="H415" s="607">
        <v>0</v>
      </c>
      <c r="I415" s="606">
        <v>0</v>
      </c>
      <c r="J415" s="606">
        <v>0</v>
      </c>
      <c r="K415" s="607">
        <v>0</v>
      </c>
      <c r="L415" s="607">
        <v>0</v>
      </c>
      <c r="M415" s="607">
        <v>0</v>
      </c>
      <c r="N415" s="608">
        <v>0</v>
      </c>
    </row>
    <row r="416" spans="1:14">
      <c r="A416" s="192"/>
      <c r="B416" s="183" t="s">
        <v>368</v>
      </c>
      <c r="C416" s="185">
        <v>0</v>
      </c>
      <c r="D416" s="186">
        <v>0</v>
      </c>
      <c r="E416" s="186">
        <v>0</v>
      </c>
      <c r="F416" s="186">
        <v>0</v>
      </c>
      <c r="G416" s="186">
        <v>0</v>
      </c>
      <c r="H416" s="186">
        <v>0</v>
      </c>
      <c r="I416" s="185">
        <v>0</v>
      </c>
      <c r="J416" s="185">
        <v>0</v>
      </c>
      <c r="K416" s="186">
        <v>0</v>
      </c>
      <c r="L416" s="186">
        <v>0</v>
      </c>
      <c r="M416" s="186">
        <v>0</v>
      </c>
      <c r="N416" s="187">
        <v>0</v>
      </c>
    </row>
    <row r="417" spans="1:14">
      <c r="A417" s="192"/>
      <c r="B417" s="605" t="s">
        <v>1151</v>
      </c>
      <c r="C417" s="606">
        <v>0</v>
      </c>
      <c r="D417" s="607">
        <v>0</v>
      </c>
      <c r="E417" s="607">
        <v>0</v>
      </c>
      <c r="F417" s="607">
        <v>0</v>
      </c>
      <c r="G417" s="607">
        <v>0</v>
      </c>
      <c r="H417" s="607">
        <v>0</v>
      </c>
      <c r="I417" s="606">
        <v>0</v>
      </c>
      <c r="J417" s="606">
        <v>0</v>
      </c>
      <c r="K417" s="607">
        <v>0</v>
      </c>
      <c r="L417" s="607">
        <v>0</v>
      </c>
      <c r="M417" s="607">
        <v>0</v>
      </c>
      <c r="N417" s="608">
        <v>0</v>
      </c>
    </row>
    <row r="418" spans="1:14">
      <c r="A418" s="192"/>
      <c r="B418" s="183" t="s">
        <v>370</v>
      </c>
      <c r="C418" s="185">
        <v>0</v>
      </c>
      <c r="D418" s="186">
        <v>0</v>
      </c>
      <c r="E418" s="186">
        <v>0</v>
      </c>
      <c r="F418" s="186">
        <v>0</v>
      </c>
      <c r="G418" s="186">
        <v>0</v>
      </c>
      <c r="H418" s="186">
        <v>0</v>
      </c>
      <c r="I418" s="185">
        <v>0</v>
      </c>
      <c r="J418" s="185">
        <v>0</v>
      </c>
      <c r="K418" s="186">
        <v>0</v>
      </c>
      <c r="L418" s="186">
        <v>0</v>
      </c>
      <c r="M418" s="186">
        <v>0</v>
      </c>
      <c r="N418" s="187">
        <v>0</v>
      </c>
    </row>
    <row r="419" spans="1:14">
      <c r="A419" s="192"/>
      <c r="B419" s="605" t="s">
        <v>1153</v>
      </c>
      <c r="C419" s="606">
        <v>0</v>
      </c>
      <c r="D419" s="607">
        <v>0</v>
      </c>
      <c r="E419" s="607">
        <v>0</v>
      </c>
      <c r="F419" s="607">
        <v>0</v>
      </c>
      <c r="G419" s="607">
        <v>0</v>
      </c>
      <c r="H419" s="607">
        <v>0</v>
      </c>
      <c r="I419" s="606">
        <v>0</v>
      </c>
      <c r="J419" s="606">
        <v>0</v>
      </c>
      <c r="K419" s="607">
        <v>0</v>
      </c>
      <c r="L419" s="607">
        <v>0</v>
      </c>
      <c r="M419" s="607">
        <v>0</v>
      </c>
      <c r="N419" s="608">
        <v>0</v>
      </c>
    </row>
    <row r="420" spans="1:14">
      <c r="A420" s="192"/>
      <c r="B420" s="183" t="s">
        <v>430</v>
      </c>
      <c r="C420" s="185">
        <v>0</v>
      </c>
      <c r="D420" s="186">
        <v>0</v>
      </c>
      <c r="E420" s="186">
        <v>0</v>
      </c>
      <c r="F420" s="186">
        <v>0</v>
      </c>
      <c r="G420" s="186">
        <v>0</v>
      </c>
      <c r="H420" s="186">
        <v>0</v>
      </c>
      <c r="I420" s="185">
        <v>0</v>
      </c>
      <c r="J420" s="185">
        <v>0</v>
      </c>
      <c r="K420" s="186">
        <v>0</v>
      </c>
      <c r="L420" s="186">
        <v>0</v>
      </c>
      <c r="M420" s="186">
        <v>0</v>
      </c>
      <c r="N420" s="187">
        <v>0</v>
      </c>
    </row>
    <row r="421" spans="1:14">
      <c r="A421" s="207"/>
      <c r="B421" s="605" t="s">
        <v>1155</v>
      </c>
      <c r="C421" s="606">
        <v>0</v>
      </c>
      <c r="D421" s="607">
        <v>0</v>
      </c>
      <c r="E421" s="607">
        <v>0</v>
      </c>
      <c r="F421" s="607">
        <v>0</v>
      </c>
      <c r="G421" s="607">
        <v>0</v>
      </c>
      <c r="H421" s="607">
        <v>0</v>
      </c>
      <c r="I421" s="606">
        <v>0</v>
      </c>
      <c r="J421" s="606">
        <v>0</v>
      </c>
      <c r="K421" s="607">
        <v>0</v>
      </c>
      <c r="L421" s="607">
        <v>0</v>
      </c>
      <c r="M421" s="607">
        <v>0</v>
      </c>
      <c r="N421" s="608">
        <v>0</v>
      </c>
    </row>
    <row r="422" spans="1:14">
      <c r="A422" s="191" t="s">
        <v>287</v>
      </c>
      <c r="B422" s="183" t="s">
        <v>496</v>
      </c>
      <c r="C422" s="185">
        <v>0</v>
      </c>
      <c r="D422" s="186">
        <v>0</v>
      </c>
      <c r="E422" s="186">
        <v>0</v>
      </c>
      <c r="F422" s="186">
        <v>0</v>
      </c>
      <c r="G422" s="186">
        <v>0</v>
      </c>
      <c r="H422" s="186">
        <v>0</v>
      </c>
      <c r="I422" s="185">
        <v>0</v>
      </c>
      <c r="J422" s="185">
        <v>0</v>
      </c>
      <c r="K422" s="186">
        <v>0</v>
      </c>
      <c r="L422" s="186">
        <v>0</v>
      </c>
      <c r="M422" s="186">
        <v>0</v>
      </c>
      <c r="N422" s="187">
        <v>0</v>
      </c>
    </row>
    <row r="423" spans="1:14">
      <c r="A423" s="192"/>
      <c r="B423" s="605" t="s">
        <v>1125</v>
      </c>
      <c r="C423" s="606">
        <v>120.60601490418736</v>
      </c>
      <c r="D423" s="607">
        <v>127.24864864864864</v>
      </c>
      <c r="E423" s="607">
        <v>127.5249906611879</v>
      </c>
      <c r="F423" s="607">
        <v>119.7</v>
      </c>
      <c r="G423" s="607">
        <v>135</v>
      </c>
      <c r="H423" s="607">
        <v>123</v>
      </c>
      <c r="I423" s="606">
        <v>123.14023944130363</v>
      </c>
      <c r="J423" s="606">
        <v>74.474336283185849</v>
      </c>
      <c r="K423" s="607">
        <v>72.138986556359868</v>
      </c>
      <c r="L423" s="607">
        <v>70.722007722007731</v>
      </c>
      <c r="M423" s="607">
        <v>67.832911392405066</v>
      </c>
      <c r="N423" s="608">
        <v>71.833743016759783</v>
      </c>
    </row>
    <row r="424" spans="1:14">
      <c r="A424" s="192"/>
      <c r="B424" s="183" t="s">
        <v>498</v>
      </c>
      <c r="C424" s="185">
        <v>0</v>
      </c>
      <c r="D424" s="186">
        <v>0</v>
      </c>
      <c r="E424" s="186">
        <v>0</v>
      </c>
      <c r="F424" s="186">
        <v>0</v>
      </c>
      <c r="G424" s="186">
        <v>0</v>
      </c>
      <c r="H424" s="186">
        <v>0</v>
      </c>
      <c r="I424" s="185">
        <v>0</v>
      </c>
      <c r="J424" s="185">
        <v>0</v>
      </c>
      <c r="K424" s="186">
        <v>0</v>
      </c>
      <c r="L424" s="186">
        <v>0</v>
      </c>
      <c r="M424" s="186">
        <v>0</v>
      </c>
      <c r="N424" s="187">
        <v>0</v>
      </c>
    </row>
    <row r="425" spans="1:14">
      <c r="A425" s="192"/>
      <c r="B425" s="605" t="s">
        <v>1127</v>
      </c>
      <c r="C425" s="606">
        <v>117.50268096514745</v>
      </c>
      <c r="D425" s="607">
        <v>123.23333333333332</v>
      </c>
      <c r="E425" s="607">
        <v>126.44</v>
      </c>
      <c r="F425" s="607">
        <v>126</v>
      </c>
      <c r="G425" s="607">
        <v>0</v>
      </c>
      <c r="H425" s="607">
        <v>115.7</v>
      </c>
      <c r="I425" s="606">
        <v>120.70867430441899</v>
      </c>
      <c r="J425" s="606">
        <v>65.076428571428579</v>
      </c>
      <c r="K425" s="607">
        <v>63.569230769230771</v>
      </c>
      <c r="L425" s="607">
        <v>67.200380228136879</v>
      </c>
      <c r="M425" s="607">
        <v>60.140816326530604</v>
      </c>
      <c r="N425" s="608">
        <v>64.40578373847444</v>
      </c>
    </row>
    <row r="426" spans="1:14">
      <c r="A426" s="192"/>
      <c r="B426" s="183" t="s">
        <v>500</v>
      </c>
      <c r="C426" s="185">
        <v>0</v>
      </c>
      <c r="D426" s="186">
        <v>0</v>
      </c>
      <c r="E426" s="186">
        <v>0</v>
      </c>
      <c r="F426" s="186">
        <v>0</v>
      </c>
      <c r="G426" s="186">
        <v>0</v>
      </c>
      <c r="H426" s="186">
        <v>0</v>
      </c>
      <c r="I426" s="185">
        <v>0</v>
      </c>
      <c r="J426" s="185">
        <v>0</v>
      </c>
      <c r="K426" s="186">
        <v>0</v>
      </c>
      <c r="L426" s="186">
        <v>0</v>
      </c>
      <c r="M426" s="186">
        <v>0</v>
      </c>
      <c r="N426" s="187">
        <v>0</v>
      </c>
    </row>
    <row r="427" spans="1:14">
      <c r="A427" s="192"/>
      <c r="B427" s="605" t="s">
        <v>1129</v>
      </c>
      <c r="C427" s="606">
        <v>0</v>
      </c>
      <c r="D427" s="607">
        <v>0</v>
      </c>
      <c r="E427" s="607">
        <v>0</v>
      </c>
      <c r="F427" s="607">
        <v>0</v>
      </c>
      <c r="G427" s="607">
        <v>0</v>
      </c>
      <c r="H427" s="607">
        <v>0</v>
      </c>
      <c r="I427" s="606">
        <v>0</v>
      </c>
      <c r="J427" s="606">
        <v>0</v>
      </c>
      <c r="K427" s="607">
        <v>0</v>
      </c>
      <c r="L427" s="607">
        <v>0</v>
      </c>
      <c r="M427" s="607">
        <v>0</v>
      </c>
      <c r="N427" s="608">
        <v>0</v>
      </c>
    </row>
    <row r="428" spans="1:14">
      <c r="A428" s="192"/>
      <c r="B428" s="183" t="s">
        <v>502</v>
      </c>
      <c r="C428" s="185">
        <v>0</v>
      </c>
      <c r="D428" s="186">
        <v>0</v>
      </c>
      <c r="E428" s="186">
        <v>0</v>
      </c>
      <c r="F428" s="186">
        <v>0</v>
      </c>
      <c r="G428" s="186">
        <v>0</v>
      </c>
      <c r="H428" s="186">
        <v>0</v>
      </c>
      <c r="I428" s="185">
        <v>0</v>
      </c>
      <c r="J428" s="185">
        <v>0</v>
      </c>
      <c r="K428" s="186">
        <v>0</v>
      </c>
      <c r="L428" s="186">
        <v>0</v>
      </c>
      <c r="M428" s="186">
        <v>0</v>
      </c>
      <c r="N428" s="187">
        <v>0</v>
      </c>
    </row>
    <row r="429" spans="1:14">
      <c r="A429" s="192"/>
      <c r="B429" s="605" t="s">
        <v>1131</v>
      </c>
      <c r="C429" s="606">
        <v>120.41337993010484</v>
      </c>
      <c r="D429" s="607">
        <v>126.99731743666167</v>
      </c>
      <c r="E429" s="607">
        <v>127.45308685036623</v>
      </c>
      <c r="F429" s="607">
        <v>120.21081081081081</v>
      </c>
      <c r="G429" s="607">
        <v>135</v>
      </c>
      <c r="H429" s="607">
        <v>122.46585365853659</v>
      </c>
      <c r="I429" s="606">
        <v>122.98599460132891</v>
      </c>
      <c r="J429" s="606">
        <v>70.879508196721304</v>
      </c>
      <c r="K429" s="607">
        <v>68.421077283372369</v>
      </c>
      <c r="L429" s="607">
        <v>69.536107554417427</v>
      </c>
      <c r="M429" s="607">
        <v>64.888281250000006</v>
      </c>
      <c r="N429" s="608">
        <v>68.863057324840753</v>
      </c>
    </row>
    <row r="430" spans="1:14">
      <c r="A430" s="192"/>
      <c r="B430" s="183" t="s">
        <v>352</v>
      </c>
      <c r="C430" s="185">
        <v>0</v>
      </c>
      <c r="D430" s="186">
        <v>0</v>
      </c>
      <c r="E430" s="186">
        <v>0</v>
      </c>
      <c r="F430" s="186">
        <v>0</v>
      </c>
      <c r="G430" s="186">
        <v>0</v>
      </c>
      <c r="H430" s="186">
        <v>0</v>
      </c>
      <c r="I430" s="185">
        <v>0</v>
      </c>
      <c r="J430" s="185">
        <v>0</v>
      </c>
      <c r="K430" s="186">
        <v>0</v>
      </c>
      <c r="L430" s="186">
        <v>0</v>
      </c>
      <c r="M430" s="186">
        <v>0</v>
      </c>
      <c r="N430" s="187">
        <v>0</v>
      </c>
    </row>
    <row r="431" spans="1:14">
      <c r="A431" s="192"/>
      <c r="B431" s="605" t="s">
        <v>1133</v>
      </c>
      <c r="C431" s="606">
        <v>128.64679632827409</v>
      </c>
      <c r="D431" s="607">
        <v>138.97549783549783</v>
      </c>
      <c r="E431" s="607">
        <v>141.83149023314428</v>
      </c>
      <c r="F431" s="607">
        <v>132.80000000000001</v>
      </c>
      <c r="G431" s="607">
        <v>142.4</v>
      </c>
      <c r="H431" s="607">
        <v>135.19999999999999</v>
      </c>
      <c r="I431" s="606">
        <v>134.19583875162544</v>
      </c>
      <c r="J431" s="606">
        <v>94.6328125</v>
      </c>
      <c r="K431" s="607">
        <v>90.954731679169043</v>
      </c>
      <c r="L431" s="607">
        <v>88.71540605095538</v>
      </c>
      <c r="M431" s="607">
        <v>81.715448851774525</v>
      </c>
      <c r="N431" s="608">
        <v>90.199209448518943</v>
      </c>
    </row>
    <row r="432" spans="1:14">
      <c r="A432" s="192"/>
      <c r="B432" s="183" t="s">
        <v>354</v>
      </c>
      <c r="C432" s="185">
        <v>0</v>
      </c>
      <c r="D432" s="186">
        <v>0</v>
      </c>
      <c r="E432" s="186">
        <v>0</v>
      </c>
      <c r="F432" s="186">
        <v>0</v>
      </c>
      <c r="G432" s="186">
        <v>0</v>
      </c>
      <c r="H432" s="186">
        <v>0</v>
      </c>
      <c r="I432" s="185">
        <v>0</v>
      </c>
      <c r="J432" s="185">
        <v>0</v>
      </c>
      <c r="K432" s="186">
        <v>0</v>
      </c>
      <c r="L432" s="186">
        <v>0</v>
      </c>
      <c r="M432" s="186">
        <v>0</v>
      </c>
      <c r="N432" s="187">
        <v>0</v>
      </c>
    </row>
    <row r="433" spans="1:14">
      <c r="A433" s="192"/>
      <c r="B433" s="605" t="s">
        <v>1135</v>
      </c>
      <c r="C433" s="606">
        <v>128.79295454545453</v>
      </c>
      <c r="D433" s="607">
        <v>133.82857142857145</v>
      </c>
      <c r="E433" s="607">
        <v>139.85752032520324</v>
      </c>
      <c r="F433" s="607">
        <v>111.47500000000001</v>
      </c>
      <c r="G433" s="607">
        <v>144.5</v>
      </c>
      <c r="H433" s="607">
        <v>143</v>
      </c>
      <c r="I433" s="606">
        <v>133.19201759899434</v>
      </c>
      <c r="J433" s="606">
        <v>91.462420382165604</v>
      </c>
      <c r="K433" s="607">
        <v>85.792701062215485</v>
      </c>
      <c r="L433" s="607">
        <v>86.29226519337017</v>
      </c>
      <c r="M433" s="607">
        <v>77.062962962962956</v>
      </c>
      <c r="N433" s="608">
        <v>85.809707724425877</v>
      </c>
    </row>
    <row r="434" spans="1:14">
      <c r="A434" s="192"/>
      <c r="B434" s="183" t="s">
        <v>356</v>
      </c>
      <c r="C434" s="185">
        <v>0</v>
      </c>
      <c r="D434" s="186">
        <v>0</v>
      </c>
      <c r="E434" s="186">
        <v>0</v>
      </c>
      <c r="F434" s="186">
        <v>0</v>
      </c>
      <c r="G434" s="186">
        <v>0</v>
      </c>
      <c r="H434" s="186">
        <v>0</v>
      </c>
      <c r="I434" s="185">
        <v>0</v>
      </c>
      <c r="J434" s="185">
        <v>0</v>
      </c>
      <c r="K434" s="186">
        <v>0</v>
      </c>
      <c r="L434" s="186">
        <v>0</v>
      </c>
      <c r="M434" s="186">
        <v>0</v>
      </c>
      <c r="N434" s="187">
        <v>0</v>
      </c>
    </row>
    <row r="435" spans="1:14">
      <c r="A435" s="192"/>
      <c r="B435" s="605" t="s">
        <v>1137</v>
      </c>
      <c r="C435" s="606">
        <v>0</v>
      </c>
      <c r="D435" s="607">
        <v>0</v>
      </c>
      <c r="E435" s="607">
        <v>0</v>
      </c>
      <c r="F435" s="607">
        <v>0</v>
      </c>
      <c r="G435" s="607">
        <v>0</v>
      </c>
      <c r="H435" s="607">
        <v>0</v>
      </c>
      <c r="I435" s="606">
        <v>0</v>
      </c>
      <c r="J435" s="606">
        <v>0</v>
      </c>
      <c r="K435" s="607">
        <v>0</v>
      </c>
      <c r="L435" s="607">
        <v>0</v>
      </c>
      <c r="M435" s="607">
        <v>0</v>
      </c>
      <c r="N435" s="608">
        <v>0</v>
      </c>
    </row>
    <row r="436" spans="1:14">
      <c r="A436" s="192"/>
      <c r="B436" s="183" t="s">
        <v>358</v>
      </c>
      <c r="C436" s="185">
        <v>0</v>
      </c>
      <c r="D436" s="186">
        <v>0</v>
      </c>
      <c r="E436" s="186">
        <v>0</v>
      </c>
      <c r="F436" s="186">
        <v>0</v>
      </c>
      <c r="G436" s="186">
        <v>0</v>
      </c>
      <c r="H436" s="186">
        <v>0</v>
      </c>
      <c r="I436" s="185">
        <v>0</v>
      </c>
      <c r="J436" s="185">
        <v>0</v>
      </c>
      <c r="K436" s="186">
        <v>0</v>
      </c>
      <c r="L436" s="186">
        <v>0</v>
      </c>
      <c r="M436" s="186">
        <v>0</v>
      </c>
      <c r="N436" s="187">
        <v>0</v>
      </c>
    </row>
    <row r="437" spans="1:14">
      <c r="A437" s="192"/>
      <c r="B437" s="605" t="s">
        <v>1139</v>
      </c>
      <c r="C437" s="606">
        <v>128.65762012959689</v>
      </c>
      <c r="D437" s="607">
        <v>138.64014569000406</v>
      </c>
      <c r="E437" s="607">
        <v>141.68950292397662</v>
      </c>
      <c r="F437" s="607">
        <v>131.58142857142857</v>
      </c>
      <c r="G437" s="607">
        <v>142.6945701357466</v>
      </c>
      <c r="H437" s="607">
        <v>136.994</v>
      </c>
      <c r="I437" s="606">
        <v>134.12184850590688</v>
      </c>
      <c r="J437" s="606">
        <v>93.51426966292135</v>
      </c>
      <c r="K437" s="607">
        <v>88.438995710693675</v>
      </c>
      <c r="L437" s="607">
        <v>87.82936868686869</v>
      </c>
      <c r="M437" s="607">
        <v>80.038317757009338</v>
      </c>
      <c r="N437" s="608">
        <v>88.219904816693699</v>
      </c>
    </row>
    <row r="438" spans="1:14">
      <c r="A438" s="192"/>
      <c r="B438" s="183" t="s">
        <v>360</v>
      </c>
      <c r="C438" s="185">
        <v>0</v>
      </c>
      <c r="D438" s="186">
        <v>0</v>
      </c>
      <c r="E438" s="186">
        <v>0</v>
      </c>
      <c r="F438" s="186">
        <v>0</v>
      </c>
      <c r="G438" s="186">
        <v>0</v>
      </c>
      <c r="H438" s="186">
        <v>0</v>
      </c>
      <c r="I438" s="185">
        <v>0</v>
      </c>
      <c r="J438" s="185">
        <v>0</v>
      </c>
      <c r="K438" s="186">
        <v>0</v>
      </c>
      <c r="L438" s="186">
        <v>0</v>
      </c>
      <c r="M438" s="186">
        <v>0</v>
      </c>
      <c r="N438" s="187">
        <v>0</v>
      </c>
    </row>
    <row r="439" spans="1:14">
      <c r="A439" s="192"/>
      <c r="B439" s="605" t="s">
        <v>1141</v>
      </c>
      <c r="C439" s="606">
        <v>91.940251833402527</v>
      </c>
      <c r="D439" s="607">
        <v>87.135288237254244</v>
      </c>
      <c r="E439" s="607">
        <v>89.655659520348834</v>
      </c>
      <c r="F439" s="607">
        <v>70.486654478976234</v>
      </c>
      <c r="G439" s="607">
        <v>73.822289766970627</v>
      </c>
      <c r="H439" s="607">
        <v>103.2</v>
      </c>
      <c r="I439" s="606">
        <v>89.676648278612262</v>
      </c>
      <c r="J439" s="606">
        <v>76.040377358490574</v>
      </c>
      <c r="K439" s="607">
        <v>67.814887126296512</v>
      </c>
      <c r="L439" s="607">
        <v>66.535268185157975</v>
      </c>
      <c r="M439" s="607">
        <v>61.318881118881109</v>
      </c>
      <c r="N439" s="608">
        <v>67.541348747591528</v>
      </c>
    </row>
    <row r="440" spans="1:14">
      <c r="A440" s="192"/>
      <c r="B440" s="183" t="s">
        <v>362</v>
      </c>
      <c r="C440" s="185">
        <v>0</v>
      </c>
      <c r="D440" s="186">
        <v>0</v>
      </c>
      <c r="E440" s="186">
        <v>0</v>
      </c>
      <c r="F440" s="186">
        <v>0</v>
      </c>
      <c r="G440" s="186">
        <v>0</v>
      </c>
      <c r="H440" s="186">
        <v>0</v>
      </c>
      <c r="I440" s="185">
        <v>0</v>
      </c>
      <c r="J440" s="185">
        <v>0</v>
      </c>
      <c r="K440" s="186">
        <v>0</v>
      </c>
      <c r="L440" s="186">
        <v>0</v>
      </c>
      <c r="M440" s="186">
        <v>0</v>
      </c>
      <c r="N440" s="187">
        <v>0</v>
      </c>
    </row>
    <row r="441" spans="1:14">
      <c r="A441" s="192"/>
      <c r="B441" s="605" t="s">
        <v>1143</v>
      </c>
      <c r="C441" s="606">
        <v>74.199398127507806</v>
      </c>
      <c r="D441" s="607">
        <v>73.175236505286591</v>
      </c>
      <c r="E441" s="607">
        <v>69.769577205882356</v>
      </c>
      <c r="F441" s="607">
        <v>57.898284734133796</v>
      </c>
      <c r="G441" s="607">
        <v>66.301384083044979</v>
      </c>
      <c r="H441" s="607">
        <v>87.3</v>
      </c>
      <c r="I441" s="606">
        <v>70.911557006156812</v>
      </c>
      <c r="J441" s="606">
        <v>63.320000000000007</v>
      </c>
      <c r="K441" s="607">
        <v>57.495934593459353</v>
      </c>
      <c r="L441" s="607">
        <v>56.045041061276066</v>
      </c>
      <c r="M441" s="607">
        <v>56.024451410658308</v>
      </c>
      <c r="N441" s="608">
        <v>57.466837074905541</v>
      </c>
    </row>
    <row r="442" spans="1:14">
      <c r="A442" s="192"/>
      <c r="B442" s="183" t="s">
        <v>364</v>
      </c>
      <c r="C442" s="185">
        <v>0</v>
      </c>
      <c r="D442" s="186">
        <v>0</v>
      </c>
      <c r="E442" s="186">
        <v>0</v>
      </c>
      <c r="F442" s="186">
        <v>0</v>
      </c>
      <c r="G442" s="186">
        <v>0</v>
      </c>
      <c r="H442" s="186">
        <v>0</v>
      </c>
      <c r="I442" s="185">
        <v>0</v>
      </c>
      <c r="J442" s="185">
        <v>0</v>
      </c>
      <c r="K442" s="186">
        <v>0</v>
      </c>
      <c r="L442" s="186">
        <v>0</v>
      </c>
      <c r="M442" s="186">
        <v>0</v>
      </c>
      <c r="N442" s="187">
        <v>0</v>
      </c>
    </row>
    <row r="443" spans="1:14">
      <c r="A443" s="192"/>
      <c r="B443" s="605" t="s">
        <v>1145</v>
      </c>
      <c r="C443" s="606">
        <v>0</v>
      </c>
      <c r="D443" s="607">
        <v>0</v>
      </c>
      <c r="E443" s="607">
        <v>0</v>
      </c>
      <c r="F443" s="607">
        <v>0</v>
      </c>
      <c r="G443" s="607">
        <v>0</v>
      </c>
      <c r="H443" s="607">
        <v>0</v>
      </c>
      <c r="I443" s="606">
        <v>0</v>
      </c>
      <c r="J443" s="606">
        <v>0</v>
      </c>
      <c r="K443" s="607">
        <v>0</v>
      </c>
      <c r="L443" s="607">
        <v>0</v>
      </c>
      <c r="M443" s="607">
        <v>0</v>
      </c>
      <c r="N443" s="608">
        <v>0</v>
      </c>
    </row>
    <row r="444" spans="1:14">
      <c r="A444" s="192"/>
      <c r="B444" s="183" t="s">
        <v>366</v>
      </c>
      <c r="C444" s="185">
        <v>0</v>
      </c>
      <c r="D444" s="186">
        <v>0</v>
      </c>
      <c r="E444" s="186">
        <v>0</v>
      </c>
      <c r="F444" s="186">
        <v>0</v>
      </c>
      <c r="G444" s="186">
        <v>0</v>
      </c>
      <c r="H444" s="186">
        <v>0</v>
      </c>
      <c r="I444" s="185">
        <v>0</v>
      </c>
      <c r="J444" s="185">
        <v>0</v>
      </c>
      <c r="K444" s="186">
        <v>0</v>
      </c>
      <c r="L444" s="186">
        <v>0</v>
      </c>
      <c r="M444" s="186">
        <v>0</v>
      </c>
      <c r="N444" s="187">
        <v>0</v>
      </c>
    </row>
    <row r="445" spans="1:14">
      <c r="A445" s="192"/>
      <c r="B445" s="605" t="s">
        <v>1147</v>
      </c>
      <c r="C445" s="606">
        <v>87.738273495248151</v>
      </c>
      <c r="D445" s="607">
        <v>81.906815339724886</v>
      </c>
      <c r="E445" s="607">
        <v>83.078550583657602</v>
      </c>
      <c r="F445" s="607">
        <v>63.99194690265486</v>
      </c>
      <c r="G445" s="607">
        <v>69.765282314512362</v>
      </c>
      <c r="H445" s="607">
        <v>100.55000000000001</v>
      </c>
      <c r="I445" s="606">
        <v>83.870938425171545</v>
      </c>
      <c r="J445" s="606">
        <v>68.17021582733814</v>
      </c>
      <c r="K445" s="607">
        <v>60.897536202735317</v>
      </c>
      <c r="L445" s="607">
        <v>60.89463315217391</v>
      </c>
      <c r="M445" s="607">
        <v>58.527272727272724</v>
      </c>
      <c r="N445" s="608">
        <v>61.152114462926427</v>
      </c>
    </row>
    <row r="446" spans="1:14">
      <c r="A446" s="192"/>
      <c r="B446" s="183" t="s">
        <v>372</v>
      </c>
      <c r="C446" s="185">
        <v>0</v>
      </c>
      <c r="D446" s="186">
        <v>0</v>
      </c>
      <c r="E446" s="186">
        <v>0</v>
      </c>
      <c r="F446" s="186">
        <v>0</v>
      </c>
      <c r="G446" s="186">
        <v>0</v>
      </c>
      <c r="H446" s="186">
        <v>0</v>
      </c>
      <c r="I446" s="185">
        <v>0</v>
      </c>
      <c r="J446" s="185">
        <v>0</v>
      </c>
      <c r="K446" s="186">
        <v>0</v>
      </c>
      <c r="L446" s="186">
        <v>0</v>
      </c>
      <c r="M446" s="186">
        <v>0</v>
      </c>
      <c r="N446" s="187">
        <v>0</v>
      </c>
    </row>
    <row r="447" spans="1:14">
      <c r="A447" s="192"/>
      <c r="B447" s="605" t="s">
        <v>1149</v>
      </c>
      <c r="C447" s="606">
        <v>63.032942708333337</v>
      </c>
      <c r="D447" s="607">
        <v>75.506809583858754</v>
      </c>
      <c r="E447" s="607">
        <v>76.076825028968713</v>
      </c>
      <c r="F447" s="607">
        <v>55.994736842105262</v>
      </c>
      <c r="G447" s="607">
        <v>78.5</v>
      </c>
      <c r="H447" s="607">
        <v>63</v>
      </c>
      <c r="I447" s="606">
        <v>70.885156971375821</v>
      </c>
      <c r="J447" s="606">
        <v>66.992141453831039</v>
      </c>
      <c r="K447" s="607">
        <v>61.619220953660168</v>
      </c>
      <c r="L447" s="607">
        <v>66.572953539823018</v>
      </c>
      <c r="M447" s="607">
        <v>66.232195121951221</v>
      </c>
      <c r="N447" s="608">
        <v>62.88708738838168</v>
      </c>
    </row>
    <row r="448" spans="1:14">
      <c r="A448" s="192"/>
      <c r="B448" s="183" t="s">
        <v>368</v>
      </c>
      <c r="C448" s="185">
        <v>0</v>
      </c>
      <c r="D448" s="186">
        <v>0</v>
      </c>
      <c r="E448" s="186">
        <v>0</v>
      </c>
      <c r="F448" s="186">
        <v>0</v>
      </c>
      <c r="G448" s="186">
        <v>0</v>
      </c>
      <c r="H448" s="186">
        <v>0</v>
      </c>
      <c r="I448" s="185">
        <v>0</v>
      </c>
      <c r="J448" s="185">
        <v>0</v>
      </c>
      <c r="K448" s="186">
        <v>0</v>
      </c>
      <c r="L448" s="186">
        <v>0</v>
      </c>
      <c r="M448" s="186">
        <v>0</v>
      </c>
      <c r="N448" s="187">
        <v>0</v>
      </c>
    </row>
    <row r="449" spans="1:14">
      <c r="A449" s="192"/>
      <c r="B449" s="605" t="s">
        <v>1151</v>
      </c>
      <c r="C449" s="606">
        <v>110.12577107387516</v>
      </c>
      <c r="D449" s="607">
        <v>111.54306397306398</v>
      </c>
      <c r="E449" s="607">
        <v>111.24944841012331</v>
      </c>
      <c r="F449" s="607">
        <v>79.429366306027831</v>
      </c>
      <c r="G449" s="607">
        <v>85.18885135135136</v>
      </c>
      <c r="H449" s="607">
        <v>118.51619047619049</v>
      </c>
      <c r="I449" s="606">
        <v>109.84332481770349</v>
      </c>
      <c r="J449" s="606">
        <v>85.74545454545455</v>
      </c>
      <c r="K449" s="607">
        <v>82.540377561062897</v>
      </c>
      <c r="L449" s="607">
        <v>79.717968572079258</v>
      </c>
      <c r="M449" s="607">
        <v>73.504383886255923</v>
      </c>
      <c r="N449" s="608">
        <v>81.590680244865268</v>
      </c>
    </row>
    <row r="450" spans="1:14">
      <c r="A450" s="192"/>
      <c r="B450" s="183" t="s">
        <v>370</v>
      </c>
      <c r="C450" s="185">
        <v>0</v>
      </c>
      <c r="D450" s="186">
        <v>0</v>
      </c>
      <c r="E450" s="186">
        <v>0</v>
      </c>
      <c r="F450" s="186">
        <v>0</v>
      </c>
      <c r="G450" s="186">
        <v>0</v>
      </c>
      <c r="H450" s="186">
        <v>0</v>
      </c>
      <c r="I450" s="185">
        <v>0</v>
      </c>
      <c r="J450" s="185">
        <v>0</v>
      </c>
      <c r="K450" s="186">
        <v>0</v>
      </c>
      <c r="L450" s="186">
        <v>0</v>
      </c>
      <c r="M450" s="186">
        <v>0</v>
      </c>
      <c r="N450" s="187">
        <v>0</v>
      </c>
    </row>
    <row r="451" spans="1:14">
      <c r="A451" s="192"/>
      <c r="B451" s="605" t="s">
        <v>1153</v>
      </c>
      <c r="C451" s="606">
        <v>85.385049660219551</v>
      </c>
      <c r="D451" s="607">
        <v>79.109049999999996</v>
      </c>
      <c r="E451" s="607">
        <v>77.161058477621694</v>
      </c>
      <c r="F451" s="607">
        <v>58.607796610169501</v>
      </c>
      <c r="G451" s="607">
        <v>68.343639427127201</v>
      </c>
      <c r="H451" s="607">
        <v>117.66222222222223</v>
      </c>
      <c r="I451" s="606">
        <v>79.169814448766175</v>
      </c>
      <c r="J451" s="606">
        <v>73.594457013574669</v>
      </c>
      <c r="K451" s="607">
        <v>71.140001428877625</v>
      </c>
      <c r="L451" s="607">
        <v>70.23199757134185</v>
      </c>
      <c r="M451" s="607">
        <v>65.244043887147328</v>
      </c>
      <c r="N451" s="608">
        <v>70.896401424546866</v>
      </c>
    </row>
    <row r="452" spans="1:14">
      <c r="A452" s="192"/>
      <c r="B452" s="183" t="s">
        <v>430</v>
      </c>
      <c r="C452" s="185">
        <v>0</v>
      </c>
      <c r="D452" s="186">
        <v>0</v>
      </c>
      <c r="E452" s="186">
        <v>0</v>
      </c>
      <c r="F452" s="186">
        <v>0</v>
      </c>
      <c r="G452" s="186">
        <v>0</v>
      </c>
      <c r="H452" s="186">
        <v>0</v>
      </c>
      <c r="I452" s="185">
        <v>0</v>
      </c>
      <c r="J452" s="185">
        <v>0</v>
      </c>
      <c r="K452" s="186">
        <v>0</v>
      </c>
      <c r="L452" s="186">
        <v>0</v>
      </c>
      <c r="M452" s="186">
        <v>0</v>
      </c>
      <c r="N452" s="187">
        <v>0</v>
      </c>
    </row>
    <row r="453" spans="1:14">
      <c r="A453" s="207"/>
      <c r="B453" s="605" t="s">
        <v>1155</v>
      </c>
      <c r="C453" s="606">
        <v>106.27078084274545</v>
      </c>
      <c r="D453" s="607">
        <v>103.37328715365238</v>
      </c>
      <c r="E453" s="607">
        <v>103.27051041865799</v>
      </c>
      <c r="F453" s="607">
        <v>69.498302344381571</v>
      </c>
      <c r="G453" s="607">
        <v>76.755588359342056</v>
      </c>
      <c r="H453" s="607">
        <v>118.36549019607844</v>
      </c>
      <c r="I453" s="606">
        <v>103.41127958283191</v>
      </c>
      <c r="J453" s="606">
        <v>80.239825730394685</v>
      </c>
      <c r="K453" s="607">
        <v>76.20165249860969</v>
      </c>
      <c r="L453" s="607">
        <v>75.652023422251133</v>
      </c>
      <c r="M453" s="607">
        <v>69.948313090418353</v>
      </c>
      <c r="N453" s="608">
        <v>76.046993827840836</v>
      </c>
    </row>
    <row r="454" spans="1:14">
      <c r="A454" s="191" t="s">
        <v>288</v>
      </c>
      <c r="B454" s="183" t="s">
        <v>496</v>
      </c>
      <c r="C454" s="185">
        <v>134</v>
      </c>
      <c r="D454" s="186">
        <v>121.8793103448273</v>
      </c>
      <c r="E454" s="186">
        <v>146.73333333333301</v>
      </c>
      <c r="F454" s="186">
        <v>0</v>
      </c>
      <c r="G454" s="186">
        <v>127.333333333333</v>
      </c>
      <c r="H454" s="186">
        <v>119.8</v>
      </c>
      <c r="I454" s="185">
        <v>127.89436619718289</v>
      </c>
      <c r="J454" s="185">
        <v>0</v>
      </c>
      <c r="K454" s="186">
        <v>70.499999999999943</v>
      </c>
      <c r="L454" s="186">
        <v>71.254464285714235</v>
      </c>
      <c r="M454" s="186">
        <v>71.024193548387061</v>
      </c>
      <c r="N454" s="187">
        <v>71.084999999999965</v>
      </c>
    </row>
    <row r="455" spans="1:14">
      <c r="A455" s="192"/>
      <c r="B455" s="605" t="s">
        <v>1125</v>
      </c>
      <c r="C455" s="606">
        <v>120.23809523809472</v>
      </c>
      <c r="D455" s="607">
        <v>128.8529411764701</v>
      </c>
      <c r="E455" s="607">
        <v>149.08333333333266</v>
      </c>
      <c r="F455" s="607">
        <v>124</v>
      </c>
      <c r="G455" s="607">
        <v>127.695652173913</v>
      </c>
      <c r="H455" s="607">
        <v>131.611111111111</v>
      </c>
      <c r="I455" s="606">
        <v>129.51807228915627</v>
      </c>
      <c r="J455" s="606">
        <v>0</v>
      </c>
      <c r="K455" s="607">
        <v>73.812499999999972</v>
      </c>
      <c r="L455" s="607">
        <v>73.951219512195053</v>
      </c>
      <c r="M455" s="607">
        <v>77.1944444444444</v>
      </c>
      <c r="N455" s="608">
        <v>74.749999999999943</v>
      </c>
    </row>
    <row r="456" spans="1:14">
      <c r="A456" s="192"/>
      <c r="B456" s="183" t="s">
        <v>498</v>
      </c>
      <c r="C456" s="185">
        <v>126.66666666666667</v>
      </c>
      <c r="D456" s="186">
        <v>75.5</v>
      </c>
      <c r="E456" s="186">
        <v>0</v>
      </c>
      <c r="F456" s="186">
        <v>0</v>
      </c>
      <c r="G456" s="186">
        <v>157</v>
      </c>
      <c r="H456" s="186">
        <v>0</v>
      </c>
      <c r="I456" s="185">
        <v>120.71428571428571</v>
      </c>
      <c r="J456" s="185">
        <v>0</v>
      </c>
      <c r="K456" s="186">
        <v>71.290322580645153</v>
      </c>
      <c r="L456" s="186">
        <v>69.24637681159416</v>
      </c>
      <c r="M456" s="186">
        <v>70.857142857142847</v>
      </c>
      <c r="N456" s="187">
        <v>70.133333333333312</v>
      </c>
    </row>
    <row r="457" spans="1:14">
      <c r="A457" s="192"/>
      <c r="B457" s="605" t="s">
        <v>1127</v>
      </c>
      <c r="C457" s="606">
        <v>103</v>
      </c>
      <c r="D457" s="607">
        <v>95.666666666666586</v>
      </c>
      <c r="E457" s="607">
        <v>168</v>
      </c>
      <c r="F457" s="607">
        <v>137</v>
      </c>
      <c r="G457" s="607">
        <v>0</v>
      </c>
      <c r="H457" s="607">
        <v>137</v>
      </c>
      <c r="I457" s="606">
        <v>116.87499999999997</v>
      </c>
      <c r="J457" s="606">
        <v>0</v>
      </c>
      <c r="K457" s="607">
        <v>73.999999999999986</v>
      </c>
      <c r="L457" s="607">
        <v>70.374999999999943</v>
      </c>
      <c r="M457" s="607">
        <v>73.155555555555551</v>
      </c>
      <c r="N457" s="608">
        <v>71.979057591623018</v>
      </c>
    </row>
    <row r="458" spans="1:14">
      <c r="A458" s="192"/>
      <c r="B458" s="183" t="s">
        <v>500</v>
      </c>
      <c r="C458" s="185">
        <v>0</v>
      </c>
      <c r="D458" s="186">
        <v>0</v>
      </c>
      <c r="E458" s="186">
        <v>0</v>
      </c>
      <c r="F458" s="186">
        <v>0</v>
      </c>
      <c r="G458" s="186">
        <v>0</v>
      </c>
      <c r="H458" s="186">
        <v>0</v>
      </c>
      <c r="I458" s="185">
        <v>0</v>
      </c>
      <c r="J458" s="185">
        <v>0</v>
      </c>
      <c r="K458" s="186">
        <v>0</v>
      </c>
      <c r="L458" s="186">
        <v>0</v>
      </c>
      <c r="M458" s="186">
        <v>0</v>
      </c>
      <c r="N458" s="187">
        <v>0</v>
      </c>
    </row>
    <row r="459" spans="1:14">
      <c r="A459" s="192"/>
      <c r="B459" s="605" t="s">
        <v>1129</v>
      </c>
      <c r="C459" s="606">
        <v>0</v>
      </c>
      <c r="D459" s="607">
        <v>0</v>
      </c>
      <c r="E459" s="607">
        <v>0</v>
      </c>
      <c r="F459" s="607">
        <v>0</v>
      </c>
      <c r="G459" s="607">
        <v>0</v>
      </c>
      <c r="H459" s="607">
        <v>0</v>
      </c>
      <c r="I459" s="606">
        <v>0</v>
      </c>
      <c r="J459" s="606">
        <v>0</v>
      </c>
      <c r="K459" s="607">
        <v>0</v>
      </c>
      <c r="L459" s="607">
        <v>0</v>
      </c>
      <c r="M459" s="607">
        <v>0</v>
      </c>
      <c r="N459" s="608">
        <v>0</v>
      </c>
    </row>
    <row r="460" spans="1:14">
      <c r="A460" s="192"/>
      <c r="B460" s="183" t="s">
        <v>502</v>
      </c>
      <c r="C460" s="185">
        <v>130.33333333333334</v>
      </c>
      <c r="D460" s="186">
        <v>118.88709677419328</v>
      </c>
      <c r="E460" s="186">
        <v>146.73333333333301</v>
      </c>
      <c r="F460" s="186">
        <v>0</v>
      </c>
      <c r="G460" s="186">
        <v>132.72727272727246</v>
      </c>
      <c r="H460" s="186">
        <v>119.8</v>
      </c>
      <c r="I460" s="185">
        <v>127.24999999999982</v>
      </c>
      <c r="J460" s="185">
        <v>0</v>
      </c>
      <c r="K460" s="186">
        <v>70.79518072289153</v>
      </c>
      <c r="L460" s="186">
        <v>70.781569965870275</v>
      </c>
      <c r="M460" s="186">
        <v>70.987421383647771</v>
      </c>
      <c r="N460" s="187">
        <v>70.844859813084071</v>
      </c>
    </row>
    <row r="461" spans="1:14">
      <c r="A461" s="192"/>
      <c r="B461" s="605" t="s">
        <v>1131</v>
      </c>
      <c r="C461" s="606">
        <v>118.73913043478214</v>
      </c>
      <c r="D461" s="607">
        <v>123.87499999999959</v>
      </c>
      <c r="E461" s="607">
        <v>150.53846153846092</v>
      </c>
      <c r="F461" s="607">
        <v>130.5</v>
      </c>
      <c r="G461" s="607">
        <v>127.695652173913</v>
      </c>
      <c r="H461" s="607">
        <v>132.14999999999992</v>
      </c>
      <c r="I461" s="606">
        <v>128.40659340659309</v>
      </c>
      <c r="J461" s="606">
        <v>0</v>
      </c>
      <c r="K461" s="607">
        <v>73.908163265306101</v>
      </c>
      <c r="L461" s="607">
        <v>72.630769230769161</v>
      </c>
      <c r="M461" s="607">
        <v>75.641025641025607</v>
      </c>
      <c r="N461" s="608">
        <v>73.63578947368417</v>
      </c>
    </row>
    <row r="462" spans="1:14">
      <c r="A462" s="192"/>
      <c r="B462" s="183" t="s">
        <v>352</v>
      </c>
      <c r="C462" s="185">
        <v>122.94850086281227</v>
      </c>
      <c r="D462" s="186">
        <v>122.06038419717254</v>
      </c>
      <c r="E462" s="186">
        <v>126.39145268978417</v>
      </c>
      <c r="F462" s="186">
        <v>124.29890453834095</v>
      </c>
      <c r="G462" s="186">
        <v>120.67575322812037</v>
      </c>
      <c r="H462" s="186">
        <v>124.24609375</v>
      </c>
      <c r="I462" s="185">
        <v>123.39133653033545</v>
      </c>
      <c r="J462" s="185">
        <v>0</v>
      </c>
      <c r="K462" s="186">
        <v>78.382863340563972</v>
      </c>
      <c r="L462" s="186">
        <v>73.23811188811186</v>
      </c>
      <c r="M462" s="186">
        <v>79.215859030836967</v>
      </c>
      <c r="N462" s="187">
        <v>76.510863733905566</v>
      </c>
    </row>
    <row r="463" spans="1:14">
      <c r="A463" s="192"/>
      <c r="B463" s="605" t="s">
        <v>1133</v>
      </c>
      <c r="C463" s="606">
        <v>123.4210108914026</v>
      </c>
      <c r="D463" s="607">
        <v>121.65232793522175</v>
      </c>
      <c r="E463" s="607">
        <v>126.45326542840004</v>
      </c>
      <c r="F463" s="607">
        <v>125.18204001952161</v>
      </c>
      <c r="G463" s="607">
        <v>120.28107734806589</v>
      </c>
      <c r="H463" s="607">
        <v>125.68695652173901</v>
      </c>
      <c r="I463" s="606">
        <v>123.63791234319295</v>
      </c>
      <c r="J463" s="606">
        <v>0</v>
      </c>
      <c r="K463" s="607">
        <v>77.594922737306817</v>
      </c>
      <c r="L463" s="607">
        <v>75.893129770992317</v>
      </c>
      <c r="M463" s="607">
        <v>75.766497461928893</v>
      </c>
      <c r="N463" s="608">
        <v>76.75597269624572</v>
      </c>
    </row>
    <row r="464" spans="1:14">
      <c r="A464" s="192"/>
      <c r="B464" s="183" t="s">
        <v>354</v>
      </c>
      <c r="C464" s="185">
        <v>112.44022289766943</v>
      </c>
      <c r="D464" s="186">
        <v>116.62992125984185</v>
      </c>
      <c r="E464" s="186">
        <v>119.87755102040727</v>
      </c>
      <c r="F464" s="186">
        <v>121.02912621359198</v>
      </c>
      <c r="G464" s="186">
        <v>117.803571428571</v>
      </c>
      <c r="H464" s="186">
        <v>117</v>
      </c>
      <c r="I464" s="185">
        <v>115.12353878852242</v>
      </c>
      <c r="J464" s="185">
        <v>0</v>
      </c>
      <c r="K464" s="186">
        <v>72.897683397683366</v>
      </c>
      <c r="L464" s="186">
        <v>75.022780373831736</v>
      </c>
      <c r="M464" s="186">
        <v>74.47833622183704</v>
      </c>
      <c r="N464" s="187">
        <v>73.830293092846873</v>
      </c>
    </row>
    <row r="465" spans="1:14">
      <c r="A465" s="192"/>
      <c r="B465" s="605" t="s">
        <v>1135</v>
      </c>
      <c r="C465" s="606">
        <v>113.51528175740174</v>
      </c>
      <c r="D465" s="607">
        <v>116.88023952095803</v>
      </c>
      <c r="E465" s="607">
        <v>119.72881355932144</v>
      </c>
      <c r="F465" s="607">
        <v>123.77401129943458</v>
      </c>
      <c r="G465" s="607">
        <v>113.59374999999946</v>
      </c>
      <c r="H465" s="607">
        <v>120.53125</v>
      </c>
      <c r="I465" s="606">
        <v>115.77847113884525</v>
      </c>
      <c r="J465" s="606">
        <v>0</v>
      </c>
      <c r="K465" s="607">
        <v>72.981111111111048</v>
      </c>
      <c r="L465" s="607">
        <v>74.691167387276067</v>
      </c>
      <c r="M465" s="607">
        <v>76.805243445692824</v>
      </c>
      <c r="N465" s="608">
        <v>73.972388213476165</v>
      </c>
    </row>
    <row r="466" spans="1:14">
      <c r="A466" s="192"/>
      <c r="B466" s="183" t="s">
        <v>356</v>
      </c>
      <c r="C466" s="185">
        <v>0</v>
      </c>
      <c r="D466" s="186">
        <v>0</v>
      </c>
      <c r="E466" s="186">
        <v>0</v>
      </c>
      <c r="F466" s="186">
        <v>0</v>
      </c>
      <c r="G466" s="186">
        <v>0</v>
      </c>
      <c r="H466" s="186">
        <v>0</v>
      </c>
      <c r="I466" s="185">
        <v>0</v>
      </c>
      <c r="J466" s="185">
        <v>0</v>
      </c>
      <c r="K466" s="186">
        <v>0</v>
      </c>
      <c r="L466" s="186">
        <v>0</v>
      </c>
      <c r="M466" s="186">
        <v>0</v>
      </c>
      <c r="N466" s="187">
        <v>0</v>
      </c>
    </row>
    <row r="467" spans="1:14">
      <c r="A467" s="192"/>
      <c r="B467" s="605" t="s">
        <v>1137</v>
      </c>
      <c r="C467" s="606">
        <v>0</v>
      </c>
      <c r="D467" s="607">
        <v>0</v>
      </c>
      <c r="E467" s="607">
        <v>0</v>
      </c>
      <c r="F467" s="607">
        <v>0</v>
      </c>
      <c r="G467" s="607">
        <v>0</v>
      </c>
      <c r="H467" s="607">
        <v>0</v>
      </c>
      <c r="I467" s="606">
        <v>0</v>
      </c>
      <c r="J467" s="606">
        <v>0</v>
      </c>
      <c r="K467" s="607">
        <v>0</v>
      </c>
      <c r="L467" s="607">
        <v>0</v>
      </c>
      <c r="M467" s="607">
        <v>0</v>
      </c>
      <c r="N467" s="608">
        <v>0</v>
      </c>
    </row>
    <row r="468" spans="1:14">
      <c r="A468" s="192"/>
      <c r="B468" s="183" t="s">
        <v>358</v>
      </c>
      <c r="C468" s="185">
        <v>121.93751827663468</v>
      </c>
      <c r="D468" s="186">
        <v>121.2159779614321</v>
      </c>
      <c r="E468" s="186">
        <v>126.20009706520418</v>
      </c>
      <c r="F468" s="186">
        <v>123.98162976919431</v>
      </c>
      <c r="G468" s="186">
        <v>120.56482758620673</v>
      </c>
      <c r="H468" s="186">
        <v>122.98387096774194</v>
      </c>
      <c r="I468" s="185">
        <v>122.63563010245333</v>
      </c>
      <c r="J468" s="185">
        <v>0</v>
      </c>
      <c r="K468" s="186">
        <v>74.337699316628672</v>
      </c>
      <c r="L468" s="186">
        <v>74.497012772970706</v>
      </c>
      <c r="M468" s="186">
        <v>75.815920398009894</v>
      </c>
      <c r="N468" s="187">
        <v>74.571296158979663</v>
      </c>
    </row>
    <row r="469" spans="1:14">
      <c r="A469" s="192"/>
      <c r="B469" s="605" t="s">
        <v>1139</v>
      </c>
      <c r="C469" s="606">
        <v>122.43364432597048</v>
      </c>
      <c r="D469" s="607">
        <v>120.96233766233685</v>
      </c>
      <c r="E469" s="607">
        <v>126.22366898148128</v>
      </c>
      <c r="F469" s="607">
        <v>125.07008086253356</v>
      </c>
      <c r="G469" s="607">
        <v>119.99801587301545</v>
      </c>
      <c r="H469" s="607">
        <v>125.05725190839684</v>
      </c>
      <c r="I469" s="606">
        <v>122.9281487743021</v>
      </c>
      <c r="J469" s="606">
        <v>0</v>
      </c>
      <c r="K469" s="607">
        <v>74.140321686078707</v>
      </c>
      <c r="L469" s="607">
        <v>75.037379067722057</v>
      </c>
      <c r="M469" s="607">
        <v>76.525307797537565</v>
      </c>
      <c r="N469" s="608">
        <v>74.712600211768233</v>
      </c>
    </row>
    <row r="470" spans="1:14">
      <c r="A470" s="192"/>
      <c r="B470" s="183" t="s">
        <v>360</v>
      </c>
      <c r="C470" s="185">
        <v>79.971204961606546</v>
      </c>
      <c r="D470" s="186">
        <v>84.263584366062872</v>
      </c>
      <c r="E470" s="186">
        <v>86.039882920725645</v>
      </c>
      <c r="F470" s="186">
        <v>82.672519176492983</v>
      </c>
      <c r="G470" s="186">
        <v>80.512635379061322</v>
      </c>
      <c r="H470" s="186">
        <v>78.572463768115895</v>
      </c>
      <c r="I470" s="185">
        <v>81.681052899039926</v>
      </c>
      <c r="J470" s="185">
        <v>0</v>
      </c>
      <c r="K470" s="186">
        <v>61.126513857372281</v>
      </c>
      <c r="L470" s="186">
        <v>57.634674922600574</v>
      </c>
      <c r="M470" s="186">
        <v>63.714285714285701</v>
      </c>
      <c r="N470" s="187">
        <v>59.912996879663517</v>
      </c>
    </row>
    <row r="471" spans="1:14">
      <c r="A471" s="192"/>
      <c r="B471" s="605" t="s">
        <v>1141</v>
      </c>
      <c r="C471" s="606">
        <v>79.825516471245052</v>
      </c>
      <c r="D471" s="607">
        <v>83.972579263067644</v>
      </c>
      <c r="E471" s="607">
        <v>86.242921013412769</v>
      </c>
      <c r="F471" s="607">
        <v>84.713876967095814</v>
      </c>
      <c r="G471" s="607">
        <v>79.844961240310056</v>
      </c>
      <c r="H471" s="607">
        <v>80.0520833333333</v>
      </c>
      <c r="I471" s="606">
        <v>81.783268482490215</v>
      </c>
      <c r="J471" s="606">
        <v>0</v>
      </c>
      <c r="K471" s="607">
        <v>60.916839916839884</v>
      </c>
      <c r="L471" s="607">
        <v>57.662379421221821</v>
      </c>
      <c r="M471" s="607">
        <v>63.333333333333279</v>
      </c>
      <c r="N471" s="608">
        <v>59.93495934959347</v>
      </c>
    </row>
    <row r="472" spans="1:14">
      <c r="A472" s="192"/>
      <c r="B472" s="183" t="s">
        <v>362</v>
      </c>
      <c r="C472" s="185">
        <v>71.228424657534177</v>
      </c>
      <c r="D472" s="186">
        <v>68.809664694279988</v>
      </c>
      <c r="E472" s="186">
        <v>72.660633484162844</v>
      </c>
      <c r="F472" s="186">
        <v>70.066666666666663</v>
      </c>
      <c r="G472" s="186">
        <v>59.710526315789465</v>
      </c>
      <c r="H472" s="186">
        <v>74</v>
      </c>
      <c r="I472" s="185">
        <v>70.286167261196937</v>
      </c>
      <c r="J472" s="185">
        <v>0</v>
      </c>
      <c r="K472" s="186">
        <v>57.821567106283872</v>
      </c>
      <c r="L472" s="186">
        <v>55.580555555555513</v>
      </c>
      <c r="M472" s="186">
        <v>55.182539682539655</v>
      </c>
      <c r="N472" s="187">
        <v>56.910070257611196</v>
      </c>
    </row>
    <row r="473" spans="1:14">
      <c r="A473" s="192"/>
      <c r="B473" s="605" t="s">
        <v>1143</v>
      </c>
      <c r="C473" s="606">
        <v>71.086162716207539</v>
      </c>
      <c r="D473" s="607">
        <v>73.404958677685926</v>
      </c>
      <c r="E473" s="607">
        <v>73.765765765765735</v>
      </c>
      <c r="F473" s="607">
        <v>70.903743315507981</v>
      </c>
      <c r="G473" s="607">
        <v>56.402173913043399</v>
      </c>
      <c r="H473" s="607">
        <v>70.076923076922995</v>
      </c>
      <c r="I473" s="606">
        <v>71.210824540836242</v>
      </c>
      <c r="J473" s="606">
        <v>0</v>
      </c>
      <c r="K473" s="607">
        <v>57.655810510732735</v>
      </c>
      <c r="L473" s="607">
        <v>54.88193456614507</v>
      </c>
      <c r="M473" s="607">
        <v>53.057692307692285</v>
      </c>
      <c r="N473" s="608">
        <v>56.448868778280506</v>
      </c>
    </row>
    <row r="474" spans="1:14">
      <c r="A474" s="192"/>
      <c r="B474" s="183" t="s">
        <v>364</v>
      </c>
      <c r="C474" s="185">
        <v>0</v>
      </c>
      <c r="D474" s="186">
        <v>0</v>
      </c>
      <c r="E474" s="186">
        <v>0</v>
      </c>
      <c r="F474" s="186">
        <v>0</v>
      </c>
      <c r="G474" s="186">
        <v>0</v>
      </c>
      <c r="H474" s="186">
        <v>0</v>
      </c>
      <c r="I474" s="185">
        <v>0</v>
      </c>
      <c r="J474" s="185">
        <v>0</v>
      </c>
      <c r="K474" s="186">
        <v>0</v>
      </c>
      <c r="L474" s="186">
        <v>0</v>
      </c>
      <c r="M474" s="186">
        <v>0</v>
      </c>
      <c r="N474" s="187">
        <v>0</v>
      </c>
    </row>
    <row r="475" spans="1:14">
      <c r="A475" s="192"/>
      <c r="B475" s="605" t="s">
        <v>1145</v>
      </c>
      <c r="C475" s="606">
        <v>0</v>
      </c>
      <c r="D475" s="607">
        <v>0</v>
      </c>
      <c r="E475" s="607">
        <v>0</v>
      </c>
      <c r="F475" s="607">
        <v>0</v>
      </c>
      <c r="G475" s="607">
        <v>0</v>
      </c>
      <c r="H475" s="607">
        <v>0</v>
      </c>
      <c r="I475" s="606">
        <v>0</v>
      </c>
      <c r="J475" s="606">
        <v>0</v>
      </c>
      <c r="K475" s="607">
        <v>0</v>
      </c>
      <c r="L475" s="607">
        <v>0</v>
      </c>
      <c r="M475" s="607">
        <v>0</v>
      </c>
      <c r="N475" s="608">
        <v>0</v>
      </c>
    </row>
    <row r="476" spans="1:14">
      <c r="A476" s="192"/>
      <c r="B476" s="183" t="s">
        <v>366</v>
      </c>
      <c r="C476" s="185">
        <v>77.337185307470023</v>
      </c>
      <c r="D476" s="186">
        <v>79.228149100256999</v>
      </c>
      <c r="E476" s="186">
        <v>82.713882779577858</v>
      </c>
      <c r="F476" s="186">
        <v>79.965315168325446</v>
      </c>
      <c r="G476" s="186">
        <v>74.44757033248078</v>
      </c>
      <c r="H476" s="186">
        <v>77.321052631578908</v>
      </c>
      <c r="I476" s="185">
        <v>78.370828781103498</v>
      </c>
      <c r="J476" s="185">
        <v>0</v>
      </c>
      <c r="K476" s="186">
        <v>58.64972527472522</v>
      </c>
      <c r="L476" s="186">
        <v>56.21668264621281</v>
      </c>
      <c r="M476" s="186">
        <v>57.807692307692285</v>
      </c>
      <c r="N476" s="187">
        <v>57.73600253736074</v>
      </c>
    </row>
    <row r="477" spans="1:14">
      <c r="A477" s="192"/>
      <c r="B477" s="605" t="s">
        <v>1147</v>
      </c>
      <c r="C477" s="606">
        <v>77.172953529068579</v>
      </c>
      <c r="D477" s="607">
        <v>80.874621441550516</v>
      </c>
      <c r="E477" s="607">
        <v>83.141097424412038</v>
      </c>
      <c r="F477" s="607">
        <v>81.799097065462718</v>
      </c>
      <c r="G477" s="607">
        <v>73.682857142857102</v>
      </c>
      <c r="H477" s="607">
        <v>77.92622950819667</v>
      </c>
      <c r="I477" s="606">
        <v>78.771816562778227</v>
      </c>
      <c r="J477" s="606">
        <v>0</v>
      </c>
      <c r="K477" s="607">
        <v>58.512008733624405</v>
      </c>
      <c r="L477" s="607">
        <v>55.734714003944745</v>
      </c>
      <c r="M477" s="607">
        <v>56.20888888888885</v>
      </c>
      <c r="N477" s="608">
        <v>57.426245522631035</v>
      </c>
    </row>
    <row r="478" spans="1:14">
      <c r="A478" s="192"/>
      <c r="B478" s="183" t="s">
        <v>372</v>
      </c>
      <c r="C478" s="185">
        <v>87.178761441647566</v>
      </c>
      <c r="D478" s="186">
        <v>74.306071969511834</v>
      </c>
      <c r="E478" s="186">
        <v>101.58904109588987</v>
      </c>
      <c r="F478" s="186">
        <v>69.822222222222209</v>
      </c>
      <c r="G478" s="186">
        <v>75.096774193548384</v>
      </c>
      <c r="H478" s="186">
        <v>95.590909090908994</v>
      </c>
      <c r="I478" s="185">
        <v>84.716470259088325</v>
      </c>
      <c r="J478" s="185">
        <v>0</v>
      </c>
      <c r="K478" s="186">
        <v>70.114105994372423</v>
      </c>
      <c r="L478" s="186">
        <v>63.930341244261797</v>
      </c>
      <c r="M478" s="186">
        <v>76.050194552529135</v>
      </c>
      <c r="N478" s="187">
        <v>68.707782768074566</v>
      </c>
    </row>
    <row r="479" spans="1:14">
      <c r="A479" s="192"/>
      <c r="B479" s="605" t="s">
        <v>1149</v>
      </c>
      <c r="C479" s="606">
        <v>81.281857451403823</v>
      </c>
      <c r="D479" s="607">
        <v>68.91898148148141</v>
      </c>
      <c r="E479" s="607">
        <v>83.349514563106723</v>
      </c>
      <c r="F479" s="607">
        <v>78.018691588784975</v>
      </c>
      <c r="G479" s="607">
        <v>69.652173913043484</v>
      </c>
      <c r="H479" s="607">
        <v>101.40909090909</v>
      </c>
      <c r="I479" s="606">
        <v>78.191224268688984</v>
      </c>
      <c r="J479" s="606">
        <v>0</v>
      </c>
      <c r="K479" s="607">
        <v>55.477788094682708</v>
      </c>
      <c r="L479" s="607">
        <v>54.660936088647759</v>
      </c>
      <c r="M479" s="607">
        <v>67.887592986723376</v>
      </c>
      <c r="N479" s="608">
        <v>56.347318157661988</v>
      </c>
    </row>
    <row r="480" spans="1:14">
      <c r="A480" s="192"/>
      <c r="B480" s="183" t="s">
        <v>368</v>
      </c>
      <c r="C480" s="185">
        <v>111.45746781454822</v>
      </c>
      <c r="D480" s="186">
        <v>111.72572322126635</v>
      </c>
      <c r="E480" s="186">
        <v>119.59478847247283</v>
      </c>
      <c r="F480" s="186">
        <v>113.0138806740833</v>
      </c>
      <c r="G480" s="186">
        <v>114.08928571428558</v>
      </c>
      <c r="H480" s="186">
        <v>109.06603773584904</v>
      </c>
      <c r="I480" s="185">
        <v>113.09908471085355</v>
      </c>
      <c r="J480" s="185">
        <v>0</v>
      </c>
      <c r="K480" s="186">
        <v>72.797528450197461</v>
      </c>
      <c r="L480" s="186">
        <v>68.892432646592681</v>
      </c>
      <c r="M480" s="186">
        <v>74.587223587223548</v>
      </c>
      <c r="N480" s="187">
        <v>71.431287401602944</v>
      </c>
    </row>
    <row r="481" spans="1:14">
      <c r="A481" s="192"/>
      <c r="B481" s="605" t="s">
        <v>1151</v>
      </c>
      <c r="C481" s="606">
        <v>111.45884379785562</v>
      </c>
      <c r="D481" s="607">
        <v>111.08100289295979</v>
      </c>
      <c r="E481" s="607">
        <v>119.81074359612019</v>
      </c>
      <c r="F481" s="607">
        <v>114.89159694434329</v>
      </c>
      <c r="G481" s="607">
        <v>114.34586466165379</v>
      </c>
      <c r="H481" s="607">
        <v>113.26162790697666</v>
      </c>
      <c r="I481" s="606">
        <v>113.26548552880675</v>
      </c>
      <c r="J481" s="606">
        <v>0</v>
      </c>
      <c r="K481" s="607">
        <v>71.878048780487774</v>
      </c>
      <c r="L481" s="607">
        <v>70.593805309734464</v>
      </c>
      <c r="M481" s="607">
        <v>73.532544378698177</v>
      </c>
      <c r="N481" s="608">
        <v>71.570788839131907</v>
      </c>
    </row>
    <row r="482" spans="1:14">
      <c r="A482" s="192"/>
      <c r="B482" s="183" t="s">
        <v>370</v>
      </c>
      <c r="C482" s="185">
        <v>87.898775510203933</v>
      </c>
      <c r="D482" s="186">
        <v>92.709439528023211</v>
      </c>
      <c r="E482" s="186">
        <v>87.166144200626647</v>
      </c>
      <c r="F482" s="186">
        <v>96.246882793017335</v>
      </c>
      <c r="G482" s="186">
        <v>79.755813953488229</v>
      </c>
      <c r="H482" s="186">
        <v>95.905660377358487</v>
      </c>
      <c r="I482" s="185">
        <v>89.492180417044224</v>
      </c>
      <c r="J482" s="185">
        <v>0</v>
      </c>
      <c r="K482" s="186">
        <v>67.914833759590749</v>
      </c>
      <c r="L482" s="186">
        <v>69.266293482606898</v>
      </c>
      <c r="M482" s="186">
        <v>71.01219512195118</v>
      </c>
      <c r="N482" s="187">
        <v>68.707371660372061</v>
      </c>
    </row>
    <row r="483" spans="1:14">
      <c r="A483" s="192"/>
      <c r="B483" s="605" t="s">
        <v>1153</v>
      </c>
      <c r="C483" s="606">
        <v>88.131034482758466</v>
      </c>
      <c r="D483" s="607">
        <v>95.518218623481744</v>
      </c>
      <c r="E483" s="607">
        <v>89.947214076246098</v>
      </c>
      <c r="F483" s="607">
        <v>96.72328767123264</v>
      </c>
      <c r="G483" s="607">
        <v>79.865384615384357</v>
      </c>
      <c r="H483" s="607">
        <v>99.21666666666664</v>
      </c>
      <c r="I483" s="606">
        <v>90.379844097995402</v>
      </c>
      <c r="J483" s="606">
        <v>0</v>
      </c>
      <c r="K483" s="607">
        <v>67.944891489880462</v>
      </c>
      <c r="L483" s="607">
        <v>68.760545905707176</v>
      </c>
      <c r="M483" s="607">
        <v>71.541496598639412</v>
      </c>
      <c r="N483" s="608">
        <v>68.581196581196551</v>
      </c>
    </row>
    <row r="484" spans="1:14">
      <c r="A484" s="192"/>
      <c r="B484" s="183" t="s">
        <v>430</v>
      </c>
      <c r="C484" s="185">
        <v>107.63781351333432</v>
      </c>
      <c r="D484" s="186">
        <v>107.74147095179205</v>
      </c>
      <c r="E484" s="186">
        <v>117.15499188692591</v>
      </c>
      <c r="F484" s="186">
        <v>110.79561404580635</v>
      </c>
      <c r="G484" s="186">
        <v>110.90064794816402</v>
      </c>
      <c r="H484" s="186">
        <v>106.43396226415094</v>
      </c>
      <c r="I484" s="185">
        <v>109.5507706801144</v>
      </c>
      <c r="J484" s="185">
        <v>0</v>
      </c>
      <c r="K484" s="186">
        <v>69.205555498123658</v>
      </c>
      <c r="L484" s="186">
        <v>69.140911506776476</v>
      </c>
      <c r="M484" s="186">
        <v>72.28296943231436</v>
      </c>
      <c r="N484" s="187">
        <v>69.526438175929499</v>
      </c>
    </row>
    <row r="485" spans="1:14">
      <c r="A485" s="207"/>
      <c r="B485" s="605" t="s">
        <v>1155</v>
      </c>
      <c r="C485" s="606">
        <v>107.5733567326097</v>
      </c>
      <c r="D485" s="607">
        <v>108.08722741432965</v>
      </c>
      <c r="E485" s="607">
        <v>117.47615772581368</v>
      </c>
      <c r="F485" s="607">
        <v>112.76204238920991</v>
      </c>
      <c r="G485" s="607">
        <v>111.49230769230735</v>
      </c>
      <c r="H485" s="607">
        <v>111.17574257425736</v>
      </c>
      <c r="I485" s="606">
        <v>109.88188613388616</v>
      </c>
      <c r="J485" s="606">
        <v>0</v>
      </c>
      <c r="K485" s="607">
        <v>68.964414739884347</v>
      </c>
      <c r="L485" s="607">
        <v>69.344419391206287</v>
      </c>
      <c r="M485" s="607">
        <v>72.168685927306569</v>
      </c>
      <c r="N485" s="608">
        <v>69.435660135866868</v>
      </c>
    </row>
    <row r="486" spans="1:14">
      <c r="A486" s="191" t="s">
        <v>75</v>
      </c>
      <c r="B486" s="183" t="s">
        <v>496</v>
      </c>
      <c r="C486" s="185">
        <v>0</v>
      </c>
      <c r="D486" s="186">
        <v>0</v>
      </c>
      <c r="E486" s="186">
        <v>0</v>
      </c>
      <c r="F486" s="186">
        <v>0</v>
      </c>
      <c r="G486" s="186">
        <v>0</v>
      </c>
      <c r="H486" s="186">
        <v>0</v>
      </c>
      <c r="I486" s="185">
        <v>0</v>
      </c>
      <c r="J486" s="185">
        <v>0</v>
      </c>
      <c r="K486" s="186">
        <v>0</v>
      </c>
      <c r="L486" s="186">
        <v>0</v>
      </c>
      <c r="M486" s="186">
        <v>0</v>
      </c>
      <c r="N486" s="187">
        <v>0</v>
      </c>
    </row>
    <row r="487" spans="1:14">
      <c r="A487" s="192"/>
      <c r="B487" s="605" t="s">
        <v>1125</v>
      </c>
      <c r="C487" s="606">
        <v>0</v>
      </c>
      <c r="D487" s="607">
        <v>0</v>
      </c>
      <c r="E487" s="607">
        <v>0</v>
      </c>
      <c r="F487" s="607">
        <v>0</v>
      </c>
      <c r="G487" s="607">
        <v>0</v>
      </c>
      <c r="H487" s="607">
        <v>0</v>
      </c>
      <c r="I487" s="606">
        <v>0</v>
      </c>
      <c r="J487" s="606">
        <v>0</v>
      </c>
      <c r="K487" s="607">
        <v>0</v>
      </c>
      <c r="L487" s="607">
        <v>0</v>
      </c>
      <c r="M487" s="607">
        <v>0</v>
      </c>
      <c r="N487" s="608">
        <v>0</v>
      </c>
    </row>
    <row r="488" spans="1:14">
      <c r="A488" s="192"/>
      <c r="B488" s="183" t="s">
        <v>498</v>
      </c>
      <c r="C488" s="185">
        <v>0</v>
      </c>
      <c r="D488" s="186">
        <v>0</v>
      </c>
      <c r="E488" s="186">
        <v>0</v>
      </c>
      <c r="F488" s="186">
        <v>0</v>
      </c>
      <c r="G488" s="186">
        <v>0</v>
      </c>
      <c r="H488" s="186">
        <v>0</v>
      </c>
      <c r="I488" s="185">
        <v>0</v>
      </c>
      <c r="J488" s="185">
        <v>0</v>
      </c>
      <c r="K488" s="186">
        <v>0</v>
      </c>
      <c r="L488" s="186">
        <v>0</v>
      </c>
      <c r="M488" s="186">
        <v>0</v>
      </c>
      <c r="N488" s="187">
        <v>0</v>
      </c>
    </row>
    <row r="489" spans="1:14">
      <c r="A489" s="192"/>
      <c r="B489" s="605" t="s">
        <v>1127</v>
      </c>
      <c r="C489" s="606">
        <v>0</v>
      </c>
      <c r="D489" s="607">
        <v>0</v>
      </c>
      <c r="E489" s="607">
        <v>0</v>
      </c>
      <c r="F489" s="607">
        <v>0</v>
      </c>
      <c r="G489" s="607">
        <v>0</v>
      </c>
      <c r="H489" s="607">
        <v>0</v>
      </c>
      <c r="I489" s="606">
        <v>0</v>
      </c>
      <c r="J489" s="606">
        <v>0</v>
      </c>
      <c r="K489" s="607">
        <v>0</v>
      </c>
      <c r="L489" s="607">
        <v>0</v>
      </c>
      <c r="M489" s="607">
        <v>0</v>
      </c>
      <c r="N489" s="608">
        <v>0</v>
      </c>
    </row>
    <row r="490" spans="1:14">
      <c r="A490" s="192"/>
      <c r="B490" s="183" t="s">
        <v>500</v>
      </c>
      <c r="C490" s="185">
        <v>0</v>
      </c>
      <c r="D490" s="186">
        <v>0</v>
      </c>
      <c r="E490" s="186">
        <v>0</v>
      </c>
      <c r="F490" s="186">
        <v>0</v>
      </c>
      <c r="G490" s="186">
        <v>0</v>
      </c>
      <c r="H490" s="186">
        <v>0</v>
      </c>
      <c r="I490" s="185">
        <v>0</v>
      </c>
      <c r="J490" s="185">
        <v>0</v>
      </c>
      <c r="K490" s="186">
        <v>0</v>
      </c>
      <c r="L490" s="186">
        <v>0</v>
      </c>
      <c r="M490" s="186">
        <v>0</v>
      </c>
      <c r="N490" s="187">
        <v>0</v>
      </c>
    </row>
    <row r="491" spans="1:14">
      <c r="A491" s="192"/>
      <c r="B491" s="605" t="s">
        <v>1129</v>
      </c>
      <c r="C491" s="606">
        <v>0</v>
      </c>
      <c r="D491" s="607">
        <v>0</v>
      </c>
      <c r="E491" s="607">
        <v>0</v>
      </c>
      <c r="F491" s="607">
        <v>0</v>
      </c>
      <c r="G491" s="607">
        <v>0</v>
      </c>
      <c r="H491" s="607">
        <v>0</v>
      </c>
      <c r="I491" s="606">
        <v>0</v>
      </c>
      <c r="J491" s="606">
        <v>0</v>
      </c>
      <c r="K491" s="607">
        <v>0</v>
      </c>
      <c r="L491" s="607">
        <v>0</v>
      </c>
      <c r="M491" s="607">
        <v>0</v>
      </c>
      <c r="N491" s="608">
        <v>0</v>
      </c>
    </row>
    <row r="492" spans="1:14">
      <c r="A492" s="192"/>
      <c r="B492" s="183" t="s">
        <v>502</v>
      </c>
      <c r="C492" s="185">
        <v>0</v>
      </c>
      <c r="D492" s="186">
        <v>0</v>
      </c>
      <c r="E492" s="186">
        <v>0</v>
      </c>
      <c r="F492" s="186">
        <v>0</v>
      </c>
      <c r="G492" s="186">
        <v>0</v>
      </c>
      <c r="H492" s="186">
        <v>0</v>
      </c>
      <c r="I492" s="185">
        <v>0</v>
      </c>
      <c r="J492" s="185">
        <v>0</v>
      </c>
      <c r="K492" s="186">
        <v>0</v>
      </c>
      <c r="L492" s="186">
        <v>0</v>
      </c>
      <c r="M492" s="186">
        <v>0</v>
      </c>
      <c r="N492" s="187">
        <v>0</v>
      </c>
    </row>
    <row r="493" spans="1:14">
      <c r="A493" s="192"/>
      <c r="B493" s="605" t="s">
        <v>1131</v>
      </c>
      <c r="C493" s="606">
        <v>0</v>
      </c>
      <c r="D493" s="607">
        <v>0</v>
      </c>
      <c r="E493" s="607">
        <v>0</v>
      </c>
      <c r="F493" s="607">
        <v>0</v>
      </c>
      <c r="G493" s="607">
        <v>0</v>
      </c>
      <c r="H493" s="607">
        <v>0</v>
      </c>
      <c r="I493" s="606">
        <v>0</v>
      </c>
      <c r="J493" s="606">
        <v>0</v>
      </c>
      <c r="K493" s="607">
        <v>0</v>
      </c>
      <c r="L493" s="607">
        <v>0</v>
      </c>
      <c r="M493" s="607">
        <v>0</v>
      </c>
      <c r="N493" s="608">
        <v>0</v>
      </c>
    </row>
    <row r="494" spans="1:14">
      <c r="A494" s="192"/>
      <c r="B494" s="183" t="s">
        <v>352</v>
      </c>
      <c r="C494" s="185">
        <v>0</v>
      </c>
      <c r="D494" s="186">
        <v>0</v>
      </c>
      <c r="E494" s="186">
        <v>0</v>
      </c>
      <c r="F494" s="186">
        <v>0</v>
      </c>
      <c r="G494" s="186">
        <v>0</v>
      </c>
      <c r="H494" s="186">
        <v>0</v>
      </c>
      <c r="I494" s="185">
        <v>0</v>
      </c>
      <c r="J494" s="185">
        <v>0</v>
      </c>
      <c r="K494" s="186">
        <v>0</v>
      </c>
      <c r="L494" s="186">
        <v>0</v>
      </c>
      <c r="M494" s="186">
        <v>0</v>
      </c>
      <c r="N494" s="187">
        <v>0</v>
      </c>
    </row>
    <row r="495" spans="1:14">
      <c r="A495" s="192"/>
      <c r="B495" s="605" t="s">
        <v>1133</v>
      </c>
      <c r="C495" s="606">
        <v>0</v>
      </c>
      <c r="D495" s="607">
        <v>0</v>
      </c>
      <c r="E495" s="607">
        <v>0</v>
      </c>
      <c r="F495" s="607">
        <v>0</v>
      </c>
      <c r="G495" s="607">
        <v>0</v>
      </c>
      <c r="H495" s="607">
        <v>0</v>
      </c>
      <c r="I495" s="606">
        <v>0</v>
      </c>
      <c r="J495" s="606">
        <v>0</v>
      </c>
      <c r="K495" s="607">
        <v>0</v>
      </c>
      <c r="L495" s="607">
        <v>0</v>
      </c>
      <c r="M495" s="607">
        <v>0</v>
      </c>
      <c r="N495" s="608">
        <v>0</v>
      </c>
    </row>
    <row r="496" spans="1:14">
      <c r="A496" s="192"/>
      <c r="B496" s="183" t="s">
        <v>354</v>
      </c>
      <c r="C496" s="185">
        <v>0</v>
      </c>
      <c r="D496" s="186">
        <v>0</v>
      </c>
      <c r="E496" s="186">
        <v>0</v>
      </c>
      <c r="F496" s="186">
        <v>0</v>
      </c>
      <c r="G496" s="186">
        <v>0</v>
      </c>
      <c r="H496" s="186">
        <v>0</v>
      </c>
      <c r="I496" s="185">
        <v>0</v>
      </c>
      <c r="J496" s="185">
        <v>0</v>
      </c>
      <c r="K496" s="186">
        <v>0</v>
      </c>
      <c r="L496" s="186">
        <v>0</v>
      </c>
      <c r="M496" s="186">
        <v>0</v>
      </c>
      <c r="N496" s="187">
        <v>0</v>
      </c>
    </row>
    <row r="497" spans="1:14">
      <c r="A497" s="192"/>
      <c r="B497" s="605" t="s">
        <v>1135</v>
      </c>
      <c r="C497" s="606">
        <v>0</v>
      </c>
      <c r="D497" s="607">
        <v>0</v>
      </c>
      <c r="E497" s="607">
        <v>0</v>
      </c>
      <c r="F497" s="607">
        <v>0</v>
      </c>
      <c r="G497" s="607">
        <v>0</v>
      </c>
      <c r="H497" s="607">
        <v>0</v>
      </c>
      <c r="I497" s="606">
        <v>0</v>
      </c>
      <c r="J497" s="606">
        <v>0</v>
      </c>
      <c r="K497" s="607">
        <v>0</v>
      </c>
      <c r="L497" s="607">
        <v>0</v>
      </c>
      <c r="M497" s="607">
        <v>0</v>
      </c>
      <c r="N497" s="608">
        <v>0</v>
      </c>
    </row>
    <row r="498" spans="1:14">
      <c r="A498" s="192"/>
      <c r="B498" s="183" t="s">
        <v>356</v>
      </c>
      <c r="C498" s="185">
        <v>0</v>
      </c>
      <c r="D498" s="186">
        <v>0</v>
      </c>
      <c r="E498" s="186">
        <v>0</v>
      </c>
      <c r="F498" s="186">
        <v>0</v>
      </c>
      <c r="G498" s="186">
        <v>0</v>
      </c>
      <c r="H498" s="186">
        <v>0</v>
      </c>
      <c r="I498" s="185">
        <v>0</v>
      </c>
      <c r="J498" s="185">
        <v>0</v>
      </c>
      <c r="K498" s="186">
        <v>0</v>
      </c>
      <c r="L498" s="186">
        <v>0</v>
      </c>
      <c r="M498" s="186">
        <v>0</v>
      </c>
      <c r="N498" s="187">
        <v>0</v>
      </c>
    </row>
    <row r="499" spans="1:14">
      <c r="A499" s="192"/>
      <c r="B499" s="605" t="s">
        <v>1137</v>
      </c>
      <c r="C499" s="606">
        <v>0</v>
      </c>
      <c r="D499" s="607">
        <v>0</v>
      </c>
      <c r="E499" s="607">
        <v>0</v>
      </c>
      <c r="F499" s="607">
        <v>0</v>
      </c>
      <c r="G499" s="607">
        <v>0</v>
      </c>
      <c r="H499" s="607">
        <v>0</v>
      </c>
      <c r="I499" s="606">
        <v>0</v>
      </c>
      <c r="J499" s="606">
        <v>0</v>
      </c>
      <c r="K499" s="607">
        <v>0</v>
      </c>
      <c r="L499" s="607">
        <v>0</v>
      </c>
      <c r="M499" s="607">
        <v>0</v>
      </c>
      <c r="N499" s="608">
        <v>0</v>
      </c>
    </row>
    <row r="500" spans="1:14">
      <c r="A500" s="192"/>
      <c r="B500" s="183" t="s">
        <v>358</v>
      </c>
      <c r="C500" s="185">
        <v>0</v>
      </c>
      <c r="D500" s="186">
        <v>0</v>
      </c>
      <c r="E500" s="186">
        <v>0</v>
      </c>
      <c r="F500" s="186">
        <v>0</v>
      </c>
      <c r="G500" s="186">
        <v>0</v>
      </c>
      <c r="H500" s="186">
        <v>0</v>
      </c>
      <c r="I500" s="185">
        <v>0</v>
      </c>
      <c r="J500" s="185">
        <v>0</v>
      </c>
      <c r="K500" s="186">
        <v>0</v>
      </c>
      <c r="L500" s="186">
        <v>0</v>
      </c>
      <c r="M500" s="186">
        <v>0</v>
      </c>
      <c r="N500" s="187">
        <v>0</v>
      </c>
    </row>
    <row r="501" spans="1:14">
      <c r="A501" s="192"/>
      <c r="B501" s="605" t="s">
        <v>1139</v>
      </c>
      <c r="C501" s="606">
        <v>0</v>
      </c>
      <c r="D501" s="607">
        <v>0</v>
      </c>
      <c r="E501" s="607">
        <v>0</v>
      </c>
      <c r="F501" s="607">
        <v>0</v>
      </c>
      <c r="G501" s="607">
        <v>0</v>
      </c>
      <c r="H501" s="607">
        <v>0</v>
      </c>
      <c r="I501" s="606">
        <v>0</v>
      </c>
      <c r="J501" s="606">
        <v>0</v>
      </c>
      <c r="K501" s="607">
        <v>0</v>
      </c>
      <c r="L501" s="607">
        <v>0</v>
      </c>
      <c r="M501" s="607">
        <v>0</v>
      </c>
      <c r="N501" s="608">
        <v>0</v>
      </c>
    </row>
    <row r="502" spans="1:14">
      <c r="A502" s="192"/>
      <c r="B502" s="183" t="s">
        <v>360</v>
      </c>
      <c r="C502" s="185">
        <v>0</v>
      </c>
      <c r="D502" s="186">
        <v>0</v>
      </c>
      <c r="E502" s="186">
        <v>0</v>
      </c>
      <c r="F502" s="186">
        <v>0</v>
      </c>
      <c r="G502" s="186">
        <v>0</v>
      </c>
      <c r="H502" s="186">
        <v>0</v>
      </c>
      <c r="I502" s="185">
        <v>0</v>
      </c>
      <c r="J502" s="185">
        <v>0</v>
      </c>
      <c r="K502" s="186">
        <v>0</v>
      </c>
      <c r="L502" s="186">
        <v>0</v>
      </c>
      <c r="M502" s="186">
        <v>0</v>
      </c>
      <c r="N502" s="187">
        <v>0</v>
      </c>
    </row>
    <row r="503" spans="1:14">
      <c r="A503" s="192"/>
      <c r="B503" s="605" t="s">
        <v>1141</v>
      </c>
      <c r="C503" s="606">
        <v>0</v>
      </c>
      <c r="D503" s="607">
        <v>0</v>
      </c>
      <c r="E503" s="607">
        <v>0</v>
      </c>
      <c r="F503" s="607">
        <v>0</v>
      </c>
      <c r="G503" s="607">
        <v>0</v>
      </c>
      <c r="H503" s="607">
        <v>0</v>
      </c>
      <c r="I503" s="606">
        <v>0</v>
      </c>
      <c r="J503" s="606">
        <v>0</v>
      </c>
      <c r="K503" s="607">
        <v>0</v>
      </c>
      <c r="L503" s="607">
        <v>0</v>
      </c>
      <c r="M503" s="607">
        <v>0</v>
      </c>
      <c r="N503" s="608">
        <v>0</v>
      </c>
    </row>
    <row r="504" spans="1:14">
      <c r="A504" s="192"/>
      <c r="B504" s="183" t="s">
        <v>362</v>
      </c>
      <c r="C504" s="185">
        <v>0</v>
      </c>
      <c r="D504" s="186">
        <v>0</v>
      </c>
      <c r="E504" s="186">
        <v>0</v>
      </c>
      <c r="F504" s="186">
        <v>0</v>
      </c>
      <c r="G504" s="186">
        <v>0</v>
      </c>
      <c r="H504" s="186">
        <v>0</v>
      </c>
      <c r="I504" s="185">
        <v>0</v>
      </c>
      <c r="J504" s="185">
        <v>0</v>
      </c>
      <c r="K504" s="186">
        <v>0</v>
      </c>
      <c r="L504" s="186">
        <v>0</v>
      </c>
      <c r="M504" s="186">
        <v>0</v>
      </c>
      <c r="N504" s="187">
        <v>0</v>
      </c>
    </row>
    <row r="505" spans="1:14">
      <c r="A505" s="192"/>
      <c r="B505" s="605" t="s">
        <v>1143</v>
      </c>
      <c r="C505" s="606">
        <v>0</v>
      </c>
      <c r="D505" s="607">
        <v>0</v>
      </c>
      <c r="E505" s="607">
        <v>0</v>
      </c>
      <c r="F505" s="607">
        <v>0</v>
      </c>
      <c r="G505" s="607">
        <v>0</v>
      </c>
      <c r="H505" s="607">
        <v>0</v>
      </c>
      <c r="I505" s="606">
        <v>0</v>
      </c>
      <c r="J505" s="606">
        <v>0</v>
      </c>
      <c r="K505" s="607">
        <v>0</v>
      </c>
      <c r="L505" s="607">
        <v>0</v>
      </c>
      <c r="M505" s="607">
        <v>0</v>
      </c>
      <c r="N505" s="608">
        <v>0</v>
      </c>
    </row>
    <row r="506" spans="1:14">
      <c r="A506" s="192"/>
      <c r="B506" s="183" t="s">
        <v>364</v>
      </c>
      <c r="C506" s="185">
        <v>0</v>
      </c>
      <c r="D506" s="186">
        <v>0</v>
      </c>
      <c r="E506" s="186">
        <v>0</v>
      </c>
      <c r="F506" s="186">
        <v>0</v>
      </c>
      <c r="G506" s="186">
        <v>0</v>
      </c>
      <c r="H506" s="186">
        <v>0</v>
      </c>
      <c r="I506" s="185">
        <v>0</v>
      </c>
      <c r="J506" s="185">
        <v>0</v>
      </c>
      <c r="K506" s="186">
        <v>0</v>
      </c>
      <c r="L506" s="186">
        <v>0</v>
      </c>
      <c r="M506" s="186">
        <v>0</v>
      </c>
      <c r="N506" s="187">
        <v>0</v>
      </c>
    </row>
    <row r="507" spans="1:14">
      <c r="A507" s="192"/>
      <c r="B507" s="605" t="s">
        <v>1145</v>
      </c>
      <c r="C507" s="606">
        <v>0</v>
      </c>
      <c r="D507" s="607">
        <v>0</v>
      </c>
      <c r="E507" s="607">
        <v>0</v>
      </c>
      <c r="F507" s="607">
        <v>0</v>
      </c>
      <c r="G507" s="607">
        <v>0</v>
      </c>
      <c r="H507" s="607">
        <v>0</v>
      </c>
      <c r="I507" s="606">
        <v>0</v>
      </c>
      <c r="J507" s="606">
        <v>0</v>
      </c>
      <c r="K507" s="607">
        <v>0</v>
      </c>
      <c r="L507" s="607">
        <v>0</v>
      </c>
      <c r="M507" s="607">
        <v>0</v>
      </c>
      <c r="N507" s="608">
        <v>0</v>
      </c>
    </row>
    <row r="508" spans="1:14">
      <c r="A508" s="192"/>
      <c r="B508" s="183" t="s">
        <v>366</v>
      </c>
      <c r="C508" s="185">
        <v>0</v>
      </c>
      <c r="D508" s="186">
        <v>0</v>
      </c>
      <c r="E508" s="186">
        <v>0</v>
      </c>
      <c r="F508" s="186">
        <v>0</v>
      </c>
      <c r="G508" s="186">
        <v>0</v>
      </c>
      <c r="H508" s="186">
        <v>0</v>
      </c>
      <c r="I508" s="185">
        <v>0</v>
      </c>
      <c r="J508" s="185">
        <v>0</v>
      </c>
      <c r="K508" s="186">
        <v>0</v>
      </c>
      <c r="L508" s="186">
        <v>0</v>
      </c>
      <c r="M508" s="186">
        <v>0</v>
      </c>
      <c r="N508" s="187">
        <v>0</v>
      </c>
    </row>
    <row r="509" spans="1:14">
      <c r="A509" s="192"/>
      <c r="B509" s="605" t="s">
        <v>1147</v>
      </c>
      <c r="C509" s="606">
        <v>0</v>
      </c>
      <c r="D509" s="607">
        <v>0</v>
      </c>
      <c r="E509" s="607">
        <v>0</v>
      </c>
      <c r="F509" s="607">
        <v>0</v>
      </c>
      <c r="G509" s="607">
        <v>0</v>
      </c>
      <c r="H509" s="607">
        <v>0</v>
      </c>
      <c r="I509" s="606">
        <v>0</v>
      </c>
      <c r="J509" s="606">
        <v>0</v>
      </c>
      <c r="K509" s="607">
        <v>0</v>
      </c>
      <c r="L509" s="607">
        <v>0</v>
      </c>
      <c r="M509" s="607">
        <v>0</v>
      </c>
      <c r="N509" s="608">
        <v>0</v>
      </c>
    </row>
    <row r="510" spans="1:14">
      <c r="A510" s="192"/>
      <c r="B510" s="183" t="s">
        <v>372</v>
      </c>
      <c r="C510" s="185">
        <v>0</v>
      </c>
      <c r="D510" s="186">
        <v>0</v>
      </c>
      <c r="E510" s="186">
        <v>0</v>
      </c>
      <c r="F510" s="186">
        <v>0</v>
      </c>
      <c r="G510" s="186">
        <v>0</v>
      </c>
      <c r="H510" s="186">
        <v>0</v>
      </c>
      <c r="I510" s="185">
        <v>0</v>
      </c>
      <c r="J510" s="185">
        <v>0</v>
      </c>
      <c r="K510" s="186">
        <v>0</v>
      </c>
      <c r="L510" s="186">
        <v>0</v>
      </c>
      <c r="M510" s="186">
        <v>0</v>
      </c>
      <c r="N510" s="187">
        <v>0</v>
      </c>
    </row>
    <row r="511" spans="1:14">
      <c r="A511" s="192"/>
      <c r="B511" s="605" t="s">
        <v>1149</v>
      </c>
      <c r="C511" s="606">
        <v>0</v>
      </c>
      <c r="D511" s="607">
        <v>0</v>
      </c>
      <c r="E511" s="607">
        <v>0</v>
      </c>
      <c r="F511" s="607">
        <v>0</v>
      </c>
      <c r="G511" s="607">
        <v>0</v>
      </c>
      <c r="H511" s="607">
        <v>0</v>
      </c>
      <c r="I511" s="606">
        <v>0</v>
      </c>
      <c r="J511" s="606">
        <v>0</v>
      </c>
      <c r="K511" s="607">
        <v>0</v>
      </c>
      <c r="L511" s="607">
        <v>0</v>
      </c>
      <c r="M511" s="607">
        <v>0</v>
      </c>
      <c r="N511" s="608">
        <v>0</v>
      </c>
    </row>
    <row r="512" spans="1:14">
      <c r="A512" s="192"/>
      <c r="B512" s="183" t="s">
        <v>368</v>
      </c>
      <c r="C512" s="185">
        <v>0</v>
      </c>
      <c r="D512" s="186">
        <v>0</v>
      </c>
      <c r="E512" s="186">
        <v>0</v>
      </c>
      <c r="F512" s="186">
        <v>0</v>
      </c>
      <c r="G512" s="186">
        <v>0</v>
      </c>
      <c r="H512" s="186">
        <v>0</v>
      </c>
      <c r="I512" s="185">
        <v>0</v>
      </c>
      <c r="J512" s="185">
        <v>0</v>
      </c>
      <c r="K512" s="186">
        <v>0</v>
      </c>
      <c r="L512" s="186">
        <v>0</v>
      </c>
      <c r="M512" s="186">
        <v>0</v>
      </c>
      <c r="N512" s="187">
        <v>0</v>
      </c>
    </row>
    <row r="513" spans="1:14">
      <c r="A513" s="192"/>
      <c r="B513" s="605" t="s">
        <v>1151</v>
      </c>
      <c r="C513" s="606">
        <v>0</v>
      </c>
      <c r="D513" s="607">
        <v>0</v>
      </c>
      <c r="E513" s="607">
        <v>0</v>
      </c>
      <c r="F513" s="607">
        <v>0</v>
      </c>
      <c r="G513" s="607">
        <v>0</v>
      </c>
      <c r="H513" s="607">
        <v>0</v>
      </c>
      <c r="I513" s="606">
        <v>0</v>
      </c>
      <c r="J513" s="606">
        <v>0</v>
      </c>
      <c r="K513" s="607">
        <v>0</v>
      </c>
      <c r="L513" s="607">
        <v>0</v>
      </c>
      <c r="M513" s="607">
        <v>0</v>
      </c>
      <c r="N513" s="608">
        <v>0</v>
      </c>
    </row>
    <row r="514" spans="1:14">
      <c r="A514" s="192"/>
      <c r="B514" s="183" t="s">
        <v>370</v>
      </c>
      <c r="C514" s="185">
        <v>0</v>
      </c>
      <c r="D514" s="186">
        <v>0</v>
      </c>
      <c r="E514" s="186">
        <v>0</v>
      </c>
      <c r="F514" s="186">
        <v>0</v>
      </c>
      <c r="G514" s="186">
        <v>0</v>
      </c>
      <c r="H514" s="186">
        <v>0</v>
      </c>
      <c r="I514" s="185">
        <v>0</v>
      </c>
      <c r="J514" s="185">
        <v>0</v>
      </c>
      <c r="K514" s="186">
        <v>0</v>
      </c>
      <c r="L514" s="186">
        <v>0</v>
      </c>
      <c r="M514" s="186">
        <v>0</v>
      </c>
      <c r="N514" s="187">
        <v>0</v>
      </c>
    </row>
    <row r="515" spans="1:14">
      <c r="A515" s="192"/>
      <c r="B515" s="605" t="s">
        <v>1153</v>
      </c>
      <c r="C515" s="606">
        <v>0</v>
      </c>
      <c r="D515" s="607">
        <v>0</v>
      </c>
      <c r="E515" s="607">
        <v>0</v>
      </c>
      <c r="F515" s="607">
        <v>0</v>
      </c>
      <c r="G515" s="607">
        <v>0</v>
      </c>
      <c r="H515" s="607">
        <v>0</v>
      </c>
      <c r="I515" s="606">
        <v>0</v>
      </c>
      <c r="J515" s="606">
        <v>0</v>
      </c>
      <c r="K515" s="607">
        <v>0</v>
      </c>
      <c r="L515" s="607">
        <v>0</v>
      </c>
      <c r="M515" s="607">
        <v>0</v>
      </c>
      <c r="N515" s="608">
        <v>0</v>
      </c>
    </row>
    <row r="516" spans="1:14">
      <c r="A516" s="192"/>
      <c r="B516" s="183" t="s">
        <v>430</v>
      </c>
      <c r="C516" s="185">
        <v>0</v>
      </c>
      <c r="D516" s="186">
        <v>0</v>
      </c>
      <c r="E516" s="186">
        <v>0</v>
      </c>
      <c r="F516" s="186">
        <v>0</v>
      </c>
      <c r="G516" s="186">
        <v>0</v>
      </c>
      <c r="H516" s="186">
        <v>0</v>
      </c>
      <c r="I516" s="185">
        <v>0</v>
      </c>
      <c r="J516" s="185">
        <v>0</v>
      </c>
      <c r="K516" s="186">
        <v>0</v>
      </c>
      <c r="L516" s="186">
        <v>0</v>
      </c>
      <c r="M516" s="186">
        <v>0</v>
      </c>
      <c r="N516" s="187">
        <v>0</v>
      </c>
    </row>
    <row r="517" spans="1:14">
      <c r="A517" s="207"/>
      <c r="B517" s="605" t="s">
        <v>1155</v>
      </c>
      <c r="C517" s="606">
        <v>0</v>
      </c>
      <c r="D517" s="607">
        <v>0</v>
      </c>
      <c r="E517" s="607">
        <v>0</v>
      </c>
      <c r="F517" s="607">
        <v>0</v>
      </c>
      <c r="G517" s="607">
        <v>0</v>
      </c>
      <c r="H517" s="607">
        <v>0</v>
      </c>
      <c r="I517" s="606">
        <v>0</v>
      </c>
      <c r="J517" s="606">
        <v>0</v>
      </c>
      <c r="K517" s="607">
        <v>0</v>
      </c>
      <c r="L517" s="607">
        <v>0</v>
      </c>
      <c r="M517" s="607">
        <v>0</v>
      </c>
      <c r="N517" s="608">
        <v>0</v>
      </c>
    </row>
    <row r="518" spans="1:14">
      <c r="A518" s="191" t="s">
        <v>497</v>
      </c>
      <c r="B518" s="183"/>
      <c r="C518" s="185">
        <v>134.09402674591382</v>
      </c>
      <c r="D518" s="186">
        <v>139.66196969696958</v>
      </c>
      <c r="E518" s="186">
        <v>142.52851535836177</v>
      </c>
      <c r="F518" s="186">
        <v>136.24420689655173</v>
      </c>
      <c r="G518" s="186">
        <v>140.49999999999994</v>
      </c>
      <c r="H518" s="186">
        <v>130.88711111111112</v>
      </c>
      <c r="I518" s="185">
        <v>137.78135691318326</v>
      </c>
      <c r="J518" s="185">
        <v>76.169108280254775</v>
      </c>
      <c r="K518" s="186">
        <v>74.323447247726264</v>
      </c>
      <c r="L518" s="186">
        <v>76.107972609363941</v>
      </c>
      <c r="M518" s="186">
        <v>79.367056344329058</v>
      </c>
      <c r="N518" s="187">
        <v>75.485252512948122</v>
      </c>
    </row>
    <row r="519" spans="1:14">
      <c r="A519" s="192" t="s">
        <v>1126</v>
      </c>
      <c r="B519" s="605"/>
      <c r="C519" s="606">
        <v>122.69830274533597</v>
      </c>
      <c r="D519" s="607">
        <v>127.68246376811591</v>
      </c>
      <c r="E519" s="607">
        <v>130.57732446206114</v>
      </c>
      <c r="F519" s="607">
        <v>132.93109677419355</v>
      </c>
      <c r="G519" s="607">
        <v>133.25015624999997</v>
      </c>
      <c r="H519" s="607">
        <v>129.82717948717951</v>
      </c>
      <c r="I519" s="606">
        <v>125.76572804175666</v>
      </c>
      <c r="J519" s="606">
        <v>74.570086393088545</v>
      </c>
      <c r="K519" s="607">
        <v>75.043579951371839</v>
      </c>
      <c r="L519" s="607">
        <v>77.608108025520224</v>
      </c>
      <c r="M519" s="607">
        <v>79.633725264464132</v>
      </c>
      <c r="N519" s="608">
        <v>76.052635364761144</v>
      </c>
    </row>
    <row r="520" spans="1:14">
      <c r="A520" s="192" t="s">
        <v>499</v>
      </c>
      <c r="B520" s="183"/>
      <c r="C520" s="185">
        <v>122.333</v>
      </c>
      <c r="D520" s="186">
        <v>75.5</v>
      </c>
      <c r="E520" s="186">
        <v>139.76666666666668</v>
      </c>
      <c r="F520" s="186">
        <v>116.04499999999999</v>
      </c>
      <c r="G520" s="186">
        <v>136.16499999999999</v>
      </c>
      <c r="H520" s="186">
        <v>147.16666666666666</v>
      </c>
      <c r="I520" s="185">
        <v>128.2741176470588</v>
      </c>
      <c r="J520" s="185">
        <v>75.802777777777777</v>
      </c>
      <c r="K520" s="186">
        <v>74.016408376963355</v>
      </c>
      <c r="L520" s="186">
        <v>75.685918796992482</v>
      </c>
      <c r="M520" s="186">
        <v>77.785662100456605</v>
      </c>
      <c r="N520" s="187">
        <v>75.106651367321689</v>
      </c>
    </row>
    <row r="521" spans="1:14">
      <c r="A521" s="192" t="s">
        <v>1128</v>
      </c>
      <c r="B521" s="605"/>
      <c r="C521" s="606">
        <v>117.91033492822966</v>
      </c>
      <c r="D521" s="607">
        <v>121.63773584905661</v>
      </c>
      <c r="E521" s="607">
        <v>128.68776255707763</v>
      </c>
      <c r="F521" s="607">
        <v>129.52199999999999</v>
      </c>
      <c r="G521" s="607">
        <v>132.83083333333335</v>
      </c>
      <c r="H521" s="607">
        <v>145.37272727272727</v>
      </c>
      <c r="I521" s="606">
        <v>122.46927321668909</v>
      </c>
      <c r="J521" s="606">
        <v>70.900238095238095</v>
      </c>
      <c r="K521" s="607">
        <v>70.866486127921291</v>
      </c>
      <c r="L521" s="607">
        <v>75.389072413207316</v>
      </c>
      <c r="M521" s="607">
        <v>79.870868099452167</v>
      </c>
      <c r="N521" s="608">
        <v>72.92286947978684</v>
      </c>
    </row>
    <row r="522" spans="1:14">
      <c r="A522" s="192" t="s">
        <v>501</v>
      </c>
      <c r="B522" s="183"/>
      <c r="C522" s="185">
        <v>0</v>
      </c>
      <c r="D522" s="186">
        <v>0</v>
      </c>
      <c r="E522" s="186">
        <v>125.12857142857145</v>
      </c>
      <c r="F522" s="186">
        <v>138.66666666666666</v>
      </c>
      <c r="G522" s="186">
        <v>0</v>
      </c>
      <c r="H522" s="186">
        <v>0</v>
      </c>
      <c r="I522" s="185">
        <v>129.19</v>
      </c>
      <c r="J522" s="185">
        <v>70.72</v>
      </c>
      <c r="K522" s="186">
        <v>68.154713114754102</v>
      </c>
      <c r="L522" s="186">
        <v>67.457142857142856</v>
      </c>
      <c r="M522" s="186">
        <v>70.573571428571427</v>
      </c>
      <c r="N522" s="187">
        <v>68.765420827389434</v>
      </c>
    </row>
    <row r="523" spans="1:14">
      <c r="A523" s="192" t="s">
        <v>1130</v>
      </c>
      <c r="B523" s="605"/>
      <c r="C523" s="606">
        <v>0</v>
      </c>
      <c r="D523" s="607">
        <v>0</v>
      </c>
      <c r="E523" s="607">
        <v>93</v>
      </c>
      <c r="F523" s="607">
        <v>0</v>
      </c>
      <c r="G523" s="607">
        <v>114.5</v>
      </c>
      <c r="H523" s="607">
        <v>0</v>
      </c>
      <c r="I523" s="606">
        <v>112.11111111111111</v>
      </c>
      <c r="J523" s="606">
        <v>69.747863247863251</v>
      </c>
      <c r="K523" s="607">
        <v>69.464435051358961</v>
      </c>
      <c r="L523" s="607">
        <v>66.802325581395351</v>
      </c>
      <c r="M523" s="607">
        <v>68.333333333333329</v>
      </c>
      <c r="N523" s="608">
        <v>69.382449138810529</v>
      </c>
    </row>
    <row r="524" spans="1:14">
      <c r="A524" s="192" t="s">
        <v>503</v>
      </c>
      <c r="B524" s="183"/>
      <c r="C524" s="185">
        <v>133.59213371266003</v>
      </c>
      <c r="D524" s="186">
        <v>137.77485294117633</v>
      </c>
      <c r="E524" s="186">
        <v>142.20001605136437</v>
      </c>
      <c r="F524" s="186">
        <v>133.67294117647057</v>
      </c>
      <c r="G524" s="186">
        <v>139.49961538461531</v>
      </c>
      <c r="H524" s="186">
        <v>132.80235294117648</v>
      </c>
      <c r="I524" s="185">
        <v>137.1480923815237</v>
      </c>
      <c r="J524" s="185">
        <v>75.267203219315903</v>
      </c>
      <c r="K524" s="186">
        <v>73.50472001638326</v>
      </c>
      <c r="L524" s="186">
        <v>75.849922760533843</v>
      </c>
      <c r="M524" s="186">
        <v>78.490513567628952</v>
      </c>
      <c r="N524" s="187">
        <v>74.782703307125274</v>
      </c>
    </row>
    <row r="525" spans="1:14">
      <c r="A525" s="192" t="s">
        <v>1132</v>
      </c>
      <c r="B525" s="605"/>
      <c r="C525" s="606">
        <v>122.41284124946512</v>
      </c>
      <c r="D525" s="607">
        <v>127.25127860026913</v>
      </c>
      <c r="E525" s="607">
        <v>130.45701759061834</v>
      </c>
      <c r="F525" s="607">
        <v>132.37827027027026</v>
      </c>
      <c r="G525" s="607">
        <v>131.40452380952379</v>
      </c>
      <c r="H525" s="607">
        <v>131.74853932584267</v>
      </c>
      <c r="I525" s="606">
        <v>125.54892447741067</v>
      </c>
      <c r="J525" s="606">
        <v>72.880379746835445</v>
      </c>
      <c r="K525" s="607">
        <v>73.290538042200808</v>
      </c>
      <c r="L525" s="607">
        <v>76.762241723956151</v>
      </c>
      <c r="M525" s="607">
        <v>79.46052790299305</v>
      </c>
      <c r="N525" s="608">
        <v>74.616162134520366</v>
      </c>
    </row>
    <row r="526" spans="1:14">
      <c r="A526" s="192" t="s">
        <v>353</v>
      </c>
      <c r="B526" s="183"/>
      <c r="C526" s="185">
        <v>131.09156756971149</v>
      </c>
      <c r="D526" s="186">
        <v>134.41109421265125</v>
      </c>
      <c r="E526" s="186">
        <v>140.17738242529057</v>
      </c>
      <c r="F526" s="186">
        <v>137.72464684014864</v>
      </c>
      <c r="G526" s="186">
        <v>134.18836515192251</v>
      </c>
      <c r="H526" s="186">
        <v>139.76646471371507</v>
      </c>
      <c r="I526" s="185">
        <v>135.24363156667434</v>
      </c>
      <c r="J526" s="185">
        <v>80.834704036812383</v>
      </c>
      <c r="K526" s="186">
        <v>77.342704615384619</v>
      </c>
      <c r="L526" s="186">
        <v>82.45330054639723</v>
      </c>
      <c r="M526" s="186">
        <v>81.197822736336576</v>
      </c>
      <c r="N526" s="187">
        <v>79.640962609414316</v>
      </c>
    </row>
    <row r="527" spans="1:14">
      <c r="A527" s="192" t="s">
        <v>1134</v>
      </c>
      <c r="B527" s="605"/>
      <c r="C527" s="606">
        <v>130.86264960533128</v>
      </c>
      <c r="D527" s="607">
        <v>135.38824032226344</v>
      </c>
      <c r="E527" s="607">
        <v>140.52655241546822</v>
      </c>
      <c r="F527" s="607">
        <v>136.85784821043549</v>
      </c>
      <c r="G527" s="607">
        <v>136.44766740250171</v>
      </c>
      <c r="H527" s="607">
        <v>139.17933456561923</v>
      </c>
      <c r="I527" s="606">
        <v>135.25090050945707</v>
      </c>
      <c r="J527" s="606">
        <v>82.599591289253596</v>
      </c>
      <c r="K527" s="607">
        <v>82.700639134506446</v>
      </c>
      <c r="L527" s="607">
        <v>86.455765866950031</v>
      </c>
      <c r="M527" s="607">
        <v>83.931435786925675</v>
      </c>
      <c r="N527" s="608">
        <v>83.647895320642917</v>
      </c>
    </row>
    <row r="528" spans="1:14">
      <c r="A528" s="192" t="s">
        <v>355</v>
      </c>
      <c r="B528" s="183"/>
      <c r="C528" s="185">
        <v>114.34094059405928</v>
      </c>
      <c r="D528" s="186">
        <v>116.81339658443957</v>
      </c>
      <c r="E528" s="186">
        <v>132.40035772357712</v>
      </c>
      <c r="F528" s="186">
        <v>132.17837672281769</v>
      </c>
      <c r="G528" s="186">
        <v>130.20530612244886</v>
      </c>
      <c r="H528" s="186">
        <v>132.29618852459018</v>
      </c>
      <c r="I528" s="185">
        <v>121.7552455934193</v>
      </c>
      <c r="J528" s="185">
        <v>80.909030162413003</v>
      </c>
      <c r="K528" s="186">
        <v>74.960435082193129</v>
      </c>
      <c r="L528" s="186">
        <v>76.11007644197359</v>
      </c>
      <c r="M528" s="186">
        <v>75.541918103448282</v>
      </c>
      <c r="N528" s="187">
        <v>75.979836684649314</v>
      </c>
    </row>
    <row r="529" spans="1:14">
      <c r="A529" s="192" t="s">
        <v>1136</v>
      </c>
      <c r="B529" s="605"/>
      <c r="C529" s="606">
        <v>121.24633346349069</v>
      </c>
      <c r="D529" s="607">
        <v>121.61858136300414</v>
      </c>
      <c r="E529" s="607">
        <v>135.43631449631445</v>
      </c>
      <c r="F529" s="607">
        <v>133.56913846153836</v>
      </c>
      <c r="G529" s="607">
        <v>135.35834042553179</v>
      </c>
      <c r="H529" s="607">
        <v>132.41405622489961</v>
      </c>
      <c r="I529" s="606">
        <v>126.87198047914808</v>
      </c>
      <c r="J529" s="606">
        <v>81.574303292317921</v>
      </c>
      <c r="K529" s="607">
        <v>80.347934107713868</v>
      </c>
      <c r="L529" s="607">
        <v>81.356758120247832</v>
      </c>
      <c r="M529" s="607">
        <v>79.164623253873259</v>
      </c>
      <c r="N529" s="608">
        <v>80.604919361393414</v>
      </c>
    </row>
    <row r="530" spans="1:14">
      <c r="A530" s="192" t="s">
        <v>357</v>
      </c>
      <c r="B530" s="183"/>
      <c r="C530" s="185">
        <v>145</v>
      </c>
      <c r="D530" s="186">
        <v>115.67142857142856</v>
      </c>
      <c r="E530" s="186">
        <v>127.40689655172413</v>
      </c>
      <c r="F530" s="186">
        <v>118.42500000000001</v>
      </c>
      <c r="G530" s="186">
        <v>130.51249999999999</v>
      </c>
      <c r="H530" s="186">
        <v>117.50083333333333</v>
      </c>
      <c r="I530" s="185">
        <v>122.601375</v>
      </c>
      <c r="J530" s="185">
        <v>64.75</v>
      </c>
      <c r="K530" s="186">
        <v>74.597560975609753</v>
      </c>
      <c r="L530" s="186">
        <v>65.808676470588239</v>
      </c>
      <c r="M530" s="186">
        <v>65.816836734693865</v>
      </c>
      <c r="N530" s="187">
        <v>69.339975369458131</v>
      </c>
    </row>
    <row r="531" spans="1:14">
      <c r="A531" s="192" t="s">
        <v>1138</v>
      </c>
      <c r="B531" s="605"/>
      <c r="C531" s="606">
        <v>149</v>
      </c>
      <c r="D531" s="607">
        <v>159</v>
      </c>
      <c r="E531" s="607">
        <v>89.988711790393012</v>
      </c>
      <c r="F531" s="607">
        <v>166</v>
      </c>
      <c r="G531" s="607">
        <v>126.85384615384615</v>
      </c>
      <c r="H531" s="607">
        <v>120.29411764705883</v>
      </c>
      <c r="I531" s="606">
        <v>93.970589390962672</v>
      </c>
      <c r="J531" s="606">
        <v>71.833333333333329</v>
      </c>
      <c r="K531" s="607">
        <v>80.130060108778181</v>
      </c>
      <c r="L531" s="607">
        <v>72.519606962380692</v>
      </c>
      <c r="M531" s="607">
        <v>78.603382352941182</v>
      </c>
      <c r="N531" s="608">
        <v>77.483541239074555</v>
      </c>
    </row>
    <row r="532" spans="1:14">
      <c r="A532" s="192" t="s">
        <v>359</v>
      </c>
      <c r="B532" s="183"/>
      <c r="C532" s="185">
        <v>129.8495597091655</v>
      </c>
      <c r="D532" s="186">
        <v>133.21471459038997</v>
      </c>
      <c r="E532" s="186">
        <v>139.91388524873554</v>
      </c>
      <c r="F532" s="186">
        <v>137.12793988158484</v>
      </c>
      <c r="G532" s="186">
        <v>133.98186846800911</v>
      </c>
      <c r="H532" s="186">
        <v>138.57765073947667</v>
      </c>
      <c r="I532" s="185">
        <v>134.37228730992294</v>
      </c>
      <c r="J532" s="185">
        <v>80.839239631336397</v>
      </c>
      <c r="K532" s="186">
        <v>76.28573596878617</v>
      </c>
      <c r="L532" s="186">
        <v>79.429887928902303</v>
      </c>
      <c r="M532" s="186">
        <v>78.498240640661749</v>
      </c>
      <c r="N532" s="187">
        <v>78.015917600542522</v>
      </c>
    </row>
    <row r="533" spans="1:14">
      <c r="A533" s="192" t="s">
        <v>1140</v>
      </c>
      <c r="B533" s="605"/>
      <c r="C533" s="606">
        <v>130.23494103532758</v>
      </c>
      <c r="D533" s="607">
        <v>134.48644678899058</v>
      </c>
      <c r="E533" s="607">
        <v>139.4633458864426</v>
      </c>
      <c r="F533" s="607">
        <v>136.5704887662593</v>
      </c>
      <c r="G533" s="607">
        <v>136.33115491009667</v>
      </c>
      <c r="H533" s="607">
        <v>138.11760719957653</v>
      </c>
      <c r="I533" s="606">
        <v>134.50401813613007</v>
      </c>
      <c r="J533" s="606">
        <v>82.262945454545445</v>
      </c>
      <c r="K533" s="607">
        <v>81.621942865039102</v>
      </c>
      <c r="L533" s="607">
        <v>84.115872687762433</v>
      </c>
      <c r="M533" s="607">
        <v>81.87126788963927</v>
      </c>
      <c r="N533" s="608">
        <v>82.303400005804377</v>
      </c>
    </row>
    <row r="534" spans="1:14">
      <c r="A534" s="192" t="s">
        <v>361</v>
      </c>
      <c r="B534" s="183"/>
      <c r="C534" s="185">
        <v>90.05596134688183</v>
      </c>
      <c r="D534" s="186">
        <v>93.660086536014248</v>
      </c>
      <c r="E534" s="186">
        <v>93.418439623117209</v>
      </c>
      <c r="F534" s="186">
        <v>91.679520533212141</v>
      </c>
      <c r="G534" s="186">
        <v>88.514284128745842</v>
      </c>
      <c r="H534" s="186">
        <v>98.347263479145482</v>
      </c>
      <c r="I534" s="185">
        <v>91.944224886242168</v>
      </c>
      <c r="J534" s="185">
        <v>55.764536741214059</v>
      </c>
      <c r="K534" s="186">
        <v>55.858559933955334</v>
      </c>
      <c r="L534" s="186">
        <v>69.249964264443108</v>
      </c>
      <c r="M534" s="186">
        <v>68.184132352941177</v>
      </c>
      <c r="N534" s="187">
        <v>59.20982315776866</v>
      </c>
    </row>
    <row r="535" spans="1:14">
      <c r="A535" s="192" t="s">
        <v>1142</v>
      </c>
      <c r="B535" s="605"/>
      <c r="C535" s="606">
        <v>91.572735281221355</v>
      </c>
      <c r="D535" s="607">
        <v>91.078222377622382</v>
      </c>
      <c r="E535" s="607">
        <v>92.111493608205748</v>
      </c>
      <c r="F535" s="607">
        <v>93.499755305327</v>
      </c>
      <c r="G535" s="607">
        <v>84.029414446002804</v>
      </c>
      <c r="H535" s="607">
        <v>96.634074394463667</v>
      </c>
      <c r="I535" s="606">
        <v>91.578722260691791</v>
      </c>
      <c r="J535" s="606">
        <v>58.836595022624437</v>
      </c>
      <c r="K535" s="607">
        <v>59.774076670538861</v>
      </c>
      <c r="L535" s="607">
        <v>67.178763015094674</v>
      </c>
      <c r="M535" s="607">
        <v>78.987449494222432</v>
      </c>
      <c r="N535" s="608">
        <v>62.391582435880181</v>
      </c>
    </row>
    <row r="536" spans="1:14">
      <c r="A536" s="192" t="s">
        <v>363</v>
      </c>
      <c r="B536" s="183"/>
      <c r="C536" s="185">
        <v>78.67343137254899</v>
      </c>
      <c r="D536" s="186">
        <v>70.828616527390864</v>
      </c>
      <c r="E536" s="186">
        <v>76.098601226993864</v>
      </c>
      <c r="F536" s="186">
        <v>83.578165938864615</v>
      </c>
      <c r="G536" s="186">
        <v>73.222194029850741</v>
      </c>
      <c r="H536" s="186">
        <v>89.999270633397316</v>
      </c>
      <c r="I536" s="185">
        <v>78.184551593163107</v>
      </c>
      <c r="J536" s="185">
        <v>51.425032154340833</v>
      </c>
      <c r="K536" s="186">
        <v>55.616085239427321</v>
      </c>
      <c r="L536" s="186">
        <v>63.470461855670102</v>
      </c>
      <c r="M536" s="186">
        <v>65.972864385297839</v>
      </c>
      <c r="N536" s="187">
        <v>57.704807783578538</v>
      </c>
    </row>
    <row r="537" spans="1:14">
      <c r="A537" s="192" t="s">
        <v>1144</v>
      </c>
      <c r="B537" s="605"/>
      <c r="C537" s="606">
        <v>75.050465145594345</v>
      </c>
      <c r="D537" s="607">
        <v>73.132942591955995</v>
      </c>
      <c r="E537" s="607">
        <v>71.088637140068315</v>
      </c>
      <c r="F537" s="607">
        <v>76.939119858469695</v>
      </c>
      <c r="G537" s="607">
        <v>67.746586794462189</v>
      </c>
      <c r="H537" s="607">
        <v>90.49144665461121</v>
      </c>
      <c r="I537" s="606">
        <v>73.408796881584493</v>
      </c>
      <c r="J537" s="606">
        <v>54.945594329334796</v>
      </c>
      <c r="K537" s="607">
        <v>55.971530435147791</v>
      </c>
      <c r="L537" s="607">
        <v>58.909882656647518</v>
      </c>
      <c r="M537" s="607">
        <v>62.670158578919697</v>
      </c>
      <c r="N537" s="608">
        <v>56.836431453413127</v>
      </c>
    </row>
    <row r="538" spans="1:14">
      <c r="A538" s="192" t="s">
        <v>365</v>
      </c>
      <c r="B538" s="183"/>
      <c r="C538" s="185">
        <v>95.307692307692307</v>
      </c>
      <c r="D538" s="186">
        <v>89.472164948453596</v>
      </c>
      <c r="E538" s="186">
        <v>83.551465798045598</v>
      </c>
      <c r="F538" s="186">
        <v>113.38843226788434</v>
      </c>
      <c r="G538" s="186">
        <v>96.394901960784324</v>
      </c>
      <c r="H538" s="186">
        <v>103.70777777777778</v>
      </c>
      <c r="I538" s="185">
        <v>102.22850393700789</v>
      </c>
      <c r="J538" s="185">
        <v>49.8</v>
      </c>
      <c r="K538" s="186">
        <v>81.21621621621621</v>
      </c>
      <c r="L538" s="186">
        <v>62.263690476190469</v>
      </c>
      <c r="M538" s="186">
        <v>57.225889830508471</v>
      </c>
      <c r="N538" s="187">
        <v>60.744364640883987</v>
      </c>
    </row>
    <row r="539" spans="1:14">
      <c r="A539" s="192" t="s">
        <v>1146</v>
      </c>
      <c r="B539" s="605"/>
      <c r="C539" s="606">
        <v>130.80000000000001</v>
      </c>
      <c r="D539" s="607">
        <v>100.88524590163935</v>
      </c>
      <c r="E539" s="607">
        <v>87.619354838709683</v>
      </c>
      <c r="F539" s="607">
        <v>118.7</v>
      </c>
      <c r="G539" s="607">
        <v>104.59</v>
      </c>
      <c r="H539" s="607">
        <v>108.97499999999999</v>
      </c>
      <c r="I539" s="606">
        <v>98.686503067484665</v>
      </c>
      <c r="J539" s="606">
        <v>61</v>
      </c>
      <c r="K539" s="607">
        <v>69.889236111111103</v>
      </c>
      <c r="L539" s="607">
        <v>65.375</v>
      </c>
      <c r="M539" s="607">
        <v>72.297285714285707</v>
      </c>
      <c r="N539" s="608">
        <v>70.944035087719286</v>
      </c>
    </row>
    <row r="540" spans="1:14">
      <c r="A540" s="192" t="s">
        <v>367</v>
      </c>
      <c r="B540" s="183"/>
      <c r="C540" s="185">
        <v>87.337177779459608</v>
      </c>
      <c r="D540" s="186">
        <v>88.761845972957076</v>
      </c>
      <c r="E540" s="186">
        <v>89.537149242241455</v>
      </c>
      <c r="F540" s="186">
        <v>91.880985978348789</v>
      </c>
      <c r="G540" s="186">
        <v>84.612663495838291</v>
      </c>
      <c r="H540" s="186">
        <v>95.553035479632086</v>
      </c>
      <c r="I540" s="185">
        <v>89.006169261492147</v>
      </c>
      <c r="J540" s="185">
        <v>53.594138344662134</v>
      </c>
      <c r="K540" s="186">
        <v>55.812722852588408</v>
      </c>
      <c r="L540" s="186">
        <v>65.763302292263617</v>
      </c>
      <c r="M540" s="186">
        <v>65.644052785923748</v>
      </c>
      <c r="N540" s="187">
        <v>58.447575601461125</v>
      </c>
    </row>
    <row r="541" spans="1:14">
      <c r="A541" s="192" t="s">
        <v>1148</v>
      </c>
      <c r="B541" s="605"/>
      <c r="C541" s="606">
        <v>87.611135166232671</v>
      </c>
      <c r="D541" s="607">
        <v>85.978954545454542</v>
      </c>
      <c r="E541" s="607">
        <v>85.622836038211588</v>
      </c>
      <c r="F541" s="607">
        <v>87.478844047275871</v>
      </c>
      <c r="G541" s="607">
        <v>74.979024588498277</v>
      </c>
      <c r="H541" s="607">
        <v>93.912368268674001</v>
      </c>
      <c r="I541" s="606">
        <v>86.142140745190872</v>
      </c>
      <c r="J541" s="606">
        <v>56.86119212642086</v>
      </c>
      <c r="K541" s="607">
        <v>57.573888609790146</v>
      </c>
      <c r="L541" s="607">
        <v>61.772696716704807</v>
      </c>
      <c r="M541" s="607">
        <v>65.55118266620444</v>
      </c>
      <c r="N541" s="608">
        <v>58.879074009495859</v>
      </c>
    </row>
    <row r="542" spans="1:14">
      <c r="A542" s="192" t="s">
        <v>373</v>
      </c>
      <c r="B542" s="183"/>
      <c r="C542" s="185">
        <v>95.552566939427678</v>
      </c>
      <c r="D542" s="186">
        <v>84.38451390375964</v>
      </c>
      <c r="E542" s="186">
        <v>100.87244255319143</v>
      </c>
      <c r="F542" s="186">
        <v>91.709042769857447</v>
      </c>
      <c r="G542" s="186">
        <v>86.635294117647064</v>
      </c>
      <c r="H542" s="186">
        <v>114.95098039215682</v>
      </c>
      <c r="I542" s="185">
        <v>95.810285631966778</v>
      </c>
      <c r="J542" s="185">
        <v>74.335868005738874</v>
      </c>
      <c r="K542" s="186">
        <v>70.277759574077635</v>
      </c>
      <c r="L542" s="186">
        <v>69.70808691342927</v>
      </c>
      <c r="M542" s="186">
        <v>74.98822550831791</v>
      </c>
      <c r="N542" s="187">
        <v>71.122683406918156</v>
      </c>
    </row>
    <row r="543" spans="1:14">
      <c r="A543" s="192" t="s">
        <v>1150</v>
      </c>
      <c r="B543" s="605"/>
      <c r="C543" s="606">
        <v>74.076127432277744</v>
      </c>
      <c r="D543" s="607">
        <v>76.211705989110698</v>
      </c>
      <c r="E543" s="607">
        <v>85.916017669045203</v>
      </c>
      <c r="F543" s="607">
        <v>83.568312693498441</v>
      </c>
      <c r="G543" s="607">
        <v>81.990232558139539</v>
      </c>
      <c r="H543" s="607">
        <v>112.18604651162768</v>
      </c>
      <c r="I543" s="606">
        <v>80.251186128989872</v>
      </c>
      <c r="J543" s="606">
        <v>73.387061183550642</v>
      </c>
      <c r="K543" s="607">
        <v>62.856394034262593</v>
      </c>
      <c r="L543" s="607">
        <v>65.76601377556392</v>
      </c>
      <c r="M543" s="607">
        <v>70.843189976689956</v>
      </c>
      <c r="N543" s="608">
        <v>64.911413252997761</v>
      </c>
    </row>
    <row r="544" spans="1:14">
      <c r="A544" s="192" t="s">
        <v>369</v>
      </c>
      <c r="B544" s="183"/>
      <c r="C544" s="185">
        <v>119.6808788486163</v>
      </c>
      <c r="D544" s="186">
        <v>120.42736105032816</v>
      </c>
      <c r="E544" s="186">
        <v>125.52795469444285</v>
      </c>
      <c r="F544" s="186">
        <v>119.19549380280522</v>
      </c>
      <c r="G544" s="186">
        <v>119.43342384463222</v>
      </c>
      <c r="H544" s="186">
        <v>123.51561660079054</v>
      </c>
      <c r="I544" s="185">
        <v>121.57647586288635</v>
      </c>
      <c r="J544" s="185">
        <v>75.682648251013362</v>
      </c>
      <c r="K544" s="186">
        <v>71.322488312470895</v>
      </c>
      <c r="L544" s="186">
        <v>79.328674967191162</v>
      </c>
      <c r="M544" s="186">
        <v>78.853611485027557</v>
      </c>
      <c r="N544" s="187">
        <v>74.672333063037129</v>
      </c>
    </row>
    <row r="545" spans="1:14">
      <c r="A545" s="192" t="s">
        <v>1152</v>
      </c>
      <c r="B545" s="605"/>
      <c r="C545" s="606">
        <v>115.64156370345414</v>
      </c>
      <c r="D545" s="607">
        <v>117.50980685980669</v>
      </c>
      <c r="E545" s="607">
        <v>120.36164981729598</v>
      </c>
      <c r="F545" s="607">
        <v>119.73625234441603</v>
      </c>
      <c r="G545" s="607">
        <v>115.04033176033168</v>
      </c>
      <c r="H545" s="607">
        <v>121.70933496674836</v>
      </c>
      <c r="I545" s="606">
        <v>117.72449892141945</v>
      </c>
      <c r="J545" s="606">
        <v>77.12419554866571</v>
      </c>
      <c r="K545" s="607">
        <v>75.620355035792372</v>
      </c>
      <c r="L545" s="607">
        <v>81.012066692477688</v>
      </c>
      <c r="M545" s="607">
        <v>82.541115024104428</v>
      </c>
      <c r="N545" s="608">
        <v>77.619561649654941</v>
      </c>
    </row>
    <row r="546" spans="1:14">
      <c r="A546" s="192" t="s">
        <v>371</v>
      </c>
      <c r="B546" s="183"/>
      <c r="C546" s="185">
        <v>92.74828856485027</v>
      </c>
      <c r="D546" s="186">
        <v>85.924084682440608</v>
      </c>
      <c r="E546" s="186">
        <v>87.922427184466002</v>
      </c>
      <c r="F546" s="186">
        <v>97.823208955223848</v>
      </c>
      <c r="G546" s="186">
        <v>86.803063781321143</v>
      </c>
      <c r="H546" s="186">
        <v>103.82994811932556</v>
      </c>
      <c r="I546" s="185">
        <v>91.954153234549977</v>
      </c>
      <c r="J546" s="185">
        <v>70.457842323651448</v>
      </c>
      <c r="K546" s="186">
        <v>68.069785352800878</v>
      </c>
      <c r="L546" s="186">
        <v>72.563815456974623</v>
      </c>
      <c r="M546" s="186">
        <v>73.420943509615398</v>
      </c>
      <c r="N546" s="187">
        <v>70.066329396115123</v>
      </c>
    </row>
    <row r="547" spans="1:14">
      <c r="A547" s="192" t="s">
        <v>1154</v>
      </c>
      <c r="B547" s="605"/>
      <c r="C547" s="606">
        <v>87.534248533724309</v>
      </c>
      <c r="D547" s="607">
        <v>83.301898940505282</v>
      </c>
      <c r="E547" s="607">
        <v>80.551352220838496</v>
      </c>
      <c r="F547" s="607">
        <v>89.991482488949302</v>
      </c>
      <c r="G547" s="607">
        <v>75.591185882352917</v>
      </c>
      <c r="H547" s="607">
        <v>104.0737638376384</v>
      </c>
      <c r="I547" s="606">
        <v>84.62564866480669</v>
      </c>
      <c r="J547" s="606">
        <v>71.439317620224287</v>
      </c>
      <c r="K547" s="607">
        <v>69.913403248485281</v>
      </c>
      <c r="L547" s="607">
        <v>73.33622023706431</v>
      </c>
      <c r="M547" s="607">
        <v>74.698607907678451</v>
      </c>
      <c r="N547" s="608">
        <v>71.181930037451735</v>
      </c>
    </row>
    <row r="548" spans="1:14">
      <c r="A548" s="192" t="s">
        <v>431</v>
      </c>
      <c r="B548" s="183"/>
      <c r="C548" s="185">
        <v>116.26830869840022</v>
      </c>
      <c r="D548" s="186">
        <v>116.17501956872063</v>
      </c>
      <c r="E548" s="186">
        <v>121.84230765036051</v>
      </c>
      <c r="F548" s="186">
        <v>115.27425790696191</v>
      </c>
      <c r="G548" s="186">
        <v>114.98405963658949</v>
      </c>
      <c r="H548" s="186">
        <v>118.91772190245381</v>
      </c>
      <c r="I548" s="185">
        <v>117.77648853279491</v>
      </c>
      <c r="J548" s="185">
        <v>73.844610743479961</v>
      </c>
      <c r="K548" s="186">
        <v>69.864298191217927</v>
      </c>
      <c r="L548" s="186">
        <v>76.19430206160601</v>
      </c>
      <c r="M548" s="186">
        <v>76.422861414824297</v>
      </c>
      <c r="N548" s="187">
        <v>72.651502874773541</v>
      </c>
    </row>
    <row r="549" spans="1:14">
      <c r="A549" s="207" t="s">
        <v>1156</v>
      </c>
      <c r="B549" s="605"/>
      <c r="C549" s="606">
        <v>111.76924474464988</v>
      </c>
      <c r="D549" s="607">
        <v>111.70680630443785</v>
      </c>
      <c r="E549" s="607">
        <v>113.84826983156748</v>
      </c>
      <c r="F549" s="607">
        <v>113.77351168972801</v>
      </c>
      <c r="G549" s="607">
        <v>105.84649155516554</v>
      </c>
      <c r="H549" s="607">
        <v>117.80259945504089</v>
      </c>
      <c r="I549" s="606">
        <v>112.40277775701027</v>
      </c>
      <c r="J549" s="606">
        <v>75.03154631961938</v>
      </c>
      <c r="K549" s="607">
        <v>72.847269726386571</v>
      </c>
      <c r="L549" s="607">
        <v>77.485106755466617</v>
      </c>
      <c r="M549" s="607">
        <v>79.096133893777434</v>
      </c>
      <c r="N549" s="608">
        <v>74.643223878957471</v>
      </c>
    </row>
  </sheetData>
  <phoneticPr fontId="25" type="noConversion"/>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1.xml><?xml version="1.0" encoding="utf-8"?>
<worksheet xmlns="http://schemas.openxmlformats.org/spreadsheetml/2006/main" xmlns:r="http://schemas.openxmlformats.org/officeDocument/2006/relationships">
  <sheetPr>
    <tabColor indexed="18"/>
  </sheetPr>
  <dimension ref="A1:HM508"/>
  <sheetViews>
    <sheetView showGridLines="0" zoomScale="80" zoomScaleNormal="80" zoomScaleSheetLayoutView="70" workbookViewId="0">
      <pane xSplit="5" ySplit="7" topLeftCell="F191" activePane="bottomRight" state="frozen"/>
      <selection pane="topRight" activeCell="E1" sqref="E1"/>
      <selection pane="bottomLeft" activeCell="A8" sqref="A8"/>
      <selection pane="bottomRight" activeCell="L212" sqref="L212"/>
    </sheetView>
  </sheetViews>
  <sheetFormatPr defaultColWidth="9" defaultRowHeight="12.75"/>
  <cols>
    <col min="1" max="1" width="5.5" style="141" customWidth="1"/>
    <col min="2" max="2" width="37.5" style="140" customWidth="1"/>
    <col min="3" max="3" width="10.375" style="140" customWidth="1"/>
    <col min="4" max="4" width="7.25" style="142" customWidth="1"/>
    <col min="5" max="5" width="5" style="141" customWidth="1"/>
    <col min="6" max="6" width="9.25" style="140" customWidth="1"/>
    <col min="7" max="9" width="9.25" style="139" customWidth="1"/>
    <col min="10" max="11" width="9.25" style="334" customWidth="1"/>
    <col min="12" max="12" width="12.25" style="139" customWidth="1"/>
    <col min="13" max="16" width="9.25" style="334" customWidth="1"/>
    <col min="17" max="17" width="10.5" style="139" customWidth="1"/>
    <col min="18" max="20" width="10.625" style="334" customWidth="1"/>
    <col min="21" max="21" width="10.625" style="139" customWidth="1"/>
    <col min="22" max="22" width="10.625" style="334" customWidth="1"/>
    <col min="23" max="23" width="10.25" style="334" customWidth="1"/>
    <col min="24" max="24" width="10.625" style="334" customWidth="1"/>
    <col min="25" max="25" width="12.5" style="139" customWidth="1"/>
    <col min="26" max="26" width="10.625" style="334" customWidth="1"/>
    <col min="27" max="27" width="11.375" style="334" customWidth="1"/>
    <col min="28" max="28" width="10.625" style="334" customWidth="1"/>
    <col min="29" max="30" width="12.5" style="334" customWidth="1"/>
    <col min="31" max="32" width="11.875" style="334" customWidth="1"/>
    <col min="33" max="34" width="10" style="139" customWidth="1"/>
    <col min="35" max="36" width="10.75" style="334" customWidth="1"/>
    <col min="37" max="38" width="11.25" style="139" customWidth="1"/>
    <col min="39" max="40" width="10.75" style="334" customWidth="1"/>
    <col min="41" max="42" width="12.5" style="139" customWidth="1"/>
    <col min="43" max="44" width="10.75" style="334" customWidth="1"/>
    <col min="45" max="48" width="12.5" style="334" customWidth="1"/>
    <col min="49" max="50" width="11.5" style="139" customWidth="1"/>
    <col min="51" max="52" width="11.125" style="334" customWidth="1"/>
    <col min="53" max="54" width="11.25" style="139" customWidth="1"/>
    <col min="55" max="56" width="10.875" style="334" customWidth="1"/>
    <col min="57" max="58" width="12.5" style="139" customWidth="1"/>
    <col min="59" max="63" width="12.5" style="334" customWidth="1"/>
    <col min="64" max="64" width="13.25" style="334" customWidth="1"/>
    <col min="65" max="65" width="10.5" style="139" customWidth="1"/>
    <col min="66" max="68" width="10.625" style="334" customWidth="1"/>
    <col min="69" max="69" width="10.625" style="139" customWidth="1"/>
    <col min="70" max="70" width="10.625" style="334" customWidth="1"/>
    <col min="71" max="71" width="10.25" style="334" customWidth="1"/>
    <col min="72" max="72" width="10.625" style="334" customWidth="1"/>
    <col min="73" max="73" width="12.5" style="139" customWidth="1"/>
    <col min="74" max="74" width="10.625" style="334" customWidth="1"/>
    <col min="75" max="75" width="11.375" style="334" customWidth="1"/>
    <col min="76" max="76" width="10.625" style="334" customWidth="1"/>
    <col min="77" max="78" width="12.5" style="334" customWidth="1"/>
    <col min="79" max="80" width="11.875" style="334" customWidth="1"/>
    <col min="81" max="82" width="10" style="139" customWidth="1"/>
    <col min="83" max="84" width="10.75" style="334" customWidth="1"/>
    <col min="85" max="86" width="11.25" style="139" customWidth="1"/>
    <col min="87" max="88" width="10.75" style="334" customWidth="1"/>
    <col min="89" max="90" width="12.5" style="139" customWidth="1"/>
    <col min="91" max="92" width="10.75" style="334" customWidth="1"/>
    <col min="93" max="96" width="12.5" style="334" customWidth="1"/>
    <col min="97" max="98" width="11.5" style="139" customWidth="1"/>
    <col min="99" max="100" width="11.125" style="334" customWidth="1"/>
    <col min="101" max="102" width="11.25" style="139" customWidth="1"/>
    <col min="103" max="104" width="10.875" style="334" customWidth="1"/>
    <col min="105" max="106" width="12.5" style="139" customWidth="1"/>
    <col min="107" max="111" width="12.5" style="334" customWidth="1"/>
    <col min="112" max="112" width="13.25" style="334" customWidth="1"/>
    <col min="113" max="124" width="12.5" style="334" customWidth="1"/>
    <col min="125" max="125" width="10.5" style="139" customWidth="1"/>
    <col min="126" max="128" width="10.625" style="334" customWidth="1"/>
    <col min="129" max="129" width="10.625" style="139" customWidth="1"/>
    <col min="130" max="130" width="10.625" style="334" customWidth="1"/>
    <col min="131" max="131" width="10.25" style="334" customWidth="1"/>
    <col min="132" max="132" width="10.625" style="334" customWidth="1"/>
    <col min="133" max="133" width="12.5" style="139" customWidth="1"/>
    <col min="134" max="134" width="10.625" style="334" customWidth="1"/>
    <col min="135" max="135" width="11.375" style="334" customWidth="1"/>
    <col min="136" max="136" width="10.625" style="334" customWidth="1"/>
    <col min="137" max="138" width="12.5" style="334" customWidth="1"/>
    <col min="139" max="140" width="11.875" style="334" customWidth="1"/>
    <col min="141" max="142" width="10" style="139" customWidth="1"/>
    <col min="143" max="144" width="10.75" style="334" customWidth="1"/>
    <col min="145" max="146" width="11.25" style="139" customWidth="1"/>
    <col min="147" max="148" width="10.75" style="334" customWidth="1"/>
    <col min="149" max="150" width="12.5" style="139" customWidth="1"/>
    <col min="151" max="152" width="10.75" style="334" customWidth="1"/>
    <col min="153" max="156" width="12.5" style="334" customWidth="1"/>
    <col min="157" max="158" width="11.5" style="139" customWidth="1"/>
    <col min="159" max="160" width="11.125" style="334" customWidth="1"/>
    <col min="161" max="162" width="11.25" style="139" customWidth="1"/>
    <col min="163" max="164" width="10.875" style="334" customWidth="1"/>
    <col min="165" max="166" width="12.5" style="139" customWidth="1"/>
    <col min="167" max="171" width="12.5" style="334" customWidth="1"/>
    <col min="172" max="172" width="13.25" style="334" customWidth="1"/>
    <col min="173" max="173" width="10.5" style="139" customWidth="1"/>
    <col min="174" max="176" width="10.625" style="334" customWidth="1"/>
    <col min="177" max="177" width="10.625" style="139" customWidth="1"/>
    <col min="178" max="178" width="10.625" style="334" customWidth="1"/>
    <col min="179" max="179" width="10.25" style="334" customWidth="1"/>
    <col min="180" max="180" width="10.625" style="334" customWidth="1"/>
    <col min="181" max="181" width="10.625" style="139" customWidth="1"/>
    <col min="182" max="182" width="10.625" style="334" customWidth="1"/>
    <col min="183" max="183" width="10.25" style="334" customWidth="1"/>
    <col min="184" max="184" width="10.625" style="334" customWidth="1"/>
    <col min="185" max="186" width="10.75" style="334" customWidth="1"/>
    <col min="187" max="187" width="10.25" style="334" customWidth="1"/>
    <col min="188" max="188" width="10.625" style="334" customWidth="1"/>
    <col min="189" max="189" width="10.25" style="334" customWidth="1"/>
    <col min="190" max="190" width="10.625" style="334" customWidth="1"/>
    <col min="191" max="191" width="10.25" style="334" customWidth="1"/>
    <col min="192" max="192" width="10.625" style="334" customWidth="1"/>
    <col min="193" max="194" width="10.75" style="334" customWidth="1"/>
    <col min="195" max="195" width="10.25" style="334" customWidth="1"/>
    <col min="196" max="196" width="10.625" style="334" customWidth="1"/>
    <col min="197" max="197" width="10.25" style="334" customWidth="1"/>
    <col min="198" max="198" width="10.625" style="334" customWidth="1"/>
    <col min="199" max="199" width="10.25" style="334" customWidth="1"/>
    <col min="200" max="200" width="10.625" style="334" customWidth="1"/>
    <col min="201" max="202" width="10.75" style="334" customWidth="1"/>
    <col min="203" max="203" width="10.25" style="334" customWidth="1"/>
    <col min="204" max="204" width="10.625" style="334" customWidth="1"/>
    <col min="205" max="205" width="10.25" style="334" customWidth="1"/>
    <col min="206" max="206" width="10.625" style="334" customWidth="1"/>
    <col min="207" max="207" width="10.25" style="334" customWidth="1"/>
    <col min="208" max="208" width="10.625" style="334" customWidth="1"/>
    <col min="209" max="210" width="10.75" style="334" customWidth="1"/>
    <col min="211" max="211" width="10.25" style="334" customWidth="1"/>
    <col min="212" max="212" width="10.625" style="334" customWidth="1"/>
    <col min="213" max="213" width="10.25" style="334" customWidth="1"/>
    <col min="214" max="214" width="10.625" style="334" customWidth="1"/>
    <col min="215" max="215" width="10.25" style="334" customWidth="1"/>
    <col min="216" max="216" width="10.625" style="334" customWidth="1"/>
    <col min="217" max="217" width="10.75" style="334" customWidth="1"/>
    <col min="218" max="218" width="10.625" style="334" customWidth="1"/>
    <col min="219" max="219" width="10.25" style="334" customWidth="1"/>
    <col min="220" max="220" width="10.625" style="334" customWidth="1"/>
    <col min="221" max="221" width="9" style="140"/>
    <col min="222" max="16384" width="9" style="139"/>
  </cols>
  <sheetData>
    <row r="1" spans="1:221" s="321" customFormat="1" ht="33.75" customHeight="1">
      <c r="A1" s="381"/>
      <c r="B1" s="382"/>
      <c r="C1" s="382"/>
      <c r="D1" s="382"/>
      <c r="E1" s="382"/>
      <c r="F1" s="31" t="s">
        <v>837</v>
      </c>
      <c r="G1" s="31"/>
      <c r="H1" s="27"/>
      <c r="I1" s="27"/>
      <c r="J1" s="28"/>
      <c r="K1" s="28"/>
      <c r="L1" s="24"/>
      <c r="M1" s="24"/>
      <c r="N1" s="28"/>
      <c r="O1" s="24"/>
      <c r="P1" s="24"/>
      <c r="Q1" s="30" t="s">
        <v>669</v>
      </c>
      <c r="R1" s="24"/>
      <c r="S1" s="24"/>
      <c r="T1" s="24"/>
      <c r="U1" s="24"/>
      <c r="V1" s="24"/>
      <c r="W1" s="24"/>
      <c r="X1" s="24"/>
      <c r="Y1" s="24"/>
      <c r="Z1" s="24"/>
      <c r="AA1" s="24"/>
      <c r="AB1" s="24"/>
      <c r="AC1" s="24"/>
      <c r="AD1" s="24"/>
      <c r="AE1" s="24"/>
      <c r="AF1" s="24"/>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31" t="s">
        <v>669</v>
      </c>
      <c r="BN1" s="24"/>
      <c r="BO1" s="24"/>
      <c r="BP1" s="24"/>
      <c r="BQ1" s="24"/>
      <c r="BR1" s="24"/>
      <c r="BS1" s="24"/>
      <c r="BT1" s="24"/>
      <c r="BU1" s="24"/>
      <c r="BV1" s="24"/>
      <c r="BW1" s="24"/>
      <c r="BX1" s="24"/>
      <c r="BY1" s="24"/>
      <c r="BZ1" s="24"/>
      <c r="CA1" s="24"/>
      <c r="CB1" s="24"/>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320"/>
      <c r="DJ1" s="320"/>
      <c r="DK1" s="320"/>
      <c r="DL1" s="320"/>
      <c r="DM1" s="320"/>
      <c r="DN1" s="320"/>
      <c r="DO1" s="320"/>
      <c r="DP1" s="320"/>
      <c r="DQ1" s="320"/>
      <c r="DR1" s="320"/>
      <c r="DS1" s="320"/>
      <c r="DT1" s="320"/>
      <c r="DU1" s="30" t="s">
        <v>740</v>
      </c>
      <c r="DV1" s="24"/>
      <c r="DW1" s="24"/>
      <c r="DX1" s="24"/>
      <c r="DY1" s="24"/>
      <c r="DZ1" s="24"/>
      <c r="EA1" s="24"/>
      <c r="EB1" s="24"/>
      <c r="EC1" s="24"/>
      <c r="ED1" s="24"/>
      <c r="EE1" s="24"/>
      <c r="EF1" s="24"/>
      <c r="EG1" s="24"/>
      <c r="EH1" s="24"/>
      <c r="EI1" s="24"/>
      <c r="EJ1" s="24"/>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30" t="s">
        <v>948</v>
      </c>
      <c r="FR1" s="24"/>
      <c r="FS1" s="24"/>
      <c r="FT1" s="24"/>
      <c r="FU1" s="24"/>
      <c r="FV1" s="24"/>
      <c r="FW1" s="24"/>
      <c r="FX1" s="24"/>
      <c r="FY1" s="24"/>
      <c r="FZ1" s="24"/>
      <c r="GA1" s="24"/>
      <c r="GB1" s="24"/>
      <c r="GC1" s="356" t="s">
        <v>335</v>
      </c>
      <c r="GD1" s="25"/>
      <c r="GE1" s="24"/>
      <c r="GF1" s="24"/>
      <c r="GG1" s="24"/>
      <c r="GH1" s="24"/>
      <c r="GI1" s="24"/>
      <c r="GJ1" s="24"/>
      <c r="GK1" s="356" t="s">
        <v>336</v>
      </c>
      <c r="GL1" s="25"/>
      <c r="GM1" s="24"/>
      <c r="GN1" s="24"/>
      <c r="GO1" s="24"/>
      <c r="GP1" s="24"/>
      <c r="GQ1" s="24"/>
      <c r="GR1" s="24"/>
      <c r="GS1" s="356" t="s">
        <v>741</v>
      </c>
      <c r="GT1" s="25"/>
      <c r="GU1" s="24"/>
      <c r="GV1" s="24"/>
      <c r="GW1" s="24"/>
      <c r="GX1" s="24"/>
      <c r="GY1" s="24"/>
      <c r="GZ1" s="24"/>
      <c r="HA1" s="356" t="s">
        <v>442</v>
      </c>
      <c r="HB1" s="25"/>
      <c r="HC1" s="24"/>
      <c r="HD1" s="24"/>
      <c r="HE1" s="24"/>
      <c r="HF1" s="24"/>
      <c r="HG1" s="24"/>
      <c r="HH1" s="24"/>
      <c r="HI1" s="356" t="s">
        <v>443</v>
      </c>
      <c r="HJ1" s="24"/>
      <c r="HK1" s="24"/>
      <c r="HL1" s="24"/>
      <c r="HM1" s="322"/>
    </row>
    <row r="2" spans="1:221" s="321" customFormat="1" ht="14.25" customHeight="1">
      <c r="A2" s="383"/>
      <c r="B2" s="384"/>
      <c r="C2" s="384"/>
      <c r="D2" s="382"/>
      <c r="E2" s="382"/>
      <c r="F2" s="365"/>
      <c r="G2" s="338"/>
      <c r="H2" s="365"/>
      <c r="I2" s="338"/>
      <c r="J2" s="362"/>
      <c r="K2" s="365"/>
      <c r="L2" s="367"/>
      <c r="M2" s="362"/>
      <c r="N2" s="365"/>
      <c r="O2" s="362"/>
      <c r="P2" s="365"/>
      <c r="Q2" s="356" t="s">
        <v>733</v>
      </c>
      <c r="R2" s="32"/>
      <c r="S2" s="32"/>
      <c r="T2" s="32"/>
      <c r="U2" s="32"/>
      <c r="V2" s="32"/>
      <c r="W2" s="32"/>
      <c r="X2" s="32"/>
      <c r="Y2" s="32"/>
      <c r="Z2" s="32"/>
      <c r="AA2" s="32"/>
      <c r="AB2" s="32"/>
      <c r="AC2" s="26"/>
      <c r="AD2" s="26"/>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56" t="s">
        <v>734</v>
      </c>
      <c r="BN2" s="32"/>
      <c r="BO2" s="32"/>
      <c r="BP2" s="32"/>
      <c r="BQ2" s="32"/>
      <c r="BR2" s="32"/>
      <c r="BS2" s="32"/>
      <c r="BT2" s="32"/>
      <c r="BU2" s="32"/>
      <c r="BV2" s="32"/>
      <c r="BW2" s="32"/>
      <c r="BX2" s="32"/>
      <c r="BY2" s="26"/>
      <c r="BZ2" s="26"/>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404" t="s">
        <v>444</v>
      </c>
      <c r="DJ2" s="24"/>
      <c r="DK2" s="404"/>
      <c r="DL2" s="24"/>
      <c r="DM2" s="404"/>
      <c r="DN2" s="24"/>
      <c r="DO2" s="404"/>
      <c r="DP2" s="24"/>
      <c r="DQ2" s="404"/>
      <c r="DR2" s="24"/>
      <c r="DS2" s="404"/>
      <c r="DT2" s="24"/>
      <c r="DU2" s="356"/>
      <c r="DV2" s="32"/>
      <c r="DW2" s="32"/>
      <c r="DX2" s="32"/>
      <c r="DY2" s="32"/>
      <c r="DZ2" s="32"/>
      <c r="EA2" s="32"/>
      <c r="EB2" s="32"/>
      <c r="EC2" s="32"/>
      <c r="ED2" s="32"/>
      <c r="EE2" s="32"/>
      <c r="EF2" s="32"/>
      <c r="EG2" s="26"/>
      <c r="EH2" s="26"/>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32"/>
      <c r="FR2" s="331"/>
      <c r="FS2" s="325"/>
      <c r="FT2" s="331"/>
      <c r="FU2" s="325"/>
      <c r="FV2" s="331"/>
      <c r="FW2" s="325"/>
      <c r="FX2" s="331"/>
      <c r="FY2" s="325"/>
      <c r="FZ2" s="331"/>
      <c r="GA2" s="325"/>
      <c r="GB2" s="333"/>
      <c r="GC2" s="332"/>
      <c r="GD2" s="331"/>
      <c r="GE2" s="325"/>
      <c r="GF2" s="331"/>
      <c r="GG2" s="325"/>
      <c r="GH2" s="331"/>
      <c r="GI2" s="325"/>
      <c r="GJ2" s="333"/>
      <c r="GK2" s="332"/>
      <c r="GL2" s="331"/>
      <c r="GM2" s="325"/>
      <c r="GN2" s="331"/>
      <c r="GO2" s="325"/>
      <c r="GP2" s="331"/>
      <c r="GQ2" s="325"/>
      <c r="GR2" s="333"/>
      <c r="GS2" s="332"/>
      <c r="GT2" s="331"/>
      <c r="GU2" s="325"/>
      <c r="GV2" s="331"/>
      <c r="GW2" s="325"/>
      <c r="GX2" s="331"/>
      <c r="GY2" s="325"/>
      <c r="GZ2" s="333"/>
      <c r="HA2" s="332"/>
      <c r="HB2" s="331"/>
      <c r="HC2" s="325"/>
      <c r="HD2" s="331"/>
      <c r="HE2" s="325"/>
      <c r="HF2" s="331"/>
      <c r="HG2" s="325"/>
      <c r="HH2" s="331"/>
      <c r="HI2" s="332"/>
      <c r="HJ2" s="331"/>
      <c r="HK2" s="325"/>
      <c r="HL2" s="331"/>
      <c r="HM2" s="322"/>
    </row>
    <row r="3" spans="1:221" s="321" customFormat="1" ht="14.25" customHeight="1">
      <c r="A3" s="383"/>
      <c r="B3" s="384"/>
      <c r="C3" s="384"/>
      <c r="D3" s="382"/>
      <c r="E3" s="382"/>
      <c r="F3" s="366"/>
      <c r="G3" s="339"/>
      <c r="H3" s="366"/>
      <c r="I3" s="339"/>
      <c r="J3" s="363"/>
      <c r="K3" s="366"/>
      <c r="L3" s="368"/>
      <c r="M3" s="363"/>
      <c r="N3" s="366"/>
      <c r="O3" s="363"/>
      <c r="P3" s="366"/>
      <c r="Q3" s="323" t="s">
        <v>885</v>
      </c>
      <c r="R3" s="324"/>
      <c r="S3" s="324"/>
      <c r="T3" s="324"/>
      <c r="U3" s="32"/>
      <c r="V3" s="324"/>
      <c r="W3" s="324"/>
      <c r="X3" s="324"/>
      <c r="Y3" s="32"/>
      <c r="Z3" s="32"/>
      <c r="AA3" s="32"/>
      <c r="AB3" s="324"/>
      <c r="AC3" s="32"/>
      <c r="AD3" s="324"/>
      <c r="AE3" s="324"/>
      <c r="AF3" s="324"/>
      <c r="AG3" s="356" t="s">
        <v>841</v>
      </c>
      <c r="AH3" s="324"/>
      <c r="AI3" s="324"/>
      <c r="AJ3" s="324"/>
      <c r="AK3" s="324"/>
      <c r="AL3" s="324"/>
      <c r="AM3" s="324"/>
      <c r="AN3" s="324"/>
      <c r="AO3" s="324"/>
      <c r="AP3" s="324"/>
      <c r="AQ3" s="324"/>
      <c r="AR3" s="324"/>
      <c r="AS3" s="324"/>
      <c r="AT3" s="324"/>
      <c r="AU3" s="324"/>
      <c r="AV3" s="324"/>
      <c r="AW3" s="356" t="s">
        <v>842</v>
      </c>
      <c r="AX3" s="324"/>
      <c r="AY3" s="324"/>
      <c r="AZ3" s="324"/>
      <c r="BA3" s="324"/>
      <c r="BB3" s="324"/>
      <c r="BC3" s="324"/>
      <c r="BD3" s="324"/>
      <c r="BE3" s="324"/>
      <c r="BF3" s="324"/>
      <c r="BG3" s="324"/>
      <c r="BH3" s="324"/>
      <c r="BI3" s="324"/>
      <c r="BJ3" s="324"/>
      <c r="BK3" s="324"/>
      <c r="BL3" s="324"/>
      <c r="BM3" s="323" t="s">
        <v>886</v>
      </c>
      <c r="BN3" s="324"/>
      <c r="BO3" s="324"/>
      <c r="BP3" s="324"/>
      <c r="BQ3" s="32"/>
      <c r="BR3" s="324"/>
      <c r="BS3" s="324"/>
      <c r="BT3" s="324"/>
      <c r="BU3" s="32"/>
      <c r="BV3" s="32"/>
      <c r="BW3" s="32"/>
      <c r="BX3" s="324"/>
      <c r="BY3" s="32"/>
      <c r="BZ3" s="324"/>
      <c r="CA3" s="324"/>
      <c r="CB3" s="324"/>
      <c r="CC3" s="356" t="s">
        <v>841</v>
      </c>
      <c r="CD3" s="324"/>
      <c r="CE3" s="324"/>
      <c r="CF3" s="324"/>
      <c r="CG3" s="324"/>
      <c r="CH3" s="324"/>
      <c r="CI3" s="324"/>
      <c r="CJ3" s="324"/>
      <c r="CK3" s="324"/>
      <c r="CL3" s="324"/>
      <c r="CM3" s="324"/>
      <c r="CN3" s="324"/>
      <c r="CO3" s="324"/>
      <c r="CP3" s="324"/>
      <c r="CQ3" s="324"/>
      <c r="CR3" s="324"/>
      <c r="CS3" s="356" t="s">
        <v>903</v>
      </c>
      <c r="CT3" s="324"/>
      <c r="CU3" s="324"/>
      <c r="CV3" s="324"/>
      <c r="CW3" s="324"/>
      <c r="CX3" s="324"/>
      <c r="CY3" s="324"/>
      <c r="CZ3" s="324"/>
      <c r="DA3" s="324"/>
      <c r="DB3" s="324"/>
      <c r="DC3" s="324"/>
      <c r="DD3" s="324"/>
      <c r="DE3" s="324"/>
      <c r="DF3" s="324"/>
      <c r="DG3" s="324"/>
      <c r="DH3" s="324"/>
      <c r="DI3" s="403"/>
      <c r="DJ3" s="402"/>
      <c r="DK3" s="403"/>
      <c r="DL3" s="402"/>
      <c r="DM3" s="403"/>
      <c r="DN3" s="402"/>
      <c r="DO3" s="403"/>
      <c r="DP3" s="402"/>
      <c r="DQ3" s="403"/>
      <c r="DR3" s="402"/>
      <c r="DS3" s="403"/>
      <c r="DT3" s="402"/>
      <c r="DU3" s="323" t="s">
        <v>886</v>
      </c>
      <c r="DV3" s="324"/>
      <c r="DW3" s="324"/>
      <c r="DX3" s="324"/>
      <c r="DY3" s="32"/>
      <c r="DZ3" s="324"/>
      <c r="EA3" s="324"/>
      <c r="EB3" s="324"/>
      <c r="EC3" s="32"/>
      <c r="ED3" s="32"/>
      <c r="EE3" s="32"/>
      <c r="EF3" s="324"/>
      <c r="EG3" s="32"/>
      <c r="EH3" s="324"/>
      <c r="EI3" s="324"/>
      <c r="EJ3" s="324"/>
      <c r="EK3" s="356" t="s">
        <v>841</v>
      </c>
      <c r="EL3" s="324"/>
      <c r="EM3" s="324"/>
      <c r="EN3" s="324"/>
      <c r="EO3" s="324"/>
      <c r="EP3" s="324"/>
      <c r="EQ3" s="324"/>
      <c r="ER3" s="324"/>
      <c r="ES3" s="324"/>
      <c r="ET3" s="324"/>
      <c r="EU3" s="324"/>
      <c r="EV3" s="324"/>
      <c r="EW3" s="324"/>
      <c r="EX3" s="324"/>
      <c r="EY3" s="324"/>
      <c r="EZ3" s="324"/>
      <c r="FA3" s="356" t="s">
        <v>932</v>
      </c>
      <c r="FB3" s="324"/>
      <c r="FC3" s="324"/>
      <c r="FD3" s="324"/>
      <c r="FE3" s="324"/>
      <c r="FF3" s="324"/>
      <c r="FG3" s="324"/>
      <c r="FH3" s="324"/>
      <c r="FI3" s="324"/>
      <c r="FJ3" s="324"/>
      <c r="FK3" s="324"/>
      <c r="FL3" s="324"/>
      <c r="FM3" s="324"/>
      <c r="FN3" s="324"/>
      <c r="FO3" s="324"/>
      <c r="FP3" s="324"/>
      <c r="FQ3" s="408"/>
      <c r="FR3" s="322"/>
      <c r="FS3" s="326"/>
      <c r="FT3" s="322"/>
      <c r="FU3" s="326"/>
      <c r="FV3" s="322"/>
      <c r="FW3" s="326"/>
      <c r="FX3" s="322"/>
      <c r="FY3" s="326"/>
      <c r="FZ3" s="322"/>
      <c r="GA3" s="326"/>
      <c r="GB3" s="409"/>
      <c r="GC3" s="408"/>
      <c r="GD3" s="322"/>
      <c r="GE3" s="326"/>
      <c r="GF3" s="322"/>
      <c r="GG3" s="326"/>
      <c r="GH3" s="322"/>
      <c r="GI3" s="326"/>
      <c r="GJ3" s="409"/>
      <c r="GK3" s="408"/>
      <c r="GL3" s="322"/>
      <c r="GM3" s="326"/>
      <c r="GN3" s="322"/>
      <c r="GO3" s="326"/>
      <c r="GP3" s="322"/>
      <c r="GQ3" s="326"/>
      <c r="GR3" s="409"/>
      <c r="GS3" s="408"/>
      <c r="GT3" s="322"/>
      <c r="GU3" s="326"/>
      <c r="GV3" s="322"/>
      <c r="GW3" s="326"/>
      <c r="GX3" s="322"/>
      <c r="GY3" s="326"/>
      <c r="GZ3" s="409"/>
      <c r="HA3" s="408"/>
      <c r="HB3" s="322"/>
      <c r="HC3" s="326"/>
      <c r="HD3" s="322"/>
      <c r="HE3" s="326"/>
      <c r="HF3" s="322"/>
      <c r="HG3" s="326"/>
      <c r="HH3" s="322"/>
      <c r="HI3" s="408"/>
      <c r="HJ3" s="322"/>
      <c r="HK3" s="326"/>
      <c r="HL3" s="322"/>
      <c r="HM3" s="322"/>
    </row>
    <row r="4" spans="1:221" s="321" customFormat="1" ht="96" customHeight="1">
      <c r="A4" s="327" t="s">
        <v>0</v>
      </c>
      <c r="B4" s="328" t="s">
        <v>1</v>
      </c>
      <c r="C4" s="328"/>
      <c r="D4" s="329" t="s">
        <v>2</v>
      </c>
      <c r="E4" s="29" t="s">
        <v>445</v>
      </c>
      <c r="F4" s="415" t="s">
        <v>847</v>
      </c>
      <c r="G4" s="364"/>
      <c r="H4" s="364" t="s">
        <v>846</v>
      </c>
      <c r="I4" s="364"/>
      <c r="J4" s="373" t="s">
        <v>848</v>
      </c>
      <c r="K4" s="373"/>
      <c r="L4" s="369" t="s">
        <v>849</v>
      </c>
      <c r="M4" s="373" t="s">
        <v>850</v>
      </c>
      <c r="N4" s="373"/>
      <c r="O4" s="373" t="s">
        <v>830</v>
      </c>
      <c r="P4" s="373"/>
      <c r="Q4" s="374" t="s">
        <v>838</v>
      </c>
      <c r="R4" s="375"/>
      <c r="S4" s="377" t="s">
        <v>843</v>
      </c>
      <c r="T4" s="375"/>
      <c r="U4" s="378" t="s">
        <v>839</v>
      </c>
      <c r="V4" s="375"/>
      <c r="W4" s="377" t="s">
        <v>844</v>
      </c>
      <c r="X4" s="375"/>
      <c r="Y4" s="378" t="s">
        <v>840</v>
      </c>
      <c r="Z4" s="375"/>
      <c r="AA4" s="377" t="s">
        <v>857</v>
      </c>
      <c r="AB4" s="375"/>
      <c r="AC4" s="378" t="s">
        <v>845</v>
      </c>
      <c r="AD4" s="375"/>
      <c r="AE4" s="380" t="s">
        <v>858</v>
      </c>
      <c r="AF4" s="375"/>
      <c r="AG4" s="374" t="s">
        <v>838</v>
      </c>
      <c r="AH4" s="375"/>
      <c r="AI4" s="377" t="s">
        <v>875</v>
      </c>
      <c r="AJ4" s="375"/>
      <c r="AK4" s="378" t="s">
        <v>839</v>
      </c>
      <c r="AL4" s="375"/>
      <c r="AM4" s="377" t="s">
        <v>876</v>
      </c>
      <c r="AN4" s="375"/>
      <c r="AO4" s="378" t="s">
        <v>840</v>
      </c>
      <c r="AP4" s="375"/>
      <c r="AQ4" s="377" t="s">
        <v>877</v>
      </c>
      <c r="AR4" s="375"/>
      <c r="AS4" s="378" t="s">
        <v>882</v>
      </c>
      <c r="AT4" s="375"/>
      <c r="AU4" s="380" t="s">
        <v>878</v>
      </c>
      <c r="AV4" s="375"/>
      <c r="AW4" s="374" t="s">
        <v>838</v>
      </c>
      <c r="AX4" s="375"/>
      <c r="AY4" s="377" t="s">
        <v>879</v>
      </c>
      <c r="AZ4" s="375"/>
      <c r="BA4" s="378" t="s">
        <v>839</v>
      </c>
      <c r="BB4" s="375"/>
      <c r="BC4" s="377" t="s">
        <v>880</v>
      </c>
      <c r="BD4" s="375"/>
      <c r="BE4" s="378" t="s">
        <v>840</v>
      </c>
      <c r="BF4" s="375"/>
      <c r="BG4" s="377" t="s">
        <v>881</v>
      </c>
      <c r="BH4" s="375"/>
      <c r="BI4" s="378" t="s">
        <v>883</v>
      </c>
      <c r="BJ4" s="375"/>
      <c r="BK4" s="380" t="s">
        <v>884</v>
      </c>
      <c r="BL4" s="375"/>
      <c r="BM4" s="374" t="s">
        <v>838</v>
      </c>
      <c r="BN4" s="375"/>
      <c r="BO4" s="377" t="s">
        <v>843</v>
      </c>
      <c r="BP4" s="375"/>
      <c r="BQ4" s="378" t="s">
        <v>839</v>
      </c>
      <c r="BR4" s="375"/>
      <c r="BS4" s="377" t="s">
        <v>844</v>
      </c>
      <c r="BT4" s="375"/>
      <c r="BU4" s="378" t="s">
        <v>840</v>
      </c>
      <c r="BV4" s="375"/>
      <c r="BW4" s="377" t="s">
        <v>857</v>
      </c>
      <c r="BX4" s="375"/>
      <c r="BY4" s="378" t="s">
        <v>845</v>
      </c>
      <c r="BZ4" s="375"/>
      <c r="CA4" s="380" t="s">
        <v>858</v>
      </c>
      <c r="CB4" s="375"/>
      <c r="CC4" s="374" t="s">
        <v>838</v>
      </c>
      <c r="CD4" s="375"/>
      <c r="CE4" s="377" t="s">
        <v>875</v>
      </c>
      <c r="CF4" s="375"/>
      <c r="CG4" s="378" t="s">
        <v>839</v>
      </c>
      <c r="CH4" s="375"/>
      <c r="CI4" s="377" t="s">
        <v>876</v>
      </c>
      <c r="CJ4" s="375"/>
      <c r="CK4" s="378" t="s">
        <v>840</v>
      </c>
      <c r="CL4" s="375"/>
      <c r="CM4" s="377" t="s">
        <v>877</v>
      </c>
      <c r="CN4" s="375"/>
      <c r="CO4" s="378" t="s">
        <v>882</v>
      </c>
      <c r="CP4" s="375"/>
      <c r="CQ4" s="380" t="s">
        <v>878</v>
      </c>
      <c r="CR4" s="375"/>
      <c r="CS4" s="374" t="s">
        <v>838</v>
      </c>
      <c r="CT4" s="375"/>
      <c r="CU4" s="377" t="s">
        <v>879</v>
      </c>
      <c r="CV4" s="375"/>
      <c r="CW4" s="378" t="s">
        <v>839</v>
      </c>
      <c r="CX4" s="375"/>
      <c r="CY4" s="377" t="s">
        <v>880</v>
      </c>
      <c r="CZ4" s="375"/>
      <c r="DA4" s="378" t="s">
        <v>840</v>
      </c>
      <c r="DB4" s="375"/>
      <c r="DC4" s="377" t="s">
        <v>881</v>
      </c>
      <c r="DD4" s="375"/>
      <c r="DE4" s="378" t="s">
        <v>883</v>
      </c>
      <c r="DF4" s="375"/>
      <c r="DG4" s="380" t="s">
        <v>884</v>
      </c>
      <c r="DH4" s="375"/>
      <c r="DI4" s="380" t="s">
        <v>559</v>
      </c>
      <c r="DJ4" s="375"/>
      <c r="DK4" s="380" t="s">
        <v>560</v>
      </c>
      <c r="DL4" s="375"/>
      <c r="DM4" s="380" t="s">
        <v>561</v>
      </c>
      <c r="DN4" s="375"/>
      <c r="DO4" s="380" t="s">
        <v>562</v>
      </c>
      <c r="DP4" s="375"/>
      <c r="DQ4" s="380" t="s">
        <v>563</v>
      </c>
      <c r="DR4" s="375"/>
      <c r="DS4" s="380" t="s">
        <v>564</v>
      </c>
      <c r="DT4" s="375"/>
      <c r="DU4" s="374" t="s">
        <v>838</v>
      </c>
      <c r="DV4" s="375"/>
      <c r="DW4" s="377" t="s">
        <v>560</v>
      </c>
      <c r="DX4" s="375"/>
      <c r="DY4" s="378" t="s">
        <v>839</v>
      </c>
      <c r="DZ4" s="375"/>
      <c r="EA4" s="377" t="s">
        <v>844</v>
      </c>
      <c r="EB4" s="375"/>
      <c r="EC4" s="378" t="s">
        <v>840</v>
      </c>
      <c r="ED4" s="375"/>
      <c r="EE4" s="377" t="s">
        <v>857</v>
      </c>
      <c r="EF4" s="375"/>
      <c r="EG4" s="378" t="s">
        <v>845</v>
      </c>
      <c r="EH4" s="375"/>
      <c r="EI4" s="380" t="s">
        <v>858</v>
      </c>
      <c r="EJ4" s="375"/>
      <c r="EK4" s="374" t="s">
        <v>838</v>
      </c>
      <c r="EL4" s="375"/>
      <c r="EM4" s="377" t="s">
        <v>875</v>
      </c>
      <c r="EN4" s="375"/>
      <c r="EO4" s="378" t="s">
        <v>839</v>
      </c>
      <c r="EP4" s="375"/>
      <c r="EQ4" s="377" t="s">
        <v>876</v>
      </c>
      <c r="ER4" s="375"/>
      <c r="ES4" s="378" t="s">
        <v>840</v>
      </c>
      <c r="ET4" s="375"/>
      <c r="EU4" s="377" t="s">
        <v>877</v>
      </c>
      <c r="EV4" s="375"/>
      <c r="EW4" s="378" t="s">
        <v>882</v>
      </c>
      <c r="EX4" s="375"/>
      <c r="EY4" s="380" t="s">
        <v>878</v>
      </c>
      <c r="EZ4" s="375"/>
      <c r="FA4" s="374" t="s">
        <v>838</v>
      </c>
      <c r="FB4" s="375"/>
      <c r="FC4" s="377" t="s">
        <v>879</v>
      </c>
      <c r="FD4" s="375"/>
      <c r="FE4" s="378" t="s">
        <v>839</v>
      </c>
      <c r="FF4" s="375"/>
      <c r="FG4" s="377" t="s">
        <v>880</v>
      </c>
      <c r="FH4" s="375"/>
      <c r="FI4" s="378" t="s">
        <v>840</v>
      </c>
      <c r="FJ4" s="375"/>
      <c r="FK4" s="377" t="s">
        <v>881</v>
      </c>
      <c r="FL4" s="375"/>
      <c r="FM4" s="378" t="s">
        <v>883</v>
      </c>
      <c r="FN4" s="375"/>
      <c r="FO4" s="380" t="s">
        <v>884</v>
      </c>
      <c r="FP4" s="375"/>
      <c r="FQ4" s="407" t="s">
        <v>949</v>
      </c>
      <c r="FR4" s="375"/>
      <c r="FS4" s="364" t="s">
        <v>967</v>
      </c>
      <c r="FT4" s="375"/>
      <c r="FU4" s="380" t="s">
        <v>950</v>
      </c>
      <c r="FV4" s="375"/>
      <c r="FW4" s="364" t="s">
        <v>968</v>
      </c>
      <c r="FX4" s="375"/>
      <c r="FY4" s="380" t="s">
        <v>947</v>
      </c>
      <c r="FZ4" s="375"/>
      <c r="GA4" s="364" t="s">
        <v>969</v>
      </c>
      <c r="GB4" s="375"/>
      <c r="GC4" s="407" t="s">
        <v>970</v>
      </c>
      <c r="GD4" s="375"/>
      <c r="GE4" s="364" t="s">
        <v>971</v>
      </c>
      <c r="GF4" s="375"/>
      <c r="GG4" s="364" t="s">
        <v>968</v>
      </c>
      <c r="GH4" s="375"/>
      <c r="GI4" s="364" t="s">
        <v>969</v>
      </c>
      <c r="GJ4" s="375"/>
      <c r="GK4" s="407" t="s">
        <v>972</v>
      </c>
      <c r="GL4" s="375"/>
      <c r="GM4" s="364" t="s">
        <v>973</v>
      </c>
      <c r="GN4" s="375"/>
      <c r="GO4" s="364" t="s">
        <v>968</v>
      </c>
      <c r="GP4" s="375"/>
      <c r="GQ4" s="364" t="s">
        <v>969</v>
      </c>
      <c r="GR4" s="375"/>
      <c r="GS4" s="407" t="s">
        <v>974</v>
      </c>
      <c r="GT4" s="375"/>
      <c r="GU4" s="364" t="s">
        <v>975</v>
      </c>
      <c r="GV4" s="375"/>
      <c r="GW4" s="364" t="s">
        <v>968</v>
      </c>
      <c r="GX4" s="375"/>
      <c r="GY4" s="364" t="s">
        <v>969</v>
      </c>
      <c r="GZ4" s="375"/>
      <c r="HA4" s="407" t="s">
        <v>976</v>
      </c>
      <c r="HB4" s="375"/>
      <c r="HC4" s="364" t="s">
        <v>973</v>
      </c>
      <c r="HD4" s="375"/>
      <c r="HE4" s="364" t="s">
        <v>968</v>
      </c>
      <c r="HF4" s="375"/>
      <c r="HG4" s="364" t="s">
        <v>969</v>
      </c>
      <c r="HH4" s="375"/>
      <c r="HI4" s="407" t="s">
        <v>968</v>
      </c>
      <c r="HJ4" s="375"/>
      <c r="HK4" s="364" t="s">
        <v>969</v>
      </c>
      <c r="HL4" s="375"/>
      <c r="HM4" s="322"/>
    </row>
    <row r="5" spans="1:221" s="321" customFormat="1">
      <c r="A5" s="327"/>
      <c r="B5" s="328"/>
      <c r="C5" s="328"/>
      <c r="D5" s="329"/>
      <c r="E5" s="29"/>
      <c r="F5" s="376" t="s">
        <v>828</v>
      </c>
      <c r="G5" s="330" t="s">
        <v>829</v>
      </c>
      <c r="H5" s="376" t="s">
        <v>828</v>
      </c>
      <c r="I5" s="379" t="s">
        <v>829</v>
      </c>
      <c r="J5" s="357" t="s">
        <v>828</v>
      </c>
      <c r="K5" s="361" t="s">
        <v>829</v>
      </c>
      <c r="L5" s="369" t="s">
        <v>829</v>
      </c>
      <c r="M5" s="357" t="s">
        <v>828</v>
      </c>
      <c r="N5" s="361" t="s">
        <v>829</v>
      </c>
      <c r="O5" s="357" t="s">
        <v>828</v>
      </c>
      <c r="P5" s="385" t="s">
        <v>829</v>
      </c>
      <c r="Q5" s="386" t="s">
        <v>828</v>
      </c>
      <c r="R5" s="379" t="s">
        <v>829</v>
      </c>
      <c r="S5" s="357" t="s">
        <v>828</v>
      </c>
      <c r="T5" s="361" t="s">
        <v>829</v>
      </c>
      <c r="U5" s="395" t="s">
        <v>828</v>
      </c>
      <c r="V5" s="379" t="s">
        <v>829</v>
      </c>
      <c r="W5" s="357" t="s">
        <v>828</v>
      </c>
      <c r="X5" s="361" t="s">
        <v>829</v>
      </c>
      <c r="Y5" s="395" t="s">
        <v>828</v>
      </c>
      <c r="Z5" s="379" t="s">
        <v>829</v>
      </c>
      <c r="AA5" s="357" t="s">
        <v>828</v>
      </c>
      <c r="AB5" s="361" t="s">
        <v>829</v>
      </c>
      <c r="AC5" s="389" t="s">
        <v>828</v>
      </c>
      <c r="AD5" s="361" t="s">
        <v>829</v>
      </c>
      <c r="AE5" s="389" t="s">
        <v>828</v>
      </c>
      <c r="AF5" s="361" t="s">
        <v>829</v>
      </c>
      <c r="AG5" s="386" t="s">
        <v>828</v>
      </c>
      <c r="AH5" s="379" t="s">
        <v>829</v>
      </c>
      <c r="AI5" s="357" t="s">
        <v>828</v>
      </c>
      <c r="AJ5" s="361" t="s">
        <v>829</v>
      </c>
      <c r="AK5" s="395" t="s">
        <v>828</v>
      </c>
      <c r="AL5" s="330" t="s">
        <v>829</v>
      </c>
      <c r="AM5" s="357" t="s">
        <v>828</v>
      </c>
      <c r="AN5" s="361" t="s">
        <v>829</v>
      </c>
      <c r="AO5" s="395" t="s">
        <v>828</v>
      </c>
      <c r="AP5" s="330" t="s">
        <v>829</v>
      </c>
      <c r="AQ5" s="357" t="s">
        <v>828</v>
      </c>
      <c r="AR5" s="361" t="s">
        <v>829</v>
      </c>
      <c r="AS5" s="357" t="s">
        <v>828</v>
      </c>
      <c r="AT5" s="361" t="s">
        <v>829</v>
      </c>
      <c r="AU5" s="357" t="s">
        <v>828</v>
      </c>
      <c r="AV5" s="361" t="s">
        <v>829</v>
      </c>
      <c r="AW5" s="386" t="s">
        <v>828</v>
      </c>
      <c r="AX5" s="330" t="s">
        <v>829</v>
      </c>
      <c r="AY5" s="357" t="s">
        <v>828</v>
      </c>
      <c r="AZ5" s="361" t="s">
        <v>829</v>
      </c>
      <c r="BA5" s="395" t="s">
        <v>828</v>
      </c>
      <c r="BB5" s="330" t="s">
        <v>829</v>
      </c>
      <c r="BC5" s="357" t="s">
        <v>828</v>
      </c>
      <c r="BD5" s="361" t="s">
        <v>829</v>
      </c>
      <c r="BE5" s="376" t="s">
        <v>828</v>
      </c>
      <c r="BF5" s="330" t="s">
        <v>829</v>
      </c>
      <c r="BG5" s="357" t="s">
        <v>828</v>
      </c>
      <c r="BH5" s="361" t="s">
        <v>829</v>
      </c>
      <c r="BI5" s="357" t="s">
        <v>828</v>
      </c>
      <c r="BJ5" s="361" t="s">
        <v>829</v>
      </c>
      <c r="BK5" s="357" t="s">
        <v>828</v>
      </c>
      <c r="BL5" s="361" t="s">
        <v>829</v>
      </c>
      <c r="BM5" s="386" t="s">
        <v>828</v>
      </c>
      <c r="BN5" s="379" t="s">
        <v>829</v>
      </c>
      <c r="BO5" s="357" t="s">
        <v>828</v>
      </c>
      <c r="BP5" s="361" t="s">
        <v>829</v>
      </c>
      <c r="BQ5" s="395" t="s">
        <v>828</v>
      </c>
      <c r="BR5" s="379" t="s">
        <v>829</v>
      </c>
      <c r="BS5" s="357" t="s">
        <v>828</v>
      </c>
      <c r="BT5" s="361" t="s">
        <v>829</v>
      </c>
      <c r="BU5" s="395" t="s">
        <v>828</v>
      </c>
      <c r="BV5" s="379" t="s">
        <v>829</v>
      </c>
      <c r="BW5" s="357" t="s">
        <v>828</v>
      </c>
      <c r="BX5" s="361" t="s">
        <v>829</v>
      </c>
      <c r="BY5" s="389" t="s">
        <v>828</v>
      </c>
      <c r="BZ5" s="361" t="s">
        <v>829</v>
      </c>
      <c r="CA5" s="389" t="s">
        <v>828</v>
      </c>
      <c r="CB5" s="361" t="s">
        <v>829</v>
      </c>
      <c r="CC5" s="386" t="s">
        <v>828</v>
      </c>
      <c r="CD5" s="379" t="s">
        <v>829</v>
      </c>
      <c r="CE5" s="357" t="s">
        <v>828</v>
      </c>
      <c r="CF5" s="361" t="s">
        <v>829</v>
      </c>
      <c r="CG5" s="395" t="s">
        <v>828</v>
      </c>
      <c r="CH5" s="330" t="s">
        <v>829</v>
      </c>
      <c r="CI5" s="357" t="s">
        <v>828</v>
      </c>
      <c r="CJ5" s="361" t="s">
        <v>829</v>
      </c>
      <c r="CK5" s="395" t="s">
        <v>828</v>
      </c>
      <c r="CL5" s="330" t="s">
        <v>829</v>
      </c>
      <c r="CM5" s="357" t="s">
        <v>828</v>
      </c>
      <c r="CN5" s="361" t="s">
        <v>829</v>
      </c>
      <c r="CO5" s="357" t="s">
        <v>828</v>
      </c>
      <c r="CP5" s="361" t="s">
        <v>829</v>
      </c>
      <c r="CQ5" s="357" t="s">
        <v>828</v>
      </c>
      <c r="CR5" s="361" t="s">
        <v>829</v>
      </c>
      <c r="CS5" s="386" t="s">
        <v>828</v>
      </c>
      <c r="CT5" s="330" t="s">
        <v>829</v>
      </c>
      <c r="CU5" s="357" t="s">
        <v>828</v>
      </c>
      <c r="CV5" s="361" t="s">
        <v>829</v>
      </c>
      <c r="CW5" s="395" t="s">
        <v>828</v>
      </c>
      <c r="CX5" s="330" t="s">
        <v>829</v>
      </c>
      <c r="CY5" s="357" t="s">
        <v>828</v>
      </c>
      <c r="CZ5" s="361" t="s">
        <v>829</v>
      </c>
      <c r="DA5" s="376" t="s">
        <v>828</v>
      </c>
      <c r="DB5" s="330" t="s">
        <v>829</v>
      </c>
      <c r="DC5" s="357" t="s">
        <v>828</v>
      </c>
      <c r="DD5" s="361" t="s">
        <v>829</v>
      </c>
      <c r="DE5" s="357" t="s">
        <v>828</v>
      </c>
      <c r="DF5" s="361" t="s">
        <v>829</v>
      </c>
      <c r="DG5" s="357" t="s">
        <v>828</v>
      </c>
      <c r="DH5" s="361" t="s">
        <v>829</v>
      </c>
      <c r="DI5" s="357" t="s">
        <v>828</v>
      </c>
      <c r="DJ5" s="361" t="s">
        <v>829</v>
      </c>
      <c r="DK5" s="357" t="s">
        <v>828</v>
      </c>
      <c r="DL5" s="361" t="s">
        <v>829</v>
      </c>
      <c r="DM5" s="357" t="s">
        <v>828</v>
      </c>
      <c r="DN5" s="361" t="s">
        <v>829</v>
      </c>
      <c r="DO5" s="357" t="s">
        <v>828</v>
      </c>
      <c r="DP5" s="361" t="s">
        <v>829</v>
      </c>
      <c r="DQ5" s="357" t="s">
        <v>828</v>
      </c>
      <c r="DR5" s="361" t="s">
        <v>829</v>
      </c>
      <c r="DS5" s="357" t="s">
        <v>828</v>
      </c>
      <c r="DT5" s="361" t="s">
        <v>829</v>
      </c>
      <c r="DU5" s="386" t="s">
        <v>828</v>
      </c>
      <c r="DV5" s="379" t="s">
        <v>829</v>
      </c>
      <c r="DW5" s="357" t="s">
        <v>828</v>
      </c>
      <c r="DX5" s="361" t="s">
        <v>829</v>
      </c>
      <c r="DY5" s="395" t="s">
        <v>828</v>
      </c>
      <c r="DZ5" s="379" t="s">
        <v>829</v>
      </c>
      <c r="EA5" s="357" t="s">
        <v>828</v>
      </c>
      <c r="EB5" s="361" t="s">
        <v>829</v>
      </c>
      <c r="EC5" s="395" t="s">
        <v>828</v>
      </c>
      <c r="ED5" s="379" t="s">
        <v>829</v>
      </c>
      <c r="EE5" s="357" t="s">
        <v>828</v>
      </c>
      <c r="EF5" s="361" t="s">
        <v>829</v>
      </c>
      <c r="EG5" s="389" t="s">
        <v>828</v>
      </c>
      <c r="EH5" s="361" t="s">
        <v>829</v>
      </c>
      <c r="EI5" s="389" t="s">
        <v>828</v>
      </c>
      <c r="EJ5" s="361" t="s">
        <v>829</v>
      </c>
      <c r="EK5" s="386" t="s">
        <v>828</v>
      </c>
      <c r="EL5" s="379" t="s">
        <v>829</v>
      </c>
      <c r="EM5" s="357" t="s">
        <v>828</v>
      </c>
      <c r="EN5" s="361" t="s">
        <v>829</v>
      </c>
      <c r="EO5" s="395" t="s">
        <v>828</v>
      </c>
      <c r="EP5" s="330" t="s">
        <v>829</v>
      </c>
      <c r="EQ5" s="357" t="s">
        <v>828</v>
      </c>
      <c r="ER5" s="361" t="s">
        <v>829</v>
      </c>
      <c r="ES5" s="395" t="s">
        <v>828</v>
      </c>
      <c r="ET5" s="330" t="s">
        <v>829</v>
      </c>
      <c r="EU5" s="357" t="s">
        <v>828</v>
      </c>
      <c r="EV5" s="361" t="s">
        <v>829</v>
      </c>
      <c r="EW5" s="357" t="s">
        <v>828</v>
      </c>
      <c r="EX5" s="361" t="s">
        <v>829</v>
      </c>
      <c r="EY5" s="357" t="s">
        <v>828</v>
      </c>
      <c r="EZ5" s="361" t="s">
        <v>829</v>
      </c>
      <c r="FA5" s="386" t="s">
        <v>828</v>
      </c>
      <c r="FB5" s="330" t="s">
        <v>829</v>
      </c>
      <c r="FC5" s="357" t="s">
        <v>828</v>
      </c>
      <c r="FD5" s="361" t="s">
        <v>829</v>
      </c>
      <c r="FE5" s="395" t="s">
        <v>828</v>
      </c>
      <c r="FF5" s="330" t="s">
        <v>829</v>
      </c>
      <c r="FG5" s="357" t="s">
        <v>828</v>
      </c>
      <c r="FH5" s="361" t="s">
        <v>829</v>
      </c>
      <c r="FI5" s="376" t="s">
        <v>828</v>
      </c>
      <c r="FJ5" s="330" t="s">
        <v>829</v>
      </c>
      <c r="FK5" s="357" t="s">
        <v>828</v>
      </c>
      <c r="FL5" s="361" t="s">
        <v>829</v>
      </c>
      <c r="FM5" s="357" t="s">
        <v>828</v>
      </c>
      <c r="FN5" s="361" t="s">
        <v>829</v>
      </c>
      <c r="FO5" s="357" t="s">
        <v>828</v>
      </c>
      <c r="FP5" s="361" t="s">
        <v>829</v>
      </c>
      <c r="FQ5" s="386" t="s">
        <v>828</v>
      </c>
      <c r="FR5" s="379" t="s">
        <v>829</v>
      </c>
      <c r="FS5" s="357" t="s">
        <v>828</v>
      </c>
      <c r="FT5" s="361" t="s">
        <v>829</v>
      </c>
      <c r="FU5" s="395" t="s">
        <v>828</v>
      </c>
      <c r="FV5" s="379" t="s">
        <v>829</v>
      </c>
      <c r="FW5" s="357" t="s">
        <v>828</v>
      </c>
      <c r="FX5" s="361" t="s">
        <v>829</v>
      </c>
      <c r="FY5" s="395" t="s">
        <v>828</v>
      </c>
      <c r="FZ5" s="379" t="s">
        <v>829</v>
      </c>
      <c r="GA5" s="357" t="s">
        <v>828</v>
      </c>
      <c r="GB5" s="361" t="s">
        <v>829</v>
      </c>
      <c r="GC5" s="405" t="s">
        <v>828</v>
      </c>
      <c r="GD5" s="361" t="s">
        <v>829</v>
      </c>
      <c r="GE5" s="357" t="s">
        <v>828</v>
      </c>
      <c r="GF5" s="361" t="s">
        <v>829</v>
      </c>
      <c r="GG5" s="357" t="s">
        <v>828</v>
      </c>
      <c r="GH5" s="361" t="s">
        <v>829</v>
      </c>
      <c r="GI5" s="357" t="s">
        <v>828</v>
      </c>
      <c r="GJ5" s="361" t="s">
        <v>829</v>
      </c>
      <c r="GK5" s="405" t="s">
        <v>828</v>
      </c>
      <c r="GL5" s="361" t="s">
        <v>829</v>
      </c>
      <c r="GM5" s="357" t="s">
        <v>828</v>
      </c>
      <c r="GN5" s="361" t="s">
        <v>829</v>
      </c>
      <c r="GO5" s="357" t="s">
        <v>828</v>
      </c>
      <c r="GP5" s="361" t="s">
        <v>829</v>
      </c>
      <c r="GQ5" s="357" t="s">
        <v>828</v>
      </c>
      <c r="GR5" s="361" t="s">
        <v>829</v>
      </c>
      <c r="GS5" s="405" t="s">
        <v>828</v>
      </c>
      <c r="GT5" s="361" t="s">
        <v>829</v>
      </c>
      <c r="GU5" s="357" t="s">
        <v>828</v>
      </c>
      <c r="GV5" s="361" t="s">
        <v>829</v>
      </c>
      <c r="GW5" s="357" t="s">
        <v>828</v>
      </c>
      <c r="GX5" s="361" t="s">
        <v>829</v>
      </c>
      <c r="GY5" s="357" t="s">
        <v>828</v>
      </c>
      <c r="GZ5" s="361" t="s">
        <v>829</v>
      </c>
      <c r="HA5" s="405" t="s">
        <v>828</v>
      </c>
      <c r="HB5" s="361" t="s">
        <v>829</v>
      </c>
      <c r="HC5" s="357" t="s">
        <v>828</v>
      </c>
      <c r="HD5" s="361" t="s">
        <v>829</v>
      </c>
      <c r="HE5" s="357" t="s">
        <v>828</v>
      </c>
      <c r="HF5" s="361" t="s">
        <v>829</v>
      </c>
      <c r="HG5" s="357" t="s">
        <v>828</v>
      </c>
      <c r="HH5" s="361" t="s">
        <v>829</v>
      </c>
      <c r="HI5" s="405" t="s">
        <v>828</v>
      </c>
      <c r="HJ5" s="361" t="s">
        <v>829</v>
      </c>
      <c r="HK5" s="357" t="s">
        <v>828</v>
      </c>
      <c r="HL5" s="361" t="s">
        <v>829</v>
      </c>
      <c r="HM5" s="322"/>
    </row>
    <row r="6" spans="1:221" ht="41.25" customHeight="1">
      <c r="A6" s="318" t="s">
        <v>0</v>
      </c>
      <c r="B6" s="318" t="s">
        <v>3</v>
      </c>
      <c r="C6" s="318" t="s">
        <v>995</v>
      </c>
      <c r="D6" s="335" t="s">
        <v>2</v>
      </c>
      <c r="E6" s="335" t="s">
        <v>4</v>
      </c>
      <c r="F6" s="336" t="s">
        <v>5</v>
      </c>
      <c r="G6" s="336" t="s">
        <v>831</v>
      </c>
      <c r="H6" s="336" t="s">
        <v>6</v>
      </c>
      <c r="I6" s="337" t="s">
        <v>832</v>
      </c>
      <c r="J6" s="336" t="s">
        <v>7</v>
      </c>
      <c r="K6" s="336" t="s">
        <v>833</v>
      </c>
      <c r="L6" s="359" t="s">
        <v>836</v>
      </c>
      <c r="M6" s="336" t="s">
        <v>345</v>
      </c>
      <c r="N6" s="336" t="s">
        <v>834</v>
      </c>
      <c r="O6" s="336" t="s">
        <v>408</v>
      </c>
      <c r="P6" s="336" t="s">
        <v>835</v>
      </c>
      <c r="Q6" s="319" t="s">
        <v>446</v>
      </c>
      <c r="R6" s="337" t="s">
        <v>851</v>
      </c>
      <c r="S6" s="336" t="s">
        <v>447</v>
      </c>
      <c r="T6" s="336" t="s">
        <v>852</v>
      </c>
      <c r="U6" s="337" t="s">
        <v>452</v>
      </c>
      <c r="V6" s="337" t="s">
        <v>853</v>
      </c>
      <c r="W6" s="336" t="s">
        <v>453</v>
      </c>
      <c r="X6" s="336" t="s">
        <v>854</v>
      </c>
      <c r="Y6" s="337" t="s">
        <v>458</v>
      </c>
      <c r="Z6" s="337" t="s">
        <v>855</v>
      </c>
      <c r="AA6" s="336" t="s">
        <v>459</v>
      </c>
      <c r="AB6" s="336" t="s">
        <v>856</v>
      </c>
      <c r="AC6" s="336" t="s">
        <v>464</v>
      </c>
      <c r="AD6" s="336" t="s">
        <v>859</v>
      </c>
      <c r="AE6" s="336" t="s">
        <v>465</v>
      </c>
      <c r="AF6" s="336" t="s">
        <v>860</v>
      </c>
      <c r="AG6" s="319" t="s">
        <v>448</v>
      </c>
      <c r="AH6" s="336" t="s">
        <v>861</v>
      </c>
      <c r="AI6" s="336" t="s">
        <v>449</v>
      </c>
      <c r="AJ6" s="336" t="s">
        <v>862</v>
      </c>
      <c r="AK6" s="337" t="s">
        <v>454</v>
      </c>
      <c r="AL6" s="336" t="s">
        <v>863</v>
      </c>
      <c r="AM6" s="336" t="s">
        <v>455</v>
      </c>
      <c r="AN6" s="336" t="s">
        <v>864</v>
      </c>
      <c r="AO6" s="337" t="s">
        <v>460</v>
      </c>
      <c r="AP6" s="336" t="s">
        <v>865</v>
      </c>
      <c r="AQ6" s="336" t="s">
        <v>461</v>
      </c>
      <c r="AR6" s="336" t="s">
        <v>866</v>
      </c>
      <c r="AS6" s="336" t="s">
        <v>466</v>
      </c>
      <c r="AT6" s="336" t="s">
        <v>867</v>
      </c>
      <c r="AU6" s="336" t="s">
        <v>467</v>
      </c>
      <c r="AV6" s="336" t="s">
        <v>868</v>
      </c>
      <c r="AW6" s="319" t="s">
        <v>450</v>
      </c>
      <c r="AX6" s="336" t="s">
        <v>869</v>
      </c>
      <c r="AY6" s="336" t="s">
        <v>451</v>
      </c>
      <c r="AZ6" s="336" t="s">
        <v>870</v>
      </c>
      <c r="BA6" s="337" t="s">
        <v>456</v>
      </c>
      <c r="BB6" s="336" t="s">
        <v>871</v>
      </c>
      <c r="BC6" s="336" t="s">
        <v>457</v>
      </c>
      <c r="BD6" s="336" t="s">
        <v>872</v>
      </c>
      <c r="BE6" s="336" t="s">
        <v>462</v>
      </c>
      <c r="BF6" s="336" t="s">
        <v>873</v>
      </c>
      <c r="BG6" s="336" t="s">
        <v>463</v>
      </c>
      <c r="BH6" s="336" t="s">
        <v>874</v>
      </c>
      <c r="BI6" s="336" t="s">
        <v>468</v>
      </c>
      <c r="BJ6" s="336" t="s">
        <v>977</v>
      </c>
      <c r="BK6" s="336" t="s">
        <v>469</v>
      </c>
      <c r="BL6" s="336" t="s">
        <v>978</v>
      </c>
      <c r="BM6" s="319" t="s">
        <v>8</v>
      </c>
      <c r="BN6" s="337" t="s">
        <v>887</v>
      </c>
      <c r="BO6" s="336" t="s">
        <v>398</v>
      </c>
      <c r="BP6" s="336" t="s">
        <v>888</v>
      </c>
      <c r="BQ6" s="337" t="s">
        <v>129</v>
      </c>
      <c r="BR6" s="337" t="s">
        <v>889</v>
      </c>
      <c r="BS6" s="336" t="s">
        <v>399</v>
      </c>
      <c r="BT6" s="336" t="s">
        <v>890</v>
      </c>
      <c r="BU6" s="337" t="s">
        <v>132</v>
      </c>
      <c r="BV6" s="337" t="s">
        <v>891</v>
      </c>
      <c r="BW6" s="336" t="s">
        <v>400</v>
      </c>
      <c r="BX6" s="336" t="s">
        <v>892</v>
      </c>
      <c r="BY6" s="336" t="s">
        <v>9</v>
      </c>
      <c r="BZ6" s="336" t="s">
        <v>893</v>
      </c>
      <c r="CA6" s="336" t="s">
        <v>409</v>
      </c>
      <c r="CB6" s="336" t="s">
        <v>894</v>
      </c>
      <c r="CC6" s="319" t="s">
        <v>127</v>
      </c>
      <c r="CD6" s="336" t="s">
        <v>895</v>
      </c>
      <c r="CE6" s="336" t="s">
        <v>289</v>
      </c>
      <c r="CF6" s="336" t="s">
        <v>896</v>
      </c>
      <c r="CG6" s="337" t="s">
        <v>130</v>
      </c>
      <c r="CH6" s="336" t="s">
        <v>897</v>
      </c>
      <c r="CI6" s="336" t="s">
        <v>290</v>
      </c>
      <c r="CJ6" s="336" t="s">
        <v>898</v>
      </c>
      <c r="CK6" s="337" t="s">
        <v>133</v>
      </c>
      <c r="CL6" s="336" t="s">
        <v>899</v>
      </c>
      <c r="CM6" s="336" t="s">
        <v>291</v>
      </c>
      <c r="CN6" s="336" t="s">
        <v>900</v>
      </c>
      <c r="CO6" s="336" t="s">
        <v>135</v>
      </c>
      <c r="CP6" s="336" t="s">
        <v>901</v>
      </c>
      <c r="CQ6" s="336" t="s">
        <v>136</v>
      </c>
      <c r="CR6" s="336" t="s">
        <v>902</v>
      </c>
      <c r="CS6" s="319" t="s">
        <v>128</v>
      </c>
      <c r="CT6" s="336" t="s">
        <v>904</v>
      </c>
      <c r="CU6" s="336" t="s">
        <v>350</v>
      </c>
      <c r="CV6" s="336" t="s">
        <v>905</v>
      </c>
      <c r="CW6" s="337" t="s">
        <v>131</v>
      </c>
      <c r="CX6" s="336" t="s">
        <v>906</v>
      </c>
      <c r="CY6" s="336" t="s">
        <v>351</v>
      </c>
      <c r="CZ6" s="336" t="s">
        <v>907</v>
      </c>
      <c r="DA6" s="336" t="s">
        <v>134</v>
      </c>
      <c r="DB6" s="336" t="s">
        <v>908</v>
      </c>
      <c r="DC6" s="336" t="s">
        <v>292</v>
      </c>
      <c r="DD6" s="336" t="s">
        <v>909</v>
      </c>
      <c r="DE6" s="336" t="s">
        <v>137</v>
      </c>
      <c r="DF6" s="336" t="s">
        <v>910</v>
      </c>
      <c r="DG6" s="336" t="s">
        <v>138</v>
      </c>
      <c r="DH6" s="336" t="s">
        <v>911</v>
      </c>
      <c r="DI6" s="336" t="s">
        <v>470</v>
      </c>
      <c r="DJ6" s="336" t="s">
        <v>912</v>
      </c>
      <c r="DK6" s="336" t="s">
        <v>471</v>
      </c>
      <c r="DL6" s="336" t="s">
        <v>913</v>
      </c>
      <c r="DM6" s="336" t="s">
        <v>472</v>
      </c>
      <c r="DN6" s="336" t="s">
        <v>914</v>
      </c>
      <c r="DO6" s="336" t="s">
        <v>473</v>
      </c>
      <c r="DP6" s="336" t="s">
        <v>915</v>
      </c>
      <c r="DQ6" s="336" t="s">
        <v>474</v>
      </c>
      <c r="DR6" s="336" t="s">
        <v>916</v>
      </c>
      <c r="DS6" s="336" t="s">
        <v>475</v>
      </c>
      <c r="DT6" s="336" t="s">
        <v>917</v>
      </c>
      <c r="DU6" s="319" t="s">
        <v>139</v>
      </c>
      <c r="DV6" s="337" t="s">
        <v>918</v>
      </c>
      <c r="DW6" s="336" t="s">
        <v>401</v>
      </c>
      <c r="DX6" s="336" t="s">
        <v>919</v>
      </c>
      <c r="DY6" s="337" t="s">
        <v>142</v>
      </c>
      <c r="DZ6" s="337" t="s">
        <v>920</v>
      </c>
      <c r="EA6" s="336" t="s">
        <v>402</v>
      </c>
      <c r="EB6" s="336" t="s">
        <v>921</v>
      </c>
      <c r="EC6" s="337" t="s">
        <v>145</v>
      </c>
      <c r="ED6" s="337" t="s">
        <v>922</v>
      </c>
      <c r="EE6" s="336" t="s">
        <v>403</v>
      </c>
      <c r="EF6" s="336" t="s">
        <v>923</v>
      </c>
      <c r="EG6" s="336" t="s">
        <v>148</v>
      </c>
      <c r="EH6" s="336" t="s">
        <v>924</v>
      </c>
      <c r="EI6" s="336" t="s">
        <v>410</v>
      </c>
      <c r="EJ6" s="336" t="s">
        <v>925</v>
      </c>
      <c r="EK6" s="319" t="s">
        <v>140</v>
      </c>
      <c r="EL6" s="337" t="s">
        <v>926</v>
      </c>
      <c r="EM6" s="336" t="s">
        <v>293</v>
      </c>
      <c r="EN6" s="336" t="s">
        <v>927</v>
      </c>
      <c r="EO6" s="337" t="s">
        <v>143</v>
      </c>
      <c r="EP6" s="336" t="s">
        <v>928</v>
      </c>
      <c r="EQ6" s="336" t="s">
        <v>294</v>
      </c>
      <c r="ER6" s="336" t="s">
        <v>929</v>
      </c>
      <c r="ES6" s="337" t="s">
        <v>146</v>
      </c>
      <c r="ET6" s="336" t="s">
        <v>930</v>
      </c>
      <c r="EU6" s="336" t="s">
        <v>297</v>
      </c>
      <c r="EV6" s="336" t="s">
        <v>931</v>
      </c>
      <c r="EW6" s="336" t="s">
        <v>149</v>
      </c>
      <c r="EX6" s="336" t="s">
        <v>933</v>
      </c>
      <c r="EY6" s="336" t="s">
        <v>150</v>
      </c>
      <c r="EZ6" s="336" t="s">
        <v>934</v>
      </c>
      <c r="FA6" s="319" t="s">
        <v>141</v>
      </c>
      <c r="FB6" s="319" t="s">
        <v>935</v>
      </c>
      <c r="FC6" s="336" t="s">
        <v>296</v>
      </c>
      <c r="FD6" s="336" t="s">
        <v>936</v>
      </c>
      <c r="FE6" s="337" t="s">
        <v>144</v>
      </c>
      <c r="FF6" s="337" t="s">
        <v>937</v>
      </c>
      <c r="FG6" s="336" t="s">
        <v>295</v>
      </c>
      <c r="FH6" s="336" t="s">
        <v>938</v>
      </c>
      <c r="FI6" s="336" t="s">
        <v>147</v>
      </c>
      <c r="FJ6" s="336" t="s">
        <v>939</v>
      </c>
      <c r="FK6" s="336" t="s">
        <v>298</v>
      </c>
      <c r="FL6" s="336" t="s">
        <v>940</v>
      </c>
      <c r="FM6" s="336" t="s">
        <v>151</v>
      </c>
      <c r="FN6" s="336" t="s">
        <v>941</v>
      </c>
      <c r="FO6" s="336" t="s">
        <v>152</v>
      </c>
      <c r="FP6" s="336" t="s">
        <v>942</v>
      </c>
      <c r="FQ6" s="319" t="s">
        <v>153</v>
      </c>
      <c r="FR6" s="337" t="s">
        <v>943</v>
      </c>
      <c r="FS6" s="336" t="s">
        <v>404</v>
      </c>
      <c r="FT6" s="336" t="s">
        <v>944</v>
      </c>
      <c r="FU6" s="337" t="s">
        <v>154</v>
      </c>
      <c r="FV6" s="337" t="s">
        <v>945</v>
      </c>
      <c r="FW6" s="336" t="s">
        <v>299</v>
      </c>
      <c r="FX6" s="336" t="s">
        <v>946</v>
      </c>
      <c r="FY6" s="337" t="s">
        <v>155</v>
      </c>
      <c r="FZ6" s="337" t="s">
        <v>951</v>
      </c>
      <c r="GA6" s="336" t="s">
        <v>300</v>
      </c>
      <c r="GB6" s="336" t="s">
        <v>952</v>
      </c>
      <c r="GC6" s="319" t="s">
        <v>337</v>
      </c>
      <c r="GD6" s="337" t="s">
        <v>953</v>
      </c>
      <c r="GE6" s="336" t="s">
        <v>407</v>
      </c>
      <c r="GF6" s="336" t="s">
        <v>954</v>
      </c>
      <c r="GG6" s="336" t="s">
        <v>339</v>
      </c>
      <c r="GH6" s="336" t="s">
        <v>955</v>
      </c>
      <c r="GI6" s="336" t="s">
        <v>340</v>
      </c>
      <c r="GJ6" s="336" t="s">
        <v>956</v>
      </c>
      <c r="GK6" s="319" t="s">
        <v>338</v>
      </c>
      <c r="GL6" s="337" t="s">
        <v>957</v>
      </c>
      <c r="GM6" s="336" t="s">
        <v>406</v>
      </c>
      <c r="GN6" s="336" t="s">
        <v>958</v>
      </c>
      <c r="GO6" s="336" t="s">
        <v>341</v>
      </c>
      <c r="GP6" s="336" t="s">
        <v>959</v>
      </c>
      <c r="GQ6" s="336" t="s">
        <v>342</v>
      </c>
      <c r="GR6" s="336" t="s">
        <v>960</v>
      </c>
      <c r="GS6" s="319" t="s">
        <v>385</v>
      </c>
      <c r="GT6" s="337" t="s">
        <v>961</v>
      </c>
      <c r="GU6" s="336" t="s">
        <v>405</v>
      </c>
      <c r="GV6" s="336" t="s">
        <v>962</v>
      </c>
      <c r="GW6" s="336" t="s">
        <v>386</v>
      </c>
      <c r="GX6" s="336" t="s">
        <v>963</v>
      </c>
      <c r="GY6" s="336" t="s">
        <v>387</v>
      </c>
      <c r="GZ6" s="336" t="s">
        <v>964</v>
      </c>
      <c r="HA6" s="319" t="s">
        <v>153</v>
      </c>
      <c r="HB6" s="337" t="s">
        <v>943</v>
      </c>
      <c r="HC6" s="336" t="s">
        <v>404</v>
      </c>
      <c r="HD6" s="336" t="s">
        <v>944</v>
      </c>
      <c r="HE6" s="336" t="s">
        <v>299</v>
      </c>
      <c r="HF6" s="336" t="s">
        <v>946</v>
      </c>
      <c r="HG6" s="336" t="s">
        <v>300</v>
      </c>
      <c r="HH6" s="336" t="s">
        <v>952</v>
      </c>
      <c r="HI6" s="319" t="s">
        <v>343</v>
      </c>
      <c r="HJ6" s="337" t="s">
        <v>965</v>
      </c>
      <c r="HK6" s="336" t="s">
        <v>344</v>
      </c>
      <c r="HL6" s="336" t="s">
        <v>966</v>
      </c>
    </row>
    <row r="7" spans="1:221" s="343" customFormat="1" ht="15">
      <c r="A7" s="340" t="s">
        <v>282</v>
      </c>
      <c r="B7" s="341" t="s">
        <v>996</v>
      </c>
      <c r="C7" s="341"/>
      <c r="D7" s="340"/>
      <c r="E7" s="342">
        <v>1</v>
      </c>
      <c r="F7" s="413"/>
      <c r="G7" s="360"/>
      <c r="H7" s="370"/>
      <c r="I7" s="388"/>
      <c r="J7" s="371">
        <f t="shared" ref="J7:K7" si="0">F7-H7</f>
        <v>0</v>
      </c>
      <c r="K7" s="372">
        <f t="shared" si="0"/>
        <v>0</v>
      </c>
      <c r="L7" s="600"/>
      <c r="M7" s="371">
        <f>+Q7+U7+Y7+BM7+BQ7+BU7+DU7+DY7+EC7+FQ7</f>
        <v>0</v>
      </c>
      <c r="N7" s="372">
        <f>+R7+V7+Z7+BN7+BR7+BV7+DV7+DZ7+ED7+FR7</f>
        <v>0</v>
      </c>
      <c r="O7" s="371">
        <f>+S7+W7+AA7+BO7+BS7+BW7+DW7+EA7+EE7+FS7</f>
        <v>0</v>
      </c>
      <c r="P7" s="372">
        <f>+T7+X7+AB7+BP7+BT7+BX7+DX7+EB7+EF7+FT7</f>
        <v>0</v>
      </c>
      <c r="Q7" s="391"/>
      <c r="R7" s="390"/>
      <c r="S7" s="371">
        <f>IF(AW7&gt;0,Q7,)</f>
        <v>0</v>
      </c>
      <c r="T7" s="372">
        <f>IF(AX7&gt;0,R7,)</f>
        <v>0</v>
      </c>
      <c r="U7" s="355"/>
      <c r="V7" s="390"/>
      <c r="W7" s="371">
        <f t="shared" ref="W7:X7" si="1">IF(BA7&gt;0,U7,)</f>
        <v>0</v>
      </c>
      <c r="X7" s="372">
        <f t="shared" si="1"/>
        <v>0</v>
      </c>
      <c r="Y7" s="355"/>
      <c r="Z7" s="390"/>
      <c r="AA7" s="371">
        <f t="shared" ref="AA7:AB7" si="2">IF(BE7&gt;0,Y7,)</f>
        <v>0</v>
      </c>
      <c r="AB7" s="372">
        <f t="shared" si="2"/>
        <v>0</v>
      </c>
      <c r="AC7" s="358">
        <f t="shared" ref="AC7:AD7" si="3">Q7+U7+Y7</f>
        <v>0</v>
      </c>
      <c r="AD7" s="372">
        <f t="shared" si="3"/>
        <v>0</v>
      </c>
      <c r="AE7" s="358">
        <f t="shared" ref="AE7:AF7" si="4">IF(BI7&gt;0,AC7,)</f>
        <v>0</v>
      </c>
      <c r="AF7" s="372">
        <f t="shared" si="4"/>
        <v>0</v>
      </c>
      <c r="AG7" s="393"/>
      <c r="AH7" s="387"/>
      <c r="AI7" s="371">
        <f>IF(Q7&gt;0,(Q7*AG7),)</f>
        <v>0</v>
      </c>
      <c r="AJ7" s="372">
        <f>IF(R7&gt;0,(R7*AH7),)</f>
        <v>0</v>
      </c>
      <c r="AK7" s="398"/>
      <c r="AL7" s="387"/>
      <c r="AM7" s="371">
        <f t="shared" ref="AM7" si="5">IF(U7&gt;0,(U7*AK7),)</f>
        <v>0</v>
      </c>
      <c r="AN7" s="372">
        <f t="shared" ref="AN7" si="6">IF(V7&gt;0,(V7*AL7),)</f>
        <v>0</v>
      </c>
      <c r="AO7" s="398"/>
      <c r="AP7" s="387"/>
      <c r="AQ7" s="371">
        <f t="shared" ref="AQ7" si="7">IF(Y7&gt;0,(Y7*AO7),)</f>
        <v>0</v>
      </c>
      <c r="AR7" s="372">
        <f t="shared" ref="AR7" si="8">IF(Z7&gt;0,(Z7*AP7),)</f>
        <v>0</v>
      </c>
      <c r="AS7" s="371">
        <f t="shared" ref="AS7:AT7" si="9">IF(AC7&gt;0,((AI7+AM7+AQ7)/AC7),)</f>
        <v>0</v>
      </c>
      <c r="AT7" s="372">
        <f t="shared" si="9"/>
        <v>0</v>
      </c>
      <c r="AU7" s="371">
        <f t="shared" ref="AU7:AV7" si="10">IF(AC7&gt;0,(AC7*AS7),)</f>
        <v>0</v>
      </c>
      <c r="AV7" s="372">
        <f t="shared" si="10"/>
        <v>0</v>
      </c>
      <c r="AW7" s="393"/>
      <c r="AX7" s="387"/>
      <c r="AY7" s="371">
        <f t="shared" ref="AY7" si="11">IF(S7&gt;0,(S7*AW7),)</f>
        <v>0</v>
      </c>
      <c r="AZ7" s="372">
        <f t="shared" ref="AZ7" si="12">IF(T7&gt;0,(T7*AX7),)</f>
        <v>0</v>
      </c>
      <c r="BA7" s="398"/>
      <c r="BB7" s="387"/>
      <c r="BC7" s="371">
        <f t="shared" ref="BC7" si="13">IF(W7&gt;0,(W7*BA7),)</f>
        <v>0</v>
      </c>
      <c r="BD7" s="372">
        <f t="shared" ref="BD7" si="14">IF(X7&gt;0,(X7*BB7),)</f>
        <v>0</v>
      </c>
      <c r="BE7" s="400"/>
      <c r="BF7" s="387"/>
      <c r="BG7" s="371">
        <f t="shared" ref="BG7:BH36" si="15">IF(AA7&gt;0,(AA7*BE7),)</f>
        <v>0</v>
      </c>
      <c r="BH7" s="372">
        <f t="shared" si="15"/>
        <v>0</v>
      </c>
      <c r="BI7" s="371">
        <f t="shared" ref="BI7:BJ36" si="16">IF((AY7+BC7+BG7)&gt;0,((AY7+BC7+BG7)/AC7),)</f>
        <v>0</v>
      </c>
      <c r="BJ7" s="372">
        <f t="shared" si="16"/>
        <v>0</v>
      </c>
      <c r="BK7" s="371">
        <f t="shared" ref="BK7:BL36" si="17">IF(AE7&gt;0,(AC7*BI7),)</f>
        <v>0</v>
      </c>
      <c r="BL7" s="372">
        <f t="shared" si="17"/>
        <v>0</v>
      </c>
      <c r="BM7" s="391"/>
      <c r="BN7" s="390"/>
      <c r="BO7" s="371">
        <f t="shared" ref="BO7:BP39" si="18">IF(CS7&gt;0,BM7,)</f>
        <v>0</v>
      </c>
      <c r="BP7" s="372">
        <f t="shared" si="18"/>
        <v>0</v>
      </c>
      <c r="BQ7" s="355"/>
      <c r="BR7" s="390"/>
      <c r="BS7" s="371">
        <f t="shared" ref="BS7:BT39" si="19">IF(CW7&gt;0,BQ7,)</f>
        <v>0</v>
      </c>
      <c r="BT7" s="372">
        <f t="shared" si="19"/>
        <v>0</v>
      </c>
      <c r="BU7" s="355"/>
      <c r="BV7" s="390"/>
      <c r="BW7" s="371">
        <f t="shared" ref="BW7:BX39" si="20">IF(DA7&gt;0,BU7,)</f>
        <v>0</v>
      </c>
      <c r="BX7" s="372">
        <f t="shared" si="20"/>
        <v>0</v>
      </c>
      <c r="BY7" s="358">
        <f t="shared" ref="BY7:BZ36" si="21">BM7+BQ7+BU7</f>
        <v>0</v>
      </c>
      <c r="BZ7" s="372">
        <f t="shared" ref="BZ7:BZ51" si="22">BN7+BR7+BV7</f>
        <v>0</v>
      </c>
      <c r="CA7" s="358">
        <f t="shared" ref="CA7:CB36" si="23">IF(DE7&gt;0,BY7,)</f>
        <v>0</v>
      </c>
      <c r="CB7" s="372">
        <f t="shared" ref="CB7:CB51" si="24">IF(DF7&gt;0,BZ7,)</f>
        <v>0</v>
      </c>
      <c r="CC7" s="393"/>
      <c r="CD7" s="387"/>
      <c r="CE7" s="371">
        <f t="shared" ref="CE7:CF51" si="25">IF(BM7&gt;0,(BM7*CC7),)</f>
        <v>0</v>
      </c>
      <c r="CF7" s="372">
        <f t="shared" si="25"/>
        <v>0</v>
      </c>
      <c r="CG7" s="398"/>
      <c r="CH7" s="387"/>
      <c r="CI7" s="371">
        <f t="shared" ref="CI7:CJ39" si="26">IF(BQ7&gt;0,(BQ7*CG7),)</f>
        <v>0</v>
      </c>
      <c r="CJ7" s="372">
        <f t="shared" si="26"/>
        <v>0</v>
      </c>
      <c r="CK7" s="398"/>
      <c r="CL7" s="387"/>
      <c r="CM7" s="371">
        <f t="shared" ref="CM7:CN39" si="27">IF(BU7&gt;0,(BU7*CK7),)</f>
        <v>0</v>
      </c>
      <c r="CN7" s="372">
        <f t="shared" si="27"/>
        <v>0</v>
      </c>
      <c r="CO7" s="371">
        <f t="shared" ref="CO7:CP36" si="28">IF(BY7&gt;0,((CE7+CI7+CM7)/BY7),)</f>
        <v>0</v>
      </c>
      <c r="CP7" s="372">
        <f t="shared" ref="CP7:CP51" si="29">IF(BZ7&gt;0,((CF7+CJ7+CN7)/BZ7),)</f>
        <v>0</v>
      </c>
      <c r="CQ7" s="371">
        <f t="shared" ref="CQ7:CR36" si="30">IF(BY7&gt;0,(BY7*CO7),)</f>
        <v>0</v>
      </c>
      <c r="CR7" s="372">
        <f t="shared" ref="CR7:CR51" si="31">IF(BZ7&gt;0,(BZ7*CP7),)</f>
        <v>0</v>
      </c>
      <c r="CS7" s="393"/>
      <c r="CT7" s="387"/>
      <c r="CU7" s="371">
        <f t="shared" ref="CU7:CV51" si="32">IF(BO7&gt;0,(BO7*CS7),)</f>
        <v>0</v>
      </c>
      <c r="CV7" s="372">
        <f t="shared" si="32"/>
        <v>0</v>
      </c>
      <c r="CW7" s="398"/>
      <c r="CX7" s="387"/>
      <c r="CY7" s="371">
        <f t="shared" ref="CY7:CZ51" si="33">IF(BS7&gt;0,(BS7*CW7),)</f>
        <v>0</v>
      </c>
      <c r="CZ7" s="372">
        <f t="shared" si="33"/>
        <v>0</v>
      </c>
      <c r="DA7" s="400"/>
      <c r="DB7" s="387"/>
      <c r="DC7" s="371">
        <f t="shared" ref="DC7:DD36" si="34">IF(BW7&gt;0,(BW7*DA7),)</f>
        <v>0</v>
      </c>
      <c r="DD7" s="372">
        <f t="shared" si="34"/>
        <v>0</v>
      </c>
      <c r="DE7" s="371">
        <f t="shared" ref="DE7:DF36" si="35">IF((CU7+CY7+DC7)&gt;0,((CU7+CY7+DC7)/BY7),)</f>
        <v>0</v>
      </c>
      <c r="DF7" s="372">
        <f t="shared" ref="DF7:DF51" si="36">IF((CV7+CZ7+DD7)&gt;0,((CV7+CZ7+DD7)/BZ7),)</f>
        <v>0</v>
      </c>
      <c r="DG7" s="371">
        <f t="shared" ref="DG7:DH36" si="37">IF(CA7&gt;0,(BY7*DE7),)</f>
        <v>0</v>
      </c>
      <c r="DH7" s="372">
        <f t="shared" ref="DH7:DH51" si="38">IF(CB7&gt;0,(BZ7*DF7),)</f>
        <v>0</v>
      </c>
      <c r="DI7" s="371">
        <f t="shared" ref="DI7:DL36" si="39">AC7+BY7</f>
        <v>0</v>
      </c>
      <c r="DJ7" s="372">
        <f t="shared" ref="DJ7:DJ51" si="40">AD7+BZ7</f>
        <v>0</v>
      </c>
      <c r="DK7" s="371">
        <f t="shared" ref="DK7:DK51" si="41">AE7+CA7</f>
        <v>0</v>
      </c>
      <c r="DL7" s="372">
        <f t="shared" ref="DL7:DL51" si="42">AF7+CB7</f>
        <v>0</v>
      </c>
      <c r="DM7" s="371">
        <f t="shared" ref="DM7:DN36" si="43">IF(DI7&gt;0,((AC7*AS7)+(BY7*CO7))/DI7,)</f>
        <v>0</v>
      </c>
      <c r="DN7" s="372">
        <f t="shared" ref="DN7:DN51" si="44">IF(DJ7&gt;0,((AD7*AT7)+(BZ7*CP7))/DJ7,)</f>
        <v>0</v>
      </c>
      <c r="DO7" s="371">
        <f t="shared" ref="DO7:DP36" si="45">IF(DI7&gt;0,(DI7*DM7),)</f>
        <v>0</v>
      </c>
      <c r="DP7" s="372">
        <f t="shared" si="45"/>
        <v>0</v>
      </c>
      <c r="DQ7" s="371">
        <f t="shared" ref="DQ7:DR36" si="46">IF(DK7&gt;0,((AE7*BI7)+(CA7*DE7))/DK7,)</f>
        <v>0</v>
      </c>
      <c r="DR7" s="372">
        <f t="shared" ref="DR7:DR51" si="47">IF(DL7&gt;0,((AF7*BJ7)+(CB7*DF7))/DL7,)</f>
        <v>0</v>
      </c>
      <c r="DS7" s="371">
        <f t="shared" ref="DS7:DT36" si="48">IF(DK7&gt;0,(DK7*DQ7),)</f>
        <v>0</v>
      </c>
      <c r="DT7" s="372">
        <f t="shared" si="48"/>
        <v>0</v>
      </c>
      <c r="DU7" s="391"/>
      <c r="DV7" s="390"/>
      <c r="DW7" s="371">
        <f t="shared" ref="DW7:DX36" si="49">IF(FA7&gt;0,DU7,)</f>
        <v>0</v>
      </c>
      <c r="DX7" s="372">
        <f t="shared" ref="DX7:DX51" si="50">IF(FB7&gt;0,DV7,)</f>
        <v>0</v>
      </c>
      <c r="DY7" s="355"/>
      <c r="DZ7" s="390"/>
      <c r="EA7" s="371">
        <f t="shared" ref="EA7:EB36" si="51">IF(FE7&gt;0,DY7,)</f>
        <v>0</v>
      </c>
      <c r="EB7" s="372">
        <f t="shared" ref="EB7:EB51" si="52">IF(FF7&gt;0,DZ7,)</f>
        <v>0</v>
      </c>
      <c r="EC7" s="355"/>
      <c r="ED7" s="390"/>
      <c r="EE7" s="371">
        <f t="shared" ref="EE7:EF36" si="53">IF(FI7&gt;0,EC7,)</f>
        <v>0</v>
      </c>
      <c r="EF7" s="372">
        <f t="shared" ref="EF7:EF51" si="54">IF(FJ7&gt;0,ED7,)</f>
        <v>0</v>
      </c>
      <c r="EG7" s="358">
        <f t="shared" ref="EG7:EH36" si="55">DU7+DY7+EC7</f>
        <v>0</v>
      </c>
      <c r="EH7" s="372">
        <f t="shared" ref="EH7:EH51" si="56">DV7+DZ7+ED7</f>
        <v>0</v>
      </c>
      <c r="EI7" s="358">
        <f t="shared" ref="EI7:EJ36" si="57">IF(FM7&gt;0,EG7,)</f>
        <v>0</v>
      </c>
      <c r="EJ7" s="372">
        <f t="shared" ref="EJ7:EJ51" si="58">IF(FN7&gt;0,EH7,)</f>
        <v>0</v>
      </c>
      <c r="EK7" s="393"/>
      <c r="EL7" s="387"/>
      <c r="EM7" s="371">
        <f t="shared" ref="EM7:EN51" si="59">IF(DU7&gt;0,(DU7*EK7),)</f>
        <v>0</v>
      </c>
      <c r="EN7" s="372">
        <f t="shared" si="59"/>
        <v>0</v>
      </c>
      <c r="EO7" s="398"/>
      <c r="EP7" s="387"/>
      <c r="EQ7" s="371">
        <f t="shared" ref="EQ7:ER39" si="60">IF(DY7&gt;0,(DY7*EO7),)</f>
        <v>0</v>
      </c>
      <c r="ER7" s="372">
        <f t="shared" si="60"/>
        <v>0</v>
      </c>
      <c r="ES7" s="398"/>
      <c r="ET7" s="387"/>
      <c r="EU7" s="371">
        <f t="shared" ref="EU7:EV7" si="61">IF(EC7&gt;0,(EC7*ES7),)</f>
        <v>0</v>
      </c>
      <c r="EV7" s="372">
        <f t="shared" si="61"/>
        <v>0</v>
      </c>
      <c r="EW7" s="371">
        <f t="shared" ref="EW7:EW36" si="62">IF(EG7&gt;0,((EM7+EQ7+EU7)/EG7),)</f>
        <v>0</v>
      </c>
      <c r="EX7" s="372">
        <f t="shared" ref="EX7:EX51" si="63">IF(EH7&gt;0,((EN7+ER7+EV7)/EH7),)</f>
        <v>0</v>
      </c>
      <c r="EY7" s="371">
        <f t="shared" ref="EY7:EY36" si="64">IF(EG7&gt;0,(EG7*EW7),)</f>
        <v>0</v>
      </c>
      <c r="EZ7" s="372">
        <f t="shared" ref="EZ7:EZ51" si="65">IF(EH7&gt;0,(EH7*EX7),)</f>
        <v>0</v>
      </c>
      <c r="FA7" s="393"/>
      <c r="FB7" s="387"/>
      <c r="FC7" s="371">
        <f t="shared" ref="FC7:FC36" si="66">IF(DW7&gt;0,(DW7*FA7),)</f>
        <v>0</v>
      </c>
      <c r="FD7" s="372">
        <f t="shared" ref="FD7:FD51" si="67">IF(DX7&gt;0,(DX7*FB7),)</f>
        <v>0</v>
      </c>
      <c r="FE7" s="398"/>
      <c r="FF7" s="387"/>
      <c r="FG7" s="371">
        <f t="shared" ref="FG7:FG36" si="68">IF(EA7&gt;0,(EA7*FE7),)</f>
        <v>0</v>
      </c>
      <c r="FH7" s="372">
        <f t="shared" ref="FH7:FH51" si="69">IF(EB7&gt;0,(EB7*FF7),)</f>
        <v>0</v>
      </c>
      <c r="FI7" s="400"/>
      <c r="FJ7" s="387"/>
      <c r="FK7" s="371">
        <f t="shared" ref="FK7:FK36" si="70">IF(EE7&gt;0,(EE7*FI7),)</f>
        <v>0</v>
      </c>
      <c r="FL7" s="372">
        <f t="shared" ref="FL7:FL51" si="71">IF(EF7&gt;0,(EF7*FJ7),)</f>
        <v>0</v>
      </c>
      <c r="FM7" s="371">
        <f t="shared" ref="FM7:FM36" si="72">IF((FC7+FG7+FK7)&gt;0,((FC7+FG7+FK7)/EG7),)</f>
        <v>0</v>
      </c>
      <c r="FN7" s="372">
        <f t="shared" ref="FN7:FN51" si="73">IF((FD7+FH7+FL7)&gt;0,((FD7+FH7+FL7)/EH7),)</f>
        <v>0</v>
      </c>
      <c r="FO7" s="371">
        <f t="shared" ref="FO7:FO36" si="74">IF(EG7&gt;0,(EG7*FM7),)</f>
        <v>0</v>
      </c>
      <c r="FP7" s="372">
        <f t="shared" ref="FP7:FP51" si="75">IF(EH7&gt;0,(EH7*FN7),)</f>
        <v>0</v>
      </c>
      <c r="FQ7" s="391"/>
      <c r="FR7" s="390"/>
      <c r="FS7" s="371">
        <f t="shared" ref="FS7:FS36" si="76">IF(FY7&gt;0,FQ7,)</f>
        <v>0</v>
      </c>
      <c r="FT7" s="372">
        <f t="shared" ref="FT7:FT51" si="77">IF(FZ7&gt;0,FR7,)</f>
        <v>0</v>
      </c>
      <c r="FU7" s="355"/>
      <c r="FV7" s="390"/>
      <c r="FW7" s="371">
        <f t="shared" ref="FW7:FW36" si="78">IF(FQ7&gt;0,(FQ7*FU7),)</f>
        <v>0</v>
      </c>
      <c r="FX7" s="372">
        <f t="shared" ref="FX7:FX51" si="79">IF(FR7&gt;0,(FR7*FV7),)</f>
        <v>0</v>
      </c>
      <c r="FY7" s="355"/>
      <c r="FZ7" s="390"/>
      <c r="GA7" s="371">
        <f t="shared" ref="GA7:GA36" si="80">IF(FY7&gt;0,(FQ7*FY7),)</f>
        <v>0</v>
      </c>
      <c r="GB7" s="372">
        <f t="shared" ref="GB7:GB51" si="81">IF(FZ7&gt;0,(FR7*FZ7),)</f>
        <v>0</v>
      </c>
      <c r="GC7" s="406">
        <f t="shared" ref="GC7:GD22" si="82">(Q7+BM7+DU7)</f>
        <v>0</v>
      </c>
      <c r="GD7" s="372">
        <f t="shared" si="82"/>
        <v>0</v>
      </c>
      <c r="GE7" s="371">
        <f t="shared" ref="GE7:GE51" si="83">(S7+BO7+DW7)</f>
        <v>0</v>
      </c>
      <c r="GF7" s="372">
        <f t="shared" ref="GF7:GF51" si="84">(T7+BP7+DX7)</f>
        <v>0</v>
      </c>
      <c r="GG7" s="371" t="str">
        <f t="shared" ref="GG7:GG36" si="85">IF(GC7&gt;0,(AI7+CE7+EM7),"")</f>
        <v/>
      </c>
      <c r="GH7" s="372" t="str">
        <f t="shared" ref="GH7:GH51" si="86">IF(GD7&gt;0,(AJ7+CF7+EN7),"")</f>
        <v/>
      </c>
      <c r="GI7" s="371" t="str">
        <f t="shared" ref="GI7:GI36" si="87">IF(GE7&gt;0,(AY7+CU7+FC7),"")</f>
        <v/>
      </c>
      <c r="GJ7" s="372" t="str">
        <f t="shared" ref="GJ7:GJ51" si="88">IF(GF7&gt;0,(AZ7+CV7+FD7),"")</f>
        <v/>
      </c>
      <c r="GK7" s="406">
        <f t="shared" ref="GK7:GL22" si="89">(U7+BQ7+DY7)</f>
        <v>0</v>
      </c>
      <c r="GL7" s="372">
        <f t="shared" si="89"/>
        <v>0</v>
      </c>
      <c r="GM7" s="371">
        <f t="shared" ref="GM7:GM51" si="90">(W7+BS7+EA7)</f>
        <v>0</v>
      </c>
      <c r="GN7" s="372">
        <f t="shared" ref="GN7:GN51" si="91">(X7+BT7+EB7)</f>
        <v>0</v>
      </c>
      <c r="GO7" s="371">
        <f t="shared" ref="GO7:GO36" si="92">IF(GK7&gt;0,AM7+CI7+EQ7,)</f>
        <v>0</v>
      </c>
      <c r="GP7" s="372">
        <f t="shared" ref="GP7:GP51" si="93">IF(GL7&gt;0,AN7+CJ7+ER7,)</f>
        <v>0</v>
      </c>
      <c r="GQ7" s="371">
        <f t="shared" ref="GQ7:GQ36" si="94">IF(GM7&gt;0,BC7+CY7+FG7,)</f>
        <v>0</v>
      </c>
      <c r="GR7" s="372">
        <f t="shared" ref="GR7:GR51" si="95">IF(GN7&gt;0,BD7+CZ7+FH7,)</f>
        <v>0</v>
      </c>
      <c r="GS7" s="406">
        <f t="shared" ref="GS7:GT22" si="96">+GK7+GC7</f>
        <v>0</v>
      </c>
      <c r="GT7" s="372">
        <f t="shared" si="96"/>
        <v>0</v>
      </c>
      <c r="GU7" s="371">
        <f t="shared" ref="GU7:GV22" si="97">+GM7+GE7</f>
        <v>0</v>
      </c>
      <c r="GV7" s="372">
        <f t="shared" si="97"/>
        <v>0</v>
      </c>
      <c r="GW7" s="371" t="str">
        <f t="shared" ref="GW7:GZ36" si="98">IF(GS7&gt;0,(GG7+GO7),"")</f>
        <v/>
      </c>
      <c r="GX7" s="372" t="str">
        <f t="shared" si="98"/>
        <v/>
      </c>
      <c r="GY7" s="371" t="str">
        <f t="shared" ref="GY7:GZ22" si="99">IF(GU7&gt;0,(GI7+GQ7),"")</f>
        <v/>
      </c>
      <c r="GZ7" s="372" t="str">
        <f t="shared" si="99"/>
        <v/>
      </c>
      <c r="HA7" s="406">
        <f t="shared" ref="HA7:HB22" si="100">(Y7+BU7+EC7)</f>
        <v>0</v>
      </c>
      <c r="HB7" s="372">
        <f t="shared" si="100"/>
        <v>0</v>
      </c>
      <c r="HC7" s="371">
        <f t="shared" ref="HC7:HD22" si="101">(AA7+BW7+EE7)</f>
        <v>0</v>
      </c>
      <c r="HD7" s="372">
        <f t="shared" si="101"/>
        <v>0</v>
      </c>
      <c r="HE7" s="371" t="str">
        <f t="shared" ref="HE7:HF22" si="102">IF(HA7&gt;0,(AQ7+CM7+EU7),"")</f>
        <v/>
      </c>
      <c r="HF7" s="372" t="str">
        <f t="shared" si="102"/>
        <v/>
      </c>
      <c r="HG7" s="371" t="str">
        <f t="shared" ref="HG7:HG36" si="103">IF(HC7&gt;0,(BG7+DC7+FK7),"")</f>
        <v/>
      </c>
      <c r="HH7" s="372" t="str">
        <f t="shared" ref="HH7:HH51" si="104">IF(HD7&gt;0,(BH7+DD7+FL7),"")</f>
        <v/>
      </c>
      <c r="HI7" s="406" t="str">
        <f t="shared" ref="HI7:HI36" si="105">IF((DI7+EG7+FQ7)&gt;0,(DO7+EY7+FW7),"")</f>
        <v/>
      </c>
      <c r="HJ7" s="372" t="str">
        <f t="shared" ref="HJ7:HJ51" si="106">IF((DJ7+EH7+FR7)&gt;0,(DP7+EZ7+FX7),"")</f>
        <v/>
      </c>
      <c r="HK7" s="371" t="str">
        <f t="shared" ref="HK7:HK36" si="107">IF((DK7+EI7+FS7)&gt;0,(DS7+FO7+GA7),"")</f>
        <v/>
      </c>
      <c r="HL7" s="371" t="str">
        <f t="shared" ref="HL7:HL51" si="108">IF((DL7+EJ7+FT7)&gt;0,(DT7+FP7+GB7),"")</f>
        <v/>
      </c>
      <c r="HM7" s="410"/>
    </row>
    <row r="8" spans="1:221" ht="15">
      <c r="A8" s="416" t="s">
        <v>10</v>
      </c>
      <c r="B8" s="417" t="s">
        <v>11</v>
      </c>
      <c r="C8" s="33"/>
      <c r="D8" s="416">
        <v>106397</v>
      </c>
      <c r="E8" s="418">
        <v>1</v>
      </c>
      <c r="F8" s="413">
        <v>2494</v>
      </c>
      <c r="G8" s="420">
        <v>2604</v>
      </c>
      <c r="H8" s="421">
        <v>21</v>
      </c>
      <c r="I8" s="422">
        <v>27</v>
      </c>
      <c r="J8" s="371">
        <f t="shared" ref="J8:J71" si="109">F8-H8</f>
        <v>2473</v>
      </c>
      <c r="K8" s="372">
        <f t="shared" ref="K8:K71" si="110">G8-I8</f>
        <v>2577</v>
      </c>
      <c r="L8" s="420">
        <v>124</v>
      </c>
      <c r="M8" s="371">
        <f t="shared" ref="M8:M71" si="111">+Q8+U8+Y8+BM8+BQ8+BU8+DU8+DY8+EC8+FQ8</f>
        <v>2473</v>
      </c>
      <c r="N8" s="372">
        <f t="shared" ref="N8:N71" si="112">+R8+V8+Z8+BN8+BR8+BV8+DV8+DZ8+ED8+FR8</f>
        <v>2577</v>
      </c>
      <c r="O8" s="371">
        <f t="shared" ref="O8:O71" si="113">+S8+W8+AA8+BO8+BS8+BW8+DW8+EA8+EE8+FS8</f>
        <v>2473</v>
      </c>
      <c r="P8" s="372">
        <f t="shared" ref="P8:P71" si="114">+T8+X8+AB8+BP8+BT8+BX8+DX8+EB8+EF8+FT8</f>
        <v>2577</v>
      </c>
      <c r="Q8" s="424">
        <v>16</v>
      </c>
      <c r="R8" s="425">
        <v>2</v>
      </c>
      <c r="S8" s="371">
        <f t="shared" ref="S8:S51" si="115">IF(AW8&gt;0,Q8,)</f>
        <v>16</v>
      </c>
      <c r="T8" s="372">
        <f t="shared" ref="T8:T51" si="116">IF(AX8&gt;0,R8,)</f>
        <v>2</v>
      </c>
      <c r="U8" s="426">
        <v>2</v>
      </c>
      <c r="V8" s="425">
        <v>8</v>
      </c>
      <c r="W8" s="371">
        <f t="shared" ref="W8:W51" si="117">IF(BA8&gt;0,U8,)</f>
        <v>2</v>
      </c>
      <c r="X8" s="372">
        <f t="shared" ref="X8:X51" si="118">IF(BB8&gt;0,V8,)</f>
        <v>8</v>
      </c>
      <c r="Y8" s="426">
        <v>0</v>
      </c>
      <c r="Z8" s="425">
        <v>0</v>
      </c>
      <c r="AA8" s="371">
        <f t="shared" ref="AA8:AA51" si="119">IF(BE8&gt;0,Y8,)</f>
        <v>0</v>
      </c>
      <c r="AB8" s="372">
        <f t="shared" ref="AB8:AB51" si="120">IF(BF8&gt;0,Z8,)</f>
        <v>0</v>
      </c>
      <c r="AC8" s="358">
        <f t="shared" ref="AC8:AC51" si="121">Q8+U8+Y8</f>
        <v>18</v>
      </c>
      <c r="AD8" s="372">
        <f t="shared" ref="AD8:AD51" si="122">R8+V8+Z8</f>
        <v>10</v>
      </c>
      <c r="AE8" s="358">
        <f t="shared" ref="AE8:AE51" si="123">IF(BI8&gt;0,AC8,)</f>
        <v>18</v>
      </c>
      <c r="AF8" s="372">
        <f t="shared" ref="AF8:AF51" si="124">IF(BJ8&gt;0,AD8,)</f>
        <v>10</v>
      </c>
      <c r="AG8" s="427">
        <v>5</v>
      </c>
      <c r="AH8" s="428">
        <v>5.68</v>
      </c>
      <c r="AI8" s="371">
        <f t="shared" ref="AI8:AI51" si="125">IF(Q8&gt;0,(Q8*AG8),)</f>
        <v>80</v>
      </c>
      <c r="AJ8" s="372">
        <f t="shared" ref="AJ8:AJ51" si="126">IF(R8&gt;0,(R8*AH8),)</f>
        <v>11.36</v>
      </c>
      <c r="AK8" s="426">
        <v>4.88</v>
      </c>
      <c r="AL8" s="428">
        <v>4.5199999999999996</v>
      </c>
      <c r="AM8" s="371">
        <f t="shared" ref="AM8:AM51" si="127">IF(U8&gt;0,(U8*AK8),)</f>
        <v>9.76</v>
      </c>
      <c r="AN8" s="372">
        <f t="shared" ref="AN8:AN51" si="128">IF(V8&gt;0,(V8*AL8),)</f>
        <v>36.159999999999997</v>
      </c>
      <c r="AO8" s="426">
        <v>0</v>
      </c>
      <c r="AP8" s="429">
        <v>0</v>
      </c>
      <c r="AQ8" s="371">
        <f t="shared" ref="AQ8:AQ51" si="129">IF(Y8&gt;0,(Y8*AO8),)</f>
        <v>0</v>
      </c>
      <c r="AR8" s="372">
        <f t="shared" ref="AR8:AR51" si="130">IF(Z8&gt;0,(Z8*AP8),)</f>
        <v>0</v>
      </c>
      <c r="AS8" s="371">
        <f t="shared" ref="AS8:AS51" si="131">IF(AC8&gt;0,((AI8+AM8+AQ8)/AC8),)</f>
        <v>4.9866666666666672</v>
      </c>
      <c r="AT8" s="372">
        <f t="shared" ref="AT8:AT51" si="132">IF(AD8&gt;0,((AJ8+AN8+AR8)/AD8),)</f>
        <v>4.7519999999999998</v>
      </c>
      <c r="AU8" s="371">
        <f t="shared" ref="AU8:AU51" si="133">IF(AC8&gt;0,(AC8*AS8),)</f>
        <v>89.76</v>
      </c>
      <c r="AV8" s="372">
        <f t="shared" ref="AV8:AV51" si="134">IF(AD8&gt;0,(AD8*AT8),)</f>
        <v>47.519999999999996</v>
      </c>
      <c r="AW8" s="426">
        <v>124</v>
      </c>
      <c r="AX8" s="430">
        <v>114.5</v>
      </c>
      <c r="AY8" s="371">
        <f t="shared" ref="AY8:AY51" si="135">IF(S8&gt;0,(S8*AW8),)</f>
        <v>1984</v>
      </c>
      <c r="AZ8" s="372">
        <f t="shared" ref="AZ8:AZ51" si="136">IF(T8&gt;0,(T8*AX8),)</f>
        <v>229</v>
      </c>
      <c r="BA8" s="426">
        <v>119</v>
      </c>
      <c r="BB8" s="430">
        <v>121.75</v>
      </c>
      <c r="BC8" s="371">
        <f t="shared" ref="BC8:BC51" si="137">IF(W8&gt;0,(W8*BA8),)</f>
        <v>238</v>
      </c>
      <c r="BD8" s="372">
        <f t="shared" ref="BD8:BD51" si="138">IF(X8&gt;0,(X8*BB8),)</f>
        <v>974</v>
      </c>
      <c r="BE8" s="421">
        <v>0</v>
      </c>
      <c r="BF8" s="430">
        <v>0</v>
      </c>
      <c r="BG8" s="371">
        <f t="shared" si="15"/>
        <v>0</v>
      </c>
      <c r="BH8" s="372">
        <f t="shared" si="15"/>
        <v>0</v>
      </c>
      <c r="BI8" s="371">
        <f t="shared" si="16"/>
        <v>123.44444444444444</v>
      </c>
      <c r="BJ8" s="372">
        <f t="shared" si="16"/>
        <v>120.3</v>
      </c>
      <c r="BK8" s="371">
        <f t="shared" si="17"/>
        <v>2222</v>
      </c>
      <c r="BL8" s="372">
        <f t="shared" si="17"/>
        <v>1203</v>
      </c>
      <c r="BM8" s="431">
        <v>1770</v>
      </c>
      <c r="BN8" s="425">
        <v>1704</v>
      </c>
      <c r="BO8" s="371">
        <f t="shared" si="18"/>
        <v>1770</v>
      </c>
      <c r="BP8" s="372">
        <f t="shared" si="18"/>
        <v>1704</v>
      </c>
      <c r="BQ8" s="426">
        <v>521</v>
      </c>
      <c r="BR8" s="425">
        <v>118</v>
      </c>
      <c r="BS8" s="371">
        <f t="shared" si="19"/>
        <v>521</v>
      </c>
      <c r="BT8" s="372">
        <f t="shared" si="19"/>
        <v>118</v>
      </c>
      <c r="BU8" s="426">
        <v>0</v>
      </c>
      <c r="BV8" s="425">
        <v>0</v>
      </c>
      <c r="BW8" s="371">
        <f t="shared" si="20"/>
        <v>0</v>
      </c>
      <c r="BX8" s="423">
        <f t="shared" si="20"/>
        <v>0</v>
      </c>
      <c r="BY8" s="358">
        <f t="shared" si="21"/>
        <v>2291</v>
      </c>
      <c r="BZ8" s="372">
        <f t="shared" si="22"/>
        <v>1822</v>
      </c>
      <c r="CA8" s="358">
        <f t="shared" si="23"/>
        <v>2291</v>
      </c>
      <c r="CB8" s="372">
        <f t="shared" si="24"/>
        <v>1822</v>
      </c>
      <c r="CC8" s="427">
        <v>4.22</v>
      </c>
      <c r="CD8" s="428">
        <v>4.8099999999999996</v>
      </c>
      <c r="CE8" s="371">
        <f t="shared" si="25"/>
        <v>7469.4</v>
      </c>
      <c r="CF8" s="372">
        <f t="shared" si="25"/>
        <v>8196.24</v>
      </c>
      <c r="CG8" s="426">
        <v>4.8899999999999997</v>
      </c>
      <c r="CH8" s="428">
        <v>6.61</v>
      </c>
      <c r="CI8" s="371">
        <f t="shared" si="26"/>
        <v>2547.69</v>
      </c>
      <c r="CJ8" s="372">
        <f t="shared" si="26"/>
        <v>779.98</v>
      </c>
      <c r="CK8" s="426">
        <v>0</v>
      </c>
      <c r="CL8" s="429">
        <v>0</v>
      </c>
      <c r="CM8" s="371">
        <f t="shared" si="27"/>
        <v>0</v>
      </c>
      <c r="CN8" s="372">
        <f t="shared" si="27"/>
        <v>0</v>
      </c>
      <c r="CO8" s="371">
        <f t="shared" si="28"/>
        <v>4.3723657791357491</v>
      </c>
      <c r="CP8" s="372">
        <f t="shared" si="29"/>
        <v>4.926575192096597</v>
      </c>
      <c r="CQ8" s="371">
        <f t="shared" si="30"/>
        <v>10017.090000000002</v>
      </c>
      <c r="CR8" s="372">
        <f t="shared" si="31"/>
        <v>8976.2199999999993</v>
      </c>
      <c r="CS8" s="426">
        <v>112.48</v>
      </c>
      <c r="CT8" s="430">
        <v>124.39</v>
      </c>
      <c r="CU8" s="371">
        <f t="shared" si="32"/>
        <v>199089.6</v>
      </c>
      <c r="CV8" s="372">
        <f t="shared" si="32"/>
        <v>211960.56</v>
      </c>
      <c r="CW8" s="426">
        <v>105.08</v>
      </c>
      <c r="CX8" s="430">
        <v>109.28</v>
      </c>
      <c r="CY8" s="371">
        <f t="shared" si="33"/>
        <v>54746.68</v>
      </c>
      <c r="CZ8" s="372">
        <f t="shared" si="33"/>
        <v>12895.04</v>
      </c>
      <c r="DA8" s="421">
        <v>0</v>
      </c>
      <c r="DB8" s="430">
        <v>0</v>
      </c>
      <c r="DC8" s="371">
        <f t="shared" si="34"/>
        <v>0</v>
      </c>
      <c r="DD8" s="372">
        <f t="shared" si="34"/>
        <v>0</v>
      </c>
      <c r="DE8" s="371">
        <f t="shared" si="35"/>
        <v>110.79715408118726</v>
      </c>
      <c r="DF8" s="372">
        <f t="shared" si="36"/>
        <v>123.41141602634468</v>
      </c>
      <c r="DG8" s="371">
        <f t="shared" si="37"/>
        <v>253836.28</v>
      </c>
      <c r="DH8" s="372">
        <f t="shared" si="38"/>
        <v>224855.6</v>
      </c>
      <c r="DI8" s="371">
        <f t="shared" si="39"/>
        <v>2309</v>
      </c>
      <c r="DJ8" s="372">
        <f t="shared" si="40"/>
        <v>1832</v>
      </c>
      <c r="DK8" s="371">
        <f t="shared" si="41"/>
        <v>2309</v>
      </c>
      <c r="DL8" s="372">
        <f t="shared" si="42"/>
        <v>1832</v>
      </c>
      <c r="DM8" s="371">
        <f t="shared" si="43"/>
        <v>4.377154612386315</v>
      </c>
      <c r="DN8" s="372">
        <f t="shared" si="44"/>
        <v>4.925622270742358</v>
      </c>
      <c r="DO8" s="371">
        <f t="shared" si="45"/>
        <v>10106.850000000002</v>
      </c>
      <c r="DP8" s="372">
        <f t="shared" si="45"/>
        <v>9023.74</v>
      </c>
      <c r="DQ8" s="371">
        <f t="shared" si="46"/>
        <v>110.89574707665656</v>
      </c>
      <c r="DR8" s="372">
        <f t="shared" si="47"/>
        <v>123.39443231441048</v>
      </c>
      <c r="DS8" s="371">
        <f t="shared" si="48"/>
        <v>256058.28</v>
      </c>
      <c r="DT8" s="372">
        <f t="shared" si="48"/>
        <v>226058.6</v>
      </c>
      <c r="DU8" s="424">
        <v>46</v>
      </c>
      <c r="DV8" s="425">
        <v>512</v>
      </c>
      <c r="DW8" s="371">
        <f t="shared" si="49"/>
        <v>46</v>
      </c>
      <c r="DX8" s="372">
        <f t="shared" si="50"/>
        <v>512</v>
      </c>
      <c r="DY8" s="426">
        <v>34</v>
      </c>
      <c r="DZ8" s="425">
        <v>233</v>
      </c>
      <c r="EA8" s="371">
        <f t="shared" si="51"/>
        <v>34</v>
      </c>
      <c r="EB8" s="372">
        <f t="shared" si="52"/>
        <v>233</v>
      </c>
      <c r="EC8" s="426">
        <v>0</v>
      </c>
      <c r="ED8" s="425">
        <v>0</v>
      </c>
      <c r="EE8" s="371">
        <f t="shared" si="53"/>
        <v>0</v>
      </c>
      <c r="EF8" s="372">
        <f t="shared" si="54"/>
        <v>0</v>
      </c>
      <c r="EG8" s="358">
        <f t="shared" si="55"/>
        <v>80</v>
      </c>
      <c r="EH8" s="372">
        <f t="shared" si="56"/>
        <v>745</v>
      </c>
      <c r="EI8" s="358">
        <f t="shared" si="57"/>
        <v>80</v>
      </c>
      <c r="EJ8" s="372">
        <f t="shared" si="58"/>
        <v>745</v>
      </c>
      <c r="EK8" s="427">
        <v>4.26</v>
      </c>
      <c r="EL8" s="428">
        <v>3.4</v>
      </c>
      <c r="EM8" s="371">
        <f t="shared" si="59"/>
        <v>195.95999999999998</v>
      </c>
      <c r="EN8" s="372">
        <f t="shared" si="59"/>
        <v>1740.8</v>
      </c>
      <c r="EO8" s="426">
        <v>4.08</v>
      </c>
      <c r="EP8" s="428">
        <v>3.56</v>
      </c>
      <c r="EQ8" s="371">
        <f t="shared" si="60"/>
        <v>138.72</v>
      </c>
      <c r="ER8" s="372">
        <f t="shared" si="60"/>
        <v>829.48</v>
      </c>
      <c r="ES8" s="426">
        <v>0</v>
      </c>
      <c r="ET8" s="429">
        <v>0</v>
      </c>
      <c r="EU8" s="371">
        <f t="shared" ref="EU8:EU51" si="139">IF(EC8&gt;0,(EC8*ES8),)</f>
        <v>0</v>
      </c>
      <c r="EV8" s="372">
        <f t="shared" ref="EV8:EV51" si="140">IF(ED8&gt;0,(ED8*ET8),)</f>
        <v>0</v>
      </c>
      <c r="EW8" s="371">
        <f t="shared" si="62"/>
        <v>4.1834999999999996</v>
      </c>
      <c r="EX8" s="372">
        <f t="shared" si="63"/>
        <v>3.4500402684563753</v>
      </c>
      <c r="EY8" s="371">
        <f t="shared" si="64"/>
        <v>334.67999999999995</v>
      </c>
      <c r="EZ8" s="372">
        <f t="shared" si="65"/>
        <v>2570.2799999999997</v>
      </c>
      <c r="FA8" s="426">
        <v>71.33</v>
      </c>
      <c r="FB8" s="430">
        <v>90.08</v>
      </c>
      <c r="FC8" s="371">
        <f t="shared" si="66"/>
        <v>3281.18</v>
      </c>
      <c r="FD8" s="372">
        <f t="shared" si="67"/>
        <v>46120.959999999999</v>
      </c>
      <c r="FE8" s="426">
        <v>62.83</v>
      </c>
      <c r="FF8" s="430">
        <v>42</v>
      </c>
      <c r="FG8" s="371">
        <f t="shared" si="68"/>
        <v>2136.2199999999998</v>
      </c>
      <c r="FH8" s="372">
        <f t="shared" si="69"/>
        <v>9786</v>
      </c>
      <c r="FI8" s="421">
        <v>0</v>
      </c>
      <c r="FJ8" s="430">
        <v>0</v>
      </c>
      <c r="FK8" s="371">
        <f t="shared" si="70"/>
        <v>0</v>
      </c>
      <c r="FL8" s="372">
        <f t="shared" si="71"/>
        <v>0</v>
      </c>
      <c r="FM8" s="371">
        <f t="shared" si="72"/>
        <v>67.717500000000001</v>
      </c>
      <c r="FN8" s="372">
        <f t="shared" si="73"/>
        <v>75.042899328859065</v>
      </c>
      <c r="FO8" s="371">
        <f t="shared" si="74"/>
        <v>5417.4</v>
      </c>
      <c r="FP8" s="372">
        <f t="shared" si="75"/>
        <v>55906.960000000006</v>
      </c>
      <c r="FQ8" s="424">
        <v>84</v>
      </c>
      <c r="FR8" s="425">
        <v>0</v>
      </c>
      <c r="FS8" s="371">
        <f t="shared" si="76"/>
        <v>84</v>
      </c>
      <c r="FT8" s="372">
        <f t="shared" si="77"/>
        <v>0</v>
      </c>
      <c r="FU8" s="426">
        <v>4.88</v>
      </c>
      <c r="FV8" s="432">
        <v>0</v>
      </c>
      <c r="FW8" s="371">
        <f t="shared" si="78"/>
        <v>409.92</v>
      </c>
      <c r="FX8" s="372">
        <f t="shared" si="79"/>
        <v>0</v>
      </c>
      <c r="FY8" s="426">
        <v>120.77</v>
      </c>
      <c r="FZ8" s="433">
        <v>0</v>
      </c>
      <c r="GA8" s="371">
        <f t="shared" si="80"/>
        <v>10144.68</v>
      </c>
      <c r="GB8" s="372">
        <f t="shared" si="81"/>
        <v>0</v>
      </c>
      <c r="GC8" s="406">
        <f t="shared" si="82"/>
        <v>1832</v>
      </c>
      <c r="GD8" s="372">
        <f t="shared" si="82"/>
        <v>2218</v>
      </c>
      <c r="GE8" s="371">
        <f t="shared" si="83"/>
        <v>1832</v>
      </c>
      <c r="GF8" s="372">
        <f t="shared" si="84"/>
        <v>2218</v>
      </c>
      <c r="GG8" s="371">
        <f t="shared" si="85"/>
        <v>7745.36</v>
      </c>
      <c r="GH8" s="372">
        <f t="shared" si="86"/>
        <v>9948.4</v>
      </c>
      <c r="GI8" s="371">
        <f t="shared" si="87"/>
        <v>204354.78</v>
      </c>
      <c r="GJ8" s="372">
        <f t="shared" si="88"/>
        <v>258310.52</v>
      </c>
      <c r="GK8" s="406">
        <f t="shared" si="89"/>
        <v>557</v>
      </c>
      <c r="GL8" s="372">
        <f t="shared" si="89"/>
        <v>359</v>
      </c>
      <c r="GM8" s="371">
        <f t="shared" si="90"/>
        <v>557</v>
      </c>
      <c r="GN8" s="372">
        <f t="shared" si="91"/>
        <v>359</v>
      </c>
      <c r="GO8" s="371">
        <f t="shared" si="92"/>
        <v>2696.17</v>
      </c>
      <c r="GP8" s="372">
        <f t="shared" si="93"/>
        <v>1645.62</v>
      </c>
      <c r="GQ8" s="371">
        <f t="shared" si="94"/>
        <v>57120.9</v>
      </c>
      <c r="GR8" s="372">
        <f t="shared" si="95"/>
        <v>23655.040000000001</v>
      </c>
      <c r="GS8" s="406">
        <f t="shared" si="96"/>
        <v>2389</v>
      </c>
      <c r="GT8" s="372">
        <f t="shared" si="96"/>
        <v>2577</v>
      </c>
      <c r="GU8" s="371">
        <f t="shared" si="97"/>
        <v>2389</v>
      </c>
      <c r="GV8" s="372">
        <f t="shared" si="97"/>
        <v>2577</v>
      </c>
      <c r="GW8" s="371">
        <f t="shared" si="98"/>
        <v>10441.529999999999</v>
      </c>
      <c r="GX8" s="372">
        <f t="shared" si="98"/>
        <v>11594.02</v>
      </c>
      <c r="GY8" s="371">
        <f t="shared" si="99"/>
        <v>261475.68</v>
      </c>
      <c r="GZ8" s="372">
        <f t="shared" si="99"/>
        <v>281965.56</v>
      </c>
      <c r="HA8" s="406">
        <f t="shared" si="100"/>
        <v>0</v>
      </c>
      <c r="HB8" s="372">
        <f t="shared" si="100"/>
        <v>0</v>
      </c>
      <c r="HC8" s="371">
        <f t="shared" si="101"/>
        <v>0</v>
      </c>
      <c r="HD8" s="372">
        <f t="shared" si="101"/>
        <v>0</v>
      </c>
      <c r="HE8" s="371" t="str">
        <f t="shared" si="102"/>
        <v/>
      </c>
      <c r="HF8" s="372" t="str">
        <f t="shared" si="102"/>
        <v/>
      </c>
      <c r="HG8" s="371" t="str">
        <f t="shared" si="103"/>
        <v/>
      </c>
      <c r="HH8" s="372" t="str">
        <f t="shared" si="104"/>
        <v/>
      </c>
      <c r="HI8" s="406">
        <f t="shared" si="105"/>
        <v>10851.450000000003</v>
      </c>
      <c r="HJ8" s="372">
        <f t="shared" si="106"/>
        <v>11594.02</v>
      </c>
      <c r="HK8" s="371">
        <f t="shared" si="107"/>
        <v>271620.36</v>
      </c>
      <c r="HL8" s="371">
        <f t="shared" si="108"/>
        <v>281965.56</v>
      </c>
    </row>
    <row r="9" spans="1:221" ht="15">
      <c r="A9" s="416" t="s">
        <v>10</v>
      </c>
      <c r="B9" s="417" t="s">
        <v>12</v>
      </c>
      <c r="C9" s="33"/>
      <c r="D9" s="416">
        <v>106458</v>
      </c>
      <c r="E9" s="418">
        <v>3</v>
      </c>
      <c r="F9" s="413">
        <v>1414</v>
      </c>
      <c r="G9" s="420">
        <v>1552</v>
      </c>
      <c r="H9" s="421">
        <v>38</v>
      </c>
      <c r="I9" s="422">
        <v>42</v>
      </c>
      <c r="J9" s="371">
        <f t="shared" si="109"/>
        <v>1376</v>
      </c>
      <c r="K9" s="372">
        <f t="shared" si="110"/>
        <v>1510</v>
      </c>
      <c r="L9" s="420">
        <v>124</v>
      </c>
      <c r="M9" s="371">
        <f t="shared" si="111"/>
        <v>1376</v>
      </c>
      <c r="N9" s="372">
        <f t="shared" si="112"/>
        <v>1510</v>
      </c>
      <c r="O9" s="371">
        <f t="shared" si="113"/>
        <v>1376</v>
      </c>
      <c r="P9" s="372">
        <f t="shared" si="114"/>
        <v>1481</v>
      </c>
      <c r="Q9" s="424">
        <v>0</v>
      </c>
      <c r="R9" s="425">
        <v>2</v>
      </c>
      <c r="S9" s="371">
        <f t="shared" si="115"/>
        <v>0</v>
      </c>
      <c r="T9" s="372">
        <f t="shared" si="116"/>
        <v>2</v>
      </c>
      <c r="U9" s="426">
        <v>1</v>
      </c>
      <c r="V9" s="425">
        <v>1</v>
      </c>
      <c r="W9" s="371">
        <f t="shared" si="117"/>
        <v>1</v>
      </c>
      <c r="X9" s="372">
        <f t="shared" si="118"/>
        <v>1</v>
      </c>
      <c r="Y9" s="426">
        <v>1</v>
      </c>
      <c r="Z9" s="425">
        <v>0</v>
      </c>
      <c r="AA9" s="371">
        <f t="shared" si="119"/>
        <v>1</v>
      </c>
      <c r="AB9" s="372">
        <f t="shared" si="120"/>
        <v>0</v>
      </c>
      <c r="AC9" s="358">
        <f t="shared" si="121"/>
        <v>2</v>
      </c>
      <c r="AD9" s="372">
        <f t="shared" si="122"/>
        <v>3</v>
      </c>
      <c r="AE9" s="358">
        <f t="shared" si="123"/>
        <v>2</v>
      </c>
      <c r="AF9" s="372">
        <f t="shared" si="124"/>
        <v>3</v>
      </c>
      <c r="AG9" s="427">
        <v>0</v>
      </c>
      <c r="AH9" s="428">
        <v>9.8800000000000008</v>
      </c>
      <c r="AI9" s="371">
        <f t="shared" si="125"/>
        <v>0</v>
      </c>
      <c r="AJ9" s="372">
        <f t="shared" si="126"/>
        <v>19.760000000000002</v>
      </c>
      <c r="AK9" s="426">
        <v>4.92</v>
      </c>
      <c r="AL9" s="428">
        <v>4</v>
      </c>
      <c r="AM9" s="371">
        <f t="shared" si="127"/>
        <v>4.92</v>
      </c>
      <c r="AN9" s="372">
        <f t="shared" si="128"/>
        <v>4</v>
      </c>
      <c r="AO9" s="426">
        <v>4.75</v>
      </c>
      <c r="AP9" s="429">
        <v>0</v>
      </c>
      <c r="AQ9" s="371">
        <f t="shared" si="129"/>
        <v>4.75</v>
      </c>
      <c r="AR9" s="372">
        <f t="shared" si="130"/>
        <v>0</v>
      </c>
      <c r="AS9" s="371">
        <f t="shared" si="131"/>
        <v>4.835</v>
      </c>
      <c r="AT9" s="372">
        <f t="shared" si="132"/>
        <v>7.9200000000000008</v>
      </c>
      <c r="AU9" s="371">
        <f t="shared" si="133"/>
        <v>9.67</v>
      </c>
      <c r="AV9" s="372">
        <f t="shared" si="134"/>
        <v>23.76</v>
      </c>
      <c r="AW9" s="426">
        <v>0</v>
      </c>
      <c r="AX9" s="430">
        <v>189.5</v>
      </c>
      <c r="AY9" s="371">
        <f t="shared" si="135"/>
        <v>0</v>
      </c>
      <c r="AZ9" s="372">
        <f t="shared" si="136"/>
        <v>379</v>
      </c>
      <c r="BA9" s="426">
        <v>141</v>
      </c>
      <c r="BB9" s="430">
        <v>118</v>
      </c>
      <c r="BC9" s="371">
        <f t="shared" si="137"/>
        <v>141</v>
      </c>
      <c r="BD9" s="372">
        <f t="shared" si="138"/>
        <v>118</v>
      </c>
      <c r="BE9" s="421">
        <v>45</v>
      </c>
      <c r="BF9" s="430">
        <v>0</v>
      </c>
      <c r="BG9" s="371">
        <f t="shared" si="15"/>
        <v>45</v>
      </c>
      <c r="BH9" s="372">
        <f t="shared" si="15"/>
        <v>0</v>
      </c>
      <c r="BI9" s="371">
        <f t="shared" si="16"/>
        <v>93</v>
      </c>
      <c r="BJ9" s="372">
        <f t="shared" si="16"/>
        <v>165.66666666666666</v>
      </c>
      <c r="BK9" s="371">
        <f t="shared" si="17"/>
        <v>186</v>
      </c>
      <c r="BL9" s="372">
        <f t="shared" si="17"/>
        <v>497</v>
      </c>
      <c r="BM9" s="431">
        <v>691</v>
      </c>
      <c r="BN9" s="425">
        <v>824</v>
      </c>
      <c r="BO9" s="371">
        <f t="shared" si="18"/>
        <v>691</v>
      </c>
      <c r="BP9" s="372">
        <f t="shared" si="18"/>
        <v>824</v>
      </c>
      <c r="BQ9" s="426">
        <v>22</v>
      </c>
      <c r="BR9" s="425">
        <v>40</v>
      </c>
      <c r="BS9" s="371">
        <f t="shared" si="19"/>
        <v>22</v>
      </c>
      <c r="BT9" s="372">
        <f t="shared" si="19"/>
        <v>40</v>
      </c>
      <c r="BU9" s="426">
        <v>0</v>
      </c>
      <c r="BV9" s="425">
        <v>1</v>
      </c>
      <c r="BW9" s="371">
        <f t="shared" si="20"/>
        <v>0</v>
      </c>
      <c r="BX9" s="423">
        <f t="shared" si="20"/>
        <v>1</v>
      </c>
      <c r="BY9" s="358">
        <f t="shared" si="21"/>
        <v>713</v>
      </c>
      <c r="BZ9" s="372">
        <f t="shared" si="22"/>
        <v>865</v>
      </c>
      <c r="CA9" s="358">
        <f t="shared" si="23"/>
        <v>713</v>
      </c>
      <c r="CB9" s="372">
        <f t="shared" si="24"/>
        <v>865</v>
      </c>
      <c r="CC9" s="427">
        <v>5.7</v>
      </c>
      <c r="CD9" s="428">
        <v>5.82</v>
      </c>
      <c r="CE9" s="371">
        <f t="shared" si="25"/>
        <v>3938.7000000000003</v>
      </c>
      <c r="CF9" s="372">
        <f t="shared" si="25"/>
        <v>4795.68</v>
      </c>
      <c r="CG9" s="426">
        <v>9.9700000000000006</v>
      </c>
      <c r="CH9" s="428">
        <v>11.06</v>
      </c>
      <c r="CI9" s="371">
        <f t="shared" si="26"/>
        <v>219.34</v>
      </c>
      <c r="CJ9" s="372">
        <f t="shared" si="26"/>
        <v>442.40000000000003</v>
      </c>
      <c r="CK9" s="426">
        <v>0</v>
      </c>
      <c r="CL9" s="429">
        <v>0.33</v>
      </c>
      <c r="CM9" s="371">
        <f t="shared" si="27"/>
        <v>0</v>
      </c>
      <c r="CN9" s="372">
        <f t="shared" si="27"/>
        <v>0.33</v>
      </c>
      <c r="CO9" s="371">
        <f t="shared" si="28"/>
        <v>5.8317531556802242</v>
      </c>
      <c r="CP9" s="372">
        <f t="shared" si="29"/>
        <v>6.0559653179190747</v>
      </c>
      <c r="CQ9" s="371">
        <f t="shared" si="30"/>
        <v>4158.04</v>
      </c>
      <c r="CR9" s="372">
        <f t="shared" si="31"/>
        <v>5238.41</v>
      </c>
      <c r="CS9" s="426">
        <v>130.72999999999999</v>
      </c>
      <c r="CT9" s="430">
        <v>129.86000000000001</v>
      </c>
      <c r="CU9" s="371">
        <f t="shared" si="32"/>
        <v>90334.43</v>
      </c>
      <c r="CV9" s="372">
        <f t="shared" si="32"/>
        <v>107004.64000000001</v>
      </c>
      <c r="CW9" s="426">
        <v>120.95</v>
      </c>
      <c r="CX9" s="430">
        <v>113.75</v>
      </c>
      <c r="CY9" s="371">
        <f t="shared" si="33"/>
        <v>2660.9</v>
      </c>
      <c r="CZ9" s="372">
        <f t="shared" si="33"/>
        <v>4550</v>
      </c>
      <c r="DA9" s="421">
        <v>0</v>
      </c>
      <c r="DB9" s="430">
        <v>4</v>
      </c>
      <c r="DC9" s="371">
        <f t="shared" si="34"/>
        <v>0</v>
      </c>
      <c r="DD9" s="372">
        <f t="shared" si="34"/>
        <v>4</v>
      </c>
      <c r="DE9" s="371">
        <f t="shared" si="35"/>
        <v>130.42823281907431</v>
      </c>
      <c r="DF9" s="372">
        <f t="shared" si="36"/>
        <v>128.9695260115607</v>
      </c>
      <c r="DG9" s="371">
        <f t="shared" si="37"/>
        <v>92995.329999999987</v>
      </c>
      <c r="DH9" s="372">
        <f t="shared" si="38"/>
        <v>111558.64000000001</v>
      </c>
      <c r="DI9" s="371">
        <f t="shared" si="39"/>
        <v>715</v>
      </c>
      <c r="DJ9" s="372">
        <f t="shared" si="40"/>
        <v>868</v>
      </c>
      <c r="DK9" s="371">
        <f t="shared" si="41"/>
        <v>715</v>
      </c>
      <c r="DL9" s="372">
        <f t="shared" si="42"/>
        <v>868</v>
      </c>
      <c r="DM9" s="371">
        <f t="shared" si="43"/>
        <v>5.8289650349650346</v>
      </c>
      <c r="DN9" s="372">
        <f t="shared" si="44"/>
        <v>6.062407834101383</v>
      </c>
      <c r="DO9" s="371">
        <f t="shared" si="45"/>
        <v>4167.71</v>
      </c>
      <c r="DP9" s="372">
        <f t="shared" si="45"/>
        <v>5262.17</v>
      </c>
      <c r="DQ9" s="371">
        <f t="shared" si="46"/>
        <v>130.32353846153845</v>
      </c>
      <c r="DR9" s="372">
        <f t="shared" si="47"/>
        <v>129.09635944700463</v>
      </c>
      <c r="DS9" s="371">
        <f t="shared" si="48"/>
        <v>93181.329999999987</v>
      </c>
      <c r="DT9" s="372">
        <f t="shared" si="48"/>
        <v>112055.64000000001</v>
      </c>
      <c r="DU9" s="424">
        <v>432</v>
      </c>
      <c r="DV9" s="425">
        <v>437</v>
      </c>
      <c r="DW9" s="371">
        <f t="shared" si="49"/>
        <v>432</v>
      </c>
      <c r="DX9" s="372">
        <f t="shared" si="50"/>
        <v>437</v>
      </c>
      <c r="DY9" s="426">
        <v>144</v>
      </c>
      <c r="DZ9" s="425">
        <v>176</v>
      </c>
      <c r="EA9" s="371">
        <f t="shared" si="51"/>
        <v>144</v>
      </c>
      <c r="EB9" s="372">
        <f t="shared" si="52"/>
        <v>176</v>
      </c>
      <c r="EC9" s="426">
        <v>85</v>
      </c>
      <c r="ED9" s="425">
        <v>29</v>
      </c>
      <c r="EE9" s="371">
        <f t="shared" si="53"/>
        <v>85</v>
      </c>
      <c r="EF9" s="372">
        <f t="shared" si="54"/>
        <v>0</v>
      </c>
      <c r="EG9" s="358">
        <f t="shared" si="55"/>
        <v>661</v>
      </c>
      <c r="EH9" s="372">
        <f t="shared" si="56"/>
        <v>642</v>
      </c>
      <c r="EI9" s="358">
        <f t="shared" si="57"/>
        <v>661</v>
      </c>
      <c r="EJ9" s="372">
        <f t="shared" si="58"/>
        <v>642</v>
      </c>
      <c r="EK9" s="427">
        <v>2.76</v>
      </c>
      <c r="EL9" s="428">
        <v>3.43</v>
      </c>
      <c r="EM9" s="371">
        <f t="shared" si="59"/>
        <v>1192.32</v>
      </c>
      <c r="EN9" s="372">
        <f t="shared" si="59"/>
        <v>1498.91</v>
      </c>
      <c r="EO9" s="426">
        <v>3.09</v>
      </c>
      <c r="EP9" s="428">
        <v>3.91</v>
      </c>
      <c r="EQ9" s="371">
        <f t="shared" si="60"/>
        <v>444.96</v>
      </c>
      <c r="ER9" s="372">
        <f t="shared" si="60"/>
        <v>688.16000000000008</v>
      </c>
      <c r="ES9" s="426">
        <v>3.1</v>
      </c>
      <c r="ET9" s="429">
        <v>0</v>
      </c>
      <c r="EU9" s="371">
        <f t="shared" si="139"/>
        <v>263.5</v>
      </c>
      <c r="EV9" s="372">
        <f t="shared" si="140"/>
        <v>0</v>
      </c>
      <c r="EW9" s="371">
        <f t="shared" si="62"/>
        <v>2.8756127080181542</v>
      </c>
      <c r="EX9" s="372">
        <f t="shared" si="63"/>
        <v>3.4066510903426792</v>
      </c>
      <c r="EY9" s="371">
        <f t="shared" si="64"/>
        <v>1900.78</v>
      </c>
      <c r="EZ9" s="372">
        <f t="shared" si="65"/>
        <v>2187.0700000000002</v>
      </c>
      <c r="FA9" s="426">
        <v>66.63</v>
      </c>
      <c r="FB9" s="430">
        <v>81.680000000000007</v>
      </c>
      <c r="FC9" s="371">
        <f t="shared" si="66"/>
        <v>28784.159999999996</v>
      </c>
      <c r="FD9" s="372">
        <f t="shared" si="67"/>
        <v>35694.160000000003</v>
      </c>
      <c r="FE9" s="426">
        <v>66.63</v>
      </c>
      <c r="FF9" s="430">
        <v>68.680000000000007</v>
      </c>
      <c r="FG9" s="371">
        <f t="shared" si="68"/>
        <v>9594.7199999999993</v>
      </c>
      <c r="FH9" s="372">
        <f t="shared" si="69"/>
        <v>12087.68</v>
      </c>
      <c r="FI9" s="421">
        <v>78.16</v>
      </c>
      <c r="FJ9" s="430">
        <v>0</v>
      </c>
      <c r="FK9" s="371">
        <f t="shared" si="70"/>
        <v>6643.5999999999995</v>
      </c>
      <c r="FL9" s="372">
        <f t="shared" si="71"/>
        <v>0</v>
      </c>
      <c r="FM9" s="371">
        <f t="shared" si="72"/>
        <v>68.112677760968225</v>
      </c>
      <c r="FN9" s="372">
        <f t="shared" si="73"/>
        <v>74.426542056074766</v>
      </c>
      <c r="FO9" s="371">
        <f t="shared" si="74"/>
        <v>45022.479999999996</v>
      </c>
      <c r="FP9" s="372">
        <f t="shared" si="75"/>
        <v>47781.84</v>
      </c>
      <c r="FQ9" s="424">
        <v>0</v>
      </c>
      <c r="FR9" s="425">
        <v>0</v>
      </c>
      <c r="FS9" s="371">
        <f t="shared" si="76"/>
        <v>0</v>
      </c>
      <c r="FT9" s="372">
        <f t="shared" si="77"/>
        <v>0</v>
      </c>
      <c r="FU9" s="426">
        <v>0</v>
      </c>
      <c r="FV9" s="432">
        <v>0</v>
      </c>
      <c r="FW9" s="371">
        <f t="shared" si="78"/>
        <v>0</v>
      </c>
      <c r="FX9" s="372">
        <f t="shared" si="79"/>
        <v>0</v>
      </c>
      <c r="FY9" s="426">
        <v>0</v>
      </c>
      <c r="FZ9" s="433">
        <v>0</v>
      </c>
      <c r="GA9" s="371">
        <f t="shared" si="80"/>
        <v>0</v>
      </c>
      <c r="GB9" s="372">
        <f t="shared" si="81"/>
        <v>0</v>
      </c>
      <c r="GC9" s="406">
        <f t="shared" si="82"/>
        <v>1123</v>
      </c>
      <c r="GD9" s="372">
        <f t="shared" si="82"/>
        <v>1263</v>
      </c>
      <c r="GE9" s="371">
        <f t="shared" si="83"/>
        <v>1123</v>
      </c>
      <c r="GF9" s="372">
        <f t="shared" si="84"/>
        <v>1263</v>
      </c>
      <c r="GG9" s="371">
        <f t="shared" si="85"/>
        <v>5131.0200000000004</v>
      </c>
      <c r="GH9" s="372">
        <f t="shared" si="86"/>
        <v>6314.35</v>
      </c>
      <c r="GI9" s="371">
        <f t="shared" si="87"/>
        <v>119118.59</v>
      </c>
      <c r="GJ9" s="372">
        <f t="shared" si="88"/>
        <v>143077.80000000002</v>
      </c>
      <c r="GK9" s="406">
        <f t="shared" si="89"/>
        <v>167</v>
      </c>
      <c r="GL9" s="372">
        <f t="shared" si="89"/>
        <v>217</v>
      </c>
      <c r="GM9" s="371">
        <f t="shared" si="90"/>
        <v>167</v>
      </c>
      <c r="GN9" s="372">
        <f t="shared" si="91"/>
        <v>217</v>
      </c>
      <c r="GO9" s="371">
        <f t="shared" si="92"/>
        <v>669.22</v>
      </c>
      <c r="GP9" s="372">
        <f t="shared" si="93"/>
        <v>1134.5600000000002</v>
      </c>
      <c r="GQ9" s="371">
        <f t="shared" si="94"/>
        <v>12396.619999999999</v>
      </c>
      <c r="GR9" s="372">
        <f t="shared" si="95"/>
        <v>16755.68</v>
      </c>
      <c r="GS9" s="406">
        <f t="shared" si="96"/>
        <v>1290</v>
      </c>
      <c r="GT9" s="372">
        <f t="shared" si="96"/>
        <v>1480</v>
      </c>
      <c r="GU9" s="371">
        <f t="shared" si="97"/>
        <v>1290</v>
      </c>
      <c r="GV9" s="372">
        <f t="shared" si="97"/>
        <v>1480</v>
      </c>
      <c r="GW9" s="371">
        <f t="shared" si="98"/>
        <v>5800.2400000000007</v>
      </c>
      <c r="GX9" s="372">
        <f t="shared" si="98"/>
        <v>7448.9100000000008</v>
      </c>
      <c r="GY9" s="371">
        <f t="shared" si="99"/>
        <v>131515.21</v>
      </c>
      <c r="GZ9" s="372">
        <f t="shared" si="99"/>
        <v>159833.48000000001</v>
      </c>
      <c r="HA9" s="406">
        <f t="shared" si="100"/>
        <v>86</v>
      </c>
      <c r="HB9" s="372">
        <f t="shared" si="100"/>
        <v>30</v>
      </c>
      <c r="HC9" s="371">
        <f t="shared" si="101"/>
        <v>86</v>
      </c>
      <c r="HD9" s="372">
        <f t="shared" si="101"/>
        <v>1</v>
      </c>
      <c r="HE9" s="371">
        <f t="shared" si="102"/>
        <v>268.25</v>
      </c>
      <c r="HF9" s="372">
        <f t="shared" si="102"/>
        <v>0.33</v>
      </c>
      <c r="HG9" s="371">
        <f t="shared" si="103"/>
        <v>6688.5999999999995</v>
      </c>
      <c r="HH9" s="372">
        <f t="shared" si="104"/>
        <v>4</v>
      </c>
      <c r="HI9" s="406">
        <f t="shared" si="105"/>
        <v>6068.49</v>
      </c>
      <c r="HJ9" s="372">
        <f t="shared" si="106"/>
        <v>7449.24</v>
      </c>
      <c r="HK9" s="371">
        <f t="shared" si="107"/>
        <v>138203.81</v>
      </c>
      <c r="HL9" s="371">
        <f t="shared" si="108"/>
        <v>159837.48000000001</v>
      </c>
    </row>
    <row r="10" spans="1:221" ht="15">
      <c r="A10" s="416" t="s">
        <v>10</v>
      </c>
      <c r="B10" s="417" t="s">
        <v>13</v>
      </c>
      <c r="C10" s="33"/>
      <c r="D10" s="416">
        <v>106245</v>
      </c>
      <c r="E10" s="418">
        <v>3</v>
      </c>
      <c r="F10" s="413">
        <v>1084</v>
      </c>
      <c r="G10" s="420">
        <v>1093</v>
      </c>
      <c r="H10" s="421">
        <v>68</v>
      </c>
      <c r="I10" s="422">
        <v>52</v>
      </c>
      <c r="J10" s="371">
        <f t="shared" si="109"/>
        <v>1016</v>
      </c>
      <c r="K10" s="372">
        <f t="shared" si="110"/>
        <v>1041</v>
      </c>
      <c r="L10" s="420">
        <v>124</v>
      </c>
      <c r="M10" s="371">
        <f t="shared" si="111"/>
        <v>1016</v>
      </c>
      <c r="N10" s="372">
        <f t="shared" si="112"/>
        <v>1041</v>
      </c>
      <c r="O10" s="371">
        <f t="shared" si="113"/>
        <v>1016</v>
      </c>
      <c r="P10" s="372">
        <f t="shared" si="114"/>
        <v>960</v>
      </c>
      <c r="Q10" s="424">
        <v>0</v>
      </c>
      <c r="R10" s="425">
        <v>0</v>
      </c>
      <c r="S10" s="371">
        <f t="shared" si="115"/>
        <v>0</v>
      </c>
      <c r="T10" s="372">
        <f t="shared" si="116"/>
        <v>0</v>
      </c>
      <c r="U10" s="426">
        <v>2</v>
      </c>
      <c r="V10" s="425">
        <v>2</v>
      </c>
      <c r="W10" s="371">
        <f t="shared" si="117"/>
        <v>2</v>
      </c>
      <c r="X10" s="372">
        <f t="shared" si="118"/>
        <v>2</v>
      </c>
      <c r="Y10" s="426">
        <v>0</v>
      </c>
      <c r="Z10" s="425">
        <v>0</v>
      </c>
      <c r="AA10" s="371">
        <f t="shared" si="119"/>
        <v>0</v>
      </c>
      <c r="AB10" s="372">
        <f t="shared" si="120"/>
        <v>0</v>
      </c>
      <c r="AC10" s="358">
        <f t="shared" si="121"/>
        <v>2</v>
      </c>
      <c r="AD10" s="372">
        <f t="shared" si="122"/>
        <v>2</v>
      </c>
      <c r="AE10" s="358">
        <f t="shared" si="123"/>
        <v>2</v>
      </c>
      <c r="AF10" s="372">
        <f t="shared" si="124"/>
        <v>2</v>
      </c>
      <c r="AG10" s="427">
        <v>0</v>
      </c>
      <c r="AH10" s="428">
        <v>0</v>
      </c>
      <c r="AI10" s="371">
        <f t="shared" si="125"/>
        <v>0</v>
      </c>
      <c r="AJ10" s="372">
        <f t="shared" si="126"/>
        <v>0</v>
      </c>
      <c r="AK10" s="426">
        <v>9.75</v>
      </c>
      <c r="AL10" s="428">
        <v>5.54</v>
      </c>
      <c r="AM10" s="371">
        <f t="shared" si="127"/>
        <v>19.5</v>
      </c>
      <c r="AN10" s="372">
        <f t="shared" si="128"/>
        <v>11.08</v>
      </c>
      <c r="AO10" s="426">
        <v>0</v>
      </c>
      <c r="AP10" s="429">
        <v>0</v>
      </c>
      <c r="AQ10" s="371">
        <f t="shared" si="129"/>
        <v>0</v>
      </c>
      <c r="AR10" s="372">
        <f t="shared" si="130"/>
        <v>0</v>
      </c>
      <c r="AS10" s="371">
        <f t="shared" si="131"/>
        <v>9.75</v>
      </c>
      <c r="AT10" s="372">
        <f t="shared" si="132"/>
        <v>5.54</v>
      </c>
      <c r="AU10" s="371">
        <f t="shared" si="133"/>
        <v>19.5</v>
      </c>
      <c r="AV10" s="372">
        <f t="shared" si="134"/>
        <v>11.08</v>
      </c>
      <c r="AW10" s="426">
        <v>0</v>
      </c>
      <c r="AX10" s="430">
        <v>0</v>
      </c>
      <c r="AY10" s="371">
        <f t="shared" si="135"/>
        <v>0</v>
      </c>
      <c r="AZ10" s="372">
        <f t="shared" si="136"/>
        <v>0</v>
      </c>
      <c r="BA10" s="426">
        <v>122</v>
      </c>
      <c r="BB10" s="430">
        <v>144</v>
      </c>
      <c r="BC10" s="371">
        <f t="shared" si="137"/>
        <v>244</v>
      </c>
      <c r="BD10" s="372">
        <f t="shared" si="138"/>
        <v>288</v>
      </c>
      <c r="BE10" s="421">
        <v>0</v>
      </c>
      <c r="BF10" s="430">
        <v>0</v>
      </c>
      <c r="BG10" s="371">
        <f t="shared" si="15"/>
        <v>0</v>
      </c>
      <c r="BH10" s="372">
        <f t="shared" si="15"/>
        <v>0</v>
      </c>
      <c r="BI10" s="371">
        <f t="shared" si="16"/>
        <v>122</v>
      </c>
      <c r="BJ10" s="372">
        <f t="shared" si="16"/>
        <v>144</v>
      </c>
      <c r="BK10" s="371">
        <f t="shared" si="17"/>
        <v>244</v>
      </c>
      <c r="BL10" s="372">
        <f t="shared" si="17"/>
        <v>288</v>
      </c>
      <c r="BM10" s="431">
        <v>213</v>
      </c>
      <c r="BN10" s="425">
        <v>203</v>
      </c>
      <c r="BO10" s="371">
        <f t="shared" si="18"/>
        <v>213</v>
      </c>
      <c r="BP10" s="372">
        <f t="shared" si="18"/>
        <v>203</v>
      </c>
      <c r="BQ10" s="426">
        <v>107</v>
      </c>
      <c r="BR10" s="425">
        <v>110</v>
      </c>
      <c r="BS10" s="371">
        <f t="shared" si="19"/>
        <v>107</v>
      </c>
      <c r="BT10" s="372">
        <f t="shared" si="19"/>
        <v>110</v>
      </c>
      <c r="BU10" s="426">
        <v>9</v>
      </c>
      <c r="BV10" s="425">
        <v>7</v>
      </c>
      <c r="BW10" s="371">
        <f t="shared" si="20"/>
        <v>9</v>
      </c>
      <c r="BX10" s="423">
        <f t="shared" si="20"/>
        <v>7</v>
      </c>
      <c r="BY10" s="358">
        <f t="shared" si="21"/>
        <v>329</v>
      </c>
      <c r="BZ10" s="372">
        <f t="shared" si="22"/>
        <v>320</v>
      </c>
      <c r="CA10" s="358">
        <f t="shared" si="23"/>
        <v>329</v>
      </c>
      <c r="CB10" s="372">
        <f t="shared" si="24"/>
        <v>320</v>
      </c>
      <c r="CC10" s="427">
        <v>8.68</v>
      </c>
      <c r="CD10" s="428">
        <v>8.99</v>
      </c>
      <c r="CE10" s="371">
        <f t="shared" si="25"/>
        <v>1848.84</v>
      </c>
      <c r="CF10" s="372">
        <f t="shared" si="25"/>
        <v>1824.97</v>
      </c>
      <c r="CG10" s="426">
        <v>8.9700000000000006</v>
      </c>
      <c r="CH10" s="428">
        <v>9.09</v>
      </c>
      <c r="CI10" s="371">
        <f t="shared" si="26"/>
        <v>959.79000000000008</v>
      </c>
      <c r="CJ10" s="372">
        <f t="shared" si="26"/>
        <v>999.9</v>
      </c>
      <c r="CK10" s="426">
        <v>12.02</v>
      </c>
      <c r="CL10" s="429">
        <v>9.7100000000000009</v>
      </c>
      <c r="CM10" s="371">
        <f t="shared" si="27"/>
        <v>108.17999999999999</v>
      </c>
      <c r="CN10" s="372">
        <f t="shared" si="27"/>
        <v>67.97</v>
      </c>
      <c r="CO10" s="371">
        <f t="shared" si="28"/>
        <v>8.8656838905775075</v>
      </c>
      <c r="CP10" s="372">
        <f t="shared" si="29"/>
        <v>9.0401249999999997</v>
      </c>
      <c r="CQ10" s="371">
        <f t="shared" si="30"/>
        <v>2916.81</v>
      </c>
      <c r="CR10" s="372">
        <f t="shared" si="31"/>
        <v>2892.84</v>
      </c>
      <c r="CS10" s="426">
        <v>116.71</v>
      </c>
      <c r="CT10" s="430">
        <v>119.49</v>
      </c>
      <c r="CU10" s="371">
        <f t="shared" si="32"/>
        <v>24859.23</v>
      </c>
      <c r="CV10" s="372">
        <f t="shared" si="32"/>
        <v>24256.469999999998</v>
      </c>
      <c r="CW10" s="426">
        <v>117.36</v>
      </c>
      <c r="CX10" s="430">
        <v>123.37</v>
      </c>
      <c r="CY10" s="371">
        <f t="shared" si="33"/>
        <v>12557.52</v>
      </c>
      <c r="CZ10" s="372">
        <f t="shared" si="33"/>
        <v>13570.7</v>
      </c>
      <c r="DA10" s="421">
        <v>94</v>
      </c>
      <c r="DB10" s="430">
        <v>68.709999999999994</v>
      </c>
      <c r="DC10" s="371">
        <f t="shared" si="34"/>
        <v>846</v>
      </c>
      <c r="DD10" s="372">
        <f t="shared" si="34"/>
        <v>480.96999999999997</v>
      </c>
      <c r="DE10" s="371">
        <f t="shared" si="35"/>
        <v>116.30015197568389</v>
      </c>
      <c r="DF10" s="372">
        <f t="shared" si="36"/>
        <v>119.7129375</v>
      </c>
      <c r="DG10" s="371">
        <f t="shared" si="37"/>
        <v>38262.75</v>
      </c>
      <c r="DH10" s="372">
        <f t="shared" si="38"/>
        <v>38308.14</v>
      </c>
      <c r="DI10" s="371">
        <f t="shared" si="39"/>
        <v>331</v>
      </c>
      <c r="DJ10" s="372">
        <f t="shared" si="40"/>
        <v>322</v>
      </c>
      <c r="DK10" s="371">
        <f t="shared" si="41"/>
        <v>331</v>
      </c>
      <c r="DL10" s="372">
        <f t="shared" si="42"/>
        <v>322</v>
      </c>
      <c r="DM10" s="371">
        <f t="shared" si="43"/>
        <v>8.8710271903323257</v>
      </c>
      <c r="DN10" s="372">
        <f t="shared" si="44"/>
        <v>9.0183850931677014</v>
      </c>
      <c r="DO10" s="371">
        <f t="shared" si="45"/>
        <v>2936.31</v>
      </c>
      <c r="DP10" s="372">
        <f t="shared" si="45"/>
        <v>2903.92</v>
      </c>
      <c r="DQ10" s="371">
        <f t="shared" si="46"/>
        <v>116.33459214501511</v>
      </c>
      <c r="DR10" s="372">
        <f t="shared" si="47"/>
        <v>119.86378881987578</v>
      </c>
      <c r="DS10" s="371">
        <f t="shared" si="48"/>
        <v>38506.75</v>
      </c>
      <c r="DT10" s="372">
        <f t="shared" si="48"/>
        <v>38596.14</v>
      </c>
      <c r="DU10" s="424">
        <v>480</v>
      </c>
      <c r="DV10" s="425">
        <v>469</v>
      </c>
      <c r="DW10" s="371">
        <f t="shared" si="49"/>
        <v>480</v>
      </c>
      <c r="DX10" s="372">
        <f t="shared" si="50"/>
        <v>469</v>
      </c>
      <c r="DY10" s="426">
        <v>112</v>
      </c>
      <c r="DZ10" s="425">
        <v>133</v>
      </c>
      <c r="EA10" s="371">
        <f t="shared" si="51"/>
        <v>112</v>
      </c>
      <c r="EB10" s="372">
        <f t="shared" si="52"/>
        <v>133</v>
      </c>
      <c r="EC10" s="426">
        <v>55</v>
      </c>
      <c r="ED10" s="425">
        <v>81</v>
      </c>
      <c r="EE10" s="371">
        <f t="shared" si="53"/>
        <v>55</v>
      </c>
      <c r="EF10" s="372">
        <f t="shared" si="54"/>
        <v>0</v>
      </c>
      <c r="EG10" s="358">
        <f t="shared" si="55"/>
        <v>647</v>
      </c>
      <c r="EH10" s="372">
        <f t="shared" si="56"/>
        <v>683</v>
      </c>
      <c r="EI10" s="358">
        <f t="shared" si="57"/>
        <v>647</v>
      </c>
      <c r="EJ10" s="372">
        <f t="shared" si="58"/>
        <v>683</v>
      </c>
      <c r="EK10" s="427">
        <v>4.7</v>
      </c>
      <c r="EL10" s="428">
        <v>4.6900000000000004</v>
      </c>
      <c r="EM10" s="371">
        <f t="shared" si="59"/>
        <v>2256</v>
      </c>
      <c r="EN10" s="372">
        <f t="shared" si="59"/>
        <v>2199.61</v>
      </c>
      <c r="EO10" s="426">
        <v>6.6</v>
      </c>
      <c r="EP10" s="428">
        <v>6.7</v>
      </c>
      <c r="EQ10" s="371">
        <f t="shared" si="60"/>
        <v>739.19999999999993</v>
      </c>
      <c r="ER10" s="372">
        <f t="shared" si="60"/>
        <v>891.1</v>
      </c>
      <c r="ES10" s="426">
        <v>5.45</v>
      </c>
      <c r="ET10" s="429">
        <v>0</v>
      </c>
      <c r="EU10" s="371">
        <f t="shared" si="139"/>
        <v>299.75</v>
      </c>
      <c r="EV10" s="372">
        <f t="shared" si="140"/>
        <v>0</v>
      </c>
      <c r="EW10" s="371">
        <f t="shared" si="62"/>
        <v>5.0926584234930443</v>
      </c>
      <c r="EX10" s="372">
        <f t="shared" si="63"/>
        <v>4.5251976573938508</v>
      </c>
      <c r="EY10" s="371">
        <f t="shared" si="64"/>
        <v>3294.95</v>
      </c>
      <c r="EZ10" s="372">
        <f t="shared" si="65"/>
        <v>3090.71</v>
      </c>
      <c r="FA10" s="426">
        <v>84.59</v>
      </c>
      <c r="FB10" s="430">
        <v>86.93</v>
      </c>
      <c r="FC10" s="371">
        <f t="shared" si="66"/>
        <v>40603.200000000004</v>
      </c>
      <c r="FD10" s="372">
        <f t="shared" si="67"/>
        <v>40770.170000000006</v>
      </c>
      <c r="FE10" s="426">
        <v>78.83</v>
      </c>
      <c r="FF10" s="430">
        <v>78.88</v>
      </c>
      <c r="FG10" s="371">
        <f t="shared" si="68"/>
        <v>8828.9599999999991</v>
      </c>
      <c r="FH10" s="372">
        <f t="shared" si="69"/>
        <v>10491.039999999999</v>
      </c>
      <c r="FI10" s="421">
        <v>82.74</v>
      </c>
      <c r="FJ10" s="430">
        <v>0</v>
      </c>
      <c r="FK10" s="371">
        <f t="shared" si="70"/>
        <v>4550.7</v>
      </c>
      <c r="FL10" s="372">
        <f t="shared" si="71"/>
        <v>0</v>
      </c>
      <c r="FM10" s="371">
        <f t="shared" si="72"/>
        <v>83.435641421947452</v>
      </c>
      <c r="FN10" s="372">
        <f t="shared" si="73"/>
        <v>75.053016105417285</v>
      </c>
      <c r="FO10" s="371">
        <f t="shared" si="74"/>
        <v>53982.86</v>
      </c>
      <c r="FP10" s="372">
        <f t="shared" si="75"/>
        <v>51261.210000000006</v>
      </c>
      <c r="FQ10" s="424">
        <v>38</v>
      </c>
      <c r="FR10" s="425">
        <v>36</v>
      </c>
      <c r="FS10" s="371">
        <f t="shared" si="76"/>
        <v>38</v>
      </c>
      <c r="FT10" s="372">
        <f t="shared" si="77"/>
        <v>36</v>
      </c>
      <c r="FU10" s="426">
        <v>8.32</v>
      </c>
      <c r="FV10" s="432">
        <v>8.6199999999999992</v>
      </c>
      <c r="FW10" s="371">
        <f t="shared" si="78"/>
        <v>316.16000000000003</v>
      </c>
      <c r="FX10" s="372">
        <f t="shared" si="79"/>
        <v>310.32</v>
      </c>
      <c r="FY10" s="426">
        <v>64.709999999999994</v>
      </c>
      <c r="FZ10" s="433">
        <v>65.61</v>
      </c>
      <c r="GA10" s="371">
        <f t="shared" si="80"/>
        <v>2458.9799999999996</v>
      </c>
      <c r="GB10" s="372">
        <f t="shared" si="81"/>
        <v>2361.96</v>
      </c>
      <c r="GC10" s="406">
        <f t="shared" si="82"/>
        <v>693</v>
      </c>
      <c r="GD10" s="372">
        <f t="shared" si="82"/>
        <v>672</v>
      </c>
      <c r="GE10" s="371">
        <f t="shared" si="83"/>
        <v>693</v>
      </c>
      <c r="GF10" s="372">
        <f t="shared" si="84"/>
        <v>672</v>
      </c>
      <c r="GG10" s="371">
        <f t="shared" si="85"/>
        <v>4104.84</v>
      </c>
      <c r="GH10" s="372">
        <f t="shared" si="86"/>
        <v>4024.58</v>
      </c>
      <c r="GI10" s="371">
        <f t="shared" si="87"/>
        <v>65462.430000000008</v>
      </c>
      <c r="GJ10" s="372">
        <f t="shared" si="88"/>
        <v>65026.64</v>
      </c>
      <c r="GK10" s="406">
        <f t="shared" si="89"/>
        <v>221</v>
      </c>
      <c r="GL10" s="372">
        <f t="shared" si="89"/>
        <v>245</v>
      </c>
      <c r="GM10" s="371">
        <f t="shared" si="90"/>
        <v>221</v>
      </c>
      <c r="GN10" s="372">
        <f t="shared" si="91"/>
        <v>245</v>
      </c>
      <c r="GO10" s="371">
        <f t="shared" si="92"/>
        <v>1718.49</v>
      </c>
      <c r="GP10" s="372">
        <f t="shared" si="93"/>
        <v>1902.08</v>
      </c>
      <c r="GQ10" s="371">
        <f t="shared" si="94"/>
        <v>21630.48</v>
      </c>
      <c r="GR10" s="372">
        <f t="shared" si="95"/>
        <v>24349.739999999998</v>
      </c>
      <c r="GS10" s="406">
        <f t="shared" si="96"/>
        <v>914</v>
      </c>
      <c r="GT10" s="372">
        <f t="shared" si="96"/>
        <v>917</v>
      </c>
      <c r="GU10" s="371">
        <f t="shared" si="97"/>
        <v>914</v>
      </c>
      <c r="GV10" s="372">
        <f t="shared" si="97"/>
        <v>917</v>
      </c>
      <c r="GW10" s="371">
        <f t="shared" si="98"/>
        <v>5823.33</v>
      </c>
      <c r="GX10" s="372">
        <f t="shared" si="98"/>
        <v>5926.66</v>
      </c>
      <c r="GY10" s="371">
        <f t="shared" si="99"/>
        <v>87092.91</v>
      </c>
      <c r="GZ10" s="372">
        <f t="shared" si="99"/>
        <v>89376.38</v>
      </c>
      <c r="HA10" s="406">
        <f t="shared" si="100"/>
        <v>64</v>
      </c>
      <c r="HB10" s="372">
        <f t="shared" si="100"/>
        <v>88</v>
      </c>
      <c r="HC10" s="371">
        <f t="shared" si="101"/>
        <v>64</v>
      </c>
      <c r="HD10" s="372">
        <f t="shared" si="101"/>
        <v>7</v>
      </c>
      <c r="HE10" s="371">
        <f t="shared" si="102"/>
        <v>407.93</v>
      </c>
      <c r="HF10" s="372">
        <f t="shared" si="102"/>
        <v>67.97</v>
      </c>
      <c r="HG10" s="371">
        <f t="shared" si="103"/>
        <v>5396.7</v>
      </c>
      <c r="HH10" s="372">
        <f t="shared" si="104"/>
        <v>480.96999999999997</v>
      </c>
      <c r="HI10" s="406">
        <f t="shared" si="105"/>
        <v>6547.42</v>
      </c>
      <c r="HJ10" s="372">
        <f t="shared" si="106"/>
        <v>6304.95</v>
      </c>
      <c r="HK10" s="371">
        <f t="shared" si="107"/>
        <v>94948.59</v>
      </c>
      <c r="HL10" s="371">
        <f t="shared" si="108"/>
        <v>92219.310000000012</v>
      </c>
    </row>
    <row r="11" spans="1:221" ht="15">
      <c r="A11" s="416" t="s">
        <v>10</v>
      </c>
      <c r="B11" s="417" t="s">
        <v>14</v>
      </c>
      <c r="C11" s="33"/>
      <c r="D11" s="416">
        <v>106704</v>
      </c>
      <c r="E11" s="418">
        <v>3</v>
      </c>
      <c r="F11" s="413">
        <v>1532</v>
      </c>
      <c r="G11" s="420">
        <v>1611</v>
      </c>
      <c r="H11" s="421">
        <v>6</v>
      </c>
      <c r="I11" s="422">
        <v>10</v>
      </c>
      <c r="J11" s="371">
        <f t="shared" si="109"/>
        <v>1526</v>
      </c>
      <c r="K11" s="372">
        <f t="shared" si="110"/>
        <v>1601</v>
      </c>
      <c r="L11" s="420">
        <v>124</v>
      </c>
      <c r="M11" s="371">
        <f t="shared" si="111"/>
        <v>1526</v>
      </c>
      <c r="N11" s="372">
        <f t="shared" si="112"/>
        <v>1601</v>
      </c>
      <c r="O11" s="371">
        <f t="shared" si="113"/>
        <v>1526</v>
      </c>
      <c r="P11" s="372">
        <f t="shared" si="114"/>
        <v>1601</v>
      </c>
      <c r="Q11" s="424">
        <v>5</v>
      </c>
      <c r="R11" s="425">
        <v>4</v>
      </c>
      <c r="S11" s="371">
        <f t="shared" si="115"/>
        <v>5</v>
      </c>
      <c r="T11" s="372">
        <f t="shared" si="116"/>
        <v>4</v>
      </c>
      <c r="U11" s="426">
        <v>0</v>
      </c>
      <c r="V11" s="425">
        <v>0</v>
      </c>
      <c r="W11" s="371">
        <f t="shared" si="117"/>
        <v>0</v>
      </c>
      <c r="X11" s="372">
        <f t="shared" si="118"/>
        <v>0</v>
      </c>
      <c r="Y11" s="426">
        <v>0</v>
      </c>
      <c r="Z11" s="425">
        <v>1</v>
      </c>
      <c r="AA11" s="371">
        <f t="shared" si="119"/>
        <v>0</v>
      </c>
      <c r="AB11" s="372">
        <f t="shared" si="120"/>
        <v>1</v>
      </c>
      <c r="AC11" s="358">
        <f t="shared" si="121"/>
        <v>5</v>
      </c>
      <c r="AD11" s="372">
        <f t="shared" si="122"/>
        <v>5</v>
      </c>
      <c r="AE11" s="358">
        <f t="shared" si="123"/>
        <v>5</v>
      </c>
      <c r="AF11" s="372">
        <f t="shared" si="124"/>
        <v>5</v>
      </c>
      <c r="AG11" s="427">
        <v>4.4800000000000004</v>
      </c>
      <c r="AH11" s="428">
        <v>4.9400000000000004</v>
      </c>
      <c r="AI11" s="371">
        <f t="shared" si="125"/>
        <v>22.400000000000002</v>
      </c>
      <c r="AJ11" s="372">
        <f t="shared" si="126"/>
        <v>19.760000000000002</v>
      </c>
      <c r="AK11" s="426">
        <v>0</v>
      </c>
      <c r="AL11" s="428">
        <v>0</v>
      </c>
      <c r="AM11" s="371">
        <f t="shared" si="127"/>
        <v>0</v>
      </c>
      <c r="AN11" s="372">
        <f t="shared" si="128"/>
        <v>0</v>
      </c>
      <c r="AO11" s="426">
        <v>0</v>
      </c>
      <c r="AP11" s="429">
        <v>3.58</v>
      </c>
      <c r="AQ11" s="371">
        <f t="shared" si="129"/>
        <v>0</v>
      </c>
      <c r="AR11" s="372">
        <f t="shared" si="130"/>
        <v>3.58</v>
      </c>
      <c r="AS11" s="371">
        <f t="shared" si="131"/>
        <v>4.4800000000000004</v>
      </c>
      <c r="AT11" s="372">
        <f t="shared" si="132"/>
        <v>4.668000000000001</v>
      </c>
      <c r="AU11" s="371">
        <f t="shared" si="133"/>
        <v>22.400000000000002</v>
      </c>
      <c r="AV11" s="372">
        <f t="shared" si="134"/>
        <v>23.340000000000003</v>
      </c>
      <c r="AW11" s="426">
        <v>121</v>
      </c>
      <c r="AX11" s="430">
        <v>117</v>
      </c>
      <c r="AY11" s="371">
        <f t="shared" si="135"/>
        <v>605</v>
      </c>
      <c r="AZ11" s="372">
        <f t="shared" si="136"/>
        <v>468</v>
      </c>
      <c r="BA11" s="426">
        <v>0</v>
      </c>
      <c r="BB11" s="430">
        <v>0</v>
      </c>
      <c r="BC11" s="371">
        <f t="shared" si="137"/>
        <v>0</v>
      </c>
      <c r="BD11" s="372">
        <f t="shared" si="138"/>
        <v>0</v>
      </c>
      <c r="BE11" s="421">
        <v>0</v>
      </c>
      <c r="BF11" s="430">
        <v>93</v>
      </c>
      <c r="BG11" s="371">
        <f t="shared" si="15"/>
        <v>0</v>
      </c>
      <c r="BH11" s="372">
        <f t="shared" si="15"/>
        <v>93</v>
      </c>
      <c r="BI11" s="371">
        <f t="shared" si="16"/>
        <v>121</v>
      </c>
      <c r="BJ11" s="372">
        <f t="shared" si="16"/>
        <v>112.2</v>
      </c>
      <c r="BK11" s="371">
        <f t="shared" si="17"/>
        <v>605</v>
      </c>
      <c r="BL11" s="372">
        <f t="shared" si="17"/>
        <v>561</v>
      </c>
      <c r="BM11" s="431">
        <v>1029</v>
      </c>
      <c r="BN11" s="425">
        <v>1156</v>
      </c>
      <c r="BO11" s="371">
        <f t="shared" si="18"/>
        <v>1029</v>
      </c>
      <c r="BP11" s="372">
        <f t="shared" si="18"/>
        <v>1156</v>
      </c>
      <c r="BQ11" s="426">
        <v>7</v>
      </c>
      <c r="BR11" s="425">
        <v>5</v>
      </c>
      <c r="BS11" s="371">
        <f t="shared" si="19"/>
        <v>7</v>
      </c>
      <c r="BT11" s="372">
        <f t="shared" si="19"/>
        <v>5</v>
      </c>
      <c r="BU11" s="426">
        <v>0</v>
      </c>
      <c r="BV11" s="425">
        <v>434</v>
      </c>
      <c r="BW11" s="371">
        <f t="shared" si="20"/>
        <v>0</v>
      </c>
      <c r="BX11" s="423">
        <f t="shared" si="20"/>
        <v>434</v>
      </c>
      <c r="BY11" s="358">
        <f t="shared" si="21"/>
        <v>1036</v>
      </c>
      <c r="BZ11" s="372">
        <f t="shared" si="22"/>
        <v>1595</v>
      </c>
      <c r="CA11" s="358">
        <f t="shared" si="23"/>
        <v>1036</v>
      </c>
      <c r="CB11" s="372">
        <f t="shared" si="24"/>
        <v>1595</v>
      </c>
      <c r="CC11" s="427">
        <v>4.51</v>
      </c>
      <c r="CD11" s="428">
        <v>4.47</v>
      </c>
      <c r="CE11" s="371">
        <f t="shared" si="25"/>
        <v>4640.79</v>
      </c>
      <c r="CF11" s="372">
        <f t="shared" si="25"/>
        <v>5167.32</v>
      </c>
      <c r="CG11" s="426">
        <v>8.77</v>
      </c>
      <c r="CH11" s="428">
        <v>4.7300000000000004</v>
      </c>
      <c r="CI11" s="371">
        <f t="shared" si="26"/>
        <v>61.39</v>
      </c>
      <c r="CJ11" s="372">
        <f t="shared" si="26"/>
        <v>23.650000000000002</v>
      </c>
      <c r="CK11" s="426">
        <v>0</v>
      </c>
      <c r="CL11" s="429">
        <v>3.09</v>
      </c>
      <c r="CM11" s="371">
        <f t="shared" si="27"/>
        <v>0</v>
      </c>
      <c r="CN11" s="372">
        <f t="shared" si="27"/>
        <v>1341.06</v>
      </c>
      <c r="CO11" s="371">
        <f t="shared" si="28"/>
        <v>4.5387837837837841</v>
      </c>
      <c r="CP11" s="372">
        <f t="shared" si="29"/>
        <v>4.0953166144200619</v>
      </c>
      <c r="CQ11" s="371">
        <f t="shared" si="30"/>
        <v>4702.18</v>
      </c>
      <c r="CR11" s="372">
        <f t="shared" si="31"/>
        <v>6532.0299999999988</v>
      </c>
      <c r="CS11" s="426">
        <v>131.65</v>
      </c>
      <c r="CT11" s="430">
        <v>128.88999999999999</v>
      </c>
      <c r="CU11" s="371">
        <f t="shared" si="32"/>
        <v>135467.85</v>
      </c>
      <c r="CV11" s="372">
        <f t="shared" si="32"/>
        <v>148996.84</v>
      </c>
      <c r="CW11" s="426">
        <v>87.71</v>
      </c>
      <c r="CX11" s="430">
        <v>123.2</v>
      </c>
      <c r="CY11" s="371">
        <f t="shared" si="33"/>
        <v>613.96999999999991</v>
      </c>
      <c r="CZ11" s="372">
        <f t="shared" si="33"/>
        <v>616</v>
      </c>
      <c r="DA11" s="421">
        <v>0</v>
      </c>
      <c r="DB11" s="430">
        <v>88.64</v>
      </c>
      <c r="DC11" s="371">
        <f t="shared" si="34"/>
        <v>0</v>
      </c>
      <c r="DD11" s="372">
        <f t="shared" si="34"/>
        <v>38469.760000000002</v>
      </c>
      <c r="DE11" s="371">
        <f t="shared" si="35"/>
        <v>131.3531081081081</v>
      </c>
      <c r="DF11" s="372">
        <f t="shared" si="36"/>
        <v>117.92012539184954</v>
      </c>
      <c r="DG11" s="371">
        <f t="shared" si="37"/>
        <v>136081.82</v>
      </c>
      <c r="DH11" s="372">
        <f t="shared" si="38"/>
        <v>188082.6</v>
      </c>
      <c r="DI11" s="371">
        <f t="shared" si="39"/>
        <v>1041</v>
      </c>
      <c r="DJ11" s="372">
        <f t="shared" si="40"/>
        <v>1600</v>
      </c>
      <c r="DK11" s="371">
        <f t="shared" si="41"/>
        <v>1041</v>
      </c>
      <c r="DL11" s="372">
        <f t="shared" si="42"/>
        <v>1600</v>
      </c>
      <c r="DM11" s="371">
        <f t="shared" si="43"/>
        <v>4.5385014409221904</v>
      </c>
      <c r="DN11" s="372">
        <f t="shared" si="44"/>
        <v>4.0971062499999995</v>
      </c>
      <c r="DO11" s="371">
        <f t="shared" si="45"/>
        <v>4724.58</v>
      </c>
      <c r="DP11" s="372">
        <f t="shared" si="45"/>
        <v>6555.369999999999</v>
      </c>
      <c r="DQ11" s="371">
        <f t="shared" si="46"/>
        <v>131.303381364073</v>
      </c>
      <c r="DR11" s="372">
        <f t="shared" si="47"/>
        <v>117.90225000000001</v>
      </c>
      <c r="DS11" s="371">
        <f t="shared" si="48"/>
        <v>136686.82</v>
      </c>
      <c r="DT11" s="372">
        <f t="shared" si="48"/>
        <v>188643.6</v>
      </c>
      <c r="DU11" s="424">
        <v>370</v>
      </c>
      <c r="DV11" s="425">
        <v>0</v>
      </c>
      <c r="DW11" s="371">
        <f t="shared" si="49"/>
        <v>370</v>
      </c>
      <c r="DX11" s="372">
        <f t="shared" si="50"/>
        <v>0</v>
      </c>
      <c r="DY11" s="426">
        <v>45</v>
      </c>
      <c r="DZ11" s="425">
        <v>0</v>
      </c>
      <c r="EA11" s="371">
        <f t="shared" si="51"/>
        <v>45</v>
      </c>
      <c r="EB11" s="372">
        <f t="shared" si="52"/>
        <v>0</v>
      </c>
      <c r="EC11" s="426">
        <v>70</v>
      </c>
      <c r="ED11" s="425">
        <v>0</v>
      </c>
      <c r="EE11" s="371">
        <f t="shared" si="53"/>
        <v>70</v>
      </c>
      <c r="EF11" s="372">
        <f t="shared" si="54"/>
        <v>0</v>
      </c>
      <c r="EG11" s="358">
        <f t="shared" si="55"/>
        <v>485</v>
      </c>
      <c r="EH11" s="372">
        <f t="shared" si="56"/>
        <v>0</v>
      </c>
      <c r="EI11" s="358">
        <f t="shared" si="57"/>
        <v>485</v>
      </c>
      <c r="EJ11" s="372">
        <f t="shared" si="58"/>
        <v>0</v>
      </c>
      <c r="EK11" s="427">
        <v>3.35</v>
      </c>
      <c r="EL11" s="428">
        <v>0</v>
      </c>
      <c r="EM11" s="371">
        <f t="shared" si="59"/>
        <v>1239.5</v>
      </c>
      <c r="EN11" s="372">
        <f t="shared" si="59"/>
        <v>0</v>
      </c>
      <c r="EO11" s="426">
        <v>4.45</v>
      </c>
      <c r="EP11" s="428">
        <v>0</v>
      </c>
      <c r="EQ11" s="371">
        <f t="shared" si="60"/>
        <v>200.25</v>
      </c>
      <c r="ER11" s="372">
        <f t="shared" si="60"/>
        <v>0</v>
      </c>
      <c r="ES11" s="426">
        <v>3.61</v>
      </c>
      <c r="ET11" s="429">
        <v>0</v>
      </c>
      <c r="EU11" s="371">
        <f t="shared" si="139"/>
        <v>252.7</v>
      </c>
      <c r="EV11" s="372">
        <f t="shared" si="140"/>
        <v>0</v>
      </c>
      <c r="EW11" s="371">
        <f t="shared" si="62"/>
        <v>3.4895876288659795</v>
      </c>
      <c r="EX11" s="372">
        <f t="shared" si="63"/>
        <v>0</v>
      </c>
      <c r="EY11" s="371">
        <f t="shared" si="64"/>
        <v>1692.45</v>
      </c>
      <c r="EZ11" s="372">
        <f t="shared" si="65"/>
        <v>0</v>
      </c>
      <c r="FA11" s="426">
        <v>85.36</v>
      </c>
      <c r="FB11" s="430">
        <v>0</v>
      </c>
      <c r="FC11" s="371">
        <f t="shared" si="66"/>
        <v>31583.200000000001</v>
      </c>
      <c r="FD11" s="372">
        <f t="shared" si="67"/>
        <v>0</v>
      </c>
      <c r="FE11" s="426">
        <v>74.95</v>
      </c>
      <c r="FF11" s="430">
        <v>0</v>
      </c>
      <c r="FG11" s="371">
        <f t="shared" si="68"/>
        <v>3372.75</v>
      </c>
      <c r="FH11" s="372">
        <f t="shared" si="69"/>
        <v>0</v>
      </c>
      <c r="FI11" s="421">
        <v>86.6</v>
      </c>
      <c r="FJ11" s="430">
        <v>0</v>
      </c>
      <c r="FK11" s="371">
        <f t="shared" si="70"/>
        <v>6062</v>
      </c>
      <c r="FL11" s="372">
        <f t="shared" si="71"/>
        <v>0</v>
      </c>
      <c r="FM11" s="371">
        <f t="shared" si="72"/>
        <v>84.573092783505146</v>
      </c>
      <c r="FN11" s="372">
        <f t="shared" si="73"/>
        <v>0</v>
      </c>
      <c r="FO11" s="371">
        <f t="shared" si="74"/>
        <v>41017.949999999997</v>
      </c>
      <c r="FP11" s="372">
        <f t="shared" si="75"/>
        <v>0</v>
      </c>
      <c r="FQ11" s="424">
        <v>0</v>
      </c>
      <c r="FR11" s="425">
        <v>1</v>
      </c>
      <c r="FS11" s="371">
        <f t="shared" si="76"/>
        <v>0</v>
      </c>
      <c r="FT11" s="372">
        <f t="shared" si="77"/>
        <v>1</v>
      </c>
      <c r="FU11" s="426">
        <v>0</v>
      </c>
      <c r="FV11" s="432">
        <v>19.75</v>
      </c>
      <c r="FW11" s="371">
        <f t="shared" si="78"/>
        <v>0</v>
      </c>
      <c r="FX11" s="372">
        <f t="shared" si="79"/>
        <v>19.75</v>
      </c>
      <c r="FY11" s="426">
        <v>0</v>
      </c>
      <c r="FZ11" s="433">
        <v>120</v>
      </c>
      <c r="GA11" s="371">
        <f t="shared" si="80"/>
        <v>0</v>
      </c>
      <c r="GB11" s="372">
        <f t="shared" si="81"/>
        <v>120</v>
      </c>
      <c r="GC11" s="406">
        <f t="shared" si="82"/>
        <v>1404</v>
      </c>
      <c r="GD11" s="372">
        <f t="shared" si="82"/>
        <v>1160</v>
      </c>
      <c r="GE11" s="371">
        <f t="shared" si="83"/>
        <v>1404</v>
      </c>
      <c r="GF11" s="372">
        <f t="shared" si="84"/>
        <v>1160</v>
      </c>
      <c r="GG11" s="371">
        <f t="shared" si="85"/>
        <v>5902.69</v>
      </c>
      <c r="GH11" s="372">
        <f t="shared" si="86"/>
        <v>5187.08</v>
      </c>
      <c r="GI11" s="371">
        <f t="shared" si="87"/>
        <v>167656.05000000002</v>
      </c>
      <c r="GJ11" s="372">
        <f t="shared" si="88"/>
        <v>149464.84</v>
      </c>
      <c r="GK11" s="406">
        <f t="shared" si="89"/>
        <v>52</v>
      </c>
      <c r="GL11" s="372">
        <f t="shared" si="89"/>
        <v>5</v>
      </c>
      <c r="GM11" s="371">
        <f t="shared" si="90"/>
        <v>52</v>
      </c>
      <c r="GN11" s="372">
        <f t="shared" si="91"/>
        <v>5</v>
      </c>
      <c r="GO11" s="371">
        <f t="shared" si="92"/>
        <v>261.64</v>
      </c>
      <c r="GP11" s="372">
        <f t="shared" si="93"/>
        <v>23.650000000000002</v>
      </c>
      <c r="GQ11" s="371">
        <f t="shared" si="94"/>
        <v>3986.72</v>
      </c>
      <c r="GR11" s="372">
        <f t="shared" si="95"/>
        <v>616</v>
      </c>
      <c r="GS11" s="406">
        <f t="shared" si="96"/>
        <v>1456</v>
      </c>
      <c r="GT11" s="372">
        <f t="shared" si="96"/>
        <v>1165</v>
      </c>
      <c r="GU11" s="371">
        <f t="shared" si="97"/>
        <v>1456</v>
      </c>
      <c r="GV11" s="372">
        <f t="shared" si="97"/>
        <v>1165</v>
      </c>
      <c r="GW11" s="371">
        <f t="shared" si="98"/>
        <v>6164.33</v>
      </c>
      <c r="GX11" s="372">
        <f t="shared" si="98"/>
        <v>5210.7299999999996</v>
      </c>
      <c r="GY11" s="371">
        <f t="shared" si="99"/>
        <v>171642.77000000002</v>
      </c>
      <c r="GZ11" s="372">
        <f t="shared" si="99"/>
        <v>150080.84</v>
      </c>
      <c r="HA11" s="406">
        <f t="shared" si="100"/>
        <v>70</v>
      </c>
      <c r="HB11" s="372">
        <f t="shared" si="100"/>
        <v>435</v>
      </c>
      <c r="HC11" s="371">
        <f t="shared" si="101"/>
        <v>70</v>
      </c>
      <c r="HD11" s="372">
        <f t="shared" si="101"/>
        <v>435</v>
      </c>
      <c r="HE11" s="371">
        <f t="shared" si="102"/>
        <v>252.7</v>
      </c>
      <c r="HF11" s="372">
        <f t="shared" si="102"/>
        <v>1344.6399999999999</v>
      </c>
      <c r="HG11" s="371">
        <f t="shared" si="103"/>
        <v>6062</v>
      </c>
      <c r="HH11" s="372">
        <f t="shared" si="104"/>
        <v>38562.76</v>
      </c>
      <c r="HI11" s="406">
        <f t="shared" si="105"/>
        <v>6417.03</v>
      </c>
      <c r="HJ11" s="372">
        <f t="shared" si="106"/>
        <v>6575.119999999999</v>
      </c>
      <c r="HK11" s="371">
        <f t="shared" si="107"/>
        <v>177704.77000000002</v>
      </c>
      <c r="HL11" s="371">
        <f t="shared" si="108"/>
        <v>188763.6</v>
      </c>
    </row>
    <row r="12" spans="1:221" ht="15">
      <c r="A12" s="416" t="s">
        <v>10</v>
      </c>
      <c r="B12" s="417" t="s">
        <v>15</v>
      </c>
      <c r="C12" s="520" t="s">
        <v>1001</v>
      </c>
      <c r="D12" s="416">
        <v>106467</v>
      </c>
      <c r="E12" s="418">
        <v>4</v>
      </c>
      <c r="F12" s="413">
        <v>973</v>
      </c>
      <c r="G12" s="420">
        <v>959</v>
      </c>
      <c r="H12" s="421">
        <v>8</v>
      </c>
      <c r="I12" s="422">
        <v>14</v>
      </c>
      <c r="J12" s="371">
        <f t="shared" si="109"/>
        <v>965</v>
      </c>
      <c r="K12" s="372">
        <f t="shared" si="110"/>
        <v>945</v>
      </c>
      <c r="L12" s="420">
        <v>124</v>
      </c>
      <c r="M12" s="371">
        <f t="shared" si="111"/>
        <v>965</v>
      </c>
      <c r="N12" s="372">
        <f t="shared" si="112"/>
        <v>945</v>
      </c>
      <c r="O12" s="371">
        <f t="shared" si="113"/>
        <v>965</v>
      </c>
      <c r="P12" s="372">
        <f t="shared" si="114"/>
        <v>912</v>
      </c>
      <c r="Q12" s="424">
        <v>0</v>
      </c>
      <c r="R12" s="425">
        <v>0</v>
      </c>
      <c r="S12" s="371">
        <f t="shared" si="115"/>
        <v>0</v>
      </c>
      <c r="T12" s="372">
        <f t="shared" si="116"/>
        <v>0</v>
      </c>
      <c r="U12" s="426">
        <v>0</v>
      </c>
      <c r="V12" s="425">
        <v>2</v>
      </c>
      <c r="W12" s="371">
        <f t="shared" si="117"/>
        <v>0</v>
      </c>
      <c r="X12" s="372">
        <f t="shared" si="118"/>
        <v>2</v>
      </c>
      <c r="Y12" s="426">
        <v>0</v>
      </c>
      <c r="Z12" s="425">
        <v>0</v>
      </c>
      <c r="AA12" s="371">
        <f t="shared" si="119"/>
        <v>0</v>
      </c>
      <c r="AB12" s="372">
        <f t="shared" si="120"/>
        <v>0</v>
      </c>
      <c r="AC12" s="358">
        <f t="shared" si="121"/>
        <v>0</v>
      </c>
      <c r="AD12" s="372">
        <f t="shared" si="122"/>
        <v>2</v>
      </c>
      <c r="AE12" s="358">
        <f t="shared" si="123"/>
        <v>0</v>
      </c>
      <c r="AF12" s="372">
        <f t="shared" si="124"/>
        <v>2</v>
      </c>
      <c r="AG12" s="427">
        <v>0</v>
      </c>
      <c r="AH12" s="428">
        <v>0</v>
      </c>
      <c r="AI12" s="371">
        <f t="shared" si="125"/>
        <v>0</v>
      </c>
      <c r="AJ12" s="372">
        <f t="shared" si="126"/>
        <v>0</v>
      </c>
      <c r="AK12" s="426">
        <v>0</v>
      </c>
      <c r="AL12" s="428">
        <v>7.63</v>
      </c>
      <c r="AM12" s="371">
        <f t="shared" si="127"/>
        <v>0</v>
      </c>
      <c r="AN12" s="372">
        <f t="shared" si="128"/>
        <v>15.26</v>
      </c>
      <c r="AO12" s="426">
        <v>0</v>
      </c>
      <c r="AP12" s="429">
        <v>0</v>
      </c>
      <c r="AQ12" s="371">
        <f t="shared" si="129"/>
        <v>0</v>
      </c>
      <c r="AR12" s="372">
        <f t="shared" si="130"/>
        <v>0</v>
      </c>
      <c r="AS12" s="371">
        <f t="shared" si="131"/>
        <v>0</v>
      </c>
      <c r="AT12" s="372">
        <f t="shared" si="132"/>
        <v>7.63</v>
      </c>
      <c r="AU12" s="371">
        <f t="shared" si="133"/>
        <v>0</v>
      </c>
      <c r="AV12" s="372">
        <f t="shared" si="134"/>
        <v>15.26</v>
      </c>
      <c r="AW12" s="426">
        <v>0</v>
      </c>
      <c r="AX12" s="430">
        <v>0</v>
      </c>
      <c r="AY12" s="371">
        <f t="shared" si="135"/>
        <v>0</v>
      </c>
      <c r="AZ12" s="372">
        <f t="shared" si="136"/>
        <v>0</v>
      </c>
      <c r="BA12" s="426">
        <v>0</v>
      </c>
      <c r="BB12" s="430">
        <v>126.5</v>
      </c>
      <c r="BC12" s="371">
        <f t="shared" si="137"/>
        <v>0</v>
      </c>
      <c r="BD12" s="372">
        <f t="shared" si="138"/>
        <v>253</v>
      </c>
      <c r="BE12" s="421">
        <v>0</v>
      </c>
      <c r="BF12" s="430">
        <v>0</v>
      </c>
      <c r="BG12" s="371">
        <f t="shared" si="15"/>
        <v>0</v>
      </c>
      <c r="BH12" s="372">
        <f t="shared" si="15"/>
        <v>0</v>
      </c>
      <c r="BI12" s="371">
        <f t="shared" si="16"/>
        <v>0</v>
      </c>
      <c r="BJ12" s="372">
        <f t="shared" si="16"/>
        <v>126.5</v>
      </c>
      <c r="BK12" s="371">
        <f t="shared" si="17"/>
        <v>0</v>
      </c>
      <c r="BL12" s="372">
        <f t="shared" si="17"/>
        <v>253</v>
      </c>
      <c r="BM12" s="431">
        <v>0</v>
      </c>
      <c r="BN12" s="425">
        <v>598</v>
      </c>
      <c r="BO12" s="371">
        <f t="shared" si="18"/>
        <v>0</v>
      </c>
      <c r="BP12" s="372">
        <f t="shared" si="18"/>
        <v>598</v>
      </c>
      <c r="BQ12" s="426">
        <v>0</v>
      </c>
      <c r="BR12" s="425">
        <v>32</v>
      </c>
      <c r="BS12" s="371">
        <f t="shared" si="19"/>
        <v>0</v>
      </c>
      <c r="BT12" s="372">
        <f t="shared" si="19"/>
        <v>32</v>
      </c>
      <c r="BU12" s="426">
        <v>0</v>
      </c>
      <c r="BV12" s="425">
        <v>0</v>
      </c>
      <c r="BW12" s="371">
        <f t="shared" si="20"/>
        <v>0</v>
      </c>
      <c r="BX12" s="423">
        <f t="shared" si="20"/>
        <v>0</v>
      </c>
      <c r="BY12" s="358">
        <f t="shared" si="21"/>
        <v>0</v>
      </c>
      <c r="BZ12" s="372">
        <f t="shared" si="22"/>
        <v>630</v>
      </c>
      <c r="CA12" s="358">
        <f t="shared" si="23"/>
        <v>0</v>
      </c>
      <c r="CB12" s="372">
        <f t="shared" si="24"/>
        <v>630</v>
      </c>
      <c r="CC12" s="427">
        <v>0</v>
      </c>
      <c r="CD12" s="428">
        <v>5.26</v>
      </c>
      <c r="CE12" s="371">
        <f t="shared" si="25"/>
        <v>0</v>
      </c>
      <c r="CF12" s="372">
        <f t="shared" si="25"/>
        <v>3145.48</v>
      </c>
      <c r="CG12" s="426">
        <v>0</v>
      </c>
      <c r="CH12" s="428">
        <v>6.22</v>
      </c>
      <c r="CI12" s="371">
        <f t="shared" si="26"/>
        <v>0</v>
      </c>
      <c r="CJ12" s="372">
        <f t="shared" si="26"/>
        <v>199.04</v>
      </c>
      <c r="CK12" s="426">
        <v>0</v>
      </c>
      <c r="CL12" s="429">
        <v>0</v>
      </c>
      <c r="CM12" s="371">
        <f t="shared" si="27"/>
        <v>0</v>
      </c>
      <c r="CN12" s="372">
        <f t="shared" si="27"/>
        <v>0</v>
      </c>
      <c r="CO12" s="371">
        <f t="shared" si="28"/>
        <v>0</v>
      </c>
      <c r="CP12" s="372">
        <f t="shared" si="29"/>
        <v>5.308761904761905</v>
      </c>
      <c r="CQ12" s="371">
        <f t="shared" si="30"/>
        <v>0</v>
      </c>
      <c r="CR12" s="372">
        <f t="shared" si="31"/>
        <v>3344.52</v>
      </c>
      <c r="CS12" s="426">
        <v>0</v>
      </c>
      <c r="CT12" s="430">
        <v>131.1</v>
      </c>
      <c r="CU12" s="371">
        <f t="shared" si="32"/>
        <v>0</v>
      </c>
      <c r="CV12" s="372">
        <f t="shared" si="32"/>
        <v>78397.8</v>
      </c>
      <c r="CW12" s="426">
        <v>0</v>
      </c>
      <c r="CX12" s="430">
        <v>120.38</v>
      </c>
      <c r="CY12" s="371">
        <f t="shared" si="33"/>
        <v>0</v>
      </c>
      <c r="CZ12" s="372">
        <f t="shared" si="33"/>
        <v>3852.16</v>
      </c>
      <c r="DA12" s="421">
        <v>0</v>
      </c>
      <c r="DB12" s="430">
        <v>0</v>
      </c>
      <c r="DC12" s="371">
        <f t="shared" si="34"/>
        <v>0</v>
      </c>
      <c r="DD12" s="372">
        <f t="shared" si="34"/>
        <v>0</v>
      </c>
      <c r="DE12" s="371">
        <f t="shared" si="35"/>
        <v>0</v>
      </c>
      <c r="DF12" s="372">
        <f t="shared" si="36"/>
        <v>130.55549206349207</v>
      </c>
      <c r="DG12" s="371">
        <f t="shared" si="37"/>
        <v>0</v>
      </c>
      <c r="DH12" s="372">
        <f t="shared" si="38"/>
        <v>82249.960000000006</v>
      </c>
      <c r="DI12" s="371">
        <f t="shared" si="39"/>
        <v>0</v>
      </c>
      <c r="DJ12" s="372">
        <f t="shared" si="40"/>
        <v>632</v>
      </c>
      <c r="DK12" s="371">
        <f t="shared" si="41"/>
        <v>0</v>
      </c>
      <c r="DL12" s="372">
        <f t="shared" si="42"/>
        <v>632</v>
      </c>
      <c r="DM12" s="371">
        <f t="shared" si="43"/>
        <v>0</v>
      </c>
      <c r="DN12" s="372">
        <f t="shared" si="44"/>
        <v>5.3161075949367094</v>
      </c>
      <c r="DO12" s="371">
        <f t="shared" si="45"/>
        <v>0</v>
      </c>
      <c r="DP12" s="372">
        <f t="shared" si="45"/>
        <v>3359.78</v>
      </c>
      <c r="DQ12" s="371">
        <f t="shared" si="46"/>
        <v>0</v>
      </c>
      <c r="DR12" s="372">
        <f t="shared" si="47"/>
        <v>130.54265822784811</v>
      </c>
      <c r="DS12" s="371">
        <f t="shared" si="48"/>
        <v>0</v>
      </c>
      <c r="DT12" s="372">
        <f t="shared" si="48"/>
        <v>82502.960000000006</v>
      </c>
      <c r="DU12" s="424">
        <v>173</v>
      </c>
      <c r="DV12" s="425">
        <v>191</v>
      </c>
      <c r="DW12" s="371">
        <f t="shared" si="49"/>
        <v>173</v>
      </c>
      <c r="DX12" s="372">
        <f t="shared" si="50"/>
        <v>191</v>
      </c>
      <c r="DY12" s="426">
        <v>65</v>
      </c>
      <c r="DZ12" s="425">
        <v>89</v>
      </c>
      <c r="EA12" s="371">
        <f t="shared" si="51"/>
        <v>65</v>
      </c>
      <c r="EB12" s="372">
        <f t="shared" si="52"/>
        <v>89</v>
      </c>
      <c r="EC12" s="426">
        <v>639</v>
      </c>
      <c r="ED12" s="425">
        <v>33</v>
      </c>
      <c r="EE12" s="371">
        <f t="shared" si="53"/>
        <v>639</v>
      </c>
      <c r="EF12" s="372">
        <f t="shared" si="54"/>
        <v>0</v>
      </c>
      <c r="EG12" s="358">
        <f t="shared" si="55"/>
        <v>877</v>
      </c>
      <c r="EH12" s="372">
        <f t="shared" si="56"/>
        <v>313</v>
      </c>
      <c r="EI12" s="358">
        <f t="shared" si="57"/>
        <v>877</v>
      </c>
      <c r="EJ12" s="372">
        <f t="shared" si="58"/>
        <v>313</v>
      </c>
      <c r="EK12" s="427">
        <v>0.33</v>
      </c>
      <c r="EL12" s="428">
        <v>3.98</v>
      </c>
      <c r="EM12" s="371">
        <f t="shared" si="59"/>
        <v>57.09</v>
      </c>
      <c r="EN12" s="372">
        <f t="shared" si="59"/>
        <v>760.18</v>
      </c>
      <c r="EO12" s="426">
        <v>0.32</v>
      </c>
      <c r="EP12" s="428">
        <v>3.29</v>
      </c>
      <c r="EQ12" s="371">
        <f t="shared" si="60"/>
        <v>20.8</v>
      </c>
      <c r="ER12" s="372">
        <f t="shared" si="60"/>
        <v>292.81</v>
      </c>
      <c r="ES12" s="426">
        <v>0.36</v>
      </c>
      <c r="ET12" s="429">
        <v>0</v>
      </c>
      <c r="EU12" s="371">
        <f t="shared" si="139"/>
        <v>230.04</v>
      </c>
      <c r="EV12" s="372">
        <f t="shared" si="140"/>
        <v>0</v>
      </c>
      <c r="EW12" s="371">
        <f t="shared" si="62"/>
        <v>0.35111744583808441</v>
      </c>
      <c r="EX12" s="372">
        <f t="shared" si="63"/>
        <v>3.3641853035143772</v>
      </c>
      <c r="EY12" s="371">
        <f t="shared" si="64"/>
        <v>307.93</v>
      </c>
      <c r="EZ12" s="372">
        <f t="shared" si="65"/>
        <v>1052.99</v>
      </c>
      <c r="FA12" s="426">
        <v>23.09</v>
      </c>
      <c r="FB12" s="430">
        <v>92.8</v>
      </c>
      <c r="FC12" s="371">
        <f t="shared" si="66"/>
        <v>3994.57</v>
      </c>
      <c r="FD12" s="372">
        <f t="shared" si="67"/>
        <v>17724.8</v>
      </c>
      <c r="FE12" s="426">
        <v>23.09</v>
      </c>
      <c r="FF12" s="430">
        <v>64.64</v>
      </c>
      <c r="FG12" s="371">
        <f t="shared" si="68"/>
        <v>1500.85</v>
      </c>
      <c r="FH12" s="372">
        <f t="shared" si="69"/>
        <v>5752.96</v>
      </c>
      <c r="FI12" s="421">
        <v>113.92</v>
      </c>
      <c r="FJ12" s="430">
        <v>0</v>
      </c>
      <c r="FK12" s="371">
        <f t="shared" si="70"/>
        <v>72794.880000000005</v>
      </c>
      <c r="FL12" s="372">
        <f t="shared" si="71"/>
        <v>0</v>
      </c>
      <c r="FM12" s="371">
        <f t="shared" si="72"/>
        <v>89.270581527936145</v>
      </c>
      <c r="FN12" s="372">
        <f t="shared" si="73"/>
        <v>75.008817891373795</v>
      </c>
      <c r="FO12" s="371">
        <f t="shared" si="74"/>
        <v>78290.3</v>
      </c>
      <c r="FP12" s="372">
        <f t="shared" si="75"/>
        <v>23477.759999999998</v>
      </c>
      <c r="FQ12" s="424">
        <v>88</v>
      </c>
      <c r="FR12" s="425">
        <v>0</v>
      </c>
      <c r="FS12" s="371">
        <f t="shared" si="76"/>
        <v>88</v>
      </c>
      <c r="FT12" s="372">
        <f t="shared" si="77"/>
        <v>0</v>
      </c>
      <c r="FU12" s="426">
        <v>0.21</v>
      </c>
      <c r="FV12" s="432">
        <v>0</v>
      </c>
      <c r="FW12" s="371">
        <f t="shared" si="78"/>
        <v>18.48</v>
      </c>
      <c r="FX12" s="372">
        <f t="shared" si="79"/>
        <v>0</v>
      </c>
      <c r="FY12" s="426">
        <v>118.56</v>
      </c>
      <c r="FZ12" s="433">
        <v>0</v>
      </c>
      <c r="GA12" s="371">
        <f t="shared" si="80"/>
        <v>10433.280000000001</v>
      </c>
      <c r="GB12" s="372">
        <f t="shared" si="81"/>
        <v>0</v>
      </c>
      <c r="GC12" s="406">
        <f t="shared" si="82"/>
        <v>173</v>
      </c>
      <c r="GD12" s="372">
        <f t="shared" si="82"/>
        <v>789</v>
      </c>
      <c r="GE12" s="371">
        <f t="shared" si="83"/>
        <v>173</v>
      </c>
      <c r="GF12" s="372">
        <f t="shared" si="84"/>
        <v>789</v>
      </c>
      <c r="GG12" s="371">
        <f t="shared" si="85"/>
        <v>57.09</v>
      </c>
      <c r="GH12" s="372">
        <f t="shared" si="86"/>
        <v>3905.66</v>
      </c>
      <c r="GI12" s="371">
        <f t="shared" si="87"/>
        <v>3994.57</v>
      </c>
      <c r="GJ12" s="372">
        <f t="shared" si="88"/>
        <v>96122.6</v>
      </c>
      <c r="GK12" s="406">
        <f t="shared" si="89"/>
        <v>65</v>
      </c>
      <c r="GL12" s="372">
        <f t="shared" si="89"/>
        <v>123</v>
      </c>
      <c r="GM12" s="371">
        <f t="shared" si="90"/>
        <v>65</v>
      </c>
      <c r="GN12" s="372">
        <f t="shared" si="91"/>
        <v>123</v>
      </c>
      <c r="GO12" s="371">
        <f t="shared" si="92"/>
        <v>20.8</v>
      </c>
      <c r="GP12" s="372">
        <f t="shared" si="93"/>
        <v>507.11</v>
      </c>
      <c r="GQ12" s="371">
        <f t="shared" si="94"/>
        <v>1500.85</v>
      </c>
      <c r="GR12" s="372">
        <f t="shared" si="95"/>
        <v>9858.119999999999</v>
      </c>
      <c r="GS12" s="406">
        <f t="shared" si="96"/>
        <v>238</v>
      </c>
      <c r="GT12" s="372">
        <f t="shared" si="96"/>
        <v>912</v>
      </c>
      <c r="GU12" s="371">
        <f t="shared" si="97"/>
        <v>238</v>
      </c>
      <c r="GV12" s="372">
        <f t="shared" si="97"/>
        <v>912</v>
      </c>
      <c r="GW12" s="371">
        <f t="shared" si="98"/>
        <v>77.89</v>
      </c>
      <c r="GX12" s="372">
        <f t="shared" si="98"/>
        <v>4412.7699999999995</v>
      </c>
      <c r="GY12" s="371">
        <f t="shared" si="99"/>
        <v>5495.42</v>
      </c>
      <c r="GZ12" s="372">
        <f t="shared" si="99"/>
        <v>105980.72</v>
      </c>
      <c r="HA12" s="406">
        <f t="shared" si="100"/>
        <v>639</v>
      </c>
      <c r="HB12" s="372">
        <f t="shared" si="100"/>
        <v>33</v>
      </c>
      <c r="HC12" s="371">
        <f t="shared" si="101"/>
        <v>639</v>
      </c>
      <c r="HD12" s="372">
        <f t="shared" si="101"/>
        <v>0</v>
      </c>
      <c r="HE12" s="371">
        <f t="shared" si="102"/>
        <v>230.04</v>
      </c>
      <c r="HF12" s="372">
        <f t="shared" si="102"/>
        <v>0</v>
      </c>
      <c r="HG12" s="371">
        <f t="shared" si="103"/>
        <v>72794.880000000005</v>
      </c>
      <c r="HH12" s="372" t="str">
        <f t="shared" si="104"/>
        <v/>
      </c>
      <c r="HI12" s="406">
        <f t="shared" si="105"/>
        <v>326.41000000000003</v>
      </c>
      <c r="HJ12" s="372">
        <f t="shared" si="106"/>
        <v>4412.7700000000004</v>
      </c>
      <c r="HK12" s="371">
        <f t="shared" si="107"/>
        <v>88723.58</v>
      </c>
      <c r="HL12" s="371">
        <f t="shared" si="108"/>
        <v>105980.72</v>
      </c>
    </row>
    <row r="13" spans="1:221" ht="15.75" thickBot="1">
      <c r="A13" s="416" t="s">
        <v>10</v>
      </c>
      <c r="B13" s="417" t="s">
        <v>16</v>
      </c>
      <c r="C13" s="33"/>
      <c r="D13" s="416">
        <v>107071</v>
      </c>
      <c r="E13" s="418">
        <v>4</v>
      </c>
      <c r="F13" s="413">
        <v>463</v>
      </c>
      <c r="G13" s="420">
        <v>437</v>
      </c>
      <c r="H13" s="421">
        <v>0</v>
      </c>
      <c r="I13" s="422">
        <v>0</v>
      </c>
      <c r="J13" s="371">
        <f t="shared" si="109"/>
        <v>463</v>
      </c>
      <c r="K13" s="372">
        <f t="shared" si="110"/>
        <v>437</v>
      </c>
      <c r="L13" s="420">
        <v>124</v>
      </c>
      <c r="M13" s="371">
        <f t="shared" si="111"/>
        <v>463</v>
      </c>
      <c r="N13" s="372">
        <f t="shared" si="112"/>
        <v>437</v>
      </c>
      <c r="O13" s="371">
        <f t="shared" si="113"/>
        <v>463</v>
      </c>
      <c r="P13" s="372">
        <f t="shared" si="114"/>
        <v>420</v>
      </c>
      <c r="Q13" s="424">
        <v>46</v>
      </c>
      <c r="R13" s="425">
        <v>2</v>
      </c>
      <c r="S13" s="371">
        <f t="shared" si="115"/>
        <v>46</v>
      </c>
      <c r="T13" s="372">
        <f t="shared" si="116"/>
        <v>2</v>
      </c>
      <c r="U13" s="426">
        <v>0</v>
      </c>
      <c r="V13" s="425">
        <v>0</v>
      </c>
      <c r="W13" s="371">
        <f t="shared" si="117"/>
        <v>0</v>
      </c>
      <c r="X13" s="372">
        <f t="shared" si="118"/>
        <v>0</v>
      </c>
      <c r="Y13" s="426">
        <v>2</v>
      </c>
      <c r="Z13" s="425">
        <v>0</v>
      </c>
      <c r="AA13" s="371">
        <f t="shared" si="119"/>
        <v>2</v>
      </c>
      <c r="AB13" s="372">
        <f t="shared" si="120"/>
        <v>0</v>
      </c>
      <c r="AC13" s="358">
        <f t="shared" si="121"/>
        <v>48</v>
      </c>
      <c r="AD13" s="372">
        <f t="shared" si="122"/>
        <v>2</v>
      </c>
      <c r="AE13" s="358">
        <f t="shared" si="123"/>
        <v>48</v>
      </c>
      <c r="AF13" s="372">
        <f t="shared" si="124"/>
        <v>2</v>
      </c>
      <c r="AG13" s="427">
        <v>4.82</v>
      </c>
      <c r="AH13" s="428">
        <v>6.88</v>
      </c>
      <c r="AI13" s="371">
        <f t="shared" si="125"/>
        <v>221.72000000000003</v>
      </c>
      <c r="AJ13" s="372">
        <f t="shared" si="126"/>
        <v>13.76</v>
      </c>
      <c r="AK13" s="426">
        <v>0</v>
      </c>
      <c r="AL13" s="428">
        <v>0</v>
      </c>
      <c r="AM13" s="371">
        <f t="shared" si="127"/>
        <v>0</v>
      </c>
      <c r="AN13" s="372">
        <f t="shared" si="128"/>
        <v>0</v>
      </c>
      <c r="AO13" s="426">
        <v>5.5</v>
      </c>
      <c r="AP13" s="429">
        <v>0</v>
      </c>
      <c r="AQ13" s="371">
        <f t="shared" si="129"/>
        <v>11</v>
      </c>
      <c r="AR13" s="372">
        <f t="shared" si="130"/>
        <v>0</v>
      </c>
      <c r="AS13" s="371">
        <f t="shared" si="131"/>
        <v>4.8483333333333336</v>
      </c>
      <c r="AT13" s="372">
        <f t="shared" si="132"/>
        <v>6.88</v>
      </c>
      <c r="AU13" s="371">
        <f t="shared" si="133"/>
        <v>232.72000000000003</v>
      </c>
      <c r="AV13" s="372">
        <f t="shared" si="134"/>
        <v>13.76</v>
      </c>
      <c r="AW13" s="426">
        <v>122.22</v>
      </c>
      <c r="AX13" s="430">
        <v>122.5</v>
      </c>
      <c r="AY13" s="371">
        <f t="shared" si="135"/>
        <v>5622.12</v>
      </c>
      <c r="AZ13" s="372">
        <f t="shared" si="136"/>
        <v>245</v>
      </c>
      <c r="BA13" s="426">
        <v>0</v>
      </c>
      <c r="BB13" s="430">
        <v>0</v>
      </c>
      <c r="BC13" s="371">
        <f t="shared" si="137"/>
        <v>0</v>
      </c>
      <c r="BD13" s="372">
        <f t="shared" si="138"/>
        <v>0</v>
      </c>
      <c r="BE13" s="421">
        <v>122.5</v>
      </c>
      <c r="BF13" s="430">
        <v>0</v>
      </c>
      <c r="BG13" s="371">
        <f t="shared" si="15"/>
        <v>245</v>
      </c>
      <c r="BH13" s="372">
        <f t="shared" si="15"/>
        <v>0</v>
      </c>
      <c r="BI13" s="371">
        <f t="shared" si="16"/>
        <v>122.23166666666667</v>
      </c>
      <c r="BJ13" s="372">
        <f t="shared" si="16"/>
        <v>122.5</v>
      </c>
      <c r="BK13" s="371">
        <f t="shared" si="17"/>
        <v>5867.12</v>
      </c>
      <c r="BL13" s="372">
        <f t="shared" si="17"/>
        <v>245</v>
      </c>
      <c r="BM13" s="431">
        <v>193</v>
      </c>
      <c r="BN13" s="425">
        <v>233</v>
      </c>
      <c r="BO13" s="371">
        <f t="shared" si="18"/>
        <v>193</v>
      </c>
      <c r="BP13" s="372">
        <f t="shared" si="18"/>
        <v>233</v>
      </c>
      <c r="BQ13" s="426">
        <v>0</v>
      </c>
      <c r="BR13" s="425">
        <v>0</v>
      </c>
      <c r="BS13" s="371">
        <f t="shared" si="19"/>
        <v>0</v>
      </c>
      <c r="BT13" s="372">
        <f t="shared" si="19"/>
        <v>0</v>
      </c>
      <c r="BU13" s="426">
        <v>10</v>
      </c>
      <c r="BV13" s="425">
        <v>1</v>
      </c>
      <c r="BW13" s="371">
        <f t="shared" si="20"/>
        <v>10</v>
      </c>
      <c r="BX13" s="423">
        <f t="shared" si="20"/>
        <v>0</v>
      </c>
      <c r="BY13" s="358">
        <f t="shared" si="21"/>
        <v>203</v>
      </c>
      <c r="BZ13" s="372">
        <f t="shared" si="22"/>
        <v>234</v>
      </c>
      <c r="CA13" s="358">
        <f t="shared" si="23"/>
        <v>203</v>
      </c>
      <c r="CB13" s="372">
        <f t="shared" si="24"/>
        <v>234</v>
      </c>
      <c r="CC13" s="427">
        <v>4.71</v>
      </c>
      <c r="CD13" s="428">
        <v>5.04</v>
      </c>
      <c r="CE13" s="371">
        <f t="shared" si="25"/>
        <v>909.03</v>
      </c>
      <c r="CF13" s="372">
        <f t="shared" si="25"/>
        <v>1174.32</v>
      </c>
      <c r="CG13" s="426">
        <v>0</v>
      </c>
      <c r="CH13" s="428">
        <v>0</v>
      </c>
      <c r="CI13" s="371">
        <f t="shared" si="26"/>
        <v>0</v>
      </c>
      <c r="CJ13" s="372">
        <f t="shared" si="26"/>
        <v>0</v>
      </c>
      <c r="CK13" s="426">
        <v>4.09</v>
      </c>
      <c r="CL13" s="429">
        <v>24.58</v>
      </c>
      <c r="CM13" s="371">
        <f t="shared" si="27"/>
        <v>40.9</v>
      </c>
      <c r="CN13" s="372">
        <f t="shared" si="27"/>
        <v>24.58</v>
      </c>
      <c r="CO13" s="371">
        <f t="shared" si="28"/>
        <v>4.6794581280788172</v>
      </c>
      <c r="CP13" s="372">
        <f t="shared" si="29"/>
        <v>5.1235042735042731</v>
      </c>
      <c r="CQ13" s="371">
        <f t="shared" si="30"/>
        <v>949.93</v>
      </c>
      <c r="CR13" s="372">
        <f t="shared" si="31"/>
        <v>1198.8999999999999</v>
      </c>
      <c r="CS13" s="426">
        <v>120.73</v>
      </c>
      <c r="CT13" s="430">
        <v>125.55</v>
      </c>
      <c r="CU13" s="371">
        <f t="shared" si="32"/>
        <v>23300.89</v>
      </c>
      <c r="CV13" s="372">
        <f t="shared" si="32"/>
        <v>29253.149999999998</v>
      </c>
      <c r="CW13" s="426">
        <v>0</v>
      </c>
      <c r="CX13" s="430">
        <v>0</v>
      </c>
      <c r="CY13" s="371">
        <f t="shared" si="33"/>
        <v>0</v>
      </c>
      <c r="CZ13" s="372">
        <f t="shared" si="33"/>
        <v>0</v>
      </c>
      <c r="DA13" s="421">
        <v>81.3</v>
      </c>
      <c r="DB13" s="430">
        <v>0</v>
      </c>
      <c r="DC13" s="371">
        <f t="shared" si="34"/>
        <v>813</v>
      </c>
      <c r="DD13" s="372">
        <f t="shared" si="34"/>
        <v>0</v>
      </c>
      <c r="DE13" s="371">
        <f t="shared" si="35"/>
        <v>118.78763546798029</v>
      </c>
      <c r="DF13" s="372">
        <f t="shared" si="36"/>
        <v>125.01346153846153</v>
      </c>
      <c r="DG13" s="371">
        <f t="shared" si="37"/>
        <v>24113.89</v>
      </c>
      <c r="DH13" s="372">
        <f t="shared" si="38"/>
        <v>29253.149999999998</v>
      </c>
      <c r="DI13" s="371">
        <f t="shared" si="39"/>
        <v>251</v>
      </c>
      <c r="DJ13" s="372">
        <f t="shared" si="40"/>
        <v>236</v>
      </c>
      <c r="DK13" s="371">
        <f t="shared" si="41"/>
        <v>251</v>
      </c>
      <c r="DL13" s="372">
        <f t="shared" si="42"/>
        <v>236</v>
      </c>
      <c r="DM13" s="371">
        <f t="shared" si="43"/>
        <v>4.7117529880478095</v>
      </c>
      <c r="DN13" s="372">
        <f t="shared" si="44"/>
        <v>5.1383898305084736</v>
      </c>
      <c r="DO13" s="371">
        <f t="shared" si="45"/>
        <v>1182.6500000000001</v>
      </c>
      <c r="DP13" s="372">
        <f t="shared" si="45"/>
        <v>1212.6599999999999</v>
      </c>
      <c r="DQ13" s="371">
        <f t="shared" si="46"/>
        <v>119.44625498007967</v>
      </c>
      <c r="DR13" s="372">
        <f t="shared" si="47"/>
        <v>124.99216101694914</v>
      </c>
      <c r="DS13" s="371">
        <f t="shared" si="48"/>
        <v>29981.01</v>
      </c>
      <c r="DT13" s="372">
        <f t="shared" si="48"/>
        <v>29498.149999999998</v>
      </c>
      <c r="DU13" s="424">
        <v>181</v>
      </c>
      <c r="DV13" s="425">
        <v>155</v>
      </c>
      <c r="DW13" s="371">
        <f t="shared" si="49"/>
        <v>181</v>
      </c>
      <c r="DX13" s="372">
        <f t="shared" si="50"/>
        <v>155</v>
      </c>
      <c r="DY13" s="426">
        <v>23</v>
      </c>
      <c r="DZ13" s="425">
        <v>30</v>
      </c>
      <c r="EA13" s="371">
        <f t="shared" si="51"/>
        <v>23</v>
      </c>
      <c r="EB13" s="372">
        <f t="shared" si="52"/>
        <v>30</v>
      </c>
      <c r="EC13" s="426">
        <v>8</v>
      </c>
      <c r="ED13" s="425">
        <v>16</v>
      </c>
      <c r="EE13" s="371">
        <f t="shared" si="53"/>
        <v>8</v>
      </c>
      <c r="EF13" s="372">
        <f t="shared" si="54"/>
        <v>0</v>
      </c>
      <c r="EG13" s="358">
        <f t="shared" si="55"/>
        <v>212</v>
      </c>
      <c r="EH13" s="372">
        <f t="shared" si="56"/>
        <v>201</v>
      </c>
      <c r="EI13" s="358">
        <f t="shared" si="57"/>
        <v>212</v>
      </c>
      <c r="EJ13" s="372">
        <f t="shared" si="58"/>
        <v>201</v>
      </c>
      <c r="EK13" s="427">
        <v>3.82</v>
      </c>
      <c r="EL13" s="428">
        <v>4.7</v>
      </c>
      <c r="EM13" s="371">
        <f t="shared" si="59"/>
        <v>691.42</v>
      </c>
      <c r="EN13" s="372">
        <f t="shared" si="59"/>
        <v>728.5</v>
      </c>
      <c r="EO13" s="426">
        <v>3.6</v>
      </c>
      <c r="EP13" s="428">
        <v>4.4000000000000004</v>
      </c>
      <c r="EQ13" s="371">
        <f t="shared" si="60"/>
        <v>82.8</v>
      </c>
      <c r="ER13" s="372">
        <f t="shared" si="60"/>
        <v>132</v>
      </c>
      <c r="ES13" s="426">
        <v>3.84</v>
      </c>
      <c r="ET13" s="429">
        <v>0</v>
      </c>
      <c r="EU13" s="371">
        <f t="shared" si="139"/>
        <v>30.72</v>
      </c>
      <c r="EV13" s="372">
        <f t="shared" si="140"/>
        <v>0</v>
      </c>
      <c r="EW13" s="371">
        <f t="shared" si="62"/>
        <v>3.7968867924528298</v>
      </c>
      <c r="EX13" s="372">
        <f t="shared" si="63"/>
        <v>4.2810945273631837</v>
      </c>
      <c r="EY13" s="371">
        <f t="shared" si="64"/>
        <v>804.93999999999994</v>
      </c>
      <c r="EZ13" s="372">
        <f t="shared" si="65"/>
        <v>860.49999999999989</v>
      </c>
      <c r="FA13" s="426">
        <v>80.319999999999993</v>
      </c>
      <c r="FB13" s="430">
        <v>88.04</v>
      </c>
      <c r="FC13" s="371">
        <f t="shared" si="66"/>
        <v>14537.919999999998</v>
      </c>
      <c r="FD13" s="372">
        <f t="shared" si="67"/>
        <v>13646.2</v>
      </c>
      <c r="FE13" s="426">
        <v>78.349999999999994</v>
      </c>
      <c r="FF13" s="430">
        <v>78.63</v>
      </c>
      <c r="FG13" s="371">
        <f t="shared" si="68"/>
        <v>1802.05</v>
      </c>
      <c r="FH13" s="372">
        <f t="shared" si="69"/>
        <v>2358.8999999999996</v>
      </c>
      <c r="FI13" s="421">
        <v>79.040000000000006</v>
      </c>
      <c r="FJ13" s="430">
        <v>0</v>
      </c>
      <c r="FK13" s="371">
        <f t="shared" si="70"/>
        <v>632.32000000000005</v>
      </c>
      <c r="FL13" s="372">
        <f t="shared" si="71"/>
        <v>0</v>
      </c>
      <c r="FM13" s="371">
        <f t="shared" si="72"/>
        <v>80.057971698113192</v>
      </c>
      <c r="FN13" s="372">
        <f t="shared" si="73"/>
        <v>79.627363184079599</v>
      </c>
      <c r="FO13" s="371">
        <f t="shared" si="74"/>
        <v>16972.289999999997</v>
      </c>
      <c r="FP13" s="372">
        <f t="shared" si="75"/>
        <v>16005.099999999999</v>
      </c>
      <c r="FQ13" s="424">
        <v>0</v>
      </c>
      <c r="FR13" s="425">
        <v>0</v>
      </c>
      <c r="FS13" s="371">
        <f t="shared" si="76"/>
        <v>0</v>
      </c>
      <c r="FT13" s="372">
        <f t="shared" si="77"/>
        <v>0</v>
      </c>
      <c r="FU13" s="426">
        <v>0</v>
      </c>
      <c r="FV13" s="432">
        <v>0</v>
      </c>
      <c r="FW13" s="371">
        <f t="shared" si="78"/>
        <v>0</v>
      </c>
      <c r="FX13" s="372">
        <f t="shared" si="79"/>
        <v>0</v>
      </c>
      <c r="FY13" s="426">
        <v>0</v>
      </c>
      <c r="FZ13" s="433">
        <v>0</v>
      </c>
      <c r="GA13" s="371">
        <f t="shared" si="80"/>
        <v>0</v>
      </c>
      <c r="GB13" s="372">
        <f t="shared" si="81"/>
        <v>0</v>
      </c>
      <c r="GC13" s="406">
        <f t="shared" si="82"/>
        <v>420</v>
      </c>
      <c r="GD13" s="372">
        <f t="shared" si="82"/>
        <v>390</v>
      </c>
      <c r="GE13" s="371">
        <f t="shared" si="83"/>
        <v>420</v>
      </c>
      <c r="GF13" s="372">
        <f t="shared" si="84"/>
        <v>390</v>
      </c>
      <c r="GG13" s="371">
        <f t="shared" si="85"/>
        <v>1822.17</v>
      </c>
      <c r="GH13" s="372">
        <f t="shared" si="86"/>
        <v>1916.58</v>
      </c>
      <c r="GI13" s="371">
        <f t="shared" si="87"/>
        <v>43460.929999999993</v>
      </c>
      <c r="GJ13" s="372">
        <f t="shared" si="88"/>
        <v>43144.35</v>
      </c>
      <c r="GK13" s="406">
        <f t="shared" si="89"/>
        <v>23</v>
      </c>
      <c r="GL13" s="372">
        <f t="shared" si="89"/>
        <v>30</v>
      </c>
      <c r="GM13" s="371">
        <f t="shared" si="90"/>
        <v>23</v>
      </c>
      <c r="GN13" s="372">
        <f t="shared" si="91"/>
        <v>30</v>
      </c>
      <c r="GO13" s="371">
        <f t="shared" si="92"/>
        <v>82.8</v>
      </c>
      <c r="GP13" s="372">
        <f t="shared" si="93"/>
        <v>132</v>
      </c>
      <c r="GQ13" s="371">
        <f t="shared" si="94"/>
        <v>1802.05</v>
      </c>
      <c r="GR13" s="372">
        <f t="shared" si="95"/>
        <v>2358.8999999999996</v>
      </c>
      <c r="GS13" s="406">
        <f t="shared" si="96"/>
        <v>443</v>
      </c>
      <c r="GT13" s="372">
        <f t="shared" si="96"/>
        <v>420</v>
      </c>
      <c r="GU13" s="371">
        <f t="shared" si="97"/>
        <v>443</v>
      </c>
      <c r="GV13" s="372">
        <f t="shared" si="97"/>
        <v>420</v>
      </c>
      <c r="GW13" s="371">
        <f t="shared" si="98"/>
        <v>1904.97</v>
      </c>
      <c r="GX13" s="372">
        <f t="shared" si="98"/>
        <v>2048.58</v>
      </c>
      <c r="GY13" s="371">
        <f t="shared" si="99"/>
        <v>45262.979999999996</v>
      </c>
      <c r="GZ13" s="372">
        <f t="shared" si="99"/>
        <v>45503.25</v>
      </c>
      <c r="HA13" s="406">
        <f t="shared" si="100"/>
        <v>20</v>
      </c>
      <c r="HB13" s="372">
        <f t="shared" si="100"/>
        <v>17</v>
      </c>
      <c r="HC13" s="371">
        <f t="shared" si="101"/>
        <v>20</v>
      </c>
      <c r="HD13" s="372">
        <f t="shared" si="101"/>
        <v>0</v>
      </c>
      <c r="HE13" s="371">
        <f t="shared" si="102"/>
        <v>82.62</v>
      </c>
      <c r="HF13" s="372">
        <f t="shared" si="102"/>
        <v>24.58</v>
      </c>
      <c r="HG13" s="371">
        <f t="shared" si="103"/>
        <v>1690.3200000000002</v>
      </c>
      <c r="HH13" s="372" t="str">
        <f t="shared" si="104"/>
        <v/>
      </c>
      <c r="HI13" s="406">
        <f t="shared" si="105"/>
        <v>1987.5900000000001</v>
      </c>
      <c r="HJ13" s="372">
        <f t="shared" si="106"/>
        <v>2073.16</v>
      </c>
      <c r="HK13" s="371">
        <f t="shared" si="107"/>
        <v>46953.299999999996</v>
      </c>
      <c r="HL13" s="371">
        <f t="shared" si="108"/>
        <v>45503.25</v>
      </c>
    </row>
    <row r="14" spans="1:221" ht="15.75" thickBot="1">
      <c r="A14" s="416" t="s">
        <v>10</v>
      </c>
      <c r="B14" s="417" t="s">
        <v>17</v>
      </c>
      <c r="C14" s="520" t="s">
        <v>1002</v>
      </c>
      <c r="D14" s="416">
        <v>107983</v>
      </c>
      <c r="E14" s="418">
        <v>5</v>
      </c>
      <c r="F14" s="413">
        <v>370</v>
      </c>
      <c r="G14" s="420">
        <v>386</v>
      </c>
      <c r="H14" s="421">
        <v>4</v>
      </c>
      <c r="I14" s="422">
        <v>2</v>
      </c>
      <c r="J14" s="371">
        <f t="shared" si="109"/>
        <v>366</v>
      </c>
      <c r="K14" s="372">
        <f t="shared" si="110"/>
        <v>384</v>
      </c>
      <c r="L14" s="420">
        <v>124</v>
      </c>
      <c r="M14" s="371">
        <f t="shared" si="111"/>
        <v>366</v>
      </c>
      <c r="N14" s="372">
        <f t="shared" si="112"/>
        <v>384</v>
      </c>
      <c r="O14" s="371">
        <f t="shared" si="113"/>
        <v>366</v>
      </c>
      <c r="P14" s="372">
        <f t="shared" si="114"/>
        <v>218</v>
      </c>
      <c r="Q14" s="424">
        <v>5</v>
      </c>
      <c r="R14" s="425">
        <v>11</v>
      </c>
      <c r="S14" s="371">
        <f t="shared" si="115"/>
        <v>5</v>
      </c>
      <c r="T14" s="372">
        <f t="shared" si="116"/>
        <v>11</v>
      </c>
      <c r="U14" s="426">
        <v>0</v>
      </c>
      <c r="V14" s="425">
        <v>9</v>
      </c>
      <c r="W14" s="371">
        <f t="shared" si="117"/>
        <v>0</v>
      </c>
      <c r="X14" s="372">
        <f t="shared" si="118"/>
        <v>9</v>
      </c>
      <c r="Y14" s="426">
        <v>0</v>
      </c>
      <c r="Z14" s="425">
        <v>0</v>
      </c>
      <c r="AA14" s="371">
        <f t="shared" si="119"/>
        <v>0</v>
      </c>
      <c r="AB14" s="372">
        <f t="shared" si="120"/>
        <v>0</v>
      </c>
      <c r="AC14" s="358">
        <f t="shared" si="121"/>
        <v>5</v>
      </c>
      <c r="AD14" s="372">
        <f t="shared" si="122"/>
        <v>20</v>
      </c>
      <c r="AE14" s="358">
        <f t="shared" si="123"/>
        <v>5</v>
      </c>
      <c r="AF14" s="372">
        <f t="shared" si="124"/>
        <v>20</v>
      </c>
      <c r="AG14" s="427">
        <v>4.67</v>
      </c>
      <c r="AH14" s="428">
        <v>5.28</v>
      </c>
      <c r="AI14" s="371">
        <f t="shared" si="125"/>
        <v>23.35</v>
      </c>
      <c r="AJ14" s="372">
        <f t="shared" si="126"/>
        <v>58.080000000000005</v>
      </c>
      <c r="AK14" s="426">
        <v>0</v>
      </c>
      <c r="AL14" s="428">
        <v>4.59</v>
      </c>
      <c r="AM14" s="371">
        <f t="shared" si="127"/>
        <v>0</v>
      </c>
      <c r="AN14" s="372">
        <f t="shared" si="128"/>
        <v>41.31</v>
      </c>
      <c r="AO14" s="426">
        <v>0</v>
      </c>
      <c r="AP14" s="429">
        <v>0</v>
      </c>
      <c r="AQ14" s="371">
        <f t="shared" si="129"/>
        <v>0</v>
      </c>
      <c r="AR14" s="372">
        <f t="shared" si="130"/>
        <v>0</v>
      </c>
      <c r="AS14" s="371">
        <f t="shared" si="131"/>
        <v>4.67</v>
      </c>
      <c r="AT14" s="372">
        <f t="shared" si="132"/>
        <v>4.9695000000000009</v>
      </c>
      <c r="AU14" s="371">
        <f t="shared" si="133"/>
        <v>23.35</v>
      </c>
      <c r="AV14" s="372">
        <f t="shared" si="134"/>
        <v>99.390000000000015</v>
      </c>
      <c r="AW14" s="426">
        <v>133</v>
      </c>
      <c r="AX14" s="430">
        <v>133.91</v>
      </c>
      <c r="AY14" s="371">
        <f t="shared" si="135"/>
        <v>665</v>
      </c>
      <c r="AZ14" s="372">
        <f t="shared" si="136"/>
        <v>1473.01</v>
      </c>
      <c r="BA14" s="426">
        <v>0</v>
      </c>
      <c r="BB14" s="430">
        <v>125.33</v>
      </c>
      <c r="BC14" s="371">
        <f t="shared" si="137"/>
        <v>0</v>
      </c>
      <c r="BD14" s="372">
        <f t="shared" si="138"/>
        <v>1127.97</v>
      </c>
      <c r="BE14" s="421">
        <v>0</v>
      </c>
      <c r="BF14" s="430">
        <v>0</v>
      </c>
      <c r="BG14" s="371">
        <f t="shared" si="15"/>
        <v>0</v>
      </c>
      <c r="BH14" s="372">
        <f t="shared" si="15"/>
        <v>0</v>
      </c>
      <c r="BI14" s="371">
        <f t="shared" si="16"/>
        <v>133</v>
      </c>
      <c r="BJ14" s="372">
        <f t="shared" si="16"/>
        <v>130.04900000000001</v>
      </c>
      <c r="BK14" s="371">
        <f t="shared" si="17"/>
        <v>665</v>
      </c>
      <c r="BL14" s="372">
        <f t="shared" si="17"/>
        <v>2600.98</v>
      </c>
      <c r="BM14" s="431">
        <v>273</v>
      </c>
      <c r="BN14" s="425">
        <v>175</v>
      </c>
      <c r="BO14" s="371">
        <f t="shared" si="18"/>
        <v>273</v>
      </c>
      <c r="BP14" s="372">
        <f t="shared" si="18"/>
        <v>175</v>
      </c>
      <c r="BQ14" s="426">
        <v>6</v>
      </c>
      <c r="BR14" s="425">
        <v>4</v>
      </c>
      <c r="BS14" s="371">
        <f t="shared" si="19"/>
        <v>6</v>
      </c>
      <c r="BT14" s="372">
        <f t="shared" si="19"/>
        <v>4</v>
      </c>
      <c r="BU14" s="426">
        <v>0</v>
      </c>
      <c r="BV14" s="425">
        <v>0</v>
      </c>
      <c r="BW14" s="371">
        <f t="shared" si="20"/>
        <v>0</v>
      </c>
      <c r="BX14" s="423">
        <f t="shared" si="20"/>
        <v>0</v>
      </c>
      <c r="BY14" s="358">
        <f t="shared" si="21"/>
        <v>279</v>
      </c>
      <c r="BZ14" s="372">
        <f t="shared" si="22"/>
        <v>179</v>
      </c>
      <c r="CA14" s="358">
        <f t="shared" si="23"/>
        <v>279</v>
      </c>
      <c r="CB14" s="372">
        <f t="shared" si="24"/>
        <v>179</v>
      </c>
      <c r="CC14" s="427">
        <v>4.9000000000000004</v>
      </c>
      <c r="CD14" s="428">
        <v>6.27</v>
      </c>
      <c r="CE14" s="371">
        <f t="shared" si="25"/>
        <v>1337.7</v>
      </c>
      <c r="CF14" s="372">
        <f t="shared" si="25"/>
        <v>1097.25</v>
      </c>
      <c r="CG14" s="426">
        <v>3.82</v>
      </c>
      <c r="CH14" s="428">
        <v>8.1300000000000008</v>
      </c>
      <c r="CI14" s="371">
        <f t="shared" si="26"/>
        <v>22.919999999999998</v>
      </c>
      <c r="CJ14" s="372">
        <f t="shared" si="26"/>
        <v>32.520000000000003</v>
      </c>
      <c r="CK14" s="426">
        <v>0</v>
      </c>
      <c r="CL14" s="429">
        <v>0</v>
      </c>
      <c r="CM14" s="371">
        <f t="shared" si="27"/>
        <v>0</v>
      </c>
      <c r="CN14" s="372">
        <f t="shared" si="27"/>
        <v>0</v>
      </c>
      <c r="CO14" s="371">
        <f t="shared" si="28"/>
        <v>4.8767741935483873</v>
      </c>
      <c r="CP14" s="372">
        <f t="shared" si="29"/>
        <v>6.3115642458100556</v>
      </c>
      <c r="CQ14" s="371">
        <f t="shared" si="30"/>
        <v>1360.6200000000001</v>
      </c>
      <c r="CR14" s="372">
        <f t="shared" si="31"/>
        <v>1129.77</v>
      </c>
      <c r="CS14" s="426">
        <v>121.26</v>
      </c>
      <c r="CT14" s="430">
        <v>137.03</v>
      </c>
      <c r="CU14" s="371">
        <f t="shared" si="32"/>
        <v>33103.980000000003</v>
      </c>
      <c r="CV14" s="372">
        <f t="shared" si="32"/>
        <v>23980.25</v>
      </c>
      <c r="CW14" s="426">
        <v>81.83</v>
      </c>
      <c r="CX14" s="430">
        <v>133.5</v>
      </c>
      <c r="CY14" s="371">
        <f t="shared" si="33"/>
        <v>490.98</v>
      </c>
      <c r="CZ14" s="372">
        <f t="shared" si="33"/>
        <v>534</v>
      </c>
      <c r="DA14" s="421">
        <v>0</v>
      </c>
      <c r="DB14" s="430">
        <v>0</v>
      </c>
      <c r="DC14" s="371">
        <f t="shared" si="34"/>
        <v>0</v>
      </c>
      <c r="DD14" s="372">
        <f t="shared" si="34"/>
        <v>0</v>
      </c>
      <c r="DE14" s="371">
        <f t="shared" si="35"/>
        <v>120.41204301075271</v>
      </c>
      <c r="DF14" s="372">
        <f t="shared" si="36"/>
        <v>136.95111731843576</v>
      </c>
      <c r="DG14" s="371">
        <f t="shared" si="37"/>
        <v>33594.960000000006</v>
      </c>
      <c r="DH14" s="372">
        <f t="shared" si="38"/>
        <v>24514.25</v>
      </c>
      <c r="DI14" s="371">
        <f t="shared" si="39"/>
        <v>284</v>
      </c>
      <c r="DJ14" s="372">
        <f t="shared" si="40"/>
        <v>199</v>
      </c>
      <c r="DK14" s="371">
        <f t="shared" si="41"/>
        <v>284</v>
      </c>
      <c r="DL14" s="372">
        <f t="shared" si="42"/>
        <v>199</v>
      </c>
      <c r="DM14" s="371">
        <f t="shared" si="43"/>
        <v>4.8731338028169011</v>
      </c>
      <c r="DN14" s="372">
        <f t="shared" si="44"/>
        <v>6.1766834170854272</v>
      </c>
      <c r="DO14" s="371">
        <f t="shared" si="45"/>
        <v>1383.97</v>
      </c>
      <c r="DP14" s="372">
        <f t="shared" si="45"/>
        <v>1229.1600000000001</v>
      </c>
      <c r="DQ14" s="371">
        <f t="shared" si="46"/>
        <v>120.633661971831</v>
      </c>
      <c r="DR14" s="372">
        <f t="shared" si="47"/>
        <v>136.25743718592963</v>
      </c>
      <c r="DS14" s="371">
        <f t="shared" si="48"/>
        <v>34259.960000000006</v>
      </c>
      <c r="DT14" s="372">
        <f t="shared" si="48"/>
        <v>27115.229999999996</v>
      </c>
      <c r="DU14" s="424">
        <v>63</v>
      </c>
      <c r="DV14" s="425">
        <v>138</v>
      </c>
      <c r="DW14" s="371">
        <f t="shared" si="49"/>
        <v>63</v>
      </c>
      <c r="DX14" s="372">
        <f t="shared" si="50"/>
        <v>0</v>
      </c>
      <c r="DY14" s="426">
        <v>13</v>
      </c>
      <c r="DZ14" s="425">
        <v>28</v>
      </c>
      <c r="EA14" s="371">
        <f t="shared" si="51"/>
        <v>13</v>
      </c>
      <c r="EB14" s="372">
        <f t="shared" si="52"/>
        <v>0</v>
      </c>
      <c r="EC14" s="426">
        <v>6</v>
      </c>
      <c r="ED14" s="425">
        <v>1</v>
      </c>
      <c r="EE14" s="371">
        <f t="shared" si="53"/>
        <v>6</v>
      </c>
      <c r="EF14" s="372">
        <f t="shared" si="54"/>
        <v>1</v>
      </c>
      <c r="EG14" s="358">
        <f t="shared" si="55"/>
        <v>82</v>
      </c>
      <c r="EH14" s="372">
        <f t="shared" si="56"/>
        <v>167</v>
      </c>
      <c r="EI14" s="358">
        <f t="shared" si="57"/>
        <v>82</v>
      </c>
      <c r="EJ14" s="372">
        <f t="shared" si="58"/>
        <v>167</v>
      </c>
      <c r="EK14" s="427">
        <v>4.17</v>
      </c>
      <c r="EL14" s="428">
        <v>3.72</v>
      </c>
      <c r="EM14" s="371">
        <f t="shared" si="59"/>
        <v>262.70999999999998</v>
      </c>
      <c r="EN14" s="372">
        <f t="shared" si="59"/>
        <v>513.36</v>
      </c>
      <c r="EO14" s="426">
        <v>6.71</v>
      </c>
      <c r="EP14" s="428">
        <v>5.04</v>
      </c>
      <c r="EQ14" s="371">
        <f t="shared" si="60"/>
        <v>87.23</v>
      </c>
      <c r="ER14" s="372">
        <f t="shared" si="60"/>
        <v>141.12</v>
      </c>
      <c r="ES14" s="426">
        <v>13.69</v>
      </c>
      <c r="ET14" s="429">
        <v>9</v>
      </c>
      <c r="EU14" s="371">
        <f t="shared" si="139"/>
        <v>82.14</v>
      </c>
      <c r="EV14" s="372">
        <f t="shared" si="140"/>
        <v>9</v>
      </c>
      <c r="EW14" s="371">
        <f t="shared" si="62"/>
        <v>5.2692682926829271</v>
      </c>
      <c r="EX14" s="372">
        <f t="shared" si="63"/>
        <v>3.972934131736527</v>
      </c>
      <c r="EY14" s="371">
        <f t="shared" si="64"/>
        <v>432.08000000000004</v>
      </c>
      <c r="EZ14" s="372">
        <f t="shared" si="65"/>
        <v>663.48</v>
      </c>
      <c r="FA14" s="421">
        <v>91.29</v>
      </c>
      <c r="FB14" s="435"/>
      <c r="FC14" s="371">
        <f t="shared" si="66"/>
        <v>5751.27</v>
      </c>
      <c r="FD14" s="372">
        <f t="shared" si="67"/>
        <v>0</v>
      </c>
      <c r="FE14" s="421">
        <v>73</v>
      </c>
      <c r="FF14" s="435"/>
      <c r="FG14" s="371">
        <f t="shared" si="68"/>
        <v>949</v>
      </c>
      <c r="FH14" s="372">
        <f t="shared" si="69"/>
        <v>0</v>
      </c>
      <c r="FI14" s="421">
        <v>86.17</v>
      </c>
      <c r="FJ14" s="430">
        <v>88</v>
      </c>
      <c r="FK14" s="371">
        <f t="shared" si="70"/>
        <v>517.02</v>
      </c>
      <c r="FL14" s="372">
        <f t="shared" si="71"/>
        <v>88</v>
      </c>
      <c r="FM14" s="371">
        <f t="shared" si="72"/>
        <v>88.015731707317087</v>
      </c>
      <c r="FN14" s="372">
        <f t="shared" si="73"/>
        <v>0.52694610778443118</v>
      </c>
      <c r="FO14" s="371">
        <f t="shared" si="74"/>
        <v>7217.2900000000009</v>
      </c>
      <c r="FP14" s="372">
        <f t="shared" si="75"/>
        <v>88.000000000000014</v>
      </c>
      <c r="FQ14" s="424">
        <v>0</v>
      </c>
      <c r="FR14" s="425">
        <v>18</v>
      </c>
      <c r="FS14" s="371">
        <f t="shared" si="76"/>
        <v>0</v>
      </c>
      <c r="FT14" s="372">
        <f t="shared" si="77"/>
        <v>18</v>
      </c>
      <c r="FU14" s="426">
        <v>0</v>
      </c>
      <c r="FV14" s="432">
        <v>2.2599999999999998</v>
      </c>
      <c r="FW14" s="371">
        <f t="shared" si="78"/>
        <v>0</v>
      </c>
      <c r="FX14" s="372">
        <f t="shared" si="79"/>
        <v>40.679999999999993</v>
      </c>
      <c r="FY14" s="426">
        <v>0</v>
      </c>
      <c r="FZ14" s="433">
        <v>82.56</v>
      </c>
      <c r="GA14" s="371">
        <f t="shared" si="80"/>
        <v>0</v>
      </c>
      <c r="GB14" s="372">
        <f t="shared" si="81"/>
        <v>1486.08</v>
      </c>
      <c r="GC14" s="406">
        <f t="shared" si="82"/>
        <v>341</v>
      </c>
      <c r="GD14" s="372">
        <f t="shared" si="82"/>
        <v>324</v>
      </c>
      <c r="GE14" s="371">
        <f t="shared" si="83"/>
        <v>341</v>
      </c>
      <c r="GF14" s="372">
        <f t="shared" si="84"/>
        <v>186</v>
      </c>
      <c r="GG14" s="371">
        <f t="shared" si="85"/>
        <v>1623.76</v>
      </c>
      <c r="GH14" s="372">
        <f t="shared" si="86"/>
        <v>1668.69</v>
      </c>
      <c r="GI14" s="371">
        <f t="shared" si="87"/>
        <v>39520.25</v>
      </c>
      <c r="GJ14" s="372">
        <f t="shared" si="88"/>
        <v>25453.26</v>
      </c>
      <c r="GK14" s="406">
        <f t="shared" si="89"/>
        <v>19</v>
      </c>
      <c r="GL14" s="372">
        <f t="shared" si="89"/>
        <v>41</v>
      </c>
      <c r="GM14" s="371">
        <f t="shared" si="90"/>
        <v>19</v>
      </c>
      <c r="GN14" s="372">
        <f t="shared" si="91"/>
        <v>13</v>
      </c>
      <c r="GO14" s="371">
        <f t="shared" si="92"/>
        <v>110.15</v>
      </c>
      <c r="GP14" s="372">
        <f t="shared" si="93"/>
        <v>214.95000000000002</v>
      </c>
      <c r="GQ14" s="371">
        <f t="shared" si="94"/>
        <v>1439.98</v>
      </c>
      <c r="GR14" s="372">
        <f t="shared" si="95"/>
        <v>1661.97</v>
      </c>
      <c r="GS14" s="406">
        <f t="shared" si="96"/>
        <v>360</v>
      </c>
      <c r="GT14" s="372">
        <f t="shared" si="96"/>
        <v>365</v>
      </c>
      <c r="GU14" s="371">
        <f t="shared" si="97"/>
        <v>360</v>
      </c>
      <c r="GV14" s="372">
        <f t="shared" si="97"/>
        <v>199</v>
      </c>
      <c r="GW14" s="371">
        <f t="shared" si="98"/>
        <v>1733.91</v>
      </c>
      <c r="GX14" s="372">
        <f t="shared" si="98"/>
        <v>1883.64</v>
      </c>
      <c r="GY14" s="371">
        <f t="shared" si="99"/>
        <v>40960.230000000003</v>
      </c>
      <c r="GZ14" s="372">
        <f t="shared" si="99"/>
        <v>27115.23</v>
      </c>
      <c r="HA14" s="406">
        <f t="shared" si="100"/>
        <v>6</v>
      </c>
      <c r="HB14" s="372">
        <f t="shared" si="100"/>
        <v>1</v>
      </c>
      <c r="HC14" s="371">
        <f t="shared" si="101"/>
        <v>6</v>
      </c>
      <c r="HD14" s="372">
        <f t="shared" si="101"/>
        <v>1</v>
      </c>
      <c r="HE14" s="371">
        <f t="shared" si="102"/>
        <v>82.14</v>
      </c>
      <c r="HF14" s="372">
        <f t="shared" si="102"/>
        <v>9</v>
      </c>
      <c r="HG14" s="371">
        <f t="shared" si="103"/>
        <v>517.02</v>
      </c>
      <c r="HH14" s="372">
        <f t="shared" si="104"/>
        <v>88</v>
      </c>
      <c r="HI14" s="406">
        <f t="shared" si="105"/>
        <v>1816.0500000000002</v>
      </c>
      <c r="HJ14" s="372">
        <f t="shared" si="106"/>
        <v>1933.3200000000002</v>
      </c>
      <c r="HK14" s="371">
        <f t="shared" si="107"/>
        <v>41477.250000000007</v>
      </c>
      <c r="HL14" s="371">
        <f t="shared" si="108"/>
        <v>28689.309999999998</v>
      </c>
    </row>
    <row r="15" spans="1:221" ht="15">
      <c r="A15" s="416" t="s">
        <v>10</v>
      </c>
      <c r="B15" s="417" t="s">
        <v>18</v>
      </c>
      <c r="C15" s="33"/>
      <c r="D15" s="416">
        <v>106485</v>
      </c>
      <c r="E15" s="418">
        <v>5</v>
      </c>
      <c r="F15" s="413">
        <v>265</v>
      </c>
      <c r="G15" s="420">
        <v>331</v>
      </c>
      <c r="H15" s="421">
        <v>1</v>
      </c>
      <c r="I15" s="422">
        <v>2</v>
      </c>
      <c r="J15" s="371">
        <f t="shared" si="109"/>
        <v>264</v>
      </c>
      <c r="K15" s="372">
        <f t="shared" si="110"/>
        <v>329</v>
      </c>
      <c r="L15" s="420">
        <v>124</v>
      </c>
      <c r="M15" s="371">
        <f t="shared" si="111"/>
        <v>264</v>
      </c>
      <c r="N15" s="372">
        <f t="shared" si="112"/>
        <v>329</v>
      </c>
      <c r="O15" s="371">
        <f t="shared" si="113"/>
        <v>264</v>
      </c>
      <c r="P15" s="372">
        <f t="shared" si="114"/>
        <v>324</v>
      </c>
      <c r="Q15" s="424">
        <v>0</v>
      </c>
      <c r="R15" s="425">
        <v>0</v>
      </c>
      <c r="S15" s="371">
        <f t="shared" si="115"/>
        <v>0</v>
      </c>
      <c r="T15" s="372">
        <f t="shared" si="116"/>
        <v>0</v>
      </c>
      <c r="U15" s="426">
        <v>6</v>
      </c>
      <c r="V15" s="425">
        <v>0</v>
      </c>
      <c r="W15" s="371">
        <f t="shared" si="117"/>
        <v>6</v>
      </c>
      <c r="X15" s="372">
        <f t="shared" si="118"/>
        <v>0</v>
      </c>
      <c r="Y15" s="426">
        <v>0</v>
      </c>
      <c r="Z15" s="425">
        <v>8</v>
      </c>
      <c r="AA15" s="371">
        <f t="shared" si="119"/>
        <v>0</v>
      </c>
      <c r="AB15" s="372">
        <f t="shared" si="120"/>
        <v>8</v>
      </c>
      <c r="AC15" s="358">
        <f t="shared" si="121"/>
        <v>6</v>
      </c>
      <c r="AD15" s="372">
        <f t="shared" si="122"/>
        <v>8</v>
      </c>
      <c r="AE15" s="358">
        <f t="shared" si="123"/>
        <v>6</v>
      </c>
      <c r="AF15" s="372">
        <f t="shared" si="124"/>
        <v>8</v>
      </c>
      <c r="AG15" s="427">
        <v>0</v>
      </c>
      <c r="AH15" s="428">
        <v>0</v>
      </c>
      <c r="AI15" s="371">
        <f t="shared" si="125"/>
        <v>0</v>
      </c>
      <c r="AJ15" s="372">
        <f t="shared" si="126"/>
        <v>0</v>
      </c>
      <c r="AK15" s="426">
        <v>5.35</v>
      </c>
      <c r="AL15" s="428">
        <v>0</v>
      </c>
      <c r="AM15" s="371">
        <f t="shared" si="127"/>
        <v>32.099999999999994</v>
      </c>
      <c r="AN15" s="372">
        <f t="shared" si="128"/>
        <v>0</v>
      </c>
      <c r="AO15" s="426">
        <v>0</v>
      </c>
      <c r="AP15" s="429">
        <v>9.34</v>
      </c>
      <c r="AQ15" s="371">
        <f t="shared" si="129"/>
        <v>0</v>
      </c>
      <c r="AR15" s="372">
        <f t="shared" si="130"/>
        <v>74.72</v>
      </c>
      <c r="AS15" s="371">
        <f t="shared" si="131"/>
        <v>5.3499999999999988</v>
      </c>
      <c r="AT15" s="372">
        <f t="shared" si="132"/>
        <v>9.34</v>
      </c>
      <c r="AU15" s="371">
        <f t="shared" si="133"/>
        <v>32.099999999999994</v>
      </c>
      <c r="AV15" s="372">
        <f t="shared" si="134"/>
        <v>74.72</v>
      </c>
      <c r="AW15" s="426">
        <v>0</v>
      </c>
      <c r="AX15" s="430">
        <v>0</v>
      </c>
      <c r="AY15" s="371">
        <f t="shared" si="135"/>
        <v>0</v>
      </c>
      <c r="AZ15" s="372">
        <f t="shared" si="136"/>
        <v>0</v>
      </c>
      <c r="BA15" s="426">
        <v>120.83</v>
      </c>
      <c r="BB15" s="430">
        <v>0</v>
      </c>
      <c r="BC15" s="371">
        <f t="shared" si="137"/>
        <v>724.98</v>
      </c>
      <c r="BD15" s="372">
        <f t="shared" si="138"/>
        <v>0</v>
      </c>
      <c r="BE15" s="421">
        <v>0</v>
      </c>
      <c r="BF15" s="430">
        <v>114.5</v>
      </c>
      <c r="BG15" s="371">
        <f t="shared" si="15"/>
        <v>0</v>
      </c>
      <c r="BH15" s="372">
        <f t="shared" si="15"/>
        <v>916</v>
      </c>
      <c r="BI15" s="371">
        <f t="shared" si="16"/>
        <v>120.83</v>
      </c>
      <c r="BJ15" s="372">
        <f t="shared" si="16"/>
        <v>114.5</v>
      </c>
      <c r="BK15" s="371">
        <f t="shared" si="17"/>
        <v>724.98</v>
      </c>
      <c r="BL15" s="372">
        <f t="shared" si="17"/>
        <v>916</v>
      </c>
      <c r="BM15" s="431">
        <v>161</v>
      </c>
      <c r="BN15" s="425">
        <v>182</v>
      </c>
      <c r="BO15" s="371">
        <f t="shared" si="18"/>
        <v>161</v>
      </c>
      <c r="BP15" s="372">
        <f t="shared" si="18"/>
        <v>182</v>
      </c>
      <c r="BQ15" s="426">
        <v>10</v>
      </c>
      <c r="BR15" s="425">
        <v>8</v>
      </c>
      <c r="BS15" s="371">
        <f t="shared" si="19"/>
        <v>10</v>
      </c>
      <c r="BT15" s="372">
        <f t="shared" si="19"/>
        <v>8</v>
      </c>
      <c r="BU15" s="426">
        <v>0</v>
      </c>
      <c r="BV15" s="425">
        <v>21</v>
      </c>
      <c r="BW15" s="371">
        <f t="shared" si="20"/>
        <v>0</v>
      </c>
      <c r="BX15" s="423">
        <f t="shared" si="20"/>
        <v>21</v>
      </c>
      <c r="BY15" s="358">
        <f t="shared" si="21"/>
        <v>171</v>
      </c>
      <c r="BZ15" s="372">
        <f t="shared" si="22"/>
        <v>211</v>
      </c>
      <c r="CA15" s="358">
        <f t="shared" si="23"/>
        <v>171</v>
      </c>
      <c r="CB15" s="372">
        <f t="shared" si="24"/>
        <v>211</v>
      </c>
      <c r="CC15" s="427">
        <v>6.9</v>
      </c>
      <c r="CD15" s="428">
        <v>7.45</v>
      </c>
      <c r="CE15" s="371">
        <f t="shared" si="25"/>
        <v>1110.9000000000001</v>
      </c>
      <c r="CF15" s="372">
        <f t="shared" si="25"/>
        <v>1355.9</v>
      </c>
      <c r="CG15" s="426">
        <v>7.52</v>
      </c>
      <c r="CH15" s="428">
        <v>11.85</v>
      </c>
      <c r="CI15" s="371">
        <f t="shared" si="26"/>
        <v>75.199999999999989</v>
      </c>
      <c r="CJ15" s="372">
        <f t="shared" si="26"/>
        <v>94.8</v>
      </c>
      <c r="CK15" s="426">
        <v>0</v>
      </c>
      <c r="CL15" s="429">
        <v>3.96</v>
      </c>
      <c r="CM15" s="371">
        <f t="shared" si="27"/>
        <v>0</v>
      </c>
      <c r="CN15" s="372">
        <f t="shared" si="27"/>
        <v>83.16</v>
      </c>
      <c r="CO15" s="371">
        <f t="shared" si="28"/>
        <v>6.9362573099415217</v>
      </c>
      <c r="CP15" s="372">
        <f t="shared" si="29"/>
        <v>7.269478672985783</v>
      </c>
      <c r="CQ15" s="371">
        <f t="shared" si="30"/>
        <v>1186.1000000000001</v>
      </c>
      <c r="CR15" s="372">
        <f t="shared" si="31"/>
        <v>1533.8600000000001</v>
      </c>
      <c r="CS15" s="426">
        <v>126.74</v>
      </c>
      <c r="CT15" s="430">
        <v>131.26</v>
      </c>
      <c r="CU15" s="371">
        <f t="shared" si="32"/>
        <v>20405.14</v>
      </c>
      <c r="CV15" s="372">
        <f t="shared" si="32"/>
        <v>23889.32</v>
      </c>
      <c r="CW15" s="426">
        <v>120.5</v>
      </c>
      <c r="CX15" s="430">
        <v>110.38</v>
      </c>
      <c r="CY15" s="371">
        <f t="shared" si="33"/>
        <v>1205</v>
      </c>
      <c r="CZ15" s="372">
        <f t="shared" si="33"/>
        <v>883.04</v>
      </c>
      <c r="DA15" s="421">
        <v>0</v>
      </c>
      <c r="DB15" s="430">
        <v>122.1</v>
      </c>
      <c r="DC15" s="371">
        <f t="shared" si="34"/>
        <v>0</v>
      </c>
      <c r="DD15" s="372">
        <f t="shared" si="34"/>
        <v>2564.1</v>
      </c>
      <c r="DE15" s="371">
        <f t="shared" si="35"/>
        <v>126.37508771929824</v>
      </c>
      <c r="DF15" s="372">
        <f t="shared" si="36"/>
        <v>129.55668246445498</v>
      </c>
      <c r="DG15" s="371">
        <f t="shared" si="37"/>
        <v>21610.14</v>
      </c>
      <c r="DH15" s="372">
        <f t="shared" si="38"/>
        <v>27336.46</v>
      </c>
      <c r="DI15" s="371">
        <f t="shared" si="39"/>
        <v>177</v>
      </c>
      <c r="DJ15" s="372">
        <f t="shared" si="40"/>
        <v>219</v>
      </c>
      <c r="DK15" s="371">
        <f t="shared" si="41"/>
        <v>177</v>
      </c>
      <c r="DL15" s="372">
        <f t="shared" si="42"/>
        <v>219</v>
      </c>
      <c r="DM15" s="371">
        <f t="shared" si="43"/>
        <v>6.8824858757062151</v>
      </c>
      <c r="DN15" s="372">
        <f t="shared" si="44"/>
        <v>7.3451141552511423</v>
      </c>
      <c r="DO15" s="371">
        <f t="shared" si="45"/>
        <v>1218.2</v>
      </c>
      <c r="DP15" s="372">
        <f t="shared" si="45"/>
        <v>1608.5800000000002</v>
      </c>
      <c r="DQ15" s="371">
        <f t="shared" si="46"/>
        <v>126.18711864406779</v>
      </c>
      <c r="DR15" s="372">
        <f t="shared" si="47"/>
        <v>129.00666666666666</v>
      </c>
      <c r="DS15" s="371">
        <f t="shared" si="48"/>
        <v>22335.119999999999</v>
      </c>
      <c r="DT15" s="372">
        <f t="shared" si="48"/>
        <v>28252.46</v>
      </c>
      <c r="DU15" s="424">
        <v>69</v>
      </c>
      <c r="DV15" s="425">
        <v>96</v>
      </c>
      <c r="DW15" s="371">
        <f t="shared" si="49"/>
        <v>69</v>
      </c>
      <c r="DX15" s="372">
        <f t="shared" si="50"/>
        <v>96</v>
      </c>
      <c r="DY15" s="426">
        <v>11</v>
      </c>
      <c r="DZ15" s="425">
        <v>9</v>
      </c>
      <c r="EA15" s="371">
        <f t="shared" si="51"/>
        <v>11</v>
      </c>
      <c r="EB15" s="372">
        <f t="shared" si="52"/>
        <v>9</v>
      </c>
      <c r="EC15" s="426">
        <v>6</v>
      </c>
      <c r="ED15" s="425">
        <v>5</v>
      </c>
      <c r="EE15" s="371">
        <f t="shared" si="53"/>
        <v>6</v>
      </c>
      <c r="EF15" s="372">
        <f t="shared" si="54"/>
        <v>0</v>
      </c>
      <c r="EG15" s="358">
        <f t="shared" si="55"/>
        <v>86</v>
      </c>
      <c r="EH15" s="372">
        <f t="shared" si="56"/>
        <v>110</v>
      </c>
      <c r="EI15" s="358">
        <f t="shared" si="57"/>
        <v>86</v>
      </c>
      <c r="EJ15" s="372">
        <f t="shared" si="58"/>
        <v>110</v>
      </c>
      <c r="EK15" s="427">
        <v>3.76</v>
      </c>
      <c r="EL15" s="428">
        <v>3.82</v>
      </c>
      <c r="EM15" s="371">
        <f t="shared" si="59"/>
        <v>259.44</v>
      </c>
      <c r="EN15" s="372">
        <f t="shared" si="59"/>
        <v>366.71999999999997</v>
      </c>
      <c r="EO15" s="426">
        <v>4.05</v>
      </c>
      <c r="EP15" s="428">
        <v>6.48</v>
      </c>
      <c r="EQ15" s="371">
        <f t="shared" si="60"/>
        <v>44.55</v>
      </c>
      <c r="ER15" s="372">
        <f t="shared" si="60"/>
        <v>58.320000000000007</v>
      </c>
      <c r="ES15" s="426">
        <v>4.5199999999999996</v>
      </c>
      <c r="ET15" s="429">
        <v>0</v>
      </c>
      <c r="EU15" s="371">
        <f t="shared" si="139"/>
        <v>27.119999999999997</v>
      </c>
      <c r="EV15" s="372">
        <f t="shared" si="140"/>
        <v>0</v>
      </c>
      <c r="EW15" s="371">
        <f t="shared" si="62"/>
        <v>3.8501162790697676</v>
      </c>
      <c r="EX15" s="372">
        <f t="shared" si="63"/>
        <v>3.8639999999999999</v>
      </c>
      <c r="EY15" s="371">
        <f t="shared" si="64"/>
        <v>331.11</v>
      </c>
      <c r="EZ15" s="372">
        <f t="shared" si="65"/>
        <v>425.03999999999996</v>
      </c>
      <c r="FA15" s="426">
        <v>86.5</v>
      </c>
      <c r="FB15" s="430">
        <v>88.45</v>
      </c>
      <c r="FC15" s="371">
        <f t="shared" si="66"/>
        <v>5968.5</v>
      </c>
      <c r="FD15" s="372">
        <f t="shared" si="67"/>
        <v>8491.2000000000007</v>
      </c>
      <c r="FE15" s="426">
        <v>73.73</v>
      </c>
      <c r="FF15" s="430">
        <v>81.45</v>
      </c>
      <c r="FG15" s="371">
        <f t="shared" si="68"/>
        <v>811.03000000000009</v>
      </c>
      <c r="FH15" s="372">
        <f t="shared" si="69"/>
        <v>733.05000000000007</v>
      </c>
      <c r="FI15" s="421">
        <v>81.67</v>
      </c>
      <c r="FJ15" s="430">
        <v>0</v>
      </c>
      <c r="FK15" s="371">
        <f t="shared" si="70"/>
        <v>490.02</v>
      </c>
      <c r="FL15" s="372">
        <f t="shared" si="71"/>
        <v>0</v>
      </c>
      <c r="FM15" s="371">
        <f t="shared" si="72"/>
        <v>84.529651162790685</v>
      </c>
      <c r="FN15" s="372">
        <f t="shared" si="73"/>
        <v>83.856818181818184</v>
      </c>
      <c r="FO15" s="371">
        <f t="shared" si="74"/>
        <v>7269.5499999999993</v>
      </c>
      <c r="FP15" s="372">
        <f t="shared" si="75"/>
        <v>9224.25</v>
      </c>
      <c r="FQ15" s="424">
        <v>1</v>
      </c>
      <c r="FR15" s="425">
        <v>0</v>
      </c>
      <c r="FS15" s="371">
        <f t="shared" si="76"/>
        <v>1</v>
      </c>
      <c r="FT15" s="372">
        <f t="shared" si="77"/>
        <v>0</v>
      </c>
      <c r="FU15" s="426">
        <v>10</v>
      </c>
      <c r="FV15" s="432">
        <v>0</v>
      </c>
      <c r="FW15" s="371">
        <f t="shared" si="78"/>
        <v>10</v>
      </c>
      <c r="FX15" s="372">
        <f t="shared" si="79"/>
        <v>0</v>
      </c>
      <c r="FY15" s="426">
        <v>132</v>
      </c>
      <c r="FZ15" s="433">
        <v>0</v>
      </c>
      <c r="GA15" s="371">
        <f t="shared" si="80"/>
        <v>132</v>
      </c>
      <c r="GB15" s="372">
        <f t="shared" si="81"/>
        <v>0</v>
      </c>
      <c r="GC15" s="406">
        <f t="shared" si="82"/>
        <v>230</v>
      </c>
      <c r="GD15" s="372">
        <f t="shared" si="82"/>
        <v>278</v>
      </c>
      <c r="GE15" s="371">
        <f t="shared" si="83"/>
        <v>230</v>
      </c>
      <c r="GF15" s="372">
        <f t="shared" si="84"/>
        <v>278</v>
      </c>
      <c r="GG15" s="371">
        <f t="shared" si="85"/>
        <v>1370.3400000000001</v>
      </c>
      <c r="GH15" s="372">
        <f t="shared" si="86"/>
        <v>1722.6200000000001</v>
      </c>
      <c r="GI15" s="371">
        <f t="shared" si="87"/>
        <v>26373.64</v>
      </c>
      <c r="GJ15" s="372">
        <f t="shared" si="88"/>
        <v>32380.52</v>
      </c>
      <c r="GK15" s="406">
        <f t="shared" si="89"/>
        <v>27</v>
      </c>
      <c r="GL15" s="372">
        <f t="shared" si="89"/>
        <v>17</v>
      </c>
      <c r="GM15" s="371">
        <f t="shared" si="90"/>
        <v>27</v>
      </c>
      <c r="GN15" s="372">
        <f t="shared" si="91"/>
        <v>17</v>
      </c>
      <c r="GO15" s="371">
        <f t="shared" si="92"/>
        <v>151.84999999999997</v>
      </c>
      <c r="GP15" s="372">
        <f t="shared" si="93"/>
        <v>153.12</v>
      </c>
      <c r="GQ15" s="371">
        <f t="shared" si="94"/>
        <v>2741.01</v>
      </c>
      <c r="GR15" s="372">
        <f t="shared" si="95"/>
        <v>1616.0900000000001</v>
      </c>
      <c r="GS15" s="406">
        <f t="shared" si="96"/>
        <v>257</v>
      </c>
      <c r="GT15" s="372">
        <f t="shared" si="96"/>
        <v>295</v>
      </c>
      <c r="GU15" s="371">
        <f t="shared" si="97"/>
        <v>257</v>
      </c>
      <c r="GV15" s="372">
        <f t="shared" si="97"/>
        <v>295</v>
      </c>
      <c r="GW15" s="371">
        <f t="shared" si="98"/>
        <v>1522.19</v>
      </c>
      <c r="GX15" s="372">
        <f t="shared" si="98"/>
        <v>1875.7400000000002</v>
      </c>
      <c r="GY15" s="371">
        <f t="shared" si="99"/>
        <v>29114.65</v>
      </c>
      <c r="GZ15" s="372">
        <f t="shared" si="99"/>
        <v>33996.61</v>
      </c>
      <c r="HA15" s="406">
        <f t="shared" si="100"/>
        <v>6</v>
      </c>
      <c r="HB15" s="372">
        <f t="shared" si="100"/>
        <v>34</v>
      </c>
      <c r="HC15" s="371">
        <f t="shared" si="101"/>
        <v>6</v>
      </c>
      <c r="HD15" s="372">
        <f t="shared" si="101"/>
        <v>29</v>
      </c>
      <c r="HE15" s="371">
        <f t="shared" si="102"/>
        <v>27.119999999999997</v>
      </c>
      <c r="HF15" s="372">
        <f t="shared" si="102"/>
        <v>157.88</v>
      </c>
      <c r="HG15" s="371">
        <f t="shared" si="103"/>
        <v>490.02</v>
      </c>
      <c r="HH15" s="372">
        <f t="shared" si="104"/>
        <v>3480.1</v>
      </c>
      <c r="HI15" s="406">
        <f t="shared" si="105"/>
        <v>1559.31</v>
      </c>
      <c r="HJ15" s="372">
        <f t="shared" si="106"/>
        <v>2033.6200000000001</v>
      </c>
      <c r="HK15" s="371">
        <f t="shared" si="107"/>
        <v>29736.67</v>
      </c>
      <c r="HL15" s="371">
        <f t="shared" si="108"/>
        <v>37476.71</v>
      </c>
    </row>
    <row r="16" spans="1:221" ht="15">
      <c r="A16" s="416" t="s">
        <v>10</v>
      </c>
      <c r="B16" s="417" t="s">
        <v>20</v>
      </c>
      <c r="C16" s="33"/>
      <c r="D16" s="416">
        <v>108092</v>
      </c>
      <c r="E16" s="418">
        <v>6</v>
      </c>
      <c r="F16" s="413">
        <v>396</v>
      </c>
      <c r="G16" s="420">
        <v>419</v>
      </c>
      <c r="H16" s="421">
        <v>0</v>
      </c>
      <c r="I16" s="422">
        <v>0</v>
      </c>
      <c r="J16" s="371">
        <f t="shared" si="109"/>
        <v>396</v>
      </c>
      <c r="K16" s="372">
        <f t="shared" si="110"/>
        <v>419</v>
      </c>
      <c r="L16" s="420">
        <v>124</v>
      </c>
      <c r="M16" s="371">
        <f t="shared" si="111"/>
        <v>396</v>
      </c>
      <c r="N16" s="372">
        <f t="shared" si="112"/>
        <v>419</v>
      </c>
      <c r="O16" s="371">
        <f t="shared" si="113"/>
        <v>396</v>
      </c>
      <c r="P16" s="372">
        <f t="shared" si="114"/>
        <v>418</v>
      </c>
      <c r="Q16" s="424">
        <v>19</v>
      </c>
      <c r="R16" s="425">
        <v>22</v>
      </c>
      <c r="S16" s="371">
        <f t="shared" si="115"/>
        <v>19</v>
      </c>
      <c r="T16" s="372">
        <f t="shared" si="116"/>
        <v>22</v>
      </c>
      <c r="U16" s="426">
        <v>1</v>
      </c>
      <c r="V16" s="425">
        <v>4</v>
      </c>
      <c r="W16" s="371">
        <f t="shared" si="117"/>
        <v>1</v>
      </c>
      <c r="X16" s="372">
        <f t="shared" si="118"/>
        <v>4</v>
      </c>
      <c r="Y16" s="426">
        <v>0</v>
      </c>
      <c r="Z16" s="425">
        <v>0</v>
      </c>
      <c r="AA16" s="371">
        <f t="shared" si="119"/>
        <v>0</v>
      </c>
      <c r="AB16" s="372">
        <f t="shared" si="120"/>
        <v>0</v>
      </c>
      <c r="AC16" s="358">
        <f t="shared" si="121"/>
        <v>20</v>
      </c>
      <c r="AD16" s="372">
        <f t="shared" si="122"/>
        <v>26</v>
      </c>
      <c r="AE16" s="358">
        <f t="shared" si="123"/>
        <v>20</v>
      </c>
      <c r="AF16" s="372">
        <f t="shared" si="124"/>
        <v>26</v>
      </c>
      <c r="AG16" s="427">
        <v>5.79</v>
      </c>
      <c r="AH16" s="428">
        <v>5.76</v>
      </c>
      <c r="AI16" s="371">
        <f t="shared" si="125"/>
        <v>110.01</v>
      </c>
      <c r="AJ16" s="372">
        <f t="shared" si="126"/>
        <v>126.72</v>
      </c>
      <c r="AK16" s="426">
        <v>6.92</v>
      </c>
      <c r="AL16" s="428">
        <v>7.1</v>
      </c>
      <c r="AM16" s="371">
        <f t="shared" si="127"/>
        <v>6.92</v>
      </c>
      <c r="AN16" s="372">
        <f t="shared" si="128"/>
        <v>28.4</v>
      </c>
      <c r="AO16" s="426">
        <v>0</v>
      </c>
      <c r="AP16" s="429">
        <v>0</v>
      </c>
      <c r="AQ16" s="371">
        <f t="shared" si="129"/>
        <v>0</v>
      </c>
      <c r="AR16" s="372">
        <f t="shared" si="130"/>
        <v>0</v>
      </c>
      <c r="AS16" s="371">
        <f t="shared" si="131"/>
        <v>5.8465000000000007</v>
      </c>
      <c r="AT16" s="372">
        <f t="shared" si="132"/>
        <v>5.9661538461538459</v>
      </c>
      <c r="AU16" s="371">
        <f t="shared" si="133"/>
        <v>116.93</v>
      </c>
      <c r="AV16" s="372">
        <f t="shared" si="134"/>
        <v>155.12</v>
      </c>
      <c r="AW16" s="426">
        <v>138.68</v>
      </c>
      <c r="AX16" s="430">
        <v>139.41</v>
      </c>
      <c r="AY16" s="371">
        <f t="shared" si="135"/>
        <v>2634.92</v>
      </c>
      <c r="AZ16" s="372">
        <f t="shared" si="136"/>
        <v>3067.02</v>
      </c>
      <c r="BA16" s="426">
        <v>131</v>
      </c>
      <c r="BB16" s="430">
        <v>162.25</v>
      </c>
      <c r="BC16" s="371">
        <f t="shared" si="137"/>
        <v>131</v>
      </c>
      <c r="BD16" s="372">
        <f t="shared" si="138"/>
        <v>649</v>
      </c>
      <c r="BE16" s="421">
        <v>0</v>
      </c>
      <c r="BF16" s="430">
        <v>0</v>
      </c>
      <c r="BG16" s="371">
        <f t="shared" si="15"/>
        <v>0</v>
      </c>
      <c r="BH16" s="372">
        <f t="shared" si="15"/>
        <v>0</v>
      </c>
      <c r="BI16" s="371">
        <f t="shared" si="16"/>
        <v>138.29599999999999</v>
      </c>
      <c r="BJ16" s="372">
        <f t="shared" si="16"/>
        <v>142.92384615384614</v>
      </c>
      <c r="BK16" s="371">
        <f t="shared" si="17"/>
        <v>2765.92</v>
      </c>
      <c r="BL16" s="372">
        <f t="shared" si="17"/>
        <v>3716.0199999999995</v>
      </c>
      <c r="BM16" s="431">
        <v>177</v>
      </c>
      <c r="BN16" s="425">
        <v>180</v>
      </c>
      <c r="BO16" s="371">
        <f t="shared" si="18"/>
        <v>177</v>
      </c>
      <c r="BP16" s="372">
        <f t="shared" si="18"/>
        <v>180</v>
      </c>
      <c r="BQ16" s="426">
        <v>74</v>
      </c>
      <c r="BR16" s="425">
        <v>82</v>
      </c>
      <c r="BS16" s="371">
        <f t="shared" si="19"/>
        <v>74</v>
      </c>
      <c r="BT16" s="372">
        <f t="shared" si="19"/>
        <v>82</v>
      </c>
      <c r="BU16" s="426">
        <v>7</v>
      </c>
      <c r="BV16" s="425">
        <v>10</v>
      </c>
      <c r="BW16" s="371">
        <f t="shared" si="20"/>
        <v>7</v>
      </c>
      <c r="BX16" s="423">
        <f t="shared" si="20"/>
        <v>10</v>
      </c>
      <c r="BY16" s="358">
        <f t="shared" si="21"/>
        <v>258</v>
      </c>
      <c r="BZ16" s="372">
        <f t="shared" si="22"/>
        <v>272</v>
      </c>
      <c r="CA16" s="358">
        <f t="shared" si="23"/>
        <v>258</v>
      </c>
      <c r="CB16" s="372">
        <f t="shared" si="24"/>
        <v>272</v>
      </c>
      <c r="CC16" s="427">
        <v>7.52</v>
      </c>
      <c r="CD16" s="428">
        <v>6.73</v>
      </c>
      <c r="CE16" s="371">
        <f t="shared" si="25"/>
        <v>1331.04</v>
      </c>
      <c r="CF16" s="372">
        <f t="shared" si="25"/>
        <v>1211.4000000000001</v>
      </c>
      <c r="CG16" s="426">
        <v>12.21</v>
      </c>
      <c r="CH16" s="428">
        <v>12.37</v>
      </c>
      <c r="CI16" s="371">
        <f t="shared" si="26"/>
        <v>903.54000000000008</v>
      </c>
      <c r="CJ16" s="372">
        <f t="shared" si="26"/>
        <v>1014.3399999999999</v>
      </c>
      <c r="CK16" s="426">
        <v>19.68</v>
      </c>
      <c r="CL16" s="429">
        <v>15.37</v>
      </c>
      <c r="CM16" s="371">
        <f t="shared" si="27"/>
        <v>137.76</v>
      </c>
      <c r="CN16" s="372">
        <f t="shared" si="27"/>
        <v>153.69999999999999</v>
      </c>
      <c r="CO16" s="371">
        <f t="shared" si="28"/>
        <v>9.1951162790697687</v>
      </c>
      <c r="CP16" s="372">
        <f t="shared" si="29"/>
        <v>8.7479411764705866</v>
      </c>
      <c r="CQ16" s="371">
        <f t="shared" si="30"/>
        <v>2372.34</v>
      </c>
      <c r="CR16" s="372">
        <f t="shared" si="31"/>
        <v>2379.4399999999996</v>
      </c>
      <c r="CS16" s="426">
        <v>136.94</v>
      </c>
      <c r="CT16" s="430">
        <v>137.55000000000001</v>
      </c>
      <c r="CU16" s="371">
        <f t="shared" si="32"/>
        <v>24238.38</v>
      </c>
      <c r="CV16" s="372">
        <f t="shared" si="32"/>
        <v>24759.000000000004</v>
      </c>
      <c r="CW16" s="426">
        <v>127.64</v>
      </c>
      <c r="CX16" s="430">
        <v>128.85</v>
      </c>
      <c r="CY16" s="371">
        <f t="shared" si="33"/>
        <v>9445.36</v>
      </c>
      <c r="CZ16" s="372">
        <f t="shared" si="33"/>
        <v>10565.699999999999</v>
      </c>
      <c r="DA16" s="421">
        <v>119.86</v>
      </c>
      <c r="DB16" s="430">
        <v>131.30000000000001</v>
      </c>
      <c r="DC16" s="371">
        <f t="shared" si="34"/>
        <v>839.02</v>
      </c>
      <c r="DD16" s="372">
        <f t="shared" si="34"/>
        <v>1313</v>
      </c>
      <c r="DE16" s="371">
        <f t="shared" si="35"/>
        <v>133.80914728682171</v>
      </c>
      <c r="DF16" s="372">
        <f t="shared" si="36"/>
        <v>134.69742647058825</v>
      </c>
      <c r="DG16" s="371">
        <f t="shared" si="37"/>
        <v>34522.76</v>
      </c>
      <c r="DH16" s="372">
        <f t="shared" si="38"/>
        <v>36637.700000000004</v>
      </c>
      <c r="DI16" s="371">
        <f t="shared" si="39"/>
        <v>278</v>
      </c>
      <c r="DJ16" s="372">
        <f t="shared" si="40"/>
        <v>298</v>
      </c>
      <c r="DK16" s="371">
        <f t="shared" si="41"/>
        <v>278</v>
      </c>
      <c r="DL16" s="372">
        <f t="shared" si="42"/>
        <v>298</v>
      </c>
      <c r="DM16" s="371">
        <f t="shared" si="43"/>
        <v>8.9542086330935255</v>
      </c>
      <c r="DN16" s="372">
        <f t="shared" si="44"/>
        <v>8.5052348993288582</v>
      </c>
      <c r="DO16" s="371">
        <f t="shared" si="45"/>
        <v>2489.27</v>
      </c>
      <c r="DP16" s="372">
        <f t="shared" si="45"/>
        <v>2534.56</v>
      </c>
      <c r="DQ16" s="371">
        <f t="shared" si="46"/>
        <v>134.13194244604315</v>
      </c>
      <c r="DR16" s="372">
        <f t="shared" si="47"/>
        <v>135.4151677852349</v>
      </c>
      <c r="DS16" s="371">
        <f t="shared" si="48"/>
        <v>37288.68</v>
      </c>
      <c r="DT16" s="372">
        <f t="shared" si="48"/>
        <v>40353.72</v>
      </c>
      <c r="DU16" s="424">
        <v>66</v>
      </c>
      <c r="DV16" s="425">
        <v>67</v>
      </c>
      <c r="DW16" s="371">
        <f t="shared" si="49"/>
        <v>66</v>
      </c>
      <c r="DX16" s="372">
        <f t="shared" si="50"/>
        <v>67</v>
      </c>
      <c r="DY16" s="426">
        <v>50</v>
      </c>
      <c r="DZ16" s="425">
        <v>53</v>
      </c>
      <c r="EA16" s="371">
        <f t="shared" si="51"/>
        <v>50</v>
      </c>
      <c r="EB16" s="372">
        <f t="shared" si="52"/>
        <v>53</v>
      </c>
      <c r="EC16" s="426">
        <v>2</v>
      </c>
      <c r="ED16" s="425">
        <v>1</v>
      </c>
      <c r="EE16" s="371">
        <f t="shared" si="53"/>
        <v>2</v>
      </c>
      <c r="EF16" s="372">
        <f t="shared" si="54"/>
        <v>0</v>
      </c>
      <c r="EG16" s="358">
        <f t="shared" si="55"/>
        <v>118</v>
      </c>
      <c r="EH16" s="372">
        <f t="shared" si="56"/>
        <v>121</v>
      </c>
      <c r="EI16" s="358">
        <f t="shared" si="57"/>
        <v>118</v>
      </c>
      <c r="EJ16" s="372">
        <f t="shared" si="58"/>
        <v>121</v>
      </c>
      <c r="EK16" s="427">
        <v>4</v>
      </c>
      <c r="EL16" s="428">
        <v>4.6100000000000003</v>
      </c>
      <c r="EM16" s="371">
        <f t="shared" si="59"/>
        <v>264</v>
      </c>
      <c r="EN16" s="372">
        <f t="shared" si="59"/>
        <v>308.87</v>
      </c>
      <c r="EO16" s="426">
        <v>5.64</v>
      </c>
      <c r="EP16" s="428">
        <v>5.2</v>
      </c>
      <c r="EQ16" s="371">
        <f t="shared" si="60"/>
        <v>282</v>
      </c>
      <c r="ER16" s="372">
        <f t="shared" si="60"/>
        <v>275.60000000000002</v>
      </c>
      <c r="ES16" s="426">
        <v>4.7699999999999996</v>
      </c>
      <c r="ET16" s="429">
        <v>0</v>
      </c>
      <c r="EU16" s="371">
        <f t="shared" si="139"/>
        <v>9.5399999999999991</v>
      </c>
      <c r="EV16" s="372">
        <f t="shared" si="140"/>
        <v>0</v>
      </c>
      <c r="EW16" s="371">
        <f t="shared" si="62"/>
        <v>4.7079661016949146</v>
      </c>
      <c r="EX16" s="372">
        <f t="shared" si="63"/>
        <v>4.8303305785123971</v>
      </c>
      <c r="EY16" s="371">
        <f t="shared" si="64"/>
        <v>555.54</v>
      </c>
      <c r="EZ16" s="372">
        <f t="shared" si="65"/>
        <v>584.47</v>
      </c>
      <c r="FA16" s="426">
        <v>93.9</v>
      </c>
      <c r="FB16" s="430">
        <v>103.18</v>
      </c>
      <c r="FC16" s="371">
        <f t="shared" si="66"/>
        <v>6197.4000000000005</v>
      </c>
      <c r="FD16" s="372">
        <f t="shared" si="67"/>
        <v>6913.06</v>
      </c>
      <c r="FE16" s="426">
        <v>94.16</v>
      </c>
      <c r="FF16" s="430">
        <v>93.66</v>
      </c>
      <c r="FG16" s="371">
        <f t="shared" si="68"/>
        <v>4708</v>
      </c>
      <c r="FH16" s="372">
        <f t="shared" si="69"/>
        <v>4963.9799999999996</v>
      </c>
      <c r="FI16" s="421">
        <v>93.85</v>
      </c>
      <c r="FJ16" s="430">
        <v>0</v>
      </c>
      <c r="FK16" s="371">
        <f t="shared" si="70"/>
        <v>187.7</v>
      </c>
      <c r="FL16" s="372">
        <f t="shared" si="71"/>
        <v>0</v>
      </c>
      <c r="FM16" s="371">
        <f t="shared" si="72"/>
        <v>94.009322033898329</v>
      </c>
      <c r="FN16" s="372">
        <f t="shared" si="73"/>
        <v>98.157355371900834</v>
      </c>
      <c r="FO16" s="371">
        <f t="shared" si="74"/>
        <v>11093.100000000002</v>
      </c>
      <c r="FP16" s="372">
        <f t="shared" si="75"/>
        <v>11877.04</v>
      </c>
      <c r="FQ16" s="424">
        <v>0</v>
      </c>
      <c r="FR16" s="425">
        <v>0</v>
      </c>
      <c r="FS16" s="371">
        <f t="shared" si="76"/>
        <v>0</v>
      </c>
      <c r="FT16" s="372">
        <f t="shared" si="77"/>
        <v>0</v>
      </c>
      <c r="FU16" s="426">
        <v>0</v>
      </c>
      <c r="FV16" s="432">
        <v>0</v>
      </c>
      <c r="FW16" s="371">
        <f t="shared" si="78"/>
        <v>0</v>
      </c>
      <c r="FX16" s="372">
        <f t="shared" si="79"/>
        <v>0</v>
      </c>
      <c r="FY16" s="426">
        <v>0</v>
      </c>
      <c r="FZ16" s="433">
        <v>0</v>
      </c>
      <c r="GA16" s="371">
        <f t="shared" si="80"/>
        <v>0</v>
      </c>
      <c r="GB16" s="372">
        <f t="shared" si="81"/>
        <v>0</v>
      </c>
      <c r="GC16" s="406">
        <f t="shared" si="82"/>
        <v>262</v>
      </c>
      <c r="GD16" s="372">
        <f t="shared" si="82"/>
        <v>269</v>
      </c>
      <c r="GE16" s="371">
        <f t="shared" si="83"/>
        <v>262</v>
      </c>
      <c r="GF16" s="372">
        <f t="shared" si="84"/>
        <v>269</v>
      </c>
      <c r="GG16" s="371">
        <f t="shared" si="85"/>
        <v>1705.05</v>
      </c>
      <c r="GH16" s="372">
        <f t="shared" si="86"/>
        <v>1646.9900000000002</v>
      </c>
      <c r="GI16" s="371">
        <f t="shared" si="87"/>
        <v>33070.700000000004</v>
      </c>
      <c r="GJ16" s="372">
        <f t="shared" si="88"/>
        <v>34739.08</v>
      </c>
      <c r="GK16" s="406">
        <f t="shared" si="89"/>
        <v>125</v>
      </c>
      <c r="GL16" s="372">
        <f t="shared" si="89"/>
        <v>139</v>
      </c>
      <c r="GM16" s="371">
        <f t="shared" si="90"/>
        <v>125</v>
      </c>
      <c r="GN16" s="372">
        <f t="shared" si="91"/>
        <v>139</v>
      </c>
      <c r="GO16" s="371">
        <f t="shared" si="92"/>
        <v>1192.46</v>
      </c>
      <c r="GP16" s="372">
        <f t="shared" si="93"/>
        <v>1318.3400000000001</v>
      </c>
      <c r="GQ16" s="371">
        <f t="shared" si="94"/>
        <v>14284.36</v>
      </c>
      <c r="GR16" s="372">
        <f t="shared" si="95"/>
        <v>16178.679999999998</v>
      </c>
      <c r="GS16" s="406">
        <f t="shared" si="96"/>
        <v>387</v>
      </c>
      <c r="GT16" s="372">
        <f t="shared" si="96"/>
        <v>408</v>
      </c>
      <c r="GU16" s="371">
        <f t="shared" si="97"/>
        <v>387</v>
      </c>
      <c r="GV16" s="372">
        <f t="shared" si="97"/>
        <v>408</v>
      </c>
      <c r="GW16" s="371">
        <f t="shared" si="98"/>
        <v>2897.51</v>
      </c>
      <c r="GX16" s="372">
        <f t="shared" si="98"/>
        <v>2965.3300000000004</v>
      </c>
      <c r="GY16" s="371">
        <f t="shared" si="99"/>
        <v>47355.060000000005</v>
      </c>
      <c r="GZ16" s="372">
        <f t="shared" si="99"/>
        <v>50917.760000000002</v>
      </c>
      <c r="HA16" s="406">
        <f t="shared" si="100"/>
        <v>9</v>
      </c>
      <c r="HB16" s="372">
        <f t="shared" si="100"/>
        <v>11</v>
      </c>
      <c r="HC16" s="371">
        <f t="shared" si="101"/>
        <v>9</v>
      </c>
      <c r="HD16" s="372">
        <f t="shared" si="101"/>
        <v>10</v>
      </c>
      <c r="HE16" s="371">
        <f t="shared" si="102"/>
        <v>147.29999999999998</v>
      </c>
      <c r="HF16" s="372">
        <f t="shared" si="102"/>
        <v>153.69999999999999</v>
      </c>
      <c r="HG16" s="371">
        <f t="shared" si="103"/>
        <v>1026.72</v>
      </c>
      <c r="HH16" s="372">
        <f t="shared" si="104"/>
        <v>1313</v>
      </c>
      <c r="HI16" s="406">
        <f t="shared" si="105"/>
        <v>3044.81</v>
      </c>
      <c r="HJ16" s="372">
        <f t="shared" si="106"/>
        <v>3119.0299999999997</v>
      </c>
      <c r="HK16" s="371">
        <f t="shared" si="107"/>
        <v>48381.78</v>
      </c>
      <c r="HL16" s="371">
        <f t="shared" si="108"/>
        <v>52230.76</v>
      </c>
    </row>
    <row r="17" spans="1:221" ht="15">
      <c r="A17" s="416" t="s">
        <v>10</v>
      </c>
      <c r="B17" s="417" t="s">
        <v>19</v>
      </c>
      <c r="C17" s="520" t="s">
        <v>1003</v>
      </c>
      <c r="D17" s="416">
        <v>106412</v>
      </c>
      <c r="E17" s="418">
        <v>6</v>
      </c>
      <c r="F17" s="413">
        <v>401</v>
      </c>
      <c r="G17" s="420">
        <v>375</v>
      </c>
      <c r="H17" s="421">
        <v>1</v>
      </c>
      <c r="I17" s="422">
        <v>0</v>
      </c>
      <c r="J17" s="371">
        <f t="shared" si="109"/>
        <v>400</v>
      </c>
      <c r="K17" s="372">
        <f t="shared" si="110"/>
        <v>375</v>
      </c>
      <c r="L17" s="420">
        <v>124</v>
      </c>
      <c r="M17" s="371">
        <f t="shared" si="111"/>
        <v>400</v>
      </c>
      <c r="N17" s="372">
        <f t="shared" si="112"/>
        <v>375</v>
      </c>
      <c r="O17" s="371">
        <f t="shared" si="113"/>
        <v>400</v>
      </c>
      <c r="P17" s="372">
        <f t="shared" si="114"/>
        <v>362</v>
      </c>
      <c r="Q17" s="424">
        <v>0</v>
      </c>
      <c r="R17" s="425">
        <v>0</v>
      </c>
      <c r="S17" s="371">
        <f t="shared" si="115"/>
        <v>0</v>
      </c>
      <c r="T17" s="372">
        <f t="shared" si="116"/>
        <v>0</v>
      </c>
      <c r="U17" s="426">
        <v>0</v>
      </c>
      <c r="V17" s="425">
        <v>0</v>
      </c>
      <c r="W17" s="371">
        <f t="shared" si="117"/>
        <v>0</v>
      </c>
      <c r="X17" s="372">
        <f t="shared" si="118"/>
        <v>0</v>
      </c>
      <c r="Y17" s="426">
        <v>0</v>
      </c>
      <c r="Z17" s="425">
        <v>0</v>
      </c>
      <c r="AA17" s="371">
        <f t="shared" si="119"/>
        <v>0</v>
      </c>
      <c r="AB17" s="372">
        <f t="shared" si="120"/>
        <v>0</v>
      </c>
      <c r="AC17" s="358">
        <f t="shared" si="121"/>
        <v>0</v>
      </c>
      <c r="AD17" s="372">
        <f t="shared" si="122"/>
        <v>0</v>
      </c>
      <c r="AE17" s="358">
        <f t="shared" si="123"/>
        <v>0</v>
      </c>
      <c r="AF17" s="372">
        <f t="shared" si="124"/>
        <v>0</v>
      </c>
      <c r="AG17" s="427">
        <v>0</v>
      </c>
      <c r="AH17" s="428">
        <v>0</v>
      </c>
      <c r="AI17" s="371">
        <f t="shared" si="125"/>
        <v>0</v>
      </c>
      <c r="AJ17" s="372">
        <f t="shared" si="126"/>
        <v>0</v>
      </c>
      <c r="AK17" s="426">
        <v>0</v>
      </c>
      <c r="AL17" s="428">
        <v>0</v>
      </c>
      <c r="AM17" s="371">
        <f t="shared" si="127"/>
        <v>0</v>
      </c>
      <c r="AN17" s="372">
        <f t="shared" si="128"/>
        <v>0</v>
      </c>
      <c r="AO17" s="426">
        <v>0</v>
      </c>
      <c r="AP17" s="429">
        <v>0</v>
      </c>
      <c r="AQ17" s="371">
        <f t="shared" si="129"/>
        <v>0</v>
      </c>
      <c r="AR17" s="372">
        <f t="shared" si="130"/>
        <v>0</v>
      </c>
      <c r="AS17" s="371">
        <f t="shared" si="131"/>
        <v>0</v>
      </c>
      <c r="AT17" s="372">
        <f t="shared" si="132"/>
        <v>0</v>
      </c>
      <c r="AU17" s="371">
        <f t="shared" si="133"/>
        <v>0</v>
      </c>
      <c r="AV17" s="372">
        <f t="shared" si="134"/>
        <v>0</v>
      </c>
      <c r="AW17" s="426">
        <v>0</v>
      </c>
      <c r="AX17" s="430">
        <v>0</v>
      </c>
      <c r="AY17" s="371">
        <f t="shared" si="135"/>
        <v>0</v>
      </c>
      <c r="AZ17" s="372">
        <f t="shared" si="136"/>
        <v>0</v>
      </c>
      <c r="BA17" s="426">
        <v>0</v>
      </c>
      <c r="BB17" s="430">
        <v>0</v>
      </c>
      <c r="BC17" s="371">
        <f t="shared" si="137"/>
        <v>0</v>
      </c>
      <c r="BD17" s="372">
        <f t="shared" si="138"/>
        <v>0</v>
      </c>
      <c r="BE17" s="421">
        <v>0</v>
      </c>
      <c r="BF17" s="430">
        <v>0</v>
      </c>
      <c r="BG17" s="371">
        <f t="shared" si="15"/>
        <v>0</v>
      </c>
      <c r="BH17" s="372">
        <f t="shared" si="15"/>
        <v>0</v>
      </c>
      <c r="BI17" s="371">
        <f t="shared" si="16"/>
        <v>0</v>
      </c>
      <c r="BJ17" s="372">
        <f t="shared" si="16"/>
        <v>0</v>
      </c>
      <c r="BK17" s="371">
        <f t="shared" si="17"/>
        <v>0</v>
      </c>
      <c r="BL17" s="372">
        <f t="shared" si="17"/>
        <v>0</v>
      </c>
      <c r="BM17" s="431">
        <v>266</v>
      </c>
      <c r="BN17" s="425">
        <v>260</v>
      </c>
      <c r="BO17" s="371">
        <f t="shared" si="18"/>
        <v>266</v>
      </c>
      <c r="BP17" s="372">
        <f t="shared" si="18"/>
        <v>260</v>
      </c>
      <c r="BQ17" s="426">
        <v>13</v>
      </c>
      <c r="BR17" s="425">
        <v>7</v>
      </c>
      <c r="BS17" s="371">
        <f t="shared" si="19"/>
        <v>13</v>
      </c>
      <c r="BT17" s="372">
        <f t="shared" si="19"/>
        <v>7</v>
      </c>
      <c r="BU17" s="426">
        <v>3</v>
      </c>
      <c r="BV17" s="425">
        <v>4</v>
      </c>
      <c r="BW17" s="371">
        <f t="shared" si="20"/>
        <v>3</v>
      </c>
      <c r="BX17" s="423">
        <f t="shared" si="20"/>
        <v>4</v>
      </c>
      <c r="BY17" s="358">
        <f t="shared" si="21"/>
        <v>282</v>
      </c>
      <c r="BZ17" s="372">
        <f t="shared" si="22"/>
        <v>271</v>
      </c>
      <c r="CA17" s="358">
        <f t="shared" si="23"/>
        <v>282</v>
      </c>
      <c r="CB17" s="372">
        <f t="shared" si="24"/>
        <v>271</v>
      </c>
      <c r="CC17" s="427">
        <v>6.61</v>
      </c>
      <c r="CD17" s="428">
        <v>6.7</v>
      </c>
      <c r="CE17" s="371">
        <f t="shared" si="25"/>
        <v>1758.26</v>
      </c>
      <c r="CF17" s="372">
        <f t="shared" si="25"/>
        <v>1742</v>
      </c>
      <c r="CG17" s="426">
        <v>16.54</v>
      </c>
      <c r="CH17" s="428">
        <v>20.93</v>
      </c>
      <c r="CI17" s="371">
        <f t="shared" si="26"/>
        <v>215.01999999999998</v>
      </c>
      <c r="CJ17" s="372">
        <f t="shared" si="26"/>
        <v>146.51</v>
      </c>
      <c r="CK17" s="426">
        <v>7.17</v>
      </c>
      <c r="CL17" s="429">
        <v>6.96</v>
      </c>
      <c r="CM17" s="371">
        <f t="shared" si="27"/>
        <v>21.509999999999998</v>
      </c>
      <c r="CN17" s="372">
        <f t="shared" si="27"/>
        <v>27.84</v>
      </c>
      <c r="CO17" s="371">
        <f t="shared" si="28"/>
        <v>7.0737234042553192</v>
      </c>
      <c r="CP17" s="372">
        <f t="shared" si="29"/>
        <v>7.0714022140221395</v>
      </c>
      <c r="CQ17" s="371">
        <f t="shared" si="30"/>
        <v>1994.79</v>
      </c>
      <c r="CR17" s="372">
        <f t="shared" si="31"/>
        <v>1916.35</v>
      </c>
      <c r="CS17" s="426">
        <v>137.4</v>
      </c>
      <c r="CT17" s="430">
        <v>135.1</v>
      </c>
      <c r="CU17" s="371">
        <f t="shared" si="32"/>
        <v>36548.400000000001</v>
      </c>
      <c r="CV17" s="372">
        <f t="shared" si="32"/>
        <v>35126</v>
      </c>
      <c r="CW17" s="426">
        <v>111.62</v>
      </c>
      <c r="CX17" s="430">
        <v>76</v>
      </c>
      <c r="CY17" s="371">
        <f t="shared" si="33"/>
        <v>1451.06</v>
      </c>
      <c r="CZ17" s="372">
        <f t="shared" si="33"/>
        <v>532</v>
      </c>
      <c r="DA17" s="421">
        <v>82.33</v>
      </c>
      <c r="DB17" s="430">
        <v>88.5</v>
      </c>
      <c r="DC17" s="371">
        <f t="shared" si="34"/>
        <v>246.99</v>
      </c>
      <c r="DD17" s="372">
        <f t="shared" si="34"/>
        <v>354</v>
      </c>
      <c r="DE17" s="371">
        <f t="shared" si="35"/>
        <v>135.62570921985815</v>
      </c>
      <c r="DF17" s="372">
        <f t="shared" si="36"/>
        <v>132.88560885608857</v>
      </c>
      <c r="DG17" s="371">
        <f t="shared" si="37"/>
        <v>38246.449999999997</v>
      </c>
      <c r="DH17" s="372">
        <f t="shared" si="38"/>
        <v>36012</v>
      </c>
      <c r="DI17" s="371">
        <f t="shared" si="39"/>
        <v>282</v>
      </c>
      <c r="DJ17" s="372">
        <f t="shared" si="40"/>
        <v>271</v>
      </c>
      <c r="DK17" s="371">
        <f t="shared" si="41"/>
        <v>282</v>
      </c>
      <c r="DL17" s="372">
        <f t="shared" si="42"/>
        <v>271</v>
      </c>
      <c r="DM17" s="371">
        <f t="shared" si="43"/>
        <v>7.0737234042553192</v>
      </c>
      <c r="DN17" s="372">
        <f t="shared" si="44"/>
        <v>7.0714022140221395</v>
      </c>
      <c r="DO17" s="371">
        <f t="shared" si="45"/>
        <v>1994.79</v>
      </c>
      <c r="DP17" s="372">
        <f t="shared" si="45"/>
        <v>1916.35</v>
      </c>
      <c r="DQ17" s="371">
        <f t="shared" si="46"/>
        <v>135.62570921985815</v>
      </c>
      <c r="DR17" s="372">
        <f t="shared" si="47"/>
        <v>132.88560885608857</v>
      </c>
      <c r="DS17" s="371">
        <f t="shared" si="48"/>
        <v>38246.449999999997</v>
      </c>
      <c r="DT17" s="372">
        <f t="shared" si="48"/>
        <v>36012</v>
      </c>
      <c r="DU17" s="424">
        <v>88</v>
      </c>
      <c r="DV17" s="425">
        <v>77</v>
      </c>
      <c r="DW17" s="371">
        <f t="shared" si="49"/>
        <v>88</v>
      </c>
      <c r="DX17" s="372">
        <f t="shared" si="50"/>
        <v>77</v>
      </c>
      <c r="DY17" s="426">
        <v>23</v>
      </c>
      <c r="DZ17" s="425">
        <v>14</v>
      </c>
      <c r="EA17" s="371">
        <f t="shared" si="51"/>
        <v>23</v>
      </c>
      <c r="EB17" s="372">
        <f t="shared" si="52"/>
        <v>14</v>
      </c>
      <c r="EC17" s="426">
        <v>6</v>
      </c>
      <c r="ED17" s="425">
        <v>13</v>
      </c>
      <c r="EE17" s="371">
        <f t="shared" si="53"/>
        <v>6</v>
      </c>
      <c r="EF17" s="372">
        <f t="shared" si="54"/>
        <v>0</v>
      </c>
      <c r="EG17" s="358">
        <f t="shared" si="55"/>
        <v>117</v>
      </c>
      <c r="EH17" s="372">
        <f t="shared" si="56"/>
        <v>104</v>
      </c>
      <c r="EI17" s="358">
        <f t="shared" si="57"/>
        <v>117</v>
      </c>
      <c r="EJ17" s="372">
        <f t="shared" si="58"/>
        <v>104</v>
      </c>
      <c r="EK17" s="427">
        <v>3.99</v>
      </c>
      <c r="EL17" s="428">
        <v>4.34</v>
      </c>
      <c r="EM17" s="371">
        <f t="shared" si="59"/>
        <v>351.12</v>
      </c>
      <c r="EN17" s="372">
        <f t="shared" si="59"/>
        <v>334.18</v>
      </c>
      <c r="EO17" s="426">
        <v>4.24</v>
      </c>
      <c r="EP17" s="428">
        <v>3.63</v>
      </c>
      <c r="EQ17" s="371">
        <f t="shared" si="60"/>
        <v>97.52000000000001</v>
      </c>
      <c r="ER17" s="372">
        <f t="shared" si="60"/>
        <v>50.82</v>
      </c>
      <c r="ES17" s="426">
        <v>4.07</v>
      </c>
      <c r="ET17" s="429">
        <v>0</v>
      </c>
      <c r="EU17" s="371">
        <f t="shared" si="139"/>
        <v>24.42</v>
      </c>
      <c r="EV17" s="372">
        <f t="shared" si="140"/>
        <v>0</v>
      </c>
      <c r="EW17" s="371">
        <f t="shared" si="62"/>
        <v>4.0432478632478634</v>
      </c>
      <c r="EX17" s="372">
        <f t="shared" si="63"/>
        <v>3.7019230769230771</v>
      </c>
      <c r="EY17" s="371">
        <f t="shared" si="64"/>
        <v>473.06</v>
      </c>
      <c r="EZ17" s="372">
        <f t="shared" si="65"/>
        <v>385</v>
      </c>
      <c r="FA17" s="426">
        <v>102.9</v>
      </c>
      <c r="FB17" s="430">
        <v>96.98</v>
      </c>
      <c r="FC17" s="371">
        <f t="shared" si="66"/>
        <v>9055.2000000000007</v>
      </c>
      <c r="FD17" s="372">
        <f t="shared" si="67"/>
        <v>7467.46</v>
      </c>
      <c r="FE17" s="426">
        <v>90.75</v>
      </c>
      <c r="FF17" s="430">
        <v>80.19</v>
      </c>
      <c r="FG17" s="371">
        <f t="shared" si="68"/>
        <v>2087.25</v>
      </c>
      <c r="FH17" s="372">
        <f t="shared" si="69"/>
        <v>1122.6599999999999</v>
      </c>
      <c r="FI17" s="421">
        <v>99.84</v>
      </c>
      <c r="FJ17" s="430">
        <v>0</v>
      </c>
      <c r="FK17" s="371">
        <f t="shared" si="70"/>
        <v>599.04</v>
      </c>
      <c r="FL17" s="372">
        <f t="shared" si="71"/>
        <v>0</v>
      </c>
      <c r="FM17" s="371">
        <f t="shared" si="72"/>
        <v>100.3546153846154</v>
      </c>
      <c r="FN17" s="372">
        <f t="shared" si="73"/>
        <v>82.59730769230768</v>
      </c>
      <c r="FO17" s="371">
        <f t="shared" si="74"/>
        <v>11741.490000000002</v>
      </c>
      <c r="FP17" s="372">
        <f t="shared" si="75"/>
        <v>8590.119999999999</v>
      </c>
      <c r="FQ17" s="424">
        <v>1</v>
      </c>
      <c r="FR17" s="425">
        <v>0</v>
      </c>
      <c r="FS17" s="371">
        <f t="shared" si="76"/>
        <v>1</v>
      </c>
      <c r="FT17" s="372">
        <f t="shared" si="77"/>
        <v>0</v>
      </c>
      <c r="FU17" s="426">
        <v>8.33</v>
      </c>
      <c r="FV17" s="432">
        <v>0</v>
      </c>
      <c r="FW17" s="371">
        <f t="shared" si="78"/>
        <v>8.33</v>
      </c>
      <c r="FX17" s="372">
        <f t="shared" si="79"/>
        <v>0</v>
      </c>
      <c r="FY17" s="426">
        <v>95</v>
      </c>
      <c r="FZ17" s="433">
        <v>0</v>
      </c>
      <c r="GA17" s="371">
        <f t="shared" si="80"/>
        <v>95</v>
      </c>
      <c r="GB17" s="372">
        <f t="shared" si="81"/>
        <v>0</v>
      </c>
      <c r="GC17" s="406">
        <f t="shared" si="82"/>
        <v>354</v>
      </c>
      <c r="GD17" s="372">
        <f t="shared" si="82"/>
        <v>337</v>
      </c>
      <c r="GE17" s="371">
        <f t="shared" si="83"/>
        <v>354</v>
      </c>
      <c r="GF17" s="372">
        <f t="shared" si="84"/>
        <v>337</v>
      </c>
      <c r="GG17" s="371">
        <f t="shared" si="85"/>
        <v>2109.38</v>
      </c>
      <c r="GH17" s="372">
        <f t="shared" si="86"/>
        <v>2076.1799999999998</v>
      </c>
      <c r="GI17" s="371">
        <f t="shared" si="87"/>
        <v>45603.600000000006</v>
      </c>
      <c r="GJ17" s="372">
        <f t="shared" si="88"/>
        <v>42593.46</v>
      </c>
      <c r="GK17" s="406">
        <f t="shared" si="89"/>
        <v>36</v>
      </c>
      <c r="GL17" s="372">
        <f t="shared" si="89"/>
        <v>21</v>
      </c>
      <c r="GM17" s="371">
        <f t="shared" si="90"/>
        <v>36</v>
      </c>
      <c r="GN17" s="372">
        <f t="shared" si="91"/>
        <v>21</v>
      </c>
      <c r="GO17" s="371">
        <f t="shared" si="92"/>
        <v>312.53999999999996</v>
      </c>
      <c r="GP17" s="372">
        <f t="shared" si="93"/>
        <v>197.32999999999998</v>
      </c>
      <c r="GQ17" s="371">
        <f t="shared" si="94"/>
        <v>3538.31</v>
      </c>
      <c r="GR17" s="372">
        <f t="shared" si="95"/>
        <v>1654.6599999999999</v>
      </c>
      <c r="GS17" s="406">
        <f t="shared" si="96"/>
        <v>390</v>
      </c>
      <c r="GT17" s="372">
        <f t="shared" si="96"/>
        <v>358</v>
      </c>
      <c r="GU17" s="371">
        <f t="shared" si="97"/>
        <v>390</v>
      </c>
      <c r="GV17" s="372">
        <f t="shared" si="97"/>
        <v>358</v>
      </c>
      <c r="GW17" s="371">
        <f t="shared" si="98"/>
        <v>2421.92</v>
      </c>
      <c r="GX17" s="372">
        <f t="shared" si="98"/>
        <v>2273.5099999999998</v>
      </c>
      <c r="GY17" s="371">
        <f t="shared" si="99"/>
        <v>49141.91</v>
      </c>
      <c r="GZ17" s="372">
        <f t="shared" si="99"/>
        <v>44248.119999999995</v>
      </c>
      <c r="HA17" s="406">
        <f t="shared" si="100"/>
        <v>9</v>
      </c>
      <c r="HB17" s="372">
        <f t="shared" si="100"/>
        <v>17</v>
      </c>
      <c r="HC17" s="371">
        <f t="shared" si="101"/>
        <v>9</v>
      </c>
      <c r="HD17" s="372">
        <f t="shared" si="101"/>
        <v>4</v>
      </c>
      <c r="HE17" s="371">
        <f t="shared" si="102"/>
        <v>45.93</v>
      </c>
      <c r="HF17" s="372">
        <f t="shared" si="102"/>
        <v>27.84</v>
      </c>
      <c r="HG17" s="371">
        <f t="shared" si="103"/>
        <v>846.03</v>
      </c>
      <c r="HH17" s="372">
        <f t="shared" si="104"/>
        <v>354</v>
      </c>
      <c r="HI17" s="406">
        <f t="shared" si="105"/>
        <v>2476.1799999999998</v>
      </c>
      <c r="HJ17" s="372">
        <f t="shared" si="106"/>
        <v>2301.35</v>
      </c>
      <c r="HK17" s="371">
        <f t="shared" si="107"/>
        <v>50082.94</v>
      </c>
      <c r="HL17" s="371">
        <f t="shared" si="108"/>
        <v>44602.119999999995</v>
      </c>
    </row>
    <row r="18" spans="1:221" ht="15">
      <c r="A18" s="416" t="s">
        <v>10</v>
      </c>
      <c r="B18" s="417" t="s">
        <v>21</v>
      </c>
      <c r="C18" s="520"/>
      <c r="D18" s="416">
        <v>107664</v>
      </c>
      <c r="E18" s="418">
        <v>8</v>
      </c>
      <c r="F18" s="413">
        <v>711</v>
      </c>
      <c r="G18" s="420">
        <v>1134</v>
      </c>
      <c r="H18" s="421">
        <v>73</v>
      </c>
      <c r="I18" s="422">
        <v>172</v>
      </c>
      <c r="J18" s="371">
        <f t="shared" si="109"/>
        <v>638</v>
      </c>
      <c r="K18" s="372">
        <f t="shared" si="110"/>
        <v>962</v>
      </c>
      <c r="L18" s="420">
        <v>60</v>
      </c>
      <c r="M18" s="371">
        <f t="shared" si="111"/>
        <v>638</v>
      </c>
      <c r="N18" s="372">
        <f t="shared" si="112"/>
        <v>962</v>
      </c>
      <c r="O18" s="371">
        <f t="shared" si="113"/>
        <v>638</v>
      </c>
      <c r="P18" s="372">
        <f t="shared" si="114"/>
        <v>962</v>
      </c>
      <c r="Q18" s="424">
        <v>5</v>
      </c>
      <c r="R18" s="425">
        <v>0</v>
      </c>
      <c r="S18" s="371">
        <f t="shared" si="115"/>
        <v>5</v>
      </c>
      <c r="T18" s="372">
        <f t="shared" si="116"/>
        <v>0</v>
      </c>
      <c r="U18" s="426">
        <v>3</v>
      </c>
      <c r="V18" s="425">
        <v>0</v>
      </c>
      <c r="W18" s="371">
        <f t="shared" si="117"/>
        <v>3</v>
      </c>
      <c r="X18" s="372">
        <f t="shared" si="118"/>
        <v>0</v>
      </c>
      <c r="Y18" s="426">
        <v>0</v>
      </c>
      <c r="Z18" s="425">
        <v>0</v>
      </c>
      <c r="AA18" s="371">
        <f t="shared" si="119"/>
        <v>0</v>
      </c>
      <c r="AB18" s="372">
        <f t="shared" si="120"/>
        <v>0</v>
      </c>
      <c r="AC18" s="358">
        <f t="shared" si="121"/>
        <v>8</v>
      </c>
      <c r="AD18" s="372">
        <f t="shared" si="122"/>
        <v>0</v>
      </c>
      <c r="AE18" s="358">
        <f t="shared" si="123"/>
        <v>8</v>
      </c>
      <c r="AF18" s="372">
        <f t="shared" si="124"/>
        <v>0</v>
      </c>
      <c r="AG18" s="427">
        <v>6.12</v>
      </c>
      <c r="AH18" s="428">
        <v>0</v>
      </c>
      <c r="AI18" s="371">
        <f t="shared" si="125"/>
        <v>30.6</v>
      </c>
      <c r="AJ18" s="372">
        <f t="shared" si="126"/>
        <v>0</v>
      </c>
      <c r="AK18" s="426">
        <v>5.36</v>
      </c>
      <c r="AL18" s="428">
        <v>0</v>
      </c>
      <c r="AM18" s="371">
        <f t="shared" si="127"/>
        <v>16.080000000000002</v>
      </c>
      <c r="AN18" s="372">
        <f t="shared" si="128"/>
        <v>0</v>
      </c>
      <c r="AO18" s="426">
        <v>0</v>
      </c>
      <c r="AP18" s="429">
        <v>0</v>
      </c>
      <c r="AQ18" s="371">
        <f t="shared" si="129"/>
        <v>0</v>
      </c>
      <c r="AR18" s="372">
        <f t="shared" si="130"/>
        <v>0</v>
      </c>
      <c r="AS18" s="371">
        <f t="shared" si="131"/>
        <v>5.8350000000000009</v>
      </c>
      <c r="AT18" s="372">
        <f t="shared" si="132"/>
        <v>0</v>
      </c>
      <c r="AU18" s="371">
        <f t="shared" si="133"/>
        <v>46.680000000000007</v>
      </c>
      <c r="AV18" s="372">
        <f t="shared" si="134"/>
        <v>0</v>
      </c>
      <c r="AW18" s="426">
        <v>60.4</v>
      </c>
      <c r="AX18" s="430">
        <v>0</v>
      </c>
      <c r="AY18" s="371">
        <f t="shared" si="135"/>
        <v>302</v>
      </c>
      <c r="AZ18" s="372">
        <f t="shared" si="136"/>
        <v>0</v>
      </c>
      <c r="BA18" s="426">
        <v>60</v>
      </c>
      <c r="BB18" s="430">
        <v>0</v>
      </c>
      <c r="BC18" s="371">
        <f t="shared" si="137"/>
        <v>180</v>
      </c>
      <c r="BD18" s="372">
        <f t="shared" si="138"/>
        <v>0</v>
      </c>
      <c r="BE18" s="421">
        <v>0</v>
      </c>
      <c r="BF18" s="430">
        <v>0</v>
      </c>
      <c r="BG18" s="371">
        <f t="shared" si="15"/>
        <v>0</v>
      </c>
      <c r="BH18" s="372">
        <f t="shared" si="15"/>
        <v>0</v>
      </c>
      <c r="BI18" s="371">
        <f t="shared" si="16"/>
        <v>60.25</v>
      </c>
      <c r="BJ18" s="372">
        <f t="shared" si="16"/>
        <v>0</v>
      </c>
      <c r="BK18" s="371">
        <f t="shared" si="17"/>
        <v>482</v>
      </c>
      <c r="BL18" s="372">
        <f t="shared" si="17"/>
        <v>0</v>
      </c>
      <c r="BM18" s="431">
        <v>269</v>
      </c>
      <c r="BN18" s="425">
        <v>387</v>
      </c>
      <c r="BO18" s="371">
        <f t="shared" si="18"/>
        <v>269</v>
      </c>
      <c r="BP18" s="372">
        <f t="shared" si="18"/>
        <v>387</v>
      </c>
      <c r="BQ18" s="426">
        <v>115</v>
      </c>
      <c r="BR18" s="425">
        <v>195</v>
      </c>
      <c r="BS18" s="371">
        <f t="shared" si="19"/>
        <v>115</v>
      </c>
      <c r="BT18" s="372">
        <f t="shared" si="19"/>
        <v>195</v>
      </c>
      <c r="BU18" s="426">
        <v>0</v>
      </c>
      <c r="BV18" s="425">
        <v>0</v>
      </c>
      <c r="BW18" s="371">
        <f t="shared" si="20"/>
        <v>0</v>
      </c>
      <c r="BX18" s="423">
        <f t="shared" si="20"/>
        <v>0</v>
      </c>
      <c r="BY18" s="358">
        <f t="shared" si="21"/>
        <v>384</v>
      </c>
      <c r="BZ18" s="372">
        <f t="shared" si="21"/>
        <v>582</v>
      </c>
      <c r="CA18" s="358">
        <f t="shared" si="23"/>
        <v>384</v>
      </c>
      <c r="CB18" s="372">
        <f t="shared" si="23"/>
        <v>582</v>
      </c>
      <c r="CC18" s="427">
        <v>5.49</v>
      </c>
      <c r="CD18" s="428">
        <v>4.4400000000000004</v>
      </c>
      <c r="CE18" s="371">
        <f t="shared" si="25"/>
        <v>1476.81</v>
      </c>
      <c r="CF18" s="372">
        <f t="shared" si="25"/>
        <v>1718.2800000000002</v>
      </c>
      <c r="CG18" s="426">
        <v>6.29</v>
      </c>
      <c r="CH18" s="428">
        <v>5.39</v>
      </c>
      <c r="CI18" s="371">
        <f t="shared" si="26"/>
        <v>723.35</v>
      </c>
      <c r="CJ18" s="372">
        <f t="shared" si="26"/>
        <v>1051.05</v>
      </c>
      <c r="CK18" s="426">
        <v>0</v>
      </c>
      <c r="CL18" s="429">
        <v>0</v>
      </c>
      <c r="CM18" s="371">
        <f t="shared" si="27"/>
        <v>0</v>
      </c>
      <c r="CN18" s="372">
        <f t="shared" si="27"/>
        <v>0</v>
      </c>
      <c r="CO18" s="371">
        <f t="shared" si="28"/>
        <v>5.7295833333333333</v>
      </c>
      <c r="CP18" s="372">
        <f t="shared" si="28"/>
        <v>4.7582989690721647</v>
      </c>
      <c r="CQ18" s="371">
        <f t="shared" si="30"/>
        <v>2200.16</v>
      </c>
      <c r="CR18" s="372">
        <f t="shared" si="30"/>
        <v>2769.33</v>
      </c>
      <c r="CS18" s="426">
        <v>77.48</v>
      </c>
      <c r="CT18" s="430">
        <v>80.89</v>
      </c>
      <c r="CU18" s="371">
        <f t="shared" si="32"/>
        <v>20842.120000000003</v>
      </c>
      <c r="CV18" s="372">
        <f t="shared" si="32"/>
        <v>31304.43</v>
      </c>
      <c r="CW18" s="426">
        <v>73.13</v>
      </c>
      <c r="CX18" s="430">
        <v>75.989999999999995</v>
      </c>
      <c r="CY18" s="371">
        <f t="shared" si="33"/>
        <v>8409.9499999999989</v>
      </c>
      <c r="CZ18" s="372">
        <f t="shared" si="33"/>
        <v>14818.05</v>
      </c>
      <c r="DA18" s="421">
        <v>0</v>
      </c>
      <c r="DB18" s="430">
        <v>0</v>
      </c>
      <c r="DC18" s="371">
        <f t="shared" si="34"/>
        <v>0</v>
      </c>
      <c r="DD18" s="372">
        <f t="shared" si="34"/>
        <v>0</v>
      </c>
      <c r="DE18" s="371">
        <f t="shared" si="35"/>
        <v>76.177265625000004</v>
      </c>
      <c r="DF18" s="372">
        <f t="shared" si="35"/>
        <v>79.248247422680407</v>
      </c>
      <c r="DG18" s="371">
        <f t="shared" si="37"/>
        <v>29252.07</v>
      </c>
      <c r="DH18" s="372">
        <f t="shared" si="37"/>
        <v>46122.479999999996</v>
      </c>
      <c r="DI18" s="371">
        <f t="shared" si="39"/>
        <v>392</v>
      </c>
      <c r="DJ18" s="372">
        <f t="shared" si="39"/>
        <v>582</v>
      </c>
      <c r="DK18" s="371">
        <f t="shared" si="39"/>
        <v>392</v>
      </c>
      <c r="DL18" s="372">
        <f t="shared" si="39"/>
        <v>582</v>
      </c>
      <c r="DM18" s="371">
        <f t="shared" si="43"/>
        <v>5.7317346938775504</v>
      </c>
      <c r="DN18" s="372">
        <f t="shared" si="43"/>
        <v>4.7582989690721647</v>
      </c>
      <c r="DO18" s="371">
        <f t="shared" si="45"/>
        <v>2246.8399999999997</v>
      </c>
      <c r="DP18" s="372">
        <f t="shared" si="45"/>
        <v>2769.33</v>
      </c>
      <c r="DQ18" s="371">
        <f t="shared" si="46"/>
        <v>75.852219387755099</v>
      </c>
      <c r="DR18" s="372">
        <f t="shared" si="46"/>
        <v>79.248247422680407</v>
      </c>
      <c r="DS18" s="371">
        <f t="shared" si="48"/>
        <v>29734.07</v>
      </c>
      <c r="DT18" s="372">
        <f t="shared" si="48"/>
        <v>46122.479999999996</v>
      </c>
      <c r="DU18" s="424">
        <v>132</v>
      </c>
      <c r="DV18" s="425">
        <v>213</v>
      </c>
      <c r="DW18" s="371">
        <f t="shared" si="49"/>
        <v>132</v>
      </c>
      <c r="DX18" s="372">
        <f t="shared" si="49"/>
        <v>213</v>
      </c>
      <c r="DY18" s="426">
        <v>110</v>
      </c>
      <c r="DZ18" s="425">
        <v>157</v>
      </c>
      <c r="EA18" s="371">
        <f t="shared" si="51"/>
        <v>110</v>
      </c>
      <c r="EB18" s="372">
        <f t="shared" si="51"/>
        <v>157</v>
      </c>
      <c r="EC18" s="426">
        <v>0</v>
      </c>
      <c r="ED18" s="425">
        <v>0</v>
      </c>
      <c r="EE18" s="371">
        <f t="shared" si="53"/>
        <v>0</v>
      </c>
      <c r="EF18" s="372">
        <f t="shared" si="53"/>
        <v>0</v>
      </c>
      <c r="EG18" s="358">
        <f t="shared" si="55"/>
        <v>242</v>
      </c>
      <c r="EH18" s="372">
        <f t="shared" si="55"/>
        <v>370</v>
      </c>
      <c r="EI18" s="358">
        <f t="shared" si="57"/>
        <v>242</v>
      </c>
      <c r="EJ18" s="372">
        <f t="shared" si="57"/>
        <v>370</v>
      </c>
      <c r="EK18" s="427">
        <v>5.1100000000000003</v>
      </c>
      <c r="EL18" s="428">
        <v>2.63</v>
      </c>
      <c r="EM18" s="371">
        <f t="shared" si="59"/>
        <v>674.5200000000001</v>
      </c>
      <c r="EN18" s="372">
        <f t="shared" si="59"/>
        <v>560.18999999999994</v>
      </c>
      <c r="EO18" s="426">
        <v>5.26</v>
      </c>
      <c r="EP18" s="428">
        <v>4.55</v>
      </c>
      <c r="EQ18" s="371">
        <f t="shared" si="60"/>
        <v>578.6</v>
      </c>
      <c r="ER18" s="372">
        <f t="shared" si="60"/>
        <v>714.35</v>
      </c>
      <c r="ES18" s="426">
        <v>0</v>
      </c>
      <c r="ET18" s="429">
        <v>0</v>
      </c>
      <c r="EU18" s="371">
        <f t="shared" si="139"/>
        <v>0</v>
      </c>
      <c r="EV18" s="372">
        <f t="shared" si="140"/>
        <v>0</v>
      </c>
      <c r="EW18" s="371">
        <f t="shared" si="62"/>
        <v>5.1781818181818187</v>
      </c>
      <c r="EX18" s="372">
        <f t="shared" si="63"/>
        <v>3.4447027027027026</v>
      </c>
      <c r="EY18" s="371">
        <f t="shared" si="64"/>
        <v>1253.1200000000001</v>
      </c>
      <c r="EZ18" s="372">
        <f t="shared" si="65"/>
        <v>1274.54</v>
      </c>
      <c r="FA18" s="426">
        <v>68.23</v>
      </c>
      <c r="FB18" s="430">
        <v>66.59</v>
      </c>
      <c r="FC18" s="371">
        <f t="shared" si="66"/>
        <v>9006.36</v>
      </c>
      <c r="FD18" s="372">
        <f t="shared" si="67"/>
        <v>14183.67</v>
      </c>
      <c r="FE18" s="426">
        <v>57.17</v>
      </c>
      <c r="FF18" s="430">
        <v>61.73</v>
      </c>
      <c r="FG18" s="371">
        <f t="shared" si="68"/>
        <v>6288.7</v>
      </c>
      <c r="FH18" s="372">
        <f t="shared" si="69"/>
        <v>9691.6099999999988</v>
      </c>
      <c r="FI18" s="421">
        <v>0</v>
      </c>
      <c r="FJ18" s="430">
        <v>0</v>
      </c>
      <c r="FK18" s="371">
        <f t="shared" si="70"/>
        <v>0</v>
      </c>
      <c r="FL18" s="372">
        <f t="shared" si="71"/>
        <v>0</v>
      </c>
      <c r="FM18" s="371">
        <f t="shared" si="72"/>
        <v>63.20272727272728</v>
      </c>
      <c r="FN18" s="372">
        <f t="shared" si="73"/>
        <v>64.527783783783775</v>
      </c>
      <c r="FO18" s="371">
        <f t="shared" si="74"/>
        <v>15295.060000000001</v>
      </c>
      <c r="FP18" s="372">
        <f t="shared" si="75"/>
        <v>23875.279999999995</v>
      </c>
      <c r="FQ18" s="424">
        <v>4</v>
      </c>
      <c r="FR18" s="425">
        <v>10</v>
      </c>
      <c r="FS18" s="371">
        <f t="shared" si="76"/>
        <v>4</v>
      </c>
      <c r="FT18" s="372">
        <f t="shared" si="77"/>
        <v>10</v>
      </c>
      <c r="FU18" s="426">
        <v>2.69</v>
      </c>
      <c r="FV18" s="432">
        <v>2.88</v>
      </c>
      <c r="FW18" s="371">
        <f t="shared" si="78"/>
        <v>10.76</v>
      </c>
      <c r="FX18" s="372">
        <f t="shared" si="79"/>
        <v>28.799999999999997</v>
      </c>
      <c r="FY18" s="426">
        <v>63</v>
      </c>
      <c r="FZ18" s="433">
        <v>54.7</v>
      </c>
      <c r="GA18" s="371">
        <f t="shared" si="80"/>
        <v>252</v>
      </c>
      <c r="GB18" s="372">
        <f t="shared" si="81"/>
        <v>547</v>
      </c>
      <c r="GC18" s="406">
        <f t="shared" si="82"/>
        <v>406</v>
      </c>
      <c r="GD18" s="372">
        <f t="shared" si="82"/>
        <v>600</v>
      </c>
      <c r="GE18" s="371">
        <f t="shared" si="83"/>
        <v>406</v>
      </c>
      <c r="GF18" s="372">
        <f t="shared" si="84"/>
        <v>600</v>
      </c>
      <c r="GG18" s="371">
        <f t="shared" si="85"/>
        <v>2181.9299999999998</v>
      </c>
      <c r="GH18" s="372">
        <f t="shared" si="86"/>
        <v>2278.4700000000003</v>
      </c>
      <c r="GI18" s="371">
        <f t="shared" si="87"/>
        <v>30150.480000000003</v>
      </c>
      <c r="GJ18" s="372">
        <f t="shared" si="88"/>
        <v>45488.1</v>
      </c>
      <c r="GK18" s="406">
        <f t="shared" si="89"/>
        <v>228</v>
      </c>
      <c r="GL18" s="372">
        <f t="shared" si="89"/>
        <v>352</v>
      </c>
      <c r="GM18" s="371">
        <f t="shared" si="90"/>
        <v>228</v>
      </c>
      <c r="GN18" s="372">
        <f t="shared" si="91"/>
        <v>352</v>
      </c>
      <c r="GO18" s="371">
        <f t="shared" si="92"/>
        <v>1318.0300000000002</v>
      </c>
      <c r="GP18" s="372">
        <f t="shared" si="93"/>
        <v>1765.4</v>
      </c>
      <c r="GQ18" s="371">
        <f t="shared" si="94"/>
        <v>14878.649999999998</v>
      </c>
      <c r="GR18" s="372">
        <f t="shared" si="95"/>
        <v>24509.659999999996</v>
      </c>
      <c r="GS18" s="406">
        <f t="shared" si="96"/>
        <v>634</v>
      </c>
      <c r="GT18" s="372">
        <f t="shared" si="96"/>
        <v>952</v>
      </c>
      <c r="GU18" s="371">
        <f t="shared" si="97"/>
        <v>634</v>
      </c>
      <c r="GV18" s="372">
        <f t="shared" si="97"/>
        <v>952</v>
      </c>
      <c r="GW18" s="371">
        <f t="shared" si="98"/>
        <v>3499.96</v>
      </c>
      <c r="GX18" s="372">
        <f t="shared" si="98"/>
        <v>4043.8700000000003</v>
      </c>
      <c r="GY18" s="371">
        <f t="shared" si="99"/>
        <v>45029.130000000005</v>
      </c>
      <c r="GZ18" s="372">
        <f t="shared" si="99"/>
        <v>69997.759999999995</v>
      </c>
      <c r="HA18" s="406">
        <f t="shared" si="100"/>
        <v>0</v>
      </c>
      <c r="HB18" s="372">
        <f t="shared" si="100"/>
        <v>0</v>
      </c>
      <c r="HC18" s="371">
        <f t="shared" si="101"/>
        <v>0</v>
      </c>
      <c r="HD18" s="372">
        <f t="shared" si="101"/>
        <v>0</v>
      </c>
      <c r="HE18" s="371" t="str">
        <f t="shared" si="102"/>
        <v/>
      </c>
      <c r="HF18" s="372" t="str">
        <f t="shared" si="102"/>
        <v/>
      </c>
      <c r="HG18" s="371" t="str">
        <f t="shared" si="103"/>
        <v/>
      </c>
      <c r="HH18" s="372" t="str">
        <f t="shared" si="104"/>
        <v/>
      </c>
      <c r="HI18" s="406">
        <f t="shared" si="105"/>
        <v>3510.7200000000003</v>
      </c>
      <c r="HJ18" s="372">
        <f t="shared" si="106"/>
        <v>4072.67</v>
      </c>
      <c r="HK18" s="371">
        <f t="shared" si="107"/>
        <v>45281.130000000005</v>
      </c>
      <c r="HL18" s="371">
        <f t="shared" si="108"/>
        <v>70544.759999999995</v>
      </c>
      <c r="HM18" s="140">
        <f>FR18+ED18+DZ18+DV18+BV18+BR18+BN18+Z18+V18+R18</f>
        <v>962</v>
      </c>
    </row>
    <row r="19" spans="1:221" ht="15">
      <c r="A19" s="416" t="s">
        <v>10</v>
      </c>
      <c r="B19" s="417" t="s">
        <v>22</v>
      </c>
      <c r="C19" s="33"/>
      <c r="D19" s="416">
        <v>106449</v>
      </c>
      <c r="E19" s="418">
        <v>9</v>
      </c>
      <c r="F19" s="413">
        <v>576</v>
      </c>
      <c r="G19" s="420">
        <v>571</v>
      </c>
      <c r="H19" s="421">
        <v>24</v>
      </c>
      <c r="I19" s="422">
        <v>47</v>
      </c>
      <c r="J19" s="371">
        <f t="shared" si="109"/>
        <v>552</v>
      </c>
      <c r="K19" s="372">
        <f t="shared" si="110"/>
        <v>524</v>
      </c>
      <c r="L19" s="420">
        <v>60</v>
      </c>
      <c r="M19" s="371">
        <f t="shared" si="111"/>
        <v>552</v>
      </c>
      <c r="N19" s="372">
        <f t="shared" si="112"/>
        <v>524</v>
      </c>
      <c r="O19" s="371">
        <f t="shared" si="113"/>
        <v>552</v>
      </c>
      <c r="P19" s="372">
        <f t="shared" si="114"/>
        <v>463</v>
      </c>
      <c r="Q19" s="424">
        <v>60</v>
      </c>
      <c r="R19" s="425">
        <v>95</v>
      </c>
      <c r="S19" s="371">
        <f t="shared" si="115"/>
        <v>60</v>
      </c>
      <c r="T19" s="372">
        <f t="shared" si="116"/>
        <v>95</v>
      </c>
      <c r="U19" s="426">
        <v>5</v>
      </c>
      <c r="V19" s="425">
        <v>1</v>
      </c>
      <c r="W19" s="371">
        <f t="shared" si="117"/>
        <v>5</v>
      </c>
      <c r="X19" s="372">
        <f t="shared" si="118"/>
        <v>1</v>
      </c>
      <c r="Y19" s="426">
        <v>10</v>
      </c>
      <c r="Z19" s="425">
        <v>0</v>
      </c>
      <c r="AA19" s="371">
        <f t="shared" si="119"/>
        <v>10</v>
      </c>
      <c r="AB19" s="372">
        <f t="shared" si="120"/>
        <v>0</v>
      </c>
      <c r="AC19" s="358">
        <f t="shared" si="121"/>
        <v>75</v>
      </c>
      <c r="AD19" s="372">
        <f t="shared" si="122"/>
        <v>96</v>
      </c>
      <c r="AE19" s="358">
        <f t="shared" si="123"/>
        <v>75</v>
      </c>
      <c r="AF19" s="372">
        <f t="shared" si="124"/>
        <v>96</v>
      </c>
      <c r="AG19" s="427">
        <v>3.94</v>
      </c>
      <c r="AH19" s="428">
        <v>4.24</v>
      </c>
      <c r="AI19" s="371">
        <f t="shared" si="125"/>
        <v>236.4</v>
      </c>
      <c r="AJ19" s="372">
        <f t="shared" si="126"/>
        <v>402.8</v>
      </c>
      <c r="AK19" s="426">
        <v>6.28</v>
      </c>
      <c r="AL19" s="428">
        <v>5.33</v>
      </c>
      <c r="AM19" s="371">
        <f t="shared" si="127"/>
        <v>31.400000000000002</v>
      </c>
      <c r="AN19" s="372">
        <f t="shared" si="128"/>
        <v>5.33</v>
      </c>
      <c r="AO19" s="426">
        <v>4.88</v>
      </c>
      <c r="AP19" s="429">
        <v>0</v>
      </c>
      <c r="AQ19" s="371">
        <f t="shared" si="129"/>
        <v>48.8</v>
      </c>
      <c r="AR19" s="372">
        <f t="shared" si="130"/>
        <v>0</v>
      </c>
      <c r="AS19" s="371">
        <f t="shared" si="131"/>
        <v>4.2213333333333338</v>
      </c>
      <c r="AT19" s="372">
        <f t="shared" si="132"/>
        <v>4.2513541666666663</v>
      </c>
      <c r="AU19" s="371">
        <f t="shared" si="133"/>
        <v>316.60000000000002</v>
      </c>
      <c r="AV19" s="372">
        <f t="shared" si="134"/>
        <v>408.13</v>
      </c>
      <c r="AW19" s="426">
        <v>72.45</v>
      </c>
      <c r="AX19" s="430">
        <v>74.97</v>
      </c>
      <c r="AY19" s="371">
        <f t="shared" si="135"/>
        <v>4347</v>
      </c>
      <c r="AZ19" s="372">
        <f t="shared" si="136"/>
        <v>7122.15</v>
      </c>
      <c r="BA19" s="426">
        <v>56.8</v>
      </c>
      <c r="BB19" s="430">
        <v>58</v>
      </c>
      <c r="BC19" s="371">
        <f t="shared" si="137"/>
        <v>284</v>
      </c>
      <c r="BD19" s="372">
        <f t="shared" si="138"/>
        <v>58</v>
      </c>
      <c r="BE19" s="421">
        <v>60</v>
      </c>
      <c r="BF19" s="430">
        <v>0</v>
      </c>
      <c r="BG19" s="371">
        <f t="shared" si="15"/>
        <v>600</v>
      </c>
      <c r="BH19" s="372">
        <f t="shared" si="15"/>
        <v>0</v>
      </c>
      <c r="BI19" s="371">
        <f t="shared" si="16"/>
        <v>69.74666666666667</v>
      </c>
      <c r="BJ19" s="372">
        <f t="shared" si="16"/>
        <v>74.793229166666663</v>
      </c>
      <c r="BK19" s="371">
        <f t="shared" si="17"/>
        <v>5231</v>
      </c>
      <c r="BL19" s="372">
        <f t="shared" si="17"/>
        <v>7180.15</v>
      </c>
      <c r="BM19" s="431">
        <v>287</v>
      </c>
      <c r="BN19" s="425">
        <v>229</v>
      </c>
      <c r="BO19" s="371">
        <f t="shared" si="18"/>
        <v>287</v>
      </c>
      <c r="BP19" s="372">
        <f t="shared" si="18"/>
        <v>229</v>
      </c>
      <c r="BQ19" s="426">
        <v>49</v>
      </c>
      <c r="BR19" s="425">
        <v>50</v>
      </c>
      <c r="BS19" s="371">
        <f t="shared" si="19"/>
        <v>49</v>
      </c>
      <c r="BT19" s="372">
        <f t="shared" si="19"/>
        <v>50</v>
      </c>
      <c r="BU19" s="426">
        <v>2</v>
      </c>
      <c r="BV19" s="425">
        <v>2</v>
      </c>
      <c r="BW19" s="371">
        <f t="shared" si="20"/>
        <v>2</v>
      </c>
      <c r="BX19" s="423">
        <f t="shared" si="20"/>
        <v>2</v>
      </c>
      <c r="BY19" s="358">
        <f t="shared" si="21"/>
        <v>338</v>
      </c>
      <c r="BZ19" s="372">
        <f t="shared" si="22"/>
        <v>281</v>
      </c>
      <c r="CA19" s="358">
        <f t="shared" si="23"/>
        <v>338</v>
      </c>
      <c r="CB19" s="372">
        <f t="shared" si="24"/>
        <v>281</v>
      </c>
      <c r="CC19" s="427">
        <v>4.5199999999999996</v>
      </c>
      <c r="CD19" s="428">
        <v>4.6399999999999997</v>
      </c>
      <c r="CE19" s="371">
        <f t="shared" si="25"/>
        <v>1297.2399999999998</v>
      </c>
      <c r="CF19" s="372">
        <f t="shared" si="25"/>
        <v>1062.56</v>
      </c>
      <c r="CG19" s="426">
        <v>8.77</v>
      </c>
      <c r="CH19" s="428">
        <v>5.86</v>
      </c>
      <c r="CI19" s="371">
        <f t="shared" si="26"/>
        <v>429.72999999999996</v>
      </c>
      <c r="CJ19" s="372">
        <f t="shared" si="26"/>
        <v>293</v>
      </c>
      <c r="CK19" s="426">
        <v>3.79</v>
      </c>
      <c r="CL19" s="429">
        <v>10.5</v>
      </c>
      <c r="CM19" s="371">
        <f t="shared" si="27"/>
        <v>7.58</v>
      </c>
      <c r="CN19" s="372">
        <f t="shared" si="27"/>
        <v>21</v>
      </c>
      <c r="CO19" s="371">
        <f t="shared" si="28"/>
        <v>5.1318047337278099</v>
      </c>
      <c r="CP19" s="372">
        <f t="shared" si="29"/>
        <v>4.8987900355871883</v>
      </c>
      <c r="CQ19" s="371">
        <f t="shared" si="30"/>
        <v>1734.5499999999997</v>
      </c>
      <c r="CR19" s="372">
        <f t="shared" si="31"/>
        <v>1376.56</v>
      </c>
      <c r="CS19" s="426">
        <v>73.78</v>
      </c>
      <c r="CT19" s="430">
        <v>73.930000000000007</v>
      </c>
      <c r="CU19" s="371">
        <f t="shared" si="32"/>
        <v>21174.86</v>
      </c>
      <c r="CV19" s="372">
        <f t="shared" si="32"/>
        <v>16929.97</v>
      </c>
      <c r="CW19" s="426">
        <v>73.06</v>
      </c>
      <c r="CX19" s="430">
        <v>72.680000000000007</v>
      </c>
      <c r="CY19" s="371">
        <f t="shared" si="33"/>
        <v>3579.94</v>
      </c>
      <c r="CZ19" s="372">
        <f t="shared" si="33"/>
        <v>3634.0000000000005</v>
      </c>
      <c r="DA19" s="421">
        <v>88</v>
      </c>
      <c r="DB19" s="430">
        <v>72.5</v>
      </c>
      <c r="DC19" s="371">
        <f t="shared" si="34"/>
        <v>176</v>
      </c>
      <c r="DD19" s="372">
        <f t="shared" si="34"/>
        <v>145</v>
      </c>
      <c r="DE19" s="371">
        <f t="shared" si="35"/>
        <v>73.759763313609469</v>
      </c>
      <c r="DF19" s="372">
        <f t="shared" si="36"/>
        <v>73.697402135231314</v>
      </c>
      <c r="DG19" s="371">
        <f t="shared" si="37"/>
        <v>24930.799999999999</v>
      </c>
      <c r="DH19" s="372">
        <f t="shared" si="38"/>
        <v>20708.97</v>
      </c>
      <c r="DI19" s="371">
        <f t="shared" si="39"/>
        <v>413</v>
      </c>
      <c r="DJ19" s="372">
        <f t="shared" si="40"/>
        <v>377</v>
      </c>
      <c r="DK19" s="371">
        <f t="shared" si="41"/>
        <v>413</v>
      </c>
      <c r="DL19" s="372">
        <f t="shared" si="42"/>
        <v>377</v>
      </c>
      <c r="DM19" s="371">
        <f t="shared" si="43"/>
        <v>4.9664648910411611</v>
      </c>
      <c r="DN19" s="372">
        <f t="shared" si="44"/>
        <v>4.7339257294429711</v>
      </c>
      <c r="DO19" s="371">
        <f t="shared" si="45"/>
        <v>2051.1499999999996</v>
      </c>
      <c r="DP19" s="372">
        <f t="shared" si="45"/>
        <v>1784.69</v>
      </c>
      <c r="DQ19" s="371">
        <f t="shared" si="46"/>
        <v>73.030992736077479</v>
      </c>
      <c r="DR19" s="372">
        <f t="shared" si="47"/>
        <v>73.976445623342187</v>
      </c>
      <c r="DS19" s="371">
        <f t="shared" si="48"/>
        <v>30161.8</v>
      </c>
      <c r="DT19" s="372">
        <f t="shared" si="48"/>
        <v>27889.120000000003</v>
      </c>
      <c r="DU19" s="424">
        <v>48</v>
      </c>
      <c r="DV19" s="425">
        <v>47</v>
      </c>
      <c r="DW19" s="371">
        <f t="shared" si="49"/>
        <v>48</v>
      </c>
      <c r="DX19" s="372">
        <f t="shared" si="50"/>
        <v>47</v>
      </c>
      <c r="DY19" s="426">
        <v>34</v>
      </c>
      <c r="DZ19" s="425">
        <v>39</v>
      </c>
      <c r="EA19" s="371">
        <f t="shared" si="51"/>
        <v>34</v>
      </c>
      <c r="EB19" s="372">
        <f t="shared" si="52"/>
        <v>39</v>
      </c>
      <c r="EC19" s="426">
        <v>57</v>
      </c>
      <c r="ED19" s="425">
        <v>61</v>
      </c>
      <c r="EE19" s="371">
        <f t="shared" si="53"/>
        <v>57</v>
      </c>
      <c r="EF19" s="372">
        <f t="shared" si="54"/>
        <v>0</v>
      </c>
      <c r="EG19" s="358">
        <f t="shared" si="55"/>
        <v>139</v>
      </c>
      <c r="EH19" s="372">
        <f t="shared" si="56"/>
        <v>147</v>
      </c>
      <c r="EI19" s="358">
        <f t="shared" si="57"/>
        <v>139</v>
      </c>
      <c r="EJ19" s="372">
        <f t="shared" si="58"/>
        <v>147</v>
      </c>
      <c r="EK19" s="427">
        <v>3.63</v>
      </c>
      <c r="EL19" s="428">
        <v>3.29</v>
      </c>
      <c r="EM19" s="371">
        <f t="shared" si="59"/>
        <v>174.24</v>
      </c>
      <c r="EN19" s="372">
        <f t="shared" si="59"/>
        <v>154.63</v>
      </c>
      <c r="EO19" s="426">
        <v>4.6500000000000004</v>
      </c>
      <c r="EP19" s="428">
        <v>4.93</v>
      </c>
      <c r="EQ19" s="371">
        <f t="shared" si="60"/>
        <v>158.10000000000002</v>
      </c>
      <c r="ER19" s="372">
        <f t="shared" si="60"/>
        <v>192.26999999999998</v>
      </c>
      <c r="ES19" s="426">
        <v>4.59</v>
      </c>
      <c r="ET19" s="429">
        <v>0</v>
      </c>
      <c r="EU19" s="371">
        <f t="shared" si="139"/>
        <v>261.63</v>
      </c>
      <c r="EV19" s="372">
        <f t="shared" si="140"/>
        <v>0</v>
      </c>
      <c r="EW19" s="371">
        <f t="shared" si="62"/>
        <v>4.2731654676258994</v>
      </c>
      <c r="EX19" s="372">
        <f t="shared" si="63"/>
        <v>2.3598639455782311</v>
      </c>
      <c r="EY19" s="371">
        <f t="shared" si="64"/>
        <v>593.97</v>
      </c>
      <c r="EZ19" s="372">
        <f t="shared" si="65"/>
        <v>346.9</v>
      </c>
      <c r="FA19" s="426">
        <v>63.5</v>
      </c>
      <c r="FB19" s="430">
        <v>55.53</v>
      </c>
      <c r="FC19" s="371">
        <f t="shared" si="66"/>
        <v>3048</v>
      </c>
      <c r="FD19" s="372">
        <f t="shared" si="67"/>
        <v>2609.91</v>
      </c>
      <c r="FE19" s="426">
        <v>53.78</v>
      </c>
      <c r="FF19" s="430">
        <v>52.38</v>
      </c>
      <c r="FG19" s="371">
        <f t="shared" si="68"/>
        <v>1828.52</v>
      </c>
      <c r="FH19" s="372">
        <f t="shared" si="69"/>
        <v>2042.8200000000002</v>
      </c>
      <c r="FI19" s="421">
        <v>55.15</v>
      </c>
      <c r="FJ19" s="430">
        <v>0</v>
      </c>
      <c r="FK19" s="371">
        <f t="shared" si="70"/>
        <v>3143.5499999999997</v>
      </c>
      <c r="FL19" s="372">
        <f t="shared" si="71"/>
        <v>0</v>
      </c>
      <c r="FM19" s="371">
        <f t="shared" si="72"/>
        <v>57.698345323741002</v>
      </c>
      <c r="FN19" s="372">
        <f t="shared" si="73"/>
        <v>31.651224489795915</v>
      </c>
      <c r="FO19" s="371">
        <f t="shared" si="74"/>
        <v>8020.0699999999988</v>
      </c>
      <c r="FP19" s="372">
        <f t="shared" si="75"/>
        <v>4652.7299999999996</v>
      </c>
      <c r="FQ19" s="424">
        <v>0</v>
      </c>
      <c r="FR19" s="425">
        <v>0</v>
      </c>
      <c r="FS19" s="371">
        <f t="shared" si="76"/>
        <v>0</v>
      </c>
      <c r="FT19" s="372">
        <f t="shared" si="77"/>
        <v>0</v>
      </c>
      <c r="FU19" s="426">
        <v>0</v>
      </c>
      <c r="FV19" s="432">
        <v>0</v>
      </c>
      <c r="FW19" s="371">
        <f t="shared" si="78"/>
        <v>0</v>
      </c>
      <c r="FX19" s="372">
        <f t="shared" si="79"/>
        <v>0</v>
      </c>
      <c r="FY19" s="426">
        <v>0</v>
      </c>
      <c r="FZ19" s="433">
        <v>0</v>
      </c>
      <c r="GA19" s="371">
        <f t="shared" si="80"/>
        <v>0</v>
      </c>
      <c r="GB19" s="372">
        <f t="shared" si="81"/>
        <v>0</v>
      </c>
      <c r="GC19" s="406">
        <f t="shared" si="82"/>
        <v>395</v>
      </c>
      <c r="GD19" s="372">
        <f t="shared" si="82"/>
        <v>371</v>
      </c>
      <c r="GE19" s="371">
        <f t="shared" si="83"/>
        <v>395</v>
      </c>
      <c r="GF19" s="372">
        <f t="shared" si="84"/>
        <v>371</v>
      </c>
      <c r="GG19" s="371">
        <f t="shared" si="85"/>
        <v>1707.8799999999999</v>
      </c>
      <c r="GH19" s="372">
        <f t="shared" si="86"/>
        <v>1619.9899999999998</v>
      </c>
      <c r="GI19" s="371">
        <f t="shared" si="87"/>
        <v>28569.86</v>
      </c>
      <c r="GJ19" s="372">
        <f t="shared" si="88"/>
        <v>26662.030000000002</v>
      </c>
      <c r="GK19" s="406">
        <f t="shared" si="89"/>
        <v>88</v>
      </c>
      <c r="GL19" s="372">
        <f t="shared" si="89"/>
        <v>90</v>
      </c>
      <c r="GM19" s="371">
        <f t="shared" si="90"/>
        <v>88</v>
      </c>
      <c r="GN19" s="372">
        <f t="shared" si="91"/>
        <v>90</v>
      </c>
      <c r="GO19" s="371">
        <f t="shared" si="92"/>
        <v>619.23</v>
      </c>
      <c r="GP19" s="372">
        <f t="shared" si="93"/>
        <v>490.59999999999997</v>
      </c>
      <c r="GQ19" s="371">
        <f t="shared" si="94"/>
        <v>5692.46</v>
      </c>
      <c r="GR19" s="372">
        <f t="shared" si="95"/>
        <v>5734.8200000000006</v>
      </c>
      <c r="GS19" s="406">
        <f t="shared" si="96"/>
        <v>483</v>
      </c>
      <c r="GT19" s="372">
        <f t="shared" si="96"/>
        <v>461</v>
      </c>
      <c r="GU19" s="371">
        <f t="shared" si="97"/>
        <v>483</v>
      </c>
      <c r="GV19" s="372">
        <f t="shared" si="97"/>
        <v>461</v>
      </c>
      <c r="GW19" s="371">
        <f t="shared" si="98"/>
        <v>2327.1099999999997</v>
      </c>
      <c r="GX19" s="372">
        <f t="shared" si="98"/>
        <v>2110.5899999999997</v>
      </c>
      <c r="GY19" s="371">
        <f t="shared" si="99"/>
        <v>34262.32</v>
      </c>
      <c r="GZ19" s="372">
        <f t="shared" si="99"/>
        <v>32396.850000000002</v>
      </c>
      <c r="HA19" s="406">
        <f t="shared" si="100"/>
        <v>69</v>
      </c>
      <c r="HB19" s="372">
        <f t="shared" si="100"/>
        <v>63</v>
      </c>
      <c r="HC19" s="371">
        <f t="shared" si="101"/>
        <v>69</v>
      </c>
      <c r="HD19" s="372">
        <f t="shared" si="101"/>
        <v>2</v>
      </c>
      <c r="HE19" s="371">
        <f t="shared" si="102"/>
        <v>318.01</v>
      </c>
      <c r="HF19" s="372">
        <f t="shared" si="102"/>
        <v>21</v>
      </c>
      <c r="HG19" s="371">
        <f t="shared" si="103"/>
        <v>3919.5499999999997</v>
      </c>
      <c r="HH19" s="372">
        <f t="shared" si="104"/>
        <v>145</v>
      </c>
      <c r="HI19" s="406">
        <f t="shared" si="105"/>
        <v>2645.12</v>
      </c>
      <c r="HJ19" s="372">
        <f t="shared" si="106"/>
        <v>2131.59</v>
      </c>
      <c r="HK19" s="371">
        <f t="shared" si="107"/>
        <v>38181.869999999995</v>
      </c>
      <c r="HL19" s="371">
        <f t="shared" si="108"/>
        <v>32541.850000000002</v>
      </c>
    </row>
    <row r="20" spans="1:221" ht="15">
      <c r="A20" s="416" t="s">
        <v>10</v>
      </c>
      <c r="B20" s="417" t="s">
        <v>23</v>
      </c>
      <c r="C20" s="546" t="s">
        <v>1020</v>
      </c>
      <c r="D20" s="416">
        <v>367459</v>
      </c>
      <c r="E20" s="418">
        <v>9</v>
      </c>
      <c r="F20" s="413">
        <v>503</v>
      </c>
      <c r="G20" s="420">
        <v>578</v>
      </c>
      <c r="H20" s="421">
        <v>17</v>
      </c>
      <c r="I20" s="422">
        <v>23</v>
      </c>
      <c r="J20" s="371">
        <f t="shared" si="109"/>
        <v>486</v>
      </c>
      <c r="K20" s="372">
        <f t="shared" si="110"/>
        <v>555</v>
      </c>
      <c r="L20" s="420">
        <v>60</v>
      </c>
      <c r="M20" s="371">
        <f t="shared" si="111"/>
        <v>486</v>
      </c>
      <c r="N20" s="372">
        <f t="shared" si="112"/>
        <v>555</v>
      </c>
      <c r="O20" s="371">
        <f t="shared" si="113"/>
        <v>486</v>
      </c>
      <c r="P20" s="372">
        <f t="shared" si="114"/>
        <v>546</v>
      </c>
      <c r="Q20" s="424">
        <v>1</v>
      </c>
      <c r="R20" s="425">
        <v>4</v>
      </c>
      <c r="S20" s="371">
        <f t="shared" si="115"/>
        <v>1</v>
      </c>
      <c r="T20" s="372">
        <f t="shared" si="116"/>
        <v>4</v>
      </c>
      <c r="U20" s="426">
        <v>48</v>
      </c>
      <c r="V20" s="425">
        <v>62</v>
      </c>
      <c r="W20" s="371">
        <f t="shared" si="117"/>
        <v>48</v>
      </c>
      <c r="X20" s="372">
        <f t="shared" si="118"/>
        <v>62</v>
      </c>
      <c r="Y20" s="426">
        <v>0</v>
      </c>
      <c r="Z20" s="425">
        <v>0</v>
      </c>
      <c r="AA20" s="371">
        <f t="shared" si="119"/>
        <v>0</v>
      </c>
      <c r="AB20" s="372">
        <f t="shared" si="120"/>
        <v>0</v>
      </c>
      <c r="AC20" s="358">
        <f t="shared" si="121"/>
        <v>49</v>
      </c>
      <c r="AD20" s="372">
        <f t="shared" si="122"/>
        <v>66</v>
      </c>
      <c r="AE20" s="358">
        <f t="shared" si="123"/>
        <v>49</v>
      </c>
      <c r="AF20" s="372">
        <f t="shared" si="124"/>
        <v>66</v>
      </c>
      <c r="AG20" s="427">
        <v>8.92</v>
      </c>
      <c r="AH20" s="428">
        <v>4.29</v>
      </c>
      <c r="AI20" s="371">
        <f t="shared" si="125"/>
        <v>8.92</v>
      </c>
      <c r="AJ20" s="372">
        <f t="shared" si="126"/>
        <v>17.16</v>
      </c>
      <c r="AK20" s="426">
        <v>5.01</v>
      </c>
      <c r="AL20" s="428">
        <v>4.95</v>
      </c>
      <c r="AM20" s="371">
        <f t="shared" si="127"/>
        <v>240.48</v>
      </c>
      <c r="AN20" s="372">
        <f t="shared" si="128"/>
        <v>306.90000000000003</v>
      </c>
      <c r="AO20" s="426">
        <v>0</v>
      </c>
      <c r="AP20" s="429">
        <v>0</v>
      </c>
      <c r="AQ20" s="371">
        <f t="shared" si="129"/>
        <v>0</v>
      </c>
      <c r="AR20" s="372">
        <f t="shared" si="130"/>
        <v>0</v>
      </c>
      <c r="AS20" s="371">
        <f t="shared" si="131"/>
        <v>5.0897959183673462</v>
      </c>
      <c r="AT20" s="372">
        <f t="shared" si="132"/>
        <v>4.910000000000001</v>
      </c>
      <c r="AU20" s="371">
        <f t="shared" si="133"/>
        <v>249.39999999999998</v>
      </c>
      <c r="AV20" s="372">
        <f t="shared" si="134"/>
        <v>324.06000000000006</v>
      </c>
      <c r="AW20" s="426">
        <v>99</v>
      </c>
      <c r="AX20" s="430">
        <v>64.75</v>
      </c>
      <c r="AY20" s="371">
        <f t="shared" si="135"/>
        <v>99</v>
      </c>
      <c r="AZ20" s="372">
        <f t="shared" si="136"/>
        <v>259</v>
      </c>
      <c r="BA20" s="426">
        <v>66.959999999999994</v>
      </c>
      <c r="BB20" s="430">
        <v>66.349999999999994</v>
      </c>
      <c r="BC20" s="371">
        <f t="shared" si="137"/>
        <v>3214.08</v>
      </c>
      <c r="BD20" s="372">
        <f t="shared" si="138"/>
        <v>4113.7</v>
      </c>
      <c r="BE20" s="421">
        <v>0</v>
      </c>
      <c r="BF20" s="430">
        <v>0</v>
      </c>
      <c r="BG20" s="371">
        <f t="shared" si="15"/>
        <v>0</v>
      </c>
      <c r="BH20" s="372">
        <f t="shared" si="15"/>
        <v>0</v>
      </c>
      <c r="BI20" s="371">
        <f t="shared" si="16"/>
        <v>67.613877551020408</v>
      </c>
      <c r="BJ20" s="372">
        <f t="shared" si="16"/>
        <v>66.2530303030303</v>
      </c>
      <c r="BK20" s="371">
        <f t="shared" si="17"/>
        <v>3313.08</v>
      </c>
      <c r="BL20" s="372">
        <f t="shared" si="17"/>
        <v>4372.7</v>
      </c>
      <c r="BM20" s="431">
        <v>117</v>
      </c>
      <c r="BN20" s="425">
        <v>118</v>
      </c>
      <c r="BO20" s="371">
        <f t="shared" si="18"/>
        <v>117</v>
      </c>
      <c r="BP20" s="372">
        <f t="shared" si="18"/>
        <v>118</v>
      </c>
      <c r="BQ20" s="426">
        <v>165</v>
      </c>
      <c r="BR20" s="425">
        <v>181</v>
      </c>
      <c r="BS20" s="371">
        <f t="shared" si="19"/>
        <v>165</v>
      </c>
      <c r="BT20" s="372">
        <f t="shared" si="19"/>
        <v>181</v>
      </c>
      <c r="BU20" s="426">
        <v>0</v>
      </c>
      <c r="BV20" s="425">
        <v>0</v>
      </c>
      <c r="BW20" s="371">
        <f t="shared" si="20"/>
        <v>0</v>
      </c>
      <c r="BX20" s="423">
        <f t="shared" si="20"/>
        <v>0</v>
      </c>
      <c r="BY20" s="358">
        <f t="shared" si="21"/>
        <v>282</v>
      </c>
      <c r="BZ20" s="372">
        <f t="shared" si="22"/>
        <v>299</v>
      </c>
      <c r="CA20" s="358">
        <f t="shared" si="23"/>
        <v>282</v>
      </c>
      <c r="CB20" s="372">
        <f t="shared" si="24"/>
        <v>299</v>
      </c>
      <c r="CC20" s="427">
        <v>4.83</v>
      </c>
      <c r="CD20" s="428">
        <v>4.4000000000000004</v>
      </c>
      <c r="CE20" s="371">
        <f t="shared" si="25"/>
        <v>565.11</v>
      </c>
      <c r="CF20" s="372">
        <f t="shared" si="25"/>
        <v>519.20000000000005</v>
      </c>
      <c r="CG20" s="426">
        <v>7.28</v>
      </c>
      <c r="CH20" s="428">
        <v>7.54</v>
      </c>
      <c r="CI20" s="371">
        <f t="shared" si="26"/>
        <v>1201.2</v>
      </c>
      <c r="CJ20" s="372">
        <f t="shared" si="26"/>
        <v>1364.74</v>
      </c>
      <c r="CK20" s="426">
        <v>0</v>
      </c>
      <c r="CL20" s="429">
        <v>0</v>
      </c>
      <c r="CM20" s="371">
        <f t="shared" si="27"/>
        <v>0</v>
      </c>
      <c r="CN20" s="372">
        <f t="shared" si="27"/>
        <v>0</v>
      </c>
      <c r="CO20" s="371">
        <f t="shared" si="28"/>
        <v>6.2635106382978725</v>
      </c>
      <c r="CP20" s="372">
        <f t="shared" si="29"/>
        <v>6.3008026755852846</v>
      </c>
      <c r="CQ20" s="371">
        <f t="shared" si="30"/>
        <v>1766.31</v>
      </c>
      <c r="CR20" s="372">
        <f t="shared" si="31"/>
        <v>1883.94</v>
      </c>
      <c r="CS20" s="426">
        <v>76.290000000000006</v>
      </c>
      <c r="CT20" s="430">
        <v>72.95</v>
      </c>
      <c r="CU20" s="371">
        <f t="shared" si="32"/>
        <v>8925.93</v>
      </c>
      <c r="CV20" s="372">
        <f t="shared" si="32"/>
        <v>8608.1</v>
      </c>
      <c r="CW20" s="426">
        <v>67.78</v>
      </c>
      <c r="CX20" s="430">
        <v>71.03</v>
      </c>
      <c r="CY20" s="371">
        <f t="shared" si="33"/>
        <v>11183.7</v>
      </c>
      <c r="CZ20" s="372">
        <f t="shared" si="33"/>
        <v>12856.43</v>
      </c>
      <c r="DA20" s="421">
        <v>0</v>
      </c>
      <c r="DB20" s="430">
        <v>0</v>
      </c>
      <c r="DC20" s="371">
        <f t="shared" si="34"/>
        <v>0</v>
      </c>
      <c r="DD20" s="372">
        <f t="shared" si="34"/>
        <v>0</v>
      </c>
      <c r="DE20" s="371">
        <f t="shared" si="35"/>
        <v>71.310744680851073</v>
      </c>
      <c r="DF20" s="372">
        <f t="shared" si="36"/>
        <v>71.787725752508351</v>
      </c>
      <c r="DG20" s="371">
        <f t="shared" si="37"/>
        <v>20109.63</v>
      </c>
      <c r="DH20" s="372">
        <f t="shared" si="38"/>
        <v>21464.529999999995</v>
      </c>
      <c r="DI20" s="371">
        <f t="shared" si="39"/>
        <v>331</v>
      </c>
      <c r="DJ20" s="372">
        <f t="shared" si="40"/>
        <v>365</v>
      </c>
      <c r="DK20" s="371">
        <f t="shared" si="41"/>
        <v>331</v>
      </c>
      <c r="DL20" s="372">
        <f t="shared" si="42"/>
        <v>365</v>
      </c>
      <c r="DM20" s="371">
        <f t="shared" si="43"/>
        <v>6.0897583081570996</v>
      </c>
      <c r="DN20" s="372">
        <f t="shared" si="44"/>
        <v>6.0493150684931507</v>
      </c>
      <c r="DO20" s="371">
        <f t="shared" si="45"/>
        <v>2015.71</v>
      </c>
      <c r="DP20" s="372">
        <f t="shared" si="45"/>
        <v>2208</v>
      </c>
      <c r="DQ20" s="371">
        <f t="shared" si="46"/>
        <v>70.763474320241684</v>
      </c>
      <c r="DR20" s="372">
        <f t="shared" si="47"/>
        <v>70.786931506849299</v>
      </c>
      <c r="DS20" s="371">
        <f t="shared" si="48"/>
        <v>23422.71</v>
      </c>
      <c r="DT20" s="372">
        <f t="shared" si="48"/>
        <v>25837.229999999996</v>
      </c>
      <c r="DU20" s="424">
        <v>64</v>
      </c>
      <c r="DV20" s="425">
        <v>76</v>
      </c>
      <c r="DW20" s="371">
        <f t="shared" si="49"/>
        <v>64</v>
      </c>
      <c r="DX20" s="372">
        <f t="shared" si="50"/>
        <v>76</v>
      </c>
      <c r="DY20" s="426">
        <v>86</v>
      </c>
      <c r="DZ20" s="425">
        <v>105</v>
      </c>
      <c r="EA20" s="371">
        <f t="shared" si="51"/>
        <v>86</v>
      </c>
      <c r="EB20" s="372">
        <f t="shared" si="52"/>
        <v>105</v>
      </c>
      <c r="EC20" s="426">
        <v>5</v>
      </c>
      <c r="ED20" s="425">
        <v>9</v>
      </c>
      <c r="EE20" s="371">
        <f t="shared" si="53"/>
        <v>5</v>
      </c>
      <c r="EF20" s="372">
        <f t="shared" si="54"/>
        <v>0</v>
      </c>
      <c r="EG20" s="358">
        <f t="shared" si="55"/>
        <v>155</v>
      </c>
      <c r="EH20" s="372">
        <f t="shared" si="56"/>
        <v>190</v>
      </c>
      <c r="EI20" s="358">
        <f t="shared" si="57"/>
        <v>155</v>
      </c>
      <c r="EJ20" s="372">
        <f t="shared" si="58"/>
        <v>190</v>
      </c>
      <c r="EK20" s="427">
        <v>3.2</v>
      </c>
      <c r="EL20" s="428">
        <v>2.67</v>
      </c>
      <c r="EM20" s="371">
        <f t="shared" si="59"/>
        <v>204.8</v>
      </c>
      <c r="EN20" s="372">
        <f t="shared" si="59"/>
        <v>202.92</v>
      </c>
      <c r="EO20" s="426">
        <v>4.6500000000000004</v>
      </c>
      <c r="EP20" s="428">
        <v>3.87</v>
      </c>
      <c r="EQ20" s="371">
        <f t="shared" si="60"/>
        <v>399.90000000000003</v>
      </c>
      <c r="ER20" s="372">
        <f t="shared" si="60"/>
        <v>406.35</v>
      </c>
      <c r="ES20" s="426">
        <v>3.6</v>
      </c>
      <c r="ET20" s="429">
        <v>0</v>
      </c>
      <c r="EU20" s="371">
        <f t="shared" si="139"/>
        <v>18</v>
      </c>
      <c r="EV20" s="372">
        <f t="shared" si="140"/>
        <v>0</v>
      </c>
      <c r="EW20" s="371">
        <f t="shared" si="62"/>
        <v>4.0174193548387098</v>
      </c>
      <c r="EX20" s="372">
        <f t="shared" si="63"/>
        <v>3.2066842105263156</v>
      </c>
      <c r="EY20" s="371">
        <f t="shared" si="64"/>
        <v>622.70000000000005</v>
      </c>
      <c r="EZ20" s="372">
        <f t="shared" si="65"/>
        <v>609.27</v>
      </c>
      <c r="FA20" s="426">
        <v>61.2</v>
      </c>
      <c r="FB20" s="430">
        <v>55.62</v>
      </c>
      <c r="FC20" s="371">
        <f t="shared" si="66"/>
        <v>3916.8</v>
      </c>
      <c r="FD20" s="372">
        <f t="shared" si="67"/>
        <v>4227.12</v>
      </c>
      <c r="FE20" s="426">
        <v>53.55</v>
      </c>
      <c r="FF20" s="430">
        <v>54.85</v>
      </c>
      <c r="FG20" s="371">
        <f t="shared" si="68"/>
        <v>4605.3</v>
      </c>
      <c r="FH20" s="372">
        <f t="shared" si="69"/>
        <v>5759.25</v>
      </c>
      <c r="FI20" s="421">
        <v>54.52</v>
      </c>
      <c r="FJ20" s="430">
        <v>0</v>
      </c>
      <c r="FK20" s="371">
        <f t="shared" si="70"/>
        <v>272.60000000000002</v>
      </c>
      <c r="FL20" s="372">
        <f t="shared" si="71"/>
        <v>0</v>
      </c>
      <c r="FM20" s="371">
        <f t="shared" si="72"/>
        <v>56.74</v>
      </c>
      <c r="FN20" s="372">
        <f t="shared" si="73"/>
        <v>52.559842105263151</v>
      </c>
      <c r="FO20" s="371">
        <f t="shared" si="74"/>
        <v>8794.7000000000007</v>
      </c>
      <c r="FP20" s="372">
        <f t="shared" si="75"/>
        <v>9986.369999999999</v>
      </c>
      <c r="FQ20" s="424">
        <v>0</v>
      </c>
      <c r="FR20" s="425">
        <v>0</v>
      </c>
      <c r="FS20" s="371">
        <f t="shared" si="76"/>
        <v>0</v>
      </c>
      <c r="FT20" s="372">
        <f t="shared" si="77"/>
        <v>0</v>
      </c>
      <c r="FU20" s="426">
        <v>0</v>
      </c>
      <c r="FV20" s="432">
        <v>0</v>
      </c>
      <c r="FW20" s="371">
        <f t="shared" si="78"/>
        <v>0</v>
      </c>
      <c r="FX20" s="372">
        <f t="shared" si="79"/>
        <v>0</v>
      </c>
      <c r="FY20" s="426">
        <v>0</v>
      </c>
      <c r="FZ20" s="433">
        <v>0</v>
      </c>
      <c r="GA20" s="371">
        <f t="shared" si="80"/>
        <v>0</v>
      </c>
      <c r="GB20" s="372">
        <f t="shared" si="81"/>
        <v>0</v>
      </c>
      <c r="GC20" s="406">
        <f t="shared" si="82"/>
        <v>182</v>
      </c>
      <c r="GD20" s="372">
        <f t="shared" si="82"/>
        <v>198</v>
      </c>
      <c r="GE20" s="371">
        <f t="shared" si="83"/>
        <v>182</v>
      </c>
      <c r="GF20" s="372">
        <f t="shared" si="84"/>
        <v>198</v>
      </c>
      <c r="GG20" s="371">
        <f t="shared" si="85"/>
        <v>778.82999999999993</v>
      </c>
      <c r="GH20" s="372">
        <f t="shared" si="86"/>
        <v>739.28</v>
      </c>
      <c r="GI20" s="371">
        <f t="shared" si="87"/>
        <v>12941.73</v>
      </c>
      <c r="GJ20" s="372">
        <f t="shared" si="88"/>
        <v>13094.220000000001</v>
      </c>
      <c r="GK20" s="406">
        <f t="shared" si="89"/>
        <v>299</v>
      </c>
      <c r="GL20" s="372">
        <f t="shared" si="89"/>
        <v>348</v>
      </c>
      <c r="GM20" s="371">
        <f t="shared" si="90"/>
        <v>299</v>
      </c>
      <c r="GN20" s="372">
        <f t="shared" si="91"/>
        <v>348</v>
      </c>
      <c r="GO20" s="371">
        <f t="shared" si="92"/>
        <v>1841.5800000000002</v>
      </c>
      <c r="GP20" s="372">
        <f t="shared" si="93"/>
        <v>2077.9900000000002</v>
      </c>
      <c r="GQ20" s="371">
        <f t="shared" si="94"/>
        <v>19003.080000000002</v>
      </c>
      <c r="GR20" s="372">
        <f t="shared" si="95"/>
        <v>22729.38</v>
      </c>
      <c r="GS20" s="406">
        <f t="shared" si="96"/>
        <v>481</v>
      </c>
      <c r="GT20" s="372">
        <f t="shared" si="96"/>
        <v>546</v>
      </c>
      <c r="GU20" s="371">
        <f t="shared" si="97"/>
        <v>481</v>
      </c>
      <c r="GV20" s="372">
        <f t="shared" si="97"/>
        <v>546</v>
      </c>
      <c r="GW20" s="371">
        <f t="shared" si="98"/>
        <v>2620.41</v>
      </c>
      <c r="GX20" s="372">
        <f t="shared" si="98"/>
        <v>2817.2700000000004</v>
      </c>
      <c r="GY20" s="371">
        <f t="shared" si="99"/>
        <v>31944.81</v>
      </c>
      <c r="GZ20" s="372">
        <f t="shared" si="99"/>
        <v>35823.600000000006</v>
      </c>
      <c r="HA20" s="406">
        <f t="shared" si="100"/>
        <v>5</v>
      </c>
      <c r="HB20" s="372">
        <f t="shared" si="100"/>
        <v>9</v>
      </c>
      <c r="HC20" s="371">
        <f t="shared" si="101"/>
        <v>5</v>
      </c>
      <c r="HD20" s="372">
        <f t="shared" si="101"/>
        <v>0</v>
      </c>
      <c r="HE20" s="371">
        <f t="shared" si="102"/>
        <v>18</v>
      </c>
      <c r="HF20" s="372">
        <f t="shared" si="102"/>
        <v>0</v>
      </c>
      <c r="HG20" s="371">
        <f t="shared" si="103"/>
        <v>272.60000000000002</v>
      </c>
      <c r="HH20" s="372" t="str">
        <f t="shared" si="104"/>
        <v/>
      </c>
      <c r="HI20" s="406">
        <f t="shared" si="105"/>
        <v>2638.41</v>
      </c>
      <c r="HJ20" s="372">
        <f t="shared" si="106"/>
        <v>2817.27</v>
      </c>
      <c r="HK20" s="371">
        <f t="shared" si="107"/>
        <v>32217.41</v>
      </c>
      <c r="HL20" s="371">
        <f t="shared" si="108"/>
        <v>35823.599999999991</v>
      </c>
    </row>
    <row r="21" spans="1:221" ht="15.75" thickBot="1">
      <c r="A21" s="416" t="s">
        <v>10</v>
      </c>
      <c r="B21" s="417" t="s">
        <v>24</v>
      </c>
      <c r="C21" s="33"/>
      <c r="D21" s="416">
        <v>107327</v>
      </c>
      <c r="E21" s="418">
        <v>10</v>
      </c>
      <c r="F21" s="413">
        <v>194</v>
      </c>
      <c r="G21" s="420">
        <v>198</v>
      </c>
      <c r="H21" s="421">
        <v>0</v>
      </c>
      <c r="I21" s="422">
        <v>1</v>
      </c>
      <c r="J21" s="371">
        <f t="shared" si="109"/>
        <v>194</v>
      </c>
      <c r="K21" s="372">
        <f t="shared" si="110"/>
        <v>197</v>
      </c>
      <c r="L21" s="420">
        <v>60</v>
      </c>
      <c r="M21" s="371">
        <f t="shared" si="111"/>
        <v>194</v>
      </c>
      <c r="N21" s="372">
        <f t="shared" si="112"/>
        <v>197</v>
      </c>
      <c r="O21" s="371">
        <f t="shared" si="113"/>
        <v>194</v>
      </c>
      <c r="P21" s="372">
        <f t="shared" si="114"/>
        <v>191</v>
      </c>
      <c r="Q21" s="424">
        <v>15</v>
      </c>
      <c r="R21" s="425">
        <v>15</v>
      </c>
      <c r="S21" s="371">
        <f t="shared" si="115"/>
        <v>15</v>
      </c>
      <c r="T21" s="372">
        <f t="shared" si="116"/>
        <v>15</v>
      </c>
      <c r="U21" s="426">
        <v>0</v>
      </c>
      <c r="V21" s="425">
        <v>3</v>
      </c>
      <c r="W21" s="371">
        <f t="shared" si="117"/>
        <v>0</v>
      </c>
      <c r="X21" s="372">
        <f t="shared" si="118"/>
        <v>3</v>
      </c>
      <c r="Y21" s="426">
        <v>6</v>
      </c>
      <c r="Z21" s="425">
        <v>2</v>
      </c>
      <c r="AA21" s="371">
        <f t="shared" si="119"/>
        <v>6</v>
      </c>
      <c r="AB21" s="372">
        <f t="shared" si="120"/>
        <v>2</v>
      </c>
      <c r="AC21" s="358">
        <f t="shared" si="121"/>
        <v>21</v>
      </c>
      <c r="AD21" s="372">
        <f t="shared" si="122"/>
        <v>20</v>
      </c>
      <c r="AE21" s="358">
        <f t="shared" si="123"/>
        <v>21</v>
      </c>
      <c r="AF21" s="372">
        <f t="shared" si="124"/>
        <v>20</v>
      </c>
      <c r="AG21" s="427">
        <v>5.42</v>
      </c>
      <c r="AH21" s="428">
        <v>3.87</v>
      </c>
      <c r="AI21" s="371">
        <f t="shared" si="125"/>
        <v>81.3</v>
      </c>
      <c r="AJ21" s="372">
        <f t="shared" si="126"/>
        <v>58.050000000000004</v>
      </c>
      <c r="AK21" s="426">
        <v>0</v>
      </c>
      <c r="AL21" s="428">
        <v>5.83</v>
      </c>
      <c r="AM21" s="371">
        <f t="shared" si="127"/>
        <v>0</v>
      </c>
      <c r="AN21" s="372">
        <f t="shared" si="128"/>
        <v>17.490000000000002</v>
      </c>
      <c r="AO21" s="426">
        <v>7.83</v>
      </c>
      <c r="AP21" s="429">
        <v>8.75</v>
      </c>
      <c r="AQ21" s="371">
        <f t="shared" si="129"/>
        <v>46.980000000000004</v>
      </c>
      <c r="AR21" s="372">
        <f t="shared" si="130"/>
        <v>17.5</v>
      </c>
      <c r="AS21" s="371">
        <f t="shared" si="131"/>
        <v>6.1085714285714285</v>
      </c>
      <c r="AT21" s="372">
        <f t="shared" si="132"/>
        <v>4.6520000000000001</v>
      </c>
      <c r="AU21" s="371">
        <f t="shared" si="133"/>
        <v>128.28</v>
      </c>
      <c r="AV21" s="372">
        <f t="shared" si="134"/>
        <v>93.04</v>
      </c>
      <c r="AW21" s="426">
        <v>73.73</v>
      </c>
      <c r="AX21" s="430">
        <v>67.73</v>
      </c>
      <c r="AY21" s="371">
        <f t="shared" si="135"/>
        <v>1105.95</v>
      </c>
      <c r="AZ21" s="372">
        <f t="shared" si="136"/>
        <v>1015.95</v>
      </c>
      <c r="BA21" s="426">
        <v>0</v>
      </c>
      <c r="BB21" s="430">
        <v>71.33</v>
      </c>
      <c r="BC21" s="371">
        <f t="shared" si="137"/>
        <v>0</v>
      </c>
      <c r="BD21" s="372">
        <f t="shared" si="138"/>
        <v>213.99</v>
      </c>
      <c r="BE21" s="421">
        <v>81.5</v>
      </c>
      <c r="BF21" s="430">
        <v>80.5</v>
      </c>
      <c r="BG21" s="371">
        <f t="shared" si="15"/>
        <v>489</v>
      </c>
      <c r="BH21" s="372">
        <f t="shared" si="15"/>
        <v>161</v>
      </c>
      <c r="BI21" s="371">
        <f t="shared" si="16"/>
        <v>75.95</v>
      </c>
      <c r="BJ21" s="372">
        <f t="shared" si="16"/>
        <v>69.546999999999997</v>
      </c>
      <c r="BK21" s="371">
        <f t="shared" si="17"/>
        <v>1594.95</v>
      </c>
      <c r="BL21" s="372">
        <f t="shared" si="17"/>
        <v>1390.94</v>
      </c>
      <c r="BM21" s="431">
        <v>60</v>
      </c>
      <c r="BN21" s="425">
        <v>71</v>
      </c>
      <c r="BO21" s="371">
        <f t="shared" si="18"/>
        <v>60</v>
      </c>
      <c r="BP21" s="372">
        <f t="shared" si="18"/>
        <v>71</v>
      </c>
      <c r="BQ21" s="426">
        <v>10</v>
      </c>
      <c r="BR21" s="425">
        <v>14</v>
      </c>
      <c r="BS21" s="371">
        <f t="shared" si="19"/>
        <v>10</v>
      </c>
      <c r="BT21" s="372">
        <f t="shared" si="19"/>
        <v>14</v>
      </c>
      <c r="BU21" s="426">
        <v>46</v>
      </c>
      <c r="BV21" s="425">
        <v>18</v>
      </c>
      <c r="BW21" s="371">
        <f t="shared" si="20"/>
        <v>46</v>
      </c>
      <c r="BX21" s="423">
        <f t="shared" si="20"/>
        <v>18</v>
      </c>
      <c r="BY21" s="358">
        <f t="shared" si="21"/>
        <v>116</v>
      </c>
      <c r="BZ21" s="372">
        <f t="shared" si="22"/>
        <v>103</v>
      </c>
      <c r="CA21" s="358">
        <f t="shared" si="23"/>
        <v>116</v>
      </c>
      <c r="CB21" s="372">
        <f t="shared" si="24"/>
        <v>103</v>
      </c>
      <c r="CC21" s="427">
        <v>5.73</v>
      </c>
      <c r="CD21" s="428">
        <v>5.44</v>
      </c>
      <c r="CE21" s="371">
        <f t="shared" si="25"/>
        <v>343.8</v>
      </c>
      <c r="CF21" s="372">
        <f t="shared" si="25"/>
        <v>386.24</v>
      </c>
      <c r="CG21" s="426">
        <v>6.53</v>
      </c>
      <c r="CH21" s="428">
        <v>7.25</v>
      </c>
      <c r="CI21" s="371">
        <f t="shared" si="26"/>
        <v>65.3</v>
      </c>
      <c r="CJ21" s="372">
        <f t="shared" si="26"/>
        <v>101.5</v>
      </c>
      <c r="CK21" s="426">
        <v>14.26</v>
      </c>
      <c r="CL21" s="429">
        <v>14.38</v>
      </c>
      <c r="CM21" s="371">
        <f t="shared" si="27"/>
        <v>655.96</v>
      </c>
      <c r="CN21" s="372">
        <f t="shared" si="27"/>
        <v>258.84000000000003</v>
      </c>
      <c r="CO21" s="371">
        <f t="shared" si="28"/>
        <v>9.1815517241379307</v>
      </c>
      <c r="CP21" s="372">
        <f t="shared" si="29"/>
        <v>7.2483495145631069</v>
      </c>
      <c r="CQ21" s="371">
        <f t="shared" si="30"/>
        <v>1065.06</v>
      </c>
      <c r="CR21" s="372">
        <f t="shared" si="31"/>
        <v>746.58</v>
      </c>
      <c r="CS21" s="426">
        <v>72.97</v>
      </c>
      <c r="CT21" s="430">
        <v>77.150000000000006</v>
      </c>
      <c r="CU21" s="371">
        <f t="shared" si="32"/>
        <v>4378.2</v>
      </c>
      <c r="CV21" s="372">
        <f t="shared" si="32"/>
        <v>5477.6500000000005</v>
      </c>
      <c r="CW21" s="426">
        <v>67.3</v>
      </c>
      <c r="CX21" s="430">
        <v>69.709999999999994</v>
      </c>
      <c r="CY21" s="371">
        <f t="shared" si="33"/>
        <v>673</v>
      </c>
      <c r="CZ21" s="372">
        <f t="shared" si="33"/>
        <v>975.93999999999994</v>
      </c>
      <c r="DA21" s="421">
        <v>59.61</v>
      </c>
      <c r="DB21" s="430">
        <v>79.61</v>
      </c>
      <c r="DC21" s="371">
        <f t="shared" si="34"/>
        <v>2742.06</v>
      </c>
      <c r="DD21" s="372">
        <f t="shared" si="34"/>
        <v>1432.98</v>
      </c>
      <c r="DE21" s="371">
        <f t="shared" si="35"/>
        <v>67.183275862068967</v>
      </c>
      <c r="DF21" s="372">
        <f t="shared" si="36"/>
        <v>76.568640776699027</v>
      </c>
      <c r="DG21" s="371">
        <f t="shared" si="37"/>
        <v>7793.26</v>
      </c>
      <c r="DH21" s="372">
        <f t="shared" si="38"/>
        <v>7886.57</v>
      </c>
      <c r="DI21" s="371">
        <f t="shared" si="39"/>
        <v>137</v>
      </c>
      <c r="DJ21" s="372">
        <f t="shared" si="40"/>
        <v>123</v>
      </c>
      <c r="DK21" s="371">
        <f t="shared" si="41"/>
        <v>137</v>
      </c>
      <c r="DL21" s="372">
        <f t="shared" si="42"/>
        <v>123</v>
      </c>
      <c r="DM21" s="371">
        <f t="shared" si="43"/>
        <v>8.7105109489051085</v>
      </c>
      <c r="DN21" s="372">
        <f t="shared" si="44"/>
        <v>6.8261788617886179</v>
      </c>
      <c r="DO21" s="371">
        <f t="shared" si="45"/>
        <v>1193.3399999999999</v>
      </c>
      <c r="DP21" s="372">
        <f t="shared" si="45"/>
        <v>839.62</v>
      </c>
      <c r="DQ21" s="371">
        <f t="shared" si="46"/>
        <v>68.527080291970805</v>
      </c>
      <c r="DR21" s="372">
        <f t="shared" si="47"/>
        <v>75.426910569105686</v>
      </c>
      <c r="DS21" s="371">
        <f t="shared" si="48"/>
        <v>9388.2100000000009</v>
      </c>
      <c r="DT21" s="372">
        <f t="shared" si="48"/>
        <v>9277.51</v>
      </c>
      <c r="DU21" s="424">
        <v>19</v>
      </c>
      <c r="DV21" s="425">
        <v>36</v>
      </c>
      <c r="DW21" s="371">
        <f t="shared" si="49"/>
        <v>19</v>
      </c>
      <c r="DX21" s="372">
        <f t="shared" si="50"/>
        <v>36</v>
      </c>
      <c r="DY21" s="426">
        <v>33</v>
      </c>
      <c r="DZ21" s="425">
        <v>32</v>
      </c>
      <c r="EA21" s="371">
        <f t="shared" si="51"/>
        <v>33</v>
      </c>
      <c r="EB21" s="372">
        <f t="shared" si="52"/>
        <v>32</v>
      </c>
      <c r="EC21" s="426">
        <v>5</v>
      </c>
      <c r="ED21" s="425">
        <v>6</v>
      </c>
      <c r="EE21" s="371">
        <f t="shared" si="53"/>
        <v>5</v>
      </c>
      <c r="EF21" s="372">
        <f t="shared" si="54"/>
        <v>0</v>
      </c>
      <c r="EG21" s="358">
        <f t="shared" si="55"/>
        <v>57</v>
      </c>
      <c r="EH21" s="372">
        <f t="shared" si="56"/>
        <v>74</v>
      </c>
      <c r="EI21" s="358">
        <f t="shared" si="57"/>
        <v>57</v>
      </c>
      <c r="EJ21" s="372">
        <f t="shared" si="58"/>
        <v>74</v>
      </c>
      <c r="EK21" s="427">
        <v>4.6100000000000003</v>
      </c>
      <c r="EL21" s="428">
        <v>4.25</v>
      </c>
      <c r="EM21" s="371">
        <f t="shared" si="59"/>
        <v>87.59</v>
      </c>
      <c r="EN21" s="372">
        <f t="shared" si="59"/>
        <v>153</v>
      </c>
      <c r="EO21" s="426">
        <v>5.24</v>
      </c>
      <c r="EP21" s="428">
        <v>7.39</v>
      </c>
      <c r="EQ21" s="371">
        <f t="shared" si="60"/>
        <v>172.92000000000002</v>
      </c>
      <c r="ER21" s="372">
        <f t="shared" si="60"/>
        <v>236.48</v>
      </c>
      <c r="ES21" s="426">
        <v>4.96</v>
      </c>
      <c r="ET21" s="429">
        <v>0</v>
      </c>
      <c r="EU21" s="371">
        <f t="shared" si="139"/>
        <v>24.8</v>
      </c>
      <c r="EV21" s="372">
        <f t="shared" si="140"/>
        <v>0</v>
      </c>
      <c r="EW21" s="371">
        <f t="shared" si="62"/>
        <v>5.0054385964912278</v>
      </c>
      <c r="EX21" s="372">
        <f t="shared" si="63"/>
        <v>5.2632432432432434</v>
      </c>
      <c r="EY21" s="371">
        <f t="shared" si="64"/>
        <v>285.31</v>
      </c>
      <c r="EZ21" s="372">
        <f t="shared" si="65"/>
        <v>389.48</v>
      </c>
      <c r="FA21" s="426">
        <v>66.55</v>
      </c>
      <c r="FB21" s="430">
        <v>55.59</v>
      </c>
      <c r="FC21" s="371">
        <f t="shared" si="66"/>
        <v>1264.45</v>
      </c>
      <c r="FD21" s="372">
        <f t="shared" si="67"/>
        <v>2001.2400000000002</v>
      </c>
      <c r="FE21" s="426">
        <v>57.33</v>
      </c>
      <c r="FF21" s="430">
        <v>52.36</v>
      </c>
      <c r="FG21" s="371">
        <f t="shared" si="68"/>
        <v>1891.8899999999999</v>
      </c>
      <c r="FH21" s="372">
        <f t="shared" si="69"/>
        <v>1675.52</v>
      </c>
      <c r="FI21" s="421">
        <v>59.32</v>
      </c>
      <c r="FJ21" s="430">
        <v>0</v>
      </c>
      <c r="FK21" s="371">
        <f t="shared" si="70"/>
        <v>296.60000000000002</v>
      </c>
      <c r="FL21" s="372">
        <f t="shared" si="71"/>
        <v>0</v>
      </c>
      <c r="FM21" s="371">
        <f t="shared" si="72"/>
        <v>60.577894736842104</v>
      </c>
      <c r="FN21" s="372">
        <f t="shared" si="73"/>
        <v>49.685945945945946</v>
      </c>
      <c r="FO21" s="371">
        <f t="shared" si="74"/>
        <v>3452.94</v>
      </c>
      <c r="FP21" s="372">
        <f t="shared" si="75"/>
        <v>3676.76</v>
      </c>
      <c r="FQ21" s="424">
        <v>0</v>
      </c>
      <c r="FR21" s="425">
        <v>0</v>
      </c>
      <c r="FS21" s="371">
        <f t="shared" si="76"/>
        <v>0</v>
      </c>
      <c r="FT21" s="372">
        <f t="shared" si="77"/>
        <v>0</v>
      </c>
      <c r="FU21" s="426">
        <v>0</v>
      </c>
      <c r="FV21" s="432">
        <v>0</v>
      </c>
      <c r="FW21" s="371">
        <f t="shared" si="78"/>
        <v>0</v>
      </c>
      <c r="FX21" s="372">
        <f t="shared" si="79"/>
        <v>0</v>
      </c>
      <c r="FY21" s="426">
        <v>0</v>
      </c>
      <c r="FZ21" s="433">
        <v>0</v>
      </c>
      <c r="GA21" s="371">
        <f t="shared" si="80"/>
        <v>0</v>
      </c>
      <c r="GB21" s="372">
        <f t="shared" si="81"/>
        <v>0</v>
      </c>
      <c r="GC21" s="406">
        <f t="shared" si="82"/>
        <v>94</v>
      </c>
      <c r="GD21" s="372">
        <f t="shared" si="82"/>
        <v>122</v>
      </c>
      <c r="GE21" s="371">
        <f t="shared" si="83"/>
        <v>94</v>
      </c>
      <c r="GF21" s="372">
        <f t="shared" si="84"/>
        <v>122</v>
      </c>
      <c r="GG21" s="371">
        <f t="shared" si="85"/>
        <v>512.69000000000005</v>
      </c>
      <c r="GH21" s="372">
        <f t="shared" si="86"/>
        <v>597.29</v>
      </c>
      <c r="GI21" s="371">
        <f t="shared" si="87"/>
        <v>6748.5999999999995</v>
      </c>
      <c r="GJ21" s="372">
        <f t="shared" si="88"/>
        <v>8494.84</v>
      </c>
      <c r="GK21" s="406">
        <f t="shared" si="89"/>
        <v>43</v>
      </c>
      <c r="GL21" s="372">
        <f t="shared" si="89"/>
        <v>49</v>
      </c>
      <c r="GM21" s="371">
        <f t="shared" si="90"/>
        <v>43</v>
      </c>
      <c r="GN21" s="372">
        <f t="shared" si="91"/>
        <v>49</v>
      </c>
      <c r="GO21" s="371">
        <f t="shared" si="92"/>
        <v>238.22000000000003</v>
      </c>
      <c r="GP21" s="372">
        <f t="shared" si="93"/>
        <v>355.47</v>
      </c>
      <c r="GQ21" s="371">
        <f t="shared" si="94"/>
        <v>2564.89</v>
      </c>
      <c r="GR21" s="372">
        <f t="shared" si="95"/>
        <v>2865.45</v>
      </c>
      <c r="GS21" s="406">
        <f t="shared" si="96"/>
        <v>137</v>
      </c>
      <c r="GT21" s="372">
        <f t="shared" si="96"/>
        <v>171</v>
      </c>
      <c r="GU21" s="371">
        <f t="shared" si="97"/>
        <v>137</v>
      </c>
      <c r="GV21" s="372">
        <f t="shared" si="97"/>
        <v>171</v>
      </c>
      <c r="GW21" s="371">
        <f t="shared" si="98"/>
        <v>750.91000000000008</v>
      </c>
      <c r="GX21" s="372">
        <f t="shared" si="98"/>
        <v>952.76</v>
      </c>
      <c r="GY21" s="371">
        <f t="shared" si="99"/>
        <v>9313.49</v>
      </c>
      <c r="GZ21" s="372">
        <f t="shared" si="99"/>
        <v>11360.29</v>
      </c>
      <c r="HA21" s="406">
        <f t="shared" si="100"/>
        <v>57</v>
      </c>
      <c r="HB21" s="372">
        <f t="shared" si="100"/>
        <v>26</v>
      </c>
      <c r="HC21" s="371">
        <f t="shared" si="101"/>
        <v>57</v>
      </c>
      <c r="HD21" s="372">
        <f t="shared" si="101"/>
        <v>20</v>
      </c>
      <c r="HE21" s="371">
        <f t="shared" si="102"/>
        <v>727.74</v>
      </c>
      <c r="HF21" s="372">
        <f t="shared" si="102"/>
        <v>276.34000000000003</v>
      </c>
      <c r="HG21" s="371">
        <f t="shared" si="103"/>
        <v>3527.66</v>
      </c>
      <c r="HH21" s="372">
        <f t="shared" si="104"/>
        <v>1593.98</v>
      </c>
      <c r="HI21" s="406">
        <f t="shared" si="105"/>
        <v>1478.6499999999999</v>
      </c>
      <c r="HJ21" s="372">
        <f t="shared" si="106"/>
        <v>1229.0999999999999</v>
      </c>
      <c r="HK21" s="371">
        <f t="shared" si="107"/>
        <v>12841.150000000001</v>
      </c>
      <c r="HL21" s="371">
        <f t="shared" si="108"/>
        <v>12954.27</v>
      </c>
    </row>
    <row r="22" spans="1:221" ht="15.75" thickBot="1">
      <c r="A22" s="416" t="s">
        <v>10</v>
      </c>
      <c r="B22" s="417" t="s">
        <v>25</v>
      </c>
      <c r="C22" s="33"/>
      <c r="D22" s="416">
        <v>420538</v>
      </c>
      <c r="E22" s="418">
        <v>10</v>
      </c>
      <c r="F22" s="413">
        <v>159</v>
      </c>
      <c r="G22" s="420">
        <v>170</v>
      </c>
      <c r="H22" s="421">
        <v>5</v>
      </c>
      <c r="I22" s="422">
        <v>5</v>
      </c>
      <c r="J22" s="371">
        <f t="shared" si="109"/>
        <v>154</v>
      </c>
      <c r="K22" s="372">
        <f t="shared" si="110"/>
        <v>165</v>
      </c>
      <c r="L22" s="420">
        <v>60</v>
      </c>
      <c r="M22" s="371">
        <f t="shared" si="111"/>
        <v>154</v>
      </c>
      <c r="N22" s="372">
        <f t="shared" si="112"/>
        <v>165</v>
      </c>
      <c r="O22" s="371">
        <f t="shared" si="113"/>
        <v>154</v>
      </c>
      <c r="P22" s="372">
        <f t="shared" si="114"/>
        <v>112</v>
      </c>
      <c r="Q22" s="424">
        <v>2</v>
      </c>
      <c r="R22" s="425">
        <v>1</v>
      </c>
      <c r="S22" s="371">
        <f t="shared" si="115"/>
        <v>2</v>
      </c>
      <c r="T22" s="372">
        <f t="shared" si="116"/>
        <v>1</v>
      </c>
      <c r="U22" s="426">
        <v>1</v>
      </c>
      <c r="V22" s="425">
        <v>1</v>
      </c>
      <c r="W22" s="371">
        <f t="shared" si="117"/>
        <v>1</v>
      </c>
      <c r="X22" s="372">
        <f t="shared" si="118"/>
        <v>1</v>
      </c>
      <c r="Y22" s="426">
        <v>0</v>
      </c>
      <c r="Z22" s="425">
        <v>0</v>
      </c>
      <c r="AA22" s="371">
        <f t="shared" si="119"/>
        <v>0</v>
      </c>
      <c r="AB22" s="372">
        <f t="shared" si="120"/>
        <v>0</v>
      </c>
      <c r="AC22" s="358">
        <f t="shared" si="121"/>
        <v>3</v>
      </c>
      <c r="AD22" s="372">
        <f t="shared" si="122"/>
        <v>2</v>
      </c>
      <c r="AE22" s="358">
        <f t="shared" si="123"/>
        <v>3</v>
      </c>
      <c r="AF22" s="372">
        <f t="shared" si="124"/>
        <v>2</v>
      </c>
      <c r="AG22" s="427">
        <v>1.54</v>
      </c>
      <c r="AH22" s="428">
        <v>3</v>
      </c>
      <c r="AI22" s="371">
        <f t="shared" si="125"/>
        <v>3.08</v>
      </c>
      <c r="AJ22" s="372">
        <f t="shared" si="126"/>
        <v>3</v>
      </c>
      <c r="AK22" s="426">
        <v>13.33</v>
      </c>
      <c r="AL22" s="428">
        <v>7</v>
      </c>
      <c r="AM22" s="371">
        <f t="shared" si="127"/>
        <v>13.33</v>
      </c>
      <c r="AN22" s="372">
        <f t="shared" si="128"/>
        <v>7</v>
      </c>
      <c r="AO22" s="426">
        <v>0</v>
      </c>
      <c r="AP22" s="429">
        <v>0</v>
      </c>
      <c r="AQ22" s="371">
        <f t="shared" si="129"/>
        <v>0</v>
      </c>
      <c r="AR22" s="372">
        <f t="shared" si="130"/>
        <v>0</v>
      </c>
      <c r="AS22" s="371">
        <f t="shared" si="131"/>
        <v>5.47</v>
      </c>
      <c r="AT22" s="372">
        <f t="shared" si="132"/>
        <v>5</v>
      </c>
      <c r="AU22" s="371">
        <f t="shared" si="133"/>
        <v>16.41</v>
      </c>
      <c r="AV22" s="372">
        <f t="shared" si="134"/>
        <v>10</v>
      </c>
      <c r="AW22" s="426">
        <v>60.5</v>
      </c>
      <c r="AX22" s="430">
        <v>114</v>
      </c>
      <c r="AY22" s="371">
        <f t="shared" si="135"/>
        <v>121</v>
      </c>
      <c r="AZ22" s="372">
        <f t="shared" si="136"/>
        <v>114</v>
      </c>
      <c r="BA22" s="426">
        <v>80</v>
      </c>
      <c r="BB22" s="430">
        <v>61</v>
      </c>
      <c r="BC22" s="371">
        <f t="shared" si="137"/>
        <v>80</v>
      </c>
      <c r="BD22" s="372">
        <f t="shared" si="138"/>
        <v>61</v>
      </c>
      <c r="BE22" s="421">
        <v>0</v>
      </c>
      <c r="BF22" s="430">
        <v>0</v>
      </c>
      <c r="BG22" s="371">
        <f t="shared" si="15"/>
        <v>0</v>
      </c>
      <c r="BH22" s="372">
        <f t="shared" si="15"/>
        <v>0</v>
      </c>
      <c r="BI22" s="371">
        <f t="shared" si="16"/>
        <v>67</v>
      </c>
      <c r="BJ22" s="372">
        <f t="shared" si="16"/>
        <v>87.5</v>
      </c>
      <c r="BK22" s="371">
        <f t="shared" si="17"/>
        <v>201</v>
      </c>
      <c r="BL22" s="372">
        <f t="shared" si="17"/>
        <v>175</v>
      </c>
      <c r="BM22" s="431">
        <v>68</v>
      </c>
      <c r="BN22" s="425">
        <v>67</v>
      </c>
      <c r="BO22" s="371">
        <f t="shared" si="18"/>
        <v>68</v>
      </c>
      <c r="BP22" s="372">
        <f t="shared" si="18"/>
        <v>67</v>
      </c>
      <c r="BQ22" s="426">
        <v>8</v>
      </c>
      <c r="BR22" s="425">
        <v>18</v>
      </c>
      <c r="BS22" s="371">
        <f t="shared" si="19"/>
        <v>8</v>
      </c>
      <c r="BT22" s="372">
        <f t="shared" si="19"/>
        <v>18</v>
      </c>
      <c r="BU22" s="426">
        <v>0</v>
      </c>
      <c r="BV22" s="425">
        <v>0</v>
      </c>
      <c r="BW22" s="371">
        <f t="shared" si="20"/>
        <v>0</v>
      </c>
      <c r="BX22" s="423">
        <f t="shared" si="20"/>
        <v>0</v>
      </c>
      <c r="BY22" s="358">
        <f t="shared" si="21"/>
        <v>76</v>
      </c>
      <c r="BZ22" s="372">
        <f t="shared" si="22"/>
        <v>85</v>
      </c>
      <c r="CA22" s="358">
        <f t="shared" si="23"/>
        <v>76</v>
      </c>
      <c r="CB22" s="372">
        <f t="shared" si="24"/>
        <v>85</v>
      </c>
      <c r="CC22" s="427">
        <v>4.1100000000000003</v>
      </c>
      <c r="CD22" s="428">
        <v>4.57</v>
      </c>
      <c r="CE22" s="371">
        <f t="shared" si="25"/>
        <v>279.48</v>
      </c>
      <c r="CF22" s="372">
        <f t="shared" si="25"/>
        <v>306.19</v>
      </c>
      <c r="CG22" s="426">
        <v>6.14</v>
      </c>
      <c r="CH22" s="428">
        <v>6.85</v>
      </c>
      <c r="CI22" s="371">
        <f t="shared" si="26"/>
        <v>49.12</v>
      </c>
      <c r="CJ22" s="372">
        <f t="shared" si="26"/>
        <v>123.3</v>
      </c>
      <c r="CK22" s="426">
        <v>0</v>
      </c>
      <c r="CL22" s="429">
        <v>0</v>
      </c>
      <c r="CM22" s="371">
        <f t="shared" si="27"/>
        <v>0</v>
      </c>
      <c r="CN22" s="372">
        <f t="shared" si="27"/>
        <v>0</v>
      </c>
      <c r="CO22" s="371">
        <f t="shared" si="28"/>
        <v>4.3236842105263165</v>
      </c>
      <c r="CP22" s="372">
        <f t="shared" si="29"/>
        <v>5.0528235294117652</v>
      </c>
      <c r="CQ22" s="371">
        <f t="shared" si="30"/>
        <v>328.6</v>
      </c>
      <c r="CR22" s="372">
        <f t="shared" si="31"/>
        <v>429.49000000000007</v>
      </c>
      <c r="CS22" s="426">
        <v>66.94</v>
      </c>
      <c r="CT22" s="430">
        <v>69.819999999999993</v>
      </c>
      <c r="CU22" s="371">
        <f t="shared" si="32"/>
        <v>4551.92</v>
      </c>
      <c r="CV22" s="372">
        <f t="shared" si="32"/>
        <v>4677.9399999999996</v>
      </c>
      <c r="CW22" s="426">
        <v>68.38</v>
      </c>
      <c r="CX22" s="430">
        <v>69.67</v>
      </c>
      <c r="CY22" s="371">
        <f t="shared" si="33"/>
        <v>547.04</v>
      </c>
      <c r="CZ22" s="372">
        <f t="shared" si="33"/>
        <v>1254.06</v>
      </c>
      <c r="DA22" s="421">
        <v>0</v>
      </c>
      <c r="DB22" s="430">
        <v>0</v>
      </c>
      <c r="DC22" s="371">
        <f t="shared" si="34"/>
        <v>0</v>
      </c>
      <c r="DD22" s="372">
        <f t="shared" si="34"/>
        <v>0</v>
      </c>
      <c r="DE22" s="371">
        <f t="shared" si="35"/>
        <v>67.091578947368419</v>
      </c>
      <c r="DF22" s="372">
        <f t="shared" si="36"/>
        <v>69.788235294117641</v>
      </c>
      <c r="DG22" s="371">
        <f t="shared" si="37"/>
        <v>5098.96</v>
      </c>
      <c r="DH22" s="372">
        <f t="shared" si="38"/>
        <v>5931.9999999999991</v>
      </c>
      <c r="DI22" s="371">
        <f t="shared" si="39"/>
        <v>79</v>
      </c>
      <c r="DJ22" s="372">
        <f t="shared" si="40"/>
        <v>87</v>
      </c>
      <c r="DK22" s="371">
        <f t="shared" si="41"/>
        <v>79</v>
      </c>
      <c r="DL22" s="372">
        <f t="shared" si="42"/>
        <v>87</v>
      </c>
      <c r="DM22" s="371">
        <f t="shared" si="43"/>
        <v>4.3672151898734182</v>
      </c>
      <c r="DN22" s="372">
        <f t="shared" si="44"/>
        <v>5.0516091954022997</v>
      </c>
      <c r="DO22" s="371">
        <f t="shared" si="45"/>
        <v>345.01000000000005</v>
      </c>
      <c r="DP22" s="372">
        <f t="shared" si="45"/>
        <v>439.49000000000007</v>
      </c>
      <c r="DQ22" s="371">
        <f t="shared" si="46"/>
        <v>67.088101265822786</v>
      </c>
      <c r="DR22" s="372">
        <f t="shared" si="47"/>
        <v>70.195402298850567</v>
      </c>
      <c r="DS22" s="371">
        <f t="shared" si="48"/>
        <v>5299.96</v>
      </c>
      <c r="DT22" s="372">
        <f t="shared" si="48"/>
        <v>6106.9999999999991</v>
      </c>
      <c r="DU22" s="424">
        <v>48</v>
      </c>
      <c r="DV22" s="425">
        <v>53</v>
      </c>
      <c r="DW22" s="371">
        <f t="shared" si="49"/>
        <v>48</v>
      </c>
      <c r="DX22" s="372">
        <f t="shared" si="50"/>
        <v>0</v>
      </c>
      <c r="DY22" s="426">
        <v>27</v>
      </c>
      <c r="DZ22" s="425">
        <v>25</v>
      </c>
      <c r="EA22" s="371">
        <f t="shared" si="51"/>
        <v>27</v>
      </c>
      <c r="EB22" s="372">
        <f t="shared" si="52"/>
        <v>25</v>
      </c>
      <c r="EC22" s="426">
        <v>0</v>
      </c>
      <c r="ED22" s="425">
        <v>0</v>
      </c>
      <c r="EE22" s="371">
        <f t="shared" si="53"/>
        <v>0</v>
      </c>
      <c r="EF22" s="372">
        <f t="shared" si="54"/>
        <v>0</v>
      </c>
      <c r="EG22" s="358">
        <f t="shared" si="55"/>
        <v>75</v>
      </c>
      <c r="EH22" s="372">
        <f t="shared" si="56"/>
        <v>78</v>
      </c>
      <c r="EI22" s="358">
        <f t="shared" si="57"/>
        <v>75</v>
      </c>
      <c r="EJ22" s="372">
        <f t="shared" si="58"/>
        <v>78</v>
      </c>
      <c r="EK22" s="427">
        <v>2.83</v>
      </c>
      <c r="EL22" s="428">
        <v>2.41</v>
      </c>
      <c r="EM22" s="371">
        <f t="shared" si="59"/>
        <v>135.84</v>
      </c>
      <c r="EN22" s="372">
        <f t="shared" si="59"/>
        <v>127.73</v>
      </c>
      <c r="EO22" s="426">
        <v>5.04</v>
      </c>
      <c r="EP22" s="428">
        <v>3.78</v>
      </c>
      <c r="EQ22" s="371">
        <f t="shared" si="60"/>
        <v>136.08000000000001</v>
      </c>
      <c r="ER22" s="372">
        <f t="shared" si="60"/>
        <v>94.5</v>
      </c>
      <c r="ES22" s="426">
        <v>0</v>
      </c>
      <c r="ET22" s="429">
        <v>0</v>
      </c>
      <c r="EU22" s="371">
        <f t="shared" si="139"/>
        <v>0</v>
      </c>
      <c r="EV22" s="372">
        <f t="shared" si="140"/>
        <v>0</v>
      </c>
      <c r="EW22" s="371">
        <f t="shared" si="62"/>
        <v>3.6256000000000004</v>
      </c>
      <c r="EX22" s="372">
        <f t="shared" si="63"/>
        <v>2.8491025641025645</v>
      </c>
      <c r="EY22" s="371">
        <f t="shared" si="64"/>
        <v>271.92</v>
      </c>
      <c r="EZ22" s="372">
        <f t="shared" si="65"/>
        <v>222.23000000000002</v>
      </c>
      <c r="FA22" s="421">
        <v>53.16</v>
      </c>
      <c r="FB22" s="435"/>
      <c r="FC22" s="371">
        <f t="shared" si="66"/>
        <v>2551.6799999999998</v>
      </c>
      <c r="FD22" s="372">
        <f t="shared" si="67"/>
        <v>0</v>
      </c>
      <c r="FE22" s="426">
        <v>45.63</v>
      </c>
      <c r="FF22" s="430">
        <v>119.04</v>
      </c>
      <c r="FG22" s="371">
        <f t="shared" si="68"/>
        <v>1232.01</v>
      </c>
      <c r="FH22" s="372">
        <f t="shared" si="69"/>
        <v>2976</v>
      </c>
      <c r="FI22" s="421">
        <v>0</v>
      </c>
      <c r="FJ22" s="430">
        <v>0</v>
      </c>
      <c r="FK22" s="371">
        <f t="shared" si="70"/>
        <v>0</v>
      </c>
      <c r="FL22" s="372">
        <f t="shared" si="71"/>
        <v>0</v>
      </c>
      <c r="FM22" s="371">
        <f t="shared" si="72"/>
        <v>50.449199999999998</v>
      </c>
      <c r="FN22" s="372">
        <f t="shared" si="73"/>
        <v>38.153846153846153</v>
      </c>
      <c r="FO22" s="371">
        <f t="shared" si="74"/>
        <v>3783.6899999999996</v>
      </c>
      <c r="FP22" s="372">
        <f t="shared" si="75"/>
        <v>2976</v>
      </c>
      <c r="FQ22" s="424">
        <v>0</v>
      </c>
      <c r="FR22" s="425">
        <v>0</v>
      </c>
      <c r="FS22" s="371">
        <f t="shared" si="76"/>
        <v>0</v>
      </c>
      <c r="FT22" s="372">
        <f t="shared" si="77"/>
        <v>0</v>
      </c>
      <c r="FU22" s="426">
        <v>0</v>
      </c>
      <c r="FV22" s="432">
        <v>0</v>
      </c>
      <c r="FW22" s="371">
        <f t="shared" si="78"/>
        <v>0</v>
      </c>
      <c r="FX22" s="372">
        <f t="shared" si="79"/>
        <v>0</v>
      </c>
      <c r="FY22" s="426">
        <v>0</v>
      </c>
      <c r="FZ22" s="433">
        <v>0</v>
      </c>
      <c r="GA22" s="371">
        <f t="shared" si="80"/>
        <v>0</v>
      </c>
      <c r="GB22" s="372">
        <f t="shared" si="81"/>
        <v>0</v>
      </c>
      <c r="GC22" s="406">
        <f t="shared" si="82"/>
        <v>118</v>
      </c>
      <c r="GD22" s="372">
        <f t="shared" si="82"/>
        <v>121</v>
      </c>
      <c r="GE22" s="371">
        <f t="shared" si="83"/>
        <v>118</v>
      </c>
      <c r="GF22" s="372">
        <f t="shared" si="84"/>
        <v>68</v>
      </c>
      <c r="GG22" s="371">
        <f t="shared" si="85"/>
        <v>418.4</v>
      </c>
      <c r="GH22" s="372">
        <f t="shared" si="86"/>
        <v>436.92</v>
      </c>
      <c r="GI22" s="371">
        <f t="shared" si="87"/>
        <v>7224.6</v>
      </c>
      <c r="GJ22" s="372">
        <f t="shared" si="88"/>
        <v>4791.9399999999996</v>
      </c>
      <c r="GK22" s="406">
        <f t="shared" si="89"/>
        <v>36</v>
      </c>
      <c r="GL22" s="372">
        <f t="shared" si="89"/>
        <v>44</v>
      </c>
      <c r="GM22" s="371">
        <f t="shared" si="90"/>
        <v>36</v>
      </c>
      <c r="GN22" s="372">
        <f t="shared" si="91"/>
        <v>44</v>
      </c>
      <c r="GO22" s="371">
        <f t="shared" si="92"/>
        <v>198.53</v>
      </c>
      <c r="GP22" s="372">
        <f t="shared" si="93"/>
        <v>224.8</v>
      </c>
      <c r="GQ22" s="371">
        <f t="shared" si="94"/>
        <v>1859.05</v>
      </c>
      <c r="GR22" s="372">
        <f t="shared" si="95"/>
        <v>4291.0599999999995</v>
      </c>
      <c r="GS22" s="406">
        <f t="shared" si="96"/>
        <v>154</v>
      </c>
      <c r="GT22" s="372">
        <f t="shared" si="96"/>
        <v>165</v>
      </c>
      <c r="GU22" s="371">
        <f t="shared" si="97"/>
        <v>154</v>
      </c>
      <c r="GV22" s="372">
        <f t="shared" si="97"/>
        <v>112</v>
      </c>
      <c r="GW22" s="371">
        <f t="shared" si="98"/>
        <v>616.92999999999995</v>
      </c>
      <c r="GX22" s="372">
        <f t="shared" si="98"/>
        <v>661.72</v>
      </c>
      <c r="GY22" s="371">
        <f t="shared" si="99"/>
        <v>9083.65</v>
      </c>
      <c r="GZ22" s="372">
        <f t="shared" si="99"/>
        <v>9083</v>
      </c>
      <c r="HA22" s="406">
        <f t="shared" si="100"/>
        <v>0</v>
      </c>
      <c r="HB22" s="372">
        <f t="shared" si="100"/>
        <v>0</v>
      </c>
      <c r="HC22" s="371">
        <f t="shared" si="101"/>
        <v>0</v>
      </c>
      <c r="HD22" s="372">
        <f t="shared" si="101"/>
        <v>0</v>
      </c>
      <c r="HE22" s="371" t="str">
        <f t="shared" si="102"/>
        <v/>
      </c>
      <c r="HF22" s="372" t="str">
        <f t="shared" si="102"/>
        <v/>
      </c>
      <c r="HG22" s="371" t="str">
        <f t="shared" si="103"/>
        <v/>
      </c>
      <c r="HH22" s="372" t="str">
        <f t="shared" si="104"/>
        <v/>
      </c>
      <c r="HI22" s="406">
        <f t="shared" si="105"/>
        <v>616.93000000000006</v>
      </c>
      <c r="HJ22" s="372">
        <f t="shared" si="106"/>
        <v>661.72</v>
      </c>
      <c r="HK22" s="371">
        <f t="shared" si="107"/>
        <v>9083.65</v>
      </c>
      <c r="HL22" s="371">
        <f t="shared" si="108"/>
        <v>9083</v>
      </c>
    </row>
    <row r="23" spans="1:221" ht="15.75" thickBot="1">
      <c r="A23" s="416" t="s">
        <v>10</v>
      </c>
      <c r="B23" s="417" t="s">
        <v>26</v>
      </c>
      <c r="C23" s="33"/>
      <c r="D23" s="416">
        <v>440402</v>
      </c>
      <c r="E23" s="418">
        <v>10</v>
      </c>
      <c r="F23" s="413">
        <v>101</v>
      </c>
      <c r="G23" s="420">
        <v>107</v>
      </c>
      <c r="H23" s="421">
        <v>2</v>
      </c>
      <c r="I23" s="422">
        <v>0</v>
      </c>
      <c r="J23" s="371">
        <f t="shared" si="109"/>
        <v>99</v>
      </c>
      <c r="K23" s="372">
        <f t="shared" si="110"/>
        <v>107</v>
      </c>
      <c r="L23" s="420">
        <v>60</v>
      </c>
      <c r="M23" s="371">
        <f t="shared" si="111"/>
        <v>99</v>
      </c>
      <c r="N23" s="372">
        <f t="shared" si="112"/>
        <v>107</v>
      </c>
      <c r="O23" s="371">
        <f t="shared" si="113"/>
        <v>99</v>
      </c>
      <c r="P23" s="372">
        <f t="shared" si="114"/>
        <v>103</v>
      </c>
      <c r="Q23" s="424">
        <v>2</v>
      </c>
      <c r="R23" s="425">
        <v>3</v>
      </c>
      <c r="S23" s="371">
        <f t="shared" si="115"/>
        <v>2</v>
      </c>
      <c r="T23" s="372">
        <f t="shared" si="116"/>
        <v>3</v>
      </c>
      <c r="U23" s="426">
        <v>10</v>
      </c>
      <c r="V23" s="425">
        <v>8</v>
      </c>
      <c r="W23" s="371">
        <f t="shared" si="117"/>
        <v>10</v>
      </c>
      <c r="X23" s="372">
        <f t="shared" si="118"/>
        <v>8</v>
      </c>
      <c r="Y23" s="426">
        <v>0</v>
      </c>
      <c r="Z23" s="425">
        <v>0</v>
      </c>
      <c r="AA23" s="371">
        <f t="shared" si="119"/>
        <v>0</v>
      </c>
      <c r="AB23" s="372">
        <f t="shared" si="120"/>
        <v>0</v>
      </c>
      <c r="AC23" s="358">
        <f t="shared" si="121"/>
        <v>12</v>
      </c>
      <c r="AD23" s="372">
        <f t="shared" si="122"/>
        <v>11</v>
      </c>
      <c r="AE23" s="358">
        <f t="shared" si="123"/>
        <v>12</v>
      </c>
      <c r="AF23" s="372">
        <f t="shared" si="124"/>
        <v>11</v>
      </c>
      <c r="AG23" s="427">
        <v>6</v>
      </c>
      <c r="AH23" s="428">
        <v>4.8099999999999996</v>
      </c>
      <c r="AI23" s="371">
        <f t="shared" si="125"/>
        <v>12</v>
      </c>
      <c r="AJ23" s="372">
        <f t="shared" si="126"/>
        <v>14.43</v>
      </c>
      <c r="AK23" s="426">
        <v>4.63</v>
      </c>
      <c r="AL23" s="428">
        <v>5.73</v>
      </c>
      <c r="AM23" s="371">
        <f t="shared" si="127"/>
        <v>46.3</v>
      </c>
      <c r="AN23" s="372">
        <f t="shared" si="128"/>
        <v>45.84</v>
      </c>
      <c r="AO23" s="426">
        <v>0</v>
      </c>
      <c r="AP23" s="429">
        <v>0</v>
      </c>
      <c r="AQ23" s="371">
        <f t="shared" si="129"/>
        <v>0</v>
      </c>
      <c r="AR23" s="372">
        <f t="shared" si="130"/>
        <v>0</v>
      </c>
      <c r="AS23" s="371">
        <f t="shared" si="131"/>
        <v>4.8583333333333334</v>
      </c>
      <c r="AT23" s="372">
        <f t="shared" si="132"/>
        <v>5.4790909090909095</v>
      </c>
      <c r="AU23" s="371">
        <f t="shared" si="133"/>
        <v>58.3</v>
      </c>
      <c r="AV23" s="372">
        <f t="shared" si="134"/>
        <v>60.27</v>
      </c>
      <c r="AW23" s="426">
        <v>75</v>
      </c>
      <c r="AX23" s="430">
        <v>47.67</v>
      </c>
      <c r="AY23" s="371">
        <f t="shared" si="135"/>
        <v>150</v>
      </c>
      <c r="AZ23" s="372">
        <f t="shared" si="136"/>
        <v>143.01</v>
      </c>
      <c r="BA23" s="426">
        <v>68.5</v>
      </c>
      <c r="BB23" s="430">
        <v>89.38</v>
      </c>
      <c r="BC23" s="371">
        <f t="shared" si="137"/>
        <v>685</v>
      </c>
      <c r="BD23" s="372">
        <f t="shared" si="138"/>
        <v>715.04</v>
      </c>
      <c r="BE23" s="421">
        <v>0</v>
      </c>
      <c r="BF23" s="430">
        <v>0</v>
      </c>
      <c r="BG23" s="371">
        <f t="shared" si="15"/>
        <v>0</v>
      </c>
      <c r="BH23" s="372">
        <f t="shared" si="15"/>
        <v>0</v>
      </c>
      <c r="BI23" s="371">
        <f t="shared" si="16"/>
        <v>69.583333333333329</v>
      </c>
      <c r="BJ23" s="372">
        <f t="shared" si="16"/>
        <v>78.00454545454545</v>
      </c>
      <c r="BK23" s="371">
        <f t="shared" si="17"/>
        <v>835</v>
      </c>
      <c r="BL23" s="372">
        <f t="shared" si="17"/>
        <v>858.05</v>
      </c>
      <c r="BM23" s="431">
        <v>51</v>
      </c>
      <c r="BN23" s="425">
        <v>57</v>
      </c>
      <c r="BO23" s="371">
        <f t="shared" si="18"/>
        <v>51</v>
      </c>
      <c r="BP23" s="372">
        <f t="shared" si="18"/>
        <v>57</v>
      </c>
      <c r="BQ23" s="426">
        <v>23</v>
      </c>
      <c r="BR23" s="425">
        <v>35</v>
      </c>
      <c r="BS23" s="371">
        <f t="shared" si="19"/>
        <v>23</v>
      </c>
      <c r="BT23" s="372">
        <f t="shared" si="19"/>
        <v>35</v>
      </c>
      <c r="BU23" s="426">
        <v>0</v>
      </c>
      <c r="BV23" s="425">
        <v>0</v>
      </c>
      <c r="BW23" s="371">
        <f t="shared" si="20"/>
        <v>0</v>
      </c>
      <c r="BX23" s="423">
        <f t="shared" si="20"/>
        <v>0</v>
      </c>
      <c r="BY23" s="358">
        <f t="shared" si="21"/>
        <v>74</v>
      </c>
      <c r="BZ23" s="372">
        <f t="shared" si="22"/>
        <v>92</v>
      </c>
      <c r="CA23" s="358">
        <f t="shared" si="23"/>
        <v>74</v>
      </c>
      <c r="CB23" s="372">
        <f t="shared" si="24"/>
        <v>92</v>
      </c>
      <c r="CC23" s="427">
        <v>3.35</v>
      </c>
      <c r="CD23" s="428">
        <v>2.77</v>
      </c>
      <c r="CE23" s="371">
        <f t="shared" si="25"/>
        <v>170.85</v>
      </c>
      <c r="CF23" s="372">
        <f t="shared" si="25"/>
        <v>157.89000000000001</v>
      </c>
      <c r="CG23" s="426">
        <v>5.49</v>
      </c>
      <c r="CH23" s="428">
        <v>3.1</v>
      </c>
      <c r="CI23" s="371">
        <f t="shared" si="26"/>
        <v>126.27000000000001</v>
      </c>
      <c r="CJ23" s="372">
        <f t="shared" si="26"/>
        <v>108.5</v>
      </c>
      <c r="CK23" s="426">
        <v>0</v>
      </c>
      <c r="CL23" s="429">
        <v>0</v>
      </c>
      <c r="CM23" s="371">
        <f t="shared" si="27"/>
        <v>0</v>
      </c>
      <c r="CN23" s="372">
        <f t="shared" si="27"/>
        <v>0</v>
      </c>
      <c r="CO23" s="371">
        <f t="shared" si="28"/>
        <v>4.015135135135135</v>
      </c>
      <c r="CP23" s="372">
        <f t="shared" si="29"/>
        <v>2.8955434782608696</v>
      </c>
      <c r="CQ23" s="371">
        <f t="shared" si="30"/>
        <v>297.12</v>
      </c>
      <c r="CR23" s="372">
        <f t="shared" si="31"/>
        <v>266.39</v>
      </c>
      <c r="CS23" s="426">
        <v>60.78</v>
      </c>
      <c r="CT23" s="430">
        <v>56.21</v>
      </c>
      <c r="CU23" s="371">
        <f t="shared" si="32"/>
        <v>3099.78</v>
      </c>
      <c r="CV23" s="372">
        <f t="shared" si="32"/>
        <v>3203.9700000000003</v>
      </c>
      <c r="CW23" s="426">
        <v>67.83</v>
      </c>
      <c r="CX23" s="430">
        <v>52.49</v>
      </c>
      <c r="CY23" s="371">
        <f t="shared" si="33"/>
        <v>1560.09</v>
      </c>
      <c r="CZ23" s="372">
        <f t="shared" si="33"/>
        <v>1837.15</v>
      </c>
      <c r="DA23" s="421">
        <v>0</v>
      </c>
      <c r="DB23" s="430">
        <v>0</v>
      </c>
      <c r="DC23" s="371">
        <f t="shared" si="34"/>
        <v>0</v>
      </c>
      <c r="DD23" s="372">
        <f t="shared" si="34"/>
        <v>0</v>
      </c>
      <c r="DE23" s="371">
        <f t="shared" si="35"/>
        <v>62.971216216216213</v>
      </c>
      <c r="DF23" s="372">
        <f t="shared" si="36"/>
        <v>54.794782608695662</v>
      </c>
      <c r="DG23" s="371">
        <f t="shared" si="37"/>
        <v>4659.87</v>
      </c>
      <c r="DH23" s="372">
        <f t="shared" si="38"/>
        <v>5041.1200000000008</v>
      </c>
      <c r="DI23" s="371">
        <f t="shared" si="39"/>
        <v>86</v>
      </c>
      <c r="DJ23" s="372">
        <f t="shared" si="40"/>
        <v>103</v>
      </c>
      <c r="DK23" s="371">
        <f t="shared" si="41"/>
        <v>86</v>
      </c>
      <c r="DL23" s="372">
        <f t="shared" si="42"/>
        <v>103</v>
      </c>
      <c r="DM23" s="371">
        <f t="shared" si="43"/>
        <v>4.1327906976744186</v>
      </c>
      <c r="DN23" s="372">
        <f t="shared" si="44"/>
        <v>3.1714563106796114</v>
      </c>
      <c r="DO23" s="371">
        <f t="shared" si="45"/>
        <v>355.42</v>
      </c>
      <c r="DP23" s="372">
        <f t="shared" si="45"/>
        <v>326.65999999999997</v>
      </c>
      <c r="DQ23" s="371">
        <f t="shared" si="46"/>
        <v>63.893837209302326</v>
      </c>
      <c r="DR23" s="372">
        <f t="shared" si="47"/>
        <v>57.273495145631081</v>
      </c>
      <c r="DS23" s="371">
        <f t="shared" si="48"/>
        <v>5494.87</v>
      </c>
      <c r="DT23" s="372">
        <f t="shared" si="48"/>
        <v>5899.170000000001</v>
      </c>
      <c r="DU23" s="424">
        <v>9</v>
      </c>
      <c r="DV23" s="425">
        <v>4</v>
      </c>
      <c r="DW23" s="371">
        <f t="shared" si="49"/>
        <v>9</v>
      </c>
      <c r="DX23" s="372">
        <f t="shared" si="50"/>
        <v>0</v>
      </c>
      <c r="DY23" s="426">
        <v>3</v>
      </c>
      <c r="DZ23" s="425">
        <v>0</v>
      </c>
      <c r="EA23" s="371">
        <f t="shared" si="51"/>
        <v>3</v>
      </c>
      <c r="EB23" s="372">
        <f t="shared" si="52"/>
        <v>0</v>
      </c>
      <c r="EC23" s="426">
        <v>1</v>
      </c>
      <c r="ED23" s="425">
        <v>0</v>
      </c>
      <c r="EE23" s="371">
        <f t="shared" si="53"/>
        <v>1</v>
      </c>
      <c r="EF23" s="372">
        <f t="shared" si="54"/>
        <v>0</v>
      </c>
      <c r="EG23" s="358">
        <f t="shared" si="55"/>
        <v>13</v>
      </c>
      <c r="EH23" s="372">
        <f t="shared" si="56"/>
        <v>4</v>
      </c>
      <c r="EI23" s="358">
        <f t="shared" si="57"/>
        <v>13</v>
      </c>
      <c r="EJ23" s="372">
        <f t="shared" si="58"/>
        <v>0</v>
      </c>
      <c r="EK23" s="427">
        <v>2.36</v>
      </c>
      <c r="EL23" s="428">
        <v>7.83</v>
      </c>
      <c r="EM23" s="371">
        <f t="shared" si="59"/>
        <v>21.24</v>
      </c>
      <c r="EN23" s="372">
        <f t="shared" si="59"/>
        <v>31.32</v>
      </c>
      <c r="EO23" s="426">
        <v>2.39</v>
      </c>
      <c r="EP23" s="428">
        <v>0</v>
      </c>
      <c r="EQ23" s="371">
        <f t="shared" si="60"/>
        <v>7.17</v>
      </c>
      <c r="ER23" s="372">
        <f t="shared" si="60"/>
        <v>0</v>
      </c>
      <c r="ES23" s="426">
        <v>9.42</v>
      </c>
      <c r="ET23" s="429">
        <v>0</v>
      </c>
      <c r="EU23" s="371">
        <f t="shared" si="139"/>
        <v>9.42</v>
      </c>
      <c r="EV23" s="372">
        <f t="shared" si="140"/>
        <v>0</v>
      </c>
      <c r="EW23" s="371">
        <f t="shared" si="62"/>
        <v>2.9099999999999997</v>
      </c>
      <c r="EX23" s="372">
        <f t="shared" si="63"/>
        <v>7.83</v>
      </c>
      <c r="EY23" s="371">
        <f t="shared" si="64"/>
        <v>37.83</v>
      </c>
      <c r="EZ23" s="372">
        <f t="shared" si="65"/>
        <v>31.32</v>
      </c>
      <c r="FA23" s="421">
        <v>34.78</v>
      </c>
      <c r="FB23" s="435"/>
      <c r="FC23" s="371">
        <f t="shared" si="66"/>
        <v>313.02</v>
      </c>
      <c r="FD23" s="372">
        <f t="shared" si="67"/>
        <v>0</v>
      </c>
      <c r="FE23" s="426">
        <v>36</v>
      </c>
      <c r="FF23" s="430">
        <v>0</v>
      </c>
      <c r="FG23" s="371">
        <f t="shared" si="68"/>
        <v>108</v>
      </c>
      <c r="FH23" s="372">
        <f t="shared" si="69"/>
        <v>0</v>
      </c>
      <c r="FI23" s="421">
        <v>69</v>
      </c>
      <c r="FJ23" s="430">
        <v>0</v>
      </c>
      <c r="FK23" s="371">
        <f t="shared" si="70"/>
        <v>69</v>
      </c>
      <c r="FL23" s="372">
        <f t="shared" si="71"/>
        <v>0</v>
      </c>
      <c r="FM23" s="371">
        <f t="shared" si="72"/>
        <v>37.693846153846152</v>
      </c>
      <c r="FN23" s="372">
        <f t="shared" si="73"/>
        <v>0</v>
      </c>
      <c r="FO23" s="371">
        <f t="shared" si="74"/>
        <v>490.02</v>
      </c>
      <c r="FP23" s="372">
        <f t="shared" si="75"/>
        <v>0</v>
      </c>
      <c r="FQ23" s="424">
        <v>0</v>
      </c>
      <c r="FR23" s="425">
        <v>0</v>
      </c>
      <c r="FS23" s="371">
        <f t="shared" si="76"/>
        <v>0</v>
      </c>
      <c r="FT23" s="372">
        <f t="shared" si="77"/>
        <v>0</v>
      </c>
      <c r="FU23" s="426">
        <v>0</v>
      </c>
      <c r="FV23" s="432">
        <v>0</v>
      </c>
      <c r="FW23" s="371">
        <f t="shared" si="78"/>
        <v>0</v>
      </c>
      <c r="FX23" s="372">
        <f t="shared" si="79"/>
        <v>0</v>
      </c>
      <c r="FY23" s="426">
        <v>0</v>
      </c>
      <c r="FZ23" s="433">
        <v>0</v>
      </c>
      <c r="GA23" s="371">
        <f t="shared" si="80"/>
        <v>0</v>
      </c>
      <c r="GB23" s="372">
        <f t="shared" si="81"/>
        <v>0</v>
      </c>
      <c r="GC23" s="406">
        <f t="shared" ref="GC23:GF86" si="141">(Q23+BM23+DU23)</f>
        <v>62</v>
      </c>
      <c r="GD23" s="372">
        <f t="shared" si="141"/>
        <v>64</v>
      </c>
      <c r="GE23" s="371">
        <f t="shared" si="83"/>
        <v>62</v>
      </c>
      <c r="GF23" s="372">
        <f t="shared" si="84"/>
        <v>60</v>
      </c>
      <c r="GG23" s="371">
        <f t="shared" si="85"/>
        <v>204.09</v>
      </c>
      <c r="GH23" s="372">
        <f t="shared" si="86"/>
        <v>203.64000000000001</v>
      </c>
      <c r="GI23" s="371">
        <f t="shared" si="87"/>
        <v>3562.8</v>
      </c>
      <c r="GJ23" s="372">
        <f t="shared" si="88"/>
        <v>3346.9800000000005</v>
      </c>
      <c r="GK23" s="406">
        <f t="shared" ref="GK23:GN86" si="142">(U23+BQ23+DY23)</f>
        <v>36</v>
      </c>
      <c r="GL23" s="372">
        <f t="shared" si="142"/>
        <v>43</v>
      </c>
      <c r="GM23" s="371">
        <f t="shared" si="90"/>
        <v>36</v>
      </c>
      <c r="GN23" s="372">
        <f t="shared" si="91"/>
        <v>43</v>
      </c>
      <c r="GO23" s="371">
        <f t="shared" si="92"/>
        <v>179.73999999999998</v>
      </c>
      <c r="GP23" s="372">
        <f t="shared" si="93"/>
        <v>154.34</v>
      </c>
      <c r="GQ23" s="371">
        <f t="shared" si="94"/>
        <v>2353.09</v>
      </c>
      <c r="GR23" s="372">
        <f t="shared" si="95"/>
        <v>2552.19</v>
      </c>
      <c r="GS23" s="406">
        <f t="shared" ref="GS23:GV86" si="143">+GK23+GC23</f>
        <v>98</v>
      </c>
      <c r="GT23" s="372">
        <f t="shared" si="143"/>
        <v>107</v>
      </c>
      <c r="GU23" s="371">
        <f t="shared" si="143"/>
        <v>98</v>
      </c>
      <c r="GV23" s="372">
        <f t="shared" si="143"/>
        <v>103</v>
      </c>
      <c r="GW23" s="371">
        <f t="shared" si="98"/>
        <v>383.83</v>
      </c>
      <c r="GX23" s="372">
        <f t="shared" si="98"/>
        <v>357.98</v>
      </c>
      <c r="GY23" s="371">
        <f t="shared" si="98"/>
        <v>5915.89</v>
      </c>
      <c r="GZ23" s="372">
        <f t="shared" si="98"/>
        <v>5899.17</v>
      </c>
      <c r="HA23" s="406">
        <f t="shared" ref="HA23:HD86" si="144">(Y23+BU23+EC23)</f>
        <v>1</v>
      </c>
      <c r="HB23" s="372">
        <f t="shared" si="144"/>
        <v>0</v>
      </c>
      <c r="HC23" s="371">
        <f t="shared" si="144"/>
        <v>1</v>
      </c>
      <c r="HD23" s="372">
        <f t="shared" si="144"/>
        <v>0</v>
      </c>
      <c r="HE23" s="371">
        <f t="shared" ref="HE23:HF86" si="145">IF(HA23&gt;0,(AQ23+CM23+EU23),"")</f>
        <v>9.42</v>
      </c>
      <c r="HF23" s="372" t="str">
        <f t="shared" si="145"/>
        <v/>
      </c>
      <c r="HG23" s="371">
        <f t="shared" si="103"/>
        <v>69</v>
      </c>
      <c r="HH23" s="372" t="str">
        <f t="shared" si="104"/>
        <v/>
      </c>
      <c r="HI23" s="406">
        <f t="shared" si="105"/>
        <v>393.25</v>
      </c>
      <c r="HJ23" s="372">
        <f t="shared" si="106"/>
        <v>357.97999999999996</v>
      </c>
      <c r="HK23" s="371">
        <f t="shared" si="107"/>
        <v>5984.8899999999994</v>
      </c>
      <c r="HL23" s="371">
        <f t="shared" si="108"/>
        <v>5899.170000000001</v>
      </c>
    </row>
    <row r="24" spans="1:221" ht="15.75" thickBot="1">
      <c r="A24" s="416" t="s">
        <v>10</v>
      </c>
      <c r="B24" s="417" t="s">
        <v>27</v>
      </c>
      <c r="C24" s="546" t="s">
        <v>1021</v>
      </c>
      <c r="D24" s="416">
        <v>106625</v>
      </c>
      <c r="E24" s="418">
        <v>10</v>
      </c>
      <c r="F24" s="413">
        <v>239</v>
      </c>
      <c r="G24" s="420">
        <v>172</v>
      </c>
      <c r="H24" s="421">
        <v>2</v>
      </c>
      <c r="I24" s="422">
        <v>0</v>
      </c>
      <c r="J24" s="371">
        <f t="shared" si="109"/>
        <v>237</v>
      </c>
      <c r="K24" s="372">
        <f t="shared" si="110"/>
        <v>172</v>
      </c>
      <c r="L24" s="420">
        <v>60</v>
      </c>
      <c r="M24" s="371">
        <f t="shared" si="111"/>
        <v>237</v>
      </c>
      <c r="N24" s="372">
        <f t="shared" si="112"/>
        <v>172</v>
      </c>
      <c r="O24" s="371">
        <f t="shared" si="113"/>
        <v>237</v>
      </c>
      <c r="P24" s="372">
        <f t="shared" si="114"/>
        <v>155</v>
      </c>
      <c r="Q24" s="424">
        <v>1</v>
      </c>
      <c r="R24" s="425">
        <v>0</v>
      </c>
      <c r="S24" s="371">
        <f t="shared" si="115"/>
        <v>1</v>
      </c>
      <c r="T24" s="372">
        <f t="shared" si="116"/>
        <v>0</v>
      </c>
      <c r="U24" s="426">
        <v>3</v>
      </c>
      <c r="V24" s="425">
        <v>0</v>
      </c>
      <c r="W24" s="371">
        <f t="shared" si="117"/>
        <v>3</v>
      </c>
      <c r="X24" s="372">
        <f t="shared" si="118"/>
        <v>0</v>
      </c>
      <c r="Y24" s="426">
        <v>0</v>
      </c>
      <c r="Z24" s="425">
        <v>0</v>
      </c>
      <c r="AA24" s="371">
        <f t="shared" si="119"/>
        <v>0</v>
      </c>
      <c r="AB24" s="372">
        <f t="shared" si="120"/>
        <v>0</v>
      </c>
      <c r="AC24" s="358">
        <f t="shared" si="121"/>
        <v>4</v>
      </c>
      <c r="AD24" s="372">
        <f t="shared" si="122"/>
        <v>0</v>
      </c>
      <c r="AE24" s="358">
        <f t="shared" si="123"/>
        <v>4</v>
      </c>
      <c r="AF24" s="372">
        <f t="shared" si="124"/>
        <v>0</v>
      </c>
      <c r="AG24" s="427">
        <v>1.58</v>
      </c>
      <c r="AH24" s="428">
        <v>0</v>
      </c>
      <c r="AI24" s="371">
        <f t="shared" si="125"/>
        <v>1.58</v>
      </c>
      <c r="AJ24" s="372">
        <f t="shared" si="126"/>
        <v>0</v>
      </c>
      <c r="AK24" s="426">
        <v>7.42</v>
      </c>
      <c r="AL24" s="428">
        <v>0</v>
      </c>
      <c r="AM24" s="371">
        <f t="shared" si="127"/>
        <v>22.259999999999998</v>
      </c>
      <c r="AN24" s="372">
        <f t="shared" si="128"/>
        <v>0</v>
      </c>
      <c r="AO24" s="426">
        <v>0</v>
      </c>
      <c r="AP24" s="429">
        <v>0</v>
      </c>
      <c r="AQ24" s="371">
        <f t="shared" si="129"/>
        <v>0</v>
      </c>
      <c r="AR24" s="372">
        <f t="shared" si="130"/>
        <v>0</v>
      </c>
      <c r="AS24" s="371">
        <f t="shared" si="131"/>
        <v>5.9599999999999991</v>
      </c>
      <c r="AT24" s="372">
        <f t="shared" si="132"/>
        <v>0</v>
      </c>
      <c r="AU24" s="371">
        <f t="shared" si="133"/>
        <v>23.839999999999996</v>
      </c>
      <c r="AV24" s="372">
        <f t="shared" si="134"/>
        <v>0</v>
      </c>
      <c r="AW24" s="426">
        <v>67</v>
      </c>
      <c r="AX24" s="430">
        <v>0</v>
      </c>
      <c r="AY24" s="371">
        <f t="shared" si="135"/>
        <v>67</v>
      </c>
      <c r="AZ24" s="372">
        <f t="shared" si="136"/>
        <v>0</v>
      </c>
      <c r="BA24" s="426">
        <v>73.67</v>
      </c>
      <c r="BB24" s="430">
        <v>0</v>
      </c>
      <c r="BC24" s="371">
        <f t="shared" si="137"/>
        <v>221.01</v>
      </c>
      <c r="BD24" s="372">
        <f t="shared" si="138"/>
        <v>0</v>
      </c>
      <c r="BE24" s="421">
        <v>0</v>
      </c>
      <c r="BF24" s="430">
        <v>0</v>
      </c>
      <c r="BG24" s="371">
        <f t="shared" si="15"/>
        <v>0</v>
      </c>
      <c r="BH24" s="372">
        <f t="shared" si="15"/>
        <v>0</v>
      </c>
      <c r="BI24" s="371">
        <f t="shared" si="16"/>
        <v>72.002499999999998</v>
      </c>
      <c r="BJ24" s="372">
        <f t="shared" si="16"/>
        <v>0</v>
      </c>
      <c r="BK24" s="371">
        <f t="shared" si="17"/>
        <v>288.01</v>
      </c>
      <c r="BL24" s="372">
        <f t="shared" si="17"/>
        <v>0</v>
      </c>
      <c r="BM24" s="431">
        <v>125</v>
      </c>
      <c r="BN24" s="425">
        <v>69</v>
      </c>
      <c r="BO24" s="371">
        <f t="shared" si="18"/>
        <v>125</v>
      </c>
      <c r="BP24" s="372">
        <f t="shared" si="18"/>
        <v>69</v>
      </c>
      <c r="BQ24" s="426">
        <v>34</v>
      </c>
      <c r="BR24" s="425">
        <v>38</v>
      </c>
      <c r="BS24" s="371">
        <f t="shared" si="19"/>
        <v>34</v>
      </c>
      <c r="BT24" s="372">
        <f t="shared" si="19"/>
        <v>38</v>
      </c>
      <c r="BU24" s="426">
        <v>0</v>
      </c>
      <c r="BV24" s="425">
        <v>0</v>
      </c>
      <c r="BW24" s="371">
        <f t="shared" si="20"/>
        <v>0</v>
      </c>
      <c r="BX24" s="423">
        <f t="shared" si="20"/>
        <v>0</v>
      </c>
      <c r="BY24" s="358">
        <f t="shared" si="21"/>
        <v>159</v>
      </c>
      <c r="BZ24" s="372">
        <f t="shared" si="22"/>
        <v>107</v>
      </c>
      <c r="CA24" s="358">
        <f t="shared" si="23"/>
        <v>159</v>
      </c>
      <c r="CB24" s="372">
        <f t="shared" si="24"/>
        <v>107</v>
      </c>
      <c r="CC24" s="427">
        <v>6.77</v>
      </c>
      <c r="CD24" s="428">
        <v>5.19</v>
      </c>
      <c r="CE24" s="371">
        <f t="shared" si="25"/>
        <v>846.25</v>
      </c>
      <c r="CF24" s="372">
        <f t="shared" si="25"/>
        <v>358.11</v>
      </c>
      <c r="CG24" s="426">
        <v>10.199999999999999</v>
      </c>
      <c r="CH24" s="428">
        <v>7.65</v>
      </c>
      <c r="CI24" s="371">
        <f t="shared" si="26"/>
        <v>346.79999999999995</v>
      </c>
      <c r="CJ24" s="372">
        <f t="shared" si="26"/>
        <v>290.7</v>
      </c>
      <c r="CK24" s="426">
        <v>0</v>
      </c>
      <c r="CL24" s="429">
        <v>0</v>
      </c>
      <c r="CM24" s="371">
        <f t="shared" si="27"/>
        <v>0</v>
      </c>
      <c r="CN24" s="372">
        <f t="shared" si="27"/>
        <v>0</v>
      </c>
      <c r="CO24" s="371">
        <f t="shared" si="28"/>
        <v>7.5034591194968554</v>
      </c>
      <c r="CP24" s="372">
        <f t="shared" si="29"/>
        <v>6.0636448598130839</v>
      </c>
      <c r="CQ24" s="371">
        <f t="shared" si="30"/>
        <v>1193.05</v>
      </c>
      <c r="CR24" s="372">
        <f t="shared" si="31"/>
        <v>648.80999999999995</v>
      </c>
      <c r="CS24" s="426">
        <v>76.72</v>
      </c>
      <c r="CT24" s="430">
        <v>84.58</v>
      </c>
      <c r="CU24" s="371">
        <f t="shared" si="32"/>
        <v>9590</v>
      </c>
      <c r="CV24" s="372">
        <f t="shared" si="32"/>
        <v>5836.0199999999995</v>
      </c>
      <c r="CW24" s="426">
        <v>76.790000000000006</v>
      </c>
      <c r="CX24" s="430">
        <v>82.39</v>
      </c>
      <c r="CY24" s="371">
        <f t="shared" si="33"/>
        <v>2610.86</v>
      </c>
      <c r="CZ24" s="372">
        <f t="shared" si="33"/>
        <v>3130.82</v>
      </c>
      <c r="DA24" s="421">
        <v>0</v>
      </c>
      <c r="DB24" s="430">
        <v>0</v>
      </c>
      <c r="DC24" s="371">
        <f t="shared" si="34"/>
        <v>0</v>
      </c>
      <c r="DD24" s="372">
        <f t="shared" si="34"/>
        <v>0</v>
      </c>
      <c r="DE24" s="371">
        <f t="shared" si="35"/>
        <v>76.734968553459126</v>
      </c>
      <c r="DF24" s="372">
        <f t="shared" si="36"/>
        <v>83.802242990654207</v>
      </c>
      <c r="DG24" s="371">
        <f t="shared" si="37"/>
        <v>12200.86</v>
      </c>
      <c r="DH24" s="372">
        <f t="shared" si="38"/>
        <v>8966.84</v>
      </c>
      <c r="DI24" s="371">
        <f t="shared" si="39"/>
        <v>163</v>
      </c>
      <c r="DJ24" s="372">
        <f t="shared" si="40"/>
        <v>107</v>
      </c>
      <c r="DK24" s="371">
        <f t="shared" si="41"/>
        <v>163</v>
      </c>
      <c r="DL24" s="372">
        <f t="shared" si="42"/>
        <v>107</v>
      </c>
      <c r="DM24" s="371">
        <f t="shared" si="43"/>
        <v>7.4655828220858886</v>
      </c>
      <c r="DN24" s="372">
        <f t="shared" si="44"/>
        <v>6.0636448598130839</v>
      </c>
      <c r="DO24" s="371">
        <f t="shared" si="45"/>
        <v>1216.8899999999999</v>
      </c>
      <c r="DP24" s="372">
        <f t="shared" si="45"/>
        <v>648.80999999999995</v>
      </c>
      <c r="DQ24" s="371">
        <f t="shared" si="46"/>
        <v>76.618834355828227</v>
      </c>
      <c r="DR24" s="372">
        <f t="shared" si="47"/>
        <v>83.802242990654207</v>
      </c>
      <c r="DS24" s="371">
        <f t="shared" si="48"/>
        <v>12488.87</v>
      </c>
      <c r="DT24" s="372">
        <f t="shared" si="48"/>
        <v>8966.84</v>
      </c>
      <c r="DU24" s="424">
        <v>32</v>
      </c>
      <c r="DV24" s="425">
        <v>33</v>
      </c>
      <c r="DW24" s="371">
        <f t="shared" si="49"/>
        <v>32</v>
      </c>
      <c r="DX24" s="372">
        <f t="shared" si="50"/>
        <v>33</v>
      </c>
      <c r="DY24" s="426">
        <v>14</v>
      </c>
      <c r="DZ24" s="425">
        <v>15</v>
      </c>
      <c r="EA24" s="371">
        <f t="shared" si="51"/>
        <v>14</v>
      </c>
      <c r="EB24" s="372">
        <f t="shared" si="52"/>
        <v>15</v>
      </c>
      <c r="EC24" s="426">
        <v>28</v>
      </c>
      <c r="ED24" s="425">
        <v>17</v>
      </c>
      <c r="EE24" s="371">
        <f t="shared" si="53"/>
        <v>28</v>
      </c>
      <c r="EF24" s="372">
        <f t="shared" si="54"/>
        <v>0</v>
      </c>
      <c r="EG24" s="358">
        <f t="shared" si="55"/>
        <v>74</v>
      </c>
      <c r="EH24" s="372">
        <f t="shared" si="56"/>
        <v>65</v>
      </c>
      <c r="EI24" s="358">
        <f t="shared" si="57"/>
        <v>74</v>
      </c>
      <c r="EJ24" s="372">
        <f t="shared" si="58"/>
        <v>65</v>
      </c>
      <c r="EK24" s="427">
        <v>4.0999999999999996</v>
      </c>
      <c r="EL24" s="428">
        <v>4.57</v>
      </c>
      <c r="EM24" s="371">
        <f t="shared" si="59"/>
        <v>131.19999999999999</v>
      </c>
      <c r="EN24" s="372">
        <f t="shared" si="59"/>
        <v>150.81</v>
      </c>
      <c r="EO24" s="426">
        <v>4.68</v>
      </c>
      <c r="EP24" s="428">
        <v>4.9800000000000004</v>
      </c>
      <c r="EQ24" s="371">
        <f t="shared" si="60"/>
        <v>65.52</v>
      </c>
      <c r="ER24" s="372">
        <f t="shared" si="60"/>
        <v>74.7</v>
      </c>
      <c r="ES24" s="426">
        <v>6.08</v>
      </c>
      <c r="ET24" s="429">
        <v>0</v>
      </c>
      <c r="EU24" s="371">
        <f t="shared" si="139"/>
        <v>170.24</v>
      </c>
      <c r="EV24" s="372">
        <f t="shared" si="140"/>
        <v>0</v>
      </c>
      <c r="EW24" s="371">
        <f t="shared" si="62"/>
        <v>4.9589189189189185</v>
      </c>
      <c r="EX24" s="372">
        <f t="shared" si="63"/>
        <v>3.4693846153846151</v>
      </c>
      <c r="EY24" s="371">
        <f t="shared" si="64"/>
        <v>366.96</v>
      </c>
      <c r="EZ24" s="372">
        <f t="shared" si="65"/>
        <v>225.51</v>
      </c>
      <c r="FA24" s="426">
        <v>66.56</v>
      </c>
      <c r="FB24" s="430">
        <v>60.63</v>
      </c>
      <c r="FC24" s="371">
        <f t="shared" si="66"/>
        <v>2129.92</v>
      </c>
      <c r="FD24" s="372">
        <f t="shared" si="67"/>
        <v>2000.7900000000002</v>
      </c>
      <c r="FE24" s="426">
        <v>47.93</v>
      </c>
      <c r="FF24" s="430">
        <v>66.92</v>
      </c>
      <c r="FG24" s="371">
        <f t="shared" si="68"/>
        <v>671.02</v>
      </c>
      <c r="FH24" s="372">
        <f t="shared" si="69"/>
        <v>1003.8000000000001</v>
      </c>
      <c r="FI24" s="421">
        <v>60.26</v>
      </c>
      <c r="FJ24" s="430">
        <v>0</v>
      </c>
      <c r="FK24" s="371">
        <f t="shared" si="70"/>
        <v>1687.28</v>
      </c>
      <c r="FL24" s="372">
        <f t="shared" si="71"/>
        <v>0</v>
      </c>
      <c r="FM24" s="371">
        <f t="shared" si="72"/>
        <v>60.651621621621622</v>
      </c>
      <c r="FN24" s="372">
        <f t="shared" si="73"/>
        <v>46.22446153846154</v>
      </c>
      <c r="FO24" s="371">
        <f t="shared" si="74"/>
        <v>4488.22</v>
      </c>
      <c r="FP24" s="372">
        <f t="shared" si="75"/>
        <v>3004.59</v>
      </c>
      <c r="FQ24" s="424">
        <v>0</v>
      </c>
      <c r="FR24" s="425">
        <v>0</v>
      </c>
      <c r="FS24" s="371">
        <f t="shared" si="76"/>
        <v>0</v>
      </c>
      <c r="FT24" s="372">
        <f t="shared" si="77"/>
        <v>0</v>
      </c>
      <c r="FU24" s="426">
        <v>0</v>
      </c>
      <c r="FV24" s="432">
        <v>0</v>
      </c>
      <c r="FW24" s="371">
        <f t="shared" si="78"/>
        <v>0</v>
      </c>
      <c r="FX24" s="372">
        <f t="shared" si="79"/>
        <v>0</v>
      </c>
      <c r="FY24" s="426">
        <v>0</v>
      </c>
      <c r="FZ24" s="433">
        <v>0</v>
      </c>
      <c r="GA24" s="371">
        <f t="shared" si="80"/>
        <v>0</v>
      </c>
      <c r="GB24" s="372">
        <f t="shared" si="81"/>
        <v>0</v>
      </c>
      <c r="GC24" s="406">
        <f t="shared" si="141"/>
        <v>158</v>
      </c>
      <c r="GD24" s="372">
        <f t="shared" si="141"/>
        <v>102</v>
      </c>
      <c r="GE24" s="371">
        <f t="shared" si="83"/>
        <v>158</v>
      </c>
      <c r="GF24" s="372">
        <f t="shared" si="84"/>
        <v>102</v>
      </c>
      <c r="GG24" s="371">
        <f t="shared" si="85"/>
        <v>979.03</v>
      </c>
      <c r="GH24" s="372">
        <f t="shared" si="86"/>
        <v>508.92</v>
      </c>
      <c r="GI24" s="371">
        <f t="shared" si="87"/>
        <v>11786.92</v>
      </c>
      <c r="GJ24" s="372">
        <f t="shared" si="88"/>
        <v>7836.8099999999995</v>
      </c>
      <c r="GK24" s="406">
        <f t="shared" si="142"/>
        <v>51</v>
      </c>
      <c r="GL24" s="372">
        <f t="shared" si="142"/>
        <v>53</v>
      </c>
      <c r="GM24" s="371">
        <f t="shared" si="90"/>
        <v>51</v>
      </c>
      <c r="GN24" s="372">
        <f t="shared" si="91"/>
        <v>53</v>
      </c>
      <c r="GO24" s="371">
        <f t="shared" si="92"/>
        <v>434.57999999999993</v>
      </c>
      <c r="GP24" s="372">
        <f t="shared" si="93"/>
        <v>365.4</v>
      </c>
      <c r="GQ24" s="371">
        <f t="shared" si="94"/>
        <v>3502.89</v>
      </c>
      <c r="GR24" s="372">
        <f t="shared" si="95"/>
        <v>4134.62</v>
      </c>
      <c r="GS24" s="406">
        <f t="shared" si="143"/>
        <v>209</v>
      </c>
      <c r="GT24" s="372">
        <f t="shared" si="143"/>
        <v>155</v>
      </c>
      <c r="GU24" s="371">
        <f t="shared" si="143"/>
        <v>209</v>
      </c>
      <c r="GV24" s="372">
        <f t="shared" si="143"/>
        <v>155</v>
      </c>
      <c r="GW24" s="371">
        <f t="shared" si="98"/>
        <v>1413.61</v>
      </c>
      <c r="GX24" s="372">
        <f t="shared" si="98"/>
        <v>874.31999999999994</v>
      </c>
      <c r="GY24" s="371">
        <f t="shared" si="98"/>
        <v>15289.81</v>
      </c>
      <c r="GZ24" s="372">
        <f t="shared" si="98"/>
        <v>11971.43</v>
      </c>
      <c r="HA24" s="406">
        <f t="shared" si="144"/>
        <v>28</v>
      </c>
      <c r="HB24" s="372">
        <f t="shared" si="144"/>
        <v>17</v>
      </c>
      <c r="HC24" s="371">
        <f t="shared" si="144"/>
        <v>28</v>
      </c>
      <c r="HD24" s="372">
        <f t="shared" si="144"/>
        <v>0</v>
      </c>
      <c r="HE24" s="371">
        <f t="shared" si="145"/>
        <v>170.24</v>
      </c>
      <c r="HF24" s="372">
        <f t="shared" si="145"/>
        <v>0</v>
      </c>
      <c r="HG24" s="371">
        <f t="shared" si="103"/>
        <v>1687.28</v>
      </c>
      <c r="HH24" s="372" t="str">
        <f t="shared" si="104"/>
        <v/>
      </c>
      <c r="HI24" s="406">
        <f t="shared" si="105"/>
        <v>1583.85</v>
      </c>
      <c r="HJ24" s="372">
        <f t="shared" si="106"/>
        <v>874.31999999999994</v>
      </c>
      <c r="HK24" s="371">
        <f t="shared" si="107"/>
        <v>16977.09</v>
      </c>
      <c r="HL24" s="371">
        <f t="shared" si="108"/>
        <v>11971.43</v>
      </c>
    </row>
    <row r="25" spans="1:221" ht="15.75" thickBot="1">
      <c r="A25" s="416" t="s">
        <v>10</v>
      </c>
      <c r="B25" s="417" t="s">
        <v>28</v>
      </c>
      <c r="C25" s="33"/>
      <c r="D25" s="416">
        <v>106795</v>
      </c>
      <c r="E25" s="418">
        <v>10</v>
      </c>
      <c r="F25" s="413">
        <v>86</v>
      </c>
      <c r="G25" s="420">
        <v>111</v>
      </c>
      <c r="H25" s="421">
        <v>0</v>
      </c>
      <c r="I25" s="422">
        <v>1</v>
      </c>
      <c r="J25" s="371">
        <f t="shared" si="109"/>
        <v>86</v>
      </c>
      <c r="K25" s="372">
        <f t="shared" si="110"/>
        <v>110</v>
      </c>
      <c r="L25" s="420">
        <v>60</v>
      </c>
      <c r="M25" s="371">
        <f t="shared" si="111"/>
        <v>86</v>
      </c>
      <c r="N25" s="372">
        <f t="shared" si="112"/>
        <v>110</v>
      </c>
      <c r="O25" s="371">
        <f t="shared" si="113"/>
        <v>86</v>
      </c>
      <c r="P25" s="372">
        <f t="shared" si="114"/>
        <v>92</v>
      </c>
      <c r="Q25" s="424">
        <v>0</v>
      </c>
      <c r="R25" s="425">
        <v>0</v>
      </c>
      <c r="S25" s="371">
        <f t="shared" si="115"/>
        <v>0</v>
      </c>
      <c r="T25" s="372">
        <f t="shared" si="116"/>
        <v>0</v>
      </c>
      <c r="U25" s="426">
        <v>7</v>
      </c>
      <c r="V25" s="425">
        <v>15</v>
      </c>
      <c r="W25" s="371">
        <f t="shared" si="117"/>
        <v>7</v>
      </c>
      <c r="X25" s="372">
        <f t="shared" si="118"/>
        <v>15</v>
      </c>
      <c r="Y25" s="426">
        <v>0</v>
      </c>
      <c r="Z25" s="425">
        <v>0</v>
      </c>
      <c r="AA25" s="371">
        <f t="shared" si="119"/>
        <v>0</v>
      </c>
      <c r="AB25" s="372">
        <f t="shared" si="120"/>
        <v>0</v>
      </c>
      <c r="AC25" s="358">
        <f t="shared" si="121"/>
        <v>7</v>
      </c>
      <c r="AD25" s="372">
        <f t="shared" si="122"/>
        <v>15</v>
      </c>
      <c r="AE25" s="358">
        <f t="shared" si="123"/>
        <v>7</v>
      </c>
      <c r="AF25" s="372">
        <f t="shared" si="124"/>
        <v>15</v>
      </c>
      <c r="AG25" s="427">
        <v>0</v>
      </c>
      <c r="AH25" s="428">
        <v>0</v>
      </c>
      <c r="AI25" s="371">
        <f t="shared" si="125"/>
        <v>0</v>
      </c>
      <c r="AJ25" s="372">
        <f t="shared" si="126"/>
        <v>0</v>
      </c>
      <c r="AK25" s="426">
        <v>5.44</v>
      </c>
      <c r="AL25" s="428">
        <v>5.55</v>
      </c>
      <c r="AM25" s="371">
        <f t="shared" si="127"/>
        <v>38.080000000000005</v>
      </c>
      <c r="AN25" s="372">
        <f t="shared" si="128"/>
        <v>83.25</v>
      </c>
      <c r="AO25" s="426">
        <v>0</v>
      </c>
      <c r="AP25" s="429">
        <v>0</v>
      </c>
      <c r="AQ25" s="371">
        <f t="shared" si="129"/>
        <v>0</v>
      </c>
      <c r="AR25" s="372">
        <f t="shared" si="130"/>
        <v>0</v>
      </c>
      <c r="AS25" s="371">
        <f t="shared" si="131"/>
        <v>5.44</v>
      </c>
      <c r="AT25" s="372">
        <f t="shared" si="132"/>
        <v>5.55</v>
      </c>
      <c r="AU25" s="371">
        <f t="shared" si="133"/>
        <v>38.080000000000005</v>
      </c>
      <c r="AV25" s="372">
        <f t="shared" si="134"/>
        <v>83.25</v>
      </c>
      <c r="AW25" s="426">
        <v>0</v>
      </c>
      <c r="AX25" s="430">
        <v>0</v>
      </c>
      <c r="AY25" s="371">
        <f t="shared" si="135"/>
        <v>0</v>
      </c>
      <c r="AZ25" s="372">
        <f t="shared" si="136"/>
        <v>0</v>
      </c>
      <c r="BA25" s="426">
        <v>72.86</v>
      </c>
      <c r="BB25" s="430">
        <v>74.73</v>
      </c>
      <c r="BC25" s="371">
        <f t="shared" si="137"/>
        <v>510.02</v>
      </c>
      <c r="BD25" s="372">
        <f t="shared" si="138"/>
        <v>1120.95</v>
      </c>
      <c r="BE25" s="421">
        <v>0</v>
      </c>
      <c r="BF25" s="430">
        <v>0</v>
      </c>
      <c r="BG25" s="371">
        <f t="shared" si="15"/>
        <v>0</v>
      </c>
      <c r="BH25" s="372">
        <f t="shared" si="15"/>
        <v>0</v>
      </c>
      <c r="BI25" s="371">
        <f t="shared" si="16"/>
        <v>72.86</v>
      </c>
      <c r="BJ25" s="372">
        <f t="shared" si="16"/>
        <v>74.73</v>
      </c>
      <c r="BK25" s="371">
        <f t="shared" si="17"/>
        <v>510.02</v>
      </c>
      <c r="BL25" s="372">
        <f t="shared" si="17"/>
        <v>1120.95</v>
      </c>
      <c r="BM25" s="431">
        <v>28</v>
      </c>
      <c r="BN25" s="425">
        <v>36</v>
      </c>
      <c r="BO25" s="371">
        <f t="shared" si="18"/>
        <v>28</v>
      </c>
      <c r="BP25" s="372">
        <f t="shared" si="18"/>
        <v>36</v>
      </c>
      <c r="BQ25" s="426">
        <v>18</v>
      </c>
      <c r="BR25" s="425">
        <v>24</v>
      </c>
      <c r="BS25" s="371">
        <f t="shared" si="19"/>
        <v>18</v>
      </c>
      <c r="BT25" s="372">
        <f t="shared" si="19"/>
        <v>24</v>
      </c>
      <c r="BU25" s="426">
        <v>0</v>
      </c>
      <c r="BV25" s="425">
        <v>0</v>
      </c>
      <c r="BW25" s="371">
        <f t="shared" si="20"/>
        <v>0</v>
      </c>
      <c r="BX25" s="423">
        <f t="shared" si="20"/>
        <v>0</v>
      </c>
      <c r="BY25" s="358">
        <f t="shared" si="21"/>
        <v>46</v>
      </c>
      <c r="BZ25" s="372">
        <f t="shared" si="22"/>
        <v>60</v>
      </c>
      <c r="CA25" s="358">
        <f t="shared" si="23"/>
        <v>46</v>
      </c>
      <c r="CB25" s="372">
        <f t="shared" si="24"/>
        <v>60</v>
      </c>
      <c r="CC25" s="427">
        <v>4.59</v>
      </c>
      <c r="CD25" s="428">
        <v>4.92</v>
      </c>
      <c r="CE25" s="371">
        <f t="shared" si="25"/>
        <v>128.51999999999998</v>
      </c>
      <c r="CF25" s="372">
        <f t="shared" si="25"/>
        <v>177.12</v>
      </c>
      <c r="CG25" s="426">
        <v>6.44</v>
      </c>
      <c r="CH25" s="428">
        <v>5.17</v>
      </c>
      <c r="CI25" s="371">
        <f t="shared" si="26"/>
        <v>115.92</v>
      </c>
      <c r="CJ25" s="372">
        <f t="shared" si="26"/>
        <v>124.08</v>
      </c>
      <c r="CK25" s="426">
        <v>0</v>
      </c>
      <c r="CL25" s="429">
        <v>0</v>
      </c>
      <c r="CM25" s="371">
        <f t="shared" si="27"/>
        <v>0</v>
      </c>
      <c r="CN25" s="372">
        <f t="shared" si="27"/>
        <v>0</v>
      </c>
      <c r="CO25" s="371">
        <f t="shared" si="28"/>
        <v>5.3139130434782604</v>
      </c>
      <c r="CP25" s="372">
        <f t="shared" si="29"/>
        <v>5.0199999999999996</v>
      </c>
      <c r="CQ25" s="371">
        <f t="shared" si="30"/>
        <v>244.43999999999997</v>
      </c>
      <c r="CR25" s="372">
        <f t="shared" si="31"/>
        <v>301.2</v>
      </c>
      <c r="CS25" s="426">
        <v>75.36</v>
      </c>
      <c r="CT25" s="430">
        <v>68</v>
      </c>
      <c r="CU25" s="371">
        <f t="shared" si="32"/>
        <v>2110.08</v>
      </c>
      <c r="CV25" s="372">
        <f t="shared" si="32"/>
        <v>2448</v>
      </c>
      <c r="CW25" s="426">
        <v>57.11</v>
      </c>
      <c r="CX25" s="430">
        <v>44.75</v>
      </c>
      <c r="CY25" s="371">
        <f t="shared" si="33"/>
        <v>1027.98</v>
      </c>
      <c r="CZ25" s="372">
        <f t="shared" si="33"/>
        <v>1074</v>
      </c>
      <c r="DA25" s="421">
        <v>0</v>
      </c>
      <c r="DB25" s="430">
        <v>0</v>
      </c>
      <c r="DC25" s="371">
        <f t="shared" si="34"/>
        <v>0</v>
      </c>
      <c r="DD25" s="372">
        <f t="shared" si="34"/>
        <v>0</v>
      </c>
      <c r="DE25" s="371">
        <f t="shared" si="35"/>
        <v>68.218695652173906</v>
      </c>
      <c r="DF25" s="372">
        <f t="shared" si="36"/>
        <v>58.7</v>
      </c>
      <c r="DG25" s="371">
        <f t="shared" si="37"/>
        <v>3138.0599999999995</v>
      </c>
      <c r="DH25" s="372">
        <f t="shared" si="38"/>
        <v>3522</v>
      </c>
      <c r="DI25" s="371">
        <f t="shared" si="39"/>
        <v>53</v>
      </c>
      <c r="DJ25" s="372">
        <f t="shared" si="40"/>
        <v>75</v>
      </c>
      <c r="DK25" s="371">
        <f t="shared" si="41"/>
        <v>53</v>
      </c>
      <c r="DL25" s="372">
        <f t="shared" si="42"/>
        <v>75</v>
      </c>
      <c r="DM25" s="371">
        <f t="shared" si="43"/>
        <v>5.3305660377358484</v>
      </c>
      <c r="DN25" s="372">
        <f t="shared" si="44"/>
        <v>5.1259999999999994</v>
      </c>
      <c r="DO25" s="371">
        <f t="shared" si="45"/>
        <v>282.52</v>
      </c>
      <c r="DP25" s="372">
        <f t="shared" si="45"/>
        <v>384.44999999999993</v>
      </c>
      <c r="DQ25" s="371">
        <f t="shared" si="46"/>
        <v>68.831698113207537</v>
      </c>
      <c r="DR25" s="372">
        <f t="shared" si="47"/>
        <v>61.905999999999999</v>
      </c>
      <c r="DS25" s="371">
        <f t="shared" si="48"/>
        <v>3648.0799999999995</v>
      </c>
      <c r="DT25" s="372">
        <f t="shared" si="48"/>
        <v>4642.95</v>
      </c>
      <c r="DU25" s="424">
        <v>17</v>
      </c>
      <c r="DV25" s="425">
        <v>17</v>
      </c>
      <c r="DW25" s="371">
        <f t="shared" si="49"/>
        <v>17</v>
      </c>
      <c r="DX25" s="372">
        <f t="shared" si="50"/>
        <v>17</v>
      </c>
      <c r="DY25" s="426">
        <v>16</v>
      </c>
      <c r="DZ25" s="425">
        <v>18</v>
      </c>
      <c r="EA25" s="371">
        <f t="shared" si="51"/>
        <v>16</v>
      </c>
      <c r="EB25" s="372">
        <f t="shared" si="52"/>
        <v>0</v>
      </c>
      <c r="EC25" s="426">
        <v>0</v>
      </c>
      <c r="ED25" s="425">
        <v>0</v>
      </c>
      <c r="EE25" s="371">
        <f t="shared" si="53"/>
        <v>0</v>
      </c>
      <c r="EF25" s="372">
        <f t="shared" si="54"/>
        <v>0</v>
      </c>
      <c r="EG25" s="358">
        <f t="shared" si="55"/>
        <v>33</v>
      </c>
      <c r="EH25" s="372">
        <f t="shared" si="56"/>
        <v>35</v>
      </c>
      <c r="EI25" s="358">
        <f t="shared" si="57"/>
        <v>33</v>
      </c>
      <c r="EJ25" s="372">
        <f t="shared" si="58"/>
        <v>35</v>
      </c>
      <c r="EK25" s="427">
        <v>3.86</v>
      </c>
      <c r="EL25" s="428">
        <v>4.16</v>
      </c>
      <c r="EM25" s="371">
        <f t="shared" si="59"/>
        <v>65.62</v>
      </c>
      <c r="EN25" s="372">
        <f t="shared" si="59"/>
        <v>70.72</v>
      </c>
      <c r="EO25" s="426">
        <v>6.1</v>
      </c>
      <c r="EP25" s="428">
        <v>6.49</v>
      </c>
      <c r="EQ25" s="371">
        <f t="shared" si="60"/>
        <v>97.6</v>
      </c>
      <c r="ER25" s="372">
        <f t="shared" si="60"/>
        <v>116.82000000000001</v>
      </c>
      <c r="ES25" s="426">
        <v>0</v>
      </c>
      <c r="ET25" s="429">
        <v>0</v>
      </c>
      <c r="EU25" s="371">
        <f t="shared" si="139"/>
        <v>0</v>
      </c>
      <c r="EV25" s="372">
        <f t="shared" si="140"/>
        <v>0</v>
      </c>
      <c r="EW25" s="371">
        <f t="shared" si="62"/>
        <v>4.9460606060606063</v>
      </c>
      <c r="EX25" s="372">
        <f t="shared" si="63"/>
        <v>5.3582857142857145</v>
      </c>
      <c r="EY25" s="371">
        <f t="shared" si="64"/>
        <v>163.22</v>
      </c>
      <c r="EZ25" s="372">
        <f t="shared" si="65"/>
        <v>187.54000000000002</v>
      </c>
      <c r="FA25" s="426">
        <v>54.65</v>
      </c>
      <c r="FB25" s="430">
        <v>825.65</v>
      </c>
      <c r="FC25" s="371">
        <f t="shared" si="66"/>
        <v>929.05</v>
      </c>
      <c r="FD25" s="372">
        <f t="shared" si="67"/>
        <v>14036.05</v>
      </c>
      <c r="FE25" s="421">
        <v>57.75</v>
      </c>
      <c r="FF25" s="435"/>
      <c r="FG25" s="371">
        <f t="shared" si="68"/>
        <v>924</v>
      </c>
      <c r="FH25" s="372">
        <f t="shared" si="69"/>
        <v>0</v>
      </c>
      <c r="FI25" s="421">
        <v>0</v>
      </c>
      <c r="FJ25" s="430">
        <v>0</v>
      </c>
      <c r="FK25" s="371">
        <f t="shared" si="70"/>
        <v>0</v>
      </c>
      <c r="FL25" s="372">
        <f t="shared" si="71"/>
        <v>0</v>
      </c>
      <c r="FM25" s="371">
        <f t="shared" si="72"/>
        <v>56.153030303030299</v>
      </c>
      <c r="FN25" s="372">
        <f t="shared" si="73"/>
        <v>401.03</v>
      </c>
      <c r="FO25" s="371">
        <f t="shared" si="74"/>
        <v>1853.05</v>
      </c>
      <c r="FP25" s="372">
        <f t="shared" si="75"/>
        <v>14036.05</v>
      </c>
      <c r="FQ25" s="424">
        <v>0</v>
      </c>
      <c r="FR25" s="425">
        <v>0</v>
      </c>
      <c r="FS25" s="371">
        <f t="shared" si="76"/>
        <v>0</v>
      </c>
      <c r="FT25" s="372">
        <f t="shared" si="77"/>
        <v>0</v>
      </c>
      <c r="FU25" s="426">
        <v>0</v>
      </c>
      <c r="FV25" s="432">
        <v>0</v>
      </c>
      <c r="FW25" s="371">
        <f t="shared" si="78"/>
        <v>0</v>
      </c>
      <c r="FX25" s="372">
        <f t="shared" si="79"/>
        <v>0</v>
      </c>
      <c r="FY25" s="426">
        <v>0</v>
      </c>
      <c r="FZ25" s="433">
        <v>0</v>
      </c>
      <c r="GA25" s="371">
        <f t="shared" si="80"/>
        <v>0</v>
      </c>
      <c r="GB25" s="372">
        <f t="shared" si="81"/>
        <v>0</v>
      </c>
      <c r="GC25" s="406">
        <f t="shared" si="141"/>
        <v>45</v>
      </c>
      <c r="GD25" s="372">
        <f t="shared" si="141"/>
        <v>53</v>
      </c>
      <c r="GE25" s="371">
        <f t="shared" si="83"/>
        <v>45</v>
      </c>
      <c r="GF25" s="372">
        <f t="shared" si="84"/>
        <v>53</v>
      </c>
      <c r="GG25" s="371">
        <f t="shared" si="85"/>
        <v>194.14</v>
      </c>
      <c r="GH25" s="372">
        <f t="shared" si="86"/>
        <v>247.84</v>
      </c>
      <c r="GI25" s="371">
        <f t="shared" si="87"/>
        <v>3039.13</v>
      </c>
      <c r="GJ25" s="372">
        <f t="shared" si="88"/>
        <v>16484.05</v>
      </c>
      <c r="GK25" s="406">
        <f t="shared" si="142"/>
        <v>41</v>
      </c>
      <c r="GL25" s="372">
        <f t="shared" si="142"/>
        <v>57</v>
      </c>
      <c r="GM25" s="371">
        <f t="shared" si="90"/>
        <v>41</v>
      </c>
      <c r="GN25" s="372">
        <f t="shared" si="91"/>
        <v>39</v>
      </c>
      <c r="GO25" s="371">
        <f t="shared" si="92"/>
        <v>251.6</v>
      </c>
      <c r="GP25" s="372">
        <f t="shared" si="93"/>
        <v>324.14999999999998</v>
      </c>
      <c r="GQ25" s="371">
        <f t="shared" si="94"/>
        <v>2462</v>
      </c>
      <c r="GR25" s="372">
        <f t="shared" si="95"/>
        <v>2194.9499999999998</v>
      </c>
      <c r="GS25" s="406">
        <f t="shared" si="143"/>
        <v>86</v>
      </c>
      <c r="GT25" s="372">
        <f t="shared" si="143"/>
        <v>110</v>
      </c>
      <c r="GU25" s="371">
        <f t="shared" si="143"/>
        <v>86</v>
      </c>
      <c r="GV25" s="372">
        <f t="shared" si="143"/>
        <v>92</v>
      </c>
      <c r="GW25" s="371">
        <f t="shared" si="98"/>
        <v>445.74</v>
      </c>
      <c r="GX25" s="372">
        <f t="shared" si="98"/>
        <v>571.99</v>
      </c>
      <c r="GY25" s="371">
        <f t="shared" si="98"/>
        <v>5501.13</v>
      </c>
      <c r="GZ25" s="372">
        <f t="shared" si="98"/>
        <v>18679</v>
      </c>
      <c r="HA25" s="406">
        <f t="shared" si="144"/>
        <v>0</v>
      </c>
      <c r="HB25" s="372">
        <f t="shared" si="144"/>
        <v>0</v>
      </c>
      <c r="HC25" s="371">
        <f t="shared" si="144"/>
        <v>0</v>
      </c>
      <c r="HD25" s="372">
        <f t="shared" si="144"/>
        <v>0</v>
      </c>
      <c r="HE25" s="371" t="str">
        <f t="shared" si="145"/>
        <v/>
      </c>
      <c r="HF25" s="372" t="str">
        <f t="shared" si="145"/>
        <v/>
      </c>
      <c r="HG25" s="371" t="str">
        <f t="shared" si="103"/>
        <v/>
      </c>
      <c r="HH25" s="372" t="str">
        <f t="shared" si="104"/>
        <v/>
      </c>
      <c r="HI25" s="406">
        <f t="shared" si="105"/>
        <v>445.74</v>
      </c>
      <c r="HJ25" s="372">
        <f t="shared" si="106"/>
        <v>571.99</v>
      </c>
      <c r="HK25" s="371">
        <f t="shared" si="107"/>
        <v>5501.1299999999992</v>
      </c>
      <c r="HL25" s="371">
        <f t="shared" si="108"/>
        <v>18679</v>
      </c>
    </row>
    <row r="26" spans="1:221" ht="15">
      <c r="A26" s="416" t="s">
        <v>10</v>
      </c>
      <c r="B26" s="417" t="s">
        <v>29</v>
      </c>
      <c r="C26" s="33"/>
      <c r="D26" s="416">
        <v>106883</v>
      </c>
      <c r="E26" s="418">
        <v>10</v>
      </c>
      <c r="F26" s="413">
        <v>117</v>
      </c>
      <c r="G26" s="420">
        <v>114</v>
      </c>
      <c r="H26" s="421">
        <v>0</v>
      </c>
      <c r="I26" s="422">
        <v>0</v>
      </c>
      <c r="J26" s="371">
        <f t="shared" si="109"/>
        <v>117</v>
      </c>
      <c r="K26" s="372">
        <f t="shared" si="110"/>
        <v>114</v>
      </c>
      <c r="L26" s="420">
        <v>60</v>
      </c>
      <c r="M26" s="371">
        <f t="shared" si="111"/>
        <v>117</v>
      </c>
      <c r="N26" s="372">
        <f t="shared" si="112"/>
        <v>114</v>
      </c>
      <c r="O26" s="371">
        <f t="shared" si="113"/>
        <v>117</v>
      </c>
      <c r="P26" s="372">
        <f t="shared" si="114"/>
        <v>106</v>
      </c>
      <c r="Q26" s="424">
        <v>2</v>
      </c>
      <c r="R26" s="425">
        <v>1</v>
      </c>
      <c r="S26" s="371">
        <f t="shared" si="115"/>
        <v>2</v>
      </c>
      <c r="T26" s="372">
        <f t="shared" si="116"/>
        <v>1</v>
      </c>
      <c r="U26" s="426">
        <v>0</v>
      </c>
      <c r="V26" s="425">
        <v>3</v>
      </c>
      <c r="W26" s="371">
        <f t="shared" si="117"/>
        <v>0</v>
      </c>
      <c r="X26" s="372">
        <f t="shared" si="118"/>
        <v>3</v>
      </c>
      <c r="Y26" s="426">
        <v>0</v>
      </c>
      <c r="Z26" s="425">
        <v>0</v>
      </c>
      <c r="AA26" s="371">
        <f t="shared" si="119"/>
        <v>0</v>
      </c>
      <c r="AB26" s="372">
        <f t="shared" si="120"/>
        <v>0</v>
      </c>
      <c r="AC26" s="358">
        <f t="shared" si="121"/>
        <v>2</v>
      </c>
      <c r="AD26" s="372">
        <f t="shared" si="122"/>
        <v>4</v>
      </c>
      <c r="AE26" s="358">
        <f t="shared" si="123"/>
        <v>2</v>
      </c>
      <c r="AF26" s="372">
        <f t="shared" si="124"/>
        <v>4</v>
      </c>
      <c r="AG26" s="427">
        <v>5</v>
      </c>
      <c r="AH26" s="428">
        <v>18</v>
      </c>
      <c r="AI26" s="371">
        <f t="shared" si="125"/>
        <v>10</v>
      </c>
      <c r="AJ26" s="372">
        <f t="shared" si="126"/>
        <v>18</v>
      </c>
      <c r="AK26" s="426">
        <v>0</v>
      </c>
      <c r="AL26" s="428">
        <v>14.5</v>
      </c>
      <c r="AM26" s="371">
        <f t="shared" si="127"/>
        <v>0</v>
      </c>
      <c r="AN26" s="372">
        <f t="shared" si="128"/>
        <v>43.5</v>
      </c>
      <c r="AO26" s="426">
        <v>0</v>
      </c>
      <c r="AP26" s="429">
        <v>0</v>
      </c>
      <c r="AQ26" s="371">
        <f t="shared" si="129"/>
        <v>0</v>
      </c>
      <c r="AR26" s="372">
        <f t="shared" si="130"/>
        <v>0</v>
      </c>
      <c r="AS26" s="371">
        <f t="shared" si="131"/>
        <v>5</v>
      </c>
      <c r="AT26" s="372">
        <f t="shared" si="132"/>
        <v>15.375</v>
      </c>
      <c r="AU26" s="371">
        <f t="shared" si="133"/>
        <v>10</v>
      </c>
      <c r="AV26" s="372">
        <f t="shared" si="134"/>
        <v>61.5</v>
      </c>
      <c r="AW26" s="426">
        <v>81</v>
      </c>
      <c r="AX26" s="430">
        <v>97</v>
      </c>
      <c r="AY26" s="371">
        <f t="shared" si="135"/>
        <v>162</v>
      </c>
      <c r="AZ26" s="372">
        <f t="shared" si="136"/>
        <v>97</v>
      </c>
      <c r="BA26" s="426">
        <v>0</v>
      </c>
      <c r="BB26" s="430">
        <v>70</v>
      </c>
      <c r="BC26" s="371">
        <f t="shared" si="137"/>
        <v>0</v>
      </c>
      <c r="BD26" s="372">
        <f t="shared" si="138"/>
        <v>210</v>
      </c>
      <c r="BE26" s="421">
        <v>0</v>
      </c>
      <c r="BF26" s="430">
        <v>0</v>
      </c>
      <c r="BG26" s="371">
        <f t="shared" si="15"/>
        <v>0</v>
      </c>
      <c r="BH26" s="372">
        <f t="shared" si="15"/>
        <v>0</v>
      </c>
      <c r="BI26" s="371">
        <f t="shared" si="16"/>
        <v>81</v>
      </c>
      <c r="BJ26" s="372">
        <f t="shared" si="16"/>
        <v>76.75</v>
      </c>
      <c r="BK26" s="371">
        <f t="shared" si="17"/>
        <v>162</v>
      </c>
      <c r="BL26" s="372">
        <f t="shared" si="17"/>
        <v>307</v>
      </c>
      <c r="BM26" s="431">
        <v>72</v>
      </c>
      <c r="BN26" s="425">
        <v>71</v>
      </c>
      <c r="BO26" s="371">
        <f t="shared" si="18"/>
        <v>72</v>
      </c>
      <c r="BP26" s="372">
        <f t="shared" si="18"/>
        <v>71</v>
      </c>
      <c r="BQ26" s="426">
        <v>13</v>
      </c>
      <c r="BR26" s="425">
        <v>16</v>
      </c>
      <c r="BS26" s="371">
        <f t="shared" si="19"/>
        <v>13</v>
      </c>
      <c r="BT26" s="372">
        <f t="shared" si="19"/>
        <v>16</v>
      </c>
      <c r="BU26" s="426">
        <v>0</v>
      </c>
      <c r="BV26" s="425">
        <v>0</v>
      </c>
      <c r="BW26" s="371">
        <f t="shared" si="20"/>
        <v>0</v>
      </c>
      <c r="BX26" s="423">
        <f t="shared" si="20"/>
        <v>0</v>
      </c>
      <c r="BY26" s="358">
        <f t="shared" si="21"/>
        <v>85</v>
      </c>
      <c r="BZ26" s="372">
        <f t="shared" si="22"/>
        <v>87</v>
      </c>
      <c r="CA26" s="358">
        <f t="shared" si="23"/>
        <v>85</v>
      </c>
      <c r="CB26" s="372">
        <f t="shared" si="24"/>
        <v>87</v>
      </c>
      <c r="CC26" s="427">
        <v>12.19</v>
      </c>
      <c r="CD26" s="428">
        <v>12.34</v>
      </c>
      <c r="CE26" s="371">
        <f t="shared" si="25"/>
        <v>877.68</v>
      </c>
      <c r="CF26" s="372">
        <f t="shared" si="25"/>
        <v>876.14</v>
      </c>
      <c r="CG26" s="426">
        <v>16.010000000000002</v>
      </c>
      <c r="CH26" s="428">
        <v>12.42</v>
      </c>
      <c r="CI26" s="371">
        <f t="shared" si="26"/>
        <v>208.13000000000002</v>
      </c>
      <c r="CJ26" s="372">
        <f t="shared" si="26"/>
        <v>198.72</v>
      </c>
      <c r="CK26" s="426">
        <v>0</v>
      </c>
      <c r="CL26" s="429">
        <v>0</v>
      </c>
      <c r="CM26" s="371">
        <f t="shared" si="27"/>
        <v>0</v>
      </c>
      <c r="CN26" s="372">
        <f t="shared" si="27"/>
        <v>0</v>
      </c>
      <c r="CO26" s="371">
        <f t="shared" si="28"/>
        <v>12.774235294117647</v>
      </c>
      <c r="CP26" s="372">
        <f t="shared" si="29"/>
        <v>12.354712643678159</v>
      </c>
      <c r="CQ26" s="371">
        <f t="shared" si="30"/>
        <v>1085.81</v>
      </c>
      <c r="CR26" s="372">
        <f t="shared" si="31"/>
        <v>1074.8599999999999</v>
      </c>
      <c r="CS26" s="426">
        <v>81.709999999999994</v>
      </c>
      <c r="CT26" s="430">
        <v>79</v>
      </c>
      <c r="CU26" s="371">
        <f t="shared" si="32"/>
        <v>5883.12</v>
      </c>
      <c r="CV26" s="372">
        <f t="shared" si="32"/>
        <v>5609</v>
      </c>
      <c r="CW26" s="426">
        <v>75.69</v>
      </c>
      <c r="CX26" s="430">
        <v>66.56</v>
      </c>
      <c r="CY26" s="371">
        <f t="shared" si="33"/>
        <v>983.97</v>
      </c>
      <c r="CZ26" s="372">
        <f t="shared" si="33"/>
        <v>1064.96</v>
      </c>
      <c r="DA26" s="421">
        <v>0</v>
      </c>
      <c r="DB26" s="430">
        <v>0</v>
      </c>
      <c r="DC26" s="371">
        <f t="shared" si="34"/>
        <v>0</v>
      </c>
      <c r="DD26" s="372">
        <f t="shared" si="34"/>
        <v>0</v>
      </c>
      <c r="DE26" s="371">
        <f t="shared" si="35"/>
        <v>80.78929411764706</v>
      </c>
      <c r="DF26" s="372">
        <f t="shared" si="36"/>
        <v>76.712183908045972</v>
      </c>
      <c r="DG26" s="371">
        <f t="shared" si="37"/>
        <v>6867.09</v>
      </c>
      <c r="DH26" s="372">
        <f t="shared" si="38"/>
        <v>6673.9599999999991</v>
      </c>
      <c r="DI26" s="371">
        <f t="shared" si="39"/>
        <v>87</v>
      </c>
      <c r="DJ26" s="372">
        <f t="shared" si="40"/>
        <v>91</v>
      </c>
      <c r="DK26" s="371">
        <f t="shared" si="41"/>
        <v>87</v>
      </c>
      <c r="DL26" s="372">
        <f t="shared" si="42"/>
        <v>91</v>
      </c>
      <c r="DM26" s="371">
        <f t="shared" si="43"/>
        <v>12.59551724137931</v>
      </c>
      <c r="DN26" s="372">
        <f t="shared" si="44"/>
        <v>12.487472527472526</v>
      </c>
      <c r="DO26" s="371">
        <f t="shared" si="45"/>
        <v>1095.81</v>
      </c>
      <c r="DP26" s="372">
        <f t="shared" si="45"/>
        <v>1136.3599999999999</v>
      </c>
      <c r="DQ26" s="371">
        <f t="shared" si="46"/>
        <v>80.794137931034484</v>
      </c>
      <c r="DR26" s="372">
        <f t="shared" si="47"/>
        <v>76.713846153846148</v>
      </c>
      <c r="DS26" s="371">
        <f t="shared" si="48"/>
        <v>7029.09</v>
      </c>
      <c r="DT26" s="372">
        <f t="shared" si="48"/>
        <v>6980.9599999999991</v>
      </c>
      <c r="DU26" s="424">
        <v>19</v>
      </c>
      <c r="DV26" s="425">
        <v>11</v>
      </c>
      <c r="DW26" s="371">
        <f t="shared" si="49"/>
        <v>19</v>
      </c>
      <c r="DX26" s="372">
        <f t="shared" si="50"/>
        <v>11</v>
      </c>
      <c r="DY26" s="426">
        <v>3</v>
      </c>
      <c r="DZ26" s="425">
        <v>4</v>
      </c>
      <c r="EA26" s="371">
        <f t="shared" si="51"/>
        <v>3</v>
      </c>
      <c r="EB26" s="372">
        <f t="shared" si="52"/>
        <v>4</v>
      </c>
      <c r="EC26" s="426">
        <v>8</v>
      </c>
      <c r="ED26" s="425">
        <v>8</v>
      </c>
      <c r="EE26" s="371">
        <f t="shared" si="53"/>
        <v>8</v>
      </c>
      <c r="EF26" s="372">
        <f t="shared" si="54"/>
        <v>0</v>
      </c>
      <c r="EG26" s="358">
        <f t="shared" si="55"/>
        <v>30</v>
      </c>
      <c r="EH26" s="372">
        <f t="shared" si="56"/>
        <v>23</v>
      </c>
      <c r="EI26" s="358">
        <f t="shared" si="57"/>
        <v>30</v>
      </c>
      <c r="EJ26" s="372">
        <f t="shared" si="58"/>
        <v>23</v>
      </c>
      <c r="EK26" s="427">
        <v>4.8499999999999996</v>
      </c>
      <c r="EL26" s="428">
        <v>4.8600000000000003</v>
      </c>
      <c r="EM26" s="371">
        <f t="shared" si="59"/>
        <v>92.149999999999991</v>
      </c>
      <c r="EN26" s="372">
        <f t="shared" si="59"/>
        <v>53.46</v>
      </c>
      <c r="EO26" s="426">
        <v>5.27</v>
      </c>
      <c r="EP26" s="428">
        <v>7.69</v>
      </c>
      <c r="EQ26" s="371">
        <f t="shared" si="60"/>
        <v>15.809999999999999</v>
      </c>
      <c r="ER26" s="372">
        <f t="shared" si="60"/>
        <v>30.76</v>
      </c>
      <c r="ES26" s="426">
        <v>7.19</v>
      </c>
      <c r="ET26" s="429">
        <v>0</v>
      </c>
      <c r="EU26" s="371">
        <f t="shared" si="139"/>
        <v>57.52</v>
      </c>
      <c r="EV26" s="372">
        <f t="shared" si="140"/>
        <v>0</v>
      </c>
      <c r="EW26" s="371">
        <f t="shared" si="62"/>
        <v>5.516</v>
      </c>
      <c r="EX26" s="372">
        <f t="shared" si="63"/>
        <v>3.6617391304347824</v>
      </c>
      <c r="EY26" s="371">
        <f t="shared" si="64"/>
        <v>165.48</v>
      </c>
      <c r="EZ26" s="372">
        <f t="shared" si="65"/>
        <v>84.22</v>
      </c>
      <c r="FA26" s="426">
        <v>49.3</v>
      </c>
      <c r="FB26" s="430">
        <v>57.54</v>
      </c>
      <c r="FC26" s="371">
        <f t="shared" si="66"/>
        <v>936.69999999999993</v>
      </c>
      <c r="FD26" s="372">
        <f t="shared" si="67"/>
        <v>632.93999999999994</v>
      </c>
      <c r="FE26" s="426">
        <v>58.67</v>
      </c>
      <c r="FF26" s="430">
        <v>51.11</v>
      </c>
      <c r="FG26" s="371">
        <f t="shared" si="68"/>
        <v>176.01</v>
      </c>
      <c r="FH26" s="372">
        <f t="shared" si="69"/>
        <v>204.44</v>
      </c>
      <c r="FI26" s="421">
        <v>52.2</v>
      </c>
      <c r="FJ26" s="430">
        <v>0</v>
      </c>
      <c r="FK26" s="371">
        <f t="shared" si="70"/>
        <v>417.6</v>
      </c>
      <c r="FL26" s="372">
        <f t="shared" si="71"/>
        <v>0</v>
      </c>
      <c r="FM26" s="371">
        <f t="shared" si="72"/>
        <v>51.010333333333328</v>
      </c>
      <c r="FN26" s="372">
        <f t="shared" si="73"/>
        <v>36.407826086956518</v>
      </c>
      <c r="FO26" s="371">
        <f t="shared" si="74"/>
        <v>1530.31</v>
      </c>
      <c r="FP26" s="372">
        <f t="shared" si="75"/>
        <v>837.37999999999988</v>
      </c>
      <c r="FQ26" s="424">
        <v>0</v>
      </c>
      <c r="FR26" s="425">
        <v>0</v>
      </c>
      <c r="FS26" s="371">
        <f t="shared" si="76"/>
        <v>0</v>
      </c>
      <c r="FT26" s="372">
        <f t="shared" si="77"/>
        <v>0</v>
      </c>
      <c r="FU26" s="426">
        <v>0</v>
      </c>
      <c r="FV26" s="432">
        <v>0</v>
      </c>
      <c r="FW26" s="371">
        <f t="shared" si="78"/>
        <v>0</v>
      </c>
      <c r="FX26" s="372">
        <f t="shared" si="79"/>
        <v>0</v>
      </c>
      <c r="FY26" s="426">
        <v>0</v>
      </c>
      <c r="FZ26" s="433">
        <v>0</v>
      </c>
      <c r="GA26" s="371">
        <f t="shared" si="80"/>
        <v>0</v>
      </c>
      <c r="GB26" s="372">
        <f t="shared" si="81"/>
        <v>0</v>
      </c>
      <c r="GC26" s="406">
        <f t="shared" si="141"/>
        <v>93</v>
      </c>
      <c r="GD26" s="372">
        <f t="shared" si="141"/>
        <v>83</v>
      </c>
      <c r="GE26" s="371">
        <f t="shared" si="83"/>
        <v>93</v>
      </c>
      <c r="GF26" s="372">
        <f t="shared" si="84"/>
        <v>83</v>
      </c>
      <c r="GG26" s="371">
        <f t="shared" si="85"/>
        <v>979.82999999999993</v>
      </c>
      <c r="GH26" s="372">
        <f t="shared" si="86"/>
        <v>947.6</v>
      </c>
      <c r="GI26" s="371">
        <f t="shared" si="87"/>
        <v>6981.82</v>
      </c>
      <c r="GJ26" s="372">
        <f t="shared" si="88"/>
        <v>6338.94</v>
      </c>
      <c r="GK26" s="406">
        <f t="shared" si="142"/>
        <v>16</v>
      </c>
      <c r="GL26" s="372">
        <f t="shared" si="142"/>
        <v>23</v>
      </c>
      <c r="GM26" s="371">
        <f t="shared" si="90"/>
        <v>16</v>
      </c>
      <c r="GN26" s="372">
        <f t="shared" si="91"/>
        <v>23</v>
      </c>
      <c r="GO26" s="371">
        <f t="shared" si="92"/>
        <v>223.94000000000003</v>
      </c>
      <c r="GP26" s="372">
        <f t="shared" si="93"/>
        <v>272.98</v>
      </c>
      <c r="GQ26" s="371">
        <f t="shared" si="94"/>
        <v>1159.98</v>
      </c>
      <c r="GR26" s="372">
        <f t="shared" si="95"/>
        <v>1479.4</v>
      </c>
      <c r="GS26" s="406">
        <f t="shared" si="143"/>
        <v>109</v>
      </c>
      <c r="GT26" s="372">
        <f t="shared" si="143"/>
        <v>106</v>
      </c>
      <c r="GU26" s="371">
        <f t="shared" si="143"/>
        <v>109</v>
      </c>
      <c r="GV26" s="372">
        <f t="shared" si="143"/>
        <v>106</v>
      </c>
      <c r="GW26" s="371">
        <f t="shared" si="98"/>
        <v>1203.77</v>
      </c>
      <c r="GX26" s="372">
        <f t="shared" si="98"/>
        <v>1220.58</v>
      </c>
      <c r="GY26" s="371">
        <f t="shared" si="98"/>
        <v>8141.7999999999993</v>
      </c>
      <c r="GZ26" s="372">
        <f t="shared" si="98"/>
        <v>7818.34</v>
      </c>
      <c r="HA26" s="406">
        <f t="shared" si="144"/>
        <v>8</v>
      </c>
      <c r="HB26" s="372">
        <f t="shared" si="144"/>
        <v>8</v>
      </c>
      <c r="HC26" s="371">
        <f t="shared" si="144"/>
        <v>8</v>
      </c>
      <c r="HD26" s="372">
        <f t="shared" si="144"/>
        <v>0</v>
      </c>
      <c r="HE26" s="371">
        <f t="shared" si="145"/>
        <v>57.52</v>
      </c>
      <c r="HF26" s="372">
        <f t="shared" si="145"/>
        <v>0</v>
      </c>
      <c r="HG26" s="371">
        <f t="shared" si="103"/>
        <v>417.6</v>
      </c>
      <c r="HH26" s="372" t="str">
        <f t="shared" si="104"/>
        <v/>
      </c>
      <c r="HI26" s="406">
        <f t="shared" si="105"/>
        <v>1261.29</v>
      </c>
      <c r="HJ26" s="372">
        <f t="shared" si="106"/>
        <v>1220.58</v>
      </c>
      <c r="HK26" s="371">
        <f t="shared" si="107"/>
        <v>8559.4</v>
      </c>
      <c r="HL26" s="371">
        <f t="shared" si="108"/>
        <v>7818.3399999999992</v>
      </c>
    </row>
    <row r="27" spans="1:221" ht="15">
      <c r="A27" s="416" t="s">
        <v>10</v>
      </c>
      <c r="B27" s="417" t="s">
        <v>30</v>
      </c>
      <c r="C27" s="33"/>
      <c r="D27" s="416">
        <v>107318</v>
      </c>
      <c r="E27" s="418">
        <v>10</v>
      </c>
      <c r="F27" s="413">
        <v>76</v>
      </c>
      <c r="G27" s="420">
        <v>89</v>
      </c>
      <c r="H27" s="421">
        <v>5</v>
      </c>
      <c r="I27" s="422">
        <v>4</v>
      </c>
      <c r="J27" s="371">
        <f t="shared" si="109"/>
        <v>71</v>
      </c>
      <c r="K27" s="372">
        <f t="shared" si="110"/>
        <v>85</v>
      </c>
      <c r="L27" s="420">
        <v>60</v>
      </c>
      <c r="M27" s="371">
        <f t="shared" si="111"/>
        <v>71</v>
      </c>
      <c r="N27" s="372">
        <f t="shared" si="112"/>
        <v>85</v>
      </c>
      <c r="O27" s="371">
        <f t="shared" si="113"/>
        <v>71</v>
      </c>
      <c r="P27" s="372">
        <f t="shared" si="114"/>
        <v>76</v>
      </c>
      <c r="Q27" s="424">
        <v>0</v>
      </c>
      <c r="R27" s="425">
        <v>10</v>
      </c>
      <c r="S27" s="371">
        <f t="shared" si="115"/>
        <v>0</v>
      </c>
      <c r="T27" s="372">
        <f t="shared" si="116"/>
        <v>10</v>
      </c>
      <c r="U27" s="426">
        <v>0</v>
      </c>
      <c r="V27" s="425">
        <v>1</v>
      </c>
      <c r="W27" s="371">
        <f t="shared" si="117"/>
        <v>0</v>
      </c>
      <c r="X27" s="372">
        <f t="shared" si="118"/>
        <v>1</v>
      </c>
      <c r="Y27" s="426">
        <v>14</v>
      </c>
      <c r="Z27" s="425">
        <v>1</v>
      </c>
      <c r="AA27" s="371">
        <f t="shared" si="119"/>
        <v>14</v>
      </c>
      <c r="AB27" s="372">
        <f t="shared" si="120"/>
        <v>1</v>
      </c>
      <c r="AC27" s="358">
        <f t="shared" si="121"/>
        <v>14</v>
      </c>
      <c r="AD27" s="372">
        <f t="shared" si="122"/>
        <v>12</v>
      </c>
      <c r="AE27" s="358">
        <f t="shared" si="123"/>
        <v>14</v>
      </c>
      <c r="AF27" s="372">
        <f t="shared" si="124"/>
        <v>12</v>
      </c>
      <c r="AG27" s="427">
        <v>0</v>
      </c>
      <c r="AH27" s="428">
        <v>3.85</v>
      </c>
      <c r="AI27" s="371">
        <f t="shared" si="125"/>
        <v>0</v>
      </c>
      <c r="AJ27" s="372">
        <f t="shared" si="126"/>
        <v>38.5</v>
      </c>
      <c r="AK27" s="426">
        <v>0</v>
      </c>
      <c r="AL27" s="428">
        <v>4.75</v>
      </c>
      <c r="AM27" s="371">
        <f t="shared" si="127"/>
        <v>0</v>
      </c>
      <c r="AN27" s="372">
        <f t="shared" si="128"/>
        <v>4.75</v>
      </c>
      <c r="AO27" s="426">
        <v>4.29</v>
      </c>
      <c r="AP27" s="429">
        <v>11.75</v>
      </c>
      <c r="AQ27" s="371">
        <f t="shared" si="129"/>
        <v>60.06</v>
      </c>
      <c r="AR27" s="372">
        <f t="shared" si="130"/>
        <v>11.75</v>
      </c>
      <c r="AS27" s="371">
        <f t="shared" si="131"/>
        <v>4.29</v>
      </c>
      <c r="AT27" s="372">
        <f t="shared" si="132"/>
        <v>4.583333333333333</v>
      </c>
      <c r="AU27" s="371">
        <f t="shared" si="133"/>
        <v>60.06</v>
      </c>
      <c r="AV27" s="372">
        <f t="shared" si="134"/>
        <v>55</v>
      </c>
      <c r="AW27" s="426">
        <v>0</v>
      </c>
      <c r="AX27" s="430">
        <v>75.3</v>
      </c>
      <c r="AY27" s="371">
        <f t="shared" si="135"/>
        <v>0</v>
      </c>
      <c r="AZ27" s="372">
        <f t="shared" si="136"/>
        <v>753</v>
      </c>
      <c r="BA27" s="426">
        <v>0</v>
      </c>
      <c r="BB27" s="430">
        <v>69</v>
      </c>
      <c r="BC27" s="371">
        <f t="shared" si="137"/>
        <v>0</v>
      </c>
      <c r="BD27" s="372">
        <f t="shared" si="138"/>
        <v>69</v>
      </c>
      <c r="BE27" s="421">
        <v>63.79</v>
      </c>
      <c r="BF27" s="430">
        <v>64</v>
      </c>
      <c r="BG27" s="371">
        <f t="shared" si="15"/>
        <v>893.06</v>
      </c>
      <c r="BH27" s="372">
        <f t="shared" si="15"/>
        <v>64</v>
      </c>
      <c r="BI27" s="371">
        <f t="shared" si="16"/>
        <v>63.79</v>
      </c>
      <c r="BJ27" s="372">
        <f t="shared" si="16"/>
        <v>73.833333333333329</v>
      </c>
      <c r="BK27" s="371">
        <f t="shared" si="17"/>
        <v>893.06</v>
      </c>
      <c r="BL27" s="372">
        <f t="shared" si="17"/>
        <v>886</v>
      </c>
      <c r="BM27" s="431">
        <v>13</v>
      </c>
      <c r="BN27" s="425">
        <v>21</v>
      </c>
      <c r="BO27" s="371">
        <f t="shared" si="18"/>
        <v>13</v>
      </c>
      <c r="BP27" s="372">
        <f t="shared" si="18"/>
        <v>21</v>
      </c>
      <c r="BQ27" s="426">
        <v>16</v>
      </c>
      <c r="BR27" s="425">
        <v>12</v>
      </c>
      <c r="BS27" s="371">
        <f t="shared" si="19"/>
        <v>16</v>
      </c>
      <c r="BT27" s="372">
        <f t="shared" si="19"/>
        <v>12</v>
      </c>
      <c r="BU27" s="426">
        <v>10</v>
      </c>
      <c r="BV27" s="425">
        <v>5</v>
      </c>
      <c r="BW27" s="371">
        <f t="shared" si="20"/>
        <v>10</v>
      </c>
      <c r="BX27" s="423">
        <f t="shared" si="20"/>
        <v>5</v>
      </c>
      <c r="BY27" s="358">
        <f t="shared" si="21"/>
        <v>39</v>
      </c>
      <c r="BZ27" s="372">
        <f t="shared" si="22"/>
        <v>38</v>
      </c>
      <c r="CA27" s="358">
        <f t="shared" si="23"/>
        <v>39</v>
      </c>
      <c r="CB27" s="372">
        <f t="shared" si="24"/>
        <v>38</v>
      </c>
      <c r="CC27" s="427">
        <v>4.47</v>
      </c>
      <c r="CD27" s="428">
        <v>4.49</v>
      </c>
      <c r="CE27" s="371">
        <f t="shared" si="25"/>
        <v>58.11</v>
      </c>
      <c r="CF27" s="372">
        <f t="shared" si="25"/>
        <v>94.29</v>
      </c>
      <c r="CG27" s="426">
        <v>6.66</v>
      </c>
      <c r="CH27" s="428">
        <v>8.34</v>
      </c>
      <c r="CI27" s="371">
        <f t="shared" si="26"/>
        <v>106.56</v>
      </c>
      <c r="CJ27" s="372">
        <f t="shared" si="26"/>
        <v>100.08</v>
      </c>
      <c r="CK27" s="426">
        <v>11.08</v>
      </c>
      <c r="CL27" s="429">
        <v>7.13</v>
      </c>
      <c r="CM27" s="371">
        <f t="shared" si="27"/>
        <v>110.8</v>
      </c>
      <c r="CN27" s="372">
        <f t="shared" si="27"/>
        <v>35.65</v>
      </c>
      <c r="CO27" s="371">
        <f t="shared" si="28"/>
        <v>7.0633333333333344</v>
      </c>
      <c r="CP27" s="372">
        <f t="shared" si="29"/>
        <v>6.0531578947368425</v>
      </c>
      <c r="CQ27" s="371">
        <f t="shared" si="30"/>
        <v>275.47000000000003</v>
      </c>
      <c r="CR27" s="372">
        <f t="shared" si="31"/>
        <v>230.02</v>
      </c>
      <c r="CS27" s="426">
        <v>82.85</v>
      </c>
      <c r="CT27" s="430">
        <v>85.9</v>
      </c>
      <c r="CU27" s="371">
        <f t="shared" si="32"/>
        <v>1077.05</v>
      </c>
      <c r="CV27" s="372">
        <f t="shared" si="32"/>
        <v>1803.9</v>
      </c>
      <c r="CW27" s="426">
        <v>80.94</v>
      </c>
      <c r="CX27" s="430">
        <v>80.75</v>
      </c>
      <c r="CY27" s="371">
        <f t="shared" si="33"/>
        <v>1295.04</v>
      </c>
      <c r="CZ27" s="372">
        <f t="shared" si="33"/>
        <v>969</v>
      </c>
      <c r="DA27" s="421">
        <v>65.3</v>
      </c>
      <c r="DB27" s="430">
        <v>75</v>
      </c>
      <c r="DC27" s="371">
        <f t="shared" si="34"/>
        <v>653</v>
      </c>
      <c r="DD27" s="372">
        <f t="shared" si="34"/>
        <v>375</v>
      </c>
      <c r="DE27" s="371">
        <f t="shared" si="35"/>
        <v>77.566410256410265</v>
      </c>
      <c r="DF27" s="372">
        <f t="shared" si="36"/>
        <v>82.839473684210532</v>
      </c>
      <c r="DG27" s="371">
        <f t="shared" si="37"/>
        <v>3025.09</v>
      </c>
      <c r="DH27" s="372">
        <f t="shared" si="38"/>
        <v>3147.9</v>
      </c>
      <c r="DI27" s="371">
        <f t="shared" si="39"/>
        <v>53</v>
      </c>
      <c r="DJ27" s="372">
        <f t="shared" si="40"/>
        <v>50</v>
      </c>
      <c r="DK27" s="371">
        <f t="shared" si="41"/>
        <v>53</v>
      </c>
      <c r="DL27" s="372">
        <f t="shared" si="42"/>
        <v>50</v>
      </c>
      <c r="DM27" s="371">
        <f t="shared" si="43"/>
        <v>6.3307547169811329</v>
      </c>
      <c r="DN27" s="372">
        <f t="shared" si="44"/>
        <v>5.7003999999999992</v>
      </c>
      <c r="DO27" s="371">
        <f t="shared" si="45"/>
        <v>335.53000000000003</v>
      </c>
      <c r="DP27" s="372">
        <f t="shared" si="45"/>
        <v>285.02</v>
      </c>
      <c r="DQ27" s="371">
        <f t="shared" si="46"/>
        <v>73.927358490566036</v>
      </c>
      <c r="DR27" s="372">
        <f t="shared" si="47"/>
        <v>80.677999999999997</v>
      </c>
      <c r="DS27" s="371">
        <f t="shared" si="48"/>
        <v>3918.15</v>
      </c>
      <c r="DT27" s="372">
        <f t="shared" si="48"/>
        <v>4033.8999999999996</v>
      </c>
      <c r="DU27" s="424">
        <v>7</v>
      </c>
      <c r="DV27" s="425">
        <v>8</v>
      </c>
      <c r="DW27" s="371">
        <f t="shared" si="49"/>
        <v>7</v>
      </c>
      <c r="DX27" s="372">
        <f t="shared" si="50"/>
        <v>8</v>
      </c>
      <c r="DY27" s="426">
        <v>8</v>
      </c>
      <c r="DZ27" s="425">
        <v>18</v>
      </c>
      <c r="EA27" s="371">
        <f t="shared" si="51"/>
        <v>8</v>
      </c>
      <c r="EB27" s="372">
        <f t="shared" si="52"/>
        <v>18</v>
      </c>
      <c r="EC27" s="426">
        <v>3</v>
      </c>
      <c r="ED27" s="425">
        <v>9</v>
      </c>
      <c r="EE27" s="371">
        <f t="shared" si="53"/>
        <v>3</v>
      </c>
      <c r="EF27" s="372">
        <f t="shared" si="54"/>
        <v>0</v>
      </c>
      <c r="EG27" s="358">
        <f t="shared" si="55"/>
        <v>18</v>
      </c>
      <c r="EH27" s="372">
        <f t="shared" si="56"/>
        <v>35</v>
      </c>
      <c r="EI27" s="358">
        <f t="shared" si="57"/>
        <v>18</v>
      </c>
      <c r="EJ27" s="372">
        <f t="shared" si="58"/>
        <v>35</v>
      </c>
      <c r="EK27" s="427">
        <v>6.34</v>
      </c>
      <c r="EL27" s="428">
        <v>7.3</v>
      </c>
      <c r="EM27" s="371">
        <f t="shared" si="59"/>
        <v>44.379999999999995</v>
      </c>
      <c r="EN27" s="372">
        <f t="shared" si="59"/>
        <v>58.4</v>
      </c>
      <c r="EO27" s="426">
        <v>5.5</v>
      </c>
      <c r="EP27" s="428">
        <v>6.15</v>
      </c>
      <c r="EQ27" s="371">
        <f t="shared" si="60"/>
        <v>44</v>
      </c>
      <c r="ER27" s="372">
        <f t="shared" si="60"/>
        <v>110.7</v>
      </c>
      <c r="ES27" s="426">
        <v>6.4</v>
      </c>
      <c r="ET27" s="429">
        <v>0</v>
      </c>
      <c r="EU27" s="371">
        <f t="shared" si="139"/>
        <v>19.200000000000003</v>
      </c>
      <c r="EV27" s="372">
        <f t="shared" si="140"/>
        <v>0</v>
      </c>
      <c r="EW27" s="371">
        <f t="shared" si="62"/>
        <v>5.9766666666666666</v>
      </c>
      <c r="EX27" s="372">
        <f t="shared" si="63"/>
        <v>4.831428571428571</v>
      </c>
      <c r="EY27" s="371">
        <f t="shared" si="64"/>
        <v>107.58</v>
      </c>
      <c r="EZ27" s="372">
        <f t="shared" si="65"/>
        <v>169.1</v>
      </c>
      <c r="FA27" s="426">
        <v>60.63</v>
      </c>
      <c r="FB27" s="430">
        <v>53</v>
      </c>
      <c r="FC27" s="371">
        <f t="shared" si="66"/>
        <v>424.41</v>
      </c>
      <c r="FD27" s="372">
        <f t="shared" si="67"/>
        <v>424</v>
      </c>
      <c r="FE27" s="426">
        <v>53.56</v>
      </c>
      <c r="FF27" s="430">
        <v>55.35</v>
      </c>
      <c r="FG27" s="371">
        <f t="shared" si="68"/>
        <v>428.48</v>
      </c>
      <c r="FH27" s="372">
        <f t="shared" si="69"/>
        <v>996.30000000000007</v>
      </c>
      <c r="FI27" s="421">
        <v>56.06</v>
      </c>
      <c r="FJ27" s="430">
        <v>0</v>
      </c>
      <c r="FK27" s="371">
        <f t="shared" si="70"/>
        <v>168.18</v>
      </c>
      <c r="FL27" s="372">
        <f t="shared" si="71"/>
        <v>0</v>
      </c>
      <c r="FM27" s="371">
        <f t="shared" si="72"/>
        <v>56.726111111111123</v>
      </c>
      <c r="FN27" s="372">
        <f t="shared" si="73"/>
        <v>40.580000000000005</v>
      </c>
      <c r="FO27" s="371">
        <f t="shared" si="74"/>
        <v>1021.0700000000002</v>
      </c>
      <c r="FP27" s="372">
        <f t="shared" si="75"/>
        <v>1420.3000000000002</v>
      </c>
      <c r="FQ27" s="424">
        <v>0</v>
      </c>
      <c r="FR27" s="425">
        <v>0</v>
      </c>
      <c r="FS27" s="371">
        <f t="shared" si="76"/>
        <v>0</v>
      </c>
      <c r="FT27" s="372">
        <f t="shared" si="77"/>
        <v>0</v>
      </c>
      <c r="FU27" s="426">
        <v>0</v>
      </c>
      <c r="FV27" s="432">
        <v>0</v>
      </c>
      <c r="FW27" s="371">
        <f t="shared" si="78"/>
        <v>0</v>
      </c>
      <c r="FX27" s="372">
        <f t="shared" si="79"/>
        <v>0</v>
      </c>
      <c r="FY27" s="426">
        <v>0</v>
      </c>
      <c r="FZ27" s="433">
        <v>0</v>
      </c>
      <c r="GA27" s="371">
        <f t="shared" si="80"/>
        <v>0</v>
      </c>
      <c r="GB27" s="372">
        <f t="shared" si="81"/>
        <v>0</v>
      </c>
      <c r="GC27" s="406">
        <f t="shared" si="141"/>
        <v>20</v>
      </c>
      <c r="GD27" s="372">
        <f t="shared" si="141"/>
        <v>39</v>
      </c>
      <c r="GE27" s="371">
        <f t="shared" si="83"/>
        <v>20</v>
      </c>
      <c r="GF27" s="372">
        <f t="shared" si="84"/>
        <v>39</v>
      </c>
      <c r="GG27" s="371">
        <f t="shared" si="85"/>
        <v>102.49</v>
      </c>
      <c r="GH27" s="372">
        <f t="shared" si="86"/>
        <v>191.19000000000003</v>
      </c>
      <c r="GI27" s="371">
        <f t="shared" si="87"/>
        <v>1501.46</v>
      </c>
      <c r="GJ27" s="372">
        <f t="shared" si="88"/>
        <v>2980.9</v>
      </c>
      <c r="GK27" s="406">
        <f t="shared" si="142"/>
        <v>24</v>
      </c>
      <c r="GL27" s="372">
        <f t="shared" si="142"/>
        <v>31</v>
      </c>
      <c r="GM27" s="371">
        <f t="shared" si="90"/>
        <v>24</v>
      </c>
      <c r="GN27" s="372">
        <f t="shared" si="91"/>
        <v>31</v>
      </c>
      <c r="GO27" s="371">
        <f t="shared" si="92"/>
        <v>150.56</v>
      </c>
      <c r="GP27" s="372">
        <f t="shared" si="93"/>
        <v>215.53</v>
      </c>
      <c r="GQ27" s="371">
        <f t="shared" si="94"/>
        <v>1723.52</v>
      </c>
      <c r="GR27" s="372">
        <f t="shared" si="95"/>
        <v>2034.3000000000002</v>
      </c>
      <c r="GS27" s="406">
        <f t="shared" si="143"/>
        <v>44</v>
      </c>
      <c r="GT27" s="372">
        <f t="shared" si="143"/>
        <v>70</v>
      </c>
      <c r="GU27" s="371">
        <f t="shared" si="143"/>
        <v>44</v>
      </c>
      <c r="GV27" s="372">
        <f t="shared" si="143"/>
        <v>70</v>
      </c>
      <c r="GW27" s="371">
        <f t="shared" si="98"/>
        <v>253.05</v>
      </c>
      <c r="GX27" s="372">
        <f t="shared" si="98"/>
        <v>406.72</v>
      </c>
      <c r="GY27" s="371">
        <f t="shared" si="98"/>
        <v>3224.98</v>
      </c>
      <c r="GZ27" s="372">
        <f t="shared" si="98"/>
        <v>5015.2000000000007</v>
      </c>
      <c r="HA27" s="406">
        <f t="shared" si="144"/>
        <v>27</v>
      </c>
      <c r="HB27" s="372">
        <f t="shared" si="144"/>
        <v>15</v>
      </c>
      <c r="HC27" s="371">
        <f t="shared" si="144"/>
        <v>27</v>
      </c>
      <c r="HD27" s="372">
        <f t="shared" si="144"/>
        <v>6</v>
      </c>
      <c r="HE27" s="371">
        <f t="shared" si="145"/>
        <v>190.06</v>
      </c>
      <c r="HF27" s="372">
        <f t="shared" si="145"/>
        <v>47.4</v>
      </c>
      <c r="HG27" s="371">
        <f t="shared" si="103"/>
        <v>1714.24</v>
      </c>
      <c r="HH27" s="372">
        <f t="shared" si="104"/>
        <v>439</v>
      </c>
      <c r="HI27" s="406">
        <f t="shared" si="105"/>
        <v>443.11</v>
      </c>
      <c r="HJ27" s="372">
        <f t="shared" si="106"/>
        <v>454.12</v>
      </c>
      <c r="HK27" s="371">
        <f t="shared" si="107"/>
        <v>4939.22</v>
      </c>
      <c r="HL27" s="371">
        <f t="shared" si="108"/>
        <v>5454.2</v>
      </c>
    </row>
    <row r="28" spans="1:221" ht="15">
      <c r="A28" s="416" t="s">
        <v>10</v>
      </c>
      <c r="B28" s="543" t="s">
        <v>31</v>
      </c>
      <c r="C28" s="544" t="s">
        <v>1019</v>
      </c>
      <c r="D28" s="416">
        <v>106980</v>
      </c>
      <c r="E28" s="545">
        <v>9</v>
      </c>
      <c r="F28" s="413">
        <v>379</v>
      </c>
      <c r="G28" s="420">
        <v>352</v>
      </c>
      <c r="H28" s="421">
        <v>43</v>
      </c>
      <c r="I28" s="422">
        <v>39</v>
      </c>
      <c r="J28" s="371">
        <f t="shared" si="109"/>
        <v>336</v>
      </c>
      <c r="K28" s="372">
        <f t="shared" si="110"/>
        <v>313</v>
      </c>
      <c r="L28" s="420">
        <v>60</v>
      </c>
      <c r="M28" s="371">
        <f t="shared" si="111"/>
        <v>336</v>
      </c>
      <c r="N28" s="372">
        <f t="shared" si="112"/>
        <v>313</v>
      </c>
      <c r="O28" s="371">
        <f t="shared" si="113"/>
        <v>336</v>
      </c>
      <c r="P28" s="372">
        <f t="shared" si="114"/>
        <v>313</v>
      </c>
      <c r="Q28" s="424">
        <v>2</v>
      </c>
      <c r="R28" s="425">
        <v>1</v>
      </c>
      <c r="S28" s="371">
        <f t="shared" si="115"/>
        <v>2</v>
      </c>
      <c r="T28" s="372">
        <f t="shared" si="116"/>
        <v>1</v>
      </c>
      <c r="U28" s="426">
        <v>32</v>
      </c>
      <c r="V28" s="425">
        <v>38</v>
      </c>
      <c r="W28" s="371">
        <f t="shared" si="117"/>
        <v>32</v>
      </c>
      <c r="X28" s="372">
        <f t="shared" si="118"/>
        <v>38</v>
      </c>
      <c r="Y28" s="426">
        <v>2</v>
      </c>
      <c r="Z28" s="425">
        <v>2</v>
      </c>
      <c r="AA28" s="371">
        <f t="shared" si="119"/>
        <v>2</v>
      </c>
      <c r="AB28" s="372">
        <f t="shared" si="120"/>
        <v>2</v>
      </c>
      <c r="AC28" s="358">
        <f t="shared" si="121"/>
        <v>36</v>
      </c>
      <c r="AD28" s="372">
        <f t="shared" si="122"/>
        <v>41</v>
      </c>
      <c r="AE28" s="358">
        <f t="shared" si="123"/>
        <v>36</v>
      </c>
      <c r="AF28" s="372">
        <f t="shared" si="124"/>
        <v>41</v>
      </c>
      <c r="AG28" s="427">
        <v>15.33</v>
      </c>
      <c r="AH28" s="428">
        <v>5.5</v>
      </c>
      <c r="AI28" s="371">
        <f t="shared" si="125"/>
        <v>30.66</v>
      </c>
      <c r="AJ28" s="372">
        <f t="shared" si="126"/>
        <v>5.5</v>
      </c>
      <c r="AK28" s="426">
        <v>6.59</v>
      </c>
      <c r="AL28" s="428">
        <v>6.52</v>
      </c>
      <c r="AM28" s="371">
        <f t="shared" si="127"/>
        <v>210.88</v>
      </c>
      <c r="AN28" s="372">
        <f t="shared" si="128"/>
        <v>247.76</v>
      </c>
      <c r="AO28" s="426">
        <v>8.67</v>
      </c>
      <c r="AP28" s="429">
        <v>4.29</v>
      </c>
      <c r="AQ28" s="371">
        <f t="shared" si="129"/>
        <v>17.34</v>
      </c>
      <c r="AR28" s="372">
        <f t="shared" si="130"/>
        <v>8.58</v>
      </c>
      <c r="AS28" s="371">
        <f t="shared" si="131"/>
        <v>7.1911111111111108</v>
      </c>
      <c r="AT28" s="372">
        <f t="shared" si="132"/>
        <v>6.3863414634146336</v>
      </c>
      <c r="AU28" s="371">
        <f t="shared" si="133"/>
        <v>258.88</v>
      </c>
      <c r="AV28" s="372">
        <f t="shared" si="134"/>
        <v>261.83999999999997</v>
      </c>
      <c r="AW28" s="426">
        <v>84.5</v>
      </c>
      <c r="AX28" s="430">
        <v>49</v>
      </c>
      <c r="AY28" s="371">
        <f t="shared" si="135"/>
        <v>169</v>
      </c>
      <c r="AZ28" s="372">
        <f t="shared" si="136"/>
        <v>49</v>
      </c>
      <c r="BA28" s="426">
        <v>72.28</v>
      </c>
      <c r="BB28" s="430">
        <v>69.08</v>
      </c>
      <c r="BC28" s="371">
        <f t="shared" si="137"/>
        <v>2312.96</v>
      </c>
      <c r="BD28" s="372">
        <f t="shared" si="138"/>
        <v>2625.04</v>
      </c>
      <c r="BE28" s="421">
        <v>39.5</v>
      </c>
      <c r="BF28" s="430">
        <v>61.5</v>
      </c>
      <c r="BG28" s="371">
        <f t="shared" si="15"/>
        <v>79</v>
      </c>
      <c r="BH28" s="372">
        <f t="shared" si="15"/>
        <v>123</v>
      </c>
      <c r="BI28" s="371">
        <f t="shared" si="16"/>
        <v>71.137777777777785</v>
      </c>
      <c r="BJ28" s="372">
        <f t="shared" si="16"/>
        <v>68.220487804878047</v>
      </c>
      <c r="BK28" s="371">
        <f t="shared" si="17"/>
        <v>2560.96</v>
      </c>
      <c r="BL28" s="372">
        <f t="shared" si="17"/>
        <v>2797.04</v>
      </c>
      <c r="BM28" s="431">
        <v>91</v>
      </c>
      <c r="BN28" s="425">
        <v>93</v>
      </c>
      <c r="BO28" s="371">
        <f t="shared" si="18"/>
        <v>91</v>
      </c>
      <c r="BP28" s="372">
        <f t="shared" si="18"/>
        <v>93</v>
      </c>
      <c r="BQ28" s="426">
        <v>33</v>
      </c>
      <c r="BR28" s="425">
        <v>25</v>
      </c>
      <c r="BS28" s="371">
        <f t="shared" si="19"/>
        <v>33</v>
      </c>
      <c r="BT28" s="372">
        <f t="shared" si="19"/>
        <v>25</v>
      </c>
      <c r="BU28" s="426">
        <v>94</v>
      </c>
      <c r="BV28" s="425">
        <v>62</v>
      </c>
      <c r="BW28" s="371">
        <f t="shared" si="20"/>
        <v>94</v>
      </c>
      <c r="BX28" s="423">
        <f t="shared" si="20"/>
        <v>62</v>
      </c>
      <c r="BY28" s="358">
        <f t="shared" si="21"/>
        <v>218</v>
      </c>
      <c r="BZ28" s="372">
        <f t="shared" si="22"/>
        <v>180</v>
      </c>
      <c r="CA28" s="358">
        <f t="shared" si="23"/>
        <v>218</v>
      </c>
      <c r="CB28" s="372">
        <f t="shared" si="24"/>
        <v>180</v>
      </c>
      <c r="CC28" s="427">
        <v>5.39</v>
      </c>
      <c r="CD28" s="428">
        <v>6.46</v>
      </c>
      <c r="CE28" s="371">
        <f t="shared" si="25"/>
        <v>490.48999999999995</v>
      </c>
      <c r="CF28" s="372">
        <f t="shared" si="25"/>
        <v>600.78</v>
      </c>
      <c r="CG28" s="426">
        <v>10.42</v>
      </c>
      <c r="CH28" s="428">
        <v>10.01</v>
      </c>
      <c r="CI28" s="371">
        <f t="shared" si="26"/>
        <v>343.86</v>
      </c>
      <c r="CJ28" s="372">
        <f t="shared" si="26"/>
        <v>250.25</v>
      </c>
      <c r="CK28" s="426">
        <v>10.47</v>
      </c>
      <c r="CL28" s="429">
        <v>14.77</v>
      </c>
      <c r="CM28" s="371">
        <f t="shared" si="27"/>
        <v>984.18000000000006</v>
      </c>
      <c r="CN28" s="372">
        <f t="shared" si="27"/>
        <v>915.74</v>
      </c>
      <c r="CO28" s="371">
        <f t="shared" si="28"/>
        <v>8.3418807339449543</v>
      </c>
      <c r="CP28" s="372">
        <f t="shared" si="29"/>
        <v>9.8153888888888883</v>
      </c>
      <c r="CQ28" s="371">
        <f t="shared" si="30"/>
        <v>1818.53</v>
      </c>
      <c r="CR28" s="372">
        <f t="shared" si="31"/>
        <v>1766.77</v>
      </c>
      <c r="CS28" s="426">
        <v>78.459999999999994</v>
      </c>
      <c r="CT28" s="430">
        <v>78.27</v>
      </c>
      <c r="CU28" s="371">
        <f t="shared" si="32"/>
        <v>7139.86</v>
      </c>
      <c r="CV28" s="372">
        <f t="shared" si="32"/>
        <v>7279.11</v>
      </c>
      <c r="CW28" s="426">
        <v>74.67</v>
      </c>
      <c r="CX28" s="430">
        <v>73.08</v>
      </c>
      <c r="CY28" s="371">
        <f t="shared" si="33"/>
        <v>2464.11</v>
      </c>
      <c r="CZ28" s="372">
        <f t="shared" si="33"/>
        <v>1827</v>
      </c>
      <c r="DA28" s="421">
        <v>62.17</v>
      </c>
      <c r="DB28" s="430">
        <v>61.32</v>
      </c>
      <c r="DC28" s="371">
        <f t="shared" si="34"/>
        <v>5843.9800000000005</v>
      </c>
      <c r="DD28" s="372">
        <f t="shared" si="34"/>
        <v>3801.84</v>
      </c>
      <c r="DE28" s="371">
        <f t="shared" si="35"/>
        <v>70.862155963302754</v>
      </c>
      <c r="DF28" s="372">
        <f t="shared" si="36"/>
        <v>71.710833333333341</v>
      </c>
      <c r="DG28" s="371">
        <f t="shared" si="37"/>
        <v>15447.95</v>
      </c>
      <c r="DH28" s="372">
        <f t="shared" si="38"/>
        <v>12907.95</v>
      </c>
      <c r="DI28" s="371">
        <f t="shared" si="39"/>
        <v>254</v>
      </c>
      <c r="DJ28" s="372">
        <f t="shared" si="40"/>
        <v>221</v>
      </c>
      <c r="DK28" s="371">
        <f t="shared" si="41"/>
        <v>254</v>
      </c>
      <c r="DL28" s="372">
        <f t="shared" si="42"/>
        <v>221</v>
      </c>
      <c r="DM28" s="371">
        <f t="shared" si="43"/>
        <v>8.1787795275590547</v>
      </c>
      <c r="DN28" s="372">
        <f t="shared" si="44"/>
        <v>9.1792307692307684</v>
      </c>
      <c r="DO28" s="371">
        <f t="shared" si="45"/>
        <v>2077.41</v>
      </c>
      <c r="DP28" s="372">
        <f t="shared" si="45"/>
        <v>2028.61</v>
      </c>
      <c r="DQ28" s="371">
        <f t="shared" si="46"/>
        <v>70.90122047244094</v>
      </c>
      <c r="DR28" s="372">
        <f t="shared" si="47"/>
        <v>71.063303167420827</v>
      </c>
      <c r="DS28" s="371">
        <f t="shared" si="48"/>
        <v>18008.91</v>
      </c>
      <c r="DT28" s="372">
        <f t="shared" si="48"/>
        <v>15704.990000000003</v>
      </c>
      <c r="DU28" s="424">
        <v>43</v>
      </c>
      <c r="DV28" s="425">
        <v>42</v>
      </c>
      <c r="DW28" s="371">
        <f t="shared" si="49"/>
        <v>43</v>
      </c>
      <c r="DX28" s="372">
        <f t="shared" si="50"/>
        <v>42</v>
      </c>
      <c r="DY28" s="426">
        <v>39</v>
      </c>
      <c r="DZ28" s="425">
        <v>50</v>
      </c>
      <c r="EA28" s="371">
        <f t="shared" si="51"/>
        <v>39</v>
      </c>
      <c r="EB28" s="372">
        <f t="shared" si="52"/>
        <v>50</v>
      </c>
      <c r="EC28" s="426">
        <v>0</v>
      </c>
      <c r="ED28" s="425">
        <v>0</v>
      </c>
      <c r="EE28" s="371">
        <f t="shared" si="53"/>
        <v>0</v>
      </c>
      <c r="EF28" s="372">
        <f t="shared" si="54"/>
        <v>0</v>
      </c>
      <c r="EG28" s="358">
        <f t="shared" si="55"/>
        <v>82</v>
      </c>
      <c r="EH28" s="372">
        <f t="shared" si="56"/>
        <v>92</v>
      </c>
      <c r="EI28" s="358">
        <f t="shared" si="57"/>
        <v>82</v>
      </c>
      <c r="EJ28" s="372">
        <f t="shared" si="58"/>
        <v>92</v>
      </c>
      <c r="EK28" s="427">
        <v>4.8</v>
      </c>
      <c r="EL28" s="428">
        <v>5.03</v>
      </c>
      <c r="EM28" s="371">
        <f t="shared" si="59"/>
        <v>206.4</v>
      </c>
      <c r="EN28" s="372">
        <f t="shared" si="59"/>
        <v>211.26000000000002</v>
      </c>
      <c r="EO28" s="426">
        <v>4.46</v>
      </c>
      <c r="EP28" s="428">
        <v>4.4400000000000004</v>
      </c>
      <c r="EQ28" s="371">
        <f t="shared" si="60"/>
        <v>173.94</v>
      </c>
      <c r="ER28" s="372">
        <f t="shared" si="60"/>
        <v>222.00000000000003</v>
      </c>
      <c r="ES28" s="426">
        <v>6.48</v>
      </c>
      <c r="ET28" s="429">
        <v>0</v>
      </c>
      <c r="EU28" s="371">
        <f t="shared" si="139"/>
        <v>0</v>
      </c>
      <c r="EV28" s="372">
        <f t="shared" si="140"/>
        <v>0</v>
      </c>
      <c r="EW28" s="371">
        <f t="shared" si="62"/>
        <v>4.6382926829268296</v>
      </c>
      <c r="EX28" s="372">
        <f t="shared" si="63"/>
        <v>4.7093478260869572</v>
      </c>
      <c r="EY28" s="371">
        <f t="shared" si="64"/>
        <v>380.34000000000003</v>
      </c>
      <c r="EZ28" s="372">
        <f t="shared" si="65"/>
        <v>433.26000000000005</v>
      </c>
      <c r="FA28" s="426">
        <v>67.569999999999993</v>
      </c>
      <c r="FB28" s="430">
        <v>54.95</v>
      </c>
      <c r="FC28" s="371">
        <f t="shared" si="66"/>
        <v>2905.5099999999998</v>
      </c>
      <c r="FD28" s="372">
        <f t="shared" si="67"/>
        <v>2307.9</v>
      </c>
      <c r="FE28" s="426">
        <v>50.26</v>
      </c>
      <c r="FF28" s="430">
        <v>53.23</v>
      </c>
      <c r="FG28" s="371">
        <f t="shared" si="68"/>
        <v>1960.1399999999999</v>
      </c>
      <c r="FH28" s="372">
        <f t="shared" si="69"/>
        <v>2661.5</v>
      </c>
      <c r="FI28" s="421">
        <v>58.38</v>
      </c>
      <c r="FJ28" s="430">
        <v>0</v>
      </c>
      <c r="FK28" s="371">
        <f t="shared" si="70"/>
        <v>0</v>
      </c>
      <c r="FL28" s="372">
        <f t="shared" si="71"/>
        <v>0</v>
      </c>
      <c r="FM28" s="371">
        <f t="shared" si="72"/>
        <v>59.337195121951218</v>
      </c>
      <c r="FN28" s="372">
        <f t="shared" si="73"/>
        <v>54.015217391304347</v>
      </c>
      <c r="FO28" s="371">
        <f t="shared" si="74"/>
        <v>4865.6499999999996</v>
      </c>
      <c r="FP28" s="372">
        <f t="shared" si="75"/>
        <v>4969.3999999999996</v>
      </c>
      <c r="FQ28" s="424">
        <v>0</v>
      </c>
      <c r="FR28" s="425">
        <v>0</v>
      </c>
      <c r="FS28" s="371">
        <f t="shared" si="76"/>
        <v>0</v>
      </c>
      <c r="FT28" s="372">
        <f t="shared" si="77"/>
        <v>0</v>
      </c>
      <c r="FU28" s="426">
        <v>0</v>
      </c>
      <c r="FV28" s="432">
        <v>0</v>
      </c>
      <c r="FW28" s="371">
        <f t="shared" si="78"/>
        <v>0</v>
      </c>
      <c r="FX28" s="372">
        <f t="shared" si="79"/>
        <v>0</v>
      </c>
      <c r="FY28" s="426">
        <v>0</v>
      </c>
      <c r="FZ28" s="433">
        <v>0</v>
      </c>
      <c r="GA28" s="371">
        <f t="shared" si="80"/>
        <v>0</v>
      </c>
      <c r="GB28" s="372">
        <f t="shared" si="81"/>
        <v>0</v>
      </c>
      <c r="GC28" s="406">
        <f t="shared" si="141"/>
        <v>136</v>
      </c>
      <c r="GD28" s="372">
        <f t="shared" si="141"/>
        <v>136</v>
      </c>
      <c r="GE28" s="371">
        <f t="shared" si="83"/>
        <v>136</v>
      </c>
      <c r="GF28" s="372">
        <f t="shared" si="84"/>
        <v>136</v>
      </c>
      <c r="GG28" s="371">
        <f t="shared" si="85"/>
        <v>727.55</v>
      </c>
      <c r="GH28" s="372">
        <f t="shared" si="86"/>
        <v>817.54</v>
      </c>
      <c r="GI28" s="371">
        <f t="shared" si="87"/>
        <v>10214.369999999999</v>
      </c>
      <c r="GJ28" s="372">
        <f t="shared" si="88"/>
        <v>9636.01</v>
      </c>
      <c r="GK28" s="406">
        <f t="shared" si="142"/>
        <v>104</v>
      </c>
      <c r="GL28" s="372">
        <f t="shared" si="142"/>
        <v>113</v>
      </c>
      <c r="GM28" s="371">
        <f t="shared" si="90"/>
        <v>104</v>
      </c>
      <c r="GN28" s="372">
        <f t="shared" si="91"/>
        <v>113</v>
      </c>
      <c r="GO28" s="371">
        <f t="shared" si="92"/>
        <v>728.68000000000006</v>
      </c>
      <c r="GP28" s="372">
        <f t="shared" si="93"/>
        <v>720.01</v>
      </c>
      <c r="GQ28" s="371">
        <f t="shared" si="94"/>
        <v>6737.2099999999991</v>
      </c>
      <c r="GR28" s="372">
        <f t="shared" si="95"/>
        <v>7113.54</v>
      </c>
      <c r="GS28" s="406">
        <f t="shared" si="143"/>
        <v>240</v>
      </c>
      <c r="GT28" s="372">
        <f t="shared" si="143"/>
        <v>249</v>
      </c>
      <c r="GU28" s="371">
        <f t="shared" si="143"/>
        <v>240</v>
      </c>
      <c r="GV28" s="372">
        <f t="shared" si="143"/>
        <v>249</v>
      </c>
      <c r="GW28" s="371">
        <f t="shared" si="98"/>
        <v>1456.23</v>
      </c>
      <c r="GX28" s="372">
        <f t="shared" si="98"/>
        <v>1537.55</v>
      </c>
      <c r="GY28" s="371">
        <f t="shared" si="98"/>
        <v>16951.579999999998</v>
      </c>
      <c r="GZ28" s="372">
        <f t="shared" si="98"/>
        <v>16749.55</v>
      </c>
      <c r="HA28" s="406">
        <f t="shared" si="144"/>
        <v>96</v>
      </c>
      <c r="HB28" s="372">
        <f t="shared" si="144"/>
        <v>64</v>
      </c>
      <c r="HC28" s="371">
        <f t="shared" si="144"/>
        <v>96</v>
      </c>
      <c r="HD28" s="372">
        <f t="shared" si="144"/>
        <v>64</v>
      </c>
      <c r="HE28" s="371">
        <f t="shared" si="145"/>
        <v>1001.5200000000001</v>
      </c>
      <c r="HF28" s="372">
        <f t="shared" si="145"/>
        <v>924.32</v>
      </c>
      <c r="HG28" s="371">
        <f t="shared" si="103"/>
        <v>5922.9800000000005</v>
      </c>
      <c r="HH28" s="372">
        <f t="shared" si="104"/>
        <v>3924.84</v>
      </c>
      <c r="HI28" s="406">
        <f t="shared" si="105"/>
        <v>2457.75</v>
      </c>
      <c r="HJ28" s="372">
        <f t="shared" si="106"/>
        <v>2461.87</v>
      </c>
      <c r="HK28" s="371">
        <f t="shared" si="107"/>
        <v>22874.559999999998</v>
      </c>
      <c r="HL28" s="371">
        <f t="shared" si="108"/>
        <v>20674.390000000003</v>
      </c>
    </row>
    <row r="29" spans="1:221" ht="15.75" thickBot="1">
      <c r="A29" s="416" t="s">
        <v>10</v>
      </c>
      <c r="B29" s="417" t="s">
        <v>32</v>
      </c>
      <c r="C29" s="33"/>
      <c r="D29" s="416">
        <v>107460</v>
      </c>
      <c r="E29" s="418">
        <v>10</v>
      </c>
      <c r="F29" s="413">
        <v>221</v>
      </c>
      <c r="G29" s="420">
        <v>213</v>
      </c>
      <c r="H29" s="421">
        <v>2</v>
      </c>
      <c r="I29" s="422">
        <v>1</v>
      </c>
      <c r="J29" s="371">
        <f t="shared" si="109"/>
        <v>219</v>
      </c>
      <c r="K29" s="372">
        <f t="shared" si="110"/>
        <v>212</v>
      </c>
      <c r="L29" s="420">
        <v>60</v>
      </c>
      <c r="M29" s="371">
        <f t="shared" si="111"/>
        <v>219</v>
      </c>
      <c r="N29" s="372">
        <f t="shared" si="112"/>
        <v>212</v>
      </c>
      <c r="O29" s="371">
        <f t="shared" si="113"/>
        <v>219</v>
      </c>
      <c r="P29" s="372">
        <f t="shared" si="114"/>
        <v>190</v>
      </c>
      <c r="Q29" s="424">
        <v>1</v>
      </c>
      <c r="R29" s="425">
        <v>3</v>
      </c>
      <c r="S29" s="371">
        <f t="shared" si="115"/>
        <v>1</v>
      </c>
      <c r="T29" s="372">
        <f t="shared" si="116"/>
        <v>3</v>
      </c>
      <c r="U29" s="426">
        <v>0</v>
      </c>
      <c r="V29" s="425">
        <v>0</v>
      </c>
      <c r="W29" s="371">
        <f t="shared" si="117"/>
        <v>0</v>
      </c>
      <c r="X29" s="372">
        <f t="shared" si="118"/>
        <v>0</v>
      </c>
      <c r="Y29" s="426">
        <v>0</v>
      </c>
      <c r="Z29" s="425">
        <v>0</v>
      </c>
      <c r="AA29" s="371">
        <f t="shared" si="119"/>
        <v>0</v>
      </c>
      <c r="AB29" s="372">
        <f t="shared" si="120"/>
        <v>0</v>
      </c>
      <c r="AC29" s="358">
        <f t="shared" si="121"/>
        <v>1</v>
      </c>
      <c r="AD29" s="372">
        <f t="shared" si="122"/>
        <v>3</v>
      </c>
      <c r="AE29" s="358">
        <f t="shared" si="123"/>
        <v>1</v>
      </c>
      <c r="AF29" s="372">
        <f t="shared" si="124"/>
        <v>3</v>
      </c>
      <c r="AG29" s="427">
        <v>2</v>
      </c>
      <c r="AH29" s="428">
        <v>3</v>
      </c>
      <c r="AI29" s="371">
        <f t="shared" si="125"/>
        <v>2</v>
      </c>
      <c r="AJ29" s="372">
        <f t="shared" si="126"/>
        <v>9</v>
      </c>
      <c r="AK29" s="426">
        <v>0</v>
      </c>
      <c r="AL29" s="428">
        <v>0</v>
      </c>
      <c r="AM29" s="371">
        <f t="shared" si="127"/>
        <v>0</v>
      </c>
      <c r="AN29" s="372">
        <f t="shared" si="128"/>
        <v>0</v>
      </c>
      <c r="AO29" s="426">
        <v>0</v>
      </c>
      <c r="AP29" s="429">
        <v>0</v>
      </c>
      <c r="AQ29" s="371">
        <f t="shared" si="129"/>
        <v>0</v>
      </c>
      <c r="AR29" s="372">
        <f t="shared" si="130"/>
        <v>0</v>
      </c>
      <c r="AS29" s="371">
        <f t="shared" si="131"/>
        <v>2</v>
      </c>
      <c r="AT29" s="372">
        <f t="shared" si="132"/>
        <v>3</v>
      </c>
      <c r="AU29" s="371">
        <f t="shared" si="133"/>
        <v>2</v>
      </c>
      <c r="AV29" s="372">
        <f t="shared" si="134"/>
        <v>9</v>
      </c>
      <c r="AW29" s="426">
        <v>61</v>
      </c>
      <c r="AX29" s="430">
        <v>69</v>
      </c>
      <c r="AY29" s="371">
        <f t="shared" si="135"/>
        <v>61</v>
      </c>
      <c r="AZ29" s="372">
        <f t="shared" si="136"/>
        <v>207</v>
      </c>
      <c r="BA29" s="426">
        <v>0</v>
      </c>
      <c r="BB29" s="430">
        <v>0</v>
      </c>
      <c r="BC29" s="371">
        <f t="shared" si="137"/>
        <v>0</v>
      </c>
      <c r="BD29" s="372">
        <f t="shared" si="138"/>
        <v>0</v>
      </c>
      <c r="BE29" s="421">
        <v>0</v>
      </c>
      <c r="BF29" s="430">
        <v>0</v>
      </c>
      <c r="BG29" s="371">
        <f t="shared" si="15"/>
        <v>0</v>
      </c>
      <c r="BH29" s="372">
        <f t="shared" si="15"/>
        <v>0</v>
      </c>
      <c r="BI29" s="371">
        <f t="shared" si="16"/>
        <v>61</v>
      </c>
      <c r="BJ29" s="372">
        <f t="shared" si="16"/>
        <v>69</v>
      </c>
      <c r="BK29" s="371">
        <f t="shared" si="17"/>
        <v>61</v>
      </c>
      <c r="BL29" s="372">
        <f t="shared" si="17"/>
        <v>207</v>
      </c>
      <c r="BM29" s="431">
        <v>141</v>
      </c>
      <c r="BN29" s="425">
        <v>110</v>
      </c>
      <c r="BO29" s="371">
        <f t="shared" si="18"/>
        <v>141</v>
      </c>
      <c r="BP29" s="372">
        <f t="shared" si="18"/>
        <v>110</v>
      </c>
      <c r="BQ29" s="426">
        <v>7</v>
      </c>
      <c r="BR29" s="425">
        <v>19</v>
      </c>
      <c r="BS29" s="371">
        <f t="shared" si="19"/>
        <v>7</v>
      </c>
      <c r="BT29" s="372">
        <f t="shared" si="19"/>
        <v>19</v>
      </c>
      <c r="BU29" s="426">
        <v>10</v>
      </c>
      <c r="BV29" s="425">
        <v>12</v>
      </c>
      <c r="BW29" s="371">
        <f t="shared" si="20"/>
        <v>10</v>
      </c>
      <c r="BX29" s="423">
        <f t="shared" si="20"/>
        <v>12</v>
      </c>
      <c r="BY29" s="358">
        <f t="shared" si="21"/>
        <v>158</v>
      </c>
      <c r="BZ29" s="372">
        <f t="shared" si="22"/>
        <v>141</v>
      </c>
      <c r="CA29" s="358">
        <f t="shared" si="23"/>
        <v>158</v>
      </c>
      <c r="CB29" s="372">
        <f t="shared" si="24"/>
        <v>141</v>
      </c>
      <c r="CC29" s="427">
        <v>6.45</v>
      </c>
      <c r="CD29" s="428">
        <v>5.07</v>
      </c>
      <c r="CE29" s="371">
        <f t="shared" si="25"/>
        <v>909.45</v>
      </c>
      <c r="CF29" s="372">
        <f t="shared" si="25"/>
        <v>557.70000000000005</v>
      </c>
      <c r="CG29" s="426">
        <v>6.25</v>
      </c>
      <c r="CH29" s="428">
        <v>6.85</v>
      </c>
      <c r="CI29" s="371">
        <f t="shared" si="26"/>
        <v>43.75</v>
      </c>
      <c r="CJ29" s="372">
        <f t="shared" si="26"/>
        <v>130.15</v>
      </c>
      <c r="CK29" s="426">
        <v>9.43</v>
      </c>
      <c r="CL29" s="429">
        <v>13.27</v>
      </c>
      <c r="CM29" s="371">
        <f t="shared" si="27"/>
        <v>94.3</v>
      </c>
      <c r="CN29" s="372">
        <f t="shared" si="27"/>
        <v>159.24</v>
      </c>
      <c r="CO29" s="371">
        <f t="shared" si="28"/>
        <v>6.6297468354430382</v>
      </c>
      <c r="CP29" s="372">
        <f t="shared" si="29"/>
        <v>6.0077304964539007</v>
      </c>
      <c r="CQ29" s="371">
        <f t="shared" si="30"/>
        <v>1047.5</v>
      </c>
      <c r="CR29" s="372">
        <f t="shared" si="31"/>
        <v>847.09</v>
      </c>
      <c r="CS29" s="426">
        <v>79.13</v>
      </c>
      <c r="CT29" s="430">
        <v>85.02</v>
      </c>
      <c r="CU29" s="371">
        <f t="shared" si="32"/>
        <v>11157.33</v>
      </c>
      <c r="CV29" s="372">
        <f t="shared" si="32"/>
        <v>9352.1999999999989</v>
      </c>
      <c r="CW29" s="426">
        <v>93</v>
      </c>
      <c r="CX29" s="430">
        <v>77.739999999999995</v>
      </c>
      <c r="CY29" s="371">
        <f t="shared" si="33"/>
        <v>651</v>
      </c>
      <c r="CZ29" s="372">
        <f t="shared" si="33"/>
        <v>1477.06</v>
      </c>
      <c r="DA29" s="421">
        <v>65.7</v>
      </c>
      <c r="DB29" s="430">
        <v>93.92</v>
      </c>
      <c r="DC29" s="371">
        <f t="shared" si="34"/>
        <v>657</v>
      </c>
      <c r="DD29" s="372">
        <f t="shared" si="34"/>
        <v>1127.04</v>
      </c>
      <c r="DE29" s="371">
        <f t="shared" si="35"/>
        <v>78.894493670886078</v>
      </c>
      <c r="DF29" s="372">
        <f t="shared" si="36"/>
        <v>84.79645390070921</v>
      </c>
      <c r="DG29" s="371">
        <f t="shared" si="37"/>
        <v>12465.33</v>
      </c>
      <c r="DH29" s="372">
        <f t="shared" si="38"/>
        <v>11956.3</v>
      </c>
      <c r="DI29" s="371">
        <f t="shared" si="39"/>
        <v>159</v>
      </c>
      <c r="DJ29" s="372">
        <f t="shared" si="40"/>
        <v>144</v>
      </c>
      <c r="DK29" s="371">
        <f t="shared" si="41"/>
        <v>159</v>
      </c>
      <c r="DL29" s="372">
        <f t="shared" si="42"/>
        <v>144</v>
      </c>
      <c r="DM29" s="371">
        <f t="shared" si="43"/>
        <v>6.60062893081761</v>
      </c>
      <c r="DN29" s="372">
        <f t="shared" si="44"/>
        <v>5.945069444444445</v>
      </c>
      <c r="DO29" s="371">
        <f t="shared" si="45"/>
        <v>1049.5</v>
      </c>
      <c r="DP29" s="372">
        <f t="shared" si="45"/>
        <v>856.09</v>
      </c>
      <c r="DQ29" s="371">
        <f t="shared" si="46"/>
        <v>78.781949685534585</v>
      </c>
      <c r="DR29" s="372">
        <f t="shared" si="47"/>
        <v>84.467361111111103</v>
      </c>
      <c r="DS29" s="371">
        <f t="shared" si="48"/>
        <v>12526.329999999998</v>
      </c>
      <c r="DT29" s="372">
        <f t="shared" si="48"/>
        <v>12163.3</v>
      </c>
      <c r="DU29" s="424">
        <v>15</v>
      </c>
      <c r="DV29" s="425">
        <v>27</v>
      </c>
      <c r="DW29" s="371">
        <f t="shared" si="49"/>
        <v>15</v>
      </c>
      <c r="DX29" s="372">
        <f t="shared" si="50"/>
        <v>27</v>
      </c>
      <c r="DY29" s="426">
        <v>6</v>
      </c>
      <c r="DZ29" s="425">
        <v>18</v>
      </c>
      <c r="EA29" s="371">
        <f t="shared" si="51"/>
        <v>6</v>
      </c>
      <c r="EB29" s="372">
        <f t="shared" si="52"/>
        <v>18</v>
      </c>
      <c r="EC29" s="426">
        <v>39</v>
      </c>
      <c r="ED29" s="425">
        <v>22</v>
      </c>
      <c r="EE29" s="371">
        <f t="shared" si="53"/>
        <v>39</v>
      </c>
      <c r="EF29" s="372">
        <f t="shared" si="54"/>
        <v>0</v>
      </c>
      <c r="EG29" s="358">
        <f t="shared" si="55"/>
        <v>60</v>
      </c>
      <c r="EH29" s="372">
        <f t="shared" si="56"/>
        <v>67</v>
      </c>
      <c r="EI29" s="358">
        <f t="shared" si="57"/>
        <v>60</v>
      </c>
      <c r="EJ29" s="372">
        <f t="shared" si="58"/>
        <v>67</v>
      </c>
      <c r="EK29" s="427">
        <v>3.06</v>
      </c>
      <c r="EL29" s="428">
        <v>3.24</v>
      </c>
      <c r="EM29" s="371">
        <f t="shared" si="59"/>
        <v>45.9</v>
      </c>
      <c r="EN29" s="372">
        <f t="shared" si="59"/>
        <v>87.48</v>
      </c>
      <c r="EO29" s="426">
        <v>3.63</v>
      </c>
      <c r="EP29" s="428">
        <v>3.7</v>
      </c>
      <c r="EQ29" s="371">
        <f t="shared" si="60"/>
        <v>21.78</v>
      </c>
      <c r="ER29" s="372">
        <f t="shared" si="60"/>
        <v>66.600000000000009</v>
      </c>
      <c r="ES29" s="426">
        <v>3.39</v>
      </c>
      <c r="ET29" s="429">
        <v>0</v>
      </c>
      <c r="EU29" s="371">
        <f t="shared" si="139"/>
        <v>132.21</v>
      </c>
      <c r="EV29" s="372">
        <f t="shared" si="140"/>
        <v>0</v>
      </c>
      <c r="EW29" s="371">
        <f t="shared" si="62"/>
        <v>3.3315000000000001</v>
      </c>
      <c r="EX29" s="372">
        <f t="shared" si="63"/>
        <v>2.2997014925373138</v>
      </c>
      <c r="EY29" s="371">
        <f t="shared" si="64"/>
        <v>199.89000000000001</v>
      </c>
      <c r="EZ29" s="372">
        <f t="shared" si="65"/>
        <v>154.08000000000001</v>
      </c>
      <c r="FA29" s="426">
        <v>58.94</v>
      </c>
      <c r="FB29" s="430">
        <v>64</v>
      </c>
      <c r="FC29" s="371">
        <f t="shared" si="66"/>
        <v>884.09999999999991</v>
      </c>
      <c r="FD29" s="372">
        <f t="shared" si="67"/>
        <v>1728</v>
      </c>
      <c r="FE29" s="426">
        <v>54.96</v>
      </c>
      <c r="FF29" s="430">
        <v>46.81</v>
      </c>
      <c r="FG29" s="371">
        <f t="shared" si="68"/>
        <v>329.76</v>
      </c>
      <c r="FH29" s="372">
        <f t="shared" si="69"/>
        <v>842.58</v>
      </c>
      <c r="FI29" s="421">
        <v>57.32</v>
      </c>
      <c r="FJ29" s="430">
        <v>0</v>
      </c>
      <c r="FK29" s="371">
        <f t="shared" si="70"/>
        <v>2235.48</v>
      </c>
      <c r="FL29" s="372">
        <f t="shared" si="71"/>
        <v>0</v>
      </c>
      <c r="FM29" s="371">
        <f t="shared" si="72"/>
        <v>57.489000000000004</v>
      </c>
      <c r="FN29" s="372">
        <f t="shared" si="73"/>
        <v>38.36686567164179</v>
      </c>
      <c r="FO29" s="371">
        <f t="shared" si="74"/>
        <v>3449.34</v>
      </c>
      <c r="FP29" s="372">
        <f t="shared" si="75"/>
        <v>2570.58</v>
      </c>
      <c r="FQ29" s="424">
        <v>0</v>
      </c>
      <c r="FR29" s="425">
        <v>1</v>
      </c>
      <c r="FS29" s="371">
        <f t="shared" si="76"/>
        <v>0</v>
      </c>
      <c r="FT29" s="372">
        <f t="shared" si="77"/>
        <v>1</v>
      </c>
      <c r="FU29" s="426">
        <v>0</v>
      </c>
      <c r="FV29" s="432">
        <v>5.33</v>
      </c>
      <c r="FW29" s="371">
        <f t="shared" si="78"/>
        <v>0</v>
      </c>
      <c r="FX29" s="372">
        <f t="shared" si="79"/>
        <v>5.33</v>
      </c>
      <c r="FY29" s="426">
        <v>0</v>
      </c>
      <c r="FZ29" s="433">
        <v>60</v>
      </c>
      <c r="GA29" s="371">
        <f t="shared" si="80"/>
        <v>0</v>
      </c>
      <c r="GB29" s="372">
        <f t="shared" si="81"/>
        <v>60</v>
      </c>
      <c r="GC29" s="406">
        <f t="shared" si="141"/>
        <v>157</v>
      </c>
      <c r="GD29" s="372">
        <f t="shared" si="141"/>
        <v>140</v>
      </c>
      <c r="GE29" s="371">
        <f t="shared" si="83"/>
        <v>157</v>
      </c>
      <c r="GF29" s="372">
        <f t="shared" si="84"/>
        <v>140</v>
      </c>
      <c r="GG29" s="371">
        <f t="shared" si="85"/>
        <v>957.35</v>
      </c>
      <c r="GH29" s="372">
        <f t="shared" si="86"/>
        <v>654.18000000000006</v>
      </c>
      <c r="GI29" s="371">
        <f t="shared" si="87"/>
        <v>12102.43</v>
      </c>
      <c r="GJ29" s="372">
        <f t="shared" si="88"/>
        <v>11287.199999999999</v>
      </c>
      <c r="GK29" s="406">
        <f t="shared" si="142"/>
        <v>13</v>
      </c>
      <c r="GL29" s="372">
        <f t="shared" si="142"/>
        <v>37</v>
      </c>
      <c r="GM29" s="371">
        <f t="shared" si="90"/>
        <v>13</v>
      </c>
      <c r="GN29" s="372">
        <f t="shared" si="91"/>
        <v>37</v>
      </c>
      <c r="GO29" s="371">
        <f t="shared" si="92"/>
        <v>65.53</v>
      </c>
      <c r="GP29" s="372">
        <f t="shared" si="93"/>
        <v>196.75</v>
      </c>
      <c r="GQ29" s="371">
        <f t="shared" si="94"/>
        <v>980.76</v>
      </c>
      <c r="GR29" s="372">
        <f t="shared" si="95"/>
        <v>2319.64</v>
      </c>
      <c r="GS29" s="406">
        <f t="shared" si="143"/>
        <v>170</v>
      </c>
      <c r="GT29" s="372">
        <f t="shared" si="143"/>
        <v>177</v>
      </c>
      <c r="GU29" s="371">
        <f t="shared" si="143"/>
        <v>170</v>
      </c>
      <c r="GV29" s="372">
        <f t="shared" si="143"/>
        <v>177</v>
      </c>
      <c r="GW29" s="371">
        <f t="shared" si="98"/>
        <v>1022.88</v>
      </c>
      <c r="GX29" s="372">
        <f t="shared" si="98"/>
        <v>850.93000000000006</v>
      </c>
      <c r="GY29" s="371">
        <f t="shared" si="98"/>
        <v>13083.19</v>
      </c>
      <c r="GZ29" s="372">
        <f t="shared" si="98"/>
        <v>13606.839999999998</v>
      </c>
      <c r="HA29" s="406">
        <f t="shared" si="144"/>
        <v>49</v>
      </c>
      <c r="HB29" s="372">
        <f t="shared" si="144"/>
        <v>34</v>
      </c>
      <c r="HC29" s="371">
        <f t="shared" si="144"/>
        <v>49</v>
      </c>
      <c r="HD29" s="372">
        <f t="shared" si="144"/>
        <v>12</v>
      </c>
      <c r="HE29" s="371">
        <f t="shared" si="145"/>
        <v>226.51</v>
      </c>
      <c r="HF29" s="372">
        <f t="shared" si="145"/>
        <v>159.24</v>
      </c>
      <c r="HG29" s="371">
        <f t="shared" si="103"/>
        <v>2892.48</v>
      </c>
      <c r="HH29" s="372">
        <f t="shared" si="104"/>
        <v>1127.04</v>
      </c>
      <c r="HI29" s="406">
        <f t="shared" si="105"/>
        <v>1249.3900000000001</v>
      </c>
      <c r="HJ29" s="372">
        <f t="shared" si="106"/>
        <v>1015.5000000000001</v>
      </c>
      <c r="HK29" s="371">
        <f t="shared" si="107"/>
        <v>15975.669999999998</v>
      </c>
      <c r="HL29" s="371">
        <f t="shared" si="108"/>
        <v>14793.88</v>
      </c>
    </row>
    <row r="30" spans="1:221" ht="15.75" thickBot="1">
      <c r="A30" s="416" t="s">
        <v>10</v>
      </c>
      <c r="B30" s="417" t="s">
        <v>33</v>
      </c>
      <c r="C30" s="33"/>
      <c r="D30" s="416">
        <v>107521</v>
      </c>
      <c r="E30" s="418">
        <v>10</v>
      </c>
      <c r="F30" s="413">
        <v>102</v>
      </c>
      <c r="G30" s="420">
        <v>119</v>
      </c>
      <c r="H30" s="421">
        <v>5</v>
      </c>
      <c r="I30" s="422">
        <v>3</v>
      </c>
      <c r="J30" s="371">
        <f t="shared" si="109"/>
        <v>97</v>
      </c>
      <c r="K30" s="372">
        <f t="shared" si="110"/>
        <v>116</v>
      </c>
      <c r="L30" s="420">
        <v>60</v>
      </c>
      <c r="M30" s="371">
        <f t="shared" si="111"/>
        <v>97</v>
      </c>
      <c r="N30" s="372">
        <f t="shared" si="112"/>
        <v>116</v>
      </c>
      <c r="O30" s="371">
        <f t="shared" si="113"/>
        <v>97</v>
      </c>
      <c r="P30" s="372">
        <f t="shared" si="114"/>
        <v>113</v>
      </c>
      <c r="Q30" s="424">
        <v>4</v>
      </c>
      <c r="R30" s="425">
        <v>6</v>
      </c>
      <c r="S30" s="371">
        <f t="shared" si="115"/>
        <v>4</v>
      </c>
      <c r="T30" s="372">
        <f t="shared" si="116"/>
        <v>6</v>
      </c>
      <c r="U30" s="426">
        <v>0</v>
      </c>
      <c r="V30" s="425">
        <v>0</v>
      </c>
      <c r="W30" s="371">
        <f t="shared" si="117"/>
        <v>0</v>
      </c>
      <c r="X30" s="372">
        <f t="shared" si="118"/>
        <v>0</v>
      </c>
      <c r="Y30" s="426">
        <v>0</v>
      </c>
      <c r="Z30" s="425">
        <v>2</v>
      </c>
      <c r="AA30" s="371">
        <f t="shared" si="119"/>
        <v>0</v>
      </c>
      <c r="AB30" s="372">
        <f t="shared" si="120"/>
        <v>2</v>
      </c>
      <c r="AC30" s="358">
        <f t="shared" si="121"/>
        <v>4</v>
      </c>
      <c r="AD30" s="372">
        <f t="shared" si="122"/>
        <v>8</v>
      </c>
      <c r="AE30" s="358">
        <f t="shared" si="123"/>
        <v>4</v>
      </c>
      <c r="AF30" s="372">
        <f t="shared" si="124"/>
        <v>8</v>
      </c>
      <c r="AG30" s="427">
        <v>4.67</v>
      </c>
      <c r="AH30" s="428">
        <v>5.93</v>
      </c>
      <c r="AI30" s="371">
        <f t="shared" si="125"/>
        <v>18.68</v>
      </c>
      <c r="AJ30" s="372">
        <f t="shared" si="126"/>
        <v>35.58</v>
      </c>
      <c r="AK30" s="426">
        <v>0</v>
      </c>
      <c r="AL30" s="428">
        <v>0</v>
      </c>
      <c r="AM30" s="371">
        <f t="shared" si="127"/>
        <v>0</v>
      </c>
      <c r="AN30" s="372">
        <f t="shared" si="128"/>
        <v>0</v>
      </c>
      <c r="AO30" s="426">
        <v>0</v>
      </c>
      <c r="AP30" s="429">
        <v>5.5</v>
      </c>
      <c r="AQ30" s="371">
        <f t="shared" si="129"/>
        <v>0</v>
      </c>
      <c r="AR30" s="372">
        <f t="shared" si="130"/>
        <v>11</v>
      </c>
      <c r="AS30" s="371">
        <f t="shared" si="131"/>
        <v>4.67</v>
      </c>
      <c r="AT30" s="372">
        <f t="shared" si="132"/>
        <v>5.8224999999999998</v>
      </c>
      <c r="AU30" s="371">
        <f t="shared" si="133"/>
        <v>18.68</v>
      </c>
      <c r="AV30" s="372">
        <f t="shared" si="134"/>
        <v>46.58</v>
      </c>
      <c r="AW30" s="426">
        <v>85.5</v>
      </c>
      <c r="AX30" s="430">
        <v>74.5</v>
      </c>
      <c r="AY30" s="371">
        <f t="shared" si="135"/>
        <v>342</v>
      </c>
      <c r="AZ30" s="372">
        <f t="shared" si="136"/>
        <v>447</v>
      </c>
      <c r="BA30" s="426">
        <v>0</v>
      </c>
      <c r="BB30" s="430">
        <v>0</v>
      </c>
      <c r="BC30" s="371">
        <f t="shared" si="137"/>
        <v>0</v>
      </c>
      <c r="BD30" s="372">
        <f t="shared" si="138"/>
        <v>0</v>
      </c>
      <c r="BE30" s="421">
        <v>0</v>
      </c>
      <c r="BF30" s="430">
        <v>63.5</v>
      </c>
      <c r="BG30" s="371">
        <f t="shared" si="15"/>
        <v>0</v>
      </c>
      <c r="BH30" s="372">
        <f t="shared" si="15"/>
        <v>127</v>
      </c>
      <c r="BI30" s="371">
        <f t="shared" si="16"/>
        <v>85.5</v>
      </c>
      <c r="BJ30" s="372">
        <f t="shared" si="16"/>
        <v>71.75</v>
      </c>
      <c r="BK30" s="371">
        <f t="shared" si="17"/>
        <v>342</v>
      </c>
      <c r="BL30" s="372">
        <f t="shared" si="17"/>
        <v>574</v>
      </c>
      <c r="BM30" s="431">
        <v>44</v>
      </c>
      <c r="BN30" s="425">
        <v>52</v>
      </c>
      <c r="BO30" s="371">
        <f t="shared" si="18"/>
        <v>44</v>
      </c>
      <c r="BP30" s="372">
        <f t="shared" si="18"/>
        <v>52</v>
      </c>
      <c r="BQ30" s="426">
        <v>8</v>
      </c>
      <c r="BR30" s="425">
        <v>8</v>
      </c>
      <c r="BS30" s="371">
        <f t="shared" si="19"/>
        <v>8</v>
      </c>
      <c r="BT30" s="372">
        <f t="shared" si="19"/>
        <v>8</v>
      </c>
      <c r="BU30" s="426">
        <v>5</v>
      </c>
      <c r="BV30" s="425">
        <v>4</v>
      </c>
      <c r="BW30" s="371">
        <f t="shared" si="20"/>
        <v>5</v>
      </c>
      <c r="BX30" s="423">
        <f t="shared" si="20"/>
        <v>4</v>
      </c>
      <c r="BY30" s="358">
        <f t="shared" si="21"/>
        <v>57</v>
      </c>
      <c r="BZ30" s="372">
        <f t="shared" si="22"/>
        <v>64</v>
      </c>
      <c r="CA30" s="358">
        <f t="shared" si="23"/>
        <v>57</v>
      </c>
      <c r="CB30" s="372">
        <f t="shared" si="24"/>
        <v>64</v>
      </c>
      <c r="CC30" s="427">
        <v>7.31</v>
      </c>
      <c r="CD30" s="428">
        <v>9.11</v>
      </c>
      <c r="CE30" s="371">
        <f t="shared" si="25"/>
        <v>321.64</v>
      </c>
      <c r="CF30" s="372">
        <f t="shared" si="25"/>
        <v>473.71999999999997</v>
      </c>
      <c r="CG30" s="426">
        <v>9.33</v>
      </c>
      <c r="CH30" s="428">
        <v>13.31</v>
      </c>
      <c r="CI30" s="371">
        <f t="shared" si="26"/>
        <v>74.64</v>
      </c>
      <c r="CJ30" s="372">
        <f t="shared" si="26"/>
        <v>106.48</v>
      </c>
      <c r="CK30" s="426">
        <v>24.82</v>
      </c>
      <c r="CL30" s="429">
        <v>9.58</v>
      </c>
      <c r="CM30" s="371">
        <f t="shared" si="27"/>
        <v>124.1</v>
      </c>
      <c r="CN30" s="372">
        <f t="shared" si="27"/>
        <v>38.32</v>
      </c>
      <c r="CO30" s="371">
        <f t="shared" si="28"/>
        <v>9.1294736842105255</v>
      </c>
      <c r="CP30" s="372">
        <f t="shared" si="29"/>
        <v>9.6643749999999997</v>
      </c>
      <c r="CQ30" s="371">
        <f t="shared" si="30"/>
        <v>520.38</v>
      </c>
      <c r="CR30" s="372">
        <f t="shared" si="31"/>
        <v>618.52</v>
      </c>
      <c r="CS30" s="426">
        <v>77.569999999999993</v>
      </c>
      <c r="CT30" s="430">
        <v>78.790000000000006</v>
      </c>
      <c r="CU30" s="371">
        <f t="shared" si="32"/>
        <v>3413.08</v>
      </c>
      <c r="CV30" s="372">
        <f t="shared" si="32"/>
        <v>4097.08</v>
      </c>
      <c r="CW30" s="426">
        <v>77.5</v>
      </c>
      <c r="CX30" s="430">
        <v>82.38</v>
      </c>
      <c r="CY30" s="371">
        <f t="shared" si="33"/>
        <v>620</v>
      </c>
      <c r="CZ30" s="372">
        <f t="shared" si="33"/>
        <v>659.04</v>
      </c>
      <c r="DA30" s="421">
        <v>92.2</v>
      </c>
      <c r="DB30" s="430">
        <v>75.25</v>
      </c>
      <c r="DC30" s="371">
        <f t="shared" si="34"/>
        <v>461</v>
      </c>
      <c r="DD30" s="372">
        <f t="shared" si="34"/>
        <v>301</v>
      </c>
      <c r="DE30" s="371">
        <f t="shared" si="35"/>
        <v>78.84350877192982</v>
      </c>
      <c r="DF30" s="372">
        <f t="shared" si="36"/>
        <v>79.017499999999998</v>
      </c>
      <c r="DG30" s="371">
        <f t="shared" si="37"/>
        <v>4494.08</v>
      </c>
      <c r="DH30" s="372">
        <f t="shared" si="38"/>
        <v>5057.12</v>
      </c>
      <c r="DI30" s="371">
        <f t="shared" si="39"/>
        <v>61</v>
      </c>
      <c r="DJ30" s="372">
        <f t="shared" si="40"/>
        <v>72</v>
      </c>
      <c r="DK30" s="371">
        <f t="shared" si="41"/>
        <v>61</v>
      </c>
      <c r="DL30" s="372">
        <f t="shared" si="42"/>
        <v>72</v>
      </c>
      <c r="DM30" s="371">
        <f t="shared" si="43"/>
        <v>8.8370491803278686</v>
      </c>
      <c r="DN30" s="372">
        <f t="shared" si="44"/>
        <v>9.2375000000000007</v>
      </c>
      <c r="DO30" s="371">
        <f t="shared" si="45"/>
        <v>539.05999999999995</v>
      </c>
      <c r="DP30" s="372">
        <f t="shared" si="45"/>
        <v>665.1</v>
      </c>
      <c r="DQ30" s="371">
        <f t="shared" si="46"/>
        <v>79.28</v>
      </c>
      <c r="DR30" s="372">
        <f t="shared" si="47"/>
        <v>78.209999999999994</v>
      </c>
      <c r="DS30" s="371">
        <f t="shared" si="48"/>
        <v>4836.08</v>
      </c>
      <c r="DT30" s="372">
        <f t="shared" si="48"/>
        <v>5631.12</v>
      </c>
      <c r="DU30" s="424">
        <v>2</v>
      </c>
      <c r="DV30" s="425">
        <v>3</v>
      </c>
      <c r="DW30" s="371">
        <f t="shared" si="49"/>
        <v>2</v>
      </c>
      <c r="DX30" s="372">
        <f t="shared" si="50"/>
        <v>0</v>
      </c>
      <c r="DY30" s="426">
        <v>3</v>
      </c>
      <c r="DZ30" s="425">
        <v>0</v>
      </c>
      <c r="EA30" s="371">
        <f t="shared" si="51"/>
        <v>3</v>
      </c>
      <c r="EB30" s="372">
        <f t="shared" si="52"/>
        <v>0</v>
      </c>
      <c r="EC30" s="426">
        <v>30</v>
      </c>
      <c r="ED30" s="425">
        <v>41</v>
      </c>
      <c r="EE30" s="371">
        <f t="shared" si="53"/>
        <v>30</v>
      </c>
      <c r="EF30" s="372">
        <f t="shared" si="54"/>
        <v>41</v>
      </c>
      <c r="EG30" s="358">
        <f t="shared" si="55"/>
        <v>35</v>
      </c>
      <c r="EH30" s="372">
        <f t="shared" si="56"/>
        <v>44</v>
      </c>
      <c r="EI30" s="358">
        <f t="shared" si="57"/>
        <v>35</v>
      </c>
      <c r="EJ30" s="372">
        <f t="shared" si="58"/>
        <v>44</v>
      </c>
      <c r="EK30" s="427">
        <v>2.42</v>
      </c>
      <c r="EL30" s="428">
        <v>3.14</v>
      </c>
      <c r="EM30" s="371">
        <f t="shared" si="59"/>
        <v>4.84</v>
      </c>
      <c r="EN30" s="372">
        <f t="shared" si="59"/>
        <v>9.42</v>
      </c>
      <c r="EO30" s="426">
        <v>6.17</v>
      </c>
      <c r="EP30" s="428">
        <v>0</v>
      </c>
      <c r="EQ30" s="371">
        <f t="shared" si="60"/>
        <v>18.509999999999998</v>
      </c>
      <c r="ER30" s="372">
        <f t="shared" si="60"/>
        <v>0</v>
      </c>
      <c r="ES30" s="426">
        <v>6.29</v>
      </c>
      <c r="ET30" s="429">
        <v>2.86</v>
      </c>
      <c r="EU30" s="371">
        <f t="shared" si="139"/>
        <v>188.7</v>
      </c>
      <c r="EV30" s="372">
        <f t="shared" si="140"/>
        <v>117.25999999999999</v>
      </c>
      <c r="EW30" s="371">
        <f t="shared" si="62"/>
        <v>6.0585714285714278</v>
      </c>
      <c r="EX30" s="372">
        <f t="shared" si="63"/>
        <v>2.8790909090909089</v>
      </c>
      <c r="EY30" s="371">
        <f t="shared" si="64"/>
        <v>212.04999999999998</v>
      </c>
      <c r="EZ30" s="372">
        <f t="shared" si="65"/>
        <v>126.67999999999999</v>
      </c>
      <c r="FA30" s="421">
        <v>62</v>
      </c>
      <c r="FB30" s="435"/>
      <c r="FC30" s="371">
        <f t="shared" si="66"/>
        <v>124</v>
      </c>
      <c r="FD30" s="372">
        <f t="shared" si="67"/>
        <v>0</v>
      </c>
      <c r="FE30" s="426">
        <v>56.33</v>
      </c>
      <c r="FF30" s="430">
        <v>0</v>
      </c>
      <c r="FG30" s="371">
        <f t="shared" si="68"/>
        <v>168.99</v>
      </c>
      <c r="FH30" s="372">
        <f t="shared" si="69"/>
        <v>0</v>
      </c>
      <c r="FI30" s="421">
        <v>57</v>
      </c>
      <c r="FJ30" s="430">
        <v>54.63</v>
      </c>
      <c r="FK30" s="371">
        <f t="shared" si="70"/>
        <v>1710</v>
      </c>
      <c r="FL30" s="372">
        <f t="shared" si="71"/>
        <v>2239.83</v>
      </c>
      <c r="FM30" s="371">
        <f t="shared" si="72"/>
        <v>57.228285714285711</v>
      </c>
      <c r="FN30" s="372">
        <f t="shared" si="73"/>
        <v>50.905227272727274</v>
      </c>
      <c r="FO30" s="371">
        <f t="shared" si="74"/>
        <v>2002.9899999999998</v>
      </c>
      <c r="FP30" s="372">
        <f t="shared" si="75"/>
        <v>2239.83</v>
      </c>
      <c r="FQ30" s="424">
        <v>1</v>
      </c>
      <c r="FR30" s="425">
        <v>0</v>
      </c>
      <c r="FS30" s="371">
        <f t="shared" si="76"/>
        <v>1</v>
      </c>
      <c r="FT30" s="372">
        <f t="shared" si="77"/>
        <v>0</v>
      </c>
      <c r="FU30" s="426">
        <v>0.92</v>
      </c>
      <c r="FV30" s="432">
        <v>0</v>
      </c>
      <c r="FW30" s="371">
        <f t="shared" si="78"/>
        <v>0.92</v>
      </c>
      <c r="FX30" s="372">
        <f t="shared" si="79"/>
        <v>0</v>
      </c>
      <c r="FY30" s="426">
        <v>33</v>
      </c>
      <c r="FZ30" s="433">
        <v>0</v>
      </c>
      <c r="GA30" s="371">
        <f t="shared" si="80"/>
        <v>33</v>
      </c>
      <c r="GB30" s="372">
        <f t="shared" si="81"/>
        <v>0</v>
      </c>
      <c r="GC30" s="406">
        <f t="shared" si="141"/>
        <v>50</v>
      </c>
      <c r="GD30" s="372">
        <f t="shared" si="141"/>
        <v>61</v>
      </c>
      <c r="GE30" s="371">
        <f t="shared" si="83"/>
        <v>50</v>
      </c>
      <c r="GF30" s="372">
        <f t="shared" si="84"/>
        <v>58</v>
      </c>
      <c r="GG30" s="371">
        <f t="shared" si="85"/>
        <v>345.15999999999997</v>
      </c>
      <c r="GH30" s="372">
        <f t="shared" si="86"/>
        <v>518.71999999999991</v>
      </c>
      <c r="GI30" s="371">
        <f t="shared" si="87"/>
        <v>3879.08</v>
      </c>
      <c r="GJ30" s="372">
        <f t="shared" si="88"/>
        <v>4544.08</v>
      </c>
      <c r="GK30" s="406">
        <f t="shared" si="142"/>
        <v>11</v>
      </c>
      <c r="GL30" s="372">
        <f t="shared" si="142"/>
        <v>8</v>
      </c>
      <c r="GM30" s="371">
        <f t="shared" si="90"/>
        <v>11</v>
      </c>
      <c r="GN30" s="372">
        <f t="shared" si="91"/>
        <v>8</v>
      </c>
      <c r="GO30" s="371">
        <f t="shared" si="92"/>
        <v>93.15</v>
      </c>
      <c r="GP30" s="372">
        <f t="shared" si="93"/>
        <v>106.48</v>
      </c>
      <c r="GQ30" s="371">
        <f t="shared" si="94"/>
        <v>788.99</v>
      </c>
      <c r="GR30" s="372">
        <f t="shared" si="95"/>
        <v>659.04</v>
      </c>
      <c r="GS30" s="406">
        <f t="shared" si="143"/>
        <v>61</v>
      </c>
      <c r="GT30" s="372">
        <f t="shared" si="143"/>
        <v>69</v>
      </c>
      <c r="GU30" s="371">
        <f t="shared" si="143"/>
        <v>61</v>
      </c>
      <c r="GV30" s="372">
        <f t="shared" si="143"/>
        <v>66</v>
      </c>
      <c r="GW30" s="371">
        <f t="shared" si="98"/>
        <v>438.30999999999995</v>
      </c>
      <c r="GX30" s="372">
        <f t="shared" si="98"/>
        <v>625.19999999999993</v>
      </c>
      <c r="GY30" s="371">
        <f t="shared" si="98"/>
        <v>4668.07</v>
      </c>
      <c r="GZ30" s="372">
        <f t="shared" si="98"/>
        <v>5203.12</v>
      </c>
      <c r="HA30" s="406">
        <f t="shared" si="144"/>
        <v>35</v>
      </c>
      <c r="HB30" s="372">
        <f t="shared" si="144"/>
        <v>47</v>
      </c>
      <c r="HC30" s="371">
        <f t="shared" si="144"/>
        <v>35</v>
      </c>
      <c r="HD30" s="372">
        <f t="shared" si="144"/>
        <v>47</v>
      </c>
      <c r="HE30" s="371">
        <f t="shared" si="145"/>
        <v>312.79999999999995</v>
      </c>
      <c r="HF30" s="372">
        <f t="shared" si="145"/>
        <v>166.57999999999998</v>
      </c>
      <c r="HG30" s="371">
        <f t="shared" si="103"/>
        <v>2171</v>
      </c>
      <c r="HH30" s="372">
        <f t="shared" si="104"/>
        <v>2667.83</v>
      </c>
      <c r="HI30" s="406">
        <f t="shared" si="105"/>
        <v>752.02999999999986</v>
      </c>
      <c r="HJ30" s="372">
        <f t="shared" si="106"/>
        <v>791.78</v>
      </c>
      <c r="HK30" s="371">
        <f t="shared" si="107"/>
        <v>6872.07</v>
      </c>
      <c r="HL30" s="371">
        <f t="shared" si="108"/>
        <v>7870.95</v>
      </c>
    </row>
    <row r="31" spans="1:221" ht="15.75" thickBot="1">
      <c r="A31" s="416" t="s">
        <v>10</v>
      </c>
      <c r="B31" s="417" t="s">
        <v>34</v>
      </c>
      <c r="C31" s="520"/>
      <c r="D31" s="416">
        <v>107549</v>
      </c>
      <c r="E31" s="418">
        <v>10</v>
      </c>
      <c r="F31" s="413">
        <v>118</v>
      </c>
      <c r="G31" s="420">
        <v>126</v>
      </c>
      <c r="H31" s="421">
        <v>5</v>
      </c>
      <c r="I31" s="422">
        <v>8</v>
      </c>
      <c r="J31" s="371">
        <f t="shared" si="109"/>
        <v>113</v>
      </c>
      <c r="K31" s="372">
        <f t="shared" si="110"/>
        <v>118</v>
      </c>
      <c r="L31" s="420">
        <v>60</v>
      </c>
      <c r="M31" s="371">
        <f t="shared" si="111"/>
        <v>113</v>
      </c>
      <c r="N31" s="372">
        <f t="shared" si="112"/>
        <v>118</v>
      </c>
      <c r="O31" s="371">
        <f t="shared" si="113"/>
        <v>113</v>
      </c>
      <c r="P31" s="372">
        <f t="shared" si="114"/>
        <v>118</v>
      </c>
      <c r="Q31" s="424">
        <v>0</v>
      </c>
      <c r="R31" s="425">
        <v>0</v>
      </c>
      <c r="S31" s="371">
        <f t="shared" si="115"/>
        <v>0</v>
      </c>
      <c r="T31" s="372">
        <f t="shared" si="116"/>
        <v>0</v>
      </c>
      <c r="U31" s="426">
        <v>1</v>
      </c>
      <c r="V31" s="425">
        <v>0</v>
      </c>
      <c r="W31" s="371">
        <f t="shared" si="117"/>
        <v>1</v>
      </c>
      <c r="X31" s="372">
        <f t="shared" si="118"/>
        <v>0</v>
      </c>
      <c r="Y31" s="426">
        <v>0</v>
      </c>
      <c r="Z31" s="425">
        <v>0</v>
      </c>
      <c r="AA31" s="371">
        <f t="shared" si="119"/>
        <v>0</v>
      </c>
      <c r="AB31" s="372">
        <f t="shared" si="120"/>
        <v>0</v>
      </c>
      <c r="AC31" s="358">
        <f t="shared" si="121"/>
        <v>1</v>
      </c>
      <c r="AD31" s="372">
        <f t="shared" si="122"/>
        <v>0</v>
      </c>
      <c r="AE31" s="358">
        <f t="shared" si="123"/>
        <v>1</v>
      </c>
      <c r="AF31" s="372">
        <f t="shared" si="124"/>
        <v>0</v>
      </c>
      <c r="AG31" s="427">
        <v>0</v>
      </c>
      <c r="AH31" s="428">
        <v>0</v>
      </c>
      <c r="AI31" s="371">
        <f t="shared" si="125"/>
        <v>0</v>
      </c>
      <c r="AJ31" s="372">
        <f t="shared" si="126"/>
        <v>0</v>
      </c>
      <c r="AK31" s="426">
        <v>5.5</v>
      </c>
      <c r="AL31" s="428">
        <v>0</v>
      </c>
      <c r="AM31" s="371">
        <f t="shared" si="127"/>
        <v>5.5</v>
      </c>
      <c r="AN31" s="372">
        <f t="shared" si="128"/>
        <v>0</v>
      </c>
      <c r="AO31" s="426">
        <v>0</v>
      </c>
      <c r="AP31" s="429">
        <v>0</v>
      </c>
      <c r="AQ31" s="371">
        <f t="shared" si="129"/>
        <v>0</v>
      </c>
      <c r="AR31" s="372">
        <f t="shared" si="130"/>
        <v>0</v>
      </c>
      <c r="AS31" s="371">
        <f t="shared" si="131"/>
        <v>5.5</v>
      </c>
      <c r="AT31" s="372">
        <f t="shared" si="132"/>
        <v>0</v>
      </c>
      <c r="AU31" s="371">
        <f t="shared" si="133"/>
        <v>5.5</v>
      </c>
      <c r="AV31" s="372">
        <f t="shared" si="134"/>
        <v>0</v>
      </c>
      <c r="AW31" s="426">
        <v>0</v>
      </c>
      <c r="AX31" s="430">
        <v>0</v>
      </c>
      <c r="AY31" s="371">
        <f t="shared" si="135"/>
        <v>0</v>
      </c>
      <c r="AZ31" s="372">
        <f t="shared" si="136"/>
        <v>0</v>
      </c>
      <c r="BA31" s="426">
        <v>40</v>
      </c>
      <c r="BB31" s="430">
        <v>0</v>
      </c>
      <c r="BC31" s="371">
        <f t="shared" si="137"/>
        <v>40</v>
      </c>
      <c r="BD31" s="372">
        <f t="shared" si="138"/>
        <v>0</v>
      </c>
      <c r="BE31" s="421">
        <v>0</v>
      </c>
      <c r="BF31" s="430">
        <v>0</v>
      </c>
      <c r="BG31" s="371">
        <f t="shared" si="15"/>
        <v>0</v>
      </c>
      <c r="BH31" s="372">
        <f t="shared" si="15"/>
        <v>0</v>
      </c>
      <c r="BI31" s="371">
        <f t="shared" si="16"/>
        <v>40</v>
      </c>
      <c r="BJ31" s="372">
        <f t="shared" si="16"/>
        <v>0</v>
      </c>
      <c r="BK31" s="371">
        <f t="shared" si="17"/>
        <v>40</v>
      </c>
      <c r="BL31" s="372">
        <f t="shared" si="17"/>
        <v>0</v>
      </c>
      <c r="BM31" s="431">
        <v>49</v>
      </c>
      <c r="BN31" s="425">
        <v>118</v>
      </c>
      <c r="BO31" s="371">
        <f t="shared" si="18"/>
        <v>49</v>
      </c>
      <c r="BP31" s="372">
        <f t="shared" si="18"/>
        <v>118</v>
      </c>
      <c r="BQ31" s="426">
        <v>63</v>
      </c>
      <c r="BR31" s="425">
        <v>0</v>
      </c>
      <c r="BS31" s="371">
        <f t="shared" si="19"/>
        <v>63</v>
      </c>
      <c r="BT31" s="372">
        <f t="shared" si="19"/>
        <v>0</v>
      </c>
      <c r="BU31" s="426">
        <v>0</v>
      </c>
      <c r="BV31" s="425">
        <v>0</v>
      </c>
      <c r="BW31" s="371">
        <f t="shared" si="20"/>
        <v>0</v>
      </c>
      <c r="BX31" s="423">
        <f t="shared" si="20"/>
        <v>0</v>
      </c>
      <c r="BY31" s="358">
        <f t="shared" si="21"/>
        <v>112</v>
      </c>
      <c r="BZ31" s="372">
        <f t="shared" si="21"/>
        <v>118</v>
      </c>
      <c r="CA31" s="358">
        <f t="shared" si="23"/>
        <v>112</v>
      </c>
      <c r="CB31" s="372">
        <f t="shared" si="23"/>
        <v>118</v>
      </c>
      <c r="CC31" s="427">
        <v>2.54</v>
      </c>
      <c r="CD31" s="428">
        <v>2.31</v>
      </c>
      <c r="CE31" s="371">
        <f t="shared" si="25"/>
        <v>124.46000000000001</v>
      </c>
      <c r="CF31" s="372">
        <f t="shared" si="25"/>
        <v>272.58</v>
      </c>
      <c r="CG31" s="426">
        <v>1.79</v>
      </c>
      <c r="CH31" s="428">
        <v>0</v>
      </c>
      <c r="CI31" s="371">
        <f t="shared" si="26"/>
        <v>112.77</v>
      </c>
      <c r="CJ31" s="372">
        <f t="shared" si="26"/>
        <v>0</v>
      </c>
      <c r="CK31" s="426">
        <v>0</v>
      </c>
      <c r="CL31" s="429">
        <v>0</v>
      </c>
      <c r="CM31" s="371">
        <f t="shared" si="27"/>
        <v>0</v>
      </c>
      <c r="CN31" s="372">
        <f t="shared" si="27"/>
        <v>0</v>
      </c>
      <c r="CO31" s="371">
        <f t="shared" si="28"/>
        <v>2.118125</v>
      </c>
      <c r="CP31" s="372">
        <f t="shared" si="28"/>
        <v>2.31</v>
      </c>
      <c r="CQ31" s="371">
        <f t="shared" si="30"/>
        <v>237.23000000000002</v>
      </c>
      <c r="CR31" s="372">
        <f t="shared" si="30"/>
        <v>272.58</v>
      </c>
      <c r="CS31" s="426">
        <v>76.86</v>
      </c>
      <c r="CT31" s="430">
        <v>75.11</v>
      </c>
      <c r="CU31" s="371">
        <f t="shared" si="32"/>
        <v>3766.14</v>
      </c>
      <c r="CV31" s="372">
        <f t="shared" si="32"/>
        <v>8862.98</v>
      </c>
      <c r="CW31" s="426">
        <v>66.09</v>
      </c>
      <c r="CX31" s="430">
        <v>0</v>
      </c>
      <c r="CY31" s="371">
        <f t="shared" si="33"/>
        <v>4163.67</v>
      </c>
      <c r="CZ31" s="372">
        <f t="shared" si="33"/>
        <v>0</v>
      </c>
      <c r="DA31" s="421">
        <v>0</v>
      </c>
      <c r="DB31" s="430">
        <v>0</v>
      </c>
      <c r="DC31" s="371">
        <f t="shared" si="34"/>
        <v>0</v>
      </c>
      <c r="DD31" s="372">
        <f t="shared" si="34"/>
        <v>0</v>
      </c>
      <c r="DE31" s="371">
        <f t="shared" si="35"/>
        <v>70.801874999999995</v>
      </c>
      <c r="DF31" s="372">
        <f t="shared" si="35"/>
        <v>75.11</v>
      </c>
      <c r="DG31" s="371">
        <f t="shared" si="37"/>
        <v>7929.8099999999995</v>
      </c>
      <c r="DH31" s="372">
        <f t="shared" si="37"/>
        <v>8862.98</v>
      </c>
      <c r="DI31" s="371">
        <f t="shared" si="39"/>
        <v>113</v>
      </c>
      <c r="DJ31" s="372">
        <f t="shared" si="39"/>
        <v>118</v>
      </c>
      <c r="DK31" s="371">
        <f t="shared" si="39"/>
        <v>113</v>
      </c>
      <c r="DL31" s="372">
        <f t="shared" si="39"/>
        <v>118</v>
      </c>
      <c r="DM31" s="371">
        <f t="shared" si="43"/>
        <v>2.1480530973451328</v>
      </c>
      <c r="DN31" s="372">
        <f t="shared" si="43"/>
        <v>2.31</v>
      </c>
      <c r="DO31" s="371">
        <f t="shared" si="45"/>
        <v>242.73000000000002</v>
      </c>
      <c r="DP31" s="372">
        <f t="shared" si="45"/>
        <v>272.58</v>
      </c>
      <c r="DQ31" s="371">
        <f t="shared" si="46"/>
        <v>70.529292035398228</v>
      </c>
      <c r="DR31" s="372">
        <f t="shared" si="46"/>
        <v>75.11</v>
      </c>
      <c r="DS31" s="371">
        <f t="shared" si="48"/>
        <v>7969.8099999999995</v>
      </c>
      <c r="DT31" s="372">
        <f t="shared" si="48"/>
        <v>8862.98</v>
      </c>
      <c r="DU31" s="424">
        <v>0</v>
      </c>
      <c r="DV31" s="425">
        <v>0</v>
      </c>
      <c r="DW31" s="371">
        <f t="shared" si="49"/>
        <v>0</v>
      </c>
      <c r="DX31" s="372">
        <f t="shared" si="49"/>
        <v>0</v>
      </c>
      <c r="DY31" s="426">
        <v>0</v>
      </c>
      <c r="DZ31" s="425">
        <v>0</v>
      </c>
      <c r="EA31" s="371">
        <f t="shared" si="51"/>
        <v>0</v>
      </c>
      <c r="EB31" s="372">
        <f t="shared" si="51"/>
        <v>0</v>
      </c>
      <c r="EC31" s="426">
        <v>0</v>
      </c>
      <c r="ED31" s="425">
        <v>0</v>
      </c>
      <c r="EE31" s="371">
        <f t="shared" si="53"/>
        <v>0</v>
      </c>
      <c r="EF31" s="372">
        <f t="shared" si="53"/>
        <v>0</v>
      </c>
      <c r="EG31" s="358">
        <f t="shared" si="55"/>
        <v>0</v>
      </c>
      <c r="EH31" s="372">
        <f t="shared" si="55"/>
        <v>0</v>
      </c>
      <c r="EI31" s="358">
        <f t="shared" si="57"/>
        <v>0</v>
      </c>
      <c r="EJ31" s="372">
        <f t="shared" si="57"/>
        <v>0</v>
      </c>
      <c r="EK31" s="427">
        <v>0</v>
      </c>
      <c r="EL31" s="428">
        <v>0</v>
      </c>
      <c r="EM31" s="371">
        <f t="shared" si="59"/>
        <v>0</v>
      </c>
      <c r="EN31" s="372">
        <f t="shared" si="59"/>
        <v>0</v>
      </c>
      <c r="EO31" s="426">
        <v>0</v>
      </c>
      <c r="EP31" s="428">
        <v>0</v>
      </c>
      <c r="EQ31" s="371">
        <f t="shared" si="60"/>
        <v>0</v>
      </c>
      <c r="ER31" s="372">
        <f t="shared" si="60"/>
        <v>0</v>
      </c>
      <c r="ES31" s="426">
        <v>0</v>
      </c>
      <c r="ET31" s="429">
        <v>0</v>
      </c>
      <c r="EU31" s="371">
        <f t="shared" si="139"/>
        <v>0</v>
      </c>
      <c r="EV31" s="372">
        <f t="shared" si="140"/>
        <v>0</v>
      </c>
      <c r="EW31" s="371">
        <f t="shared" si="62"/>
        <v>0</v>
      </c>
      <c r="EX31" s="372">
        <f t="shared" si="63"/>
        <v>0</v>
      </c>
      <c r="EY31" s="371">
        <f t="shared" si="64"/>
        <v>0</v>
      </c>
      <c r="EZ31" s="372">
        <f t="shared" si="65"/>
        <v>0</v>
      </c>
      <c r="FA31" s="426">
        <v>0</v>
      </c>
      <c r="FB31" s="430">
        <v>0</v>
      </c>
      <c r="FC31" s="371">
        <f t="shared" si="66"/>
        <v>0</v>
      </c>
      <c r="FD31" s="372">
        <f t="shared" si="67"/>
        <v>0</v>
      </c>
      <c r="FE31" s="426">
        <v>0</v>
      </c>
      <c r="FF31" s="430">
        <v>0</v>
      </c>
      <c r="FG31" s="371">
        <f t="shared" si="68"/>
        <v>0</v>
      </c>
      <c r="FH31" s="372">
        <f t="shared" si="69"/>
        <v>0</v>
      </c>
      <c r="FI31" s="421">
        <v>0</v>
      </c>
      <c r="FJ31" s="430">
        <v>0</v>
      </c>
      <c r="FK31" s="371">
        <f t="shared" si="70"/>
        <v>0</v>
      </c>
      <c r="FL31" s="372">
        <f t="shared" si="71"/>
        <v>0</v>
      </c>
      <c r="FM31" s="371">
        <f t="shared" si="72"/>
        <v>0</v>
      </c>
      <c r="FN31" s="372">
        <f t="shared" si="73"/>
        <v>0</v>
      </c>
      <c r="FO31" s="371">
        <f t="shared" si="74"/>
        <v>0</v>
      </c>
      <c r="FP31" s="372">
        <f t="shared" si="75"/>
        <v>0</v>
      </c>
      <c r="FQ31" s="424">
        <v>0</v>
      </c>
      <c r="FR31" s="425">
        <v>0</v>
      </c>
      <c r="FS31" s="371">
        <f t="shared" si="76"/>
        <v>0</v>
      </c>
      <c r="FT31" s="372">
        <f t="shared" si="77"/>
        <v>0</v>
      </c>
      <c r="FU31" s="426">
        <v>0</v>
      </c>
      <c r="FV31" s="432">
        <v>0</v>
      </c>
      <c r="FW31" s="371">
        <f t="shared" si="78"/>
        <v>0</v>
      </c>
      <c r="FX31" s="372">
        <f t="shared" si="79"/>
        <v>0</v>
      </c>
      <c r="FY31" s="426">
        <v>0</v>
      </c>
      <c r="FZ31" s="433">
        <v>0</v>
      </c>
      <c r="GA31" s="371">
        <f t="shared" si="80"/>
        <v>0</v>
      </c>
      <c r="GB31" s="372">
        <f t="shared" si="81"/>
        <v>0</v>
      </c>
      <c r="GC31" s="406">
        <f t="shared" si="141"/>
        <v>49</v>
      </c>
      <c r="GD31" s="372">
        <f t="shared" si="141"/>
        <v>118</v>
      </c>
      <c r="GE31" s="371">
        <f t="shared" si="83"/>
        <v>49</v>
      </c>
      <c r="GF31" s="372">
        <f t="shared" si="84"/>
        <v>118</v>
      </c>
      <c r="GG31" s="371">
        <f t="shared" si="85"/>
        <v>124.46000000000001</v>
      </c>
      <c r="GH31" s="372">
        <f t="shared" si="86"/>
        <v>272.58</v>
      </c>
      <c r="GI31" s="371">
        <f t="shared" si="87"/>
        <v>3766.14</v>
      </c>
      <c r="GJ31" s="372">
        <f t="shared" si="88"/>
        <v>8862.98</v>
      </c>
      <c r="GK31" s="406">
        <f t="shared" si="142"/>
        <v>64</v>
      </c>
      <c r="GL31" s="372">
        <f t="shared" si="142"/>
        <v>0</v>
      </c>
      <c r="GM31" s="371">
        <f t="shared" si="90"/>
        <v>64</v>
      </c>
      <c r="GN31" s="372">
        <f t="shared" si="91"/>
        <v>0</v>
      </c>
      <c r="GO31" s="371">
        <f t="shared" si="92"/>
        <v>118.27</v>
      </c>
      <c r="GP31" s="372">
        <f t="shared" si="93"/>
        <v>0</v>
      </c>
      <c r="GQ31" s="371">
        <f t="shared" si="94"/>
        <v>4203.67</v>
      </c>
      <c r="GR31" s="372">
        <f t="shared" si="95"/>
        <v>0</v>
      </c>
      <c r="GS31" s="406">
        <f t="shared" si="143"/>
        <v>113</v>
      </c>
      <c r="GT31" s="372">
        <f t="shared" si="143"/>
        <v>118</v>
      </c>
      <c r="GU31" s="371">
        <f t="shared" si="143"/>
        <v>113</v>
      </c>
      <c r="GV31" s="372">
        <f t="shared" si="143"/>
        <v>118</v>
      </c>
      <c r="GW31" s="371">
        <f t="shared" si="98"/>
        <v>242.73000000000002</v>
      </c>
      <c r="GX31" s="372">
        <f t="shared" si="98"/>
        <v>272.58</v>
      </c>
      <c r="GY31" s="371">
        <f t="shared" si="98"/>
        <v>7969.8099999999995</v>
      </c>
      <c r="GZ31" s="372">
        <f t="shared" si="98"/>
        <v>8862.98</v>
      </c>
      <c r="HA31" s="406">
        <f t="shared" si="144"/>
        <v>0</v>
      </c>
      <c r="HB31" s="372">
        <f t="shared" si="144"/>
        <v>0</v>
      </c>
      <c r="HC31" s="371">
        <f t="shared" si="144"/>
        <v>0</v>
      </c>
      <c r="HD31" s="372">
        <f t="shared" si="144"/>
        <v>0</v>
      </c>
      <c r="HE31" s="371" t="str">
        <f t="shared" si="145"/>
        <v/>
      </c>
      <c r="HF31" s="372" t="str">
        <f t="shared" si="145"/>
        <v/>
      </c>
      <c r="HG31" s="371" t="str">
        <f t="shared" si="103"/>
        <v/>
      </c>
      <c r="HH31" s="372" t="str">
        <f t="shared" si="104"/>
        <v/>
      </c>
      <c r="HI31" s="406">
        <f t="shared" si="105"/>
        <v>242.73000000000002</v>
      </c>
      <c r="HJ31" s="372">
        <f t="shared" si="106"/>
        <v>272.58</v>
      </c>
      <c r="HK31" s="371">
        <f t="shared" si="107"/>
        <v>7969.8099999999995</v>
      </c>
      <c r="HL31" s="371">
        <f t="shared" si="108"/>
        <v>8862.98</v>
      </c>
      <c r="HM31" s="140">
        <f>FR31+ED31+DZ31+DV31+BV31+BR31+BN31+Z31+V31+R31</f>
        <v>118</v>
      </c>
    </row>
    <row r="32" spans="1:221" ht="15.75" thickBot="1">
      <c r="A32" s="416" t="s">
        <v>10</v>
      </c>
      <c r="B32" s="417" t="s">
        <v>35</v>
      </c>
      <c r="C32" s="33"/>
      <c r="D32" s="416">
        <v>107619</v>
      </c>
      <c r="E32" s="418">
        <v>10</v>
      </c>
      <c r="F32" s="413">
        <v>148</v>
      </c>
      <c r="G32" s="420">
        <v>201</v>
      </c>
      <c r="H32" s="421">
        <v>0</v>
      </c>
      <c r="I32" s="422">
        <v>2</v>
      </c>
      <c r="J32" s="371">
        <f t="shared" si="109"/>
        <v>148</v>
      </c>
      <c r="K32" s="372">
        <f t="shared" si="110"/>
        <v>199</v>
      </c>
      <c r="L32" s="420">
        <v>60</v>
      </c>
      <c r="M32" s="371">
        <f t="shared" si="111"/>
        <v>148</v>
      </c>
      <c r="N32" s="372">
        <f t="shared" si="112"/>
        <v>199</v>
      </c>
      <c r="O32" s="371">
        <f t="shared" si="113"/>
        <v>148</v>
      </c>
      <c r="P32" s="372">
        <f t="shared" si="114"/>
        <v>149</v>
      </c>
      <c r="Q32" s="424">
        <v>0</v>
      </c>
      <c r="R32" s="425">
        <v>0</v>
      </c>
      <c r="S32" s="371">
        <f t="shared" si="115"/>
        <v>0</v>
      </c>
      <c r="T32" s="372">
        <f t="shared" si="116"/>
        <v>0</v>
      </c>
      <c r="U32" s="426">
        <v>9</v>
      </c>
      <c r="V32" s="425">
        <v>5</v>
      </c>
      <c r="W32" s="371">
        <f t="shared" si="117"/>
        <v>9</v>
      </c>
      <c r="X32" s="372">
        <f t="shared" si="118"/>
        <v>5</v>
      </c>
      <c r="Y32" s="426">
        <v>0</v>
      </c>
      <c r="Z32" s="425">
        <v>0</v>
      </c>
      <c r="AA32" s="371">
        <f t="shared" si="119"/>
        <v>0</v>
      </c>
      <c r="AB32" s="372">
        <f t="shared" si="120"/>
        <v>0</v>
      </c>
      <c r="AC32" s="358">
        <f t="shared" si="121"/>
        <v>9</v>
      </c>
      <c r="AD32" s="372">
        <f t="shared" si="122"/>
        <v>5</v>
      </c>
      <c r="AE32" s="358">
        <f t="shared" si="123"/>
        <v>9</v>
      </c>
      <c r="AF32" s="372">
        <f t="shared" si="124"/>
        <v>5</v>
      </c>
      <c r="AG32" s="427">
        <v>0</v>
      </c>
      <c r="AH32" s="428">
        <v>0</v>
      </c>
      <c r="AI32" s="371">
        <f t="shared" si="125"/>
        <v>0</v>
      </c>
      <c r="AJ32" s="372">
        <f t="shared" si="126"/>
        <v>0</v>
      </c>
      <c r="AK32" s="426">
        <v>8.7100000000000009</v>
      </c>
      <c r="AL32" s="428">
        <v>6.67</v>
      </c>
      <c r="AM32" s="371">
        <f t="shared" si="127"/>
        <v>78.390000000000015</v>
      </c>
      <c r="AN32" s="372">
        <f t="shared" si="128"/>
        <v>33.35</v>
      </c>
      <c r="AO32" s="426">
        <v>0</v>
      </c>
      <c r="AP32" s="429">
        <v>0</v>
      </c>
      <c r="AQ32" s="371">
        <f t="shared" si="129"/>
        <v>0</v>
      </c>
      <c r="AR32" s="372">
        <f t="shared" si="130"/>
        <v>0</v>
      </c>
      <c r="AS32" s="371">
        <f t="shared" si="131"/>
        <v>8.7100000000000009</v>
      </c>
      <c r="AT32" s="372">
        <f t="shared" si="132"/>
        <v>6.67</v>
      </c>
      <c r="AU32" s="371">
        <f t="shared" si="133"/>
        <v>78.390000000000015</v>
      </c>
      <c r="AV32" s="372">
        <f t="shared" si="134"/>
        <v>33.35</v>
      </c>
      <c r="AW32" s="426">
        <v>0</v>
      </c>
      <c r="AX32" s="430">
        <v>0</v>
      </c>
      <c r="AY32" s="371">
        <f t="shared" si="135"/>
        <v>0</v>
      </c>
      <c r="AZ32" s="372">
        <f t="shared" si="136"/>
        <v>0</v>
      </c>
      <c r="BA32" s="426">
        <v>91.56</v>
      </c>
      <c r="BB32" s="430">
        <v>80</v>
      </c>
      <c r="BC32" s="371">
        <f t="shared" si="137"/>
        <v>824.04</v>
      </c>
      <c r="BD32" s="372">
        <f t="shared" si="138"/>
        <v>400</v>
      </c>
      <c r="BE32" s="421">
        <v>0</v>
      </c>
      <c r="BF32" s="430">
        <v>0</v>
      </c>
      <c r="BG32" s="371">
        <f t="shared" si="15"/>
        <v>0</v>
      </c>
      <c r="BH32" s="372">
        <f t="shared" si="15"/>
        <v>0</v>
      </c>
      <c r="BI32" s="371">
        <f t="shared" si="16"/>
        <v>91.56</v>
      </c>
      <c r="BJ32" s="372">
        <f t="shared" si="16"/>
        <v>80</v>
      </c>
      <c r="BK32" s="371">
        <f t="shared" si="17"/>
        <v>824.04</v>
      </c>
      <c r="BL32" s="372">
        <f t="shared" si="17"/>
        <v>400</v>
      </c>
      <c r="BM32" s="431">
        <v>49</v>
      </c>
      <c r="BN32" s="425">
        <v>79</v>
      </c>
      <c r="BO32" s="371">
        <f t="shared" si="18"/>
        <v>49</v>
      </c>
      <c r="BP32" s="372">
        <f t="shared" si="18"/>
        <v>79</v>
      </c>
      <c r="BQ32" s="426">
        <v>54</v>
      </c>
      <c r="BR32" s="425">
        <v>65</v>
      </c>
      <c r="BS32" s="371">
        <f t="shared" si="19"/>
        <v>54</v>
      </c>
      <c r="BT32" s="372">
        <f t="shared" si="19"/>
        <v>65</v>
      </c>
      <c r="BU32" s="426">
        <v>0</v>
      </c>
      <c r="BV32" s="425">
        <v>0</v>
      </c>
      <c r="BW32" s="371">
        <f t="shared" si="20"/>
        <v>0</v>
      </c>
      <c r="BX32" s="423">
        <f t="shared" si="20"/>
        <v>0</v>
      </c>
      <c r="BY32" s="358">
        <f t="shared" si="21"/>
        <v>103</v>
      </c>
      <c r="BZ32" s="372">
        <f t="shared" si="22"/>
        <v>144</v>
      </c>
      <c r="CA32" s="358">
        <f t="shared" si="23"/>
        <v>103</v>
      </c>
      <c r="CB32" s="372">
        <f t="shared" si="24"/>
        <v>144</v>
      </c>
      <c r="CC32" s="427">
        <v>5.16</v>
      </c>
      <c r="CD32" s="428">
        <v>4.62</v>
      </c>
      <c r="CE32" s="371">
        <f t="shared" si="25"/>
        <v>252.84</v>
      </c>
      <c r="CF32" s="372">
        <f t="shared" si="25"/>
        <v>364.98</v>
      </c>
      <c r="CG32" s="426">
        <v>13.13</v>
      </c>
      <c r="CH32" s="428">
        <v>16.84</v>
      </c>
      <c r="CI32" s="371">
        <f t="shared" si="26"/>
        <v>709.0200000000001</v>
      </c>
      <c r="CJ32" s="372">
        <f t="shared" si="26"/>
        <v>1094.5999999999999</v>
      </c>
      <c r="CK32" s="426">
        <v>0</v>
      </c>
      <c r="CL32" s="429">
        <v>0</v>
      </c>
      <c r="CM32" s="371">
        <f t="shared" si="27"/>
        <v>0</v>
      </c>
      <c r="CN32" s="372">
        <f t="shared" si="27"/>
        <v>0</v>
      </c>
      <c r="CO32" s="371">
        <f t="shared" si="28"/>
        <v>9.3384466019417491</v>
      </c>
      <c r="CP32" s="372">
        <f t="shared" si="29"/>
        <v>10.135972222222222</v>
      </c>
      <c r="CQ32" s="371">
        <f t="shared" si="30"/>
        <v>961.86000000000013</v>
      </c>
      <c r="CR32" s="372">
        <f t="shared" si="31"/>
        <v>1459.58</v>
      </c>
      <c r="CS32" s="426">
        <v>87.88</v>
      </c>
      <c r="CT32" s="430">
        <v>79.62</v>
      </c>
      <c r="CU32" s="371">
        <f t="shared" si="32"/>
        <v>4306.12</v>
      </c>
      <c r="CV32" s="372">
        <f t="shared" si="32"/>
        <v>6289.9800000000005</v>
      </c>
      <c r="CW32" s="426">
        <v>71.239999999999995</v>
      </c>
      <c r="CX32" s="430">
        <v>69.38</v>
      </c>
      <c r="CY32" s="371">
        <f t="shared" si="33"/>
        <v>3846.9599999999996</v>
      </c>
      <c r="CZ32" s="372">
        <f t="shared" si="33"/>
        <v>4509.7</v>
      </c>
      <c r="DA32" s="421">
        <v>0</v>
      </c>
      <c r="DB32" s="430">
        <v>0</v>
      </c>
      <c r="DC32" s="371">
        <f t="shared" si="34"/>
        <v>0</v>
      </c>
      <c r="DD32" s="372">
        <f t="shared" si="34"/>
        <v>0</v>
      </c>
      <c r="DE32" s="371">
        <f t="shared" si="35"/>
        <v>79.156116504854367</v>
      </c>
      <c r="DF32" s="372">
        <f t="shared" si="36"/>
        <v>74.997777777777785</v>
      </c>
      <c r="DG32" s="371">
        <f t="shared" si="37"/>
        <v>8153.08</v>
      </c>
      <c r="DH32" s="372">
        <f t="shared" si="38"/>
        <v>10799.68</v>
      </c>
      <c r="DI32" s="371">
        <f t="shared" si="39"/>
        <v>112</v>
      </c>
      <c r="DJ32" s="372">
        <f t="shared" si="40"/>
        <v>149</v>
      </c>
      <c r="DK32" s="371">
        <f t="shared" si="41"/>
        <v>112</v>
      </c>
      <c r="DL32" s="372">
        <f t="shared" si="42"/>
        <v>149</v>
      </c>
      <c r="DM32" s="371">
        <f t="shared" si="43"/>
        <v>9.2879464285714306</v>
      </c>
      <c r="DN32" s="372">
        <f t="shared" si="44"/>
        <v>10.0196644295302</v>
      </c>
      <c r="DO32" s="371">
        <f t="shared" si="45"/>
        <v>1040.2500000000002</v>
      </c>
      <c r="DP32" s="372">
        <f t="shared" si="45"/>
        <v>1492.9299999999998</v>
      </c>
      <c r="DQ32" s="371">
        <f t="shared" si="46"/>
        <v>80.15285714285713</v>
      </c>
      <c r="DR32" s="372">
        <f t="shared" si="47"/>
        <v>75.165637583892618</v>
      </c>
      <c r="DS32" s="371">
        <f t="shared" si="48"/>
        <v>8977.119999999999</v>
      </c>
      <c r="DT32" s="372">
        <f t="shared" si="48"/>
        <v>11199.68</v>
      </c>
      <c r="DU32" s="424">
        <v>18</v>
      </c>
      <c r="DV32" s="425">
        <v>26</v>
      </c>
      <c r="DW32" s="371">
        <f t="shared" si="49"/>
        <v>18</v>
      </c>
      <c r="DX32" s="372">
        <f t="shared" si="50"/>
        <v>0</v>
      </c>
      <c r="DY32" s="426">
        <v>18</v>
      </c>
      <c r="DZ32" s="425">
        <v>24</v>
      </c>
      <c r="EA32" s="371">
        <f t="shared" si="51"/>
        <v>18</v>
      </c>
      <c r="EB32" s="372">
        <f t="shared" si="52"/>
        <v>0</v>
      </c>
      <c r="EC32" s="426">
        <v>0</v>
      </c>
      <c r="ED32" s="425">
        <v>0</v>
      </c>
      <c r="EE32" s="371">
        <f t="shared" si="53"/>
        <v>0</v>
      </c>
      <c r="EF32" s="372">
        <f t="shared" si="54"/>
        <v>0</v>
      </c>
      <c r="EG32" s="358">
        <f t="shared" si="55"/>
        <v>36</v>
      </c>
      <c r="EH32" s="372">
        <f t="shared" si="56"/>
        <v>50</v>
      </c>
      <c r="EI32" s="358">
        <f t="shared" si="57"/>
        <v>36</v>
      </c>
      <c r="EJ32" s="372">
        <f t="shared" si="58"/>
        <v>0</v>
      </c>
      <c r="EK32" s="419">
        <v>2.91</v>
      </c>
      <c r="EL32" s="439">
        <v>3.38</v>
      </c>
      <c r="EM32" s="371">
        <f t="shared" si="59"/>
        <v>52.38</v>
      </c>
      <c r="EN32" s="372">
        <f t="shared" si="59"/>
        <v>87.88</v>
      </c>
      <c r="EO32" s="426">
        <v>9.91</v>
      </c>
      <c r="EP32" s="428">
        <v>9.16</v>
      </c>
      <c r="EQ32" s="371">
        <f t="shared" si="60"/>
        <v>178.38</v>
      </c>
      <c r="ER32" s="372">
        <f t="shared" si="60"/>
        <v>219.84</v>
      </c>
      <c r="ES32" s="426">
        <v>0</v>
      </c>
      <c r="ET32" s="429">
        <v>0</v>
      </c>
      <c r="EU32" s="371">
        <f t="shared" si="139"/>
        <v>0</v>
      </c>
      <c r="EV32" s="372">
        <f t="shared" si="140"/>
        <v>0</v>
      </c>
      <c r="EW32" s="371">
        <f t="shared" si="62"/>
        <v>6.41</v>
      </c>
      <c r="EX32" s="372">
        <f t="shared" si="63"/>
        <v>6.1544000000000008</v>
      </c>
      <c r="EY32" s="371">
        <f t="shared" si="64"/>
        <v>230.76</v>
      </c>
      <c r="EZ32" s="372">
        <f t="shared" si="65"/>
        <v>307.72000000000003</v>
      </c>
      <c r="FA32" s="421">
        <v>72.94</v>
      </c>
      <c r="FB32" s="435"/>
      <c r="FC32" s="371">
        <f t="shared" si="66"/>
        <v>1312.92</v>
      </c>
      <c r="FD32" s="372">
        <f t="shared" si="67"/>
        <v>0</v>
      </c>
      <c r="FE32" s="421">
        <v>72.89</v>
      </c>
      <c r="FF32" s="435"/>
      <c r="FG32" s="371">
        <f t="shared" si="68"/>
        <v>1312.02</v>
      </c>
      <c r="FH32" s="372">
        <f t="shared" si="69"/>
        <v>0</v>
      </c>
      <c r="FI32" s="421">
        <v>0</v>
      </c>
      <c r="FJ32" s="430">
        <v>0</v>
      </c>
      <c r="FK32" s="371">
        <f t="shared" si="70"/>
        <v>0</v>
      </c>
      <c r="FL32" s="372">
        <f t="shared" si="71"/>
        <v>0</v>
      </c>
      <c r="FM32" s="371">
        <f t="shared" si="72"/>
        <v>72.915000000000006</v>
      </c>
      <c r="FN32" s="372">
        <f t="shared" si="73"/>
        <v>0</v>
      </c>
      <c r="FO32" s="371">
        <f t="shared" si="74"/>
        <v>2624.94</v>
      </c>
      <c r="FP32" s="372">
        <f t="shared" si="75"/>
        <v>0</v>
      </c>
      <c r="FQ32" s="424">
        <v>0</v>
      </c>
      <c r="FR32" s="425">
        <v>0</v>
      </c>
      <c r="FS32" s="371">
        <f t="shared" si="76"/>
        <v>0</v>
      </c>
      <c r="FT32" s="372">
        <f t="shared" si="77"/>
        <v>0</v>
      </c>
      <c r="FU32" s="426">
        <v>0</v>
      </c>
      <c r="FV32" s="432">
        <v>0</v>
      </c>
      <c r="FW32" s="371">
        <f t="shared" si="78"/>
        <v>0</v>
      </c>
      <c r="FX32" s="372">
        <f t="shared" si="79"/>
        <v>0</v>
      </c>
      <c r="FY32" s="426">
        <v>0</v>
      </c>
      <c r="FZ32" s="433">
        <v>0</v>
      </c>
      <c r="GA32" s="371">
        <f t="shared" si="80"/>
        <v>0</v>
      </c>
      <c r="GB32" s="372">
        <f t="shared" si="81"/>
        <v>0</v>
      </c>
      <c r="GC32" s="406">
        <f t="shared" si="141"/>
        <v>67</v>
      </c>
      <c r="GD32" s="372">
        <f t="shared" si="141"/>
        <v>105</v>
      </c>
      <c r="GE32" s="371">
        <f t="shared" si="83"/>
        <v>67</v>
      </c>
      <c r="GF32" s="372">
        <f t="shared" si="84"/>
        <v>79</v>
      </c>
      <c r="GG32" s="371">
        <f t="shared" si="85"/>
        <v>305.22000000000003</v>
      </c>
      <c r="GH32" s="372">
        <f t="shared" si="86"/>
        <v>452.86</v>
      </c>
      <c r="GI32" s="371">
        <f t="shared" si="87"/>
        <v>5619.04</v>
      </c>
      <c r="GJ32" s="372">
        <f t="shared" si="88"/>
        <v>6289.9800000000005</v>
      </c>
      <c r="GK32" s="406">
        <f t="shared" si="142"/>
        <v>81</v>
      </c>
      <c r="GL32" s="372">
        <f t="shared" si="142"/>
        <v>94</v>
      </c>
      <c r="GM32" s="371">
        <f t="shared" si="90"/>
        <v>81</v>
      </c>
      <c r="GN32" s="372">
        <f t="shared" si="91"/>
        <v>70</v>
      </c>
      <c r="GO32" s="371">
        <f t="shared" si="92"/>
        <v>965.79000000000008</v>
      </c>
      <c r="GP32" s="372">
        <f t="shared" si="93"/>
        <v>1347.7899999999997</v>
      </c>
      <c r="GQ32" s="371">
        <f t="shared" si="94"/>
        <v>5983.02</v>
      </c>
      <c r="GR32" s="372">
        <f t="shared" si="95"/>
        <v>4909.7</v>
      </c>
      <c r="GS32" s="406">
        <f t="shared" si="143"/>
        <v>148</v>
      </c>
      <c r="GT32" s="372">
        <f t="shared" si="143"/>
        <v>199</v>
      </c>
      <c r="GU32" s="371">
        <f t="shared" si="143"/>
        <v>148</v>
      </c>
      <c r="GV32" s="372">
        <f t="shared" si="143"/>
        <v>149</v>
      </c>
      <c r="GW32" s="371">
        <f t="shared" si="98"/>
        <v>1271.0100000000002</v>
      </c>
      <c r="GX32" s="372">
        <f t="shared" si="98"/>
        <v>1800.6499999999996</v>
      </c>
      <c r="GY32" s="371">
        <f t="shared" si="98"/>
        <v>11602.060000000001</v>
      </c>
      <c r="GZ32" s="372">
        <f t="shared" si="98"/>
        <v>11199.68</v>
      </c>
      <c r="HA32" s="406">
        <f t="shared" si="144"/>
        <v>0</v>
      </c>
      <c r="HB32" s="372">
        <f t="shared" si="144"/>
        <v>0</v>
      </c>
      <c r="HC32" s="371">
        <f t="shared" si="144"/>
        <v>0</v>
      </c>
      <c r="HD32" s="372">
        <f t="shared" si="144"/>
        <v>0</v>
      </c>
      <c r="HE32" s="371" t="str">
        <f t="shared" si="145"/>
        <v/>
      </c>
      <c r="HF32" s="372" t="str">
        <f t="shared" si="145"/>
        <v/>
      </c>
      <c r="HG32" s="371" t="str">
        <f t="shared" si="103"/>
        <v/>
      </c>
      <c r="HH32" s="372" t="str">
        <f t="shared" si="104"/>
        <v/>
      </c>
      <c r="HI32" s="406">
        <f t="shared" si="105"/>
        <v>1271.0100000000002</v>
      </c>
      <c r="HJ32" s="372">
        <f t="shared" si="106"/>
        <v>1800.6499999999999</v>
      </c>
      <c r="HK32" s="371">
        <f t="shared" si="107"/>
        <v>11602.06</v>
      </c>
      <c r="HL32" s="371">
        <f t="shared" si="108"/>
        <v>11199.68</v>
      </c>
    </row>
    <row r="33" spans="1:221" ht="15">
      <c r="A33" s="416" t="s">
        <v>10</v>
      </c>
      <c r="B33" s="417" t="s">
        <v>36</v>
      </c>
      <c r="C33" s="33"/>
      <c r="D33" s="416">
        <v>107743</v>
      </c>
      <c r="E33" s="418">
        <v>10</v>
      </c>
      <c r="F33" s="413">
        <v>66</v>
      </c>
      <c r="G33" s="420">
        <v>78</v>
      </c>
      <c r="H33" s="421">
        <v>7</v>
      </c>
      <c r="I33" s="422">
        <v>3</v>
      </c>
      <c r="J33" s="371">
        <f t="shared" si="109"/>
        <v>59</v>
      </c>
      <c r="K33" s="372">
        <f t="shared" si="110"/>
        <v>75</v>
      </c>
      <c r="L33" s="420">
        <v>60</v>
      </c>
      <c r="M33" s="371">
        <f t="shared" si="111"/>
        <v>59</v>
      </c>
      <c r="N33" s="372">
        <f t="shared" si="112"/>
        <v>75</v>
      </c>
      <c r="O33" s="371">
        <f t="shared" si="113"/>
        <v>59</v>
      </c>
      <c r="P33" s="372">
        <f t="shared" si="114"/>
        <v>74</v>
      </c>
      <c r="Q33" s="424">
        <v>1</v>
      </c>
      <c r="R33" s="425">
        <v>7</v>
      </c>
      <c r="S33" s="371">
        <f t="shared" si="115"/>
        <v>1</v>
      </c>
      <c r="T33" s="372">
        <f t="shared" si="116"/>
        <v>7</v>
      </c>
      <c r="U33" s="426">
        <v>2</v>
      </c>
      <c r="V33" s="425">
        <v>0</v>
      </c>
      <c r="W33" s="371">
        <f t="shared" si="117"/>
        <v>2</v>
      </c>
      <c r="X33" s="372">
        <f t="shared" si="118"/>
        <v>0</v>
      </c>
      <c r="Y33" s="426">
        <v>1</v>
      </c>
      <c r="Z33" s="425">
        <v>1</v>
      </c>
      <c r="AA33" s="371">
        <f t="shared" si="119"/>
        <v>1</v>
      </c>
      <c r="AB33" s="372">
        <f t="shared" si="120"/>
        <v>1</v>
      </c>
      <c r="AC33" s="358">
        <f t="shared" si="121"/>
        <v>4</v>
      </c>
      <c r="AD33" s="372">
        <f t="shared" si="122"/>
        <v>8</v>
      </c>
      <c r="AE33" s="358">
        <f t="shared" si="123"/>
        <v>4</v>
      </c>
      <c r="AF33" s="372">
        <f t="shared" si="124"/>
        <v>8</v>
      </c>
      <c r="AG33" s="427">
        <v>2.75</v>
      </c>
      <c r="AH33" s="428">
        <v>4.2</v>
      </c>
      <c r="AI33" s="371">
        <f t="shared" si="125"/>
        <v>2.75</v>
      </c>
      <c r="AJ33" s="372">
        <f t="shared" si="126"/>
        <v>29.400000000000002</v>
      </c>
      <c r="AK33" s="426">
        <v>3.17</v>
      </c>
      <c r="AL33" s="428">
        <v>0</v>
      </c>
      <c r="AM33" s="371">
        <f t="shared" si="127"/>
        <v>6.34</v>
      </c>
      <c r="AN33" s="372">
        <f t="shared" si="128"/>
        <v>0</v>
      </c>
      <c r="AO33" s="426">
        <v>17.829999999999998</v>
      </c>
      <c r="AP33" s="429">
        <v>2.25</v>
      </c>
      <c r="AQ33" s="371">
        <f t="shared" si="129"/>
        <v>17.829999999999998</v>
      </c>
      <c r="AR33" s="372">
        <f t="shared" si="130"/>
        <v>2.25</v>
      </c>
      <c r="AS33" s="371">
        <f t="shared" si="131"/>
        <v>6.7299999999999995</v>
      </c>
      <c r="AT33" s="372">
        <f t="shared" si="132"/>
        <v>3.9562500000000003</v>
      </c>
      <c r="AU33" s="371">
        <f t="shared" si="133"/>
        <v>26.919999999999998</v>
      </c>
      <c r="AV33" s="372">
        <f t="shared" si="134"/>
        <v>31.650000000000002</v>
      </c>
      <c r="AW33" s="426">
        <v>67</v>
      </c>
      <c r="AX33" s="430">
        <v>82.29</v>
      </c>
      <c r="AY33" s="371">
        <f t="shared" si="135"/>
        <v>67</v>
      </c>
      <c r="AZ33" s="372">
        <f t="shared" si="136"/>
        <v>576.03000000000009</v>
      </c>
      <c r="BA33" s="426">
        <v>68</v>
      </c>
      <c r="BB33" s="430">
        <v>0</v>
      </c>
      <c r="BC33" s="371">
        <f t="shared" si="137"/>
        <v>136</v>
      </c>
      <c r="BD33" s="372">
        <f t="shared" si="138"/>
        <v>0</v>
      </c>
      <c r="BE33" s="421">
        <v>120</v>
      </c>
      <c r="BF33" s="430">
        <v>89</v>
      </c>
      <c r="BG33" s="371">
        <f t="shared" si="15"/>
        <v>120</v>
      </c>
      <c r="BH33" s="372">
        <f t="shared" si="15"/>
        <v>89</v>
      </c>
      <c r="BI33" s="371">
        <f t="shared" si="16"/>
        <v>80.75</v>
      </c>
      <c r="BJ33" s="372">
        <f t="shared" si="16"/>
        <v>83.128750000000011</v>
      </c>
      <c r="BK33" s="371">
        <f t="shared" si="17"/>
        <v>323</v>
      </c>
      <c r="BL33" s="372">
        <f t="shared" si="17"/>
        <v>665.03000000000009</v>
      </c>
      <c r="BM33" s="431">
        <v>17</v>
      </c>
      <c r="BN33" s="425">
        <v>30</v>
      </c>
      <c r="BO33" s="371">
        <f t="shared" si="18"/>
        <v>17</v>
      </c>
      <c r="BP33" s="372">
        <f t="shared" si="18"/>
        <v>30</v>
      </c>
      <c r="BQ33" s="426">
        <v>10</v>
      </c>
      <c r="BR33" s="425">
        <v>11</v>
      </c>
      <c r="BS33" s="371">
        <f t="shared" si="19"/>
        <v>10</v>
      </c>
      <c r="BT33" s="372">
        <f t="shared" si="19"/>
        <v>11</v>
      </c>
      <c r="BU33" s="426">
        <v>19</v>
      </c>
      <c r="BV33" s="425">
        <v>19</v>
      </c>
      <c r="BW33" s="371">
        <f t="shared" si="20"/>
        <v>19</v>
      </c>
      <c r="BX33" s="423">
        <f t="shared" si="20"/>
        <v>19</v>
      </c>
      <c r="BY33" s="358">
        <f t="shared" si="21"/>
        <v>46</v>
      </c>
      <c r="BZ33" s="372">
        <f t="shared" si="22"/>
        <v>60</v>
      </c>
      <c r="CA33" s="358">
        <f t="shared" si="23"/>
        <v>46</v>
      </c>
      <c r="CB33" s="372">
        <f t="shared" si="24"/>
        <v>60</v>
      </c>
      <c r="CC33" s="427">
        <v>3.42</v>
      </c>
      <c r="CD33" s="428">
        <v>6.39</v>
      </c>
      <c r="CE33" s="371">
        <f t="shared" si="25"/>
        <v>58.14</v>
      </c>
      <c r="CF33" s="372">
        <f t="shared" si="25"/>
        <v>191.7</v>
      </c>
      <c r="CG33" s="426">
        <v>14.52</v>
      </c>
      <c r="CH33" s="428">
        <v>3.7</v>
      </c>
      <c r="CI33" s="371">
        <f t="shared" si="26"/>
        <v>145.19999999999999</v>
      </c>
      <c r="CJ33" s="372">
        <f t="shared" si="26"/>
        <v>40.700000000000003</v>
      </c>
      <c r="CK33" s="426">
        <v>7.57</v>
      </c>
      <c r="CL33" s="429">
        <v>24.8</v>
      </c>
      <c r="CM33" s="371">
        <f t="shared" si="27"/>
        <v>143.83000000000001</v>
      </c>
      <c r="CN33" s="372">
        <f t="shared" si="27"/>
        <v>471.2</v>
      </c>
      <c r="CO33" s="371">
        <f t="shared" si="28"/>
        <v>7.5471739130434772</v>
      </c>
      <c r="CP33" s="372">
        <f t="shared" si="29"/>
        <v>11.726666666666665</v>
      </c>
      <c r="CQ33" s="371">
        <f t="shared" si="30"/>
        <v>347.16999999999996</v>
      </c>
      <c r="CR33" s="372">
        <f t="shared" si="31"/>
        <v>703.59999999999991</v>
      </c>
      <c r="CS33" s="426">
        <v>70.650000000000006</v>
      </c>
      <c r="CT33" s="430">
        <v>58.73</v>
      </c>
      <c r="CU33" s="371">
        <f t="shared" si="32"/>
        <v>1201.0500000000002</v>
      </c>
      <c r="CV33" s="372">
        <f t="shared" si="32"/>
        <v>1761.8999999999999</v>
      </c>
      <c r="CW33" s="426">
        <v>61</v>
      </c>
      <c r="CX33" s="430">
        <v>65.09</v>
      </c>
      <c r="CY33" s="371">
        <f t="shared" si="33"/>
        <v>610</v>
      </c>
      <c r="CZ33" s="372">
        <f t="shared" si="33"/>
        <v>715.99</v>
      </c>
      <c r="DA33" s="421">
        <v>68.209999999999994</v>
      </c>
      <c r="DB33" s="430">
        <v>68.790000000000006</v>
      </c>
      <c r="DC33" s="371">
        <f t="shared" si="34"/>
        <v>1295.9899999999998</v>
      </c>
      <c r="DD33" s="372">
        <f t="shared" si="34"/>
        <v>1307.0100000000002</v>
      </c>
      <c r="DE33" s="371">
        <f t="shared" si="35"/>
        <v>67.544347826086963</v>
      </c>
      <c r="DF33" s="372">
        <f t="shared" si="36"/>
        <v>63.081666666666671</v>
      </c>
      <c r="DG33" s="371">
        <f t="shared" si="37"/>
        <v>3107.0400000000004</v>
      </c>
      <c r="DH33" s="372">
        <f t="shared" si="38"/>
        <v>3784.9</v>
      </c>
      <c r="DI33" s="371">
        <f t="shared" si="39"/>
        <v>50</v>
      </c>
      <c r="DJ33" s="372">
        <f t="shared" si="40"/>
        <v>68</v>
      </c>
      <c r="DK33" s="371">
        <f t="shared" si="41"/>
        <v>50</v>
      </c>
      <c r="DL33" s="372">
        <f t="shared" si="42"/>
        <v>68</v>
      </c>
      <c r="DM33" s="371">
        <f t="shared" si="43"/>
        <v>7.4817999999999998</v>
      </c>
      <c r="DN33" s="372">
        <f t="shared" si="44"/>
        <v>10.812499999999998</v>
      </c>
      <c r="DO33" s="371">
        <f t="shared" si="45"/>
        <v>374.09</v>
      </c>
      <c r="DP33" s="372">
        <f t="shared" si="45"/>
        <v>735.24999999999989</v>
      </c>
      <c r="DQ33" s="371">
        <f t="shared" si="46"/>
        <v>68.600800000000007</v>
      </c>
      <c r="DR33" s="372">
        <f t="shared" si="47"/>
        <v>65.440147058823527</v>
      </c>
      <c r="DS33" s="371">
        <f t="shared" si="48"/>
        <v>3430.0400000000004</v>
      </c>
      <c r="DT33" s="372">
        <f t="shared" si="48"/>
        <v>4449.93</v>
      </c>
      <c r="DU33" s="424">
        <v>0</v>
      </c>
      <c r="DV33" s="425">
        <v>0</v>
      </c>
      <c r="DW33" s="371">
        <f t="shared" si="49"/>
        <v>0</v>
      </c>
      <c r="DX33" s="372">
        <f t="shared" si="50"/>
        <v>0</v>
      </c>
      <c r="DY33" s="426">
        <v>0</v>
      </c>
      <c r="DZ33" s="425">
        <v>0</v>
      </c>
      <c r="EA33" s="371">
        <f t="shared" si="51"/>
        <v>0</v>
      </c>
      <c r="EB33" s="372">
        <f t="shared" si="52"/>
        <v>0</v>
      </c>
      <c r="EC33" s="426">
        <v>1</v>
      </c>
      <c r="ED33" s="425">
        <v>1</v>
      </c>
      <c r="EE33" s="371">
        <f t="shared" si="53"/>
        <v>1</v>
      </c>
      <c r="EF33" s="372">
        <f t="shared" si="54"/>
        <v>0</v>
      </c>
      <c r="EG33" s="358">
        <f t="shared" si="55"/>
        <v>1</v>
      </c>
      <c r="EH33" s="372">
        <f t="shared" si="56"/>
        <v>1</v>
      </c>
      <c r="EI33" s="358">
        <f t="shared" si="57"/>
        <v>1</v>
      </c>
      <c r="EJ33" s="372">
        <f t="shared" si="58"/>
        <v>0</v>
      </c>
      <c r="EK33" s="427">
        <v>0</v>
      </c>
      <c r="EL33" s="428">
        <v>0</v>
      </c>
      <c r="EM33" s="371">
        <f t="shared" si="59"/>
        <v>0</v>
      </c>
      <c r="EN33" s="372">
        <f t="shared" si="59"/>
        <v>0</v>
      </c>
      <c r="EO33" s="426">
        <v>0</v>
      </c>
      <c r="EP33" s="428">
        <v>0</v>
      </c>
      <c r="EQ33" s="371">
        <f t="shared" si="60"/>
        <v>0</v>
      </c>
      <c r="ER33" s="372">
        <f t="shared" si="60"/>
        <v>0</v>
      </c>
      <c r="ES33" s="426">
        <v>1.83</v>
      </c>
      <c r="ET33" s="429">
        <v>0</v>
      </c>
      <c r="EU33" s="371">
        <f t="shared" si="139"/>
        <v>1.83</v>
      </c>
      <c r="EV33" s="372">
        <f t="shared" si="140"/>
        <v>0</v>
      </c>
      <c r="EW33" s="371">
        <f t="shared" si="62"/>
        <v>1.83</v>
      </c>
      <c r="EX33" s="372">
        <f t="shared" si="63"/>
        <v>0</v>
      </c>
      <c r="EY33" s="371">
        <f t="shared" si="64"/>
        <v>1.83</v>
      </c>
      <c r="EZ33" s="372">
        <f t="shared" si="65"/>
        <v>0</v>
      </c>
      <c r="FA33" s="426">
        <v>0</v>
      </c>
      <c r="FB33" s="430">
        <v>0</v>
      </c>
      <c r="FC33" s="371">
        <f t="shared" si="66"/>
        <v>0</v>
      </c>
      <c r="FD33" s="372">
        <f t="shared" si="67"/>
        <v>0</v>
      </c>
      <c r="FE33" s="426">
        <v>0</v>
      </c>
      <c r="FF33" s="430">
        <v>0</v>
      </c>
      <c r="FG33" s="371">
        <f t="shared" si="68"/>
        <v>0</v>
      </c>
      <c r="FH33" s="372">
        <f t="shared" si="69"/>
        <v>0</v>
      </c>
      <c r="FI33" s="421">
        <v>60</v>
      </c>
      <c r="FJ33" s="430">
        <v>0</v>
      </c>
      <c r="FK33" s="371">
        <f t="shared" si="70"/>
        <v>60</v>
      </c>
      <c r="FL33" s="372">
        <f t="shared" si="71"/>
        <v>0</v>
      </c>
      <c r="FM33" s="371">
        <f t="shared" si="72"/>
        <v>60</v>
      </c>
      <c r="FN33" s="372">
        <f t="shared" si="73"/>
        <v>0</v>
      </c>
      <c r="FO33" s="371">
        <f t="shared" si="74"/>
        <v>60</v>
      </c>
      <c r="FP33" s="372">
        <f t="shared" si="75"/>
        <v>0</v>
      </c>
      <c r="FQ33" s="424">
        <v>8</v>
      </c>
      <c r="FR33" s="425">
        <v>6</v>
      </c>
      <c r="FS33" s="371">
        <f t="shared" si="76"/>
        <v>8</v>
      </c>
      <c r="FT33" s="372">
        <f t="shared" si="77"/>
        <v>6</v>
      </c>
      <c r="FU33" s="426">
        <v>3.2</v>
      </c>
      <c r="FV33" s="432">
        <v>5.08</v>
      </c>
      <c r="FW33" s="371">
        <f t="shared" si="78"/>
        <v>25.6</v>
      </c>
      <c r="FX33" s="372">
        <f t="shared" si="79"/>
        <v>30.48</v>
      </c>
      <c r="FY33" s="426">
        <v>72.25</v>
      </c>
      <c r="FZ33" s="433">
        <v>74.33</v>
      </c>
      <c r="GA33" s="371">
        <f t="shared" si="80"/>
        <v>578</v>
      </c>
      <c r="GB33" s="372">
        <f t="shared" si="81"/>
        <v>445.98</v>
      </c>
      <c r="GC33" s="406">
        <f t="shared" si="141"/>
        <v>18</v>
      </c>
      <c r="GD33" s="372">
        <f t="shared" si="141"/>
        <v>37</v>
      </c>
      <c r="GE33" s="371">
        <f t="shared" si="83"/>
        <v>18</v>
      </c>
      <c r="GF33" s="372">
        <f t="shared" si="84"/>
        <v>37</v>
      </c>
      <c r="GG33" s="371">
        <f t="shared" si="85"/>
        <v>60.89</v>
      </c>
      <c r="GH33" s="372">
        <f t="shared" si="86"/>
        <v>221.1</v>
      </c>
      <c r="GI33" s="371">
        <f t="shared" si="87"/>
        <v>1268.0500000000002</v>
      </c>
      <c r="GJ33" s="372">
        <f t="shared" si="88"/>
        <v>2337.9299999999998</v>
      </c>
      <c r="GK33" s="406">
        <f t="shared" si="142"/>
        <v>12</v>
      </c>
      <c r="GL33" s="372">
        <f t="shared" si="142"/>
        <v>11</v>
      </c>
      <c r="GM33" s="371">
        <f t="shared" si="90"/>
        <v>12</v>
      </c>
      <c r="GN33" s="372">
        <f t="shared" si="91"/>
        <v>11</v>
      </c>
      <c r="GO33" s="371">
        <f t="shared" si="92"/>
        <v>151.54</v>
      </c>
      <c r="GP33" s="372">
        <f t="shared" si="93"/>
        <v>40.700000000000003</v>
      </c>
      <c r="GQ33" s="371">
        <f t="shared" si="94"/>
        <v>746</v>
      </c>
      <c r="GR33" s="372">
        <f t="shared" si="95"/>
        <v>715.99</v>
      </c>
      <c r="GS33" s="406">
        <f t="shared" si="143"/>
        <v>30</v>
      </c>
      <c r="GT33" s="372">
        <f t="shared" si="143"/>
        <v>48</v>
      </c>
      <c r="GU33" s="371">
        <f t="shared" si="143"/>
        <v>30</v>
      </c>
      <c r="GV33" s="372">
        <f t="shared" si="143"/>
        <v>48</v>
      </c>
      <c r="GW33" s="371">
        <f t="shared" si="98"/>
        <v>212.43</v>
      </c>
      <c r="GX33" s="372">
        <f t="shared" si="98"/>
        <v>261.8</v>
      </c>
      <c r="GY33" s="371">
        <f t="shared" si="98"/>
        <v>2014.0500000000002</v>
      </c>
      <c r="GZ33" s="372">
        <f t="shared" si="98"/>
        <v>3053.92</v>
      </c>
      <c r="HA33" s="406">
        <f t="shared" si="144"/>
        <v>21</v>
      </c>
      <c r="HB33" s="372">
        <f t="shared" si="144"/>
        <v>21</v>
      </c>
      <c r="HC33" s="371">
        <f t="shared" si="144"/>
        <v>21</v>
      </c>
      <c r="HD33" s="372">
        <f t="shared" si="144"/>
        <v>20</v>
      </c>
      <c r="HE33" s="371">
        <f t="shared" si="145"/>
        <v>163.49000000000004</v>
      </c>
      <c r="HF33" s="372">
        <f t="shared" si="145"/>
        <v>473.45</v>
      </c>
      <c r="HG33" s="371">
        <f t="shared" si="103"/>
        <v>1475.9899999999998</v>
      </c>
      <c r="HH33" s="372">
        <f t="shared" si="104"/>
        <v>1396.0100000000002</v>
      </c>
      <c r="HI33" s="406">
        <f t="shared" si="105"/>
        <v>401.52</v>
      </c>
      <c r="HJ33" s="372">
        <f t="shared" si="106"/>
        <v>765.7299999999999</v>
      </c>
      <c r="HK33" s="371">
        <f t="shared" si="107"/>
        <v>4068.0400000000004</v>
      </c>
      <c r="HL33" s="371">
        <f t="shared" si="108"/>
        <v>4895.91</v>
      </c>
    </row>
    <row r="34" spans="1:221" ht="15.75" thickBot="1">
      <c r="A34" s="416" t="s">
        <v>10</v>
      </c>
      <c r="B34" s="417" t="s">
        <v>37</v>
      </c>
      <c r="C34" s="520"/>
      <c r="D34" s="416">
        <v>107974</v>
      </c>
      <c r="E34" s="418">
        <v>10</v>
      </c>
      <c r="F34" s="413">
        <v>95</v>
      </c>
      <c r="G34" s="420">
        <v>136</v>
      </c>
      <c r="H34" s="421">
        <v>0</v>
      </c>
      <c r="I34" s="422">
        <v>2</v>
      </c>
      <c r="J34" s="371">
        <f t="shared" si="109"/>
        <v>95</v>
      </c>
      <c r="K34" s="372">
        <f t="shared" si="110"/>
        <v>134</v>
      </c>
      <c r="L34" s="420">
        <v>60</v>
      </c>
      <c r="M34" s="371">
        <f t="shared" si="111"/>
        <v>95</v>
      </c>
      <c r="N34" s="372">
        <f t="shared" si="112"/>
        <v>134</v>
      </c>
      <c r="O34" s="371">
        <f t="shared" si="113"/>
        <v>95</v>
      </c>
      <c r="P34" s="372">
        <f t="shared" si="114"/>
        <v>134</v>
      </c>
      <c r="Q34" s="424">
        <v>1</v>
      </c>
      <c r="R34" s="425">
        <v>0</v>
      </c>
      <c r="S34" s="371">
        <f t="shared" si="115"/>
        <v>1</v>
      </c>
      <c r="T34" s="372">
        <f t="shared" si="116"/>
        <v>0</v>
      </c>
      <c r="U34" s="426">
        <v>0</v>
      </c>
      <c r="V34" s="425">
        <v>0</v>
      </c>
      <c r="W34" s="371">
        <f t="shared" si="117"/>
        <v>0</v>
      </c>
      <c r="X34" s="372">
        <f t="shared" si="118"/>
        <v>0</v>
      </c>
      <c r="Y34" s="426">
        <v>0</v>
      </c>
      <c r="Z34" s="425">
        <v>0</v>
      </c>
      <c r="AA34" s="371">
        <f t="shared" si="119"/>
        <v>0</v>
      </c>
      <c r="AB34" s="372">
        <f t="shared" si="120"/>
        <v>0</v>
      </c>
      <c r="AC34" s="358">
        <f t="shared" si="121"/>
        <v>1</v>
      </c>
      <c r="AD34" s="372">
        <f t="shared" si="122"/>
        <v>0</v>
      </c>
      <c r="AE34" s="358">
        <f t="shared" si="123"/>
        <v>1</v>
      </c>
      <c r="AF34" s="372">
        <f t="shared" si="124"/>
        <v>0</v>
      </c>
      <c r="AG34" s="427">
        <v>4.92</v>
      </c>
      <c r="AH34" s="428">
        <v>0</v>
      </c>
      <c r="AI34" s="371">
        <f t="shared" si="125"/>
        <v>4.92</v>
      </c>
      <c r="AJ34" s="372">
        <f t="shared" si="126"/>
        <v>0</v>
      </c>
      <c r="AK34" s="426">
        <v>0</v>
      </c>
      <c r="AL34" s="428">
        <v>5.23</v>
      </c>
      <c r="AM34" s="371">
        <f t="shared" si="127"/>
        <v>0</v>
      </c>
      <c r="AN34" s="372">
        <f t="shared" si="128"/>
        <v>0</v>
      </c>
      <c r="AO34" s="426">
        <v>0</v>
      </c>
      <c r="AP34" s="429">
        <v>0</v>
      </c>
      <c r="AQ34" s="371">
        <f t="shared" si="129"/>
        <v>0</v>
      </c>
      <c r="AR34" s="372">
        <f t="shared" si="130"/>
        <v>0</v>
      </c>
      <c r="AS34" s="371">
        <f t="shared" si="131"/>
        <v>4.92</v>
      </c>
      <c r="AT34" s="372">
        <f t="shared" si="132"/>
        <v>0</v>
      </c>
      <c r="AU34" s="371">
        <f t="shared" si="133"/>
        <v>4.92</v>
      </c>
      <c r="AV34" s="372">
        <f t="shared" si="134"/>
        <v>0</v>
      </c>
      <c r="AW34" s="426">
        <v>143</v>
      </c>
      <c r="AX34" s="430">
        <v>0</v>
      </c>
      <c r="AY34" s="371">
        <f t="shared" si="135"/>
        <v>143</v>
      </c>
      <c r="AZ34" s="372">
        <f t="shared" si="136"/>
        <v>0</v>
      </c>
      <c r="BA34" s="426">
        <v>0</v>
      </c>
      <c r="BB34" s="430">
        <v>76.8</v>
      </c>
      <c r="BC34" s="371">
        <f t="shared" si="137"/>
        <v>0</v>
      </c>
      <c r="BD34" s="372">
        <f t="shared" si="138"/>
        <v>0</v>
      </c>
      <c r="BE34" s="421">
        <v>0</v>
      </c>
      <c r="BF34" s="430">
        <v>0</v>
      </c>
      <c r="BG34" s="371">
        <f t="shared" si="15"/>
        <v>0</v>
      </c>
      <c r="BH34" s="372">
        <f t="shared" si="15"/>
        <v>0</v>
      </c>
      <c r="BI34" s="371">
        <f t="shared" si="16"/>
        <v>143</v>
      </c>
      <c r="BJ34" s="372">
        <f t="shared" si="16"/>
        <v>0</v>
      </c>
      <c r="BK34" s="371">
        <f t="shared" si="17"/>
        <v>143</v>
      </c>
      <c r="BL34" s="372">
        <f t="shared" si="17"/>
        <v>0</v>
      </c>
      <c r="BM34" s="431">
        <v>38</v>
      </c>
      <c r="BN34" s="425">
        <v>46</v>
      </c>
      <c r="BO34" s="371">
        <f t="shared" si="18"/>
        <v>38</v>
      </c>
      <c r="BP34" s="372">
        <f t="shared" si="18"/>
        <v>46</v>
      </c>
      <c r="BQ34" s="426">
        <v>14</v>
      </c>
      <c r="BR34" s="425">
        <v>32</v>
      </c>
      <c r="BS34" s="371">
        <f t="shared" si="19"/>
        <v>14</v>
      </c>
      <c r="BT34" s="372">
        <f t="shared" si="19"/>
        <v>32</v>
      </c>
      <c r="BU34" s="426">
        <v>0</v>
      </c>
      <c r="BV34" s="425">
        <v>0</v>
      </c>
      <c r="BW34" s="371">
        <f t="shared" si="20"/>
        <v>0</v>
      </c>
      <c r="BX34" s="423">
        <f t="shared" si="20"/>
        <v>0</v>
      </c>
      <c r="BY34" s="358">
        <f t="shared" si="21"/>
        <v>52</v>
      </c>
      <c r="BZ34" s="372">
        <f t="shared" si="21"/>
        <v>78</v>
      </c>
      <c r="CA34" s="358">
        <f t="shared" si="23"/>
        <v>52</v>
      </c>
      <c r="CB34" s="372">
        <f t="shared" si="23"/>
        <v>78</v>
      </c>
      <c r="CC34" s="427">
        <v>3.24</v>
      </c>
      <c r="CD34" s="428">
        <v>9.5399999999999991</v>
      </c>
      <c r="CE34" s="371">
        <f t="shared" si="25"/>
        <v>123.12</v>
      </c>
      <c r="CF34" s="372">
        <f t="shared" si="25"/>
        <v>438.84</v>
      </c>
      <c r="CG34" s="426">
        <v>2.7</v>
      </c>
      <c r="CH34" s="428">
        <v>9.51</v>
      </c>
      <c r="CI34" s="371">
        <f t="shared" si="26"/>
        <v>37.800000000000004</v>
      </c>
      <c r="CJ34" s="372">
        <f t="shared" si="26"/>
        <v>304.32</v>
      </c>
      <c r="CK34" s="426">
        <v>0</v>
      </c>
      <c r="CL34" s="429">
        <v>0</v>
      </c>
      <c r="CM34" s="371">
        <f t="shared" si="27"/>
        <v>0</v>
      </c>
      <c r="CN34" s="372">
        <f t="shared" si="27"/>
        <v>0</v>
      </c>
      <c r="CO34" s="371">
        <f t="shared" si="28"/>
        <v>3.094615384615385</v>
      </c>
      <c r="CP34" s="372">
        <f t="shared" si="28"/>
        <v>9.5276923076923072</v>
      </c>
      <c r="CQ34" s="371">
        <f t="shared" si="30"/>
        <v>160.92000000000002</v>
      </c>
      <c r="CR34" s="372">
        <f t="shared" si="30"/>
        <v>743.16</v>
      </c>
      <c r="CS34" s="426">
        <v>81.37</v>
      </c>
      <c r="CT34" s="430">
        <v>95.52</v>
      </c>
      <c r="CU34" s="371">
        <f t="shared" si="32"/>
        <v>3092.0600000000004</v>
      </c>
      <c r="CV34" s="372">
        <f t="shared" si="32"/>
        <v>4393.92</v>
      </c>
      <c r="CW34" s="426">
        <v>76</v>
      </c>
      <c r="CX34" s="430">
        <v>81.81</v>
      </c>
      <c r="CY34" s="371">
        <f t="shared" si="33"/>
        <v>1064</v>
      </c>
      <c r="CZ34" s="372">
        <f t="shared" si="33"/>
        <v>2617.92</v>
      </c>
      <c r="DA34" s="421">
        <v>0</v>
      </c>
      <c r="DB34" s="430">
        <v>0</v>
      </c>
      <c r="DC34" s="371">
        <f t="shared" si="34"/>
        <v>0</v>
      </c>
      <c r="DD34" s="372">
        <f t="shared" si="34"/>
        <v>0</v>
      </c>
      <c r="DE34" s="371">
        <f t="shared" si="35"/>
        <v>79.924230769230775</v>
      </c>
      <c r="DF34" s="372">
        <f t="shared" si="35"/>
        <v>89.895384615384614</v>
      </c>
      <c r="DG34" s="371">
        <f t="shared" si="37"/>
        <v>4156.0600000000004</v>
      </c>
      <c r="DH34" s="372">
        <f t="shared" si="37"/>
        <v>7011.84</v>
      </c>
      <c r="DI34" s="371">
        <f t="shared" si="39"/>
        <v>53</v>
      </c>
      <c r="DJ34" s="372">
        <f t="shared" si="39"/>
        <v>78</v>
      </c>
      <c r="DK34" s="371">
        <f t="shared" si="39"/>
        <v>53</v>
      </c>
      <c r="DL34" s="372">
        <f t="shared" si="39"/>
        <v>78</v>
      </c>
      <c r="DM34" s="371">
        <f t="shared" si="43"/>
        <v>3.1290566037735852</v>
      </c>
      <c r="DN34" s="372">
        <f t="shared" si="43"/>
        <v>9.5276923076923072</v>
      </c>
      <c r="DO34" s="371">
        <f t="shared" si="45"/>
        <v>165.84</v>
      </c>
      <c r="DP34" s="372">
        <f t="shared" si="45"/>
        <v>743.16</v>
      </c>
      <c r="DQ34" s="371">
        <f t="shared" si="46"/>
        <v>81.114339622641523</v>
      </c>
      <c r="DR34" s="372">
        <f t="shared" si="46"/>
        <v>89.895384615384614</v>
      </c>
      <c r="DS34" s="371">
        <f t="shared" si="48"/>
        <v>4299.0600000000004</v>
      </c>
      <c r="DT34" s="372">
        <f t="shared" si="48"/>
        <v>7011.84</v>
      </c>
      <c r="DU34" s="424">
        <v>1</v>
      </c>
      <c r="DV34" s="425">
        <v>0</v>
      </c>
      <c r="DW34" s="371">
        <f t="shared" si="49"/>
        <v>1</v>
      </c>
      <c r="DX34" s="372">
        <f t="shared" si="49"/>
        <v>0</v>
      </c>
      <c r="DY34" s="426">
        <v>2</v>
      </c>
      <c r="DZ34" s="425">
        <v>0</v>
      </c>
      <c r="EA34" s="371">
        <f t="shared" si="51"/>
        <v>2</v>
      </c>
      <c r="EB34" s="372">
        <f t="shared" si="51"/>
        <v>0</v>
      </c>
      <c r="EC34" s="426">
        <v>39</v>
      </c>
      <c r="ED34" s="425">
        <v>55</v>
      </c>
      <c r="EE34" s="371">
        <f t="shared" si="53"/>
        <v>39</v>
      </c>
      <c r="EF34" s="372">
        <f t="shared" si="53"/>
        <v>55</v>
      </c>
      <c r="EG34" s="358">
        <f t="shared" si="55"/>
        <v>42</v>
      </c>
      <c r="EH34" s="372">
        <f t="shared" si="55"/>
        <v>55</v>
      </c>
      <c r="EI34" s="358">
        <f t="shared" si="57"/>
        <v>42</v>
      </c>
      <c r="EJ34" s="372">
        <f t="shared" si="57"/>
        <v>55</v>
      </c>
      <c r="EK34" s="427">
        <v>1.33</v>
      </c>
      <c r="EL34" s="428">
        <v>0</v>
      </c>
      <c r="EM34" s="371">
        <f t="shared" si="59"/>
        <v>1.33</v>
      </c>
      <c r="EN34" s="372">
        <f t="shared" si="59"/>
        <v>0</v>
      </c>
      <c r="EO34" s="426">
        <v>1.33</v>
      </c>
      <c r="EP34" s="428">
        <v>0</v>
      </c>
      <c r="EQ34" s="371">
        <f t="shared" si="60"/>
        <v>2.66</v>
      </c>
      <c r="ER34" s="372">
        <f t="shared" si="60"/>
        <v>0</v>
      </c>
      <c r="ES34" s="426">
        <v>1.86</v>
      </c>
      <c r="ET34" s="429">
        <v>6.28</v>
      </c>
      <c r="EU34" s="371">
        <f t="shared" si="139"/>
        <v>72.540000000000006</v>
      </c>
      <c r="EV34" s="372">
        <f t="shared" si="140"/>
        <v>345.40000000000003</v>
      </c>
      <c r="EW34" s="371">
        <f t="shared" si="62"/>
        <v>1.8221428571428571</v>
      </c>
      <c r="EX34" s="372">
        <f t="shared" si="63"/>
        <v>6.28</v>
      </c>
      <c r="EY34" s="371">
        <f t="shared" si="64"/>
        <v>76.53</v>
      </c>
      <c r="EZ34" s="372">
        <f t="shared" si="65"/>
        <v>345.40000000000003</v>
      </c>
      <c r="FA34" s="426">
        <v>54</v>
      </c>
      <c r="FB34" s="430">
        <v>0</v>
      </c>
      <c r="FC34" s="371">
        <f t="shared" si="66"/>
        <v>54</v>
      </c>
      <c r="FD34" s="372">
        <f t="shared" si="67"/>
        <v>0</v>
      </c>
      <c r="FE34" s="426">
        <v>44</v>
      </c>
      <c r="FF34" s="430">
        <v>0</v>
      </c>
      <c r="FG34" s="371">
        <f t="shared" si="68"/>
        <v>88</v>
      </c>
      <c r="FH34" s="372">
        <f t="shared" si="69"/>
        <v>0</v>
      </c>
      <c r="FI34" s="421">
        <v>58.15</v>
      </c>
      <c r="FJ34" s="430">
        <v>66.27</v>
      </c>
      <c r="FK34" s="371">
        <f t="shared" si="70"/>
        <v>2267.85</v>
      </c>
      <c r="FL34" s="372">
        <f t="shared" si="71"/>
        <v>3644.85</v>
      </c>
      <c r="FM34" s="371">
        <f t="shared" si="72"/>
        <v>57.377380952380953</v>
      </c>
      <c r="FN34" s="372">
        <f t="shared" si="73"/>
        <v>66.27</v>
      </c>
      <c r="FO34" s="371">
        <f t="shared" si="74"/>
        <v>2409.85</v>
      </c>
      <c r="FP34" s="372">
        <f t="shared" si="75"/>
        <v>3644.85</v>
      </c>
      <c r="FQ34" s="424">
        <v>0</v>
      </c>
      <c r="FR34" s="425">
        <v>1</v>
      </c>
      <c r="FS34" s="371">
        <f t="shared" si="76"/>
        <v>0</v>
      </c>
      <c r="FT34" s="372">
        <f t="shared" si="77"/>
        <v>1</v>
      </c>
      <c r="FU34" s="426">
        <v>0</v>
      </c>
      <c r="FV34" s="432">
        <v>2.92</v>
      </c>
      <c r="FW34" s="371">
        <f t="shared" si="78"/>
        <v>0</v>
      </c>
      <c r="FX34" s="372">
        <f t="shared" si="79"/>
        <v>2.92</v>
      </c>
      <c r="FY34" s="426">
        <v>0</v>
      </c>
      <c r="FZ34" s="433">
        <v>33</v>
      </c>
      <c r="GA34" s="371">
        <f t="shared" si="80"/>
        <v>0</v>
      </c>
      <c r="GB34" s="372">
        <f t="shared" si="81"/>
        <v>33</v>
      </c>
      <c r="GC34" s="406">
        <f t="shared" si="141"/>
        <v>40</v>
      </c>
      <c r="GD34" s="372">
        <f t="shared" si="141"/>
        <v>46</v>
      </c>
      <c r="GE34" s="371">
        <f t="shared" si="83"/>
        <v>40</v>
      </c>
      <c r="GF34" s="372">
        <f t="shared" si="84"/>
        <v>46</v>
      </c>
      <c r="GG34" s="371">
        <f t="shared" si="85"/>
        <v>129.37</v>
      </c>
      <c r="GH34" s="372">
        <f t="shared" si="86"/>
        <v>438.84</v>
      </c>
      <c r="GI34" s="371">
        <f t="shared" si="87"/>
        <v>3289.0600000000004</v>
      </c>
      <c r="GJ34" s="372">
        <f t="shared" si="88"/>
        <v>4393.92</v>
      </c>
      <c r="GK34" s="406">
        <f t="shared" si="142"/>
        <v>16</v>
      </c>
      <c r="GL34" s="372">
        <f t="shared" si="142"/>
        <v>32</v>
      </c>
      <c r="GM34" s="371">
        <f t="shared" si="90"/>
        <v>16</v>
      </c>
      <c r="GN34" s="372">
        <f t="shared" si="91"/>
        <v>32</v>
      </c>
      <c r="GO34" s="371">
        <f t="shared" si="92"/>
        <v>40.460000000000008</v>
      </c>
      <c r="GP34" s="372">
        <f t="shared" si="93"/>
        <v>304.32</v>
      </c>
      <c r="GQ34" s="371">
        <f t="shared" si="94"/>
        <v>1152</v>
      </c>
      <c r="GR34" s="372">
        <f t="shared" si="95"/>
        <v>2617.92</v>
      </c>
      <c r="GS34" s="406">
        <f t="shared" si="143"/>
        <v>56</v>
      </c>
      <c r="GT34" s="372">
        <f t="shared" si="143"/>
        <v>78</v>
      </c>
      <c r="GU34" s="371">
        <f t="shared" si="143"/>
        <v>56</v>
      </c>
      <c r="GV34" s="372">
        <f t="shared" si="143"/>
        <v>78</v>
      </c>
      <c r="GW34" s="371">
        <f t="shared" si="98"/>
        <v>169.83</v>
      </c>
      <c r="GX34" s="372">
        <f t="shared" si="98"/>
        <v>743.16</v>
      </c>
      <c r="GY34" s="371">
        <f t="shared" si="98"/>
        <v>4441.0600000000004</v>
      </c>
      <c r="GZ34" s="372">
        <f t="shared" si="98"/>
        <v>7011.84</v>
      </c>
      <c r="HA34" s="406">
        <f t="shared" si="144"/>
        <v>39</v>
      </c>
      <c r="HB34" s="372">
        <f t="shared" si="144"/>
        <v>55</v>
      </c>
      <c r="HC34" s="371">
        <f t="shared" si="144"/>
        <v>39</v>
      </c>
      <c r="HD34" s="372">
        <f t="shared" si="144"/>
        <v>55</v>
      </c>
      <c r="HE34" s="371">
        <f t="shared" si="145"/>
        <v>72.540000000000006</v>
      </c>
      <c r="HF34" s="372">
        <f t="shared" si="145"/>
        <v>345.40000000000003</v>
      </c>
      <c r="HG34" s="371">
        <f t="shared" si="103"/>
        <v>2267.85</v>
      </c>
      <c r="HH34" s="372">
        <f t="shared" si="104"/>
        <v>3644.85</v>
      </c>
      <c r="HI34" s="406">
        <f t="shared" si="105"/>
        <v>242.37</v>
      </c>
      <c r="HJ34" s="372">
        <f t="shared" si="106"/>
        <v>1091.48</v>
      </c>
      <c r="HK34" s="371">
        <f t="shared" si="107"/>
        <v>6708.91</v>
      </c>
      <c r="HL34" s="371">
        <f t="shared" si="108"/>
        <v>10689.69</v>
      </c>
      <c r="HM34" s="140">
        <f>FR34+ED34+DZ34+DV34+BV34+BR34+BN34+Z34+V34+R34</f>
        <v>134</v>
      </c>
    </row>
    <row r="35" spans="1:221" ht="15.75" thickBot="1">
      <c r="A35" s="416" t="s">
        <v>10</v>
      </c>
      <c r="B35" s="417" t="s">
        <v>38</v>
      </c>
      <c r="C35" s="33"/>
      <c r="D35" s="416">
        <v>107637</v>
      </c>
      <c r="E35" s="418">
        <v>10</v>
      </c>
      <c r="F35" s="413">
        <v>166</v>
      </c>
      <c r="G35" s="420">
        <v>170</v>
      </c>
      <c r="H35" s="421">
        <v>2</v>
      </c>
      <c r="I35" s="422">
        <v>3</v>
      </c>
      <c r="J35" s="371">
        <f t="shared" si="109"/>
        <v>164</v>
      </c>
      <c r="K35" s="372">
        <f t="shared" si="110"/>
        <v>167</v>
      </c>
      <c r="L35" s="420">
        <v>60</v>
      </c>
      <c r="M35" s="371">
        <f t="shared" si="111"/>
        <v>164</v>
      </c>
      <c r="N35" s="372">
        <f t="shared" si="112"/>
        <v>167</v>
      </c>
      <c r="O35" s="371">
        <f t="shared" si="113"/>
        <v>164</v>
      </c>
      <c r="P35" s="372">
        <f t="shared" si="114"/>
        <v>160</v>
      </c>
      <c r="Q35" s="424">
        <v>0</v>
      </c>
      <c r="R35" s="425">
        <v>0</v>
      </c>
      <c r="S35" s="371">
        <f t="shared" si="115"/>
        <v>0</v>
      </c>
      <c r="T35" s="372">
        <f t="shared" si="116"/>
        <v>0</v>
      </c>
      <c r="U35" s="426">
        <v>7</v>
      </c>
      <c r="V35" s="425">
        <v>4</v>
      </c>
      <c r="W35" s="371">
        <f t="shared" si="117"/>
        <v>7</v>
      </c>
      <c r="X35" s="372">
        <f t="shared" si="118"/>
        <v>4</v>
      </c>
      <c r="Y35" s="426">
        <v>0</v>
      </c>
      <c r="Z35" s="425">
        <v>0</v>
      </c>
      <c r="AA35" s="371">
        <f t="shared" si="119"/>
        <v>0</v>
      </c>
      <c r="AB35" s="372">
        <f t="shared" si="120"/>
        <v>0</v>
      </c>
      <c r="AC35" s="358">
        <f t="shared" si="121"/>
        <v>7</v>
      </c>
      <c r="AD35" s="372">
        <f t="shared" si="122"/>
        <v>4</v>
      </c>
      <c r="AE35" s="358">
        <f t="shared" si="123"/>
        <v>7</v>
      </c>
      <c r="AF35" s="372">
        <f t="shared" si="124"/>
        <v>4</v>
      </c>
      <c r="AG35" s="427">
        <v>0</v>
      </c>
      <c r="AH35" s="428">
        <v>0</v>
      </c>
      <c r="AI35" s="371">
        <f t="shared" si="125"/>
        <v>0</v>
      </c>
      <c r="AJ35" s="372">
        <f t="shared" si="126"/>
        <v>0</v>
      </c>
      <c r="AK35" s="426">
        <v>11.48</v>
      </c>
      <c r="AL35" s="428">
        <v>9.1</v>
      </c>
      <c r="AM35" s="371">
        <f t="shared" si="127"/>
        <v>80.36</v>
      </c>
      <c r="AN35" s="372">
        <f t="shared" si="128"/>
        <v>36.4</v>
      </c>
      <c r="AO35" s="426">
        <v>0</v>
      </c>
      <c r="AP35" s="429">
        <v>0</v>
      </c>
      <c r="AQ35" s="371">
        <f t="shared" si="129"/>
        <v>0</v>
      </c>
      <c r="AR35" s="372">
        <f t="shared" si="130"/>
        <v>0</v>
      </c>
      <c r="AS35" s="371">
        <f t="shared" si="131"/>
        <v>11.48</v>
      </c>
      <c r="AT35" s="372">
        <f t="shared" si="132"/>
        <v>9.1</v>
      </c>
      <c r="AU35" s="371">
        <f t="shared" si="133"/>
        <v>80.36</v>
      </c>
      <c r="AV35" s="372">
        <f t="shared" si="134"/>
        <v>36.4</v>
      </c>
      <c r="AW35" s="426">
        <v>0</v>
      </c>
      <c r="AX35" s="430">
        <v>0</v>
      </c>
      <c r="AY35" s="371">
        <f t="shared" si="135"/>
        <v>0</v>
      </c>
      <c r="AZ35" s="372">
        <f t="shared" si="136"/>
        <v>0</v>
      </c>
      <c r="BA35" s="426">
        <v>94</v>
      </c>
      <c r="BB35" s="430">
        <v>81.25</v>
      </c>
      <c r="BC35" s="371">
        <f t="shared" si="137"/>
        <v>658</v>
      </c>
      <c r="BD35" s="372">
        <f t="shared" si="138"/>
        <v>325</v>
      </c>
      <c r="BE35" s="421">
        <v>0</v>
      </c>
      <c r="BF35" s="430">
        <v>0</v>
      </c>
      <c r="BG35" s="371">
        <f t="shared" si="15"/>
        <v>0</v>
      </c>
      <c r="BH35" s="372">
        <f t="shared" si="15"/>
        <v>0</v>
      </c>
      <c r="BI35" s="371">
        <f t="shared" si="16"/>
        <v>94</v>
      </c>
      <c r="BJ35" s="372">
        <f t="shared" si="16"/>
        <v>81.25</v>
      </c>
      <c r="BK35" s="371">
        <f t="shared" si="17"/>
        <v>658</v>
      </c>
      <c r="BL35" s="372">
        <f t="shared" si="17"/>
        <v>325</v>
      </c>
      <c r="BM35" s="431">
        <v>33</v>
      </c>
      <c r="BN35" s="425">
        <v>49</v>
      </c>
      <c r="BO35" s="371">
        <f t="shared" si="18"/>
        <v>33</v>
      </c>
      <c r="BP35" s="372">
        <f t="shared" si="18"/>
        <v>49</v>
      </c>
      <c r="BQ35" s="426">
        <v>119</v>
      </c>
      <c r="BR35" s="425">
        <v>107</v>
      </c>
      <c r="BS35" s="371">
        <f t="shared" si="19"/>
        <v>119</v>
      </c>
      <c r="BT35" s="372">
        <f t="shared" si="19"/>
        <v>107</v>
      </c>
      <c r="BU35" s="426">
        <v>0</v>
      </c>
      <c r="BV35" s="425">
        <v>0</v>
      </c>
      <c r="BW35" s="371">
        <f t="shared" si="20"/>
        <v>0</v>
      </c>
      <c r="BX35" s="423">
        <f t="shared" si="20"/>
        <v>0</v>
      </c>
      <c r="BY35" s="358">
        <f t="shared" si="21"/>
        <v>152</v>
      </c>
      <c r="BZ35" s="372">
        <f t="shared" si="22"/>
        <v>156</v>
      </c>
      <c r="CA35" s="358">
        <f t="shared" si="23"/>
        <v>152</v>
      </c>
      <c r="CB35" s="372">
        <f t="shared" si="24"/>
        <v>156</v>
      </c>
      <c r="CC35" s="427">
        <v>6.92</v>
      </c>
      <c r="CD35" s="428">
        <v>7.56</v>
      </c>
      <c r="CE35" s="371">
        <f t="shared" si="25"/>
        <v>228.35999999999999</v>
      </c>
      <c r="CF35" s="372">
        <f t="shared" si="25"/>
        <v>370.44</v>
      </c>
      <c r="CG35" s="426">
        <v>9.98</v>
      </c>
      <c r="CH35" s="428">
        <v>9.4</v>
      </c>
      <c r="CI35" s="371">
        <f t="shared" si="26"/>
        <v>1187.6200000000001</v>
      </c>
      <c r="CJ35" s="372">
        <f t="shared" si="26"/>
        <v>1005.8000000000001</v>
      </c>
      <c r="CK35" s="426">
        <v>0</v>
      </c>
      <c r="CL35" s="429">
        <v>0</v>
      </c>
      <c r="CM35" s="371">
        <f t="shared" si="27"/>
        <v>0</v>
      </c>
      <c r="CN35" s="372">
        <f t="shared" si="27"/>
        <v>0</v>
      </c>
      <c r="CO35" s="371">
        <f t="shared" si="28"/>
        <v>9.3156578947368427</v>
      </c>
      <c r="CP35" s="372">
        <f t="shared" si="29"/>
        <v>8.822051282051282</v>
      </c>
      <c r="CQ35" s="371">
        <f t="shared" si="30"/>
        <v>1415.98</v>
      </c>
      <c r="CR35" s="372">
        <f t="shared" si="31"/>
        <v>1376.24</v>
      </c>
      <c r="CS35" s="426">
        <v>73.7</v>
      </c>
      <c r="CT35" s="430">
        <v>80.67</v>
      </c>
      <c r="CU35" s="371">
        <f t="shared" si="32"/>
        <v>2432.1</v>
      </c>
      <c r="CV35" s="372">
        <f t="shared" si="32"/>
        <v>3952.83</v>
      </c>
      <c r="CW35" s="426">
        <v>80.739999999999995</v>
      </c>
      <c r="CX35" s="430">
        <v>82.97</v>
      </c>
      <c r="CY35" s="371">
        <f t="shared" si="33"/>
        <v>9608.06</v>
      </c>
      <c r="CZ35" s="372">
        <f t="shared" si="33"/>
        <v>8877.7899999999991</v>
      </c>
      <c r="DA35" s="421">
        <v>0</v>
      </c>
      <c r="DB35" s="430">
        <v>0</v>
      </c>
      <c r="DC35" s="371">
        <f t="shared" si="34"/>
        <v>0</v>
      </c>
      <c r="DD35" s="372">
        <f t="shared" si="34"/>
        <v>0</v>
      </c>
      <c r="DE35" s="371">
        <f t="shared" si="35"/>
        <v>79.211578947368423</v>
      </c>
      <c r="DF35" s="372">
        <f t="shared" si="36"/>
        <v>82.247564102564098</v>
      </c>
      <c r="DG35" s="371">
        <f t="shared" si="37"/>
        <v>12040.16</v>
      </c>
      <c r="DH35" s="372">
        <f t="shared" si="38"/>
        <v>12830.619999999999</v>
      </c>
      <c r="DI35" s="371">
        <f t="shared" si="39"/>
        <v>159</v>
      </c>
      <c r="DJ35" s="372">
        <f t="shared" si="40"/>
        <v>160</v>
      </c>
      <c r="DK35" s="371">
        <f t="shared" si="41"/>
        <v>159</v>
      </c>
      <c r="DL35" s="372">
        <f t="shared" si="42"/>
        <v>160</v>
      </c>
      <c r="DM35" s="371">
        <f t="shared" si="43"/>
        <v>9.4109433962264148</v>
      </c>
      <c r="DN35" s="372">
        <f t="shared" si="44"/>
        <v>8.8290000000000006</v>
      </c>
      <c r="DO35" s="371">
        <f t="shared" si="45"/>
        <v>1496.34</v>
      </c>
      <c r="DP35" s="372">
        <f t="shared" si="45"/>
        <v>1412.64</v>
      </c>
      <c r="DQ35" s="371">
        <f t="shared" si="46"/>
        <v>79.862641509433956</v>
      </c>
      <c r="DR35" s="372">
        <f t="shared" si="47"/>
        <v>82.222624999999994</v>
      </c>
      <c r="DS35" s="371">
        <f t="shared" si="48"/>
        <v>12698.16</v>
      </c>
      <c r="DT35" s="372">
        <f t="shared" si="48"/>
        <v>13155.619999999999</v>
      </c>
      <c r="DU35" s="424">
        <v>0</v>
      </c>
      <c r="DV35" s="425">
        <v>1</v>
      </c>
      <c r="DW35" s="371">
        <f t="shared" si="49"/>
        <v>0</v>
      </c>
      <c r="DX35" s="372">
        <f t="shared" si="50"/>
        <v>0</v>
      </c>
      <c r="DY35" s="426">
        <v>5</v>
      </c>
      <c r="DZ35" s="425">
        <v>6</v>
      </c>
      <c r="EA35" s="371">
        <f t="shared" si="51"/>
        <v>5</v>
      </c>
      <c r="EB35" s="372">
        <f t="shared" si="52"/>
        <v>0</v>
      </c>
      <c r="EC35" s="426">
        <v>0</v>
      </c>
      <c r="ED35" s="425">
        <v>0</v>
      </c>
      <c r="EE35" s="371">
        <f t="shared" si="53"/>
        <v>0</v>
      </c>
      <c r="EF35" s="372">
        <f t="shared" si="54"/>
        <v>0</v>
      </c>
      <c r="EG35" s="358">
        <f t="shared" si="55"/>
        <v>5</v>
      </c>
      <c r="EH35" s="372">
        <f t="shared" si="56"/>
        <v>7</v>
      </c>
      <c r="EI35" s="358">
        <f t="shared" si="57"/>
        <v>5</v>
      </c>
      <c r="EJ35" s="372">
        <f t="shared" si="58"/>
        <v>0</v>
      </c>
      <c r="EK35" s="427">
        <v>0</v>
      </c>
      <c r="EL35" s="428">
        <v>16.75</v>
      </c>
      <c r="EM35" s="371">
        <f t="shared" si="59"/>
        <v>0</v>
      </c>
      <c r="EN35" s="372">
        <f t="shared" si="59"/>
        <v>16.75</v>
      </c>
      <c r="EO35" s="426">
        <v>11.27</v>
      </c>
      <c r="EP35" s="428">
        <v>5.94</v>
      </c>
      <c r="EQ35" s="371">
        <f t="shared" si="60"/>
        <v>56.349999999999994</v>
      </c>
      <c r="ER35" s="372">
        <f t="shared" si="60"/>
        <v>35.64</v>
      </c>
      <c r="ES35" s="426">
        <v>0</v>
      </c>
      <c r="ET35" s="429">
        <v>0</v>
      </c>
      <c r="EU35" s="371">
        <f t="shared" si="139"/>
        <v>0</v>
      </c>
      <c r="EV35" s="372">
        <f t="shared" si="140"/>
        <v>0</v>
      </c>
      <c r="EW35" s="371">
        <f t="shared" si="62"/>
        <v>11.27</v>
      </c>
      <c r="EX35" s="372">
        <f t="shared" si="63"/>
        <v>7.484285714285714</v>
      </c>
      <c r="EY35" s="371">
        <f t="shared" si="64"/>
        <v>56.349999999999994</v>
      </c>
      <c r="EZ35" s="372">
        <f t="shared" si="65"/>
        <v>52.39</v>
      </c>
      <c r="FA35" s="421">
        <v>0</v>
      </c>
      <c r="FB35" s="435"/>
      <c r="FC35" s="371">
        <f t="shared" si="66"/>
        <v>0</v>
      </c>
      <c r="FD35" s="372">
        <f t="shared" si="67"/>
        <v>0</v>
      </c>
      <c r="FE35" s="421">
        <v>95.8</v>
      </c>
      <c r="FF35" s="435"/>
      <c r="FG35" s="371">
        <f t="shared" si="68"/>
        <v>479</v>
      </c>
      <c r="FH35" s="372">
        <f t="shared" si="69"/>
        <v>0</v>
      </c>
      <c r="FI35" s="421">
        <v>0</v>
      </c>
      <c r="FJ35" s="430">
        <v>0</v>
      </c>
      <c r="FK35" s="371">
        <f t="shared" si="70"/>
        <v>0</v>
      </c>
      <c r="FL35" s="372">
        <f t="shared" si="71"/>
        <v>0</v>
      </c>
      <c r="FM35" s="371">
        <f t="shared" si="72"/>
        <v>95.8</v>
      </c>
      <c r="FN35" s="372">
        <f t="shared" si="73"/>
        <v>0</v>
      </c>
      <c r="FO35" s="371">
        <f t="shared" si="74"/>
        <v>479</v>
      </c>
      <c r="FP35" s="372">
        <f t="shared" si="75"/>
        <v>0</v>
      </c>
      <c r="FQ35" s="424">
        <v>0</v>
      </c>
      <c r="FR35" s="425">
        <v>0</v>
      </c>
      <c r="FS35" s="371">
        <f t="shared" si="76"/>
        <v>0</v>
      </c>
      <c r="FT35" s="372">
        <f t="shared" si="77"/>
        <v>0</v>
      </c>
      <c r="FU35" s="426">
        <v>0</v>
      </c>
      <c r="FV35" s="432">
        <v>0</v>
      </c>
      <c r="FW35" s="371">
        <f t="shared" si="78"/>
        <v>0</v>
      </c>
      <c r="FX35" s="372">
        <f t="shared" si="79"/>
        <v>0</v>
      </c>
      <c r="FY35" s="426">
        <v>0</v>
      </c>
      <c r="FZ35" s="433">
        <v>0</v>
      </c>
      <c r="GA35" s="371">
        <f t="shared" si="80"/>
        <v>0</v>
      </c>
      <c r="GB35" s="372">
        <f t="shared" si="81"/>
        <v>0</v>
      </c>
      <c r="GC35" s="406">
        <f t="shared" si="141"/>
        <v>33</v>
      </c>
      <c r="GD35" s="372">
        <f t="shared" si="141"/>
        <v>50</v>
      </c>
      <c r="GE35" s="371">
        <f t="shared" si="83"/>
        <v>33</v>
      </c>
      <c r="GF35" s="372">
        <f t="shared" si="84"/>
        <v>49</v>
      </c>
      <c r="GG35" s="371">
        <f t="shared" si="85"/>
        <v>228.35999999999999</v>
      </c>
      <c r="GH35" s="372">
        <f t="shared" si="86"/>
        <v>387.19</v>
      </c>
      <c r="GI35" s="371">
        <f t="shared" si="87"/>
        <v>2432.1</v>
      </c>
      <c r="GJ35" s="372">
        <f t="shared" si="88"/>
        <v>3952.83</v>
      </c>
      <c r="GK35" s="406">
        <f t="shared" si="142"/>
        <v>131</v>
      </c>
      <c r="GL35" s="372">
        <f t="shared" si="142"/>
        <v>117</v>
      </c>
      <c r="GM35" s="371">
        <f t="shared" si="90"/>
        <v>131</v>
      </c>
      <c r="GN35" s="372">
        <f t="shared" si="91"/>
        <v>111</v>
      </c>
      <c r="GO35" s="371">
        <f t="shared" si="92"/>
        <v>1324.33</v>
      </c>
      <c r="GP35" s="372">
        <f t="shared" si="93"/>
        <v>1077.8400000000001</v>
      </c>
      <c r="GQ35" s="371">
        <f t="shared" si="94"/>
        <v>10745.06</v>
      </c>
      <c r="GR35" s="372">
        <f t="shared" si="95"/>
        <v>9202.7899999999991</v>
      </c>
      <c r="GS35" s="406">
        <f t="shared" si="143"/>
        <v>164</v>
      </c>
      <c r="GT35" s="372">
        <f t="shared" si="143"/>
        <v>167</v>
      </c>
      <c r="GU35" s="371">
        <f t="shared" si="143"/>
        <v>164</v>
      </c>
      <c r="GV35" s="372">
        <f t="shared" si="143"/>
        <v>160</v>
      </c>
      <c r="GW35" s="371">
        <f t="shared" si="98"/>
        <v>1552.6899999999998</v>
      </c>
      <c r="GX35" s="372">
        <f t="shared" si="98"/>
        <v>1465.0300000000002</v>
      </c>
      <c r="GY35" s="371">
        <f t="shared" si="98"/>
        <v>13177.16</v>
      </c>
      <c r="GZ35" s="372">
        <f t="shared" si="98"/>
        <v>13155.619999999999</v>
      </c>
      <c r="HA35" s="406">
        <f t="shared" si="144"/>
        <v>0</v>
      </c>
      <c r="HB35" s="372">
        <f t="shared" si="144"/>
        <v>0</v>
      </c>
      <c r="HC35" s="371">
        <f t="shared" si="144"/>
        <v>0</v>
      </c>
      <c r="HD35" s="372">
        <f t="shared" si="144"/>
        <v>0</v>
      </c>
      <c r="HE35" s="371" t="str">
        <f t="shared" si="145"/>
        <v/>
      </c>
      <c r="HF35" s="372" t="str">
        <f t="shared" si="145"/>
        <v/>
      </c>
      <c r="HG35" s="371" t="str">
        <f t="shared" si="103"/>
        <v/>
      </c>
      <c r="HH35" s="372" t="str">
        <f t="shared" si="104"/>
        <v/>
      </c>
      <c r="HI35" s="406">
        <f t="shared" si="105"/>
        <v>1552.6899999999998</v>
      </c>
      <c r="HJ35" s="372">
        <f t="shared" si="106"/>
        <v>1465.0300000000002</v>
      </c>
      <c r="HK35" s="371">
        <f t="shared" si="107"/>
        <v>13177.16</v>
      </c>
      <c r="HL35" s="371">
        <f t="shared" si="108"/>
        <v>13155.619999999999</v>
      </c>
    </row>
    <row r="36" spans="1:221" ht="15.75" thickBot="1">
      <c r="A36" s="416" t="s">
        <v>10</v>
      </c>
      <c r="B36" s="417" t="s">
        <v>39</v>
      </c>
      <c r="C36" s="33"/>
      <c r="D36" s="416">
        <v>107992</v>
      </c>
      <c r="E36" s="418">
        <v>10</v>
      </c>
      <c r="F36" s="413">
        <v>123</v>
      </c>
      <c r="G36" s="420">
        <v>159</v>
      </c>
      <c r="H36" s="421">
        <v>2</v>
      </c>
      <c r="I36" s="422">
        <v>5</v>
      </c>
      <c r="J36" s="371">
        <f t="shared" si="109"/>
        <v>121</v>
      </c>
      <c r="K36" s="372">
        <f t="shared" si="110"/>
        <v>154</v>
      </c>
      <c r="L36" s="420">
        <v>60</v>
      </c>
      <c r="M36" s="371">
        <f t="shared" si="111"/>
        <v>121</v>
      </c>
      <c r="N36" s="372">
        <f t="shared" si="112"/>
        <v>154</v>
      </c>
      <c r="O36" s="371">
        <f t="shared" si="113"/>
        <v>121</v>
      </c>
      <c r="P36" s="372">
        <f t="shared" si="114"/>
        <v>138</v>
      </c>
      <c r="Q36" s="424">
        <v>0</v>
      </c>
      <c r="R36" s="425">
        <v>1</v>
      </c>
      <c r="S36" s="371">
        <f t="shared" si="115"/>
        <v>0</v>
      </c>
      <c r="T36" s="372">
        <f t="shared" si="116"/>
        <v>1</v>
      </c>
      <c r="U36" s="426">
        <v>2</v>
      </c>
      <c r="V36" s="425">
        <v>8</v>
      </c>
      <c r="W36" s="371">
        <f t="shared" si="117"/>
        <v>2</v>
      </c>
      <c r="X36" s="372">
        <f t="shared" si="118"/>
        <v>8</v>
      </c>
      <c r="Y36" s="426">
        <v>0</v>
      </c>
      <c r="Z36" s="425">
        <v>0</v>
      </c>
      <c r="AA36" s="371">
        <f t="shared" si="119"/>
        <v>0</v>
      </c>
      <c r="AB36" s="372">
        <f t="shared" si="120"/>
        <v>0</v>
      </c>
      <c r="AC36" s="358">
        <f t="shared" si="121"/>
        <v>2</v>
      </c>
      <c r="AD36" s="372">
        <f t="shared" si="122"/>
        <v>9</v>
      </c>
      <c r="AE36" s="358">
        <f t="shared" si="123"/>
        <v>2</v>
      </c>
      <c r="AF36" s="372">
        <f t="shared" si="124"/>
        <v>9</v>
      </c>
      <c r="AG36" s="427">
        <v>0</v>
      </c>
      <c r="AH36" s="428">
        <v>5.75</v>
      </c>
      <c r="AI36" s="371">
        <f t="shared" si="125"/>
        <v>0</v>
      </c>
      <c r="AJ36" s="372">
        <f t="shared" si="126"/>
        <v>5.75</v>
      </c>
      <c r="AK36" s="426">
        <v>8.1300000000000008</v>
      </c>
      <c r="AL36" s="428">
        <v>8.4700000000000006</v>
      </c>
      <c r="AM36" s="371">
        <f t="shared" si="127"/>
        <v>16.260000000000002</v>
      </c>
      <c r="AN36" s="372">
        <f t="shared" si="128"/>
        <v>67.760000000000005</v>
      </c>
      <c r="AO36" s="426">
        <v>0</v>
      </c>
      <c r="AP36" s="429">
        <v>0</v>
      </c>
      <c r="AQ36" s="371">
        <f t="shared" si="129"/>
        <v>0</v>
      </c>
      <c r="AR36" s="372">
        <f t="shared" si="130"/>
        <v>0</v>
      </c>
      <c r="AS36" s="371">
        <f t="shared" si="131"/>
        <v>8.1300000000000008</v>
      </c>
      <c r="AT36" s="372">
        <f t="shared" si="132"/>
        <v>8.1677777777777791</v>
      </c>
      <c r="AU36" s="371">
        <f t="shared" si="133"/>
        <v>16.260000000000002</v>
      </c>
      <c r="AV36" s="372">
        <f t="shared" si="134"/>
        <v>73.510000000000019</v>
      </c>
      <c r="AW36" s="426">
        <v>0</v>
      </c>
      <c r="AX36" s="430">
        <v>47</v>
      </c>
      <c r="AY36" s="371">
        <f t="shared" si="135"/>
        <v>0</v>
      </c>
      <c r="AZ36" s="372">
        <f t="shared" si="136"/>
        <v>47</v>
      </c>
      <c r="BA36" s="426">
        <v>67.5</v>
      </c>
      <c r="BB36" s="430">
        <v>56.75</v>
      </c>
      <c r="BC36" s="371">
        <f t="shared" si="137"/>
        <v>135</v>
      </c>
      <c r="BD36" s="372">
        <f t="shared" si="138"/>
        <v>454</v>
      </c>
      <c r="BE36" s="421">
        <v>0</v>
      </c>
      <c r="BF36" s="430">
        <v>0</v>
      </c>
      <c r="BG36" s="371">
        <f t="shared" si="15"/>
        <v>0</v>
      </c>
      <c r="BH36" s="372">
        <f t="shared" si="15"/>
        <v>0</v>
      </c>
      <c r="BI36" s="371">
        <f t="shared" si="16"/>
        <v>67.5</v>
      </c>
      <c r="BJ36" s="372">
        <f t="shared" si="16"/>
        <v>55.666666666666664</v>
      </c>
      <c r="BK36" s="371">
        <f t="shared" si="17"/>
        <v>135</v>
      </c>
      <c r="BL36" s="372">
        <f t="shared" si="17"/>
        <v>501</v>
      </c>
      <c r="BM36" s="431">
        <v>54</v>
      </c>
      <c r="BN36" s="425">
        <v>69</v>
      </c>
      <c r="BO36" s="371">
        <f t="shared" si="18"/>
        <v>54</v>
      </c>
      <c r="BP36" s="372">
        <f t="shared" si="18"/>
        <v>69</v>
      </c>
      <c r="BQ36" s="426">
        <v>22</v>
      </c>
      <c r="BR36" s="425">
        <v>22</v>
      </c>
      <c r="BS36" s="371">
        <f t="shared" si="19"/>
        <v>22</v>
      </c>
      <c r="BT36" s="372">
        <f t="shared" si="19"/>
        <v>22</v>
      </c>
      <c r="BU36" s="426">
        <v>0</v>
      </c>
      <c r="BV36" s="425">
        <v>0</v>
      </c>
      <c r="BW36" s="371">
        <f t="shared" si="20"/>
        <v>0</v>
      </c>
      <c r="BX36" s="423">
        <f t="shared" si="20"/>
        <v>0</v>
      </c>
      <c r="BY36" s="358">
        <f t="shared" si="21"/>
        <v>76</v>
      </c>
      <c r="BZ36" s="372">
        <f t="shared" si="22"/>
        <v>91</v>
      </c>
      <c r="CA36" s="358">
        <f t="shared" si="23"/>
        <v>76</v>
      </c>
      <c r="CB36" s="372">
        <f t="shared" si="24"/>
        <v>91</v>
      </c>
      <c r="CC36" s="427">
        <v>6.84</v>
      </c>
      <c r="CD36" s="428">
        <v>7.1</v>
      </c>
      <c r="CE36" s="371">
        <f t="shared" si="25"/>
        <v>369.36</v>
      </c>
      <c r="CF36" s="372">
        <f t="shared" si="25"/>
        <v>489.9</v>
      </c>
      <c r="CG36" s="426">
        <v>10.09</v>
      </c>
      <c r="CH36" s="428">
        <v>11.52</v>
      </c>
      <c r="CI36" s="371">
        <f t="shared" si="26"/>
        <v>221.98</v>
      </c>
      <c r="CJ36" s="372">
        <f t="shared" si="26"/>
        <v>253.44</v>
      </c>
      <c r="CK36" s="426">
        <v>0</v>
      </c>
      <c r="CL36" s="429">
        <v>0</v>
      </c>
      <c r="CM36" s="371">
        <f t="shared" si="27"/>
        <v>0</v>
      </c>
      <c r="CN36" s="372">
        <f t="shared" si="27"/>
        <v>0</v>
      </c>
      <c r="CO36" s="371">
        <f t="shared" si="28"/>
        <v>7.7807894736842114</v>
      </c>
      <c r="CP36" s="372">
        <f t="shared" si="29"/>
        <v>8.1685714285714273</v>
      </c>
      <c r="CQ36" s="371">
        <f t="shared" si="30"/>
        <v>591.34</v>
      </c>
      <c r="CR36" s="372">
        <f t="shared" si="31"/>
        <v>743.33999999999992</v>
      </c>
      <c r="CS36" s="426">
        <v>71.02</v>
      </c>
      <c r="CT36" s="430">
        <v>71.12</v>
      </c>
      <c r="CU36" s="371">
        <f t="shared" si="32"/>
        <v>3835.08</v>
      </c>
      <c r="CV36" s="372">
        <f t="shared" si="32"/>
        <v>4907.2800000000007</v>
      </c>
      <c r="CW36" s="426">
        <v>65.5</v>
      </c>
      <c r="CX36" s="430">
        <v>59.95</v>
      </c>
      <c r="CY36" s="371">
        <f t="shared" si="33"/>
        <v>1441</v>
      </c>
      <c r="CZ36" s="372">
        <f t="shared" si="33"/>
        <v>1318.9</v>
      </c>
      <c r="DA36" s="421">
        <v>0</v>
      </c>
      <c r="DB36" s="430">
        <v>0</v>
      </c>
      <c r="DC36" s="371">
        <f t="shared" si="34"/>
        <v>0</v>
      </c>
      <c r="DD36" s="372">
        <f t="shared" si="34"/>
        <v>0</v>
      </c>
      <c r="DE36" s="371">
        <f t="shared" si="35"/>
        <v>69.422105263157889</v>
      </c>
      <c r="DF36" s="372">
        <f t="shared" si="36"/>
        <v>68.419560439560442</v>
      </c>
      <c r="DG36" s="371">
        <f t="shared" si="37"/>
        <v>5276.08</v>
      </c>
      <c r="DH36" s="372">
        <f t="shared" si="38"/>
        <v>6226.18</v>
      </c>
      <c r="DI36" s="371">
        <f t="shared" si="39"/>
        <v>78</v>
      </c>
      <c r="DJ36" s="372">
        <f t="shared" si="40"/>
        <v>100</v>
      </c>
      <c r="DK36" s="371">
        <f t="shared" si="41"/>
        <v>78</v>
      </c>
      <c r="DL36" s="372">
        <f t="shared" si="42"/>
        <v>100</v>
      </c>
      <c r="DM36" s="371">
        <f t="shared" si="43"/>
        <v>7.7897435897435896</v>
      </c>
      <c r="DN36" s="372">
        <f t="shared" si="44"/>
        <v>8.1684999999999999</v>
      </c>
      <c r="DO36" s="371">
        <f t="shared" si="45"/>
        <v>607.6</v>
      </c>
      <c r="DP36" s="372">
        <f t="shared" si="45"/>
        <v>816.85</v>
      </c>
      <c r="DQ36" s="371">
        <f t="shared" si="46"/>
        <v>69.37282051282051</v>
      </c>
      <c r="DR36" s="372">
        <f t="shared" si="47"/>
        <v>67.271799999999999</v>
      </c>
      <c r="DS36" s="371">
        <f t="shared" si="48"/>
        <v>5411.08</v>
      </c>
      <c r="DT36" s="372">
        <f t="shared" si="48"/>
        <v>6727.18</v>
      </c>
      <c r="DU36" s="424">
        <v>3</v>
      </c>
      <c r="DV36" s="425">
        <v>21</v>
      </c>
      <c r="DW36" s="371">
        <f t="shared" si="49"/>
        <v>3</v>
      </c>
      <c r="DX36" s="372">
        <f t="shared" si="50"/>
        <v>21</v>
      </c>
      <c r="DY36" s="426">
        <v>2</v>
      </c>
      <c r="DZ36" s="425">
        <v>17</v>
      </c>
      <c r="EA36" s="371">
        <f t="shared" si="51"/>
        <v>2</v>
      </c>
      <c r="EB36" s="372">
        <f t="shared" si="52"/>
        <v>17</v>
      </c>
      <c r="EC36" s="426">
        <v>38</v>
      </c>
      <c r="ED36" s="425">
        <v>16</v>
      </c>
      <c r="EE36" s="371">
        <f t="shared" si="53"/>
        <v>38</v>
      </c>
      <c r="EF36" s="372">
        <f t="shared" si="54"/>
        <v>0</v>
      </c>
      <c r="EG36" s="358">
        <f t="shared" si="55"/>
        <v>43</v>
      </c>
      <c r="EH36" s="372">
        <f t="shared" si="56"/>
        <v>54</v>
      </c>
      <c r="EI36" s="358">
        <f t="shared" si="57"/>
        <v>43</v>
      </c>
      <c r="EJ36" s="372">
        <f t="shared" si="58"/>
        <v>54</v>
      </c>
      <c r="EK36" s="427">
        <v>2</v>
      </c>
      <c r="EL36" s="428">
        <v>4.93</v>
      </c>
      <c r="EM36" s="371">
        <f t="shared" si="59"/>
        <v>6</v>
      </c>
      <c r="EN36" s="372">
        <f t="shared" si="59"/>
        <v>103.53</v>
      </c>
      <c r="EO36" s="426">
        <v>8.08</v>
      </c>
      <c r="EP36" s="428">
        <v>5.19</v>
      </c>
      <c r="EQ36" s="371">
        <f t="shared" si="60"/>
        <v>16.16</v>
      </c>
      <c r="ER36" s="372">
        <f t="shared" si="60"/>
        <v>88.23</v>
      </c>
      <c r="ES36" s="426">
        <v>5.91</v>
      </c>
      <c r="ET36" s="429">
        <v>0</v>
      </c>
      <c r="EU36" s="371">
        <f t="shared" si="139"/>
        <v>224.58</v>
      </c>
      <c r="EV36" s="372">
        <f t="shared" si="140"/>
        <v>0</v>
      </c>
      <c r="EW36" s="371">
        <f t="shared" si="62"/>
        <v>5.7381395348837207</v>
      </c>
      <c r="EX36" s="372">
        <f t="shared" si="63"/>
        <v>3.5511111111111111</v>
      </c>
      <c r="EY36" s="371">
        <f t="shared" si="64"/>
        <v>246.73999999999998</v>
      </c>
      <c r="EZ36" s="372">
        <f t="shared" si="65"/>
        <v>191.76</v>
      </c>
      <c r="FA36" s="426">
        <v>51.33</v>
      </c>
      <c r="FB36" s="430">
        <v>53.29</v>
      </c>
      <c r="FC36" s="371">
        <f t="shared" si="66"/>
        <v>153.99</v>
      </c>
      <c r="FD36" s="372">
        <f t="shared" si="67"/>
        <v>1119.0899999999999</v>
      </c>
      <c r="FE36" s="426">
        <v>67</v>
      </c>
      <c r="FF36" s="430">
        <v>41.45</v>
      </c>
      <c r="FG36" s="371">
        <f t="shared" si="68"/>
        <v>134</v>
      </c>
      <c r="FH36" s="372">
        <f t="shared" si="69"/>
        <v>704.65000000000009</v>
      </c>
      <c r="FI36" s="421">
        <v>49.89</v>
      </c>
      <c r="FJ36" s="430">
        <v>0</v>
      </c>
      <c r="FK36" s="371">
        <f t="shared" si="70"/>
        <v>1895.82</v>
      </c>
      <c r="FL36" s="372">
        <f t="shared" si="71"/>
        <v>0</v>
      </c>
      <c r="FM36" s="371">
        <f t="shared" si="72"/>
        <v>50.786279069767438</v>
      </c>
      <c r="FN36" s="372">
        <f t="shared" si="73"/>
        <v>33.772962962962964</v>
      </c>
      <c r="FO36" s="371">
        <f t="shared" si="74"/>
        <v>2183.81</v>
      </c>
      <c r="FP36" s="372">
        <f t="shared" si="75"/>
        <v>1823.74</v>
      </c>
      <c r="FQ36" s="424">
        <v>0</v>
      </c>
      <c r="FR36" s="425">
        <v>0</v>
      </c>
      <c r="FS36" s="371">
        <f t="shared" si="76"/>
        <v>0</v>
      </c>
      <c r="FT36" s="372">
        <f t="shared" si="77"/>
        <v>0</v>
      </c>
      <c r="FU36" s="426">
        <v>0</v>
      </c>
      <c r="FV36" s="432">
        <v>0</v>
      </c>
      <c r="FW36" s="371">
        <f t="shared" si="78"/>
        <v>0</v>
      </c>
      <c r="FX36" s="372">
        <f t="shared" si="79"/>
        <v>0</v>
      </c>
      <c r="FY36" s="426">
        <v>0</v>
      </c>
      <c r="FZ36" s="433">
        <v>0</v>
      </c>
      <c r="GA36" s="371">
        <f t="shared" si="80"/>
        <v>0</v>
      </c>
      <c r="GB36" s="372">
        <f t="shared" si="81"/>
        <v>0</v>
      </c>
      <c r="GC36" s="406">
        <f t="shared" si="141"/>
        <v>57</v>
      </c>
      <c r="GD36" s="372">
        <f t="shared" si="141"/>
        <v>91</v>
      </c>
      <c r="GE36" s="371">
        <f t="shared" si="83"/>
        <v>57</v>
      </c>
      <c r="GF36" s="372">
        <f t="shared" si="84"/>
        <v>91</v>
      </c>
      <c r="GG36" s="371">
        <f t="shared" si="85"/>
        <v>375.36</v>
      </c>
      <c r="GH36" s="372">
        <f t="shared" si="86"/>
        <v>599.17999999999995</v>
      </c>
      <c r="GI36" s="371">
        <f t="shared" si="87"/>
        <v>3989.0699999999997</v>
      </c>
      <c r="GJ36" s="372">
        <f t="shared" si="88"/>
        <v>6073.3700000000008</v>
      </c>
      <c r="GK36" s="406">
        <f t="shared" si="142"/>
        <v>26</v>
      </c>
      <c r="GL36" s="372">
        <f t="shared" si="142"/>
        <v>47</v>
      </c>
      <c r="GM36" s="371">
        <f t="shared" si="90"/>
        <v>26</v>
      </c>
      <c r="GN36" s="372">
        <f t="shared" si="91"/>
        <v>47</v>
      </c>
      <c r="GO36" s="371">
        <f t="shared" si="92"/>
        <v>254.39999999999998</v>
      </c>
      <c r="GP36" s="372">
        <f t="shared" si="93"/>
        <v>409.43</v>
      </c>
      <c r="GQ36" s="371">
        <f t="shared" si="94"/>
        <v>1710</v>
      </c>
      <c r="GR36" s="372">
        <f t="shared" si="95"/>
        <v>2477.5500000000002</v>
      </c>
      <c r="GS36" s="406">
        <f t="shared" si="143"/>
        <v>83</v>
      </c>
      <c r="GT36" s="372">
        <f t="shared" si="143"/>
        <v>138</v>
      </c>
      <c r="GU36" s="371">
        <f t="shared" si="143"/>
        <v>83</v>
      </c>
      <c r="GV36" s="372">
        <f t="shared" si="143"/>
        <v>138</v>
      </c>
      <c r="GW36" s="371">
        <f t="shared" si="98"/>
        <v>629.76</v>
      </c>
      <c r="GX36" s="372">
        <f t="shared" si="98"/>
        <v>1008.6099999999999</v>
      </c>
      <c r="GY36" s="371">
        <f t="shared" si="98"/>
        <v>5699.07</v>
      </c>
      <c r="GZ36" s="372">
        <f t="shared" si="98"/>
        <v>8550.9200000000019</v>
      </c>
      <c r="HA36" s="406">
        <f t="shared" si="144"/>
        <v>38</v>
      </c>
      <c r="HB36" s="372">
        <f t="shared" si="144"/>
        <v>16</v>
      </c>
      <c r="HC36" s="371">
        <f t="shared" si="144"/>
        <v>38</v>
      </c>
      <c r="HD36" s="372">
        <f t="shared" si="144"/>
        <v>0</v>
      </c>
      <c r="HE36" s="371">
        <f t="shared" si="145"/>
        <v>224.58</v>
      </c>
      <c r="HF36" s="372">
        <f t="shared" si="145"/>
        <v>0</v>
      </c>
      <c r="HG36" s="371">
        <f t="shared" si="103"/>
        <v>1895.82</v>
      </c>
      <c r="HH36" s="372" t="str">
        <f t="shared" si="104"/>
        <v/>
      </c>
      <c r="HI36" s="406">
        <f t="shared" si="105"/>
        <v>854.34</v>
      </c>
      <c r="HJ36" s="372">
        <f t="shared" si="106"/>
        <v>1008.61</v>
      </c>
      <c r="HK36" s="371">
        <f t="shared" si="107"/>
        <v>7594.8899999999994</v>
      </c>
      <c r="HL36" s="371">
        <f t="shared" si="108"/>
        <v>8550.92</v>
      </c>
    </row>
    <row r="37" spans="1:221" ht="15.75" thickBot="1">
      <c r="A37" s="416" t="s">
        <v>10</v>
      </c>
      <c r="B37" s="417" t="s">
        <v>40</v>
      </c>
      <c r="C37" s="33"/>
      <c r="D37" s="416">
        <v>106999</v>
      </c>
      <c r="E37" s="418">
        <v>10</v>
      </c>
      <c r="F37" s="413">
        <v>167</v>
      </c>
      <c r="G37" s="420">
        <v>195</v>
      </c>
      <c r="H37" s="421">
        <v>0</v>
      </c>
      <c r="I37" s="422">
        <v>0</v>
      </c>
      <c r="J37" s="371">
        <f t="shared" si="109"/>
        <v>167</v>
      </c>
      <c r="K37" s="372">
        <f t="shared" si="110"/>
        <v>195</v>
      </c>
      <c r="L37" s="420">
        <v>60</v>
      </c>
      <c r="M37" s="371">
        <f t="shared" si="111"/>
        <v>167</v>
      </c>
      <c r="N37" s="372">
        <f t="shared" si="112"/>
        <v>195</v>
      </c>
      <c r="O37" s="371">
        <f t="shared" si="113"/>
        <v>167</v>
      </c>
      <c r="P37" s="372">
        <f t="shared" si="114"/>
        <v>123</v>
      </c>
      <c r="Q37" s="424">
        <v>0</v>
      </c>
      <c r="R37" s="425">
        <v>1</v>
      </c>
      <c r="S37" s="371">
        <f t="shared" si="115"/>
        <v>0</v>
      </c>
      <c r="T37" s="372">
        <f t="shared" si="116"/>
        <v>1</v>
      </c>
      <c r="U37" s="426">
        <v>1</v>
      </c>
      <c r="V37" s="425">
        <v>1</v>
      </c>
      <c r="W37" s="371">
        <f t="shared" si="117"/>
        <v>1</v>
      </c>
      <c r="X37" s="372">
        <f t="shared" si="118"/>
        <v>1</v>
      </c>
      <c r="Y37" s="426">
        <v>0</v>
      </c>
      <c r="Z37" s="425">
        <v>0</v>
      </c>
      <c r="AA37" s="371">
        <f t="shared" si="119"/>
        <v>0</v>
      </c>
      <c r="AB37" s="372">
        <f t="shared" si="120"/>
        <v>0</v>
      </c>
      <c r="AC37" s="358">
        <f t="shared" si="121"/>
        <v>1</v>
      </c>
      <c r="AD37" s="372">
        <f t="shared" si="122"/>
        <v>2</v>
      </c>
      <c r="AE37" s="358">
        <f t="shared" si="123"/>
        <v>1</v>
      </c>
      <c r="AF37" s="372">
        <f t="shared" si="124"/>
        <v>2</v>
      </c>
      <c r="AG37" s="427">
        <v>0</v>
      </c>
      <c r="AH37" s="428">
        <v>3.92</v>
      </c>
      <c r="AI37" s="371">
        <f t="shared" si="125"/>
        <v>0</v>
      </c>
      <c r="AJ37" s="372">
        <f t="shared" si="126"/>
        <v>3.92</v>
      </c>
      <c r="AK37" s="426">
        <v>9.42</v>
      </c>
      <c r="AL37" s="428">
        <v>11.33</v>
      </c>
      <c r="AM37" s="371">
        <f t="shared" si="127"/>
        <v>9.42</v>
      </c>
      <c r="AN37" s="372">
        <f t="shared" si="128"/>
        <v>11.33</v>
      </c>
      <c r="AO37" s="426">
        <v>0</v>
      </c>
      <c r="AP37" s="429">
        <v>0</v>
      </c>
      <c r="AQ37" s="371">
        <f t="shared" si="129"/>
        <v>0</v>
      </c>
      <c r="AR37" s="372">
        <f t="shared" si="130"/>
        <v>0</v>
      </c>
      <c r="AS37" s="371">
        <f t="shared" si="131"/>
        <v>9.42</v>
      </c>
      <c r="AT37" s="372">
        <f t="shared" si="132"/>
        <v>7.625</v>
      </c>
      <c r="AU37" s="371">
        <f t="shared" si="133"/>
        <v>9.42</v>
      </c>
      <c r="AV37" s="372">
        <f t="shared" si="134"/>
        <v>15.25</v>
      </c>
      <c r="AW37" s="426">
        <v>0</v>
      </c>
      <c r="AX37" s="430">
        <v>92</v>
      </c>
      <c r="AY37" s="371">
        <f t="shared" si="135"/>
        <v>0</v>
      </c>
      <c r="AZ37" s="372">
        <f t="shared" si="136"/>
        <v>92</v>
      </c>
      <c r="BA37" s="426">
        <v>54</v>
      </c>
      <c r="BB37" s="430">
        <v>89</v>
      </c>
      <c r="BC37" s="371">
        <f t="shared" si="137"/>
        <v>54</v>
      </c>
      <c r="BD37" s="372">
        <f t="shared" si="138"/>
        <v>89</v>
      </c>
      <c r="BE37" s="421">
        <v>0</v>
      </c>
      <c r="BF37" s="430">
        <v>0</v>
      </c>
      <c r="BG37" s="371">
        <f t="shared" ref="BG37:BH100" si="146">IF(AA37&gt;0,(AA37*BE37),)</f>
        <v>0</v>
      </c>
      <c r="BH37" s="372">
        <f t="shared" si="146"/>
        <v>0</v>
      </c>
      <c r="BI37" s="371">
        <f t="shared" ref="BI37:BJ100" si="147">IF((AY37+BC37+BG37)&gt;0,((AY37+BC37+BG37)/AC37),)</f>
        <v>54</v>
      </c>
      <c r="BJ37" s="372">
        <f t="shared" si="147"/>
        <v>90.5</v>
      </c>
      <c r="BK37" s="371">
        <f t="shared" ref="BK37:BL100" si="148">IF(AE37&gt;0,(AC37*BI37),)</f>
        <v>54</v>
      </c>
      <c r="BL37" s="372">
        <f t="shared" si="148"/>
        <v>181</v>
      </c>
      <c r="BM37" s="431">
        <v>69</v>
      </c>
      <c r="BN37" s="425">
        <v>80</v>
      </c>
      <c r="BO37" s="371">
        <f t="shared" si="18"/>
        <v>69</v>
      </c>
      <c r="BP37" s="372">
        <f t="shared" si="18"/>
        <v>80</v>
      </c>
      <c r="BQ37" s="426">
        <v>33</v>
      </c>
      <c r="BR37" s="425">
        <v>41</v>
      </c>
      <c r="BS37" s="371">
        <f t="shared" si="19"/>
        <v>33</v>
      </c>
      <c r="BT37" s="372">
        <f t="shared" si="19"/>
        <v>41</v>
      </c>
      <c r="BU37" s="426">
        <v>0</v>
      </c>
      <c r="BV37" s="425">
        <v>0</v>
      </c>
      <c r="BW37" s="371">
        <f t="shared" si="20"/>
        <v>0</v>
      </c>
      <c r="BX37" s="423">
        <f t="shared" si="20"/>
        <v>0</v>
      </c>
      <c r="BY37" s="358">
        <f t="shared" ref="BY37:BZ100" si="149">BM37+BQ37+BU37</f>
        <v>102</v>
      </c>
      <c r="BZ37" s="372">
        <f t="shared" si="22"/>
        <v>121</v>
      </c>
      <c r="CA37" s="358">
        <f t="shared" ref="CA37:CB100" si="150">IF(DE37&gt;0,BY37,)</f>
        <v>102</v>
      </c>
      <c r="CB37" s="372">
        <f t="shared" si="24"/>
        <v>121</v>
      </c>
      <c r="CC37" s="427">
        <v>4.83</v>
      </c>
      <c r="CD37" s="428">
        <v>3.91</v>
      </c>
      <c r="CE37" s="371">
        <f t="shared" si="25"/>
        <v>333.27</v>
      </c>
      <c r="CF37" s="372">
        <f t="shared" si="25"/>
        <v>312.8</v>
      </c>
      <c r="CG37" s="426">
        <v>7.35</v>
      </c>
      <c r="CH37" s="428">
        <v>4.7300000000000004</v>
      </c>
      <c r="CI37" s="371">
        <f t="shared" si="26"/>
        <v>242.54999999999998</v>
      </c>
      <c r="CJ37" s="372">
        <f t="shared" si="26"/>
        <v>193.93</v>
      </c>
      <c r="CK37" s="426">
        <v>0</v>
      </c>
      <c r="CL37" s="429">
        <v>0</v>
      </c>
      <c r="CM37" s="371">
        <f t="shared" si="27"/>
        <v>0</v>
      </c>
      <c r="CN37" s="372">
        <f t="shared" si="27"/>
        <v>0</v>
      </c>
      <c r="CO37" s="371">
        <f t="shared" ref="CO37:CP100" si="151">IF(BY37&gt;0,((CE37+CI37+CM37)/BY37),)</f>
        <v>5.6452941176470581</v>
      </c>
      <c r="CP37" s="372">
        <f t="shared" si="29"/>
        <v>4.1878512396694214</v>
      </c>
      <c r="CQ37" s="371">
        <f t="shared" ref="CQ37:CR100" si="152">IF(BY37&gt;0,(BY37*CO37),)</f>
        <v>575.81999999999994</v>
      </c>
      <c r="CR37" s="372">
        <f t="shared" si="31"/>
        <v>506.73</v>
      </c>
      <c r="CS37" s="426">
        <v>82.64</v>
      </c>
      <c r="CT37" s="430">
        <v>78.88</v>
      </c>
      <c r="CU37" s="371">
        <f t="shared" si="32"/>
        <v>5702.16</v>
      </c>
      <c r="CV37" s="372">
        <f t="shared" si="32"/>
        <v>6310.4</v>
      </c>
      <c r="CW37" s="426">
        <v>80.739999999999995</v>
      </c>
      <c r="CX37" s="430">
        <v>82.59</v>
      </c>
      <c r="CY37" s="371">
        <f t="shared" si="33"/>
        <v>2664.4199999999996</v>
      </c>
      <c r="CZ37" s="372">
        <f t="shared" si="33"/>
        <v>3386.19</v>
      </c>
      <c r="DA37" s="421">
        <v>0</v>
      </c>
      <c r="DB37" s="430">
        <v>0</v>
      </c>
      <c r="DC37" s="371">
        <f t="shared" ref="DC37:DD100" si="153">IF(BW37&gt;0,(BW37*DA37),)</f>
        <v>0</v>
      </c>
      <c r="DD37" s="372">
        <f t="shared" si="153"/>
        <v>0</v>
      </c>
      <c r="DE37" s="371">
        <f t="shared" ref="DE37:DF100" si="154">IF((CU37+CY37+DC37)&gt;0,((CU37+CY37+DC37)/BY37),)</f>
        <v>82.025294117647064</v>
      </c>
      <c r="DF37" s="372">
        <f t="shared" si="36"/>
        <v>80.137107438016528</v>
      </c>
      <c r="DG37" s="371">
        <f t="shared" ref="DG37:DH100" si="155">IF(CA37&gt;0,(BY37*DE37),)</f>
        <v>8366.58</v>
      </c>
      <c r="DH37" s="372">
        <f t="shared" si="38"/>
        <v>9696.59</v>
      </c>
      <c r="DI37" s="371">
        <f t="shared" ref="DI37:DL100" si="156">AC37+BY37</f>
        <v>103</v>
      </c>
      <c r="DJ37" s="372">
        <f t="shared" si="40"/>
        <v>123</v>
      </c>
      <c r="DK37" s="371">
        <f t="shared" si="41"/>
        <v>103</v>
      </c>
      <c r="DL37" s="372">
        <f t="shared" si="42"/>
        <v>123</v>
      </c>
      <c r="DM37" s="371">
        <f t="shared" ref="DM37:DN100" si="157">IF(DI37&gt;0,((AC37*AS37)+(BY37*CO37))/DI37,)</f>
        <v>5.6819417475728144</v>
      </c>
      <c r="DN37" s="372">
        <f t="shared" si="44"/>
        <v>4.2437398373983743</v>
      </c>
      <c r="DO37" s="371">
        <f t="shared" ref="DO37:DP100" si="158">IF(DI37&gt;0,(DI37*DM37),)</f>
        <v>585.2399999999999</v>
      </c>
      <c r="DP37" s="372">
        <f t="shared" si="158"/>
        <v>521.98</v>
      </c>
      <c r="DQ37" s="371">
        <f t="shared" ref="DQ37:DR100" si="159">IF(DK37&gt;0,((AE37*BI37)+(CA37*DE37))/DK37,)</f>
        <v>81.753203883495146</v>
      </c>
      <c r="DR37" s="372">
        <f t="shared" si="47"/>
        <v>80.305609756097567</v>
      </c>
      <c r="DS37" s="371">
        <f t="shared" ref="DS37:DT100" si="160">IF(DK37&gt;0,(DK37*DQ37),)</f>
        <v>8420.58</v>
      </c>
      <c r="DT37" s="372">
        <f t="shared" si="160"/>
        <v>9877.59</v>
      </c>
      <c r="DU37" s="424">
        <v>41</v>
      </c>
      <c r="DV37" s="425">
        <v>47</v>
      </c>
      <c r="DW37" s="371">
        <f t="shared" ref="DW37:DX100" si="161">IF(FA37&gt;0,DU37,)</f>
        <v>41</v>
      </c>
      <c r="DX37" s="372">
        <f t="shared" si="50"/>
        <v>0</v>
      </c>
      <c r="DY37" s="426">
        <v>22</v>
      </c>
      <c r="DZ37" s="425">
        <v>25</v>
      </c>
      <c r="EA37" s="371">
        <f t="shared" ref="EA37:EB100" si="162">IF(FE37&gt;0,DY37,)</f>
        <v>22</v>
      </c>
      <c r="EB37" s="372">
        <f t="shared" si="52"/>
        <v>0</v>
      </c>
      <c r="EC37" s="426">
        <v>1</v>
      </c>
      <c r="ED37" s="425">
        <v>0</v>
      </c>
      <c r="EE37" s="371">
        <f t="shared" ref="EE37:EF100" si="163">IF(FI37&gt;0,EC37,)</f>
        <v>1</v>
      </c>
      <c r="EF37" s="372">
        <f t="shared" si="54"/>
        <v>0</v>
      </c>
      <c r="EG37" s="358">
        <f t="shared" ref="EG37:EH100" si="164">DU37+DY37+EC37</f>
        <v>64</v>
      </c>
      <c r="EH37" s="372">
        <f t="shared" si="56"/>
        <v>72</v>
      </c>
      <c r="EI37" s="358">
        <f t="shared" ref="EI37:EJ100" si="165">IF(FM37&gt;0,EG37,)</f>
        <v>64</v>
      </c>
      <c r="EJ37" s="372">
        <f t="shared" si="58"/>
        <v>0</v>
      </c>
      <c r="EK37" s="427">
        <v>3.66</v>
      </c>
      <c r="EL37" s="428">
        <v>2.13</v>
      </c>
      <c r="EM37" s="371">
        <f t="shared" si="59"/>
        <v>150.06</v>
      </c>
      <c r="EN37" s="372">
        <f t="shared" si="59"/>
        <v>100.11</v>
      </c>
      <c r="EO37" s="426">
        <v>4.28</v>
      </c>
      <c r="EP37" s="428">
        <v>5.48</v>
      </c>
      <c r="EQ37" s="371">
        <f t="shared" si="60"/>
        <v>94.160000000000011</v>
      </c>
      <c r="ER37" s="372">
        <f t="shared" si="60"/>
        <v>137</v>
      </c>
      <c r="ES37" s="426">
        <v>3.5</v>
      </c>
      <c r="ET37" s="429">
        <v>0</v>
      </c>
      <c r="EU37" s="371">
        <f t="shared" si="139"/>
        <v>3.5</v>
      </c>
      <c r="EV37" s="372">
        <f t="shared" si="140"/>
        <v>0</v>
      </c>
      <c r="EW37" s="371">
        <f t="shared" ref="EW37:EX100" si="166">IF(EG37&gt;0,((EM37+EQ37+EU37)/EG37),)</f>
        <v>3.8706250000000004</v>
      </c>
      <c r="EX37" s="372">
        <f t="shared" si="63"/>
        <v>3.2931944444444445</v>
      </c>
      <c r="EY37" s="371">
        <f t="shared" ref="EY37:EZ100" si="167">IF(EG37&gt;0,(EG37*EW37),)</f>
        <v>247.72000000000003</v>
      </c>
      <c r="EZ37" s="372">
        <f t="shared" si="65"/>
        <v>237.11</v>
      </c>
      <c r="FA37" s="421">
        <v>65.56</v>
      </c>
      <c r="FB37" s="435"/>
      <c r="FC37" s="371">
        <f t="shared" ref="FC37:FD100" si="168">IF(DW37&gt;0,(DW37*FA37),)</f>
        <v>2687.96</v>
      </c>
      <c r="FD37" s="372">
        <f t="shared" si="67"/>
        <v>0</v>
      </c>
      <c r="FE37" s="421">
        <v>61.68</v>
      </c>
      <c r="FF37" s="435"/>
      <c r="FG37" s="371">
        <f t="shared" ref="FG37:FH100" si="169">IF(EA37&gt;0,(EA37*FE37),)</f>
        <v>1356.96</v>
      </c>
      <c r="FH37" s="372">
        <f t="shared" si="69"/>
        <v>0</v>
      </c>
      <c r="FI37" s="421">
        <v>100</v>
      </c>
      <c r="FJ37" s="430">
        <v>0</v>
      </c>
      <c r="FK37" s="371">
        <f t="shared" ref="FK37:FL100" si="170">IF(EE37&gt;0,(EE37*FI37),)</f>
        <v>100</v>
      </c>
      <c r="FL37" s="372">
        <f t="shared" si="71"/>
        <v>0</v>
      </c>
      <c r="FM37" s="371">
        <f t="shared" ref="FM37:FN100" si="171">IF((FC37+FG37+FK37)&gt;0,((FC37+FG37+FK37)/EG37),)</f>
        <v>64.764375000000001</v>
      </c>
      <c r="FN37" s="372">
        <f t="shared" si="73"/>
        <v>0</v>
      </c>
      <c r="FO37" s="371">
        <f t="shared" ref="FO37:FP100" si="172">IF(EG37&gt;0,(EG37*FM37),)</f>
        <v>4144.92</v>
      </c>
      <c r="FP37" s="372">
        <f t="shared" si="75"/>
        <v>0</v>
      </c>
      <c r="FQ37" s="424">
        <v>0</v>
      </c>
      <c r="FR37" s="425">
        <v>0</v>
      </c>
      <c r="FS37" s="371">
        <f t="shared" ref="FS37:FT100" si="173">IF(FY37&gt;0,FQ37,)</f>
        <v>0</v>
      </c>
      <c r="FT37" s="372">
        <f t="shared" si="77"/>
        <v>0</v>
      </c>
      <c r="FU37" s="426">
        <v>0</v>
      </c>
      <c r="FV37" s="432">
        <v>0</v>
      </c>
      <c r="FW37" s="371">
        <f t="shared" ref="FW37:FX100" si="174">IF(FQ37&gt;0,(FQ37*FU37),)</f>
        <v>0</v>
      </c>
      <c r="FX37" s="372">
        <f t="shared" si="79"/>
        <v>0</v>
      </c>
      <c r="FY37" s="426">
        <v>0</v>
      </c>
      <c r="FZ37" s="433">
        <v>0</v>
      </c>
      <c r="GA37" s="371">
        <f t="shared" ref="GA37:GB100" si="175">IF(FY37&gt;0,(FQ37*FY37),)</f>
        <v>0</v>
      </c>
      <c r="GB37" s="372">
        <f t="shared" si="81"/>
        <v>0</v>
      </c>
      <c r="GC37" s="406">
        <f t="shared" si="141"/>
        <v>110</v>
      </c>
      <c r="GD37" s="372">
        <f t="shared" si="141"/>
        <v>128</v>
      </c>
      <c r="GE37" s="371">
        <f t="shared" si="83"/>
        <v>110</v>
      </c>
      <c r="GF37" s="372">
        <f t="shared" si="84"/>
        <v>81</v>
      </c>
      <c r="GG37" s="371">
        <f t="shared" ref="GG37:GH100" si="176">IF(GC37&gt;0,(AI37+CE37+EM37),"")</f>
        <v>483.33</v>
      </c>
      <c r="GH37" s="372">
        <f t="shared" si="86"/>
        <v>416.83000000000004</v>
      </c>
      <c r="GI37" s="371">
        <f t="shared" ref="GI37:GJ100" si="177">IF(GE37&gt;0,(AY37+CU37+FC37),"")</f>
        <v>8390.119999999999</v>
      </c>
      <c r="GJ37" s="372">
        <f t="shared" si="88"/>
        <v>6402.4</v>
      </c>
      <c r="GK37" s="406">
        <f t="shared" si="142"/>
        <v>56</v>
      </c>
      <c r="GL37" s="372">
        <f t="shared" si="142"/>
        <v>67</v>
      </c>
      <c r="GM37" s="371">
        <f t="shared" si="90"/>
        <v>56</v>
      </c>
      <c r="GN37" s="372">
        <f t="shared" si="91"/>
        <v>42</v>
      </c>
      <c r="GO37" s="371">
        <f t="shared" ref="GO37:GP100" si="178">IF(GK37&gt;0,AM37+CI37+EQ37,)</f>
        <v>346.13</v>
      </c>
      <c r="GP37" s="372">
        <f t="shared" si="93"/>
        <v>342.26</v>
      </c>
      <c r="GQ37" s="371">
        <f t="shared" ref="GQ37:GR100" si="179">IF(GM37&gt;0,BC37+CY37+FG37,)</f>
        <v>4075.3799999999997</v>
      </c>
      <c r="GR37" s="372">
        <f t="shared" si="95"/>
        <v>3475.19</v>
      </c>
      <c r="GS37" s="406">
        <f t="shared" si="143"/>
        <v>166</v>
      </c>
      <c r="GT37" s="372">
        <f t="shared" si="143"/>
        <v>195</v>
      </c>
      <c r="GU37" s="371">
        <f t="shared" si="143"/>
        <v>166</v>
      </c>
      <c r="GV37" s="372">
        <f t="shared" si="143"/>
        <v>123</v>
      </c>
      <c r="GW37" s="371">
        <f t="shared" ref="GW37:GZ100" si="180">IF(GS37&gt;0,(GG37+GO37),"")</f>
        <v>829.46</v>
      </c>
      <c r="GX37" s="372">
        <f t="shared" si="180"/>
        <v>759.09</v>
      </c>
      <c r="GY37" s="371">
        <f t="shared" si="180"/>
        <v>12465.499999999998</v>
      </c>
      <c r="GZ37" s="372">
        <f t="shared" si="180"/>
        <v>9877.59</v>
      </c>
      <c r="HA37" s="406">
        <f t="shared" si="144"/>
        <v>1</v>
      </c>
      <c r="HB37" s="372">
        <f t="shared" si="144"/>
        <v>0</v>
      </c>
      <c r="HC37" s="371">
        <f t="shared" si="144"/>
        <v>1</v>
      </c>
      <c r="HD37" s="372">
        <f t="shared" si="144"/>
        <v>0</v>
      </c>
      <c r="HE37" s="371">
        <f t="shared" si="145"/>
        <v>3.5</v>
      </c>
      <c r="HF37" s="372" t="str">
        <f t="shared" si="145"/>
        <v/>
      </c>
      <c r="HG37" s="371">
        <f t="shared" ref="HG37:HH100" si="181">IF(HC37&gt;0,(BG37+DC37+FK37),"")</f>
        <v>100</v>
      </c>
      <c r="HH37" s="372" t="str">
        <f t="shared" si="104"/>
        <v/>
      </c>
      <c r="HI37" s="406">
        <f t="shared" ref="HI37:HJ100" si="182">IF((DI37+EG37+FQ37)&gt;0,(DO37+EY37+FW37),"")</f>
        <v>832.95999999999992</v>
      </c>
      <c r="HJ37" s="372">
        <f t="shared" si="106"/>
        <v>759.09</v>
      </c>
      <c r="HK37" s="371">
        <f t="shared" ref="HK37:HL100" si="183">IF((DK37+EI37+FS37)&gt;0,(DS37+FO37+GA37),"")</f>
        <v>12565.5</v>
      </c>
      <c r="HL37" s="371">
        <f t="shared" si="108"/>
        <v>9877.59</v>
      </c>
    </row>
    <row r="38" spans="1:221" ht="15.75" thickBot="1">
      <c r="A38" s="416" t="s">
        <v>10</v>
      </c>
      <c r="B38" s="417" t="s">
        <v>41</v>
      </c>
      <c r="C38" s="33"/>
      <c r="D38" s="416">
        <v>107725</v>
      </c>
      <c r="E38" s="418">
        <v>10</v>
      </c>
      <c r="F38" s="413">
        <v>131</v>
      </c>
      <c r="G38" s="420">
        <v>134</v>
      </c>
      <c r="H38" s="421">
        <v>1</v>
      </c>
      <c r="I38" s="422">
        <v>2</v>
      </c>
      <c r="J38" s="371">
        <f t="shared" si="109"/>
        <v>130</v>
      </c>
      <c r="K38" s="372">
        <f t="shared" si="110"/>
        <v>132</v>
      </c>
      <c r="L38" s="420">
        <v>60</v>
      </c>
      <c r="M38" s="371">
        <f t="shared" si="111"/>
        <v>130</v>
      </c>
      <c r="N38" s="372">
        <f t="shared" si="112"/>
        <v>132</v>
      </c>
      <c r="O38" s="371">
        <f t="shared" si="113"/>
        <v>130</v>
      </c>
      <c r="P38" s="372">
        <f t="shared" si="114"/>
        <v>131</v>
      </c>
      <c r="Q38" s="424">
        <v>1</v>
      </c>
      <c r="R38" s="425">
        <v>7</v>
      </c>
      <c r="S38" s="371">
        <f t="shared" si="115"/>
        <v>1</v>
      </c>
      <c r="T38" s="372">
        <f t="shared" si="116"/>
        <v>7</v>
      </c>
      <c r="U38" s="426">
        <v>11</v>
      </c>
      <c r="V38" s="425">
        <v>10</v>
      </c>
      <c r="W38" s="371">
        <f t="shared" si="117"/>
        <v>11</v>
      </c>
      <c r="X38" s="372">
        <f t="shared" si="118"/>
        <v>10</v>
      </c>
      <c r="Y38" s="426">
        <v>0</v>
      </c>
      <c r="Z38" s="425">
        <v>0</v>
      </c>
      <c r="AA38" s="371">
        <f t="shared" si="119"/>
        <v>0</v>
      </c>
      <c r="AB38" s="372">
        <f t="shared" si="120"/>
        <v>0</v>
      </c>
      <c r="AC38" s="358">
        <f t="shared" si="121"/>
        <v>12</v>
      </c>
      <c r="AD38" s="372">
        <f t="shared" si="122"/>
        <v>17</v>
      </c>
      <c r="AE38" s="358">
        <f t="shared" si="123"/>
        <v>12</v>
      </c>
      <c r="AF38" s="372">
        <f t="shared" si="124"/>
        <v>17</v>
      </c>
      <c r="AG38" s="427">
        <v>8.33</v>
      </c>
      <c r="AH38" s="428">
        <v>9.74</v>
      </c>
      <c r="AI38" s="371">
        <f t="shared" si="125"/>
        <v>8.33</v>
      </c>
      <c r="AJ38" s="372">
        <f t="shared" si="126"/>
        <v>68.180000000000007</v>
      </c>
      <c r="AK38" s="426">
        <v>10.58</v>
      </c>
      <c r="AL38" s="428">
        <v>10.37</v>
      </c>
      <c r="AM38" s="371">
        <f t="shared" si="127"/>
        <v>116.38</v>
      </c>
      <c r="AN38" s="372">
        <f t="shared" si="128"/>
        <v>103.69999999999999</v>
      </c>
      <c r="AO38" s="426">
        <v>0</v>
      </c>
      <c r="AP38" s="429">
        <v>0</v>
      </c>
      <c r="AQ38" s="371">
        <f t="shared" si="129"/>
        <v>0</v>
      </c>
      <c r="AR38" s="372">
        <f t="shared" si="130"/>
        <v>0</v>
      </c>
      <c r="AS38" s="371">
        <f t="shared" si="131"/>
        <v>10.3925</v>
      </c>
      <c r="AT38" s="372">
        <f t="shared" si="132"/>
        <v>10.110588235294117</v>
      </c>
      <c r="AU38" s="371">
        <f t="shared" si="133"/>
        <v>124.71000000000001</v>
      </c>
      <c r="AV38" s="372">
        <f t="shared" si="134"/>
        <v>171.88</v>
      </c>
      <c r="AW38" s="426">
        <v>76</v>
      </c>
      <c r="AX38" s="430">
        <v>73.14</v>
      </c>
      <c r="AY38" s="371">
        <f t="shared" si="135"/>
        <v>76</v>
      </c>
      <c r="AZ38" s="372">
        <f t="shared" si="136"/>
        <v>511.98</v>
      </c>
      <c r="BA38" s="426">
        <v>75.09</v>
      </c>
      <c r="BB38" s="430">
        <v>72</v>
      </c>
      <c r="BC38" s="371">
        <f t="shared" si="137"/>
        <v>825.99</v>
      </c>
      <c r="BD38" s="372">
        <f t="shared" si="138"/>
        <v>720</v>
      </c>
      <c r="BE38" s="421">
        <v>0</v>
      </c>
      <c r="BF38" s="430">
        <v>0</v>
      </c>
      <c r="BG38" s="371">
        <f t="shared" si="146"/>
        <v>0</v>
      </c>
      <c r="BH38" s="372">
        <f t="shared" si="146"/>
        <v>0</v>
      </c>
      <c r="BI38" s="371">
        <f t="shared" si="147"/>
        <v>75.165833333333339</v>
      </c>
      <c r="BJ38" s="372">
        <f t="shared" si="147"/>
        <v>72.469411764705882</v>
      </c>
      <c r="BK38" s="371">
        <f t="shared" si="148"/>
        <v>901.99</v>
      </c>
      <c r="BL38" s="372">
        <f t="shared" si="148"/>
        <v>1231.98</v>
      </c>
      <c r="BM38" s="431">
        <v>66</v>
      </c>
      <c r="BN38" s="425">
        <v>56</v>
      </c>
      <c r="BO38" s="371">
        <f t="shared" si="18"/>
        <v>66</v>
      </c>
      <c r="BP38" s="372">
        <f t="shared" si="18"/>
        <v>56</v>
      </c>
      <c r="BQ38" s="426">
        <v>18</v>
      </c>
      <c r="BR38" s="425">
        <v>14</v>
      </c>
      <c r="BS38" s="371">
        <f t="shared" si="19"/>
        <v>18</v>
      </c>
      <c r="BT38" s="372">
        <f t="shared" si="19"/>
        <v>14</v>
      </c>
      <c r="BU38" s="426">
        <v>0</v>
      </c>
      <c r="BV38" s="425">
        <v>1</v>
      </c>
      <c r="BW38" s="371">
        <f t="shared" si="20"/>
        <v>0</v>
      </c>
      <c r="BX38" s="423">
        <f t="shared" si="20"/>
        <v>1</v>
      </c>
      <c r="BY38" s="358">
        <f t="shared" si="149"/>
        <v>84</v>
      </c>
      <c r="BZ38" s="372">
        <f t="shared" si="22"/>
        <v>71</v>
      </c>
      <c r="CA38" s="358">
        <f t="shared" si="150"/>
        <v>84</v>
      </c>
      <c r="CB38" s="372">
        <f t="shared" si="24"/>
        <v>71</v>
      </c>
      <c r="CC38" s="427">
        <v>8.16</v>
      </c>
      <c r="CD38" s="428">
        <v>10.06</v>
      </c>
      <c r="CE38" s="371">
        <f t="shared" si="25"/>
        <v>538.56000000000006</v>
      </c>
      <c r="CF38" s="372">
        <f t="shared" si="25"/>
        <v>563.36</v>
      </c>
      <c r="CG38" s="426">
        <v>10.47</v>
      </c>
      <c r="CH38" s="428">
        <v>9.01</v>
      </c>
      <c r="CI38" s="371">
        <f t="shared" si="26"/>
        <v>188.46</v>
      </c>
      <c r="CJ38" s="372">
        <f t="shared" si="26"/>
        <v>126.14</v>
      </c>
      <c r="CK38" s="426">
        <v>0</v>
      </c>
      <c r="CL38" s="429">
        <v>17.25</v>
      </c>
      <c r="CM38" s="371">
        <f t="shared" si="27"/>
        <v>0</v>
      </c>
      <c r="CN38" s="372">
        <f t="shared" si="27"/>
        <v>17.25</v>
      </c>
      <c r="CO38" s="371">
        <f t="shared" si="151"/>
        <v>8.6550000000000011</v>
      </c>
      <c r="CP38" s="372">
        <f t="shared" si="29"/>
        <v>9.954225352112676</v>
      </c>
      <c r="CQ38" s="371">
        <f t="shared" si="152"/>
        <v>727.0200000000001</v>
      </c>
      <c r="CR38" s="372">
        <f t="shared" si="31"/>
        <v>706.75</v>
      </c>
      <c r="CS38" s="426">
        <v>73.12</v>
      </c>
      <c r="CT38" s="430">
        <v>72.13</v>
      </c>
      <c r="CU38" s="371">
        <f t="shared" si="32"/>
        <v>4825.92</v>
      </c>
      <c r="CV38" s="372">
        <f t="shared" si="32"/>
        <v>4039.2799999999997</v>
      </c>
      <c r="CW38" s="426">
        <v>76.94</v>
      </c>
      <c r="CX38" s="430">
        <v>71.430000000000007</v>
      </c>
      <c r="CY38" s="371">
        <f t="shared" si="33"/>
        <v>1384.92</v>
      </c>
      <c r="CZ38" s="372">
        <f t="shared" si="33"/>
        <v>1000.0200000000001</v>
      </c>
      <c r="DA38" s="421">
        <v>0</v>
      </c>
      <c r="DB38" s="430">
        <v>125</v>
      </c>
      <c r="DC38" s="371">
        <f t="shared" si="153"/>
        <v>0</v>
      </c>
      <c r="DD38" s="372">
        <f t="shared" si="153"/>
        <v>125</v>
      </c>
      <c r="DE38" s="371">
        <f t="shared" si="154"/>
        <v>73.938571428571436</v>
      </c>
      <c r="DF38" s="372">
        <f t="shared" si="36"/>
        <v>72.736619718309868</v>
      </c>
      <c r="DG38" s="371">
        <f t="shared" si="155"/>
        <v>6210.84</v>
      </c>
      <c r="DH38" s="372">
        <f t="shared" si="38"/>
        <v>5164.3</v>
      </c>
      <c r="DI38" s="371">
        <f t="shared" si="156"/>
        <v>96</v>
      </c>
      <c r="DJ38" s="372">
        <f t="shared" si="40"/>
        <v>88</v>
      </c>
      <c r="DK38" s="371">
        <f t="shared" si="41"/>
        <v>96</v>
      </c>
      <c r="DL38" s="372">
        <f t="shared" si="42"/>
        <v>88</v>
      </c>
      <c r="DM38" s="371">
        <f t="shared" si="157"/>
        <v>8.8721875000000008</v>
      </c>
      <c r="DN38" s="372">
        <f t="shared" si="44"/>
        <v>9.9844318181818181</v>
      </c>
      <c r="DO38" s="371">
        <f t="shared" si="158"/>
        <v>851.73</v>
      </c>
      <c r="DP38" s="372">
        <f t="shared" si="158"/>
        <v>878.63</v>
      </c>
      <c r="DQ38" s="371">
        <f t="shared" si="159"/>
        <v>74.091979166666661</v>
      </c>
      <c r="DR38" s="372">
        <f t="shared" si="47"/>
        <v>72.685000000000002</v>
      </c>
      <c r="DS38" s="371">
        <f t="shared" si="160"/>
        <v>7112.83</v>
      </c>
      <c r="DT38" s="372">
        <f t="shared" si="160"/>
        <v>6396.2800000000007</v>
      </c>
      <c r="DU38" s="424">
        <v>2</v>
      </c>
      <c r="DV38" s="425">
        <v>1</v>
      </c>
      <c r="DW38" s="371">
        <f t="shared" si="161"/>
        <v>2</v>
      </c>
      <c r="DX38" s="372">
        <f t="shared" si="50"/>
        <v>0</v>
      </c>
      <c r="DY38" s="426">
        <v>3</v>
      </c>
      <c r="DZ38" s="425">
        <v>0</v>
      </c>
      <c r="EA38" s="371">
        <f t="shared" si="162"/>
        <v>3</v>
      </c>
      <c r="EB38" s="372">
        <f t="shared" si="52"/>
        <v>0</v>
      </c>
      <c r="EC38" s="426">
        <v>29</v>
      </c>
      <c r="ED38" s="425">
        <v>43</v>
      </c>
      <c r="EE38" s="371">
        <f t="shared" si="163"/>
        <v>29</v>
      </c>
      <c r="EF38" s="372">
        <f t="shared" si="54"/>
        <v>43</v>
      </c>
      <c r="EG38" s="358">
        <f t="shared" si="164"/>
        <v>34</v>
      </c>
      <c r="EH38" s="372">
        <f t="shared" si="56"/>
        <v>44</v>
      </c>
      <c r="EI38" s="358">
        <f t="shared" si="165"/>
        <v>34</v>
      </c>
      <c r="EJ38" s="372">
        <f t="shared" si="58"/>
        <v>44</v>
      </c>
      <c r="EK38" s="427">
        <v>6.46</v>
      </c>
      <c r="EL38" s="428">
        <v>3.33</v>
      </c>
      <c r="EM38" s="371">
        <f t="shared" si="59"/>
        <v>12.92</v>
      </c>
      <c r="EN38" s="372">
        <f t="shared" si="59"/>
        <v>3.33</v>
      </c>
      <c r="EO38" s="426">
        <v>4.25</v>
      </c>
      <c r="EP38" s="428">
        <v>0</v>
      </c>
      <c r="EQ38" s="371">
        <f t="shared" si="60"/>
        <v>12.75</v>
      </c>
      <c r="ER38" s="372">
        <f t="shared" si="60"/>
        <v>0</v>
      </c>
      <c r="ES38" s="426">
        <v>9.0299999999999994</v>
      </c>
      <c r="ET38" s="429">
        <v>4.32</v>
      </c>
      <c r="EU38" s="371">
        <f t="shared" si="139"/>
        <v>261.87</v>
      </c>
      <c r="EV38" s="372">
        <f t="shared" si="140"/>
        <v>185.76000000000002</v>
      </c>
      <c r="EW38" s="371">
        <f t="shared" si="166"/>
        <v>8.4570588235294117</v>
      </c>
      <c r="EX38" s="372">
        <f t="shared" si="63"/>
        <v>4.2975000000000003</v>
      </c>
      <c r="EY38" s="371">
        <f t="shared" si="167"/>
        <v>287.54000000000002</v>
      </c>
      <c r="EZ38" s="372">
        <f t="shared" si="65"/>
        <v>189.09</v>
      </c>
      <c r="FA38" s="421">
        <v>69</v>
      </c>
      <c r="FB38" s="435"/>
      <c r="FC38" s="371">
        <f t="shared" si="168"/>
        <v>138</v>
      </c>
      <c r="FD38" s="372">
        <f t="shared" si="67"/>
        <v>0</v>
      </c>
      <c r="FE38" s="426">
        <v>49.33</v>
      </c>
      <c r="FF38" s="430">
        <v>0</v>
      </c>
      <c r="FG38" s="371">
        <f t="shared" si="169"/>
        <v>147.99</v>
      </c>
      <c r="FH38" s="372">
        <f t="shared" si="69"/>
        <v>0</v>
      </c>
      <c r="FI38" s="421">
        <v>57.9</v>
      </c>
      <c r="FJ38" s="430">
        <v>96.58</v>
      </c>
      <c r="FK38" s="371">
        <f t="shared" si="170"/>
        <v>1679.1</v>
      </c>
      <c r="FL38" s="372">
        <f t="shared" si="71"/>
        <v>4152.9399999999996</v>
      </c>
      <c r="FM38" s="371">
        <f t="shared" si="171"/>
        <v>57.796764705882353</v>
      </c>
      <c r="FN38" s="372">
        <f t="shared" si="73"/>
        <v>94.384999999999991</v>
      </c>
      <c r="FO38" s="371">
        <f t="shared" si="172"/>
        <v>1965.09</v>
      </c>
      <c r="FP38" s="372">
        <f t="shared" si="75"/>
        <v>4152.9399999999996</v>
      </c>
      <c r="FQ38" s="424">
        <v>0</v>
      </c>
      <c r="FR38" s="425">
        <v>0</v>
      </c>
      <c r="FS38" s="371">
        <f t="shared" si="173"/>
        <v>0</v>
      </c>
      <c r="FT38" s="372">
        <f t="shared" si="77"/>
        <v>0</v>
      </c>
      <c r="FU38" s="426">
        <v>0</v>
      </c>
      <c r="FV38" s="432">
        <v>0</v>
      </c>
      <c r="FW38" s="371">
        <f t="shared" si="174"/>
        <v>0</v>
      </c>
      <c r="FX38" s="372">
        <f t="shared" si="79"/>
        <v>0</v>
      </c>
      <c r="FY38" s="426">
        <v>0</v>
      </c>
      <c r="FZ38" s="433">
        <v>0</v>
      </c>
      <c r="GA38" s="371">
        <f t="shared" si="175"/>
        <v>0</v>
      </c>
      <c r="GB38" s="372">
        <f t="shared" si="81"/>
        <v>0</v>
      </c>
      <c r="GC38" s="406">
        <f t="shared" si="141"/>
        <v>69</v>
      </c>
      <c r="GD38" s="372">
        <f t="shared" si="141"/>
        <v>64</v>
      </c>
      <c r="GE38" s="371">
        <f t="shared" si="83"/>
        <v>69</v>
      </c>
      <c r="GF38" s="372">
        <f t="shared" si="84"/>
        <v>63</v>
      </c>
      <c r="GG38" s="371">
        <f t="shared" si="176"/>
        <v>559.81000000000006</v>
      </c>
      <c r="GH38" s="372">
        <f t="shared" si="86"/>
        <v>634.87</v>
      </c>
      <c r="GI38" s="371">
        <f t="shared" si="177"/>
        <v>5039.92</v>
      </c>
      <c r="GJ38" s="372">
        <f t="shared" si="88"/>
        <v>4551.26</v>
      </c>
      <c r="GK38" s="406">
        <f t="shared" si="142"/>
        <v>32</v>
      </c>
      <c r="GL38" s="372">
        <f t="shared" si="142"/>
        <v>24</v>
      </c>
      <c r="GM38" s="371">
        <f t="shared" si="90"/>
        <v>32</v>
      </c>
      <c r="GN38" s="372">
        <f t="shared" si="91"/>
        <v>24</v>
      </c>
      <c r="GO38" s="371">
        <f t="shared" si="178"/>
        <v>317.59000000000003</v>
      </c>
      <c r="GP38" s="372">
        <f t="shared" si="93"/>
        <v>229.83999999999997</v>
      </c>
      <c r="GQ38" s="371">
        <f t="shared" si="179"/>
        <v>2358.8999999999996</v>
      </c>
      <c r="GR38" s="372">
        <f t="shared" si="95"/>
        <v>1720.02</v>
      </c>
      <c r="GS38" s="406">
        <f t="shared" si="143"/>
        <v>101</v>
      </c>
      <c r="GT38" s="372">
        <f t="shared" si="143"/>
        <v>88</v>
      </c>
      <c r="GU38" s="371">
        <f t="shared" si="143"/>
        <v>101</v>
      </c>
      <c r="GV38" s="372">
        <f t="shared" si="143"/>
        <v>87</v>
      </c>
      <c r="GW38" s="371">
        <f t="shared" si="180"/>
        <v>877.40000000000009</v>
      </c>
      <c r="GX38" s="372">
        <f t="shared" si="180"/>
        <v>864.71</v>
      </c>
      <c r="GY38" s="371">
        <f t="shared" si="180"/>
        <v>7398.82</v>
      </c>
      <c r="GZ38" s="372">
        <f t="shared" si="180"/>
        <v>6271.2800000000007</v>
      </c>
      <c r="HA38" s="406">
        <f t="shared" si="144"/>
        <v>29</v>
      </c>
      <c r="HB38" s="372">
        <f t="shared" si="144"/>
        <v>44</v>
      </c>
      <c r="HC38" s="371">
        <f t="shared" si="144"/>
        <v>29</v>
      </c>
      <c r="HD38" s="372">
        <f t="shared" si="144"/>
        <v>44</v>
      </c>
      <c r="HE38" s="371">
        <f t="shared" si="145"/>
        <v>261.87</v>
      </c>
      <c r="HF38" s="372">
        <f t="shared" si="145"/>
        <v>203.01000000000002</v>
      </c>
      <c r="HG38" s="371">
        <f t="shared" si="181"/>
        <v>1679.1</v>
      </c>
      <c r="HH38" s="372">
        <f t="shared" si="104"/>
        <v>4277.9399999999996</v>
      </c>
      <c r="HI38" s="406">
        <f t="shared" si="182"/>
        <v>1139.27</v>
      </c>
      <c r="HJ38" s="372">
        <f t="shared" si="106"/>
        <v>1067.72</v>
      </c>
      <c r="HK38" s="371">
        <f t="shared" si="183"/>
        <v>9077.92</v>
      </c>
      <c r="HL38" s="371">
        <f t="shared" si="108"/>
        <v>10549.220000000001</v>
      </c>
    </row>
    <row r="39" spans="1:221" ht="15">
      <c r="A39" s="416" t="s">
        <v>10</v>
      </c>
      <c r="B39" s="417" t="s">
        <v>42</v>
      </c>
      <c r="C39" s="33"/>
      <c r="D39" s="416">
        <v>107585</v>
      </c>
      <c r="E39" s="418">
        <v>10</v>
      </c>
      <c r="F39" s="413">
        <v>231</v>
      </c>
      <c r="G39" s="420">
        <v>300</v>
      </c>
      <c r="H39" s="421">
        <v>5</v>
      </c>
      <c r="I39" s="422">
        <v>6</v>
      </c>
      <c r="J39" s="371">
        <f t="shared" si="109"/>
        <v>226</v>
      </c>
      <c r="K39" s="372">
        <f t="shared" si="110"/>
        <v>294</v>
      </c>
      <c r="L39" s="420">
        <v>60</v>
      </c>
      <c r="M39" s="371">
        <f t="shared" si="111"/>
        <v>226</v>
      </c>
      <c r="N39" s="372">
        <f t="shared" si="112"/>
        <v>294</v>
      </c>
      <c r="O39" s="371">
        <f t="shared" si="113"/>
        <v>226</v>
      </c>
      <c r="P39" s="372">
        <f t="shared" si="114"/>
        <v>284</v>
      </c>
      <c r="Q39" s="424">
        <v>0</v>
      </c>
      <c r="R39" s="425">
        <v>1</v>
      </c>
      <c r="S39" s="371">
        <f t="shared" si="115"/>
        <v>0</v>
      </c>
      <c r="T39" s="372">
        <f t="shared" si="116"/>
        <v>1</v>
      </c>
      <c r="U39" s="426">
        <v>0</v>
      </c>
      <c r="V39" s="425">
        <v>1</v>
      </c>
      <c r="W39" s="371">
        <f t="shared" si="117"/>
        <v>0</v>
      </c>
      <c r="X39" s="372">
        <f t="shared" si="118"/>
        <v>1</v>
      </c>
      <c r="Y39" s="426">
        <v>0</v>
      </c>
      <c r="Z39" s="425">
        <v>0</v>
      </c>
      <c r="AA39" s="371">
        <f t="shared" si="119"/>
        <v>0</v>
      </c>
      <c r="AB39" s="372">
        <f t="shared" si="120"/>
        <v>0</v>
      </c>
      <c r="AC39" s="358">
        <f t="shared" si="121"/>
        <v>0</v>
      </c>
      <c r="AD39" s="372">
        <f t="shared" si="122"/>
        <v>2</v>
      </c>
      <c r="AE39" s="358">
        <f t="shared" si="123"/>
        <v>0</v>
      </c>
      <c r="AF39" s="372">
        <f t="shared" si="124"/>
        <v>2</v>
      </c>
      <c r="AG39" s="427">
        <v>0</v>
      </c>
      <c r="AH39" s="428">
        <v>1.75</v>
      </c>
      <c r="AI39" s="371">
        <f t="shared" si="125"/>
        <v>0</v>
      </c>
      <c r="AJ39" s="372">
        <f t="shared" si="126"/>
        <v>1.75</v>
      </c>
      <c r="AK39" s="426">
        <v>0</v>
      </c>
      <c r="AL39" s="428">
        <v>8.75</v>
      </c>
      <c r="AM39" s="371">
        <f t="shared" si="127"/>
        <v>0</v>
      </c>
      <c r="AN39" s="372">
        <f t="shared" si="128"/>
        <v>8.75</v>
      </c>
      <c r="AO39" s="426">
        <v>0</v>
      </c>
      <c r="AP39" s="429">
        <v>0</v>
      </c>
      <c r="AQ39" s="371">
        <f t="shared" si="129"/>
        <v>0</v>
      </c>
      <c r="AR39" s="372">
        <f t="shared" si="130"/>
        <v>0</v>
      </c>
      <c r="AS39" s="371">
        <f t="shared" si="131"/>
        <v>0</v>
      </c>
      <c r="AT39" s="372">
        <f t="shared" si="132"/>
        <v>5.25</v>
      </c>
      <c r="AU39" s="371">
        <f t="shared" si="133"/>
        <v>0</v>
      </c>
      <c r="AV39" s="372">
        <f t="shared" si="134"/>
        <v>10.5</v>
      </c>
      <c r="AW39" s="426">
        <v>0</v>
      </c>
      <c r="AX39" s="430">
        <v>64</v>
      </c>
      <c r="AY39" s="371">
        <f t="shared" si="135"/>
        <v>0</v>
      </c>
      <c r="AZ39" s="372">
        <f t="shared" si="136"/>
        <v>64</v>
      </c>
      <c r="BA39" s="426">
        <v>0</v>
      </c>
      <c r="BB39" s="430">
        <v>92</v>
      </c>
      <c r="BC39" s="371">
        <f t="shared" si="137"/>
        <v>0</v>
      </c>
      <c r="BD39" s="372">
        <f t="shared" si="138"/>
        <v>92</v>
      </c>
      <c r="BE39" s="421">
        <v>0</v>
      </c>
      <c r="BF39" s="430">
        <v>0</v>
      </c>
      <c r="BG39" s="371">
        <f t="shared" si="146"/>
        <v>0</v>
      </c>
      <c r="BH39" s="372">
        <f t="shared" si="146"/>
        <v>0</v>
      </c>
      <c r="BI39" s="371">
        <f t="shared" si="147"/>
        <v>0</v>
      </c>
      <c r="BJ39" s="372">
        <f t="shared" si="147"/>
        <v>78</v>
      </c>
      <c r="BK39" s="371">
        <f t="shared" si="148"/>
        <v>0</v>
      </c>
      <c r="BL39" s="372">
        <f t="shared" si="148"/>
        <v>156</v>
      </c>
      <c r="BM39" s="431">
        <v>126</v>
      </c>
      <c r="BN39" s="425">
        <v>148</v>
      </c>
      <c r="BO39" s="371">
        <f t="shared" si="18"/>
        <v>126</v>
      </c>
      <c r="BP39" s="372">
        <f t="shared" si="18"/>
        <v>148</v>
      </c>
      <c r="BQ39" s="426">
        <v>12</v>
      </c>
      <c r="BR39" s="425">
        <v>19</v>
      </c>
      <c r="BS39" s="371">
        <f t="shared" si="19"/>
        <v>12</v>
      </c>
      <c r="BT39" s="372">
        <f t="shared" si="19"/>
        <v>19</v>
      </c>
      <c r="BU39" s="426">
        <v>0</v>
      </c>
      <c r="BV39" s="425">
        <v>0</v>
      </c>
      <c r="BW39" s="371">
        <f t="shared" si="20"/>
        <v>0</v>
      </c>
      <c r="BX39" s="423">
        <f t="shared" si="20"/>
        <v>0</v>
      </c>
      <c r="BY39" s="358">
        <f t="shared" si="149"/>
        <v>138</v>
      </c>
      <c r="BZ39" s="372">
        <f t="shared" si="22"/>
        <v>167</v>
      </c>
      <c r="CA39" s="358">
        <f t="shared" si="150"/>
        <v>138</v>
      </c>
      <c r="CB39" s="372">
        <f t="shared" si="24"/>
        <v>167</v>
      </c>
      <c r="CC39" s="427">
        <v>5.16</v>
      </c>
      <c r="CD39" s="428">
        <v>5.29</v>
      </c>
      <c r="CE39" s="371">
        <f t="shared" si="25"/>
        <v>650.16</v>
      </c>
      <c r="CF39" s="372">
        <f t="shared" si="25"/>
        <v>782.92</v>
      </c>
      <c r="CG39" s="426">
        <v>10.27</v>
      </c>
      <c r="CH39" s="428">
        <v>6.98</v>
      </c>
      <c r="CI39" s="371">
        <f t="shared" si="26"/>
        <v>123.24</v>
      </c>
      <c r="CJ39" s="372">
        <f t="shared" si="26"/>
        <v>132.62</v>
      </c>
      <c r="CK39" s="426">
        <v>0</v>
      </c>
      <c r="CL39" s="429">
        <v>0</v>
      </c>
      <c r="CM39" s="371">
        <f t="shared" si="27"/>
        <v>0</v>
      </c>
      <c r="CN39" s="372">
        <f t="shared" si="27"/>
        <v>0</v>
      </c>
      <c r="CO39" s="371">
        <f t="shared" si="151"/>
        <v>5.6043478260869559</v>
      </c>
      <c r="CP39" s="372">
        <f t="shared" si="29"/>
        <v>5.4822754491017962</v>
      </c>
      <c r="CQ39" s="371">
        <f t="shared" si="152"/>
        <v>773.39999999999986</v>
      </c>
      <c r="CR39" s="372">
        <f t="shared" si="31"/>
        <v>915.54</v>
      </c>
      <c r="CS39" s="426">
        <v>77.099999999999994</v>
      </c>
      <c r="CT39" s="430">
        <v>73.819999999999993</v>
      </c>
      <c r="CU39" s="371">
        <f t="shared" si="32"/>
        <v>9714.5999999999985</v>
      </c>
      <c r="CV39" s="372">
        <f t="shared" si="32"/>
        <v>10925.359999999999</v>
      </c>
      <c r="CW39" s="426">
        <v>79.75</v>
      </c>
      <c r="CX39" s="430">
        <v>81.47</v>
      </c>
      <c r="CY39" s="371">
        <f t="shared" si="33"/>
        <v>957</v>
      </c>
      <c r="CZ39" s="372">
        <f t="shared" si="33"/>
        <v>1547.93</v>
      </c>
      <c r="DA39" s="421">
        <v>0</v>
      </c>
      <c r="DB39" s="430">
        <v>0</v>
      </c>
      <c r="DC39" s="371">
        <f t="shared" si="153"/>
        <v>0</v>
      </c>
      <c r="DD39" s="372">
        <f t="shared" si="153"/>
        <v>0</v>
      </c>
      <c r="DE39" s="371">
        <f t="shared" si="154"/>
        <v>77.330434782608691</v>
      </c>
      <c r="DF39" s="372">
        <f t="shared" si="36"/>
        <v>74.690359281437125</v>
      </c>
      <c r="DG39" s="371">
        <f t="shared" si="155"/>
        <v>10671.599999999999</v>
      </c>
      <c r="DH39" s="372">
        <f t="shared" si="38"/>
        <v>12473.289999999999</v>
      </c>
      <c r="DI39" s="371">
        <f t="shared" si="156"/>
        <v>138</v>
      </c>
      <c r="DJ39" s="372">
        <f t="shared" si="40"/>
        <v>169</v>
      </c>
      <c r="DK39" s="371">
        <f t="shared" si="41"/>
        <v>138</v>
      </c>
      <c r="DL39" s="372">
        <f t="shared" si="42"/>
        <v>169</v>
      </c>
      <c r="DM39" s="371">
        <f t="shared" si="157"/>
        <v>5.6043478260869559</v>
      </c>
      <c r="DN39" s="372">
        <f t="shared" si="44"/>
        <v>5.4795266272189345</v>
      </c>
      <c r="DO39" s="371">
        <f t="shared" si="158"/>
        <v>773.39999999999986</v>
      </c>
      <c r="DP39" s="372">
        <f t="shared" si="158"/>
        <v>926.04</v>
      </c>
      <c r="DQ39" s="371">
        <f t="shared" si="159"/>
        <v>77.330434782608691</v>
      </c>
      <c r="DR39" s="372">
        <f t="shared" si="47"/>
        <v>74.729526627218931</v>
      </c>
      <c r="DS39" s="371">
        <f t="shared" si="160"/>
        <v>10671.599999999999</v>
      </c>
      <c r="DT39" s="372">
        <f t="shared" si="160"/>
        <v>12629.289999999999</v>
      </c>
      <c r="DU39" s="424">
        <v>51</v>
      </c>
      <c r="DV39" s="425">
        <v>77</v>
      </c>
      <c r="DW39" s="371">
        <f t="shared" si="161"/>
        <v>51</v>
      </c>
      <c r="DX39" s="372">
        <f t="shared" si="50"/>
        <v>77</v>
      </c>
      <c r="DY39" s="426">
        <v>27</v>
      </c>
      <c r="DZ39" s="425">
        <v>38</v>
      </c>
      <c r="EA39" s="371">
        <f t="shared" si="162"/>
        <v>27</v>
      </c>
      <c r="EB39" s="372">
        <f t="shared" si="52"/>
        <v>38</v>
      </c>
      <c r="EC39" s="426">
        <v>10</v>
      </c>
      <c r="ED39" s="425">
        <v>10</v>
      </c>
      <c r="EE39" s="371">
        <f t="shared" si="163"/>
        <v>10</v>
      </c>
      <c r="EF39" s="372">
        <f t="shared" si="54"/>
        <v>0</v>
      </c>
      <c r="EG39" s="358">
        <f t="shared" si="164"/>
        <v>88</v>
      </c>
      <c r="EH39" s="372">
        <f t="shared" si="56"/>
        <v>125</v>
      </c>
      <c r="EI39" s="358">
        <f t="shared" si="165"/>
        <v>88</v>
      </c>
      <c r="EJ39" s="372">
        <f t="shared" si="58"/>
        <v>125</v>
      </c>
      <c r="EK39" s="427">
        <v>3.8</v>
      </c>
      <c r="EL39" s="428">
        <v>2.79</v>
      </c>
      <c r="EM39" s="371">
        <f t="shared" si="59"/>
        <v>193.79999999999998</v>
      </c>
      <c r="EN39" s="372">
        <f t="shared" si="59"/>
        <v>214.83</v>
      </c>
      <c r="EO39" s="426">
        <v>3.8</v>
      </c>
      <c r="EP39" s="428">
        <v>4.12</v>
      </c>
      <c r="EQ39" s="371">
        <f t="shared" si="60"/>
        <v>102.6</v>
      </c>
      <c r="ER39" s="372">
        <f t="shared" si="60"/>
        <v>156.56</v>
      </c>
      <c r="ES39" s="426">
        <v>4.33</v>
      </c>
      <c r="ET39" s="429">
        <v>0</v>
      </c>
      <c r="EU39" s="371">
        <f t="shared" si="139"/>
        <v>43.3</v>
      </c>
      <c r="EV39" s="372">
        <f t="shared" si="140"/>
        <v>0</v>
      </c>
      <c r="EW39" s="371">
        <f t="shared" si="166"/>
        <v>3.8602272727272724</v>
      </c>
      <c r="EX39" s="372">
        <f t="shared" si="63"/>
        <v>2.97112</v>
      </c>
      <c r="EY39" s="371">
        <f t="shared" si="167"/>
        <v>339.7</v>
      </c>
      <c r="EZ39" s="372">
        <f t="shared" si="65"/>
        <v>371.39</v>
      </c>
      <c r="FA39" s="426">
        <v>58.6</v>
      </c>
      <c r="FB39" s="430">
        <v>55.18</v>
      </c>
      <c r="FC39" s="371">
        <f t="shared" si="168"/>
        <v>2988.6</v>
      </c>
      <c r="FD39" s="372">
        <f t="shared" si="67"/>
        <v>4248.8599999999997</v>
      </c>
      <c r="FE39" s="426">
        <v>55.31</v>
      </c>
      <c r="FF39" s="430">
        <v>59.73</v>
      </c>
      <c r="FG39" s="371">
        <f t="shared" si="169"/>
        <v>1493.3700000000001</v>
      </c>
      <c r="FH39" s="372">
        <f t="shared" si="69"/>
        <v>2269.7399999999998</v>
      </c>
      <c r="FI39" s="421">
        <v>56.44</v>
      </c>
      <c r="FJ39" s="430">
        <v>0</v>
      </c>
      <c r="FK39" s="371">
        <f t="shared" si="170"/>
        <v>564.4</v>
      </c>
      <c r="FL39" s="372">
        <f t="shared" si="71"/>
        <v>0</v>
      </c>
      <c r="FM39" s="371">
        <f t="shared" si="171"/>
        <v>57.345113636363635</v>
      </c>
      <c r="FN39" s="372">
        <f t="shared" si="73"/>
        <v>52.148799999999994</v>
      </c>
      <c r="FO39" s="371">
        <f t="shared" si="172"/>
        <v>5046.37</v>
      </c>
      <c r="FP39" s="372">
        <f t="shared" si="75"/>
        <v>6518.5999999999995</v>
      </c>
      <c r="FQ39" s="424">
        <v>0</v>
      </c>
      <c r="FR39" s="425">
        <v>0</v>
      </c>
      <c r="FS39" s="371">
        <f t="shared" si="173"/>
        <v>0</v>
      </c>
      <c r="FT39" s="372">
        <f t="shared" si="77"/>
        <v>0</v>
      </c>
      <c r="FU39" s="426">
        <v>0</v>
      </c>
      <c r="FV39" s="432">
        <v>0</v>
      </c>
      <c r="FW39" s="371">
        <f t="shared" si="174"/>
        <v>0</v>
      </c>
      <c r="FX39" s="372">
        <f t="shared" si="79"/>
        <v>0</v>
      </c>
      <c r="FY39" s="426">
        <v>0</v>
      </c>
      <c r="FZ39" s="433">
        <v>0</v>
      </c>
      <c r="GA39" s="371">
        <f t="shared" si="175"/>
        <v>0</v>
      </c>
      <c r="GB39" s="372">
        <f t="shared" si="81"/>
        <v>0</v>
      </c>
      <c r="GC39" s="406">
        <f t="shared" si="141"/>
        <v>177</v>
      </c>
      <c r="GD39" s="372">
        <f t="shared" si="141"/>
        <v>226</v>
      </c>
      <c r="GE39" s="371">
        <f t="shared" si="83"/>
        <v>177</v>
      </c>
      <c r="GF39" s="372">
        <f t="shared" si="84"/>
        <v>226</v>
      </c>
      <c r="GG39" s="371">
        <f t="shared" si="176"/>
        <v>843.95999999999992</v>
      </c>
      <c r="GH39" s="372">
        <f t="shared" si="86"/>
        <v>999.5</v>
      </c>
      <c r="GI39" s="371">
        <f t="shared" si="177"/>
        <v>12703.199999999999</v>
      </c>
      <c r="GJ39" s="372">
        <f t="shared" si="88"/>
        <v>15238.219999999998</v>
      </c>
      <c r="GK39" s="406">
        <f t="shared" si="142"/>
        <v>39</v>
      </c>
      <c r="GL39" s="372">
        <f t="shared" si="142"/>
        <v>58</v>
      </c>
      <c r="GM39" s="371">
        <f t="shared" si="90"/>
        <v>39</v>
      </c>
      <c r="GN39" s="372">
        <f t="shared" si="91"/>
        <v>58</v>
      </c>
      <c r="GO39" s="371">
        <f t="shared" si="178"/>
        <v>225.83999999999997</v>
      </c>
      <c r="GP39" s="372">
        <f t="shared" si="93"/>
        <v>297.93</v>
      </c>
      <c r="GQ39" s="371">
        <f t="shared" si="179"/>
        <v>2450.37</v>
      </c>
      <c r="GR39" s="372">
        <f t="shared" si="95"/>
        <v>3909.67</v>
      </c>
      <c r="GS39" s="406">
        <f t="shared" si="143"/>
        <v>216</v>
      </c>
      <c r="GT39" s="372">
        <f t="shared" si="143"/>
        <v>284</v>
      </c>
      <c r="GU39" s="371">
        <f t="shared" si="143"/>
        <v>216</v>
      </c>
      <c r="GV39" s="372">
        <f t="shared" si="143"/>
        <v>284</v>
      </c>
      <c r="GW39" s="371">
        <f t="shared" si="180"/>
        <v>1069.8</v>
      </c>
      <c r="GX39" s="372">
        <f t="shared" si="180"/>
        <v>1297.43</v>
      </c>
      <c r="GY39" s="371">
        <f t="shared" si="180"/>
        <v>15153.57</v>
      </c>
      <c r="GZ39" s="372">
        <f t="shared" si="180"/>
        <v>19147.89</v>
      </c>
      <c r="HA39" s="406">
        <f t="shared" si="144"/>
        <v>10</v>
      </c>
      <c r="HB39" s="372">
        <f t="shared" si="144"/>
        <v>10</v>
      </c>
      <c r="HC39" s="371">
        <f t="shared" si="144"/>
        <v>10</v>
      </c>
      <c r="HD39" s="372">
        <f t="shared" si="144"/>
        <v>0</v>
      </c>
      <c r="HE39" s="371">
        <f t="shared" si="145"/>
        <v>43.3</v>
      </c>
      <c r="HF39" s="372">
        <f t="shared" si="145"/>
        <v>0</v>
      </c>
      <c r="HG39" s="371">
        <f t="shared" si="181"/>
        <v>564.4</v>
      </c>
      <c r="HH39" s="372" t="str">
        <f t="shared" si="104"/>
        <v/>
      </c>
      <c r="HI39" s="406">
        <f t="shared" si="182"/>
        <v>1113.0999999999999</v>
      </c>
      <c r="HJ39" s="372">
        <f t="shared" si="106"/>
        <v>1297.4299999999998</v>
      </c>
      <c r="HK39" s="371">
        <f t="shared" si="183"/>
        <v>15717.969999999998</v>
      </c>
      <c r="HL39" s="371">
        <f t="shared" si="108"/>
        <v>19147.89</v>
      </c>
    </row>
    <row r="40" spans="1:221" s="343" customFormat="1" ht="15">
      <c r="A40" s="344" t="s">
        <v>283</v>
      </c>
      <c r="B40" s="345" t="s">
        <v>1163</v>
      </c>
      <c r="C40" s="345"/>
      <c r="D40" s="344"/>
      <c r="E40" s="316">
        <v>1</v>
      </c>
      <c r="F40" s="413"/>
      <c r="G40" s="412"/>
      <c r="H40" s="413"/>
      <c r="I40" s="414"/>
      <c r="J40" s="371">
        <f t="shared" si="109"/>
        <v>0</v>
      </c>
      <c r="K40" s="372">
        <f t="shared" si="110"/>
        <v>0</v>
      </c>
      <c r="L40" s="387"/>
      <c r="M40" s="371">
        <f t="shared" si="111"/>
        <v>0</v>
      </c>
      <c r="N40" s="372">
        <f t="shared" si="112"/>
        <v>0</v>
      </c>
      <c r="O40" s="371">
        <f t="shared" si="113"/>
        <v>0</v>
      </c>
      <c r="P40" s="372">
        <f t="shared" si="114"/>
        <v>0</v>
      </c>
      <c r="Q40" s="392"/>
      <c r="R40" s="390"/>
      <c r="S40" s="371">
        <f t="shared" si="115"/>
        <v>0</v>
      </c>
      <c r="T40" s="372">
        <f t="shared" si="116"/>
        <v>0</v>
      </c>
      <c r="U40" s="396"/>
      <c r="V40" s="390"/>
      <c r="W40" s="371">
        <f t="shared" si="117"/>
        <v>0</v>
      </c>
      <c r="X40" s="372">
        <f t="shared" si="118"/>
        <v>0</v>
      </c>
      <c r="Y40" s="397"/>
      <c r="Z40" s="390"/>
      <c r="AA40" s="371">
        <f t="shared" si="119"/>
        <v>0</v>
      </c>
      <c r="AB40" s="372">
        <f t="shared" si="120"/>
        <v>0</v>
      </c>
      <c r="AC40" s="358">
        <f t="shared" si="121"/>
        <v>0</v>
      </c>
      <c r="AD40" s="372">
        <f t="shared" si="122"/>
        <v>0</v>
      </c>
      <c r="AE40" s="358">
        <f t="shared" si="123"/>
        <v>0</v>
      </c>
      <c r="AF40" s="372">
        <f t="shared" si="124"/>
        <v>0</v>
      </c>
      <c r="AG40" s="394"/>
      <c r="AH40" s="387"/>
      <c r="AI40" s="371">
        <f t="shared" si="125"/>
        <v>0</v>
      </c>
      <c r="AJ40" s="372">
        <f t="shared" si="126"/>
        <v>0</v>
      </c>
      <c r="AK40" s="399"/>
      <c r="AL40" s="387"/>
      <c r="AM40" s="371">
        <f t="shared" si="127"/>
        <v>0</v>
      </c>
      <c r="AN40" s="372">
        <f t="shared" si="128"/>
        <v>0</v>
      </c>
      <c r="AO40" s="399"/>
      <c r="AP40" s="387"/>
      <c r="AQ40" s="371">
        <f t="shared" si="129"/>
        <v>0</v>
      </c>
      <c r="AR40" s="372">
        <f t="shared" si="130"/>
        <v>0</v>
      </c>
      <c r="AS40" s="371">
        <f t="shared" si="131"/>
        <v>0</v>
      </c>
      <c r="AT40" s="372">
        <f t="shared" si="132"/>
        <v>0</v>
      </c>
      <c r="AU40" s="371">
        <f t="shared" si="133"/>
        <v>0</v>
      </c>
      <c r="AV40" s="372">
        <f t="shared" si="134"/>
        <v>0</v>
      </c>
      <c r="AW40" s="394"/>
      <c r="AX40" s="387"/>
      <c r="AY40" s="371">
        <f t="shared" si="135"/>
        <v>0</v>
      </c>
      <c r="AZ40" s="372">
        <f t="shared" si="136"/>
        <v>0</v>
      </c>
      <c r="BA40" s="399"/>
      <c r="BB40" s="387"/>
      <c r="BC40" s="371">
        <f t="shared" si="137"/>
        <v>0</v>
      </c>
      <c r="BD40" s="372">
        <f t="shared" si="138"/>
        <v>0</v>
      </c>
      <c r="BE40" s="401"/>
      <c r="BF40" s="387"/>
      <c r="BG40" s="371">
        <f t="shared" si="146"/>
        <v>0</v>
      </c>
      <c r="BH40" s="372">
        <f t="shared" si="146"/>
        <v>0</v>
      </c>
      <c r="BI40" s="371">
        <f t="shared" si="147"/>
        <v>0</v>
      </c>
      <c r="BJ40" s="372">
        <f t="shared" si="147"/>
        <v>0</v>
      </c>
      <c r="BK40" s="371">
        <f t="shared" si="148"/>
        <v>0</v>
      </c>
      <c r="BL40" s="372">
        <f t="shared" si="148"/>
        <v>0</v>
      </c>
      <c r="BM40" s="392"/>
      <c r="BN40" s="390"/>
      <c r="BO40" s="371">
        <f t="shared" ref="BO40:BP103" si="184">IF(CS40&gt;0,BM40,)</f>
        <v>0</v>
      </c>
      <c r="BP40" s="372">
        <f t="shared" si="184"/>
        <v>0</v>
      </c>
      <c r="BQ40" s="396"/>
      <c r="BR40" s="390"/>
      <c r="BS40" s="371">
        <f t="shared" ref="BS40:BT103" si="185">IF(CW40&gt;0,BQ40,)</f>
        <v>0</v>
      </c>
      <c r="BT40" s="372">
        <f t="shared" si="185"/>
        <v>0</v>
      </c>
      <c r="BU40" s="397"/>
      <c r="BV40" s="390"/>
      <c r="BW40" s="371">
        <f t="shared" ref="BW40:BW103" si="186">IF(DA40&gt;0,BU40,)</f>
        <v>0</v>
      </c>
      <c r="BX40" s="372">
        <f t="shared" ref="BX40:BX99" si="187">IF(DB40&gt;0,BV40,)</f>
        <v>0</v>
      </c>
      <c r="BY40" s="358">
        <f t="shared" si="149"/>
        <v>0</v>
      </c>
      <c r="BZ40" s="372">
        <f t="shared" si="22"/>
        <v>0</v>
      </c>
      <c r="CA40" s="358">
        <f t="shared" si="150"/>
        <v>0</v>
      </c>
      <c r="CB40" s="372">
        <f t="shared" si="24"/>
        <v>0</v>
      </c>
      <c r="CC40" s="394"/>
      <c r="CD40" s="387"/>
      <c r="CE40" s="371">
        <f t="shared" si="25"/>
        <v>0</v>
      </c>
      <c r="CF40" s="372">
        <f t="shared" si="25"/>
        <v>0</v>
      </c>
      <c r="CG40" s="399"/>
      <c r="CH40" s="387"/>
      <c r="CI40" s="371">
        <f t="shared" ref="CI40:CJ103" si="188">IF(BQ40&gt;0,(BQ40*CG40),)</f>
        <v>0</v>
      </c>
      <c r="CJ40" s="372">
        <f t="shared" si="188"/>
        <v>0</v>
      </c>
      <c r="CK40" s="399"/>
      <c r="CL40" s="387"/>
      <c r="CM40" s="371">
        <f t="shared" ref="CM40:CN103" si="189">IF(BU40&gt;0,(BU40*CK40),)</f>
        <v>0</v>
      </c>
      <c r="CN40" s="372">
        <f t="shared" si="189"/>
        <v>0</v>
      </c>
      <c r="CO40" s="371">
        <f t="shared" si="151"/>
        <v>0</v>
      </c>
      <c r="CP40" s="372">
        <f t="shared" si="29"/>
        <v>0</v>
      </c>
      <c r="CQ40" s="371">
        <f t="shared" si="152"/>
        <v>0</v>
      </c>
      <c r="CR40" s="372">
        <f t="shared" si="31"/>
        <v>0</v>
      </c>
      <c r="CS40" s="394"/>
      <c r="CT40" s="387"/>
      <c r="CU40" s="371">
        <f t="shared" si="32"/>
        <v>0</v>
      </c>
      <c r="CV40" s="372">
        <f t="shared" si="32"/>
        <v>0</v>
      </c>
      <c r="CW40" s="399"/>
      <c r="CX40" s="387"/>
      <c r="CY40" s="371">
        <f t="shared" si="33"/>
        <v>0</v>
      </c>
      <c r="CZ40" s="372">
        <f t="shared" si="33"/>
        <v>0</v>
      </c>
      <c r="DA40" s="401"/>
      <c r="DB40" s="387"/>
      <c r="DC40" s="371">
        <f t="shared" si="153"/>
        <v>0</v>
      </c>
      <c r="DD40" s="372">
        <f t="shared" si="153"/>
        <v>0</v>
      </c>
      <c r="DE40" s="371">
        <f t="shared" si="154"/>
        <v>0</v>
      </c>
      <c r="DF40" s="372">
        <f t="shared" si="36"/>
        <v>0</v>
      </c>
      <c r="DG40" s="371">
        <f t="shared" si="155"/>
        <v>0</v>
      </c>
      <c r="DH40" s="372">
        <f t="shared" si="38"/>
        <v>0</v>
      </c>
      <c r="DI40" s="371">
        <f t="shared" si="156"/>
        <v>0</v>
      </c>
      <c r="DJ40" s="372">
        <f t="shared" si="40"/>
        <v>0</v>
      </c>
      <c r="DK40" s="371">
        <f t="shared" si="41"/>
        <v>0</v>
      </c>
      <c r="DL40" s="372">
        <f t="shared" si="42"/>
        <v>0</v>
      </c>
      <c r="DM40" s="371">
        <f t="shared" si="157"/>
        <v>0</v>
      </c>
      <c r="DN40" s="372">
        <f t="shared" si="44"/>
        <v>0</v>
      </c>
      <c r="DO40" s="371">
        <f t="shared" si="158"/>
        <v>0</v>
      </c>
      <c r="DP40" s="372">
        <f t="shared" si="158"/>
        <v>0</v>
      </c>
      <c r="DQ40" s="371">
        <f t="shared" si="159"/>
        <v>0</v>
      </c>
      <c r="DR40" s="372">
        <f t="shared" si="47"/>
        <v>0</v>
      </c>
      <c r="DS40" s="371">
        <f t="shared" si="160"/>
        <v>0</v>
      </c>
      <c r="DT40" s="372">
        <f t="shared" si="160"/>
        <v>0</v>
      </c>
      <c r="DU40" s="392"/>
      <c r="DV40" s="390"/>
      <c r="DW40" s="371">
        <f t="shared" si="161"/>
        <v>0</v>
      </c>
      <c r="DX40" s="372">
        <f t="shared" si="50"/>
        <v>0</v>
      </c>
      <c r="DY40" s="396"/>
      <c r="DZ40" s="390"/>
      <c r="EA40" s="371">
        <f t="shared" si="162"/>
        <v>0</v>
      </c>
      <c r="EB40" s="372">
        <f t="shared" si="52"/>
        <v>0</v>
      </c>
      <c r="EC40" s="397"/>
      <c r="ED40" s="390"/>
      <c r="EE40" s="371">
        <f t="shared" si="163"/>
        <v>0</v>
      </c>
      <c r="EF40" s="372">
        <f t="shared" si="54"/>
        <v>0</v>
      </c>
      <c r="EG40" s="358">
        <f t="shared" si="164"/>
        <v>0</v>
      </c>
      <c r="EH40" s="372">
        <f t="shared" si="56"/>
        <v>0</v>
      </c>
      <c r="EI40" s="358">
        <f t="shared" si="165"/>
        <v>0</v>
      </c>
      <c r="EJ40" s="372">
        <f t="shared" si="58"/>
        <v>0</v>
      </c>
      <c r="EK40" s="394"/>
      <c r="EL40" s="387"/>
      <c r="EM40" s="371">
        <f t="shared" si="59"/>
        <v>0</v>
      </c>
      <c r="EN40" s="372">
        <f t="shared" si="59"/>
        <v>0</v>
      </c>
      <c r="EO40" s="399"/>
      <c r="EP40" s="387"/>
      <c r="EQ40" s="371">
        <f t="shared" ref="EQ40:ER103" si="190">IF(DY40&gt;0,(DY40*EO40),)</f>
        <v>0</v>
      </c>
      <c r="ER40" s="372">
        <f t="shared" si="190"/>
        <v>0</v>
      </c>
      <c r="ES40" s="399"/>
      <c r="ET40" s="387"/>
      <c r="EU40" s="371">
        <f t="shared" si="139"/>
        <v>0</v>
      </c>
      <c r="EV40" s="372">
        <f t="shared" si="140"/>
        <v>0</v>
      </c>
      <c r="EW40" s="371">
        <f t="shared" si="166"/>
        <v>0</v>
      </c>
      <c r="EX40" s="372">
        <f t="shared" si="63"/>
        <v>0</v>
      </c>
      <c r="EY40" s="371">
        <f t="shared" si="167"/>
        <v>0</v>
      </c>
      <c r="EZ40" s="372">
        <f t="shared" si="65"/>
        <v>0</v>
      </c>
      <c r="FA40" s="394"/>
      <c r="FB40" s="387"/>
      <c r="FC40" s="371">
        <f t="shared" si="168"/>
        <v>0</v>
      </c>
      <c r="FD40" s="372">
        <f t="shared" si="67"/>
        <v>0</v>
      </c>
      <c r="FE40" s="399"/>
      <c r="FF40" s="387"/>
      <c r="FG40" s="371">
        <f t="shared" si="169"/>
        <v>0</v>
      </c>
      <c r="FH40" s="372">
        <f t="shared" si="69"/>
        <v>0</v>
      </c>
      <c r="FI40" s="401"/>
      <c r="FJ40" s="387"/>
      <c r="FK40" s="371">
        <f t="shared" si="170"/>
        <v>0</v>
      </c>
      <c r="FL40" s="372">
        <f t="shared" si="71"/>
        <v>0</v>
      </c>
      <c r="FM40" s="371">
        <f t="shared" si="171"/>
        <v>0</v>
      </c>
      <c r="FN40" s="372">
        <f t="shared" si="73"/>
        <v>0</v>
      </c>
      <c r="FO40" s="371">
        <f t="shared" si="172"/>
        <v>0</v>
      </c>
      <c r="FP40" s="372">
        <f t="shared" si="75"/>
        <v>0</v>
      </c>
      <c r="FQ40" s="392"/>
      <c r="FR40" s="390"/>
      <c r="FS40" s="371">
        <f t="shared" si="173"/>
        <v>0</v>
      </c>
      <c r="FT40" s="372">
        <f t="shared" si="77"/>
        <v>0</v>
      </c>
      <c r="FU40" s="396"/>
      <c r="FV40" s="390"/>
      <c r="FW40" s="371">
        <f t="shared" si="174"/>
        <v>0</v>
      </c>
      <c r="FX40" s="372">
        <f t="shared" si="79"/>
        <v>0</v>
      </c>
      <c r="FY40" s="396"/>
      <c r="FZ40" s="390"/>
      <c r="GA40" s="371">
        <f t="shared" si="175"/>
        <v>0</v>
      </c>
      <c r="GB40" s="372">
        <f t="shared" si="81"/>
        <v>0</v>
      </c>
      <c r="GC40" s="406">
        <f t="shared" si="141"/>
        <v>0</v>
      </c>
      <c r="GD40" s="372">
        <f t="shared" si="141"/>
        <v>0</v>
      </c>
      <c r="GE40" s="371">
        <f t="shared" si="83"/>
        <v>0</v>
      </c>
      <c r="GF40" s="372">
        <f t="shared" si="84"/>
        <v>0</v>
      </c>
      <c r="GG40" s="371" t="str">
        <f t="shared" si="176"/>
        <v/>
      </c>
      <c r="GH40" s="372" t="str">
        <f t="shared" si="86"/>
        <v/>
      </c>
      <c r="GI40" s="371" t="str">
        <f t="shared" si="177"/>
        <v/>
      </c>
      <c r="GJ40" s="372" t="str">
        <f t="shared" si="88"/>
        <v/>
      </c>
      <c r="GK40" s="406">
        <f t="shared" si="142"/>
        <v>0</v>
      </c>
      <c r="GL40" s="372">
        <f t="shared" si="142"/>
        <v>0</v>
      </c>
      <c r="GM40" s="371">
        <f t="shared" si="90"/>
        <v>0</v>
      </c>
      <c r="GN40" s="372">
        <f t="shared" si="91"/>
        <v>0</v>
      </c>
      <c r="GO40" s="371">
        <f t="shared" si="178"/>
        <v>0</v>
      </c>
      <c r="GP40" s="372">
        <f t="shared" si="93"/>
        <v>0</v>
      </c>
      <c r="GQ40" s="371">
        <f t="shared" si="179"/>
        <v>0</v>
      </c>
      <c r="GR40" s="372">
        <f t="shared" si="95"/>
        <v>0</v>
      </c>
      <c r="GS40" s="406">
        <f t="shared" si="143"/>
        <v>0</v>
      </c>
      <c r="GT40" s="372">
        <f t="shared" si="143"/>
        <v>0</v>
      </c>
      <c r="GU40" s="371">
        <f t="shared" si="143"/>
        <v>0</v>
      </c>
      <c r="GV40" s="372">
        <f t="shared" si="143"/>
        <v>0</v>
      </c>
      <c r="GW40" s="371" t="str">
        <f t="shared" si="180"/>
        <v/>
      </c>
      <c r="GX40" s="372" t="str">
        <f t="shared" si="180"/>
        <v/>
      </c>
      <c r="GY40" s="371" t="str">
        <f t="shared" si="180"/>
        <v/>
      </c>
      <c r="GZ40" s="372" t="str">
        <f t="shared" si="180"/>
        <v/>
      </c>
      <c r="HA40" s="406">
        <f t="shared" si="144"/>
        <v>0</v>
      </c>
      <c r="HB40" s="372">
        <f t="shared" si="144"/>
        <v>0</v>
      </c>
      <c r="HC40" s="371">
        <f t="shared" si="144"/>
        <v>0</v>
      </c>
      <c r="HD40" s="372">
        <f t="shared" si="144"/>
        <v>0</v>
      </c>
      <c r="HE40" s="371" t="str">
        <f t="shared" si="145"/>
        <v/>
      </c>
      <c r="HF40" s="372" t="str">
        <f t="shared" si="145"/>
        <v/>
      </c>
      <c r="HG40" s="371" t="str">
        <f t="shared" si="181"/>
        <v/>
      </c>
      <c r="HH40" s="372" t="str">
        <f t="shared" si="104"/>
        <v/>
      </c>
      <c r="HI40" s="406" t="str">
        <f t="shared" si="182"/>
        <v/>
      </c>
      <c r="HJ40" s="372" t="str">
        <f t="shared" si="106"/>
        <v/>
      </c>
      <c r="HK40" s="371" t="str">
        <f t="shared" si="183"/>
        <v/>
      </c>
      <c r="HL40" s="371" t="str">
        <f t="shared" si="108"/>
        <v/>
      </c>
      <c r="HM40" s="410"/>
    </row>
    <row r="41" spans="1:221" ht="15">
      <c r="A41" s="440" t="s">
        <v>108</v>
      </c>
      <c r="B41" s="441" t="s">
        <v>114</v>
      </c>
      <c r="C41" s="34"/>
      <c r="D41" s="440">
        <v>133951</v>
      </c>
      <c r="E41" s="442">
        <v>1</v>
      </c>
      <c r="F41" s="413">
        <v>5663</v>
      </c>
      <c r="G41" s="443">
        <v>6267</v>
      </c>
      <c r="H41" s="444">
        <v>74</v>
      </c>
      <c r="I41" s="445">
        <v>81</v>
      </c>
      <c r="J41" s="371">
        <f t="shared" si="109"/>
        <v>5589</v>
      </c>
      <c r="K41" s="372">
        <f t="shared" si="110"/>
        <v>6186</v>
      </c>
      <c r="L41" s="420">
        <v>121.26900000000001</v>
      </c>
      <c r="M41" s="371">
        <f t="shared" si="111"/>
        <v>5589</v>
      </c>
      <c r="N41" s="372">
        <f t="shared" si="112"/>
        <v>6186</v>
      </c>
      <c r="O41" s="371">
        <f t="shared" si="113"/>
        <v>0</v>
      </c>
      <c r="P41" s="372">
        <f t="shared" si="114"/>
        <v>0</v>
      </c>
      <c r="Q41" s="424">
        <v>330</v>
      </c>
      <c r="R41" s="425">
        <v>483</v>
      </c>
      <c r="S41" s="371">
        <f t="shared" si="115"/>
        <v>0</v>
      </c>
      <c r="T41" s="372">
        <f t="shared" si="116"/>
        <v>0</v>
      </c>
      <c r="U41" s="426">
        <v>53</v>
      </c>
      <c r="V41" s="425">
        <v>74</v>
      </c>
      <c r="W41" s="371">
        <f t="shared" si="117"/>
        <v>0</v>
      </c>
      <c r="X41" s="372">
        <f t="shared" si="118"/>
        <v>0</v>
      </c>
      <c r="Y41" s="426"/>
      <c r="Z41" s="425"/>
      <c r="AA41" s="371">
        <f t="shared" si="119"/>
        <v>0</v>
      </c>
      <c r="AB41" s="372">
        <f t="shared" si="120"/>
        <v>0</v>
      </c>
      <c r="AC41" s="358">
        <f t="shared" si="121"/>
        <v>383</v>
      </c>
      <c r="AD41" s="372">
        <f t="shared" si="122"/>
        <v>557</v>
      </c>
      <c r="AE41" s="358">
        <f t="shared" si="123"/>
        <v>0</v>
      </c>
      <c r="AF41" s="372">
        <f t="shared" si="124"/>
        <v>0</v>
      </c>
      <c r="AG41" s="427">
        <v>4.91</v>
      </c>
      <c r="AH41" s="420">
        <v>4.7389999999999999</v>
      </c>
      <c r="AI41" s="371">
        <f t="shared" si="125"/>
        <v>1620.3</v>
      </c>
      <c r="AJ41" s="372">
        <f t="shared" si="126"/>
        <v>2288.9369999999999</v>
      </c>
      <c r="AK41" s="426">
        <v>5.1100000000000003</v>
      </c>
      <c r="AL41" s="420">
        <v>4.7</v>
      </c>
      <c r="AM41" s="371">
        <f t="shared" si="127"/>
        <v>270.83000000000004</v>
      </c>
      <c r="AN41" s="372">
        <f t="shared" si="128"/>
        <v>347.8</v>
      </c>
      <c r="AO41" s="426"/>
      <c r="AP41" s="446"/>
      <c r="AQ41" s="371">
        <f t="shared" si="129"/>
        <v>0</v>
      </c>
      <c r="AR41" s="372">
        <f t="shared" si="130"/>
        <v>0</v>
      </c>
      <c r="AS41" s="371">
        <f t="shared" si="131"/>
        <v>4.9376762402088774</v>
      </c>
      <c r="AT41" s="372">
        <f t="shared" si="132"/>
        <v>4.7338186714542188</v>
      </c>
      <c r="AU41" s="371">
        <f t="shared" si="133"/>
        <v>1891.13</v>
      </c>
      <c r="AV41" s="372">
        <f t="shared" si="134"/>
        <v>2636.7369999999996</v>
      </c>
      <c r="AW41" s="426"/>
      <c r="AX41" s="420"/>
      <c r="AY41" s="371">
        <f t="shared" si="135"/>
        <v>0</v>
      </c>
      <c r="AZ41" s="372">
        <f t="shared" si="136"/>
        <v>0</v>
      </c>
      <c r="BA41" s="426"/>
      <c r="BB41" s="420"/>
      <c r="BC41" s="371">
        <f t="shared" si="137"/>
        <v>0</v>
      </c>
      <c r="BD41" s="372">
        <f t="shared" si="138"/>
        <v>0</v>
      </c>
      <c r="BE41" s="421"/>
      <c r="BF41" s="420"/>
      <c r="BG41" s="371">
        <f t="shared" si="146"/>
        <v>0</v>
      </c>
      <c r="BH41" s="372">
        <f t="shared" si="146"/>
        <v>0</v>
      </c>
      <c r="BI41" s="371">
        <f t="shared" si="147"/>
        <v>0</v>
      </c>
      <c r="BJ41" s="372">
        <f t="shared" si="147"/>
        <v>0</v>
      </c>
      <c r="BK41" s="371">
        <f t="shared" si="148"/>
        <v>0</v>
      </c>
      <c r="BL41" s="372">
        <f t="shared" si="148"/>
        <v>0</v>
      </c>
      <c r="BM41" s="431">
        <v>1430</v>
      </c>
      <c r="BN41" s="425">
        <v>1550</v>
      </c>
      <c r="BO41" s="371">
        <f t="shared" si="184"/>
        <v>0</v>
      </c>
      <c r="BP41" s="372">
        <f t="shared" si="184"/>
        <v>0</v>
      </c>
      <c r="BQ41" s="426">
        <v>330</v>
      </c>
      <c r="BR41" s="425">
        <v>333</v>
      </c>
      <c r="BS41" s="371">
        <f t="shared" si="185"/>
        <v>0</v>
      </c>
      <c r="BT41" s="372">
        <f t="shared" si="185"/>
        <v>0</v>
      </c>
      <c r="BU41" s="426">
        <v>39</v>
      </c>
      <c r="BV41" s="425">
        <v>94</v>
      </c>
      <c r="BW41" s="371">
        <f t="shared" si="186"/>
        <v>0</v>
      </c>
      <c r="BX41" s="423">
        <f t="shared" si="187"/>
        <v>0</v>
      </c>
      <c r="BY41" s="358">
        <f t="shared" si="149"/>
        <v>1799</v>
      </c>
      <c r="BZ41" s="372">
        <f t="shared" si="22"/>
        <v>1977</v>
      </c>
      <c r="CA41" s="358">
        <f t="shared" si="150"/>
        <v>0</v>
      </c>
      <c r="CB41" s="372">
        <f t="shared" si="24"/>
        <v>0</v>
      </c>
      <c r="CC41" s="427">
        <v>5.61</v>
      </c>
      <c r="CD41" s="420">
        <v>5.77</v>
      </c>
      <c r="CE41" s="371">
        <f t="shared" si="25"/>
        <v>8022.3</v>
      </c>
      <c r="CF41" s="372">
        <f t="shared" si="25"/>
        <v>8943.5</v>
      </c>
      <c r="CG41" s="426">
        <v>6.83</v>
      </c>
      <c r="CH41" s="420">
        <v>7.0030000000000001</v>
      </c>
      <c r="CI41" s="371">
        <f t="shared" si="188"/>
        <v>2253.9</v>
      </c>
      <c r="CJ41" s="372">
        <f t="shared" si="188"/>
        <v>2331.9990000000003</v>
      </c>
      <c r="CK41" s="426">
        <v>7.42</v>
      </c>
      <c r="CL41" s="446">
        <v>5.6</v>
      </c>
      <c r="CM41" s="371">
        <f t="shared" si="189"/>
        <v>289.38</v>
      </c>
      <c r="CN41" s="372">
        <f t="shared" si="189"/>
        <v>526.4</v>
      </c>
      <c r="CO41" s="371">
        <f t="shared" si="151"/>
        <v>5.8730294608115621</v>
      </c>
      <c r="CP41" s="372">
        <f t="shared" si="29"/>
        <v>5.9695998988366208</v>
      </c>
      <c r="CQ41" s="371">
        <f t="shared" si="152"/>
        <v>10565.58</v>
      </c>
      <c r="CR41" s="372">
        <f t="shared" si="31"/>
        <v>11801.898999999999</v>
      </c>
      <c r="CS41" s="426"/>
      <c r="CT41" s="420"/>
      <c r="CU41" s="371">
        <f t="shared" si="32"/>
        <v>0</v>
      </c>
      <c r="CV41" s="372">
        <f t="shared" si="32"/>
        <v>0</v>
      </c>
      <c r="CW41" s="426"/>
      <c r="CX41" s="420"/>
      <c r="CY41" s="371">
        <f t="shared" si="33"/>
        <v>0</v>
      </c>
      <c r="CZ41" s="372">
        <f t="shared" si="33"/>
        <v>0</v>
      </c>
      <c r="DA41" s="421"/>
      <c r="DB41" s="420"/>
      <c r="DC41" s="371">
        <f t="shared" si="153"/>
        <v>0</v>
      </c>
      <c r="DD41" s="372">
        <f t="shared" si="153"/>
        <v>0</v>
      </c>
      <c r="DE41" s="371">
        <f t="shared" si="154"/>
        <v>0</v>
      </c>
      <c r="DF41" s="372">
        <f t="shared" si="36"/>
        <v>0</v>
      </c>
      <c r="DG41" s="371">
        <f t="shared" si="155"/>
        <v>0</v>
      </c>
      <c r="DH41" s="372">
        <f t="shared" si="38"/>
        <v>0</v>
      </c>
      <c r="DI41" s="371">
        <f t="shared" si="156"/>
        <v>2182</v>
      </c>
      <c r="DJ41" s="372">
        <f t="shared" si="40"/>
        <v>2534</v>
      </c>
      <c r="DK41" s="371">
        <f t="shared" si="41"/>
        <v>0</v>
      </c>
      <c r="DL41" s="372">
        <f t="shared" si="42"/>
        <v>0</v>
      </c>
      <c r="DM41" s="371">
        <f t="shared" si="157"/>
        <v>5.7088496791934</v>
      </c>
      <c r="DN41" s="372">
        <f t="shared" si="44"/>
        <v>5.6979621152328326</v>
      </c>
      <c r="DO41" s="371">
        <f t="shared" si="158"/>
        <v>12456.71</v>
      </c>
      <c r="DP41" s="372">
        <f t="shared" si="158"/>
        <v>14438.635999999999</v>
      </c>
      <c r="DQ41" s="371">
        <f t="shared" si="159"/>
        <v>0</v>
      </c>
      <c r="DR41" s="372">
        <f t="shared" si="47"/>
        <v>0</v>
      </c>
      <c r="DS41" s="371">
        <f t="shared" si="160"/>
        <v>0</v>
      </c>
      <c r="DT41" s="372">
        <f t="shared" si="160"/>
        <v>0</v>
      </c>
      <c r="DU41" s="424">
        <v>1806</v>
      </c>
      <c r="DV41" s="425">
        <v>1618</v>
      </c>
      <c r="DW41" s="371">
        <f t="shared" si="161"/>
        <v>0</v>
      </c>
      <c r="DX41" s="372">
        <f t="shared" si="50"/>
        <v>0</v>
      </c>
      <c r="DY41" s="426">
        <v>1517</v>
      </c>
      <c r="DZ41" s="425">
        <v>1488</v>
      </c>
      <c r="EA41" s="371">
        <f t="shared" si="162"/>
        <v>0</v>
      </c>
      <c r="EB41" s="372">
        <f t="shared" si="52"/>
        <v>0</v>
      </c>
      <c r="EC41" s="426">
        <v>84</v>
      </c>
      <c r="ED41" s="425">
        <v>546</v>
      </c>
      <c r="EE41" s="371">
        <f t="shared" si="163"/>
        <v>0</v>
      </c>
      <c r="EF41" s="372">
        <f t="shared" si="54"/>
        <v>0</v>
      </c>
      <c r="EG41" s="358">
        <f t="shared" si="164"/>
        <v>3407</v>
      </c>
      <c r="EH41" s="372">
        <f t="shared" si="56"/>
        <v>3652</v>
      </c>
      <c r="EI41" s="358">
        <f t="shared" si="165"/>
        <v>0</v>
      </c>
      <c r="EJ41" s="372">
        <f t="shared" si="58"/>
        <v>0</v>
      </c>
      <c r="EK41" s="427">
        <v>3.53</v>
      </c>
      <c r="EL41" s="420">
        <v>3.59</v>
      </c>
      <c r="EM41" s="371">
        <f t="shared" si="59"/>
        <v>6375.1799999999994</v>
      </c>
      <c r="EN41" s="372">
        <f t="shared" si="59"/>
        <v>5808.62</v>
      </c>
      <c r="EO41" s="426">
        <v>4.6100000000000003</v>
      </c>
      <c r="EP41" s="420">
        <v>4.43</v>
      </c>
      <c r="EQ41" s="371">
        <f t="shared" si="190"/>
        <v>6993.3700000000008</v>
      </c>
      <c r="ER41" s="372">
        <f t="shared" si="190"/>
        <v>6591.8399999999992</v>
      </c>
      <c r="ES41" s="426">
        <v>10.199999999999999</v>
      </c>
      <c r="ET41" s="446">
        <v>2.82</v>
      </c>
      <c r="EU41" s="371">
        <f t="shared" si="139"/>
        <v>856.8</v>
      </c>
      <c r="EV41" s="372">
        <f t="shared" si="140"/>
        <v>1539.7199999999998</v>
      </c>
      <c r="EW41" s="371">
        <f t="shared" si="166"/>
        <v>4.1753302025242141</v>
      </c>
      <c r="EX41" s="372">
        <f t="shared" si="63"/>
        <v>3.8171358159912372</v>
      </c>
      <c r="EY41" s="371">
        <f t="shared" si="167"/>
        <v>14225.349999999997</v>
      </c>
      <c r="EZ41" s="372">
        <f t="shared" si="65"/>
        <v>13940.179999999998</v>
      </c>
      <c r="FA41" s="426"/>
      <c r="FB41" s="420"/>
      <c r="FC41" s="371">
        <f t="shared" si="168"/>
        <v>0</v>
      </c>
      <c r="FD41" s="372">
        <f t="shared" si="67"/>
        <v>0</v>
      </c>
      <c r="FE41" s="426"/>
      <c r="FF41" s="420"/>
      <c r="FG41" s="371">
        <f t="shared" si="169"/>
        <v>0</v>
      </c>
      <c r="FH41" s="372">
        <f t="shared" si="69"/>
        <v>0</v>
      </c>
      <c r="FI41" s="421"/>
      <c r="FJ41" s="420"/>
      <c r="FK41" s="371">
        <f t="shared" si="170"/>
        <v>0</v>
      </c>
      <c r="FL41" s="372">
        <f t="shared" si="71"/>
        <v>0</v>
      </c>
      <c r="FM41" s="371">
        <f t="shared" si="171"/>
        <v>0</v>
      </c>
      <c r="FN41" s="372">
        <f t="shared" si="73"/>
        <v>0</v>
      </c>
      <c r="FO41" s="371">
        <f t="shared" si="172"/>
        <v>0</v>
      </c>
      <c r="FP41" s="372">
        <f t="shared" si="75"/>
        <v>0</v>
      </c>
      <c r="FQ41" s="424"/>
      <c r="FR41" s="425"/>
      <c r="FS41" s="371">
        <f t="shared" si="173"/>
        <v>0</v>
      </c>
      <c r="FT41" s="372">
        <f t="shared" si="77"/>
        <v>0</v>
      </c>
      <c r="FU41" s="426"/>
      <c r="FV41" s="425"/>
      <c r="FW41" s="371">
        <f t="shared" si="174"/>
        <v>0</v>
      </c>
      <c r="FX41" s="372">
        <f t="shared" si="79"/>
        <v>0</v>
      </c>
      <c r="FY41" s="426"/>
      <c r="FZ41" s="425"/>
      <c r="GA41" s="371">
        <f t="shared" si="175"/>
        <v>0</v>
      </c>
      <c r="GB41" s="372">
        <f t="shared" si="81"/>
        <v>0</v>
      </c>
      <c r="GC41" s="406">
        <f t="shared" si="141"/>
        <v>3566</v>
      </c>
      <c r="GD41" s="372">
        <f t="shared" si="141"/>
        <v>3651</v>
      </c>
      <c r="GE41" s="371">
        <f t="shared" si="83"/>
        <v>0</v>
      </c>
      <c r="GF41" s="372">
        <f t="shared" si="84"/>
        <v>0</v>
      </c>
      <c r="GG41" s="371">
        <f t="shared" si="176"/>
        <v>16017.779999999999</v>
      </c>
      <c r="GH41" s="372">
        <f t="shared" si="86"/>
        <v>17041.057000000001</v>
      </c>
      <c r="GI41" s="371" t="str">
        <f t="shared" si="177"/>
        <v/>
      </c>
      <c r="GJ41" s="372" t="str">
        <f t="shared" si="88"/>
        <v/>
      </c>
      <c r="GK41" s="406">
        <f t="shared" si="142"/>
        <v>1900</v>
      </c>
      <c r="GL41" s="372">
        <f t="shared" si="142"/>
        <v>1895</v>
      </c>
      <c r="GM41" s="371">
        <f t="shared" si="90"/>
        <v>0</v>
      </c>
      <c r="GN41" s="372">
        <f t="shared" si="91"/>
        <v>0</v>
      </c>
      <c r="GO41" s="371">
        <f t="shared" si="178"/>
        <v>9518.1</v>
      </c>
      <c r="GP41" s="372">
        <f t="shared" si="93"/>
        <v>9271.6389999999992</v>
      </c>
      <c r="GQ41" s="371">
        <f t="shared" si="179"/>
        <v>0</v>
      </c>
      <c r="GR41" s="372">
        <f t="shared" si="95"/>
        <v>0</v>
      </c>
      <c r="GS41" s="406">
        <f t="shared" si="143"/>
        <v>5466</v>
      </c>
      <c r="GT41" s="372">
        <f t="shared" si="143"/>
        <v>5546</v>
      </c>
      <c r="GU41" s="371">
        <f t="shared" si="143"/>
        <v>0</v>
      </c>
      <c r="GV41" s="372">
        <f t="shared" si="143"/>
        <v>0</v>
      </c>
      <c r="GW41" s="371">
        <f t="shared" si="180"/>
        <v>25535.879999999997</v>
      </c>
      <c r="GX41" s="372">
        <f t="shared" si="180"/>
        <v>26312.696</v>
      </c>
      <c r="GY41" s="371" t="str">
        <f t="shared" si="180"/>
        <v/>
      </c>
      <c r="GZ41" s="372" t="str">
        <f t="shared" si="180"/>
        <v/>
      </c>
      <c r="HA41" s="406">
        <f t="shared" si="144"/>
        <v>123</v>
      </c>
      <c r="HB41" s="372">
        <f t="shared" si="144"/>
        <v>640</v>
      </c>
      <c r="HC41" s="371">
        <f t="shared" si="144"/>
        <v>0</v>
      </c>
      <c r="HD41" s="372">
        <f t="shared" si="144"/>
        <v>0</v>
      </c>
      <c r="HE41" s="371">
        <f t="shared" si="145"/>
        <v>1146.1799999999998</v>
      </c>
      <c r="HF41" s="372">
        <f t="shared" si="145"/>
        <v>2066.12</v>
      </c>
      <c r="HG41" s="371" t="str">
        <f t="shared" si="181"/>
        <v/>
      </c>
      <c r="HH41" s="372" t="str">
        <f t="shared" si="104"/>
        <v/>
      </c>
      <c r="HI41" s="406">
        <f t="shared" si="182"/>
        <v>26682.059999999998</v>
      </c>
      <c r="HJ41" s="372">
        <f t="shared" si="106"/>
        <v>28378.815999999999</v>
      </c>
      <c r="HK41" s="371" t="str">
        <f t="shared" si="183"/>
        <v/>
      </c>
      <c r="HL41" s="371" t="str">
        <f t="shared" si="108"/>
        <v/>
      </c>
    </row>
    <row r="42" spans="1:221" ht="15">
      <c r="A42" s="440" t="s">
        <v>108</v>
      </c>
      <c r="B42" s="441" t="s">
        <v>109</v>
      </c>
      <c r="C42" s="34"/>
      <c r="D42" s="440">
        <v>134097</v>
      </c>
      <c r="E42" s="442">
        <v>1</v>
      </c>
      <c r="F42" s="413">
        <v>7630</v>
      </c>
      <c r="G42" s="443">
        <v>7926</v>
      </c>
      <c r="H42" s="444">
        <v>189</v>
      </c>
      <c r="I42" s="445">
        <v>215</v>
      </c>
      <c r="J42" s="371">
        <f t="shared" si="109"/>
        <v>7441</v>
      </c>
      <c r="K42" s="372">
        <f t="shared" si="110"/>
        <v>7711</v>
      </c>
      <c r="L42" s="420">
        <v>120.654</v>
      </c>
      <c r="M42" s="371">
        <f t="shared" si="111"/>
        <v>7441</v>
      </c>
      <c r="N42" s="372">
        <f t="shared" si="112"/>
        <v>7711</v>
      </c>
      <c r="O42" s="371">
        <f t="shared" si="113"/>
        <v>0</v>
      </c>
      <c r="P42" s="372">
        <f t="shared" si="114"/>
        <v>0</v>
      </c>
      <c r="Q42" s="424">
        <v>1079</v>
      </c>
      <c r="R42" s="425">
        <v>1071</v>
      </c>
      <c r="S42" s="371">
        <f t="shared" si="115"/>
        <v>0</v>
      </c>
      <c r="T42" s="372">
        <f t="shared" si="116"/>
        <v>0</v>
      </c>
      <c r="U42" s="426">
        <v>6</v>
      </c>
      <c r="V42" s="425">
        <v>6</v>
      </c>
      <c r="W42" s="371">
        <f t="shared" si="117"/>
        <v>0</v>
      </c>
      <c r="X42" s="372">
        <f t="shared" si="118"/>
        <v>0</v>
      </c>
      <c r="Y42" s="426"/>
      <c r="Z42" s="425">
        <v>2</v>
      </c>
      <c r="AA42" s="371">
        <f t="shared" si="119"/>
        <v>0</v>
      </c>
      <c r="AB42" s="372">
        <f t="shared" si="120"/>
        <v>0</v>
      </c>
      <c r="AC42" s="358">
        <f t="shared" si="121"/>
        <v>1085</v>
      </c>
      <c r="AD42" s="372">
        <f t="shared" si="122"/>
        <v>1079</v>
      </c>
      <c r="AE42" s="358">
        <f t="shared" si="123"/>
        <v>0</v>
      </c>
      <c r="AF42" s="372">
        <f t="shared" si="124"/>
        <v>0</v>
      </c>
      <c r="AG42" s="427">
        <v>4.43</v>
      </c>
      <c r="AH42" s="420">
        <v>4.4980000000000002</v>
      </c>
      <c r="AI42" s="371">
        <f t="shared" si="125"/>
        <v>4779.9699999999993</v>
      </c>
      <c r="AJ42" s="372">
        <f t="shared" si="126"/>
        <v>4817.3580000000002</v>
      </c>
      <c r="AK42" s="426">
        <v>4</v>
      </c>
      <c r="AL42" s="420">
        <v>4</v>
      </c>
      <c r="AM42" s="371">
        <f t="shared" si="127"/>
        <v>24</v>
      </c>
      <c r="AN42" s="372">
        <f t="shared" si="128"/>
        <v>24</v>
      </c>
      <c r="AO42" s="426"/>
      <c r="AP42" s="446">
        <v>1.25</v>
      </c>
      <c r="AQ42" s="371">
        <f t="shared" si="129"/>
        <v>0</v>
      </c>
      <c r="AR42" s="372">
        <f t="shared" si="130"/>
        <v>2.5</v>
      </c>
      <c r="AS42" s="371">
        <f t="shared" si="131"/>
        <v>4.427622119815668</v>
      </c>
      <c r="AT42" s="372">
        <f t="shared" si="132"/>
        <v>4.4892103799814649</v>
      </c>
      <c r="AU42" s="371">
        <f t="shared" si="133"/>
        <v>4803.9699999999993</v>
      </c>
      <c r="AV42" s="372">
        <f t="shared" si="134"/>
        <v>4843.8580000000002</v>
      </c>
      <c r="AW42" s="426"/>
      <c r="AX42" s="420"/>
      <c r="AY42" s="371">
        <f t="shared" si="135"/>
        <v>0</v>
      </c>
      <c r="AZ42" s="372">
        <f t="shared" si="136"/>
        <v>0</v>
      </c>
      <c r="BA42" s="426"/>
      <c r="BB42" s="420"/>
      <c r="BC42" s="371">
        <f t="shared" si="137"/>
        <v>0</v>
      </c>
      <c r="BD42" s="372">
        <f t="shared" si="138"/>
        <v>0</v>
      </c>
      <c r="BE42" s="421"/>
      <c r="BF42" s="420"/>
      <c r="BG42" s="371">
        <f t="shared" si="146"/>
        <v>0</v>
      </c>
      <c r="BH42" s="372">
        <f t="shared" si="146"/>
        <v>0</v>
      </c>
      <c r="BI42" s="371">
        <f t="shared" si="147"/>
        <v>0</v>
      </c>
      <c r="BJ42" s="372">
        <f t="shared" si="147"/>
        <v>0</v>
      </c>
      <c r="BK42" s="371">
        <f t="shared" si="148"/>
        <v>0</v>
      </c>
      <c r="BL42" s="372">
        <f t="shared" si="148"/>
        <v>0</v>
      </c>
      <c r="BM42" s="431">
        <v>3579</v>
      </c>
      <c r="BN42" s="425">
        <v>3903</v>
      </c>
      <c r="BO42" s="371">
        <f t="shared" si="184"/>
        <v>0</v>
      </c>
      <c r="BP42" s="372">
        <f t="shared" si="184"/>
        <v>0</v>
      </c>
      <c r="BQ42" s="426">
        <v>45</v>
      </c>
      <c r="BR42" s="425">
        <v>31</v>
      </c>
      <c r="BS42" s="371">
        <f t="shared" si="185"/>
        <v>0</v>
      </c>
      <c r="BT42" s="372">
        <f t="shared" si="185"/>
        <v>0</v>
      </c>
      <c r="BU42" s="426">
        <v>8</v>
      </c>
      <c r="BV42" s="425">
        <v>33</v>
      </c>
      <c r="BW42" s="371">
        <f t="shared" si="186"/>
        <v>0</v>
      </c>
      <c r="BX42" s="423">
        <f t="shared" si="187"/>
        <v>0</v>
      </c>
      <c r="BY42" s="358">
        <f t="shared" si="149"/>
        <v>3632</v>
      </c>
      <c r="BZ42" s="372">
        <f t="shared" si="22"/>
        <v>3967</v>
      </c>
      <c r="CA42" s="358">
        <f t="shared" si="150"/>
        <v>0</v>
      </c>
      <c r="CB42" s="372">
        <f t="shared" si="24"/>
        <v>0</v>
      </c>
      <c r="CC42" s="427">
        <v>4.72</v>
      </c>
      <c r="CD42" s="420">
        <v>4.6219999999999999</v>
      </c>
      <c r="CE42" s="371">
        <f t="shared" si="25"/>
        <v>16892.879999999997</v>
      </c>
      <c r="CF42" s="372">
        <f t="shared" si="25"/>
        <v>18039.666000000001</v>
      </c>
      <c r="CG42" s="426">
        <v>5.73</v>
      </c>
      <c r="CH42" s="420">
        <v>5.33</v>
      </c>
      <c r="CI42" s="371">
        <f t="shared" si="188"/>
        <v>257.85000000000002</v>
      </c>
      <c r="CJ42" s="372">
        <f t="shared" si="188"/>
        <v>165.23</v>
      </c>
      <c r="CK42" s="426">
        <v>9.3800000000000008</v>
      </c>
      <c r="CL42" s="446">
        <v>9.8780000000000001</v>
      </c>
      <c r="CM42" s="371">
        <f t="shared" si="189"/>
        <v>75.040000000000006</v>
      </c>
      <c r="CN42" s="372">
        <f t="shared" si="189"/>
        <v>325.97399999999999</v>
      </c>
      <c r="CO42" s="371">
        <f t="shared" si="151"/>
        <v>4.7427780837004399</v>
      </c>
      <c r="CP42" s="372">
        <f t="shared" si="29"/>
        <v>4.6712553566927149</v>
      </c>
      <c r="CQ42" s="371">
        <f t="shared" si="152"/>
        <v>17225.769999999997</v>
      </c>
      <c r="CR42" s="372">
        <f t="shared" si="31"/>
        <v>18530.87</v>
      </c>
      <c r="CS42" s="426"/>
      <c r="CT42" s="420"/>
      <c r="CU42" s="371">
        <f t="shared" si="32"/>
        <v>0</v>
      </c>
      <c r="CV42" s="372">
        <f t="shared" si="32"/>
        <v>0</v>
      </c>
      <c r="CW42" s="426"/>
      <c r="CX42" s="420"/>
      <c r="CY42" s="371">
        <f t="shared" si="33"/>
        <v>0</v>
      </c>
      <c r="CZ42" s="372">
        <f t="shared" si="33"/>
        <v>0</v>
      </c>
      <c r="DA42" s="421"/>
      <c r="DB42" s="420"/>
      <c r="DC42" s="371">
        <f t="shared" si="153"/>
        <v>0</v>
      </c>
      <c r="DD42" s="372">
        <f t="shared" si="153"/>
        <v>0</v>
      </c>
      <c r="DE42" s="371">
        <f t="shared" si="154"/>
        <v>0</v>
      </c>
      <c r="DF42" s="372">
        <f t="shared" si="36"/>
        <v>0</v>
      </c>
      <c r="DG42" s="371">
        <f t="shared" si="155"/>
        <v>0</v>
      </c>
      <c r="DH42" s="372">
        <f t="shared" si="38"/>
        <v>0</v>
      </c>
      <c r="DI42" s="371">
        <f t="shared" si="156"/>
        <v>4717</v>
      </c>
      <c r="DJ42" s="372">
        <f t="shared" si="40"/>
        <v>5046</v>
      </c>
      <c r="DK42" s="371">
        <f t="shared" si="41"/>
        <v>0</v>
      </c>
      <c r="DL42" s="372">
        <f t="shared" si="42"/>
        <v>0</v>
      </c>
      <c r="DM42" s="371">
        <f t="shared" si="157"/>
        <v>4.6702861988552042</v>
      </c>
      <c r="DN42" s="372">
        <f t="shared" si="44"/>
        <v>4.6323281807372174</v>
      </c>
      <c r="DO42" s="371">
        <f t="shared" si="158"/>
        <v>22029.739999999998</v>
      </c>
      <c r="DP42" s="372">
        <f t="shared" si="158"/>
        <v>23374.727999999999</v>
      </c>
      <c r="DQ42" s="371">
        <f t="shared" si="159"/>
        <v>0</v>
      </c>
      <c r="DR42" s="372">
        <f t="shared" si="47"/>
        <v>0</v>
      </c>
      <c r="DS42" s="371">
        <f t="shared" si="160"/>
        <v>0</v>
      </c>
      <c r="DT42" s="372">
        <f t="shared" si="160"/>
        <v>0</v>
      </c>
      <c r="DU42" s="424">
        <v>2071</v>
      </c>
      <c r="DV42" s="425">
        <v>1449</v>
      </c>
      <c r="DW42" s="371">
        <f t="shared" si="161"/>
        <v>0</v>
      </c>
      <c r="DX42" s="372">
        <f t="shared" si="50"/>
        <v>0</v>
      </c>
      <c r="DY42" s="426">
        <v>594</v>
      </c>
      <c r="DZ42" s="425">
        <v>600</v>
      </c>
      <c r="EA42" s="371">
        <f t="shared" si="162"/>
        <v>0</v>
      </c>
      <c r="EB42" s="372">
        <f t="shared" si="52"/>
        <v>0</v>
      </c>
      <c r="EC42" s="426">
        <v>59</v>
      </c>
      <c r="ED42" s="425">
        <v>616</v>
      </c>
      <c r="EE42" s="371">
        <f t="shared" si="163"/>
        <v>0</v>
      </c>
      <c r="EF42" s="372">
        <f t="shared" si="54"/>
        <v>0</v>
      </c>
      <c r="EG42" s="358">
        <f t="shared" si="164"/>
        <v>2724</v>
      </c>
      <c r="EH42" s="372">
        <f t="shared" si="56"/>
        <v>2665</v>
      </c>
      <c r="EI42" s="358">
        <f t="shared" si="165"/>
        <v>0</v>
      </c>
      <c r="EJ42" s="372">
        <f t="shared" si="58"/>
        <v>0</v>
      </c>
      <c r="EK42" s="427">
        <v>3.05</v>
      </c>
      <c r="EL42" s="420">
        <v>3.25</v>
      </c>
      <c r="EM42" s="371">
        <f t="shared" si="59"/>
        <v>6316.5499999999993</v>
      </c>
      <c r="EN42" s="372">
        <f t="shared" si="59"/>
        <v>4709.25</v>
      </c>
      <c r="EO42" s="426">
        <v>3.81</v>
      </c>
      <c r="EP42" s="420">
        <v>3.8</v>
      </c>
      <c r="EQ42" s="371">
        <f t="shared" si="190"/>
        <v>2263.14</v>
      </c>
      <c r="ER42" s="372">
        <f t="shared" si="190"/>
        <v>2280</v>
      </c>
      <c r="ES42" s="426">
        <v>10.7</v>
      </c>
      <c r="ET42" s="446">
        <v>2.7850000000000001</v>
      </c>
      <c r="EU42" s="371">
        <f t="shared" si="139"/>
        <v>631.29999999999995</v>
      </c>
      <c r="EV42" s="372">
        <f t="shared" si="140"/>
        <v>1715.5600000000002</v>
      </c>
      <c r="EW42" s="371">
        <f t="shared" si="166"/>
        <v>3.381420704845814</v>
      </c>
      <c r="EX42" s="372">
        <f t="shared" si="63"/>
        <v>3.2663452157598498</v>
      </c>
      <c r="EY42" s="371">
        <f t="shared" si="167"/>
        <v>9210.989999999998</v>
      </c>
      <c r="EZ42" s="372">
        <f t="shared" si="65"/>
        <v>8704.81</v>
      </c>
      <c r="FA42" s="426"/>
      <c r="FB42" s="420"/>
      <c r="FC42" s="371">
        <f t="shared" si="168"/>
        <v>0</v>
      </c>
      <c r="FD42" s="372">
        <f t="shared" si="67"/>
        <v>0</v>
      </c>
      <c r="FE42" s="426"/>
      <c r="FF42" s="420"/>
      <c r="FG42" s="371">
        <f t="shared" si="169"/>
        <v>0</v>
      </c>
      <c r="FH42" s="372">
        <f t="shared" si="69"/>
        <v>0</v>
      </c>
      <c r="FI42" s="421"/>
      <c r="FJ42" s="420"/>
      <c r="FK42" s="371">
        <f t="shared" si="170"/>
        <v>0</v>
      </c>
      <c r="FL42" s="372">
        <f t="shared" si="71"/>
        <v>0</v>
      </c>
      <c r="FM42" s="371">
        <f t="shared" si="171"/>
        <v>0</v>
      </c>
      <c r="FN42" s="372">
        <f t="shared" si="73"/>
        <v>0</v>
      </c>
      <c r="FO42" s="371">
        <f t="shared" si="172"/>
        <v>0</v>
      </c>
      <c r="FP42" s="372">
        <f t="shared" si="75"/>
        <v>0</v>
      </c>
      <c r="FQ42" s="424"/>
      <c r="FR42" s="425"/>
      <c r="FS42" s="371">
        <f t="shared" si="173"/>
        <v>0</v>
      </c>
      <c r="FT42" s="372">
        <f t="shared" si="77"/>
        <v>0</v>
      </c>
      <c r="FU42" s="426"/>
      <c r="FV42" s="425"/>
      <c r="FW42" s="371">
        <f t="shared" si="174"/>
        <v>0</v>
      </c>
      <c r="FX42" s="372">
        <f t="shared" si="79"/>
        <v>0</v>
      </c>
      <c r="FY42" s="426"/>
      <c r="FZ42" s="425"/>
      <c r="GA42" s="371">
        <f t="shared" si="175"/>
        <v>0</v>
      </c>
      <c r="GB42" s="372">
        <f t="shared" si="81"/>
        <v>0</v>
      </c>
      <c r="GC42" s="406">
        <f t="shared" si="141"/>
        <v>6729</v>
      </c>
      <c r="GD42" s="372">
        <f t="shared" si="141"/>
        <v>6423</v>
      </c>
      <c r="GE42" s="371">
        <f t="shared" si="83"/>
        <v>0</v>
      </c>
      <c r="GF42" s="372">
        <f t="shared" si="84"/>
        <v>0</v>
      </c>
      <c r="GG42" s="371">
        <f t="shared" si="176"/>
        <v>27989.399999999998</v>
      </c>
      <c r="GH42" s="372">
        <f t="shared" si="86"/>
        <v>27566.274000000001</v>
      </c>
      <c r="GI42" s="371" t="str">
        <f t="shared" si="177"/>
        <v/>
      </c>
      <c r="GJ42" s="372" t="str">
        <f t="shared" si="88"/>
        <v/>
      </c>
      <c r="GK42" s="406">
        <f t="shared" si="142"/>
        <v>645</v>
      </c>
      <c r="GL42" s="372">
        <f t="shared" si="142"/>
        <v>637</v>
      </c>
      <c r="GM42" s="371">
        <f t="shared" si="90"/>
        <v>0</v>
      </c>
      <c r="GN42" s="372">
        <f t="shared" si="91"/>
        <v>0</v>
      </c>
      <c r="GO42" s="371">
        <f t="shared" si="178"/>
        <v>2544.9899999999998</v>
      </c>
      <c r="GP42" s="372">
        <f t="shared" si="93"/>
        <v>2469.23</v>
      </c>
      <c r="GQ42" s="371">
        <f t="shared" si="179"/>
        <v>0</v>
      </c>
      <c r="GR42" s="372">
        <f t="shared" si="95"/>
        <v>0</v>
      </c>
      <c r="GS42" s="406">
        <f t="shared" si="143"/>
        <v>7374</v>
      </c>
      <c r="GT42" s="372">
        <f t="shared" si="143"/>
        <v>7060</v>
      </c>
      <c r="GU42" s="371">
        <f t="shared" si="143"/>
        <v>0</v>
      </c>
      <c r="GV42" s="372">
        <f t="shared" si="143"/>
        <v>0</v>
      </c>
      <c r="GW42" s="371">
        <f t="shared" si="180"/>
        <v>30534.39</v>
      </c>
      <c r="GX42" s="372">
        <f t="shared" si="180"/>
        <v>30035.504000000001</v>
      </c>
      <c r="GY42" s="371" t="str">
        <f t="shared" si="180"/>
        <v/>
      </c>
      <c r="GZ42" s="372" t="str">
        <f t="shared" si="180"/>
        <v/>
      </c>
      <c r="HA42" s="406">
        <f t="shared" si="144"/>
        <v>67</v>
      </c>
      <c r="HB42" s="372">
        <f t="shared" si="144"/>
        <v>651</v>
      </c>
      <c r="HC42" s="371">
        <f t="shared" si="144"/>
        <v>0</v>
      </c>
      <c r="HD42" s="372">
        <f t="shared" si="144"/>
        <v>0</v>
      </c>
      <c r="HE42" s="371">
        <f t="shared" si="145"/>
        <v>706.33999999999992</v>
      </c>
      <c r="HF42" s="372">
        <f t="shared" si="145"/>
        <v>2044.0340000000001</v>
      </c>
      <c r="HG42" s="371" t="str">
        <f t="shared" si="181"/>
        <v/>
      </c>
      <c r="HH42" s="372" t="str">
        <f t="shared" si="104"/>
        <v/>
      </c>
      <c r="HI42" s="406">
        <f t="shared" si="182"/>
        <v>31240.729999999996</v>
      </c>
      <c r="HJ42" s="372">
        <f t="shared" si="106"/>
        <v>32079.538</v>
      </c>
      <c r="HK42" s="371" t="str">
        <f t="shared" si="183"/>
        <v/>
      </c>
      <c r="HL42" s="371" t="str">
        <f t="shared" si="108"/>
        <v/>
      </c>
    </row>
    <row r="43" spans="1:221" ht="15">
      <c r="A43" s="440" t="s">
        <v>108</v>
      </c>
      <c r="B43" s="441" t="s">
        <v>110</v>
      </c>
      <c r="C43" s="34"/>
      <c r="D43" s="440">
        <v>132903</v>
      </c>
      <c r="E43" s="442">
        <v>1</v>
      </c>
      <c r="F43" s="413">
        <v>9373</v>
      </c>
      <c r="G43" s="443">
        <v>9969</v>
      </c>
      <c r="H43" s="444">
        <v>171</v>
      </c>
      <c r="I43" s="445">
        <v>149</v>
      </c>
      <c r="J43" s="371">
        <f t="shared" si="109"/>
        <v>9202</v>
      </c>
      <c r="K43" s="372">
        <f t="shared" si="110"/>
        <v>9820</v>
      </c>
      <c r="L43" s="420">
        <v>120.70399999999999</v>
      </c>
      <c r="M43" s="371">
        <f t="shared" si="111"/>
        <v>9202</v>
      </c>
      <c r="N43" s="372">
        <f t="shared" si="112"/>
        <v>9820</v>
      </c>
      <c r="O43" s="371">
        <f t="shared" si="113"/>
        <v>0</v>
      </c>
      <c r="P43" s="372">
        <f t="shared" si="114"/>
        <v>0</v>
      </c>
      <c r="Q43" s="424">
        <v>1716</v>
      </c>
      <c r="R43" s="425">
        <v>1732</v>
      </c>
      <c r="S43" s="371">
        <f t="shared" si="115"/>
        <v>0</v>
      </c>
      <c r="T43" s="372">
        <f t="shared" si="116"/>
        <v>0</v>
      </c>
      <c r="U43" s="426">
        <v>27</v>
      </c>
      <c r="V43" s="425">
        <v>34</v>
      </c>
      <c r="W43" s="371">
        <f t="shared" si="117"/>
        <v>0</v>
      </c>
      <c r="X43" s="372">
        <f t="shared" si="118"/>
        <v>0</v>
      </c>
      <c r="Y43" s="426"/>
      <c r="Z43" s="425">
        <v>1</v>
      </c>
      <c r="AA43" s="371">
        <f t="shared" si="119"/>
        <v>0</v>
      </c>
      <c r="AB43" s="372">
        <f t="shared" si="120"/>
        <v>0</v>
      </c>
      <c r="AC43" s="358">
        <f t="shared" si="121"/>
        <v>1743</v>
      </c>
      <c r="AD43" s="372">
        <f t="shared" si="122"/>
        <v>1767</v>
      </c>
      <c r="AE43" s="358">
        <f t="shared" si="123"/>
        <v>0</v>
      </c>
      <c r="AF43" s="372">
        <f t="shared" si="124"/>
        <v>0</v>
      </c>
      <c r="AG43" s="427">
        <v>4.82</v>
      </c>
      <c r="AH43" s="420">
        <v>4.7750000000000004</v>
      </c>
      <c r="AI43" s="371">
        <f t="shared" si="125"/>
        <v>8271.1200000000008</v>
      </c>
      <c r="AJ43" s="372">
        <f t="shared" si="126"/>
        <v>8270.3000000000011</v>
      </c>
      <c r="AK43" s="426">
        <v>5.26</v>
      </c>
      <c r="AL43" s="420">
        <v>4.8499999999999996</v>
      </c>
      <c r="AM43" s="371">
        <f t="shared" si="127"/>
        <v>142.01999999999998</v>
      </c>
      <c r="AN43" s="372">
        <f t="shared" si="128"/>
        <v>164.89999999999998</v>
      </c>
      <c r="AO43" s="426"/>
      <c r="AP43" s="446">
        <v>2</v>
      </c>
      <c r="AQ43" s="371">
        <f t="shared" si="129"/>
        <v>0</v>
      </c>
      <c r="AR43" s="372">
        <f t="shared" si="130"/>
        <v>2</v>
      </c>
      <c r="AS43" s="371">
        <f t="shared" si="131"/>
        <v>4.8268158347676424</v>
      </c>
      <c r="AT43" s="372">
        <f t="shared" si="132"/>
        <v>4.7748726655348053</v>
      </c>
      <c r="AU43" s="371">
        <f t="shared" si="133"/>
        <v>8413.1400000000012</v>
      </c>
      <c r="AV43" s="372">
        <f t="shared" si="134"/>
        <v>8437.2000000000007</v>
      </c>
      <c r="AW43" s="426"/>
      <c r="AX43" s="420"/>
      <c r="AY43" s="371">
        <f t="shared" si="135"/>
        <v>0</v>
      </c>
      <c r="AZ43" s="372">
        <f t="shared" si="136"/>
        <v>0</v>
      </c>
      <c r="BA43" s="426"/>
      <c r="BB43" s="420"/>
      <c r="BC43" s="371">
        <f t="shared" si="137"/>
        <v>0</v>
      </c>
      <c r="BD43" s="372">
        <f t="shared" si="138"/>
        <v>0</v>
      </c>
      <c r="BE43" s="421"/>
      <c r="BF43" s="420"/>
      <c r="BG43" s="371">
        <f t="shared" si="146"/>
        <v>0</v>
      </c>
      <c r="BH43" s="372">
        <f t="shared" si="146"/>
        <v>0</v>
      </c>
      <c r="BI43" s="371">
        <f t="shared" si="147"/>
        <v>0</v>
      </c>
      <c r="BJ43" s="372">
        <f t="shared" si="147"/>
        <v>0</v>
      </c>
      <c r="BK43" s="371">
        <f t="shared" si="148"/>
        <v>0</v>
      </c>
      <c r="BL43" s="372">
        <f t="shared" si="148"/>
        <v>0</v>
      </c>
      <c r="BM43" s="431">
        <v>2222</v>
      </c>
      <c r="BN43" s="425">
        <v>2565</v>
      </c>
      <c r="BO43" s="371">
        <f t="shared" si="184"/>
        <v>0</v>
      </c>
      <c r="BP43" s="372">
        <f t="shared" si="184"/>
        <v>0</v>
      </c>
      <c r="BQ43" s="426">
        <v>141</v>
      </c>
      <c r="BR43" s="425">
        <v>134</v>
      </c>
      <c r="BS43" s="371">
        <f t="shared" si="185"/>
        <v>0</v>
      </c>
      <c r="BT43" s="372">
        <f t="shared" si="185"/>
        <v>0</v>
      </c>
      <c r="BU43" s="426">
        <v>9</v>
      </c>
      <c r="BV43" s="425">
        <v>35</v>
      </c>
      <c r="BW43" s="371">
        <f t="shared" si="186"/>
        <v>0</v>
      </c>
      <c r="BX43" s="423">
        <f t="shared" si="187"/>
        <v>0</v>
      </c>
      <c r="BY43" s="358">
        <f t="shared" si="149"/>
        <v>2372</v>
      </c>
      <c r="BZ43" s="372">
        <f t="shared" si="22"/>
        <v>2734</v>
      </c>
      <c r="CA43" s="358">
        <f t="shared" si="150"/>
        <v>0</v>
      </c>
      <c r="CB43" s="372">
        <f t="shared" si="24"/>
        <v>0</v>
      </c>
      <c r="CC43" s="427">
        <v>5.01</v>
      </c>
      <c r="CD43" s="420">
        <v>5.01</v>
      </c>
      <c r="CE43" s="371">
        <f t="shared" si="25"/>
        <v>11132.22</v>
      </c>
      <c r="CF43" s="372">
        <f t="shared" si="25"/>
        <v>12850.65</v>
      </c>
      <c r="CG43" s="426">
        <v>5.98</v>
      </c>
      <c r="CH43" s="420">
        <v>5.22</v>
      </c>
      <c r="CI43" s="371">
        <f t="shared" si="188"/>
        <v>843.18000000000006</v>
      </c>
      <c r="CJ43" s="372">
        <f t="shared" si="188"/>
        <v>699.48</v>
      </c>
      <c r="CK43" s="426">
        <v>12.83</v>
      </c>
      <c r="CL43" s="446">
        <v>6.7140000000000004</v>
      </c>
      <c r="CM43" s="371">
        <f t="shared" si="189"/>
        <v>115.47</v>
      </c>
      <c r="CN43" s="372">
        <f t="shared" si="189"/>
        <v>234.99</v>
      </c>
      <c r="CO43" s="371">
        <f t="shared" si="151"/>
        <v>5.0973313659359185</v>
      </c>
      <c r="CP43" s="372">
        <f t="shared" si="29"/>
        <v>5.0421068032187266</v>
      </c>
      <c r="CQ43" s="371">
        <f t="shared" si="152"/>
        <v>12090.869999999999</v>
      </c>
      <c r="CR43" s="372">
        <f t="shared" si="31"/>
        <v>13785.119999999999</v>
      </c>
      <c r="CS43" s="426"/>
      <c r="CT43" s="420"/>
      <c r="CU43" s="371">
        <f t="shared" si="32"/>
        <v>0</v>
      </c>
      <c r="CV43" s="372">
        <f t="shared" si="32"/>
        <v>0</v>
      </c>
      <c r="CW43" s="426"/>
      <c r="CX43" s="420"/>
      <c r="CY43" s="371">
        <f t="shared" si="33"/>
        <v>0</v>
      </c>
      <c r="CZ43" s="372">
        <f t="shared" si="33"/>
        <v>0</v>
      </c>
      <c r="DA43" s="421"/>
      <c r="DB43" s="420"/>
      <c r="DC43" s="371">
        <f t="shared" si="153"/>
        <v>0</v>
      </c>
      <c r="DD43" s="372">
        <f t="shared" si="153"/>
        <v>0</v>
      </c>
      <c r="DE43" s="371">
        <f t="shared" si="154"/>
        <v>0</v>
      </c>
      <c r="DF43" s="372">
        <f t="shared" si="36"/>
        <v>0</v>
      </c>
      <c r="DG43" s="371">
        <f t="shared" si="155"/>
        <v>0</v>
      </c>
      <c r="DH43" s="372">
        <f t="shared" si="38"/>
        <v>0</v>
      </c>
      <c r="DI43" s="371">
        <f t="shared" si="156"/>
        <v>4115</v>
      </c>
      <c r="DJ43" s="372">
        <f t="shared" si="40"/>
        <v>4501</v>
      </c>
      <c r="DK43" s="371">
        <f t="shared" si="41"/>
        <v>0</v>
      </c>
      <c r="DL43" s="372">
        <f t="shared" si="42"/>
        <v>0</v>
      </c>
      <c r="DM43" s="371">
        <f t="shared" si="157"/>
        <v>4.9827484811664648</v>
      </c>
      <c r="DN43" s="372">
        <f t="shared" si="44"/>
        <v>4.937196178626972</v>
      </c>
      <c r="DO43" s="371">
        <f t="shared" si="158"/>
        <v>20504.010000000002</v>
      </c>
      <c r="DP43" s="372">
        <f t="shared" si="158"/>
        <v>22222.32</v>
      </c>
      <c r="DQ43" s="371">
        <f t="shared" si="159"/>
        <v>0</v>
      </c>
      <c r="DR43" s="372">
        <f t="shared" si="47"/>
        <v>0</v>
      </c>
      <c r="DS43" s="371">
        <f t="shared" si="160"/>
        <v>0</v>
      </c>
      <c r="DT43" s="372">
        <f t="shared" si="160"/>
        <v>0</v>
      </c>
      <c r="DU43" s="424">
        <v>3163</v>
      </c>
      <c r="DV43" s="425">
        <v>2398</v>
      </c>
      <c r="DW43" s="371">
        <f t="shared" si="161"/>
        <v>0</v>
      </c>
      <c r="DX43" s="372">
        <f t="shared" si="50"/>
        <v>0</v>
      </c>
      <c r="DY43" s="426">
        <v>1883</v>
      </c>
      <c r="DZ43" s="425">
        <v>1698</v>
      </c>
      <c r="EA43" s="371">
        <f t="shared" si="162"/>
        <v>0</v>
      </c>
      <c r="EB43" s="372">
        <f t="shared" si="52"/>
        <v>0</v>
      </c>
      <c r="EC43" s="426">
        <v>41</v>
      </c>
      <c r="ED43" s="425">
        <v>1223</v>
      </c>
      <c r="EE43" s="371">
        <f t="shared" si="163"/>
        <v>0</v>
      </c>
      <c r="EF43" s="372">
        <f t="shared" si="54"/>
        <v>0</v>
      </c>
      <c r="EG43" s="358">
        <f t="shared" si="164"/>
        <v>5087</v>
      </c>
      <c r="EH43" s="372">
        <f t="shared" si="56"/>
        <v>5319</v>
      </c>
      <c r="EI43" s="358">
        <f t="shared" si="165"/>
        <v>0</v>
      </c>
      <c r="EJ43" s="372">
        <f t="shared" si="58"/>
        <v>0</v>
      </c>
      <c r="EK43" s="427">
        <v>3.02</v>
      </c>
      <c r="EL43" s="420">
        <v>3.16</v>
      </c>
      <c r="EM43" s="371">
        <f t="shared" si="59"/>
        <v>9552.26</v>
      </c>
      <c r="EN43" s="372">
        <f t="shared" si="59"/>
        <v>7577.68</v>
      </c>
      <c r="EO43" s="426">
        <v>3.76</v>
      </c>
      <c r="EP43" s="420">
        <v>3.64</v>
      </c>
      <c r="EQ43" s="371">
        <f t="shared" si="190"/>
        <v>7080.08</v>
      </c>
      <c r="ER43" s="372">
        <f t="shared" si="190"/>
        <v>6180.72</v>
      </c>
      <c r="ES43" s="426">
        <v>22.1</v>
      </c>
      <c r="ET43" s="446">
        <v>2.5289999999999999</v>
      </c>
      <c r="EU43" s="371">
        <f t="shared" si="139"/>
        <v>906.1</v>
      </c>
      <c r="EV43" s="372">
        <f t="shared" si="140"/>
        <v>3092.9670000000001</v>
      </c>
      <c r="EW43" s="371">
        <f t="shared" si="166"/>
        <v>3.447698053862787</v>
      </c>
      <c r="EX43" s="372">
        <f t="shared" si="63"/>
        <v>3.1681457040797145</v>
      </c>
      <c r="EY43" s="371">
        <f t="shared" si="167"/>
        <v>17538.439999999999</v>
      </c>
      <c r="EZ43" s="372">
        <f t="shared" si="65"/>
        <v>16851.367000000002</v>
      </c>
      <c r="FA43" s="426"/>
      <c r="FB43" s="420"/>
      <c r="FC43" s="371">
        <f t="shared" si="168"/>
        <v>0</v>
      </c>
      <c r="FD43" s="372">
        <f t="shared" si="67"/>
        <v>0</v>
      </c>
      <c r="FE43" s="426"/>
      <c r="FF43" s="420"/>
      <c r="FG43" s="371">
        <f t="shared" si="169"/>
        <v>0</v>
      </c>
      <c r="FH43" s="372">
        <f t="shared" si="69"/>
        <v>0</v>
      </c>
      <c r="FI43" s="421"/>
      <c r="FJ43" s="420"/>
      <c r="FK43" s="371">
        <f t="shared" si="170"/>
        <v>0</v>
      </c>
      <c r="FL43" s="372">
        <f t="shared" si="71"/>
        <v>0</v>
      </c>
      <c r="FM43" s="371">
        <f t="shared" si="171"/>
        <v>0</v>
      </c>
      <c r="FN43" s="372">
        <f t="shared" si="73"/>
        <v>0</v>
      </c>
      <c r="FO43" s="371">
        <f t="shared" si="172"/>
        <v>0</v>
      </c>
      <c r="FP43" s="372">
        <f t="shared" si="75"/>
        <v>0</v>
      </c>
      <c r="FQ43" s="424"/>
      <c r="FR43" s="425"/>
      <c r="FS43" s="371">
        <f t="shared" si="173"/>
        <v>0</v>
      </c>
      <c r="FT43" s="372">
        <f t="shared" si="77"/>
        <v>0</v>
      </c>
      <c r="FU43" s="426"/>
      <c r="FV43" s="425"/>
      <c r="FW43" s="371">
        <f t="shared" si="174"/>
        <v>0</v>
      </c>
      <c r="FX43" s="372">
        <f t="shared" si="79"/>
        <v>0</v>
      </c>
      <c r="FY43" s="426"/>
      <c r="FZ43" s="425"/>
      <c r="GA43" s="371">
        <f t="shared" si="175"/>
        <v>0</v>
      </c>
      <c r="GB43" s="372">
        <f t="shared" si="81"/>
        <v>0</v>
      </c>
      <c r="GC43" s="406">
        <f t="shared" si="141"/>
        <v>7101</v>
      </c>
      <c r="GD43" s="372">
        <f t="shared" si="141"/>
        <v>6695</v>
      </c>
      <c r="GE43" s="371">
        <f t="shared" si="83"/>
        <v>0</v>
      </c>
      <c r="GF43" s="372">
        <f t="shared" si="84"/>
        <v>0</v>
      </c>
      <c r="GG43" s="371">
        <f t="shared" si="176"/>
        <v>28955.599999999999</v>
      </c>
      <c r="GH43" s="372">
        <f t="shared" si="86"/>
        <v>28698.63</v>
      </c>
      <c r="GI43" s="371" t="str">
        <f t="shared" si="177"/>
        <v/>
      </c>
      <c r="GJ43" s="372" t="str">
        <f t="shared" si="88"/>
        <v/>
      </c>
      <c r="GK43" s="406">
        <f t="shared" si="142"/>
        <v>2051</v>
      </c>
      <c r="GL43" s="372">
        <f t="shared" si="142"/>
        <v>1866</v>
      </c>
      <c r="GM43" s="371">
        <f t="shared" si="90"/>
        <v>0</v>
      </c>
      <c r="GN43" s="372">
        <f t="shared" si="91"/>
        <v>0</v>
      </c>
      <c r="GO43" s="371">
        <f t="shared" si="178"/>
        <v>8065.28</v>
      </c>
      <c r="GP43" s="372">
        <f t="shared" si="93"/>
        <v>7045.1</v>
      </c>
      <c r="GQ43" s="371">
        <f t="shared" si="179"/>
        <v>0</v>
      </c>
      <c r="GR43" s="372">
        <f t="shared" si="95"/>
        <v>0</v>
      </c>
      <c r="GS43" s="406">
        <f t="shared" si="143"/>
        <v>9152</v>
      </c>
      <c r="GT43" s="372">
        <f t="shared" si="143"/>
        <v>8561</v>
      </c>
      <c r="GU43" s="371">
        <f t="shared" si="143"/>
        <v>0</v>
      </c>
      <c r="GV43" s="372">
        <f t="shared" si="143"/>
        <v>0</v>
      </c>
      <c r="GW43" s="371">
        <f t="shared" si="180"/>
        <v>37020.879999999997</v>
      </c>
      <c r="GX43" s="372">
        <f t="shared" si="180"/>
        <v>35743.730000000003</v>
      </c>
      <c r="GY43" s="371" t="str">
        <f t="shared" si="180"/>
        <v/>
      </c>
      <c r="GZ43" s="372" t="str">
        <f t="shared" si="180"/>
        <v/>
      </c>
      <c r="HA43" s="406">
        <f t="shared" si="144"/>
        <v>50</v>
      </c>
      <c r="HB43" s="372">
        <f t="shared" si="144"/>
        <v>1259</v>
      </c>
      <c r="HC43" s="371">
        <f t="shared" si="144"/>
        <v>0</v>
      </c>
      <c r="HD43" s="372">
        <f t="shared" si="144"/>
        <v>0</v>
      </c>
      <c r="HE43" s="371">
        <f t="shared" si="145"/>
        <v>1021.57</v>
      </c>
      <c r="HF43" s="372">
        <f t="shared" si="145"/>
        <v>3329.9570000000003</v>
      </c>
      <c r="HG43" s="371" t="str">
        <f t="shared" si="181"/>
        <v/>
      </c>
      <c r="HH43" s="372" t="str">
        <f t="shared" si="104"/>
        <v/>
      </c>
      <c r="HI43" s="406">
        <f t="shared" si="182"/>
        <v>38042.449999999997</v>
      </c>
      <c r="HJ43" s="372">
        <f t="shared" si="106"/>
        <v>39073.687000000005</v>
      </c>
      <c r="HK43" s="371" t="str">
        <f t="shared" si="183"/>
        <v/>
      </c>
      <c r="HL43" s="371" t="str">
        <f t="shared" si="108"/>
        <v/>
      </c>
    </row>
    <row r="44" spans="1:221" ht="15">
      <c r="A44" s="440" t="s">
        <v>108</v>
      </c>
      <c r="B44" s="441" t="s">
        <v>111</v>
      </c>
      <c r="C44" s="34"/>
      <c r="D44" s="440">
        <v>134130</v>
      </c>
      <c r="E44" s="442">
        <v>1</v>
      </c>
      <c r="F44" s="413">
        <v>9207</v>
      </c>
      <c r="G44" s="443">
        <v>9302</v>
      </c>
      <c r="H44" s="444">
        <v>262</v>
      </c>
      <c r="I44" s="445">
        <v>280</v>
      </c>
      <c r="J44" s="371">
        <f t="shared" si="109"/>
        <v>8945</v>
      </c>
      <c r="K44" s="372">
        <f t="shared" si="110"/>
        <v>9022</v>
      </c>
      <c r="L44" s="420">
        <v>121.503</v>
      </c>
      <c r="M44" s="371">
        <f t="shared" si="111"/>
        <v>8945</v>
      </c>
      <c r="N44" s="372">
        <f t="shared" si="112"/>
        <v>9022</v>
      </c>
      <c r="O44" s="371">
        <f t="shared" si="113"/>
        <v>0</v>
      </c>
      <c r="P44" s="372">
        <f t="shared" si="114"/>
        <v>0</v>
      </c>
      <c r="Q44" s="424">
        <v>1075</v>
      </c>
      <c r="R44" s="425">
        <v>1035</v>
      </c>
      <c r="S44" s="371">
        <f t="shared" si="115"/>
        <v>0</v>
      </c>
      <c r="T44" s="372">
        <f t="shared" si="116"/>
        <v>0</v>
      </c>
      <c r="U44" s="426">
        <v>6</v>
      </c>
      <c r="V44" s="425">
        <v>4</v>
      </c>
      <c r="W44" s="371">
        <f t="shared" si="117"/>
        <v>0</v>
      </c>
      <c r="X44" s="372">
        <f t="shared" si="118"/>
        <v>0</v>
      </c>
      <c r="Y44" s="426">
        <v>1</v>
      </c>
      <c r="Z44" s="425"/>
      <c r="AA44" s="371">
        <f t="shared" si="119"/>
        <v>0</v>
      </c>
      <c r="AB44" s="372">
        <f t="shared" si="120"/>
        <v>0</v>
      </c>
      <c r="AC44" s="358">
        <f t="shared" si="121"/>
        <v>1082</v>
      </c>
      <c r="AD44" s="372">
        <f t="shared" si="122"/>
        <v>1039</v>
      </c>
      <c r="AE44" s="358">
        <f t="shared" si="123"/>
        <v>0</v>
      </c>
      <c r="AF44" s="372">
        <f t="shared" si="124"/>
        <v>0</v>
      </c>
      <c r="AG44" s="427">
        <v>4.46</v>
      </c>
      <c r="AH44" s="420">
        <v>4.375</v>
      </c>
      <c r="AI44" s="371">
        <f t="shared" si="125"/>
        <v>4794.5</v>
      </c>
      <c r="AJ44" s="372">
        <f t="shared" si="126"/>
        <v>4528.125</v>
      </c>
      <c r="AK44" s="426">
        <v>4.67</v>
      </c>
      <c r="AL44" s="420">
        <v>3.875</v>
      </c>
      <c r="AM44" s="371">
        <f t="shared" si="127"/>
        <v>28.02</v>
      </c>
      <c r="AN44" s="372">
        <f t="shared" si="128"/>
        <v>15.5</v>
      </c>
      <c r="AO44" s="426">
        <v>5</v>
      </c>
      <c r="AP44" s="446"/>
      <c r="AQ44" s="371">
        <f t="shared" si="129"/>
        <v>5</v>
      </c>
      <c r="AR44" s="372">
        <f t="shared" si="130"/>
        <v>0</v>
      </c>
      <c r="AS44" s="371">
        <f t="shared" si="131"/>
        <v>4.4616635859519409</v>
      </c>
      <c r="AT44" s="372">
        <f t="shared" si="132"/>
        <v>4.3730750721847933</v>
      </c>
      <c r="AU44" s="371">
        <f t="shared" si="133"/>
        <v>4827.5200000000004</v>
      </c>
      <c r="AV44" s="372">
        <f t="shared" si="134"/>
        <v>4543.625</v>
      </c>
      <c r="AW44" s="426"/>
      <c r="AX44" s="420"/>
      <c r="AY44" s="371">
        <f t="shared" si="135"/>
        <v>0</v>
      </c>
      <c r="AZ44" s="372">
        <f t="shared" si="136"/>
        <v>0</v>
      </c>
      <c r="BA44" s="426"/>
      <c r="BB44" s="420"/>
      <c r="BC44" s="371">
        <f t="shared" si="137"/>
        <v>0</v>
      </c>
      <c r="BD44" s="372">
        <f t="shared" si="138"/>
        <v>0</v>
      </c>
      <c r="BE44" s="421"/>
      <c r="BF44" s="420"/>
      <c r="BG44" s="371">
        <f t="shared" si="146"/>
        <v>0</v>
      </c>
      <c r="BH44" s="372">
        <f t="shared" si="146"/>
        <v>0</v>
      </c>
      <c r="BI44" s="371">
        <f t="shared" si="147"/>
        <v>0</v>
      </c>
      <c r="BJ44" s="372">
        <f t="shared" si="147"/>
        <v>0</v>
      </c>
      <c r="BK44" s="371">
        <f t="shared" si="148"/>
        <v>0</v>
      </c>
      <c r="BL44" s="372">
        <f t="shared" si="148"/>
        <v>0</v>
      </c>
      <c r="BM44" s="431">
        <v>4974</v>
      </c>
      <c r="BN44" s="425">
        <v>5206</v>
      </c>
      <c r="BO44" s="371">
        <f t="shared" si="184"/>
        <v>0</v>
      </c>
      <c r="BP44" s="372">
        <f t="shared" si="184"/>
        <v>0</v>
      </c>
      <c r="BQ44" s="426">
        <v>52</v>
      </c>
      <c r="BR44" s="425">
        <v>50</v>
      </c>
      <c r="BS44" s="371">
        <f t="shared" si="185"/>
        <v>0</v>
      </c>
      <c r="BT44" s="372">
        <f t="shared" si="185"/>
        <v>0</v>
      </c>
      <c r="BU44" s="426">
        <v>29</v>
      </c>
      <c r="BV44" s="425">
        <v>46</v>
      </c>
      <c r="BW44" s="371">
        <f t="shared" si="186"/>
        <v>0</v>
      </c>
      <c r="BX44" s="423">
        <f t="shared" si="187"/>
        <v>0</v>
      </c>
      <c r="BY44" s="358">
        <f t="shared" si="149"/>
        <v>5055</v>
      </c>
      <c r="BZ44" s="372">
        <f t="shared" si="22"/>
        <v>5302</v>
      </c>
      <c r="CA44" s="358">
        <f t="shared" si="150"/>
        <v>0</v>
      </c>
      <c r="CB44" s="372">
        <f t="shared" si="24"/>
        <v>0</v>
      </c>
      <c r="CC44" s="427">
        <v>4.53</v>
      </c>
      <c r="CD44" s="420">
        <v>4.54</v>
      </c>
      <c r="CE44" s="371">
        <f t="shared" si="25"/>
        <v>22532.22</v>
      </c>
      <c r="CF44" s="372">
        <f t="shared" si="25"/>
        <v>23635.24</v>
      </c>
      <c r="CG44" s="426">
        <v>5.65</v>
      </c>
      <c r="CH44" s="420">
        <v>5.33</v>
      </c>
      <c r="CI44" s="371">
        <f t="shared" si="188"/>
        <v>293.8</v>
      </c>
      <c r="CJ44" s="372">
        <f t="shared" si="188"/>
        <v>266.5</v>
      </c>
      <c r="CK44" s="426">
        <v>17.71</v>
      </c>
      <c r="CL44" s="446">
        <v>7.93</v>
      </c>
      <c r="CM44" s="371">
        <f t="shared" si="189"/>
        <v>513.59</v>
      </c>
      <c r="CN44" s="372">
        <f t="shared" si="189"/>
        <v>364.78</v>
      </c>
      <c r="CO44" s="371">
        <f t="shared" si="151"/>
        <v>4.6171335311572701</v>
      </c>
      <c r="CP44" s="372">
        <f t="shared" si="29"/>
        <v>4.57686156167484</v>
      </c>
      <c r="CQ44" s="371">
        <f t="shared" si="152"/>
        <v>23339.61</v>
      </c>
      <c r="CR44" s="372">
        <f t="shared" si="31"/>
        <v>24266.52</v>
      </c>
      <c r="CS44" s="426"/>
      <c r="CT44" s="420"/>
      <c r="CU44" s="371">
        <f t="shared" si="32"/>
        <v>0</v>
      </c>
      <c r="CV44" s="372">
        <f t="shared" si="32"/>
        <v>0</v>
      </c>
      <c r="CW44" s="426"/>
      <c r="CX44" s="420"/>
      <c r="CY44" s="371">
        <f t="shared" si="33"/>
        <v>0</v>
      </c>
      <c r="CZ44" s="372">
        <f t="shared" si="33"/>
        <v>0</v>
      </c>
      <c r="DA44" s="421"/>
      <c r="DB44" s="420"/>
      <c r="DC44" s="371">
        <f t="shared" si="153"/>
        <v>0</v>
      </c>
      <c r="DD44" s="372">
        <f t="shared" si="153"/>
        <v>0</v>
      </c>
      <c r="DE44" s="371">
        <f t="shared" si="154"/>
        <v>0</v>
      </c>
      <c r="DF44" s="372">
        <f t="shared" si="36"/>
        <v>0</v>
      </c>
      <c r="DG44" s="371">
        <f t="shared" si="155"/>
        <v>0</v>
      </c>
      <c r="DH44" s="372">
        <f t="shared" si="38"/>
        <v>0</v>
      </c>
      <c r="DI44" s="371">
        <f t="shared" si="156"/>
        <v>6137</v>
      </c>
      <c r="DJ44" s="372">
        <f t="shared" si="40"/>
        <v>6341</v>
      </c>
      <c r="DK44" s="371">
        <f t="shared" si="41"/>
        <v>0</v>
      </c>
      <c r="DL44" s="372">
        <f t="shared" si="42"/>
        <v>0</v>
      </c>
      <c r="DM44" s="371">
        <f t="shared" si="157"/>
        <v>4.5897229916897508</v>
      </c>
      <c r="DN44" s="372">
        <f t="shared" si="44"/>
        <v>4.5434702728276299</v>
      </c>
      <c r="DO44" s="371">
        <f t="shared" si="158"/>
        <v>28167.13</v>
      </c>
      <c r="DP44" s="372">
        <f t="shared" si="158"/>
        <v>28810.145</v>
      </c>
      <c r="DQ44" s="371">
        <f t="shared" si="159"/>
        <v>0</v>
      </c>
      <c r="DR44" s="372">
        <f t="shared" si="47"/>
        <v>0</v>
      </c>
      <c r="DS44" s="371">
        <f t="shared" si="160"/>
        <v>0</v>
      </c>
      <c r="DT44" s="372">
        <f t="shared" si="160"/>
        <v>0</v>
      </c>
      <c r="DU44" s="424">
        <v>2368</v>
      </c>
      <c r="DV44" s="425">
        <v>1727</v>
      </c>
      <c r="DW44" s="371">
        <f t="shared" si="161"/>
        <v>0</v>
      </c>
      <c r="DX44" s="372">
        <f t="shared" si="50"/>
        <v>0</v>
      </c>
      <c r="DY44" s="426">
        <v>379</v>
      </c>
      <c r="DZ44" s="425">
        <v>354</v>
      </c>
      <c r="EA44" s="371">
        <f t="shared" si="162"/>
        <v>0</v>
      </c>
      <c r="EB44" s="372">
        <f t="shared" si="52"/>
        <v>0</v>
      </c>
      <c r="EC44" s="426">
        <v>61</v>
      </c>
      <c r="ED44" s="425">
        <v>600</v>
      </c>
      <c r="EE44" s="371">
        <f t="shared" si="163"/>
        <v>0</v>
      </c>
      <c r="EF44" s="372">
        <f t="shared" si="54"/>
        <v>0</v>
      </c>
      <c r="EG44" s="358">
        <f t="shared" si="164"/>
        <v>2808</v>
      </c>
      <c r="EH44" s="372">
        <f t="shared" si="56"/>
        <v>2681</v>
      </c>
      <c r="EI44" s="358">
        <f t="shared" si="165"/>
        <v>0</v>
      </c>
      <c r="EJ44" s="372">
        <f t="shared" si="58"/>
        <v>0</v>
      </c>
      <c r="EK44" s="427">
        <v>2.92</v>
      </c>
      <c r="EL44" s="420">
        <v>2.92</v>
      </c>
      <c r="EM44" s="371">
        <f t="shared" si="59"/>
        <v>6914.5599999999995</v>
      </c>
      <c r="EN44" s="372">
        <f t="shared" si="59"/>
        <v>5042.84</v>
      </c>
      <c r="EO44" s="426">
        <v>3.42</v>
      </c>
      <c r="EP44" s="420">
        <v>3.35</v>
      </c>
      <c r="EQ44" s="371">
        <f t="shared" si="190"/>
        <v>1296.18</v>
      </c>
      <c r="ER44" s="372">
        <f t="shared" si="190"/>
        <v>1185.9000000000001</v>
      </c>
      <c r="ES44" s="426">
        <v>7.49</v>
      </c>
      <c r="ET44" s="446">
        <v>2.3574999999999999</v>
      </c>
      <c r="EU44" s="371">
        <f t="shared" si="139"/>
        <v>456.89</v>
      </c>
      <c r="EV44" s="372">
        <f t="shared" si="140"/>
        <v>1414.5</v>
      </c>
      <c r="EW44" s="371">
        <f t="shared" si="166"/>
        <v>3.0867628205128201</v>
      </c>
      <c r="EX44" s="372">
        <f t="shared" si="63"/>
        <v>2.8508914584110405</v>
      </c>
      <c r="EY44" s="371">
        <f t="shared" si="167"/>
        <v>8667.6299999999992</v>
      </c>
      <c r="EZ44" s="372">
        <f t="shared" si="65"/>
        <v>7643.24</v>
      </c>
      <c r="FA44" s="426"/>
      <c r="FB44" s="420"/>
      <c r="FC44" s="371">
        <f t="shared" si="168"/>
        <v>0</v>
      </c>
      <c r="FD44" s="372">
        <f t="shared" si="67"/>
        <v>0</v>
      </c>
      <c r="FE44" s="426"/>
      <c r="FF44" s="420"/>
      <c r="FG44" s="371">
        <f t="shared" si="169"/>
        <v>0</v>
      </c>
      <c r="FH44" s="372">
        <f t="shared" si="69"/>
        <v>0</v>
      </c>
      <c r="FI44" s="421"/>
      <c r="FJ44" s="420"/>
      <c r="FK44" s="371">
        <f t="shared" si="170"/>
        <v>0</v>
      </c>
      <c r="FL44" s="372">
        <f t="shared" si="71"/>
        <v>0</v>
      </c>
      <c r="FM44" s="371">
        <f t="shared" si="171"/>
        <v>0</v>
      </c>
      <c r="FN44" s="372">
        <f t="shared" si="73"/>
        <v>0</v>
      </c>
      <c r="FO44" s="371">
        <f t="shared" si="172"/>
        <v>0</v>
      </c>
      <c r="FP44" s="372">
        <f t="shared" si="75"/>
        <v>0</v>
      </c>
      <c r="FQ44" s="424"/>
      <c r="FR44" s="425"/>
      <c r="FS44" s="371">
        <f t="shared" si="173"/>
        <v>0</v>
      </c>
      <c r="FT44" s="372">
        <f t="shared" si="77"/>
        <v>0</v>
      </c>
      <c r="FU44" s="426"/>
      <c r="FV44" s="425"/>
      <c r="FW44" s="371">
        <f t="shared" si="174"/>
        <v>0</v>
      </c>
      <c r="FX44" s="372">
        <f t="shared" si="79"/>
        <v>0</v>
      </c>
      <c r="FY44" s="426"/>
      <c r="FZ44" s="425"/>
      <c r="GA44" s="371">
        <f t="shared" si="175"/>
        <v>0</v>
      </c>
      <c r="GB44" s="372">
        <f t="shared" si="81"/>
        <v>0</v>
      </c>
      <c r="GC44" s="406">
        <f t="shared" si="141"/>
        <v>8417</v>
      </c>
      <c r="GD44" s="372">
        <f t="shared" si="141"/>
        <v>7968</v>
      </c>
      <c r="GE44" s="371">
        <f t="shared" si="83"/>
        <v>0</v>
      </c>
      <c r="GF44" s="372">
        <f t="shared" si="84"/>
        <v>0</v>
      </c>
      <c r="GG44" s="371">
        <f t="shared" si="176"/>
        <v>34241.279999999999</v>
      </c>
      <c r="GH44" s="372">
        <f t="shared" si="86"/>
        <v>33206.205000000002</v>
      </c>
      <c r="GI44" s="371" t="str">
        <f t="shared" si="177"/>
        <v/>
      </c>
      <c r="GJ44" s="372" t="str">
        <f t="shared" si="88"/>
        <v/>
      </c>
      <c r="GK44" s="406">
        <f t="shared" si="142"/>
        <v>437</v>
      </c>
      <c r="GL44" s="372">
        <f t="shared" si="142"/>
        <v>408</v>
      </c>
      <c r="GM44" s="371">
        <f t="shared" si="90"/>
        <v>0</v>
      </c>
      <c r="GN44" s="372">
        <f t="shared" si="91"/>
        <v>0</v>
      </c>
      <c r="GO44" s="371">
        <f t="shared" si="178"/>
        <v>1618</v>
      </c>
      <c r="GP44" s="372">
        <f t="shared" si="93"/>
        <v>1467.9</v>
      </c>
      <c r="GQ44" s="371">
        <f t="shared" si="179"/>
        <v>0</v>
      </c>
      <c r="GR44" s="372">
        <f t="shared" si="95"/>
        <v>0</v>
      </c>
      <c r="GS44" s="406">
        <f t="shared" si="143"/>
        <v>8854</v>
      </c>
      <c r="GT44" s="372">
        <f t="shared" si="143"/>
        <v>8376</v>
      </c>
      <c r="GU44" s="371">
        <f t="shared" si="143"/>
        <v>0</v>
      </c>
      <c r="GV44" s="372">
        <f t="shared" si="143"/>
        <v>0</v>
      </c>
      <c r="GW44" s="371">
        <f t="shared" si="180"/>
        <v>35859.279999999999</v>
      </c>
      <c r="GX44" s="372">
        <f t="shared" si="180"/>
        <v>34674.105000000003</v>
      </c>
      <c r="GY44" s="371" t="str">
        <f t="shared" si="180"/>
        <v/>
      </c>
      <c r="GZ44" s="372" t="str">
        <f t="shared" si="180"/>
        <v/>
      </c>
      <c r="HA44" s="406">
        <f t="shared" si="144"/>
        <v>91</v>
      </c>
      <c r="HB44" s="372">
        <f t="shared" si="144"/>
        <v>646</v>
      </c>
      <c r="HC44" s="371">
        <f t="shared" si="144"/>
        <v>0</v>
      </c>
      <c r="HD44" s="372">
        <f t="shared" si="144"/>
        <v>0</v>
      </c>
      <c r="HE44" s="371">
        <f t="shared" si="145"/>
        <v>975.48</v>
      </c>
      <c r="HF44" s="372">
        <f t="shared" si="145"/>
        <v>1779.28</v>
      </c>
      <c r="HG44" s="371" t="str">
        <f t="shared" si="181"/>
        <v/>
      </c>
      <c r="HH44" s="372" t="str">
        <f t="shared" si="104"/>
        <v/>
      </c>
      <c r="HI44" s="406">
        <f t="shared" si="182"/>
        <v>36834.76</v>
      </c>
      <c r="HJ44" s="372">
        <f t="shared" si="106"/>
        <v>36453.385000000002</v>
      </c>
      <c r="HK44" s="371" t="str">
        <f t="shared" si="183"/>
        <v/>
      </c>
      <c r="HL44" s="371" t="str">
        <f t="shared" si="108"/>
        <v/>
      </c>
    </row>
    <row r="45" spans="1:221" ht="15">
      <c r="A45" s="440" t="s">
        <v>108</v>
      </c>
      <c r="B45" s="441" t="s">
        <v>112</v>
      </c>
      <c r="C45" s="34"/>
      <c r="D45" s="440">
        <v>137351</v>
      </c>
      <c r="E45" s="442">
        <v>1</v>
      </c>
      <c r="F45" s="413">
        <v>7479</v>
      </c>
      <c r="G45" s="443">
        <v>7891</v>
      </c>
      <c r="H45" s="444">
        <v>145</v>
      </c>
      <c r="I45" s="445">
        <v>138</v>
      </c>
      <c r="J45" s="371">
        <f t="shared" si="109"/>
        <v>7334</v>
      </c>
      <c r="K45" s="372">
        <f t="shared" si="110"/>
        <v>7753</v>
      </c>
      <c r="L45" s="420">
        <v>120.745</v>
      </c>
      <c r="M45" s="371">
        <f t="shared" si="111"/>
        <v>7334</v>
      </c>
      <c r="N45" s="372">
        <f t="shared" si="112"/>
        <v>7753</v>
      </c>
      <c r="O45" s="371">
        <f t="shared" si="113"/>
        <v>0</v>
      </c>
      <c r="P45" s="372">
        <f t="shared" si="114"/>
        <v>0</v>
      </c>
      <c r="Q45" s="424">
        <v>1160</v>
      </c>
      <c r="R45" s="425">
        <v>1326</v>
      </c>
      <c r="S45" s="371">
        <f t="shared" si="115"/>
        <v>0</v>
      </c>
      <c r="T45" s="372">
        <f t="shared" si="116"/>
        <v>0</v>
      </c>
      <c r="U45" s="426">
        <v>81</v>
      </c>
      <c r="V45" s="425">
        <v>60</v>
      </c>
      <c r="W45" s="371">
        <f t="shared" si="117"/>
        <v>0</v>
      </c>
      <c r="X45" s="372">
        <f t="shared" si="118"/>
        <v>0</v>
      </c>
      <c r="Y45" s="426">
        <v>1</v>
      </c>
      <c r="Z45" s="425"/>
      <c r="AA45" s="371">
        <f t="shared" si="119"/>
        <v>0</v>
      </c>
      <c r="AB45" s="372">
        <f t="shared" si="120"/>
        <v>0</v>
      </c>
      <c r="AC45" s="358">
        <f t="shared" si="121"/>
        <v>1242</v>
      </c>
      <c r="AD45" s="372">
        <f t="shared" si="122"/>
        <v>1386</v>
      </c>
      <c r="AE45" s="358">
        <f t="shared" si="123"/>
        <v>0</v>
      </c>
      <c r="AF45" s="372">
        <f t="shared" si="124"/>
        <v>0</v>
      </c>
      <c r="AG45" s="427">
        <v>4.99</v>
      </c>
      <c r="AH45" s="420">
        <v>4.8780000000000001</v>
      </c>
      <c r="AI45" s="371">
        <f t="shared" si="125"/>
        <v>5788.4000000000005</v>
      </c>
      <c r="AJ45" s="372">
        <f t="shared" si="126"/>
        <v>6468.2280000000001</v>
      </c>
      <c r="AK45" s="426">
        <v>5.78</v>
      </c>
      <c r="AL45" s="420">
        <v>6.19</v>
      </c>
      <c r="AM45" s="371">
        <f t="shared" si="127"/>
        <v>468.18</v>
      </c>
      <c r="AN45" s="372">
        <f t="shared" si="128"/>
        <v>371.40000000000003</v>
      </c>
      <c r="AO45" s="426">
        <v>7</v>
      </c>
      <c r="AP45" s="446"/>
      <c r="AQ45" s="371">
        <f t="shared" si="129"/>
        <v>7</v>
      </c>
      <c r="AR45" s="372">
        <f t="shared" si="130"/>
        <v>0</v>
      </c>
      <c r="AS45" s="371">
        <f t="shared" si="131"/>
        <v>5.0431400966183579</v>
      </c>
      <c r="AT45" s="372">
        <f t="shared" si="132"/>
        <v>4.9347965367965365</v>
      </c>
      <c r="AU45" s="371">
        <f t="shared" si="133"/>
        <v>6263.5800000000008</v>
      </c>
      <c r="AV45" s="372">
        <f t="shared" si="134"/>
        <v>6839.6279999999997</v>
      </c>
      <c r="AW45" s="426"/>
      <c r="AX45" s="420"/>
      <c r="AY45" s="371">
        <f t="shared" si="135"/>
        <v>0</v>
      </c>
      <c r="AZ45" s="372">
        <f t="shared" si="136"/>
        <v>0</v>
      </c>
      <c r="BA45" s="426"/>
      <c r="BB45" s="420"/>
      <c r="BC45" s="371">
        <f t="shared" si="137"/>
        <v>0</v>
      </c>
      <c r="BD45" s="372">
        <f t="shared" si="138"/>
        <v>0</v>
      </c>
      <c r="BE45" s="421"/>
      <c r="BF45" s="420"/>
      <c r="BG45" s="371">
        <f t="shared" si="146"/>
        <v>0</v>
      </c>
      <c r="BH45" s="372">
        <f t="shared" si="146"/>
        <v>0</v>
      </c>
      <c r="BI45" s="371">
        <f t="shared" si="147"/>
        <v>0</v>
      </c>
      <c r="BJ45" s="372">
        <f t="shared" si="147"/>
        <v>0</v>
      </c>
      <c r="BK45" s="371">
        <f t="shared" si="148"/>
        <v>0</v>
      </c>
      <c r="BL45" s="372">
        <f t="shared" si="148"/>
        <v>0</v>
      </c>
      <c r="BM45" s="431">
        <v>1408</v>
      </c>
      <c r="BN45" s="425">
        <v>1442</v>
      </c>
      <c r="BO45" s="371">
        <f t="shared" si="184"/>
        <v>0</v>
      </c>
      <c r="BP45" s="372">
        <f t="shared" si="184"/>
        <v>0</v>
      </c>
      <c r="BQ45" s="426">
        <v>253</v>
      </c>
      <c r="BR45" s="425">
        <v>210</v>
      </c>
      <c r="BS45" s="371">
        <f t="shared" si="185"/>
        <v>0</v>
      </c>
      <c r="BT45" s="372">
        <f t="shared" si="185"/>
        <v>0</v>
      </c>
      <c r="BU45" s="426">
        <v>394</v>
      </c>
      <c r="BV45" s="425">
        <v>422</v>
      </c>
      <c r="BW45" s="371">
        <f t="shared" si="186"/>
        <v>0</v>
      </c>
      <c r="BX45" s="423">
        <f t="shared" si="187"/>
        <v>0</v>
      </c>
      <c r="BY45" s="358">
        <f t="shared" si="149"/>
        <v>2055</v>
      </c>
      <c r="BZ45" s="372">
        <f t="shared" si="22"/>
        <v>2074</v>
      </c>
      <c r="CA45" s="358">
        <f t="shared" si="150"/>
        <v>0</v>
      </c>
      <c r="CB45" s="372">
        <f t="shared" si="24"/>
        <v>0</v>
      </c>
      <c r="CC45" s="427">
        <v>5.57</v>
      </c>
      <c r="CD45" s="420">
        <v>5.5490000000000004</v>
      </c>
      <c r="CE45" s="371">
        <f t="shared" si="25"/>
        <v>7842.56</v>
      </c>
      <c r="CF45" s="372">
        <f t="shared" si="25"/>
        <v>8001.6580000000004</v>
      </c>
      <c r="CG45" s="426">
        <v>6.26</v>
      </c>
      <c r="CH45" s="420">
        <v>6.55</v>
      </c>
      <c r="CI45" s="371">
        <f t="shared" si="188"/>
        <v>1583.78</v>
      </c>
      <c r="CJ45" s="372">
        <f t="shared" si="188"/>
        <v>1375.5</v>
      </c>
      <c r="CK45" s="426">
        <v>7.19</v>
      </c>
      <c r="CL45" s="446">
        <v>6.61</v>
      </c>
      <c r="CM45" s="371">
        <f t="shared" si="189"/>
        <v>2832.86</v>
      </c>
      <c r="CN45" s="372">
        <f t="shared" si="189"/>
        <v>2789.42</v>
      </c>
      <c r="CO45" s="371">
        <f t="shared" si="151"/>
        <v>5.9655474452554751</v>
      </c>
      <c r="CP45" s="372">
        <f t="shared" si="29"/>
        <v>5.8662381870781095</v>
      </c>
      <c r="CQ45" s="371">
        <f t="shared" si="152"/>
        <v>12259.2</v>
      </c>
      <c r="CR45" s="372">
        <f t="shared" si="31"/>
        <v>12166.578</v>
      </c>
      <c r="CS45" s="426"/>
      <c r="CT45" s="420"/>
      <c r="CU45" s="371">
        <f t="shared" si="32"/>
        <v>0</v>
      </c>
      <c r="CV45" s="372">
        <f t="shared" si="32"/>
        <v>0</v>
      </c>
      <c r="CW45" s="426"/>
      <c r="CX45" s="420"/>
      <c r="CY45" s="371">
        <f t="shared" si="33"/>
        <v>0</v>
      </c>
      <c r="CZ45" s="372">
        <f t="shared" si="33"/>
        <v>0</v>
      </c>
      <c r="DA45" s="421"/>
      <c r="DB45" s="420"/>
      <c r="DC45" s="371">
        <f t="shared" si="153"/>
        <v>0</v>
      </c>
      <c r="DD45" s="372">
        <f t="shared" si="153"/>
        <v>0</v>
      </c>
      <c r="DE45" s="371">
        <f t="shared" si="154"/>
        <v>0</v>
      </c>
      <c r="DF45" s="372">
        <f t="shared" si="36"/>
        <v>0</v>
      </c>
      <c r="DG45" s="371">
        <f t="shared" si="155"/>
        <v>0</v>
      </c>
      <c r="DH45" s="372">
        <f t="shared" si="38"/>
        <v>0</v>
      </c>
      <c r="DI45" s="371">
        <f t="shared" si="156"/>
        <v>3297</v>
      </c>
      <c r="DJ45" s="372">
        <f t="shared" si="40"/>
        <v>3460</v>
      </c>
      <c r="DK45" s="371">
        <f t="shared" si="41"/>
        <v>0</v>
      </c>
      <c r="DL45" s="372">
        <f t="shared" si="42"/>
        <v>0</v>
      </c>
      <c r="DM45" s="371">
        <f t="shared" si="157"/>
        <v>5.618070973612376</v>
      </c>
      <c r="DN45" s="372">
        <f t="shared" si="44"/>
        <v>5.4931231213872831</v>
      </c>
      <c r="DO45" s="371">
        <f t="shared" si="158"/>
        <v>18522.780000000002</v>
      </c>
      <c r="DP45" s="372">
        <f t="shared" si="158"/>
        <v>19006.205999999998</v>
      </c>
      <c r="DQ45" s="371">
        <f t="shared" si="159"/>
        <v>0</v>
      </c>
      <c r="DR45" s="372">
        <f t="shared" si="47"/>
        <v>0</v>
      </c>
      <c r="DS45" s="371">
        <f t="shared" si="160"/>
        <v>0</v>
      </c>
      <c r="DT45" s="372">
        <f t="shared" si="160"/>
        <v>0</v>
      </c>
      <c r="DU45" s="424">
        <v>2281</v>
      </c>
      <c r="DV45" s="425">
        <v>1854</v>
      </c>
      <c r="DW45" s="371">
        <f t="shared" si="161"/>
        <v>0</v>
      </c>
      <c r="DX45" s="372">
        <f t="shared" si="50"/>
        <v>0</v>
      </c>
      <c r="DY45" s="426">
        <v>1276</v>
      </c>
      <c r="DZ45" s="425">
        <v>1236</v>
      </c>
      <c r="EA45" s="371">
        <f t="shared" si="162"/>
        <v>0</v>
      </c>
      <c r="EB45" s="372">
        <f t="shared" si="52"/>
        <v>0</v>
      </c>
      <c r="EC45" s="426">
        <v>480</v>
      </c>
      <c r="ED45" s="425">
        <v>1203</v>
      </c>
      <c r="EE45" s="371">
        <f t="shared" si="163"/>
        <v>0</v>
      </c>
      <c r="EF45" s="372">
        <f t="shared" si="54"/>
        <v>0</v>
      </c>
      <c r="EG45" s="358">
        <f t="shared" si="164"/>
        <v>4037</v>
      </c>
      <c r="EH45" s="372">
        <f t="shared" si="56"/>
        <v>4293</v>
      </c>
      <c r="EI45" s="358">
        <f t="shared" si="165"/>
        <v>0</v>
      </c>
      <c r="EJ45" s="372">
        <f t="shared" si="58"/>
        <v>0</v>
      </c>
      <c r="EK45" s="427">
        <v>3.34</v>
      </c>
      <c r="EL45" s="420">
        <v>3.43</v>
      </c>
      <c r="EM45" s="371">
        <f t="shared" si="59"/>
        <v>7618.54</v>
      </c>
      <c r="EN45" s="372">
        <f t="shared" si="59"/>
        <v>6359.22</v>
      </c>
      <c r="EO45" s="426">
        <v>4.33</v>
      </c>
      <c r="EP45" s="420">
        <v>4.03</v>
      </c>
      <c r="EQ45" s="371">
        <f t="shared" si="190"/>
        <v>5525.08</v>
      </c>
      <c r="ER45" s="372">
        <f t="shared" si="190"/>
        <v>4981.08</v>
      </c>
      <c r="ES45" s="426">
        <v>5.41</v>
      </c>
      <c r="ET45" s="446">
        <v>3.04</v>
      </c>
      <c r="EU45" s="371">
        <f t="shared" si="139"/>
        <v>2596.8000000000002</v>
      </c>
      <c r="EV45" s="372">
        <f t="shared" si="140"/>
        <v>3657.12</v>
      </c>
      <c r="EW45" s="371">
        <f t="shared" si="166"/>
        <v>3.8990388902650479</v>
      </c>
      <c r="EX45" s="372">
        <f t="shared" si="63"/>
        <v>3.4934591194968547</v>
      </c>
      <c r="EY45" s="371">
        <f t="shared" si="167"/>
        <v>15740.419999999998</v>
      </c>
      <c r="EZ45" s="372">
        <f t="shared" si="65"/>
        <v>14997.419999999996</v>
      </c>
      <c r="FA45" s="426"/>
      <c r="FB45" s="420"/>
      <c r="FC45" s="371">
        <f t="shared" si="168"/>
        <v>0</v>
      </c>
      <c r="FD45" s="372">
        <f t="shared" si="67"/>
        <v>0</v>
      </c>
      <c r="FE45" s="426"/>
      <c r="FF45" s="420"/>
      <c r="FG45" s="371">
        <f t="shared" si="169"/>
        <v>0</v>
      </c>
      <c r="FH45" s="372">
        <f t="shared" si="69"/>
        <v>0</v>
      </c>
      <c r="FI45" s="421"/>
      <c r="FJ45" s="420"/>
      <c r="FK45" s="371">
        <f t="shared" si="170"/>
        <v>0</v>
      </c>
      <c r="FL45" s="372">
        <f t="shared" si="71"/>
        <v>0</v>
      </c>
      <c r="FM45" s="371">
        <f t="shared" si="171"/>
        <v>0</v>
      </c>
      <c r="FN45" s="372">
        <f t="shared" si="73"/>
        <v>0</v>
      </c>
      <c r="FO45" s="371">
        <f t="shared" si="172"/>
        <v>0</v>
      </c>
      <c r="FP45" s="372">
        <f t="shared" si="75"/>
        <v>0</v>
      </c>
      <c r="FQ45" s="424"/>
      <c r="FR45" s="425"/>
      <c r="FS45" s="371">
        <f t="shared" si="173"/>
        <v>0</v>
      </c>
      <c r="FT45" s="372">
        <f t="shared" si="77"/>
        <v>0</v>
      </c>
      <c r="FU45" s="426"/>
      <c r="FV45" s="425"/>
      <c r="FW45" s="371">
        <f t="shared" si="174"/>
        <v>0</v>
      </c>
      <c r="FX45" s="372">
        <f t="shared" si="79"/>
        <v>0</v>
      </c>
      <c r="FY45" s="426"/>
      <c r="FZ45" s="425"/>
      <c r="GA45" s="371">
        <f t="shared" si="175"/>
        <v>0</v>
      </c>
      <c r="GB45" s="372">
        <f t="shared" si="81"/>
        <v>0</v>
      </c>
      <c r="GC45" s="406">
        <f t="shared" si="141"/>
        <v>4849</v>
      </c>
      <c r="GD45" s="372">
        <f t="shared" si="141"/>
        <v>4622</v>
      </c>
      <c r="GE45" s="371">
        <f t="shared" si="83"/>
        <v>0</v>
      </c>
      <c r="GF45" s="372">
        <f t="shared" si="84"/>
        <v>0</v>
      </c>
      <c r="GG45" s="371">
        <f t="shared" si="176"/>
        <v>21249.5</v>
      </c>
      <c r="GH45" s="372">
        <f t="shared" si="86"/>
        <v>20829.106</v>
      </c>
      <c r="GI45" s="371" t="str">
        <f t="shared" si="177"/>
        <v/>
      </c>
      <c r="GJ45" s="372" t="str">
        <f t="shared" si="88"/>
        <v/>
      </c>
      <c r="GK45" s="406">
        <f t="shared" si="142"/>
        <v>1610</v>
      </c>
      <c r="GL45" s="372">
        <f t="shared" si="142"/>
        <v>1506</v>
      </c>
      <c r="GM45" s="371">
        <f t="shared" si="90"/>
        <v>0</v>
      </c>
      <c r="GN45" s="372">
        <f t="shared" si="91"/>
        <v>0</v>
      </c>
      <c r="GO45" s="371">
        <f t="shared" si="178"/>
        <v>7577.04</v>
      </c>
      <c r="GP45" s="372">
        <f t="shared" si="93"/>
        <v>6727.98</v>
      </c>
      <c r="GQ45" s="371">
        <f t="shared" si="179"/>
        <v>0</v>
      </c>
      <c r="GR45" s="372">
        <f t="shared" si="95"/>
        <v>0</v>
      </c>
      <c r="GS45" s="406">
        <f t="shared" si="143"/>
        <v>6459</v>
      </c>
      <c r="GT45" s="372">
        <f t="shared" si="143"/>
        <v>6128</v>
      </c>
      <c r="GU45" s="371">
        <f t="shared" si="143"/>
        <v>0</v>
      </c>
      <c r="GV45" s="372">
        <f t="shared" si="143"/>
        <v>0</v>
      </c>
      <c r="GW45" s="371">
        <f t="shared" si="180"/>
        <v>28826.54</v>
      </c>
      <c r="GX45" s="372">
        <f t="shared" si="180"/>
        <v>27557.085999999999</v>
      </c>
      <c r="GY45" s="371" t="str">
        <f t="shared" si="180"/>
        <v/>
      </c>
      <c r="GZ45" s="372" t="str">
        <f t="shared" si="180"/>
        <v/>
      </c>
      <c r="HA45" s="406">
        <f t="shared" si="144"/>
        <v>875</v>
      </c>
      <c r="HB45" s="372">
        <f t="shared" si="144"/>
        <v>1625</v>
      </c>
      <c r="HC45" s="371">
        <f t="shared" si="144"/>
        <v>0</v>
      </c>
      <c r="HD45" s="372">
        <f t="shared" si="144"/>
        <v>0</v>
      </c>
      <c r="HE45" s="371">
        <f t="shared" si="145"/>
        <v>5436.66</v>
      </c>
      <c r="HF45" s="372">
        <f t="shared" si="145"/>
        <v>6446.54</v>
      </c>
      <c r="HG45" s="371" t="str">
        <f t="shared" si="181"/>
        <v/>
      </c>
      <c r="HH45" s="372" t="str">
        <f t="shared" si="104"/>
        <v/>
      </c>
      <c r="HI45" s="406">
        <f t="shared" si="182"/>
        <v>34263.199999999997</v>
      </c>
      <c r="HJ45" s="372">
        <f t="shared" si="106"/>
        <v>34003.625999999997</v>
      </c>
      <c r="HK45" s="371" t="str">
        <f t="shared" si="183"/>
        <v/>
      </c>
      <c r="HL45" s="371" t="str">
        <f t="shared" si="108"/>
        <v/>
      </c>
    </row>
    <row r="46" spans="1:221" ht="15">
      <c r="A46" s="440" t="s">
        <v>108</v>
      </c>
      <c r="B46" s="441" t="s">
        <v>113</v>
      </c>
      <c r="C46" s="34"/>
      <c r="D46" s="440">
        <v>133669</v>
      </c>
      <c r="E46" s="442">
        <v>2</v>
      </c>
      <c r="F46" s="413">
        <v>4467</v>
      </c>
      <c r="G46" s="443">
        <v>4511</v>
      </c>
      <c r="H46" s="444">
        <v>90</v>
      </c>
      <c r="I46" s="445">
        <v>112</v>
      </c>
      <c r="J46" s="371">
        <f t="shared" si="109"/>
        <v>4377</v>
      </c>
      <c r="K46" s="372">
        <f t="shared" si="110"/>
        <v>4399</v>
      </c>
      <c r="L46" s="420">
        <v>120.857</v>
      </c>
      <c r="M46" s="371">
        <f t="shared" si="111"/>
        <v>4377</v>
      </c>
      <c r="N46" s="372">
        <f t="shared" si="112"/>
        <v>4399</v>
      </c>
      <c r="O46" s="371">
        <f t="shared" si="113"/>
        <v>0</v>
      </c>
      <c r="P46" s="372">
        <f t="shared" si="114"/>
        <v>0</v>
      </c>
      <c r="Q46" s="424">
        <v>361</v>
      </c>
      <c r="R46" s="425">
        <v>363</v>
      </c>
      <c r="S46" s="371">
        <f t="shared" si="115"/>
        <v>0</v>
      </c>
      <c r="T46" s="372">
        <f t="shared" si="116"/>
        <v>0</v>
      </c>
      <c r="U46" s="426">
        <v>38</v>
      </c>
      <c r="V46" s="425">
        <v>38</v>
      </c>
      <c r="W46" s="371">
        <f t="shared" si="117"/>
        <v>0</v>
      </c>
      <c r="X46" s="372">
        <f t="shared" si="118"/>
        <v>0</v>
      </c>
      <c r="Y46" s="426"/>
      <c r="Z46" s="425">
        <v>3</v>
      </c>
      <c r="AA46" s="371">
        <f t="shared" si="119"/>
        <v>0</v>
      </c>
      <c r="AB46" s="372">
        <f t="shared" si="120"/>
        <v>0</v>
      </c>
      <c r="AC46" s="358">
        <f t="shared" si="121"/>
        <v>399</v>
      </c>
      <c r="AD46" s="372">
        <f t="shared" si="122"/>
        <v>404</v>
      </c>
      <c r="AE46" s="358">
        <f t="shared" si="123"/>
        <v>0</v>
      </c>
      <c r="AF46" s="372">
        <f t="shared" si="124"/>
        <v>0</v>
      </c>
      <c r="AG46" s="427">
        <v>4.96</v>
      </c>
      <c r="AH46" s="420">
        <v>4.9400000000000004</v>
      </c>
      <c r="AI46" s="371">
        <f t="shared" si="125"/>
        <v>1790.56</v>
      </c>
      <c r="AJ46" s="372">
        <f t="shared" si="126"/>
        <v>1793.2200000000003</v>
      </c>
      <c r="AK46" s="426">
        <v>5.63</v>
      </c>
      <c r="AL46" s="420">
        <v>5.6970000000000001</v>
      </c>
      <c r="AM46" s="371">
        <f t="shared" si="127"/>
        <v>213.94</v>
      </c>
      <c r="AN46" s="372">
        <f t="shared" si="128"/>
        <v>216.48599999999999</v>
      </c>
      <c r="AO46" s="426"/>
      <c r="AP46" s="446">
        <v>2.1659999999999999</v>
      </c>
      <c r="AQ46" s="371">
        <f t="shared" si="129"/>
        <v>0</v>
      </c>
      <c r="AR46" s="372">
        <f t="shared" si="130"/>
        <v>6.4979999999999993</v>
      </c>
      <c r="AS46" s="371">
        <f t="shared" si="131"/>
        <v>5.0238095238095237</v>
      </c>
      <c r="AT46" s="372">
        <f t="shared" si="132"/>
        <v>4.9906039603960402</v>
      </c>
      <c r="AU46" s="371">
        <f t="shared" si="133"/>
        <v>2004.5</v>
      </c>
      <c r="AV46" s="372">
        <f t="shared" si="134"/>
        <v>2016.2040000000002</v>
      </c>
      <c r="AW46" s="426"/>
      <c r="AX46" s="420"/>
      <c r="AY46" s="371">
        <f t="shared" si="135"/>
        <v>0</v>
      </c>
      <c r="AZ46" s="372">
        <f t="shared" si="136"/>
        <v>0</v>
      </c>
      <c r="BA46" s="426"/>
      <c r="BB46" s="420"/>
      <c r="BC46" s="371">
        <f t="shared" si="137"/>
        <v>0</v>
      </c>
      <c r="BD46" s="372">
        <f t="shared" si="138"/>
        <v>0</v>
      </c>
      <c r="BE46" s="421"/>
      <c r="BF46" s="420"/>
      <c r="BG46" s="371">
        <f t="shared" si="146"/>
        <v>0</v>
      </c>
      <c r="BH46" s="372">
        <f t="shared" si="146"/>
        <v>0</v>
      </c>
      <c r="BI46" s="371">
        <f t="shared" si="147"/>
        <v>0</v>
      </c>
      <c r="BJ46" s="372">
        <f t="shared" si="147"/>
        <v>0</v>
      </c>
      <c r="BK46" s="371">
        <f t="shared" si="148"/>
        <v>0</v>
      </c>
      <c r="BL46" s="372">
        <f t="shared" si="148"/>
        <v>0</v>
      </c>
      <c r="BM46" s="431">
        <v>675</v>
      </c>
      <c r="BN46" s="425">
        <v>710</v>
      </c>
      <c r="BO46" s="371">
        <f t="shared" si="184"/>
        <v>0</v>
      </c>
      <c r="BP46" s="372">
        <f t="shared" si="184"/>
        <v>0</v>
      </c>
      <c r="BQ46" s="426">
        <v>137</v>
      </c>
      <c r="BR46" s="425">
        <v>105</v>
      </c>
      <c r="BS46" s="371">
        <f t="shared" si="185"/>
        <v>0</v>
      </c>
      <c r="BT46" s="372">
        <f t="shared" si="185"/>
        <v>0</v>
      </c>
      <c r="BU46" s="426">
        <v>3</v>
      </c>
      <c r="BV46" s="425">
        <v>32</v>
      </c>
      <c r="BW46" s="371">
        <f t="shared" si="186"/>
        <v>0</v>
      </c>
      <c r="BX46" s="423">
        <f t="shared" si="187"/>
        <v>0</v>
      </c>
      <c r="BY46" s="358">
        <f t="shared" si="149"/>
        <v>815</v>
      </c>
      <c r="BZ46" s="372">
        <f t="shared" si="22"/>
        <v>847</v>
      </c>
      <c r="CA46" s="358">
        <f t="shared" si="150"/>
        <v>0</v>
      </c>
      <c r="CB46" s="372">
        <f t="shared" si="24"/>
        <v>0</v>
      </c>
      <c r="CC46" s="427">
        <v>5.64</v>
      </c>
      <c r="CD46" s="420">
        <v>5.6760000000000002</v>
      </c>
      <c r="CE46" s="371">
        <f t="shared" si="25"/>
        <v>3807</v>
      </c>
      <c r="CF46" s="372">
        <f t="shared" si="25"/>
        <v>4029.96</v>
      </c>
      <c r="CG46" s="426">
        <v>6.32</v>
      </c>
      <c r="CH46" s="420">
        <v>6.44</v>
      </c>
      <c r="CI46" s="371">
        <f t="shared" si="188"/>
        <v>865.84</v>
      </c>
      <c r="CJ46" s="372">
        <f t="shared" si="188"/>
        <v>676.2</v>
      </c>
      <c r="CK46" s="426">
        <v>13.33</v>
      </c>
      <c r="CL46" s="446">
        <v>6.78</v>
      </c>
      <c r="CM46" s="371">
        <f t="shared" si="189"/>
        <v>39.99</v>
      </c>
      <c r="CN46" s="372">
        <f t="shared" si="189"/>
        <v>216.96</v>
      </c>
      <c r="CO46" s="371">
        <f t="shared" si="151"/>
        <v>5.7826134969325151</v>
      </c>
      <c r="CP46" s="372">
        <f t="shared" si="29"/>
        <v>5.8124203069657616</v>
      </c>
      <c r="CQ46" s="371">
        <f t="shared" si="152"/>
        <v>4712.83</v>
      </c>
      <c r="CR46" s="372">
        <f t="shared" si="31"/>
        <v>4923.12</v>
      </c>
      <c r="CS46" s="426"/>
      <c r="CT46" s="420"/>
      <c r="CU46" s="371">
        <f t="shared" si="32"/>
        <v>0</v>
      </c>
      <c r="CV46" s="372">
        <f t="shared" si="32"/>
        <v>0</v>
      </c>
      <c r="CW46" s="426"/>
      <c r="CX46" s="420"/>
      <c r="CY46" s="371">
        <f t="shared" si="33"/>
        <v>0</v>
      </c>
      <c r="CZ46" s="372">
        <f t="shared" si="33"/>
        <v>0</v>
      </c>
      <c r="DA46" s="421"/>
      <c r="DB46" s="420"/>
      <c r="DC46" s="371">
        <f t="shared" si="153"/>
        <v>0</v>
      </c>
      <c r="DD46" s="372">
        <f t="shared" si="153"/>
        <v>0</v>
      </c>
      <c r="DE46" s="371">
        <f t="shared" si="154"/>
        <v>0</v>
      </c>
      <c r="DF46" s="372">
        <f t="shared" si="36"/>
        <v>0</v>
      </c>
      <c r="DG46" s="371">
        <f t="shared" si="155"/>
        <v>0</v>
      </c>
      <c r="DH46" s="372">
        <f t="shared" si="38"/>
        <v>0</v>
      </c>
      <c r="DI46" s="371">
        <f t="shared" si="156"/>
        <v>1214</v>
      </c>
      <c r="DJ46" s="372">
        <f t="shared" si="40"/>
        <v>1251</v>
      </c>
      <c r="DK46" s="371">
        <f t="shared" si="41"/>
        <v>0</v>
      </c>
      <c r="DL46" s="372">
        <f t="shared" si="42"/>
        <v>0</v>
      </c>
      <c r="DM46" s="371">
        <f t="shared" si="157"/>
        <v>5.5332207578253705</v>
      </c>
      <c r="DN46" s="372">
        <f t="shared" si="44"/>
        <v>5.5470215827338132</v>
      </c>
      <c r="DO46" s="371">
        <f t="shared" si="158"/>
        <v>6717.33</v>
      </c>
      <c r="DP46" s="372">
        <f t="shared" si="158"/>
        <v>6939.3240000000005</v>
      </c>
      <c r="DQ46" s="371">
        <f t="shared" si="159"/>
        <v>0</v>
      </c>
      <c r="DR46" s="372">
        <f t="shared" si="47"/>
        <v>0</v>
      </c>
      <c r="DS46" s="371">
        <f t="shared" si="160"/>
        <v>0</v>
      </c>
      <c r="DT46" s="372">
        <f t="shared" si="160"/>
        <v>0</v>
      </c>
      <c r="DU46" s="424">
        <v>1515</v>
      </c>
      <c r="DV46" s="425">
        <v>1156</v>
      </c>
      <c r="DW46" s="371">
        <f t="shared" si="161"/>
        <v>0</v>
      </c>
      <c r="DX46" s="372">
        <f t="shared" si="50"/>
        <v>0</v>
      </c>
      <c r="DY46" s="426">
        <v>1606</v>
      </c>
      <c r="DZ46" s="425">
        <v>1440</v>
      </c>
      <c r="EA46" s="371">
        <f t="shared" si="162"/>
        <v>0</v>
      </c>
      <c r="EB46" s="372">
        <f t="shared" si="52"/>
        <v>0</v>
      </c>
      <c r="EC46" s="426">
        <v>42</v>
      </c>
      <c r="ED46" s="425">
        <v>552</v>
      </c>
      <c r="EE46" s="371">
        <f t="shared" si="163"/>
        <v>0</v>
      </c>
      <c r="EF46" s="372">
        <f t="shared" si="54"/>
        <v>0</v>
      </c>
      <c r="EG46" s="358">
        <f t="shared" si="164"/>
        <v>3163</v>
      </c>
      <c r="EH46" s="372">
        <f t="shared" si="56"/>
        <v>3148</v>
      </c>
      <c r="EI46" s="358">
        <f t="shared" si="165"/>
        <v>0</v>
      </c>
      <c r="EJ46" s="372">
        <f t="shared" si="58"/>
        <v>0</v>
      </c>
      <c r="EK46" s="427">
        <v>3.42</v>
      </c>
      <c r="EL46" s="420">
        <v>3.49</v>
      </c>
      <c r="EM46" s="371">
        <f t="shared" si="59"/>
        <v>5181.3</v>
      </c>
      <c r="EN46" s="372">
        <f t="shared" si="59"/>
        <v>4034.44</v>
      </c>
      <c r="EO46" s="426">
        <v>4.18</v>
      </c>
      <c r="EP46" s="420">
        <v>4.1399999999999997</v>
      </c>
      <c r="EQ46" s="371">
        <f t="shared" si="190"/>
        <v>6713.08</v>
      </c>
      <c r="ER46" s="372">
        <f t="shared" si="190"/>
        <v>5961.5999999999995</v>
      </c>
      <c r="ES46" s="426">
        <v>15.44</v>
      </c>
      <c r="ET46" s="446">
        <v>2.42</v>
      </c>
      <c r="EU46" s="371">
        <f t="shared" si="139"/>
        <v>648.48</v>
      </c>
      <c r="EV46" s="372">
        <f t="shared" si="140"/>
        <v>1335.84</v>
      </c>
      <c r="EW46" s="371">
        <f t="shared" si="166"/>
        <v>3.9654947834334493</v>
      </c>
      <c r="EX46" s="372">
        <f t="shared" si="63"/>
        <v>3.5997077509529856</v>
      </c>
      <c r="EY46" s="371">
        <f t="shared" si="167"/>
        <v>12542.86</v>
      </c>
      <c r="EZ46" s="372">
        <f t="shared" si="65"/>
        <v>11331.88</v>
      </c>
      <c r="FA46" s="426"/>
      <c r="FB46" s="420"/>
      <c r="FC46" s="371">
        <f t="shared" si="168"/>
        <v>0</v>
      </c>
      <c r="FD46" s="372">
        <f t="shared" si="67"/>
        <v>0</v>
      </c>
      <c r="FE46" s="426"/>
      <c r="FF46" s="420"/>
      <c r="FG46" s="371">
        <f t="shared" si="169"/>
        <v>0</v>
      </c>
      <c r="FH46" s="372">
        <f t="shared" si="69"/>
        <v>0</v>
      </c>
      <c r="FI46" s="421"/>
      <c r="FJ46" s="420"/>
      <c r="FK46" s="371">
        <f t="shared" si="170"/>
        <v>0</v>
      </c>
      <c r="FL46" s="372">
        <f t="shared" si="71"/>
        <v>0</v>
      </c>
      <c r="FM46" s="371">
        <f t="shared" si="171"/>
        <v>0</v>
      </c>
      <c r="FN46" s="372">
        <f t="shared" si="73"/>
        <v>0</v>
      </c>
      <c r="FO46" s="371">
        <f t="shared" si="172"/>
        <v>0</v>
      </c>
      <c r="FP46" s="372">
        <f t="shared" si="75"/>
        <v>0</v>
      </c>
      <c r="FQ46" s="424"/>
      <c r="FR46" s="425"/>
      <c r="FS46" s="371">
        <f t="shared" si="173"/>
        <v>0</v>
      </c>
      <c r="FT46" s="372">
        <f t="shared" si="77"/>
        <v>0</v>
      </c>
      <c r="FU46" s="426"/>
      <c r="FV46" s="425"/>
      <c r="FW46" s="371">
        <f t="shared" si="174"/>
        <v>0</v>
      </c>
      <c r="FX46" s="372">
        <f t="shared" si="79"/>
        <v>0</v>
      </c>
      <c r="FY46" s="426"/>
      <c r="FZ46" s="425"/>
      <c r="GA46" s="371">
        <f t="shared" si="175"/>
        <v>0</v>
      </c>
      <c r="GB46" s="372">
        <f t="shared" si="81"/>
        <v>0</v>
      </c>
      <c r="GC46" s="406">
        <f t="shared" si="141"/>
        <v>2551</v>
      </c>
      <c r="GD46" s="372">
        <f t="shared" si="141"/>
        <v>2229</v>
      </c>
      <c r="GE46" s="371">
        <f t="shared" si="83"/>
        <v>0</v>
      </c>
      <c r="GF46" s="372">
        <f t="shared" si="84"/>
        <v>0</v>
      </c>
      <c r="GG46" s="371">
        <f t="shared" si="176"/>
        <v>10778.86</v>
      </c>
      <c r="GH46" s="372">
        <f t="shared" si="86"/>
        <v>9857.6200000000008</v>
      </c>
      <c r="GI46" s="371" t="str">
        <f t="shared" si="177"/>
        <v/>
      </c>
      <c r="GJ46" s="372" t="str">
        <f t="shared" si="88"/>
        <v/>
      </c>
      <c r="GK46" s="406">
        <f t="shared" si="142"/>
        <v>1781</v>
      </c>
      <c r="GL46" s="372">
        <f t="shared" si="142"/>
        <v>1583</v>
      </c>
      <c r="GM46" s="371">
        <f t="shared" si="90"/>
        <v>0</v>
      </c>
      <c r="GN46" s="372">
        <f t="shared" si="91"/>
        <v>0</v>
      </c>
      <c r="GO46" s="371">
        <f t="shared" si="178"/>
        <v>7792.86</v>
      </c>
      <c r="GP46" s="372">
        <f t="shared" si="93"/>
        <v>6854.2859999999991</v>
      </c>
      <c r="GQ46" s="371">
        <f t="shared" si="179"/>
        <v>0</v>
      </c>
      <c r="GR46" s="372">
        <f t="shared" si="95"/>
        <v>0</v>
      </c>
      <c r="GS46" s="406">
        <f t="shared" si="143"/>
        <v>4332</v>
      </c>
      <c r="GT46" s="372">
        <f t="shared" si="143"/>
        <v>3812</v>
      </c>
      <c r="GU46" s="371">
        <f t="shared" si="143"/>
        <v>0</v>
      </c>
      <c r="GV46" s="372">
        <f t="shared" si="143"/>
        <v>0</v>
      </c>
      <c r="GW46" s="371">
        <f t="shared" si="180"/>
        <v>18571.72</v>
      </c>
      <c r="GX46" s="372">
        <f t="shared" si="180"/>
        <v>16711.905999999999</v>
      </c>
      <c r="GY46" s="371" t="str">
        <f t="shared" si="180"/>
        <v/>
      </c>
      <c r="GZ46" s="372" t="str">
        <f t="shared" si="180"/>
        <v/>
      </c>
      <c r="HA46" s="406">
        <f t="shared" si="144"/>
        <v>45</v>
      </c>
      <c r="HB46" s="372">
        <f t="shared" si="144"/>
        <v>587</v>
      </c>
      <c r="HC46" s="371">
        <f t="shared" si="144"/>
        <v>0</v>
      </c>
      <c r="HD46" s="372">
        <f t="shared" si="144"/>
        <v>0</v>
      </c>
      <c r="HE46" s="371">
        <f t="shared" si="145"/>
        <v>688.47</v>
      </c>
      <c r="HF46" s="372">
        <f t="shared" si="145"/>
        <v>1559.298</v>
      </c>
      <c r="HG46" s="371" t="str">
        <f t="shared" si="181"/>
        <v/>
      </c>
      <c r="HH46" s="372" t="str">
        <f t="shared" si="104"/>
        <v/>
      </c>
      <c r="HI46" s="406">
        <f t="shared" si="182"/>
        <v>19260.190000000002</v>
      </c>
      <c r="HJ46" s="372">
        <f t="shared" si="106"/>
        <v>18271.203999999998</v>
      </c>
      <c r="HK46" s="371" t="str">
        <f t="shared" si="183"/>
        <v/>
      </c>
      <c r="HL46" s="371" t="str">
        <f t="shared" si="108"/>
        <v/>
      </c>
    </row>
    <row r="47" spans="1:221" ht="15">
      <c r="A47" s="440" t="s">
        <v>108</v>
      </c>
      <c r="B47" s="441" t="s">
        <v>115</v>
      </c>
      <c r="C47" s="34"/>
      <c r="D47" s="440">
        <v>133650</v>
      </c>
      <c r="E47" s="442">
        <v>3</v>
      </c>
      <c r="F47" s="413">
        <v>1435</v>
      </c>
      <c r="G47" s="443">
        <v>1243</v>
      </c>
      <c r="H47" s="444">
        <v>19</v>
      </c>
      <c r="I47" s="445">
        <v>10</v>
      </c>
      <c r="J47" s="371">
        <f t="shared" si="109"/>
        <v>1416</v>
      </c>
      <c r="K47" s="372">
        <f t="shared" si="110"/>
        <v>1233</v>
      </c>
      <c r="L47" s="420">
        <v>120.858</v>
      </c>
      <c r="M47" s="371">
        <f t="shared" si="111"/>
        <v>1416</v>
      </c>
      <c r="N47" s="372">
        <f t="shared" si="112"/>
        <v>1233</v>
      </c>
      <c r="O47" s="371">
        <f t="shared" si="113"/>
        <v>0</v>
      </c>
      <c r="P47" s="372">
        <f t="shared" si="114"/>
        <v>0</v>
      </c>
      <c r="Q47" s="424">
        <v>71</v>
      </c>
      <c r="R47" s="425">
        <v>27</v>
      </c>
      <c r="S47" s="371">
        <f t="shared" si="115"/>
        <v>0</v>
      </c>
      <c r="T47" s="372">
        <f t="shared" si="116"/>
        <v>0</v>
      </c>
      <c r="U47" s="426">
        <v>1</v>
      </c>
      <c r="V47" s="425">
        <v>1</v>
      </c>
      <c r="W47" s="371">
        <f t="shared" si="117"/>
        <v>0</v>
      </c>
      <c r="X47" s="372">
        <f t="shared" si="118"/>
        <v>0</v>
      </c>
      <c r="Y47" s="426"/>
      <c r="Z47" s="425"/>
      <c r="AA47" s="371">
        <f t="shared" si="119"/>
        <v>0</v>
      </c>
      <c r="AB47" s="372">
        <f t="shared" si="120"/>
        <v>0</v>
      </c>
      <c r="AC47" s="358">
        <f t="shared" si="121"/>
        <v>72</v>
      </c>
      <c r="AD47" s="372">
        <f t="shared" si="122"/>
        <v>28</v>
      </c>
      <c r="AE47" s="358">
        <f t="shared" si="123"/>
        <v>0</v>
      </c>
      <c r="AF47" s="372">
        <f t="shared" si="124"/>
        <v>0</v>
      </c>
      <c r="AG47" s="427">
        <v>6.51</v>
      </c>
      <c r="AH47" s="420">
        <v>8.48</v>
      </c>
      <c r="AI47" s="371">
        <f t="shared" si="125"/>
        <v>462.21</v>
      </c>
      <c r="AJ47" s="372">
        <f t="shared" si="126"/>
        <v>228.96</v>
      </c>
      <c r="AK47" s="426">
        <v>8</v>
      </c>
      <c r="AL47" s="420">
        <v>5.5</v>
      </c>
      <c r="AM47" s="371">
        <f t="shared" si="127"/>
        <v>8</v>
      </c>
      <c r="AN47" s="372">
        <f t="shared" si="128"/>
        <v>5.5</v>
      </c>
      <c r="AO47" s="426"/>
      <c r="AP47" s="446"/>
      <c r="AQ47" s="371">
        <f t="shared" si="129"/>
        <v>0</v>
      </c>
      <c r="AR47" s="372">
        <f t="shared" si="130"/>
        <v>0</v>
      </c>
      <c r="AS47" s="371">
        <f t="shared" si="131"/>
        <v>6.5306944444444444</v>
      </c>
      <c r="AT47" s="372">
        <f t="shared" si="132"/>
        <v>8.3735714285714291</v>
      </c>
      <c r="AU47" s="371">
        <f t="shared" si="133"/>
        <v>470.21</v>
      </c>
      <c r="AV47" s="372">
        <f t="shared" si="134"/>
        <v>234.46</v>
      </c>
      <c r="AW47" s="426"/>
      <c r="AX47" s="420"/>
      <c r="AY47" s="371">
        <f t="shared" si="135"/>
        <v>0</v>
      </c>
      <c r="AZ47" s="372">
        <f t="shared" si="136"/>
        <v>0</v>
      </c>
      <c r="BA47" s="426"/>
      <c r="BB47" s="420"/>
      <c r="BC47" s="371">
        <f t="shared" si="137"/>
        <v>0</v>
      </c>
      <c r="BD47" s="372">
        <f t="shared" si="138"/>
        <v>0</v>
      </c>
      <c r="BE47" s="421"/>
      <c r="BF47" s="420"/>
      <c r="BG47" s="371">
        <f t="shared" si="146"/>
        <v>0</v>
      </c>
      <c r="BH47" s="372">
        <f t="shared" si="146"/>
        <v>0</v>
      </c>
      <c r="BI47" s="371">
        <f t="shared" si="147"/>
        <v>0</v>
      </c>
      <c r="BJ47" s="372">
        <f t="shared" si="147"/>
        <v>0</v>
      </c>
      <c r="BK47" s="371">
        <f t="shared" si="148"/>
        <v>0</v>
      </c>
      <c r="BL47" s="372">
        <f t="shared" si="148"/>
        <v>0</v>
      </c>
      <c r="BM47" s="431">
        <v>977</v>
      </c>
      <c r="BN47" s="425">
        <v>848</v>
      </c>
      <c r="BO47" s="371">
        <f t="shared" si="184"/>
        <v>0</v>
      </c>
      <c r="BP47" s="372">
        <f t="shared" si="184"/>
        <v>0</v>
      </c>
      <c r="BQ47" s="426">
        <v>11</v>
      </c>
      <c r="BR47" s="425">
        <v>10</v>
      </c>
      <c r="BS47" s="371">
        <f t="shared" si="185"/>
        <v>0</v>
      </c>
      <c r="BT47" s="372">
        <f t="shared" si="185"/>
        <v>0</v>
      </c>
      <c r="BU47" s="426">
        <v>9</v>
      </c>
      <c r="BV47" s="425">
        <v>23</v>
      </c>
      <c r="BW47" s="371">
        <f t="shared" si="186"/>
        <v>0</v>
      </c>
      <c r="BX47" s="423">
        <f t="shared" si="187"/>
        <v>0</v>
      </c>
      <c r="BY47" s="358">
        <f t="shared" si="149"/>
        <v>997</v>
      </c>
      <c r="BZ47" s="372">
        <f t="shared" si="22"/>
        <v>881</v>
      </c>
      <c r="CA47" s="358">
        <f t="shared" si="150"/>
        <v>0</v>
      </c>
      <c r="CB47" s="372">
        <f t="shared" si="24"/>
        <v>0</v>
      </c>
      <c r="CC47" s="427">
        <v>5.78</v>
      </c>
      <c r="CD47" s="420">
        <v>6.09</v>
      </c>
      <c r="CE47" s="371">
        <f t="shared" si="25"/>
        <v>5647.06</v>
      </c>
      <c r="CF47" s="372">
        <f t="shared" si="25"/>
        <v>5164.32</v>
      </c>
      <c r="CG47" s="426">
        <v>7.27</v>
      </c>
      <c r="CH47" s="420">
        <v>7.75</v>
      </c>
      <c r="CI47" s="371">
        <f t="shared" si="188"/>
        <v>79.97</v>
      </c>
      <c r="CJ47" s="372">
        <f t="shared" si="188"/>
        <v>77.5</v>
      </c>
      <c r="CK47" s="426">
        <v>14.22</v>
      </c>
      <c r="CL47" s="446">
        <v>10.433999999999999</v>
      </c>
      <c r="CM47" s="371">
        <f t="shared" si="189"/>
        <v>127.98</v>
      </c>
      <c r="CN47" s="372">
        <f t="shared" si="189"/>
        <v>239.98199999999997</v>
      </c>
      <c r="CO47" s="371">
        <f t="shared" si="151"/>
        <v>5.8726278836509529</v>
      </c>
      <c r="CP47" s="372">
        <f t="shared" si="29"/>
        <v>6.2222497162315547</v>
      </c>
      <c r="CQ47" s="371">
        <f t="shared" si="152"/>
        <v>5855.01</v>
      </c>
      <c r="CR47" s="372">
        <f t="shared" si="31"/>
        <v>5481.8019999999997</v>
      </c>
      <c r="CS47" s="426"/>
      <c r="CT47" s="420"/>
      <c r="CU47" s="371">
        <f t="shared" si="32"/>
        <v>0</v>
      </c>
      <c r="CV47" s="372">
        <f t="shared" si="32"/>
        <v>0</v>
      </c>
      <c r="CW47" s="426"/>
      <c r="CX47" s="420"/>
      <c r="CY47" s="371">
        <f t="shared" si="33"/>
        <v>0</v>
      </c>
      <c r="CZ47" s="372">
        <f t="shared" si="33"/>
        <v>0</v>
      </c>
      <c r="DA47" s="421"/>
      <c r="DB47" s="420"/>
      <c r="DC47" s="371">
        <f t="shared" si="153"/>
        <v>0</v>
      </c>
      <c r="DD47" s="372">
        <f t="shared" si="153"/>
        <v>0</v>
      </c>
      <c r="DE47" s="371">
        <f t="shared" si="154"/>
        <v>0</v>
      </c>
      <c r="DF47" s="372">
        <f t="shared" si="36"/>
        <v>0</v>
      </c>
      <c r="DG47" s="371">
        <f t="shared" si="155"/>
        <v>0</v>
      </c>
      <c r="DH47" s="372">
        <f t="shared" si="38"/>
        <v>0</v>
      </c>
      <c r="DI47" s="371">
        <f t="shared" si="156"/>
        <v>1069</v>
      </c>
      <c r="DJ47" s="372">
        <f t="shared" si="40"/>
        <v>909</v>
      </c>
      <c r="DK47" s="371">
        <f t="shared" si="41"/>
        <v>0</v>
      </c>
      <c r="DL47" s="372">
        <f t="shared" si="42"/>
        <v>0</v>
      </c>
      <c r="DM47" s="371">
        <f t="shared" si="157"/>
        <v>5.916950420954163</v>
      </c>
      <c r="DN47" s="372">
        <f t="shared" si="44"/>
        <v>6.2885170517051705</v>
      </c>
      <c r="DO47" s="371">
        <f t="shared" si="158"/>
        <v>6325.22</v>
      </c>
      <c r="DP47" s="372">
        <f t="shared" si="158"/>
        <v>5716.2619999999997</v>
      </c>
      <c r="DQ47" s="371">
        <f t="shared" si="159"/>
        <v>0</v>
      </c>
      <c r="DR47" s="372">
        <f t="shared" si="47"/>
        <v>0</v>
      </c>
      <c r="DS47" s="371">
        <f t="shared" si="160"/>
        <v>0</v>
      </c>
      <c r="DT47" s="372">
        <f t="shared" si="160"/>
        <v>0</v>
      </c>
      <c r="DU47" s="424">
        <v>248</v>
      </c>
      <c r="DV47" s="425">
        <v>186</v>
      </c>
      <c r="DW47" s="371">
        <f t="shared" si="161"/>
        <v>0</v>
      </c>
      <c r="DX47" s="372">
        <f t="shared" si="50"/>
        <v>0</v>
      </c>
      <c r="DY47" s="426">
        <v>58</v>
      </c>
      <c r="DZ47" s="425">
        <v>49</v>
      </c>
      <c r="EA47" s="371">
        <f t="shared" si="162"/>
        <v>0</v>
      </c>
      <c r="EB47" s="372">
        <f t="shared" si="52"/>
        <v>0</v>
      </c>
      <c r="EC47" s="426">
        <v>41</v>
      </c>
      <c r="ED47" s="425">
        <v>89</v>
      </c>
      <c r="EE47" s="371">
        <f t="shared" si="163"/>
        <v>0</v>
      </c>
      <c r="EF47" s="372">
        <f t="shared" si="54"/>
        <v>0</v>
      </c>
      <c r="EG47" s="358">
        <f t="shared" si="164"/>
        <v>347</v>
      </c>
      <c r="EH47" s="372">
        <f t="shared" si="56"/>
        <v>324</v>
      </c>
      <c r="EI47" s="358">
        <f t="shared" si="165"/>
        <v>0</v>
      </c>
      <c r="EJ47" s="372">
        <f t="shared" si="58"/>
        <v>0</v>
      </c>
      <c r="EK47" s="427">
        <v>4.18</v>
      </c>
      <c r="EL47" s="420">
        <v>4.29</v>
      </c>
      <c r="EM47" s="371">
        <f t="shared" si="59"/>
        <v>1036.6399999999999</v>
      </c>
      <c r="EN47" s="372">
        <f t="shared" si="59"/>
        <v>797.94</v>
      </c>
      <c r="EO47" s="426">
        <v>4.37</v>
      </c>
      <c r="EP47" s="420">
        <v>4.6500000000000004</v>
      </c>
      <c r="EQ47" s="371">
        <f t="shared" si="190"/>
        <v>253.46</v>
      </c>
      <c r="ER47" s="372">
        <f t="shared" si="190"/>
        <v>227.85000000000002</v>
      </c>
      <c r="ES47" s="426">
        <v>4.8899999999999997</v>
      </c>
      <c r="ET47" s="446">
        <v>2.93</v>
      </c>
      <c r="EU47" s="371">
        <f t="shared" si="139"/>
        <v>200.48999999999998</v>
      </c>
      <c r="EV47" s="372">
        <f t="shared" si="140"/>
        <v>260.77000000000004</v>
      </c>
      <c r="EW47" s="371">
        <f t="shared" si="166"/>
        <v>4.2956484149855907</v>
      </c>
      <c r="EX47" s="372">
        <f t="shared" si="63"/>
        <v>3.9708641975308638</v>
      </c>
      <c r="EY47" s="371">
        <f t="shared" si="167"/>
        <v>1490.59</v>
      </c>
      <c r="EZ47" s="372">
        <f t="shared" si="65"/>
        <v>1286.56</v>
      </c>
      <c r="FA47" s="426"/>
      <c r="FB47" s="420"/>
      <c r="FC47" s="371">
        <f t="shared" si="168"/>
        <v>0</v>
      </c>
      <c r="FD47" s="372">
        <f t="shared" si="67"/>
        <v>0</v>
      </c>
      <c r="FE47" s="426"/>
      <c r="FF47" s="420"/>
      <c r="FG47" s="371">
        <f t="shared" si="169"/>
        <v>0</v>
      </c>
      <c r="FH47" s="372">
        <f t="shared" si="69"/>
        <v>0</v>
      </c>
      <c r="FI47" s="421"/>
      <c r="FJ47" s="420"/>
      <c r="FK47" s="371">
        <f t="shared" si="170"/>
        <v>0</v>
      </c>
      <c r="FL47" s="372">
        <f t="shared" si="71"/>
        <v>0</v>
      </c>
      <c r="FM47" s="371">
        <f t="shared" si="171"/>
        <v>0</v>
      </c>
      <c r="FN47" s="372">
        <f t="shared" si="73"/>
        <v>0</v>
      </c>
      <c r="FO47" s="371">
        <f t="shared" si="172"/>
        <v>0</v>
      </c>
      <c r="FP47" s="372">
        <f t="shared" si="75"/>
        <v>0</v>
      </c>
      <c r="FQ47" s="424"/>
      <c r="FR47" s="425"/>
      <c r="FS47" s="371">
        <f t="shared" si="173"/>
        <v>0</v>
      </c>
      <c r="FT47" s="372">
        <f t="shared" si="77"/>
        <v>0</v>
      </c>
      <c r="FU47" s="426"/>
      <c r="FV47" s="425"/>
      <c r="FW47" s="371">
        <f t="shared" si="174"/>
        <v>0</v>
      </c>
      <c r="FX47" s="372">
        <f t="shared" si="79"/>
        <v>0</v>
      </c>
      <c r="FY47" s="426"/>
      <c r="FZ47" s="425"/>
      <c r="GA47" s="371">
        <f t="shared" si="175"/>
        <v>0</v>
      </c>
      <c r="GB47" s="372">
        <f t="shared" si="81"/>
        <v>0</v>
      </c>
      <c r="GC47" s="406">
        <f t="shared" si="141"/>
        <v>1296</v>
      </c>
      <c r="GD47" s="372">
        <f t="shared" si="141"/>
        <v>1061</v>
      </c>
      <c r="GE47" s="371">
        <f t="shared" si="83"/>
        <v>0</v>
      </c>
      <c r="GF47" s="372">
        <f t="shared" si="84"/>
        <v>0</v>
      </c>
      <c r="GG47" s="371">
        <f t="shared" si="176"/>
        <v>7145.91</v>
      </c>
      <c r="GH47" s="372">
        <f t="shared" si="86"/>
        <v>6191.2199999999993</v>
      </c>
      <c r="GI47" s="371" t="str">
        <f t="shared" si="177"/>
        <v/>
      </c>
      <c r="GJ47" s="372" t="str">
        <f t="shared" si="88"/>
        <v/>
      </c>
      <c r="GK47" s="406">
        <f t="shared" si="142"/>
        <v>70</v>
      </c>
      <c r="GL47" s="372">
        <f t="shared" si="142"/>
        <v>60</v>
      </c>
      <c r="GM47" s="371">
        <f t="shared" si="90"/>
        <v>0</v>
      </c>
      <c r="GN47" s="372">
        <f t="shared" si="91"/>
        <v>0</v>
      </c>
      <c r="GO47" s="371">
        <f t="shared" si="178"/>
        <v>341.43</v>
      </c>
      <c r="GP47" s="372">
        <f t="shared" si="93"/>
        <v>310.85000000000002</v>
      </c>
      <c r="GQ47" s="371">
        <f t="shared" si="179"/>
        <v>0</v>
      </c>
      <c r="GR47" s="372">
        <f t="shared" si="95"/>
        <v>0</v>
      </c>
      <c r="GS47" s="406">
        <f t="shared" si="143"/>
        <v>1366</v>
      </c>
      <c r="GT47" s="372">
        <f t="shared" si="143"/>
        <v>1121</v>
      </c>
      <c r="GU47" s="371">
        <f t="shared" si="143"/>
        <v>0</v>
      </c>
      <c r="GV47" s="372">
        <f t="shared" si="143"/>
        <v>0</v>
      </c>
      <c r="GW47" s="371">
        <f t="shared" si="180"/>
        <v>7487.34</v>
      </c>
      <c r="GX47" s="372">
        <f t="shared" si="180"/>
        <v>6502.07</v>
      </c>
      <c r="GY47" s="371" t="str">
        <f t="shared" si="180"/>
        <v/>
      </c>
      <c r="GZ47" s="372" t="str">
        <f t="shared" si="180"/>
        <v/>
      </c>
      <c r="HA47" s="406">
        <f t="shared" si="144"/>
        <v>50</v>
      </c>
      <c r="HB47" s="372">
        <f t="shared" si="144"/>
        <v>112</v>
      </c>
      <c r="HC47" s="371">
        <f t="shared" si="144"/>
        <v>0</v>
      </c>
      <c r="HD47" s="372">
        <f t="shared" si="144"/>
        <v>0</v>
      </c>
      <c r="HE47" s="371">
        <f t="shared" si="145"/>
        <v>328.46999999999997</v>
      </c>
      <c r="HF47" s="372">
        <f t="shared" si="145"/>
        <v>500.75200000000001</v>
      </c>
      <c r="HG47" s="371" t="str">
        <f t="shared" si="181"/>
        <v/>
      </c>
      <c r="HH47" s="372" t="str">
        <f t="shared" si="104"/>
        <v/>
      </c>
      <c r="HI47" s="406">
        <f t="shared" si="182"/>
        <v>7815.81</v>
      </c>
      <c r="HJ47" s="372">
        <f t="shared" si="106"/>
        <v>7002.8220000000001</v>
      </c>
      <c r="HK47" s="371" t="str">
        <f t="shared" si="183"/>
        <v/>
      </c>
      <c r="HL47" s="371" t="str">
        <f t="shared" si="108"/>
        <v/>
      </c>
    </row>
    <row r="48" spans="1:221" ht="15">
      <c r="A48" s="440" t="s">
        <v>108</v>
      </c>
      <c r="B48" s="441" t="s">
        <v>116</v>
      </c>
      <c r="C48" s="34"/>
      <c r="D48" s="440">
        <v>136172</v>
      </c>
      <c r="E48" s="442">
        <v>3</v>
      </c>
      <c r="F48" s="413">
        <v>2892</v>
      </c>
      <c r="G48" s="443">
        <v>2967</v>
      </c>
      <c r="H48" s="444">
        <v>11</v>
      </c>
      <c r="I48" s="445">
        <v>13</v>
      </c>
      <c r="J48" s="371">
        <f t="shared" si="109"/>
        <v>2881</v>
      </c>
      <c r="K48" s="372">
        <f t="shared" si="110"/>
        <v>2954</v>
      </c>
      <c r="L48" s="420">
        <v>121.069</v>
      </c>
      <c r="M48" s="371">
        <f t="shared" si="111"/>
        <v>2881</v>
      </c>
      <c r="N48" s="372">
        <f t="shared" si="112"/>
        <v>2954</v>
      </c>
      <c r="O48" s="371">
        <f t="shared" si="113"/>
        <v>0</v>
      </c>
      <c r="P48" s="372">
        <f t="shared" si="114"/>
        <v>0</v>
      </c>
      <c r="Q48" s="424">
        <v>520</v>
      </c>
      <c r="R48" s="425">
        <v>533</v>
      </c>
      <c r="S48" s="371">
        <f t="shared" si="115"/>
        <v>0</v>
      </c>
      <c r="T48" s="372">
        <f t="shared" si="116"/>
        <v>0</v>
      </c>
      <c r="U48" s="426">
        <v>14</v>
      </c>
      <c r="V48" s="425">
        <v>11</v>
      </c>
      <c r="W48" s="371">
        <f t="shared" si="117"/>
        <v>0</v>
      </c>
      <c r="X48" s="372">
        <f t="shared" si="118"/>
        <v>0</v>
      </c>
      <c r="Y48" s="426"/>
      <c r="Z48" s="425"/>
      <c r="AA48" s="371">
        <f t="shared" si="119"/>
        <v>0</v>
      </c>
      <c r="AB48" s="372">
        <f t="shared" si="120"/>
        <v>0</v>
      </c>
      <c r="AC48" s="358">
        <f t="shared" si="121"/>
        <v>534</v>
      </c>
      <c r="AD48" s="372">
        <f t="shared" si="122"/>
        <v>544</v>
      </c>
      <c r="AE48" s="358">
        <f t="shared" si="123"/>
        <v>0</v>
      </c>
      <c r="AF48" s="372">
        <f t="shared" si="124"/>
        <v>0</v>
      </c>
      <c r="AG48" s="427">
        <v>4.95</v>
      </c>
      <c r="AH48" s="420">
        <v>4.91</v>
      </c>
      <c r="AI48" s="371">
        <f t="shared" si="125"/>
        <v>2574</v>
      </c>
      <c r="AJ48" s="372">
        <f t="shared" si="126"/>
        <v>2617.0300000000002</v>
      </c>
      <c r="AK48" s="426">
        <v>4.96</v>
      </c>
      <c r="AL48" s="420">
        <v>5.5449999999999999</v>
      </c>
      <c r="AM48" s="371">
        <f t="shared" si="127"/>
        <v>69.44</v>
      </c>
      <c r="AN48" s="372">
        <f t="shared" si="128"/>
        <v>60.994999999999997</v>
      </c>
      <c r="AO48" s="426"/>
      <c r="AP48" s="446"/>
      <c r="AQ48" s="371">
        <f t="shared" si="129"/>
        <v>0</v>
      </c>
      <c r="AR48" s="372">
        <f t="shared" si="130"/>
        <v>0</v>
      </c>
      <c r="AS48" s="371">
        <f t="shared" si="131"/>
        <v>4.9502621722846447</v>
      </c>
      <c r="AT48" s="372">
        <f t="shared" si="132"/>
        <v>4.9228400735294118</v>
      </c>
      <c r="AU48" s="371">
        <f t="shared" si="133"/>
        <v>2643.44</v>
      </c>
      <c r="AV48" s="372">
        <f t="shared" si="134"/>
        <v>2678.0250000000001</v>
      </c>
      <c r="AW48" s="426"/>
      <c r="AX48" s="420"/>
      <c r="AY48" s="371">
        <f t="shared" si="135"/>
        <v>0</v>
      </c>
      <c r="AZ48" s="372">
        <f t="shared" si="136"/>
        <v>0</v>
      </c>
      <c r="BA48" s="426"/>
      <c r="BB48" s="420"/>
      <c r="BC48" s="371">
        <f t="shared" si="137"/>
        <v>0</v>
      </c>
      <c r="BD48" s="372">
        <f t="shared" si="138"/>
        <v>0</v>
      </c>
      <c r="BE48" s="421"/>
      <c r="BF48" s="420"/>
      <c r="BG48" s="371">
        <f t="shared" si="146"/>
        <v>0</v>
      </c>
      <c r="BH48" s="372">
        <f t="shared" si="146"/>
        <v>0</v>
      </c>
      <c r="BI48" s="371">
        <f t="shared" si="147"/>
        <v>0</v>
      </c>
      <c r="BJ48" s="372">
        <f t="shared" si="147"/>
        <v>0</v>
      </c>
      <c r="BK48" s="371">
        <f t="shared" si="148"/>
        <v>0</v>
      </c>
      <c r="BL48" s="372">
        <f t="shared" si="148"/>
        <v>0</v>
      </c>
      <c r="BM48" s="431">
        <v>686</v>
      </c>
      <c r="BN48" s="425">
        <v>689</v>
      </c>
      <c r="BO48" s="371">
        <f t="shared" si="184"/>
        <v>0</v>
      </c>
      <c r="BP48" s="372">
        <f t="shared" si="184"/>
        <v>0</v>
      </c>
      <c r="BQ48" s="426">
        <v>17</v>
      </c>
      <c r="BR48" s="425">
        <v>27</v>
      </c>
      <c r="BS48" s="371">
        <f t="shared" si="185"/>
        <v>0</v>
      </c>
      <c r="BT48" s="372">
        <f t="shared" si="185"/>
        <v>0</v>
      </c>
      <c r="BU48" s="426">
        <v>6</v>
      </c>
      <c r="BV48" s="425">
        <v>13</v>
      </c>
      <c r="BW48" s="371">
        <f t="shared" si="186"/>
        <v>0</v>
      </c>
      <c r="BX48" s="423">
        <f t="shared" si="187"/>
        <v>0</v>
      </c>
      <c r="BY48" s="358">
        <f t="shared" si="149"/>
        <v>709</v>
      </c>
      <c r="BZ48" s="372">
        <f t="shared" si="22"/>
        <v>729</v>
      </c>
      <c r="CA48" s="358">
        <f t="shared" si="150"/>
        <v>0</v>
      </c>
      <c r="CB48" s="372">
        <f t="shared" si="24"/>
        <v>0</v>
      </c>
      <c r="CC48" s="427">
        <v>5.38</v>
      </c>
      <c r="CD48" s="420">
        <v>5.5289999999999999</v>
      </c>
      <c r="CE48" s="371">
        <f t="shared" si="25"/>
        <v>3690.68</v>
      </c>
      <c r="CF48" s="372">
        <f t="shared" si="25"/>
        <v>3809.4809999999998</v>
      </c>
      <c r="CG48" s="426">
        <v>6.76</v>
      </c>
      <c r="CH48" s="420">
        <v>5.33</v>
      </c>
      <c r="CI48" s="371">
        <f t="shared" si="188"/>
        <v>114.92</v>
      </c>
      <c r="CJ48" s="372">
        <f t="shared" si="188"/>
        <v>143.91</v>
      </c>
      <c r="CK48" s="426">
        <v>5.17</v>
      </c>
      <c r="CL48" s="446">
        <v>3.73</v>
      </c>
      <c r="CM48" s="371">
        <f t="shared" si="189"/>
        <v>31.02</v>
      </c>
      <c r="CN48" s="372">
        <f t="shared" si="189"/>
        <v>48.49</v>
      </c>
      <c r="CO48" s="371">
        <f t="shared" si="151"/>
        <v>5.4113117066290553</v>
      </c>
      <c r="CP48" s="372">
        <f t="shared" si="29"/>
        <v>5.4895486968449925</v>
      </c>
      <c r="CQ48" s="371">
        <f t="shared" si="152"/>
        <v>3836.6200000000003</v>
      </c>
      <c r="CR48" s="372">
        <f t="shared" si="31"/>
        <v>4001.8809999999994</v>
      </c>
      <c r="CS48" s="426"/>
      <c r="CT48" s="420"/>
      <c r="CU48" s="371">
        <f t="shared" si="32"/>
        <v>0</v>
      </c>
      <c r="CV48" s="372">
        <f t="shared" si="32"/>
        <v>0</v>
      </c>
      <c r="CW48" s="426"/>
      <c r="CX48" s="420"/>
      <c r="CY48" s="371">
        <f t="shared" si="33"/>
        <v>0</v>
      </c>
      <c r="CZ48" s="372">
        <f t="shared" si="33"/>
        <v>0</v>
      </c>
      <c r="DA48" s="421"/>
      <c r="DB48" s="420"/>
      <c r="DC48" s="371">
        <f t="shared" si="153"/>
        <v>0</v>
      </c>
      <c r="DD48" s="372">
        <f t="shared" si="153"/>
        <v>0</v>
      </c>
      <c r="DE48" s="371">
        <f t="shared" si="154"/>
        <v>0</v>
      </c>
      <c r="DF48" s="372">
        <f t="shared" si="36"/>
        <v>0</v>
      </c>
      <c r="DG48" s="371">
        <f t="shared" si="155"/>
        <v>0</v>
      </c>
      <c r="DH48" s="372">
        <f t="shared" si="38"/>
        <v>0</v>
      </c>
      <c r="DI48" s="371">
        <f t="shared" si="156"/>
        <v>1243</v>
      </c>
      <c r="DJ48" s="372">
        <f t="shared" si="40"/>
        <v>1273</v>
      </c>
      <c r="DK48" s="371">
        <f t="shared" si="41"/>
        <v>0</v>
      </c>
      <c r="DL48" s="372">
        <f t="shared" si="42"/>
        <v>0</v>
      </c>
      <c r="DM48" s="371">
        <f t="shared" si="157"/>
        <v>5.2132421560740152</v>
      </c>
      <c r="DN48" s="372">
        <f t="shared" si="44"/>
        <v>5.2473731343283578</v>
      </c>
      <c r="DO48" s="371">
        <f t="shared" si="158"/>
        <v>6480.0600000000013</v>
      </c>
      <c r="DP48" s="372">
        <f t="shared" si="158"/>
        <v>6679.9059999999999</v>
      </c>
      <c r="DQ48" s="371">
        <f t="shared" si="159"/>
        <v>0</v>
      </c>
      <c r="DR48" s="372">
        <f t="shared" si="47"/>
        <v>0</v>
      </c>
      <c r="DS48" s="371">
        <f t="shared" si="160"/>
        <v>0</v>
      </c>
      <c r="DT48" s="372">
        <f t="shared" si="160"/>
        <v>0</v>
      </c>
      <c r="DU48" s="424">
        <v>1078</v>
      </c>
      <c r="DV48" s="425">
        <v>858</v>
      </c>
      <c r="DW48" s="371">
        <f t="shared" si="161"/>
        <v>0</v>
      </c>
      <c r="DX48" s="372">
        <f t="shared" si="50"/>
        <v>0</v>
      </c>
      <c r="DY48" s="426">
        <v>550</v>
      </c>
      <c r="DZ48" s="425">
        <v>506</v>
      </c>
      <c r="EA48" s="371">
        <f t="shared" si="162"/>
        <v>0</v>
      </c>
      <c r="EB48" s="372">
        <f t="shared" si="52"/>
        <v>0</v>
      </c>
      <c r="EC48" s="426">
        <v>10</v>
      </c>
      <c r="ED48" s="425">
        <v>317</v>
      </c>
      <c r="EE48" s="371">
        <f t="shared" si="163"/>
        <v>0</v>
      </c>
      <c r="EF48" s="372">
        <f t="shared" si="54"/>
        <v>0</v>
      </c>
      <c r="EG48" s="358">
        <f t="shared" si="164"/>
        <v>1638</v>
      </c>
      <c r="EH48" s="372">
        <f t="shared" si="56"/>
        <v>1681</v>
      </c>
      <c r="EI48" s="358">
        <f t="shared" si="165"/>
        <v>0</v>
      </c>
      <c r="EJ48" s="372">
        <f t="shared" si="58"/>
        <v>0</v>
      </c>
      <c r="EK48" s="427">
        <v>3.24</v>
      </c>
      <c r="EL48" s="420">
        <v>3.3</v>
      </c>
      <c r="EM48" s="371">
        <f t="shared" si="59"/>
        <v>3492.7200000000003</v>
      </c>
      <c r="EN48" s="372">
        <f t="shared" si="59"/>
        <v>2831.3999999999996</v>
      </c>
      <c r="EO48" s="426">
        <v>3.94</v>
      </c>
      <c r="EP48" s="420">
        <v>3.78</v>
      </c>
      <c r="EQ48" s="371">
        <f t="shared" si="190"/>
        <v>2167</v>
      </c>
      <c r="ER48" s="372">
        <f t="shared" si="190"/>
        <v>1912.6799999999998</v>
      </c>
      <c r="ES48" s="426">
        <v>13.6</v>
      </c>
      <c r="ET48" s="446">
        <v>2.4660000000000002</v>
      </c>
      <c r="EU48" s="371">
        <f t="shared" si="139"/>
        <v>136</v>
      </c>
      <c r="EV48" s="372">
        <f t="shared" si="140"/>
        <v>781.72200000000009</v>
      </c>
      <c r="EW48" s="371">
        <f t="shared" si="166"/>
        <v>3.5382905982905983</v>
      </c>
      <c r="EX48" s="372">
        <f t="shared" si="63"/>
        <v>3.2872111838191551</v>
      </c>
      <c r="EY48" s="371">
        <f t="shared" si="167"/>
        <v>5795.72</v>
      </c>
      <c r="EZ48" s="372">
        <f t="shared" si="65"/>
        <v>5525.8019999999997</v>
      </c>
      <c r="FA48" s="426"/>
      <c r="FB48" s="420"/>
      <c r="FC48" s="371">
        <f t="shared" si="168"/>
        <v>0</v>
      </c>
      <c r="FD48" s="372">
        <f t="shared" si="67"/>
        <v>0</v>
      </c>
      <c r="FE48" s="426"/>
      <c r="FF48" s="420"/>
      <c r="FG48" s="371">
        <f t="shared" si="169"/>
        <v>0</v>
      </c>
      <c r="FH48" s="372">
        <f t="shared" si="69"/>
        <v>0</v>
      </c>
      <c r="FI48" s="421"/>
      <c r="FJ48" s="420"/>
      <c r="FK48" s="371">
        <f t="shared" si="170"/>
        <v>0</v>
      </c>
      <c r="FL48" s="372">
        <f t="shared" si="71"/>
        <v>0</v>
      </c>
      <c r="FM48" s="371">
        <f t="shared" si="171"/>
        <v>0</v>
      </c>
      <c r="FN48" s="372">
        <f t="shared" si="73"/>
        <v>0</v>
      </c>
      <c r="FO48" s="371">
        <f t="shared" si="172"/>
        <v>0</v>
      </c>
      <c r="FP48" s="372">
        <f t="shared" si="75"/>
        <v>0</v>
      </c>
      <c r="FQ48" s="424"/>
      <c r="FR48" s="425"/>
      <c r="FS48" s="371">
        <f t="shared" si="173"/>
        <v>0</v>
      </c>
      <c r="FT48" s="372">
        <f t="shared" si="77"/>
        <v>0</v>
      </c>
      <c r="FU48" s="426"/>
      <c r="FV48" s="425"/>
      <c r="FW48" s="371">
        <f t="shared" si="174"/>
        <v>0</v>
      </c>
      <c r="FX48" s="372">
        <f t="shared" si="79"/>
        <v>0</v>
      </c>
      <c r="FY48" s="426"/>
      <c r="FZ48" s="425"/>
      <c r="GA48" s="371">
        <f t="shared" si="175"/>
        <v>0</v>
      </c>
      <c r="GB48" s="372">
        <f t="shared" si="81"/>
        <v>0</v>
      </c>
      <c r="GC48" s="406">
        <f t="shared" si="141"/>
        <v>2284</v>
      </c>
      <c r="GD48" s="372">
        <f t="shared" si="141"/>
        <v>2080</v>
      </c>
      <c r="GE48" s="371">
        <f t="shared" si="83"/>
        <v>0</v>
      </c>
      <c r="GF48" s="372">
        <f t="shared" si="84"/>
        <v>0</v>
      </c>
      <c r="GG48" s="371">
        <f t="shared" si="176"/>
        <v>9757.4000000000015</v>
      </c>
      <c r="GH48" s="372">
        <f t="shared" si="86"/>
        <v>9257.9110000000001</v>
      </c>
      <c r="GI48" s="371" t="str">
        <f t="shared" si="177"/>
        <v/>
      </c>
      <c r="GJ48" s="372" t="str">
        <f t="shared" si="88"/>
        <v/>
      </c>
      <c r="GK48" s="406">
        <f t="shared" si="142"/>
        <v>581</v>
      </c>
      <c r="GL48" s="372">
        <f t="shared" si="142"/>
        <v>544</v>
      </c>
      <c r="GM48" s="371">
        <f t="shared" si="90"/>
        <v>0</v>
      </c>
      <c r="GN48" s="372">
        <f t="shared" si="91"/>
        <v>0</v>
      </c>
      <c r="GO48" s="371">
        <f t="shared" si="178"/>
        <v>2351.36</v>
      </c>
      <c r="GP48" s="372">
        <f t="shared" si="93"/>
        <v>2117.585</v>
      </c>
      <c r="GQ48" s="371">
        <f t="shared" si="179"/>
        <v>0</v>
      </c>
      <c r="GR48" s="372">
        <f t="shared" si="95"/>
        <v>0</v>
      </c>
      <c r="GS48" s="406">
        <f t="shared" si="143"/>
        <v>2865</v>
      </c>
      <c r="GT48" s="372">
        <f t="shared" si="143"/>
        <v>2624</v>
      </c>
      <c r="GU48" s="371">
        <f t="shared" si="143"/>
        <v>0</v>
      </c>
      <c r="GV48" s="372">
        <f t="shared" si="143"/>
        <v>0</v>
      </c>
      <c r="GW48" s="371">
        <f t="shared" si="180"/>
        <v>12108.760000000002</v>
      </c>
      <c r="GX48" s="372">
        <f t="shared" si="180"/>
        <v>11375.495999999999</v>
      </c>
      <c r="GY48" s="371" t="str">
        <f t="shared" si="180"/>
        <v/>
      </c>
      <c r="GZ48" s="372" t="str">
        <f t="shared" si="180"/>
        <v/>
      </c>
      <c r="HA48" s="406">
        <f t="shared" si="144"/>
        <v>16</v>
      </c>
      <c r="HB48" s="372">
        <f t="shared" si="144"/>
        <v>330</v>
      </c>
      <c r="HC48" s="371">
        <f t="shared" si="144"/>
        <v>0</v>
      </c>
      <c r="HD48" s="372">
        <f t="shared" si="144"/>
        <v>0</v>
      </c>
      <c r="HE48" s="371">
        <f t="shared" si="145"/>
        <v>167.02</v>
      </c>
      <c r="HF48" s="372">
        <f t="shared" si="145"/>
        <v>830.2120000000001</v>
      </c>
      <c r="HG48" s="371" t="str">
        <f t="shared" si="181"/>
        <v/>
      </c>
      <c r="HH48" s="372" t="str">
        <f t="shared" si="104"/>
        <v/>
      </c>
      <c r="HI48" s="406">
        <f t="shared" si="182"/>
        <v>12275.780000000002</v>
      </c>
      <c r="HJ48" s="372">
        <f t="shared" si="106"/>
        <v>12205.707999999999</v>
      </c>
      <c r="HK48" s="371" t="str">
        <f t="shared" si="183"/>
        <v/>
      </c>
      <c r="HL48" s="371" t="str">
        <f t="shared" si="108"/>
        <v/>
      </c>
    </row>
    <row r="49" spans="1:220" ht="15">
      <c r="A49" s="440" t="s">
        <v>108</v>
      </c>
      <c r="B49" s="441" t="s">
        <v>117</v>
      </c>
      <c r="C49" s="34"/>
      <c r="D49" s="440">
        <v>138354</v>
      </c>
      <c r="E49" s="442">
        <v>3</v>
      </c>
      <c r="F49" s="413">
        <v>1799</v>
      </c>
      <c r="G49" s="443">
        <v>1702</v>
      </c>
      <c r="H49" s="444">
        <v>11</v>
      </c>
      <c r="I49" s="445">
        <v>18</v>
      </c>
      <c r="J49" s="371">
        <f t="shared" si="109"/>
        <v>1788</v>
      </c>
      <c r="K49" s="372">
        <f t="shared" si="110"/>
        <v>1684</v>
      </c>
      <c r="L49" s="420">
        <v>121.02500000000001</v>
      </c>
      <c r="M49" s="371">
        <f t="shared" si="111"/>
        <v>1788</v>
      </c>
      <c r="N49" s="372">
        <f t="shared" si="112"/>
        <v>1684</v>
      </c>
      <c r="O49" s="371">
        <f t="shared" si="113"/>
        <v>0</v>
      </c>
      <c r="P49" s="372">
        <f t="shared" si="114"/>
        <v>0</v>
      </c>
      <c r="Q49" s="424">
        <v>167</v>
      </c>
      <c r="R49" s="425">
        <v>148</v>
      </c>
      <c r="S49" s="371">
        <f t="shared" si="115"/>
        <v>0</v>
      </c>
      <c r="T49" s="372">
        <f t="shared" si="116"/>
        <v>0</v>
      </c>
      <c r="U49" s="426">
        <v>7</v>
      </c>
      <c r="V49" s="425">
        <v>2</v>
      </c>
      <c r="W49" s="371">
        <f t="shared" si="117"/>
        <v>0</v>
      </c>
      <c r="X49" s="372">
        <f t="shared" si="118"/>
        <v>0</v>
      </c>
      <c r="Y49" s="426"/>
      <c r="Z49" s="425"/>
      <c r="AA49" s="371">
        <f t="shared" si="119"/>
        <v>0</v>
      </c>
      <c r="AB49" s="372">
        <f t="shared" si="120"/>
        <v>0</v>
      </c>
      <c r="AC49" s="358">
        <f t="shared" si="121"/>
        <v>174</v>
      </c>
      <c r="AD49" s="372">
        <f t="shared" si="122"/>
        <v>150</v>
      </c>
      <c r="AE49" s="358">
        <f t="shared" si="123"/>
        <v>0</v>
      </c>
      <c r="AF49" s="372">
        <f t="shared" si="124"/>
        <v>0</v>
      </c>
      <c r="AG49" s="427">
        <v>4.76</v>
      </c>
      <c r="AH49" s="420">
        <v>5.1550000000000002</v>
      </c>
      <c r="AI49" s="371">
        <f t="shared" si="125"/>
        <v>794.92</v>
      </c>
      <c r="AJ49" s="372">
        <f t="shared" si="126"/>
        <v>762.94</v>
      </c>
      <c r="AK49" s="426">
        <v>6.57</v>
      </c>
      <c r="AL49" s="420">
        <v>5</v>
      </c>
      <c r="AM49" s="371">
        <f t="shared" si="127"/>
        <v>45.99</v>
      </c>
      <c r="AN49" s="372">
        <f t="shared" si="128"/>
        <v>10</v>
      </c>
      <c r="AO49" s="426"/>
      <c r="AP49" s="446"/>
      <c r="AQ49" s="371">
        <f t="shared" si="129"/>
        <v>0</v>
      </c>
      <c r="AR49" s="372">
        <f t="shared" si="130"/>
        <v>0</v>
      </c>
      <c r="AS49" s="371">
        <f t="shared" si="131"/>
        <v>4.8328160919540224</v>
      </c>
      <c r="AT49" s="372">
        <f t="shared" si="132"/>
        <v>5.1529333333333334</v>
      </c>
      <c r="AU49" s="371">
        <f t="shared" si="133"/>
        <v>840.90999999999985</v>
      </c>
      <c r="AV49" s="372">
        <f t="shared" si="134"/>
        <v>772.94</v>
      </c>
      <c r="AW49" s="426"/>
      <c r="AX49" s="420"/>
      <c r="AY49" s="371">
        <f t="shared" si="135"/>
        <v>0</v>
      </c>
      <c r="AZ49" s="372">
        <f t="shared" si="136"/>
        <v>0</v>
      </c>
      <c r="BA49" s="426"/>
      <c r="BB49" s="420"/>
      <c r="BC49" s="371">
        <f t="shared" si="137"/>
        <v>0</v>
      </c>
      <c r="BD49" s="372">
        <f t="shared" si="138"/>
        <v>0</v>
      </c>
      <c r="BE49" s="421"/>
      <c r="BF49" s="420"/>
      <c r="BG49" s="371">
        <f t="shared" si="146"/>
        <v>0</v>
      </c>
      <c r="BH49" s="372">
        <f t="shared" si="146"/>
        <v>0</v>
      </c>
      <c r="BI49" s="371">
        <f t="shared" si="147"/>
        <v>0</v>
      </c>
      <c r="BJ49" s="372">
        <f t="shared" si="147"/>
        <v>0</v>
      </c>
      <c r="BK49" s="371">
        <f t="shared" si="148"/>
        <v>0</v>
      </c>
      <c r="BL49" s="372">
        <f t="shared" si="148"/>
        <v>0</v>
      </c>
      <c r="BM49" s="431">
        <v>284</v>
      </c>
      <c r="BN49" s="425">
        <v>311</v>
      </c>
      <c r="BO49" s="371">
        <f t="shared" si="184"/>
        <v>0</v>
      </c>
      <c r="BP49" s="372">
        <f t="shared" si="184"/>
        <v>0</v>
      </c>
      <c r="BQ49" s="426">
        <v>42</v>
      </c>
      <c r="BR49" s="425">
        <v>45</v>
      </c>
      <c r="BS49" s="371">
        <f t="shared" si="185"/>
        <v>0</v>
      </c>
      <c r="BT49" s="372">
        <f t="shared" si="185"/>
        <v>0</v>
      </c>
      <c r="BU49" s="426">
        <v>4</v>
      </c>
      <c r="BV49" s="425">
        <v>5</v>
      </c>
      <c r="BW49" s="371">
        <f t="shared" si="186"/>
        <v>0</v>
      </c>
      <c r="BX49" s="423">
        <f t="shared" si="187"/>
        <v>0</v>
      </c>
      <c r="BY49" s="358">
        <f t="shared" si="149"/>
        <v>330</v>
      </c>
      <c r="BZ49" s="372">
        <f t="shared" si="22"/>
        <v>361</v>
      </c>
      <c r="CA49" s="358">
        <f t="shared" si="150"/>
        <v>0</v>
      </c>
      <c r="CB49" s="372">
        <f t="shared" si="24"/>
        <v>0</v>
      </c>
      <c r="CC49" s="427">
        <v>5.24</v>
      </c>
      <c r="CD49" s="420">
        <v>5.3869999999999996</v>
      </c>
      <c r="CE49" s="371">
        <f t="shared" si="25"/>
        <v>1488.16</v>
      </c>
      <c r="CF49" s="372">
        <f t="shared" si="25"/>
        <v>1675.357</v>
      </c>
      <c r="CG49" s="426">
        <v>6.23</v>
      </c>
      <c r="CH49" s="420">
        <v>6.03</v>
      </c>
      <c r="CI49" s="371">
        <f t="shared" si="188"/>
        <v>261.66000000000003</v>
      </c>
      <c r="CJ49" s="372">
        <f t="shared" si="188"/>
        <v>271.35000000000002</v>
      </c>
      <c r="CK49" s="426">
        <v>12.88</v>
      </c>
      <c r="CL49" s="446">
        <v>13.4</v>
      </c>
      <c r="CM49" s="371">
        <f t="shared" si="189"/>
        <v>51.52</v>
      </c>
      <c r="CN49" s="372">
        <f t="shared" si="189"/>
        <v>67</v>
      </c>
      <c r="CO49" s="371">
        <f t="shared" si="151"/>
        <v>5.4586060606060611</v>
      </c>
      <c r="CP49" s="372">
        <f t="shared" si="29"/>
        <v>5.5781357340720215</v>
      </c>
      <c r="CQ49" s="371">
        <f t="shared" si="152"/>
        <v>1801.3400000000001</v>
      </c>
      <c r="CR49" s="372">
        <f t="shared" si="31"/>
        <v>2013.7069999999997</v>
      </c>
      <c r="CS49" s="426"/>
      <c r="CT49" s="420"/>
      <c r="CU49" s="371">
        <f t="shared" si="32"/>
        <v>0</v>
      </c>
      <c r="CV49" s="372">
        <f t="shared" si="32"/>
        <v>0</v>
      </c>
      <c r="CW49" s="426"/>
      <c r="CX49" s="420"/>
      <c r="CY49" s="371">
        <f t="shared" si="33"/>
        <v>0</v>
      </c>
      <c r="CZ49" s="372">
        <f t="shared" si="33"/>
        <v>0</v>
      </c>
      <c r="DA49" s="421"/>
      <c r="DB49" s="420"/>
      <c r="DC49" s="371">
        <f t="shared" si="153"/>
        <v>0</v>
      </c>
      <c r="DD49" s="372">
        <f t="shared" si="153"/>
        <v>0</v>
      </c>
      <c r="DE49" s="371">
        <f t="shared" si="154"/>
        <v>0</v>
      </c>
      <c r="DF49" s="372">
        <f t="shared" si="36"/>
        <v>0</v>
      </c>
      <c r="DG49" s="371">
        <f t="shared" si="155"/>
        <v>0</v>
      </c>
      <c r="DH49" s="372">
        <f t="shared" si="38"/>
        <v>0</v>
      </c>
      <c r="DI49" s="371">
        <f t="shared" si="156"/>
        <v>504</v>
      </c>
      <c r="DJ49" s="372">
        <f t="shared" si="40"/>
        <v>511</v>
      </c>
      <c r="DK49" s="371">
        <f t="shared" si="41"/>
        <v>0</v>
      </c>
      <c r="DL49" s="372">
        <f t="shared" si="42"/>
        <v>0</v>
      </c>
      <c r="DM49" s="371">
        <f t="shared" si="157"/>
        <v>5.2425595238095237</v>
      </c>
      <c r="DN49" s="372">
        <f t="shared" si="44"/>
        <v>5.4533209393346382</v>
      </c>
      <c r="DO49" s="371">
        <f t="shared" si="158"/>
        <v>2642.25</v>
      </c>
      <c r="DP49" s="372">
        <f t="shared" si="158"/>
        <v>2786.6469999999999</v>
      </c>
      <c r="DQ49" s="371">
        <f t="shared" si="159"/>
        <v>0</v>
      </c>
      <c r="DR49" s="372">
        <f t="shared" si="47"/>
        <v>0</v>
      </c>
      <c r="DS49" s="371">
        <f t="shared" si="160"/>
        <v>0</v>
      </c>
      <c r="DT49" s="372">
        <f t="shared" si="160"/>
        <v>0</v>
      </c>
      <c r="DU49" s="424">
        <v>941</v>
      </c>
      <c r="DV49" s="425">
        <v>682</v>
      </c>
      <c r="DW49" s="371">
        <f t="shared" si="161"/>
        <v>0</v>
      </c>
      <c r="DX49" s="372">
        <f t="shared" si="50"/>
        <v>0</v>
      </c>
      <c r="DY49" s="426">
        <v>330</v>
      </c>
      <c r="DZ49" s="425">
        <v>252</v>
      </c>
      <c r="EA49" s="371">
        <f t="shared" si="162"/>
        <v>0</v>
      </c>
      <c r="EB49" s="372">
        <f t="shared" si="52"/>
        <v>0</v>
      </c>
      <c r="EC49" s="426">
        <v>13</v>
      </c>
      <c r="ED49" s="425">
        <v>239</v>
      </c>
      <c r="EE49" s="371">
        <f t="shared" si="163"/>
        <v>0</v>
      </c>
      <c r="EF49" s="372">
        <f t="shared" si="54"/>
        <v>0</v>
      </c>
      <c r="EG49" s="358">
        <f t="shared" si="164"/>
        <v>1284</v>
      </c>
      <c r="EH49" s="372">
        <f t="shared" si="56"/>
        <v>1173</v>
      </c>
      <c r="EI49" s="358">
        <f t="shared" si="165"/>
        <v>0</v>
      </c>
      <c r="EJ49" s="372">
        <f t="shared" si="58"/>
        <v>0</v>
      </c>
      <c r="EK49" s="427">
        <v>3.47</v>
      </c>
      <c r="EL49" s="420">
        <v>3.49</v>
      </c>
      <c r="EM49" s="371">
        <f t="shared" si="59"/>
        <v>3265.27</v>
      </c>
      <c r="EN49" s="372">
        <f t="shared" si="59"/>
        <v>2380.1800000000003</v>
      </c>
      <c r="EO49" s="426">
        <v>4.3</v>
      </c>
      <c r="EP49" s="420">
        <v>4.37</v>
      </c>
      <c r="EQ49" s="371">
        <f t="shared" si="190"/>
        <v>1419</v>
      </c>
      <c r="ER49" s="372">
        <f t="shared" si="190"/>
        <v>1101.24</v>
      </c>
      <c r="ES49" s="426">
        <v>17.96</v>
      </c>
      <c r="ET49" s="446">
        <v>3.2650000000000001</v>
      </c>
      <c r="EU49" s="371">
        <f t="shared" si="139"/>
        <v>233.48000000000002</v>
      </c>
      <c r="EV49" s="372">
        <f t="shared" si="140"/>
        <v>780.33500000000004</v>
      </c>
      <c r="EW49" s="371">
        <f t="shared" si="166"/>
        <v>3.8300233644859811</v>
      </c>
      <c r="EX49" s="372">
        <f t="shared" si="63"/>
        <v>3.6332097186700767</v>
      </c>
      <c r="EY49" s="371">
        <f t="shared" si="167"/>
        <v>4917.75</v>
      </c>
      <c r="EZ49" s="372">
        <f t="shared" si="65"/>
        <v>4261.7550000000001</v>
      </c>
      <c r="FA49" s="426"/>
      <c r="FB49" s="420"/>
      <c r="FC49" s="371">
        <f t="shared" si="168"/>
        <v>0</v>
      </c>
      <c r="FD49" s="372">
        <f t="shared" si="67"/>
        <v>0</v>
      </c>
      <c r="FE49" s="426"/>
      <c r="FF49" s="420"/>
      <c r="FG49" s="371">
        <f t="shared" si="169"/>
        <v>0</v>
      </c>
      <c r="FH49" s="372">
        <f t="shared" si="69"/>
        <v>0</v>
      </c>
      <c r="FI49" s="421"/>
      <c r="FJ49" s="420"/>
      <c r="FK49" s="371">
        <f t="shared" si="170"/>
        <v>0</v>
      </c>
      <c r="FL49" s="372">
        <f t="shared" si="71"/>
        <v>0</v>
      </c>
      <c r="FM49" s="371">
        <f t="shared" si="171"/>
        <v>0</v>
      </c>
      <c r="FN49" s="372">
        <f t="shared" si="73"/>
        <v>0</v>
      </c>
      <c r="FO49" s="371">
        <f t="shared" si="172"/>
        <v>0</v>
      </c>
      <c r="FP49" s="372">
        <f t="shared" si="75"/>
        <v>0</v>
      </c>
      <c r="FQ49" s="424"/>
      <c r="FR49" s="425"/>
      <c r="FS49" s="371">
        <f t="shared" si="173"/>
        <v>0</v>
      </c>
      <c r="FT49" s="372">
        <f t="shared" si="77"/>
        <v>0</v>
      </c>
      <c r="FU49" s="426"/>
      <c r="FV49" s="425"/>
      <c r="FW49" s="371">
        <f t="shared" si="174"/>
        <v>0</v>
      </c>
      <c r="FX49" s="372">
        <f t="shared" si="79"/>
        <v>0</v>
      </c>
      <c r="FY49" s="426"/>
      <c r="FZ49" s="425"/>
      <c r="GA49" s="371">
        <f t="shared" si="175"/>
        <v>0</v>
      </c>
      <c r="GB49" s="372">
        <f t="shared" si="81"/>
        <v>0</v>
      </c>
      <c r="GC49" s="406">
        <f t="shared" si="141"/>
        <v>1392</v>
      </c>
      <c r="GD49" s="372">
        <f t="shared" si="141"/>
        <v>1141</v>
      </c>
      <c r="GE49" s="371">
        <f t="shared" si="83"/>
        <v>0</v>
      </c>
      <c r="GF49" s="372">
        <f t="shared" si="84"/>
        <v>0</v>
      </c>
      <c r="GG49" s="371">
        <f t="shared" si="176"/>
        <v>5548.35</v>
      </c>
      <c r="GH49" s="372">
        <f t="shared" si="86"/>
        <v>4818.4770000000008</v>
      </c>
      <c r="GI49" s="371" t="str">
        <f t="shared" si="177"/>
        <v/>
      </c>
      <c r="GJ49" s="372" t="str">
        <f t="shared" si="88"/>
        <v/>
      </c>
      <c r="GK49" s="406">
        <f t="shared" si="142"/>
        <v>379</v>
      </c>
      <c r="GL49" s="372">
        <f t="shared" si="142"/>
        <v>299</v>
      </c>
      <c r="GM49" s="371">
        <f t="shared" si="90"/>
        <v>0</v>
      </c>
      <c r="GN49" s="372">
        <f t="shared" si="91"/>
        <v>0</v>
      </c>
      <c r="GO49" s="371">
        <f t="shared" si="178"/>
        <v>1726.65</v>
      </c>
      <c r="GP49" s="372">
        <f t="shared" si="93"/>
        <v>1382.5900000000001</v>
      </c>
      <c r="GQ49" s="371">
        <f t="shared" si="179"/>
        <v>0</v>
      </c>
      <c r="GR49" s="372">
        <f t="shared" si="95"/>
        <v>0</v>
      </c>
      <c r="GS49" s="406">
        <f t="shared" si="143"/>
        <v>1771</v>
      </c>
      <c r="GT49" s="372">
        <f t="shared" si="143"/>
        <v>1440</v>
      </c>
      <c r="GU49" s="371">
        <f t="shared" si="143"/>
        <v>0</v>
      </c>
      <c r="GV49" s="372">
        <f t="shared" si="143"/>
        <v>0</v>
      </c>
      <c r="GW49" s="371">
        <f t="shared" si="180"/>
        <v>7275</v>
      </c>
      <c r="GX49" s="372">
        <f t="shared" si="180"/>
        <v>6201.0670000000009</v>
      </c>
      <c r="GY49" s="371" t="str">
        <f t="shared" si="180"/>
        <v/>
      </c>
      <c r="GZ49" s="372" t="str">
        <f t="shared" si="180"/>
        <v/>
      </c>
      <c r="HA49" s="406">
        <f t="shared" si="144"/>
        <v>17</v>
      </c>
      <c r="HB49" s="372">
        <f t="shared" si="144"/>
        <v>244</v>
      </c>
      <c r="HC49" s="371">
        <f t="shared" si="144"/>
        <v>0</v>
      </c>
      <c r="HD49" s="372">
        <f t="shared" si="144"/>
        <v>0</v>
      </c>
      <c r="HE49" s="371">
        <f t="shared" si="145"/>
        <v>285</v>
      </c>
      <c r="HF49" s="372">
        <f t="shared" si="145"/>
        <v>847.33500000000004</v>
      </c>
      <c r="HG49" s="371" t="str">
        <f t="shared" si="181"/>
        <v/>
      </c>
      <c r="HH49" s="372" t="str">
        <f t="shared" si="104"/>
        <v/>
      </c>
      <c r="HI49" s="406">
        <f t="shared" si="182"/>
        <v>7560</v>
      </c>
      <c r="HJ49" s="372">
        <f t="shared" si="106"/>
        <v>7048.402</v>
      </c>
      <c r="HK49" s="371" t="str">
        <f t="shared" si="183"/>
        <v/>
      </c>
      <c r="HL49" s="371" t="str">
        <f t="shared" si="108"/>
        <v/>
      </c>
    </row>
    <row r="50" spans="1:220" ht="15">
      <c r="A50" s="440" t="s">
        <v>108</v>
      </c>
      <c r="B50" s="441" t="s">
        <v>118</v>
      </c>
      <c r="C50" s="34"/>
      <c r="D50" s="440">
        <v>433660</v>
      </c>
      <c r="E50" s="442">
        <v>4</v>
      </c>
      <c r="F50" s="413">
        <v>1346</v>
      </c>
      <c r="G50" s="443">
        <v>1461</v>
      </c>
      <c r="H50" s="444">
        <v>6</v>
      </c>
      <c r="I50" s="445">
        <v>10</v>
      </c>
      <c r="J50" s="371">
        <f t="shared" si="109"/>
        <v>1340</v>
      </c>
      <c r="K50" s="372">
        <f t="shared" si="110"/>
        <v>1451</v>
      </c>
      <c r="L50" s="420">
        <v>121.05</v>
      </c>
      <c r="M50" s="371">
        <f t="shared" si="111"/>
        <v>1340</v>
      </c>
      <c r="N50" s="372">
        <f t="shared" si="112"/>
        <v>1451</v>
      </c>
      <c r="O50" s="371">
        <f t="shared" si="113"/>
        <v>0</v>
      </c>
      <c r="P50" s="372">
        <f t="shared" si="114"/>
        <v>0</v>
      </c>
      <c r="Q50" s="424">
        <v>208</v>
      </c>
      <c r="R50" s="425">
        <v>232</v>
      </c>
      <c r="S50" s="371">
        <f t="shared" si="115"/>
        <v>0</v>
      </c>
      <c r="T50" s="372">
        <f t="shared" si="116"/>
        <v>0</v>
      </c>
      <c r="U50" s="426">
        <v>10</v>
      </c>
      <c r="V50" s="425">
        <v>12</v>
      </c>
      <c r="W50" s="371">
        <f t="shared" si="117"/>
        <v>0</v>
      </c>
      <c r="X50" s="372">
        <f t="shared" si="118"/>
        <v>0</v>
      </c>
      <c r="Y50" s="426"/>
      <c r="Z50" s="425"/>
      <c r="AA50" s="371">
        <f t="shared" si="119"/>
        <v>0</v>
      </c>
      <c r="AB50" s="372">
        <f t="shared" si="120"/>
        <v>0</v>
      </c>
      <c r="AC50" s="358">
        <f t="shared" si="121"/>
        <v>218</v>
      </c>
      <c r="AD50" s="372">
        <f t="shared" si="122"/>
        <v>244</v>
      </c>
      <c r="AE50" s="358">
        <f t="shared" si="123"/>
        <v>0</v>
      </c>
      <c r="AF50" s="372">
        <f t="shared" si="124"/>
        <v>0</v>
      </c>
      <c r="AG50" s="427">
        <v>4.42</v>
      </c>
      <c r="AH50" s="420">
        <v>4.4820000000000002</v>
      </c>
      <c r="AI50" s="371">
        <f t="shared" si="125"/>
        <v>919.36</v>
      </c>
      <c r="AJ50" s="372">
        <f t="shared" si="126"/>
        <v>1039.8240000000001</v>
      </c>
      <c r="AK50" s="426">
        <v>4.75</v>
      </c>
      <c r="AL50" s="420">
        <v>4.54</v>
      </c>
      <c r="AM50" s="371">
        <f t="shared" si="127"/>
        <v>47.5</v>
      </c>
      <c r="AN50" s="372">
        <f t="shared" si="128"/>
        <v>54.480000000000004</v>
      </c>
      <c r="AO50" s="426"/>
      <c r="AP50" s="446"/>
      <c r="AQ50" s="371">
        <f t="shared" si="129"/>
        <v>0</v>
      </c>
      <c r="AR50" s="372">
        <f t="shared" si="130"/>
        <v>0</v>
      </c>
      <c r="AS50" s="371">
        <f t="shared" si="131"/>
        <v>4.435137614678899</v>
      </c>
      <c r="AT50" s="372">
        <f t="shared" si="132"/>
        <v>4.4848524590163938</v>
      </c>
      <c r="AU50" s="371">
        <f t="shared" si="133"/>
        <v>966.86</v>
      </c>
      <c r="AV50" s="372">
        <f t="shared" si="134"/>
        <v>1094.3040000000001</v>
      </c>
      <c r="AW50" s="426"/>
      <c r="AX50" s="420"/>
      <c r="AY50" s="371">
        <f t="shared" si="135"/>
        <v>0</v>
      </c>
      <c r="AZ50" s="372">
        <f t="shared" si="136"/>
        <v>0</v>
      </c>
      <c r="BA50" s="426"/>
      <c r="BB50" s="420"/>
      <c r="BC50" s="371">
        <f t="shared" si="137"/>
        <v>0</v>
      </c>
      <c r="BD50" s="372">
        <f t="shared" si="138"/>
        <v>0</v>
      </c>
      <c r="BE50" s="421"/>
      <c r="BF50" s="420"/>
      <c r="BG50" s="371">
        <f t="shared" si="146"/>
        <v>0</v>
      </c>
      <c r="BH50" s="372">
        <f t="shared" si="146"/>
        <v>0</v>
      </c>
      <c r="BI50" s="371">
        <f t="shared" si="147"/>
        <v>0</v>
      </c>
      <c r="BJ50" s="372">
        <f t="shared" si="147"/>
        <v>0</v>
      </c>
      <c r="BK50" s="371">
        <f t="shared" si="148"/>
        <v>0</v>
      </c>
      <c r="BL50" s="372">
        <f t="shared" si="148"/>
        <v>0</v>
      </c>
      <c r="BM50" s="431">
        <v>314</v>
      </c>
      <c r="BN50" s="425">
        <v>371</v>
      </c>
      <c r="BO50" s="371">
        <f t="shared" si="184"/>
        <v>0</v>
      </c>
      <c r="BP50" s="372">
        <f t="shared" si="184"/>
        <v>0</v>
      </c>
      <c r="BQ50" s="426">
        <v>14</v>
      </c>
      <c r="BR50" s="425">
        <v>15</v>
      </c>
      <c r="BS50" s="371">
        <f t="shared" si="185"/>
        <v>0</v>
      </c>
      <c r="BT50" s="372">
        <f t="shared" si="185"/>
        <v>0</v>
      </c>
      <c r="BU50" s="426">
        <v>1</v>
      </c>
      <c r="BV50" s="425">
        <v>5</v>
      </c>
      <c r="BW50" s="371">
        <f t="shared" si="186"/>
        <v>0</v>
      </c>
      <c r="BX50" s="423">
        <f t="shared" si="187"/>
        <v>0</v>
      </c>
      <c r="BY50" s="358">
        <f t="shared" si="149"/>
        <v>329</v>
      </c>
      <c r="BZ50" s="372">
        <f t="shared" si="22"/>
        <v>391</v>
      </c>
      <c r="CA50" s="358">
        <f t="shared" si="150"/>
        <v>0</v>
      </c>
      <c r="CB50" s="372">
        <f t="shared" si="24"/>
        <v>0</v>
      </c>
      <c r="CC50" s="427">
        <v>4.8099999999999996</v>
      </c>
      <c r="CD50" s="420">
        <v>4.8659999999999997</v>
      </c>
      <c r="CE50" s="371">
        <f t="shared" si="25"/>
        <v>1510.34</v>
      </c>
      <c r="CF50" s="372">
        <f t="shared" si="25"/>
        <v>1805.2859999999998</v>
      </c>
      <c r="CG50" s="426">
        <v>6.39</v>
      </c>
      <c r="CH50" s="420">
        <v>5.8659999999999997</v>
      </c>
      <c r="CI50" s="371">
        <f t="shared" si="188"/>
        <v>89.46</v>
      </c>
      <c r="CJ50" s="372">
        <f t="shared" si="188"/>
        <v>87.99</v>
      </c>
      <c r="CK50" s="426">
        <v>4</v>
      </c>
      <c r="CL50" s="446">
        <v>4.5999999999999996</v>
      </c>
      <c r="CM50" s="371">
        <f t="shared" si="189"/>
        <v>4</v>
      </c>
      <c r="CN50" s="372">
        <f t="shared" si="189"/>
        <v>23</v>
      </c>
      <c r="CO50" s="371">
        <f t="shared" si="151"/>
        <v>4.8747720364741642</v>
      </c>
      <c r="CP50" s="372">
        <f t="shared" si="29"/>
        <v>4.9009616368286437</v>
      </c>
      <c r="CQ50" s="371">
        <f t="shared" si="152"/>
        <v>1603.8</v>
      </c>
      <c r="CR50" s="372">
        <f t="shared" si="31"/>
        <v>1916.2759999999996</v>
      </c>
      <c r="CS50" s="426"/>
      <c r="CT50" s="420"/>
      <c r="CU50" s="371">
        <f t="shared" si="32"/>
        <v>0</v>
      </c>
      <c r="CV50" s="372">
        <f t="shared" si="32"/>
        <v>0</v>
      </c>
      <c r="CW50" s="426"/>
      <c r="CX50" s="420"/>
      <c r="CY50" s="371">
        <f t="shared" si="33"/>
        <v>0</v>
      </c>
      <c r="CZ50" s="372">
        <f t="shared" si="33"/>
        <v>0</v>
      </c>
      <c r="DA50" s="421"/>
      <c r="DB50" s="420"/>
      <c r="DC50" s="371">
        <f t="shared" si="153"/>
        <v>0</v>
      </c>
      <c r="DD50" s="372">
        <f t="shared" si="153"/>
        <v>0</v>
      </c>
      <c r="DE50" s="371">
        <f t="shared" si="154"/>
        <v>0</v>
      </c>
      <c r="DF50" s="372">
        <f t="shared" si="36"/>
        <v>0</v>
      </c>
      <c r="DG50" s="371">
        <f t="shared" si="155"/>
        <v>0</v>
      </c>
      <c r="DH50" s="372">
        <f t="shared" si="38"/>
        <v>0</v>
      </c>
      <c r="DI50" s="371">
        <f t="shared" si="156"/>
        <v>547</v>
      </c>
      <c r="DJ50" s="372">
        <f t="shared" si="40"/>
        <v>635</v>
      </c>
      <c r="DK50" s="371">
        <f t="shared" si="41"/>
        <v>0</v>
      </c>
      <c r="DL50" s="372">
        <f t="shared" si="42"/>
        <v>0</v>
      </c>
      <c r="DM50" s="371">
        <f t="shared" si="157"/>
        <v>4.6995612431444238</v>
      </c>
      <c r="DN50" s="372">
        <f t="shared" si="44"/>
        <v>4.7410708661417322</v>
      </c>
      <c r="DO50" s="371">
        <f t="shared" si="158"/>
        <v>2570.66</v>
      </c>
      <c r="DP50" s="372">
        <f t="shared" si="158"/>
        <v>3010.58</v>
      </c>
      <c r="DQ50" s="371">
        <f t="shared" si="159"/>
        <v>0</v>
      </c>
      <c r="DR50" s="372">
        <f t="shared" si="47"/>
        <v>0</v>
      </c>
      <c r="DS50" s="371">
        <f t="shared" si="160"/>
        <v>0</v>
      </c>
      <c r="DT50" s="372">
        <f t="shared" si="160"/>
        <v>0</v>
      </c>
      <c r="DU50" s="424">
        <v>575</v>
      </c>
      <c r="DV50" s="425">
        <v>408</v>
      </c>
      <c r="DW50" s="371">
        <f t="shared" si="161"/>
        <v>0</v>
      </c>
      <c r="DX50" s="372">
        <f t="shared" si="50"/>
        <v>0</v>
      </c>
      <c r="DY50" s="426">
        <v>215</v>
      </c>
      <c r="DZ50" s="425">
        <v>257</v>
      </c>
      <c r="EA50" s="371">
        <f t="shared" si="162"/>
        <v>0</v>
      </c>
      <c r="EB50" s="372">
        <f t="shared" si="52"/>
        <v>0</v>
      </c>
      <c r="EC50" s="426">
        <v>3</v>
      </c>
      <c r="ED50" s="425">
        <v>151</v>
      </c>
      <c r="EE50" s="371">
        <f t="shared" si="163"/>
        <v>0</v>
      </c>
      <c r="EF50" s="372">
        <f t="shared" si="54"/>
        <v>0</v>
      </c>
      <c r="EG50" s="358">
        <f t="shared" si="164"/>
        <v>793</v>
      </c>
      <c r="EH50" s="372">
        <f t="shared" si="56"/>
        <v>816</v>
      </c>
      <c r="EI50" s="358">
        <f t="shared" si="165"/>
        <v>0</v>
      </c>
      <c r="EJ50" s="372">
        <f t="shared" si="58"/>
        <v>0</v>
      </c>
      <c r="EK50" s="427">
        <v>3.12</v>
      </c>
      <c r="EL50" s="420">
        <v>3.3</v>
      </c>
      <c r="EM50" s="371">
        <f t="shared" si="59"/>
        <v>1794</v>
      </c>
      <c r="EN50" s="372">
        <f t="shared" si="59"/>
        <v>1346.3999999999999</v>
      </c>
      <c r="EO50" s="426">
        <v>4</v>
      </c>
      <c r="EP50" s="420">
        <v>4</v>
      </c>
      <c r="EQ50" s="371">
        <f t="shared" si="190"/>
        <v>860</v>
      </c>
      <c r="ER50" s="372">
        <f t="shared" si="190"/>
        <v>1028</v>
      </c>
      <c r="ES50" s="426">
        <v>4.67</v>
      </c>
      <c r="ET50" s="446">
        <v>1.95</v>
      </c>
      <c r="EU50" s="371">
        <f t="shared" si="139"/>
        <v>14.01</v>
      </c>
      <c r="EV50" s="372">
        <f t="shared" si="140"/>
        <v>294.45</v>
      </c>
      <c r="EW50" s="371">
        <f t="shared" si="166"/>
        <v>3.3644514501891556</v>
      </c>
      <c r="EX50" s="372">
        <f t="shared" si="63"/>
        <v>3.270649509803921</v>
      </c>
      <c r="EY50" s="371">
        <f t="shared" si="167"/>
        <v>2668.01</v>
      </c>
      <c r="EZ50" s="372">
        <f t="shared" si="65"/>
        <v>2668.8499999999995</v>
      </c>
      <c r="FA50" s="426"/>
      <c r="FB50" s="420"/>
      <c r="FC50" s="371">
        <f t="shared" si="168"/>
        <v>0</v>
      </c>
      <c r="FD50" s="372">
        <f t="shared" si="67"/>
        <v>0</v>
      </c>
      <c r="FE50" s="426"/>
      <c r="FF50" s="420"/>
      <c r="FG50" s="371">
        <f t="shared" si="169"/>
        <v>0</v>
      </c>
      <c r="FH50" s="372">
        <f t="shared" si="69"/>
        <v>0</v>
      </c>
      <c r="FI50" s="421"/>
      <c r="FJ50" s="420"/>
      <c r="FK50" s="371">
        <f t="shared" si="170"/>
        <v>0</v>
      </c>
      <c r="FL50" s="372">
        <f t="shared" si="71"/>
        <v>0</v>
      </c>
      <c r="FM50" s="371">
        <f t="shared" si="171"/>
        <v>0</v>
      </c>
      <c r="FN50" s="372">
        <f t="shared" si="73"/>
        <v>0</v>
      </c>
      <c r="FO50" s="371">
        <f t="shared" si="172"/>
        <v>0</v>
      </c>
      <c r="FP50" s="372">
        <f t="shared" si="75"/>
        <v>0</v>
      </c>
      <c r="FQ50" s="424"/>
      <c r="FR50" s="425"/>
      <c r="FS50" s="371">
        <f t="shared" si="173"/>
        <v>0</v>
      </c>
      <c r="FT50" s="372">
        <f t="shared" si="77"/>
        <v>0</v>
      </c>
      <c r="FU50" s="426"/>
      <c r="FV50" s="425"/>
      <c r="FW50" s="371">
        <f t="shared" si="174"/>
        <v>0</v>
      </c>
      <c r="FX50" s="372">
        <f t="shared" si="79"/>
        <v>0</v>
      </c>
      <c r="FY50" s="426"/>
      <c r="FZ50" s="425"/>
      <c r="GA50" s="371">
        <f t="shared" si="175"/>
        <v>0</v>
      </c>
      <c r="GB50" s="372">
        <f t="shared" si="81"/>
        <v>0</v>
      </c>
      <c r="GC50" s="406">
        <f t="shared" si="141"/>
        <v>1097</v>
      </c>
      <c r="GD50" s="372">
        <f t="shared" si="141"/>
        <v>1011</v>
      </c>
      <c r="GE50" s="371">
        <f t="shared" si="83"/>
        <v>0</v>
      </c>
      <c r="GF50" s="372">
        <f t="shared" si="84"/>
        <v>0</v>
      </c>
      <c r="GG50" s="371">
        <f t="shared" si="176"/>
        <v>4223.7</v>
      </c>
      <c r="GH50" s="372">
        <f t="shared" si="86"/>
        <v>4191.5099999999993</v>
      </c>
      <c r="GI50" s="371" t="str">
        <f t="shared" si="177"/>
        <v/>
      </c>
      <c r="GJ50" s="372" t="str">
        <f t="shared" si="88"/>
        <v/>
      </c>
      <c r="GK50" s="406">
        <f t="shared" si="142"/>
        <v>239</v>
      </c>
      <c r="GL50" s="372">
        <f t="shared" si="142"/>
        <v>284</v>
      </c>
      <c r="GM50" s="371">
        <f t="shared" si="90"/>
        <v>0</v>
      </c>
      <c r="GN50" s="372">
        <f t="shared" si="91"/>
        <v>0</v>
      </c>
      <c r="GO50" s="371">
        <f t="shared" si="178"/>
        <v>996.96</v>
      </c>
      <c r="GP50" s="372">
        <f t="shared" si="93"/>
        <v>1170.47</v>
      </c>
      <c r="GQ50" s="371">
        <f t="shared" si="179"/>
        <v>0</v>
      </c>
      <c r="GR50" s="372">
        <f t="shared" si="95"/>
        <v>0</v>
      </c>
      <c r="GS50" s="406">
        <f t="shared" si="143"/>
        <v>1336</v>
      </c>
      <c r="GT50" s="372">
        <f t="shared" si="143"/>
        <v>1295</v>
      </c>
      <c r="GU50" s="371">
        <f t="shared" si="143"/>
        <v>0</v>
      </c>
      <c r="GV50" s="372">
        <f t="shared" si="143"/>
        <v>0</v>
      </c>
      <c r="GW50" s="371">
        <f t="shared" si="180"/>
        <v>5220.66</v>
      </c>
      <c r="GX50" s="372">
        <f t="shared" si="180"/>
        <v>5361.98</v>
      </c>
      <c r="GY50" s="371" t="str">
        <f t="shared" si="180"/>
        <v/>
      </c>
      <c r="GZ50" s="372" t="str">
        <f t="shared" si="180"/>
        <v/>
      </c>
      <c r="HA50" s="406">
        <f t="shared" si="144"/>
        <v>4</v>
      </c>
      <c r="HB50" s="372">
        <f t="shared" si="144"/>
        <v>156</v>
      </c>
      <c r="HC50" s="371">
        <f t="shared" si="144"/>
        <v>0</v>
      </c>
      <c r="HD50" s="372">
        <f t="shared" si="144"/>
        <v>0</v>
      </c>
      <c r="HE50" s="371">
        <f t="shared" si="145"/>
        <v>18.009999999999998</v>
      </c>
      <c r="HF50" s="372">
        <f t="shared" si="145"/>
        <v>317.45</v>
      </c>
      <c r="HG50" s="371" t="str">
        <f t="shared" si="181"/>
        <v/>
      </c>
      <c r="HH50" s="372" t="str">
        <f t="shared" si="104"/>
        <v/>
      </c>
      <c r="HI50" s="406">
        <f t="shared" si="182"/>
        <v>5238.67</v>
      </c>
      <c r="HJ50" s="372">
        <f t="shared" si="106"/>
        <v>5679.4299999999994</v>
      </c>
      <c r="HK50" s="371" t="str">
        <f t="shared" si="183"/>
        <v/>
      </c>
      <c r="HL50" s="371" t="str">
        <f t="shared" si="108"/>
        <v/>
      </c>
    </row>
    <row r="51" spans="1:220" ht="15">
      <c r="A51" s="440" t="s">
        <v>108</v>
      </c>
      <c r="B51" s="441" t="s">
        <v>119</v>
      </c>
      <c r="C51" s="34"/>
      <c r="D51" s="440">
        <v>262129</v>
      </c>
      <c r="E51" s="442">
        <v>6</v>
      </c>
      <c r="F51" s="413">
        <v>158</v>
      </c>
      <c r="G51" s="443">
        <v>153</v>
      </c>
      <c r="H51" s="421"/>
      <c r="I51" s="422">
        <v>0</v>
      </c>
      <c r="J51" s="371">
        <f t="shared" si="109"/>
        <v>158</v>
      </c>
      <c r="K51" s="372">
        <f t="shared" si="110"/>
        <v>153</v>
      </c>
      <c r="L51" s="420"/>
      <c r="M51" s="371">
        <f t="shared" si="111"/>
        <v>158</v>
      </c>
      <c r="N51" s="372">
        <f t="shared" si="112"/>
        <v>153</v>
      </c>
      <c r="O51" s="371">
        <f t="shared" si="113"/>
        <v>0</v>
      </c>
      <c r="P51" s="372">
        <f t="shared" si="114"/>
        <v>0</v>
      </c>
      <c r="Q51" s="424">
        <v>13</v>
      </c>
      <c r="R51" s="425">
        <v>17</v>
      </c>
      <c r="S51" s="371">
        <f t="shared" si="115"/>
        <v>0</v>
      </c>
      <c r="T51" s="372">
        <f t="shared" si="116"/>
        <v>0</v>
      </c>
      <c r="U51" s="426">
        <v>0</v>
      </c>
      <c r="V51" s="425"/>
      <c r="W51" s="371">
        <f t="shared" si="117"/>
        <v>0</v>
      </c>
      <c r="X51" s="372">
        <f t="shared" si="118"/>
        <v>0</v>
      </c>
      <c r="Y51" s="426"/>
      <c r="Z51" s="425"/>
      <c r="AA51" s="371">
        <f t="shared" si="119"/>
        <v>0</v>
      </c>
      <c r="AB51" s="372">
        <f t="shared" si="120"/>
        <v>0</v>
      </c>
      <c r="AC51" s="358">
        <f t="shared" si="121"/>
        <v>13</v>
      </c>
      <c r="AD51" s="372">
        <f t="shared" si="122"/>
        <v>17</v>
      </c>
      <c r="AE51" s="358">
        <f t="shared" si="123"/>
        <v>0</v>
      </c>
      <c r="AF51" s="372">
        <f t="shared" si="124"/>
        <v>0</v>
      </c>
      <c r="AG51" s="427">
        <v>3.92</v>
      </c>
      <c r="AH51" s="420">
        <v>4.2350000000000003</v>
      </c>
      <c r="AI51" s="371">
        <f t="shared" si="125"/>
        <v>50.96</v>
      </c>
      <c r="AJ51" s="372">
        <f t="shared" si="126"/>
        <v>71.995000000000005</v>
      </c>
      <c r="AK51" s="426"/>
      <c r="AL51" s="420"/>
      <c r="AM51" s="371">
        <f t="shared" si="127"/>
        <v>0</v>
      </c>
      <c r="AN51" s="372">
        <f t="shared" si="128"/>
        <v>0</v>
      </c>
      <c r="AO51" s="426"/>
      <c r="AP51" s="446"/>
      <c r="AQ51" s="371">
        <f t="shared" si="129"/>
        <v>0</v>
      </c>
      <c r="AR51" s="372">
        <f t="shared" si="130"/>
        <v>0</v>
      </c>
      <c r="AS51" s="371">
        <f t="shared" si="131"/>
        <v>3.92</v>
      </c>
      <c r="AT51" s="372">
        <f t="shared" si="132"/>
        <v>4.2350000000000003</v>
      </c>
      <c r="AU51" s="371">
        <f t="shared" si="133"/>
        <v>50.96</v>
      </c>
      <c r="AV51" s="372">
        <f t="shared" si="134"/>
        <v>71.995000000000005</v>
      </c>
      <c r="AW51" s="426"/>
      <c r="AX51" s="420"/>
      <c r="AY51" s="371">
        <f t="shared" si="135"/>
        <v>0</v>
      </c>
      <c r="AZ51" s="372">
        <f t="shared" si="136"/>
        <v>0</v>
      </c>
      <c r="BA51" s="426"/>
      <c r="BB51" s="420"/>
      <c r="BC51" s="371">
        <f t="shared" si="137"/>
        <v>0</v>
      </c>
      <c r="BD51" s="372">
        <f t="shared" si="138"/>
        <v>0</v>
      </c>
      <c r="BE51" s="421"/>
      <c r="BF51" s="420"/>
      <c r="BG51" s="371">
        <f t="shared" si="146"/>
        <v>0</v>
      </c>
      <c r="BH51" s="372">
        <f t="shared" si="146"/>
        <v>0</v>
      </c>
      <c r="BI51" s="371">
        <f t="shared" si="147"/>
        <v>0</v>
      </c>
      <c r="BJ51" s="372">
        <f t="shared" si="147"/>
        <v>0</v>
      </c>
      <c r="BK51" s="371">
        <f t="shared" si="148"/>
        <v>0</v>
      </c>
      <c r="BL51" s="372">
        <f t="shared" si="148"/>
        <v>0</v>
      </c>
      <c r="BM51" s="431">
        <v>120</v>
      </c>
      <c r="BN51" s="425">
        <v>114</v>
      </c>
      <c r="BO51" s="371">
        <f t="shared" si="184"/>
        <v>0</v>
      </c>
      <c r="BP51" s="372">
        <f t="shared" si="184"/>
        <v>0</v>
      </c>
      <c r="BQ51" s="426">
        <v>0</v>
      </c>
      <c r="BR51" s="425">
        <v>0</v>
      </c>
      <c r="BS51" s="371">
        <f t="shared" si="185"/>
        <v>0</v>
      </c>
      <c r="BT51" s="372">
        <f t="shared" si="185"/>
        <v>0</v>
      </c>
      <c r="BU51" s="426">
        <v>1</v>
      </c>
      <c r="BV51" s="425">
        <v>2</v>
      </c>
      <c r="BW51" s="371">
        <f t="shared" si="186"/>
        <v>0</v>
      </c>
      <c r="BX51" s="423">
        <f t="shared" si="187"/>
        <v>0</v>
      </c>
      <c r="BY51" s="358">
        <f t="shared" si="149"/>
        <v>121</v>
      </c>
      <c r="BZ51" s="372">
        <f t="shared" si="22"/>
        <v>116</v>
      </c>
      <c r="CA51" s="358">
        <f t="shared" si="150"/>
        <v>0</v>
      </c>
      <c r="CB51" s="372">
        <f t="shared" si="24"/>
        <v>0</v>
      </c>
      <c r="CC51" s="427">
        <v>4.2</v>
      </c>
      <c r="CD51" s="420">
        <v>4.28</v>
      </c>
      <c r="CE51" s="371">
        <f t="shared" si="25"/>
        <v>504</v>
      </c>
      <c r="CF51" s="372">
        <f t="shared" si="25"/>
        <v>487.92</v>
      </c>
      <c r="CG51" s="426"/>
      <c r="CH51" s="420"/>
      <c r="CI51" s="371">
        <f t="shared" si="188"/>
        <v>0</v>
      </c>
      <c r="CJ51" s="372">
        <f t="shared" si="188"/>
        <v>0</v>
      </c>
      <c r="CK51" s="426">
        <v>4</v>
      </c>
      <c r="CL51" s="446">
        <v>4.5</v>
      </c>
      <c r="CM51" s="371">
        <f t="shared" si="189"/>
        <v>4</v>
      </c>
      <c r="CN51" s="372">
        <f t="shared" si="189"/>
        <v>9</v>
      </c>
      <c r="CO51" s="371">
        <f t="shared" si="151"/>
        <v>4.1983471074380168</v>
      </c>
      <c r="CP51" s="372">
        <f t="shared" si="29"/>
        <v>4.2837931034482759</v>
      </c>
      <c r="CQ51" s="371">
        <f t="shared" si="152"/>
        <v>508</v>
      </c>
      <c r="CR51" s="372">
        <f t="shared" si="31"/>
        <v>496.92</v>
      </c>
      <c r="CS51" s="426"/>
      <c r="CT51" s="420"/>
      <c r="CU51" s="371">
        <f t="shared" si="32"/>
        <v>0</v>
      </c>
      <c r="CV51" s="372">
        <f t="shared" si="32"/>
        <v>0</v>
      </c>
      <c r="CW51" s="426"/>
      <c r="CX51" s="420"/>
      <c r="CY51" s="371">
        <f t="shared" si="33"/>
        <v>0</v>
      </c>
      <c r="CZ51" s="372">
        <f t="shared" si="33"/>
        <v>0</v>
      </c>
      <c r="DA51" s="421"/>
      <c r="DB51" s="420"/>
      <c r="DC51" s="371">
        <f t="shared" si="153"/>
        <v>0</v>
      </c>
      <c r="DD51" s="372">
        <f t="shared" si="153"/>
        <v>0</v>
      </c>
      <c r="DE51" s="371">
        <f t="shared" si="154"/>
        <v>0</v>
      </c>
      <c r="DF51" s="372">
        <f t="shared" si="36"/>
        <v>0</v>
      </c>
      <c r="DG51" s="371">
        <f t="shared" si="155"/>
        <v>0</v>
      </c>
      <c r="DH51" s="372">
        <f t="shared" si="38"/>
        <v>0</v>
      </c>
      <c r="DI51" s="371">
        <f t="shared" si="156"/>
        <v>134</v>
      </c>
      <c r="DJ51" s="372">
        <f t="shared" si="40"/>
        <v>133</v>
      </c>
      <c r="DK51" s="371">
        <f t="shared" si="41"/>
        <v>0</v>
      </c>
      <c r="DL51" s="372">
        <f t="shared" si="42"/>
        <v>0</v>
      </c>
      <c r="DM51" s="371">
        <f t="shared" si="157"/>
        <v>4.1713432835820896</v>
      </c>
      <c r="DN51" s="372">
        <f t="shared" si="44"/>
        <v>4.277556390977443</v>
      </c>
      <c r="DO51" s="371">
        <f t="shared" si="158"/>
        <v>558.96</v>
      </c>
      <c r="DP51" s="372">
        <f t="shared" si="158"/>
        <v>568.91499999999996</v>
      </c>
      <c r="DQ51" s="371">
        <f t="shared" si="159"/>
        <v>0</v>
      </c>
      <c r="DR51" s="372">
        <f t="shared" si="47"/>
        <v>0</v>
      </c>
      <c r="DS51" s="371">
        <f t="shared" si="160"/>
        <v>0</v>
      </c>
      <c r="DT51" s="372">
        <f t="shared" si="160"/>
        <v>0</v>
      </c>
      <c r="DU51" s="424">
        <v>24</v>
      </c>
      <c r="DV51" s="425">
        <v>19</v>
      </c>
      <c r="DW51" s="371">
        <f t="shared" si="161"/>
        <v>0</v>
      </c>
      <c r="DX51" s="372">
        <f t="shared" si="50"/>
        <v>0</v>
      </c>
      <c r="DY51" s="426"/>
      <c r="DZ51" s="425"/>
      <c r="EA51" s="371">
        <f t="shared" si="162"/>
        <v>0</v>
      </c>
      <c r="EB51" s="372">
        <f t="shared" si="52"/>
        <v>0</v>
      </c>
      <c r="EC51" s="426"/>
      <c r="ED51" s="425">
        <v>1</v>
      </c>
      <c r="EE51" s="371">
        <f t="shared" si="163"/>
        <v>0</v>
      </c>
      <c r="EF51" s="372">
        <f t="shared" si="54"/>
        <v>0</v>
      </c>
      <c r="EG51" s="358">
        <f t="shared" si="164"/>
        <v>24</v>
      </c>
      <c r="EH51" s="372">
        <f t="shared" si="56"/>
        <v>20</v>
      </c>
      <c r="EI51" s="358">
        <f t="shared" si="165"/>
        <v>0</v>
      </c>
      <c r="EJ51" s="372">
        <f t="shared" si="58"/>
        <v>0</v>
      </c>
      <c r="EK51" s="427">
        <v>3.19</v>
      </c>
      <c r="EL51" s="420">
        <v>3.23</v>
      </c>
      <c r="EM51" s="371">
        <f t="shared" si="59"/>
        <v>76.56</v>
      </c>
      <c r="EN51" s="372">
        <f t="shared" si="59"/>
        <v>61.37</v>
      </c>
      <c r="EO51" s="426"/>
      <c r="EP51" s="420"/>
      <c r="EQ51" s="371">
        <f t="shared" si="190"/>
        <v>0</v>
      </c>
      <c r="ER51" s="372">
        <f t="shared" si="190"/>
        <v>0</v>
      </c>
      <c r="ES51" s="426"/>
      <c r="ET51" s="446">
        <v>2</v>
      </c>
      <c r="EU51" s="371">
        <f t="shared" si="139"/>
        <v>0</v>
      </c>
      <c r="EV51" s="372">
        <f t="shared" si="140"/>
        <v>2</v>
      </c>
      <c r="EW51" s="371">
        <f t="shared" si="166"/>
        <v>3.19</v>
      </c>
      <c r="EX51" s="372">
        <f t="shared" si="63"/>
        <v>3.1684999999999999</v>
      </c>
      <c r="EY51" s="371">
        <f t="shared" si="167"/>
        <v>76.56</v>
      </c>
      <c r="EZ51" s="372">
        <f t="shared" si="65"/>
        <v>63.37</v>
      </c>
      <c r="FA51" s="426"/>
      <c r="FB51" s="420"/>
      <c r="FC51" s="371">
        <f t="shared" si="168"/>
        <v>0</v>
      </c>
      <c r="FD51" s="372">
        <f t="shared" si="67"/>
        <v>0</v>
      </c>
      <c r="FE51" s="426"/>
      <c r="FF51" s="420"/>
      <c r="FG51" s="371">
        <f t="shared" si="169"/>
        <v>0</v>
      </c>
      <c r="FH51" s="372">
        <f t="shared" si="69"/>
        <v>0</v>
      </c>
      <c r="FI51" s="421"/>
      <c r="FJ51" s="420"/>
      <c r="FK51" s="371">
        <f t="shared" si="170"/>
        <v>0</v>
      </c>
      <c r="FL51" s="372">
        <f t="shared" si="71"/>
        <v>0</v>
      </c>
      <c r="FM51" s="371">
        <f t="shared" si="171"/>
        <v>0</v>
      </c>
      <c r="FN51" s="372">
        <f t="shared" si="73"/>
        <v>0</v>
      </c>
      <c r="FO51" s="371">
        <f t="shared" si="172"/>
        <v>0</v>
      </c>
      <c r="FP51" s="372">
        <f t="shared" si="75"/>
        <v>0</v>
      </c>
      <c r="FQ51" s="424"/>
      <c r="FR51" s="425"/>
      <c r="FS51" s="371">
        <f t="shared" si="173"/>
        <v>0</v>
      </c>
      <c r="FT51" s="372">
        <f t="shared" si="77"/>
        <v>0</v>
      </c>
      <c r="FU51" s="426"/>
      <c r="FV51" s="425"/>
      <c r="FW51" s="371">
        <f t="shared" si="174"/>
        <v>0</v>
      </c>
      <c r="FX51" s="372">
        <f t="shared" si="79"/>
        <v>0</v>
      </c>
      <c r="FY51" s="426"/>
      <c r="FZ51" s="425"/>
      <c r="GA51" s="371">
        <f t="shared" si="175"/>
        <v>0</v>
      </c>
      <c r="GB51" s="372">
        <f t="shared" si="81"/>
        <v>0</v>
      </c>
      <c r="GC51" s="406">
        <f t="shared" si="141"/>
        <v>157</v>
      </c>
      <c r="GD51" s="372">
        <f t="shared" si="141"/>
        <v>150</v>
      </c>
      <c r="GE51" s="371">
        <f t="shared" si="83"/>
        <v>0</v>
      </c>
      <c r="GF51" s="372">
        <f t="shared" si="84"/>
        <v>0</v>
      </c>
      <c r="GG51" s="371">
        <f t="shared" si="176"/>
        <v>631.52</v>
      </c>
      <c r="GH51" s="372">
        <f t="shared" si="86"/>
        <v>621.28499999999997</v>
      </c>
      <c r="GI51" s="371" t="str">
        <f t="shared" si="177"/>
        <v/>
      </c>
      <c r="GJ51" s="372" t="str">
        <f t="shared" si="88"/>
        <v/>
      </c>
      <c r="GK51" s="406">
        <f t="shared" si="142"/>
        <v>0</v>
      </c>
      <c r="GL51" s="372">
        <f t="shared" si="142"/>
        <v>0</v>
      </c>
      <c r="GM51" s="371">
        <f t="shared" si="90"/>
        <v>0</v>
      </c>
      <c r="GN51" s="372">
        <f t="shared" si="91"/>
        <v>0</v>
      </c>
      <c r="GO51" s="371">
        <f t="shared" si="178"/>
        <v>0</v>
      </c>
      <c r="GP51" s="372">
        <f t="shared" si="93"/>
        <v>0</v>
      </c>
      <c r="GQ51" s="371">
        <f t="shared" si="179"/>
        <v>0</v>
      </c>
      <c r="GR51" s="372">
        <f t="shared" si="95"/>
        <v>0</v>
      </c>
      <c r="GS51" s="406">
        <f t="shared" si="143"/>
        <v>157</v>
      </c>
      <c r="GT51" s="372">
        <f t="shared" si="143"/>
        <v>150</v>
      </c>
      <c r="GU51" s="371">
        <f t="shared" si="143"/>
        <v>0</v>
      </c>
      <c r="GV51" s="372">
        <f t="shared" si="143"/>
        <v>0</v>
      </c>
      <c r="GW51" s="371">
        <f t="shared" si="180"/>
        <v>631.52</v>
      </c>
      <c r="GX51" s="372">
        <f t="shared" si="180"/>
        <v>621.28499999999997</v>
      </c>
      <c r="GY51" s="371" t="str">
        <f t="shared" si="180"/>
        <v/>
      </c>
      <c r="GZ51" s="372" t="str">
        <f t="shared" si="180"/>
        <v/>
      </c>
      <c r="HA51" s="406">
        <f t="shared" si="144"/>
        <v>1</v>
      </c>
      <c r="HB51" s="372">
        <f t="shared" si="144"/>
        <v>3</v>
      </c>
      <c r="HC51" s="371">
        <f t="shared" si="144"/>
        <v>0</v>
      </c>
      <c r="HD51" s="372">
        <f t="shared" si="144"/>
        <v>0</v>
      </c>
      <c r="HE51" s="371">
        <f t="shared" si="145"/>
        <v>4</v>
      </c>
      <c r="HF51" s="372">
        <f t="shared" si="145"/>
        <v>11</v>
      </c>
      <c r="HG51" s="371" t="str">
        <f t="shared" si="181"/>
        <v/>
      </c>
      <c r="HH51" s="372" t="str">
        <f t="shared" si="104"/>
        <v/>
      </c>
      <c r="HI51" s="406">
        <f t="shared" si="182"/>
        <v>635.52</v>
      </c>
      <c r="HJ51" s="372">
        <f t="shared" si="106"/>
        <v>632.28499999999997</v>
      </c>
      <c r="HK51" s="371" t="str">
        <f t="shared" si="183"/>
        <v/>
      </c>
      <c r="HL51" s="371" t="str">
        <f t="shared" si="108"/>
        <v/>
      </c>
    </row>
    <row r="52" spans="1:220" ht="15.75">
      <c r="A52" s="35" t="s">
        <v>108</v>
      </c>
      <c r="B52" s="36" t="s">
        <v>413</v>
      </c>
      <c r="C52" s="36"/>
      <c r="D52" s="35">
        <v>133021</v>
      </c>
      <c r="E52" s="37">
        <v>7</v>
      </c>
      <c r="F52" s="419">
        <v>247</v>
      </c>
      <c r="G52" s="638">
        <v>279</v>
      </c>
      <c r="H52" s="421">
        <v>5</v>
      </c>
      <c r="I52" s="638">
        <v>15</v>
      </c>
      <c r="J52" s="371">
        <f t="shared" si="109"/>
        <v>242</v>
      </c>
      <c r="K52" s="372">
        <f t="shared" si="110"/>
        <v>264</v>
      </c>
      <c r="L52" s="420">
        <v>60</v>
      </c>
      <c r="M52" s="371">
        <f t="shared" si="111"/>
        <v>242</v>
      </c>
      <c r="N52" s="372">
        <f t="shared" si="112"/>
        <v>264</v>
      </c>
      <c r="O52" s="371">
        <f t="shared" si="113"/>
        <v>242</v>
      </c>
      <c r="P52" s="372">
        <f t="shared" si="114"/>
        <v>264</v>
      </c>
      <c r="Q52" s="424">
        <v>106</v>
      </c>
      <c r="R52" s="639">
        <v>99</v>
      </c>
      <c r="S52" s="371">
        <f t="shared" ref="S52:S80" si="191">IF(AW52&gt;0,Q52,)</f>
        <v>106</v>
      </c>
      <c r="T52" s="372">
        <f t="shared" ref="T52:T80" si="192">IF(AX52&gt;0,R52,)</f>
        <v>99</v>
      </c>
      <c r="U52" s="426">
        <v>9</v>
      </c>
      <c r="V52" s="640">
        <v>9</v>
      </c>
      <c r="W52" s="371">
        <f t="shared" ref="W52:W82" si="193">IF(BA52&gt;0,U52,)</f>
        <v>9</v>
      </c>
      <c r="X52" s="372">
        <f t="shared" ref="X52:X82" si="194">IF(BB52&gt;0,V52,)</f>
        <v>9</v>
      </c>
      <c r="Y52" s="426">
        <v>2</v>
      </c>
      <c r="Z52" s="640"/>
      <c r="AA52" s="371">
        <f t="shared" ref="AA52:AA81" si="195">IF(BE52&gt;0,Y52,)</f>
        <v>2</v>
      </c>
      <c r="AB52" s="372">
        <f t="shared" ref="AB52:AB81" si="196">IF(BF52&gt;0,Z52,)</f>
        <v>0</v>
      </c>
      <c r="AC52" s="358">
        <f t="shared" ref="AC52:AC81" si="197">Q52+U52+Y52</f>
        <v>117</v>
      </c>
      <c r="AD52" s="372">
        <f t="shared" ref="AD52:AD81" si="198">R52+V52+Z52</f>
        <v>108</v>
      </c>
      <c r="AE52" s="358">
        <f t="shared" ref="AE52:AE81" si="199">IF(BI52&gt;0,AC52,)</f>
        <v>117</v>
      </c>
      <c r="AF52" s="372">
        <f t="shared" ref="AF52:AF81" si="200">IF(BJ52&gt;0,AD52,)</f>
        <v>108</v>
      </c>
      <c r="AG52" s="427">
        <v>2.4622641509433962</v>
      </c>
      <c r="AH52" s="641">
        <v>2.6717171717171717</v>
      </c>
      <c r="AI52" s="371">
        <f t="shared" ref="AI52:AI83" si="201">IF(Q52&gt;0,(Q52*AG52),)</f>
        <v>261</v>
      </c>
      <c r="AJ52" s="372">
        <f t="shared" ref="AJ52:AJ83" si="202">IF(R52&gt;0,(R52*AH52),)</f>
        <v>264.5</v>
      </c>
      <c r="AK52" s="426">
        <v>4.0555555555555554</v>
      </c>
      <c r="AL52" s="642">
        <v>3</v>
      </c>
      <c r="AM52" s="371">
        <f t="shared" ref="AM52:AM85" si="203">IF(U52&gt;0,(U52*AK52),)</f>
        <v>36.5</v>
      </c>
      <c r="AN52" s="372">
        <f t="shared" ref="AN52:AN85" si="204">IF(V52&gt;0,(V52*AL52),)</f>
        <v>27</v>
      </c>
      <c r="AO52" s="426">
        <v>0.75</v>
      </c>
      <c r="AP52" s="642"/>
      <c r="AQ52" s="371">
        <f t="shared" ref="AQ52:AQ81" si="205">IF(Y52&gt;0,(Y52*AO52),)</f>
        <v>1.5</v>
      </c>
      <c r="AR52" s="372">
        <f t="shared" ref="AR52:AR81" si="206">IF(Z52&gt;0,(Z52*AP52),)</f>
        <v>0</v>
      </c>
      <c r="AS52" s="371">
        <f t="shared" ref="AS52:AS81" si="207">IF(AC52&gt;0,((AI52+AM52+AQ52)/AC52),)</f>
        <v>2.5555555555555554</v>
      </c>
      <c r="AT52" s="372">
        <f t="shared" ref="AT52:AT81" si="208">IF(AD52&gt;0,((AJ52+AN52+AR52)/AD52),)</f>
        <v>2.699074074074074</v>
      </c>
      <c r="AU52" s="371">
        <f t="shared" ref="AU52:AU81" si="209">IF(AC52&gt;0,(AC52*AS52),)</f>
        <v>299</v>
      </c>
      <c r="AV52" s="372">
        <f t="shared" ref="AV52:AV81" si="210">IF(AD52&gt;0,(AD52*AT52),)</f>
        <v>291.5</v>
      </c>
      <c r="AW52" s="426">
        <v>72.518867924528308</v>
      </c>
      <c r="AX52" s="641">
        <v>72.060606060606062</v>
      </c>
      <c r="AY52" s="371">
        <f t="shared" ref="AY52:AY84" si="211">IF(S52&gt;0,(S52*AW52),)</f>
        <v>7687.0000000000009</v>
      </c>
      <c r="AZ52" s="372">
        <f t="shared" ref="AZ52:AZ84" si="212">IF(T52&gt;0,(T52*AX52),)</f>
        <v>7134</v>
      </c>
      <c r="BA52" s="426">
        <v>74.777777777777771</v>
      </c>
      <c r="BB52" s="642">
        <v>66.888888888888886</v>
      </c>
      <c r="BC52" s="371">
        <f t="shared" ref="BC52:BC83" si="213">IF(W52&gt;0,(W52*BA52),)</f>
        <v>673</v>
      </c>
      <c r="BD52" s="372">
        <f t="shared" ref="BD52:BD83" si="214">IF(X52&gt;0,(X52*BB52),)</f>
        <v>602</v>
      </c>
      <c r="BE52" s="421">
        <v>66.5</v>
      </c>
      <c r="BF52" s="642"/>
      <c r="BG52" s="371">
        <f t="shared" ref="BG52:BG82" si="215">IF(AA52&gt;0,(AA52*BE52),)</f>
        <v>133</v>
      </c>
      <c r="BH52" s="372">
        <f t="shared" ref="BH52:BH82" si="216">IF(AB52&gt;0,(AB52*BF52),)</f>
        <v>0</v>
      </c>
      <c r="BI52" s="371">
        <f t="shared" ref="BI52:BI82" si="217">IF((AY52+BC52+BG52)&gt;0,((AY52+BC52+BG52)/AC52),)</f>
        <v>72.589743589743591</v>
      </c>
      <c r="BJ52" s="372">
        <f t="shared" ref="BJ52:BJ82" si="218">IF((AZ52+BD52+BH52)&gt;0,((AZ52+BD52+BH52)/AD52),)</f>
        <v>71.629629629629633</v>
      </c>
      <c r="BK52" s="371">
        <f t="shared" ref="BK52:BK82" si="219">IF(AE52&gt;0,(AC52*BI52),)</f>
        <v>8493</v>
      </c>
      <c r="BL52" s="372">
        <f t="shared" ref="BL52:BL82" si="220">IF(AF52&gt;0,(AD52*BJ52),)</f>
        <v>7736</v>
      </c>
      <c r="BM52" s="431">
        <v>70</v>
      </c>
      <c r="BN52" s="641">
        <v>78</v>
      </c>
      <c r="BO52" s="371">
        <f t="shared" ref="BO52:BO82" si="221">IF(CS52&gt;0,BM52,)</f>
        <v>70</v>
      </c>
      <c r="BP52" s="372">
        <f t="shared" ref="BP52:BP82" si="222">IF(CT52&gt;0,BN52,)</f>
        <v>78</v>
      </c>
      <c r="BQ52" s="426">
        <v>14</v>
      </c>
      <c r="BR52" s="642">
        <v>15</v>
      </c>
      <c r="BS52" s="371">
        <f t="shared" ref="BS52:BS83" si="223">IF(CW52&gt;0,BQ52,)</f>
        <v>14</v>
      </c>
      <c r="BT52" s="372">
        <f t="shared" ref="BT52:BT83" si="224">IF(CX52&gt;0,BR52,)</f>
        <v>15</v>
      </c>
      <c r="BU52" s="426"/>
      <c r="BV52" s="642"/>
      <c r="BW52" s="371">
        <f t="shared" ref="BW52:BW84" si="225">IF(DA52&gt;0,BU52,)</f>
        <v>0</v>
      </c>
      <c r="BX52" s="423">
        <f t="shared" ref="BX52:BX84" si="226">IF(DB52&gt;0,BV52,)</f>
        <v>0</v>
      </c>
      <c r="BY52" s="358">
        <f t="shared" ref="BY52:BY84" si="227">BM52+BQ52+BU52</f>
        <v>84</v>
      </c>
      <c r="BZ52" s="372">
        <f t="shared" ref="BZ52:BZ84" si="228">BN52+BR52+BV52</f>
        <v>93</v>
      </c>
      <c r="CA52" s="358">
        <f t="shared" ref="CA52:CA84" si="229">IF(DE52&gt;0,BY52,)</f>
        <v>84</v>
      </c>
      <c r="CB52" s="372">
        <f t="shared" ref="CB52:CB84" si="230">IF(DF52&gt;0,BZ52,)</f>
        <v>93</v>
      </c>
      <c r="CC52" s="427">
        <v>3.8</v>
      </c>
      <c r="CD52" s="641">
        <v>3.4423076923076925</v>
      </c>
      <c r="CE52" s="371">
        <f t="shared" ref="CE52:CE85" si="231">IF(BM52&gt;0,(BM52*CC52),)</f>
        <v>266</v>
      </c>
      <c r="CF52" s="372">
        <f t="shared" ref="CF52:CF85" si="232">IF(BN52&gt;0,(BN52*CD52),)</f>
        <v>268.5</v>
      </c>
      <c r="CG52" s="426">
        <v>6.5</v>
      </c>
      <c r="CH52" s="642">
        <v>6.1</v>
      </c>
      <c r="CI52" s="371">
        <f t="shared" ref="CI52:CI82" si="233">IF(BQ52&gt;0,(BQ52*CG52),)</f>
        <v>91</v>
      </c>
      <c r="CJ52" s="372">
        <f t="shared" ref="CJ52:CJ82" si="234">IF(BR52&gt;0,(BR52*CH52),)</f>
        <v>91.5</v>
      </c>
      <c r="CK52" s="426"/>
      <c r="CL52" s="642"/>
      <c r="CM52" s="371">
        <f t="shared" ref="CM52:CM84" si="235">IF(BU52&gt;0,(BU52*CK52),)</f>
        <v>0</v>
      </c>
      <c r="CN52" s="372">
        <f t="shared" ref="CN52:CN84" si="236">IF(BV52&gt;0,(BV52*CL52),)</f>
        <v>0</v>
      </c>
      <c r="CO52" s="371">
        <f t="shared" ref="CO52:CO84" si="237">IF(BY52&gt;0,((CE52+CI52+CM52)/BY52),)</f>
        <v>4.25</v>
      </c>
      <c r="CP52" s="372">
        <f t="shared" ref="CP52:CP84" si="238">IF(BZ52&gt;0,((CF52+CJ52+CN52)/BZ52),)</f>
        <v>3.870967741935484</v>
      </c>
      <c r="CQ52" s="371">
        <f t="shared" ref="CQ52:CQ84" si="239">IF(BY52&gt;0,(BY52*CO52),)</f>
        <v>357</v>
      </c>
      <c r="CR52" s="372">
        <f t="shared" ref="CR52:CR84" si="240">IF(BZ52&gt;0,(BZ52*CP52),)</f>
        <v>360</v>
      </c>
      <c r="CS52" s="426">
        <v>72.685714285714283</v>
      </c>
      <c r="CT52" s="641">
        <v>72.987179487179489</v>
      </c>
      <c r="CU52" s="371">
        <f t="shared" ref="CU52:CU82" si="241">IF(BO52&gt;0,(BO52*CS52),)</f>
        <v>5088</v>
      </c>
      <c r="CV52" s="372">
        <f t="shared" ref="CV52:CV82" si="242">IF(BP52&gt;0,(BP52*CT52),)</f>
        <v>5693</v>
      </c>
      <c r="CW52" s="426">
        <v>80.142857142857139</v>
      </c>
      <c r="CX52" s="642">
        <v>66.86666666666666</v>
      </c>
      <c r="CY52" s="371">
        <f t="shared" ref="CY52:CY82" si="243">IF(BS52&gt;0,(BS52*CW52),)</f>
        <v>1122</v>
      </c>
      <c r="CZ52" s="372">
        <f t="shared" ref="CZ52:CZ82" si="244">IF(BT52&gt;0,(BT52*CX52),)</f>
        <v>1002.9999999999999</v>
      </c>
      <c r="DA52" s="421"/>
      <c r="DB52" s="642"/>
      <c r="DC52" s="371">
        <f t="shared" ref="DC52:DC82" si="245">IF(BW52&gt;0,(BW52*DA52),)</f>
        <v>0</v>
      </c>
      <c r="DD52" s="372">
        <f t="shared" ref="DD52:DD82" si="246">IF(BX52&gt;0,(BX52*DB52),)</f>
        <v>0</v>
      </c>
      <c r="DE52" s="371">
        <f t="shared" ref="DE52:DE82" si="247">IF((CU52+CY52+DC52)&gt;0,((CU52+CY52+DC52)/BY52),)</f>
        <v>73.928571428571431</v>
      </c>
      <c r="DF52" s="372">
        <f t="shared" ref="DF52:DF82" si="248">IF((CV52+CZ52+DD52)&gt;0,((CV52+CZ52+DD52)/BZ52),)</f>
        <v>72</v>
      </c>
      <c r="DG52" s="371">
        <f t="shared" ref="DG52:DG82" si="249">IF(CA52&gt;0,(BY52*DE52),)</f>
        <v>6210</v>
      </c>
      <c r="DH52" s="372">
        <f t="shared" ref="DH52:DH82" si="250">IF(CB52&gt;0,(BZ52*DF52),)</f>
        <v>6696</v>
      </c>
      <c r="DI52" s="371">
        <f t="shared" ref="DI52:DI82" si="251">AC52+BY52</f>
        <v>201</v>
      </c>
      <c r="DJ52" s="372">
        <f t="shared" ref="DJ52:DJ82" si="252">AD52+BZ52</f>
        <v>201</v>
      </c>
      <c r="DK52" s="371">
        <f t="shared" ref="DK52:DK82" si="253">AE52+CA52</f>
        <v>201</v>
      </c>
      <c r="DL52" s="372">
        <f t="shared" ref="DL52:DL82" si="254">AF52+CB52</f>
        <v>201</v>
      </c>
      <c r="DM52" s="371">
        <f t="shared" ref="DM52:DM82" si="255">IF(DI52&gt;0,((AC52*AS52)+(BY52*CO52))/DI52,)</f>
        <v>3.2636815920398008</v>
      </c>
      <c r="DN52" s="372">
        <f t="shared" ref="DN52:DN82" si="256">IF(DJ52&gt;0,((AD52*AT52)+(BZ52*CP52))/DJ52,)</f>
        <v>3.2412935323383083</v>
      </c>
      <c r="DO52" s="371">
        <f t="shared" ref="DO52:DO82" si="257">IF(DI52&gt;0,(DI52*DM52),)</f>
        <v>656</v>
      </c>
      <c r="DP52" s="372">
        <f t="shared" ref="DP52:DP82" si="258">IF(DJ52&gt;0,(DJ52*DN52),)</f>
        <v>651.5</v>
      </c>
      <c r="DQ52" s="371">
        <f t="shared" ref="DQ52:DQ82" si="259">IF(DK52&gt;0,((AE52*BI52)+(CA52*DE52))/DK52,)</f>
        <v>73.149253731343279</v>
      </c>
      <c r="DR52" s="372">
        <f t="shared" ref="DR52:DR82" si="260">IF(DL52&gt;0,((AF52*BJ52)+(CB52*DF52))/DL52,)</f>
        <v>71.800995024875618</v>
      </c>
      <c r="DS52" s="371">
        <f t="shared" ref="DS52:DS82" si="261">IF(DK52&gt;0,(DK52*DQ52),)</f>
        <v>14703</v>
      </c>
      <c r="DT52" s="372">
        <f t="shared" ref="DT52:DT82" si="262">IF(DL52&gt;0,(DL52*DR52),)</f>
        <v>14432</v>
      </c>
      <c r="DU52" s="424">
        <v>10</v>
      </c>
      <c r="DV52" s="641">
        <v>33</v>
      </c>
      <c r="DW52" s="371">
        <f t="shared" ref="DW52:DW82" si="263">IF(FA52&gt;0,DU52,)</f>
        <v>10</v>
      </c>
      <c r="DX52" s="372">
        <f t="shared" ref="DX52:DX82" si="264">IF(FB52&gt;0,DV52,)</f>
        <v>33</v>
      </c>
      <c r="DY52" s="426">
        <v>12</v>
      </c>
      <c r="DZ52" s="642">
        <v>15</v>
      </c>
      <c r="EA52" s="371">
        <f t="shared" ref="EA52:EA82" si="265">IF(FE52&gt;0,DY52,)</f>
        <v>12</v>
      </c>
      <c r="EB52" s="372">
        <f t="shared" ref="EB52:EB82" si="266">IF(FF52&gt;0,DZ52,)</f>
        <v>15</v>
      </c>
      <c r="EC52" s="426"/>
      <c r="ED52" s="642"/>
      <c r="EE52" s="371">
        <f t="shared" ref="EE52:EE82" si="267">IF(FI52&gt;0,EC52,)</f>
        <v>0</v>
      </c>
      <c r="EF52" s="372">
        <f t="shared" ref="EF52:EF82" si="268">IF(FJ52&gt;0,ED52,)</f>
        <v>0</v>
      </c>
      <c r="EG52" s="358">
        <f t="shared" ref="EG52:EG82" si="269">DU52+DY52+EC52</f>
        <v>22</v>
      </c>
      <c r="EH52" s="372">
        <f t="shared" ref="EH52:EH82" si="270">DV52+DZ52+ED52</f>
        <v>48</v>
      </c>
      <c r="EI52" s="358">
        <f t="shared" ref="EI52:EI82" si="271">IF(FM52&gt;0,EG52,)</f>
        <v>22</v>
      </c>
      <c r="EJ52" s="372">
        <f t="shared" ref="EJ52:EJ82" si="272">IF(FN52&gt;0,EH52,)</f>
        <v>48</v>
      </c>
      <c r="EK52" s="427">
        <v>1.65</v>
      </c>
      <c r="EL52" s="641">
        <v>2.106060606060606</v>
      </c>
      <c r="EM52" s="371">
        <f t="shared" ref="EM52:EM83" si="273">IF(DU52&gt;0,(DU52*EK52),)</f>
        <v>16.5</v>
      </c>
      <c r="EN52" s="372">
        <f t="shared" ref="EN52:EN83" si="274">IF(DV52&gt;0,(DV52*EL52),)</f>
        <v>69.5</v>
      </c>
      <c r="EO52" s="426">
        <v>3.125</v>
      </c>
      <c r="EP52" s="642">
        <v>2.6333333333333333</v>
      </c>
      <c r="EQ52" s="371">
        <f t="shared" ref="EQ52:EQ84" si="275">IF(DY52&gt;0,(DY52*EO52),)</f>
        <v>37.5</v>
      </c>
      <c r="ER52" s="372">
        <f t="shared" ref="ER52:ER84" si="276">IF(DZ52&gt;0,(DZ52*EP52),)</f>
        <v>39.5</v>
      </c>
      <c r="ES52" s="426"/>
      <c r="ET52" s="642"/>
      <c r="EU52" s="371">
        <f t="shared" ref="EU52:EU83" si="277">IF(EC52&gt;0,(EC52*ES52),)</f>
        <v>0</v>
      </c>
      <c r="EV52" s="372">
        <f t="shared" ref="EV52:EV83" si="278">IF(ED52&gt;0,(ED52*ET52),)</f>
        <v>0</v>
      </c>
      <c r="EW52" s="371">
        <f t="shared" ref="EW52:EW83" si="279">IF(EG52&gt;0,((EM52+EQ52+EU52)/EG52),)</f>
        <v>2.4545454545454546</v>
      </c>
      <c r="EX52" s="372">
        <f t="shared" ref="EX52:EX83" si="280">IF(EH52&gt;0,((EN52+ER52+EV52)/EH52),)</f>
        <v>2.2708333333333335</v>
      </c>
      <c r="EY52" s="371">
        <f t="shared" ref="EY52:EY83" si="281">IF(EG52&gt;0,(EG52*EW52),)</f>
        <v>54</v>
      </c>
      <c r="EZ52" s="372">
        <f t="shared" ref="EZ52:EZ83" si="282">IF(EH52&gt;0,(EH52*EX52),)</f>
        <v>109</v>
      </c>
      <c r="FA52" s="426">
        <v>44.4</v>
      </c>
      <c r="FB52" s="641">
        <v>55.060606060606062</v>
      </c>
      <c r="FC52" s="371">
        <f t="shared" ref="FC52:FC84" si="283">IF(DW52&gt;0,(DW52*FA52),)</f>
        <v>444</v>
      </c>
      <c r="FD52" s="372">
        <f t="shared" ref="FD52:FD84" si="284">IF(DX52&gt;0,(DX52*FB52),)</f>
        <v>1817</v>
      </c>
      <c r="FE52" s="426">
        <v>44.666666666666664</v>
      </c>
      <c r="FF52" s="642">
        <v>45.133333333333333</v>
      </c>
      <c r="FG52" s="371">
        <f t="shared" ref="FG52:FG82" si="285">IF(EA52&gt;0,(EA52*FE52),)</f>
        <v>536</v>
      </c>
      <c r="FH52" s="372">
        <f t="shared" ref="FH52:FH82" si="286">IF(EB52&gt;0,(EB52*FF52),)</f>
        <v>677</v>
      </c>
      <c r="FI52" s="421"/>
      <c r="FJ52" s="642"/>
      <c r="FK52" s="371">
        <f t="shared" ref="FK52:FK81" si="287">IF(EE52&gt;0,(EE52*FI52),)</f>
        <v>0</v>
      </c>
      <c r="FL52" s="372">
        <f t="shared" ref="FL52:FL81" si="288">IF(EF52&gt;0,(EF52*FJ52),)</f>
        <v>0</v>
      </c>
      <c r="FM52" s="371">
        <f t="shared" ref="FM52:FM81" si="289">IF((FC52+FG52+FK52)&gt;0,((FC52+FG52+FK52)/EG52),)</f>
        <v>44.545454545454547</v>
      </c>
      <c r="FN52" s="372">
        <f t="shared" ref="FN52:FN81" si="290">IF((FD52+FH52+FL52)&gt;0,((FD52+FH52+FL52)/EH52),)</f>
        <v>51.958333333333336</v>
      </c>
      <c r="FO52" s="371">
        <f t="shared" ref="FO52:FO81" si="291">IF(EG52&gt;0,(EG52*FM52),)</f>
        <v>980</v>
      </c>
      <c r="FP52" s="372">
        <f t="shared" ref="FP52:FP81" si="292">IF(EH52&gt;0,(EH52*FN52),)</f>
        <v>2494</v>
      </c>
      <c r="FQ52" s="424">
        <v>19</v>
      </c>
      <c r="FR52" s="639">
        <v>15</v>
      </c>
      <c r="FS52" s="371">
        <f t="shared" ref="FS52:FS82" si="293">IF(FY52&gt;0,FQ52,)</f>
        <v>19</v>
      </c>
      <c r="FT52" s="372">
        <f t="shared" ref="FT52:FT82" si="294">IF(FZ52&gt;0,FR52,)</f>
        <v>15</v>
      </c>
      <c r="FU52" s="426">
        <v>5.8421052631578947</v>
      </c>
      <c r="FV52" s="641">
        <v>6.9333333333333336</v>
      </c>
      <c r="FW52" s="371">
        <f t="shared" ref="FW52:FW81" si="295">IF(FQ52&gt;0,(FQ52*FU52),)</f>
        <v>111</v>
      </c>
      <c r="FX52" s="372">
        <f t="shared" ref="FX52:FX81" si="296">IF(FR52&gt;0,(FR52*FV52),)</f>
        <v>104</v>
      </c>
      <c r="FY52" s="643">
        <v>74</v>
      </c>
      <c r="FZ52" s="641">
        <v>69.86666666666666</v>
      </c>
      <c r="GA52" s="371">
        <f t="shared" ref="GA52:GA82" si="297">IF(FY52&gt;0,(FQ52*FY52),)</f>
        <v>1406</v>
      </c>
      <c r="GB52" s="372">
        <f t="shared" ref="GB52:GB82" si="298">IF(FZ52&gt;0,(FR52*FZ52),)</f>
        <v>1048</v>
      </c>
      <c r="GC52" s="406">
        <f t="shared" ref="GC52:GC82" si="299">(Q52+BM52+DU52)</f>
        <v>186</v>
      </c>
      <c r="GD52" s="372">
        <f t="shared" ref="GD52:GD82" si="300">(R52+BN52+DV52)</f>
        <v>210</v>
      </c>
      <c r="GE52" s="371">
        <f t="shared" ref="GE52:GE82" si="301">(S52+BO52+DW52)</f>
        <v>186</v>
      </c>
      <c r="GF52" s="372">
        <f t="shared" ref="GF52:GF82" si="302">(T52+BP52+DX52)</f>
        <v>210</v>
      </c>
      <c r="GG52" s="371">
        <f t="shared" ref="GG52:GG82" si="303">IF(GC52&gt;0,(AI52+CE52+EM52),"")</f>
        <v>543.5</v>
      </c>
      <c r="GH52" s="372">
        <f t="shared" ref="GH52:GH82" si="304">IF(GD52&gt;0,(AJ52+CF52+EN52),"")</f>
        <v>602.5</v>
      </c>
      <c r="GI52" s="371">
        <f t="shared" ref="GI52:GI82" si="305">IF(GE52&gt;0,(AY52+CU52+FC52),"")</f>
        <v>13219</v>
      </c>
      <c r="GJ52" s="372">
        <f t="shared" ref="GJ52:GJ82" si="306">IF(GF52&gt;0,(AZ52+CV52+FD52),"")</f>
        <v>14644</v>
      </c>
      <c r="GK52" s="406">
        <f t="shared" ref="GK52:GK82" si="307">(U52+BQ52+DY52)</f>
        <v>35</v>
      </c>
      <c r="GL52" s="372">
        <f t="shared" ref="GL52:GL82" si="308">(V52+BR52+DZ52)</f>
        <v>39</v>
      </c>
      <c r="GM52" s="371">
        <f t="shared" ref="GM52:GM82" si="309">(W52+BS52+EA52)</f>
        <v>35</v>
      </c>
      <c r="GN52" s="372">
        <f t="shared" ref="GN52:GN82" si="310">(X52+BT52+EB52)</f>
        <v>39</v>
      </c>
      <c r="GO52" s="371">
        <f t="shared" ref="GO52:GO82" si="311">IF(GK52&gt;0,AM52+CI52+EQ52,)</f>
        <v>165</v>
      </c>
      <c r="GP52" s="372">
        <f t="shared" ref="GP52:GP82" si="312">IF(GL52&gt;0,AN52+CJ52+ER52,)</f>
        <v>158</v>
      </c>
      <c r="GQ52" s="371">
        <f t="shared" ref="GQ52:GQ82" si="313">IF(GM52&gt;0,BC52+CY52+FG52,)</f>
        <v>2331</v>
      </c>
      <c r="GR52" s="372">
        <f t="shared" ref="GR52:GR82" si="314">IF(GN52&gt;0,BD52+CZ52+FH52,)</f>
        <v>2282</v>
      </c>
      <c r="GS52" s="406">
        <f t="shared" ref="GS52:GV82" si="315">+GK52+GC52</f>
        <v>221</v>
      </c>
      <c r="GT52" s="372">
        <f t="shared" si="315"/>
        <v>249</v>
      </c>
      <c r="GU52" s="371">
        <f t="shared" si="315"/>
        <v>221</v>
      </c>
      <c r="GV52" s="372">
        <f t="shared" si="315"/>
        <v>249</v>
      </c>
      <c r="GW52" s="371">
        <f t="shared" ref="GW52:GZ82" si="316">IF(GS52&gt;0,(GG52+GO52),"")</f>
        <v>708.5</v>
      </c>
      <c r="GX52" s="372">
        <f t="shared" si="316"/>
        <v>760.5</v>
      </c>
      <c r="GY52" s="371">
        <f t="shared" si="316"/>
        <v>15550</v>
      </c>
      <c r="GZ52" s="372">
        <f t="shared" si="316"/>
        <v>16926</v>
      </c>
      <c r="HA52" s="406">
        <f t="shared" ref="HA52:HD82" si="317">(Y52+BU52+EC52)</f>
        <v>2</v>
      </c>
      <c r="HB52" s="372">
        <f t="shared" si="317"/>
        <v>0</v>
      </c>
      <c r="HC52" s="371">
        <f t="shared" si="317"/>
        <v>2</v>
      </c>
      <c r="HD52" s="372">
        <f t="shared" si="317"/>
        <v>0</v>
      </c>
      <c r="HE52" s="371">
        <f t="shared" ref="HE52:HE82" si="318">IF(HA52&gt;0,(AQ52+CM52+EU52),"")</f>
        <v>1.5</v>
      </c>
      <c r="HF52" s="372" t="str">
        <f t="shared" ref="HF52:HF82" si="319">IF(HB52&gt;0,(AR52+CN52+EV52),"")</f>
        <v/>
      </c>
      <c r="HG52" s="371">
        <f t="shared" ref="HG52:HG82" si="320">IF(HC52&gt;0,(BG52+DC52+FK52),"")</f>
        <v>133</v>
      </c>
      <c r="HH52" s="372" t="str">
        <f t="shared" ref="HH52:HH82" si="321">IF(HD52&gt;0,(BH52+DD52+FL52),"")</f>
        <v/>
      </c>
      <c r="HI52" s="406">
        <f t="shared" ref="HI52:HI82" si="322">IF((DI52+EG52+FQ52)&gt;0,(DO52+EY52+FW52),"")</f>
        <v>821</v>
      </c>
      <c r="HJ52" s="372">
        <f t="shared" ref="HJ52:HJ82" si="323">IF((DJ52+EH52+FR52)&gt;0,(DP52+EZ52+FX52),"")</f>
        <v>864.5</v>
      </c>
      <c r="HK52" s="371">
        <f t="shared" ref="HK52:HK82" si="324">IF((DK52+EI52+FS52)&gt;0,(DS52+FO52+GA52),"")</f>
        <v>17089</v>
      </c>
      <c r="HL52" s="371">
        <f t="shared" ref="HL52:HL82" si="325">IF((DL52+EJ52+FT52)&gt;0,(DT52+FP52+GB52),"")</f>
        <v>17974</v>
      </c>
    </row>
    <row r="53" spans="1:220" ht="15.75">
      <c r="A53" s="35" t="s">
        <v>108</v>
      </c>
      <c r="B53" s="551" t="s">
        <v>1026</v>
      </c>
      <c r="C53" s="547" t="s">
        <v>1022</v>
      </c>
      <c r="D53" s="35">
        <v>133386</v>
      </c>
      <c r="E53" s="37">
        <v>7</v>
      </c>
      <c r="F53" s="419">
        <v>1266</v>
      </c>
      <c r="G53" s="638">
        <v>1439</v>
      </c>
      <c r="H53" s="421">
        <v>85</v>
      </c>
      <c r="I53" s="638">
        <v>81</v>
      </c>
      <c r="J53" s="371">
        <f t="shared" si="109"/>
        <v>1181</v>
      </c>
      <c r="K53" s="372">
        <f t="shared" si="110"/>
        <v>1358</v>
      </c>
      <c r="L53" s="420">
        <v>60</v>
      </c>
      <c r="M53" s="371">
        <f t="shared" si="111"/>
        <v>1181</v>
      </c>
      <c r="N53" s="372">
        <f t="shared" si="112"/>
        <v>1358</v>
      </c>
      <c r="O53" s="371">
        <f t="shared" si="113"/>
        <v>1181</v>
      </c>
      <c r="P53" s="372">
        <f t="shared" si="114"/>
        <v>1358</v>
      </c>
      <c r="Q53" s="424">
        <v>64</v>
      </c>
      <c r="R53" s="644">
        <v>86</v>
      </c>
      <c r="S53" s="371">
        <f t="shared" si="191"/>
        <v>64</v>
      </c>
      <c r="T53" s="372">
        <f t="shared" si="192"/>
        <v>86</v>
      </c>
      <c r="U53" s="426">
        <v>28</v>
      </c>
      <c r="V53" s="638">
        <v>41</v>
      </c>
      <c r="W53" s="371">
        <f t="shared" si="193"/>
        <v>28</v>
      </c>
      <c r="X53" s="372">
        <f t="shared" si="194"/>
        <v>41</v>
      </c>
      <c r="Y53" s="426">
        <v>27</v>
      </c>
      <c r="Z53" s="638">
        <v>46</v>
      </c>
      <c r="AA53" s="371">
        <f t="shared" si="195"/>
        <v>27</v>
      </c>
      <c r="AB53" s="372">
        <f t="shared" si="196"/>
        <v>46</v>
      </c>
      <c r="AC53" s="358">
        <f t="shared" si="197"/>
        <v>119</v>
      </c>
      <c r="AD53" s="372">
        <f t="shared" si="198"/>
        <v>173</v>
      </c>
      <c r="AE53" s="358">
        <f t="shared" si="199"/>
        <v>119</v>
      </c>
      <c r="AF53" s="372">
        <f t="shared" si="200"/>
        <v>173</v>
      </c>
      <c r="AG53" s="427">
        <v>4.125</v>
      </c>
      <c r="AH53" s="645">
        <v>2.9534883720930232</v>
      </c>
      <c r="AI53" s="371">
        <f t="shared" si="201"/>
        <v>264</v>
      </c>
      <c r="AJ53" s="372">
        <f t="shared" si="202"/>
        <v>254</v>
      </c>
      <c r="AK53" s="426">
        <v>4.125</v>
      </c>
      <c r="AL53" s="646">
        <v>3.1585365853658538</v>
      </c>
      <c r="AM53" s="371">
        <f t="shared" si="203"/>
        <v>115.5</v>
      </c>
      <c r="AN53" s="372">
        <f t="shared" si="204"/>
        <v>129.5</v>
      </c>
      <c r="AO53" s="426">
        <v>0.55555555555555558</v>
      </c>
      <c r="AP53" s="646">
        <v>0.63043478260869568</v>
      </c>
      <c r="AQ53" s="371">
        <f t="shared" si="205"/>
        <v>15</v>
      </c>
      <c r="AR53" s="372">
        <f t="shared" si="206"/>
        <v>29</v>
      </c>
      <c r="AS53" s="371">
        <f t="shared" si="207"/>
        <v>3.3151260504201683</v>
      </c>
      <c r="AT53" s="372">
        <f t="shared" si="208"/>
        <v>2.3843930635838149</v>
      </c>
      <c r="AU53" s="371">
        <f t="shared" si="209"/>
        <v>394.5</v>
      </c>
      <c r="AV53" s="372">
        <f t="shared" si="210"/>
        <v>412.5</v>
      </c>
      <c r="AW53" s="426">
        <v>82.862499999999997</v>
      </c>
      <c r="AX53" s="645">
        <v>75.647674418604652</v>
      </c>
      <c r="AY53" s="371">
        <f t="shared" si="211"/>
        <v>5303.2</v>
      </c>
      <c r="AZ53" s="372">
        <f t="shared" si="212"/>
        <v>6505.7</v>
      </c>
      <c r="BA53" s="426">
        <v>75.55</v>
      </c>
      <c r="BB53" s="646">
        <v>81.960975609756105</v>
      </c>
      <c r="BC53" s="371">
        <f t="shared" si="213"/>
        <v>2115.4</v>
      </c>
      <c r="BD53" s="372">
        <f t="shared" si="214"/>
        <v>3360.4</v>
      </c>
      <c r="BE53" s="421">
        <v>65.518518518518519</v>
      </c>
      <c r="BF53" s="646">
        <v>64.673913043478265</v>
      </c>
      <c r="BG53" s="371">
        <f t="shared" si="215"/>
        <v>1769</v>
      </c>
      <c r="BH53" s="372">
        <f t="shared" si="216"/>
        <v>2975</v>
      </c>
      <c r="BI53" s="371">
        <f t="shared" si="217"/>
        <v>77.206722689075633</v>
      </c>
      <c r="BJ53" s="372">
        <f t="shared" si="218"/>
        <v>74.226011560693649</v>
      </c>
      <c r="BK53" s="371">
        <f t="shared" si="219"/>
        <v>9187.6</v>
      </c>
      <c r="BL53" s="372">
        <f t="shared" si="220"/>
        <v>12841.100000000002</v>
      </c>
      <c r="BM53" s="431">
        <v>351</v>
      </c>
      <c r="BN53" s="645">
        <v>413</v>
      </c>
      <c r="BO53" s="371">
        <f t="shared" si="221"/>
        <v>351</v>
      </c>
      <c r="BP53" s="372">
        <f t="shared" si="222"/>
        <v>413</v>
      </c>
      <c r="BQ53" s="426">
        <v>140</v>
      </c>
      <c r="BR53" s="646">
        <v>170</v>
      </c>
      <c r="BS53" s="371">
        <f t="shared" si="223"/>
        <v>140</v>
      </c>
      <c r="BT53" s="372">
        <f t="shared" si="224"/>
        <v>170</v>
      </c>
      <c r="BU53" s="426">
        <v>8</v>
      </c>
      <c r="BV53" s="646">
        <v>6</v>
      </c>
      <c r="BW53" s="371">
        <f t="shared" si="225"/>
        <v>8</v>
      </c>
      <c r="BX53" s="423">
        <f t="shared" si="226"/>
        <v>6</v>
      </c>
      <c r="BY53" s="358">
        <f t="shared" si="227"/>
        <v>499</v>
      </c>
      <c r="BZ53" s="372">
        <f t="shared" si="228"/>
        <v>589</v>
      </c>
      <c r="CA53" s="358">
        <f t="shared" si="229"/>
        <v>499</v>
      </c>
      <c r="CB53" s="372">
        <f t="shared" si="230"/>
        <v>589</v>
      </c>
      <c r="CC53" s="427">
        <v>4.0213675213675213</v>
      </c>
      <c r="CD53" s="645">
        <v>4.093220338983051</v>
      </c>
      <c r="CE53" s="371">
        <f t="shared" si="231"/>
        <v>1411.5</v>
      </c>
      <c r="CF53" s="372">
        <f t="shared" si="232"/>
        <v>1690.5</v>
      </c>
      <c r="CG53" s="426">
        <v>5.1321428571428571</v>
      </c>
      <c r="CH53" s="646">
        <v>5.302941176470588</v>
      </c>
      <c r="CI53" s="371">
        <f t="shared" si="233"/>
        <v>718.5</v>
      </c>
      <c r="CJ53" s="372">
        <f t="shared" si="234"/>
        <v>901.5</v>
      </c>
      <c r="CK53" s="426">
        <v>3.3125</v>
      </c>
      <c r="CL53" s="646">
        <v>4.25</v>
      </c>
      <c r="CM53" s="371">
        <f t="shared" si="235"/>
        <v>26.5</v>
      </c>
      <c r="CN53" s="372">
        <f t="shared" si="236"/>
        <v>25.5</v>
      </c>
      <c r="CO53" s="371">
        <f t="shared" si="237"/>
        <v>4.3216432865731464</v>
      </c>
      <c r="CP53" s="372">
        <f t="shared" si="238"/>
        <v>4.4439728353140913</v>
      </c>
      <c r="CQ53" s="371">
        <f t="shared" si="239"/>
        <v>2156.5</v>
      </c>
      <c r="CR53" s="372">
        <f t="shared" si="240"/>
        <v>2617.4999999999995</v>
      </c>
      <c r="CS53" s="426">
        <v>76.066096866096871</v>
      </c>
      <c r="CT53" s="645">
        <v>77.02421307506053</v>
      </c>
      <c r="CU53" s="371">
        <f t="shared" si="241"/>
        <v>26699.200000000001</v>
      </c>
      <c r="CV53" s="372">
        <f t="shared" si="242"/>
        <v>31811</v>
      </c>
      <c r="CW53" s="426">
        <v>81.519285714285715</v>
      </c>
      <c r="CX53" s="646">
        <v>77.320000000000007</v>
      </c>
      <c r="CY53" s="371">
        <f t="shared" si="243"/>
        <v>11412.7</v>
      </c>
      <c r="CZ53" s="372">
        <f t="shared" si="244"/>
        <v>13144.400000000001</v>
      </c>
      <c r="DA53" s="421">
        <v>64.75</v>
      </c>
      <c r="DB53" s="646">
        <v>71.833333333333329</v>
      </c>
      <c r="DC53" s="371">
        <f t="shared" si="245"/>
        <v>518</v>
      </c>
      <c r="DD53" s="372">
        <f t="shared" si="246"/>
        <v>431</v>
      </c>
      <c r="DE53" s="371">
        <f t="shared" si="247"/>
        <v>77.414629258517039</v>
      </c>
      <c r="DF53" s="372">
        <f t="shared" si="248"/>
        <v>77.056706281833613</v>
      </c>
      <c r="DG53" s="371">
        <f t="shared" si="249"/>
        <v>38629.9</v>
      </c>
      <c r="DH53" s="372">
        <f t="shared" si="250"/>
        <v>45386.399999999994</v>
      </c>
      <c r="DI53" s="371">
        <f t="shared" si="251"/>
        <v>618</v>
      </c>
      <c r="DJ53" s="372">
        <f t="shared" si="252"/>
        <v>762</v>
      </c>
      <c r="DK53" s="371">
        <f t="shared" si="253"/>
        <v>618</v>
      </c>
      <c r="DL53" s="372">
        <f t="shared" si="254"/>
        <v>762</v>
      </c>
      <c r="DM53" s="371">
        <f t="shared" si="255"/>
        <v>4.1278317152103563</v>
      </c>
      <c r="DN53" s="372">
        <f t="shared" si="256"/>
        <v>3.9763779527559051</v>
      </c>
      <c r="DO53" s="371">
        <f t="shared" si="257"/>
        <v>2551</v>
      </c>
      <c r="DP53" s="372">
        <f t="shared" si="258"/>
        <v>3029.9999999999995</v>
      </c>
      <c r="DQ53" s="371">
        <f t="shared" si="259"/>
        <v>77.374595469255667</v>
      </c>
      <c r="DR53" s="372">
        <f t="shared" si="260"/>
        <v>76.414041994750662</v>
      </c>
      <c r="DS53" s="371">
        <f t="shared" si="261"/>
        <v>47817.5</v>
      </c>
      <c r="DT53" s="372">
        <f t="shared" si="262"/>
        <v>58227.500000000007</v>
      </c>
      <c r="DU53" s="424">
        <v>100</v>
      </c>
      <c r="DV53" s="645">
        <v>166</v>
      </c>
      <c r="DW53" s="371">
        <f t="shared" si="263"/>
        <v>100</v>
      </c>
      <c r="DX53" s="372">
        <f t="shared" si="264"/>
        <v>166</v>
      </c>
      <c r="DY53" s="426">
        <v>83</v>
      </c>
      <c r="DZ53" s="646">
        <v>120</v>
      </c>
      <c r="EA53" s="371">
        <f t="shared" si="265"/>
        <v>83</v>
      </c>
      <c r="EB53" s="372">
        <f t="shared" si="266"/>
        <v>120</v>
      </c>
      <c r="EC53" s="426">
        <v>4</v>
      </c>
      <c r="ED53" s="646">
        <v>4</v>
      </c>
      <c r="EE53" s="371">
        <f t="shared" si="267"/>
        <v>4</v>
      </c>
      <c r="EF53" s="372">
        <f t="shared" si="268"/>
        <v>4</v>
      </c>
      <c r="EG53" s="358">
        <f t="shared" si="269"/>
        <v>187</v>
      </c>
      <c r="EH53" s="372">
        <f t="shared" si="270"/>
        <v>290</v>
      </c>
      <c r="EI53" s="358">
        <f t="shared" si="271"/>
        <v>187</v>
      </c>
      <c r="EJ53" s="372">
        <f t="shared" si="272"/>
        <v>290</v>
      </c>
      <c r="EK53" s="427">
        <v>3.3050000000000002</v>
      </c>
      <c r="EL53" s="645">
        <v>3.0783132530120483</v>
      </c>
      <c r="EM53" s="371">
        <f t="shared" si="273"/>
        <v>330.5</v>
      </c>
      <c r="EN53" s="372">
        <f t="shared" si="274"/>
        <v>511</v>
      </c>
      <c r="EO53" s="426">
        <v>5.1867469879518069</v>
      </c>
      <c r="EP53" s="646">
        <v>3.8583333333333334</v>
      </c>
      <c r="EQ53" s="371">
        <f t="shared" si="275"/>
        <v>430.5</v>
      </c>
      <c r="ER53" s="372">
        <f t="shared" si="276"/>
        <v>463</v>
      </c>
      <c r="ES53" s="426">
        <v>5.125</v>
      </c>
      <c r="ET53" s="646">
        <v>4.375</v>
      </c>
      <c r="EU53" s="371">
        <f t="shared" si="277"/>
        <v>20.5</v>
      </c>
      <c r="EV53" s="372">
        <f t="shared" si="278"/>
        <v>17.5</v>
      </c>
      <c r="EW53" s="371">
        <f t="shared" si="279"/>
        <v>4.1791443850267376</v>
      </c>
      <c r="EX53" s="372">
        <f t="shared" si="280"/>
        <v>3.4189655172413791</v>
      </c>
      <c r="EY53" s="371">
        <f t="shared" si="281"/>
        <v>781.49999999999989</v>
      </c>
      <c r="EZ53" s="372">
        <f t="shared" si="282"/>
        <v>991.49999999999989</v>
      </c>
      <c r="FA53" s="426">
        <v>55.39</v>
      </c>
      <c r="FB53" s="645">
        <v>52.773493975903627</v>
      </c>
      <c r="FC53" s="371">
        <f t="shared" si="283"/>
        <v>5539</v>
      </c>
      <c r="FD53" s="372">
        <f t="shared" si="284"/>
        <v>8760.4000000000015</v>
      </c>
      <c r="FE53" s="426">
        <v>59.904819277108437</v>
      </c>
      <c r="FF53" s="646">
        <v>50.395000000000003</v>
      </c>
      <c r="FG53" s="371">
        <f t="shared" si="285"/>
        <v>4972.1000000000004</v>
      </c>
      <c r="FH53" s="372">
        <f t="shared" si="286"/>
        <v>6047.4000000000005</v>
      </c>
      <c r="FI53" s="421">
        <v>59.25</v>
      </c>
      <c r="FJ53" s="646">
        <v>72.5</v>
      </c>
      <c r="FK53" s="371">
        <f t="shared" si="287"/>
        <v>237</v>
      </c>
      <c r="FL53" s="372">
        <f t="shared" si="288"/>
        <v>290</v>
      </c>
      <c r="FM53" s="371">
        <f t="shared" si="289"/>
        <v>57.476470588235294</v>
      </c>
      <c r="FN53" s="372">
        <f t="shared" si="290"/>
        <v>52.06137931034484</v>
      </c>
      <c r="FO53" s="371">
        <f t="shared" si="291"/>
        <v>10748.1</v>
      </c>
      <c r="FP53" s="372">
        <f t="shared" si="292"/>
        <v>15097.800000000003</v>
      </c>
      <c r="FQ53" s="424">
        <v>376</v>
      </c>
      <c r="FR53" s="644">
        <v>306</v>
      </c>
      <c r="FS53" s="371">
        <f t="shared" si="293"/>
        <v>376</v>
      </c>
      <c r="FT53" s="372">
        <f t="shared" si="294"/>
        <v>306</v>
      </c>
      <c r="FU53" s="426">
        <v>3.5265957446808511</v>
      </c>
      <c r="FV53" s="645">
        <v>4.4019607843137258</v>
      </c>
      <c r="FW53" s="371">
        <f t="shared" si="295"/>
        <v>1326</v>
      </c>
      <c r="FX53" s="372">
        <f t="shared" si="296"/>
        <v>1347</v>
      </c>
      <c r="FY53" s="647">
        <v>65.092287234042558</v>
      </c>
      <c r="FZ53" s="645">
        <v>70.702287581699352</v>
      </c>
      <c r="GA53" s="371">
        <f t="shared" si="297"/>
        <v>24474.7</v>
      </c>
      <c r="GB53" s="372">
        <f t="shared" si="298"/>
        <v>21634.9</v>
      </c>
      <c r="GC53" s="406">
        <f t="shared" si="299"/>
        <v>515</v>
      </c>
      <c r="GD53" s="372">
        <f t="shared" si="300"/>
        <v>665</v>
      </c>
      <c r="GE53" s="371">
        <f t="shared" si="301"/>
        <v>515</v>
      </c>
      <c r="GF53" s="372">
        <f t="shared" si="302"/>
        <v>665</v>
      </c>
      <c r="GG53" s="371">
        <f t="shared" si="303"/>
        <v>2006</v>
      </c>
      <c r="GH53" s="372">
        <f t="shared" si="304"/>
        <v>2455.5</v>
      </c>
      <c r="GI53" s="371">
        <f t="shared" si="305"/>
        <v>37541.4</v>
      </c>
      <c r="GJ53" s="372">
        <f t="shared" si="306"/>
        <v>47077.1</v>
      </c>
      <c r="GK53" s="406">
        <f t="shared" si="307"/>
        <v>251</v>
      </c>
      <c r="GL53" s="372">
        <f t="shared" si="308"/>
        <v>331</v>
      </c>
      <c r="GM53" s="371">
        <f t="shared" si="309"/>
        <v>251</v>
      </c>
      <c r="GN53" s="372">
        <f t="shared" si="310"/>
        <v>331</v>
      </c>
      <c r="GO53" s="371">
        <f t="shared" si="311"/>
        <v>1264.5</v>
      </c>
      <c r="GP53" s="372">
        <f t="shared" si="312"/>
        <v>1494</v>
      </c>
      <c r="GQ53" s="371">
        <f t="shared" si="313"/>
        <v>18500.2</v>
      </c>
      <c r="GR53" s="372">
        <f t="shared" si="314"/>
        <v>22552.200000000004</v>
      </c>
      <c r="GS53" s="406">
        <f t="shared" si="315"/>
        <v>766</v>
      </c>
      <c r="GT53" s="372">
        <f t="shared" si="315"/>
        <v>996</v>
      </c>
      <c r="GU53" s="371">
        <f t="shared" si="315"/>
        <v>766</v>
      </c>
      <c r="GV53" s="372">
        <f t="shared" si="315"/>
        <v>996</v>
      </c>
      <c r="GW53" s="371">
        <f t="shared" si="316"/>
        <v>3270.5</v>
      </c>
      <c r="GX53" s="372">
        <f t="shared" si="316"/>
        <v>3949.5</v>
      </c>
      <c r="GY53" s="371">
        <f t="shared" si="316"/>
        <v>56041.600000000006</v>
      </c>
      <c r="GZ53" s="372">
        <f t="shared" si="316"/>
        <v>69629.3</v>
      </c>
      <c r="HA53" s="406">
        <f t="shared" si="317"/>
        <v>39</v>
      </c>
      <c r="HB53" s="372">
        <f t="shared" si="317"/>
        <v>56</v>
      </c>
      <c r="HC53" s="371">
        <f t="shared" si="317"/>
        <v>39</v>
      </c>
      <c r="HD53" s="372">
        <f t="shared" si="317"/>
        <v>56</v>
      </c>
      <c r="HE53" s="371">
        <f t="shared" si="318"/>
        <v>62</v>
      </c>
      <c r="HF53" s="372">
        <f t="shared" si="319"/>
        <v>72</v>
      </c>
      <c r="HG53" s="371">
        <f t="shared" si="320"/>
        <v>2524</v>
      </c>
      <c r="HH53" s="372">
        <f t="shared" si="321"/>
        <v>3696</v>
      </c>
      <c r="HI53" s="406">
        <f t="shared" si="322"/>
        <v>4658.5</v>
      </c>
      <c r="HJ53" s="372">
        <f t="shared" si="323"/>
        <v>5368.5</v>
      </c>
      <c r="HK53" s="371">
        <f t="shared" si="324"/>
        <v>83040.3</v>
      </c>
      <c r="HL53" s="371">
        <f t="shared" si="325"/>
        <v>94960.200000000012</v>
      </c>
    </row>
    <row r="54" spans="1:220" ht="15.75">
      <c r="A54" s="35" t="s">
        <v>108</v>
      </c>
      <c r="B54" s="36" t="s">
        <v>414</v>
      </c>
      <c r="C54" s="36"/>
      <c r="D54" s="35">
        <v>135717</v>
      </c>
      <c r="E54" s="37">
        <v>7</v>
      </c>
      <c r="F54" s="419">
        <v>5812</v>
      </c>
      <c r="G54" s="638">
        <v>7201</v>
      </c>
      <c r="H54" s="421">
        <v>174</v>
      </c>
      <c r="I54" s="638">
        <v>172</v>
      </c>
      <c r="J54" s="371">
        <f t="shared" si="109"/>
        <v>5638</v>
      </c>
      <c r="K54" s="372">
        <f t="shared" si="110"/>
        <v>7029</v>
      </c>
      <c r="L54" s="420">
        <v>60</v>
      </c>
      <c r="M54" s="371">
        <f t="shared" si="111"/>
        <v>5638</v>
      </c>
      <c r="N54" s="372">
        <f t="shared" si="112"/>
        <v>7029</v>
      </c>
      <c r="O54" s="371">
        <f t="shared" si="113"/>
        <v>5638</v>
      </c>
      <c r="P54" s="372">
        <f t="shared" si="114"/>
        <v>7029</v>
      </c>
      <c r="Q54" s="424">
        <v>87</v>
      </c>
      <c r="R54" s="644">
        <v>121</v>
      </c>
      <c r="S54" s="371">
        <f t="shared" si="191"/>
        <v>87</v>
      </c>
      <c r="T54" s="372">
        <f t="shared" si="192"/>
        <v>121</v>
      </c>
      <c r="U54" s="426">
        <v>49</v>
      </c>
      <c r="V54" s="638">
        <v>59</v>
      </c>
      <c r="W54" s="371">
        <f t="shared" si="193"/>
        <v>49</v>
      </c>
      <c r="X54" s="372">
        <f t="shared" si="194"/>
        <v>59</v>
      </c>
      <c r="Y54" s="426">
        <v>41</v>
      </c>
      <c r="Z54" s="638">
        <v>49</v>
      </c>
      <c r="AA54" s="371">
        <f t="shared" si="195"/>
        <v>41</v>
      </c>
      <c r="AB54" s="372">
        <f t="shared" si="196"/>
        <v>49</v>
      </c>
      <c r="AC54" s="358">
        <f t="shared" si="197"/>
        <v>177</v>
      </c>
      <c r="AD54" s="372">
        <f t="shared" si="198"/>
        <v>229</v>
      </c>
      <c r="AE54" s="358">
        <f t="shared" si="199"/>
        <v>177</v>
      </c>
      <c r="AF54" s="372">
        <f t="shared" si="200"/>
        <v>229</v>
      </c>
      <c r="AG54" s="427">
        <v>2.2528735632183907</v>
      </c>
      <c r="AH54" s="645">
        <v>2.7066115702479339</v>
      </c>
      <c r="AI54" s="371">
        <f t="shared" si="201"/>
        <v>196</v>
      </c>
      <c r="AJ54" s="372">
        <f t="shared" si="202"/>
        <v>327.5</v>
      </c>
      <c r="AK54" s="426">
        <v>2.7857142857142856</v>
      </c>
      <c r="AL54" s="646">
        <v>3.093220338983051</v>
      </c>
      <c r="AM54" s="371">
        <f t="shared" si="203"/>
        <v>136.5</v>
      </c>
      <c r="AN54" s="372">
        <f t="shared" si="204"/>
        <v>182.5</v>
      </c>
      <c r="AO54" s="426">
        <v>0.93902439024390238</v>
      </c>
      <c r="AP54" s="646">
        <v>0.94897959183673475</v>
      </c>
      <c r="AQ54" s="371">
        <f t="shared" si="205"/>
        <v>38.5</v>
      </c>
      <c r="AR54" s="372">
        <f t="shared" si="206"/>
        <v>46.5</v>
      </c>
      <c r="AS54" s="371">
        <f t="shared" si="207"/>
        <v>2.0960451977401129</v>
      </c>
      <c r="AT54" s="372">
        <f t="shared" si="208"/>
        <v>2.4301310043668121</v>
      </c>
      <c r="AU54" s="371">
        <f t="shared" si="209"/>
        <v>371</v>
      </c>
      <c r="AV54" s="372">
        <f t="shared" si="210"/>
        <v>556.5</v>
      </c>
      <c r="AW54" s="426">
        <v>75.8735632183908</v>
      </c>
      <c r="AX54" s="645">
        <v>75.495867768595048</v>
      </c>
      <c r="AY54" s="371">
        <f t="shared" si="211"/>
        <v>6601</v>
      </c>
      <c r="AZ54" s="372">
        <f t="shared" si="212"/>
        <v>9135</v>
      </c>
      <c r="BA54" s="426">
        <v>70.489795918367349</v>
      </c>
      <c r="BB54" s="646">
        <v>67.220338983050851</v>
      </c>
      <c r="BC54" s="371">
        <f t="shared" si="213"/>
        <v>3454</v>
      </c>
      <c r="BD54" s="372">
        <f t="shared" si="214"/>
        <v>3966</v>
      </c>
      <c r="BE54" s="421">
        <v>55.951219512195124</v>
      </c>
      <c r="BF54" s="646">
        <v>56.306122448979593</v>
      </c>
      <c r="BG54" s="371">
        <f t="shared" si="215"/>
        <v>2294</v>
      </c>
      <c r="BH54" s="372">
        <f t="shared" si="216"/>
        <v>2759</v>
      </c>
      <c r="BI54" s="371">
        <f t="shared" si="217"/>
        <v>69.7683615819209</v>
      </c>
      <c r="BJ54" s="372">
        <f t="shared" si="218"/>
        <v>69.257641921397379</v>
      </c>
      <c r="BK54" s="371">
        <f t="shared" si="219"/>
        <v>12349</v>
      </c>
      <c r="BL54" s="372">
        <f t="shared" si="220"/>
        <v>15860</v>
      </c>
      <c r="BM54" s="431">
        <v>2557</v>
      </c>
      <c r="BN54" s="645">
        <v>3295</v>
      </c>
      <c r="BO54" s="371">
        <f t="shared" si="221"/>
        <v>2557</v>
      </c>
      <c r="BP54" s="372">
        <f t="shared" si="222"/>
        <v>3295</v>
      </c>
      <c r="BQ54" s="426">
        <v>1264</v>
      </c>
      <c r="BR54" s="646">
        <v>1595</v>
      </c>
      <c r="BS54" s="371">
        <f t="shared" si="223"/>
        <v>1264</v>
      </c>
      <c r="BT54" s="372">
        <f t="shared" si="224"/>
        <v>1595</v>
      </c>
      <c r="BU54" s="426"/>
      <c r="BV54" s="646"/>
      <c r="BW54" s="371">
        <f t="shared" si="225"/>
        <v>0</v>
      </c>
      <c r="BX54" s="423">
        <f t="shared" si="226"/>
        <v>0</v>
      </c>
      <c r="BY54" s="358">
        <f t="shared" si="227"/>
        <v>3821</v>
      </c>
      <c r="BZ54" s="372">
        <f t="shared" si="228"/>
        <v>4890</v>
      </c>
      <c r="CA54" s="358">
        <f t="shared" si="229"/>
        <v>3821</v>
      </c>
      <c r="CB54" s="372">
        <f t="shared" si="230"/>
        <v>4890</v>
      </c>
      <c r="CC54" s="427">
        <v>4.2301525224872902</v>
      </c>
      <c r="CD54" s="645">
        <v>4.366009104704097</v>
      </c>
      <c r="CE54" s="371">
        <f t="shared" si="231"/>
        <v>10816.500000000002</v>
      </c>
      <c r="CF54" s="372">
        <f t="shared" si="232"/>
        <v>14386</v>
      </c>
      <c r="CG54" s="426">
        <v>5.513449367088608</v>
      </c>
      <c r="CH54" s="646">
        <v>5.6777429467084639</v>
      </c>
      <c r="CI54" s="371">
        <f t="shared" si="233"/>
        <v>6969.0000000000009</v>
      </c>
      <c r="CJ54" s="372">
        <f t="shared" si="234"/>
        <v>9056</v>
      </c>
      <c r="CK54" s="426"/>
      <c r="CL54" s="646"/>
      <c r="CM54" s="371">
        <f t="shared" si="235"/>
        <v>0</v>
      </c>
      <c r="CN54" s="372">
        <f t="shared" si="236"/>
        <v>0</v>
      </c>
      <c r="CO54" s="371">
        <f t="shared" si="237"/>
        <v>4.6546715519497521</v>
      </c>
      <c r="CP54" s="372">
        <f t="shared" si="238"/>
        <v>4.7938650306748469</v>
      </c>
      <c r="CQ54" s="371">
        <f t="shared" si="239"/>
        <v>17785.500000000004</v>
      </c>
      <c r="CR54" s="372">
        <f t="shared" si="240"/>
        <v>23442</v>
      </c>
      <c r="CS54" s="426">
        <v>83.042628079780997</v>
      </c>
      <c r="CT54" s="645">
        <v>83.437329286798175</v>
      </c>
      <c r="CU54" s="371">
        <f t="shared" si="241"/>
        <v>212340</v>
      </c>
      <c r="CV54" s="372">
        <f t="shared" si="242"/>
        <v>274926</v>
      </c>
      <c r="CW54" s="426">
        <v>83.295094936708864</v>
      </c>
      <c r="CX54" s="646">
        <v>83.080250783699057</v>
      </c>
      <c r="CY54" s="371">
        <f t="shared" si="243"/>
        <v>105285</v>
      </c>
      <c r="CZ54" s="372">
        <f t="shared" si="244"/>
        <v>132513</v>
      </c>
      <c r="DA54" s="421"/>
      <c r="DB54" s="646"/>
      <c r="DC54" s="371">
        <f t="shared" si="245"/>
        <v>0</v>
      </c>
      <c r="DD54" s="372">
        <f t="shared" si="246"/>
        <v>0</v>
      </c>
      <c r="DE54" s="371">
        <f t="shared" si="247"/>
        <v>83.126144988222975</v>
      </c>
      <c r="DF54" s="372">
        <f t="shared" si="248"/>
        <v>83.320858895705527</v>
      </c>
      <c r="DG54" s="371">
        <f t="shared" si="249"/>
        <v>317625</v>
      </c>
      <c r="DH54" s="372">
        <f t="shared" si="250"/>
        <v>407439</v>
      </c>
      <c r="DI54" s="371">
        <f t="shared" si="251"/>
        <v>3998</v>
      </c>
      <c r="DJ54" s="372">
        <f t="shared" si="252"/>
        <v>5119</v>
      </c>
      <c r="DK54" s="371">
        <f t="shared" si="253"/>
        <v>3998</v>
      </c>
      <c r="DL54" s="372">
        <f t="shared" si="254"/>
        <v>5119</v>
      </c>
      <c r="DM54" s="371">
        <f t="shared" si="255"/>
        <v>4.5413956978489249</v>
      </c>
      <c r="DN54" s="372">
        <f t="shared" si="256"/>
        <v>4.688122680210979</v>
      </c>
      <c r="DO54" s="371">
        <f t="shared" si="257"/>
        <v>18156.500000000004</v>
      </c>
      <c r="DP54" s="372">
        <f t="shared" si="258"/>
        <v>23998.5</v>
      </c>
      <c r="DQ54" s="371">
        <f t="shared" si="259"/>
        <v>82.534767383691843</v>
      </c>
      <c r="DR54" s="372">
        <f t="shared" si="260"/>
        <v>82.691736667317841</v>
      </c>
      <c r="DS54" s="371">
        <f t="shared" si="261"/>
        <v>329974</v>
      </c>
      <c r="DT54" s="372">
        <f t="shared" si="262"/>
        <v>423299</v>
      </c>
      <c r="DU54" s="424">
        <v>506</v>
      </c>
      <c r="DV54" s="645">
        <v>555</v>
      </c>
      <c r="DW54" s="371">
        <f t="shared" si="263"/>
        <v>506</v>
      </c>
      <c r="DX54" s="372">
        <f t="shared" si="264"/>
        <v>555</v>
      </c>
      <c r="DY54" s="426">
        <v>479</v>
      </c>
      <c r="DZ54" s="646">
        <v>557</v>
      </c>
      <c r="EA54" s="371">
        <f t="shared" si="265"/>
        <v>479</v>
      </c>
      <c r="EB54" s="372">
        <f t="shared" si="266"/>
        <v>557</v>
      </c>
      <c r="EC54" s="426"/>
      <c r="ED54" s="646">
        <v>1</v>
      </c>
      <c r="EE54" s="371">
        <f t="shared" si="267"/>
        <v>0</v>
      </c>
      <c r="EF54" s="372">
        <f t="shared" si="268"/>
        <v>1</v>
      </c>
      <c r="EG54" s="358">
        <f t="shared" si="269"/>
        <v>985</v>
      </c>
      <c r="EH54" s="372">
        <f t="shared" si="270"/>
        <v>1113</v>
      </c>
      <c r="EI54" s="358">
        <f t="shared" si="271"/>
        <v>985</v>
      </c>
      <c r="EJ54" s="372">
        <f t="shared" si="272"/>
        <v>1113</v>
      </c>
      <c r="EK54" s="427">
        <v>3.1531620553359683</v>
      </c>
      <c r="EL54" s="645">
        <v>3.0423423423423421</v>
      </c>
      <c r="EM54" s="371">
        <f t="shared" si="273"/>
        <v>1595.5</v>
      </c>
      <c r="EN54" s="372">
        <f t="shared" si="274"/>
        <v>1688.4999999999998</v>
      </c>
      <c r="EO54" s="426">
        <v>4.036534446764092</v>
      </c>
      <c r="EP54" s="646">
        <v>4.3922800718132855</v>
      </c>
      <c r="EQ54" s="371">
        <f t="shared" si="275"/>
        <v>1933.5</v>
      </c>
      <c r="ER54" s="372">
        <f t="shared" si="276"/>
        <v>2446.5</v>
      </c>
      <c r="ES54" s="426"/>
      <c r="ET54" s="646">
        <v>1</v>
      </c>
      <c r="EU54" s="371">
        <f t="shared" si="277"/>
        <v>0</v>
      </c>
      <c r="EV54" s="372">
        <f t="shared" si="278"/>
        <v>1</v>
      </c>
      <c r="EW54" s="371">
        <f t="shared" si="279"/>
        <v>3.5827411167512691</v>
      </c>
      <c r="EX54" s="372">
        <f t="shared" si="280"/>
        <v>3.7160826594788858</v>
      </c>
      <c r="EY54" s="371">
        <f t="shared" si="281"/>
        <v>3529</v>
      </c>
      <c r="EZ54" s="372">
        <f t="shared" si="282"/>
        <v>4136</v>
      </c>
      <c r="FA54" s="426">
        <v>57.770750988142289</v>
      </c>
      <c r="FB54" s="645">
        <v>56.884684684684686</v>
      </c>
      <c r="FC54" s="371">
        <f t="shared" si="283"/>
        <v>29232</v>
      </c>
      <c r="FD54" s="372">
        <f t="shared" si="284"/>
        <v>31571</v>
      </c>
      <c r="FE54" s="426">
        <v>53.394572025052192</v>
      </c>
      <c r="FF54" s="646">
        <v>53.69120287253142</v>
      </c>
      <c r="FG54" s="371">
        <f t="shared" si="285"/>
        <v>25576</v>
      </c>
      <c r="FH54" s="372">
        <f t="shared" si="286"/>
        <v>29906</v>
      </c>
      <c r="FI54" s="421"/>
      <c r="FJ54" s="646">
        <v>15</v>
      </c>
      <c r="FK54" s="371">
        <f t="shared" si="287"/>
        <v>0</v>
      </c>
      <c r="FL54" s="372">
        <f t="shared" si="288"/>
        <v>15</v>
      </c>
      <c r="FM54" s="371">
        <f t="shared" si="289"/>
        <v>55.642639593908626</v>
      </c>
      <c r="FN54" s="372">
        <f t="shared" si="290"/>
        <v>55.248876909254271</v>
      </c>
      <c r="FO54" s="371">
        <f t="shared" si="291"/>
        <v>54808</v>
      </c>
      <c r="FP54" s="372">
        <f t="shared" si="292"/>
        <v>61492.000000000007</v>
      </c>
      <c r="FQ54" s="424">
        <v>655</v>
      </c>
      <c r="FR54" s="644">
        <v>797</v>
      </c>
      <c r="FS54" s="371">
        <f t="shared" si="293"/>
        <v>655</v>
      </c>
      <c r="FT54" s="372">
        <f t="shared" si="294"/>
        <v>797</v>
      </c>
      <c r="FU54" s="426">
        <v>5.2610687022900766</v>
      </c>
      <c r="FV54" s="645">
        <v>5.0514429109159344</v>
      </c>
      <c r="FW54" s="371">
        <f t="shared" si="295"/>
        <v>3446</v>
      </c>
      <c r="FX54" s="372">
        <f t="shared" si="296"/>
        <v>4025.9999999999995</v>
      </c>
      <c r="FY54" s="647">
        <v>79.685496183206112</v>
      </c>
      <c r="FZ54" s="645">
        <v>78.883312421580925</v>
      </c>
      <c r="GA54" s="371">
        <f t="shared" si="297"/>
        <v>52194</v>
      </c>
      <c r="GB54" s="372">
        <f t="shared" si="298"/>
        <v>62870</v>
      </c>
      <c r="GC54" s="406">
        <f t="shared" si="299"/>
        <v>3150</v>
      </c>
      <c r="GD54" s="372">
        <f t="shared" si="300"/>
        <v>3971</v>
      </c>
      <c r="GE54" s="371">
        <f t="shared" si="301"/>
        <v>3150</v>
      </c>
      <c r="GF54" s="372">
        <f t="shared" si="302"/>
        <v>3971</v>
      </c>
      <c r="GG54" s="371">
        <f t="shared" si="303"/>
        <v>12608.000000000002</v>
      </c>
      <c r="GH54" s="372">
        <f t="shared" si="304"/>
        <v>16402</v>
      </c>
      <c r="GI54" s="371">
        <f t="shared" si="305"/>
        <v>248173</v>
      </c>
      <c r="GJ54" s="372">
        <f t="shared" si="306"/>
        <v>315632</v>
      </c>
      <c r="GK54" s="406">
        <f t="shared" si="307"/>
        <v>1792</v>
      </c>
      <c r="GL54" s="372">
        <f t="shared" si="308"/>
        <v>2211</v>
      </c>
      <c r="GM54" s="371">
        <f t="shared" si="309"/>
        <v>1792</v>
      </c>
      <c r="GN54" s="372">
        <f t="shared" si="310"/>
        <v>2211</v>
      </c>
      <c r="GO54" s="371">
        <f t="shared" si="311"/>
        <v>9039</v>
      </c>
      <c r="GP54" s="372">
        <f t="shared" si="312"/>
        <v>11685</v>
      </c>
      <c r="GQ54" s="371">
        <f t="shared" si="313"/>
        <v>134315</v>
      </c>
      <c r="GR54" s="372">
        <f t="shared" si="314"/>
        <v>166385</v>
      </c>
      <c r="GS54" s="406">
        <f t="shared" si="315"/>
        <v>4942</v>
      </c>
      <c r="GT54" s="372">
        <f t="shared" si="315"/>
        <v>6182</v>
      </c>
      <c r="GU54" s="371">
        <f t="shared" si="315"/>
        <v>4942</v>
      </c>
      <c r="GV54" s="372">
        <f t="shared" si="315"/>
        <v>6182</v>
      </c>
      <c r="GW54" s="371">
        <f t="shared" si="316"/>
        <v>21647</v>
      </c>
      <c r="GX54" s="372">
        <f t="shared" si="316"/>
        <v>28087</v>
      </c>
      <c r="GY54" s="371">
        <f t="shared" si="316"/>
        <v>382488</v>
      </c>
      <c r="GZ54" s="372">
        <f t="shared" si="316"/>
        <v>482017</v>
      </c>
      <c r="HA54" s="406">
        <f t="shared" si="317"/>
        <v>41</v>
      </c>
      <c r="HB54" s="372">
        <f t="shared" si="317"/>
        <v>50</v>
      </c>
      <c r="HC54" s="371">
        <f t="shared" si="317"/>
        <v>41</v>
      </c>
      <c r="HD54" s="372">
        <f t="shared" si="317"/>
        <v>50</v>
      </c>
      <c r="HE54" s="371">
        <f t="shared" si="318"/>
        <v>38.5</v>
      </c>
      <c r="HF54" s="372">
        <f t="shared" si="319"/>
        <v>47.5</v>
      </c>
      <c r="HG54" s="371">
        <f t="shared" si="320"/>
        <v>2294</v>
      </c>
      <c r="HH54" s="372">
        <f t="shared" si="321"/>
        <v>2774</v>
      </c>
      <c r="HI54" s="406">
        <f t="shared" si="322"/>
        <v>25131.500000000004</v>
      </c>
      <c r="HJ54" s="372">
        <f t="shared" si="323"/>
        <v>32160.5</v>
      </c>
      <c r="HK54" s="371">
        <f t="shared" si="324"/>
        <v>436976</v>
      </c>
      <c r="HL54" s="371">
        <f t="shared" si="325"/>
        <v>547661</v>
      </c>
    </row>
    <row r="55" spans="1:220" ht="15.75">
      <c r="A55" s="38" t="s">
        <v>108</v>
      </c>
      <c r="B55" s="36" t="s">
        <v>415</v>
      </c>
      <c r="C55" s="36"/>
      <c r="D55" s="19">
        <v>136233</v>
      </c>
      <c r="E55" s="37">
        <v>7</v>
      </c>
      <c r="F55" s="419">
        <v>974</v>
      </c>
      <c r="G55" s="638">
        <v>999</v>
      </c>
      <c r="H55" s="421">
        <v>95</v>
      </c>
      <c r="I55" s="638">
        <v>71</v>
      </c>
      <c r="J55" s="371">
        <f t="shared" si="109"/>
        <v>879</v>
      </c>
      <c r="K55" s="372">
        <f t="shared" si="110"/>
        <v>928</v>
      </c>
      <c r="L55" s="420">
        <v>60</v>
      </c>
      <c r="M55" s="371">
        <f t="shared" si="111"/>
        <v>879</v>
      </c>
      <c r="N55" s="372">
        <f t="shared" si="112"/>
        <v>928</v>
      </c>
      <c r="O55" s="371">
        <f t="shared" si="113"/>
        <v>879</v>
      </c>
      <c r="P55" s="372">
        <f t="shared" si="114"/>
        <v>928</v>
      </c>
      <c r="Q55" s="424">
        <v>88</v>
      </c>
      <c r="R55" s="644">
        <v>84</v>
      </c>
      <c r="S55" s="371">
        <f t="shared" si="191"/>
        <v>88</v>
      </c>
      <c r="T55" s="372">
        <f t="shared" si="192"/>
        <v>84</v>
      </c>
      <c r="U55" s="426">
        <v>35</v>
      </c>
      <c r="V55" s="638">
        <v>41</v>
      </c>
      <c r="W55" s="371">
        <f t="shared" si="193"/>
        <v>35</v>
      </c>
      <c r="X55" s="372">
        <f t="shared" si="194"/>
        <v>41</v>
      </c>
      <c r="Y55" s="426">
        <v>55</v>
      </c>
      <c r="Z55" s="638">
        <v>77</v>
      </c>
      <c r="AA55" s="371">
        <f t="shared" si="195"/>
        <v>55</v>
      </c>
      <c r="AB55" s="372">
        <f t="shared" si="196"/>
        <v>77</v>
      </c>
      <c r="AC55" s="358">
        <f t="shared" si="197"/>
        <v>178</v>
      </c>
      <c r="AD55" s="372">
        <f t="shared" si="198"/>
        <v>202</v>
      </c>
      <c r="AE55" s="358">
        <f t="shared" si="199"/>
        <v>178</v>
      </c>
      <c r="AF55" s="372">
        <f t="shared" si="200"/>
        <v>202</v>
      </c>
      <c r="AG55" s="427">
        <v>2.7386363636363638</v>
      </c>
      <c r="AH55" s="645">
        <v>2.875</v>
      </c>
      <c r="AI55" s="371">
        <f t="shared" si="201"/>
        <v>241</v>
      </c>
      <c r="AJ55" s="372">
        <f t="shared" si="202"/>
        <v>241.5</v>
      </c>
      <c r="AK55" s="426">
        <v>4</v>
      </c>
      <c r="AL55" s="646">
        <v>4.0487804878048781</v>
      </c>
      <c r="AM55" s="371">
        <f t="shared" si="203"/>
        <v>140</v>
      </c>
      <c r="AN55" s="372">
        <f t="shared" si="204"/>
        <v>166</v>
      </c>
      <c r="AO55" s="426">
        <v>0.51818181818181819</v>
      </c>
      <c r="AP55" s="646">
        <v>0.53246753246753242</v>
      </c>
      <c r="AQ55" s="371">
        <f t="shared" si="205"/>
        <v>28.5</v>
      </c>
      <c r="AR55" s="372">
        <f t="shared" si="206"/>
        <v>41</v>
      </c>
      <c r="AS55" s="371">
        <f t="shared" si="207"/>
        <v>2.3005617977528088</v>
      </c>
      <c r="AT55" s="372">
        <f t="shared" si="208"/>
        <v>2.2202970297029703</v>
      </c>
      <c r="AU55" s="371">
        <f t="shared" si="209"/>
        <v>409.49999999999994</v>
      </c>
      <c r="AV55" s="372">
        <f t="shared" si="210"/>
        <v>448.5</v>
      </c>
      <c r="AW55" s="426">
        <v>76.318181818181813</v>
      </c>
      <c r="AX55" s="645">
        <v>74.86904761904762</v>
      </c>
      <c r="AY55" s="371">
        <f t="shared" si="211"/>
        <v>6716</v>
      </c>
      <c r="AZ55" s="372">
        <f t="shared" si="212"/>
        <v>6289</v>
      </c>
      <c r="BA55" s="426">
        <v>74.657142857142858</v>
      </c>
      <c r="BB55" s="646">
        <v>78.682926829268297</v>
      </c>
      <c r="BC55" s="371">
        <f t="shared" si="213"/>
        <v>2613</v>
      </c>
      <c r="BD55" s="372">
        <f t="shared" si="214"/>
        <v>3226</v>
      </c>
      <c r="BE55" s="421">
        <v>85.781818181818181</v>
      </c>
      <c r="BF55" s="646">
        <v>79.818181818181813</v>
      </c>
      <c r="BG55" s="371">
        <f t="shared" si="215"/>
        <v>4718</v>
      </c>
      <c r="BH55" s="372">
        <f t="shared" si="216"/>
        <v>6146</v>
      </c>
      <c r="BI55" s="371">
        <f t="shared" si="217"/>
        <v>78.915730337078656</v>
      </c>
      <c r="BJ55" s="372">
        <f t="shared" si="218"/>
        <v>77.529702970297024</v>
      </c>
      <c r="BK55" s="371">
        <f t="shared" si="219"/>
        <v>14047</v>
      </c>
      <c r="BL55" s="372">
        <f t="shared" si="220"/>
        <v>15660.999999999998</v>
      </c>
      <c r="BM55" s="431">
        <v>245</v>
      </c>
      <c r="BN55" s="645">
        <v>247</v>
      </c>
      <c r="BO55" s="371">
        <f t="shared" si="221"/>
        <v>245</v>
      </c>
      <c r="BP55" s="372">
        <f t="shared" si="222"/>
        <v>247</v>
      </c>
      <c r="BQ55" s="426">
        <v>101</v>
      </c>
      <c r="BR55" s="646">
        <v>107</v>
      </c>
      <c r="BS55" s="371">
        <f t="shared" si="223"/>
        <v>101</v>
      </c>
      <c r="BT55" s="372">
        <f t="shared" si="224"/>
        <v>107</v>
      </c>
      <c r="BU55" s="426"/>
      <c r="BV55" s="646"/>
      <c r="BW55" s="371">
        <f t="shared" si="225"/>
        <v>0</v>
      </c>
      <c r="BX55" s="423">
        <f t="shared" si="226"/>
        <v>0</v>
      </c>
      <c r="BY55" s="358">
        <f t="shared" si="227"/>
        <v>346</v>
      </c>
      <c r="BZ55" s="372">
        <f t="shared" si="228"/>
        <v>354</v>
      </c>
      <c r="CA55" s="358">
        <f t="shared" si="229"/>
        <v>346</v>
      </c>
      <c r="CB55" s="372">
        <f t="shared" si="230"/>
        <v>354</v>
      </c>
      <c r="CC55" s="427">
        <v>3.9102040816326529</v>
      </c>
      <c r="CD55" s="645">
        <v>4.1619433198380564</v>
      </c>
      <c r="CE55" s="371">
        <f t="shared" si="231"/>
        <v>958</v>
      </c>
      <c r="CF55" s="372">
        <f t="shared" si="232"/>
        <v>1028</v>
      </c>
      <c r="CG55" s="426">
        <v>5.4752475247524757</v>
      </c>
      <c r="CH55" s="646">
        <v>5.5607476635514015</v>
      </c>
      <c r="CI55" s="371">
        <f t="shared" si="233"/>
        <v>553</v>
      </c>
      <c r="CJ55" s="372">
        <f t="shared" si="234"/>
        <v>595</v>
      </c>
      <c r="CK55" s="426"/>
      <c r="CL55" s="646"/>
      <c r="CM55" s="371">
        <f t="shared" si="235"/>
        <v>0</v>
      </c>
      <c r="CN55" s="372">
        <f t="shared" si="236"/>
        <v>0</v>
      </c>
      <c r="CO55" s="371">
        <f t="shared" si="237"/>
        <v>4.3670520231213876</v>
      </c>
      <c r="CP55" s="372">
        <f t="shared" si="238"/>
        <v>4.5847457627118642</v>
      </c>
      <c r="CQ55" s="371">
        <f t="shared" si="239"/>
        <v>1511.0000000000002</v>
      </c>
      <c r="CR55" s="372">
        <f t="shared" si="240"/>
        <v>1623</v>
      </c>
      <c r="CS55" s="426">
        <v>75.787755102040819</v>
      </c>
      <c r="CT55" s="645">
        <v>77.607287449392715</v>
      </c>
      <c r="CU55" s="371">
        <f t="shared" si="241"/>
        <v>18568</v>
      </c>
      <c r="CV55" s="372">
        <f t="shared" si="242"/>
        <v>19169</v>
      </c>
      <c r="CW55" s="426">
        <v>72.455445544554451</v>
      </c>
      <c r="CX55" s="646">
        <v>72.99065420560747</v>
      </c>
      <c r="CY55" s="371">
        <f t="shared" si="243"/>
        <v>7317.9999999999991</v>
      </c>
      <c r="CZ55" s="372">
        <f t="shared" si="244"/>
        <v>7809.9999999999991</v>
      </c>
      <c r="DA55" s="421"/>
      <c r="DB55" s="646"/>
      <c r="DC55" s="371">
        <f t="shared" si="245"/>
        <v>0</v>
      </c>
      <c r="DD55" s="372">
        <f t="shared" si="246"/>
        <v>0</v>
      </c>
      <c r="DE55" s="371">
        <f t="shared" si="247"/>
        <v>74.815028901734109</v>
      </c>
      <c r="DF55" s="372">
        <f t="shared" si="248"/>
        <v>76.211864406779668</v>
      </c>
      <c r="DG55" s="371">
        <f t="shared" si="249"/>
        <v>25886.000000000004</v>
      </c>
      <c r="DH55" s="372">
        <f t="shared" si="250"/>
        <v>26979.000000000004</v>
      </c>
      <c r="DI55" s="371">
        <f t="shared" si="251"/>
        <v>524</v>
      </c>
      <c r="DJ55" s="372">
        <f t="shared" si="252"/>
        <v>556</v>
      </c>
      <c r="DK55" s="371">
        <f t="shared" si="253"/>
        <v>524</v>
      </c>
      <c r="DL55" s="372">
        <f t="shared" si="254"/>
        <v>556</v>
      </c>
      <c r="DM55" s="371">
        <f t="shared" si="255"/>
        <v>3.6650763358778629</v>
      </c>
      <c r="DN55" s="372">
        <f t="shared" si="256"/>
        <v>3.7257194244604315</v>
      </c>
      <c r="DO55" s="371">
        <f t="shared" si="257"/>
        <v>1920.5000000000002</v>
      </c>
      <c r="DP55" s="372">
        <f t="shared" si="258"/>
        <v>2071.5</v>
      </c>
      <c r="DQ55" s="371">
        <f t="shared" si="259"/>
        <v>76.208015267175568</v>
      </c>
      <c r="DR55" s="372">
        <f t="shared" si="260"/>
        <v>76.690647482014384</v>
      </c>
      <c r="DS55" s="371">
        <f t="shared" si="261"/>
        <v>39933</v>
      </c>
      <c r="DT55" s="372">
        <f t="shared" si="262"/>
        <v>42640</v>
      </c>
      <c r="DU55" s="424">
        <v>92</v>
      </c>
      <c r="DV55" s="645">
        <v>109</v>
      </c>
      <c r="DW55" s="371">
        <f t="shared" si="263"/>
        <v>92</v>
      </c>
      <c r="DX55" s="372">
        <f t="shared" si="264"/>
        <v>109</v>
      </c>
      <c r="DY55" s="426">
        <v>132</v>
      </c>
      <c r="DZ55" s="646">
        <v>121</v>
      </c>
      <c r="EA55" s="371">
        <f t="shared" si="265"/>
        <v>132</v>
      </c>
      <c r="EB55" s="372">
        <f t="shared" si="266"/>
        <v>121</v>
      </c>
      <c r="EC55" s="426"/>
      <c r="ED55" s="646"/>
      <c r="EE55" s="371">
        <f t="shared" si="267"/>
        <v>0</v>
      </c>
      <c r="EF55" s="372">
        <f t="shared" si="268"/>
        <v>0</v>
      </c>
      <c r="EG55" s="358">
        <f t="shared" si="269"/>
        <v>224</v>
      </c>
      <c r="EH55" s="372">
        <f t="shared" si="270"/>
        <v>230</v>
      </c>
      <c r="EI55" s="358">
        <f t="shared" si="271"/>
        <v>224</v>
      </c>
      <c r="EJ55" s="372">
        <f t="shared" si="272"/>
        <v>230</v>
      </c>
      <c r="EK55" s="427">
        <v>2.4456521739130435</v>
      </c>
      <c r="EL55" s="645">
        <v>2.8577981651376145</v>
      </c>
      <c r="EM55" s="371">
        <f t="shared" si="273"/>
        <v>225</v>
      </c>
      <c r="EN55" s="372">
        <f t="shared" si="274"/>
        <v>311.5</v>
      </c>
      <c r="EO55" s="426">
        <v>3.7234848484848486</v>
      </c>
      <c r="EP55" s="646">
        <v>4.4628099173553721</v>
      </c>
      <c r="EQ55" s="371">
        <f t="shared" si="275"/>
        <v>491.5</v>
      </c>
      <c r="ER55" s="372">
        <f t="shared" si="276"/>
        <v>540</v>
      </c>
      <c r="ES55" s="426"/>
      <c r="ET55" s="646"/>
      <c r="EU55" s="371">
        <f t="shared" si="277"/>
        <v>0</v>
      </c>
      <c r="EV55" s="372">
        <f t="shared" si="278"/>
        <v>0</v>
      </c>
      <c r="EW55" s="371">
        <f t="shared" si="279"/>
        <v>3.1986607142857144</v>
      </c>
      <c r="EX55" s="372">
        <f t="shared" si="280"/>
        <v>3.7021739130434783</v>
      </c>
      <c r="EY55" s="371">
        <f t="shared" si="281"/>
        <v>716.5</v>
      </c>
      <c r="EZ55" s="372">
        <f t="shared" si="282"/>
        <v>851.5</v>
      </c>
      <c r="FA55" s="426">
        <v>43.369565217391305</v>
      </c>
      <c r="FB55" s="645">
        <v>50.724770642201833</v>
      </c>
      <c r="FC55" s="371">
        <f t="shared" si="283"/>
        <v>3990</v>
      </c>
      <c r="FD55" s="372">
        <f t="shared" si="284"/>
        <v>5529</v>
      </c>
      <c r="FE55" s="426">
        <v>43.43181818181818</v>
      </c>
      <c r="FF55" s="646">
        <v>48.966942148760332</v>
      </c>
      <c r="FG55" s="371">
        <f t="shared" si="285"/>
        <v>5733</v>
      </c>
      <c r="FH55" s="372">
        <f t="shared" si="286"/>
        <v>5925</v>
      </c>
      <c r="FI55" s="421"/>
      <c r="FJ55" s="646"/>
      <c r="FK55" s="371">
        <f t="shared" si="287"/>
        <v>0</v>
      </c>
      <c r="FL55" s="372">
        <f t="shared" si="288"/>
        <v>0</v>
      </c>
      <c r="FM55" s="371">
        <f t="shared" si="289"/>
        <v>43.40625</v>
      </c>
      <c r="FN55" s="372">
        <f t="shared" si="290"/>
        <v>49.8</v>
      </c>
      <c r="FO55" s="371">
        <f t="shared" si="291"/>
        <v>9723</v>
      </c>
      <c r="FP55" s="372">
        <f t="shared" si="292"/>
        <v>11454</v>
      </c>
      <c r="FQ55" s="424">
        <v>131</v>
      </c>
      <c r="FR55" s="644">
        <v>142</v>
      </c>
      <c r="FS55" s="371">
        <f t="shared" si="293"/>
        <v>131</v>
      </c>
      <c r="FT55" s="372">
        <f t="shared" si="294"/>
        <v>142</v>
      </c>
      <c r="FU55" s="426">
        <v>4.3282442748091601</v>
      </c>
      <c r="FV55" s="645">
        <v>4.1901408450704229</v>
      </c>
      <c r="FW55" s="371">
        <f t="shared" si="295"/>
        <v>567</v>
      </c>
      <c r="FX55" s="372">
        <f t="shared" si="296"/>
        <v>595.00000000000011</v>
      </c>
      <c r="FY55" s="647">
        <v>63.63358778625954</v>
      </c>
      <c r="FZ55" s="645">
        <v>65.302816901408448</v>
      </c>
      <c r="GA55" s="371">
        <f t="shared" si="297"/>
        <v>8336</v>
      </c>
      <c r="GB55" s="372">
        <f t="shared" si="298"/>
        <v>9273</v>
      </c>
      <c r="GC55" s="406">
        <f t="shared" si="299"/>
        <v>425</v>
      </c>
      <c r="GD55" s="372">
        <f t="shared" si="300"/>
        <v>440</v>
      </c>
      <c r="GE55" s="371">
        <f t="shared" si="301"/>
        <v>425</v>
      </c>
      <c r="GF55" s="372">
        <f t="shared" si="302"/>
        <v>440</v>
      </c>
      <c r="GG55" s="371">
        <f t="shared" si="303"/>
        <v>1424</v>
      </c>
      <c r="GH55" s="372">
        <f t="shared" si="304"/>
        <v>1581</v>
      </c>
      <c r="GI55" s="371">
        <f t="shared" si="305"/>
        <v>29274</v>
      </c>
      <c r="GJ55" s="372">
        <f t="shared" si="306"/>
        <v>30987</v>
      </c>
      <c r="GK55" s="406">
        <f t="shared" si="307"/>
        <v>268</v>
      </c>
      <c r="GL55" s="372">
        <f t="shared" si="308"/>
        <v>269</v>
      </c>
      <c r="GM55" s="371">
        <f t="shared" si="309"/>
        <v>268</v>
      </c>
      <c r="GN55" s="372">
        <f t="shared" si="310"/>
        <v>269</v>
      </c>
      <c r="GO55" s="371">
        <f t="shared" si="311"/>
        <v>1184.5</v>
      </c>
      <c r="GP55" s="372">
        <f t="shared" si="312"/>
        <v>1301</v>
      </c>
      <c r="GQ55" s="371">
        <f t="shared" si="313"/>
        <v>15664</v>
      </c>
      <c r="GR55" s="372">
        <f t="shared" si="314"/>
        <v>16961</v>
      </c>
      <c r="GS55" s="406">
        <f t="shared" si="315"/>
        <v>693</v>
      </c>
      <c r="GT55" s="372">
        <f t="shared" si="315"/>
        <v>709</v>
      </c>
      <c r="GU55" s="371">
        <f t="shared" si="315"/>
        <v>693</v>
      </c>
      <c r="GV55" s="372">
        <f t="shared" si="315"/>
        <v>709</v>
      </c>
      <c r="GW55" s="371">
        <f t="shared" si="316"/>
        <v>2608.5</v>
      </c>
      <c r="GX55" s="372">
        <f t="shared" si="316"/>
        <v>2882</v>
      </c>
      <c r="GY55" s="371">
        <f t="shared" si="316"/>
        <v>44938</v>
      </c>
      <c r="GZ55" s="372">
        <f t="shared" si="316"/>
        <v>47948</v>
      </c>
      <c r="HA55" s="406">
        <f t="shared" si="317"/>
        <v>55</v>
      </c>
      <c r="HB55" s="372">
        <f t="shared" si="317"/>
        <v>77</v>
      </c>
      <c r="HC55" s="371">
        <f t="shared" si="317"/>
        <v>55</v>
      </c>
      <c r="HD55" s="372">
        <f t="shared" si="317"/>
        <v>77</v>
      </c>
      <c r="HE55" s="371">
        <f t="shared" si="318"/>
        <v>28.5</v>
      </c>
      <c r="HF55" s="372">
        <f t="shared" si="319"/>
        <v>41</v>
      </c>
      <c r="HG55" s="371">
        <f t="shared" si="320"/>
        <v>4718</v>
      </c>
      <c r="HH55" s="372">
        <f t="shared" si="321"/>
        <v>6146</v>
      </c>
      <c r="HI55" s="406">
        <f t="shared" si="322"/>
        <v>3204</v>
      </c>
      <c r="HJ55" s="372">
        <f t="shared" si="323"/>
        <v>3518</v>
      </c>
      <c r="HK55" s="371">
        <f t="shared" si="324"/>
        <v>57992</v>
      </c>
      <c r="HL55" s="371">
        <f t="shared" si="325"/>
        <v>63367</v>
      </c>
    </row>
    <row r="56" spans="1:220" ht="15.75">
      <c r="A56" s="35" t="s">
        <v>108</v>
      </c>
      <c r="B56" s="36" t="s">
        <v>416</v>
      </c>
      <c r="C56" s="36"/>
      <c r="D56" s="35">
        <v>137078</v>
      </c>
      <c r="E56" s="37">
        <v>7</v>
      </c>
      <c r="F56" s="419">
        <v>2098</v>
      </c>
      <c r="G56" s="638">
        <v>2411</v>
      </c>
      <c r="H56" s="421">
        <v>163</v>
      </c>
      <c r="I56" s="638">
        <v>155</v>
      </c>
      <c r="J56" s="371">
        <f t="shared" si="109"/>
        <v>1935</v>
      </c>
      <c r="K56" s="372">
        <f t="shared" si="110"/>
        <v>2256</v>
      </c>
      <c r="L56" s="420">
        <v>60</v>
      </c>
      <c r="M56" s="371">
        <f t="shared" si="111"/>
        <v>1935</v>
      </c>
      <c r="N56" s="372">
        <f t="shared" si="112"/>
        <v>2256</v>
      </c>
      <c r="O56" s="371">
        <f t="shared" si="113"/>
        <v>1935</v>
      </c>
      <c r="P56" s="372">
        <f t="shared" si="114"/>
        <v>2256</v>
      </c>
      <c r="Q56" s="424">
        <v>172</v>
      </c>
      <c r="R56" s="644">
        <v>185</v>
      </c>
      <c r="S56" s="371">
        <f t="shared" si="191"/>
        <v>172</v>
      </c>
      <c r="T56" s="372">
        <f t="shared" si="192"/>
        <v>185</v>
      </c>
      <c r="U56" s="426">
        <v>65</v>
      </c>
      <c r="V56" s="638">
        <v>94</v>
      </c>
      <c r="W56" s="371">
        <f t="shared" si="193"/>
        <v>65</v>
      </c>
      <c r="X56" s="372">
        <f t="shared" si="194"/>
        <v>94</v>
      </c>
      <c r="Y56" s="426">
        <v>8</v>
      </c>
      <c r="Z56" s="638">
        <v>54</v>
      </c>
      <c r="AA56" s="371">
        <f t="shared" si="195"/>
        <v>8</v>
      </c>
      <c r="AB56" s="372">
        <f t="shared" si="196"/>
        <v>54</v>
      </c>
      <c r="AC56" s="358">
        <f t="shared" si="197"/>
        <v>245</v>
      </c>
      <c r="AD56" s="372">
        <f t="shared" si="198"/>
        <v>333</v>
      </c>
      <c r="AE56" s="358">
        <f t="shared" si="199"/>
        <v>245</v>
      </c>
      <c r="AF56" s="372">
        <f t="shared" si="200"/>
        <v>333</v>
      </c>
      <c r="AG56" s="427">
        <v>3.23546511627907</v>
      </c>
      <c r="AH56" s="645">
        <v>3.0945945945945947</v>
      </c>
      <c r="AI56" s="371">
        <f t="shared" si="201"/>
        <v>556.5</v>
      </c>
      <c r="AJ56" s="372">
        <f t="shared" si="202"/>
        <v>572.5</v>
      </c>
      <c r="AK56" s="426">
        <v>4.4846153846153847</v>
      </c>
      <c r="AL56" s="646">
        <v>3.6914893617021276</v>
      </c>
      <c r="AM56" s="371">
        <f t="shared" si="203"/>
        <v>291.5</v>
      </c>
      <c r="AN56" s="372">
        <f t="shared" si="204"/>
        <v>347</v>
      </c>
      <c r="AO56" s="426">
        <v>0.9375</v>
      </c>
      <c r="AP56" s="646">
        <v>0.9907407407407407</v>
      </c>
      <c r="AQ56" s="371">
        <f t="shared" si="205"/>
        <v>7.5</v>
      </c>
      <c r="AR56" s="372">
        <f t="shared" si="206"/>
        <v>53.5</v>
      </c>
      <c r="AS56" s="371">
        <f t="shared" si="207"/>
        <v>3.4918367346938775</v>
      </c>
      <c r="AT56" s="372">
        <f t="shared" si="208"/>
        <v>2.9219219219219221</v>
      </c>
      <c r="AU56" s="371">
        <f t="shared" si="209"/>
        <v>855.5</v>
      </c>
      <c r="AV56" s="372">
        <f t="shared" si="210"/>
        <v>973.00000000000011</v>
      </c>
      <c r="AW56" s="426">
        <v>77.889534883720927</v>
      </c>
      <c r="AX56" s="645">
        <v>76.032432432432429</v>
      </c>
      <c r="AY56" s="371">
        <f t="shared" si="211"/>
        <v>13397</v>
      </c>
      <c r="AZ56" s="372">
        <f t="shared" si="212"/>
        <v>14066</v>
      </c>
      <c r="BA56" s="426">
        <v>83.061538461538461</v>
      </c>
      <c r="BB56" s="646">
        <v>75.244680851063833</v>
      </c>
      <c r="BC56" s="371">
        <f t="shared" si="213"/>
        <v>5399</v>
      </c>
      <c r="BD56" s="372">
        <f t="shared" si="214"/>
        <v>7073</v>
      </c>
      <c r="BE56" s="421">
        <v>67</v>
      </c>
      <c r="BF56" s="646">
        <v>72.277777777777771</v>
      </c>
      <c r="BG56" s="371">
        <f t="shared" si="215"/>
        <v>536</v>
      </c>
      <c r="BH56" s="372">
        <f t="shared" si="216"/>
        <v>3902.9999999999995</v>
      </c>
      <c r="BI56" s="371">
        <f t="shared" si="217"/>
        <v>78.906122448979588</v>
      </c>
      <c r="BJ56" s="372">
        <f t="shared" si="218"/>
        <v>75.201201201201201</v>
      </c>
      <c r="BK56" s="371">
        <f t="shared" si="219"/>
        <v>19332</v>
      </c>
      <c r="BL56" s="372">
        <f t="shared" si="220"/>
        <v>25042</v>
      </c>
      <c r="BM56" s="431">
        <v>699</v>
      </c>
      <c r="BN56" s="645">
        <v>774</v>
      </c>
      <c r="BO56" s="371">
        <f t="shared" si="221"/>
        <v>699</v>
      </c>
      <c r="BP56" s="372">
        <f t="shared" si="222"/>
        <v>774</v>
      </c>
      <c r="BQ56" s="426">
        <v>373</v>
      </c>
      <c r="BR56" s="646">
        <v>476</v>
      </c>
      <c r="BS56" s="371">
        <f t="shared" si="223"/>
        <v>373</v>
      </c>
      <c r="BT56" s="372">
        <f t="shared" si="224"/>
        <v>476</v>
      </c>
      <c r="BU56" s="426"/>
      <c r="BV56" s="646"/>
      <c r="BW56" s="371">
        <f t="shared" si="225"/>
        <v>0</v>
      </c>
      <c r="BX56" s="423">
        <f t="shared" si="226"/>
        <v>0</v>
      </c>
      <c r="BY56" s="358">
        <f t="shared" si="227"/>
        <v>1072</v>
      </c>
      <c r="BZ56" s="372">
        <f t="shared" si="228"/>
        <v>1250</v>
      </c>
      <c r="CA56" s="358">
        <f t="shared" si="229"/>
        <v>1072</v>
      </c>
      <c r="CB56" s="372">
        <f t="shared" si="230"/>
        <v>1250</v>
      </c>
      <c r="CC56" s="427">
        <v>4.4642346208869812</v>
      </c>
      <c r="CD56" s="645">
        <v>4.4541343669250644</v>
      </c>
      <c r="CE56" s="371">
        <f t="shared" si="231"/>
        <v>3120.5</v>
      </c>
      <c r="CF56" s="372">
        <f t="shared" si="232"/>
        <v>3447.5</v>
      </c>
      <c r="CG56" s="426">
        <v>5.4142091152815013</v>
      </c>
      <c r="CH56" s="646">
        <v>5.8308823529411766</v>
      </c>
      <c r="CI56" s="371">
        <f t="shared" si="233"/>
        <v>2019.5</v>
      </c>
      <c r="CJ56" s="372">
        <f t="shared" si="234"/>
        <v>2775.5</v>
      </c>
      <c r="CK56" s="426"/>
      <c r="CL56" s="646"/>
      <c r="CM56" s="371">
        <f t="shared" si="235"/>
        <v>0</v>
      </c>
      <c r="CN56" s="372">
        <f t="shared" si="236"/>
        <v>0</v>
      </c>
      <c r="CO56" s="371">
        <f t="shared" si="237"/>
        <v>4.794776119402985</v>
      </c>
      <c r="CP56" s="372">
        <f t="shared" si="238"/>
        <v>4.9783999999999997</v>
      </c>
      <c r="CQ56" s="371">
        <f t="shared" si="239"/>
        <v>5140</v>
      </c>
      <c r="CR56" s="372">
        <f t="shared" si="240"/>
        <v>6223</v>
      </c>
      <c r="CS56" s="426">
        <v>80.523605150214593</v>
      </c>
      <c r="CT56" s="645">
        <v>79.294573643410857</v>
      </c>
      <c r="CU56" s="371">
        <f t="shared" si="241"/>
        <v>56286</v>
      </c>
      <c r="CV56" s="372">
        <f t="shared" si="242"/>
        <v>61374</v>
      </c>
      <c r="CW56" s="426">
        <v>77.305630026809652</v>
      </c>
      <c r="CX56" s="646">
        <v>77.983193277310917</v>
      </c>
      <c r="CY56" s="371">
        <f t="shared" si="243"/>
        <v>28835</v>
      </c>
      <c r="CZ56" s="372">
        <f t="shared" si="244"/>
        <v>37120</v>
      </c>
      <c r="DA56" s="421"/>
      <c r="DB56" s="646"/>
      <c r="DC56" s="371">
        <f t="shared" si="245"/>
        <v>0</v>
      </c>
      <c r="DD56" s="372">
        <f t="shared" si="246"/>
        <v>0</v>
      </c>
      <c r="DE56" s="371">
        <f t="shared" si="247"/>
        <v>79.40391791044776</v>
      </c>
      <c r="DF56" s="372">
        <f t="shared" si="248"/>
        <v>78.795199999999994</v>
      </c>
      <c r="DG56" s="371">
        <f t="shared" si="249"/>
        <v>85121</v>
      </c>
      <c r="DH56" s="372">
        <f t="shared" si="250"/>
        <v>98493.999999999985</v>
      </c>
      <c r="DI56" s="371">
        <f t="shared" si="251"/>
        <v>1317</v>
      </c>
      <c r="DJ56" s="372">
        <f t="shared" si="252"/>
        <v>1583</v>
      </c>
      <c r="DK56" s="371">
        <f t="shared" si="253"/>
        <v>1317</v>
      </c>
      <c r="DL56" s="372">
        <f t="shared" si="254"/>
        <v>1583</v>
      </c>
      <c r="DM56" s="371">
        <f t="shared" si="255"/>
        <v>4.5523917995444192</v>
      </c>
      <c r="DN56" s="372">
        <f t="shared" si="256"/>
        <v>4.5457991156032849</v>
      </c>
      <c r="DO56" s="371">
        <f t="shared" si="257"/>
        <v>5995.5</v>
      </c>
      <c r="DP56" s="372">
        <f t="shared" si="258"/>
        <v>7196</v>
      </c>
      <c r="DQ56" s="371">
        <f t="shared" si="259"/>
        <v>79.311313591495818</v>
      </c>
      <c r="DR56" s="372">
        <f t="shared" si="260"/>
        <v>78.039166140240042</v>
      </c>
      <c r="DS56" s="371">
        <f t="shared" si="261"/>
        <v>104452.99999999999</v>
      </c>
      <c r="DT56" s="372">
        <f t="shared" si="262"/>
        <v>123535.99999999999</v>
      </c>
      <c r="DU56" s="424">
        <v>250</v>
      </c>
      <c r="DV56" s="645">
        <v>262</v>
      </c>
      <c r="DW56" s="371">
        <f t="shared" si="263"/>
        <v>250</v>
      </c>
      <c r="DX56" s="372">
        <f t="shared" si="264"/>
        <v>262</v>
      </c>
      <c r="DY56" s="426">
        <v>239</v>
      </c>
      <c r="DZ56" s="646">
        <v>279</v>
      </c>
      <c r="EA56" s="371">
        <f t="shared" si="265"/>
        <v>239</v>
      </c>
      <c r="EB56" s="372">
        <f t="shared" si="266"/>
        <v>279</v>
      </c>
      <c r="EC56" s="426"/>
      <c r="ED56" s="646"/>
      <c r="EE56" s="371">
        <f t="shared" si="267"/>
        <v>0</v>
      </c>
      <c r="EF56" s="372">
        <f t="shared" si="268"/>
        <v>0</v>
      </c>
      <c r="EG56" s="358">
        <f t="shared" si="269"/>
        <v>489</v>
      </c>
      <c r="EH56" s="372">
        <f t="shared" si="270"/>
        <v>541</v>
      </c>
      <c r="EI56" s="358">
        <f t="shared" si="271"/>
        <v>489</v>
      </c>
      <c r="EJ56" s="372">
        <f t="shared" si="272"/>
        <v>541</v>
      </c>
      <c r="EK56" s="427">
        <v>2.9220000000000002</v>
      </c>
      <c r="EL56" s="645">
        <v>3.053435114503817</v>
      </c>
      <c r="EM56" s="371">
        <f t="shared" si="273"/>
        <v>730.5</v>
      </c>
      <c r="EN56" s="372">
        <f t="shared" si="274"/>
        <v>800</v>
      </c>
      <c r="EO56" s="426">
        <v>4.2092050209205025</v>
      </c>
      <c r="EP56" s="646">
        <v>4.3673835125448033</v>
      </c>
      <c r="EQ56" s="371">
        <f t="shared" si="275"/>
        <v>1006.0000000000001</v>
      </c>
      <c r="ER56" s="372">
        <f t="shared" si="276"/>
        <v>1218.5000000000002</v>
      </c>
      <c r="ES56" s="426"/>
      <c r="ET56" s="646"/>
      <c r="EU56" s="371">
        <f t="shared" si="277"/>
        <v>0</v>
      </c>
      <c r="EV56" s="372">
        <f t="shared" si="278"/>
        <v>0</v>
      </c>
      <c r="EW56" s="371">
        <f t="shared" si="279"/>
        <v>3.5511247443762781</v>
      </c>
      <c r="EX56" s="372">
        <f t="shared" si="280"/>
        <v>3.7310536044362297</v>
      </c>
      <c r="EY56" s="371">
        <f t="shared" si="281"/>
        <v>1736.5</v>
      </c>
      <c r="EZ56" s="372">
        <f t="shared" si="282"/>
        <v>2018.5000000000002</v>
      </c>
      <c r="FA56" s="426">
        <v>56.868000000000002</v>
      </c>
      <c r="FB56" s="645">
        <v>56.206106870229007</v>
      </c>
      <c r="FC56" s="371">
        <f t="shared" si="283"/>
        <v>14217</v>
      </c>
      <c r="FD56" s="372">
        <f t="shared" si="284"/>
        <v>14726</v>
      </c>
      <c r="FE56" s="426">
        <v>51.288702928870293</v>
      </c>
      <c r="FF56" s="646">
        <v>53.422939068100355</v>
      </c>
      <c r="FG56" s="371">
        <f t="shared" si="285"/>
        <v>12258</v>
      </c>
      <c r="FH56" s="372">
        <f t="shared" si="286"/>
        <v>14904.999999999998</v>
      </c>
      <c r="FI56" s="421"/>
      <c r="FJ56" s="646"/>
      <c r="FK56" s="371">
        <f t="shared" si="287"/>
        <v>0</v>
      </c>
      <c r="FL56" s="372">
        <f t="shared" si="288"/>
        <v>0</v>
      </c>
      <c r="FM56" s="371">
        <f t="shared" si="289"/>
        <v>54.141104294478531</v>
      </c>
      <c r="FN56" s="372">
        <f t="shared" si="290"/>
        <v>54.77079482439926</v>
      </c>
      <c r="FO56" s="371">
        <f t="shared" si="291"/>
        <v>26475</v>
      </c>
      <c r="FP56" s="372">
        <f t="shared" si="292"/>
        <v>29631</v>
      </c>
      <c r="FQ56" s="424">
        <v>129</v>
      </c>
      <c r="FR56" s="644">
        <v>132</v>
      </c>
      <c r="FS56" s="371">
        <f t="shared" si="293"/>
        <v>129</v>
      </c>
      <c r="FT56" s="372">
        <f t="shared" si="294"/>
        <v>132</v>
      </c>
      <c r="FU56" s="426">
        <v>7.1201550387596901</v>
      </c>
      <c r="FV56" s="645">
        <v>6.7462121212121211</v>
      </c>
      <c r="FW56" s="371">
        <f t="shared" si="295"/>
        <v>918.5</v>
      </c>
      <c r="FX56" s="372">
        <f t="shared" si="296"/>
        <v>890.5</v>
      </c>
      <c r="FY56" s="647">
        <v>86.356589147286826</v>
      </c>
      <c r="FZ56" s="645">
        <v>84.962121212121218</v>
      </c>
      <c r="GA56" s="371">
        <f t="shared" si="297"/>
        <v>11140</v>
      </c>
      <c r="GB56" s="372">
        <f t="shared" si="298"/>
        <v>11215</v>
      </c>
      <c r="GC56" s="406">
        <f t="shared" si="299"/>
        <v>1121</v>
      </c>
      <c r="GD56" s="372">
        <f t="shared" si="300"/>
        <v>1221</v>
      </c>
      <c r="GE56" s="371">
        <f t="shared" si="301"/>
        <v>1121</v>
      </c>
      <c r="GF56" s="372">
        <f t="shared" si="302"/>
        <v>1221</v>
      </c>
      <c r="GG56" s="371">
        <f t="shared" si="303"/>
        <v>4407.5</v>
      </c>
      <c r="GH56" s="372">
        <f t="shared" si="304"/>
        <v>4820</v>
      </c>
      <c r="GI56" s="371">
        <f t="shared" si="305"/>
        <v>83900</v>
      </c>
      <c r="GJ56" s="372">
        <f t="shared" si="306"/>
        <v>90166</v>
      </c>
      <c r="GK56" s="406">
        <f t="shared" si="307"/>
        <v>677</v>
      </c>
      <c r="GL56" s="372">
        <f t="shared" si="308"/>
        <v>849</v>
      </c>
      <c r="GM56" s="371">
        <f t="shared" si="309"/>
        <v>677</v>
      </c>
      <c r="GN56" s="372">
        <f t="shared" si="310"/>
        <v>849</v>
      </c>
      <c r="GO56" s="371">
        <f t="shared" si="311"/>
        <v>3317</v>
      </c>
      <c r="GP56" s="372">
        <f t="shared" si="312"/>
        <v>4341</v>
      </c>
      <c r="GQ56" s="371">
        <f t="shared" si="313"/>
        <v>46492</v>
      </c>
      <c r="GR56" s="372">
        <f t="shared" si="314"/>
        <v>59098</v>
      </c>
      <c r="GS56" s="406">
        <f t="shared" si="315"/>
        <v>1798</v>
      </c>
      <c r="GT56" s="372">
        <f t="shared" si="315"/>
        <v>2070</v>
      </c>
      <c r="GU56" s="371">
        <f t="shared" si="315"/>
        <v>1798</v>
      </c>
      <c r="GV56" s="372">
        <f t="shared" si="315"/>
        <v>2070</v>
      </c>
      <c r="GW56" s="371">
        <f t="shared" si="316"/>
        <v>7724.5</v>
      </c>
      <c r="GX56" s="372">
        <f t="shared" si="316"/>
        <v>9161</v>
      </c>
      <c r="GY56" s="371">
        <f t="shared" si="316"/>
        <v>130392</v>
      </c>
      <c r="GZ56" s="372">
        <f t="shared" si="316"/>
        <v>149264</v>
      </c>
      <c r="HA56" s="406">
        <f t="shared" si="317"/>
        <v>8</v>
      </c>
      <c r="HB56" s="372">
        <f t="shared" si="317"/>
        <v>54</v>
      </c>
      <c r="HC56" s="371">
        <f t="shared" si="317"/>
        <v>8</v>
      </c>
      <c r="HD56" s="372">
        <f t="shared" si="317"/>
        <v>54</v>
      </c>
      <c r="HE56" s="371">
        <f t="shared" si="318"/>
        <v>7.5</v>
      </c>
      <c r="HF56" s="372">
        <f t="shared" si="319"/>
        <v>53.5</v>
      </c>
      <c r="HG56" s="371">
        <f t="shared" si="320"/>
        <v>536</v>
      </c>
      <c r="HH56" s="372">
        <f t="shared" si="321"/>
        <v>3902.9999999999995</v>
      </c>
      <c r="HI56" s="406">
        <f t="shared" si="322"/>
        <v>8650.5</v>
      </c>
      <c r="HJ56" s="372">
        <f t="shared" si="323"/>
        <v>10105</v>
      </c>
      <c r="HK56" s="371">
        <f t="shared" si="324"/>
        <v>142068</v>
      </c>
      <c r="HL56" s="371">
        <f t="shared" si="325"/>
        <v>164382</v>
      </c>
    </row>
    <row r="57" spans="1:220" ht="15.75">
      <c r="A57" s="35" t="s">
        <v>108</v>
      </c>
      <c r="B57" s="36" t="s">
        <v>476</v>
      </c>
      <c r="C57" s="36"/>
      <c r="D57" s="35">
        <v>132693</v>
      </c>
      <c r="E57" s="37">
        <v>8</v>
      </c>
      <c r="F57" s="419">
        <v>1807</v>
      </c>
      <c r="G57" s="638">
        <v>2087</v>
      </c>
      <c r="H57" s="421">
        <v>56</v>
      </c>
      <c r="I57" s="638">
        <v>61</v>
      </c>
      <c r="J57" s="371">
        <f t="shared" si="109"/>
        <v>1751</v>
      </c>
      <c r="K57" s="372">
        <f t="shared" si="110"/>
        <v>2026</v>
      </c>
      <c r="L57" s="420">
        <v>60</v>
      </c>
      <c r="M57" s="371">
        <f t="shared" si="111"/>
        <v>1751</v>
      </c>
      <c r="N57" s="372">
        <f t="shared" si="112"/>
        <v>2026</v>
      </c>
      <c r="O57" s="371">
        <f t="shared" si="113"/>
        <v>1751</v>
      </c>
      <c r="P57" s="372">
        <f t="shared" si="114"/>
        <v>2026</v>
      </c>
      <c r="Q57" s="424">
        <v>381</v>
      </c>
      <c r="R57" s="644">
        <v>420</v>
      </c>
      <c r="S57" s="371">
        <f t="shared" si="191"/>
        <v>381</v>
      </c>
      <c r="T57" s="372">
        <f t="shared" si="192"/>
        <v>420</v>
      </c>
      <c r="U57" s="426">
        <v>89</v>
      </c>
      <c r="V57" s="638">
        <v>123</v>
      </c>
      <c r="W57" s="371">
        <f t="shared" si="193"/>
        <v>89</v>
      </c>
      <c r="X57" s="372">
        <f t="shared" si="194"/>
        <v>123</v>
      </c>
      <c r="Y57" s="426">
        <v>89</v>
      </c>
      <c r="Z57" s="638">
        <v>111</v>
      </c>
      <c r="AA57" s="371">
        <f t="shared" si="195"/>
        <v>89</v>
      </c>
      <c r="AB57" s="372">
        <f t="shared" si="196"/>
        <v>111</v>
      </c>
      <c r="AC57" s="358">
        <f t="shared" si="197"/>
        <v>559</v>
      </c>
      <c r="AD57" s="372">
        <f t="shared" si="198"/>
        <v>654</v>
      </c>
      <c r="AE57" s="358">
        <f t="shared" si="199"/>
        <v>559</v>
      </c>
      <c r="AF57" s="372">
        <f t="shared" si="200"/>
        <v>654</v>
      </c>
      <c r="AG57" s="427">
        <v>2.7965879265091864</v>
      </c>
      <c r="AH57" s="645">
        <v>2.875</v>
      </c>
      <c r="AI57" s="371">
        <f t="shared" si="201"/>
        <v>1065.5</v>
      </c>
      <c r="AJ57" s="372">
        <f t="shared" si="202"/>
        <v>1207.5</v>
      </c>
      <c r="AK57" s="426">
        <v>3.9382022471910112</v>
      </c>
      <c r="AL57" s="646">
        <v>4.0406504065040654</v>
      </c>
      <c r="AM57" s="371">
        <f t="shared" si="203"/>
        <v>350.5</v>
      </c>
      <c r="AN57" s="372">
        <f t="shared" si="204"/>
        <v>497.00000000000006</v>
      </c>
      <c r="AO57" s="426">
        <v>0.5168539325842697</v>
      </c>
      <c r="AP57" s="646">
        <v>0.50450450450450446</v>
      </c>
      <c r="AQ57" s="371">
        <f t="shared" si="205"/>
        <v>46.000000000000007</v>
      </c>
      <c r="AR57" s="372">
        <f t="shared" si="206"/>
        <v>55.999999999999993</v>
      </c>
      <c r="AS57" s="371">
        <f t="shared" si="207"/>
        <v>2.6153846153846154</v>
      </c>
      <c r="AT57" s="372">
        <f t="shared" si="208"/>
        <v>2.6918960244648318</v>
      </c>
      <c r="AU57" s="371">
        <f t="shared" si="209"/>
        <v>1462</v>
      </c>
      <c r="AV57" s="372">
        <f t="shared" si="210"/>
        <v>1760.5</v>
      </c>
      <c r="AW57" s="426">
        <v>72.372703412073491</v>
      </c>
      <c r="AX57" s="645">
        <v>73.585714285714289</v>
      </c>
      <c r="AY57" s="371">
        <f t="shared" si="211"/>
        <v>27574</v>
      </c>
      <c r="AZ57" s="372">
        <f t="shared" si="212"/>
        <v>30906</v>
      </c>
      <c r="BA57" s="426">
        <v>75.853932584269657</v>
      </c>
      <c r="BB57" s="646">
        <v>75.853658536585371</v>
      </c>
      <c r="BC57" s="371">
        <f t="shared" si="213"/>
        <v>6750.9999999999991</v>
      </c>
      <c r="BD57" s="372">
        <f t="shared" si="214"/>
        <v>9330</v>
      </c>
      <c r="BE57" s="421">
        <v>64.292134831460672</v>
      </c>
      <c r="BF57" s="646">
        <v>63.846846846846844</v>
      </c>
      <c r="BG57" s="371">
        <f t="shared" si="215"/>
        <v>5722</v>
      </c>
      <c r="BH57" s="372">
        <f t="shared" si="216"/>
        <v>7087</v>
      </c>
      <c r="BI57" s="371">
        <f t="shared" si="217"/>
        <v>71.640429338103758</v>
      </c>
      <c r="BJ57" s="372">
        <f t="shared" si="218"/>
        <v>72.359327217125383</v>
      </c>
      <c r="BK57" s="371">
        <f t="shared" si="219"/>
        <v>40047</v>
      </c>
      <c r="BL57" s="372">
        <f t="shared" si="220"/>
        <v>47323</v>
      </c>
      <c r="BM57" s="431">
        <v>489</v>
      </c>
      <c r="BN57" s="645">
        <v>534</v>
      </c>
      <c r="BO57" s="371">
        <f t="shared" si="221"/>
        <v>489</v>
      </c>
      <c r="BP57" s="372">
        <f t="shared" si="222"/>
        <v>534</v>
      </c>
      <c r="BQ57" s="426">
        <v>143</v>
      </c>
      <c r="BR57" s="646">
        <v>171</v>
      </c>
      <c r="BS57" s="371">
        <f t="shared" si="223"/>
        <v>143</v>
      </c>
      <c r="BT57" s="372">
        <f t="shared" si="224"/>
        <v>171</v>
      </c>
      <c r="BU57" s="426"/>
      <c r="BV57" s="646"/>
      <c r="BW57" s="371">
        <f t="shared" si="225"/>
        <v>0</v>
      </c>
      <c r="BX57" s="423">
        <f t="shared" si="226"/>
        <v>0</v>
      </c>
      <c r="BY57" s="358">
        <f t="shared" si="227"/>
        <v>632</v>
      </c>
      <c r="BZ57" s="372">
        <f t="shared" si="228"/>
        <v>705</v>
      </c>
      <c r="CA57" s="358">
        <f t="shared" si="229"/>
        <v>632</v>
      </c>
      <c r="CB57" s="372">
        <f t="shared" si="230"/>
        <v>705</v>
      </c>
      <c r="CC57" s="427">
        <v>3.9355828220858897</v>
      </c>
      <c r="CD57" s="645">
        <v>3.7593632958801497</v>
      </c>
      <c r="CE57" s="371">
        <f t="shared" si="231"/>
        <v>1924.5</v>
      </c>
      <c r="CF57" s="372">
        <f t="shared" si="232"/>
        <v>2007.5</v>
      </c>
      <c r="CG57" s="426">
        <v>5.5174825174825175</v>
      </c>
      <c r="CH57" s="646">
        <v>5.6374269005847957</v>
      </c>
      <c r="CI57" s="371">
        <f t="shared" si="233"/>
        <v>789</v>
      </c>
      <c r="CJ57" s="372">
        <f t="shared" si="234"/>
        <v>964.00000000000011</v>
      </c>
      <c r="CK57" s="426"/>
      <c r="CL57" s="646"/>
      <c r="CM57" s="371">
        <f t="shared" si="235"/>
        <v>0</v>
      </c>
      <c r="CN57" s="372">
        <f t="shared" si="236"/>
        <v>0</v>
      </c>
      <c r="CO57" s="371">
        <f t="shared" si="237"/>
        <v>4.293512658227848</v>
      </c>
      <c r="CP57" s="372">
        <f t="shared" si="238"/>
        <v>4.2148936170212767</v>
      </c>
      <c r="CQ57" s="371">
        <f t="shared" si="239"/>
        <v>2713.5</v>
      </c>
      <c r="CR57" s="372">
        <f t="shared" si="240"/>
        <v>2971.5</v>
      </c>
      <c r="CS57" s="426">
        <v>73.959100204498981</v>
      </c>
      <c r="CT57" s="645">
        <v>74.037453183520597</v>
      </c>
      <c r="CU57" s="371">
        <f t="shared" si="241"/>
        <v>36166</v>
      </c>
      <c r="CV57" s="372">
        <f t="shared" si="242"/>
        <v>39536</v>
      </c>
      <c r="CW57" s="426">
        <v>75.265734265734267</v>
      </c>
      <c r="CX57" s="646">
        <v>74.596491228070178</v>
      </c>
      <c r="CY57" s="371">
        <f t="shared" si="243"/>
        <v>10763</v>
      </c>
      <c r="CZ57" s="372">
        <f t="shared" si="244"/>
        <v>12756</v>
      </c>
      <c r="DA57" s="421"/>
      <c r="DB57" s="646"/>
      <c r="DC57" s="371">
        <f t="shared" si="245"/>
        <v>0</v>
      </c>
      <c r="DD57" s="372">
        <f t="shared" si="246"/>
        <v>0</v>
      </c>
      <c r="DE57" s="371">
        <f t="shared" si="247"/>
        <v>74.254746835443044</v>
      </c>
      <c r="DF57" s="372">
        <f t="shared" si="248"/>
        <v>74.173049645390066</v>
      </c>
      <c r="DG57" s="371">
        <f t="shared" si="249"/>
        <v>46929</v>
      </c>
      <c r="DH57" s="372">
        <f t="shared" si="250"/>
        <v>52291.999999999993</v>
      </c>
      <c r="DI57" s="371">
        <f t="shared" si="251"/>
        <v>1191</v>
      </c>
      <c r="DJ57" s="372">
        <f t="shared" si="252"/>
        <v>1359</v>
      </c>
      <c r="DK57" s="371">
        <f t="shared" si="253"/>
        <v>1191</v>
      </c>
      <c r="DL57" s="372">
        <f t="shared" si="254"/>
        <v>1359</v>
      </c>
      <c r="DM57" s="371">
        <f t="shared" si="255"/>
        <v>3.5058774139378674</v>
      </c>
      <c r="DN57" s="372">
        <f t="shared" si="256"/>
        <v>3.4819720382634292</v>
      </c>
      <c r="DO57" s="371">
        <f t="shared" si="257"/>
        <v>4175.5</v>
      </c>
      <c r="DP57" s="372">
        <f t="shared" si="258"/>
        <v>4732</v>
      </c>
      <c r="DQ57" s="371">
        <f t="shared" si="259"/>
        <v>73.02770780856423</v>
      </c>
      <c r="DR57" s="372">
        <f t="shared" si="260"/>
        <v>73.300220750551873</v>
      </c>
      <c r="DS57" s="371">
        <f t="shared" si="261"/>
        <v>86976</v>
      </c>
      <c r="DT57" s="372">
        <f t="shared" si="262"/>
        <v>99615</v>
      </c>
      <c r="DU57" s="424">
        <v>219</v>
      </c>
      <c r="DV57" s="645">
        <v>269</v>
      </c>
      <c r="DW57" s="371">
        <f t="shared" si="263"/>
        <v>219</v>
      </c>
      <c r="DX57" s="372">
        <f t="shared" si="264"/>
        <v>269</v>
      </c>
      <c r="DY57" s="426">
        <v>201</v>
      </c>
      <c r="DZ57" s="646">
        <v>236</v>
      </c>
      <c r="EA57" s="371">
        <f t="shared" si="265"/>
        <v>201</v>
      </c>
      <c r="EB57" s="372">
        <f t="shared" si="266"/>
        <v>236</v>
      </c>
      <c r="EC57" s="426"/>
      <c r="ED57" s="646"/>
      <c r="EE57" s="371">
        <f t="shared" si="267"/>
        <v>0</v>
      </c>
      <c r="EF57" s="372">
        <f t="shared" si="268"/>
        <v>0</v>
      </c>
      <c r="EG57" s="358">
        <f t="shared" si="269"/>
        <v>420</v>
      </c>
      <c r="EH57" s="372">
        <f t="shared" si="270"/>
        <v>505</v>
      </c>
      <c r="EI57" s="358">
        <f t="shared" si="271"/>
        <v>420</v>
      </c>
      <c r="EJ57" s="372">
        <f t="shared" si="272"/>
        <v>505</v>
      </c>
      <c r="EK57" s="427">
        <v>2.6689497716894977</v>
      </c>
      <c r="EL57" s="645">
        <v>2.4851301115241635</v>
      </c>
      <c r="EM57" s="371">
        <f t="shared" si="273"/>
        <v>584.5</v>
      </c>
      <c r="EN57" s="372">
        <f t="shared" si="274"/>
        <v>668.5</v>
      </c>
      <c r="EO57" s="426">
        <v>3.9477611940298507</v>
      </c>
      <c r="EP57" s="646">
        <v>4.148305084745763</v>
      </c>
      <c r="EQ57" s="371">
        <f t="shared" si="275"/>
        <v>793.5</v>
      </c>
      <c r="ER57" s="372">
        <f t="shared" si="276"/>
        <v>979.00000000000011</v>
      </c>
      <c r="ES57" s="426"/>
      <c r="ET57" s="646"/>
      <c r="EU57" s="371">
        <f t="shared" si="277"/>
        <v>0</v>
      </c>
      <c r="EV57" s="372">
        <f t="shared" si="278"/>
        <v>0</v>
      </c>
      <c r="EW57" s="371">
        <f t="shared" si="279"/>
        <v>3.2809523809523808</v>
      </c>
      <c r="EX57" s="372">
        <f t="shared" si="280"/>
        <v>3.2623762376237622</v>
      </c>
      <c r="EY57" s="371">
        <f t="shared" si="281"/>
        <v>1378</v>
      </c>
      <c r="EZ57" s="372">
        <f t="shared" si="282"/>
        <v>1647.5</v>
      </c>
      <c r="FA57" s="426">
        <v>49.794520547945204</v>
      </c>
      <c r="FB57" s="645">
        <v>45.855018587360597</v>
      </c>
      <c r="FC57" s="371">
        <f t="shared" si="283"/>
        <v>10905</v>
      </c>
      <c r="FD57" s="372">
        <f t="shared" si="284"/>
        <v>12335</v>
      </c>
      <c r="FE57" s="426">
        <v>45.398009950248756</v>
      </c>
      <c r="FF57" s="646">
        <v>45.601694915254235</v>
      </c>
      <c r="FG57" s="371">
        <f t="shared" si="285"/>
        <v>9125</v>
      </c>
      <c r="FH57" s="372">
        <f t="shared" si="286"/>
        <v>10762</v>
      </c>
      <c r="FI57" s="421"/>
      <c r="FJ57" s="646"/>
      <c r="FK57" s="371">
        <f t="shared" si="287"/>
        <v>0</v>
      </c>
      <c r="FL57" s="372">
        <f t="shared" si="288"/>
        <v>0</v>
      </c>
      <c r="FM57" s="371">
        <f t="shared" si="289"/>
        <v>47.69047619047619</v>
      </c>
      <c r="FN57" s="372">
        <f t="shared" si="290"/>
        <v>45.736633663366334</v>
      </c>
      <c r="FO57" s="371">
        <f t="shared" si="291"/>
        <v>20030</v>
      </c>
      <c r="FP57" s="372">
        <f t="shared" si="292"/>
        <v>23097</v>
      </c>
      <c r="FQ57" s="424">
        <v>140</v>
      </c>
      <c r="FR57" s="644">
        <v>162</v>
      </c>
      <c r="FS57" s="371">
        <f t="shared" si="293"/>
        <v>140</v>
      </c>
      <c r="FT57" s="372">
        <f t="shared" si="294"/>
        <v>162</v>
      </c>
      <c r="FU57" s="426">
        <v>5.3857142857142861</v>
      </c>
      <c r="FV57" s="645">
        <v>5.3641975308641978</v>
      </c>
      <c r="FW57" s="371">
        <f t="shared" si="295"/>
        <v>754</v>
      </c>
      <c r="FX57" s="372">
        <f t="shared" si="296"/>
        <v>869</v>
      </c>
      <c r="FY57" s="647">
        <v>71.271428571428572</v>
      </c>
      <c r="FZ57" s="645">
        <v>75.907407407407405</v>
      </c>
      <c r="GA57" s="371">
        <f t="shared" si="297"/>
        <v>9978</v>
      </c>
      <c r="GB57" s="372">
        <f t="shared" si="298"/>
        <v>12297</v>
      </c>
      <c r="GC57" s="406">
        <f t="shared" si="299"/>
        <v>1089</v>
      </c>
      <c r="GD57" s="372">
        <f t="shared" si="300"/>
        <v>1223</v>
      </c>
      <c r="GE57" s="371">
        <f t="shared" si="301"/>
        <v>1089</v>
      </c>
      <c r="GF57" s="372">
        <f t="shared" si="302"/>
        <v>1223</v>
      </c>
      <c r="GG57" s="371">
        <f t="shared" si="303"/>
        <v>3574.5</v>
      </c>
      <c r="GH57" s="372">
        <f t="shared" si="304"/>
        <v>3883.5</v>
      </c>
      <c r="GI57" s="371">
        <f t="shared" si="305"/>
        <v>74645</v>
      </c>
      <c r="GJ57" s="372">
        <f t="shared" si="306"/>
        <v>82777</v>
      </c>
      <c r="GK57" s="406">
        <f t="shared" si="307"/>
        <v>433</v>
      </c>
      <c r="GL57" s="372">
        <f t="shared" si="308"/>
        <v>530</v>
      </c>
      <c r="GM57" s="371">
        <f t="shared" si="309"/>
        <v>433</v>
      </c>
      <c r="GN57" s="372">
        <f t="shared" si="310"/>
        <v>530</v>
      </c>
      <c r="GO57" s="371">
        <f t="shared" si="311"/>
        <v>1933</v>
      </c>
      <c r="GP57" s="372">
        <f t="shared" si="312"/>
        <v>2440.0000000000005</v>
      </c>
      <c r="GQ57" s="371">
        <f t="shared" si="313"/>
        <v>26639</v>
      </c>
      <c r="GR57" s="372">
        <f t="shared" si="314"/>
        <v>32848</v>
      </c>
      <c r="GS57" s="406">
        <f t="shared" si="315"/>
        <v>1522</v>
      </c>
      <c r="GT57" s="372">
        <f t="shared" si="315"/>
        <v>1753</v>
      </c>
      <c r="GU57" s="371">
        <f t="shared" si="315"/>
        <v>1522</v>
      </c>
      <c r="GV57" s="372">
        <f t="shared" si="315"/>
        <v>1753</v>
      </c>
      <c r="GW57" s="371">
        <f t="shared" si="316"/>
        <v>5507.5</v>
      </c>
      <c r="GX57" s="372">
        <f t="shared" si="316"/>
        <v>6323.5</v>
      </c>
      <c r="GY57" s="371">
        <f t="shared" si="316"/>
        <v>101284</v>
      </c>
      <c r="GZ57" s="372">
        <f t="shared" si="316"/>
        <v>115625</v>
      </c>
      <c r="HA57" s="406">
        <f t="shared" si="317"/>
        <v>89</v>
      </c>
      <c r="HB57" s="372">
        <f t="shared" si="317"/>
        <v>111</v>
      </c>
      <c r="HC57" s="371">
        <f t="shared" si="317"/>
        <v>89</v>
      </c>
      <c r="HD57" s="372">
        <f t="shared" si="317"/>
        <v>111</v>
      </c>
      <c r="HE57" s="371">
        <f t="shared" si="318"/>
        <v>46.000000000000007</v>
      </c>
      <c r="HF57" s="372">
        <f t="shared" si="319"/>
        <v>55.999999999999993</v>
      </c>
      <c r="HG57" s="371">
        <f t="shared" si="320"/>
        <v>5722</v>
      </c>
      <c r="HH57" s="372">
        <f t="shared" si="321"/>
        <v>7087</v>
      </c>
      <c r="HI57" s="406">
        <f t="shared" si="322"/>
        <v>6307.5</v>
      </c>
      <c r="HJ57" s="372">
        <f t="shared" si="323"/>
        <v>7248.5</v>
      </c>
      <c r="HK57" s="371">
        <f t="shared" si="324"/>
        <v>116984</v>
      </c>
      <c r="HL57" s="371">
        <f t="shared" si="325"/>
        <v>135009</v>
      </c>
    </row>
    <row r="58" spans="1:220" ht="15.75">
      <c r="A58" s="35" t="s">
        <v>108</v>
      </c>
      <c r="B58" s="551" t="s">
        <v>1025</v>
      </c>
      <c r="C58" s="547" t="s">
        <v>1024</v>
      </c>
      <c r="D58" s="35">
        <v>132709</v>
      </c>
      <c r="E58" s="37">
        <v>8</v>
      </c>
      <c r="F58" s="419">
        <v>2977</v>
      </c>
      <c r="G58" s="638">
        <v>3898</v>
      </c>
      <c r="H58" s="421">
        <v>52</v>
      </c>
      <c r="I58" s="638">
        <v>83</v>
      </c>
      <c r="J58" s="371">
        <f t="shared" si="109"/>
        <v>2925</v>
      </c>
      <c r="K58" s="372">
        <f t="shared" si="110"/>
        <v>3815</v>
      </c>
      <c r="L58" s="420">
        <v>60</v>
      </c>
      <c r="M58" s="371">
        <f t="shared" si="111"/>
        <v>2925</v>
      </c>
      <c r="N58" s="372">
        <f t="shared" si="112"/>
        <v>3815</v>
      </c>
      <c r="O58" s="371">
        <f t="shared" si="113"/>
        <v>2925</v>
      </c>
      <c r="P58" s="372">
        <f t="shared" si="114"/>
        <v>3815</v>
      </c>
      <c r="Q58" s="424">
        <v>88</v>
      </c>
      <c r="R58" s="644">
        <v>80</v>
      </c>
      <c r="S58" s="371">
        <f t="shared" si="191"/>
        <v>88</v>
      </c>
      <c r="T58" s="372">
        <f t="shared" si="192"/>
        <v>80</v>
      </c>
      <c r="U58" s="426">
        <v>34</v>
      </c>
      <c r="V58" s="638">
        <v>29</v>
      </c>
      <c r="W58" s="371">
        <f t="shared" si="193"/>
        <v>34</v>
      </c>
      <c r="X58" s="372">
        <f t="shared" si="194"/>
        <v>29</v>
      </c>
      <c r="Y58" s="426">
        <v>125</v>
      </c>
      <c r="Z58" s="638">
        <v>159</v>
      </c>
      <c r="AA58" s="371">
        <f t="shared" si="195"/>
        <v>125</v>
      </c>
      <c r="AB58" s="372">
        <f t="shared" si="196"/>
        <v>159</v>
      </c>
      <c r="AC58" s="358">
        <f t="shared" si="197"/>
        <v>247</v>
      </c>
      <c r="AD58" s="372">
        <f t="shared" si="198"/>
        <v>268</v>
      </c>
      <c r="AE58" s="358">
        <f t="shared" si="199"/>
        <v>247</v>
      </c>
      <c r="AF58" s="372">
        <f t="shared" si="200"/>
        <v>268</v>
      </c>
      <c r="AG58" s="427">
        <v>2.4034090909090908</v>
      </c>
      <c r="AH58" s="645">
        <v>2.6187499999999999</v>
      </c>
      <c r="AI58" s="371">
        <f t="shared" si="201"/>
        <v>211.5</v>
      </c>
      <c r="AJ58" s="372">
        <f t="shared" si="202"/>
        <v>209.5</v>
      </c>
      <c r="AK58" s="426">
        <v>3.0147058823529411</v>
      </c>
      <c r="AL58" s="646">
        <v>3.2068965517241379</v>
      </c>
      <c r="AM58" s="371">
        <f t="shared" si="203"/>
        <v>102.5</v>
      </c>
      <c r="AN58" s="372">
        <f t="shared" si="204"/>
        <v>93</v>
      </c>
      <c r="AO58" s="426">
        <v>0.55200000000000005</v>
      </c>
      <c r="AP58" s="646">
        <v>0.6132075471698113</v>
      </c>
      <c r="AQ58" s="371">
        <f t="shared" si="205"/>
        <v>69</v>
      </c>
      <c r="AR58" s="372">
        <f t="shared" si="206"/>
        <v>97.5</v>
      </c>
      <c r="AS58" s="371">
        <f t="shared" si="207"/>
        <v>1.5506072874493928</v>
      </c>
      <c r="AT58" s="372">
        <f t="shared" si="208"/>
        <v>1.4925373134328359</v>
      </c>
      <c r="AU58" s="371">
        <f t="shared" si="209"/>
        <v>383</v>
      </c>
      <c r="AV58" s="372">
        <f t="shared" si="210"/>
        <v>400</v>
      </c>
      <c r="AW58" s="426">
        <v>67.13636363636364</v>
      </c>
      <c r="AX58" s="645">
        <v>69.224999999999994</v>
      </c>
      <c r="AY58" s="371">
        <f t="shared" si="211"/>
        <v>5908</v>
      </c>
      <c r="AZ58" s="372">
        <f t="shared" si="212"/>
        <v>5538</v>
      </c>
      <c r="BA58" s="426">
        <v>65.529411764705884</v>
      </c>
      <c r="BB58" s="646">
        <v>58.827586206896555</v>
      </c>
      <c r="BC58" s="371">
        <f t="shared" si="213"/>
        <v>2228</v>
      </c>
      <c r="BD58" s="372">
        <f t="shared" si="214"/>
        <v>1706</v>
      </c>
      <c r="BE58" s="421">
        <v>70.727999999999994</v>
      </c>
      <c r="BF58" s="646">
        <v>73.433962264150949</v>
      </c>
      <c r="BG58" s="371">
        <f t="shared" si="215"/>
        <v>8841</v>
      </c>
      <c r="BH58" s="372">
        <f t="shared" si="216"/>
        <v>11676.000000000002</v>
      </c>
      <c r="BI58" s="371">
        <f t="shared" si="217"/>
        <v>68.732793522267201</v>
      </c>
      <c r="BJ58" s="372">
        <f t="shared" si="218"/>
        <v>70.597014925373131</v>
      </c>
      <c r="BK58" s="371">
        <f t="shared" si="219"/>
        <v>16977</v>
      </c>
      <c r="BL58" s="372">
        <f t="shared" si="220"/>
        <v>18920</v>
      </c>
      <c r="BM58" s="431">
        <v>1042</v>
      </c>
      <c r="BN58" s="645">
        <v>1456</v>
      </c>
      <c r="BO58" s="371">
        <f t="shared" si="221"/>
        <v>1042</v>
      </c>
      <c r="BP58" s="372">
        <f t="shared" si="222"/>
        <v>1456</v>
      </c>
      <c r="BQ58" s="426">
        <v>638</v>
      </c>
      <c r="BR58" s="646">
        <v>820</v>
      </c>
      <c r="BS58" s="371">
        <f t="shared" si="223"/>
        <v>638</v>
      </c>
      <c r="BT58" s="372">
        <f t="shared" si="224"/>
        <v>820</v>
      </c>
      <c r="BU58" s="426"/>
      <c r="BV58" s="646"/>
      <c r="BW58" s="371">
        <f t="shared" si="225"/>
        <v>0</v>
      </c>
      <c r="BX58" s="423">
        <f t="shared" si="226"/>
        <v>0</v>
      </c>
      <c r="BY58" s="358">
        <f t="shared" si="227"/>
        <v>1680</v>
      </c>
      <c r="BZ58" s="372">
        <f t="shared" si="228"/>
        <v>2276</v>
      </c>
      <c r="CA58" s="358">
        <f t="shared" si="229"/>
        <v>1680</v>
      </c>
      <c r="CB58" s="372">
        <f t="shared" si="230"/>
        <v>2276</v>
      </c>
      <c r="CC58" s="427">
        <v>3.9630518234165066</v>
      </c>
      <c r="CD58" s="645">
        <v>4.1559065934065931</v>
      </c>
      <c r="CE58" s="371">
        <f t="shared" si="231"/>
        <v>4129.5</v>
      </c>
      <c r="CF58" s="372">
        <f t="shared" si="232"/>
        <v>6050.9999999999991</v>
      </c>
      <c r="CG58" s="426">
        <v>5.3746081504702197</v>
      </c>
      <c r="CH58" s="646">
        <v>5.5823170731707314</v>
      </c>
      <c r="CI58" s="371">
        <f t="shared" si="233"/>
        <v>3429</v>
      </c>
      <c r="CJ58" s="372">
        <f t="shared" si="234"/>
        <v>4577.5</v>
      </c>
      <c r="CK58" s="426"/>
      <c r="CL58" s="646"/>
      <c r="CM58" s="371">
        <f t="shared" si="235"/>
        <v>0</v>
      </c>
      <c r="CN58" s="372">
        <f t="shared" si="236"/>
        <v>0</v>
      </c>
      <c r="CO58" s="371">
        <f t="shared" si="237"/>
        <v>4.4991071428571425</v>
      </c>
      <c r="CP58" s="372">
        <f t="shared" si="238"/>
        <v>4.66981546572935</v>
      </c>
      <c r="CQ58" s="371">
        <f t="shared" si="239"/>
        <v>7558.4999999999991</v>
      </c>
      <c r="CR58" s="372">
        <f t="shared" si="240"/>
        <v>10628.5</v>
      </c>
      <c r="CS58" s="426">
        <v>75.581573896353163</v>
      </c>
      <c r="CT58" s="645">
        <v>76.252747252747255</v>
      </c>
      <c r="CU58" s="371">
        <f t="shared" si="241"/>
        <v>78756</v>
      </c>
      <c r="CV58" s="372">
        <f t="shared" si="242"/>
        <v>111024</v>
      </c>
      <c r="CW58" s="426">
        <v>76.452978056426332</v>
      </c>
      <c r="CX58" s="646">
        <v>77.712560975609762</v>
      </c>
      <c r="CY58" s="371">
        <f t="shared" si="243"/>
        <v>48777</v>
      </c>
      <c r="CZ58" s="372">
        <f t="shared" si="244"/>
        <v>63724.3</v>
      </c>
      <c r="DA58" s="421"/>
      <c r="DB58" s="646"/>
      <c r="DC58" s="371">
        <f t="shared" si="245"/>
        <v>0</v>
      </c>
      <c r="DD58" s="372">
        <f t="shared" si="246"/>
        <v>0</v>
      </c>
      <c r="DE58" s="371">
        <f t="shared" si="247"/>
        <v>75.912499999999994</v>
      </c>
      <c r="DF58" s="372">
        <f t="shared" si="248"/>
        <v>76.778690685412997</v>
      </c>
      <c r="DG58" s="371">
        <f t="shared" si="249"/>
        <v>127532.99999999999</v>
      </c>
      <c r="DH58" s="372">
        <f t="shared" si="250"/>
        <v>174748.3</v>
      </c>
      <c r="DI58" s="371">
        <f t="shared" si="251"/>
        <v>1927</v>
      </c>
      <c r="DJ58" s="372">
        <f t="shared" si="252"/>
        <v>2544</v>
      </c>
      <c r="DK58" s="371">
        <f t="shared" si="253"/>
        <v>1927</v>
      </c>
      <c r="DL58" s="372">
        <f t="shared" si="254"/>
        <v>2544</v>
      </c>
      <c r="DM58" s="371">
        <f t="shared" si="255"/>
        <v>4.1211728074727549</v>
      </c>
      <c r="DN58" s="372">
        <f t="shared" si="256"/>
        <v>4.3351022012578619</v>
      </c>
      <c r="DO58" s="371">
        <f t="shared" si="257"/>
        <v>7941.4999999999991</v>
      </c>
      <c r="DP58" s="372">
        <f t="shared" si="258"/>
        <v>11028.5</v>
      </c>
      <c r="DQ58" s="371">
        <f t="shared" si="259"/>
        <v>74.99221587960561</v>
      </c>
      <c r="DR58" s="372">
        <f t="shared" si="260"/>
        <v>76.127476415094335</v>
      </c>
      <c r="DS58" s="371">
        <f t="shared" si="261"/>
        <v>144510</v>
      </c>
      <c r="DT58" s="372">
        <f t="shared" si="262"/>
        <v>193668.3</v>
      </c>
      <c r="DU58" s="424">
        <v>333</v>
      </c>
      <c r="DV58" s="645">
        <v>393</v>
      </c>
      <c r="DW58" s="371">
        <f t="shared" si="263"/>
        <v>333</v>
      </c>
      <c r="DX58" s="372">
        <f t="shared" si="264"/>
        <v>393</v>
      </c>
      <c r="DY58" s="426">
        <v>371</v>
      </c>
      <c r="DZ58" s="646">
        <v>519</v>
      </c>
      <c r="EA58" s="371">
        <f t="shared" si="265"/>
        <v>371</v>
      </c>
      <c r="EB58" s="372">
        <f t="shared" si="266"/>
        <v>519</v>
      </c>
      <c r="EC58" s="426"/>
      <c r="ED58" s="646"/>
      <c r="EE58" s="371">
        <f t="shared" si="267"/>
        <v>0</v>
      </c>
      <c r="EF58" s="372">
        <f t="shared" si="268"/>
        <v>0</v>
      </c>
      <c r="EG58" s="358">
        <f t="shared" si="269"/>
        <v>704</v>
      </c>
      <c r="EH58" s="372">
        <f t="shared" si="270"/>
        <v>912</v>
      </c>
      <c r="EI58" s="358">
        <f t="shared" si="271"/>
        <v>704</v>
      </c>
      <c r="EJ58" s="372">
        <f t="shared" si="272"/>
        <v>912</v>
      </c>
      <c r="EK58" s="427">
        <v>2.6876876876876876</v>
      </c>
      <c r="EL58" s="645">
        <v>3.0267175572519083</v>
      </c>
      <c r="EM58" s="371">
        <f t="shared" si="273"/>
        <v>895</v>
      </c>
      <c r="EN58" s="372">
        <f t="shared" si="274"/>
        <v>1189.5</v>
      </c>
      <c r="EO58" s="426">
        <v>3.8598382749326148</v>
      </c>
      <c r="EP58" s="646">
        <v>4.2552986512524082</v>
      </c>
      <c r="EQ58" s="371">
        <f t="shared" si="275"/>
        <v>1432</v>
      </c>
      <c r="ER58" s="372">
        <f t="shared" si="276"/>
        <v>2208.5</v>
      </c>
      <c r="ES58" s="426"/>
      <c r="ET58" s="646"/>
      <c r="EU58" s="371">
        <f t="shared" si="277"/>
        <v>0</v>
      </c>
      <c r="EV58" s="372">
        <f t="shared" si="278"/>
        <v>0</v>
      </c>
      <c r="EW58" s="371">
        <f t="shared" si="279"/>
        <v>3.3053977272727271</v>
      </c>
      <c r="EX58" s="372">
        <f t="shared" si="280"/>
        <v>3.7258771929824563</v>
      </c>
      <c r="EY58" s="371">
        <f t="shared" si="281"/>
        <v>2327</v>
      </c>
      <c r="EZ58" s="372">
        <f t="shared" si="282"/>
        <v>3398</v>
      </c>
      <c r="FA58" s="426">
        <v>52.992792792792791</v>
      </c>
      <c r="FB58" s="645">
        <v>54.458015267175576</v>
      </c>
      <c r="FC58" s="371">
        <f t="shared" si="283"/>
        <v>17646.599999999999</v>
      </c>
      <c r="FD58" s="372">
        <f t="shared" si="284"/>
        <v>21402</v>
      </c>
      <c r="FE58" s="426">
        <v>51.827493261455523</v>
      </c>
      <c r="FF58" s="646">
        <v>50.477842003853567</v>
      </c>
      <c r="FG58" s="371">
        <f t="shared" si="285"/>
        <v>19228</v>
      </c>
      <c r="FH58" s="372">
        <f t="shared" si="286"/>
        <v>26198</v>
      </c>
      <c r="FI58" s="421"/>
      <c r="FJ58" s="646"/>
      <c r="FK58" s="371">
        <f t="shared" si="287"/>
        <v>0</v>
      </c>
      <c r="FL58" s="372">
        <f t="shared" si="288"/>
        <v>0</v>
      </c>
      <c r="FM58" s="371">
        <f t="shared" si="289"/>
        <v>52.378693181818178</v>
      </c>
      <c r="FN58" s="372">
        <f t="shared" si="290"/>
        <v>52.192982456140349</v>
      </c>
      <c r="FO58" s="371">
        <f t="shared" si="291"/>
        <v>36874.6</v>
      </c>
      <c r="FP58" s="372">
        <f t="shared" si="292"/>
        <v>47600</v>
      </c>
      <c r="FQ58" s="424">
        <v>294</v>
      </c>
      <c r="FR58" s="644">
        <v>359</v>
      </c>
      <c r="FS58" s="371">
        <f t="shared" si="293"/>
        <v>294</v>
      </c>
      <c r="FT58" s="372">
        <f t="shared" si="294"/>
        <v>359</v>
      </c>
      <c r="FU58" s="426">
        <v>4.7976190476190474</v>
      </c>
      <c r="FV58" s="645">
        <v>4.9554317548746516</v>
      </c>
      <c r="FW58" s="371">
        <f t="shared" si="295"/>
        <v>1410.5</v>
      </c>
      <c r="FX58" s="372">
        <f t="shared" si="296"/>
        <v>1779</v>
      </c>
      <c r="FY58" s="647">
        <v>70.027210884353735</v>
      </c>
      <c r="FZ58" s="645">
        <v>70.910863509749305</v>
      </c>
      <c r="GA58" s="371">
        <f t="shared" si="297"/>
        <v>20588</v>
      </c>
      <c r="GB58" s="372">
        <f t="shared" si="298"/>
        <v>25457</v>
      </c>
      <c r="GC58" s="406">
        <f t="shared" si="299"/>
        <v>1463</v>
      </c>
      <c r="GD58" s="372">
        <f t="shared" si="300"/>
        <v>1929</v>
      </c>
      <c r="GE58" s="371">
        <f t="shared" si="301"/>
        <v>1463</v>
      </c>
      <c r="GF58" s="372">
        <f t="shared" si="302"/>
        <v>1929</v>
      </c>
      <c r="GG58" s="371">
        <f t="shared" si="303"/>
        <v>5236</v>
      </c>
      <c r="GH58" s="372">
        <f t="shared" si="304"/>
        <v>7449.9999999999991</v>
      </c>
      <c r="GI58" s="371">
        <f t="shared" si="305"/>
        <v>102310.6</v>
      </c>
      <c r="GJ58" s="372">
        <f t="shared" si="306"/>
        <v>137964</v>
      </c>
      <c r="GK58" s="406">
        <f t="shared" si="307"/>
        <v>1043</v>
      </c>
      <c r="GL58" s="372">
        <f t="shared" si="308"/>
        <v>1368</v>
      </c>
      <c r="GM58" s="371">
        <f t="shared" si="309"/>
        <v>1043</v>
      </c>
      <c r="GN58" s="372">
        <f t="shared" si="310"/>
        <v>1368</v>
      </c>
      <c r="GO58" s="371">
        <f t="shared" si="311"/>
        <v>4963.5</v>
      </c>
      <c r="GP58" s="372">
        <f t="shared" si="312"/>
        <v>6879</v>
      </c>
      <c r="GQ58" s="371">
        <f t="shared" si="313"/>
        <v>70233</v>
      </c>
      <c r="GR58" s="372">
        <f t="shared" si="314"/>
        <v>91628.3</v>
      </c>
      <c r="GS58" s="406">
        <f t="shared" si="315"/>
        <v>2506</v>
      </c>
      <c r="GT58" s="372">
        <f t="shared" si="315"/>
        <v>3297</v>
      </c>
      <c r="GU58" s="371">
        <f t="shared" si="315"/>
        <v>2506</v>
      </c>
      <c r="GV58" s="372">
        <f t="shared" si="315"/>
        <v>3297</v>
      </c>
      <c r="GW58" s="371">
        <f t="shared" si="316"/>
        <v>10199.5</v>
      </c>
      <c r="GX58" s="372">
        <f t="shared" si="316"/>
        <v>14329</v>
      </c>
      <c r="GY58" s="371">
        <f t="shared" si="316"/>
        <v>172543.6</v>
      </c>
      <c r="GZ58" s="372">
        <f t="shared" si="316"/>
        <v>229592.3</v>
      </c>
      <c r="HA58" s="406">
        <f t="shared" si="317"/>
        <v>125</v>
      </c>
      <c r="HB58" s="372">
        <f t="shared" si="317"/>
        <v>159</v>
      </c>
      <c r="HC58" s="371">
        <f t="shared" si="317"/>
        <v>125</v>
      </c>
      <c r="HD58" s="372">
        <f t="shared" si="317"/>
        <v>159</v>
      </c>
      <c r="HE58" s="371">
        <f t="shared" si="318"/>
        <v>69</v>
      </c>
      <c r="HF58" s="372">
        <f t="shared" si="319"/>
        <v>97.5</v>
      </c>
      <c r="HG58" s="371">
        <f t="shared" si="320"/>
        <v>8841</v>
      </c>
      <c r="HH58" s="372">
        <f t="shared" si="321"/>
        <v>11676.000000000002</v>
      </c>
      <c r="HI58" s="406">
        <f t="shared" si="322"/>
        <v>11679</v>
      </c>
      <c r="HJ58" s="372">
        <f t="shared" si="323"/>
        <v>16205.5</v>
      </c>
      <c r="HK58" s="371">
        <f t="shared" si="324"/>
        <v>201972.6</v>
      </c>
      <c r="HL58" s="371">
        <f t="shared" si="325"/>
        <v>266725.3</v>
      </c>
    </row>
    <row r="59" spans="1:220" ht="15.75">
      <c r="A59" s="35" t="s">
        <v>108</v>
      </c>
      <c r="B59" s="548" t="s">
        <v>477</v>
      </c>
      <c r="C59" s="549" t="s">
        <v>1023</v>
      </c>
      <c r="D59" s="35">
        <v>133508</v>
      </c>
      <c r="E59" s="550">
        <v>7</v>
      </c>
      <c r="F59" s="419">
        <v>1043</v>
      </c>
      <c r="G59" s="638">
        <v>1218</v>
      </c>
      <c r="H59" s="421">
        <v>56</v>
      </c>
      <c r="I59" s="638">
        <v>61</v>
      </c>
      <c r="J59" s="371">
        <f t="shared" si="109"/>
        <v>987</v>
      </c>
      <c r="K59" s="372">
        <f t="shared" si="110"/>
        <v>1157</v>
      </c>
      <c r="L59" s="420">
        <v>60</v>
      </c>
      <c r="M59" s="371">
        <f t="shared" si="111"/>
        <v>987</v>
      </c>
      <c r="N59" s="372">
        <f t="shared" si="112"/>
        <v>1157</v>
      </c>
      <c r="O59" s="371">
        <f t="shared" si="113"/>
        <v>987</v>
      </c>
      <c r="P59" s="372">
        <f t="shared" si="114"/>
        <v>1157</v>
      </c>
      <c r="Q59" s="424">
        <v>97</v>
      </c>
      <c r="R59" s="644">
        <v>117</v>
      </c>
      <c r="S59" s="371">
        <f t="shared" si="191"/>
        <v>97</v>
      </c>
      <c r="T59" s="372">
        <f t="shared" si="192"/>
        <v>117</v>
      </c>
      <c r="U59" s="426">
        <v>24</v>
      </c>
      <c r="V59" s="638">
        <v>30</v>
      </c>
      <c r="W59" s="371">
        <f t="shared" si="193"/>
        <v>24</v>
      </c>
      <c r="X59" s="372">
        <f t="shared" si="194"/>
        <v>30</v>
      </c>
      <c r="Y59" s="426">
        <v>17</v>
      </c>
      <c r="Z59" s="638">
        <v>8</v>
      </c>
      <c r="AA59" s="371">
        <f t="shared" si="195"/>
        <v>17</v>
      </c>
      <c r="AB59" s="372">
        <f t="shared" si="196"/>
        <v>8</v>
      </c>
      <c r="AC59" s="358">
        <f t="shared" si="197"/>
        <v>138</v>
      </c>
      <c r="AD59" s="372">
        <f t="shared" si="198"/>
        <v>155</v>
      </c>
      <c r="AE59" s="358">
        <f t="shared" si="199"/>
        <v>138</v>
      </c>
      <c r="AF59" s="372">
        <f t="shared" si="200"/>
        <v>155</v>
      </c>
      <c r="AG59" s="427">
        <v>2.8814432989690721</v>
      </c>
      <c r="AH59" s="645">
        <v>2.658119658119658</v>
      </c>
      <c r="AI59" s="371">
        <f t="shared" si="201"/>
        <v>279.5</v>
      </c>
      <c r="AJ59" s="372">
        <f t="shared" si="202"/>
        <v>311</v>
      </c>
      <c r="AK59" s="426">
        <v>2.75</v>
      </c>
      <c r="AL59" s="646">
        <v>3.2666666666666666</v>
      </c>
      <c r="AM59" s="371">
        <f t="shared" si="203"/>
        <v>66</v>
      </c>
      <c r="AN59" s="372">
        <f t="shared" si="204"/>
        <v>98</v>
      </c>
      <c r="AO59" s="426">
        <v>0.82352941176470584</v>
      </c>
      <c r="AP59" s="646">
        <v>0.5625</v>
      </c>
      <c r="AQ59" s="371">
        <f t="shared" si="205"/>
        <v>14</v>
      </c>
      <c r="AR59" s="372">
        <f t="shared" si="206"/>
        <v>4.5</v>
      </c>
      <c r="AS59" s="371">
        <f t="shared" si="207"/>
        <v>2.6050724637681157</v>
      </c>
      <c r="AT59" s="372">
        <f t="shared" si="208"/>
        <v>2.6677419354838712</v>
      </c>
      <c r="AU59" s="371">
        <f t="shared" si="209"/>
        <v>359.5</v>
      </c>
      <c r="AV59" s="372">
        <f t="shared" si="210"/>
        <v>413.50000000000006</v>
      </c>
      <c r="AW59" s="426">
        <v>72.463917525773198</v>
      </c>
      <c r="AX59" s="645">
        <v>71.92307692307692</v>
      </c>
      <c r="AY59" s="371">
        <f t="shared" si="211"/>
        <v>7029</v>
      </c>
      <c r="AZ59" s="372">
        <f t="shared" si="212"/>
        <v>8415</v>
      </c>
      <c r="BA59" s="426">
        <v>70.291666666666671</v>
      </c>
      <c r="BB59" s="646">
        <v>69.86666666666666</v>
      </c>
      <c r="BC59" s="371">
        <f t="shared" si="213"/>
        <v>1687</v>
      </c>
      <c r="BD59" s="372">
        <f t="shared" si="214"/>
        <v>2096</v>
      </c>
      <c r="BE59" s="421">
        <v>68.117647058823536</v>
      </c>
      <c r="BF59" s="646">
        <v>67.25</v>
      </c>
      <c r="BG59" s="371">
        <f t="shared" si="215"/>
        <v>1158</v>
      </c>
      <c r="BH59" s="372">
        <f t="shared" si="216"/>
        <v>538</v>
      </c>
      <c r="BI59" s="371">
        <f t="shared" si="217"/>
        <v>71.550724637681157</v>
      </c>
      <c r="BJ59" s="372">
        <f t="shared" si="218"/>
        <v>71.283870967741933</v>
      </c>
      <c r="BK59" s="371">
        <f t="shared" si="219"/>
        <v>9874</v>
      </c>
      <c r="BL59" s="372">
        <f t="shared" si="220"/>
        <v>11049</v>
      </c>
      <c r="BM59" s="431">
        <v>363</v>
      </c>
      <c r="BN59" s="645">
        <v>380</v>
      </c>
      <c r="BO59" s="371">
        <f t="shared" si="221"/>
        <v>363</v>
      </c>
      <c r="BP59" s="372">
        <f t="shared" si="222"/>
        <v>380</v>
      </c>
      <c r="BQ59" s="426">
        <v>122</v>
      </c>
      <c r="BR59" s="646">
        <v>182</v>
      </c>
      <c r="BS59" s="371">
        <f t="shared" si="223"/>
        <v>122</v>
      </c>
      <c r="BT59" s="372">
        <f t="shared" si="224"/>
        <v>182</v>
      </c>
      <c r="BU59" s="426"/>
      <c r="BV59" s="646"/>
      <c r="BW59" s="371">
        <f t="shared" si="225"/>
        <v>0</v>
      </c>
      <c r="BX59" s="423">
        <f t="shared" si="226"/>
        <v>0</v>
      </c>
      <c r="BY59" s="358">
        <f t="shared" si="227"/>
        <v>485</v>
      </c>
      <c r="BZ59" s="372">
        <f t="shared" si="228"/>
        <v>562</v>
      </c>
      <c r="CA59" s="358">
        <f t="shared" si="229"/>
        <v>485</v>
      </c>
      <c r="CB59" s="372">
        <f t="shared" si="230"/>
        <v>562</v>
      </c>
      <c r="CC59" s="427">
        <v>4.0619834710743801</v>
      </c>
      <c r="CD59" s="645">
        <v>4.1631578947368419</v>
      </c>
      <c r="CE59" s="371">
        <f t="shared" si="231"/>
        <v>1474.5</v>
      </c>
      <c r="CF59" s="372">
        <f t="shared" si="232"/>
        <v>1582</v>
      </c>
      <c r="CG59" s="426">
        <v>4.8360655737704921</v>
      </c>
      <c r="CH59" s="646">
        <v>4.8763736263736268</v>
      </c>
      <c r="CI59" s="371">
        <f t="shared" si="233"/>
        <v>590</v>
      </c>
      <c r="CJ59" s="372">
        <f t="shared" si="234"/>
        <v>887.50000000000011</v>
      </c>
      <c r="CK59" s="426"/>
      <c r="CL59" s="646"/>
      <c r="CM59" s="371">
        <f t="shared" si="235"/>
        <v>0</v>
      </c>
      <c r="CN59" s="372">
        <f t="shared" si="236"/>
        <v>0</v>
      </c>
      <c r="CO59" s="371">
        <f t="shared" si="237"/>
        <v>4.256701030927835</v>
      </c>
      <c r="CP59" s="372">
        <f t="shared" si="238"/>
        <v>4.3941281138790034</v>
      </c>
      <c r="CQ59" s="371">
        <f t="shared" si="239"/>
        <v>2064.5</v>
      </c>
      <c r="CR59" s="372">
        <f t="shared" si="240"/>
        <v>2469.5</v>
      </c>
      <c r="CS59" s="426">
        <v>75.930027548209367</v>
      </c>
      <c r="CT59" s="645">
        <v>73.753157894736844</v>
      </c>
      <c r="CU59" s="371">
        <f t="shared" si="241"/>
        <v>27562.6</v>
      </c>
      <c r="CV59" s="372">
        <f t="shared" si="242"/>
        <v>28026.2</v>
      </c>
      <c r="CW59" s="426">
        <v>72.688524590163937</v>
      </c>
      <c r="CX59" s="646">
        <v>71.150549450549448</v>
      </c>
      <c r="CY59" s="371">
        <f t="shared" si="243"/>
        <v>8868</v>
      </c>
      <c r="CZ59" s="372">
        <f t="shared" si="244"/>
        <v>12949.4</v>
      </c>
      <c r="DA59" s="421"/>
      <c r="DB59" s="646"/>
      <c r="DC59" s="371">
        <f t="shared" si="245"/>
        <v>0</v>
      </c>
      <c r="DD59" s="372">
        <f t="shared" si="246"/>
        <v>0</v>
      </c>
      <c r="DE59" s="371">
        <f t="shared" si="247"/>
        <v>75.114639175257736</v>
      </c>
      <c r="DF59" s="372">
        <f t="shared" si="248"/>
        <v>72.910320284697505</v>
      </c>
      <c r="DG59" s="371">
        <f t="shared" si="249"/>
        <v>36430.6</v>
      </c>
      <c r="DH59" s="372">
        <f t="shared" si="250"/>
        <v>40975.599999999999</v>
      </c>
      <c r="DI59" s="371">
        <f t="shared" si="251"/>
        <v>623</v>
      </c>
      <c r="DJ59" s="372">
        <f t="shared" si="252"/>
        <v>717</v>
      </c>
      <c r="DK59" s="371">
        <f t="shared" si="253"/>
        <v>623</v>
      </c>
      <c r="DL59" s="372">
        <f t="shared" si="254"/>
        <v>717</v>
      </c>
      <c r="DM59" s="371">
        <f t="shared" si="255"/>
        <v>3.8908507223113964</v>
      </c>
      <c r="DN59" s="372">
        <f t="shared" si="256"/>
        <v>4.02092050209205</v>
      </c>
      <c r="DO59" s="371">
        <f t="shared" si="257"/>
        <v>2424</v>
      </c>
      <c r="DP59" s="372">
        <f t="shared" si="258"/>
        <v>2883</v>
      </c>
      <c r="DQ59" s="371">
        <f t="shared" si="259"/>
        <v>74.325200642054568</v>
      </c>
      <c r="DR59" s="372">
        <f t="shared" si="260"/>
        <v>72.558716875871681</v>
      </c>
      <c r="DS59" s="371">
        <f t="shared" si="261"/>
        <v>46304.6</v>
      </c>
      <c r="DT59" s="372">
        <f t="shared" si="262"/>
        <v>52024.6</v>
      </c>
      <c r="DU59" s="424">
        <v>127</v>
      </c>
      <c r="DV59" s="645">
        <v>181</v>
      </c>
      <c r="DW59" s="371">
        <f t="shared" si="263"/>
        <v>127</v>
      </c>
      <c r="DX59" s="372">
        <f t="shared" si="264"/>
        <v>181</v>
      </c>
      <c r="DY59" s="426">
        <v>152</v>
      </c>
      <c r="DZ59" s="646">
        <v>167</v>
      </c>
      <c r="EA59" s="371">
        <f t="shared" si="265"/>
        <v>152</v>
      </c>
      <c r="EB59" s="372">
        <f t="shared" si="266"/>
        <v>167</v>
      </c>
      <c r="EC59" s="426">
        <v>1</v>
      </c>
      <c r="ED59" s="646"/>
      <c r="EE59" s="371">
        <f t="shared" si="267"/>
        <v>1</v>
      </c>
      <c r="EF59" s="372">
        <f t="shared" si="268"/>
        <v>0</v>
      </c>
      <c r="EG59" s="358">
        <f t="shared" si="269"/>
        <v>280</v>
      </c>
      <c r="EH59" s="372">
        <f t="shared" si="270"/>
        <v>348</v>
      </c>
      <c r="EI59" s="358">
        <f t="shared" si="271"/>
        <v>280</v>
      </c>
      <c r="EJ59" s="372">
        <f t="shared" si="272"/>
        <v>348</v>
      </c>
      <c r="EK59" s="427">
        <v>3.4606299212598426</v>
      </c>
      <c r="EL59" s="645">
        <v>3.2486187845303869</v>
      </c>
      <c r="EM59" s="371">
        <f t="shared" si="273"/>
        <v>439.5</v>
      </c>
      <c r="EN59" s="372">
        <f t="shared" si="274"/>
        <v>588</v>
      </c>
      <c r="EO59" s="426">
        <v>4.0559210526315788</v>
      </c>
      <c r="EP59" s="646">
        <v>4.1796407185628741</v>
      </c>
      <c r="EQ59" s="371">
        <f t="shared" si="275"/>
        <v>616.5</v>
      </c>
      <c r="ER59" s="372">
        <f t="shared" si="276"/>
        <v>698</v>
      </c>
      <c r="ES59" s="426">
        <v>1</v>
      </c>
      <c r="ET59" s="646"/>
      <c r="EU59" s="371">
        <f t="shared" si="277"/>
        <v>1</v>
      </c>
      <c r="EV59" s="372">
        <f t="shared" si="278"/>
        <v>0</v>
      </c>
      <c r="EW59" s="371">
        <f t="shared" si="279"/>
        <v>3.7749999999999999</v>
      </c>
      <c r="EX59" s="372">
        <f t="shared" si="280"/>
        <v>3.6954022988505746</v>
      </c>
      <c r="EY59" s="371">
        <f t="shared" si="281"/>
        <v>1057</v>
      </c>
      <c r="EZ59" s="372">
        <f t="shared" si="282"/>
        <v>1286</v>
      </c>
      <c r="FA59" s="426">
        <v>54.544881889763779</v>
      </c>
      <c r="FB59" s="645">
        <v>54.325966850828728</v>
      </c>
      <c r="FC59" s="371">
        <f t="shared" si="283"/>
        <v>6927.2</v>
      </c>
      <c r="FD59" s="372">
        <f t="shared" si="284"/>
        <v>9833</v>
      </c>
      <c r="FE59" s="426">
        <v>48.506578947368418</v>
      </c>
      <c r="FF59" s="646">
        <v>47.688023952095804</v>
      </c>
      <c r="FG59" s="371">
        <f t="shared" si="285"/>
        <v>7372.9999999999991</v>
      </c>
      <c r="FH59" s="372">
        <f t="shared" si="286"/>
        <v>7963.9</v>
      </c>
      <c r="FI59" s="421">
        <v>12</v>
      </c>
      <c r="FJ59" s="646"/>
      <c r="FK59" s="371">
        <f t="shared" si="287"/>
        <v>12</v>
      </c>
      <c r="FL59" s="372">
        <f t="shared" si="288"/>
        <v>0</v>
      </c>
      <c r="FM59" s="371">
        <f t="shared" si="289"/>
        <v>51.114999999999995</v>
      </c>
      <c r="FN59" s="372">
        <f t="shared" si="290"/>
        <v>51.140517241379314</v>
      </c>
      <c r="FO59" s="371">
        <f t="shared" si="291"/>
        <v>14312.199999999999</v>
      </c>
      <c r="FP59" s="372">
        <f t="shared" si="292"/>
        <v>17796.900000000001</v>
      </c>
      <c r="FQ59" s="424">
        <v>84</v>
      </c>
      <c r="FR59" s="644">
        <v>92</v>
      </c>
      <c r="FS59" s="371">
        <f t="shared" si="293"/>
        <v>84</v>
      </c>
      <c r="FT59" s="372">
        <f t="shared" si="294"/>
        <v>92</v>
      </c>
      <c r="FU59" s="426">
        <v>5.8690476190476186</v>
      </c>
      <c r="FV59" s="645">
        <v>5.1684782608695654</v>
      </c>
      <c r="FW59" s="371">
        <f t="shared" si="295"/>
        <v>492.99999999999994</v>
      </c>
      <c r="FX59" s="372">
        <f t="shared" si="296"/>
        <v>475.5</v>
      </c>
      <c r="FY59" s="647">
        <v>72.303571428571431</v>
      </c>
      <c r="FZ59" s="645">
        <v>66.803260869565207</v>
      </c>
      <c r="GA59" s="371">
        <f t="shared" si="297"/>
        <v>6073.5</v>
      </c>
      <c r="GB59" s="372">
        <f t="shared" si="298"/>
        <v>6145.8999999999987</v>
      </c>
      <c r="GC59" s="406">
        <f t="shared" si="299"/>
        <v>587</v>
      </c>
      <c r="GD59" s="372">
        <f t="shared" si="300"/>
        <v>678</v>
      </c>
      <c r="GE59" s="371">
        <f t="shared" si="301"/>
        <v>587</v>
      </c>
      <c r="GF59" s="372">
        <f t="shared" si="302"/>
        <v>678</v>
      </c>
      <c r="GG59" s="371">
        <f t="shared" si="303"/>
        <v>2193.5</v>
      </c>
      <c r="GH59" s="372">
        <f t="shared" si="304"/>
        <v>2481</v>
      </c>
      <c r="GI59" s="371">
        <f t="shared" si="305"/>
        <v>41518.799999999996</v>
      </c>
      <c r="GJ59" s="372">
        <f t="shared" si="306"/>
        <v>46274.2</v>
      </c>
      <c r="GK59" s="406">
        <f t="shared" si="307"/>
        <v>298</v>
      </c>
      <c r="GL59" s="372">
        <f t="shared" si="308"/>
        <v>379</v>
      </c>
      <c r="GM59" s="371">
        <f t="shared" si="309"/>
        <v>298</v>
      </c>
      <c r="GN59" s="372">
        <f t="shared" si="310"/>
        <v>379</v>
      </c>
      <c r="GO59" s="371">
        <f t="shared" si="311"/>
        <v>1272.5</v>
      </c>
      <c r="GP59" s="372">
        <f t="shared" si="312"/>
        <v>1683.5</v>
      </c>
      <c r="GQ59" s="371">
        <f t="shared" si="313"/>
        <v>17928</v>
      </c>
      <c r="GR59" s="372">
        <f t="shared" si="314"/>
        <v>23009.3</v>
      </c>
      <c r="GS59" s="406">
        <f t="shared" si="315"/>
        <v>885</v>
      </c>
      <c r="GT59" s="372">
        <f t="shared" si="315"/>
        <v>1057</v>
      </c>
      <c r="GU59" s="371">
        <f t="shared" si="315"/>
        <v>885</v>
      </c>
      <c r="GV59" s="372">
        <f t="shared" si="315"/>
        <v>1057</v>
      </c>
      <c r="GW59" s="371">
        <f t="shared" si="316"/>
        <v>3466</v>
      </c>
      <c r="GX59" s="372">
        <f t="shared" si="316"/>
        <v>4164.5</v>
      </c>
      <c r="GY59" s="371">
        <f t="shared" si="316"/>
        <v>59446.799999999996</v>
      </c>
      <c r="GZ59" s="372">
        <f t="shared" si="316"/>
        <v>69283.5</v>
      </c>
      <c r="HA59" s="406">
        <f t="shared" si="317"/>
        <v>18</v>
      </c>
      <c r="HB59" s="372">
        <f t="shared" si="317"/>
        <v>8</v>
      </c>
      <c r="HC59" s="371">
        <f t="shared" si="317"/>
        <v>18</v>
      </c>
      <c r="HD59" s="372">
        <f t="shared" si="317"/>
        <v>8</v>
      </c>
      <c r="HE59" s="371">
        <f t="shared" si="318"/>
        <v>15</v>
      </c>
      <c r="HF59" s="372">
        <f t="shared" si="319"/>
        <v>4.5</v>
      </c>
      <c r="HG59" s="371">
        <f t="shared" si="320"/>
        <v>1170</v>
      </c>
      <c r="HH59" s="372">
        <f t="shared" si="321"/>
        <v>538</v>
      </c>
      <c r="HI59" s="406">
        <f t="shared" si="322"/>
        <v>3974</v>
      </c>
      <c r="HJ59" s="372">
        <f t="shared" si="323"/>
        <v>4644.5</v>
      </c>
      <c r="HK59" s="371">
        <f t="shared" si="324"/>
        <v>66690.299999999988</v>
      </c>
      <c r="HL59" s="371">
        <f t="shared" si="325"/>
        <v>75967.399999999994</v>
      </c>
    </row>
    <row r="60" spans="1:220" ht="15.75">
      <c r="A60" s="35" t="s">
        <v>108</v>
      </c>
      <c r="B60" s="551" t="s">
        <v>1029</v>
      </c>
      <c r="C60" s="547" t="s">
        <v>1030</v>
      </c>
      <c r="D60" s="35">
        <v>133702</v>
      </c>
      <c r="E60" s="37">
        <v>8</v>
      </c>
      <c r="F60" s="419">
        <v>2233</v>
      </c>
      <c r="G60" s="638">
        <v>3011</v>
      </c>
      <c r="H60" s="421">
        <v>220</v>
      </c>
      <c r="I60" s="638">
        <v>317</v>
      </c>
      <c r="J60" s="371">
        <f t="shared" si="109"/>
        <v>2013</v>
      </c>
      <c r="K60" s="372">
        <f t="shared" si="110"/>
        <v>2694</v>
      </c>
      <c r="L60" s="420">
        <v>60</v>
      </c>
      <c r="M60" s="371">
        <f t="shared" si="111"/>
        <v>2013</v>
      </c>
      <c r="N60" s="372">
        <f t="shared" si="112"/>
        <v>2694</v>
      </c>
      <c r="O60" s="371">
        <f t="shared" si="113"/>
        <v>2013</v>
      </c>
      <c r="P60" s="372">
        <f t="shared" si="114"/>
        <v>2694</v>
      </c>
      <c r="Q60" s="424">
        <v>137</v>
      </c>
      <c r="R60" s="644">
        <v>152</v>
      </c>
      <c r="S60" s="371">
        <f t="shared" si="191"/>
        <v>137</v>
      </c>
      <c r="T60" s="372">
        <f t="shared" si="192"/>
        <v>152</v>
      </c>
      <c r="U60" s="426">
        <v>56</v>
      </c>
      <c r="V60" s="638">
        <v>87</v>
      </c>
      <c r="W60" s="371">
        <f t="shared" si="193"/>
        <v>56</v>
      </c>
      <c r="X60" s="372">
        <f t="shared" si="194"/>
        <v>87</v>
      </c>
      <c r="Y60" s="426">
        <v>30</v>
      </c>
      <c r="Z60" s="638">
        <v>40</v>
      </c>
      <c r="AA60" s="371">
        <f t="shared" si="195"/>
        <v>30</v>
      </c>
      <c r="AB60" s="372">
        <f t="shared" si="196"/>
        <v>40</v>
      </c>
      <c r="AC60" s="358">
        <f t="shared" si="197"/>
        <v>223</v>
      </c>
      <c r="AD60" s="372">
        <f t="shared" si="198"/>
        <v>279</v>
      </c>
      <c r="AE60" s="358">
        <f t="shared" si="199"/>
        <v>223</v>
      </c>
      <c r="AF60" s="372">
        <f t="shared" si="200"/>
        <v>279</v>
      </c>
      <c r="AG60" s="427">
        <v>2.6313868613138687</v>
      </c>
      <c r="AH60" s="645">
        <v>2.8552631578947367</v>
      </c>
      <c r="AI60" s="371">
        <f t="shared" si="201"/>
        <v>360.5</v>
      </c>
      <c r="AJ60" s="372">
        <f t="shared" si="202"/>
        <v>434</v>
      </c>
      <c r="AK60" s="426">
        <v>3.4464285714285716</v>
      </c>
      <c r="AL60" s="646">
        <v>3.8160919540229883</v>
      </c>
      <c r="AM60" s="371">
        <f t="shared" si="203"/>
        <v>193</v>
      </c>
      <c r="AN60" s="372">
        <f t="shared" si="204"/>
        <v>332</v>
      </c>
      <c r="AO60" s="426">
        <v>0.53333333333333333</v>
      </c>
      <c r="AP60" s="646">
        <v>0.61250000000000004</v>
      </c>
      <c r="AQ60" s="371">
        <f t="shared" si="205"/>
        <v>16</v>
      </c>
      <c r="AR60" s="372">
        <f t="shared" si="206"/>
        <v>24.5</v>
      </c>
      <c r="AS60" s="371">
        <f t="shared" si="207"/>
        <v>2.5538116591928253</v>
      </c>
      <c r="AT60" s="372">
        <f t="shared" si="208"/>
        <v>2.8333333333333335</v>
      </c>
      <c r="AU60" s="371">
        <f t="shared" si="209"/>
        <v>569.5</v>
      </c>
      <c r="AV60" s="372">
        <f t="shared" si="210"/>
        <v>790.5</v>
      </c>
      <c r="AW60" s="426">
        <v>70.0948905109489</v>
      </c>
      <c r="AX60" s="645">
        <v>72.684210526315795</v>
      </c>
      <c r="AY60" s="371">
        <f t="shared" si="211"/>
        <v>9603</v>
      </c>
      <c r="AZ60" s="372">
        <f t="shared" si="212"/>
        <v>11048</v>
      </c>
      <c r="BA60" s="426">
        <v>70.517857142857139</v>
      </c>
      <c r="BB60" s="646">
        <v>69.574712643678154</v>
      </c>
      <c r="BC60" s="371">
        <f t="shared" si="213"/>
        <v>3949</v>
      </c>
      <c r="BD60" s="372">
        <f t="shared" si="214"/>
        <v>6052.9999999999991</v>
      </c>
      <c r="BE60" s="421">
        <v>66.63333333333334</v>
      </c>
      <c r="BF60" s="646">
        <v>68.05</v>
      </c>
      <c r="BG60" s="371">
        <f t="shared" si="215"/>
        <v>1999.0000000000002</v>
      </c>
      <c r="BH60" s="372">
        <f t="shared" si="216"/>
        <v>2722</v>
      </c>
      <c r="BI60" s="371">
        <f t="shared" si="217"/>
        <v>69.735426008968616</v>
      </c>
      <c r="BJ60" s="372">
        <f t="shared" si="218"/>
        <v>71.050179211469541</v>
      </c>
      <c r="BK60" s="371">
        <f t="shared" si="219"/>
        <v>15551.000000000002</v>
      </c>
      <c r="BL60" s="372">
        <f t="shared" si="220"/>
        <v>19823</v>
      </c>
      <c r="BM60" s="431">
        <v>466</v>
      </c>
      <c r="BN60" s="645">
        <v>621</v>
      </c>
      <c r="BO60" s="371">
        <f t="shared" si="221"/>
        <v>466</v>
      </c>
      <c r="BP60" s="372">
        <f t="shared" si="222"/>
        <v>621</v>
      </c>
      <c r="BQ60" s="426">
        <v>418</v>
      </c>
      <c r="BR60" s="646">
        <v>531</v>
      </c>
      <c r="BS60" s="371">
        <f t="shared" si="223"/>
        <v>418</v>
      </c>
      <c r="BT60" s="372">
        <f t="shared" si="224"/>
        <v>531</v>
      </c>
      <c r="BU60" s="426"/>
      <c r="BV60" s="646"/>
      <c r="BW60" s="371">
        <f t="shared" si="225"/>
        <v>0</v>
      </c>
      <c r="BX60" s="423">
        <f t="shared" si="226"/>
        <v>0</v>
      </c>
      <c r="BY60" s="358">
        <f t="shared" si="227"/>
        <v>884</v>
      </c>
      <c r="BZ60" s="372">
        <f t="shared" si="228"/>
        <v>1152</v>
      </c>
      <c r="CA60" s="358">
        <f t="shared" si="229"/>
        <v>884</v>
      </c>
      <c r="CB60" s="372">
        <f t="shared" si="230"/>
        <v>1152</v>
      </c>
      <c r="CC60" s="427">
        <v>3.6062231759656651</v>
      </c>
      <c r="CD60" s="645">
        <v>4.2471819645732687</v>
      </c>
      <c r="CE60" s="371">
        <f t="shared" si="231"/>
        <v>1680.5</v>
      </c>
      <c r="CF60" s="372">
        <f t="shared" si="232"/>
        <v>2637.5</v>
      </c>
      <c r="CG60" s="426">
        <v>5.7607655502392348</v>
      </c>
      <c r="CH60" s="646">
        <v>6.0216572504708097</v>
      </c>
      <c r="CI60" s="371">
        <f t="shared" si="233"/>
        <v>2408</v>
      </c>
      <c r="CJ60" s="372">
        <f t="shared" si="234"/>
        <v>3197.5</v>
      </c>
      <c r="CK60" s="426"/>
      <c r="CL60" s="646"/>
      <c r="CM60" s="371">
        <f t="shared" si="235"/>
        <v>0</v>
      </c>
      <c r="CN60" s="372">
        <f t="shared" si="236"/>
        <v>0</v>
      </c>
      <c r="CO60" s="371">
        <f t="shared" si="237"/>
        <v>4.625</v>
      </c>
      <c r="CP60" s="372">
        <f t="shared" si="238"/>
        <v>5.065104166666667</v>
      </c>
      <c r="CQ60" s="371">
        <f t="shared" si="239"/>
        <v>4088.5</v>
      </c>
      <c r="CR60" s="372">
        <f t="shared" si="240"/>
        <v>5835</v>
      </c>
      <c r="CS60" s="426">
        <v>74.293991416309012</v>
      </c>
      <c r="CT60" s="645">
        <v>77.576489533011269</v>
      </c>
      <c r="CU60" s="371">
        <f t="shared" si="241"/>
        <v>34621</v>
      </c>
      <c r="CV60" s="372">
        <f t="shared" si="242"/>
        <v>48175</v>
      </c>
      <c r="CW60" s="426">
        <v>76.341866028708139</v>
      </c>
      <c r="CX60" s="646">
        <v>76.133709981167613</v>
      </c>
      <c r="CY60" s="371">
        <f t="shared" si="243"/>
        <v>31910.9</v>
      </c>
      <c r="CZ60" s="372">
        <f t="shared" si="244"/>
        <v>40427</v>
      </c>
      <c r="DA60" s="421"/>
      <c r="DB60" s="646"/>
      <c r="DC60" s="371">
        <f t="shared" si="245"/>
        <v>0</v>
      </c>
      <c r="DD60" s="372">
        <f t="shared" si="246"/>
        <v>0</v>
      </c>
      <c r="DE60" s="371">
        <f t="shared" si="247"/>
        <v>75.26233031674208</v>
      </c>
      <c r="DF60" s="372">
        <f t="shared" si="248"/>
        <v>76.911458333333329</v>
      </c>
      <c r="DG60" s="371">
        <f t="shared" si="249"/>
        <v>66531.899999999994</v>
      </c>
      <c r="DH60" s="372">
        <f t="shared" si="250"/>
        <v>88602</v>
      </c>
      <c r="DI60" s="371">
        <f t="shared" si="251"/>
        <v>1107</v>
      </c>
      <c r="DJ60" s="372">
        <f t="shared" si="252"/>
        <v>1431</v>
      </c>
      <c r="DK60" s="371">
        <f t="shared" si="253"/>
        <v>1107</v>
      </c>
      <c r="DL60" s="372">
        <f t="shared" si="254"/>
        <v>1431</v>
      </c>
      <c r="DM60" s="371">
        <f t="shared" si="255"/>
        <v>4.2077687443541105</v>
      </c>
      <c r="DN60" s="372">
        <f t="shared" si="256"/>
        <v>4.6299790356394128</v>
      </c>
      <c r="DO60" s="371">
        <f t="shared" si="257"/>
        <v>4658</v>
      </c>
      <c r="DP60" s="372">
        <f t="shared" si="258"/>
        <v>6625.5</v>
      </c>
      <c r="DQ60" s="371">
        <f t="shared" si="259"/>
        <v>74.148961156278219</v>
      </c>
      <c r="DR60" s="372">
        <f t="shared" si="260"/>
        <v>75.768693221523407</v>
      </c>
      <c r="DS60" s="371">
        <f t="shared" si="261"/>
        <v>82082.899999999994</v>
      </c>
      <c r="DT60" s="372">
        <f t="shared" si="262"/>
        <v>108425</v>
      </c>
      <c r="DU60" s="424">
        <v>283</v>
      </c>
      <c r="DV60" s="645">
        <v>466</v>
      </c>
      <c r="DW60" s="371">
        <f t="shared" si="263"/>
        <v>283</v>
      </c>
      <c r="DX60" s="372">
        <f t="shared" si="264"/>
        <v>466</v>
      </c>
      <c r="DY60" s="426">
        <v>397</v>
      </c>
      <c r="DZ60" s="646">
        <v>525</v>
      </c>
      <c r="EA60" s="371">
        <f t="shared" si="265"/>
        <v>397</v>
      </c>
      <c r="EB60" s="372">
        <f t="shared" si="266"/>
        <v>525</v>
      </c>
      <c r="EC60" s="426">
        <v>1</v>
      </c>
      <c r="ED60" s="646">
        <v>1</v>
      </c>
      <c r="EE60" s="371">
        <f t="shared" si="267"/>
        <v>1</v>
      </c>
      <c r="EF60" s="372">
        <f t="shared" si="268"/>
        <v>1</v>
      </c>
      <c r="EG60" s="358">
        <f t="shared" si="269"/>
        <v>681</v>
      </c>
      <c r="EH60" s="372">
        <f t="shared" si="270"/>
        <v>992</v>
      </c>
      <c r="EI60" s="358">
        <f t="shared" si="271"/>
        <v>681</v>
      </c>
      <c r="EJ60" s="372">
        <f t="shared" si="272"/>
        <v>992</v>
      </c>
      <c r="EK60" s="427">
        <v>2.5229681978798588</v>
      </c>
      <c r="EL60" s="645">
        <v>2.6062231759656651</v>
      </c>
      <c r="EM60" s="371">
        <f t="shared" si="273"/>
        <v>714</v>
      </c>
      <c r="EN60" s="372">
        <f t="shared" si="274"/>
        <v>1214.5</v>
      </c>
      <c r="EO60" s="426">
        <v>3.7657430730478589</v>
      </c>
      <c r="EP60" s="646">
        <v>3.8780952380952383</v>
      </c>
      <c r="EQ60" s="371">
        <f t="shared" si="275"/>
        <v>1495</v>
      </c>
      <c r="ER60" s="372">
        <f t="shared" si="276"/>
        <v>2036</v>
      </c>
      <c r="ES60" s="426">
        <v>1</v>
      </c>
      <c r="ET60" s="646">
        <v>1</v>
      </c>
      <c r="EU60" s="371">
        <f t="shared" si="277"/>
        <v>1</v>
      </c>
      <c r="EV60" s="372">
        <f t="shared" si="278"/>
        <v>1</v>
      </c>
      <c r="EW60" s="371">
        <f t="shared" si="279"/>
        <v>3.2452276064610865</v>
      </c>
      <c r="EX60" s="372">
        <f t="shared" si="280"/>
        <v>3.2777217741935485</v>
      </c>
      <c r="EY60" s="371">
        <f t="shared" si="281"/>
        <v>2210</v>
      </c>
      <c r="EZ60" s="372">
        <f t="shared" si="282"/>
        <v>3251.5</v>
      </c>
      <c r="FA60" s="426">
        <v>48.547703180212011</v>
      </c>
      <c r="FB60" s="645">
        <v>50.090128755364809</v>
      </c>
      <c r="FC60" s="371">
        <f t="shared" si="283"/>
        <v>13739</v>
      </c>
      <c r="FD60" s="372">
        <f t="shared" si="284"/>
        <v>23342</v>
      </c>
      <c r="FE60" s="426">
        <v>46.652392947103273</v>
      </c>
      <c r="FF60" s="646">
        <v>47.499047619047616</v>
      </c>
      <c r="FG60" s="371">
        <f t="shared" si="285"/>
        <v>18521</v>
      </c>
      <c r="FH60" s="372">
        <f t="shared" si="286"/>
        <v>24937</v>
      </c>
      <c r="FI60" s="421">
        <v>33</v>
      </c>
      <c r="FJ60" s="646">
        <v>15</v>
      </c>
      <c r="FK60" s="371">
        <f t="shared" si="287"/>
        <v>33</v>
      </c>
      <c r="FL60" s="372">
        <f t="shared" si="288"/>
        <v>15</v>
      </c>
      <c r="FM60" s="371">
        <f t="shared" si="289"/>
        <v>47.419970631424377</v>
      </c>
      <c r="FN60" s="372">
        <f t="shared" si="290"/>
        <v>48.68346774193548</v>
      </c>
      <c r="FO60" s="371">
        <f t="shared" si="291"/>
        <v>32293</v>
      </c>
      <c r="FP60" s="372">
        <f t="shared" si="292"/>
        <v>48294</v>
      </c>
      <c r="FQ60" s="424">
        <v>225</v>
      </c>
      <c r="FR60" s="644">
        <v>271</v>
      </c>
      <c r="FS60" s="371">
        <f t="shared" si="293"/>
        <v>225</v>
      </c>
      <c r="FT60" s="372">
        <f t="shared" si="294"/>
        <v>271</v>
      </c>
      <c r="FU60" s="426">
        <v>4.7888888888888888</v>
      </c>
      <c r="FV60" s="645">
        <v>5.6346863468634689</v>
      </c>
      <c r="FW60" s="371">
        <f t="shared" si="295"/>
        <v>1077.5</v>
      </c>
      <c r="FX60" s="372">
        <f t="shared" si="296"/>
        <v>1527</v>
      </c>
      <c r="FY60" s="647">
        <v>66.92</v>
      </c>
      <c r="FZ60" s="645">
        <v>71.431734317343171</v>
      </c>
      <c r="GA60" s="371">
        <f t="shared" si="297"/>
        <v>15057</v>
      </c>
      <c r="GB60" s="372">
        <f t="shared" si="298"/>
        <v>19358</v>
      </c>
      <c r="GC60" s="406">
        <f t="shared" si="299"/>
        <v>886</v>
      </c>
      <c r="GD60" s="372">
        <f t="shared" si="300"/>
        <v>1239</v>
      </c>
      <c r="GE60" s="371">
        <f t="shared" si="301"/>
        <v>886</v>
      </c>
      <c r="GF60" s="372">
        <f t="shared" si="302"/>
        <v>1239</v>
      </c>
      <c r="GG60" s="371">
        <f t="shared" si="303"/>
        <v>2755</v>
      </c>
      <c r="GH60" s="372">
        <f t="shared" si="304"/>
        <v>4286</v>
      </c>
      <c r="GI60" s="371">
        <f t="shared" si="305"/>
        <v>57963</v>
      </c>
      <c r="GJ60" s="372">
        <f t="shared" si="306"/>
        <v>82565</v>
      </c>
      <c r="GK60" s="406">
        <f t="shared" si="307"/>
        <v>871</v>
      </c>
      <c r="GL60" s="372">
        <f t="shared" si="308"/>
        <v>1143</v>
      </c>
      <c r="GM60" s="371">
        <f t="shared" si="309"/>
        <v>871</v>
      </c>
      <c r="GN60" s="372">
        <f t="shared" si="310"/>
        <v>1143</v>
      </c>
      <c r="GO60" s="371">
        <f t="shared" si="311"/>
        <v>4096</v>
      </c>
      <c r="GP60" s="372">
        <f t="shared" si="312"/>
        <v>5565.5</v>
      </c>
      <c r="GQ60" s="371">
        <f t="shared" si="313"/>
        <v>54380.9</v>
      </c>
      <c r="GR60" s="372">
        <f t="shared" si="314"/>
        <v>71417</v>
      </c>
      <c r="GS60" s="406">
        <f t="shared" si="315"/>
        <v>1757</v>
      </c>
      <c r="GT60" s="372">
        <f t="shared" si="315"/>
        <v>2382</v>
      </c>
      <c r="GU60" s="371">
        <f t="shared" si="315"/>
        <v>1757</v>
      </c>
      <c r="GV60" s="372">
        <f t="shared" si="315"/>
        <v>2382</v>
      </c>
      <c r="GW60" s="371">
        <f t="shared" si="316"/>
        <v>6851</v>
      </c>
      <c r="GX60" s="372">
        <f t="shared" si="316"/>
        <v>9851.5</v>
      </c>
      <c r="GY60" s="371">
        <f t="shared" si="316"/>
        <v>112343.9</v>
      </c>
      <c r="GZ60" s="372">
        <f t="shared" si="316"/>
        <v>153982</v>
      </c>
      <c r="HA60" s="406">
        <f t="shared" si="317"/>
        <v>31</v>
      </c>
      <c r="HB60" s="372">
        <f t="shared" si="317"/>
        <v>41</v>
      </c>
      <c r="HC60" s="371">
        <f t="shared" si="317"/>
        <v>31</v>
      </c>
      <c r="HD60" s="372">
        <f t="shared" si="317"/>
        <v>41</v>
      </c>
      <c r="HE60" s="371">
        <f t="shared" si="318"/>
        <v>17</v>
      </c>
      <c r="HF60" s="372">
        <f t="shared" si="319"/>
        <v>25.5</v>
      </c>
      <c r="HG60" s="371">
        <f t="shared" si="320"/>
        <v>2032.0000000000002</v>
      </c>
      <c r="HH60" s="372">
        <f t="shared" si="321"/>
        <v>2737</v>
      </c>
      <c r="HI60" s="406">
        <f t="shared" si="322"/>
        <v>7945.5</v>
      </c>
      <c r="HJ60" s="372">
        <f t="shared" si="323"/>
        <v>11404</v>
      </c>
      <c r="HK60" s="371">
        <f t="shared" si="324"/>
        <v>129432.9</v>
      </c>
      <c r="HL60" s="371">
        <f t="shared" si="325"/>
        <v>176077</v>
      </c>
    </row>
    <row r="61" spans="1:220" ht="15.75">
      <c r="A61" s="35" t="s">
        <v>108</v>
      </c>
      <c r="B61" s="36" t="s">
        <v>417</v>
      </c>
      <c r="C61" s="36"/>
      <c r="D61" s="35">
        <v>134495</v>
      </c>
      <c r="E61" s="37">
        <v>8</v>
      </c>
      <c r="F61" s="419">
        <v>1893</v>
      </c>
      <c r="G61" s="638">
        <v>1987</v>
      </c>
      <c r="H61" s="421">
        <v>32</v>
      </c>
      <c r="I61" s="638">
        <v>37</v>
      </c>
      <c r="J61" s="371">
        <f t="shared" si="109"/>
        <v>1861</v>
      </c>
      <c r="K61" s="372">
        <f t="shared" si="110"/>
        <v>1950</v>
      </c>
      <c r="L61" s="420">
        <v>60</v>
      </c>
      <c r="M61" s="371">
        <f t="shared" si="111"/>
        <v>1861</v>
      </c>
      <c r="N61" s="372">
        <f t="shared" si="112"/>
        <v>1950</v>
      </c>
      <c r="O61" s="371">
        <f t="shared" si="113"/>
        <v>1861</v>
      </c>
      <c r="P61" s="372">
        <f t="shared" si="114"/>
        <v>1950</v>
      </c>
      <c r="Q61" s="424">
        <v>81</v>
      </c>
      <c r="R61" s="644">
        <v>75</v>
      </c>
      <c r="S61" s="371">
        <f t="shared" si="191"/>
        <v>81</v>
      </c>
      <c r="T61" s="372">
        <f t="shared" si="192"/>
        <v>75</v>
      </c>
      <c r="U61" s="426">
        <v>66</v>
      </c>
      <c r="V61" s="638">
        <v>65</v>
      </c>
      <c r="W61" s="371">
        <f t="shared" si="193"/>
        <v>66</v>
      </c>
      <c r="X61" s="372">
        <f t="shared" si="194"/>
        <v>65</v>
      </c>
      <c r="Y61" s="426">
        <v>3</v>
      </c>
      <c r="Z61" s="638">
        <v>3</v>
      </c>
      <c r="AA61" s="371">
        <f t="shared" si="195"/>
        <v>3</v>
      </c>
      <c r="AB61" s="372">
        <f t="shared" si="196"/>
        <v>3</v>
      </c>
      <c r="AC61" s="358">
        <f t="shared" si="197"/>
        <v>150</v>
      </c>
      <c r="AD61" s="372">
        <f t="shared" si="198"/>
        <v>143</v>
      </c>
      <c r="AE61" s="358">
        <f t="shared" si="199"/>
        <v>150</v>
      </c>
      <c r="AF61" s="372">
        <f t="shared" si="200"/>
        <v>143</v>
      </c>
      <c r="AG61" s="427">
        <v>3.0617283950617282</v>
      </c>
      <c r="AH61" s="645">
        <v>3.14</v>
      </c>
      <c r="AI61" s="371">
        <f t="shared" si="201"/>
        <v>248</v>
      </c>
      <c r="AJ61" s="372">
        <f t="shared" si="202"/>
        <v>235.5</v>
      </c>
      <c r="AK61" s="426">
        <v>4.2954545454545459</v>
      </c>
      <c r="AL61" s="646">
        <v>4.7692307692307692</v>
      </c>
      <c r="AM61" s="371">
        <f t="shared" si="203"/>
        <v>283.5</v>
      </c>
      <c r="AN61" s="372">
        <f t="shared" si="204"/>
        <v>310</v>
      </c>
      <c r="AO61" s="426">
        <v>0.66666666666666663</v>
      </c>
      <c r="AP61" s="646">
        <v>0.83333333333333337</v>
      </c>
      <c r="AQ61" s="371">
        <f t="shared" si="205"/>
        <v>2</v>
      </c>
      <c r="AR61" s="372">
        <f t="shared" si="206"/>
        <v>2.5</v>
      </c>
      <c r="AS61" s="371">
        <f t="shared" si="207"/>
        <v>3.5566666666666666</v>
      </c>
      <c r="AT61" s="372">
        <f t="shared" si="208"/>
        <v>3.8321678321678321</v>
      </c>
      <c r="AU61" s="371">
        <f t="shared" si="209"/>
        <v>533.5</v>
      </c>
      <c r="AV61" s="372">
        <f t="shared" si="210"/>
        <v>548</v>
      </c>
      <c r="AW61" s="426">
        <v>73.617283950617278</v>
      </c>
      <c r="AX61" s="645">
        <v>71.106666666666669</v>
      </c>
      <c r="AY61" s="371">
        <f t="shared" si="211"/>
        <v>5962.9999999999991</v>
      </c>
      <c r="AZ61" s="372">
        <f t="shared" si="212"/>
        <v>5333</v>
      </c>
      <c r="BA61" s="426">
        <v>71.590909090909093</v>
      </c>
      <c r="BB61" s="646">
        <v>76.723076923076917</v>
      </c>
      <c r="BC61" s="371">
        <f t="shared" si="213"/>
        <v>4725</v>
      </c>
      <c r="BD61" s="372">
        <f t="shared" si="214"/>
        <v>4987</v>
      </c>
      <c r="BE61" s="421">
        <v>78</v>
      </c>
      <c r="BF61" s="646">
        <v>65.666666666666671</v>
      </c>
      <c r="BG61" s="371">
        <f t="shared" si="215"/>
        <v>234</v>
      </c>
      <c r="BH61" s="372">
        <f t="shared" si="216"/>
        <v>197</v>
      </c>
      <c r="BI61" s="371">
        <f t="shared" si="217"/>
        <v>72.813333333333333</v>
      </c>
      <c r="BJ61" s="372">
        <f t="shared" si="218"/>
        <v>73.545454545454547</v>
      </c>
      <c r="BK61" s="371">
        <f t="shared" si="219"/>
        <v>10922</v>
      </c>
      <c r="BL61" s="372">
        <f t="shared" si="220"/>
        <v>10517</v>
      </c>
      <c r="BM61" s="431">
        <v>482</v>
      </c>
      <c r="BN61" s="645">
        <v>588</v>
      </c>
      <c r="BO61" s="371">
        <f t="shared" si="221"/>
        <v>482</v>
      </c>
      <c r="BP61" s="372">
        <f t="shared" si="222"/>
        <v>588</v>
      </c>
      <c r="BQ61" s="426">
        <v>346</v>
      </c>
      <c r="BR61" s="646">
        <v>351</v>
      </c>
      <c r="BS61" s="371">
        <f t="shared" si="223"/>
        <v>346</v>
      </c>
      <c r="BT61" s="372">
        <f t="shared" si="224"/>
        <v>351</v>
      </c>
      <c r="BU61" s="426"/>
      <c r="BV61" s="646">
        <v>1</v>
      </c>
      <c r="BW61" s="371">
        <f t="shared" si="225"/>
        <v>0</v>
      </c>
      <c r="BX61" s="423">
        <f t="shared" si="226"/>
        <v>1</v>
      </c>
      <c r="BY61" s="358">
        <f t="shared" si="227"/>
        <v>828</v>
      </c>
      <c r="BZ61" s="372">
        <f t="shared" si="228"/>
        <v>940</v>
      </c>
      <c r="CA61" s="358">
        <f t="shared" si="229"/>
        <v>828</v>
      </c>
      <c r="CB61" s="372">
        <f t="shared" si="230"/>
        <v>940</v>
      </c>
      <c r="CC61" s="427">
        <v>4.0964730290456428</v>
      </c>
      <c r="CD61" s="645">
        <v>3.9846938775510203</v>
      </c>
      <c r="CE61" s="371">
        <f t="shared" si="231"/>
        <v>1974.4999999999998</v>
      </c>
      <c r="CF61" s="372">
        <f t="shared" si="232"/>
        <v>2343</v>
      </c>
      <c r="CG61" s="426">
        <v>5.2991329479768785</v>
      </c>
      <c r="CH61" s="646">
        <v>5.2179487179487181</v>
      </c>
      <c r="CI61" s="371">
        <f t="shared" si="233"/>
        <v>1833.5</v>
      </c>
      <c r="CJ61" s="372">
        <f t="shared" si="234"/>
        <v>1831.5</v>
      </c>
      <c r="CK61" s="426"/>
      <c r="CL61" s="646">
        <v>8</v>
      </c>
      <c r="CM61" s="371">
        <f t="shared" si="235"/>
        <v>0</v>
      </c>
      <c r="CN61" s="372">
        <f t="shared" si="236"/>
        <v>8</v>
      </c>
      <c r="CO61" s="371">
        <f t="shared" si="237"/>
        <v>4.5990338164251208</v>
      </c>
      <c r="CP61" s="372">
        <f t="shared" si="238"/>
        <v>4.4494680851063828</v>
      </c>
      <c r="CQ61" s="371">
        <f t="shared" si="239"/>
        <v>3808</v>
      </c>
      <c r="CR61" s="372">
        <f t="shared" si="240"/>
        <v>4182.5</v>
      </c>
      <c r="CS61" s="426">
        <v>77.622406639004154</v>
      </c>
      <c r="CT61" s="645">
        <v>78.316326530612244</v>
      </c>
      <c r="CU61" s="371">
        <f t="shared" si="241"/>
        <v>37414</v>
      </c>
      <c r="CV61" s="372">
        <f t="shared" si="242"/>
        <v>46050</v>
      </c>
      <c r="CW61" s="426">
        <v>78.765895953757223</v>
      </c>
      <c r="CX61" s="646">
        <v>79.164102564102564</v>
      </c>
      <c r="CY61" s="371">
        <f t="shared" si="243"/>
        <v>27253</v>
      </c>
      <c r="CZ61" s="372">
        <f t="shared" si="244"/>
        <v>27786.6</v>
      </c>
      <c r="DA61" s="421"/>
      <c r="DB61" s="646">
        <v>142</v>
      </c>
      <c r="DC61" s="371">
        <f t="shared" si="245"/>
        <v>0</v>
      </c>
      <c r="DD61" s="372">
        <f t="shared" si="246"/>
        <v>142</v>
      </c>
      <c r="DE61" s="371">
        <f t="shared" si="247"/>
        <v>78.100241545893724</v>
      </c>
      <c r="DF61" s="372">
        <f t="shared" si="248"/>
        <v>78.700638297872345</v>
      </c>
      <c r="DG61" s="371">
        <f t="shared" si="249"/>
        <v>64667</v>
      </c>
      <c r="DH61" s="372">
        <f t="shared" si="250"/>
        <v>73978.600000000006</v>
      </c>
      <c r="DI61" s="371">
        <f t="shared" si="251"/>
        <v>978</v>
      </c>
      <c r="DJ61" s="372">
        <f t="shared" si="252"/>
        <v>1083</v>
      </c>
      <c r="DK61" s="371">
        <f t="shared" si="253"/>
        <v>978</v>
      </c>
      <c r="DL61" s="372">
        <f t="shared" si="254"/>
        <v>1083</v>
      </c>
      <c r="DM61" s="371">
        <f t="shared" si="255"/>
        <v>4.4391615541922294</v>
      </c>
      <c r="DN61" s="372">
        <f t="shared" si="256"/>
        <v>4.3679593721144965</v>
      </c>
      <c r="DO61" s="371">
        <f t="shared" si="257"/>
        <v>4341.5</v>
      </c>
      <c r="DP61" s="372">
        <f t="shared" si="258"/>
        <v>4730.5</v>
      </c>
      <c r="DQ61" s="371">
        <f t="shared" si="259"/>
        <v>77.289366053169729</v>
      </c>
      <c r="DR61" s="372">
        <f t="shared" si="260"/>
        <v>78.019944598337958</v>
      </c>
      <c r="DS61" s="371">
        <f t="shared" si="261"/>
        <v>75589</v>
      </c>
      <c r="DT61" s="372">
        <f t="shared" si="262"/>
        <v>84495.6</v>
      </c>
      <c r="DU61" s="424">
        <v>219</v>
      </c>
      <c r="DV61" s="645">
        <v>219</v>
      </c>
      <c r="DW61" s="371">
        <f t="shared" si="263"/>
        <v>219</v>
      </c>
      <c r="DX61" s="372">
        <f t="shared" si="264"/>
        <v>219</v>
      </c>
      <c r="DY61" s="426">
        <v>289</v>
      </c>
      <c r="DZ61" s="646">
        <v>281</v>
      </c>
      <c r="EA61" s="371">
        <f t="shared" si="265"/>
        <v>289</v>
      </c>
      <c r="EB61" s="372">
        <f t="shared" si="266"/>
        <v>281</v>
      </c>
      <c r="EC61" s="426"/>
      <c r="ED61" s="646">
        <v>1</v>
      </c>
      <c r="EE61" s="371">
        <f t="shared" si="267"/>
        <v>0</v>
      </c>
      <c r="EF61" s="372">
        <f t="shared" si="268"/>
        <v>1</v>
      </c>
      <c r="EG61" s="358">
        <f t="shared" si="269"/>
        <v>508</v>
      </c>
      <c r="EH61" s="372">
        <f t="shared" si="270"/>
        <v>501</v>
      </c>
      <c r="EI61" s="358">
        <f t="shared" si="271"/>
        <v>508</v>
      </c>
      <c r="EJ61" s="372">
        <f t="shared" si="272"/>
        <v>501</v>
      </c>
      <c r="EK61" s="427">
        <v>2.9840182648401825</v>
      </c>
      <c r="EL61" s="645">
        <v>2.9200913242009134</v>
      </c>
      <c r="EM61" s="371">
        <f t="shared" si="273"/>
        <v>653.5</v>
      </c>
      <c r="EN61" s="372">
        <f t="shared" si="274"/>
        <v>639.5</v>
      </c>
      <c r="EO61" s="426">
        <v>3.9377162629757785</v>
      </c>
      <c r="EP61" s="646">
        <v>4.104982206405694</v>
      </c>
      <c r="EQ61" s="371">
        <f t="shared" si="275"/>
        <v>1138</v>
      </c>
      <c r="ER61" s="372">
        <f t="shared" si="276"/>
        <v>1153.5</v>
      </c>
      <c r="ES61" s="426"/>
      <c r="ET61" s="646">
        <v>3</v>
      </c>
      <c r="EU61" s="371">
        <f t="shared" si="277"/>
        <v>0</v>
      </c>
      <c r="EV61" s="372">
        <f t="shared" si="278"/>
        <v>3</v>
      </c>
      <c r="EW61" s="371">
        <f t="shared" si="279"/>
        <v>3.5265748031496065</v>
      </c>
      <c r="EX61" s="372">
        <f t="shared" si="280"/>
        <v>3.5848303393213574</v>
      </c>
      <c r="EY61" s="371">
        <f t="shared" si="281"/>
        <v>1791.5</v>
      </c>
      <c r="EZ61" s="372">
        <f t="shared" si="282"/>
        <v>1796</v>
      </c>
      <c r="FA61" s="426">
        <v>55.25570776255708</v>
      </c>
      <c r="FB61" s="645">
        <v>54.643835616438359</v>
      </c>
      <c r="FC61" s="371">
        <f t="shared" si="283"/>
        <v>12101</v>
      </c>
      <c r="FD61" s="372">
        <f t="shared" si="284"/>
        <v>11967</v>
      </c>
      <c r="FE61" s="426">
        <v>52.689965397923871</v>
      </c>
      <c r="FF61" s="646">
        <v>51.131672597864771</v>
      </c>
      <c r="FG61" s="371">
        <f t="shared" si="285"/>
        <v>15227.399999999998</v>
      </c>
      <c r="FH61" s="372">
        <f t="shared" si="286"/>
        <v>14368</v>
      </c>
      <c r="FI61" s="421"/>
      <c r="FJ61" s="646">
        <v>47</v>
      </c>
      <c r="FK61" s="371">
        <f t="shared" si="287"/>
        <v>0</v>
      </c>
      <c r="FL61" s="372">
        <f t="shared" si="288"/>
        <v>47</v>
      </c>
      <c r="FM61" s="371">
        <f t="shared" si="289"/>
        <v>53.796062992125982</v>
      </c>
      <c r="FN61" s="372">
        <f t="shared" si="290"/>
        <v>52.658682634730539</v>
      </c>
      <c r="FO61" s="371">
        <f t="shared" si="291"/>
        <v>27328.399999999998</v>
      </c>
      <c r="FP61" s="372">
        <f t="shared" si="292"/>
        <v>26382</v>
      </c>
      <c r="FQ61" s="424">
        <v>375</v>
      </c>
      <c r="FR61" s="644">
        <v>366</v>
      </c>
      <c r="FS61" s="371">
        <f t="shared" si="293"/>
        <v>375</v>
      </c>
      <c r="FT61" s="372">
        <f t="shared" si="294"/>
        <v>366</v>
      </c>
      <c r="FU61" s="426">
        <v>5.0733333333333333</v>
      </c>
      <c r="FV61" s="645">
        <v>4.8811475409836067</v>
      </c>
      <c r="FW61" s="371">
        <f t="shared" si="295"/>
        <v>1902.5</v>
      </c>
      <c r="FX61" s="372">
        <f t="shared" si="296"/>
        <v>1786.5</v>
      </c>
      <c r="FY61" s="647">
        <v>70.789333333333332</v>
      </c>
      <c r="FZ61" s="645">
        <v>67.658469945355193</v>
      </c>
      <c r="GA61" s="371">
        <f t="shared" si="297"/>
        <v>26546</v>
      </c>
      <c r="GB61" s="372">
        <f t="shared" si="298"/>
        <v>24763</v>
      </c>
      <c r="GC61" s="406">
        <f t="shared" si="299"/>
        <v>782</v>
      </c>
      <c r="GD61" s="372">
        <f t="shared" si="300"/>
        <v>882</v>
      </c>
      <c r="GE61" s="371">
        <f t="shared" si="301"/>
        <v>782</v>
      </c>
      <c r="GF61" s="372">
        <f t="shared" si="302"/>
        <v>882</v>
      </c>
      <c r="GG61" s="371">
        <f t="shared" si="303"/>
        <v>2876</v>
      </c>
      <c r="GH61" s="372">
        <f t="shared" si="304"/>
        <v>3218</v>
      </c>
      <c r="GI61" s="371">
        <f t="shared" si="305"/>
        <v>55478</v>
      </c>
      <c r="GJ61" s="372">
        <f t="shared" si="306"/>
        <v>63350</v>
      </c>
      <c r="GK61" s="406">
        <f t="shared" si="307"/>
        <v>701</v>
      </c>
      <c r="GL61" s="372">
        <f t="shared" si="308"/>
        <v>697</v>
      </c>
      <c r="GM61" s="371">
        <f t="shared" si="309"/>
        <v>701</v>
      </c>
      <c r="GN61" s="372">
        <f t="shared" si="310"/>
        <v>697</v>
      </c>
      <c r="GO61" s="371">
        <f t="shared" si="311"/>
        <v>3255</v>
      </c>
      <c r="GP61" s="372">
        <f t="shared" si="312"/>
        <v>3295</v>
      </c>
      <c r="GQ61" s="371">
        <f t="shared" si="313"/>
        <v>47205.399999999994</v>
      </c>
      <c r="GR61" s="372">
        <f t="shared" si="314"/>
        <v>47141.599999999999</v>
      </c>
      <c r="GS61" s="406">
        <f t="shared" si="315"/>
        <v>1483</v>
      </c>
      <c r="GT61" s="372">
        <f t="shared" si="315"/>
        <v>1579</v>
      </c>
      <c r="GU61" s="371">
        <f t="shared" si="315"/>
        <v>1483</v>
      </c>
      <c r="GV61" s="372">
        <f t="shared" si="315"/>
        <v>1579</v>
      </c>
      <c r="GW61" s="371">
        <f t="shared" si="316"/>
        <v>6131</v>
      </c>
      <c r="GX61" s="372">
        <f t="shared" si="316"/>
        <v>6513</v>
      </c>
      <c r="GY61" s="371">
        <f t="shared" si="316"/>
        <v>102683.4</v>
      </c>
      <c r="GZ61" s="372">
        <f t="shared" si="316"/>
        <v>110491.6</v>
      </c>
      <c r="HA61" s="406">
        <f t="shared" si="317"/>
        <v>3</v>
      </c>
      <c r="HB61" s="372">
        <f t="shared" si="317"/>
        <v>5</v>
      </c>
      <c r="HC61" s="371">
        <f t="shared" si="317"/>
        <v>3</v>
      </c>
      <c r="HD61" s="372">
        <f t="shared" si="317"/>
        <v>5</v>
      </c>
      <c r="HE61" s="371">
        <f t="shared" si="318"/>
        <v>2</v>
      </c>
      <c r="HF61" s="372">
        <f t="shared" si="319"/>
        <v>13.5</v>
      </c>
      <c r="HG61" s="371">
        <f t="shared" si="320"/>
        <v>234</v>
      </c>
      <c r="HH61" s="372">
        <f t="shared" si="321"/>
        <v>386</v>
      </c>
      <c r="HI61" s="406">
        <f t="shared" si="322"/>
        <v>8035.5</v>
      </c>
      <c r="HJ61" s="372">
        <f t="shared" si="323"/>
        <v>8313</v>
      </c>
      <c r="HK61" s="371">
        <f t="shared" si="324"/>
        <v>129463.4</v>
      </c>
      <c r="HL61" s="371">
        <f t="shared" si="325"/>
        <v>135640.6</v>
      </c>
    </row>
    <row r="62" spans="1:220" ht="15.75">
      <c r="A62" s="35" t="s">
        <v>108</v>
      </c>
      <c r="B62" s="551" t="s">
        <v>1031</v>
      </c>
      <c r="C62" s="547" t="s">
        <v>1032</v>
      </c>
      <c r="D62" s="35">
        <v>134608</v>
      </c>
      <c r="E62" s="37">
        <v>8</v>
      </c>
      <c r="F62" s="419">
        <v>1107</v>
      </c>
      <c r="G62" s="638">
        <v>1302</v>
      </c>
      <c r="H62" s="421">
        <v>43</v>
      </c>
      <c r="I62" s="638">
        <v>57</v>
      </c>
      <c r="J62" s="371">
        <f t="shared" si="109"/>
        <v>1064</v>
      </c>
      <c r="K62" s="372">
        <f t="shared" si="110"/>
        <v>1245</v>
      </c>
      <c r="L62" s="420">
        <v>60</v>
      </c>
      <c r="M62" s="371">
        <f t="shared" si="111"/>
        <v>1064</v>
      </c>
      <c r="N62" s="372">
        <f t="shared" si="112"/>
        <v>1245</v>
      </c>
      <c r="O62" s="371">
        <f t="shared" si="113"/>
        <v>1064</v>
      </c>
      <c r="P62" s="372">
        <f t="shared" si="114"/>
        <v>1245</v>
      </c>
      <c r="Q62" s="424">
        <v>199</v>
      </c>
      <c r="R62" s="644">
        <v>250</v>
      </c>
      <c r="S62" s="371">
        <f t="shared" si="191"/>
        <v>199</v>
      </c>
      <c r="T62" s="372">
        <f t="shared" si="192"/>
        <v>250</v>
      </c>
      <c r="U62" s="426">
        <v>58</v>
      </c>
      <c r="V62" s="638">
        <v>78</v>
      </c>
      <c r="W62" s="371">
        <f t="shared" si="193"/>
        <v>58</v>
      </c>
      <c r="X62" s="372">
        <f t="shared" si="194"/>
        <v>78</v>
      </c>
      <c r="Y62" s="426">
        <v>53</v>
      </c>
      <c r="Z62" s="638">
        <v>57</v>
      </c>
      <c r="AA62" s="371">
        <f t="shared" si="195"/>
        <v>53</v>
      </c>
      <c r="AB62" s="372">
        <f t="shared" si="196"/>
        <v>57</v>
      </c>
      <c r="AC62" s="358">
        <f t="shared" si="197"/>
        <v>310</v>
      </c>
      <c r="AD62" s="372">
        <f t="shared" si="198"/>
        <v>385</v>
      </c>
      <c r="AE62" s="358">
        <f t="shared" si="199"/>
        <v>310</v>
      </c>
      <c r="AF62" s="372">
        <f t="shared" si="200"/>
        <v>385</v>
      </c>
      <c r="AG62" s="427">
        <v>2.5703517587939699</v>
      </c>
      <c r="AH62" s="645">
        <v>2.8679999999999999</v>
      </c>
      <c r="AI62" s="371">
        <f t="shared" si="201"/>
        <v>511.5</v>
      </c>
      <c r="AJ62" s="372">
        <f t="shared" si="202"/>
        <v>717</v>
      </c>
      <c r="AK62" s="426">
        <v>3.1551724137931036</v>
      </c>
      <c r="AL62" s="646">
        <v>2.9230769230769229</v>
      </c>
      <c r="AM62" s="371">
        <f t="shared" si="203"/>
        <v>183</v>
      </c>
      <c r="AN62" s="372">
        <f t="shared" si="204"/>
        <v>228</v>
      </c>
      <c r="AO62" s="426">
        <v>0.64150943396226412</v>
      </c>
      <c r="AP62" s="646">
        <v>0.64912280701754388</v>
      </c>
      <c r="AQ62" s="371">
        <f t="shared" si="205"/>
        <v>34</v>
      </c>
      <c r="AR62" s="372">
        <f t="shared" si="206"/>
        <v>37</v>
      </c>
      <c r="AS62" s="371">
        <f t="shared" si="207"/>
        <v>2.35</v>
      </c>
      <c r="AT62" s="372">
        <f t="shared" si="208"/>
        <v>2.5506493506493508</v>
      </c>
      <c r="AU62" s="371">
        <f t="shared" si="209"/>
        <v>728.5</v>
      </c>
      <c r="AV62" s="372">
        <f t="shared" si="210"/>
        <v>982.00000000000011</v>
      </c>
      <c r="AW62" s="426">
        <v>73.977386934673362</v>
      </c>
      <c r="AX62" s="645">
        <v>76.474000000000004</v>
      </c>
      <c r="AY62" s="371">
        <f t="shared" si="211"/>
        <v>14721.499999999998</v>
      </c>
      <c r="AZ62" s="372">
        <f t="shared" si="212"/>
        <v>19118.5</v>
      </c>
      <c r="BA62" s="426">
        <v>68.637931034482762</v>
      </c>
      <c r="BB62" s="646">
        <v>77.391025641025635</v>
      </c>
      <c r="BC62" s="371">
        <f t="shared" si="213"/>
        <v>3981</v>
      </c>
      <c r="BD62" s="372">
        <f t="shared" si="214"/>
        <v>6036.5</v>
      </c>
      <c r="BE62" s="421">
        <v>67.405660377358487</v>
      </c>
      <c r="BF62" s="646">
        <v>72.859649122807014</v>
      </c>
      <c r="BG62" s="371">
        <f t="shared" si="215"/>
        <v>3572.5</v>
      </c>
      <c r="BH62" s="372">
        <f t="shared" si="216"/>
        <v>4153</v>
      </c>
      <c r="BI62" s="371">
        <f t="shared" si="217"/>
        <v>71.854838709677423</v>
      </c>
      <c r="BJ62" s="372">
        <f t="shared" si="218"/>
        <v>76.124675324675323</v>
      </c>
      <c r="BK62" s="371">
        <f t="shared" si="219"/>
        <v>22275</v>
      </c>
      <c r="BL62" s="372">
        <f t="shared" si="220"/>
        <v>29308</v>
      </c>
      <c r="BM62" s="431">
        <v>298</v>
      </c>
      <c r="BN62" s="645">
        <v>326</v>
      </c>
      <c r="BO62" s="371">
        <f t="shared" si="221"/>
        <v>298</v>
      </c>
      <c r="BP62" s="372">
        <f t="shared" si="222"/>
        <v>326</v>
      </c>
      <c r="BQ62" s="426">
        <v>105</v>
      </c>
      <c r="BR62" s="646">
        <v>123</v>
      </c>
      <c r="BS62" s="371">
        <f t="shared" si="223"/>
        <v>105</v>
      </c>
      <c r="BT62" s="372">
        <f t="shared" si="224"/>
        <v>123</v>
      </c>
      <c r="BU62" s="426"/>
      <c r="BV62" s="646">
        <v>1</v>
      </c>
      <c r="BW62" s="371">
        <f t="shared" si="225"/>
        <v>0</v>
      </c>
      <c r="BX62" s="423">
        <f t="shared" si="226"/>
        <v>1</v>
      </c>
      <c r="BY62" s="358">
        <f t="shared" si="227"/>
        <v>403</v>
      </c>
      <c r="BZ62" s="372">
        <f t="shared" si="228"/>
        <v>450</v>
      </c>
      <c r="CA62" s="358">
        <f t="shared" si="229"/>
        <v>403</v>
      </c>
      <c r="CB62" s="372">
        <f t="shared" si="230"/>
        <v>450</v>
      </c>
      <c r="CC62" s="427">
        <v>3.5855704697986579</v>
      </c>
      <c r="CD62" s="645">
        <v>4.0199386503067487</v>
      </c>
      <c r="CE62" s="371">
        <f t="shared" si="231"/>
        <v>1068.5</v>
      </c>
      <c r="CF62" s="372">
        <f t="shared" si="232"/>
        <v>1310.5</v>
      </c>
      <c r="CG62" s="426">
        <v>4.8476190476190473</v>
      </c>
      <c r="CH62" s="646">
        <v>5.2764227642276422</v>
      </c>
      <c r="CI62" s="371">
        <f t="shared" si="233"/>
        <v>508.99999999999994</v>
      </c>
      <c r="CJ62" s="372">
        <f t="shared" si="234"/>
        <v>649</v>
      </c>
      <c r="CK62" s="426"/>
      <c r="CL62" s="646">
        <v>4.5</v>
      </c>
      <c r="CM62" s="371">
        <f t="shared" si="235"/>
        <v>0</v>
      </c>
      <c r="CN62" s="372">
        <f t="shared" si="236"/>
        <v>4.5</v>
      </c>
      <c r="CO62" s="371">
        <f t="shared" si="237"/>
        <v>3.9143920595533497</v>
      </c>
      <c r="CP62" s="372">
        <f t="shared" si="238"/>
        <v>4.3644444444444446</v>
      </c>
      <c r="CQ62" s="371">
        <f t="shared" si="239"/>
        <v>1577.5</v>
      </c>
      <c r="CR62" s="372">
        <f t="shared" si="240"/>
        <v>1964</v>
      </c>
      <c r="CS62" s="426">
        <v>73.961409395973149</v>
      </c>
      <c r="CT62" s="645">
        <v>75.817484662576689</v>
      </c>
      <c r="CU62" s="371">
        <f t="shared" si="241"/>
        <v>22040.5</v>
      </c>
      <c r="CV62" s="372">
        <f t="shared" si="242"/>
        <v>24716.5</v>
      </c>
      <c r="CW62" s="426">
        <v>71.795238095238091</v>
      </c>
      <c r="CX62" s="646">
        <v>74.109756097560975</v>
      </c>
      <c r="CY62" s="371">
        <f t="shared" si="243"/>
        <v>7538.4999999999991</v>
      </c>
      <c r="CZ62" s="372">
        <f t="shared" si="244"/>
        <v>9115.5</v>
      </c>
      <c r="DA62" s="421"/>
      <c r="DB62" s="646">
        <v>90.5</v>
      </c>
      <c r="DC62" s="371">
        <f t="shared" si="245"/>
        <v>0</v>
      </c>
      <c r="DD62" s="372">
        <f t="shared" si="246"/>
        <v>90.5</v>
      </c>
      <c r="DE62" s="371">
        <f t="shared" si="247"/>
        <v>73.397022332506197</v>
      </c>
      <c r="DF62" s="372">
        <f t="shared" si="248"/>
        <v>75.38333333333334</v>
      </c>
      <c r="DG62" s="371">
        <f t="shared" si="249"/>
        <v>29578.999999999996</v>
      </c>
      <c r="DH62" s="372">
        <f t="shared" si="250"/>
        <v>33922.5</v>
      </c>
      <c r="DI62" s="371">
        <f t="shared" si="251"/>
        <v>713</v>
      </c>
      <c r="DJ62" s="372">
        <f t="shared" si="252"/>
        <v>835</v>
      </c>
      <c r="DK62" s="371">
        <f t="shared" si="253"/>
        <v>713</v>
      </c>
      <c r="DL62" s="372">
        <f t="shared" si="254"/>
        <v>835</v>
      </c>
      <c r="DM62" s="371">
        <f t="shared" si="255"/>
        <v>3.2342215988779803</v>
      </c>
      <c r="DN62" s="372">
        <f t="shared" si="256"/>
        <v>3.5281437125748503</v>
      </c>
      <c r="DO62" s="371">
        <f t="shared" si="257"/>
        <v>2306</v>
      </c>
      <c r="DP62" s="372">
        <f t="shared" si="258"/>
        <v>2946</v>
      </c>
      <c r="DQ62" s="371">
        <f t="shared" si="259"/>
        <v>72.726507713884999</v>
      </c>
      <c r="DR62" s="372">
        <f t="shared" si="260"/>
        <v>75.725149700598806</v>
      </c>
      <c r="DS62" s="371">
        <f t="shared" si="261"/>
        <v>51854.000000000007</v>
      </c>
      <c r="DT62" s="372">
        <f t="shared" si="262"/>
        <v>63230.5</v>
      </c>
      <c r="DU62" s="424">
        <v>101</v>
      </c>
      <c r="DV62" s="645">
        <v>139</v>
      </c>
      <c r="DW62" s="371">
        <f t="shared" si="263"/>
        <v>101</v>
      </c>
      <c r="DX62" s="372">
        <f t="shared" si="264"/>
        <v>139</v>
      </c>
      <c r="DY62" s="426">
        <v>134</v>
      </c>
      <c r="DZ62" s="646">
        <v>124</v>
      </c>
      <c r="EA62" s="371">
        <f t="shared" si="265"/>
        <v>134</v>
      </c>
      <c r="EB62" s="372">
        <f t="shared" si="266"/>
        <v>124</v>
      </c>
      <c r="EC62" s="426">
        <v>1</v>
      </c>
      <c r="ED62" s="646"/>
      <c r="EE62" s="371">
        <f t="shared" si="267"/>
        <v>1</v>
      </c>
      <c r="EF62" s="372">
        <f t="shared" si="268"/>
        <v>0</v>
      </c>
      <c r="EG62" s="358">
        <f t="shared" si="269"/>
        <v>236</v>
      </c>
      <c r="EH62" s="372">
        <f t="shared" si="270"/>
        <v>263</v>
      </c>
      <c r="EI62" s="358">
        <f t="shared" si="271"/>
        <v>236</v>
      </c>
      <c r="EJ62" s="372">
        <f t="shared" si="272"/>
        <v>263</v>
      </c>
      <c r="EK62" s="427">
        <v>2.6336633663366338</v>
      </c>
      <c r="EL62" s="645">
        <v>2.7733812949640289</v>
      </c>
      <c r="EM62" s="371">
        <f t="shared" si="273"/>
        <v>266</v>
      </c>
      <c r="EN62" s="372">
        <f t="shared" si="274"/>
        <v>385.5</v>
      </c>
      <c r="EO62" s="426">
        <v>3.8992537313432836</v>
      </c>
      <c r="EP62" s="646">
        <v>4.221774193548387</v>
      </c>
      <c r="EQ62" s="371">
        <f t="shared" si="275"/>
        <v>522.5</v>
      </c>
      <c r="ER62" s="372">
        <f t="shared" si="276"/>
        <v>523.5</v>
      </c>
      <c r="ES62" s="426">
        <v>10</v>
      </c>
      <c r="ET62" s="646"/>
      <c r="EU62" s="371">
        <f t="shared" si="277"/>
        <v>10</v>
      </c>
      <c r="EV62" s="372">
        <f t="shared" si="278"/>
        <v>0</v>
      </c>
      <c r="EW62" s="371">
        <f t="shared" si="279"/>
        <v>3.3834745762711864</v>
      </c>
      <c r="EX62" s="372">
        <f t="shared" si="280"/>
        <v>3.456273764258555</v>
      </c>
      <c r="EY62" s="371">
        <f t="shared" si="281"/>
        <v>798.5</v>
      </c>
      <c r="EZ62" s="372">
        <f t="shared" si="282"/>
        <v>909</v>
      </c>
      <c r="FA62" s="426">
        <v>48.683168316831683</v>
      </c>
      <c r="FB62" s="645">
        <v>49.165467625899282</v>
      </c>
      <c r="FC62" s="371">
        <f t="shared" si="283"/>
        <v>4917</v>
      </c>
      <c r="FD62" s="372">
        <f t="shared" si="284"/>
        <v>6834</v>
      </c>
      <c r="FE62" s="426">
        <v>42.798507462686565</v>
      </c>
      <c r="FF62" s="646">
        <v>46.346774193548384</v>
      </c>
      <c r="FG62" s="371">
        <f t="shared" si="285"/>
        <v>5735</v>
      </c>
      <c r="FH62" s="372">
        <f t="shared" si="286"/>
        <v>5747</v>
      </c>
      <c r="FI62" s="421">
        <v>21</v>
      </c>
      <c r="FJ62" s="646"/>
      <c r="FK62" s="371">
        <f t="shared" si="287"/>
        <v>21</v>
      </c>
      <c r="FL62" s="372">
        <f t="shared" si="288"/>
        <v>0</v>
      </c>
      <c r="FM62" s="371">
        <f t="shared" si="289"/>
        <v>45.224576271186443</v>
      </c>
      <c r="FN62" s="372">
        <f t="shared" si="290"/>
        <v>47.836501901140686</v>
      </c>
      <c r="FO62" s="371">
        <f t="shared" si="291"/>
        <v>10673</v>
      </c>
      <c r="FP62" s="372">
        <f t="shared" si="292"/>
        <v>12581</v>
      </c>
      <c r="FQ62" s="424">
        <v>115</v>
      </c>
      <c r="FR62" s="644">
        <v>147</v>
      </c>
      <c r="FS62" s="371">
        <f t="shared" si="293"/>
        <v>115</v>
      </c>
      <c r="FT62" s="372">
        <f t="shared" si="294"/>
        <v>147</v>
      </c>
      <c r="FU62" s="426">
        <v>5.4130434782608692</v>
      </c>
      <c r="FV62" s="645">
        <v>6.2278911564625847</v>
      </c>
      <c r="FW62" s="371">
        <f t="shared" si="295"/>
        <v>622.5</v>
      </c>
      <c r="FX62" s="372">
        <f t="shared" si="296"/>
        <v>915.5</v>
      </c>
      <c r="FY62" s="647">
        <v>69.395652173913049</v>
      </c>
      <c r="FZ62" s="645">
        <v>69.884353741496597</v>
      </c>
      <c r="GA62" s="371">
        <f t="shared" si="297"/>
        <v>7980.5000000000009</v>
      </c>
      <c r="GB62" s="372">
        <f t="shared" si="298"/>
        <v>10273</v>
      </c>
      <c r="GC62" s="406">
        <f t="shared" si="299"/>
        <v>598</v>
      </c>
      <c r="GD62" s="372">
        <f t="shared" si="300"/>
        <v>715</v>
      </c>
      <c r="GE62" s="371">
        <f t="shared" si="301"/>
        <v>598</v>
      </c>
      <c r="GF62" s="372">
        <f t="shared" si="302"/>
        <v>715</v>
      </c>
      <c r="GG62" s="371">
        <f t="shared" si="303"/>
        <v>1846</v>
      </c>
      <c r="GH62" s="372">
        <f t="shared" si="304"/>
        <v>2413</v>
      </c>
      <c r="GI62" s="371">
        <f t="shared" si="305"/>
        <v>41679</v>
      </c>
      <c r="GJ62" s="372">
        <f t="shared" si="306"/>
        <v>50669</v>
      </c>
      <c r="GK62" s="406">
        <f t="shared" si="307"/>
        <v>297</v>
      </c>
      <c r="GL62" s="372">
        <f t="shared" si="308"/>
        <v>325</v>
      </c>
      <c r="GM62" s="371">
        <f t="shared" si="309"/>
        <v>297</v>
      </c>
      <c r="GN62" s="372">
        <f t="shared" si="310"/>
        <v>325</v>
      </c>
      <c r="GO62" s="371">
        <f t="shared" si="311"/>
        <v>1214.5</v>
      </c>
      <c r="GP62" s="372">
        <f t="shared" si="312"/>
        <v>1400.5</v>
      </c>
      <c r="GQ62" s="371">
        <f t="shared" si="313"/>
        <v>17254.5</v>
      </c>
      <c r="GR62" s="372">
        <f t="shared" si="314"/>
        <v>20899</v>
      </c>
      <c r="GS62" s="406">
        <f t="shared" si="315"/>
        <v>895</v>
      </c>
      <c r="GT62" s="372">
        <f t="shared" si="315"/>
        <v>1040</v>
      </c>
      <c r="GU62" s="371">
        <f t="shared" si="315"/>
        <v>895</v>
      </c>
      <c r="GV62" s="372">
        <f t="shared" si="315"/>
        <v>1040</v>
      </c>
      <c r="GW62" s="371">
        <f t="shared" si="316"/>
        <v>3060.5</v>
      </c>
      <c r="GX62" s="372">
        <f t="shared" si="316"/>
        <v>3813.5</v>
      </c>
      <c r="GY62" s="371">
        <f t="shared" si="316"/>
        <v>58933.5</v>
      </c>
      <c r="GZ62" s="372">
        <f t="shared" si="316"/>
        <v>71568</v>
      </c>
      <c r="HA62" s="406">
        <f t="shared" si="317"/>
        <v>54</v>
      </c>
      <c r="HB62" s="372">
        <f t="shared" si="317"/>
        <v>58</v>
      </c>
      <c r="HC62" s="371">
        <f t="shared" si="317"/>
        <v>54</v>
      </c>
      <c r="HD62" s="372">
        <f t="shared" si="317"/>
        <v>58</v>
      </c>
      <c r="HE62" s="371">
        <f t="shared" si="318"/>
        <v>44</v>
      </c>
      <c r="HF62" s="372">
        <f t="shared" si="319"/>
        <v>41.5</v>
      </c>
      <c r="HG62" s="371">
        <f t="shared" si="320"/>
        <v>3593.5</v>
      </c>
      <c r="HH62" s="372">
        <f t="shared" si="321"/>
        <v>4243.5</v>
      </c>
      <c r="HI62" s="406">
        <f t="shared" si="322"/>
        <v>3727</v>
      </c>
      <c r="HJ62" s="372">
        <f t="shared" si="323"/>
        <v>4770.5</v>
      </c>
      <c r="HK62" s="371">
        <f t="shared" si="324"/>
        <v>70507.500000000015</v>
      </c>
      <c r="HL62" s="371">
        <f t="shared" si="325"/>
        <v>86084.5</v>
      </c>
    </row>
    <row r="63" spans="1:220" ht="15.75">
      <c r="A63" s="35" t="s">
        <v>108</v>
      </c>
      <c r="B63" s="551" t="s">
        <v>1033</v>
      </c>
      <c r="C63" s="547" t="s">
        <v>1034</v>
      </c>
      <c r="D63" s="35">
        <v>136358</v>
      </c>
      <c r="E63" s="37">
        <v>8</v>
      </c>
      <c r="F63" s="419">
        <v>2133</v>
      </c>
      <c r="G63" s="638">
        <v>2738</v>
      </c>
      <c r="H63" s="421">
        <v>57</v>
      </c>
      <c r="I63" s="638">
        <v>64</v>
      </c>
      <c r="J63" s="371">
        <f t="shared" si="109"/>
        <v>2076</v>
      </c>
      <c r="K63" s="372">
        <f t="shared" si="110"/>
        <v>2674</v>
      </c>
      <c r="L63" s="420">
        <v>60</v>
      </c>
      <c r="M63" s="371">
        <f t="shared" si="111"/>
        <v>2076</v>
      </c>
      <c r="N63" s="372">
        <f t="shared" si="112"/>
        <v>2674</v>
      </c>
      <c r="O63" s="371">
        <f t="shared" si="113"/>
        <v>2076</v>
      </c>
      <c r="P63" s="372">
        <f t="shared" si="114"/>
        <v>2674</v>
      </c>
      <c r="Q63" s="424">
        <v>147</v>
      </c>
      <c r="R63" s="644">
        <v>145</v>
      </c>
      <c r="S63" s="371">
        <f t="shared" si="191"/>
        <v>147</v>
      </c>
      <c r="T63" s="372">
        <f t="shared" si="192"/>
        <v>145</v>
      </c>
      <c r="U63" s="426">
        <v>59</v>
      </c>
      <c r="V63" s="638">
        <v>55</v>
      </c>
      <c r="W63" s="371">
        <f t="shared" si="193"/>
        <v>59</v>
      </c>
      <c r="X63" s="372">
        <f t="shared" si="194"/>
        <v>55</v>
      </c>
      <c r="Y63" s="426">
        <v>18</v>
      </c>
      <c r="Z63" s="638">
        <v>12</v>
      </c>
      <c r="AA63" s="371">
        <f t="shared" si="195"/>
        <v>18</v>
      </c>
      <c r="AB63" s="372">
        <f t="shared" si="196"/>
        <v>12</v>
      </c>
      <c r="AC63" s="358">
        <f t="shared" si="197"/>
        <v>224</v>
      </c>
      <c r="AD63" s="372">
        <f t="shared" si="198"/>
        <v>212</v>
      </c>
      <c r="AE63" s="358">
        <f t="shared" si="199"/>
        <v>224</v>
      </c>
      <c r="AF63" s="372">
        <f t="shared" si="200"/>
        <v>212</v>
      </c>
      <c r="AG63" s="427">
        <v>2.8911564625850339</v>
      </c>
      <c r="AH63" s="645">
        <v>3.2758620689655173</v>
      </c>
      <c r="AI63" s="371">
        <f t="shared" si="201"/>
        <v>425</v>
      </c>
      <c r="AJ63" s="372">
        <f t="shared" si="202"/>
        <v>475</v>
      </c>
      <c r="AK63" s="426">
        <v>3.6779661016949152</v>
      </c>
      <c r="AL63" s="646">
        <v>3.9545454545454546</v>
      </c>
      <c r="AM63" s="371">
        <f t="shared" si="203"/>
        <v>217</v>
      </c>
      <c r="AN63" s="372">
        <f t="shared" si="204"/>
        <v>217.5</v>
      </c>
      <c r="AO63" s="426">
        <v>0.86111111111111116</v>
      </c>
      <c r="AP63" s="646">
        <v>0.875</v>
      </c>
      <c r="AQ63" s="371">
        <f t="shared" si="205"/>
        <v>15.5</v>
      </c>
      <c r="AR63" s="372">
        <f t="shared" si="206"/>
        <v>10.5</v>
      </c>
      <c r="AS63" s="371">
        <f t="shared" si="207"/>
        <v>2.9352678571428572</v>
      </c>
      <c r="AT63" s="372">
        <f t="shared" si="208"/>
        <v>3.3160377358490565</v>
      </c>
      <c r="AU63" s="371">
        <f t="shared" si="209"/>
        <v>657.5</v>
      </c>
      <c r="AV63" s="372">
        <f t="shared" si="210"/>
        <v>703</v>
      </c>
      <c r="AW63" s="426">
        <v>71.850340136054427</v>
      </c>
      <c r="AX63" s="645">
        <v>74.710344827586212</v>
      </c>
      <c r="AY63" s="371">
        <f t="shared" si="211"/>
        <v>10562</v>
      </c>
      <c r="AZ63" s="372">
        <f t="shared" si="212"/>
        <v>10833</v>
      </c>
      <c r="BA63" s="426">
        <v>69.406779661016955</v>
      </c>
      <c r="BB63" s="646">
        <v>68.381818181818176</v>
      </c>
      <c r="BC63" s="371">
        <f t="shared" si="213"/>
        <v>4095.0000000000005</v>
      </c>
      <c r="BD63" s="372">
        <f t="shared" si="214"/>
        <v>3760.9999999999995</v>
      </c>
      <c r="BE63" s="421">
        <v>82.222222222222229</v>
      </c>
      <c r="BF63" s="646">
        <v>72.25</v>
      </c>
      <c r="BG63" s="371">
        <f t="shared" si="215"/>
        <v>1480</v>
      </c>
      <c r="BH63" s="372">
        <f t="shared" si="216"/>
        <v>867</v>
      </c>
      <c r="BI63" s="371">
        <f t="shared" si="217"/>
        <v>72.040178571428569</v>
      </c>
      <c r="BJ63" s="372">
        <f t="shared" si="218"/>
        <v>72.929245283018872</v>
      </c>
      <c r="BK63" s="371">
        <f t="shared" si="219"/>
        <v>16137</v>
      </c>
      <c r="BL63" s="372">
        <f t="shared" si="220"/>
        <v>15461</v>
      </c>
      <c r="BM63" s="431">
        <v>667</v>
      </c>
      <c r="BN63" s="645">
        <v>910</v>
      </c>
      <c r="BO63" s="371">
        <f t="shared" si="221"/>
        <v>667</v>
      </c>
      <c r="BP63" s="372">
        <f t="shared" si="222"/>
        <v>910</v>
      </c>
      <c r="BQ63" s="426">
        <v>394</v>
      </c>
      <c r="BR63" s="646">
        <v>537</v>
      </c>
      <c r="BS63" s="371">
        <f t="shared" si="223"/>
        <v>394</v>
      </c>
      <c r="BT63" s="372">
        <f t="shared" si="224"/>
        <v>537</v>
      </c>
      <c r="BU63" s="426"/>
      <c r="BV63" s="646"/>
      <c r="BW63" s="371">
        <f t="shared" si="225"/>
        <v>0</v>
      </c>
      <c r="BX63" s="423">
        <f t="shared" si="226"/>
        <v>0</v>
      </c>
      <c r="BY63" s="358">
        <f t="shared" si="227"/>
        <v>1061</v>
      </c>
      <c r="BZ63" s="372">
        <f t="shared" si="228"/>
        <v>1447</v>
      </c>
      <c r="CA63" s="358">
        <f t="shared" si="229"/>
        <v>1061</v>
      </c>
      <c r="CB63" s="372">
        <f t="shared" si="230"/>
        <v>1447</v>
      </c>
      <c r="CC63" s="427">
        <v>4.0104947526236883</v>
      </c>
      <c r="CD63" s="645">
        <v>3.9395604395604398</v>
      </c>
      <c r="CE63" s="371">
        <f t="shared" si="231"/>
        <v>2675</v>
      </c>
      <c r="CF63" s="372">
        <f t="shared" si="232"/>
        <v>3585</v>
      </c>
      <c r="CG63" s="426">
        <v>5.0520304568527923</v>
      </c>
      <c r="CH63" s="646">
        <v>5.4618249534450651</v>
      </c>
      <c r="CI63" s="371">
        <f t="shared" si="233"/>
        <v>1990.5000000000002</v>
      </c>
      <c r="CJ63" s="372">
        <f t="shared" si="234"/>
        <v>2933</v>
      </c>
      <c r="CK63" s="426"/>
      <c r="CL63" s="646"/>
      <c r="CM63" s="371">
        <f t="shared" si="235"/>
        <v>0</v>
      </c>
      <c r="CN63" s="372">
        <f t="shared" si="236"/>
        <v>0</v>
      </c>
      <c r="CO63" s="371">
        <f t="shared" si="237"/>
        <v>4.3972667295004708</v>
      </c>
      <c r="CP63" s="372">
        <f t="shared" si="238"/>
        <v>4.5044920525224601</v>
      </c>
      <c r="CQ63" s="371">
        <f t="shared" si="239"/>
        <v>4665.4999999999991</v>
      </c>
      <c r="CR63" s="372">
        <f t="shared" si="240"/>
        <v>6518</v>
      </c>
      <c r="CS63" s="426">
        <v>74.523238380809602</v>
      </c>
      <c r="CT63" s="645">
        <v>74.389010989010984</v>
      </c>
      <c r="CU63" s="371">
        <f t="shared" si="241"/>
        <v>49707.000000000007</v>
      </c>
      <c r="CV63" s="372">
        <f t="shared" si="242"/>
        <v>67694</v>
      </c>
      <c r="CW63" s="426">
        <v>73.850253807106597</v>
      </c>
      <c r="CX63" s="646">
        <v>76.165735567970202</v>
      </c>
      <c r="CY63" s="371">
        <f t="shared" si="243"/>
        <v>29097</v>
      </c>
      <c r="CZ63" s="372">
        <f t="shared" si="244"/>
        <v>40901</v>
      </c>
      <c r="DA63" s="421"/>
      <c r="DB63" s="646"/>
      <c r="DC63" s="371">
        <f t="shared" si="245"/>
        <v>0</v>
      </c>
      <c r="DD63" s="372">
        <f t="shared" si="246"/>
        <v>0</v>
      </c>
      <c r="DE63" s="371">
        <f t="shared" si="247"/>
        <v>74.273327049952869</v>
      </c>
      <c r="DF63" s="372">
        <f t="shared" si="248"/>
        <v>75.048375950241876</v>
      </c>
      <c r="DG63" s="371">
        <f t="shared" si="249"/>
        <v>78804</v>
      </c>
      <c r="DH63" s="372">
        <f t="shared" si="250"/>
        <v>108595</v>
      </c>
      <c r="DI63" s="371">
        <f t="shared" si="251"/>
        <v>1285</v>
      </c>
      <c r="DJ63" s="372">
        <f t="shared" si="252"/>
        <v>1659</v>
      </c>
      <c r="DK63" s="371">
        <f t="shared" si="253"/>
        <v>1285</v>
      </c>
      <c r="DL63" s="372">
        <f t="shared" si="254"/>
        <v>1659</v>
      </c>
      <c r="DM63" s="371">
        <f t="shared" si="255"/>
        <v>4.1424124513618672</v>
      </c>
      <c r="DN63" s="372">
        <f t="shared" si="256"/>
        <v>4.3526220614828208</v>
      </c>
      <c r="DO63" s="371">
        <f t="shared" si="257"/>
        <v>5322.9999999999991</v>
      </c>
      <c r="DP63" s="372">
        <f t="shared" si="258"/>
        <v>7221</v>
      </c>
      <c r="DQ63" s="371">
        <f t="shared" si="259"/>
        <v>73.884046692607001</v>
      </c>
      <c r="DR63" s="372">
        <f t="shared" si="260"/>
        <v>74.777576853526227</v>
      </c>
      <c r="DS63" s="371">
        <f t="shared" si="261"/>
        <v>94941</v>
      </c>
      <c r="DT63" s="372">
        <f t="shared" si="262"/>
        <v>124056.00000000001</v>
      </c>
      <c r="DU63" s="424">
        <v>289</v>
      </c>
      <c r="DV63" s="645">
        <v>330</v>
      </c>
      <c r="DW63" s="371">
        <f t="shared" si="263"/>
        <v>289</v>
      </c>
      <c r="DX63" s="372">
        <f t="shared" si="264"/>
        <v>330</v>
      </c>
      <c r="DY63" s="426">
        <v>332</v>
      </c>
      <c r="DZ63" s="646">
        <v>423</v>
      </c>
      <c r="EA63" s="371">
        <f t="shared" si="265"/>
        <v>332</v>
      </c>
      <c r="EB63" s="372">
        <f t="shared" si="266"/>
        <v>423</v>
      </c>
      <c r="EC63" s="426"/>
      <c r="ED63" s="646"/>
      <c r="EE63" s="371">
        <f t="shared" si="267"/>
        <v>0</v>
      </c>
      <c r="EF63" s="372">
        <f t="shared" si="268"/>
        <v>0</v>
      </c>
      <c r="EG63" s="358">
        <f t="shared" si="269"/>
        <v>621</v>
      </c>
      <c r="EH63" s="372">
        <f t="shared" si="270"/>
        <v>753</v>
      </c>
      <c r="EI63" s="358">
        <f t="shared" si="271"/>
        <v>621</v>
      </c>
      <c r="EJ63" s="372">
        <f t="shared" si="272"/>
        <v>753</v>
      </c>
      <c r="EK63" s="427">
        <v>2.6557093425605536</v>
      </c>
      <c r="EL63" s="645">
        <v>3.0939393939393938</v>
      </c>
      <c r="EM63" s="371">
        <f t="shared" si="273"/>
        <v>767.5</v>
      </c>
      <c r="EN63" s="372">
        <f t="shared" si="274"/>
        <v>1021</v>
      </c>
      <c r="EO63" s="426">
        <v>4.0768072289156629</v>
      </c>
      <c r="EP63" s="646">
        <v>4.122931442080378</v>
      </c>
      <c r="EQ63" s="371">
        <f t="shared" si="275"/>
        <v>1353.5</v>
      </c>
      <c r="ER63" s="372">
        <f t="shared" si="276"/>
        <v>1744</v>
      </c>
      <c r="ES63" s="426"/>
      <c r="ET63" s="646"/>
      <c r="EU63" s="371">
        <f t="shared" si="277"/>
        <v>0</v>
      </c>
      <c r="EV63" s="372">
        <f t="shared" si="278"/>
        <v>0</v>
      </c>
      <c r="EW63" s="371">
        <f t="shared" si="279"/>
        <v>3.4154589371980677</v>
      </c>
      <c r="EX63" s="372">
        <f t="shared" si="280"/>
        <v>3.6719787516600264</v>
      </c>
      <c r="EY63" s="371">
        <f t="shared" si="281"/>
        <v>2121</v>
      </c>
      <c r="EZ63" s="372">
        <f t="shared" si="282"/>
        <v>2765</v>
      </c>
      <c r="FA63" s="426">
        <v>49.712802768166092</v>
      </c>
      <c r="FB63" s="645">
        <v>54.239393939393942</v>
      </c>
      <c r="FC63" s="371">
        <f t="shared" si="283"/>
        <v>14367</v>
      </c>
      <c r="FD63" s="372">
        <f t="shared" si="284"/>
        <v>17899</v>
      </c>
      <c r="FE63" s="426">
        <v>48.75</v>
      </c>
      <c r="FF63" s="646">
        <v>49.595744680851062</v>
      </c>
      <c r="FG63" s="371">
        <f t="shared" si="285"/>
        <v>16185</v>
      </c>
      <c r="FH63" s="372">
        <f t="shared" si="286"/>
        <v>20979</v>
      </c>
      <c r="FI63" s="421"/>
      <c r="FJ63" s="646"/>
      <c r="FK63" s="371">
        <f t="shared" si="287"/>
        <v>0</v>
      </c>
      <c r="FL63" s="372">
        <f t="shared" si="288"/>
        <v>0</v>
      </c>
      <c r="FM63" s="371">
        <f t="shared" si="289"/>
        <v>49.19806763285024</v>
      </c>
      <c r="FN63" s="372">
        <f t="shared" si="290"/>
        <v>51.630810092961489</v>
      </c>
      <c r="FO63" s="371">
        <f t="shared" si="291"/>
        <v>30552</v>
      </c>
      <c r="FP63" s="372">
        <f t="shared" si="292"/>
        <v>38878</v>
      </c>
      <c r="FQ63" s="424">
        <v>170</v>
      </c>
      <c r="FR63" s="644">
        <v>262</v>
      </c>
      <c r="FS63" s="371">
        <f t="shared" si="293"/>
        <v>170</v>
      </c>
      <c r="FT63" s="372">
        <f t="shared" si="294"/>
        <v>262</v>
      </c>
      <c r="FU63" s="426">
        <v>5.0235294117647058</v>
      </c>
      <c r="FV63" s="645">
        <v>5.1984732824427482</v>
      </c>
      <c r="FW63" s="371">
        <f t="shared" si="295"/>
        <v>854</v>
      </c>
      <c r="FX63" s="372">
        <f t="shared" si="296"/>
        <v>1362</v>
      </c>
      <c r="FY63" s="647">
        <v>68.599999999999994</v>
      </c>
      <c r="FZ63" s="645">
        <v>68.492366412213741</v>
      </c>
      <c r="GA63" s="371">
        <f t="shared" si="297"/>
        <v>11661.999999999998</v>
      </c>
      <c r="GB63" s="372">
        <f t="shared" si="298"/>
        <v>17945</v>
      </c>
      <c r="GC63" s="406">
        <f t="shared" si="299"/>
        <v>1103</v>
      </c>
      <c r="GD63" s="372">
        <f t="shared" si="300"/>
        <v>1385</v>
      </c>
      <c r="GE63" s="371">
        <f t="shared" si="301"/>
        <v>1103</v>
      </c>
      <c r="GF63" s="372">
        <f t="shared" si="302"/>
        <v>1385</v>
      </c>
      <c r="GG63" s="371">
        <f t="shared" si="303"/>
        <v>3867.5</v>
      </c>
      <c r="GH63" s="372">
        <f t="shared" si="304"/>
        <v>5081</v>
      </c>
      <c r="GI63" s="371">
        <f t="shared" si="305"/>
        <v>74636</v>
      </c>
      <c r="GJ63" s="372">
        <f t="shared" si="306"/>
        <v>96426</v>
      </c>
      <c r="GK63" s="406">
        <f t="shared" si="307"/>
        <v>785</v>
      </c>
      <c r="GL63" s="372">
        <f t="shared" si="308"/>
        <v>1015</v>
      </c>
      <c r="GM63" s="371">
        <f t="shared" si="309"/>
        <v>785</v>
      </c>
      <c r="GN63" s="372">
        <f t="shared" si="310"/>
        <v>1015</v>
      </c>
      <c r="GO63" s="371">
        <f t="shared" si="311"/>
        <v>3561</v>
      </c>
      <c r="GP63" s="372">
        <f t="shared" si="312"/>
        <v>4894.5</v>
      </c>
      <c r="GQ63" s="371">
        <f t="shared" si="313"/>
        <v>49377</v>
      </c>
      <c r="GR63" s="372">
        <f t="shared" si="314"/>
        <v>65641</v>
      </c>
      <c r="GS63" s="406">
        <f t="shared" si="315"/>
        <v>1888</v>
      </c>
      <c r="GT63" s="372">
        <f t="shared" si="315"/>
        <v>2400</v>
      </c>
      <c r="GU63" s="371">
        <f t="shared" si="315"/>
        <v>1888</v>
      </c>
      <c r="GV63" s="372">
        <f t="shared" si="315"/>
        <v>2400</v>
      </c>
      <c r="GW63" s="371">
        <f t="shared" si="316"/>
        <v>7428.5</v>
      </c>
      <c r="GX63" s="372">
        <f t="shared" si="316"/>
        <v>9975.5</v>
      </c>
      <c r="GY63" s="371">
        <f t="shared" si="316"/>
        <v>124013</v>
      </c>
      <c r="GZ63" s="372">
        <f t="shared" si="316"/>
        <v>162067</v>
      </c>
      <c r="HA63" s="406">
        <f t="shared" si="317"/>
        <v>18</v>
      </c>
      <c r="HB63" s="372">
        <f t="shared" si="317"/>
        <v>12</v>
      </c>
      <c r="HC63" s="371">
        <f t="shared" si="317"/>
        <v>18</v>
      </c>
      <c r="HD63" s="372">
        <f t="shared" si="317"/>
        <v>12</v>
      </c>
      <c r="HE63" s="371">
        <f t="shared" si="318"/>
        <v>15.5</v>
      </c>
      <c r="HF63" s="372">
        <f t="shared" si="319"/>
        <v>10.5</v>
      </c>
      <c r="HG63" s="371">
        <f t="shared" si="320"/>
        <v>1480</v>
      </c>
      <c r="HH63" s="372">
        <f t="shared" si="321"/>
        <v>867</v>
      </c>
      <c r="HI63" s="406">
        <f t="shared" si="322"/>
        <v>8298</v>
      </c>
      <c r="HJ63" s="372">
        <f t="shared" si="323"/>
        <v>11348</v>
      </c>
      <c r="HK63" s="371">
        <f t="shared" si="324"/>
        <v>137155</v>
      </c>
      <c r="HL63" s="371">
        <f t="shared" si="325"/>
        <v>180879</v>
      </c>
    </row>
    <row r="64" spans="1:220" ht="15.75">
      <c r="A64" s="38" t="s">
        <v>108</v>
      </c>
      <c r="B64" s="36" t="s">
        <v>418</v>
      </c>
      <c r="C64" s="36"/>
      <c r="D64" s="35">
        <v>136400</v>
      </c>
      <c r="E64" s="37">
        <v>8</v>
      </c>
      <c r="F64" s="419">
        <v>665</v>
      </c>
      <c r="G64" s="638">
        <v>963</v>
      </c>
      <c r="H64" s="421">
        <v>19</v>
      </c>
      <c r="I64" s="638">
        <v>46</v>
      </c>
      <c r="J64" s="371">
        <f t="shared" si="109"/>
        <v>646</v>
      </c>
      <c r="K64" s="372">
        <f t="shared" si="110"/>
        <v>917</v>
      </c>
      <c r="L64" s="420">
        <v>60</v>
      </c>
      <c r="M64" s="371">
        <f t="shared" si="111"/>
        <v>646</v>
      </c>
      <c r="N64" s="372">
        <f t="shared" si="112"/>
        <v>917</v>
      </c>
      <c r="O64" s="371">
        <f t="shared" si="113"/>
        <v>646</v>
      </c>
      <c r="P64" s="372">
        <f t="shared" si="114"/>
        <v>917</v>
      </c>
      <c r="Q64" s="424">
        <v>117</v>
      </c>
      <c r="R64" s="644">
        <v>153</v>
      </c>
      <c r="S64" s="371">
        <f t="shared" si="191"/>
        <v>117</v>
      </c>
      <c r="T64" s="372">
        <f t="shared" si="192"/>
        <v>153</v>
      </c>
      <c r="U64" s="426">
        <v>39</v>
      </c>
      <c r="V64" s="638">
        <v>51</v>
      </c>
      <c r="W64" s="371">
        <f t="shared" si="193"/>
        <v>39</v>
      </c>
      <c r="X64" s="372">
        <f t="shared" si="194"/>
        <v>51</v>
      </c>
      <c r="Y64" s="426">
        <v>15</v>
      </c>
      <c r="Z64" s="638">
        <v>27</v>
      </c>
      <c r="AA64" s="371">
        <f t="shared" si="195"/>
        <v>15</v>
      </c>
      <c r="AB64" s="372">
        <f t="shared" si="196"/>
        <v>27</v>
      </c>
      <c r="AC64" s="358">
        <f t="shared" si="197"/>
        <v>171</v>
      </c>
      <c r="AD64" s="372">
        <f t="shared" si="198"/>
        <v>231</v>
      </c>
      <c r="AE64" s="358">
        <f t="shared" si="199"/>
        <v>171</v>
      </c>
      <c r="AF64" s="372">
        <f t="shared" si="200"/>
        <v>231</v>
      </c>
      <c r="AG64" s="427">
        <v>2.4700854700854702</v>
      </c>
      <c r="AH64" s="645">
        <v>2.5849673202614381</v>
      </c>
      <c r="AI64" s="371">
        <f t="shared" si="201"/>
        <v>289</v>
      </c>
      <c r="AJ64" s="372">
        <f t="shared" si="202"/>
        <v>395.5</v>
      </c>
      <c r="AK64" s="426">
        <v>2.9487179487179489</v>
      </c>
      <c r="AL64" s="646">
        <v>2.9705882352941178</v>
      </c>
      <c r="AM64" s="371">
        <f t="shared" si="203"/>
        <v>115</v>
      </c>
      <c r="AN64" s="372">
        <f t="shared" si="204"/>
        <v>151.5</v>
      </c>
      <c r="AO64" s="426">
        <v>1</v>
      </c>
      <c r="AP64" s="646">
        <v>0.90740740740740744</v>
      </c>
      <c r="AQ64" s="371">
        <f t="shared" si="205"/>
        <v>15</v>
      </c>
      <c r="AR64" s="372">
        <f t="shared" si="206"/>
        <v>24.5</v>
      </c>
      <c r="AS64" s="371">
        <f t="shared" si="207"/>
        <v>2.4502923976608186</v>
      </c>
      <c r="AT64" s="372">
        <f t="shared" si="208"/>
        <v>2.4740259740259742</v>
      </c>
      <c r="AU64" s="371">
        <f t="shared" si="209"/>
        <v>419</v>
      </c>
      <c r="AV64" s="372">
        <f t="shared" si="210"/>
        <v>571.5</v>
      </c>
      <c r="AW64" s="426">
        <v>68.794871794871796</v>
      </c>
      <c r="AX64" s="645">
        <v>67.411764705882348</v>
      </c>
      <c r="AY64" s="371">
        <f t="shared" si="211"/>
        <v>8049</v>
      </c>
      <c r="AZ64" s="372">
        <f t="shared" si="212"/>
        <v>10314</v>
      </c>
      <c r="BA64" s="426">
        <v>63.410256410256409</v>
      </c>
      <c r="BB64" s="646">
        <v>65.235294117647058</v>
      </c>
      <c r="BC64" s="371">
        <f t="shared" si="213"/>
        <v>2473</v>
      </c>
      <c r="BD64" s="372">
        <f t="shared" si="214"/>
        <v>3327</v>
      </c>
      <c r="BE64" s="421">
        <v>66.466666666666669</v>
      </c>
      <c r="BF64" s="646">
        <v>68.703703703703709</v>
      </c>
      <c r="BG64" s="371">
        <f t="shared" si="215"/>
        <v>997</v>
      </c>
      <c r="BH64" s="372">
        <f t="shared" si="216"/>
        <v>1855.0000000000002</v>
      </c>
      <c r="BI64" s="371">
        <f t="shared" si="217"/>
        <v>67.362573099415201</v>
      </c>
      <c r="BJ64" s="372">
        <f t="shared" si="218"/>
        <v>67.082251082251076</v>
      </c>
      <c r="BK64" s="371">
        <f t="shared" si="219"/>
        <v>11519</v>
      </c>
      <c r="BL64" s="372">
        <f t="shared" si="220"/>
        <v>15495.999999999998</v>
      </c>
      <c r="BM64" s="431">
        <v>248</v>
      </c>
      <c r="BN64" s="645">
        <v>355</v>
      </c>
      <c r="BO64" s="371">
        <f t="shared" si="221"/>
        <v>248</v>
      </c>
      <c r="BP64" s="372">
        <f t="shared" si="222"/>
        <v>355</v>
      </c>
      <c r="BQ64" s="426">
        <v>95</v>
      </c>
      <c r="BR64" s="646">
        <v>122</v>
      </c>
      <c r="BS64" s="371">
        <f t="shared" si="223"/>
        <v>95</v>
      </c>
      <c r="BT64" s="372">
        <f t="shared" si="224"/>
        <v>122</v>
      </c>
      <c r="BU64" s="426"/>
      <c r="BV64" s="646"/>
      <c r="BW64" s="371">
        <f t="shared" si="225"/>
        <v>0</v>
      </c>
      <c r="BX64" s="423">
        <f t="shared" si="226"/>
        <v>0</v>
      </c>
      <c r="BY64" s="358">
        <f t="shared" si="227"/>
        <v>343</v>
      </c>
      <c r="BZ64" s="372">
        <f t="shared" si="228"/>
        <v>477</v>
      </c>
      <c r="CA64" s="358">
        <f t="shared" si="229"/>
        <v>343</v>
      </c>
      <c r="CB64" s="372">
        <f t="shared" si="230"/>
        <v>477</v>
      </c>
      <c r="CC64" s="427">
        <v>3.467741935483871</v>
      </c>
      <c r="CD64" s="645">
        <v>3.6985915492957746</v>
      </c>
      <c r="CE64" s="371">
        <f t="shared" si="231"/>
        <v>860</v>
      </c>
      <c r="CF64" s="372">
        <f t="shared" si="232"/>
        <v>1313</v>
      </c>
      <c r="CG64" s="426">
        <v>5.0789473684210522</v>
      </c>
      <c r="CH64" s="646">
        <v>5.0491803278688527</v>
      </c>
      <c r="CI64" s="371">
        <f t="shared" si="233"/>
        <v>482.49999999999994</v>
      </c>
      <c r="CJ64" s="372">
        <f t="shared" si="234"/>
        <v>616</v>
      </c>
      <c r="CK64" s="426"/>
      <c r="CL64" s="646"/>
      <c r="CM64" s="371">
        <f t="shared" si="235"/>
        <v>0</v>
      </c>
      <c r="CN64" s="372">
        <f t="shared" si="236"/>
        <v>0</v>
      </c>
      <c r="CO64" s="371">
        <f t="shared" si="237"/>
        <v>3.9139941690962101</v>
      </c>
      <c r="CP64" s="372">
        <f t="shared" si="238"/>
        <v>4.0440251572327046</v>
      </c>
      <c r="CQ64" s="371">
        <f t="shared" si="239"/>
        <v>1342.5</v>
      </c>
      <c r="CR64" s="372">
        <f t="shared" si="240"/>
        <v>1929</v>
      </c>
      <c r="CS64" s="426">
        <v>69.346774193548384</v>
      </c>
      <c r="CT64" s="645">
        <v>69.985915492957744</v>
      </c>
      <c r="CU64" s="371">
        <f t="shared" si="241"/>
        <v>17198</v>
      </c>
      <c r="CV64" s="372">
        <f t="shared" si="242"/>
        <v>24845</v>
      </c>
      <c r="CW64" s="426">
        <v>64.147368421052633</v>
      </c>
      <c r="CX64" s="646">
        <v>65.885245901639351</v>
      </c>
      <c r="CY64" s="371">
        <f t="shared" si="243"/>
        <v>6094</v>
      </c>
      <c r="CZ64" s="372">
        <f t="shared" si="244"/>
        <v>8038.0000000000009</v>
      </c>
      <c r="DA64" s="421"/>
      <c r="DB64" s="646"/>
      <c r="DC64" s="371">
        <f t="shared" si="245"/>
        <v>0</v>
      </c>
      <c r="DD64" s="372">
        <f t="shared" si="246"/>
        <v>0</v>
      </c>
      <c r="DE64" s="371">
        <f t="shared" si="247"/>
        <v>67.906705539358597</v>
      </c>
      <c r="DF64" s="372">
        <f t="shared" si="248"/>
        <v>68.937106918238996</v>
      </c>
      <c r="DG64" s="371">
        <f t="shared" si="249"/>
        <v>23292</v>
      </c>
      <c r="DH64" s="372">
        <f t="shared" si="250"/>
        <v>32883</v>
      </c>
      <c r="DI64" s="371">
        <f t="shared" si="251"/>
        <v>514</v>
      </c>
      <c r="DJ64" s="372">
        <f t="shared" si="252"/>
        <v>708</v>
      </c>
      <c r="DK64" s="371">
        <f t="shared" si="253"/>
        <v>514</v>
      </c>
      <c r="DL64" s="372">
        <f t="shared" si="254"/>
        <v>708</v>
      </c>
      <c r="DM64" s="371">
        <f t="shared" si="255"/>
        <v>3.42704280155642</v>
      </c>
      <c r="DN64" s="372">
        <f t="shared" si="256"/>
        <v>3.531779661016949</v>
      </c>
      <c r="DO64" s="371">
        <f t="shared" si="257"/>
        <v>1761.5</v>
      </c>
      <c r="DP64" s="372">
        <f t="shared" si="258"/>
        <v>2500.5</v>
      </c>
      <c r="DQ64" s="371">
        <f t="shared" si="259"/>
        <v>67.725680933852146</v>
      </c>
      <c r="DR64" s="372">
        <f t="shared" si="260"/>
        <v>68.331920903954796</v>
      </c>
      <c r="DS64" s="371">
        <f t="shared" si="261"/>
        <v>34811</v>
      </c>
      <c r="DT64" s="372">
        <f t="shared" si="262"/>
        <v>48378.999999999993</v>
      </c>
      <c r="DU64" s="424">
        <v>56</v>
      </c>
      <c r="DV64" s="645">
        <v>86</v>
      </c>
      <c r="DW64" s="371">
        <f t="shared" si="263"/>
        <v>56</v>
      </c>
      <c r="DX64" s="372">
        <f t="shared" si="264"/>
        <v>86</v>
      </c>
      <c r="DY64" s="426">
        <v>60</v>
      </c>
      <c r="DZ64" s="646">
        <v>90</v>
      </c>
      <c r="EA64" s="371">
        <f t="shared" si="265"/>
        <v>60</v>
      </c>
      <c r="EB64" s="372">
        <f t="shared" si="266"/>
        <v>90</v>
      </c>
      <c r="EC64" s="426"/>
      <c r="ED64" s="646">
        <v>1</v>
      </c>
      <c r="EE64" s="371">
        <f t="shared" si="267"/>
        <v>0</v>
      </c>
      <c r="EF64" s="372">
        <f t="shared" si="268"/>
        <v>1</v>
      </c>
      <c r="EG64" s="358">
        <f t="shared" si="269"/>
        <v>116</v>
      </c>
      <c r="EH64" s="372">
        <f t="shared" si="270"/>
        <v>177</v>
      </c>
      <c r="EI64" s="358">
        <f t="shared" si="271"/>
        <v>116</v>
      </c>
      <c r="EJ64" s="372">
        <f t="shared" si="272"/>
        <v>177</v>
      </c>
      <c r="EK64" s="427">
        <v>2.6339285714285716</v>
      </c>
      <c r="EL64" s="645">
        <v>2.6627906976744184</v>
      </c>
      <c r="EM64" s="371">
        <f t="shared" si="273"/>
        <v>147.5</v>
      </c>
      <c r="EN64" s="372">
        <f t="shared" si="274"/>
        <v>229</v>
      </c>
      <c r="EO64" s="426">
        <v>3.1333333333333333</v>
      </c>
      <c r="EP64" s="646">
        <v>3.4833333333333334</v>
      </c>
      <c r="EQ64" s="371">
        <f t="shared" si="275"/>
        <v>188</v>
      </c>
      <c r="ER64" s="372">
        <f t="shared" si="276"/>
        <v>313.5</v>
      </c>
      <c r="ES64" s="426"/>
      <c r="ET64" s="646">
        <v>2</v>
      </c>
      <c r="EU64" s="371">
        <f t="shared" si="277"/>
        <v>0</v>
      </c>
      <c r="EV64" s="372">
        <f t="shared" si="278"/>
        <v>2</v>
      </c>
      <c r="EW64" s="371">
        <f t="shared" si="279"/>
        <v>2.8922413793103448</v>
      </c>
      <c r="EX64" s="372">
        <f t="shared" si="280"/>
        <v>3.0762711864406778</v>
      </c>
      <c r="EY64" s="371">
        <f t="shared" si="281"/>
        <v>335.5</v>
      </c>
      <c r="EZ64" s="372">
        <f t="shared" si="282"/>
        <v>544.5</v>
      </c>
      <c r="FA64" s="426">
        <v>47.875</v>
      </c>
      <c r="FB64" s="645">
        <v>45.348837209302324</v>
      </c>
      <c r="FC64" s="371">
        <f t="shared" si="283"/>
        <v>2681</v>
      </c>
      <c r="FD64" s="372">
        <f t="shared" si="284"/>
        <v>3900</v>
      </c>
      <c r="FE64" s="426">
        <v>37.716666666666669</v>
      </c>
      <c r="FF64" s="646">
        <v>41.633333333333333</v>
      </c>
      <c r="FG64" s="371">
        <f t="shared" si="285"/>
        <v>2263</v>
      </c>
      <c r="FH64" s="372">
        <f t="shared" si="286"/>
        <v>3747</v>
      </c>
      <c r="FI64" s="421"/>
      <c r="FJ64" s="646">
        <v>24</v>
      </c>
      <c r="FK64" s="371">
        <f t="shared" si="287"/>
        <v>0</v>
      </c>
      <c r="FL64" s="372">
        <f t="shared" si="288"/>
        <v>24</v>
      </c>
      <c r="FM64" s="371">
        <f t="shared" si="289"/>
        <v>42.620689655172413</v>
      </c>
      <c r="FN64" s="372">
        <f t="shared" si="290"/>
        <v>43.33898305084746</v>
      </c>
      <c r="FO64" s="371">
        <f t="shared" si="291"/>
        <v>4944</v>
      </c>
      <c r="FP64" s="372">
        <f t="shared" si="292"/>
        <v>7671.0000000000009</v>
      </c>
      <c r="FQ64" s="424">
        <v>16</v>
      </c>
      <c r="FR64" s="644">
        <v>32</v>
      </c>
      <c r="FS64" s="371">
        <f t="shared" si="293"/>
        <v>16</v>
      </c>
      <c r="FT64" s="372">
        <f t="shared" si="294"/>
        <v>32</v>
      </c>
      <c r="FU64" s="426">
        <v>7.15625</v>
      </c>
      <c r="FV64" s="645">
        <v>6.515625</v>
      </c>
      <c r="FW64" s="371">
        <f t="shared" si="295"/>
        <v>114.5</v>
      </c>
      <c r="FX64" s="372">
        <f t="shared" si="296"/>
        <v>208.5</v>
      </c>
      <c r="FY64" s="647">
        <v>74.5</v>
      </c>
      <c r="FZ64" s="645">
        <v>65.46875</v>
      </c>
      <c r="GA64" s="371">
        <f t="shared" si="297"/>
        <v>1192</v>
      </c>
      <c r="GB64" s="372">
        <f t="shared" si="298"/>
        <v>2095</v>
      </c>
      <c r="GC64" s="406">
        <f t="shared" si="299"/>
        <v>421</v>
      </c>
      <c r="GD64" s="372">
        <f t="shared" si="300"/>
        <v>594</v>
      </c>
      <c r="GE64" s="371">
        <f t="shared" si="301"/>
        <v>421</v>
      </c>
      <c r="GF64" s="372">
        <f t="shared" si="302"/>
        <v>594</v>
      </c>
      <c r="GG64" s="371">
        <f t="shared" si="303"/>
        <v>1296.5</v>
      </c>
      <c r="GH64" s="372">
        <f t="shared" si="304"/>
        <v>1937.5</v>
      </c>
      <c r="GI64" s="371">
        <f t="shared" si="305"/>
        <v>27928</v>
      </c>
      <c r="GJ64" s="372">
        <f t="shared" si="306"/>
        <v>39059</v>
      </c>
      <c r="GK64" s="406">
        <f t="shared" si="307"/>
        <v>194</v>
      </c>
      <c r="GL64" s="372">
        <f t="shared" si="308"/>
        <v>263</v>
      </c>
      <c r="GM64" s="371">
        <f t="shared" si="309"/>
        <v>194</v>
      </c>
      <c r="GN64" s="372">
        <f t="shared" si="310"/>
        <v>263</v>
      </c>
      <c r="GO64" s="371">
        <f t="shared" si="311"/>
        <v>785.5</v>
      </c>
      <c r="GP64" s="372">
        <f t="shared" si="312"/>
        <v>1081</v>
      </c>
      <c r="GQ64" s="371">
        <f t="shared" si="313"/>
        <v>10830</v>
      </c>
      <c r="GR64" s="372">
        <f t="shared" si="314"/>
        <v>15112</v>
      </c>
      <c r="GS64" s="406">
        <f t="shared" si="315"/>
        <v>615</v>
      </c>
      <c r="GT64" s="372">
        <f t="shared" si="315"/>
        <v>857</v>
      </c>
      <c r="GU64" s="371">
        <f t="shared" si="315"/>
        <v>615</v>
      </c>
      <c r="GV64" s="372">
        <f t="shared" si="315"/>
        <v>857</v>
      </c>
      <c r="GW64" s="371">
        <f t="shared" si="316"/>
        <v>2082</v>
      </c>
      <c r="GX64" s="372">
        <f t="shared" si="316"/>
        <v>3018.5</v>
      </c>
      <c r="GY64" s="371">
        <f t="shared" si="316"/>
        <v>38758</v>
      </c>
      <c r="GZ64" s="372">
        <f t="shared" si="316"/>
        <v>54171</v>
      </c>
      <c r="HA64" s="406">
        <f t="shared" si="317"/>
        <v>15</v>
      </c>
      <c r="HB64" s="372">
        <f t="shared" si="317"/>
        <v>28</v>
      </c>
      <c r="HC64" s="371">
        <f t="shared" si="317"/>
        <v>15</v>
      </c>
      <c r="HD64" s="372">
        <f t="shared" si="317"/>
        <v>28</v>
      </c>
      <c r="HE64" s="371">
        <f t="shared" si="318"/>
        <v>15</v>
      </c>
      <c r="HF64" s="372">
        <f t="shared" si="319"/>
        <v>26.5</v>
      </c>
      <c r="HG64" s="371">
        <f t="shared" si="320"/>
        <v>997</v>
      </c>
      <c r="HH64" s="372">
        <f t="shared" si="321"/>
        <v>1879.0000000000002</v>
      </c>
      <c r="HI64" s="406">
        <f t="shared" si="322"/>
        <v>2211.5</v>
      </c>
      <c r="HJ64" s="372">
        <f t="shared" si="323"/>
        <v>3253.5</v>
      </c>
      <c r="HK64" s="371">
        <f t="shared" si="324"/>
        <v>40947</v>
      </c>
      <c r="HL64" s="371">
        <f t="shared" si="325"/>
        <v>58144.999999999993</v>
      </c>
    </row>
    <row r="65" spans="1:220" ht="15.75">
      <c r="A65" s="35" t="s">
        <v>108</v>
      </c>
      <c r="B65" s="551" t="s">
        <v>1035</v>
      </c>
      <c r="C65" s="547" t="s">
        <v>1036</v>
      </c>
      <c r="D65" s="35">
        <v>136473</v>
      </c>
      <c r="E65" s="37">
        <v>8</v>
      </c>
      <c r="F65" s="419">
        <v>1027</v>
      </c>
      <c r="G65" s="638">
        <v>1345</v>
      </c>
      <c r="H65" s="421">
        <v>33</v>
      </c>
      <c r="I65" s="638">
        <v>58</v>
      </c>
      <c r="J65" s="371">
        <f t="shared" si="109"/>
        <v>994</v>
      </c>
      <c r="K65" s="372">
        <f t="shared" si="110"/>
        <v>1287</v>
      </c>
      <c r="L65" s="420">
        <v>60</v>
      </c>
      <c r="M65" s="371">
        <f t="shared" si="111"/>
        <v>994</v>
      </c>
      <c r="N65" s="372">
        <f t="shared" si="112"/>
        <v>1287</v>
      </c>
      <c r="O65" s="371">
        <f t="shared" si="113"/>
        <v>994</v>
      </c>
      <c r="P65" s="372">
        <f t="shared" si="114"/>
        <v>1287</v>
      </c>
      <c r="Q65" s="424">
        <v>187</v>
      </c>
      <c r="R65" s="644">
        <v>210</v>
      </c>
      <c r="S65" s="371">
        <f t="shared" si="191"/>
        <v>187</v>
      </c>
      <c r="T65" s="372">
        <f t="shared" si="192"/>
        <v>210</v>
      </c>
      <c r="U65" s="426">
        <v>47</v>
      </c>
      <c r="V65" s="638">
        <v>53</v>
      </c>
      <c r="W65" s="371">
        <f t="shared" si="193"/>
        <v>47</v>
      </c>
      <c r="X65" s="372">
        <f t="shared" si="194"/>
        <v>53</v>
      </c>
      <c r="Y65" s="426">
        <v>42</v>
      </c>
      <c r="Z65" s="638">
        <v>31</v>
      </c>
      <c r="AA65" s="371">
        <f t="shared" si="195"/>
        <v>42</v>
      </c>
      <c r="AB65" s="372">
        <f t="shared" si="196"/>
        <v>31</v>
      </c>
      <c r="AC65" s="358">
        <f t="shared" si="197"/>
        <v>276</v>
      </c>
      <c r="AD65" s="372">
        <f t="shared" si="198"/>
        <v>294</v>
      </c>
      <c r="AE65" s="358">
        <f t="shared" si="199"/>
        <v>276</v>
      </c>
      <c r="AF65" s="372">
        <f t="shared" si="200"/>
        <v>294</v>
      </c>
      <c r="AG65" s="427">
        <v>2.5962566844919786</v>
      </c>
      <c r="AH65" s="645">
        <v>3.0904761904761906</v>
      </c>
      <c r="AI65" s="371">
        <f t="shared" si="201"/>
        <v>485.5</v>
      </c>
      <c r="AJ65" s="372">
        <f t="shared" si="202"/>
        <v>649</v>
      </c>
      <c r="AK65" s="426">
        <v>3.0106382978723403</v>
      </c>
      <c r="AL65" s="646">
        <v>3.0754716981132075</v>
      </c>
      <c r="AM65" s="371">
        <f t="shared" si="203"/>
        <v>141.5</v>
      </c>
      <c r="AN65" s="372">
        <f t="shared" si="204"/>
        <v>163</v>
      </c>
      <c r="AO65" s="426">
        <v>0.6428571428571429</v>
      </c>
      <c r="AP65" s="646">
        <v>0.66129032258064513</v>
      </c>
      <c r="AQ65" s="371">
        <f t="shared" si="205"/>
        <v>27.000000000000004</v>
      </c>
      <c r="AR65" s="372">
        <f t="shared" si="206"/>
        <v>20.5</v>
      </c>
      <c r="AS65" s="371">
        <f t="shared" si="207"/>
        <v>2.3695652173913042</v>
      </c>
      <c r="AT65" s="372">
        <f t="shared" si="208"/>
        <v>2.8316326530612246</v>
      </c>
      <c r="AU65" s="371">
        <f t="shared" si="209"/>
        <v>654</v>
      </c>
      <c r="AV65" s="372">
        <f t="shared" si="210"/>
        <v>832.5</v>
      </c>
      <c r="AW65" s="426">
        <v>72.978609625668454</v>
      </c>
      <c r="AX65" s="645">
        <v>75.757142857142853</v>
      </c>
      <c r="AY65" s="371">
        <f t="shared" si="211"/>
        <v>13647.000000000002</v>
      </c>
      <c r="AZ65" s="372">
        <f t="shared" si="212"/>
        <v>15908.999999999998</v>
      </c>
      <c r="BA65" s="426">
        <v>73.829787234042556</v>
      </c>
      <c r="BB65" s="646">
        <v>72.415094339622641</v>
      </c>
      <c r="BC65" s="371">
        <f t="shared" si="213"/>
        <v>3470</v>
      </c>
      <c r="BD65" s="372">
        <f t="shared" si="214"/>
        <v>3838</v>
      </c>
      <c r="BE65" s="421">
        <v>67.166666666666671</v>
      </c>
      <c r="BF65" s="646">
        <v>64.838709677419359</v>
      </c>
      <c r="BG65" s="371">
        <f t="shared" si="215"/>
        <v>2821</v>
      </c>
      <c r="BH65" s="372">
        <f t="shared" si="216"/>
        <v>2010.0000000000002</v>
      </c>
      <c r="BI65" s="371">
        <f t="shared" si="217"/>
        <v>72.239130434782609</v>
      </c>
      <c r="BJ65" s="372">
        <f t="shared" si="218"/>
        <v>74.003401360544217</v>
      </c>
      <c r="BK65" s="371">
        <f t="shared" si="219"/>
        <v>19938</v>
      </c>
      <c r="BL65" s="372">
        <f t="shared" si="220"/>
        <v>21757</v>
      </c>
      <c r="BM65" s="431">
        <v>317</v>
      </c>
      <c r="BN65" s="645">
        <v>431</v>
      </c>
      <c r="BO65" s="371">
        <f t="shared" si="221"/>
        <v>317</v>
      </c>
      <c r="BP65" s="372">
        <f t="shared" si="222"/>
        <v>431</v>
      </c>
      <c r="BQ65" s="426">
        <v>104</v>
      </c>
      <c r="BR65" s="646">
        <v>137</v>
      </c>
      <c r="BS65" s="371">
        <f t="shared" si="223"/>
        <v>104</v>
      </c>
      <c r="BT65" s="372">
        <f t="shared" si="224"/>
        <v>137</v>
      </c>
      <c r="BU65" s="426"/>
      <c r="BV65" s="646"/>
      <c r="BW65" s="371">
        <f t="shared" si="225"/>
        <v>0</v>
      </c>
      <c r="BX65" s="423">
        <f t="shared" si="226"/>
        <v>0</v>
      </c>
      <c r="BY65" s="358">
        <f t="shared" si="227"/>
        <v>421</v>
      </c>
      <c r="BZ65" s="372">
        <f t="shared" si="228"/>
        <v>568</v>
      </c>
      <c r="CA65" s="358">
        <f t="shared" si="229"/>
        <v>421</v>
      </c>
      <c r="CB65" s="372">
        <f t="shared" si="230"/>
        <v>568</v>
      </c>
      <c r="CC65" s="427">
        <v>4.4684542586750791</v>
      </c>
      <c r="CD65" s="645">
        <v>4.5951276102088165</v>
      </c>
      <c r="CE65" s="371">
        <f t="shared" si="231"/>
        <v>1416.5</v>
      </c>
      <c r="CF65" s="372">
        <f t="shared" si="232"/>
        <v>1980.5</v>
      </c>
      <c r="CG65" s="426">
        <v>5.5769230769230766</v>
      </c>
      <c r="CH65" s="646">
        <v>5.9744525547445253</v>
      </c>
      <c r="CI65" s="371">
        <f t="shared" si="233"/>
        <v>580</v>
      </c>
      <c r="CJ65" s="372">
        <f t="shared" si="234"/>
        <v>818.5</v>
      </c>
      <c r="CK65" s="426"/>
      <c r="CL65" s="646"/>
      <c r="CM65" s="371">
        <f t="shared" si="235"/>
        <v>0</v>
      </c>
      <c r="CN65" s="372">
        <f t="shared" si="236"/>
        <v>0</v>
      </c>
      <c r="CO65" s="371">
        <f t="shared" si="237"/>
        <v>4.7422802850356298</v>
      </c>
      <c r="CP65" s="372">
        <f t="shared" si="238"/>
        <v>4.927816901408451</v>
      </c>
      <c r="CQ65" s="371">
        <f t="shared" si="239"/>
        <v>1996.5000000000002</v>
      </c>
      <c r="CR65" s="372">
        <f t="shared" si="240"/>
        <v>2799</v>
      </c>
      <c r="CS65" s="426">
        <v>78.419558359621448</v>
      </c>
      <c r="CT65" s="645">
        <v>77.055684454756374</v>
      </c>
      <c r="CU65" s="371">
        <f t="shared" si="241"/>
        <v>24859</v>
      </c>
      <c r="CV65" s="372">
        <f t="shared" si="242"/>
        <v>33211</v>
      </c>
      <c r="CW65" s="426">
        <v>74.182692307692307</v>
      </c>
      <c r="CX65" s="646">
        <v>77.014598540145982</v>
      </c>
      <c r="CY65" s="371">
        <f t="shared" si="243"/>
        <v>7715</v>
      </c>
      <c r="CZ65" s="372">
        <f t="shared" si="244"/>
        <v>10551</v>
      </c>
      <c r="DA65" s="421"/>
      <c r="DB65" s="646"/>
      <c r="DC65" s="371">
        <f t="shared" si="245"/>
        <v>0</v>
      </c>
      <c r="DD65" s="372">
        <f t="shared" si="246"/>
        <v>0</v>
      </c>
      <c r="DE65" s="371">
        <f t="shared" si="247"/>
        <v>77.372921615201903</v>
      </c>
      <c r="DF65" s="372">
        <f t="shared" si="248"/>
        <v>77.045774647887328</v>
      </c>
      <c r="DG65" s="371">
        <f t="shared" si="249"/>
        <v>32574</v>
      </c>
      <c r="DH65" s="372">
        <f t="shared" si="250"/>
        <v>43762</v>
      </c>
      <c r="DI65" s="371">
        <f t="shared" si="251"/>
        <v>697</v>
      </c>
      <c r="DJ65" s="372">
        <f t="shared" si="252"/>
        <v>862</v>
      </c>
      <c r="DK65" s="371">
        <f t="shared" si="253"/>
        <v>697</v>
      </c>
      <c r="DL65" s="372">
        <f t="shared" si="254"/>
        <v>862</v>
      </c>
      <c r="DM65" s="371">
        <f t="shared" si="255"/>
        <v>3.802725968436155</v>
      </c>
      <c r="DN65" s="372">
        <f t="shared" si="256"/>
        <v>4.2128770301624128</v>
      </c>
      <c r="DO65" s="371">
        <f t="shared" si="257"/>
        <v>2650.5</v>
      </c>
      <c r="DP65" s="372">
        <f t="shared" si="258"/>
        <v>3631.5</v>
      </c>
      <c r="DQ65" s="371">
        <f t="shared" si="259"/>
        <v>75.340028694404594</v>
      </c>
      <c r="DR65" s="372">
        <f t="shared" si="260"/>
        <v>76.008120649651971</v>
      </c>
      <c r="DS65" s="371">
        <f t="shared" si="261"/>
        <v>52512</v>
      </c>
      <c r="DT65" s="372">
        <f t="shared" si="262"/>
        <v>65519</v>
      </c>
      <c r="DU65" s="424">
        <v>134</v>
      </c>
      <c r="DV65" s="645">
        <v>183</v>
      </c>
      <c r="DW65" s="371">
        <f t="shared" si="263"/>
        <v>134</v>
      </c>
      <c r="DX65" s="372">
        <f t="shared" si="264"/>
        <v>183</v>
      </c>
      <c r="DY65" s="426">
        <v>104</v>
      </c>
      <c r="DZ65" s="646">
        <v>158</v>
      </c>
      <c r="EA65" s="371">
        <f t="shared" si="265"/>
        <v>104</v>
      </c>
      <c r="EB65" s="372">
        <f t="shared" si="266"/>
        <v>158</v>
      </c>
      <c r="EC65" s="426"/>
      <c r="ED65" s="646"/>
      <c r="EE65" s="371">
        <f t="shared" si="267"/>
        <v>0</v>
      </c>
      <c r="EF65" s="372">
        <f t="shared" si="268"/>
        <v>0</v>
      </c>
      <c r="EG65" s="358">
        <f t="shared" si="269"/>
        <v>238</v>
      </c>
      <c r="EH65" s="372">
        <f t="shared" si="270"/>
        <v>341</v>
      </c>
      <c r="EI65" s="358">
        <f t="shared" si="271"/>
        <v>238</v>
      </c>
      <c r="EJ65" s="372">
        <f t="shared" si="272"/>
        <v>341</v>
      </c>
      <c r="EK65" s="427">
        <v>2.8470149253731343</v>
      </c>
      <c r="EL65" s="645">
        <v>3.3797814207650272</v>
      </c>
      <c r="EM65" s="371">
        <f t="shared" si="273"/>
        <v>381.5</v>
      </c>
      <c r="EN65" s="372">
        <f t="shared" si="274"/>
        <v>618.5</v>
      </c>
      <c r="EO65" s="426">
        <v>3.7259615384615383</v>
      </c>
      <c r="EP65" s="646">
        <v>4.5601265822784809</v>
      </c>
      <c r="EQ65" s="371">
        <f t="shared" si="275"/>
        <v>387.5</v>
      </c>
      <c r="ER65" s="372">
        <f t="shared" si="276"/>
        <v>720.5</v>
      </c>
      <c r="ES65" s="426"/>
      <c r="ET65" s="646"/>
      <c r="EU65" s="371">
        <f t="shared" si="277"/>
        <v>0</v>
      </c>
      <c r="EV65" s="372">
        <f t="shared" si="278"/>
        <v>0</v>
      </c>
      <c r="EW65" s="371">
        <f t="shared" si="279"/>
        <v>3.23109243697479</v>
      </c>
      <c r="EX65" s="372">
        <f t="shared" si="280"/>
        <v>3.9266862170087977</v>
      </c>
      <c r="EY65" s="371">
        <f t="shared" si="281"/>
        <v>769</v>
      </c>
      <c r="EZ65" s="372">
        <f t="shared" si="282"/>
        <v>1339</v>
      </c>
      <c r="FA65" s="426">
        <v>51.335820895522389</v>
      </c>
      <c r="FB65" s="645">
        <v>56.382513661202189</v>
      </c>
      <c r="FC65" s="371">
        <f t="shared" si="283"/>
        <v>6879</v>
      </c>
      <c r="FD65" s="372">
        <f t="shared" si="284"/>
        <v>10318</v>
      </c>
      <c r="FE65" s="426">
        <v>44.259615384615387</v>
      </c>
      <c r="FF65" s="646">
        <v>48.069620253164558</v>
      </c>
      <c r="FG65" s="371">
        <f t="shared" si="285"/>
        <v>4603</v>
      </c>
      <c r="FH65" s="372">
        <f t="shared" si="286"/>
        <v>7595</v>
      </c>
      <c r="FI65" s="421"/>
      <c r="FJ65" s="646"/>
      <c r="FK65" s="371">
        <f t="shared" si="287"/>
        <v>0</v>
      </c>
      <c r="FL65" s="372">
        <f t="shared" si="288"/>
        <v>0</v>
      </c>
      <c r="FM65" s="371">
        <f t="shared" si="289"/>
        <v>48.243697478991599</v>
      </c>
      <c r="FN65" s="372">
        <f t="shared" si="290"/>
        <v>52.530791788856305</v>
      </c>
      <c r="FO65" s="371">
        <f t="shared" si="291"/>
        <v>11482</v>
      </c>
      <c r="FP65" s="372">
        <f t="shared" si="292"/>
        <v>17913</v>
      </c>
      <c r="FQ65" s="424">
        <v>59</v>
      </c>
      <c r="FR65" s="644">
        <v>84</v>
      </c>
      <c r="FS65" s="371">
        <f t="shared" si="293"/>
        <v>59</v>
      </c>
      <c r="FT65" s="372">
        <f t="shared" si="294"/>
        <v>84</v>
      </c>
      <c r="FU65" s="426">
        <v>6.7627118644067794</v>
      </c>
      <c r="FV65" s="645">
        <v>5.8571428571428568</v>
      </c>
      <c r="FW65" s="371">
        <f t="shared" si="295"/>
        <v>399</v>
      </c>
      <c r="FX65" s="372">
        <f t="shared" si="296"/>
        <v>491.99999999999994</v>
      </c>
      <c r="FY65" s="647">
        <v>87.288135593220332</v>
      </c>
      <c r="FZ65" s="645">
        <v>84.19047619047619</v>
      </c>
      <c r="GA65" s="371">
        <f t="shared" si="297"/>
        <v>5150</v>
      </c>
      <c r="GB65" s="372">
        <f t="shared" si="298"/>
        <v>7072</v>
      </c>
      <c r="GC65" s="406">
        <f t="shared" si="299"/>
        <v>638</v>
      </c>
      <c r="GD65" s="372">
        <f t="shared" si="300"/>
        <v>824</v>
      </c>
      <c r="GE65" s="371">
        <f t="shared" si="301"/>
        <v>638</v>
      </c>
      <c r="GF65" s="372">
        <f t="shared" si="302"/>
        <v>824</v>
      </c>
      <c r="GG65" s="371">
        <f t="shared" si="303"/>
        <v>2283.5</v>
      </c>
      <c r="GH65" s="372">
        <f t="shared" si="304"/>
        <v>3248</v>
      </c>
      <c r="GI65" s="371">
        <f t="shared" si="305"/>
        <v>45385</v>
      </c>
      <c r="GJ65" s="372">
        <f t="shared" si="306"/>
        <v>59438</v>
      </c>
      <c r="GK65" s="406">
        <f t="shared" si="307"/>
        <v>255</v>
      </c>
      <c r="GL65" s="372">
        <f t="shared" si="308"/>
        <v>348</v>
      </c>
      <c r="GM65" s="371">
        <f t="shared" si="309"/>
        <v>255</v>
      </c>
      <c r="GN65" s="372">
        <f t="shared" si="310"/>
        <v>348</v>
      </c>
      <c r="GO65" s="371">
        <f t="shared" si="311"/>
        <v>1109</v>
      </c>
      <c r="GP65" s="372">
        <f t="shared" si="312"/>
        <v>1702</v>
      </c>
      <c r="GQ65" s="371">
        <f t="shared" si="313"/>
        <v>15788</v>
      </c>
      <c r="GR65" s="372">
        <f t="shared" si="314"/>
        <v>21984</v>
      </c>
      <c r="GS65" s="406">
        <f t="shared" si="315"/>
        <v>893</v>
      </c>
      <c r="GT65" s="372">
        <f t="shared" si="315"/>
        <v>1172</v>
      </c>
      <c r="GU65" s="371">
        <f t="shared" si="315"/>
        <v>893</v>
      </c>
      <c r="GV65" s="372">
        <f t="shared" si="315"/>
        <v>1172</v>
      </c>
      <c r="GW65" s="371">
        <f t="shared" si="316"/>
        <v>3392.5</v>
      </c>
      <c r="GX65" s="372">
        <f t="shared" si="316"/>
        <v>4950</v>
      </c>
      <c r="GY65" s="371">
        <f t="shared" si="316"/>
        <v>61173</v>
      </c>
      <c r="GZ65" s="372">
        <f t="shared" si="316"/>
        <v>81422</v>
      </c>
      <c r="HA65" s="406">
        <f t="shared" si="317"/>
        <v>42</v>
      </c>
      <c r="HB65" s="372">
        <f t="shared" si="317"/>
        <v>31</v>
      </c>
      <c r="HC65" s="371">
        <f t="shared" si="317"/>
        <v>42</v>
      </c>
      <c r="HD65" s="372">
        <f t="shared" si="317"/>
        <v>31</v>
      </c>
      <c r="HE65" s="371">
        <f t="shared" si="318"/>
        <v>27.000000000000004</v>
      </c>
      <c r="HF65" s="372">
        <f t="shared" si="319"/>
        <v>20.5</v>
      </c>
      <c r="HG65" s="371">
        <f t="shared" si="320"/>
        <v>2821</v>
      </c>
      <c r="HH65" s="372">
        <f t="shared" si="321"/>
        <v>2010.0000000000002</v>
      </c>
      <c r="HI65" s="406">
        <f t="shared" si="322"/>
        <v>3818.5</v>
      </c>
      <c r="HJ65" s="372">
        <f t="shared" si="323"/>
        <v>5462.5</v>
      </c>
      <c r="HK65" s="371">
        <f t="shared" si="324"/>
        <v>69144</v>
      </c>
      <c r="HL65" s="371">
        <f t="shared" si="325"/>
        <v>90504</v>
      </c>
    </row>
    <row r="66" spans="1:220" ht="15.75">
      <c r="A66" s="35" t="s">
        <v>108</v>
      </c>
      <c r="B66" s="551" t="s">
        <v>1037</v>
      </c>
      <c r="C66" s="547" t="s">
        <v>1038</v>
      </c>
      <c r="D66" s="35">
        <v>136516</v>
      </c>
      <c r="E66" s="37">
        <v>8</v>
      </c>
      <c r="F66" s="419">
        <v>653</v>
      </c>
      <c r="G66" s="638">
        <v>878</v>
      </c>
      <c r="H66" s="421">
        <v>37</v>
      </c>
      <c r="I66" s="638">
        <v>38</v>
      </c>
      <c r="J66" s="371">
        <f t="shared" si="109"/>
        <v>616</v>
      </c>
      <c r="K66" s="372">
        <f t="shared" si="110"/>
        <v>840</v>
      </c>
      <c r="L66" s="420">
        <v>60</v>
      </c>
      <c r="M66" s="371">
        <f t="shared" si="111"/>
        <v>616</v>
      </c>
      <c r="N66" s="372">
        <f t="shared" si="112"/>
        <v>840</v>
      </c>
      <c r="O66" s="371">
        <f t="shared" si="113"/>
        <v>616</v>
      </c>
      <c r="P66" s="372">
        <f t="shared" si="114"/>
        <v>840</v>
      </c>
      <c r="Q66" s="424">
        <v>84</v>
      </c>
      <c r="R66" s="644">
        <v>109</v>
      </c>
      <c r="S66" s="371">
        <f t="shared" si="191"/>
        <v>84</v>
      </c>
      <c r="T66" s="372">
        <f t="shared" si="192"/>
        <v>109</v>
      </c>
      <c r="U66" s="426">
        <v>34</v>
      </c>
      <c r="V66" s="638">
        <v>37</v>
      </c>
      <c r="W66" s="371">
        <f t="shared" si="193"/>
        <v>34</v>
      </c>
      <c r="X66" s="372">
        <f t="shared" si="194"/>
        <v>37</v>
      </c>
      <c r="Y66" s="426">
        <v>28</v>
      </c>
      <c r="Z66" s="638">
        <v>38</v>
      </c>
      <c r="AA66" s="371">
        <f t="shared" si="195"/>
        <v>28</v>
      </c>
      <c r="AB66" s="372">
        <f t="shared" si="196"/>
        <v>38</v>
      </c>
      <c r="AC66" s="358">
        <f t="shared" si="197"/>
        <v>146</v>
      </c>
      <c r="AD66" s="372">
        <f t="shared" si="198"/>
        <v>184</v>
      </c>
      <c r="AE66" s="358">
        <f t="shared" si="199"/>
        <v>146</v>
      </c>
      <c r="AF66" s="372">
        <f t="shared" si="200"/>
        <v>184</v>
      </c>
      <c r="AG66" s="427">
        <v>2.4880952380952381</v>
      </c>
      <c r="AH66" s="645">
        <v>2.7431192660550461</v>
      </c>
      <c r="AI66" s="371">
        <f t="shared" si="201"/>
        <v>209</v>
      </c>
      <c r="AJ66" s="372">
        <f t="shared" si="202"/>
        <v>299</v>
      </c>
      <c r="AK66" s="426">
        <v>3.2794117647058822</v>
      </c>
      <c r="AL66" s="646">
        <v>2.7567567567567566</v>
      </c>
      <c r="AM66" s="371">
        <f t="shared" si="203"/>
        <v>111.5</v>
      </c>
      <c r="AN66" s="372">
        <f t="shared" si="204"/>
        <v>102</v>
      </c>
      <c r="AO66" s="426">
        <v>0.7678571428571429</v>
      </c>
      <c r="AP66" s="646">
        <v>0.56578947368421051</v>
      </c>
      <c r="AQ66" s="371">
        <f t="shared" si="205"/>
        <v>21.5</v>
      </c>
      <c r="AR66" s="372">
        <f t="shared" si="206"/>
        <v>21.5</v>
      </c>
      <c r="AS66" s="371">
        <f t="shared" si="207"/>
        <v>2.3424657534246576</v>
      </c>
      <c r="AT66" s="372">
        <f t="shared" si="208"/>
        <v>2.2961956521739131</v>
      </c>
      <c r="AU66" s="371">
        <f t="shared" si="209"/>
        <v>342</v>
      </c>
      <c r="AV66" s="372">
        <f t="shared" si="210"/>
        <v>422.5</v>
      </c>
      <c r="AW66" s="426">
        <v>74.547619047619051</v>
      </c>
      <c r="AX66" s="645">
        <v>76.871559633027516</v>
      </c>
      <c r="AY66" s="371">
        <f t="shared" si="211"/>
        <v>6262</v>
      </c>
      <c r="AZ66" s="372">
        <f t="shared" si="212"/>
        <v>8379</v>
      </c>
      <c r="BA66" s="426">
        <v>78.82352941176471</v>
      </c>
      <c r="BB66" s="646">
        <v>75.78378378378379</v>
      </c>
      <c r="BC66" s="371">
        <f t="shared" si="213"/>
        <v>2680</v>
      </c>
      <c r="BD66" s="372">
        <f t="shared" si="214"/>
        <v>2804</v>
      </c>
      <c r="BE66" s="421">
        <v>65.607142857142861</v>
      </c>
      <c r="BF66" s="646">
        <v>65.026315789473685</v>
      </c>
      <c r="BG66" s="371">
        <f t="shared" si="215"/>
        <v>1837</v>
      </c>
      <c r="BH66" s="372">
        <f t="shared" si="216"/>
        <v>2471</v>
      </c>
      <c r="BI66" s="371">
        <f t="shared" si="217"/>
        <v>73.828767123287676</v>
      </c>
      <c r="BJ66" s="372">
        <f t="shared" si="218"/>
        <v>74.206521739130437</v>
      </c>
      <c r="BK66" s="371">
        <f t="shared" si="219"/>
        <v>10779</v>
      </c>
      <c r="BL66" s="372">
        <f t="shared" si="220"/>
        <v>13654</v>
      </c>
      <c r="BM66" s="431">
        <v>186</v>
      </c>
      <c r="BN66" s="645">
        <v>262</v>
      </c>
      <c r="BO66" s="371">
        <f t="shared" si="221"/>
        <v>186</v>
      </c>
      <c r="BP66" s="372">
        <f t="shared" si="222"/>
        <v>262</v>
      </c>
      <c r="BQ66" s="426">
        <v>86</v>
      </c>
      <c r="BR66" s="646">
        <v>117</v>
      </c>
      <c r="BS66" s="371">
        <f t="shared" si="223"/>
        <v>86</v>
      </c>
      <c r="BT66" s="372">
        <f t="shared" si="224"/>
        <v>117</v>
      </c>
      <c r="BU66" s="426"/>
      <c r="BV66" s="646"/>
      <c r="BW66" s="371">
        <f t="shared" si="225"/>
        <v>0</v>
      </c>
      <c r="BX66" s="423">
        <f t="shared" si="226"/>
        <v>0</v>
      </c>
      <c r="BY66" s="358">
        <f t="shared" si="227"/>
        <v>272</v>
      </c>
      <c r="BZ66" s="372">
        <f t="shared" si="228"/>
        <v>379</v>
      </c>
      <c r="CA66" s="358">
        <f t="shared" si="229"/>
        <v>272</v>
      </c>
      <c r="CB66" s="372">
        <f t="shared" si="230"/>
        <v>379</v>
      </c>
      <c r="CC66" s="427">
        <v>4.086021505376344</v>
      </c>
      <c r="CD66" s="645">
        <v>4.4503816793893129</v>
      </c>
      <c r="CE66" s="371">
        <f t="shared" si="231"/>
        <v>760</v>
      </c>
      <c r="CF66" s="372">
        <f t="shared" si="232"/>
        <v>1166</v>
      </c>
      <c r="CG66" s="426">
        <v>6.0174418604651159</v>
      </c>
      <c r="CH66" s="646">
        <v>5.5213675213675213</v>
      </c>
      <c r="CI66" s="371">
        <f t="shared" si="233"/>
        <v>517.5</v>
      </c>
      <c r="CJ66" s="372">
        <f t="shared" si="234"/>
        <v>646</v>
      </c>
      <c r="CK66" s="426"/>
      <c r="CL66" s="646"/>
      <c r="CM66" s="371">
        <f t="shared" si="235"/>
        <v>0</v>
      </c>
      <c r="CN66" s="372">
        <f t="shared" si="236"/>
        <v>0</v>
      </c>
      <c r="CO66" s="371">
        <f t="shared" si="237"/>
        <v>4.6966911764705879</v>
      </c>
      <c r="CP66" s="372">
        <f t="shared" si="238"/>
        <v>4.7810026385224278</v>
      </c>
      <c r="CQ66" s="371">
        <f t="shared" si="239"/>
        <v>1277.5</v>
      </c>
      <c r="CR66" s="372">
        <f t="shared" si="240"/>
        <v>1812.0000000000002</v>
      </c>
      <c r="CS66" s="426">
        <v>74.806451612903231</v>
      </c>
      <c r="CT66" s="645">
        <v>76.034351145038173</v>
      </c>
      <c r="CU66" s="371">
        <f t="shared" si="241"/>
        <v>13914.000000000002</v>
      </c>
      <c r="CV66" s="372">
        <f t="shared" si="242"/>
        <v>19921</v>
      </c>
      <c r="CW66" s="426">
        <v>74.825581395348834</v>
      </c>
      <c r="CX66" s="646">
        <v>74.358974358974365</v>
      </c>
      <c r="CY66" s="371">
        <f t="shared" si="243"/>
        <v>6435</v>
      </c>
      <c r="CZ66" s="372">
        <f t="shared" si="244"/>
        <v>8700</v>
      </c>
      <c r="DA66" s="421"/>
      <c r="DB66" s="646"/>
      <c r="DC66" s="371">
        <f t="shared" si="245"/>
        <v>0</v>
      </c>
      <c r="DD66" s="372">
        <f t="shared" si="246"/>
        <v>0</v>
      </c>
      <c r="DE66" s="371">
        <f t="shared" si="247"/>
        <v>74.8125</v>
      </c>
      <c r="DF66" s="372">
        <f t="shared" si="248"/>
        <v>75.517150395778359</v>
      </c>
      <c r="DG66" s="371">
        <f t="shared" si="249"/>
        <v>20349</v>
      </c>
      <c r="DH66" s="372">
        <f t="shared" si="250"/>
        <v>28620.999999999996</v>
      </c>
      <c r="DI66" s="371">
        <f t="shared" si="251"/>
        <v>418</v>
      </c>
      <c r="DJ66" s="372">
        <f t="shared" si="252"/>
        <v>563</v>
      </c>
      <c r="DK66" s="371">
        <f t="shared" si="253"/>
        <v>418</v>
      </c>
      <c r="DL66" s="372">
        <f t="shared" si="254"/>
        <v>563</v>
      </c>
      <c r="DM66" s="371">
        <f t="shared" si="255"/>
        <v>3.8744019138755981</v>
      </c>
      <c r="DN66" s="372">
        <f t="shared" si="256"/>
        <v>3.9689165186500888</v>
      </c>
      <c r="DO66" s="371">
        <f t="shared" si="257"/>
        <v>1619.5</v>
      </c>
      <c r="DP66" s="372">
        <f t="shared" si="258"/>
        <v>2234.5</v>
      </c>
      <c r="DQ66" s="371">
        <f t="shared" si="259"/>
        <v>74.4688995215311</v>
      </c>
      <c r="DR66" s="372">
        <f t="shared" si="260"/>
        <v>75.088809946714036</v>
      </c>
      <c r="DS66" s="371">
        <f t="shared" si="261"/>
        <v>31128</v>
      </c>
      <c r="DT66" s="372">
        <f t="shared" si="262"/>
        <v>42275</v>
      </c>
      <c r="DU66" s="424">
        <v>65</v>
      </c>
      <c r="DV66" s="645">
        <v>106</v>
      </c>
      <c r="DW66" s="371">
        <f t="shared" si="263"/>
        <v>65</v>
      </c>
      <c r="DX66" s="372">
        <f t="shared" si="264"/>
        <v>106</v>
      </c>
      <c r="DY66" s="426">
        <v>67</v>
      </c>
      <c r="DZ66" s="646">
        <v>97</v>
      </c>
      <c r="EA66" s="371">
        <f t="shared" si="265"/>
        <v>67</v>
      </c>
      <c r="EB66" s="372">
        <f t="shared" si="266"/>
        <v>97</v>
      </c>
      <c r="EC66" s="426"/>
      <c r="ED66" s="646"/>
      <c r="EE66" s="371">
        <f t="shared" si="267"/>
        <v>0</v>
      </c>
      <c r="EF66" s="372">
        <f t="shared" si="268"/>
        <v>0</v>
      </c>
      <c r="EG66" s="358">
        <f t="shared" si="269"/>
        <v>132</v>
      </c>
      <c r="EH66" s="372">
        <f t="shared" si="270"/>
        <v>203</v>
      </c>
      <c r="EI66" s="358">
        <f t="shared" si="271"/>
        <v>132</v>
      </c>
      <c r="EJ66" s="372">
        <f t="shared" si="272"/>
        <v>203</v>
      </c>
      <c r="EK66" s="427">
        <v>2.7461538461538462</v>
      </c>
      <c r="EL66" s="645">
        <v>2.6226415094339623</v>
      </c>
      <c r="EM66" s="371">
        <f t="shared" si="273"/>
        <v>178.5</v>
      </c>
      <c r="EN66" s="372">
        <f t="shared" si="274"/>
        <v>278</v>
      </c>
      <c r="EO66" s="426">
        <v>4.2164179104477615</v>
      </c>
      <c r="EP66" s="646">
        <v>3.9175257731958761</v>
      </c>
      <c r="EQ66" s="371">
        <f t="shared" si="275"/>
        <v>282.5</v>
      </c>
      <c r="ER66" s="372">
        <f t="shared" si="276"/>
        <v>380</v>
      </c>
      <c r="ES66" s="426"/>
      <c r="ET66" s="646"/>
      <c r="EU66" s="371">
        <f t="shared" si="277"/>
        <v>0</v>
      </c>
      <c r="EV66" s="372">
        <f t="shared" si="278"/>
        <v>0</v>
      </c>
      <c r="EW66" s="371">
        <f t="shared" si="279"/>
        <v>3.4924242424242422</v>
      </c>
      <c r="EX66" s="372">
        <f t="shared" si="280"/>
        <v>3.2413793103448274</v>
      </c>
      <c r="EY66" s="371">
        <f t="shared" si="281"/>
        <v>461</v>
      </c>
      <c r="EZ66" s="372">
        <f t="shared" si="282"/>
        <v>658</v>
      </c>
      <c r="FA66" s="426">
        <v>51.061538461538461</v>
      </c>
      <c r="FB66" s="645">
        <v>48.622641509433961</v>
      </c>
      <c r="FC66" s="371">
        <f t="shared" si="283"/>
        <v>3319</v>
      </c>
      <c r="FD66" s="372">
        <f t="shared" si="284"/>
        <v>5154</v>
      </c>
      <c r="FE66" s="426">
        <v>47.014925373134325</v>
      </c>
      <c r="FF66" s="646">
        <v>48.041237113402062</v>
      </c>
      <c r="FG66" s="371">
        <f t="shared" si="285"/>
        <v>3150</v>
      </c>
      <c r="FH66" s="372">
        <f t="shared" si="286"/>
        <v>4660</v>
      </c>
      <c r="FI66" s="421"/>
      <c r="FJ66" s="646"/>
      <c r="FK66" s="371">
        <f t="shared" si="287"/>
        <v>0</v>
      </c>
      <c r="FL66" s="372">
        <f t="shared" si="288"/>
        <v>0</v>
      </c>
      <c r="FM66" s="371">
        <f t="shared" si="289"/>
        <v>49.007575757575758</v>
      </c>
      <c r="FN66" s="372">
        <f t="shared" si="290"/>
        <v>48.344827586206897</v>
      </c>
      <c r="FO66" s="371">
        <f t="shared" si="291"/>
        <v>6469</v>
      </c>
      <c r="FP66" s="372">
        <f t="shared" si="292"/>
        <v>9814</v>
      </c>
      <c r="FQ66" s="424">
        <v>66</v>
      </c>
      <c r="FR66" s="644">
        <v>74</v>
      </c>
      <c r="FS66" s="371">
        <f t="shared" si="293"/>
        <v>66</v>
      </c>
      <c r="FT66" s="372">
        <f t="shared" si="294"/>
        <v>74</v>
      </c>
      <c r="FU66" s="426">
        <v>5.1136363636363633</v>
      </c>
      <c r="FV66" s="645">
        <v>4.75</v>
      </c>
      <c r="FW66" s="371">
        <f t="shared" si="295"/>
        <v>337.5</v>
      </c>
      <c r="FX66" s="372">
        <f t="shared" si="296"/>
        <v>351.5</v>
      </c>
      <c r="FY66" s="647">
        <v>67.590909090909093</v>
      </c>
      <c r="FZ66" s="645">
        <v>70.932432432432435</v>
      </c>
      <c r="GA66" s="371">
        <f t="shared" si="297"/>
        <v>4461</v>
      </c>
      <c r="GB66" s="372">
        <f t="shared" si="298"/>
        <v>5249</v>
      </c>
      <c r="GC66" s="406">
        <f t="shared" si="299"/>
        <v>335</v>
      </c>
      <c r="GD66" s="372">
        <f t="shared" si="300"/>
        <v>477</v>
      </c>
      <c r="GE66" s="371">
        <f t="shared" si="301"/>
        <v>335</v>
      </c>
      <c r="GF66" s="372">
        <f t="shared" si="302"/>
        <v>477</v>
      </c>
      <c r="GG66" s="371">
        <f t="shared" si="303"/>
        <v>1147.5</v>
      </c>
      <c r="GH66" s="372">
        <f t="shared" si="304"/>
        <v>1743</v>
      </c>
      <c r="GI66" s="371">
        <f t="shared" si="305"/>
        <v>23495</v>
      </c>
      <c r="GJ66" s="372">
        <f t="shared" si="306"/>
        <v>33454</v>
      </c>
      <c r="GK66" s="406">
        <f t="shared" si="307"/>
        <v>187</v>
      </c>
      <c r="GL66" s="372">
        <f t="shared" si="308"/>
        <v>251</v>
      </c>
      <c r="GM66" s="371">
        <f t="shared" si="309"/>
        <v>187</v>
      </c>
      <c r="GN66" s="372">
        <f t="shared" si="310"/>
        <v>251</v>
      </c>
      <c r="GO66" s="371">
        <f t="shared" si="311"/>
        <v>911.5</v>
      </c>
      <c r="GP66" s="372">
        <f t="shared" si="312"/>
        <v>1128</v>
      </c>
      <c r="GQ66" s="371">
        <f t="shared" si="313"/>
        <v>12265</v>
      </c>
      <c r="GR66" s="372">
        <f t="shared" si="314"/>
        <v>16164</v>
      </c>
      <c r="GS66" s="406">
        <f t="shared" si="315"/>
        <v>522</v>
      </c>
      <c r="GT66" s="372">
        <f t="shared" si="315"/>
        <v>728</v>
      </c>
      <c r="GU66" s="371">
        <f t="shared" si="315"/>
        <v>522</v>
      </c>
      <c r="GV66" s="372">
        <f t="shared" si="315"/>
        <v>728</v>
      </c>
      <c r="GW66" s="371">
        <f t="shared" si="316"/>
        <v>2059</v>
      </c>
      <c r="GX66" s="372">
        <f t="shared" si="316"/>
        <v>2871</v>
      </c>
      <c r="GY66" s="371">
        <f t="shared" si="316"/>
        <v>35760</v>
      </c>
      <c r="GZ66" s="372">
        <f t="shared" si="316"/>
        <v>49618</v>
      </c>
      <c r="HA66" s="406">
        <f t="shared" si="317"/>
        <v>28</v>
      </c>
      <c r="HB66" s="372">
        <f t="shared" si="317"/>
        <v>38</v>
      </c>
      <c r="HC66" s="371">
        <f t="shared" si="317"/>
        <v>28</v>
      </c>
      <c r="HD66" s="372">
        <f t="shared" si="317"/>
        <v>38</v>
      </c>
      <c r="HE66" s="371">
        <f t="shared" si="318"/>
        <v>21.5</v>
      </c>
      <c r="HF66" s="372">
        <f t="shared" si="319"/>
        <v>21.5</v>
      </c>
      <c r="HG66" s="371">
        <f t="shared" si="320"/>
        <v>1837</v>
      </c>
      <c r="HH66" s="372">
        <f t="shared" si="321"/>
        <v>2471</v>
      </c>
      <c r="HI66" s="406">
        <f t="shared" si="322"/>
        <v>2418</v>
      </c>
      <c r="HJ66" s="372">
        <f t="shared" si="323"/>
        <v>3244</v>
      </c>
      <c r="HK66" s="371">
        <f t="shared" si="324"/>
        <v>42058</v>
      </c>
      <c r="HL66" s="371">
        <f t="shared" si="325"/>
        <v>57338</v>
      </c>
    </row>
    <row r="67" spans="1:220" ht="15.75">
      <c r="A67" s="35" t="s">
        <v>108</v>
      </c>
      <c r="B67" s="551" t="s">
        <v>1039</v>
      </c>
      <c r="C67" s="547" t="s">
        <v>1040</v>
      </c>
      <c r="D67" s="35">
        <v>137096</v>
      </c>
      <c r="E67" s="37">
        <v>8</v>
      </c>
      <c r="F67" s="419">
        <v>2248</v>
      </c>
      <c r="G67" s="638">
        <v>2376</v>
      </c>
      <c r="H67" s="421">
        <v>58</v>
      </c>
      <c r="I67" s="638">
        <v>72</v>
      </c>
      <c r="J67" s="371">
        <f t="shared" si="109"/>
        <v>2190</v>
      </c>
      <c r="K67" s="372">
        <f t="shared" si="110"/>
        <v>2304</v>
      </c>
      <c r="L67" s="420">
        <v>60</v>
      </c>
      <c r="M67" s="371">
        <f t="shared" si="111"/>
        <v>2190</v>
      </c>
      <c r="N67" s="372">
        <f t="shared" si="112"/>
        <v>2304</v>
      </c>
      <c r="O67" s="371">
        <f t="shared" si="113"/>
        <v>2190</v>
      </c>
      <c r="P67" s="372">
        <f t="shared" si="114"/>
        <v>2304</v>
      </c>
      <c r="Q67" s="424">
        <v>127</v>
      </c>
      <c r="R67" s="644">
        <v>168</v>
      </c>
      <c r="S67" s="371">
        <f t="shared" si="191"/>
        <v>127</v>
      </c>
      <c r="T67" s="372">
        <f t="shared" si="192"/>
        <v>168</v>
      </c>
      <c r="U67" s="426">
        <v>60</v>
      </c>
      <c r="V67" s="638">
        <v>62</v>
      </c>
      <c r="W67" s="371">
        <f t="shared" si="193"/>
        <v>60</v>
      </c>
      <c r="X67" s="372">
        <f t="shared" si="194"/>
        <v>62</v>
      </c>
      <c r="Y67" s="426">
        <v>8</v>
      </c>
      <c r="Z67" s="638"/>
      <c r="AA67" s="371">
        <f t="shared" si="195"/>
        <v>8</v>
      </c>
      <c r="AB67" s="372">
        <f t="shared" si="196"/>
        <v>0</v>
      </c>
      <c r="AC67" s="358">
        <f t="shared" si="197"/>
        <v>195</v>
      </c>
      <c r="AD67" s="372">
        <f t="shared" si="198"/>
        <v>230</v>
      </c>
      <c r="AE67" s="358">
        <f t="shared" si="199"/>
        <v>195</v>
      </c>
      <c r="AF67" s="372">
        <f t="shared" si="200"/>
        <v>230</v>
      </c>
      <c r="AG67" s="427">
        <v>2.6929133858267718</v>
      </c>
      <c r="AH67" s="645">
        <v>2.9702380952380953</v>
      </c>
      <c r="AI67" s="371">
        <f t="shared" si="201"/>
        <v>342</v>
      </c>
      <c r="AJ67" s="372">
        <f t="shared" si="202"/>
        <v>499</v>
      </c>
      <c r="AK67" s="426">
        <v>3.3416666666666668</v>
      </c>
      <c r="AL67" s="646">
        <v>4.040322580645161</v>
      </c>
      <c r="AM67" s="371">
        <f t="shared" si="203"/>
        <v>200.5</v>
      </c>
      <c r="AN67" s="372">
        <f t="shared" si="204"/>
        <v>250.49999999999997</v>
      </c>
      <c r="AO67" s="426">
        <v>1</v>
      </c>
      <c r="AP67" s="646"/>
      <c r="AQ67" s="371">
        <f t="shared" si="205"/>
        <v>8</v>
      </c>
      <c r="AR67" s="372">
        <f t="shared" si="206"/>
        <v>0</v>
      </c>
      <c r="AS67" s="371">
        <f t="shared" si="207"/>
        <v>2.8230769230769233</v>
      </c>
      <c r="AT67" s="372">
        <f t="shared" si="208"/>
        <v>3.258695652173913</v>
      </c>
      <c r="AU67" s="371">
        <f t="shared" si="209"/>
        <v>550.5</v>
      </c>
      <c r="AV67" s="372">
        <f t="shared" si="210"/>
        <v>749.5</v>
      </c>
      <c r="AW67" s="426">
        <v>79.165354330708666</v>
      </c>
      <c r="AX67" s="645">
        <v>81.160714285714292</v>
      </c>
      <c r="AY67" s="371">
        <f t="shared" si="211"/>
        <v>10054</v>
      </c>
      <c r="AZ67" s="372">
        <f t="shared" si="212"/>
        <v>13635.000000000002</v>
      </c>
      <c r="BA67" s="426">
        <v>82.5</v>
      </c>
      <c r="BB67" s="646">
        <v>84.709677419354833</v>
      </c>
      <c r="BC67" s="371">
        <f t="shared" si="213"/>
        <v>4950</v>
      </c>
      <c r="BD67" s="372">
        <f t="shared" si="214"/>
        <v>5252</v>
      </c>
      <c r="BE67" s="421">
        <v>64.5</v>
      </c>
      <c r="BF67" s="646"/>
      <c r="BG67" s="371">
        <f t="shared" si="215"/>
        <v>516</v>
      </c>
      <c r="BH67" s="372">
        <f t="shared" si="216"/>
        <v>0</v>
      </c>
      <c r="BI67" s="371">
        <f t="shared" si="217"/>
        <v>79.589743589743591</v>
      </c>
      <c r="BJ67" s="372">
        <f t="shared" si="218"/>
        <v>82.117391304347819</v>
      </c>
      <c r="BK67" s="371">
        <f t="shared" si="219"/>
        <v>15520</v>
      </c>
      <c r="BL67" s="372">
        <f t="shared" si="220"/>
        <v>18887</v>
      </c>
      <c r="BM67" s="431">
        <v>855</v>
      </c>
      <c r="BN67" s="645">
        <v>902</v>
      </c>
      <c r="BO67" s="371">
        <f t="shared" si="221"/>
        <v>855</v>
      </c>
      <c r="BP67" s="372">
        <f t="shared" si="222"/>
        <v>902</v>
      </c>
      <c r="BQ67" s="426">
        <v>163</v>
      </c>
      <c r="BR67" s="646">
        <v>272</v>
      </c>
      <c r="BS67" s="371">
        <f t="shared" si="223"/>
        <v>163</v>
      </c>
      <c r="BT67" s="372">
        <f t="shared" si="224"/>
        <v>272</v>
      </c>
      <c r="BU67" s="426"/>
      <c r="BV67" s="646"/>
      <c r="BW67" s="371">
        <f t="shared" si="225"/>
        <v>0</v>
      </c>
      <c r="BX67" s="423">
        <f t="shared" si="226"/>
        <v>0</v>
      </c>
      <c r="BY67" s="358">
        <f t="shared" si="227"/>
        <v>1018</v>
      </c>
      <c r="BZ67" s="372">
        <f t="shared" si="228"/>
        <v>1174</v>
      </c>
      <c r="CA67" s="358">
        <f t="shared" si="229"/>
        <v>1018</v>
      </c>
      <c r="CB67" s="372">
        <f t="shared" si="230"/>
        <v>1174</v>
      </c>
      <c r="CC67" s="427">
        <v>3.1321637426900586</v>
      </c>
      <c r="CD67" s="645">
        <v>3.1829268292682928</v>
      </c>
      <c r="CE67" s="371">
        <f t="shared" si="231"/>
        <v>2678</v>
      </c>
      <c r="CF67" s="372">
        <f t="shared" si="232"/>
        <v>2871</v>
      </c>
      <c r="CG67" s="426">
        <v>4.9447852760736195</v>
      </c>
      <c r="CH67" s="646">
        <v>4.1764705882352944</v>
      </c>
      <c r="CI67" s="371">
        <f t="shared" si="233"/>
        <v>806</v>
      </c>
      <c r="CJ67" s="372">
        <f t="shared" si="234"/>
        <v>1136</v>
      </c>
      <c r="CK67" s="426"/>
      <c r="CL67" s="646"/>
      <c r="CM67" s="371">
        <f t="shared" si="235"/>
        <v>0</v>
      </c>
      <c r="CN67" s="372">
        <f t="shared" si="236"/>
        <v>0</v>
      </c>
      <c r="CO67" s="371">
        <f t="shared" si="237"/>
        <v>3.4223968565815324</v>
      </c>
      <c r="CP67" s="372">
        <f t="shared" si="238"/>
        <v>3.4131175468483814</v>
      </c>
      <c r="CQ67" s="371">
        <f t="shared" si="239"/>
        <v>3484</v>
      </c>
      <c r="CR67" s="372">
        <f t="shared" si="240"/>
        <v>4007</v>
      </c>
      <c r="CS67" s="426">
        <v>71.319298245614036</v>
      </c>
      <c r="CT67" s="645">
        <v>70.809312638580934</v>
      </c>
      <c r="CU67" s="371">
        <f t="shared" si="241"/>
        <v>60978</v>
      </c>
      <c r="CV67" s="372">
        <f t="shared" si="242"/>
        <v>63870</v>
      </c>
      <c r="CW67" s="426">
        <v>76.067484662576689</v>
      </c>
      <c r="CX67" s="646">
        <v>73.930147058823536</v>
      </c>
      <c r="CY67" s="371">
        <f t="shared" si="243"/>
        <v>12399</v>
      </c>
      <c r="CZ67" s="372">
        <f t="shared" si="244"/>
        <v>20109</v>
      </c>
      <c r="DA67" s="421"/>
      <c r="DB67" s="646"/>
      <c r="DC67" s="371">
        <f t="shared" si="245"/>
        <v>0</v>
      </c>
      <c r="DD67" s="372">
        <f t="shared" si="246"/>
        <v>0</v>
      </c>
      <c r="DE67" s="371">
        <f t="shared" si="247"/>
        <v>72.079567779960712</v>
      </c>
      <c r="DF67" s="372">
        <f t="shared" si="248"/>
        <v>71.532367972742762</v>
      </c>
      <c r="DG67" s="371">
        <f t="shared" si="249"/>
        <v>73377</v>
      </c>
      <c r="DH67" s="372">
        <f t="shared" si="250"/>
        <v>83979</v>
      </c>
      <c r="DI67" s="371">
        <f t="shared" si="251"/>
        <v>1213</v>
      </c>
      <c r="DJ67" s="372">
        <f t="shared" si="252"/>
        <v>1404</v>
      </c>
      <c r="DK67" s="371">
        <f t="shared" si="253"/>
        <v>1213</v>
      </c>
      <c r="DL67" s="372">
        <f t="shared" si="254"/>
        <v>1404</v>
      </c>
      <c r="DM67" s="371">
        <f t="shared" si="255"/>
        <v>3.3260511129431163</v>
      </c>
      <c r="DN67" s="372">
        <f t="shared" si="256"/>
        <v>3.3878205128205128</v>
      </c>
      <c r="DO67" s="371">
        <f t="shared" si="257"/>
        <v>4034.5</v>
      </c>
      <c r="DP67" s="372">
        <f t="shared" si="258"/>
        <v>4756.5</v>
      </c>
      <c r="DQ67" s="371">
        <f t="shared" si="259"/>
        <v>73.286892003297609</v>
      </c>
      <c r="DR67" s="372">
        <f t="shared" si="260"/>
        <v>73.26638176638177</v>
      </c>
      <c r="DS67" s="371">
        <f t="shared" si="261"/>
        <v>88897</v>
      </c>
      <c r="DT67" s="372">
        <f t="shared" si="262"/>
        <v>102866</v>
      </c>
      <c r="DU67" s="424">
        <v>587</v>
      </c>
      <c r="DV67" s="645">
        <v>523</v>
      </c>
      <c r="DW67" s="371">
        <f t="shared" si="263"/>
        <v>587</v>
      </c>
      <c r="DX67" s="372">
        <f t="shared" si="264"/>
        <v>523</v>
      </c>
      <c r="DY67" s="426">
        <v>296</v>
      </c>
      <c r="DZ67" s="646">
        <v>287</v>
      </c>
      <c r="EA67" s="371">
        <f t="shared" si="265"/>
        <v>296</v>
      </c>
      <c r="EB67" s="372">
        <f t="shared" si="266"/>
        <v>287</v>
      </c>
      <c r="EC67" s="426"/>
      <c r="ED67" s="646"/>
      <c r="EE67" s="371">
        <f t="shared" si="267"/>
        <v>0</v>
      </c>
      <c r="EF67" s="372">
        <f t="shared" si="268"/>
        <v>0</v>
      </c>
      <c r="EG67" s="358">
        <f t="shared" si="269"/>
        <v>883</v>
      </c>
      <c r="EH67" s="372">
        <f t="shared" si="270"/>
        <v>810</v>
      </c>
      <c r="EI67" s="358">
        <f t="shared" si="271"/>
        <v>883</v>
      </c>
      <c r="EJ67" s="372">
        <f t="shared" si="272"/>
        <v>810</v>
      </c>
      <c r="EK67" s="427">
        <v>2.307495741056218</v>
      </c>
      <c r="EL67" s="645">
        <v>2.5152963671128106</v>
      </c>
      <c r="EM67" s="371">
        <f t="shared" si="273"/>
        <v>1354.5</v>
      </c>
      <c r="EN67" s="372">
        <f t="shared" si="274"/>
        <v>1315.5</v>
      </c>
      <c r="EO67" s="426">
        <v>3.4003378378378377</v>
      </c>
      <c r="EP67" s="646">
        <v>3.7526132404181185</v>
      </c>
      <c r="EQ67" s="371">
        <f t="shared" si="275"/>
        <v>1006.5</v>
      </c>
      <c r="ER67" s="372">
        <f t="shared" si="276"/>
        <v>1077</v>
      </c>
      <c r="ES67" s="426"/>
      <c r="ET67" s="646"/>
      <c r="EU67" s="371">
        <f t="shared" si="277"/>
        <v>0</v>
      </c>
      <c r="EV67" s="372">
        <f t="shared" si="278"/>
        <v>0</v>
      </c>
      <c r="EW67" s="371">
        <f t="shared" si="279"/>
        <v>2.6738391845979614</v>
      </c>
      <c r="EX67" s="372">
        <f t="shared" si="280"/>
        <v>2.9537037037037037</v>
      </c>
      <c r="EY67" s="371">
        <f t="shared" si="281"/>
        <v>2361</v>
      </c>
      <c r="EZ67" s="372">
        <f t="shared" si="282"/>
        <v>2392.5</v>
      </c>
      <c r="FA67" s="426">
        <v>49.182282793867124</v>
      </c>
      <c r="FB67" s="645">
        <v>50.206500956022943</v>
      </c>
      <c r="FC67" s="371">
        <f t="shared" si="283"/>
        <v>28870</v>
      </c>
      <c r="FD67" s="372">
        <f t="shared" si="284"/>
        <v>26258</v>
      </c>
      <c r="FE67" s="426">
        <v>47.587837837837839</v>
      </c>
      <c r="FF67" s="646">
        <v>52.522648083623693</v>
      </c>
      <c r="FG67" s="371">
        <f t="shared" si="285"/>
        <v>14086</v>
      </c>
      <c r="FH67" s="372">
        <f t="shared" si="286"/>
        <v>15074</v>
      </c>
      <c r="FI67" s="421"/>
      <c r="FJ67" s="646"/>
      <c r="FK67" s="371">
        <f t="shared" si="287"/>
        <v>0</v>
      </c>
      <c r="FL67" s="372">
        <f t="shared" si="288"/>
        <v>0</v>
      </c>
      <c r="FM67" s="371">
        <f t="shared" si="289"/>
        <v>48.647791619479051</v>
      </c>
      <c r="FN67" s="372">
        <f t="shared" si="290"/>
        <v>51.027160493827161</v>
      </c>
      <c r="FO67" s="371">
        <f t="shared" si="291"/>
        <v>42956</v>
      </c>
      <c r="FP67" s="372">
        <f t="shared" si="292"/>
        <v>41332</v>
      </c>
      <c r="FQ67" s="424">
        <v>94</v>
      </c>
      <c r="FR67" s="644">
        <v>90</v>
      </c>
      <c r="FS67" s="371">
        <f t="shared" si="293"/>
        <v>94</v>
      </c>
      <c r="FT67" s="372">
        <f t="shared" si="294"/>
        <v>90</v>
      </c>
      <c r="FU67" s="426">
        <v>6.2340425531914896</v>
      </c>
      <c r="FV67" s="645">
        <v>5.822222222222222</v>
      </c>
      <c r="FW67" s="371">
        <f t="shared" si="295"/>
        <v>586</v>
      </c>
      <c r="FX67" s="372">
        <f t="shared" si="296"/>
        <v>524</v>
      </c>
      <c r="FY67" s="647">
        <v>84.308510638297875</v>
      </c>
      <c r="FZ67" s="645">
        <v>81.400000000000006</v>
      </c>
      <c r="GA67" s="371">
        <f t="shared" si="297"/>
        <v>7925</v>
      </c>
      <c r="GB67" s="372">
        <f t="shared" si="298"/>
        <v>7326.0000000000009</v>
      </c>
      <c r="GC67" s="406">
        <f t="shared" si="299"/>
        <v>1569</v>
      </c>
      <c r="GD67" s="372">
        <f t="shared" si="300"/>
        <v>1593</v>
      </c>
      <c r="GE67" s="371">
        <f t="shared" si="301"/>
        <v>1569</v>
      </c>
      <c r="GF67" s="372">
        <f t="shared" si="302"/>
        <v>1593</v>
      </c>
      <c r="GG67" s="371">
        <f t="shared" si="303"/>
        <v>4374.5</v>
      </c>
      <c r="GH67" s="372">
        <f t="shared" si="304"/>
        <v>4685.5</v>
      </c>
      <c r="GI67" s="371">
        <f t="shared" si="305"/>
        <v>99902</v>
      </c>
      <c r="GJ67" s="372">
        <f t="shared" si="306"/>
        <v>103763</v>
      </c>
      <c r="GK67" s="406">
        <f t="shared" si="307"/>
        <v>519</v>
      </c>
      <c r="GL67" s="372">
        <f t="shared" si="308"/>
        <v>621</v>
      </c>
      <c r="GM67" s="371">
        <f t="shared" si="309"/>
        <v>519</v>
      </c>
      <c r="GN67" s="372">
        <f t="shared" si="310"/>
        <v>621</v>
      </c>
      <c r="GO67" s="371">
        <f t="shared" si="311"/>
        <v>2013</v>
      </c>
      <c r="GP67" s="372">
        <f t="shared" si="312"/>
        <v>2463.5</v>
      </c>
      <c r="GQ67" s="371">
        <f t="shared" si="313"/>
        <v>31435</v>
      </c>
      <c r="GR67" s="372">
        <f t="shared" si="314"/>
        <v>40435</v>
      </c>
      <c r="GS67" s="406">
        <f t="shared" si="315"/>
        <v>2088</v>
      </c>
      <c r="GT67" s="372">
        <f t="shared" si="315"/>
        <v>2214</v>
      </c>
      <c r="GU67" s="371">
        <f t="shared" si="315"/>
        <v>2088</v>
      </c>
      <c r="GV67" s="372">
        <f t="shared" si="315"/>
        <v>2214</v>
      </c>
      <c r="GW67" s="371">
        <f t="shared" si="316"/>
        <v>6387.5</v>
      </c>
      <c r="GX67" s="372">
        <f t="shared" si="316"/>
        <v>7149</v>
      </c>
      <c r="GY67" s="371">
        <f t="shared" si="316"/>
        <v>131337</v>
      </c>
      <c r="GZ67" s="372">
        <f t="shared" si="316"/>
        <v>144198</v>
      </c>
      <c r="HA67" s="406">
        <f t="shared" si="317"/>
        <v>8</v>
      </c>
      <c r="HB67" s="372">
        <f t="shared" si="317"/>
        <v>0</v>
      </c>
      <c r="HC67" s="371">
        <f t="shared" si="317"/>
        <v>8</v>
      </c>
      <c r="HD67" s="372">
        <f t="shared" si="317"/>
        <v>0</v>
      </c>
      <c r="HE67" s="371">
        <f t="shared" si="318"/>
        <v>8</v>
      </c>
      <c r="HF67" s="372" t="str">
        <f t="shared" si="319"/>
        <v/>
      </c>
      <c r="HG67" s="371">
        <f t="shared" si="320"/>
        <v>516</v>
      </c>
      <c r="HH67" s="372" t="str">
        <f t="shared" si="321"/>
        <v/>
      </c>
      <c r="HI67" s="406">
        <f t="shared" si="322"/>
        <v>6981.5</v>
      </c>
      <c r="HJ67" s="372">
        <f t="shared" si="323"/>
        <v>7673</v>
      </c>
      <c r="HK67" s="371">
        <f t="shared" si="324"/>
        <v>139778</v>
      </c>
      <c r="HL67" s="371">
        <f t="shared" si="325"/>
        <v>151524</v>
      </c>
    </row>
    <row r="68" spans="1:220" ht="15.75">
      <c r="A68" s="35" t="s">
        <v>108</v>
      </c>
      <c r="B68" s="551" t="s">
        <v>1041</v>
      </c>
      <c r="C68" s="547" t="s">
        <v>1042</v>
      </c>
      <c r="D68" s="35">
        <v>137209</v>
      </c>
      <c r="E68" s="37">
        <v>8</v>
      </c>
      <c r="F68" s="419">
        <v>1284</v>
      </c>
      <c r="G68" s="638">
        <v>1586</v>
      </c>
      <c r="H68" s="421">
        <v>148</v>
      </c>
      <c r="I68" s="638">
        <v>179</v>
      </c>
      <c r="J68" s="371">
        <f t="shared" si="109"/>
        <v>1136</v>
      </c>
      <c r="K68" s="372">
        <f t="shared" si="110"/>
        <v>1407</v>
      </c>
      <c r="L68" s="420">
        <v>60</v>
      </c>
      <c r="M68" s="371">
        <f t="shared" si="111"/>
        <v>1136</v>
      </c>
      <c r="N68" s="372">
        <f t="shared" si="112"/>
        <v>1407</v>
      </c>
      <c r="O68" s="371">
        <f t="shared" si="113"/>
        <v>1136</v>
      </c>
      <c r="P68" s="372">
        <f t="shared" si="114"/>
        <v>1407</v>
      </c>
      <c r="Q68" s="424">
        <v>20</v>
      </c>
      <c r="R68" s="644">
        <v>19</v>
      </c>
      <c r="S68" s="371">
        <f t="shared" si="191"/>
        <v>20</v>
      </c>
      <c r="T68" s="372">
        <f t="shared" si="192"/>
        <v>19</v>
      </c>
      <c r="U68" s="426">
        <v>4</v>
      </c>
      <c r="V68" s="638">
        <v>3</v>
      </c>
      <c r="W68" s="371">
        <f t="shared" si="193"/>
        <v>4</v>
      </c>
      <c r="X68" s="372">
        <f t="shared" si="194"/>
        <v>3</v>
      </c>
      <c r="Y68" s="426">
        <v>1</v>
      </c>
      <c r="Z68" s="638"/>
      <c r="AA68" s="371">
        <f t="shared" si="195"/>
        <v>1</v>
      </c>
      <c r="AB68" s="372">
        <f t="shared" si="196"/>
        <v>0</v>
      </c>
      <c r="AC68" s="358">
        <f t="shared" si="197"/>
        <v>25</v>
      </c>
      <c r="AD68" s="372">
        <f t="shared" si="198"/>
        <v>22</v>
      </c>
      <c r="AE68" s="358">
        <f t="shared" si="199"/>
        <v>25</v>
      </c>
      <c r="AF68" s="372">
        <f t="shared" si="200"/>
        <v>22</v>
      </c>
      <c r="AG68" s="427">
        <v>2.25</v>
      </c>
      <c r="AH68" s="645">
        <v>3.0263157894736841</v>
      </c>
      <c r="AI68" s="371">
        <f t="shared" si="201"/>
        <v>45</v>
      </c>
      <c r="AJ68" s="372">
        <f t="shared" si="202"/>
        <v>57.5</v>
      </c>
      <c r="AK68" s="426">
        <v>3.625</v>
      </c>
      <c r="AL68" s="646">
        <v>3.6666666666666665</v>
      </c>
      <c r="AM68" s="371">
        <f t="shared" si="203"/>
        <v>14.5</v>
      </c>
      <c r="AN68" s="372">
        <f t="shared" si="204"/>
        <v>11</v>
      </c>
      <c r="AO68" s="426">
        <v>1</v>
      </c>
      <c r="AP68" s="646"/>
      <c r="AQ68" s="371">
        <f t="shared" si="205"/>
        <v>1</v>
      </c>
      <c r="AR68" s="372">
        <f t="shared" si="206"/>
        <v>0</v>
      </c>
      <c r="AS68" s="371">
        <f t="shared" si="207"/>
        <v>2.42</v>
      </c>
      <c r="AT68" s="372">
        <f t="shared" si="208"/>
        <v>3.1136363636363638</v>
      </c>
      <c r="AU68" s="371">
        <f t="shared" si="209"/>
        <v>60.5</v>
      </c>
      <c r="AV68" s="372">
        <f t="shared" si="210"/>
        <v>68.5</v>
      </c>
      <c r="AW68" s="426">
        <v>66.599999999999994</v>
      </c>
      <c r="AX68" s="645">
        <v>67.10526315789474</v>
      </c>
      <c r="AY68" s="371">
        <f t="shared" si="211"/>
        <v>1332</v>
      </c>
      <c r="AZ68" s="372">
        <f t="shared" si="212"/>
        <v>1275</v>
      </c>
      <c r="BA68" s="426">
        <v>69</v>
      </c>
      <c r="BB68" s="646">
        <v>76.666666666666671</v>
      </c>
      <c r="BC68" s="371">
        <f t="shared" si="213"/>
        <v>276</v>
      </c>
      <c r="BD68" s="372">
        <f t="shared" si="214"/>
        <v>230</v>
      </c>
      <c r="BE68" s="421">
        <v>30</v>
      </c>
      <c r="BF68" s="646"/>
      <c r="BG68" s="371">
        <f t="shared" si="215"/>
        <v>30</v>
      </c>
      <c r="BH68" s="372">
        <f t="shared" si="216"/>
        <v>0</v>
      </c>
      <c r="BI68" s="371">
        <f t="shared" si="217"/>
        <v>65.52</v>
      </c>
      <c r="BJ68" s="372">
        <f t="shared" si="218"/>
        <v>68.409090909090907</v>
      </c>
      <c r="BK68" s="371">
        <f t="shared" si="219"/>
        <v>1638</v>
      </c>
      <c r="BL68" s="372">
        <f t="shared" si="220"/>
        <v>1505</v>
      </c>
      <c r="BM68" s="431">
        <v>424</v>
      </c>
      <c r="BN68" s="645">
        <v>551</v>
      </c>
      <c r="BO68" s="371">
        <f t="shared" si="221"/>
        <v>424</v>
      </c>
      <c r="BP68" s="372">
        <f t="shared" si="222"/>
        <v>551</v>
      </c>
      <c r="BQ68" s="426">
        <v>172</v>
      </c>
      <c r="BR68" s="646">
        <v>200</v>
      </c>
      <c r="BS68" s="371">
        <f t="shared" si="223"/>
        <v>172</v>
      </c>
      <c r="BT68" s="372">
        <f t="shared" si="224"/>
        <v>200</v>
      </c>
      <c r="BU68" s="426"/>
      <c r="BV68" s="646"/>
      <c r="BW68" s="371">
        <f t="shared" si="225"/>
        <v>0</v>
      </c>
      <c r="BX68" s="423">
        <f t="shared" si="226"/>
        <v>0</v>
      </c>
      <c r="BY68" s="358">
        <f t="shared" si="227"/>
        <v>596</v>
      </c>
      <c r="BZ68" s="372">
        <f t="shared" si="228"/>
        <v>751</v>
      </c>
      <c r="CA68" s="358">
        <f t="shared" si="229"/>
        <v>596</v>
      </c>
      <c r="CB68" s="372">
        <f t="shared" si="230"/>
        <v>751</v>
      </c>
      <c r="CC68" s="427">
        <v>3.6591981132075473</v>
      </c>
      <c r="CD68" s="645">
        <v>3.8239564428312161</v>
      </c>
      <c r="CE68" s="371">
        <f t="shared" si="231"/>
        <v>1551.5</v>
      </c>
      <c r="CF68" s="372">
        <f t="shared" si="232"/>
        <v>2107</v>
      </c>
      <c r="CG68" s="426">
        <v>4.6279069767441863</v>
      </c>
      <c r="CH68" s="646">
        <v>4.92</v>
      </c>
      <c r="CI68" s="371">
        <f t="shared" si="233"/>
        <v>796</v>
      </c>
      <c r="CJ68" s="372">
        <f t="shared" si="234"/>
        <v>984</v>
      </c>
      <c r="CK68" s="426"/>
      <c r="CL68" s="646"/>
      <c r="CM68" s="371">
        <f t="shared" si="235"/>
        <v>0</v>
      </c>
      <c r="CN68" s="372">
        <f t="shared" si="236"/>
        <v>0</v>
      </c>
      <c r="CO68" s="371">
        <f t="shared" si="237"/>
        <v>3.938758389261745</v>
      </c>
      <c r="CP68" s="372">
        <f t="shared" si="238"/>
        <v>4.1158455392809588</v>
      </c>
      <c r="CQ68" s="371">
        <f t="shared" si="239"/>
        <v>2347.5</v>
      </c>
      <c r="CR68" s="372">
        <f t="shared" si="240"/>
        <v>3091</v>
      </c>
      <c r="CS68" s="426">
        <v>70.945754716981128</v>
      </c>
      <c r="CT68" s="645">
        <v>71.62431941923775</v>
      </c>
      <c r="CU68" s="371">
        <f t="shared" si="241"/>
        <v>30081</v>
      </c>
      <c r="CV68" s="372">
        <f t="shared" si="242"/>
        <v>39465</v>
      </c>
      <c r="CW68" s="426">
        <v>72.325581395348834</v>
      </c>
      <c r="CX68" s="646">
        <v>72.564999999999998</v>
      </c>
      <c r="CY68" s="371">
        <f t="shared" si="243"/>
        <v>12440</v>
      </c>
      <c r="CZ68" s="372">
        <f t="shared" si="244"/>
        <v>14513</v>
      </c>
      <c r="DA68" s="421"/>
      <c r="DB68" s="646"/>
      <c r="DC68" s="371">
        <f t="shared" si="245"/>
        <v>0</v>
      </c>
      <c r="DD68" s="372">
        <f t="shared" si="246"/>
        <v>0</v>
      </c>
      <c r="DE68" s="371">
        <f t="shared" si="247"/>
        <v>71.34395973154362</v>
      </c>
      <c r="DF68" s="372">
        <f t="shared" si="248"/>
        <v>71.874833555259656</v>
      </c>
      <c r="DG68" s="371">
        <f t="shared" si="249"/>
        <v>42521</v>
      </c>
      <c r="DH68" s="372">
        <f t="shared" si="250"/>
        <v>53978</v>
      </c>
      <c r="DI68" s="371">
        <f t="shared" si="251"/>
        <v>621</v>
      </c>
      <c r="DJ68" s="372">
        <f t="shared" si="252"/>
        <v>773</v>
      </c>
      <c r="DK68" s="371">
        <f t="shared" si="253"/>
        <v>621</v>
      </c>
      <c r="DL68" s="372">
        <f t="shared" si="254"/>
        <v>773</v>
      </c>
      <c r="DM68" s="371">
        <f t="shared" si="255"/>
        <v>3.8776167471819645</v>
      </c>
      <c r="DN68" s="372">
        <f t="shared" si="256"/>
        <v>4.0873221216041395</v>
      </c>
      <c r="DO68" s="371">
        <f t="shared" si="257"/>
        <v>2408</v>
      </c>
      <c r="DP68" s="372">
        <f t="shared" si="258"/>
        <v>3159.5</v>
      </c>
      <c r="DQ68" s="371">
        <f t="shared" si="259"/>
        <v>71.109500805152976</v>
      </c>
      <c r="DR68" s="372">
        <f t="shared" si="260"/>
        <v>71.776196636481245</v>
      </c>
      <c r="DS68" s="371">
        <f t="shared" si="261"/>
        <v>44159</v>
      </c>
      <c r="DT68" s="372">
        <f t="shared" si="262"/>
        <v>55483</v>
      </c>
      <c r="DU68" s="424">
        <v>264</v>
      </c>
      <c r="DV68" s="645">
        <v>272</v>
      </c>
      <c r="DW68" s="371">
        <f t="shared" si="263"/>
        <v>264</v>
      </c>
      <c r="DX68" s="372">
        <f t="shared" si="264"/>
        <v>272</v>
      </c>
      <c r="DY68" s="426">
        <v>190</v>
      </c>
      <c r="DZ68" s="646">
        <v>279</v>
      </c>
      <c r="EA68" s="371">
        <f t="shared" si="265"/>
        <v>190</v>
      </c>
      <c r="EB68" s="372">
        <f t="shared" si="266"/>
        <v>279</v>
      </c>
      <c r="EC68" s="426">
        <v>1</v>
      </c>
      <c r="ED68" s="646"/>
      <c r="EE68" s="371">
        <f t="shared" si="267"/>
        <v>1</v>
      </c>
      <c r="EF68" s="372">
        <f t="shared" si="268"/>
        <v>0</v>
      </c>
      <c r="EG68" s="358">
        <f t="shared" si="269"/>
        <v>455</v>
      </c>
      <c r="EH68" s="372">
        <f t="shared" si="270"/>
        <v>551</v>
      </c>
      <c r="EI68" s="358">
        <f t="shared" si="271"/>
        <v>455</v>
      </c>
      <c r="EJ68" s="372">
        <f t="shared" si="272"/>
        <v>551</v>
      </c>
      <c r="EK68" s="427">
        <v>2.6799242424242422</v>
      </c>
      <c r="EL68" s="645">
        <v>2.6746323529411766</v>
      </c>
      <c r="EM68" s="371">
        <f t="shared" si="273"/>
        <v>707.5</v>
      </c>
      <c r="EN68" s="372">
        <f t="shared" si="274"/>
        <v>727.5</v>
      </c>
      <c r="EO68" s="426">
        <v>3.4815789473684209</v>
      </c>
      <c r="EP68" s="646">
        <v>3.752688172043011</v>
      </c>
      <c r="EQ68" s="371">
        <f t="shared" si="275"/>
        <v>661.5</v>
      </c>
      <c r="ER68" s="372">
        <f t="shared" si="276"/>
        <v>1047</v>
      </c>
      <c r="ES68" s="426">
        <v>2</v>
      </c>
      <c r="ET68" s="646"/>
      <c r="EU68" s="371">
        <f t="shared" si="277"/>
        <v>2</v>
      </c>
      <c r="EV68" s="372">
        <f t="shared" si="278"/>
        <v>0</v>
      </c>
      <c r="EW68" s="371">
        <f t="shared" si="279"/>
        <v>3.0131868131868131</v>
      </c>
      <c r="EX68" s="372">
        <f t="shared" si="280"/>
        <v>3.2205081669691471</v>
      </c>
      <c r="EY68" s="371">
        <f t="shared" si="281"/>
        <v>1371</v>
      </c>
      <c r="EZ68" s="372">
        <f t="shared" si="282"/>
        <v>1774.5</v>
      </c>
      <c r="FA68" s="426">
        <v>46.030303030303031</v>
      </c>
      <c r="FB68" s="645">
        <v>47.6875</v>
      </c>
      <c r="FC68" s="371">
        <f t="shared" si="283"/>
        <v>12152</v>
      </c>
      <c r="FD68" s="372">
        <f t="shared" si="284"/>
        <v>12971</v>
      </c>
      <c r="FE68" s="426">
        <v>41.336842105263159</v>
      </c>
      <c r="FF68" s="646">
        <v>44.394265232974909</v>
      </c>
      <c r="FG68" s="371">
        <f t="shared" si="285"/>
        <v>7854</v>
      </c>
      <c r="FH68" s="372">
        <f t="shared" si="286"/>
        <v>12386</v>
      </c>
      <c r="FI68" s="421">
        <v>39</v>
      </c>
      <c r="FJ68" s="646"/>
      <c r="FK68" s="371">
        <f t="shared" si="287"/>
        <v>39</v>
      </c>
      <c r="FL68" s="372">
        <f t="shared" si="288"/>
        <v>0</v>
      </c>
      <c r="FM68" s="371">
        <f t="shared" si="289"/>
        <v>44.054945054945058</v>
      </c>
      <c r="FN68" s="372">
        <f t="shared" si="290"/>
        <v>46.019963702359348</v>
      </c>
      <c r="FO68" s="371">
        <f t="shared" si="291"/>
        <v>20045</v>
      </c>
      <c r="FP68" s="372">
        <f t="shared" si="292"/>
        <v>25357</v>
      </c>
      <c r="FQ68" s="424">
        <v>60</v>
      </c>
      <c r="FR68" s="644">
        <v>83</v>
      </c>
      <c r="FS68" s="371">
        <f t="shared" si="293"/>
        <v>60</v>
      </c>
      <c r="FT68" s="372">
        <f t="shared" si="294"/>
        <v>83</v>
      </c>
      <c r="FU68" s="426">
        <v>4.9333333333333336</v>
      </c>
      <c r="FV68" s="645">
        <v>4.6746987951807233</v>
      </c>
      <c r="FW68" s="371">
        <f t="shared" si="295"/>
        <v>296</v>
      </c>
      <c r="FX68" s="372">
        <f t="shared" si="296"/>
        <v>388.00000000000006</v>
      </c>
      <c r="FY68" s="647">
        <v>62.2</v>
      </c>
      <c r="FZ68" s="645">
        <v>63.506024096385545</v>
      </c>
      <c r="GA68" s="371">
        <f t="shared" si="297"/>
        <v>3732</v>
      </c>
      <c r="GB68" s="372">
        <f t="shared" si="298"/>
        <v>5271</v>
      </c>
      <c r="GC68" s="406">
        <f t="shared" si="299"/>
        <v>708</v>
      </c>
      <c r="GD68" s="372">
        <f t="shared" si="300"/>
        <v>842</v>
      </c>
      <c r="GE68" s="371">
        <f t="shared" si="301"/>
        <v>708</v>
      </c>
      <c r="GF68" s="372">
        <f t="shared" si="302"/>
        <v>842</v>
      </c>
      <c r="GG68" s="371">
        <f t="shared" si="303"/>
        <v>2304</v>
      </c>
      <c r="GH68" s="372">
        <f t="shared" si="304"/>
        <v>2892</v>
      </c>
      <c r="GI68" s="371">
        <f t="shared" si="305"/>
        <v>43565</v>
      </c>
      <c r="GJ68" s="372">
        <f t="shared" si="306"/>
        <v>53711</v>
      </c>
      <c r="GK68" s="406">
        <f t="shared" si="307"/>
        <v>366</v>
      </c>
      <c r="GL68" s="372">
        <f t="shared" si="308"/>
        <v>482</v>
      </c>
      <c r="GM68" s="371">
        <f t="shared" si="309"/>
        <v>366</v>
      </c>
      <c r="GN68" s="372">
        <f t="shared" si="310"/>
        <v>482</v>
      </c>
      <c r="GO68" s="371">
        <f t="shared" si="311"/>
        <v>1472</v>
      </c>
      <c r="GP68" s="372">
        <f t="shared" si="312"/>
        <v>2042</v>
      </c>
      <c r="GQ68" s="371">
        <f t="shared" si="313"/>
        <v>20570</v>
      </c>
      <c r="GR68" s="372">
        <f t="shared" si="314"/>
        <v>27129</v>
      </c>
      <c r="GS68" s="406">
        <f t="shared" si="315"/>
        <v>1074</v>
      </c>
      <c r="GT68" s="372">
        <f t="shared" si="315"/>
        <v>1324</v>
      </c>
      <c r="GU68" s="371">
        <f t="shared" si="315"/>
        <v>1074</v>
      </c>
      <c r="GV68" s="372">
        <f t="shared" si="315"/>
        <v>1324</v>
      </c>
      <c r="GW68" s="371">
        <f t="shared" si="316"/>
        <v>3776</v>
      </c>
      <c r="GX68" s="372">
        <f t="shared" si="316"/>
        <v>4934</v>
      </c>
      <c r="GY68" s="371">
        <f t="shared" si="316"/>
        <v>64135</v>
      </c>
      <c r="GZ68" s="372">
        <f t="shared" si="316"/>
        <v>80840</v>
      </c>
      <c r="HA68" s="406">
        <f t="shared" si="317"/>
        <v>2</v>
      </c>
      <c r="HB68" s="372">
        <f t="shared" si="317"/>
        <v>0</v>
      </c>
      <c r="HC68" s="371">
        <f t="shared" si="317"/>
        <v>2</v>
      </c>
      <c r="HD68" s="372">
        <f t="shared" si="317"/>
        <v>0</v>
      </c>
      <c r="HE68" s="371">
        <f t="shared" si="318"/>
        <v>3</v>
      </c>
      <c r="HF68" s="372" t="str">
        <f t="shared" si="319"/>
        <v/>
      </c>
      <c r="HG68" s="371">
        <f t="shared" si="320"/>
        <v>69</v>
      </c>
      <c r="HH68" s="372" t="str">
        <f t="shared" si="321"/>
        <v/>
      </c>
      <c r="HI68" s="406">
        <f t="shared" si="322"/>
        <v>4075</v>
      </c>
      <c r="HJ68" s="372">
        <f t="shared" si="323"/>
        <v>5322</v>
      </c>
      <c r="HK68" s="371">
        <f t="shared" si="324"/>
        <v>67936</v>
      </c>
      <c r="HL68" s="371">
        <f t="shared" si="325"/>
        <v>86111</v>
      </c>
    </row>
    <row r="69" spans="1:220" ht="15.75">
      <c r="A69" s="35" t="s">
        <v>108</v>
      </c>
      <c r="B69" s="36" t="s">
        <v>478</v>
      </c>
      <c r="C69" s="36"/>
      <c r="D69" s="35">
        <v>135391</v>
      </c>
      <c r="E69" s="37">
        <v>8</v>
      </c>
      <c r="F69" s="419">
        <v>1032</v>
      </c>
      <c r="G69" s="638">
        <v>1143</v>
      </c>
      <c r="H69" s="421">
        <v>26</v>
      </c>
      <c r="I69" s="638">
        <v>10</v>
      </c>
      <c r="J69" s="371">
        <f t="shared" si="109"/>
        <v>1006</v>
      </c>
      <c r="K69" s="372">
        <f t="shared" si="110"/>
        <v>1133</v>
      </c>
      <c r="L69" s="420">
        <v>60</v>
      </c>
      <c r="M69" s="371">
        <f t="shared" si="111"/>
        <v>1006</v>
      </c>
      <c r="N69" s="372">
        <f t="shared" si="112"/>
        <v>1133</v>
      </c>
      <c r="O69" s="371">
        <f t="shared" si="113"/>
        <v>1006</v>
      </c>
      <c r="P69" s="372">
        <f t="shared" si="114"/>
        <v>1133</v>
      </c>
      <c r="Q69" s="424">
        <v>98</v>
      </c>
      <c r="R69" s="644">
        <v>128</v>
      </c>
      <c r="S69" s="371">
        <f t="shared" si="191"/>
        <v>98</v>
      </c>
      <c r="T69" s="372">
        <f t="shared" si="192"/>
        <v>128</v>
      </c>
      <c r="U69" s="426">
        <v>17</v>
      </c>
      <c r="V69" s="638">
        <v>17</v>
      </c>
      <c r="W69" s="371">
        <f t="shared" si="193"/>
        <v>17</v>
      </c>
      <c r="X69" s="372">
        <f t="shared" si="194"/>
        <v>17</v>
      </c>
      <c r="Y69" s="426">
        <v>2</v>
      </c>
      <c r="Z69" s="638">
        <v>1</v>
      </c>
      <c r="AA69" s="371">
        <f t="shared" si="195"/>
        <v>2</v>
      </c>
      <c r="AB69" s="372">
        <f t="shared" si="196"/>
        <v>1</v>
      </c>
      <c r="AC69" s="358">
        <f t="shared" si="197"/>
        <v>117</v>
      </c>
      <c r="AD69" s="372">
        <f t="shared" si="198"/>
        <v>146</v>
      </c>
      <c r="AE69" s="358">
        <f t="shared" si="199"/>
        <v>117</v>
      </c>
      <c r="AF69" s="372">
        <f t="shared" si="200"/>
        <v>146</v>
      </c>
      <c r="AG69" s="427">
        <v>2.4387755102040818</v>
      </c>
      <c r="AH69" s="645">
        <v>2.5625</v>
      </c>
      <c r="AI69" s="371">
        <f t="shared" si="201"/>
        <v>239.00000000000003</v>
      </c>
      <c r="AJ69" s="372">
        <f t="shared" si="202"/>
        <v>328</v>
      </c>
      <c r="AK69" s="426">
        <v>4.2941176470588234</v>
      </c>
      <c r="AL69" s="646">
        <v>3.8529411764705883</v>
      </c>
      <c r="AM69" s="371">
        <f t="shared" si="203"/>
        <v>73</v>
      </c>
      <c r="AN69" s="372">
        <f t="shared" si="204"/>
        <v>65.5</v>
      </c>
      <c r="AO69" s="426">
        <v>0.5</v>
      </c>
      <c r="AP69" s="646">
        <v>1.5</v>
      </c>
      <c r="AQ69" s="371">
        <f t="shared" si="205"/>
        <v>1</v>
      </c>
      <c r="AR69" s="372">
        <f t="shared" si="206"/>
        <v>1.5</v>
      </c>
      <c r="AS69" s="371">
        <f t="shared" si="207"/>
        <v>2.675213675213675</v>
      </c>
      <c r="AT69" s="372">
        <f t="shared" si="208"/>
        <v>2.7054794520547945</v>
      </c>
      <c r="AU69" s="371">
        <f t="shared" si="209"/>
        <v>313</v>
      </c>
      <c r="AV69" s="372">
        <f t="shared" si="210"/>
        <v>395</v>
      </c>
      <c r="AW69" s="426">
        <v>71.5</v>
      </c>
      <c r="AX69" s="645">
        <v>73.390625</v>
      </c>
      <c r="AY69" s="371">
        <f t="shared" si="211"/>
        <v>7007</v>
      </c>
      <c r="AZ69" s="372">
        <f t="shared" si="212"/>
        <v>9394</v>
      </c>
      <c r="BA69" s="426">
        <v>74.529411764705884</v>
      </c>
      <c r="BB69" s="646">
        <v>68</v>
      </c>
      <c r="BC69" s="371">
        <f t="shared" si="213"/>
        <v>1267</v>
      </c>
      <c r="BD69" s="372">
        <f t="shared" si="214"/>
        <v>1156</v>
      </c>
      <c r="BE69" s="421">
        <v>63</v>
      </c>
      <c r="BF69" s="646">
        <v>33</v>
      </c>
      <c r="BG69" s="371">
        <f t="shared" si="215"/>
        <v>126</v>
      </c>
      <c r="BH69" s="372">
        <f t="shared" si="216"/>
        <v>33</v>
      </c>
      <c r="BI69" s="371">
        <f t="shared" si="217"/>
        <v>71.794871794871796</v>
      </c>
      <c r="BJ69" s="372">
        <f t="shared" si="218"/>
        <v>72.486301369863014</v>
      </c>
      <c r="BK69" s="371">
        <f t="shared" si="219"/>
        <v>8400</v>
      </c>
      <c r="BL69" s="372">
        <f t="shared" si="220"/>
        <v>10583</v>
      </c>
      <c r="BM69" s="431">
        <v>375</v>
      </c>
      <c r="BN69" s="645">
        <v>445</v>
      </c>
      <c r="BO69" s="371">
        <f t="shared" si="221"/>
        <v>375</v>
      </c>
      <c r="BP69" s="372">
        <f t="shared" si="222"/>
        <v>445</v>
      </c>
      <c r="BQ69" s="426">
        <v>126</v>
      </c>
      <c r="BR69" s="646">
        <v>119</v>
      </c>
      <c r="BS69" s="371">
        <f t="shared" si="223"/>
        <v>126</v>
      </c>
      <c r="BT69" s="372">
        <f t="shared" si="224"/>
        <v>119</v>
      </c>
      <c r="BU69" s="426"/>
      <c r="BV69" s="646"/>
      <c r="BW69" s="371">
        <f t="shared" si="225"/>
        <v>0</v>
      </c>
      <c r="BX69" s="423">
        <f t="shared" si="226"/>
        <v>0</v>
      </c>
      <c r="BY69" s="358">
        <f t="shared" si="227"/>
        <v>501</v>
      </c>
      <c r="BZ69" s="372">
        <f t="shared" si="228"/>
        <v>564</v>
      </c>
      <c r="CA69" s="358">
        <f t="shared" si="229"/>
        <v>501</v>
      </c>
      <c r="CB69" s="372">
        <f t="shared" si="230"/>
        <v>564</v>
      </c>
      <c r="CC69" s="427">
        <v>3.6546666666666665</v>
      </c>
      <c r="CD69" s="645">
        <v>3.8764044943820224</v>
      </c>
      <c r="CE69" s="371">
        <f t="shared" si="231"/>
        <v>1370.5</v>
      </c>
      <c r="CF69" s="372">
        <f t="shared" si="232"/>
        <v>1725</v>
      </c>
      <c r="CG69" s="426">
        <v>5.2698412698412698</v>
      </c>
      <c r="CH69" s="646">
        <v>5.1554621848739499</v>
      </c>
      <c r="CI69" s="371">
        <f t="shared" si="233"/>
        <v>664</v>
      </c>
      <c r="CJ69" s="372">
        <f t="shared" si="234"/>
        <v>613.5</v>
      </c>
      <c r="CK69" s="426"/>
      <c r="CL69" s="646"/>
      <c r="CM69" s="371">
        <f t="shared" si="235"/>
        <v>0</v>
      </c>
      <c r="CN69" s="372">
        <f t="shared" si="236"/>
        <v>0</v>
      </c>
      <c r="CO69" s="371">
        <f t="shared" si="237"/>
        <v>4.060878243512974</v>
      </c>
      <c r="CP69" s="372">
        <f t="shared" si="238"/>
        <v>4.1462765957446805</v>
      </c>
      <c r="CQ69" s="371">
        <f t="shared" si="239"/>
        <v>2034.5</v>
      </c>
      <c r="CR69" s="372">
        <f t="shared" si="240"/>
        <v>2338.5</v>
      </c>
      <c r="CS69" s="426">
        <v>77.248000000000005</v>
      </c>
      <c r="CT69" s="645">
        <v>78.730337078651687</v>
      </c>
      <c r="CU69" s="371">
        <f t="shared" si="241"/>
        <v>28968</v>
      </c>
      <c r="CV69" s="372">
        <f t="shared" si="242"/>
        <v>35035</v>
      </c>
      <c r="CW69" s="426">
        <v>80.587301587301582</v>
      </c>
      <c r="CX69" s="646">
        <v>79.21848739495799</v>
      </c>
      <c r="CY69" s="371">
        <f t="shared" si="243"/>
        <v>10154</v>
      </c>
      <c r="CZ69" s="372">
        <f t="shared" si="244"/>
        <v>9427</v>
      </c>
      <c r="DA69" s="421"/>
      <c r="DB69" s="646"/>
      <c r="DC69" s="371">
        <f t="shared" si="245"/>
        <v>0</v>
      </c>
      <c r="DD69" s="372">
        <f t="shared" si="246"/>
        <v>0</v>
      </c>
      <c r="DE69" s="371">
        <f t="shared" si="247"/>
        <v>78.0878243512974</v>
      </c>
      <c r="DF69" s="372">
        <f t="shared" si="248"/>
        <v>78.833333333333329</v>
      </c>
      <c r="DG69" s="371">
        <f t="shared" si="249"/>
        <v>39122</v>
      </c>
      <c r="DH69" s="372">
        <f t="shared" si="250"/>
        <v>44462</v>
      </c>
      <c r="DI69" s="371">
        <f t="shared" si="251"/>
        <v>618</v>
      </c>
      <c r="DJ69" s="372">
        <f t="shared" si="252"/>
        <v>710</v>
      </c>
      <c r="DK69" s="371">
        <f t="shared" si="253"/>
        <v>618</v>
      </c>
      <c r="DL69" s="372">
        <f t="shared" si="254"/>
        <v>710</v>
      </c>
      <c r="DM69" s="371">
        <f t="shared" si="255"/>
        <v>3.7985436893203883</v>
      </c>
      <c r="DN69" s="372">
        <f t="shared" si="256"/>
        <v>3.85</v>
      </c>
      <c r="DO69" s="371">
        <f t="shared" si="257"/>
        <v>2347.5</v>
      </c>
      <c r="DP69" s="372">
        <f t="shared" si="258"/>
        <v>2733.5</v>
      </c>
      <c r="DQ69" s="371">
        <f t="shared" si="259"/>
        <v>76.896440129449843</v>
      </c>
      <c r="DR69" s="372">
        <f t="shared" si="260"/>
        <v>77.528169014084511</v>
      </c>
      <c r="DS69" s="371">
        <f t="shared" si="261"/>
        <v>47522</v>
      </c>
      <c r="DT69" s="372">
        <f t="shared" si="262"/>
        <v>55045</v>
      </c>
      <c r="DU69" s="424">
        <v>133</v>
      </c>
      <c r="DV69" s="645">
        <v>156</v>
      </c>
      <c r="DW69" s="371">
        <f t="shared" si="263"/>
        <v>133</v>
      </c>
      <c r="DX69" s="372">
        <f t="shared" si="264"/>
        <v>156</v>
      </c>
      <c r="DY69" s="426">
        <v>122</v>
      </c>
      <c r="DZ69" s="646">
        <v>139</v>
      </c>
      <c r="EA69" s="371">
        <f t="shared" si="265"/>
        <v>122</v>
      </c>
      <c r="EB69" s="372">
        <f t="shared" si="266"/>
        <v>139</v>
      </c>
      <c r="EC69" s="426"/>
      <c r="ED69" s="646"/>
      <c r="EE69" s="371">
        <f t="shared" si="267"/>
        <v>0</v>
      </c>
      <c r="EF69" s="372">
        <f t="shared" si="268"/>
        <v>0</v>
      </c>
      <c r="EG69" s="358">
        <f t="shared" si="269"/>
        <v>255</v>
      </c>
      <c r="EH69" s="372">
        <f t="shared" si="270"/>
        <v>295</v>
      </c>
      <c r="EI69" s="358">
        <f t="shared" si="271"/>
        <v>255</v>
      </c>
      <c r="EJ69" s="372">
        <f t="shared" si="272"/>
        <v>295</v>
      </c>
      <c r="EK69" s="427">
        <v>2.4172932330827068</v>
      </c>
      <c r="EL69" s="645">
        <v>2.9294871794871793</v>
      </c>
      <c r="EM69" s="371">
        <f t="shared" si="273"/>
        <v>321.5</v>
      </c>
      <c r="EN69" s="372">
        <f t="shared" si="274"/>
        <v>456.99999999999994</v>
      </c>
      <c r="EO69" s="426">
        <v>3.471311475409836</v>
      </c>
      <c r="EP69" s="646">
        <v>3.920863309352518</v>
      </c>
      <c r="EQ69" s="371">
        <f t="shared" si="275"/>
        <v>423.5</v>
      </c>
      <c r="ER69" s="372">
        <f t="shared" si="276"/>
        <v>545</v>
      </c>
      <c r="ES69" s="426"/>
      <c r="ET69" s="646"/>
      <c r="EU69" s="371">
        <f t="shared" si="277"/>
        <v>0</v>
      </c>
      <c r="EV69" s="372">
        <f t="shared" si="278"/>
        <v>0</v>
      </c>
      <c r="EW69" s="371">
        <f t="shared" si="279"/>
        <v>2.9215686274509802</v>
      </c>
      <c r="EX69" s="372">
        <f t="shared" si="280"/>
        <v>3.3966101694915256</v>
      </c>
      <c r="EY69" s="371">
        <f t="shared" si="281"/>
        <v>745</v>
      </c>
      <c r="EZ69" s="372">
        <f t="shared" si="282"/>
        <v>1002</v>
      </c>
      <c r="FA69" s="426">
        <v>53.89473684210526</v>
      </c>
      <c r="FB69" s="645">
        <v>57.583333333333336</v>
      </c>
      <c r="FC69" s="371">
        <f t="shared" si="283"/>
        <v>7168</v>
      </c>
      <c r="FD69" s="372">
        <f t="shared" si="284"/>
        <v>8983</v>
      </c>
      <c r="FE69" s="426">
        <v>49.090163934426229</v>
      </c>
      <c r="FF69" s="646">
        <v>53.050359712230218</v>
      </c>
      <c r="FG69" s="371">
        <f t="shared" si="285"/>
        <v>5989</v>
      </c>
      <c r="FH69" s="372">
        <f t="shared" si="286"/>
        <v>7374</v>
      </c>
      <c r="FI69" s="421"/>
      <c r="FJ69" s="646"/>
      <c r="FK69" s="371">
        <f t="shared" si="287"/>
        <v>0</v>
      </c>
      <c r="FL69" s="372">
        <f t="shared" si="288"/>
        <v>0</v>
      </c>
      <c r="FM69" s="371">
        <f t="shared" si="289"/>
        <v>51.596078431372547</v>
      </c>
      <c r="FN69" s="372">
        <f t="shared" si="290"/>
        <v>55.447457627118645</v>
      </c>
      <c r="FO69" s="371">
        <f t="shared" si="291"/>
        <v>13157</v>
      </c>
      <c r="FP69" s="372">
        <f t="shared" si="292"/>
        <v>16357</v>
      </c>
      <c r="FQ69" s="424">
        <v>133</v>
      </c>
      <c r="FR69" s="644">
        <v>128</v>
      </c>
      <c r="FS69" s="371">
        <f t="shared" si="293"/>
        <v>133</v>
      </c>
      <c r="FT69" s="372">
        <f t="shared" si="294"/>
        <v>128</v>
      </c>
      <c r="FU69" s="426">
        <v>5.1729323308270674</v>
      </c>
      <c r="FV69" s="645">
        <v>4.96875</v>
      </c>
      <c r="FW69" s="371">
        <f t="shared" si="295"/>
        <v>688</v>
      </c>
      <c r="FX69" s="372">
        <f t="shared" si="296"/>
        <v>636</v>
      </c>
      <c r="FY69" s="647">
        <v>78.699248120300751</v>
      </c>
      <c r="FZ69" s="645">
        <v>81.234375</v>
      </c>
      <c r="GA69" s="371">
        <f t="shared" si="297"/>
        <v>10467</v>
      </c>
      <c r="GB69" s="372">
        <f t="shared" si="298"/>
        <v>10398</v>
      </c>
      <c r="GC69" s="406">
        <f t="shared" si="299"/>
        <v>606</v>
      </c>
      <c r="GD69" s="372">
        <f t="shared" si="300"/>
        <v>729</v>
      </c>
      <c r="GE69" s="371">
        <f t="shared" si="301"/>
        <v>606</v>
      </c>
      <c r="GF69" s="372">
        <f t="shared" si="302"/>
        <v>729</v>
      </c>
      <c r="GG69" s="371">
        <f t="shared" si="303"/>
        <v>1931</v>
      </c>
      <c r="GH69" s="372">
        <f t="shared" si="304"/>
        <v>2510</v>
      </c>
      <c r="GI69" s="371">
        <f t="shared" si="305"/>
        <v>43143</v>
      </c>
      <c r="GJ69" s="372">
        <f t="shared" si="306"/>
        <v>53412</v>
      </c>
      <c r="GK69" s="406">
        <f t="shared" si="307"/>
        <v>265</v>
      </c>
      <c r="GL69" s="372">
        <f t="shared" si="308"/>
        <v>275</v>
      </c>
      <c r="GM69" s="371">
        <f t="shared" si="309"/>
        <v>265</v>
      </c>
      <c r="GN69" s="372">
        <f t="shared" si="310"/>
        <v>275</v>
      </c>
      <c r="GO69" s="371">
        <f t="shared" si="311"/>
        <v>1160.5</v>
      </c>
      <c r="GP69" s="372">
        <f t="shared" si="312"/>
        <v>1224</v>
      </c>
      <c r="GQ69" s="371">
        <f t="shared" si="313"/>
        <v>17410</v>
      </c>
      <c r="GR69" s="372">
        <f t="shared" si="314"/>
        <v>17957</v>
      </c>
      <c r="GS69" s="406">
        <f t="shared" si="315"/>
        <v>871</v>
      </c>
      <c r="GT69" s="372">
        <f t="shared" si="315"/>
        <v>1004</v>
      </c>
      <c r="GU69" s="371">
        <f t="shared" si="315"/>
        <v>871</v>
      </c>
      <c r="GV69" s="372">
        <f t="shared" si="315"/>
        <v>1004</v>
      </c>
      <c r="GW69" s="371">
        <f t="shared" si="316"/>
        <v>3091.5</v>
      </c>
      <c r="GX69" s="372">
        <f t="shared" si="316"/>
        <v>3734</v>
      </c>
      <c r="GY69" s="371">
        <f t="shared" si="316"/>
        <v>60553</v>
      </c>
      <c r="GZ69" s="372">
        <f t="shared" si="316"/>
        <v>71369</v>
      </c>
      <c r="HA69" s="406">
        <f t="shared" si="317"/>
        <v>2</v>
      </c>
      <c r="HB69" s="372">
        <f t="shared" si="317"/>
        <v>1</v>
      </c>
      <c r="HC69" s="371">
        <f t="shared" si="317"/>
        <v>2</v>
      </c>
      <c r="HD69" s="372">
        <f t="shared" si="317"/>
        <v>1</v>
      </c>
      <c r="HE69" s="371">
        <f t="shared" si="318"/>
        <v>1</v>
      </c>
      <c r="HF69" s="372">
        <f t="shared" si="319"/>
        <v>1.5</v>
      </c>
      <c r="HG69" s="371">
        <f t="shared" si="320"/>
        <v>126</v>
      </c>
      <c r="HH69" s="372">
        <f t="shared" si="321"/>
        <v>33</v>
      </c>
      <c r="HI69" s="406">
        <f t="shared" si="322"/>
        <v>3780.5</v>
      </c>
      <c r="HJ69" s="372">
        <f t="shared" si="323"/>
        <v>4371.5</v>
      </c>
      <c r="HK69" s="371">
        <f t="shared" si="324"/>
        <v>71146</v>
      </c>
      <c r="HL69" s="371">
        <f t="shared" si="325"/>
        <v>81800</v>
      </c>
    </row>
    <row r="70" spans="1:220" ht="15.75">
      <c r="A70" s="35" t="s">
        <v>108</v>
      </c>
      <c r="B70" s="36" t="s">
        <v>419</v>
      </c>
      <c r="C70" s="36"/>
      <c r="D70" s="35">
        <v>137759</v>
      </c>
      <c r="E70" s="37">
        <v>8</v>
      </c>
      <c r="F70" s="419">
        <v>2142</v>
      </c>
      <c r="G70" s="638">
        <v>2606</v>
      </c>
      <c r="H70" s="421">
        <v>28</v>
      </c>
      <c r="I70" s="638">
        <v>57</v>
      </c>
      <c r="J70" s="371">
        <f t="shared" si="109"/>
        <v>2114</v>
      </c>
      <c r="K70" s="372">
        <f t="shared" si="110"/>
        <v>2549</v>
      </c>
      <c r="L70" s="420">
        <v>60</v>
      </c>
      <c r="M70" s="371">
        <f t="shared" si="111"/>
        <v>2114</v>
      </c>
      <c r="N70" s="372">
        <f t="shared" si="112"/>
        <v>2549</v>
      </c>
      <c r="O70" s="371">
        <f t="shared" si="113"/>
        <v>2114</v>
      </c>
      <c r="P70" s="372">
        <f t="shared" si="114"/>
        <v>2549</v>
      </c>
      <c r="Q70" s="424">
        <v>135</v>
      </c>
      <c r="R70" s="644">
        <v>151</v>
      </c>
      <c r="S70" s="371">
        <f t="shared" si="191"/>
        <v>135</v>
      </c>
      <c r="T70" s="372">
        <f t="shared" si="192"/>
        <v>151</v>
      </c>
      <c r="U70" s="426">
        <v>44</v>
      </c>
      <c r="V70" s="638">
        <v>54</v>
      </c>
      <c r="W70" s="371">
        <f t="shared" si="193"/>
        <v>44</v>
      </c>
      <c r="X70" s="372">
        <f t="shared" si="194"/>
        <v>54</v>
      </c>
      <c r="Y70" s="426">
        <v>22</v>
      </c>
      <c r="Z70" s="638">
        <v>34</v>
      </c>
      <c r="AA70" s="371">
        <f t="shared" si="195"/>
        <v>22</v>
      </c>
      <c r="AB70" s="372">
        <f t="shared" si="196"/>
        <v>34</v>
      </c>
      <c r="AC70" s="358">
        <f t="shared" si="197"/>
        <v>201</v>
      </c>
      <c r="AD70" s="372">
        <f t="shared" si="198"/>
        <v>239</v>
      </c>
      <c r="AE70" s="358">
        <f t="shared" si="199"/>
        <v>201</v>
      </c>
      <c r="AF70" s="372">
        <f t="shared" si="200"/>
        <v>239</v>
      </c>
      <c r="AG70" s="427">
        <v>3.4703703703703703</v>
      </c>
      <c r="AH70" s="645">
        <v>3.3344370860927151</v>
      </c>
      <c r="AI70" s="371">
        <f t="shared" si="201"/>
        <v>468.5</v>
      </c>
      <c r="AJ70" s="372">
        <f t="shared" si="202"/>
        <v>503.5</v>
      </c>
      <c r="AK70" s="426">
        <v>4.0340909090909092</v>
      </c>
      <c r="AL70" s="646">
        <v>3.8703703703703702</v>
      </c>
      <c r="AM70" s="371">
        <f t="shared" si="203"/>
        <v>177.5</v>
      </c>
      <c r="AN70" s="372">
        <f t="shared" si="204"/>
        <v>209</v>
      </c>
      <c r="AO70" s="426">
        <v>0.70454545454545459</v>
      </c>
      <c r="AP70" s="646">
        <v>0.77941176470588236</v>
      </c>
      <c r="AQ70" s="371">
        <f t="shared" si="205"/>
        <v>15.5</v>
      </c>
      <c r="AR70" s="372">
        <f t="shared" si="206"/>
        <v>26.5</v>
      </c>
      <c r="AS70" s="371">
        <f t="shared" si="207"/>
        <v>3.2910447761194028</v>
      </c>
      <c r="AT70" s="372">
        <f t="shared" si="208"/>
        <v>3.0920502092050208</v>
      </c>
      <c r="AU70" s="371">
        <f t="shared" si="209"/>
        <v>661.5</v>
      </c>
      <c r="AV70" s="372">
        <f t="shared" si="210"/>
        <v>739</v>
      </c>
      <c r="AW70" s="426">
        <v>74.118518518518513</v>
      </c>
      <c r="AX70" s="645">
        <v>74.139072847682115</v>
      </c>
      <c r="AY70" s="371">
        <f t="shared" si="211"/>
        <v>10006</v>
      </c>
      <c r="AZ70" s="372">
        <f t="shared" si="212"/>
        <v>11195</v>
      </c>
      <c r="BA70" s="426">
        <v>71.86363636363636</v>
      </c>
      <c r="BB70" s="646">
        <v>71.277777777777771</v>
      </c>
      <c r="BC70" s="371">
        <f t="shared" si="213"/>
        <v>3162</v>
      </c>
      <c r="BD70" s="372">
        <f t="shared" si="214"/>
        <v>3848.9999999999995</v>
      </c>
      <c r="BE70" s="421">
        <v>64.727272727272734</v>
      </c>
      <c r="BF70" s="646">
        <v>68.088235294117652</v>
      </c>
      <c r="BG70" s="371">
        <f t="shared" si="215"/>
        <v>1424.0000000000002</v>
      </c>
      <c r="BH70" s="372">
        <f t="shared" si="216"/>
        <v>2315</v>
      </c>
      <c r="BI70" s="371">
        <f t="shared" si="217"/>
        <v>72.597014925373131</v>
      </c>
      <c r="BJ70" s="372">
        <f t="shared" si="218"/>
        <v>72.63179916317992</v>
      </c>
      <c r="BK70" s="371">
        <f t="shared" si="219"/>
        <v>14592</v>
      </c>
      <c r="BL70" s="372">
        <f t="shared" si="220"/>
        <v>17359</v>
      </c>
      <c r="BM70" s="431">
        <v>581</v>
      </c>
      <c r="BN70" s="645">
        <v>760</v>
      </c>
      <c r="BO70" s="371">
        <f t="shared" si="221"/>
        <v>581</v>
      </c>
      <c r="BP70" s="372">
        <f t="shared" si="222"/>
        <v>760</v>
      </c>
      <c r="BQ70" s="426">
        <v>237</v>
      </c>
      <c r="BR70" s="646">
        <v>296</v>
      </c>
      <c r="BS70" s="371">
        <f t="shared" si="223"/>
        <v>237</v>
      </c>
      <c r="BT70" s="372">
        <f t="shared" si="224"/>
        <v>296</v>
      </c>
      <c r="BU70" s="426"/>
      <c r="BV70" s="646"/>
      <c r="BW70" s="371">
        <f t="shared" si="225"/>
        <v>0</v>
      </c>
      <c r="BX70" s="423">
        <f t="shared" si="226"/>
        <v>0</v>
      </c>
      <c r="BY70" s="358">
        <f t="shared" si="227"/>
        <v>818</v>
      </c>
      <c r="BZ70" s="372">
        <f t="shared" si="228"/>
        <v>1056</v>
      </c>
      <c r="CA70" s="358">
        <f t="shared" si="229"/>
        <v>818</v>
      </c>
      <c r="CB70" s="372">
        <f t="shared" si="230"/>
        <v>1056</v>
      </c>
      <c r="CC70" s="427">
        <v>3.6815834767641995</v>
      </c>
      <c r="CD70" s="645">
        <v>4.0348684210526313</v>
      </c>
      <c r="CE70" s="371">
        <f t="shared" si="231"/>
        <v>2139</v>
      </c>
      <c r="CF70" s="372">
        <f t="shared" si="232"/>
        <v>3066.5</v>
      </c>
      <c r="CG70" s="426">
        <v>4.8691983122362865</v>
      </c>
      <c r="CH70" s="646">
        <v>5.7516891891891895</v>
      </c>
      <c r="CI70" s="371">
        <f t="shared" si="233"/>
        <v>1154</v>
      </c>
      <c r="CJ70" s="372">
        <f t="shared" si="234"/>
        <v>1702.5</v>
      </c>
      <c r="CK70" s="426"/>
      <c r="CL70" s="646"/>
      <c r="CM70" s="371">
        <f t="shared" si="235"/>
        <v>0</v>
      </c>
      <c r="CN70" s="372">
        <f t="shared" si="236"/>
        <v>0</v>
      </c>
      <c r="CO70" s="371">
        <f t="shared" si="237"/>
        <v>4.0256723716381417</v>
      </c>
      <c r="CP70" s="372">
        <f t="shared" si="238"/>
        <v>4.5160984848484844</v>
      </c>
      <c r="CQ70" s="371">
        <f t="shared" si="239"/>
        <v>3293</v>
      </c>
      <c r="CR70" s="372">
        <f t="shared" si="240"/>
        <v>4769</v>
      </c>
      <c r="CS70" s="426">
        <v>74.998278829604132</v>
      </c>
      <c r="CT70" s="645">
        <v>77.218421052631584</v>
      </c>
      <c r="CU70" s="371">
        <f t="shared" si="241"/>
        <v>43574</v>
      </c>
      <c r="CV70" s="372">
        <f t="shared" si="242"/>
        <v>58686</v>
      </c>
      <c r="CW70" s="426">
        <v>77.097046413502113</v>
      </c>
      <c r="CX70" s="646">
        <v>82.834459459459453</v>
      </c>
      <c r="CY70" s="371">
        <f t="shared" si="243"/>
        <v>18272</v>
      </c>
      <c r="CZ70" s="372">
        <f t="shared" si="244"/>
        <v>24518.999999999996</v>
      </c>
      <c r="DA70" s="421"/>
      <c r="DB70" s="646"/>
      <c r="DC70" s="371">
        <f t="shared" si="245"/>
        <v>0</v>
      </c>
      <c r="DD70" s="372">
        <f t="shared" si="246"/>
        <v>0</v>
      </c>
      <c r="DE70" s="371">
        <f t="shared" si="247"/>
        <v>75.606356968215152</v>
      </c>
      <c r="DF70" s="372">
        <f t="shared" si="248"/>
        <v>78.79261363636364</v>
      </c>
      <c r="DG70" s="371">
        <f t="shared" si="249"/>
        <v>61845.999999999993</v>
      </c>
      <c r="DH70" s="372">
        <f t="shared" si="250"/>
        <v>83205</v>
      </c>
      <c r="DI70" s="371">
        <f t="shared" si="251"/>
        <v>1019</v>
      </c>
      <c r="DJ70" s="372">
        <f t="shared" si="252"/>
        <v>1295</v>
      </c>
      <c r="DK70" s="371">
        <f t="shared" si="253"/>
        <v>1019</v>
      </c>
      <c r="DL70" s="372">
        <f t="shared" si="254"/>
        <v>1295</v>
      </c>
      <c r="DM70" s="371">
        <f t="shared" si="255"/>
        <v>3.8807654563297351</v>
      </c>
      <c r="DN70" s="372">
        <f t="shared" si="256"/>
        <v>4.2532818532818535</v>
      </c>
      <c r="DO70" s="371">
        <f t="shared" si="257"/>
        <v>3954.5</v>
      </c>
      <c r="DP70" s="372">
        <f t="shared" si="258"/>
        <v>5508</v>
      </c>
      <c r="DQ70" s="371">
        <f t="shared" si="259"/>
        <v>75.01275760549558</v>
      </c>
      <c r="DR70" s="372">
        <f t="shared" si="260"/>
        <v>77.655598455598451</v>
      </c>
      <c r="DS70" s="371">
        <f t="shared" si="261"/>
        <v>76438</v>
      </c>
      <c r="DT70" s="372">
        <f t="shared" si="262"/>
        <v>100564</v>
      </c>
      <c r="DU70" s="424">
        <v>538</v>
      </c>
      <c r="DV70" s="645">
        <v>592</v>
      </c>
      <c r="DW70" s="371">
        <f t="shared" si="263"/>
        <v>538</v>
      </c>
      <c r="DX70" s="372">
        <f t="shared" si="264"/>
        <v>592</v>
      </c>
      <c r="DY70" s="426">
        <v>222</v>
      </c>
      <c r="DZ70" s="646">
        <v>281</v>
      </c>
      <c r="EA70" s="371">
        <f t="shared" si="265"/>
        <v>222</v>
      </c>
      <c r="EB70" s="372">
        <f t="shared" si="266"/>
        <v>281</v>
      </c>
      <c r="EC70" s="426"/>
      <c r="ED70" s="646">
        <v>1</v>
      </c>
      <c r="EE70" s="371">
        <f t="shared" si="267"/>
        <v>0</v>
      </c>
      <c r="EF70" s="372">
        <f t="shared" si="268"/>
        <v>1</v>
      </c>
      <c r="EG70" s="358">
        <f t="shared" si="269"/>
        <v>760</v>
      </c>
      <c r="EH70" s="372">
        <f t="shared" si="270"/>
        <v>874</v>
      </c>
      <c r="EI70" s="358">
        <f t="shared" si="271"/>
        <v>760</v>
      </c>
      <c r="EJ70" s="372">
        <f t="shared" si="272"/>
        <v>874</v>
      </c>
      <c r="EK70" s="427">
        <v>2.3029739776951672</v>
      </c>
      <c r="EL70" s="645">
        <v>2.3353040540540539</v>
      </c>
      <c r="EM70" s="371">
        <f t="shared" si="273"/>
        <v>1239</v>
      </c>
      <c r="EN70" s="372">
        <f t="shared" si="274"/>
        <v>1382.5</v>
      </c>
      <c r="EO70" s="426">
        <v>3.3175675675675675</v>
      </c>
      <c r="EP70" s="646">
        <v>3.7704626334519573</v>
      </c>
      <c r="EQ70" s="371">
        <f t="shared" si="275"/>
        <v>736.5</v>
      </c>
      <c r="ER70" s="372">
        <f t="shared" si="276"/>
        <v>1059.5</v>
      </c>
      <c r="ES70" s="426"/>
      <c r="ET70" s="646">
        <v>2.5</v>
      </c>
      <c r="EU70" s="371">
        <f t="shared" si="277"/>
        <v>0</v>
      </c>
      <c r="EV70" s="372">
        <f t="shared" si="278"/>
        <v>2.5</v>
      </c>
      <c r="EW70" s="371">
        <f t="shared" si="279"/>
        <v>2.5993421052631578</v>
      </c>
      <c r="EX70" s="372">
        <f t="shared" si="280"/>
        <v>2.7969107551487413</v>
      </c>
      <c r="EY70" s="371">
        <f t="shared" si="281"/>
        <v>1975.5</v>
      </c>
      <c r="EZ70" s="372">
        <f t="shared" si="282"/>
        <v>2444.5</v>
      </c>
      <c r="FA70" s="426">
        <v>46.267657992565056</v>
      </c>
      <c r="FB70" s="645">
        <v>46.474662162162161</v>
      </c>
      <c r="FC70" s="371">
        <f t="shared" si="283"/>
        <v>24892</v>
      </c>
      <c r="FD70" s="372">
        <f t="shared" si="284"/>
        <v>27513</v>
      </c>
      <c r="FE70" s="426">
        <v>41.851351351351354</v>
      </c>
      <c r="FF70" s="646">
        <v>47.80071174377224</v>
      </c>
      <c r="FG70" s="371">
        <f t="shared" si="285"/>
        <v>9291</v>
      </c>
      <c r="FH70" s="372">
        <f t="shared" si="286"/>
        <v>13432</v>
      </c>
      <c r="FI70" s="421"/>
      <c r="FJ70" s="646">
        <v>36</v>
      </c>
      <c r="FK70" s="371">
        <f t="shared" si="287"/>
        <v>0</v>
      </c>
      <c r="FL70" s="372">
        <f t="shared" si="288"/>
        <v>36</v>
      </c>
      <c r="FM70" s="371">
        <f t="shared" si="289"/>
        <v>44.977631578947367</v>
      </c>
      <c r="FN70" s="372">
        <f t="shared" si="290"/>
        <v>46.889016018306634</v>
      </c>
      <c r="FO70" s="371">
        <f t="shared" si="291"/>
        <v>34183</v>
      </c>
      <c r="FP70" s="372">
        <f t="shared" si="292"/>
        <v>40981</v>
      </c>
      <c r="FQ70" s="424">
        <v>335</v>
      </c>
      <c r="FR70" s="644">
        <v>380</v>
      </c>
      <c r="FS70" s="371">
        <f t="shared" si="293"/>
        <v>335</v>
      </c>
      <c r="FT70" s="372">
        <f t="shared" si="294"/>
        <v>380</v>
      </c>
      <c r="FU70" s="426">
        <v>3.8447761194029852</v>
      </c>
      <c r="FV70" s="645">
        <v>4.1526315789473687</v>
      </c>
      <c r="FW70" s="371">
        <f t="shared" si="295"/>
        <v>1288</v>
      </c>
      <c r="FX70" s="372">
        <f t="shared" si="296"/>
        <v>1578</v>
      </c>
      <c r="FY70" s="647">
        <v>63.90149253731343</v>
      </c>
      <c r="FZ70" s="645">
        <v>65.957894736842107</v>
      </c>
      <c r="GA70" s="371">
        <f t="shared" si="297"/>
        <v>21407</v>
      </c>
      <c r="GB70" s="372">
        <f t="shared" si="298"/>
        <v>25064</v>
      </c>
      <c r="GC70" s="406">
        <f t="shared" si="299"/>
        <v>1254</v>
      </c>
      <c r="GD70" s="372">
        <f t="shared" si="300"/>
        <v>1503</v>
      </c>
      <c r="GE70" s="371">
        <f t="shared" si="301"/>
        <v>1254</v>
      </c>
      <c r="GF70" s="372">
        <f t="shared" si="302"/>
        <v>1503</v>
      </c>
      <c r="GG70" s="371">
        <f t="shared" si="303"/>
        <v>3846.5</v>
      </c>
      <c r="GH70" s="372">
        <f t="shared" si="304"/>
        <v>4952.5</v>
      </c>
      <c r="GI70" s="371">
        <f t="shared" si="305"/>
        <v>78472</v>
      </c>
      <c r="GJ70" s="372">
        <f t="shared" si="306"/>
        <v>97394</v>
      </c>
      <c r="GK70" s="406">
        <f t="shared" si="307"/>
        <v>503</v>
      </c>
      <c r="GL70" s="372">
        <f t="shared" si="308"/>
        <v>631</v>
      </c>
      <c r="GM70" s="371">
        <f t="shared" si="309"/>
        <v>503</v>
      </c>
      <c r="GN70" s="372">
        <f t="shared" si="310"/>
        <v>631</v>
      </c>
      <c r="GO70" s="371">
        <f t="shared" si="311"/>
        <v>2068</v>
      </c>
      <c r="GP70" s="372">
        <f t="shared" si="312"/>
        <v>2971</v>
      </c>
      <c r="GQ70" s="371">
        <f t="shared" si="313"/>
        <v>30725</v>
      </c>
      <c r="GR70" s="372">
        <f t="shared" si="314"/>
        <v>41800</v>
      </c>
      <c r="GS70" s="406">
        <f t="shared" si="315"/>
        <v>1757</v>
      </c>
      <c r="GT70" s="372">
        <f t="shared" si="315"/>
        <v>2134</v>
      </c>
      <c r="GU70" s="371">
        <f t="shared" si="315"/>
        <v>1757</v>
      </c>
      <c r="GV70" s="372">
        <f t="shared" si="315"/>
        <v>2134</v>
      </c>
      <c r="GW70" s="371">
        <f t="shared" si="316"/>
        <v>5914.5</v>
      </c>
      <c r="GX70" s="372">
        <f t="shared" si="316"/>
        <v>7923.5</v>
      </c>
      <c r="GY70" s="371">
        <f t="shared" si="316"/>
        <v>109197</v>
      </c>
      <c r="GZ70" s="372">
        <f t="shared" si="316"/>
        <v>139194</v>
      </c>
      <c r="HA70" s="406">
        <f t="shared" si="317"/>
        <v>22</v>
      </c>
      <c r="HB70" s="372">
        <f t="shared" si="317"/>
        <v>35</v>
      </c>
      <c r="HC70" s="371">
        <f t="shared" si="317"/>
        <v>22</v>
      </c>
      <c r="HD70" s="372">
        <f t="shared" si="317"/>
        <v>35</v>
      </c>
      <c r="HE70" s="371">
        <f t="shared" si="318"/>
        <v>15.5</v>
      </c>
      <c r="HF70" s="372">
        <f t="shared" si="319"/>
        <v>29</v>
      </c>
      <c r="HG70" s="371">
        <f t="shared" si="320"/>
        <v>1424.0000000000002</v>
      </c>
      <c r="HH70" s="372">
        <f t="shared" si="321"/>
        <v>2351</v>
      </c>
      <c r="HI70" s="406">
        <f t="shared" si="322"/>
        <v>7218</v>
      </c>
      <c r="HJ70" s="372">
        <f t="shared" si="323"/>
        <v>9530.5</v>
      </c>
      <c r="HK70" s="371">
        <f t="shared" si="324"/>
        <v>132028</v>
      </c>
      <c r="HL70" s="371">
        <f t="shared" si="325"/>
        <v>166609</v>
      </c>
    </row>
    <row r="71" spans="1:220" ht="15.75">
      <c r="A71" s="35" t="s">
        <v>108</v>
      </c>
      <c r="B71" s="36" t="s">
        <v>420</v>
      </c>
      <c r="C71" s="36"/>
      <c r="D71" s="35">
        <v>138187</v>
      </c>
      <c r="E71" s="37">
        <v>8</v>
      </c>
      <c r="F71" s="419">
        <v>4129</v>
      </c>
      <c r="G71" s="638">
        <v>5224</v>
      </c>
      <c r="H71" s="421">
        <v>150</v>
      </c>
      <c r="I71" s="638">
        <v>216</v>
      </c>
      <c r="J71" s="371">
        <f t="shared" si="109"/>
        <v>3979</v>
      </c>
      <c r="K71" s="372">
        <f t="shared" si="110"/>
        <v>5008</v>
      </c>
      <c r="L71" s="420">
        <v>60</v>
      </c>
      <c r="M71" s="371">
        <f t="shared" si="111"/>
        <v>3979</v>
      </c>
      <c r="N71" s="372">
        <f t="shared" si="112"/>
        <v>5008</v>
      </c>
      <c r="O71" s="371">
        <f t="shared" si="113"/>
        <v>3979</v>
      </c>
      <c r="P71" s="372">
        <f t="shared" si="114"/>
        <v>5008</v>
      </c>
      <c r="Q71" s="424">
        <v>302</v>
      </c>
      <c r="R71" s="644">
        <v>376</v>
      </c>
      <c r="S71" s="371">
        <f t="shared" si="191"/>
        <v>302</v>
      </c>
      <c r="T71" s="372">
        <f t="shared" si="192"/>
        <v>376</v>
      </c>
      <c r="U71" s="426">
        <v>93</v>
      </c>
      <c r="V71" s="638">
        <v>107</v>
      </c>
      <c r="W71" s="371">
        <f t="shared" si="193"/>
        <v>93</v>
      </c>
      <c r="X71" s="372">
        <f t="shared" si="194"/>
        <v>107</v>
      </c>
      <c r="Y71" s="426">
        <v>35</v>
      </c>
      <c r="Z71" s="638">
        <v>41</v>
      </c>
      <c r="AA71" s="371">
        <f t="shared" si="195"/>
        <v>35</v>
      </c>
      <c r="AB71" s="372">
        <f t="shared" si="196"/>
        <v>41</v>
      </c>
      <c r="AC71" s="358">
        <f t="shared" si="197"/>
        <v>430</v>
      </c>
      <c r="AD71" s="372">
        <f t="shared" si="198"/>
        <v>524</v>
      </c>
      <c r="AE71" s="358">
        <f t="shared" si="199"/>
        <v>430</v>
      </c>
      <c r="AF71" s="372">
        <f t="shared" si="200"/>
        <v>524</v>
      </c>
      <c r="AG71" s="427">
        <v>2.8493377483443707</v>
      </c>
      <c r="AH71" s="645">
        <v>3.0226063829787235</v>
      </c>
      <c r="AI71" s="371">
        <f t="shared" si="201"/>
        <v>860.5</v>
      </c>
      <c r="AJ71" s="372">
        <f t="shared" si="202"/>
        <v>1136.5</v>
      </c>
      <c r="AK71" s="426">
        <v>3.236559139784946</v>
      </c>
      <c r="AL71" s="646">
        <v>3.6028037383177569</v>
      </c>
      <c r="AM71" s="371">
        <f t="shared" si="203"/>
        <v>301</v>
      </c>
      <c r="AN71" s="372">
        <f t="shared" si="204"/>
        <v>385.5</v>
      </c>
      <c r="AO71" s="426">
        <v>0.8</v>
      </c>
      <c r="AP71" s="646">
        <v>0.96341463414634143</v>
      </c>
      <c r="AQ71" s="371">
        <f t="shared" si="205"/>
        <v>28</v>
      </c>
      <c r="AR71" s="372">
        <f t="shared" si="206"/>
        <v>39.5</v>
      </c>
      <c r="AS71" s="371">
        <f t="shared" si="207"/>
        <v>2.766279069767442</v>
      </c>
      <c r="AT71" s="372">
        <f t="shared" si="208"/>
        <v>2.9799618320610688</v>
      </c>
      <c r="AU71" s="371">
        <f t="shared" si="209"/>
        <v>1189.5</v>
      </c>
      <c r="AV71" s="372">
        <f t="shared" si="210"/>
        <v>1561.5</v>
      </c>
      <c r="AW71" s="426">
        <v>74.397350993377486</v>
      </c>
      <c r="AX71" s="645">
        <v>75.172872340425528</v>
      </c>
      <c r="AY71" s="371">
        <f t="shared" si="211"/>
        <v>22468</v>
      </c>
      <c r="AZ71" s="372">
        <f t="shared" si="212"/>
        <v>28265</v>
      </c>
      <c r="BA71" s="426">
        <v>70.763440860215056</v>
      </c>
      <c r="BB71" s="646">
        <v>67.261682242990659</v>
      </c>
      <c r="BC71" s="371">
        <f t="shared" si="213"/>
        <v>6581</v>
      </c>
      <c r="BD71" s="372">
        <f t="shared" si="214"/>
        <v>7197.0000000000009</v>
      </c>
      <c r="BE71" s="421">
        <v>65.771428571428572</v>
      </c>
      <c r="BF71" s="646">
        <v>66.58536585365853</v>
      </c>
      <c r="BG71" s="371">
        <f t="shared" si="215"/>
        <v>2302</v>
      </c>
      <c r="BH71" s="372">
        <f t="shared" si="216"/>
        <v>2729.9999999999995</v>
      </c>
      <c r="BI71" s="371">
        <f t="shared" si="217"/>
        <v>72.909302325581393</v>
      </c>
      <c r="BJ71" s="372">
        <f t="shared" si="218"/>
        <v>72.885496183206101</v>
      </c>
      <c r="BK71" s="371">
        <f t="shared" si="219"/>
        <v>31351</v>
      </c>
      <c r="BL71" s="372">
        <f t="shared" si="220"/>
        <v>38192</v>
      </c>
      <c r="BM71" s="431">
        <v>1481</v>
      </c>
      <c r="BN71" s="645">
        <v>1922</v>
      </c>
      <c r="BO71" s="371">
        <f t="shared" si="221"/>
        <v>1481</v>
      </c>
      <c r="BP71" s="372">
        <f t="shared" si="222"/>
        <v>1922</v>
      </c>
      <c r="BQ71" s="426">
        <v>477</v>
      </c>
      <c r="BR71" s="646">
        <v>555</v>
      </c>
      <c r="BS71" s="371">
        <f t="shared" si="223"/>
        <v>477</v>
      </c>
      <c r="BT71" s="372">
        <f t="shared" si="224"/>
        <v>555</v>
      </c>
      <c r="BU71" s="426"/>
      <c r="BV71" s="646"/>
      <c r="BW71" s="371">
        <f t="shared" si="225"/>
        <v>0</v>
      </c>
      <c r="BX71" s="423">
        <f t="shared" si="226"/>
        <v>0</v>
      </c>
      <c r="BY71" s="358">
        <f t="shared" si="227"/>
        <v>1958</v>
      </c>
      <c r="BZ71" s="372">
        <f t="shared" si="228"/>
        <v>2477</v>
      </c>
      <c r="CA71" s="358">
        <f t="shared" si="229"/>
        <v>1958</v>
      </c>
      <c r="CB71" s="372">
        <f t="shared" si="230"/>
        <v>2477</v>
      </c>
      <c r="CC71" s="427">
        <v>3.6779203241053344</v>
      </c>
      <c r="CD71" s="645">
        <v>3.8384495317377731</v>
      </c>
      <c r="CE71" s="371">
        <f t="shared" si="231"/>
        <v>5447</v>
      </c>
      <c r="CF71" s="372">
        <f t="shared" si="232"/>
        <v>7377.5</v>
      </c>
      <c r="CG71" s="426">
        <v>4.8857442348008382</v>
      </c>
      <c r="CH71" s="646">
        <v>5.1324324324324326</v>
      </c>
      <c r="CI71" s="371">
        <f t="shared" si="233"/>
        <v>2330.5</v>
      </c>
      <c r="CJ71" s="372">
        <f t="shared" si="234"/>
        <v>2848.5</v>
      </c>
      <c r="CK71" s="426"/>
      <c r="CL71" s="646"/>
      <c r="CM71" s="371">
        <f t="shared" si="235"/>
        <v>0</v>
      </c>
      <c r="CN71" s="372">
        <f t="shared" si="236"/>
        <v>0</v>
      </c>
      <c r="CO71" s="371">
        <f t="shared" si="237"/>
        <v>3.9721654749744637</v>
      </c>
      <c r="CP71" s="372">
        <f t="shared" si="238"/>
        <v>4.1283811061768265</v>
      </c>
      <c r="CQ71" s="371">
        <f t="shared" si="239"/>
        <v>7777.5</v>
      </c>
      <c r="CR71" s="372">
        <f t="shared" si="240"/>
        <v>10226</v>
      </c>
      <c r="CS71" s="426">
        <v>75.403106009453069</v>
      </c>
      <c r="CT71" s="645">
        <v>76.295525494276788</v>
      </c>
      <c r="CU71" s="371">
        <f t="shared" si="241"/>
        <v>111672</v>
      </c>
      <c r="CV71" s="372">
        <f t="shared" si="242"/>
        <v>146640</v>
      </c>
      <c r="CW71" s="426">
        <v>77.832285115303989</v>
      </c>
      <c r="CX71" s="646">
        <v>78.178378378378383</v>
      </c>
      <c r="CY71" s="371">
        <f t="shared" si="243"/>
        <v>37126</v>
      </c>
      <c r="CZ71" s="372">
        <f t="shared" si="244"/>
        <v>43389</v>
      </c>
      <c r="DA71" s="421"/>
      <c r="DB71" s="646"/>
      <c r="DC71" s="371">
        <f t="shared" si="245"/>
        <v>0</v>
      </c>
      <c r="DD71" s="372">
        <f t="shared" si="246"/>
        <v>0</v>
      </c>
      <c r="DE71" s="371">
        <f t="shared" si="247"/>
        <v>75.994892747701741</v>
      </c>
      <c r="DF71" s="372">
        <f t="shared" si="248"/>
        <v>76.717400080742834</v>
      </c>
      <c r="DG71" s="371">
        <f t="shared" si="249"/>
        <v>148798</v>
      </c>
      <c r="DH71" s="372">
        <f t="shared" si="250"/>
        <v>190029</v>
      </c>
      <c r="DI71" s="371">
        <f t="shared" si="251"/>
        <v>2388</v>
      </c>
      <c r="DJ71" s="372">
        <f t="shared" si="252"/>
        <v>3001</v>
      </c>
      <c r="DK71" s="371">
        <f t="shared" si="253"/>
        <v>2388</v>
      </c>
      <c r="DL71" s="372">
        <f t="shared" si="254"/>
        <v>3001</v>
      </c>
      <c r="DM71" s="371">
        <f t="shared" si="255"/>
        <v>3.7550251256281406</v>
      </c>
      <c r="DN71" s="372">
        <f t="shared" si="256"/>
        <v>3.9278573808730424</v>
      </c>
      <c r="DO71" s="371">
        <f t="shared" si="257"/>
        <v>8967</v>
      </c>
      <c r="DP71" s="372">
        <f t="shared" si="258"/>
        <v>11787.5</v>
      </c>
      <c r="DQ71" s="371">
        <f t="shared" si="259"/>
        <v>75.439279731993295</v>
      </c>
      <c r="DR71" s="372">
        <f t="shared" si="260"/>
        <v>76.0483172275908</v>
      </c>
      <c r="DS71" s="371">
        <f t="shared" si="261"/>
        <v>180149</v>
      </c>
      <c r="DT71" s="372">
        <f t="shared" si="262"/>
        <v>228221</v>
      </c>
      <c r="DU71" s="424">
        <v>796</v>
      </c>
      <c r="DV71" s="645">
        <v>990</v>
      </c>
      <c r="DW71" s="371">
        <f t="shared" si="263"/>
        <v>796</v>
      </c>
      <c r="DX71" s="372">
        <f t="shared" si="264"/>
        <v>990</v>
      </c>
      <c r="DY71" s="426">
        <v>534</v>
      </c>
      <c r="DZ71" s="646">
        <v>739</v>
      </c>
      <c r="EA71" s="371">
        <f t="shared" si="265"/>
        <v>534</v>
      </c>
      <c r="EB71" s="372">
        <f t="shared" si="266"/>
        <v>739</v>
      </c>
      <c r="EC71" s="426"/>
      <c r="ED71" s="646">
        <v>2</v>
      </c>
      <c r="EE71" s="371">
        <f t="shared" si="267"/>
        <v>0</v>
      </c>
      <c r="EF71" s="372">
        <f t="shared" si="268"/>
        <v>2</v>
      </c>
      <c r="EG71" s="358">
        <f t="shared" si="269"/>
        <v>1330</v>
      </c>
      <c r="EH71" s="372">
        <f t="shared" si="270"/>
        <v>1731</v>
      </c>
      <c r="EI71" s="358">
        <f t="shared" si="271"/>
        <v>1330</v>
      </c>
      <c r="EJ71" s="372">
        <f t="shared" si="272"/>
        <v>1731</v>
      </c>
      <c r="EK71" s="427">
        <v>2.5552763819095476</v>
      </c>
      <c r="EL71" s="645">
        <v>2.680808080808081</v>
      </c>
      <c r="EM71" s="371">
        <f t="shared" si="273"/>
        <v>2034</v>
      </c>
      <c r="EN71" s="372">
        <f t="shared" si="274"/>
        <v>2654</v>
      </c>
      <c r="EO71" s="426">
        <v>3.7209737827715355</v>
      </c>
      <c r="EP71" s="646">
        <v>3.9479025710419484</v>
      </c>
      <c r="EQ71" s="371">
        <f t="shared" si="275"/>
        <v>1987</v>
      </c>
      <c r="ER71" s="372">
        <f t="shared" si="276"/>
        <v>2917.5</v>
      </c>
      <c r="ES71" s="426"/>
      <c r="ET71" s="646">
        <v>1.25</v>
      </c>
      <c r="EU71" s="371">
        <f t="shared" si="277"/>
        <v>0</v>
      </c>
      <c r="EV71" s="372">
        <f t="shared" si="278"/>
        <v>2.5</v>
      </c>
      <c r="EW71" s="371">
        <f t="shared" si="279"/>
        <v>3.0233082706766918</v>
      </c>
      <c r="EX71" s="372">
        <f t="shared" si="280"/>
        <v>3.2201039861351819</v>
      </c>
      <c r="EY71" s="371">
        <f t="shared" si="281"/>
        <v>4021</v>
      </c>
      <c r="EZ71" s="372">
        <f t="shared" si="282"/>
        <v>5574</v>
      </c>
      <c r="FA71" s="426">
        <v>49.298994974874368</v>
      </c>
      <c r="FB71" s="645">
        <v>50.175757575757572</v>
      </c>
      <c r="FC71" s="371">
        <f t="shared" si="283"/>
        <v>39242</v>
      </c>
      <c r="FD71" s="372">
        <f t="shared" si="284"/>
        <v>49674</v>
      </c>
      <c r="FE71" s="426">
        <v>49.59176029962547</v>
      </c>
      <c r="FF71" s="646">
        <v>49.488497970230043</v>
      </c>
      <c r="FG71" s="371">
        <f t="shared" si="285"/>
        <v>26482</v>
      </c>
      <c r="FH71" s="372">
        <f t="shared" si="286"/>
        <v>36572</v>
      </c>
      <c r="FI71" s="421"/>
      <c r="FJ71" s="646">
        <v>20</v>
      </c>
      <c r="FK71" s="371">
        <f t="shared" si="287"/>
        <v>0</v>
      </c>
      <c r="FL71" s="372">
        <f t="shared" si="288"/>
        <v>40</v>
      </c>
      <c r="FM71" s="371">
        <f t="shared" si="289"/>
        <v>49.416541353383458</v>
      </c>
      <c r="FN71" s="372">
        <f t="shared" si="290"/>
        <v>49.8474870017331</v>
      </c>
      <c r="FO71" s="371">
        <f t="shared" si="291"/>
        <v>65724</v>
      </c>
      <c r="FP71" s="372">
        <f t="shared" si="292"/>
        <v>86286</v>
      </c>
      <c r="FQ71" s="424">
        <v>261</v>
      </c>
      <c r="FR71" s="644">
        <v>276</v>
      </c>
      <c r="FS71" s="371">
        <f t="shared" si="293"/>
        <v>261</v>
      </c>
      <c r="FT71" s="372">
        <f t="shared" si="294"/>
        <v>276</v>
      </c>
      <c r="FU71" s="426">
        <v>5.7432950191570882</v>
      </c>
      <c r="FV71" s="645">
        <v>5.4456521739130439</v>
      </c>
      <c r="FW71" s="371">
        <f t="shared" si="295"/>
        <v>1499</v>
      </c>
      <c r="FX71" s="372">
        <f t="shared" si="296"/>
        <v>1503.0000000000002</v>
      </c>
      <c r="FY71" s="647">
        <v>75.318007662835242</v>
      </c>
      <c r="FZ71" s="645">
        <v>73.862318840579704</v>
      </c>
      <c r="GA71" s="371">
        <f t="shared" si="297"/>
        <v>19658</v>
      </c>
      <c r="GB71" s="372">
        <f t="shared" si="298"/>
        <v>20386</v>
      </c>
      <c r="GC71" s="406">
        <f t="shared" si="299"/>
        <v>2579</v>
      </c>
      <c r="GD71" s="372">
        <f t="shared" si="300"/>
        <v>3288</v>
      </c>
      <c r="GE71" s="371">
        <f t="shared" si="301"/>
        <v>2579</v>
      </c>
      <c r="GF71" s="372">
        <f t="shared" si="302"/>
        <v>3288</v>
      </c>
      <c r="GG71" s="371">
        <f t="shared" si="303"/>
        <v>8341.5</v>
      </c>
      <c r="GH71" s="372">
        <f t="shared" si="304"/>
        <v>11168</v>
      </c>
      <c r="GI71" s="371">
        <f t="shared" si="305"/>
        <v>173382</v>
      </c>
      <c r="GJ71" s="372">
        <f t="shared" si="306"/>
        <v>224579</v>
      </c>
      <c r="GK71" s="406">
        <f t="shared" si="307"/>
        <v>1104</v>
      </c>
      <c r="GL71" s="372">
        <f t="shared" si="308"/>
        <v>1401</v>
      </c>
      <c r="GM71" s="371">
        <f t="shared" si="309"/>
        <v>1104</v>
      </c>
      <c r="GN71" s="372">
        <f t="shared" si="310"/>
        <v>1401</v>
      </c>
      <c r="GO71" s="371">
        <f t="shared" si="311"/>
        <v>4618.5</v>
      </c>
      <c r="GP71" s="372">
        <f t="shared" si="312"/>
        <v>6151.5</v>
      </c>
      <c r="GQ71" s="371">
        <f t="shared" si="313"/>
        <v>70189</v>
      </c>
      <c r="GR71" s="372">
        <f t="shared" si="314"/>
        <v>87158</v>
      </c>
      <c r="GS71" s="406">
        <f t="shared" si="315"/>
        <v>3683</v>
      </c>
      <c r="GT71" s="372">
        <f t="shared" si="315"/>
        <v>4689</v>
      </c>
      <c r="GU71" s="371">
        <f t="shared" si="315"/>
        <v>3683</v>
      </c>
      <c r="GV71" s="372">
        <f t="shared" si="315"/>
        <v>4689</v>
      </c>
      <c r="GW71" s="371">
        <f t="shared" si="316"/>
        <v>12960</v>
      </c>
      <c r="GX71" s="372">
        <f t="shared" si="316"/>
        <v>17319.5</v>
      </c>
      <c r="GY71" s="371">
        <f t="shared" si="316"/>
        <v>243571</v>
      </c>
      <c r="GZ71" s="372">
        <f t="shared" si="316"/>
        <v>311737</v>
      </c>
      <c r="HA71" s="406">
        <f t="shared" si="317"/>
        <v>35</v>
      </c>
      <c r="HB71" s="372">
        <f t="shared" si="317"/>
        <v>43</v>
      </c>
      <c r="HC71" s="371">
        <f t="shared" si="317"/>
        <v>35</v>
      </c>
      <c r="HD71" s="372">
        <f t="shared" si="317"/>
        <v>43</v>
      </c>
      <c r="HE71" s="371">
        <f t="shared" si="318"/>
        <v>28</v>
      </c>
      <c r="HF71" s="372">
        <f t="shared" si="319"/>
        <v>42</v>
      </c>
      <c r="HG71" s="371">
        <f t="shared" si="320"/>
        <v>2302</v>
      </c>
      <c r="HH71" s="372">
        <f t="shared" si="321"/>
        <v>2769.9999999999995</v>
      </c>
      <c r="HI71" s="406">
        <f t="shared" si="322"/>
        <v>14487</v>
      </c>
      <c r="HJ71" s="372">
        <f t="shared" si="323"/>
        <v>18864.5</v>
      </c>
      <c r="HK71" s="371">
        <f t="shared" si="324"/>
        <v>265531</v>
      </c>
      <c r="HL71" s="371">
        <f t="shared" si="325"/>
        <v>334893</v>
      </c>
    </row>
    <row r="72" spans="1:220" ht="15.75">
      <c r="A72" s="35" t="s">
        <v>108</v>
      </c>
      <c r="B72" s="548" t="s">
        <v>1027</v>
      </c>
      <c r="C72" s="549" t="s">
        <v>1028</v>
      </c>
      <c r="D72" s="35">
        <v>132851</v>
      </c>
      <c r="E72" s="550">
        <v>8</v>
      </c>
      <c r="F72" s="419">
        <v>655</v>
      </c>
      <c r="G72" s="638">
        <v>691</v>
      </c>
      <c r="H72" s="421">
        <v>59</v>
      </c>
      <c r="I72" s="638">
        <v>63</v>
      </c>
      <c r="J72" s="371">
        <f t="shared" ref="J72:J80" si="326">F72-H72</f>
        <v>596</v>
      </c>
      <c r="K72" s="372">
        <f t="shared" ref="K72:K80" si="327">G72-I72</f>
        <v>628</v>
      </c>
      <c r="L72" s="420">
        <v>60</v>
      </c>
      <c r="M72" s="371">
        <f t="shared" ref="M72:M135" si="328">+Q72+U72+Y72+BM72+BQ72+BU72+DU72+DY72+EC72+FQ72</f>
        <v>596</v>
      </c>
      <c r="N72" s="372">
        <f t="shared" ref="N72:N135" si="329">+R72+V72+Z72+BN72+BR72+BV72+DV72+DZ72+ED72+FR72</f>
        <v>628</v>
      </c>
      <c r="O72" s="371">
        <f t="shared" ref="O72:O135" si="330">+S72+W72+AA72+BO72+BS72+BW72+DW72+EA72+EE72+FS72</f>
        <v>596</v>
      </c>
      <c r="P72" s="372">
        <f t="shared" ref="P72:P135" si="331">+T72+X72+AB72+BP72+BT72+BX72+DX72+EB72+EF72+FT72</f>
        <v>628</v>
      </c>
      <c r="Q72" s="424">
        <v>73</v>
      </c>
      <c r="R72" s="644">
        <v>58</v>
      </c>
      <c r="S72" s="371">
        <f t="shared" si="191"/>
        <v>73</v>
      </c>
      <c r="T72" s="372">
        <f t="shared" si="192"/>
        <v>58</v>
      </c>
      <c r="U72" s="426">
        <v>33</v>
      </c>
      <c r="V72" s="638">
        <v>33</v>
      </c>
      <c r="W72" s="371">
        <f t="shared" si="193"/>
        <v>33</v>
      </c>
      <c r="X72" s="372">
        <f t="shared" si="194"/>
        <v>33</v>
      </c>
      <c r="Y72" s="426">
        <v>3</v>
      </c>
      <c r="Z72" s="638">
        <v>3</v>
      </c>
      <c r="AA72" s="371">
        <f t="shared" si="195"/>
        <v>3</v>
      </c>
      <c r="AB72" s="372">
        <f t="shared" si="196"/>
        <v>3</v>
      </c>
      <c r="AC72" s="358">
        <f t="shared" si="197"/>
        <v>109</v>
      </c>
      <c r="AD72" s="372">
        <f t="shared" si="198"/>
        <v>94</v>
      </c>
      <c r="AE72" s="358">
        <f t="shared" si="199"/>
        <v>109</v>
      </c>
      <c r="AF72" s="372">
        <f t="shared" si="200"/>
        <v>94</v>
      </c>
      <c r="AG72" s="427">
        <v>2.4178082191780823</v>
      </c>
      <c r="AH72" s="645">
        <v>2.3275862068965516</v>
      </c>
      <c r="AI72" s="371">
        <f t="shared" si="201"/>
        <v>176.5</v>
      </c>
      <c r="AJ72" s="372">
        <f t="shared" si="202"/>
        <v>135</v>
      </c>
      <c r="AK72" s="426">
        <v>2.6818181818181817</v>
      </c>
      <c r="AL72" s="646">
        <v>2.893939393939394</v>
      </c>
      <c r="AM72" s="371">
        <f t="shared" si="203"/>
        <v>88.5</v>
      </c>
      <c r="AN72" s="372">
        <f t="shared" si="204"/>
        <v>95.5</v>
      </c>
      <c r="AO72" s="426">
        <v>1.3333333333333333</v>
      </c>
      <c r="AP72" s="646">
        <v>2</v>
      </c>
      <c r="AQ72" s="371">
        <f t="shared" si="205"/>
        <v>4</v>
      </c>
      <c r="AR72" s="372">
        <f t="shared" si="206"/>
        <v>6</v>
      </c>
      <c r="AS72" s="371">
        <f t="shared" si="207"/>
        <v>2.4678899082568808</v>
      </c>
      <c r="AT72" s="372">
        <f t="shared" si="208"/>
        <v>2.5159574468085109</v>
      </c>
      <c r="AU72" s="371">
        <f t="shared" si="209"/>
        <v>269</v>
      </c>
      <c r="AV72" s="372">
        <f t="shared" si="210"/>
        <v>236.50000000000003</v>
      </c>
      <c r="AW72" s="426">
        <v>73.643835616438352</v>
      </c>
      <c r="AX72" s="645">
        <v>72.896551724137936</v>
      </c>
      <c r="AY72" s="371">
        <f t="shared" si="211"/>
        <v>5376</v>
      </c>
      <c r="AZ72" s="372">
        <f t="shared" si="212"/>
        <v>4228</v>
      </c>
      <c r="BA72" s="426">
        <v>75.303030303030297</v>
      </c>
      <c r="BB72" s="646">
        <v>74.757575757575751</v>
      </c>
      <c r="BC72" s="371">
        <f t="shared" si="213"/>
        <v>2485</v>
      </c>
      <c r="BD72" s="372">
        <f t="shared" si="214"/>
        <v>2467</v>
      </c>
      <c r="BE72" s="421">
        <v>68</v>
      </c>
      <c r="BF72" s="646">
        <v>76.666666666666671</v>
      </c>
      <c r="BG72" s="371">
        <f t="shared" si="215"/>
        <v>204</v>
      </c>
      <c r="BH72" s="372">
        <f t="shared" si="216"/>
        <v>230</v>
      </c>
      <c r="BI72" s="371">
        <f t="shared" si="217"/>
        <v>73.9908256880734</v>
      </c>
      <c r="BJ72" s="372">
        <f t="shared" si="218"/>
        <v>73.670212765957444</v>
      </c>
      <c r="BK72" s="371">
        <f t="shared" si="219"/>
        <v>8065.0000000000009</v>
      </c>
      <c r="BL72" s="372">
        <f t="shared" si="220"/>
        <v>6925</v>
      </c>
      <c r="BM72" s="431">
        <v>217</v>
      </c>
      <c r="BN72" s="645">
        <v>228</v>
      </c>
      <c r="BO72" s="371">
        <f t="shared" si="221"/>
        <v>217</v>
      </c>
      <c r="BP72" s="372">
        <f t="shared" si="222"/>
        <v>228</v>
      </c>
      <c r="BQ72" s="426">
        <v>66</v>
      </c>
      <c r="BR72" s="646">
        <v>101</v>
      </c>
      <c r="BS72" s="371">
        <f t="shared" si="223"/>
        <v>66</v>
      </c>
      <c r="BT72" s="372">
        <f t="shared" si="224"/>
        <v>101</v>
      </c>
      <c r="BU72" s="426"/>
      <c r="BV72" s="646"/>
      <c r="BW72" s="371">
        <f t="shared" si="225"/>
        <v>0</v>
      </c>
      <c r="BX72" s="423">
        <f t="shared" si="226"/>
        <v>0</v>
      </c>
      <c r="BY72" s="358">
        <f t="shared" si="227"/>
        <v>283</v>
      </c>
      <c r="BZ72" s="372">
        <f t="shared" si="228"/>
        <v>329</v>
      </c>
      <c r="CA72" s="358">
        <f t="shared" si="229"/>
        <v>283</v>
      </c>
      <c r="CB72" s="372">
        <f t="shared" si="230"/>
        <v>329</v>
      </c>
      <c r="CC72" s="427">
        <v>3.4930875576036868</v>
      </c>
      <c r="CD72" s="645">
        <v>3.6622807017543861</v>
      </c>
      <c r="CE72" s="371">
        <f t="shared" si="231"/>
        <v>758</v>
      </c>
      <c r="CF72" s="372">
        <f t="shared" si="232"/>
        <v>835</v>
      </c>
      <c r="CG72" s="426">
        <v>4.9924242424242422</v>
      </c>
      <c r="CH72" s="646">
        <v>4.9950495049504955</v>
      </c>
      <c r="CI72" s="371">
        <f t="shared" si="233"/>
        <v>329.5</v>
      </c>
      <c r="CJ72" s="372">
        <f t="shared" si="234"/>
        <v>504.50000000000006</v>
      </c>
      <c r="CK72" s="426"/>
      <c r="CL72" s="646"/>
      <c r="CM72" s="371">
        <f t="shared" si="235"/>
        <v>0</v>
      </c>
      <c r="CN72" s="372">
        <f t="shared" si="236"/>
        <v>0</v>
      </c>
      <c r="CO72" s="371">
        <f t="shared" si="237"/>
        <v>3.8427561837455833</v>
      </c>
      <c r="CP72" s="372">
        <f t="shared" si="238"/>
        <v>4.0714285714285712</v>
      </c>
      <c r="CQ72" s="371">
        <f t="shared" si="239"/>
        <v>1087.5</v>
      </c>
      <c r="CR72" s="372">
        <f t="shared" si="240"/>
        <v>1339.5</v>
      </c>
      <c r="CS72" s="426">
        <v>75.552995391705068</v>
      </c>
      <c r="CT72" s="645">
        <v>78.478070175438603</v>
      </c>
      <c r="CU72" s="371">
        <f t="shared" si="241"/>
        <v>16395</v>
      </c>
      <c r="CV72" s="372">
        <f t="shared" si="242"/>
        <v>17893</v>
      </c>
      <c r="CW72" s="426">
        <v>82.484848484848484</v>
      </c>
      <c r="CX72" s="646">
        <v>80.732673267326732</v>
      </c>
      <c r="CY72" s="371">
        <f t="shared" si="243"/>
        <v>5444</v>
      </c>
      <c r="CZ72" s="372">
        <f t="shared" si="244"/>
        <v>8154</v>
      </c>
      <c r="DA72" s="421"/>
      <c r="DB72" s="646"/>
      <c r="DC72" s="371">
        <f t="shared" si="245"/>
        <v>0</v>
      </c>
      <c r="DD72" s="372">
        <f t="shared" si="246"/>
        <v>0</v>
      </c>
      <c r="DE72" s="371">
        <f t="shared" si="247"/>
        <v>77.169611307420496</v>
      </c>
      <c r="DF72" s="372">
        <f t="shared" si="248"/>
        <v>79.170212765957444</v>
      </c>
      <c r="DG72" s="371">
        <f t="shared" si="249"/>
        <v>21839</v>
      </c>
      <c r="DH72" s="372">
        <f t="shared" si="250"/>
        <v>26047</v>
      </c>
      <c r="DI72" s="371">
        <f t="shared" si="251"/>
        <v>392</v>
      </c>
      <c r="DJ72" s="372">
        <f t="shared" si="252"/>
        <v>423</v>
      </c>
      <c r="DK72" s="371">
        <f t="shared" si="253"/>
        <v>392</v>
      </c>
      <c r="DL72" s="372">
        <f t="shared" si="254"/>
        <v>423</v>
      </c>
      <c r="DM72" s="371">
        <f t="shared" si="255"/>
        <v>3.4604591836734695</v>
      </c>
      <c r="DN72" s="372">
        <f t="shared" si="256"/>
        <v>3.7257683215130024</v>
      </c>
      <c r="DO72" s="371">
        <f t="shared" si="257"/>
        <v>1356.5</v>
      </c>
      <c r="DP72" s="372">
        <f t="shared" si="258"/>
        <v>1576</v>
      </c>
      <c r="DQ72" s="371">
        <f t="shared" si="259"/>
        <v>76.285714285714292</v>
      </c>
      <c r="DR72" s="372">
        <f t="shared" si="260"/>
        <v>77.94799054373523</v>
      </c>
      <c r="DS72" s="371">
        <f t="shared" si="261"/>
        <v>29904.000000000004</v>
      </c>
      <c r="DT72" s="372">
        <f t="shared" si="262"/>
        <v>32972</v>
      </c>
      <c r="DU72" s="424">
        <v>69</v>
      </c>
      <c r="DV72" s="645">
        <v>68</v>
      </c>
      <c r="DW72" s="371">
        <f t="shared" si="263"/>
        <v>69</v>
      </c>
      <c r="DX72" s="372">
        <f t="shared" si="264"/>
        <v>68</v>
      </c>
      <c r="DY72" s="426">
        <v>66</v>
      </c>
      <c r="DZ72" s="646">
        <v>67</v>
      </c>
      <c r="EA72" s="371">
        <f t="shared" si="265"/>
        <v>66</v>
      </c>
      <c r="EB72" s="372">
        <f t="shared" si="266"/>
        <v>67</v>
      </c>
      <c r="EC72" s="426">
        <v>2</v>
      </c>
      <c r="ED72" s="646"/>
      <c r="EE72" s="371">
        <f t="shared" si="267"/>
        <v>2</v>
      </c>
      <c r="EF72" s="372">
        <f t="shared" si="268"/>
        <v>0</v>
      </c>
      <c r="EG72" s="358">
        <f t="shared" si="269"/>
        <v>137</v>
      </c>
      <c r="EH72" s="372">
        <f t="shared" si="270"/>
        <v>135</v>
      </c>
      <c r="EI72" s="358">
        <f t="shared" si="271"/>
        <v>137</v>
      </c>
      <c r="EJ72" s="372">
        <f t="shared" si="272"/>
        <v>135</v>
      </c>
      <c r="EK72" s="427">
        <v>2.3550724637681157</v>
      </c>
      <c r="EL72" s="645">
        <v>2.9191176470588234</v>
      </c>
      <c r="EM72" s="371">
        <f t="shared" si="273"/>
        <v>162.5</v>
      </c>
      <c r="EN72" s="372">
        <f t="shared" si="274"/>
        <v>198.5</v>
      </c>
      <c r="EO72" s="426">
        <v>3.6363636363636362</v>
      </c>
      <c r="EP72" s="646">
        <v>4.1865671641791042</v>
      </c>
      <c r="EQ72" s="371">
        <f t="shared" si="275"/>
        <v>240</v>
      </c>
      <c r="ER72" s="372">
        <f t="shared" si="276"/>
        <v>280.5</v>
      </c>
      <c r="ES72" s="426">
        <v>3.25</v>
      </c>
      <c r="ET72" s="646"/>
      <c r="EU72" s="371">
        <f t="shared" si="277"/>
        <v>6.5</v>
      </c>
      <c r="EV72" s="372">
        <f t="shared" si="278"/>
        <v>0</v>
      </c>
      <c r="EW72" s="371">
        <f t="shared" si="279"/>
        <v>2.9854014598540144</v>
      </c>
      <c r="EX72" s="372">
        <f t="shared" si="280"/>
        <v>3.5481481481481483</v>
      </c>
      <c r="EY72" s="371">
        <f t="shared" si="281"/>
        <v>409</v>
      </c>
      <c r="EZ72" s="372">
        <f t="shared" si="282"/>
        <v>479</v>
      </c>
      <c r="FA72" s="426">
        <v>53.521739130434781</v>
      </c>
      <c r="FB72" s="645">
        <v>57.882352941176471</v>
      </c>
      <c r="FC72" s="371">
        <f t="shared" si="283"/>
        <v>3693</v>
      </c>
      <c r="FD72" s="372">
        <f t="shared" si="284"/>
        <v>3936</v>
      </c>
      <c r="FE72" s="426">
        <v>49.878787878787875</v>
      </c>
      <c r="FF72" s="646">
        <v>52.298507462686565</v>
      </c>
      <c r="FG72" s="371">
        <f t="shared" si="285"/>
        <v>3292</v>
      </c>
      <c r="FH72" s="372">
        <f t="shared" si="286"/>
        <v>3504</v>
      </c>
      <c r="FI72" s="421">
        <v>77</v>
      </c>
      <c r="FJ72" s="646"/>
      <c r="FK72" s="371">
        <f t="shared" si="287"/>
        <v>154</v>
      </c>
      <c r="FL72" s="372">
        <f t="shared" si="288"/>
        <v>0</v>
      </c>
      <c r="FM72" s="371">
        <f t="shared" si="289"/>
        <v>52.10948905109489</v>
      </c>
      <c r="FN72" s="372">
        <f t="shared" si="290"/>
        <v>55.111111111111114</v>
      </c>
      <c r="FO72" s="371">
        <f t="shared" si="291"/>
        <v>7139</v>
      </c>
      <c r="FP72" s="372">
        <f t="shared" si="292"/>
        <v>7440</v>
      </c>
      <c r="FQ72" s="424">
        <v>67</v>
      </c>
      <c r="FR72" s="644">
        <v>70</v>
      </c>
      <c r="FS72" s="371">
        <f t="shared" si="293"/>
        <v>67</v>
      </c>
      <c r="FT72" s="372">
        <f t="shared" si="294"/>
        <v>70</v>
      </c>
      <c r="FU72" s="426">
        <v>4.7238805970149258</v>
      </c>
      <c r="FV72" s="645">
        <v>4.75</v>
      </c>
      <c r="FW72" s="371">
        <f t="shared" si="295"/>
        <v>316.5</v>
      </c>
      <c r="FX72" s="372">
        <f t="shared" si="296"/>
        <v>332.5</v>
      </c>
      <c r="FY72" s="647">
        <v>73.477611940298502</v>
      </c>
      <c r="FZ72" s="645">
        <v>81.98571428571428</v>
      </c>
      <c r="GA72" s="371">
        <f t="shared" si="297"/>
        <v>4923</v>
      </c>
      <c r="GB72" s="372">
        <f t="shared" si="298"/>
        <v>5739</v>
      </c>
      <c r="GC72" s="406">
        <f t="shared" si="299"/>
        <v>359</v>
      </c>
      <c r="GD72" s="372">
        <f t="shared" si="300"/>
        <v>354</v>
      </c>
      <c r="GE72" s="371">
        <f t="shared" si="301"/>
        <v>359</v>
      </c>
      <c r="GF72" s="372">
        <f t="shared" si="302"/>
        <v>354</v>
      </c>
      <c r="GG72" s="371">
        <f t="shared" si="303"/>
        <v>1097</v>
      </c>
      <c r="GH72" s="372">
        <f t="shared" si="304"/>
        <v>1168.5</v>
      </c>
      <c r="GI72" s="371">
        <f t="shared" si="305"/>
        <v>25464</v>
      </c>
      <c r="GJ72" s="372">
        <f t="shared" si="306"/>
        <v>26057</v>
      </c>
      <c r="GK72" s="406">
        <f t="shared" si="307"/>
        <v>165</v>
      </c>
      <c r="GL72" s="372">
        <f t="shared" si="308"/>
        <v>201</v>
      </c>
      <c r="GM72" s="371">
        <f t="shared" si="309"/>
        <v>165</v>
      </c>
      <c r="GN72" s="372">
        <f t="shared" si="310"/>
        <v>201</v>
      </c>
      <c r="GO72" s="371">
        <f t="shared" si="311"/>
        <v>658</v>
      </c>
      <c r="GP72" s="372">
        <f t="shared" si="312"/>
        <v>880.5</v>
      </c>
      <c r="GQ72" s="371">
        <f t="shared" si="313"/>
        <v>11221</v>
      </c>
      <c r="GR72" s="372">
        <f t="shared" si="314"/>
        <v>14125</v>
      </c>
      <c r="GS72" s="406">
        <f t="shared" si="315"/>
        <v>524</v>
      </c>
      <c r="GT72" s="372">
        <f t="shared" si="315"/>
        <v>555</v>
      </c>
      <c r="GU72" s="371">
        <f t="shared" si="315"/>
        <v>524</v>
      </c>
      <c r="GV72" s="372">
        <f t="shared" si="315"/>
        <v>555</v>
      </c>
      <c r="GW72" s="371">
        <f t="shared" si="316"/>
        <v>1755</v>
      </c>
      <c r="GX72" s="372">
        <f t="shared" si="316"/>
        <v>2049</v>
      </c>
      <c r="GY72" s="371">
        <f t="shared" si="316"/>
        <v>36685</v>
      </c>
      <c r="GZ72" s="372">
        <f t="shared" si="316"/>
        <v>40182</v>
      </c>
      <c r="HA72" s="406">
        <f t="shared" si="317"/>
        <v>5</v>
      </c>
      <c r="HB72" s="372">
        <f t="shared" si="317"/>
        <v>3</v>
      </c>
      <c r="HC72" s="371">
        <f t="shared" si="317"/>
        <v>5</v>
      </c>
      <c r="HD72" s="372">
        <f t="shared" si="317"/>
        <v>3</v>
      </c>
      <c r="HE72" s="371">
        <f t="shared" si="318"/>
        <v>10.5</v>
      </c>
      <c r="HF72" s="372">
        <f t="shared" si="319"/>
        <v>6</v>
      </c>
      <c r="HG72" s="371">
        <f t="shared" si="320"/>
        <v>358</v>
      </c>
      <c r="HH72" s="372">
        <f t="shared" si="321"/>
        <v>230</v>
      </c>
      <c r="HI72" s="406">
        <f t="shared" si="322"/>
        <v>2082</v>
      </c>
      <c r="HJ72" s="372">
        <f t="shared" si="323"/>
        <v>2387.5</v>
      </c>
      <c r="HK72" s="371">
        <f t="shared" si="324"/>
        <v>41966</v>
      </c>
      <c r="HL72" s="371">
        <f t="shared" si="325"/>
        <v>46151</v>
      </c>
    </row>
    <row r="73" spans="1:220" ht="15.75">
      <c r="A73" s="35" t="s">
        <v>108</v>
      </c>
      <c r="B73" s="39" t="s">
        <v>421</v>
      </c>
      <c r="C73" s="552" t="s">
        <v>1020</v>
      </c>
      <c r="D73" s="35">
        <v>134343</v>
      </c>
      <c r="E73" s="37">
        <v>9</v>
      </c>
      <c r="F73" s="419">
        <v>585</v>
      </c>
      <c r="G73" s="638">
        <v>593</v>
      </c>
      <c r="H73" s="421">
        <v>23</v>
      </c>
      <c r="I73" s="638">
        <v>37</v>
      </c>
      <c r="J73" s="371">
        <f t="shared" si="326"/>
        <v>562</v>
      </c>
      <c r="K73" s="372">
        <f t="shared" si="327"/>
        <v>556</v>
      </c>
      <c r="L73" s="420">
        <v>60</v>
      </c>
      <c r="M73" s="371">
        <f t="shared" si="328"/>
        <v>562</v>
      </c>
      <c r="N73" s="372">
        <f t="shared" si="329"/>
        <v>556</v>
      </c>
      <c r="O73" s="371">
        <f t="shared" si="330"/>
        <v>562</v>
      </c>
      <c r="P73" s="372">
        <f t="shared" si="331"/>
        <v>556</v>
      </c>
      <c r="Q73" s="424">
        <v>252</v>
      </c>
      <c r="R73" s="644">
        <v>241</v>
      </c>
      <c r="S73" s="371">
        <f t="shared" si="191"/>
        <v>252</v>
      </c>
      <c r="T73" s="372">
        <f t="shared" si="192"/>
        <v>241</v>
      </c>
      <c r="U73" s="426">
        <v>43</v>
      </c>
      <c r="V73" s="638">
        <v>41</v>
      </c>
      <c r="W73" s="371">
        <f t="shared" si="193"/>
        <v>43</v>
      </c>
      <c r="X73" s="372">
        <f t="shared" si="194"/>
        <v>41</v>
      </c>
      <c r="Y73" s="426">
        <v>1</v>
      </c>
      <c r="Z73" s="638">
        <v>3</v>
      </c>
      <c r="AA73" s="371">
        <f t="shared" si="195"/>
        <v>1</v>
      </c>
      <c r="AB73" s="372">
        <f t="shared" si="196"/>
        <v>3</v>
      </c>
      <c r="AC73" s="358">
        <f t="shared" si="197"/>
        <v>296</v>
      </c>
      <c r="AD73" s="372">
        <f t="shared" si="198"/>
        <v>285</v>
      </c>
      <c r="AE73" s="358">
        <f t="shared" si="199"/>
        <v>296</v>
      </c>
      <c r="AF73" s="372">
        <f t="shared" si="200"/>
        <v>285</v>
      </c>
      <c r="AG73" s="427">
        <v>3.0952380952380953</v>
      </c>
      <c r="AH73" s="645">
        <v>3.4751037344398341</v>
      </c>
      <c r="AI73" s="371">
        <f t="shared" si="201"/>
        <v>780</v>
      </c>
      <c r="AJ73" s="372">
        <f t="shared" si="202"/>
        <v>837.5</v>
      </c>
      <c r="AK73" s="426">
        <v>5.1744186046511631</v>
      </c>
      <c r="AL73" s="646">
        <v>4.5365853658536581</v>
      </c>
      <c r="AM73" s="371">
        <f t="shared" si="203"/>
        <v>222.5</v>
      </c>
      <c r="AN73" s="372">
        <f t="shared" si="204"/>
        <v>185.99999999999997</v>
      </c>
      <c r="AO73" s="426">
        <v>0.5</v>
      </c>
      <c r="AP73" s="646">
        <v>1.6666666666666667</v>
      </c>
      <c r="AQ73" s="371">
        <f t="shared" si="205"/>
        <v>0.5</v>
      </c>
      <c r="AR73" s="372">
        <f t="shared" si="206"/>
        <v>5</v>
      </c>
      <c r="AS73" s="371">
        <f t="shared" si="207"/>
        <v>3.3885135135135136</v>
      </c>
      <c r="AT73" s="372">
        <f t="shared" si="208"/>
        <v>3.6087719298245613</v>
      </c>
      <c r="AU73" s="371">
        <f t="shared" si="209"/>
        <v>1003</v>
      </c>
      <c r="AV73" s="372">
        <f t="shared" si="210"/>
        <v>1028.5</v>
      </c>
      <c r="AW73" s="426">
        <v>77.05952380952381</v>
      </c>
      <c r="AX73" s="645">
        <v>79.062240663900411</v>
      </c>
      <c r="AY73" s="371">
        <f t="shared" si="211"/>
        <v>19419</v>
      </c>
      <c r="AZ73" s="372">
        <f t="shared" si="212"/>
        <v>19054</v>
      </c>
      <c r="BA73" s="426">
        <v>83.616279069767444</v>
      </c>
      <c r="BB73" s="646">
        <v>80.121951219512198</v>
      </c>
      <c r="BC73" s="371">
        <f t="shared" si="213"/>
        <v>3595.5</v>
      </c>
      <c r="BD73" s="372">
        <f t="shared" si="214"/>
        <v>3285</v>
      </c>
      <c r="BE73" s="421">
        <v>56</v>
      </c>
      <c r="BF73" s="646">
        <v>48.666666666666664</v>
      </c>
      <c r="BG73" s="371">
        <f t="shared" si="215"/>
        <v>56</v>
      </c>
      <c r="BH73" s="372">
        <f t="shared" si="216"/>
        <v>146</v>
      </c>
      <c r="BI73" s="371">
        <f t="shared" si="217"/>
        <v>77.940878378378372</v>
      </c>
      <c r="BJ73" s="372">
        <f t="shared" si="218"/>
        <v>78.89473684210526</v>
      </c>
      <c r="BK73" s="371">
        <f t="shared" si="219"/>
        <v>23070.499999999996</v>
      </c>
      <c r="BL73" s="372">
        <f t="shared" si="220"/>
        <v>22485</v>
      </c>
      <c r="BM73" s="431">
        <v>75</v>
      </c>
      <c r="BN73" s="645">
        <v>75</v>
      </c>
      <c r="BO73" s="371">
        <f t="shared" si="221"/>
        <v>75</v>
      </c>
      <c r="BP73" s="372">
        <f t="shared" si="222"/>
        <v>75</v>
      </c>
      <c r="BQ73" s="426">
        <v>36</v>
      </c>
      <c r="BR73" s="646">
        <v>29</v>
      </c>
      <c r="BS73" s="371">
        <f t="shared" si="223"/>
        <v>36</v>
      </c>
      <c r="BT73" s="372">
        <f t="shared" si="224"/>
        <v>29</v>
      </c>
      <c r="BU73" s="426"/>
      <c r="BV73" s="646"/>
      <c r="BW73" s="371">
        <f t="shared" si="225"/>
        <v>0</v>
      </c>
      <c r="BX73" s="423">
        <f t="shared" si="226"/>
        <v>0</v>
      </c>
      <c r="BY73" s="358">
        <f t="shared" si="227"/>
        <v>111</v>
      </c>
      <c r="BZ73" s="372">
        <f t="shared" si="228"/>
        <v>104</v>
      </c>
      <c r="CA73" s="358">
        <f t="shared" si="229"/>
        <v>111</v>
      </c>
      <c r="CB73" s="372">
        <f t="shared" si="230"/>
        <v>104</v>
      </c>
      <c r="CC73" s="427">
        <v>4.34</v>
      </c>
      <c r="CD73" s="645">
        <v>3.9533333333333331</v>
      </c>
      <c r="CE73" s="371">
        <f t="shared" si="231"/>
        <v>325.5</v>
      </c>
      <c r="CF73" s="372">
        <f t="shared" si="232"/>
        <v>296.5</v>
      </c>
      <c r="CG73" s="426">
        <v>5.5972222222222223</v>
      </c>
      <c r="CH73" s="646">
        <v>4.8275862068965516</v>
      </c>
      <c r="CI73" s="371">
        <f t="shared" si="233"/>
        <v>201.5</v>
      </c>
      <c r="CJ73" s="372">
        <f t="shared" si="234"/>
        <v>140</v>
      </c>
      <c r="CK73" s="426"/>
      <c r="CL73" s="646"/>
      <c r="CM73" s="371">
        <f t="shared" si="235"/>
        <v>0</v>
      </c>
      <c r="CN73" s="372">
        <f t="shared" si="236"/>
        <v>0</v>
      </c>
      <c r="CO73" s="371">
        <f t="shared" si="237"/>
        <v>4.7477477477477477</v>
      </c>
      <c r="CP73" s="372">
        <f t="shared" si="238"/>
        <v>4.197115384615385</v>
      </c>
      <c r="CQ73" s="371">
        <f t="shared" si="239"/>
        <v>527</v>
      </c>
      <c r="CR73" s="372">
        <f t="shared" si="240"/>
        <v>436.50000000000006</v>
      </c>
      <c r="CS73" s="426">
        <v>78.013333333333335</v>
      </c>
      <c r="CT73" s="645">
        <v>73.786666666666662</v>
      </c>
      <c r="CU73" s="371">
        <f t="shared" si="241"/>
        <v>5851</v>
      </c>
      <c r="CV73" s="372">
        <f t="shared" si="242"/>
        <v>5534</v>
      </c>
      <c r="CW73" s="426">
        <v>77.722222222222229</v>
      </c>
      <c r="CX73" s="646">
        <v>73.310344827586206</v>
      </c>
      <c r="CY73" s="371">
        <f t="shared" si="243"/>
        <v>2798</v>
      </c>
      <c r="CZ73" s="372">
        <f t="shared" si="244"/>
        <v>2126</v>
      </c>
      <c r="DA73" s="421"/>
      <c r="DB73" s="646"/>
      <c r="DC73" s="371">
        <f t="shared" si="245"/>
        <v>0</v>
      </c>
      <c r="DD73" s="372">
        <f t="shared" si="246"/>
        <v>0</v>
      </c>
      <c r="DE73" s="371">
        <f t="shared" si="247"/>
        <v>77.918918918918919</v>
      </c>
      <c r="DF73" s="372">
        <f t="shared" si="248"/>
        <v>73.65384615384616</v>
      </c>
      <c r="DG73" s="371">
        <f t="shared" si="249"/>
        <v>8649</v>
      </c>
      <c r="DH73" s="372">
        <f t="shared" si="250"/>
        <v>7660.0000000000009</v>
      </c>
      <c r="DI73" s="371">
        <f t="shared" si="251"/>
        <v>407</v>
      </c>
      <c r="DJ73" s="372">
        <f t="shared" si="252"/>
        <v>389</v>
      </c>
      <c r="DK73" s="371">
        <f t="shared" si="253"/>
        <v>407</v>
      </c>
      <c r="DL73" s="372">
        <f t="shared" si="254"/>
        <v>389</v>
      </c>
      <c r="DM73" s="371">
        <f t="shared" si="255"/>
        <v>3.7592137592137593</v>
      </c>
      <c r="DN73" s="372">
        <f t="shared" si="256"/>
        <v>3.7660668380462723</v>
      </c>
      <c r="DO73" s="371">
        <f t="shared" si="257"/>
        <v>1530</v>
      </c>
      <c r="DP73" s="372">
        <f t="shared" si="258"/>
        <v>1465</v>
      </c>
      <c r="DQ73" s="371">
        <f t="shared" si="259"/>
        <v>77.934889434889428</v>
      </c>
      <c r="DR73" s="372">
        <f t="shared" si="260"/>
        <v>77.493573264781489</v>
      </c>
      <c r="DS73" s="371">
        <f t="shared" si="261"/>
        <v>31719.499999999996</v>
      </c>
      <c r="DT73" s="372">
        <f t="shared" si="262"/>
        <v>30145</v>
      </c>
      <c r="DU73" s="424">
        <v>71</v>
      </c>
      <c r="DV73" s="645">
        <v>74</v>
      </c>
      <c r="DW73" s="371">
        <f t="shared" si="263"/>
        <v>71</v>
      </c>
      <c r="DX73" s="372">
        <f t="shared" si="264"/>
        <v>74</v>
      </c>
      <c r="DY73" s="426">
        <v>59</v>
      </c>
      <c r="DZ73" s="646">
        <v>68</v>
      </c>
      <c r="EA73" s="371">
        <f t="shared" si="265"/>
        <v>59</v>
      </c>
      <c r="EB73" s="372">
        <f t="shared" si="266"/>
        <v>68</v>
      </c>
      <c r="EC73" s="426">
        <v>3</v>
      </c>
      <c r="ED73" s="646"/>
      <c r="EE73" s="371">
        <f t="shared" si="267"/>
        <v>3</v>
      </c>
      <c r="EF73" s="372">
        <f t="shared" si="268"/>
        <v>0</v>
      </c>
      <c r="EG73" s="358">
        <f t="shared" si="269"/>
        <v>133</v>
      </c>
      <c r="EH73" s="372">
        <f t="shared" si="270"/>
        <v>142</v>
      </c>
      <c r="EI73" s="358">
        <f t="shared" si="271"/>
        <v>133</v>
      </c>
      <c r="EJ73" s="372">
        <f t="shared" si="272"/>
        <v>142</v>
      </c>
      <c r="EK73" s="427">
        <v>3.007042253521127</v>
      </c>
      <c r="EL73" s="645">
        <v>2.6959459459459461</v>
      </c>
      <c r="EM73" s="371">
        <f t="shared" si="273"/>
        <v>213.50000000000003</v>
      </c>
      <c r="EN73" s="372">
        <f t="shared" si="274"/>
        <v>199.5</v>
      </c>
      <c r="EO73" s="426">
        <v>3.7288135593220337</v>
      </c>
      <c r="EP73" s="646">
        <v>4.0514705882352944</v>
      </c>
      <c r="EQ73" s="371">
        <f t="shared" si="275"/>
        <v>220</v>
      </c>
      <c r="ER73" s="372">
        <f t="shared" si="276"/>
        <v>275.5</v>
      </c>
      <c r="ES73" s="426">
        <v>3.3333333333333335</v>
      </c>
      <c r="ET73" s="646"/>
      <c r="EU73" s="371">
        <f t="shared" si="277"/>
        <v>10</v>
      </c>
      <c r="EV73" s="372">
        <f t="shared" si="278"/>
        <v>0</v>
      </c>
      <c r="EW73" s="371">
        <f t="shared" si="279"/>
        <v>3.3345864661654137</v>
      </c>
      <c r="EX73" s="372">
        <f t="shared" si="280"/>
        <v>3.3450704225352115</v>
      </c>
      <c r="EY73" s="371">
        <f t="shared" si="281"/>
        <v>443.5</v>
      </c>
      <c r="EZ73" s="372">
        <f t="shared" si="282"/>
        <v>475.00000000000006</v>
      </c>
      <c r="FA73" s="426">
        <v>57.507042253521128</v>
      </c>
      <c r="FB73" s="645">
        <v>52.797297297297298</v>
      </c>
      <c r="FC73" s="371">
        <f t="shared" si="283"/>
        <v>4083</v>
      </c>
      <c r="FD73" s="372">
        <f t="shared" si="284"/>
        <v>3907</v>
      </c>
      <c r="FE73" s="426">
        <v>50.186440677966104</v>
      </c>
      <c r="FF73" s="646">
        <v>53.308823529411768</v>
      </c>
      <c r="FG73" s="371">
        <f t="shared" si="285"/>
        <v>2961</v>
      </c>
      <c r="FH73" s="372">
        <f t="shared" si="286"/>
        <v>3625</v>
      </c>
      <c r="FI73" s="421">
        <v>42.333333333333336</v>
      </c>
      <c r="FJ73" s="646"/>
      <c r="FK73" s="371">
        <f t="shared" si="287"/>
        <v>127</v>
      </c>
      <c r="FL73" s="372">
        <f t="shared" si="288"/>
        <v>0</v>
      </c>
      <c r="FM73" s="371">
        <f t="shared" si="289"/>
        <v>53.917293233082709</v>
      </c>
      <c r="FN73" s="372">
        <f t="shared" si="290"/>
        <v>53.04225352112676</v>
      </c>
      <c r="FO73" s="371">
        <f t="shared" si="291"/>
        <v>7171</v>
      </c>
      <c r="FP73" s="372">
        <f t="shared" si="292"/>
        <v>7532</v>
      </c>
      <c r="FQ73" s="424">
        <v>22</v>
      </c>
      <c r="FR73" s="644">
        <v>25</v>
      </c>
      <c r="FS73" s="371">
        <f t="shared" si="293"/>
        <v>22</v>
      </c>
      <c r="FT73" s="372">
        <f t="shared" si="294"/>
        <v>25</v>
      </c>
      <c r="FU73" s="426">
        <v>8.6136363636363633</v>
      </c>
      <c r="FV73" s="645">
        <v>8.56</v>
      </c>
      <c r="FW73" s="371">
        <f t="shared" si="295"/>
        <v>189.5</v>
      </c>
      <c r="FX73" s="372">
        <f t="shared" si="296"/>
        <v>214</v>
      </c>
      <c r="FY73" s="647">
        <v>99.545454545454547</v>
      </c>
      <c r="FZ73" s="645">
        <v>103.28</v>
      </c>
      <c r="GA73" s="371">
        <f t="shared" si="297"/>
        <v>2190</v>
      </c>
      <c r="GB73" s="372">
        <f t="shared" si="298"/>
        <v>2582</v>
      </c>
      <c r="GC73" s="406">
        <f t="shared" si="299"/>
        <v>398</v>
      </c>
      <c r="GD73" s="372">
        <f t="shared" si="300"/>
        <v>390</v>
      </c>
      <c r="GE73" s="371">
        <f t="shared" si="301"/>
        <v>398</v>
      </c>
      <c r="GF73" s="372">
        <f t="shared" si="302"/>
        <v>390</v>
      </c>
      <c r="GG73" s="371">
        <f t="shared" si="303"/>
        <v>1319</v>
      </c>
      <c r="GH73" s="372">
        <f t="shared" si="304"/>
        <v>1333.5</v>
      </c>
      <c r="GI73" s="371">
        <f t="shared" si="305"/>
        <v>29353</v>
      </c>
      <c r="GJ73" s="372">
        <f t="shared" si="306"/>
        <v>28495</v>
      </c>
      <c r="GK73" s="406">
        <f t="shared" si="307"/>
        <v>138</v>
      </c>
      <c r="GL73" s="372">
        <f t="shared" si="308"/>
        <v>138</v>
      </c>
      <c r="GM73" s="371">
        <f t="shared" si="309"/>
        <v>138</v>
      </c>
      <c r="GN73" s="372">
        <f t="shared" si="310"/>
        <v>138</v>
      </c>
      <c r="GO73" s="371">
        <f t="shared" si="311"/>
        <v>644</v>
      </c>
      <c r="GP73" s="372">
        <f t="shared" si="312"/>
        <v>601.5</v>
      </c>
      <c r="GQ73" s="371">
        <f t="shared" si="313"/>
        <v>9354.5</v>
      </c>
      <c r="GR73" s="372">
        <f t="shared" si="314"/>
        <v>9036</v>
      </c>
      <c r="GS73" s="406">
        <f t="shared" si="315"/>
        <v>536</v>
      </c>
      <c r="GT73" s="372">
        <f t="shared" si="315"/>
        <v>528</v>
      </c>
      <c r="GU73" s="371">
        <f t="shared" si="315"/>
        <v>536</v>
      </c>
      <c r="GV73" s="372">
        <f t="shared" si="315"/>
        <v>528</v>
      </c>
      <c r="GW73" s="371">
        <f t="shared" si="316"/>
        <v>1963</v>
      </c>
      <c r="GX73" s="372">
        <f t="shared" si="316"/>
        <v>1935</v>
      </c>
      <c r="GY73" s="371">
        <f t="shared" si="316"/>
        <v>38707.5</v>
      </c>
      <c r="GZ73" s="372">
        <f t="shared" si="316"/>
        <v>37531</v>
      </c>
      <c r="HA73" s="406">
        <f t="shared" si="317"/>
        <v>4</v>
      </c>
      <c r="HB73" s="372">
        <f t="shared" si="317"/>
        <v>3</v>
      </c>
      <c r="HC73" s="371">
        <f t="shared" si="317"/>
        <v>4</v>
      </c>
      <c r="HD73" s="372">
        <f t="shared" si="317"/>
        <v>3</v>
      </c>
      <c r="HE73" s="371">
        <f t="shared" si="318"/>
        <v>10.5</v>
      </c>
      <c r="HF73" s="372">
        <f t="shared" si="319"/>
        <v>5</v>
      </c>
      <c r="HG73" s="371">
        <f t="shared" si="320"/>
        <v>183</v>
      </c>
      <c r="HH73" s="372">
        <f t="shared" si="321"/>
        <v>146</v>
      </c>
      <c r="HI73" s="406">
        <f t="shared" si="322"/>
        <v>2163</v>
      </c>
      <c r="HJ73" s="372">
        <f t="shared" si="323"/>
        <v>2154</v>
      </c>
      <c r="HK73" s="371">
        <f t="shared" si="324"/>
        <v>41080.5</v>
      </c>
      <c r="HL73" s="371">
        <f t="shared" si="325"/>
        <v>40259</v>
      </c>
    </row>
    <row r="74" spans="1:220" ht="15.75">
      <c r="A74" s="35" t="s">
        <v>108</v>
      </c>
      <c r="B74" s="36" t="s">
        <v>422</v>
      </c>
      <c r="C74" s="36"/>
      <c r="D74" s="35">
        <v>135160</v>
      </c>
      <c r="E74" s="37">
        <v>9</v>
      </c>
      <c r="F74" s="419">
        <v>264</v>
      </c>
      <c r="G74" s="638">
        <v>215</v>
      </c>
      <c r="H74" s="421">
        <v>10</v>
      </c>
      <c r="I74" s="638">
        <v>9</v>
      </c>
      <c r="J74" s="371">
        <f t="shared" si="326"/>
        <v>254</v>
      </c>
      <c r="K74" s="372">
        <f t="shared" si="327"/>
        <v>206</v>
      </c>
      <c r="L74" s="420">
        <v>60</v>
      </c>
      <c r="M74" s="371">
        <f t="shared" si="328"/>
        <v>254</v>
      </c>
      <c r="N74" s="372">
        <f t="shared" si="329"/>
        <v>206</v>
      </c>
      <c r="O74" s="371">
        <f t="shared" si="330"/>
        <v>254</v>
      </c>
      <c r="P74" s="372">
        <f t="shared" si="331"/>
        <v>206</v>
      </c>
      <c r="Q74" s="424">
        <v>63</v>
      </c>
      <c r="R74" s="644">
        <v>51</v>
      </c>
      <c r="S74" s="371">
        <f t="shared" si="191"/>
        <v>63</v>
      </c>
      <c r="T74" s="372">
        <f t="shared" si="192"/>
        <v>51</v>
      </c>
      <c r="U74" s="426">
        <v>13</v>
      </c>
      <c r="V74" s="638">
        <v>11</v>
      </c>
      <c r="W74" s="371">
        <f t="shared" si="193"/>
        <v>13</v>
      </c>
      <c r="X74" s="372">
        <f t="shared" si="194"/>
        <v>11</v>
      </c>
      <c r="Y74" s="426">
        <v>9</v>
      </c>
      <c r="Z74" s="638">
        <v>16</v>
      </c>
      <c r="AA74" s="371">
        <f t="shared" si="195"/>
        <v>9</v>
      </c>
      <c r="AB74" s="372">
        <f t="shared" si="196"/>
        <v>16</v>
      </c>
      <c r="AC74" s="358">
        <f t="shared" si="197"/>
        <v>85</v>
      </c>
      <c r="AD74" s="372">
        <f t="shared" si="198"/>
        <v>78</v>
      </c>
      <c r="AE74" s="358">
        <f t="shared" si="199"/>
        <v>85</v>
      </c>
      <c r="AF74" s="372">
        <f t="shared" si="200"/>
        <v>78</v>
      </c>
      <c r="AG74" s="427">
        <v>2.2857142857142856</v>
      </c>
      <c r="AH74" s="645">
        <v>2.3235294117647061</v>
      </c>
      <c r="AI74" s="371">
        <f t="shared" si="201"/>
        <v>144</v>
      </c>
      <c r="AJ74" s="372">
        <f t="shared" si="202"/>
        <v>118.50000000000001</v>
      </c>
      <c r="AK74" s="426">
        <v>2.8461538461538463</v>
      </c>
      <c r="AL74" s="646">
        <v>2.5909090909090908</v>
      </c>
      <c r="AM74" s="371">
        <f t="shared" si="203"/>
        <v>37</v>
      </c>
      <c r="AN74" s="372">
        <f t="shared" si="204"/>
        <v>28.5</v>
      </c>
      <c r="AO74" s="426">
        <v>0.55555555555555558</v>
      </c>
      <c r="AP74" s="646">
        <v>0.53125</v>
      </c>
      <c r="AQ74" s="371">
        <f t="shared" si="205"/>
        <v>5</v>
      </c>
      <c r="AR74" s="372">
        <f t="shared" si="206"/>
        <v>8.5</v>
      </c>
      <c r="AS74" s="371">
        <f t="shared" si="207"/>
        <v>2.1882352941176473</v>
      </c>
      <c r="AT74" s="372">
        <f t="shared" si="208"/>
        <v>1.9935897435897436</v>
      </c>
      <c r="AU74" s="371">
        <f t="shared" si="209"/>
        <v>186.00000000000003</v>
      </c>
      <c r="AV74" s="372">
        <f t="shared" si="210"/>
        <v>155.5</v>
      </c>
      <c r="AW74" s="426">
        <v>71.365079365079367</v>
      </c>
      <c r="AX74" s="645">
        <v>71.196078431372555</v>
      </c>
      <c r="AY74" s="371">
        <f t="shared" si="211"/>
        <v>4496</v>
      </c>
      <c r="AZ74" s="372">
        <f t="shared" si="212"/>
        <v>3631.0000000000005</v>
      </c>
      <c r="BA74" s="426">
        <v>77</v>
      </c>
      <c r="BB74" s="646">
        <v>68.181818181818187</v>
      </c>
      <c r="BC74" s="371">
        <f t="shared" si="213"/>
        <v>1001</v>
      </c>
      <c r="BD74" s="372">
        <f t="shared" si="214"/>
        <v>750</v>
      </c>
      <c r="BE74" s="421">
        <v>70.111111111111114</v>
      </c>
      <c r="BF74" s="646">
        <v>68.875</v>
      </c>
      <c r="BG74" s="371">
        <f t="shared" si="215"/>
        <v>631</v>
      </c>
      <c r="BH74" s="372">
        <f t="shared" si="216"/>
        <v>1102</v>
      </c>
      <c r="BI74" s="371">
        <f t="shared" si="217"/>
        <v>72.094117647058823</v>
      </c>
      <c r="BJ74" s="372">
        <f t="shared" si="218"/>
        <v>70.294871794871796</v>
      </c>
      <c r="BK74" s="371">
        <f t="shared" si="219"/>
        <v>6128</v>
      </c>
      <c r="BL74" s="372">
        <f t="shared" si="220"/>
        <v>5483</v>
      </c>
      <c r="BM74" s="431">
        <v>68</v>
      </c>
      <c r="BN74" s="645">
        <v>46</v>
      </c>
      <c r="BO74" s="371">
        <f t="shared" si="221"/>
        <v>68</v>
      </c>
      <c r="BP74" s="372">
        <f t="shared" si="222"/>
        <v>46</v>
      </c>
      <c r="BQ74" s="426">
        <v>29</v>
      </c>
      <c r="BR74" s="646">
        <v>24</v>
      </c>
      <c r="BS74" s="371">
        <f t="shared" si="223"/>
        <v>29</v>
      </c>
      <c r="BT74" s="372">
        <f t="shared" si="224"/>
        <v>24</v>
      </c>
      <c r="BU74" s="426"/>
      <c r="BV74" s="646"/>
      <c r="BW74" s="371">
        <f t="shared" si="225"/>
        <v>0</v>
      </c>
      <c r="BX74" s="423">
        <f t="shared" si="226"/>
        <v>0</v>
      </c>
      <c r="BY74" s="358">
        <f t="shared" si="227"/>
        <v>97</v>
      </c>
      <c r="BZ74" s="372">
        <f t="shared" si="228"/>
        <v>70</v>
      </c>
      <c r="CA74" s="358">
        <f t="shared" si="229"/>
        <v>97</v>
      </c>
      <c r="CB74" s="372">
        <f t="shared" si="230"/>
        <v>70</v>
      </c>
      <c r="CC74" s="427">
        <v>4.4044117647058822</v>
      </c>
      <c r="CD74" s="645">
        <v>4.2826086956521738</v>
      </c>
      <c r="CE74" s="371">
        <f t="shared" si="231"/>
        <v>299.5</v>
      </c>
      <c r="CF74" s="372">
        <f t="shared" si="232"/>
        <v>197</v>
      </c>
      <c r="CG74" s="426">
        <v>5.431034482758621</v>
      </c>
      <c r="CH74" s="646">
        <v>4.895833333333333</v>
      </c>
      <c r="CI74" s="371">
        <f t="shared" si="233"/>
        <v>157.5</v>
      </c>
      <c r="CJ74" s="372">
        <f t="shared" si="234"/>
        <v>117.5</v>
      </c>
      <c r="CK74" s="426"/>
      <c r="CL74" s="646"/>
      <c r="CM74" s="371">
        <f t="shared" si="235"/>
        <v>0</v>
      </c>
      <c r="CN74" s="372">
        <f t="shared" si="236"/>
        <v>0</v>
      </c>
      <c r="CO74" s="371">
        <f t="shared" si="237"/>
        <v>4.7113402061855671</v>
      </c>
      <c r="CP74" s="372">
        <f t="shared" si="238"/>
        <v>4.4928571428571429</v>
      </c>
      <c r="CQ74" s="371">
        <f t="shared" si="239"/>
        <v>457</v>
      </c>
      <c r="CR74" s="372">
        <f t="shared" si="240"/>
        <v>314.5</v>
      </c>
      <c r="CS74" s="426">
        <v>76.794117647058826</v>
      </c>
      <c r="CT74" s="645">
        <v>78</v>
      </c>
      <c r="CU74" s="371">
        <f t="shared" si="241"/>
        <v>5222</v>
      </c>
      <c r="CV74" s="372">
        <f t="shared" si="242"/>
        <v>3588</v>
      </c>
      <c r="CW74" s="426">
        <v>76.758620689655174</v>
      </c>
      <c r="CX74" s="646">
        <v>71.125</v>
      </c>
      <c r="CY74" s="371">
        <f t="shared" si="243"/>
        <v>2226</v>
      </c>
      <c r="CZ74" s="372">
        <f t="shared" si="244"/>
        <v>1707</v>
      </c>
      <c r="DA74" s="421"/>
      <c r="DB74" s="646"/>
      <c r="DC74" s="371">
        <f t="shared" si="245"/>
        <v>0</v>
      </c>
      <c r="DD74" s="372">
        <f t="shared" si="246"/>
        <v>0</v>
      </c>
      <c r="DE74" s="371">
        <f t="shared" si="247"/>
        <v>76.783505154639172</v>
      </c>
      <c r="DF74" s="372">
        <f t="shared" si="248"/>
        <v>75.642857142857139</v>
      </c>
      <c r="DG74" s="371">
        <f t="shared" si="249"/>
        <v>7448</v>
      </c>
      <c r="DH74" s="372">
        <f t="shared" si="250"/>
        <v>5295</v>
      </c>
      <c r="DI74" s="371">
        <f t="shared" si="251"/>
        <v>182</v>
      </c>
      <c r="DJ74" s="372">
        <f t="shared" si="252"/>
        <v>148</v>
      </c>
      <c r="DK74" s="371">
        <f t="shared" si="253"/>
        <v>182</v>
      </c>
      <c r="DL74" s="372">
        <f t="shared" si="254"/>
        <v>148</v>
      </c>
      <c r="DM74" s="371">
        <f t="shared" si="255"/>
        <v>3.5329670329670328</v>
      </c>
      <c r="DN74" s="372">
        <f t="shared" si="256"/>
        <v>3.1756756756756759</v>
      </c>
      <c r="DO74" s="371">
        <f t="shared" si="257"/>
        <v>643</v>
      </c>
      <c r="DP74" s="372">
        <f t="shared" si="258"/>
        <v>470.00000000000006</v>
      </c>
      <c r="DQ74" s="371">
        <f t="shared" si="259"/>
        <v>74.593406593406598</v>
      </c>
      <c r="DR74" s="372">
        <f t="shared" si="260"/>
        <v>72.824324324324323</v>
      </c>
      <c r="DS74" s="371">
        <f t="shared" si="261"/>
        <v>13576</v>
      </c>
      <c r="DT74" s="372">
        <f t="shared" si="262"/>
        <v>10778</v>
      </c>
      <c r="DU74" s="424">
        <v>17</v>
      </c>
      <c r="DV74" s="645">
        <v>9</v>
      </c>
      <c r="DW74" s="371">
        <f t="shared" si="263"/>
        <v>17</v>
      </c>
      <c r="DX74" s="372">
        <f t="shared" si="264"/>
        <v>9</v>
      </c>
      <c r="DY74" s="426">
        <v>22</v>
      </c>
      <c r="DZ74" s="646">
        <v>22</v>
      </c>
      <c r="EA74" s="371">
        <f t="shared" si="265"/>
        <v>22</v>
      </c>
      <c r="EB74" s="372">
        <f t="shared" si="266"/>
        <v>22</v>
      </c>
      <c r="EC74" s="426">
        <v>1</v>
      </c>
      <c r="ED74" s="646"/>
      <c r="EE74" s="371">
        <f t="shared" si="267"/>
        <v>1</v>
      </c>
      <c r="EF74" s="372">
        <f t="shared" si="268"/>
        <v>0</v>
      </c>
      <c r="EG74" s="358">
        <f t="shared" si="269"/>
        <v>40</v>
      </c>
      <c r="EH74" s="372">
        <f t="shared" si="270"/>
        <v>31</v>
      </c>
      <c r="EI74" s="358">
        <f t="shared" si="271"/>
        <v>40</v>
      </c>
      <c r="EJ74" s="372">
        <f t="shared" si="272"/>
        <v>31</v>
      </c>
      <c r="EK74" s="427">
        <v>2.4705882352941178</v>
      </c>
      <c r="EL74" s="645">
        <v>2.9444444444444446</v>
      </c>
      <c r="EM74" s="371">
        <f t="shared" si="273"/>
        <v>42</v>
      </c>
      <c r="EN74" s="372">
        <f t="shared" si="274"/>
        <v>26.5</v>
      </c>
      <c r="EO74" s="426">
        <v>2.8409090909090908</v>
      </c>
      <c r="EP74" s="646">
        <v>4</v>
      </c>
      <c r="EQ74" s="371">
        <f t="shared" si="275"/>
        <v>62.5</v>
      </c>
      <c r="ER74" s="372">
        <f t="shared" si="276"/>
        <v>88</v>
      </c>
      <c r="ES74" s="426">
        <v>3</v>
      </c>
      <c r="ET74" s="646"/>
      <c r="EU74" s="371">
        <f t="shared" si="277"/>
        <v>3</v>
      </c>
      <c r="EV74" s="372">
        <f t="shared" si="278"/>
        <v>0</v>
      </c>
      <c r="EW74" s="371">
        <f t="shared" si="279"/>
        <v>2.6875</v>
      </c>
      <c r="EX74" s="372">
        <f t="shared" si="280"/>
        <v>3.693548387096774</v>
      </c>
      <c r="EY74" s="371">
        <f t="shared" si="281"/>
        <v>107.5</v>
      </c>
      <c r="EZ74" s="372">
        <f t="shared" si="282"/>
        <v>114.5</v>
      </c>
      <c r="FA74" s="426">
        <v>53.705882352941174</v>
      </c>
      <c r="FB74" s="645">
        <v>45.333333333333336</v>
      </c>
      <c r="FC74" s="371">
        <f t="shared" si="283"/>
        <v>913</v>
      </c>
      <c r="FD74" s="372">
        <f t="shared" si="284"/>
        <v>408</v>
      </c>
      <c r="FE74" s="426">
        <v>43.227272727272727</v>
      </c>
      <c r="FF74" s="646">
        <v>47.636363636363633</v>
      </c>
      <c r="FG74" s="371">
        <f t="shared" si="285"/>
        <v>951</v>
      </c>
      <c r="FH74" s="372">
        <f t="shared" si="286"/>
        <v>1048</v>
      </c>
      <c r="FI74" s="421">
        <v>24</v>
      </c>
      <c r="FJ74" s="646"/>
      <c r="FK74" s="371">
        <f t="shared" si="287"/>
        <v>24</v>
      </c>
      <c r="FL74" s="372">
        <f t="shared" si="288"/>
        <v>0</v>
      </c>
      <c r="FM74" s="371">
        <f t="shared" si="289"/>
        <v>47.2</v>
      </c>
      <c r="FN74" s="372">
        <f t="shared" si="290"/>
        <v>46.967741935483872</v>
      </c>
      <c r="FO74" s="371">
        <f t="shared" si="291"/>
        <v>1888</v>
      </c>
      <c r="FP74" s="372">
        <f t="shared" si="292"/>
        <v>1456</v>
      </c>
      <c r="FQ74" s="424">
        <v>32</v>
      </c>
      <c r="FR74" s="644">
        <v>27</v>
      </c>
      <c r="FS74" s="371">
        <f t="shared" si="293"/>
        <v>32</v>
      </c>
      <c r="FT74" s="372">
        <f t="shared" si="294"/>
        <v>27</v>
      </c>
      <c r="FU74" s="426">
        <v>6.09375</v>
      </c>
      <c r="FV74" s="645">
        <v>4.6481481481481479</v>
      </c>
      <c r="FW74" s="371">
        <f t="shared" si="295"/>
        <v>195</v>
      </c>
      <c r="FX74" s="372">
        <f t="shared" si="296"/>
        <v>125.5</v>
      </c>
      <c r="FY74" s="647">
        <v>66.625</v>
      </c>
      <c r="FZ74" s="645">
        <v>71.592592592592595</v>
      </c>
      <c r="GA74" s="371">
        <f t="shared" si="297"/>
        <v>2132</v>
      </c>
      <c r="GB74" s="372">
        <f t="shared" si="298"/>
        <v>1933</v>
      </c>
      <c r="GC74" s="406">
        <f t="shared" si="299"/>
        <v>148</v>
      </c>
      <c r="GD74" s="372">
        <f t="shared" si="300"/>
        <v>106</v>
      </c>
      <c r="GE74" s="371">
        <f t="shared" si="301"/>
        <v>148</v>
      </c>
      <c r="GF74" s="372">
        <f t="shared" si="302"/>
        <v>106</v>
      </c>
      <c r="GG74" s="371">
        <f t="shared" si="303"/>
        <v>485.5</v>
      </c>
      <c r="GH74" s="372">
        <f t="shared" si="304"/>
        <v>342</v>
      </c>
      <c r="GI74" s="371">
        <f t="shared" si="305"/>
        <v>10631</v>
      </c>
      <c r="GJ74" s="372">
        <f t="shared" si="306"/>
        <v>7627</v>
      </c>
      <c r="GK74" s="406">
        <f t="shared" si="307"/>
        <v>64</v>
      </c>
      <c r="GL74" s="372">
        <f t="shared" si="308"/>
        <v>57</v>
      </c>
      <c r="GM74" s="371">
        <f t="shared" si="309"/>
        <v>64</v>
      </c>
      <c r="GN74" s="372">
        <f t="shared" si="310"/>
        <v>57</v>
      </c>
      <c r="GO74" s="371">
        <f t="shared" si="311"/>
        <v>257</v>
      </c>
      <c r="GP74" s="372">
        <f t="shared" si="312"/>
        <v>234</v>
      </c>
      <c r="GQ74" s="371">
        <f t="shared" si="313"/>
        <v>4178</v>
      </c>
      <c r="GR74" s="372">
        <f t="shared" si="314"/>
        <v>3505</v>
      </c>
      <c r="GS74" s="406">
        <f t="shared" si="315"/>
        <v>212</v>
      </c>
      <c r="GT74" s="372">
        <f t="shared" si="315"/>
        <v>163</v>
      </c>
      <c r="GU74" s="371">
        <f t="shared" si="315"/>
        <v>212</v>
      </c>
      <c r="GV74" s="372">
        <f t="shared" si="315"/>
        <v>163</v>
      </c>
      <c r="GW74" s="371">
        <f t="shared" si="316"/>
        <v>742.5</v>
      </c>
      <c r="GX74" s="372">
        <f t="shared" si="316"/>
        <v>576</v>
      </c>
      <c r="GY74" s="371">
        <f t="shared" si="316"/>
        <v>14809</v>
      </c>
      <c r="GZ74" s="372">
        <f t="shared" si="316"/>
        <v>11132</v>
      </c>
      <c r="HA74" s="406">
        <f t="shared" si="317"/>
        <v>10</v>
      </c>
      <c r="HB74" s="372">
        <f t="shared" si="317"/>
        <v>16</v>
      </c>
      <c r="HC74" s="371">
        <f t="shared" si="317"/>
        <v>10</v>
      </c>
      <c r="HD74" s="372">
        <f t="shared" si="317"/>
        <v>16</v>
      </c>
      <c r="HE74" s="371">
        <f t="shared" si="318"/>
        <v>8</v>
      </c>
      <c r="HF74" s="372">
        <f t="shared" si="319"/>
        <v>8.5</v>
      </c>
      <c r="HG74" s="371">
        <f t="shared" si="320"/>
        <v>655</v>
      </c>
      <c r="HH74" s="372">
        <f t="shared" si="321"/>
        <v>1102</v>
      </c>
      <c r="HI74" s="406">
        <f t="shared" si="322"/>
        <v>945.5</v>
      </c>
      <c r="HJ74" s="372">
        <f t="shared" si="323"/>
        <v>710</v>
      </c>
      <c r="HK74" s="371">
        <f t="shared" si="324"/>
        <v>17596</v>
      </c>
      <c r="HL74" s="371">
        <f t="shared" si="325"/>
        <v>14167</v>
      </c>
    </row>
    <row r="75" spans="1:220" ht="15.75">
      <c r="A75" s="35" t="s">
        <v>108</v>
      </c>
      <c r="B75" s="36" t="s">
        <v>423</v>
      </c>
      <c r="C75" s="36"/>
      <c r="D75" s="35">
        <v>135188</v>
      </c>
      <c r="E75" s="37">
        <v>9</v>
      </c>
      <c r="F75" s="419">
        <v>402</v>
      </c>
      <c r="G75" s="638">
        <v>490</v>
      </c>
      <c r="H75" s="421">
        <v>19</v>
      </c>
      <c r="I75" s="638">
        <v>31</v>
      </c>
      <c r="J75" s="371">
        <f t="shared" si="326"/>
        <v>383</v>
      </c>
      <c r="K75" s="372">
        <f t="shared" si="327"/>
        <v>459</v>
      </c>
      <c r="L75" s="420">
        <v>60</v>
      </c>
      <c r="M75" s="371">
        <f t="shared" si="328"/>
        <v>383</v>
      </c>
      <c r="N75" s="372">
        <f t="shared" si="329"/>
        <v>459</v>
      </c>
      <c r="O75" s="371">
        <f t="shared" si="330"/>
        <v>383</v>
      </c>
      <c r="P75" s="372">
        <f t="shared" si="331"/>
        <v>459</v>
      </c>
      <c r="Q75" s="424">
        <v>60</v>
      </c>
      <c r="R75" s="644">
        <v>65</v>
      </c>
      <c r="S75" s="371">
        <f t="shared" si="191"/>
        <v>60</v>
      </c>
      <c r="T75" s="372">
        <f t="shared" si="192"/>
        <v>65</v>
      </c>
      <c r="U75" s="426">
        <v>17</v>
      </c>
      <c r="V75" s="638">
        <v>23</v>
      </c>
      <c r="W75" s="371">
        <f t="shared" si="193"/>
        <v>17</v>
      </c>
      <c r="X75" s="372">
        <f t="shared" si="194"/>
        <v>23</v>
      </c>
      <c r="Y75" s="426">
        <v>4</v>
      </c>
      <c r="Z75" s="638">
        <v>5</v>
      </c>
      <c r="AA75" s="371">
        <f t="shared" si="195"/>
        <v>4</v>
      </c>
      <c r="AB75" s="372">
        <f t="shared" si="196"/>
        <v>5</v>
      </c>
      <c r="AC75" s="358">
        <f t="shared" si="197"/>
        <v>81</v>
      </c>
      <c r="AD75" s="372">
        <f t="shared" si="198"/>
        <v>93</v>
      </c>
      <c r="AE75" s="358">
        <f t="shared" si="199"/>
        <v>81</v>
      </c>
      <c r="AF75" s="372">
        <f t="shared" si="200"/>
        <v>93</v>
      </c>
      <c r="AG75" s="427">
        <v>2.7666666666666666</v>
      </c>
      <c r="AH75" s="645">
        <v>2.5384615384615383</v>
      </c>
      <c r="AI75" s="371">
        <f t="shared" si="201"/>
        <v>166</v>
      </c>
      <c r="AJ75" s="372">
        <f t="shared" si="202"/>
        <v>165</v>
      </c>
      <c r="AK75" s="426">
        <v>3.5</v>
      </c>
      <c r="AL75" s="646">
        <v>3.3695652173913042</v>
      </c>
      <c r="AM75" s="371">
        <f t="shared" si="203"/>
        <v>59.5</v>
      </c>
      <c r="AN75" s="372">
        <f t="shared" si="204"/>
        <v>77.5</v>
      </c>
      <c r="AO75" s="426">
        <v>0.875</v>
      </c>
      <c r="AP75" s="646">
        <v>1</v>
      </c>
      <c r="AQ75" s="371">
        <f t="shared" si="205"/>
        <v>3.5</v>
      </c>
      <c r="AR75" s="372">
        <f t="shared" si="206"/>
        <v>5</v>
      </c>
      <c r="AS75" s="371">
        <f t="shared" si="207"/>
        <v>2.8271604938271606</v>
      </c>
      <c r="AT75" s="372">
        <f t="shared" si="208"/>
        <v>2.661290322580645</v>
      </c>
      <c r="AU75" s="371">
        <f t="shared" si="209"/>
        <v>229</v>
      </c>
      <c r="AV75" s="372">
        <f t="shared" si="210"/>
        <v>247.5</v>
      </c>
      <c r="AW75" s="426">
        <v>63.45</v>
      </c>
      <c r="AX75" s="645">
        <v>72.646153846153851</v>
      </c>
      <c r="AY75" s="371">
        <f t="shared" si="211"/>
        <v>3807</v>
      </c>
      <c r="AZ75" s="372">
        <f t="shared" si="212"/>
        <v>4722</v>
      </c>
      <c r="BA75" s="426">
        <v>58.441176470588232</v>
      </c>
      <c r="BB75" s="646">
        <v>68.478260869565219</v>
      </c>
      <c r="BC75" s="371">
        <f t="shared" si="213"/>
        <v>993.5</v>
      </c>
      <c r="BD75" s="372">
        <f t="shared" si="214"/>
        <v>1575</v>
      </c>
      <c r="BE75" s="421">
        <v>66.5</v>
      </c>
      <c r="BF75" s="646">
        <v>69.400000000000006</v>
      </c>
      <c r="BG75" s="371">
        <f t="shared" si="215"/>
        <v>266</v>
      </c>
      <c r="BH75" s="372">
        <f t="shared" si="216"/>
        <v>347</v>
      </c>
      <c r="BI75" s="371">
        <f t="shared" si="217"/>
        <v>62.549382716049379</v>
      </c>
      <c r="BJ75" s="372">
        <f t="shared" si="218"/>
        <v>71.44086021505376</v>
      </c>
      <c r="BK75" s="371">
        <f t="shared" si="219"/>
        <v>5066.5</v>
      </c>
      <c r="BL75" s="372">
        <f t="shared" si="220"/>
        <v>6644</v>
      </c>
      <c r="BM75" s="431">
        <v>124</v>
      </c>
      <c r="BN75" s="645">
        <v>153</v>
      </c>
      <c r="BO75" s="371">
        <f t="shared" si="221"/>
        <v>124</v>
      </c>
      <c r="BP75" s="372">
        <f t="shared" si="222"/>
        <v>153</v>
      </c>
      <c r="BQ75" s="426">
        <v>35</v>
      </c>
      <c r="BR75" s="646">
        <v>62</v>
      </c>
      <c r="BS75" s="371">
        <f t="shared" si="223"/>
        <v>35</v>
      </c>
      <c r="BT75" s="372">
        <f t="shared" si="224"/>
        <v>62</v>
      </c>
      <c r="BU75" s="426"/>
      <c r="BV75" s="646"/>
      <c r="BW75" s="371">
        <f t="shared" si="225"/>
        <v>0</v>
      </c>
      <c r="BX75" s="423">
        <f t="shared" si="226"/>
        <v>0</v>
      </c>
      <c r="BY75" s="358">
        <f t="shared" si="227"/>
        <v>159</v>
      </c>
      <c r="BZ75" s="372">
        <f t="shared" si="228"/>
        <v>215</v>
      </c>
      <c r="CA75" s="358">
        <f t="shared" si="229"/>
        <v>159</v>
      </c>
      <c r="CB75" s="372">
        <f t="shared" si="230"/>
        <v>215</v>
      </c>
      <c r="CC75" s="427">
        <v>3.4556451612903225</v>
      </c>
      <c r="CD75" s="645">
        <v>3.5359477124183005</v>
      </c>
      <c r="CE75" s="371">
        <f t="shared" si="231"/>
        <v>428.5</v>
      </c>
      <c r="CF75" s="372">
        <f t="shared" si="232"/>
        <v>541</v>
      </c>
      <c r="CG75" s="426">
        <v>4.7571428571428571</v>
      </c>
      <c r="CH75" s="646">
        <v>4.588709677419355</v>
      </c>
      <c r="CI75" s="371">
        <f t="shared" si="233"/>
        <v>166.5</v>
      </c>
      <c r="CJ75" s="372">
        <f t="shared" si="234"/>
        <v>284.5</v>
      </c>
      <c r="CK75" s="426"/>
      <c r="CL75" s="646"/>
      <c r="CM75" s="371">
        <f t="shared" si="235"/>
        <v>0</v>
      </c>
      <c r="CN75" s="372">
        <f t="shared" si="236"/>
        <v>0</v>
      </c>
      <c r="CO75" s="371">
        <f t="shared" si="237"/>
        <v>3.742138364779874</v>
      </c>
      <c r="CP75" s="372">
        <f t="shared" si="238"/>
        <v>3.8395348837209302</v>
      </c>
      <c r="CQ75" s="371">
        <f t="shared" si="239"/>
        <v>595</v>
      </c>
      <c r="CR75" s="372">
        <f t="shared" si="240"/>
        <v>825.5</v>
      </c>
      <c r="CS75" s="426">
        <v>64.290322580645167</v>
      </c>
      <c r="CT75" s="645">
        <v>74.856209150326791</v>
      </c>
      <c r="CU75" s="371">
        <f t="shared" si="241"/>
        <v>7972.0000000000009</v>
      </c>
      <c r="CV75" s="372">
        <f t="shared" si="242"/>
        <v>11452.999999999998</v>
      </c>
      <c r="CW75" s="426">
        <v>63.971428571428568</v>
      </c>
      <c r="CX75" s="646">
        <v>77.451612903225808</v>
      </c>
      <c r="CY75" s="371">
        <f t="shared" si="243"/>
        <v>2239</v>
      </c>
      <c r="CZ75" s="372">
        <f t="shared" si="244"/>
        <v>4802</v>
      </c>
      <c r="DA75" s="421"/>
      <c r="DB75" s="646"/>
      <c r="DC75" s="371">
        <f t="shared" si="245"/>
        <v>0</v>
      </c>
      <c r="DD75" s="372">
        <f t="shared" si="246"/>
        <v>0</v>
      </c>
      <c r="DE75" s="371">
        <f t="shared" si="247"/>
        <v>64.220125786163521</v>
      </c>
      <c r="DF75" s="372">
        <f t="shared" si="248"/>
        <v>75.604651162790688</v>
      </c>
      <c r="DG75" s="371">
        <f t="shared" si="249"/>
        <v>10211</v>
      </c>
      <c r="DH75" s="372">
        <f t="shared" si="250"/>
        <v>16254.999999999998</v>
      </c>
      <c r="DI75" s="371">
        <f t="shared" si="251"/>
        <v>240</v>
      </c>
      <c r="DJ75" s="372">
        <f t="shared" si="252"/>
        <v>308</v>
      </c>
      <c r="DK75" s="371">
        <f t="shared" si="253"/>
        <v>240</v>
      </c>
      <c r="DL75" s="372">
        <f t="shared" si="254"/>
        <v>308</v>
      </c>
      <c r="DM75" s="371">
        <f t="shared" si="255"/>
        <v>3.4333333333333331</v>
      </c>
      <c r="DN75" s="372">
        <f t="shared" si="256"/>
        <v>3.4837662337662336</v>
      </c>
      <c r="DO75" s="371">
        <f t="shared" si="257"/>
        <v>824</v>
      </c>
      <c r="DP75" s="372">
        <f t="shared" si="258"/>
        <v>1073</v>
      </c>
      <c r="DQ75" s="371">
        <f t="shared" si="259"/>
        <v>63.65625</v>
      </c>
      <c r="DR75" s="372">
        <f t="shared" si="260"/>
        <v>74.347402597402592</v>
      </c>
      <c r="DS75" s="371">
        <f t="shared" si="261"/>
        <v>15277.5</v>
      </c>
      <c r="DT75" s="372">
        <f t="shared" si="262"/>
        <v>22899</v>
      </c>
      <c r="DU75" s="424">
        <v>50</v>
      </c>
      <c r="DV75" s="645">
        <v>60</v>
      </c>
      <c r="DW75" s="371">
        <f t="shared" si="263"/>
        <v>50</v>
      </c>
      <c r="DX75" s="372">
        <f t="shared" si="264"/>
        <v>60</v>
      </c>
      <c r="DY75" s="426">
        <v>43</v>
      </c>
      <c r="DZ75" s="646">
        <v>62</v>
      </c>
      <c r="EA75" s="371">
        <f t="shared" si="265"/>
        <v>43</v>
      </c>
      <c r="EB75" s="372">
        <f t="shared" si="266"/>
        <v>62</v>
      </c>
      <c r="EC75" s="426"/>
      <c r="ED75" s="646"/>
      <c r="EE75" s="371">
        <f t="shared" si="267"/>
        <v>0</v>
      </c>
      <c r="EF75" s="372">
        <f t="shared" si="268"/>
        <v>0</v>
      </c>
      <c r="EG75" s="358">
        <f t="shared" si="269"/>
        <v>93</v>
      </c>
      <c r="EH75" s="372">
        <f t="shared" si="270"/>
        <v>122</v>
      </c>
      <c r="EI75" s="358">
        <f t="shared" si="271"/>
        <v>93</v>
      </c>
      <c r="EJ75" s="372">
        <f t="shared" si="272"/>
        <v>122</v>
      </c>
      <c r="EK75" s="427">
        <v>2.23</v>
      </c>
      <c r="EL75" s="645">
        <v>2.3083333333333331</v>
      </c>
      <c r="EM75" s="371">
        <f t="shared" si="273"/>
        <v>111.5</v>
      </c>
      <c r="EN75" s="372">
        <f t="shared" si="274"/>
        <v>138.5</v>
      </c>
      <c r="EO75" s="426">
        <v>3.3488372093023258</v>
      </c>
      <c r="EP75" s="646">
        <v>2.9596774193548385</v>
      </c>
      <c r="EQ75" s="371">
        <f t="shared" si="275"/>
        <v>144</v>
      </c>
      <c r="ER75" s="372">
        <f t="shared" si="276"/>
        <v>183.5</v>
      </c>
      <c r="ES75" s="426"/>
      <c r="ET75" s="646"/>
      <c r="EU75" s="371">
        <f t="shared" si="277"/>
        <v>0</v>
      </c>
      <c r="EV75" s="372">
        <f t="shared" si="278"/>
        <v>0</v>
      </c>
      <c r="EW75" s="371">
        <f t="shared" si="279"/>
        <v>2.747311827956989</v>
      </c>
      <c r="EX75" s="372">
        <f t="shared" si="280"/>
        <v>2.639344262295082</v>
      </c>
      <c r="EY75" s="371">
        <f t="shared" si="281"/>
        <v>255.49999999999997</v>
      </c>
      <c r="EZ75" s="372">
        <f t="shared" si="282"/>
        <v>322</v>
      </c>
      <c r="FA75" s="426">
        <v>37.28</v>
      </c>
      <c r="FB75" s="645">
        <v>46.666666666666664</v>
      </c>
      <c r="FC75" s="371">
        <f t="shared" si="283"/>
        <v>1864</v>
      </c>
      <c r="FD75" s="372">
        <f t="shared" si="284"/>
        <v>2800</v>
      </c>
      <c r="FE75" s="426">
        <v>30.88372093023256</v>
      </c>
      <c r="FF75" s="646">
        <v>38.145161290322584</v>
      </c>
      <c r="FG75" s="371">
        <f t="shared" si="285"/>
        <v>1328</v>
      </c>
      <c r="FH75" s="372">
        <f t="shared" si="286"/>
        <v>2365</v>
      </c>
      <c r="FI75" s="421"/>
      <c r="FJ75" s="646"/>
      <c r="FK75" s="371">
        <f t="shared" si="287"/>
        <v>0</v>
      </c>
      <c r="FL75" s="372">
        <f t="shared" si="288"/>
        <v>0</v>
      </c>
      <c r="FM75" s="371">
        <f t="shared" si="289"/>
        <v>34.322580645161288</v>
      </c>
      <c r="FN75" s="372">
        <f t="shared" si="290"/>
        <v>42.33606557377049</v>
      </c>
      <c r="FO75" s="371">
        <f t="shared" si="291"/>
        <v>3192</v>
      </c>
      <c r="FP75" s="372">
        <f t="shared" si="292"/>
        <v>5165</v>
      </c>
      <c r="FQ75" s="424">
        <v>50</v>
      </c>
      <c r="FR75" s="644">
        <v>29</v>
      </c>
      <c r="FS75" s="371">
        <f t="shared" si="293"/>
        <v>50</v>
      </c>
      <c r="FT75" s="372">
        <f t="shared" si="294"/>
        <v>29</v>
      </c>
      <c r="FU75" s="426">
        <v>4.59</v>
      </c>
      <c r="FV75" s="645">
        <v>5.9482758620689653</v>
      </c>
      <c r="FW75" s="371">
        <f t="shared" si="295"/>
        <v>229.5</v>
      </c>
      <c r="FX75" s="372">
        <f t="shared" si="296"/>
        <v>172.5</v>
      </c>
      <c r="FY75" s="647">
        <v>57.64</v>
      </c>
      <c r="FZ75" s="645">
        <v>72.58620689655173</v>
      </c>
      <c r="GA75" s="371">
        <f t="shared" si="297"/>
        <v>2882</v>
      </c>
      <c r="GB75" s="372">
        <f t="shared" si="298"/>
        <v>2105</v>
      </c>
      <c r="GC75" s="406">
        <f t="shared" si="299"/>
        <v>234</v>
      </c>
      <c r="GD75" s="372">
        <f t="shared" si="300"/>
        <v>278</v>
      </c>
      <c r="GE75" s="371">
        <f t="shared" si="301"/>
        <v>234</v>
      </c>
      <c r="GF75" s="372">
        <f t="shared" si="302"/>
        <v>278</v>
      </c>
      <c r="GG75" s="371">
        <f t="shared" si="303"/>
        <v>706</v>
      </c>
      <c r="GH75" s="372">
        <f t="shared" si="304"/>
        <v>844.5</v>
      </c>
      <c r="GI75" s="371">
        <f t="shared" si="305"/>
        <v>13643</v>
      </c>
      <c r="GJ75" s="372">
        <f t="shared" si="306"/>
        <v>18975</v>
      </c>
      <c r="GK75" s="406">
        <f t="shared" si="307"/>
        <v>95</v>
      </c>
      <c r="GL75" s="372">
        <f t="shared" si="308"/>
        <v>147</v>
      </c>
      <c r="GM75" s="371">
        <f t="shared" si="309"/>
        <v>95</v>
      </c>
      <c r="GN75" s="372">
        <f t="shared" si="310"/>
        <v>147</v>
      </c>
      <c r="GO75" s="371">
        <f t="shared" si="311"/>
        <v>370</v>
      </c>
      <c r="GP75" s="372">
        <f t="shared" si="312"/>
        <v>545.5</v>
      </c>
      <c r="GQ75" s="371">
        <f t="shared" si="313"/>
        <v>4560.5</v>
      </c>
      <c r="GR75" s="372">
        <f t="shared" si="314"/>
        <v>8742</v>
      </c>
      <c r="GS75" s="406">
        <f t="shared" si="315"/>
        <v>329</v>
      </c>
      <c r="GT75" s="372">
        <f t="shared" si="315"/>
        <v>425</v>
      </c>
      <c r="GU75" s="371">
        <f t="shared" si="315"/>
        <v>329</v>
      </c>
      <c r="GV75" s="372">
        <f t="shared" si="315"/>
        <v>425</v>
      </c>
      <c r="GW75" s="371">
        <f t="shared" si="316"/>
        <v>1076</v>
      </c>
      <c r="GX75" s="372">
        <f t="shared" si="316"/>
        <v>1390</v>
      </c>
      <c r="GY75" s="371">
        <f t="shared" si="316"/>
        <v>18203.5</v>
      </c>
      <c r="GZ75" s="372">
        <f t="shared" si="316"/>
        <v>27717</v>
      </c>
      <c r="HA75" s="406">
        <f t="shared" si="317"/>
        <v>4</v>
      </c>
      <c r="HB75" s="372">
        <f t="shared" si="317"/>
        <v>5</v>
      </c>
      <c r="HC75" s="371">
        <f t="shared" si="317"/>
        <v>4</v>
      </c>
      <c r="HD75" s="372">
        <f t="shared" si="317"/>
        <v>5</v>
      </c>
      <c r="HE75" s="371">
        <f t="shared" si="318"/>
        <v>3.5</v>
      </c>
      <c r="HF75" s="372">
        <f t="shared" si="319"/>
        <v>5</v>
      </c>
      <c r="HG75" s="371">
        <f t="shared" si="320"/>
        <v>266</v>
      </c>
      <c r="HH75" s="372">
        <f t="shared" si="321"/>
        <v>347</v>
      </c>
      <c r="HI75" s="406">
        <f t="shared" si="322"/>
        <v>1309</v>
      </c>
      <c r="HJ75" s="372">
        <f t="shared" si="323"/>
        <v>1567.5</v>
      </c>
      <c r="HK75" s="371">
        <f t="shared" si="324"/>
        <v>21351.5</v>
      </c>
      <c r="HL75" s="371">
        <f t="shared" si="325"/>
        <v>30169</v>
      </c>
    </row>
    <row r="76" spans="1:220" ht="15.75">
      <c r="A76" s="35" t="s">
        <v>108</v>
      </c>
      <c r="B76" s="36" t="s">
        <v>424</v>
      </c>
      <c r="C76" s="36"/>
      <c r="D76" s="35">
        <v>137315</v>
      </c>
      <c r="E76" s="37">
        <v>9</v>
      </c>
      <c r="F76" s="419">
        <v>202</v>
      </c>
      <c r="G76" s="638">
        <v>284</v>
      </c>
      <c r="H76" s="421">
        <v>8</v>
      </c>
      <c r="I76" s="638">
        <v>4</v>
      </c>
      <c r="J76" s="371">
        <f t="shared" si="326"/>
        <v>194</v>
      </c>
      <c r="K76" s="372">
        <f t="shared" si="327"/>
        <v>280</v>
      </c>
      <c r="L76" s="420">
        <v>60</v>
      </c>
      <c r="M76" s="371">
        <f t="shared" si="328"/>
        <v>194</v>
      </c>
      <c r="N76" s="372">
        <f t="shared" si="329"/>
        <v>280</v>
      </c>
      <c r="O76" s="371">
        <f t="shared" si="330"/>
        <v>194</v>
      </c>
      <c r="P76" s="372">
        <f t="shared" si="331"/>
        <v>280</v>
      </c>
      <c r="Q76" s="424">
        <v>84</v>
      </c>
      <c r="R76" s="644">
        <v>105</v>
      </c>
      <c r="S76" s="371">
        <f t="shared" si="191"/>
        <v>84</v>
      </c>
      <c r="T76" s="372">
        <f t="shared" si="192"/>
        <v>105</v>
      </c>
      <c r="U76" s="426">
        <v>17</v>
      </c>
      <c r="V76" s="638">
        <v>21</v>
      </c>
      <c r="W76" s="371">
        <f t="shared" si="193"/>
        <v>17</v>
      </c>
      <c r="X76" s="372">
        <f t="shared" si="194"/>
        <v>21</v>
      </c>
      <c r="Y76" s="426"/>
      <c r="Z76" s="638">
        <v>3</v>
      </c>
      <c r="AA76" s="371">
        <f t="shared" si="195"/>
        <v>0</v>
      </c>
      <c r="AB76" s="372">
        <f t="shared" si="196"/>
        <v>3</v>
      </c>
      <c r="AC76" s="358">
        <f t="shared" si="197"/>
        <v>101</v>
      </c>
      <c r="AD76" s="372">
        <f t="shared" si="198"/>
        <v>129</v>
      </c>
      <c r="AE76" s="358">
        <f t="shared" si="199"/>
        <v>101</v>
      </c>
      <c r="AF76" s="372">
        <f t="shared" si="200"/>
        <v>129</v>
      </c>
      <c r="AG76" s="427">
        <v>2.6369047619047619</v>
      </c>
      <c r="AH76" s="645">
        <v>3.4285714285714284</v>
      </c>
      <c r="AI76" s="371">
        <f t="shared" si="201"/>
        <v>221.5</v>
      </c>
      <c r="AJ76" s="372">
        <f t="shared" si="202"/>
        <v>360</v>
      </c>
      <c r="AK76" s="426">
        <v>3.1470588235294117</v>
      </c>
      <c r="AL76" s="646">
        <v>3.4285714285714284</v>
      </c>
      <c r="AM76" s="371">
        <f t="shared" si="203"/>
        <v>53.5</v>
      </c>
      <c r="AN76" s="372">
        <f t="shared" si="204"/>
        <v>72</v>
      </c>
      <c r="AO76" s="426"/>
      <c r="AP76" s="646">
        <v>1</v>
      </c>
      <c r="AQ76" s="371">
        <f t="shared" si="205"/>
        <v>0</v>
      </c>
      <c r="AR76" s="372">
        <f t="shared" si="206"/>
        <v>3</v>
      </c>
      <c r="AS76" s="371">
        <f t="shared" si="207"/>
        <v>2.722772277227723</v>
      </c>
      <c r="AT76" s="372">
        <f t="shared" si="208"/>
        <v>3.3720930232558142</v>
      </c>
      <c r="AU76" s="371">
        <f t="shared" si="209"/>
        <v>275</v>
      </c>
      <c r="AV76" s="372">
        <f t="shared" si="210"/>
        <v>435</v>
      </c>
      <c r="AW76" s="426">
        <v>53.44047619047619</v>
      </c>
      <c r="AX76" s="645">
        <v>55.161904761904765</v>
      </c>
      <c r="AY76" s="371">
        <f t="shared" si="211"/>
        <v>4489</v>
      </c>
      <c r="AZ76" s="372">
        <f t="shared" si="212"/>
        <v>5792</v>
      </c>
      <c r="BA76" s="426">
        <v>46.294117647058826</v>
      </c>
      <c r="BB76" s="646">
        <v>49.238095238095241</v>
      </c>
      <c r="BC76" s="371">
        <f t="shared" si="213"/>
        <v>787</v>
      </c>
      <c r="BD76" s="372">
        <f t="shared" si="214"/>
        <v>1034</v>
      </c>
      <c r="BE76" s="421"/>
      <c r="BF76" s="646">
        <v>1</v>
      </c>
      <c r="BG76" s="371">
        <f t="shared" si="215"/>
        <v>0</v>
      </c>
      <c r="BH76" s="372">
        <f t="shared" si="216"/>
        <v>3</v>
      </c>
      <c r="BI76" s="371">
        <f t="shared" si="217"/>
        <v>52.237623762376238</v>
      </c>
      <c r="BJ76" s="372">
        <f t="shared" si="218"/>
        <v>52.937984496124031</v>
      </c>
      <c r="BK76" s="371">
        <f t="shared" si="219"/>
        <v>5276</v>
      </c>
      <c r="BL76" s="372">
        <f t="shared" si="220"/>
        <v>6829</v>
      </c>
      <c r="BM76" s="431">
        <v>35</v>
      </c>
      <c r="BN76" s="645">
        <v>62</v>
      </c>
      <c r="BO76" s="371">
        <f t="shared" si="221"/>
        <v>35</v>
      </c>
      <c r="BP76" s="372">
        <f t="shared" si="222"/>
        <v>62</v>
      </c>
      <c r="BQ76" s="426">
        <v>14</v>
      </c>
      <c r="BR76" s="646">
        <v>19</v>
      </c>
      <c r="BS76" s="371">
        <f t="shared" si="223"/>
        <v>14</v>
      </c>
      <c r="BT76" s="372">
        <f t="shared" si="224"/>
        <v>19</v>
      </c>
      <c r="BU76" s="426"/>
      <c r="BV76" s="646"/>
      <c r="BW76" s="371">
        <f t="shared" si="225"/>
        <v>0</v>
      </c>
      <c r="BX76" s="423">
        <f t="shared" si="226"/>
        <v>0</v>
      </c>
      <c r="BY76" s="358">
        <f t="shared" si="227"/>
        <v>49</v>
      </c>
      <c r="BZ76" s="372">
        <f t="shared" si="228"/>
        <v>81</v>
      </c>
      <c r="CA76" s="358">
        <f t="shared" si="229"/>
        <v>49</v>
      </c>
      <c r="CB76" s="372">
        <f t="shared" si="230"/>
        <v>81</v>
      </c>
      <c r="CC76" s="427">
        <v>4.3857142857142861</v>
      </c>
      <c r="CD76" s="645">
        <v>3.975806451612903</v>
      </c>
      <c r="CE76" s="371">
        <f t="shared" si="231"/>
        <v>153.5</v>
      </c>
      <c r="CF76" s="372">
        <f t="shared" si="232"/>
        <v>246.5</v>
      </c>
      <c r="CG76" s="426">
        <v>5.1071428571428568</v>
      </c>
      <c r="CH76" s="646">
        <v>5.0789473684210522</v>
      </c>
      <c r="CI76" s="371">
        <f t="shared" si="233"/>
        <v>71.5</v>
      </c>
      <c r="CJ76" s="372">
        <f t="shared" si="234"/>
        <v>96.499999999999986</v>
      </c>
      <c r="CK76" s="426"/>
      <c r="CL76" s="646"/>
      <c r="CM76" s="371">
        <f t="shared" si="235"/>
        <v>0</v>
      </c>
      <c r="CN76" s="372">
        <f t="shared" si="236"/>
        <v>0</v>
      </c>
      <c r="CO76" s="371">
        <f t="shared" si="237"/>
        <v>4.591836734693878</v>
      </c>
      <c r="CP76" s="372">
        <f t="shared" si="238"/>
        <v>4.2345679012345681</v>
      </c>
      <c r="CQ76" s="371">
        <f t="shared" si="239"/>
        <v>225.00000000000003</v>
      </c>
      <c r="CR76" s="372">
        <f t="shared" si="240"/>
        <v>343</v>
      </c>
      <c r="CS76" s="426">
        <v>70.085714285714289</v>
      </c>
      <c r="CT76" s="645">
        <v>69.661290322580641</v>
      </c>
      <c r="CU76" s="371">
        <f t="shared" si="241"/>
        <v>2453</v>
      </c>
      <c r="CV76" s="372">
        <f t="shared" si="242"/>
        <v>4319</v>
      </c>
      <c r="CW76" s="426">
        <v>70.071428571428569</v>
      </c>
      <c r="CX76" s="646">
        <v>71.421052631578945</v>
      </c>
      <c r="CY76" s="371">
        <f t="shared" si="243"/>
        <v>981</v>
      </c>
      <c r="CZ76" s="372">
        <f t="shared" si="244"/>
        <v>1357</v>
      </c>
      <c r="DA76" s="421"/>
      <c r="DB76" s="646"/>
      <c r="DC76" s="371">
        <f t="shared" si="245"/>
        <v>0</v>
      </c>
      <c r="DD76" s="372">
        <f t="shared" si="246"/>
        <v>0</v>
      </c>
      <c r="DE76" s="371">
        <f t="shared" si="247"/>
        <v>70.08163265306122</v>
      </c>
      <c r="DF76" s="372">
        <f t="shared" si="248"/>
        <v>70.074074074074076</v>
      </c>
      <c r="DG76" s="371">
        <f t="shared" si="249"/>
        <v>3434</v>
      </c>
      <c r="DH76" s="372">
        <f t="shared" si="250"/>
        <v>5676</v>
      </c>
      <c r="DI76" s="371">
        <f t="shared" si="251"/>
        <v>150</v>
      </c>
      <c r="DJ76" s="372">
        <f t="shared" si="252"/>
        <v>210</v>
      </c>
      <c r="DK76" s="371">
        <f t="shared" si="253"/>
        <v>150</v>
      </c>
      <c r="DL76" s="372">
        <f t="shared" si="254"/>
        <v>210</v>
      </c>
      <c r="DM76" s="371">
        <f t="shared" si="255"/>
        <v>3.3333333333333335</v>
      </c>
      <c r="DN76" s="372">
        <f t="shared" si="256"/>
        <v>3.7047619047619049</v>
      </c>
      <c r="DO76" s="371">
        <f t="shared" si="257"/>
        <v>500</v>
      </c>
      <c r="DP76" s="372">
        <f t="shared" si="258"/>
        <v>778</v>
      </c>
      <c r="DQ76" s="371">
        <f t="shared" si="259"/>
        <v>58.06666666666667</v>
      </c>
      <c r="DR76" s="372">
        <f t="shared" si="260"/>
        <v>59.547619047619051</v>
      </c>
      <c r="DS76" s="371">
        <f t="shared" si="261"/>
        <v>8710</v>
      </c>
      <c r="DT76" s="372">
        <f t="shared" si="262"/>
        <v>12505</v>
      </c>
      <c r="DU76" s="424">
        <v>3</v>
      </c>
      <c r="DV76" s="645">
        <v>7</v>
      </c>
      <c r="DW76" s="371">
        <f t="shared" si="263"/>
        <v>3</v>
      </c>
      <c r="DX76" s="372">
        <f t="shared" si="264"/>
        <v>7</v>
      </c>
      <c r="DY76" s="426">
        <v>8</v>
      </c>
      <c r="DZ76" s="646">
        <v>9</v>
      </c>
      <c r="EA76" s="371">
        <f t="shared" si="265"/>
        <v>8</v>
      </c>
      <c r="EB76" s="372">
        <f t="shared" si="266"/>
        <v>9</v>
      </c>
      <c r="EC76" s="426"/>
      <c r="ED76" s="646"/>
      <c r="EE76" s="371">
        <f t="shared" si="267"/>
        <v>0</v>
      </c>
      <c r="EF76" s="372">
        <f t="shared" si="268"/>
        <v>0</v>
      </c>
      <c r="EG76" s="358">
        <f t="shared" si="269"/>
        <v>11</v>
      </c>
      <c r="EH76" s="372">
        <f t="shared" si="270"/>
        <v>16</v>
      </c>
      <c r="EI76" s="358">
        <f t="shared" si="271"/>
        <v>11</v>
      </c>
      <c r="EJ76" s="372">
        <f t="shared" si="272"/>
        <v>16</v>
      </c>
      <c r="EK76" s="427">
        <v>1.1666666666666667</v>
      </c>
      <c r="EL76" s="645">
        <v>3.2142857142857144</v>
      </c>
      <c r="EM76" s="371">
        <f t="shared" si="273"/>
        <v>3.5</v>
      </c>
      <c r="EN76" s="372">
        <f t="shared" si="274"/>
        <v>22.5</v>
      </c>
      <c r="EO76" s="426">
        <v>4.25</v>
      </c>
      <c r="EP76" s="646">
        <v>3.8333333333333335</v>
      </c>
      <c r="EQ76" s="371">
        <f t="shared" si="275"/>
        <v>34</v>
      </c>
      <c r="ER76" s="372">
        <f t="shared" si="276"/>
        <v>34.5</v>
      </c>
      <c r="ES76" s="426"/>
      <c r="ET76" s="646"/>
      <c r="EU76" s="371">
        <f t="shared" si="277"/>
        <v>0</v>
      </c>
      <c r="EV76" s="372">
        <f t="shared" si="278"/>
        <v>0</v>
      </c>
      <c r="EW76" s="371">
        <f t="shared" si="279"/>
        <v>3.4090909090909092</v>
      </c>
      <c r="EX76" s="372">
        <f t="shared" si="280"/>
        <v>3.5625</v>
      </c>
      <c r="EY76" s="371">
        <f t="shared" si="281"/>
        <v>37.5</v>
      </c>
      <c r="EZ76" s="372">
        <f t="shared" si="282"/>
        <v>57</v>
      </c>
      <c r="FA76" s="426">
        <v>26.666666666666668</v>
      </c>
      <c r="FB76" s="645">
        <v>43.428571428571431</v>
      </c>
      <c r="FC76" s="371">
        <f t="shared" si="283"/>
        <v>80</v>
      </c>
      <c r="FD76" s="372">
        <f t="shared" si="284"/>
        <v>304</v>
      </c>
      <c r="FE76" s="426">
        <v>39</v>
      </c>
      <c r="FF76" s="646">
        <v>33.333333333333336</v>
      </c>
      <c r="FG76" s="371">
        <f t="shared" si="285"/>
        <v>312</v>
      </c>
      <c r="FH76" s="372">
        <f t="shared" si="286"/>
        <v>300</v>
      </c>
      <c r="FI76" s="421"/>
      <c r="FJ76" s="646"/>
      <c r="FK76" s="371">
        <f t="shared" si="287"/>
        <v>0</v>
      </c>
      <c r="FL76" s="372">
        <f t="shared" si="288"/>
        <v>0</v>
      </c>
      <c r="FM76" s="371">
        <f t="shared" si="289"/>
        <v>35.636363636363633</v>
      </c>
      <c r="FN76" s="372">
        <f t="shared" si="290"/>
        <v>37.75</v>
      </c>
      <c r="FO76" s="371">
        <f t="shared" si="291"/>
        <v>391.99999999999994</v>
      </c>
      <c r="FP76" s="372">
        <f t="shared" si="292"/>
        <v>604</v>
      </c>
      <c r="FQ76" s="424">
        <v>33</v>
      </c>
      <c r="FR76" s="644">
        <v>54</v>
      </c>
      <c r="FS76" s="371">
        <f t="shared" si="293"/>
        <v>33</v>
      </c>
      <c r="FT76" s="372">
        <f t="shared" si="294"/>
        <v>54</v>
      </c>
      <c r="FU76" s="426">
        <v>3.7575757575757578</v>
      </c>
      <c r="FV76" s="645">
        <v>4.6944444444444446</v>
      </c>
      <c r="FW76" s="371">
        <f t="shared" si="295"/>
        <v>124</v>
      </c>
      <c r="FX76" s="372">
        <f t="shared" si="296"/>
        <v>253.5</v>
      </c>
      <c r="FY76" s="647">
        <v>50.515151515151516</v>
      </c>
      <c r="FZ76" s="645">
        <v>58.388888888888886</v>
      </c>
      <c r="GA76" s="371">
        <f t="shared" si="297"/>
        <v>1667</v>
      </c>
      <c r="GB76" s="372">
        <f t="shared" si="298"/>
        <v>3153</v>
      </c>
      <c r="GC76" s="406">
        <f t="shared" si="299"/>
        <v>122</v>
      </c>
      <c r="GD76" s="372">
        <f t="shared" si="300"/>
        <v>174</v>
      </c>
      <c r="GE76" s="371">
        <f t="shared" si="301"/>
        <v>122</v>
      </c>
      <c r="GF76" s="372">
        <f t="shared" si="302"/>
        <v>174</v>
      </c>
      <c r="GG76" s="371">
        <f t="shared" si="303"/>
        <v>378.5</v>
      </c>
      <c r="GH76" s="372">
        <f t="shared" si="304"/>
        <v>629</v>
      </c>
      <c r="GI76" s="371">
        <f t="shared" si="305"/>
        <v>7022</v>
      </c>
      <c r="GJ76" s="372">
        <f t="shared" si="306"/>
        <v>10415</v>
      </c>
      <c r="GK76" s="406">
        <f t="shared" si="307"/>
        <v>39</v>
      </c>
      <c r="GL76" s="372">
        <f t="shared" si="308"/>
        <v>49</v>
      </c>
      <c r="GM76" s="371">
        <f t="shared" si="309"/>
        <v>39</v>
      </c>
      <c r="GN76" s="372">
        <f t="shared" si="310"/>
        <v>49</v>
      </c>
      <c r="GO76" s="371">
        <f t="shared" si="311"/>
        <v>159</v>
      </c>
      <c r="GP76" s="372">
        <f t="shared" si="312"/>
        <v>203</v>
      </c>
      <c r="GQ76" s="371">
        <f t="shared" si="313"/>
        <v>2080</v>
      </c>
      <c r="GR76" s="372">
        <f t="shared" si="314"/>
        <v>2691</v>
      </c>
      <c r="GS76" s="406">
        <f t="shared" si="315"/>
        <v>161</v>
      </c>
      <c r="GT76" s="372">
        <f t="shared" si="315"/>
        <v>223</v>
      </c>
      <c r="GU76" s="371">
        <f t="shared" si="315"/>
        <v>161</v>
      </c>
      <c r="GV76" s="372">
        <f t="shared" si="315"/>
        <v>223</v>
      </c>
      <c r="GW76" s="371">
        <f t="shared" si="316"/>
        <v>537.5</v>
      </c>
      <c r="GX76" s="372">
        <f t="shared" si="316"/>
        <v>832</v>
      </c>
      <c r="GY76" s="371">
        <f t="shared" si="316"/>
        <v>9102</v>
      </c>
      <c r="GZ76" s="372">
        <f t="shared" si="316"/>
        <v>13106</v>
      </c>
      <c r="HA76" s="406">
        <f t="shared" si="317"/>
        <v>0</v>
      </c>
      <c r="HB76" s="372">
        <f t="shared" si="317"/>
        <v>3</v>
      </c>
      <c r="HC76" s="371">
        <f t="shared" si="317"/>
        <v>0</v>
      </c>
      <c r="HD76" s="372">
        <f t="shared" si="317"/>
        <v>3</v>
      </c>
      <c r="HE76" s="371" t="str">
        <f t="shared" si="318"/>
        <v/>
      </c>
      <c r="HF76" s="372">
        <f t="shared" si="319"/>
        <v>3</v>
      </c>
      <c r="HG76" s="371" t="str">
        <f t="shared" si="320"/>
        <v/>
      </c>
      <c r="HH76" s="372">
        <f t="shared" si="321"/>
        <v>3</v>
      </c>
      <c r="HI76" s="406">
        <f t="shared" si="322"/>
        <v>661.5</v>
      </c>
      <c r="HJ76" s="372">
        <f t="shared" si="323"/>
        <v>1088.5</v>
      </c>
      <c r="HK76" s="371">
        <f t="shared" si="324"/>
        <v>10769</v>
      </c>
      <c r="HL76" s="371">
        <f t="shared" si="325"/>
        <v>16262</v>
      </c>
    </row>
    <row r="77" spans="1:220" ht="15.75">
      <c r="A77" s="35" t="s">
        <v>108</v>
      </c>
      <c r="B77" s="36" t="s">
        <v>425</v>
      </c>
      <c r="C77" s="547" t="s">
        <v>1043</v>
      </c>
      <c r="D77" s="35">
        <v>137281</v>
      </c>
      <c r="E77" s="37">
        <v>9</v>
      </c>
      <c r="F77" s="419">
        <v>468</v>
      </c>
      <c r="G77" s="638">
        <v>562</v>
      </c>
      <c r="H77" s="421">
        <v>17</v>
      </c>
      <c r="I77" s="638">
        <v>40</v>
      </c>
      <c r="J77" s="371">
        <f t="shared" si="326"/>
        <v>451</v>
      </c>
      <c r="K77" s="372">
        <f t="shared" si="327"/>
        <v>522</v>
      </c>
      <c r="L77" s="420">
        <v>60</v>
      </c>
      <c r="M77" s="371">
        <f t="shared" si="328"/>
        <v>451</v>
      </c>
      <c r="N77" s="372">
        <f t="shared" si="329"/>
        <v>522</v>
      </c>
      <c r="O77" s="371">
        <f t="shared" si="330"/>
        <v>451</v>
      </c>
      <c r="P77" s="372">
        <f t="shared" si="331"/>
        <v>522</v>
      </c>
      <c r="Q77" s="424">
        <v>88</v>
      </c>
      <c r="R77" s="644">
        <v>87</v>
      </c>
      <c r="S77" s="371">
        <f t="shared" si="191"/>
        <v>88</v>
      </c>
      <c r="T77" s="372">
        <f t="shared" si="192"/>
        <v>87</v>
      </c>
      <c r="U77" s="426">
        <v>23</v>
      </c>
      <c r="V77" s="638">
        <v>24</v>
      </c>
      <c r="W77" s="371">
        <f t="shared" si="193"/>
        <v>23</v>
      </c>
      <c r="X77" s="372">
        <f t="shared" si="194"/>
        <v>24</v>
      </c>
      <c r="Y77" s="426">
        <v>3</v>
      </c>
      <c r="Z77" s="638">
        <v>3</v>
      </c>
      <c r="AA77" s="371">
        <f t="shared" si="195"/>
        <v>3</v>
      </c>
      <c r="AB77" s="372">
        <f t="shared" si="196"/>
        <v>3</v>
      </c>
      <c r="AC77" s="358">
        <f t="shared" si="197"/>
        <v>114</v>
      </c>
      <c r="AD77" s="372">
        <f t="shared" si="198"/>
        <v>114</v>
      </c>
      <c r="AE77" s="358">
        <f t="shared" si="199"/>
        <v>114</v>
      </c>
      <c r="AF77" s="372">
        <f t="shared" si="200"/>
        <v>114</v>
      </c>
      <c r="AG77" s="427">
        <v>2.9943181818181817</v>
      </c>
      <c r="AH77" s="645">
        <v>2.4482758620689653</v>
      </c>
      <c r="AI77" s="371">
        <f t="shared" si="201"/>
        <v>263.5</v>
      </c>
      <c r="AJ77" s="372">
        <f t="shared" si="202"/>
        <v>212.99999999999997</v>
      </c>
      <c r="AK77" s="426">
        <v>4.3043478260869561</v>
      </c>
      <c r="AL77" s="646">
        <v>3.9583333333333335</v>
      </c>
      <c r="AM77" s="371">
        <f t="shared" si="203"/>
        <v>98.999999999999986</v>
      </c>
      <c r="AN77" s="372">
        <f t="shared" si="204"/>
        <v>95</v>
      </c>
      <c r="AO77" s="426">
        <v>1</v>
      </c>
      <c r="AP77" s="646">
        <v>0.66666666666666663</v>
      </c>
      <c r="AQ77" s="371">
        <f t="shared" si="205"/>
        <v>3</v>
      </c>
      <c r="AR77" s="372">
        <f t="shared" si="206"/>
        <v>2</v>
      </c>
      <c r="AS77" s="371">
        <f t="shared" si="207"/>
        <v>3.2061403508771931</v>
      </c>
      <c r="AT77" s="372">
        <f t="shared" si="208"/>
        <v>2.7192982456140351</v>
      </c>
      <c r="AU77" s="371">
        <f t="shared" si="209"/>
        <v>365.5</v>
      </c>
      <c r="AV77" s="372">
        <f t="shared" si="210"/>
        <v>310</v>
      </c>
      <c r="AW77" s="426">
        <v>74</v>
      </c>
      <c r="AX77" s="645">
        <v>70.05747126436782</v>
      </c>
      <c r="AY77" s="371">
        <f t="shared" si="211"/>
        <v>6512</v>
      </c>
      <c r="AZ77" s="372">
        <f t="shared" si="212"/>
        <v>6095</v>
      </c>
      <c r="BA77" s="426">
        <v>78.304347826086953</v>
      </c>
      <c r="BB77" s="646">
        <v>70.666666666666671</v>
      </c>
      <c r="BC77" s="371">
        <f t="shared" si="213"/>
        <v>1801</v>
      </c>
      <c r="BD77" s="372">
        <f t="shared" si="214"/>
        <v>1696</v>
      </c>
      <c r="BE77" s="421">
        <v>64.333333333333329</v>
      </c>
      <c r="BF77" s="646">
        <v>63.333333333333336</v>
      </c>
      <c r="BG77" s="371">
        <f t="shared" si="215"/>
        <v>193</v>
      </c>
      <c r="BH77" s="372">
        <f t="shared" si="216"/>
        <v>190</v>
      </c>
      <c r="BI77" s="371">
        <f t="shared" si="217"/>
        <v>74.614035087719301</v>
      </c>
      <c r="BJ77" s="372">
        <f t="shared" si="218"/>
        <v>70.008771929824562</v>
      </c>
      <c r="BK77" s="371">
        <f t="shared" si="219"/>
        <v>8506</v>
      </c>
      <c r="BL77" s="372">
        <f t="shared" si="220"/>
        <v>7981</v>
      </c>
      <c r="BM77" s="431">
        <v>137</v>
      </c>
      <c r="BN77" s="645">
        <v>166</v>
      </c>
      <c r="BO77" s="371">
        <f t="shared" si="221"/>
        <v>137</v>
      </c>
      <c r="BP77" s="372">
        <f t="shared" si="222"/>
        <v>166</v>
      </c>
      <c r="BQ77" s="426">
        <v>49</v>
      </c>
      <c r="BR77" s="646">
        <v>60</v>
      </c>
      <c r="BS77" s="371">
        <f t="shared" si="223"/>
        <v>49</v>
      </c>
      <c r="BT77" s="372">
        <f t="shared" si="224"/>
        <v>60</v>
      </c>
      <c r="BU77" s="426">
        <v>1</v>
      </c>
      <c r="BV77" s="646"/>
      <c r="BW77" s="371">
        <f t="shared" si="225"/>
        <v>1</v>
      </c>
      <c r="BX77" s="423">
        <f t="shared" si="226"/>
        <v>0</v>
      </c>
      <c r="BY77" s="358">
        <f t="shared" si="227"/>
        <v>187</v>
      </c>
      <c r="BZ77" s="372">
        <f t="shared" si="228"/>
        <v>226</v>
      </c>
      <c r="CA77" s="358">
        <f t="shared" si="229"/>
        <v>187</v>
      </c>
      <c r="CB77" s="372">
        <f t="shared" si="230"/>
        <v>226</v>
      </c>
      <c r="CC77" s="427">
        <v>3.6934306569343067</v>
      </c>
      <c r="CD77" s="645">
        <v>3.8253012048192772</v>
      </c>
      <c r="CE77" s="371">
        <f t="shared" si="231"/>
        <v>506</v>
      </c>
      <c r="CF77" s="372">
        <f t="shared" si="232"/>
        <v>635</v>
      </c>
      <c r="CG77" s="426">
        <v>5.3163265306122449</v>
      </c>
      <c r="CH77" s="646">
        <v>5.7583333333333337</v>
      </c>
      <c r="CI77" s="371">
        <f t="shared" si="233"/>
        <v>260.5</v>
      </c>
      <c r="CJ77" s="372">
        <f t="shared" si="234"/>
        <v>345.5</v>
      </c>
      <c r="CK77" s="426">
        <v>5.5</v>
      </c>
      <c r="CL77" s="646"/>
      <c r="CM77" s="371">
        <f t="shared" si="235"/>
        <v>5.5</v>
      </c>
      <c r="CN77" s="372">
        <f t="shared" si="236"/>
        <v>0</v>
      </c>
      <c r="CO77" s="371">
        <f t="shared" si="237"/>
        <v>4.1283422459893044</v>
      </c>
      <c r="CP77" s="372">
        <f t="shared" si="238"/>
        <v>4.3384955752212386</v>
      </c>
      <c r="CQ77" s="371">
        <f t="shared" si="239"/>
        <v>771.99999999999989</v>
      </c>
      <c r="CR77" s="372">
        <f t="shared" si="240"/>
        <v>980.49999999999989</v>
      </c>
      <c r="CS77" s="426">
        <v>72.897810218978108</v>
      </c>
      <c r="CT77" s="645">
        <v>76.108433734939766</v>
      </c>
      <c r="CU77" s="371">
        <f t="shared" si="241"/>
        <v>9987</v>
      </c>
      <c r="CV77" s="372">
        <f t="shared" si="242"/>
        <v>12634.000000000002</v>
      </c>
      <c r="CW77" s="426">
        <v>75.91836734693878</v>
      </c>
      <c r="CX77" s="646">
        <v>74.533333333333331</v>
      </c>
      <c r="CY77" s="371">
        <f t="shared" si="243"/>
        <v>3720</v>
      </c>
      <c r="CZ77" s="372">
        <f t="shared" si="244"/>
        <v>4472</v>
      </c>
      <c r="DA77" s="421">
        <v>75</v>
      </c>
      <c r="DB77" s="646"/>
      <c r="DC77" s="371">
        <f t="shared" si="245"/>
        <v>75</v>
      </c>
      <c r="DD77" s="372">
        <f t="shared" si="246"/>
        <v>0</v>
      </c>
      <c r="DE77" s="371">
        <f t="shared" si="247"/>
        <v>73.700534759358291</v>
      </c>
      <c r="DF77" s="372">
        <f t="shared" si="248"/>
        <v>75.690265486725664</v>
      </c>
      <c r="DG77" s="371">
        <f t="shared" si="249"/>
        <v>13782</v>
      </c>
      <c r="DH77" s="372">
        <f t="shared" si="250"/>
        <v>17106</v>
      </c>
      <c r="DI77" s="371">
        <f t="shared" si="251"/>
        <v>301</v>
      </c>
      <c r="DJ77" s="372">
        <f t="shared" si="252"/>
        <v>340</v>
      </c>
      <c r="DK77" s="371">
        <f t="shared" si="253"/>
        <v>301</v>
      </c>
      <c r="DL77" s="372">
        <f t="shared" si="254"/>
        <v>340</v>
      </c>
      <c r="DM77" s="371">
        <f t="shared" si="255"/>
        <v>3.7790697674418605</v>
      </c>
      <c r="DN77" s="372">
        <f t="shared" si="256"/>
        <v>3.7955882352941175</v>
      </c>
      <c r="DO77" s="371">
        <f t="shared" si="257"/>
        <v>1137.5</v>
      </c>
      <c r="DP77" s="372">
        <f t="shared" si="258"/>
        <v>1290.5</v>
      </c>
      <c r="DQ77" s="371">
        <f t="shared" si="259"/>
        <v>74.04651162790698</v>
      </c>
      <c r="DR77" s="372">
        <f t="shared" si="260"/>
        <v>73.785294117647055</v>
      </c>
      <c r="DS77" s="371">
        <f t="shared" si="261"/>
        <v>22288</v>
      </c>
      <c r="DT77" s="372">
        <f t="shared" si="262"/>
        <v>25087</v>
      </c>
      <c r="DU77" s="424">
        <v>49</v>
      </c>
      <c r="DV77" s="645">
        <v>72</v>
      </c>
      <c r="DW77" s="371">
        <f t="shared" si="263"/>
        <v>49</v>
      </c>
      <c r="DX77" s="372">
        <f t="shared" si="264"/>
        <v>72</v>
      </c>
      <c r="DY77" s="426">
        <v>66</v>
      </c>
      <c r="DZ77" s="646">
        <v>75</v>
      </c>
      <c r="EA77" s="371">
        <f t="shared" si="265"/>
        <v>66</v>
      </c>
      <c r="EB77" s="372">
        <f t="shared" si="266"/>
        <v>75</v>
      </c>
      <c r="EC77" s="426"/>
      <c r="ED77" s="646"/>
      <c r="EE77" s="371">
        <f t="shared" si="267"/>
        <v>0</v>
      </c>
      <c r="EF77" s="372">
        <f t="shared" si="268"/>
        <v>0</v>
      </c>
      <c r="EG77" s="358">
        <f t="shared" si="269"/>
        <v>115</v>
      </c>
      <c r="EH77" s="372">
        <f t="shared" si="270"/>
        <v>147</v>
      </c>
      <c r="EI77" s="358">
        <f t="shared" si="271"/>
        <v>115</v>
      </c>
      <c r="EJ77" s="372">
        <f t="shared" si="272"/>
        <v>147</v>
      </c>
      <c r="EK77" s="427">
        <v>2.9387755102040818</v>
      </c>
      <c r="EL77" s="645">
        <v>2.9236111111111112</v>
      </c>
      <c r="EM77" s="371">
        <f t="shared" si="273"/>
        <v>144</v>
      </c>
      <c r="EN77" s="372">
        <f t="shared" si="274"/>
        <v>210.5</v>
      </c>
      <c r="EO77" s="426">
        <v>3.4318181818181817</v>
      </c>
      <c r="EP77" s="646">
        <v>3.6733333333333333</v>
      </c>
      <c r="EQ77" s="371">
        <f t="shared" si="275"/>
        <v>226.5</v>
      </c>
      <c r="ER77" s="372">
        <f t="shared" si="276"/>
        <v>275.5</v>
      </c>
      <c r="ES77" s="426"/>
      <c r="ET77" s="646"/>
      <c r="EU77" s="371">
        <f t="shared" si="277"/>
        <v>0</v>
      </c>
      <c r="EV77" s="372">
        <f t="shared" si="278"/>
        <v>0</v>
      </c>
      <c r="EW77" s="371">
        <f t="shared" si="279"/>
        <v>3.2217391304347824</v>
      </c>
      <c r="EX77" s="372">
        <f t="shared" si="280"/>
        <v>3.306122448979592</v>
      </c>
      <c r="EY77" s="371">
        <f t="shared" si="281"/>
        <v>370.5</v>
      </c>
      <c r="EZ77" s="372">
        <f t="shared" si="282"/>
        <v>486</v>
      </c>
      <c r="FA77" s="426">
        <v>58</v>
      </c>
      <c r="FB77" s="645">
        <v>54.888888888888886</v>
      </c>
      <c r="FC77" s="371">
        <f t="shared" si="283"/>
        <v>2842</v>
      </c>
      <c r="FD77" s="372">
        <f t="shared" si="284"/>
        <v>3952</v>
      </c>
      <c r="FE77" s="426">
        <v>50.333333333333336</v>
      </c>
      <c r="FF77" s="646">
        <v>50.04</v>
      </c>
      <c r="FG77" s="371">
        <f t="shared" si="285"/>
        <v>3322</v>
      </c>
      <c r="FH77" s="372">
        <f t="shared" si="286"/>
        <v>3753</v>
      </c>
      <c r="FI77" s="421"/>
      <c r="FJ77" s="646"/>
      <c r="FK77" s="371">
        <f t="shared" si="287"/>
        <v>0</v>
      </c>
      <c r="FL77" s="372">
        <f t="shared" si="288"/>
        <v>0</v>
      </c>
      <c r="FM77" s="371">
        <f t="shared" si="289"/>
        <v>53.6</v>
      </c>
      <c r="FN77" s="372">
        <f t="shared" si="290"/>
        <v>52.414965986394556</v>
      </c>
      <c r="FO77" s="371">
        <f t="shared" si="291"/>
        <v>6164</v>
      </c>
      <c r="FP77" s="372">
        <f t="shared" si="292"/>
        <v>7705</v>
      </c>
      <c r="FQ77" s="424">
        <v>35</v>
      </c>
      <c r="FR77" s="644">
        <v>35</v>
      </c>
      <c r="FS77" s="371">
        <f t="shared" si="293"/>
        <v>35</v>
      </c>
      <c r="FT77" s="372">
        <f t="shared" si="294"/>
        <v>35</v>
      </c>
      <c r="FU77" s="426">
        <v>5.2142857142857144</v>
      </c>
      <c r="FV77" s="645">
        <v>5.4142857142857146</v>
      </c>
      <c r="FW77" s="371">
        <f t="shared" si="295"/>
        <v>182.5</v>
      </c>
      <c r="FX77" s="372">
        <f t="shared" si="296"/>
        <v>189.5</v>
      </c>
      <c r="FY77" s="647">
        <v>73.171428571428578</v>
      </c>
      <c r="FZ77" s="645">
        <v>84.657142857142858</v>
      </c>
      <c r="GA77" s="371">
        <f t="shared" si="297"/>
        <v>2561</v>
      </c>
      <c r="GB77" s="372">
        <f t="shared" si="298"/>
        <v>2963</v>
      </c>
      <c r="GC77" s="406">
        <f t="shared" si="299"/>
        <v>274</v>
      </c>
      <c r="GD77" s="372">
        <f t="shared" si="300"/>
        <v>325</v>
      </c>
      <c r="GE77" s="371">
        <f t="shared" si="301"/>
        <v>274</v>
      </c>
      <c r="GF77" s="372">
        <f t="shared" si="302"/>
        <v>325</v>
      </c>
      <c r="GG77" s="371">
        <f t="shared" si="303"/>
        <v>913.5</v>
      </c>
      <c r="GH77" s="372">
        <f t="shared" si="304"/>
        <v>1058.5</v>
      </c>
      <c r="GI77" s="371">
        <f t="shared" si="305"/>
        <v>19341</v>
      </c>
      <c r="GJ77" s="372">
        <f t="shared" si="306"/>
        <v>22681</v>
      </c>
      <c r="GK77" s="406">
        <f t="shared" si="307"/>
        <v>138</v>
      </c>
      <c r="GL77" s="372">
        <f t="shared" si="308"/>
        <v>159</v>
      </c>
      <c r="GM77" s="371">
        <f t="shared" si="309"/>
        <v>138</v>
      </c>
      <c r="GN77" s="372">
        <f t="shared" si="310"/>
        <v>159</v>
      </c>
      <c r="GO77" s="371">
        <f t="shared" si="311"/>
        <v>586</v>
      </c>
      <c r="GP77" s="372">
        <f t="shared" si="312"/>
        <v>716</v>
      </c>
      <c r="GQ77" s="371">
        <f t="shared" si="313"/>
        <v>8843</v>
      </c>
      <c r="GR77" s="372">
        <f t="shared" si="314"/>
        <v>9921</v>
      </c>
      <c r="GS77" s="406">
        <f t="shared" si="315"/>
        <v>412</v>
      </c>
      <c r="GT77" s="372">
        <f t="shared" si="315"/>
        <v>484</v>
      </c>
      <c r="GU77" s="371">
        <f t="shared" si="315"/>
        <v>412</v>
      </c>
      <c r="GV77" s="372">
        <f t="shared" si="315"/>
        <v>484</v>
      </c>
      <c r="GW77" s="371">
        <f t="shared" si="316"/>
        <v>1499.5</v>
      </c>
      <c r="GX77" s="372">
        <f t="shared" si="316"/>
        <v>1774.5</v>
      </c>
      <c r="GY77" s="371">
        <f t="shared" si="316"/>
        <v>28184</v>
      </c>
      <c r="GZ77" s="372">
        <f t="shared" si="316"/>
        <v>32602</v>
      </c>
      <c r="HA77" s="406">
        <f t="shared" si="317"/>
        <v>4</v>
      </c>
      <c r="HB77" s="372">
        <f t="shared" si="317"/>
        <v>3</v>
      </c>
      <c r="HC77" s="371">
        <f t="shared" si="317"/>
        <v>4</v>
      </c>
      <c r="HD77" s="372">
        <f t="shared" si="317"/>
        <v>3</v>
      </c>
      <c r="HE77" s="371">
        <f t="shared" si="318"/>
        <v>8.5</v>
      </c>
      <c r="HF77" s="372">
        <f t="shared" si="319"/>
        <v>2</v>
      </c>
      <c r="HG77" s="371">
        <f t="shared" si="320"/>
        <v>268</v>
      </c>
      <c r="HH77" s="372">
        <f t="shared" si="321"/>
        <v>190</v>
      </c>
      <c r="HI77" s="406">
        <f t="shared" si="322"/>
        <v>1690.5</v>
      </c>
      <c r="HJ77" s="372">
        <f t="shared" si="323"/>
        <v>1966</v>
      </c>
      <c r="HK77" s="371">
        <f t="shared" si="324"/>
        <v>31013</v>
      </c>
      <c r="HL77" s="371">
        <f t="shared" si="325"/>
        <v>35755</v>
      </c>
    </row>
    <row r="78" spans="1:220" ht="15.75">
      <c r="A78" s="35" t="s">
        <v>108</v>
      </c>
      <c r="B78" s="36" t="s">
        <v>426</v>
      </c>
      <c r="C78" s="36"/>
      <c r="D78" s="35">
        <v>133960</v>
      </c>
      <c r="E78" s="37">
        <v>10</v>
      </c>
      <c r="F78" s="419">
        <v>77</v>
      </c>
      <c r="G78" s="638">
        <v>112</v>
      </c>
      <c r="H78" s="421">
        <v>7</v>
      </c>
      <c r="I78" s="638">
        <v>9</v>
      </c>
      <c r="J78" s="371">
        <f t="shared" si="326"/>
        <v>70</v>
      </c>
      <c r="K78" s="372">
        <f t="shared" si="327"/>
        <v>103</v>
      </c>
      <c r="L78" s="420">
        <v>60</v>
      </c>
      <c r="M78" s="371">
        <f t="shared" si="328"/>
        <v>70</v>
      </c>
      <c r="N78" s="372">
        <f t="shared" si="329"/>
        <v>103</v>
      </c>
      <c r="O78" s="371">
        <f t="shared" si="330"/>
        <v>70</v>
      </c>
      <c r="P78" s="372">
        <f t="shared" si="331"/>
        <v>103</v>
      </c>
      <c r="Q78" s="424">
        <v>9</v>
      </c>
      <c r="R78" s="644">
        <v>12</v>
      </c>
      <c r="S78" s="371">
        <f t="shared" si="191"/>
        <v>9</v>
      </c>
      <c r="T78" s="372">
        <f t="shared" si="192"/>
        <v>12</v>
      </c>
      <c r="U78" s="426">
        <v>3</v>
      </c>
      <c r="V78" s="638">
        <v>4</v>
      </c>
      <c r="W78" s="371">
        <f t="shared" si="193"/>
        <v>3</v>
      </c>
      <c r="X78" s="372">
        <f t="shared" si="194"/>
        <v>4</v>
      </c>
      <c r="Y78" s="426">
        <v>3</v>
      </c>
      <c r="Z78" s="638">
        <v>4</v>
      </c>
      <c r="AA78" s="371">
        <f t="shared" si="195"/>
        <v>3</v>
      </c>
      <c r="AB78" s="372">
        <f t="shared" si="196"/>
        <v>4</v>
      </c>
      <c r="AC78" s="358">
        <f t="shared" si="197"/>
        <v>15</v>
      </c>
      <c r="AD78" s="372">
        <f t="shared" si="198"/>
        <v>20</v>
      </c>
      <c r="AE78" s="358">
        <f t="shared" si="199"/>
        <v>15</v>
      </c>
      <c r="AF78" s="372">
        <f t="shared" si="200"/>
        <v>20</v>
      </c>
      <c r="AG78" s="427">
        <v>3.2777777777777777</v>
      </c>
      <c r="AH78" s="645">
        <v>2.4166666666666665</v>
      </c>
      <c r="AI78" s="371">
        <f t="shared" si="201"/>
        <v>29.5</v>
      </c>
      <c r="AJ78" s="372">
        <f t="shared" si="202"/>
        <v>29</v>
      </c>
      <c r="AK78" s="426">
        <v>5</v>
      </c>
      <c r="AL78" s="646">
        <v>4.25</v>
      </c>
      <c r="AM78" s="371">
        <f t="shared" si="203"/>
        <v>15</v>
      </c>
      <c r="AN78" s="372">
        <f t="shared" si="204"/>
        <v>17</v>
      </c>
      <c r="AO78" s="426">
        <v>0.5</v>
      </c>
      <c r="AP78" s="646">
        <v>1</v>
      </c>
      <c r="AQ78" s="371">
        <f t="shared" si="205"/>
        <v>1.5</v>
      </c>
      <c r="AR78" s="372">
        <f t="shared" si="206"/>
        <v>4</v>
      </c>
      <c r="AS78" s="371">
        <f t="shared" si="207"/>
        <v>3.0666666666666669</v>
      </c>
      <c r="AT78" s="372">
        <f t="shared" si="208"/>
        <v>2.5</v>
      </c>
      <c r="AU78" s="371">
        <f t="shared" si="209"/>
        <v>46</v>
      </c>
      <c r="AV78" s="372">
        <f t="shared" si="210"/>
        <v>50</v>
      </c>
      <c r="AW78" s="426">
        <v>68.555555555555557</v>
      </c>
      <c r="AX78" s="645">
        <v>59.583333333333336</v>
      </c>
      <c r="AY78" s="371">
        <f t="shared" si="211"/>
        <v>617</v>
      </c>
      <c r="AZ78" s="372">
        <f t="shared" si="212"/>
        <v>715</v>
      </c>
      <c r="BA78" s="426">
        <v>46.333333333333336</v>
      </c>
      <c r="BB78" s="646">
        <v>65.5</v>
      </c>
      <c r="BC78" s="371">
        <f t="shared" si="213"/>
        <v>139</v>
      </c>
      <c r="BD78" s="372">
        <f t="shared" si="214"/>
        <v>262</v>
      </c>
      <c r="BE78" s="421">
        <v>61</v>
      </c>
      <c r="BF78" s="646">
        <v>66</v>
      </c>
      <c r="BG78" s="371">
        <f t="shared" si="215"/>
        <v>183</v>
      </c>
      <c r="BH78" s="372">
        <f t="shared" si="216"/>
        <v>264</v>
      </c>
      <c r="BI78" s="371">
        <f t="shared" si="217"/>
        <v>62.6</v>
      </c>
      <c r="BJ78" s="372">
        <f t="shared" si="218"/>
        <v>62.05</v>
      </c>
      <c r="BK78" s="371">
        <f t="shared" si="219"/>
        <v>939</v>
      </c>
      <c r="BL78" s="372">
        <f t="shared" si="220"/>
        <v>1241</v>
      </c>
      <c r="BM78" s="431">
        <v>17</v>
      </c>
      <c r="BN78" s="645">
        <v>20</v>
      </c>
      <c r="BO78" s="371">
        <f t="shared" si="221"/>
        <v>17</v>
      </c>
      <c r="BP78" s="372">
        <f t="shared" si="222"/>
        <v>20</v>
      </c>
      <c r="BQ78" s="426">
        <v>10</v>
      </c>
      <c r="BR78" s="646">
        <v>14</v>
      </c>
      <c r="BS78" s="371">
        <f t="shared" si="223"/>
        <v>10</v>
      </c>
      <c r="BT78" s="372">
        <f t="shared" si="224"/>
        <v>14</v>
      </c>
      <c r="BU78" s="426"/>
      <c r="BV78" s="646"/>
      <c r="BW78" s="371">
        <f t="shared" si="225"/>
        <v>0</v>
      </c>
      <c r="BX78" s="423">
        <f t="shared" si="226"/>
        <v>0</v>
      </c>
      <c r="BY78" s="358">
        <f t="shared" si="227"/>
        <v>27</v>
      </c>
      <c r="BZ78" s="372">
        <f t="shared" si="228"/>
        <v>34</v>
      </c>
      <c r="CA78" s="358">
        <f t="shared" si="229"/>
        <v>27</v>
      </c>
      <c r="CB78" s="372">
        <f t="shared" si="230"/>
        <v>34</v>
      </c>
      <c r="CC78" s="427">
        <v>3.2647058823529411</v>
      </c>
      <c r="CD78" s="645">
        <v>3.5</v>
      </c>
      <c r="CE78" s="371">
        <f t="shared" si="231"/>
        <v>55.5</v>
      </c>
      <c r="CF78" s="372">
        <f t="shared" si="232"/>
        <v>70</v>
      </c>
      <c r="CG78" s="426">
        <v>7.2</v>
      </c>
      <c r="CH78" s="646">
        <v>6.7142857142857144</v>
      </c>
      <c r="CI78" s="371">
        <f t="shared" si="233"/>
        <v>72</v>
      </c>
      <c r="CJ78" s="372">
        <f t="shared" si="234"/>
        <v>94</v>
      </c>
      <c r="CK78" s="426"/>
      <c r="CL78" s="646"/>
      <c r="CM78" s="371">
        <f t="shared" si="235"/>
        <v>0</v>
      </c>
      <c r="CN78" s="372">
        <f t="shared" si="236"/>
        <v>0</v>
      </c>
      <c r="CO78" s="371">
        <f t="shared" si="237"/>
        <v>4.7222222222222223</v>
      </c>
      <c r="CP78" s="372">
        <f t="shared" si="238"/>
        <v>4.8235294117647056</v>
      </c>
      <c r="CQ78" s="371">
        <f t="shared" si="239"/>
        <v>127.5</v>
      </c>
      <c r="CR78" s="372">
        <f t="shared" si="240"/>
        <v>164</v>
      </c>
      <c r="CS78" s="426">
        <v>74.411764705882348</v>
      </c>
      <c r="CT78" s="645">
        <v>72.349999999999994</v>
      </c>
      <c r="CU78" s="371">
        <f t="shared" si="241"/>
        <v>1265</v>
      </c>
      <c r="CV78" s="372">
        <f t="shared" si="242"/>
        <v>1447</v>
      </c>
      <c r="CW78" s="426">
        <v>59</v>
      </c>
      <c r="CX78" s="646">
        <v>60.142857142857146</v>
      </c>
      <c r="CY78" s="371">
        <f t="shared" si="243"/>
        <v>590</v>
      </c>
      <c r="CZ78" s="372">
        <f t="shared" si="244"/>
        <v>842</v>
      </c>
      <c r="DA78" s="421"/>
      <c r="DB78" s="646"/>
      <c r="DC78" s="371">
        <f t="shared" si="245"/>
        <v>0</v>
      </c>
      <c r="DD78" s="372">
        <f t="shared" si="246"/>
        <v>0</v>
      </c>
      <c r="DE78" s="371">
        <f t="shared" si="247"/>
        <v>68.703703703703709</v>
      </c>
      <c r="DF78" s="372">
        <f t="shared" si="248"/>
        <v>67.32352941176471</v>
      </c>
      <c r="DG78" s="371">
        <f t="shared" si="249"/>
        <v>1855.0000000000002</v>
      </c>
      <c r="DH78" s="372">
        <f t="shared" si="250"/>
        <v>2289</v>
      </c>
      <c r="DI78" s="371">
        <f t="shared" si="251"/>
        <v>42</v>
      </c>
      <c r="DJ78" s="372">
        <f t="shared" si="252"/>
        <v>54</v>
      </c>
      <c r="DK78" s="371">
        <f t="shared" si="253"/>
        <v>42</v>
      </c>
      <c r="DL78" s="372">
        <f t="shared" si="254"/>
        <v>54</v>
      </c>
      <c r="DM78" s="371">
        <f t="shared" si="255"/>
        <v>4.1309523809523814</v>
      </c>
      <c r="DN78" s="372">
        <f t="shared" si="256"/>
        <v>3.9629629629629628</v>
      </c>
      <c r="DO78" s="371">
        <f t="shared" si="257"/>
        <v>173.50000000000003</v>
      </c>
      <c r="DP78" s="372">
        <f t="shared" si="258"/>
        <v>214</v>
      </c>
      <c r="DQ78" s="371">
        <f t="shared" si="259"/>
        <v>66.523809523809518</v>
      </c>
      <c r="DR78" s="372">
        <f t="shared" si="260"/>
        <v>65.370370370370367</v>
      </c>
      <c r="DS78" s="371">
        <f t="shared" si="261"/>
        <v>2794</v>
      </c>
      <c r="DT78" s="372">
        <f t="shared" si="262"/>
        <v>3530</v>
      </c>
      <c r="DU78" s="424">
        <v>11</v>
      </c>
      <c r="DV78" s="645">
        <v>22</v>
      </c>
      <c r="DW78" s="371">
        <f t="shared" si="263"/>
        <v>11</v>
      </c>
      <c r="DX78" s="372">
        <f t="shared" si="264"/>
        <v>22</v>
      </c>
      <c r="DY78" s="426">
        <v>8</v>
      </c>
      <c r="DZ78" s="646">
        <v>17</v>
      </c>
      <c r="EA78" s="371">
        <f t="shared" si="265"/>
        <v>8</v>
      </c>
      <c r="EB78" s="372">
        <f t="shared" si="266"/>
        <v>17</v>
      </c>
      <c r="EC78" s="426"/>
      <c r="ED78" s="646"/>
      <c r="EE78" s="371">
        <f t="shared" si="267"/>
        <v>0</v>
      </c>
      <c r="EF78" s="372">
        <f t="shared" si="268"/>
        <v>0</v>
      </c>
      <c r="EG78" s="358">
        <f t="shared" si="269"/>
        <v>19</v>
      </c>
      <c r="EH78" s="372">
        <f t="shared" si="270"/>
        <v>39</v>
      </c>
      <c r="EI78" s="358">
        <f t="shared" si="271"/>
        <v>19</v>
      </c>
      <c r="EJ78" s="372">
        <f t="shared" si="272"/>
        <v>39</v>
      </c>
      <c r="EK78" s="427">
        <v>1.8181818181818181</v>
      </c>
      <c r="EL78" s="645">
        <v>2.1363636363636362</v>
      </c>
      <c r="EM78" s="371">
        <f t="shared" si="273"/>
        <v>20</v>
      </c>
      <c r="EN78" s="372">
        <f t="shared" si="274"/>
        <v>47</v>
      </c>
      <c r="EO78" s="426">
        <v>2.5</v>
      </c>
      <c r="EP78" s="646">
        <v>2.5</v>
      </c>
      <c r="EQ78" s="371">
        <f t="shared" si="275"/>
        <v>20</v>
      </c>
      <c r="ER78" s="372">
        <f t="shared" si="276"/>
        <v>42.5</v>
      </c>
      <c r="ES78" s="426"/>
      <c r="ET78" s="646"/>
      <c r="EU78" s="371">
        <f t="shared" si="277"/>
        <v>0</v>
      </c>
      <c r="EV78" s="372">
        <f t="shared" si="278"/>
        <v>0</v>
      </c>
      <c r="EW78" s="371">
        <f t="shared" si="279"/>
        <v>2.1052631578947367</v>
      </c>
      <c r="EX78" s="372">
        <f t="shared" si="280"/>
        <v>2.2948717948717947</v>
      </c>
      <c r="EY78" s="371">
        <f t="shared" si="281"/>
        <v>40</v>
      </c>
      <c r="EZ78" s="372">
        <f t="shared" si="282"/>
        <v>89.5</v>
      </c>
      <c r="FA78" s="426">
        <v>41.636363636363633</v>
      </c>
      <c r="FB78" s="645">
        <v>40.136363636363633</v>
      </c>
      <c r="FC78" s="371">
        <f t="shared" si="283"/>
        <v>457.99999999999994</v>
      </c>
      <c r="FD78" s="372">
        <f t="shared" si="284"/>
        <v>882.99999999999989</v>
      </c>
      <c r="FE78" s="426">
        <v>35.25</v>
      </c>
      <c r="FF78" s="646">
        <v>38.647058823529413</v>
      </c>
      <c r="FG78" s="371">
        <f t="shared" si="285"/>
        <v>282</v>
      </c>
      <c r="FH78" s="372">
        <f t="shared" si="286"/>
        <v>657</v>
      </c>
      <c r="FI78" s="421"/>
      <c r="FJ78" s="646"/>
      <c r="FK78" s="371">
        <f t="shared" si="287"/>
        <v>0</v>
      </c>
      <c r="FL78" s="372">
        <f t="shared" si="288"/>
        <v>0</v>
      </c>
      <c r="FM78" s="371">
        <f t="shared" si="289"/>
        <v>38.94736842105263</v>
      </c>
      <c r="FN78" s="372">
        <f t="shared" si="290"/>
        <v>39.487179487179489</v>
      </c>
      <c r="FO78" s="371">
        <f t="shared" si="291"/>
        <v>740</v>
      </c>
      <c r="FP78" s="372">
        <f t="shared" si="292"/>
        <v>1540</v>
      </c>
      <c r="FQ78" s="424">
        <v>9</v>
      </c>
      <c r="FR78" s="644">
        <v>10</v>
      </c>
      <c r="FS78" s="371">
        <f t="shared" si="293"/>
        <v>9</v>
      </c>
      <c r="FT78" s="372">
        <f t="shared" si="294"/>
        <v>10</v>
      </c>
      <c r="FU78" s="426">
        <v>4</v>
      </c>
      <c r="FV78" s="645">
        <v>7.95</v>
      </c>
      <c r="FW78" s="371">
        <f t="shared" si="295"/>
        <v>36</v>
      </c>
      <c r="FX78" s="372">
        <f t="shared" si="296"/>
        <v>79.5</v>
      </c>
      <c r="FY78" s="647">
        <v>66.111111111111114</v>
      </c>
      <c r="FZ78" s="645">
        <v>65.599999999999994</v>
      </c>
      <c r="GA78" s="371">
        <f t="shared" si="297"/>
        <v>595</v>
      </c>
      <c r="GB78" s="372">
        <f t="shared" si="298"/>
        <v>656</v>
      </c>
      <c r="GC78" s="406">
        <f t="shared" si="299"/>
        <v>37</v>
      </c>
      <c r="GD78" s="372">
        <f t="shared" si="300"/>
        <v>54</v>
      </c>
      <c r="GE78" s="371">
        <f t="shared" si="301"/>
        <v>37</v>
      </c>
      <c r="GF78" s="372">
        <f t="shared" si="302"/>
        <v>54</v>
      </c>
      <c r="GG78" s="371">
        <f t="shared" si="303"/>
        <v>105</v>
      </c>
      <c r="GH78" s="372">
        <f t="shared" si="304"/>
        <v>146</v>
      </c>
      <c r="GI78" s="371">
        <f t="shared" si="305"/>
        <v>2340</v>
      </c>
      <c r="GJ78" s="372">
        <f t="shared" si="306"/>
        <v>3045</v>
      </c>
      <c r="GK78" s="406">
        <f t="shared" si="307"/>
        <v>21</v>
      </c>
      <c r="GL78" s="372">
        <f t="shared" si="308"/>
        <v>35</v>
      </c>
      <c r="GM78" s="371">
        <f t="shared" si="309"/>
        <v>21</v>
      </c>
      <c r="GN78" s="372">
        <f t="shared" si="310"/>
        <v>35</v>
      </c>
      <c r="GO78" s="371">
        <f t="shared" si="311"/>
        <v>107</v>
      </c>
      <c r="GP78" s="372">
        <f t="shared" si="312"/>
        <v>153.5</v>
      </c>
      <c r="GQ78" s="371">
        <f t="shared" si="313"/>
        <v>1011</v>
      </c>
      <c r="GR78" s="372">
        <f t="shared" si="314"/>
        <v>1761</v>
      </c>
      <c r="GS78" s="406">
        <f t="shared" si="315"/>
        <v>58</v>
      </c>
      <c r="GT78" s="372">
        <f t="shared" si="315"/>
        <v>89</v>
      </c>
      <c r="GU78" s="371">
        <f t="shared" si="315"/>
        <v>58</v>
      </c>
      <c r="GV78" s="372">
        <f t="shared" si="315"/>
        <v>89</v>
      </c>
      <c r="GW78" s="371">
        <f t="shared" si="316"/>
        <v>212</v>
      </c>
      <c r="GX78" s="372">
        <f t="shared" si="316"/>
        <v>299.5</v>
      </c>
      <c r="GY78" s="371">
        <f t="shared" si="316"/>
        <v>3351</v>
      </c>
      <c r="GZ78" s="372">
        <f t="shared" si="316"/>
        <v>4806</v>
      </c>
      <c r="HA78" s="406">
        <f t="shared" si="317"/>
        <v>3</v>
      </c>
      <c r="HB78" s="372">
        <f t="shared" si="317"/>
        <v>4</v>
      </c>
      <c r="HC78" s="371">
        <f t="shared" si="317"/>
        <v>3</v>
      </c>
      <c r="HD78" s="372">
        <f t="shared" si="317"/>
        <v>4</v>
      </c>
      <c r="HE78" s="371">
        <f t="shared" si="318"/>
        <v>1.5</v>
      </c>
      <c r="HF78" s="372">
        <f t="shared" si="319"/>
        <v>4</v>
      </c>
      <c r="HG78" s="371">
        <f t="shared" si="320"/>
        <v>183</v>
      </c>
      <c r="HH78" s="372">
        <f t="shared" si="321"/>
        <v>264</v>
      </c>
      <c r="HI78" s="406">
        <f t="shared" si="322"/>
        <v>249.50000000000003</v>
      </c>
      <c r="HJ78" s="372">
        <f t="shared" si="323"/>
        <v>383</v>
      </c>
      <c r="HK78" s="371">
        <f t="shared" si="324"/>
        <v>4129</v>
      </c>
      <c r="HL78" s="371">
        <f t="shared" si="325"/>
        <v>5726</v>
      </c>
    </row>
    <row r="79" spans="1:220" ht="15.75">
      <c r="A79" s="35" t="s">
        <v>108</v>
      </c>
      <c r="B79" s="36" t="s">
        <v>427</v>
      </c>
      <c r="C79" s="36"/>
      <c r="D79" s="35">
        <v>136145</v>
      </c>
      <c r="E79" s="37">
        <v>10</v>
      </c>
      <c r="F79" s="419">
        <v>135</v>
      </c>
      <c r="G79" s="638">
        <v>140</v>
      </c>
      <c r="H79" s="421">
        <v>3</v>
      </c>
      <c r="I79" s="638">
        <v>2</v>
      </c>
      <c r="J79" s="371">
        <f t="shared" si="326"/>
        <v>132</v>
      </c>
      <c r="K79" s="372">
        <f t="shared" si="327"/>
        <v>138</v>
      </c>
      <c r="L79" s="420">
        <v>60</v>
      </c>
      <c r="M79" s="371">
        <f t="shared" si="328"/>
        <v>132</v>
      </c>
      <c r="N79" s="372">
        <f t="shared" si="329"/>
        <v>138</v>
      </c>
      <c r="O79" s="371">
        <f t="shared" si="330"/>
        <v>132</v>
      </c>
      <c r="P79" s="372">
        <f t="shared" si="331"/>
        <v>138</v>
      </c>
      <c r="Q79" s="424">
        <v>39</v>
      </c>
      <c r="R79" s="644">
        <v>48</v>
      </c>
      <c r="S79" s="371">
        <f t="shared" si="191"/>
        <v>39</v>
      </c>
      <c r="T79" s="372">
        <f t="shared" si="192"/>
        <v>48</v>
      </c>
      <c r="U79" s="426">
        <v>12</v>
      </c>
      <c r="V79" s="638">
        <v>5</v>
      </c>
      <c r="W79" s="371">
        <f t="shared" si="193"/>
        <v>12</v>
      </c>
      <c r="X79" s="372">
        <f t="shared" si="194"/>
        <v>5</v>
      </c>
      <c r="Y79" s="426">
        <v>2</v>
      </c>
      <c r="Z79" s="638">
        <v>9</v>
      </c>
      <c r="AA79" s="371">
        <f t="shared" si="195"/>
        <v>2</v>
      </c>
      <c r="AB79" s="372">
        <f t="shared" si="196"/>
        <v>9</v>
      </c>
      <c r="AC79" s="358">
        <f t="shared" si="197"/>
        <v>53</v>
      </c>
      <c r="AD79" s="372">
        <f t="shared" si="198"/>
        <v>62</v>
      </c>
      <c r="AE79" s="358">
        <f t="shared" si="199"/>
        <v>53</v>
      </c>
      <c r="AF79" s="372">
        <f t="shared" si="200"/>
        <v>62</v>
      </c>
      <c r="AG79" s="427">
        <v>2.3205128205128207</v>
      </c>
      <c r="AH79" s="645">
        <v>2.8020833333333335</v>
      </c>
      <c r="AI79" s="371">
        <f t="shared" si="201"/>
        <v>90.500000000000014</v>
      </c>
      <c r="AJ79" s="372">
        <f t="shared" si="202"/>
        <v>134.5</v>
      </c>
      <c r="AK79" s="426">
        <v>3.0833333333333335</v>
      </c>
      <c r="AL79" s="646">
        <v>1.7</v>
      </c>
      <c r="AM79" s="371">
        <f t="shared" si="203"/>
        <v>37</v>
      </c>
      <c r="AN79" s="372">
        <f t="shared" si="204"/>
        <v>8.5</v>
      </c>
      <c r="AO79" s="426">
        <v>1</v>
      </c>
      <c r="AP79" s="646">
        <v>1</v>
      </c>
      <c r="AQ79" s="371">
        <f t="shared" si="205"/>
        <v>2</v>
      </c>
      <c r="AR79" s="372">
        <f t="shared" si="206"/>
        <v>9</v>
      </c>
      <c r="AS79" s="371">
        <f t="shared" si="207"/>
        <v>2.4433962264150941</v>
      </c>
      <c r="AT79" s="372">
        <f t="shared" si="208"/>
        <v>2.4516129032258065</v>
      </c>
      <c r="AU79" s="371">
        <f t="shared" si="209"/>
        <v>129.5</v>
      </c>
      <c r="AV79" s="372">
        <f t="shared" si="210"/>
        <v>152</v>
      </c>
      <c r="AW79" s="426">
        <v>74.474358974358978</v>
      </c>
      <c r="AX79" s="645">
        <v>70.229166666666671</v>
      </c>
      <c r="AY79" s="371">
        <f t="shared" si="211"/>
        <v>2904.5</v>
      </c>
      <c r="AZ79" s="372">
        <f t="shared" si="212"/>
        <v>3371</v>
      </c>
      <c r="BA79" s="426">
        <v>64</v>
      </c>
      <c r="BB79" s="646">
        <v>69.599999999999994</v>
      </c>
      <c r="BC79" s="371">
        <f t="shared" si="213"/>
        <v>768</v>
      </c>
      <c r="BD79" s="372">
        <f t="shared" si="214"/>
        <v>348</v>
      </c>
      <c r="BE79" s="421">
        <v>68.5</v>
      </c>
      <c r="BF79" s="646">
        <v>62.777777777777779</v>
      </c>
      <c r="BG79" s="371">
        <f t="shared" si="215"/>
        <v>137</v>
      </c>
      <c r="BH79" s="372">
        <f t="shared" si="216"/>
        <v>565</v>
      </c>
      <c r="BI79" s="371">
        <f t="shared" si="217"/>
        <v>71.877358490566039</v>
      </c>
      <c r="BJ79" s="372">
        <f t="shared" si="218"/>
        <v>69.096774193548384</v>
      </c>
      <c r="BK79" s="371">
        <f t="shared" si="219"/>
        <v>3809.5</v>
      </c>
      <c r="BL79" s="372">
        <f t="shared" si="220"/>
        <v>4284</v>
      </c>
      <c r="BM79" s="431">
        <v>32</v>
      </c>
      <c r="BN79" s="645">
        <v>38</v>
      </c>
      <c r="BO79" s="371">
        <f t="shared" si="221"/>
        <v>32</v>
      </c>
      <c r="BP79" s="372">
        <f t="shared" si="222"/>
        <v>38</v>
      </c>
      <c r="BQ79" s="426">
        <v>6</v>
      </c>
      <c r="BR79" s="646">
        <v>7</v>
      </c>
      <c r="BS79" s="371">
        <f t="shared" si="223"/>
        <v>6</v>
      </c>
      <c r="BT79" s="372">
        <f t="shared" si="224"/>
        <v>7</v>
      </c>
      <c r="BU79" s="426"/>
      <c r="BV79" s="646"/>
      <c r="BW79" s="371">
        <f t="shared" si="225"/>
        <v>0</v>
      </c>
      <c r="BX79" s="423">
        <f t="shared" si="226"/>
        <v>0</v>
      </c>
      <c r="BY79" s="358">
        <f t="shared" si="227"/>
        <v>38</v>
      </c>
      <c r="BZ79" s="372">
        <f t="shared" si="228"/>
        <v>45</v>
      </c>
      <c r="CA79" s="358">
        <f t="shared" si="229"/>
        <v>38</v>
      </c>
      <c r="CB79" s="372">
        <f t="shared" si="230"/>
        <v>45</v>
      </c>
      <c r="CC79" s="427">
        <v>3.984375</v>
      </c>
      <c r="CD79" s="645">
        <v>4.2763157894736841</v>
      </c>
      <c r="CE79" s="371">
        <f t="shared" si="231"/>
        <v>127.5</v>
      </c>
      <c r="CF79" s="372">
        <f t="shared" si="232"/>
        <v>162.5</v>
      </c>
      <c r="CG79" s="426">
        <v>5</v>
      </c>
      <c r="CH79" s="646">
        <v>6.7142857142857144</v>
      </c>
      <c r="CI79" s="371">
        <f t="shared" si="233"/>
        <v>30</v>
      </c>
      <c r="CJ79" s="372">
        <f t="shared" si="234"/>
        <v>47</v>
      </c>
      <c r="CK79" s="426"/>
      <c r="CL79" s="646"/>
      <c r="CM79" s="371">
        <f t="shared" si="235"/>
        <v>0</v>
      </c>
      <c r="CN79" s="372">
        <f t="shared" si="236"/>
        <v>0</v>
      </c>
      <c r="CO79" s="371">
        <f t="shared" si="237"/>
        <v>4.1447368421052628</v>
      </c>
      <c r="CP79" s="372">
        <f t="shared" si="238"/>
        <v>4.6555555555555559</v>
      </c>
      <c r="CQ79" s="371">
        <f t="shared" si="239"/>
        <v>157.5</v>
      </c>
      <c r="CR79" s="372">
        <f t="shared" si="240"/>
        <v>209.50000000000003</v>
      </c>
      <c r="CS79" s="426">
        <v>73</v>
      </c>
      <c r="CT79" s="645">
        <v>76.65789473684211</v>
      </c>
      <c r="CU79" s="371">
        <f t="shared" si="241"/>
        <v>2336</v>
      </c>
      <c r="CV79" s="372">
        <f t="shared" si="242"/>
        <v>2913</v>
      </c>
      <c r="CW79" s="426">
        <v>69.333333333333329</v>
      </c>
      <c r="CX79" s="646">
        <v>69</v>
      </c>
      <c r="CY79" s="371">
        <f t="shared" si="243"/>
        <v>416</v>
      </c>
      <c r="CZ79" s="372">
        <f t="shared" si="244"/>
        <v>483</v>
      </c>
      <c r="DA79" s="421"/>
      <c r="DB79" s="646"/>
      <c r="DC79" s="371">
        <f t="shared" si="245"/>
        <v>0</v>
      </c>
      <c r="DD79" s="372">
        <f t="shared" si="246"/>
        <v>0</v>
      </c>
      <c r="DE79" s="371">
        <f t="shared" si="247"/>
        <v>72.421052631578945</v>
      </c>
      <c r="DF79" s="372">
        <f t="shared" si="248"/>
        <v>75.466666666666669</v>
      </c>
      <c r="DG79" s="371">
        <f t="shared" si="249"/>
        <v>2752</v>
      </c>
      <c r="DH79" s="372">
        <f t="shared" si="250"/>
        <v>3396</v>
      </c>
      <c r="DI79" s="371">
        <f t="shared" si="251"/>
        <v>91</v>
      </c>
      <c r="DJ79" s="372">
        <f t="shared" si="252"/>
        <v>107</v>
      </c>
      <c r="DK79" s="371">
        <f t="shared" si="253"/>
        <v>91</v>
      </c>
      <c r="DL79" s="372">
        <f t="shared" si="254"/>
        <v>107</v>
      </c>
      <c r="DM79" s="371">
        <f t="shared" si="255"/>
        <v>3.1538461538461537</v>
      </c>
      <c r="DN79" s="372">
        <f t="shared" si="256"/>
        <v>3.3785046728971961</v>
      </c>
      <c r="DO79" s="371">
        <f t="shared" si="257"/>
        <v>287</v>
      </c>
      <c r="DP79" s="372">
        <f t="shared" si="258"/>
        <v>361.5</v>
      </c>
      <c r="DQ79" s="371">
        <f t="shared" si="259"/>
        <v>72.104395604395606</v>
      </c>
      <c r="DR79" s="372">
        <f t="shared" si="260"/>
        <v>71.775700934579433</v>
      </c>
      <c r="DS79" s="371">
        <f t="shared" si="261"/>
        <v>6561.5</v>
      </c>
      <c r="DT79" s="372">
        <f t="shared" si="262"/>
        <v>7679.9999999999991</v>
      </c>
      <c r="DU79" s="424">
        <v>11</v>
      </c>
      <c r="DV79" s="645">
        <v>11</v>
      </c>
      <c r="DW79" s="371">
        <f t="shared" si="263"/>
        <v>11</v>
      </c>
      <c r="DX79" s="372">
        <f t="shared" si="264"/>
        <v>11</v>
      </c>
      <c r="DY79" s="426">
        <v>10</v>
      </c>
      <c r="DZ79" s="646">
        <v>9</v>
      </c>
      <c r="EA79" s="371">
        <f t="shared" si="265"/>
        <v>10</v>
      </c>
      <c r="EB79" s="372">
        <f t="shared" si="266"/>
        <v>9</v>
      </c>
      <c r="EC79" s="426"/>
      <c r="ED79" s="646"/>
      <c r="EE79" s="371">
        <f t="shared" si="267"/>
        <v>0</v>
      </c>
      <c r="EF79" s="372">
        <f t="shared" si="268"/>
        <v>0</v>
      </c>
      <c r="EG79" s="358">
        <f t="shared" si="269"/>
        <v>21</v>
      </c>
      <c r="EH79" s="372">
        <f t="shared" si="270"/>
        <v>20</v>
      </c>
      <c r="EI79" s="358">
        <f t="shared" si="271"/>
        <v>21</v>
      </c>
      <c r="EJ79" s="372">
        <f t="shared" si="272"/>
        <v>20</v>
      </c>
      <c r="EK79" s="427">
        <v>3.1363636363636362</v>
      </c>
      <c r="EL79" s="645">
        <v>3.4545454545454546</v>
      </c>
      <c r="EM79" s="371">
        <f t="shared" si="273"/>
        <v>34.5</v>
      </c>
      <c r="EN79" s="372">
        <f t="shared" si="274"/>
        <v>38</v>
      </c>
      <c r="EO79" s="426">
        <v>4.2</v>
      </c>
      <c r="EP79" s="646">
        <v>3.4444444444444446</v>
      </c>
      <c r="EQ79" s="371">
        <f t="shared" si="275"/>
        <v>42</v>
      </c>
      <c r="ER79" s="372">
        <f t="shared" si="276"/>
        <v>31</v>
      </c>
      <c r="ES79" s="426"/>
      <c r="ET79" s="646"/>
      <c r="EU79" s="371">
        <f t="shared" si="277"/>
        <v>0</v>
      </c>
      <c r="EV79" s="372">
        <f t="shared" si="278"/>
        <v>0</v>
      </c>
      <c r="EW79" s="371">
        <f t="shared" si="279"/>
        <v>3.6428571428571428</v>
      </c>
      <c r="EX79" s="372">
        <f t="shared" si="280"/>
        <v>3.45</v>
      </c>
      <c r="EY79" s="371">
        <f t="shared" si="281"/>
        <v>76.5</v>
      </c>
      <c r="EZ79" s="372">
        <f t="shared" si="282"/>
        <v>69</v>
      </c>
      <c r="FA79" s="426">
        <v>55</v>
      </c>
      <c r="FB79" s="645">
        <v>54.909090909090907</v>
      </c>
      <c r="FC79" s="371">
        <f t="shared" si="283"/>
        <v>605</v>
      </c>
      <c r="FD79" s="372">
        <f t="shared" si="284"/>
        <v>604</v>
      </c>
      <c r="FE79" s="426">
        <v>46.75</v>
      </c>
      <c r="FF79" s="646">
        <v>45.777777777777779</v>
      </c>
      <c r="FG79" s="371">
        <f t="shared" si="285"/>
        <v>467.5</v>
      </c>
      <c r="FH79" s="372">
        <f t="shared" si="286"/>
        <v>412</v>
      </c>
      <c r="FI79" s="421"/>
      <c r="FJ79" s="646"/>
      <c r="FK79" s="371">
        <f t="shared" si="287"/>
        <v>0</v>
      </c>
      <c r="FL79" s="372">
        <f t="shared" si="288"/>
        <v>0</v>
      </c>
      <c r="FM79" s="371">
        <f t="shared" si="289"/>
        <v>51.071428571428569</v>
      </c>
      <c r="FN79" s="372">
        <f t="shared" si="290"/>
        <v>50.8</v>
      </c>
      <c r="FO79" s="371">
        <f t="shared" si="291"/>
        <v>1072.5</v>
      </c>
      <c r="FP79" s="372">
        <f t="shared" si="292"/>
        <v>1016</v>
      </c>
      <c r="FQ79" s="424">
        <v>20</v>
      </c>
      <c r="FR79" s="644">
        <v>11</v>
      </c>
      <c r="FS79" s="371">
        <f t="shared" si="293"/>
        <v>20</v>
      </c>
      <c r="FT79" s="372">
        <f t="shared" si="294"/>
        <v>11</v>
      </c>
      <c r="FU79" s="426">
        <v>7.1</v>
      </c>
      <c r="FV79" s="645">
        <v>6.5909090909090908</v>
      </c>
      <c r="FW79" s="371">
        <f t="shared" si="295"/>
        <v>142</v>
      </c>
      <c r="FX79" s="372">
        <f t="shared" si="296"/>
        <v>72.5</v>
      </c>
      <c r="FY79" s="647">
        <v>81.625</v>
      </c>
      <c r="FZ79" s="645">
        <v>79.272727272727266</v>
      </c>
      <c r="GA79" s="371">
        <f t="shared" si="297"/>
        <v>1632.5</v>
      </c>
      <c r="GB79" s="372">
        <f t="shared" si="298"/>
        <v>871.99999999999989</v>
      </c>
      <c r="GC79" s="406">
        <f t="shared" si="299"/>
        <v>82</v>
      </c>
      <c r="GD79" s="372">
        <f t="shared" si="300"/>
        <v>97</v>
      </c>
      <c r="GE79" s="371">
        <f t="shared" si="301"/>
        <v>82</v>
      </c>
      <c r="GF79" s="372">
        <f t="shared" si="302"/>
        <v>97</v>
      </c>
      <c r="GG79" s="371">
        <f t="shared" si="303"/>
        <v>252.5</v>
      </c>
      <c r="GH79" s="372">
        <f t="shared" si="304"/>
        <v>335</v>
      </c>
      <c r="GI79" s="371">
        <f t="shared" si="305"/>
        <v>5845.5</v>
      </c>
      <c r="GJ79" s="372">
        <f t="shared" si="306"/>
        <v>6888</v>
      </c>
      <c r="GK79" s="406">
        <f t="shared" si="307"/>
        <v>28</v>
      </c>
      <c r="GL79" s="372">
        <f t="shared" si="308"/>
        <v>21</v>
      </c>
      <c r="GM79" s="371">
        <f t="shared" si="309"/>
        <v>28</v>
      </c>
      <c r="GN79" s="372">
        <f t="shared" si="310"/>
        <v>21</v>
      </c>
      <c r="GO79" s="371">
        <f t="shared" si="311"/>
        <v>109</v>
      </c>
      <c r="GP79" s="372">
        <f t="shared" si="312"/>
        <v>86.5</v>
      </c>
      <c r="GQ79" s="371">
        <f t="shared" si="313"/>
        <v>1651.5</v>
      </c>
      <c r="GR79" s="372">
        <f t="shared" si="314"/>
        <v>1243</v>
      </c>
      <c r="GS79" s="406">
        <f t="shared" si="315"/>
        <v>110</v>
      </c>
      <c r="GT79" s="372">
        <f t="shared" si="315"/>
        <v>118</v>
      </c>
      <c r="GU79" s="371">
        <f t="shared" si="315"/>
        <v>110</v>
      </c>
      <c r="GV79" s="372">
        <f t="shared" si="315"/>
        <v>118</v>
      </c>
      <c r="GW79" s="371">
        <f t="shared" si="316"/>
        <v>361.5</v>
      </c>
      <c r="GX79" s="372">
        <f t="shared" si="316"/>
        <v>421.5</v>
      </c>
      <c r="GY79" s="371">
        <f t="shared" si="316"/>
        <v>7497</v>
      </c>
      <c r="GZ79" s="372">
        <f t="shared" si="316"/>
        <v>8131</v>
      </c>
      <c r="HA79" s="406">
        <f t="shared" si="317"/>
        <v>2</v>
      </c>
      <c r="HB79" s="372">
        <f t="shared" si="317"/>
        <v>9</v>
      </c>
      <c r="HC79" s="371">
        <f t="shared" si="317"/>
        <v>2</v>
      </c>
      <c r="HD79" s="372">
        <f t="shared" si="317"/>
        <v>9</v>
      </c>
      <c r="HE79" s="371">
        <f t="shared" si="318"/>
        <v>2</v>
      </c>
      <c r="HF79" s="372">
        <f t="shared" si="319"/>
        <v>9</v>
      </c>
      <c r="HG79" s="371">
        <f t="shared" si="320"/>
        <v>137</v>
      </c>
      <c r="HH79" s="372">
        <f t="shared" si="321"/>
        <v>565</v>
      </c>
      <c r="HI79" s="406">
        <f t="shared" si="322"/>
        <v>505.5</v>
      </c>
      <c r="HJ79" s="372">
        <f t="shared" si="323"/>
        <v>503</v>
      </c>
      <c r="HK79" s="371">
        <f t="shared" si="324"/>
        <v>9266.5</v>
      </c>
      <c r="HL79" s="371">
        <f t="shared" si="325"/>
        <v>9568</v>
      </c>
    </row>
    <row r="80" spans="1:220" ht="15">
      <c r="A80" s="447" t="s">
        <v>76</v>
      </c>
      <c r="B80" s="448" t="s">
        <v>77</v>
      </c>
      <c r="C80" s="40"/>
      <c r="D80" s="447">
        <v>139940</v>
      </c>
      <c r="E80" s="452">
        <v>1</v>
      </c>
      <c r="F80" s="413">
        <v>3843</v>
      </c>
      <c r="G80" s="420">
        <v>3891</v>
      </c>
      <c r="H80" s="421">
        <v>175</v>
      </c>
      <c r="I80" s="422">
        <v>154</v>
      </c>
      <c r="J80" s="371">
        <f t="shared" si="326"/>
        <v>3668</v>
      </c>
      <c r="K80" s="372">
        <f t="shared" si="327"/>
        <v>3737</v>
      </c>
      <c r="L80" s="420">
        <v>120</v>
      </c>
      <c r="M80" s="371">
        <f t="shared" si="328"/>
        <v>3668</v>
      </c>
      <c r="N80" s="372">
        <f t="shared" si="329"/>
        <v>3737</v>
      </c>
      <c r="O80" s="371">
        <f t="shared" si="330"/>
        <v>3668</v>
      </c>
      <c r="P80" s="372">
        <f t="shared" si="331"/>
        <v>3737</v>
      </c>
      <c r="Q80" s="424">
        <v>34</v>
      </c>
      <c r="R80" s="453">
        <v>29</v>
      </c>
      <c r="S80" s="371">
        <f t="shared" si="191"/>
        <v>34</v>
      </c>
      <c r="T80" s="372">
        <f t="shared" si="192"/>
        <v>29</v>
      </c>
      <c r="U80" s="426">
        <v>3</v>
      </c>
      <c r="V80" s="454">
        <v>5</v>
      </c>
      <c r="W80" s="371">
        <f t="shared" si="193"/>
        <v>3</v>
      </c>
      <c r="X80" s="372">
        <f t="shared" si="194"/>
        <v>5</v>
      </c>
      <c r="Y80" s="426"/>
      <c r="Z80" s="425"/>
      <c r="AA80" s="371">
        <f t="shared" si="195"/>
        <v>0</v>
      </c>
      <c r="AB80" s="372">
        <f t="shared" si="196"/>
        <v>0</v>
      </c>
      <c r="AC80" s="358">
        <f t="shared" si="197"/>
        <v>37</v>
      </c>
      <c r="AD80" s="372">
        <f t="shared" si="198"/>
        <v>34</v>
      </c>
      <c r="AE80" s="358">
        <f t="shared" si="199"/>
        <v>37</v>
      </c>
      <c r="AF80" s="372">
        <f t="shared" si="200"/>
        <v>34</v>
      </c>
      <c r="AG80" s="427">
        <v>4.7647058823529411</v>
      </c>
      <c r="AH80" s="455">
        <v>5.1551724137931032</v>
      </c>
      <c r="AI80" s="371">
        <f t="shared" si="201"/>
        <v>162</v>
      </c>
      <c r="AJ80" s="372">
        <f t="shared" si="202"/>
        <v>149.5</v>
      </c>
      <c r="AK80" s="426">
        <v>6.6666666666666661</v>
      </c>
      <c r="AL80" s="455">
        <v>4.0999999999999996</v>
      </c>
      <c r="AM80" s="371">
        <f t="shared" si="203"/>
        <v>20</v>
      </c>
      <c r="AN80" s="372">
        <f t="shared" si="204"/>
        <v>20.5</v>
      </c>
      <c r="AO80" s="426"/>
      <c r="AP80" s="446"/>
      <c r="AQ80" s="371">
        <f t="shared" si="205"/>
        <v>0</v>
      </c>
      <c r="AR80" s="372">
        <f t="shared" si="206"/>
        <v>0</v>
      </c>
      <c r="AS80" s="371">
        <f t="shared" si="207"/>
        <v>4.9189189189189193</v>
      </c>
      <c r="AT80" s="372">
        <f t="shared" si="208"/>
        <v>5</v>
      </c>
      <c r="AU80" s="371">
        <f t="shared" si="209"/>
        <v>182</v>
      </c>
      <c r="AV80" s="372">
        <f t="shared" si="210"/>
        <v>170</v>
      </c>
      <c r="AW80" s="426">
        <v>138.38235294117646</v>
      </c>
      <c r="AX80" s="455">
        <v>127.79310344827587</v>
      </c>
      <c r="AY80" s="371">
        <f t="shared" si="211"/>
        <v>4705</v>
      </c>
      <c r="AZ80" s="372">
        <f t="shared" si="212"/>
        <v>3706.0000000000005</v>
      </c>
      <c r="BA80" s="426">
        <v>145.33333333333334</v>
      </c>
      <c r="BB80" s="455">
        <v>131.19999999999999</v>
      </c>
      <c r="BC80" s="371">
        <f t="shared" si="213"/>
        <v>436</v>
      </c>
      <c r="BD80" s="372">
        <f t="shared" si="214"/>
        <v>656</v>
      </c>
      <c r="BE80" s="421"/>
      <c r="BF80" s="420"/>
      <c r="BG80" s="371">
        <f t="shared" si="215"/>
        <v>0</v>
      </c>
      <c r="BH80" s="372">
        <f t="shared" si="216"/>
        <v>0</v>
      </c>
      <c r="BI80" s="371">
        <f t="shared" si="217"/>
        <v>138.94594594594594</v>
      </c>
      <c r="BJ80" s="372">
        <f t="shared" si="218"/>
        <v>128.29411764705881</v>
      </c>
      <c r="BK80" s="371">
        <f t="shared" si="219"/>
        <v>5141</v>
      </c>
      <c r="BL80" s="372">
        <f t="shared" si="220"/>
        <v>4362</v>
      </c>
      <c r="BM80" s="431">
        <v>1277</v>
      </c>
      <c r="BN80" s="453">
        <v>1343</v>
      </c>
      <c r="BO80" s="371">
        <f t="shared" si="221"/>
        <v>1277</v>
      </c>
      <c r="BP80" s="372">
        <f t="shared" si="222"/>
        <v>1343</v>
      </c>
      <c r="BQ80" s="426">
        <v>113</v>
      </c>
      <c r="BR80" s="454">
        <v>87</v>
      </c>
      <c r="BS80" s="371">
        <f t="shared" si="223"/>
        <v>113</v>
      </c>
      <c r="BT80" s="372">
        <f t="shared" si="224"/>
        <v>87</v>
      </c>
      <c r="BU80" s="426"/>
      <c r="BV80" s="425"/>
      <c r="BW80" s="371">
        <f t="shared" si="225"/>
        <v>0</v>
      </c>
      <c r="BX80" s="423">
        <f t="shared" si="226"/>
        <v>0</v>
      </c>
      <c r="BY80" s="358">
        <f t="shared" si="227"/>
        <v>1390</v>
      </c>
      <c r="BZ80" s="372">
        <f t="shared" si="228"/>
        <v>1430</v>
      </c>
      <c r="CA80" s="358">
        <f t="shared" si="229"/>
        <v>1390</v>
      </c>
      <c r="CB80" s="372">
        <f t="shared" si="230"/>
        <v>1430</v>
      </c>
      <c r="CC80" s="427">
        <v>5.6072826938136258</v>
      </c>
      <c r="CD80" s="455">
        <v>5.6098287416232315</v>
      </c>
      <c r="CE80" s="371">
        <f t="shared" si="231"/>
        <v>7160.5</v>
      </c>
      <c r="CF80" s="372">
        <f t="shared" si="232"/>
        <v>7534</v>
      </c>
      <c r="CG80" s="426">
        <v>6.7610619469026556</v>
      </c>
      <c r="CH80" s="455">
        <v>6.5402298850574709</v>
      </c>
      <c r="CI80" s="371">
        <f t="shared" si="233"/>
        <v>764.00000000000011</v>
      </c>
      <c r="CJ80" s="372">
        <f t="shared" si="234"/>
        <v>569</v>
      </c>
      <c r="CK80" s="426"/>
      <c r="CL80" s="446"/>
      <c r="CM80" s="371">
        <f t="shared" si="235"/>
        <v>0</v>
      </c>
      <c r="CN80" s="372">
        <f t="shared" si="236"/>
        <v>0</v>
      </c>
      <c r="CO80" s="371">
        <f t="shared" si="237"/>
        <v>5.7010791366906473</v>
      </c>
      <c r="CP80" s="372">
        <f t="shared" si="238"/>
        <v>5.6664335664335663</v>
      </c>
      <c r="CQ80" s="371">
        <f t="shared" si="239"/>
        <v>7924.5</v>
      </c>
      <c r="CR80" s="372">
        <f t="shared" si="240"/>
        <v>8103</v>
      </c>
      <c r="CS80" s="426">
        <v>143.16769772905246</v>
      </c>
      <c r="CT80" s="455">
        <v>143.4709530900968</v>
      </c>
      <c r="CU80" s="371">
        <f t="shared" si="241"/>
        <v>182825.15</v>
      </c>
      <c r="CV80" s="372">
        <f t="shared" si="242"/>
        <v>192681.49</v>
      </c>
      <c r="CW80" s="426">
        <v>149.78911504424781</v>
      </c>
      <c r="CX80" s="455">
        <v>143.51724137931035</v>
      </c>
      <c r="CY80" s="371">
        <f t="shared" si="243"/>
        <v>16926.170000000002</v>
      </c>
      <c r="CZ80" s="372">
        <f t="shared" si="244"/>
        <v>12486</v>
      </c>
      <c r="DA80" s="421"/>
      <c r="DB80" s="420"/>
      <c r="DC80" s="371">
        <f t="shared" si="245"/>
        <v>0</v>
      </c>
      <c r="DD80" s="372">
        <f t="shared" si="246"/>
        <v>0</v>
      </c>
      <c r="DE80" s="371">
        <f t="shared" si="247"/>
        <v>143.70598561151078</v>
      </c>
      <c r="DF80" s="372">
        <f t="shared" si="248"/>
        <v>143.47376923076922</v>
      </c>
      <c r="DG80" s="371">
        <f t="shared" si="249"/>
        <v>199751.31999999998</v>
      </c>
      <c r="DH80" s="372">
        <f t="shared" si="250"/>
        <v>205167.49</v>
      </c>
      <c r="DI80" s="371">
        <f t="shared" si="251"/>
        <v>1427</v>
      </c>
      <c r="DJ80" s="372">
        <f t="shared" si="252"/>
        <v>1464</v>
      </c>
      <c r="DK80" s="371">
        <f t="shared" si="253"/>
        <v>1427</v>
      </c>
      <c r="DL80" s="372">
        <f t="shared" si="254"/>
        <v>1464</v>
      </c>
      <c r="DM80" s="371">
        <f t="shared" si="255"/>
        <v>5.6807988787666437</v>
      </c>
      <c r="DN80" s="372">
        <f t="shared" si="256"/>
        <v>5.6509562841530059</v>
      </c>
      <c r="DO80" s="371">
        <f t="shared" si="257"/>
        <v>8106.5000000000009</v>
      </c>
      <c r="DP80" s="372">
        <f t="shared" si="258"/>
        <v>8273</v>
      </c>
      <c r="DQ80" s="371">
        <f t="shared" si="259"/>
        <v>143.58256482130341</v>
      </c>
      <c r="DR80" s="372">
        <f t="shared" si="260"/>
        <v>143.12123633879781</v>
      </c>
      <c r="DS80" s="371">
        <f t="shared" si="261"/>
        <v>204892.31999999995</v>
      </c>
      <c r="DT80" s="372">
        <f t="shared" si="262"/>
        <v>209529.49</v>
      </c>
      <c r="DU80" s="424">
        <v>1539</v>
      </c>
      <c r="DV80" s="453">
        <v>1547</v>
      </c>
      <c r="DW80" s="371">
        <f t="shared" si="263"/>
        <v>1539</v>
      </c>
      <c r="DX80" s="372">
        <f t="shared" si="264"/>
        <v>1547</v>
      </c>
      <c r="DY80" s="426">
        <v>702</v>
      </c>
      <c r="DZ80" s="454">
        <v>726</v>
      </c>
      <c r="EA80" s="371">
        <f t="shared" si="265"/>
        <v>702</v>
      </c>
      <c r="EB80" s="372">
        <f t="shared" si="266"/>
        <v>726</v>
      </c>
      <c r="EC80" s="426"/>
      <c r="ED80" s="425"/>
      <c r="EE80" s="371">
        <f t="shared" si="267"/>
        <v>0</v>
      </c>
      <c r="EF80" s="372">
        <f t="shared" si="268"/>
        <v>0</v>
      </c>
      <c r="EG80" s="358">
        <f t="shared" si="269"/>
        <v>2241</v>
      </c>
      <c r="EH80" s="372">
        <f t="shared" si="270"/>
        <v>2273</v>
      </c>
      <c r="EI80" s="358">
        <f t="shared" si="271"/>
        <v>2241</v>
      </c>
      <c r="EJ80" s="372">
        <f t="shared" si="272"/>
        <v>2273</v>
      </c>
      <c r="EK80" s="427">
        <v>3.6851851851851856</v>
      </c>
      <c r="EL80" s="455">
        <v>3.6567550096961861</v>
      </c>
      <c r="EM80" s="371">
        <f t="shared" si="273"/>
        <v>5671.5000000000009</v>
      </c>
      <c r="EN80" s="372">
        <f t="shared" si="274"/>
        <v>5657</v>
      </c>
      <c r="EO80" s="426">
        <v>4.1303418803418808</v>
      </c>
      <c r="EP80" s="455">
        <v>4.2479338842975203</v>
      </c>
      <c r="EQ80" s="371">
        <f t="shared" si="275"/>
        <v>2899.5000000000005</v>
      </c>
      <c r="ER80" s="372">
        <f t="shared" si="276"/>
        <v>3083.9999999999995</v>
      </c>
      <c r="ES80" s="426"/>
      <c r="ET80" s="446"/>
      <c r="EU80" s="371">
        <f t="shared" si="277"/>
        <v>0</v>
      </c>
      <c r="EV80" s="372">
        <f t="shared" si="278"/>
        <v>0</v>
      </c>
      <c r="EW80" s="371">
        <f t="shared" si="279"/>
        <v>3.82463186077644</v>
      </c>
      <c r="EX80" s="372">
        <f t="shared" si="280"/>
        <v>3.845578530576331</v>
      </c>
      <c r="EY80" s="371">
        <f t="shared" si="281"/>
        <v>8571.0000000000018</v>
      </c>
      <c r="EZ80" s="372">
        <f t="shared" si="282"/>
        <v>8741</v>
      </c>
      <c r="FA80" s="426">
        <v>91.173391812865503</v>
      </c>
      <c r="FB80" s="455">
        <v>91.14835164835165</v>
      </c>
      <c r="FC80" s="371">
        <f t="shared" si="283"/>
        <v>140315.85</v>
      </c>
      <c r="FD80" s="372">
        <f t="shared" si="284"/>
        <v>141006.5</v>
      </c>
      <c r="FE80" s="426">
        <v>86.066908831908847</v>
      </c>
      <c r="FF80" s="455">
        <v>88.625316804407717</v>
      </c>
      <c r="FG80" s="371">
        <f t="shared" si="285"/>
        <v>60418.970000000008</v>
      </c>
      <c r="FH80" s="372">
        <f t="shared" si="286"/>
        <v>64341.98</v>
      </c>
      <c r="FI80" s="421"/>
      <c r="FJ80" s="420"/>
      <c r="FK80" s="371">
        <f t="shared" si="287"/>
        <v>0</v>
      </c>
      <c r="FL80" s="372">
        <f t="shared" si="288"/>
        <v>0</v>
      </c>
      <c r="FM80" s="371">
        <f t="shared" si="289"/>
        <v>89.573770638107987</v>
      </c>
      <c r="FN80" s="372">
        <f t="shared" si="290"/>
        <v>90.342490101187863</v>
      </c>
      <c r="FO80" s="371">
        <f t="shared" si="291"/>
        <v>200734.82</v>
      </c>
      <c r="FP80" s="372">
        <f t="shared" si="292"/>
        <v>205348.48000000001</v>
      </c>
      <c r="FQ80" s="424"/>
      <c r="FR80" s="425"/>
      <c r="FS80" s="371">
        <f t="shared" si="293"/>
        <v>0</v>
      </c>
      <c r="FT80" s="372">
        <f t="shared" si="294"/>
        <v>0</v>
      </c>
      <c r="FU80" s="426"/>
      <c r="FV80" s="425"/>
      <c r="FW80" s="371">
        <f t="shared" si="295"/>
        <v>0</v>
      </c>
      <c r="FX80" s="372">
        <f t="shared" si="296"/>
        <v>0</v>
      </c>
      <c r="FY80" s="426"/>
      <c r="FZ80" s="425"/>
      <c r="GA80" s="371">
        <f t="shared" si="297"/>
        <v>0</v>
      </c>
      <c r="GB80" s="372">
        <f t="shared" si="298"/>
        <v>0</v>
      </c>
      <c r="GC80" s="406">
        <f t="shared" si="299"/>
        <v>2850</v>
      </c>
      <c r="GD80" s="372">
        <f t="shared" si="300"/>
        <v>2919</v>
      </c>
      <c r="GE80" s="371">
        <f t="shared" si="301"/>
        <v>2850</v>
      </c>
      <c r="GF80" s="372">
        <f t="shared" si="302"/>
        <v>2919</v>
      </c>
      <c r="GG80" s="371">
        <f t="shared" si="303"/>
        <v>12994</v>
      </c>
      <c r="GH80" s="372">
        <f t="shared" si="304"/>
        <v>13340.5</v>
      </c>
      <c r="GI80" s="371">
        <f t="shared" si="305"/>
        <v>327846</v>
      </c>
      <c r="GJ80" s="372">
        <f t="shared" si="306"/>
        <v>337393.99</v>
      </c>
      <c r="GK80" s="406">
        <f t="shared" si="307"/>
        <v>818</v>
      </c>
      <c r="GL80" s="372">
        <f t="shared" si="308"/>
        <v>818</v>
      </c>
      <c r="GM80" s="371">
        <f t="shared" si="309"/>
        <v>818</v>
      </c>
      <c r="GN80" s="372">
        <f t="shared" si="310"/>
        <v>818</v>
      </c>
      <c r="GO80" s="371">
        <f t="shared" si="311"/>
        <v>3683.5000000000005</v>
      </c>
      <c r="GP80" s="372">
        <f t="shared" si="312"/>
        <v>3673.4999999999995</v>
      </c>
      <c r="GQ80" s="371">
        <f t="shared" si="313"/>
        <v>77781.140000000014</v>
      </c>
      <c r="GR80" s="372">
        <f t="shared" si="314"/>
        <v>77483.98000000001</v>
      </c>
      <c r="GS80" s="406">
        <f t="shared" si="315"/>
        <v>3668</v>
      </c>
      <c r="GT80" s="372">
        <f t="shared" si="315"/>
        <v>3737</v>
      </c>
      <c r="GU80" s="371">
        <f t="shared" si="315"/>
        <v>3668</v>
      </c>
      <c r="GV80" s="372">
        <f t="shared" si="315"/>
        <v>3737</v>
      </c>
      <c r="GW80" s="371">
        <f t="shared" si="316"/>
        <v>16677.5</v>
      </c>
      <c r="GX80" s="372">
        <f t="shared" si="316"/>
        <v>17014</v>
      </c>
      <c r="GY80" s="371">
        <f t="shared" si="316"/>
        <v>405627.14</v>
      </c>
      <c r="GZ80" s="372">
        <f t="shared" si="316"/>
        <v>414877.97</v>
      </c>
      <c r="HA80" s="406">
        <f t="shared" si="317"/>
        <v>0</v>
      </c>
      <c r="HB80" s="372">
        <f t="shared" si="317"/>
        <v>0</v>
      </c>
      <c r="HC80" s="371">
        <f t="shared" si="317"/>
        <v>0</v>
      </c>
      <c r="HD80" s="372">
        <f t="shared" si="317"/>
        <v>0</v>
      </c>
      <c r="HE80" s="371" t="str">
        <f t="shared" si="318"/>
        <v/>
      </c>
      <c r="HF80" s="372" t="str">
        <f t="shared" si="319"/>
        <v/>
      </c>
      <c r="HG80" s="371" t="str">
        <f t="shared" si="320"/>
        <v/>
      </c>
      <c r="HH80" s="372" t="str">
        <f t="shared" si="321"/>
        <v/>
      </c>
      <c r="HI80" s="406">
        <f t="shared" si="322"/>
        <v>16677.500000000004</v>
      </c>
      <c r="HJ80" s="372">
        <f t="shared" si="323"/>
        <v>17014</v>
      </c>
      <c r="HK80" s="371">
        <f t="shared" si="324"/>
        <v>405627.13999999996</v>
      </c>
      <c r="HL80" s="371">
        <f t="shared" si="325"/>
        <v>414877.97</v>
      </c>
    </row>
    <row r="81" spans="1:220" ht="15">
      <c r="A81" s="447" t="s">
        <v>76</v>
      </c>
      <c r="B81" s="448" t="s">
        <v>78</v>
      </c>
      <c r="C81" s="40"/>
      <c r="D81" s="447">
        <v>139959</v>
      </c>
      <c r="E81" s="452">
        <v>1</v>
      </c>
      <c r="F81" s="413">
        <v>6248</v>
      </c>
      <c r="G81" s="648">
        <v>6469</v>
      </c>
      <c r="H81" s="421">
        <v>365</v>
      </c>
      <c r="I81" s="422">
        <v>386</v>
      </c>
      <c r="J81" s="371">
        <f t="shared" ref="J81:J135" si="332">F81-H81</f>
        <v>5883</v>
      </c>
      <c r="K81" s="372">
        <f t="shared" ref="K81:K135" si="333">G81-I81</f>
        <v>6083</v>
      </c>
      <c r="L81" s="420">
        <v>120</v>
      </c>
      <c r="M81" s="371">
        <f t="shared" si="328"/>
        <v>5883</v>
      </c>
      <c r="N81" s="372">
        <f t="shared" si="329"/>
        <v>6083</v>
      </c>
      <c r="O81" s="371">
        <f t="shared" si="330"/>
        <v>5882</v>
      </c>
      <c r="P81" s="372">
        <f t="shared" si="331"/>
        <v>6083</v>
      </c>
      <c r="Q81" s="424">
        <v>89</v>
      </c>
      <c r="R81" s="453">
        <v>80</v>
      </c>
      <c r="S81" s="371">
        <f t="shared" ref="S81:S135" si="334">IF(AW81&gt;0,Q81,)</f>
        <v>89</v>
      </c>
      <c r="T81" s="372">
        <f t="shared" ref="T81:T135" si="335">IF(AX81&gt;0,R81,)</f>
        <v>80</v>
      </c>
      <c r="U81" s="426">
        <v>15</v>
      </c>
      <c r="V81" s="454">
        <v>15</v>
      </c>
      <c r="W81" s="371">
        <f t="shared" si="193"/>
        <v>15</v>
      </c>
      <c r="X81" s="372">
        <f t="shared" si="194"/>
        <v>15</v>
      </c>
      <c r="Y81" s="426"/>
      <c r="Z81" s="425"/>
      <c r="AA81" s="371">
        <f t="shared" si="195"/>
        <v>0</v>
      </c>
      <c r="AB81" s="372">
        <f t="shared" si="196"/>
        <v>0</v>
      </c>
      <c r="AC81" s="358">
        <f t="shared" si="197"/>
        <v>104</v>
      </c>
      <c r="AD81" s="372">
        <f t="shared" si="198"/>
        <v>95</v>
      </c>
      <c r="AE81" s="358">
        <f t="shared" si="199"/>
        <v>104</v>
      </c>
      <c r="AF81" s="372">
        <f t="shared" si="200"/>
        <v>95</v>
      </c>
      <c r="AG81" s="427">
        <v>4.6853932584269664</v>
      </c>
      <c r="AH81" s="455">
        <v>4.75</v>
      </c>
      <c r="AI81" s="371">
        <f t="shared" si="201"/>
        <v>417</v>
      </c>
      <c r="AJ81" s="372">
        <f t="shared" si="202"/>
        <v>380</v>
      </c>
      <c r="AK81" s="426">
        <v>4.8666666666666671</v>
      </c>
      <c r="AL81" s="455">
        <v>4.8666666666666671</v>
      </c>
      <c r="AM81" s="371">
        <f t="shared" si="203"/>
        <v>73</v>
      </c>
      <c r="AN81" s="372">
        <f t="shared" si="204"/>
        <v>73</v>
      </c>
      <c r="AO81" s="426"/>
      <c r="AP81" s="446"/>
      <c r="AQ81" s="371">
        <f t="shared" si="205"/>
        <v>0</v>
      </c>
      <c r="AR81" s="372">
        <f t="shared" si="206"/>
        <v>0</v>
      </c>
      <c r="AS81" s="371">
        <f t="shared" si="207"/>
        <v>4.7115384615384617</v>
      </c>
      <c r="AT81" s="372">
        <f t="shared" si="208"/>
        <v>4.7684210526315791</v>
      </c>
      <c r="AU81" s="371">
        <f t="shared" si="209"/>
        <v>490</v>
      </c>
      <c r="AV81" s="372">
        <f t="shared" si="210"/>
        <v>453</v>
      </c>
      <c r="AW81" s="426">
        <v>113.76966292134831</v>
      </c>
      <c r="AX81" s="455">
        <v>112.3875</v>
      </c>
      <c r="AY81" s="371">
        <f t="shared" si="211"/>
        <v>10125.5</v>
      </c>
      <c r="AZ81" s="372">
        <f t="shared" si="212"/>
        <v>8991</v>
      </c>
      <c r="BA81" s="426">
        <v>117.26666666666667</v>
      </c>
      <c r="BB81" s="455">
        <v>111.60000000000001</v>
      </c>
      <c r="BC81" s="371">
        <f t="shared" si="213"/>
        <v>1759</v>
      </c>
      <c r="BD81" s="372">
        <f t="shared" si="214"/>
        <v>1674.0000000000002</v>
      </c>
      <c r="BE81" s="421"/>
      <c r="BF81" s="420"/>
      <c r="BG81" s="371">
        <f t="shared" si="215"/>
        <v>0</v>
      </c>
      <c r="BH81" s="372">
        <f t="shared" si="216"/>
        <v>0</v>
      </c>
      <c r="BI81" s="371">
        <f t="shared" si="217"/>
        <v>114.27403846153847</v>
      </c>
      <c r="BJ81" s="372">
        <f t="shared" si="218"/>
        <v>112.26315789473684</v>
      </c>
      <c r="BK81" s="371">
        <f t="shared" si="219"/>
        <v>11884.5</v>
      </c>
      <c r="BL81" s="372">
        <f t="shared" si="220"/>
        <v>10665</v>
      </c>
      <c r="BM81" s="431">
        <v>3056</v>
      </c>
      <c r="BN81" s="453">
        <v>3254</v>
      </c>
      <c r="BO81" s="371">
        <f t="shared" si="221"/>
        <v>3056</v>
      </c>
      <c r="BP81" s="372">
        <f t="shared" si="222"/>
        <v>3254</v>
      </c>
      <c r="BQ81" s="426">
        <v>284</v>
      </c>
      <c r="BR81" s="454">
        <v>300</v>
      </c>
      <c r="BS81" s="371">
        <f t="shared" si="223"/>
        <v>284</v>
      </c>
      <c r="BT81" s="372">
        <f t="shared" si="224"/>
        <v>300</v>
      </c>
      <c r="BU81" s="426"/>
      <c r="BV81" s="425"/>
      <c r="BW81" s="371">
        <f t="shared" si="225"/>
        <v>0</v>
      </c>
      <c r="BX81" s="423">
        <f t="shared" si="226"/>
        <v>0</v>
      </c>
      <c r="BY81" s="358">
        <f t="shared" si="227"/>
        <v>3340</v>
      </c>
      <c r="BZ81" s="372">
        <f t="shared" si="228"/>
        <v>3554</v>
      </c>
      <c r="CA81" s="358">
        <f t="shared" si="229"/>
        <v>3340</v>
      </c>
      <c r="CB81" s="372">
        <f t="shared" si="230"/>
        <v>3554</v>
      </c>
      <c r="CC81" s="427">
        <v>4.7254581151832467</v>
      </c>
      <c r="CD81" s="455">
        <v>4.6210817455439459</v>
      </c>
      <c r="CE81" s="371">
        <f t="shared" si="231"/>
        <v>14441.000000000002</v>
      </c>
      <c r="CF81" s="372">
        <f t="shared" si="232"/>
        <v>15037</v>
      </c>
      <c r="CG81" s="426">
        <v>4.700704225352113</v>
      </c>
      <c r="CH81" s="455">
        <v>4.7833333333333332</v>
      </c>
      <c r="CI81" s="371">
        <f t="shared" si="233"/>
        <v>1335</v>
      </c>
      <c r="CJ81" s="372">
        <f t="shared" si="234"/>
        <v>1435</v>
      </c>
      <c r="CK81" s="426"/>
      <c r="CL81" s="446"/>
      <c r="CM81" s="371">
        <f t="shared" si="235"/>
        <v>0</v>
      </c>
      <c r="CN81" s="372">
        <f t="shared" si="236"/>
        <v>0</v>
      </c>
      <c r="CO81" s="371">
        <f t="shared" si="237"/>
        <v>4.7233532934131741</v>
      </c>
      <c r="CP81" s="372">
        <f t="shared" si="238"/>
        <v>4.6347777152504221</v>
      </c>
      <c r="CQ81" s="371">
        <f t="shared" si="239"/>
        <v>15776.000000000002</v>
      </c>
      <c r="CR81" s="372">
        <f t="shared" si="240"/>
        <v>16472</v>
      </c>
      <c r="CS81" s="426">
        <v>115.87529450261781</v>
      </c>
      <c r="CT81" s="455">
        <v>115.08540258143823</v>
      </c>
      <c r="CU81" s="371">
        <f t="shared" si="241"/>
        <v>354114.9</v>
      </c>
      <c r="CV81" s="372">
        <f t="shared" si="242"/>
        <v>374487.9</v>
      </c>
      <c r="CW81" s="426">
        <v>118.35422535211268</v>
      </c>
      <c r="CX81" s="455">
        <v>119.697</v>
      </c>
      <c r="CY81" s="371">
        <f t="shared" si="243"/>
        <v>33612.6</v>
      </c>
      <c r="CZ81" s="372">
        <f t="shared" si="244"/>
        <v>35909.1</v>
      </c>
      <c r="DA81" s="421"/>
      <c r="DB81" s="420"/>
      <c r="DC81" s="371">
        <f t="shared" si="245"/>
        <v>0</v>
      </c>
      <c r="DD81" s="372">
        <f t="shared" si="246"/>
        <v>0</v>
      </c>
      <c r="DE81" s="371">
        <f t="shared" si="247"/>
        <v>116.08607784431138</v>
      </c>
      <c r="DF81" s="372">
        <f t="shared" si="248"/>
        <v>115.47467642093416</v>
      </c>
      <c r="DG81" s="371">
        <f t="shared" si="249"/>
        <v>387727.5</v>
      </c>
      <c r="DH81" s="372">
        <f t="shared" si="250"/>
        <v>410397</v>
      </c>
      <c r="DI81" s="371">
        <f t="shared" si="251"/>
        <v>3444</v>
      </c>
      <c r="DJ81" s="372">
        <f t="shared" si="252"/>
        <v>3649</v>
      </c>
      <c r="DK81" s="371">
        <f t="shared" si="253"/>
        <v>3444</v>
      </c>
      <c r="DL81" s="372">
        <f t="shared" si="254"/>
        <v>3649</v>
      </c>
      <c r="DM81" s="371">
        <f t="shared" si="255"/>
        <v>4.7229965156794433</v>
      </c>
      <c r="DN81" s="372">
        <f t="shared" si="256"/>
        <v>4.6382570567278707</v>
      </c>
      <c r="DO81" s="371">
        <f t="shared" si="257"/>
        <v>16266.000000000004</v>
      </c>
      <c r="DP81" s="372">
        <f t="shared" si="258"/>
        <v>16925</v>
      </c>
      <c r="DQ81" s="371">
        <f t="shared" si="259"/>
        <v>116.03135888501743</v>
      </c>
      <c r="DR81" s="372">
        <f t="shared" si="260"/>
        <v>115.39106604549191</v>
      </c>
      <c r="DS81" s="371">
        <f t="shared" si="261"/>
        <v>399612</v>
      </c>
      <c r="DT81" s="372">
        <f t="shared" si="262"/>
        <v>421062</v>
      </c>
      <c r="DU81" s="424">
        <v>2013</v>
      </c>
      <c r="DV81" s="453">
        <v>1996</v>
      </c>
      <c r="DW81" s="371">
        <f t="shared" si="263"/>
        <v>2013</v>
      </c>
      <c r="DX81" s="372">
        <f t="shared" si="264"/>
        <v>1996</v>
      </c>
      <c r="DY81" s="426">
        <v>425</v>
      </c>
      <c r="DZ81" s="454">
        <v>436</v>
      </c>
      <c r="EA81" s="371">
        <f t="shared" si="265"/>
        <v>425</v>
      </c>
      <c r="EB81" s="372">
        <f t="shared" si="266"/>
        <v>436</v>
      </c>
      <c r="EC81" s="426"/>
      <c r="ED81" s="425"/>
      <c r="EE81" s="371">
        <f t="shared" si="267"/>
        <v>0</v>
      </c>
      <c r="EF81" s="372">
        <f t="shared" si="268"/>
        <v>0</v>
      </c>
      <c r="EG81" s="358">
        <f t="shared" si="269"/>
        <v>2438</v>
      </c>
      <c r="EH81" s="372">
        <f t="shared" si="270"/>
        <v>2432</v>
      </c>
      <c r="EI81" s="358">
        <f t="shared" si="271"/>
        <v>2438</v>
      </c>
      <c r="EJ81" s="372">
        <f t="shared" si="272"/>
        <v>2432</v>
      </c>
      <c r="EK81" s="427">
        <v>3.6085444610034774</v>
      </c>
      <c r="EL81" s="455">
        <v>3.5914328657314627</v>
      </c>
      <c r="EM81" s="371">
        <f t="shared" si="273"/>
        <v>7264</v>
      </c>
      <c r="EN81" s="372">
        <f t="shared" si="274"/>
        <v>7168.5</v>
      </c>
      <c r="EO81" s="426">
        <v>3.3588235294117648</v>
      </c>
      <c r="EP81" s="455">
        <v>3.5332568807339446</v>
      </c>
      <c r="EQ81" s="371">
        <f t="shared" si="275"/>
        <v>1427.5</v>
      </c>
      <c r="ER81" s="372">
        <f t="shared" si="276"/>
        <v>1540.4999999999998</v>
      </c>
      <c r="ES81" s="426"/>
      <c r="ET81" s="446"/>
      <c r="EU81" s="371">
        <f t="shared" si="277"/>
        <v>0</v>
      </c>
      <c r="EV81" s="372">
        <f t="shared" si="278"/>
        <v>0</v>
      </c>
      <c r="EW81" s="371">
        <f t="shared" si="279"/>
        <v>3.5650123051681706</v>
      </c>
      <c r="EX81" s="372">
        <f t="shared" si="280"/>
        <v>3.5810032894736841</v>
      </c>
      <c r="EY81" s="371">
        <f t="shared" si="281"/>
        <v>8691.5</v>
      </c>
      <c r="EZ81" s="372">
        <f t="shared" si="282"/>
        <v>8709</v>
      </c>
      <c r="FA81" s="426">
        <v>81.94674615002485</v>
      </c>
      <c r="FB81" s="455">
        <v>80.780811623246493</v>
      </c>
      <c r="FC81" s="371">
        <f t="shared" si="283"/>
        <v>164958.80000000002</v>
      </c>
      <c r="FD81" s="372">
        <f t="shared" si="284"/>
        <v>161238.5</v>
      </c>
      <c r="FE81" s="426">
        <v>69.385411764705893</v>
      </c>
      <c r="FF81" s="455">
        <v>70.803669724770643</v>
      </c>
      <c r="FG81" s="371">
        <f t="shared" si="285"/>
        <v>29488.800000000003</v>
      </c>
      <c r="FH81" s="372">
        <f t="shared" si="286"/>
        <v>30870.400000000001</v>
      </c>
      <c r="FI81" s="421"/>
      <c r="FJ81" s="420"/>
      <c r="FK81" s="371">
        <f t="shared" si="287"/>
        <v>0</v>
      </c>
      <c r="FL81" s="372">
        <f t="shared" si="288"/>
        <v>0</v>
      </c>
      <c r="FM81" s="371">
        <f t="shared" si="289"/>
        <v>79.757013945857281</v>
      </c>
      <c r="FN81" s="372">
        <f t="shared" si="290"/>
        <v>78.992146381578948</v>
      </c>
      <c r="FO81" s="371">
        <f t="shared" si="291"/>
        <v>194447.60000000006</v>
      </c>
      <c r="FP81" s="372">
        <f t="shared" si="292"/>
        <v>192108.9</v>
      </c>
      <c r="FQ81" s="424">
        <v>1</v>
      </c>
      <c r="FR81" s="425">
        <v>2</v>
      </c>
      <c r="FS81" s="371">
        <f t="shared" si="293"/>
        <v>0</v>
      </c>
      <c r="FT81" s="372">
        <f t="shared" si="294"/>
        <v>2</v>
      </c>
      <c r="FU81" s="426">
        <v>0</v>
      </c>
      <c r="FV81" s="425">
        <v>0</v>
      </c>
      <c r="FW81" s="371">
        <f t="shared" si="295"/>
        <v>0</v>
      </c>
      <c r="FX81" s="372">
        <f t="shared" si="296"/>
        <v>0</v>
      </c>
      <c r="FY81" s="426">
        <v>0</v>
      </c>
      <c r="FZ81" s="425">
        <v>73</v>
      </c>
      <c r="GA81" s="371">
        <f t="shared" si="297"/>
        <v>0</v>
      </c>
      <c r="GB81" s="372">
        <f t="shared" si="298"/>
        <v>146</v>
      </c>
      <c r="GC81" s="406">
        <f t="shared" si="299"/>
        <v>5158</v>
      </c>
      <c r="GD81" s="372">
        <f t="shared" si="300"/>
        <v>5330</v>
      </c>
      <c r="GE81" s="371">
        <f t="shared" si="301"/>
        <v>5158</v>
      </c>
      <c r="GF81" s="372">
        <f t="shared" si="302"/>
        <v>5330</v>
      </c>
      <c r="GG81" s="371">
        <f t="shared" si="303"/>
        <v>22122</v>
      </c>
      <c r="GH81" s="372">
        <f t="shared" si="304"/>
        <v>22585.5</v>
      </c>
      <c r="GI81" s="371">
        <f t="shared" si="305"/>
        <v>529199.20000000007</v>
      </c>
      <c r="GJ81" s="372">
        <f t="shared" si="306"/>
        <v>544717.4</v>
      </c>
      <c r="GK81" s="406">
        <f t="shared" si="307"/>
        <v>724</v>
      </c>
      <c r="GL81" s="372">
        <f t="shared" si="308"/>
        <v>751</v>
      </c>
      <c r="GM81" s="371">
        <f t="shared" si="309"/>
        <v>724</v>
      </c>
      <c r="GN81" s="372">
        <f t="shared" si="310"/>
        <v>751</v>
      </c>
      <c r="GO81" s="371">
        <f t="shared" si="311"/>
        <v>2835.5</v>
      </c>
      <c r="GP81" s="372">
        <f t="shared" si="312"/>
        <v>3048.5</v>
      </c>
      <c r="GQ81" s="371">
        <f t="shared" si="313"/>
        <v>64860.4</v>
      </c>
      <c r="GR81" s="372">
        <f t="shared" si="314"/>
        <v>68453.5</v>
      </c>
      <c r="GS81" s="406">
        <f t="shared" si="315"/>
        <v>5882</v>
      </c>
      <c r="GT81" s="372">
        <f t="shared" si="315"/>
        <v>6081</v>
      </c>
      <c r="GU81" s="371">
        <f t="shared" si="315"/>
        <v>5882</v>
      </c>
      <c r="GV81" s="372">
        <f t="shared" si="315"/>
        <v>6081</v>
      </c>
      <c r="GW81" s="371">
        <f t="shared" si="316"/>
        <v>24957.5</v>
      </c>
      <c r="GX81" s="372">
        <f t="shared" si="316"/>
        <v>25634</v>
      </c>
      <c r="GY81" s="371">
        <f t="shared" si="316"/>
        <v>594059.60000000009</v>
      </c>
      <c r="GZ81" s="372">
        <f t="shared" si="316"/>
        <v>613170.9</v>
      </c>
      <c r="HA81" s="406">
        <f t="shared" si="317"/>
        <v>0</v>
      </c>
      <c r="HB81" s="372">
        <f t="shared" si="317"/>
        <v>0</v>
      </c>
      <c r="HC81" s="371">
        <f t="shared" si="317"/>
        <v>0</v>
      </c>
      <c r="HD81" s="372">
        <f t="shared" si="317"/>
        <v>0</v>
      </c>
      <c r="HE81" s="371" t="str">
        <f t="shared" si="318"/>
        <v/>
      </c>
      <c r="HF81" s="372" t="str">
        <f t="shared" si="319"/>
        <v/>
      </c>
      <c r="HG81" s="371" t="str">
        <f t="shared" si="320"/>
        <v/>
      </c>
      <c r="HH81" s="372" t="str">
        <f t="shared" si="321"/>
        <v/>
      </c>
      <c r="HI81" s="406">
        <f t="shared" si="322"/>
        <v>24957.500000000004</v>
      </c>
      <c r="HJ81" s="372">
        <f t="shared" si="323"/>
        <v>25634</v>
      </c>
      <c r="HK81" s="371">
        <f t="shared" si="324"/>
        <v>594059.60000000009</v>
      </c>
      <c r="HL81" s="371">
        <f t="shared" si="325"/>
        <v>613316.9</v>
      </c>
    </row>
    <row r="82" spans="1:220" ht="15">
      <c r="A82" s="447" t="s">
        <v>76</v>
      </c>
      <c r="B82" s="448" t="s">
        <v>79</v>
      </c>
      <c r="C82" s="40"/>
      <c r="D82" s="447">
        <v>139755</v>
      </c>
      <c r="E82" s="452">
        <v>2</v>
      </c>
      <c r="F82" s="413">
        <v>2696</v>
      </c>
      <c r="G82" s="420">
        <v>2838</v>
      </c>
      <c r="H82" s="421">
        <v>34</v>
      </c>
      <c r="I82" s="422">
        <v>31</v>
      </c>
      <c r="J82" s="371">
        <f t="shared" si="332"/>
        <v>2662</v>
      </c>
      <c r="K82" s="372">
        <f t="shared" si="333"/>
        <v>2807</v>
      </c>
      <c r="L82" s="420">
        <v>120</v>
      </c>
      <c r="M82" s="371">
        <f t="shared" si="328"/>
        <v>2662</v>
      </c>
      <c r="N82" s="372">
        <f t="shared" si="329"/>
        <v>2807</v>
      </c>
      <c r="O82" s="371">
        <f t="shared" si="330"/>
        <v>2662</v>
      </c>
      <c r="P82" s="372">
        <f t="shared" si="331"/>
        <v>2806</v>
      </c>
      <c r="Q82" s="424">
        <v>31</v>
      </c>
      <c r="R82" s="453">
        <v>39</v>
      </c>
      <c r="S82" s="371">
        <f t="shared" si="334"/>
        <v>31</v>
      </c>
      <c r="T82" s="372">
        <f t="shared" si="335"/>
        <v>39</v>
      </c>
      <c r="U82" s="426">
        <v>0</v>
      </c>
      <c r="V82" s="454">
        <v>8</v>
      </c>
      <c r="W82" s="371">
        <f t="shared" si="193"/>
        <v>0</v>
      </c>
      <c r="X82" s="372">
        <f t="shared" si="194"/>
        <v>8</v>
      </c>
      <c r="Y82" s="426"/>
      <c r="Z82" s="425"/>
      <c r="AA82" s="371">
        <f t="shared" ref="AA82:AA135" si="336">IF(BE82&gt;0,Y82,)</f>
        <v>0</v>
      </c>
      <c r="AB82" s="372">
        <f t="shared" ref="AB82:AB135" si="337">IF(BF82&gt;0,Z82,)</f>
        <v>0</v>
      </c>
      <c r="AC82" s="358">
        <f t="shared" ref="AC82:AC135" si="338">Q82+U82+Y82</f>
        <v>31</v>
      </c>
      <c r="AD82" s="372">
        <f t="shared" ref="AD82:AD135" si="339">R82+V82+Z82</f>
        <v>47</v>
      </c>
      <c r="AE82" s="358">
        <f t="shared" ref="AE82:AE135" si="340">IF(BI82&gt;0,AC82,)</f>
        <v>31</v>
      </c>
      <c r="AF82" s="372">
        <f t="shared" ref="AF82:AF135" si="341">IF(BJ82&gt;0,AD82,)</f>
        <v>47</v>
      </c>
      <c r="AG82" s="427">
        <v>5.3548387096774199</v>
      </c>
      <c r="AH82" s="455">
        <v>4.8205128205128203</v>
      </c>
      <c r="AI82" s="371">
        <f t="shared" si="201"/>
        <v>166.00000000000003</v>
      </c>
      <c r="AJ82" s="372">
        <f t="shared" si="202"/>
        <v>188</v>
      </c>
      <c r="AK82" s="426">
        <v>0</v>
      </c>
      <c r="AL82" s="455">
        <v>4</v>
      </c>
      <c r="AM82" s="371">
        <f t="shared" si="203"/>
        <v>0</v>
      </c>
      <c r="AN82" s="372">
        <f t="shared" si="204"/>
        <v>32</v>
      </c>
      <c r="AO82" s="426"/>
      <c r="AP82" s="446"/>
      <c r="AQ82" s="371">
        <f t="shared" ref="AQ82:AQ135" si="342">IF(Y82&gt;0,(Y82*AO82),)</f>
        <v>0</v>
      </c>
      <c r="AR82" s="372">
        <f t="shared" ref="AR82:AR135" si="343">IF(Z82&gt;0,(Z82*AP82),)</f>
        <v>0</v>
      </c>
      <c r="AS82" s="371">
        <f t="shared" ref="AS82:AS135" si="344">IF(AC82&gt;0,((AI82+AM82+AQ82)/AC82),)</f>
        <v>5.3548387096774199</v>
      </c>
      <c r="AT82" s="372">
        <f t="shared" ref="AT82:AT135" si="345">IF(AD82&gt;0,((AJ82+AN82+AR82)/AD82),)</f>
        <v>4.6808510638297873</v>
      </c>
      <c r="AU82" s="371">
        <f t="shared" ref="AU82:AU135" si="346">IF(AC82&gt;0,(AC82*AS82),)</f>
        <v>166.00000000000003</v>
      </c>
      <c r="AV82" s="372">
        <f t="shared" ref="AV82:AV135" si="347">IF(AD82&gt;0,(AD82*AT82),)</f>
        <v>220</v>
      </c>
      <c r="AW82" s="426">
        <v>149.48354838709679</v>
      </c>
      <c r="AX82" s="455">
        <v>140.92307692307691</v>
      </c>
      <c r="AY82" s="371">
        <f t="shared" si="211"/>
        <v>4633.9900000000007</v>
      </c>
      <c r="AZ82" s="372">
        <f t="shared" si="212"/>
        <v>5495.9999999999991</v>
      </c>
      <c r="BA82" s="426">
        <v>0</v>
      </c>
      <c r="BB82" s="455">
        <v>123</v>
      </c>
      <c r="BC82" s="371">
        <f t="shared" si="213"/>
        <v>0</v>
      </c>
      <c r="BD82" s="372">
        <f t="shared" si="214"/>
        <v>984</v>
      </c>
      <c r="BE82" s="421"/>
      <c r="BF82" s="420"/>
      <c r="BG82" s="371">
        <f t="shared" si="215"/>
        <v>0</v>
      </c>
      <c r="BH82" s="372">
        <f t="shared" si="216"/>
        <v>0</v>
      </c>
      <c r="BI82" s="371">
        <f t="shared" si="217"/>
        <v>149.48354838709679</v>
      </c>
      <c r="BJ82" s="372">
        <f t="shared" si="218"/>
        <v>137.87234042553189</v>
      </c>
      <c r="BK82" s="371">
        <f t="shared" si="219"/>
        <v>4633.9900000000007</v>
      </c>
      <c r="BL82" s="372">
        <f t="shared" si="220"/>
        <v>6479.9999999999991</v>
      </c>
      <c r="BM82" s="431">
        <v>1694</v>
      </c>
      <c r="BN82" s="453">
        <v>1811</v>
      </c>
      <c r="BO82" s="371">
        <f t="shared" si="221"/>
        <v>1694</v>
      </c>
      <c r="BP82" s="372">
        <f t="shared" si="222"/>
        <v>1811</v>
      </c>
      <c r="BQ82" s="426">
        <v>3</v>
      </c>
      <c r="BR82" s="454">
        <v>39</v>
      </c>
      <c r="BS82" s="371">
        <f t="shared" si="223"/>
        <v>3</v>
      </c>
      <c r="BT82" s="372">
        <f t="shared" si="224"/>
        <v>39</v>
      </c>
      <c r="BU82" s="426"/>
      <c r="BV82" s="425"/>
      <c r="BW82" s="371">
        <f t="shared" si="225"/>
        <v>0</v>
      </c>
      <c r="BX82" s="423">
        <f t="shared" si="226"/>
        <v>0</v>
      </c>
      <c r="BY82" s="358">
        <f t="shared" si="227"/>
        <v>1697</v>
      </c>
      <c r="BZ82" s="372">
        <f t="shared" si="228"/>
        <v>1850</v>
      </c>
      <c r="CA82" s="358">
        <f t="shared" si="229"/>
        <v>1697</v>
      </c>
      <c r="CB82" s="372">
        <f t="shared" si="230"/>
        <v>1850</v>
      </c>
      <c r="CC82" s="427">
        <v>4.9631050767414404</v>
      </c>
      <c r="CD82" s="455">
        <v>4.9102705687465491</v>
      </c>
      <c r="CE82" s="371">
        <f t="shared" si="231"/>
        <v>8407.5</v>
      </c>
      <c r="CF82" s="372">
        <f t="shared" si="232"/>
        <v>8892.5</v>
      </c>
      <c r="CG82" s="426">
        <v>5.8333333333333339</v>
      </c>
      <c r="CH82" s="455">
        <v>4.1794871794871797</v>
      </c>
      <c r="CI82" s="371">
        <f t="shared" si="233"/>
        <v>17.5</v>
      </c>
      <c r="CJ82" s="372">
        <f t="shared" si="234"/>
        <v>163</v>
      </c>
      <c r="CK82" s="426"/>
      <c r="CL82" s="446"/>
      <c r="CM82" s="371">
        <f t="shared" si="235"/>
        <v>0</v>
      </c>
      <c r="CN82" s="372">
        <f t="shared" si="236"/>
        <v>0</v>
      </c>
      <c r="CO82" s="371">
        <f t="shared" si="237"/>
        <v>4.9646434885091342</v>
      </c>
      <c r="CP82" s="372">
        <f t="shared" si="238"/>
        <v>4.8948648648648652</v>
      </c>
      <c r="CQ82" s="371">
        <f t="shared" si="239"/>
        <v>8425</v>
      </c>
      <c r="CR82" s="372">
        <f t="shared" si="240"/>
        <v>9055.5</v>
      </c>
      <c r="CS82" s="426">
        <v>148.67569657615113</v>
      </c>
      <c r="CT82" s="455">
        <v>148.30607951408061</v>
      </c>
      <c r="CU82" s="371">
        <f t="shared" si="241"/>
        <v>251856.63</v>
      </c>
      <c r="CV82" s="372">
        <f t="shared" si="242"/>
        <v>268582.31</v>
      </c>
      <c r="CW82" s="426">
        <v>134.88666666666666</v>
      </c>
      <c r="CX82" s="455">
        <v>136.45282051282052</v>
      </c>
      <c r="CY82" s="371">
        <f t="shared" si="243"/>
        <v>404.65999999999997</v>
      </c>
      <c r="CZ82" s="372">
        <f t="shared" si="244"/>
        <v>5321.6600000000008</v>
      </c>
      <c r="DA82" s="421"/>
      <c r="DB82" s="420"/>
      <c r="DC82" s="371">
        <f t="shared" si="245"/>
        <v>0</v>
      </c>
      <c r="DD82" s="372">
        <f t="shared" si="246"/>
        <v>0</v>
      </c>
      <c r="DE82" s="371">
        <f t="shared" si="247"/>
        <v>148.65131997642899</v>
      </c>
      <c r="DF82" s="372">
        <f t="shared" si="248"/>
        <v>148.05619999999999</v>
      </c>
      <c r="DG82" s="371">
        <f t="shared" si="249"/>
        <v>252261.29</v>
      </c>
      <c r="DH82" s="372">
        <f t="shared" si="250"/>
        <v>273903.96999999997</v>
      </c>
      <c r="DI82" s="371">
        <f t="shared" si="251"/>
        <v>1728</v>
      </c>
      <c r="DJ82" s="372">
        <f t="shared" si="252"/>
        <v>1897</v>
      </c>
      <c r="DK82" s="371">
        <f t="shared" si="253"/>
        <v>1728</v>
      </c>
      <c r="DL82" s="372">
        <f t="shared" si="254"/>
        <v>1897</v>
      </c>
      <c r="DM82" s="371">
        <f t="shared" si="255"/>
        <v>4.9716435185185182</v>
      </c>
      <c r="DN82" s="372">
        <f t="shared" si="256"/>
        <v>4.889562467053242</v>
      </c>
      <c r="DO82" s="371">
        <f t="shared" si="257"/>
        <v>8591</v>
      </c>
      <c r="DP82" s="372">
        <f t="shared" si="258"/>
        <v>9275.5</v>
      </c>
      <c r="DQ82" s="371">
        <f t="shared" si="259"/>
        <v>148.66624999999999</v>
      </c>
      <c r="DR82" s="372">
        <f t="shared" si="260"/>
        <v>147.80388508170793</v>
      </c>
      <c r="DS82" s="371">
        <f t="shared" si="261"/>
        <v>256895.27999999997</v>
      </c>
      <c r="DT82" s="372">
        <f t="shared" si="262"/>
        <v>280383.96999999997</v>
      </c>
      <c r="DU82" s="424">
        <v>836</v>
      </c>
      <c r="DV82" s="453">
        <v>820</v>
      </c>
      <c r="DW82" s="371">
        <f t="shared" si="263"/>
        <v>836</v>
      </c>
      <c r="DX82" s="372">
        <f t="shared" si="264"/>
        <v>820</v>
      </c>
      <c r="DY82" s="426">
        <v>98</v>
      </c>
      <c r="DZ82" s="454">
        <v>89</v>
      </c>
      <c r="EA82" s="371">
        <f t="shared" si="265"/>
        <v>98</v>
      </c>
      <c r="EB82" s="372">
        <f t="shared" si="266"/>
        <v>89</v>
      </c>
      <c r="EC82" s="426"/>
      <c r="ED82" s="425"/>
      <c r="EE82" s="371">
        <f t="shared" si="267"/>
        <v>0</v>
      </c>
      <c r="EF82" s="372">
        <f t="shared" si="268"/>
        <v>0</v>
      </c>
      <c r="EG82" s="358">
        <f t="shared" si="269"/>
        <v>934</v>
      </c>
      <c r="EH82" s="372">
        <f t="shared" si="270"/>
        <v>909</v>
      </c>
      <c r="EI82" s="358">
        <f t="shared" si="271"/>
        <v>934</v>
      </c>
      <c r="EJ82" s="372">
        <f t="shared" si="272"/>
        <v>909</v>
      </c>
      <c r="EK82" s="427">
        <v>4.0077751196172251</v>
      </c>
      <c r="EL82" s="455">
        <v>3.9152439024390242</v>
      </c>
      <c r="EM82" s="371">
        <f t="shared" si="273"/>
        <v>3350.5</v>
      </c>
      <c r="EN82" s="372">
        <f t="shared" si="274"/>
        <v>3210.5</v>
      </c>
      <c r="EO82" s="426">
        <v>3.6530612244897958</v>
      </c>
      <c r="EP82" s="455">
        <v>3.3258426966292136</v>
      </c>
      <c r="EQ82" s="371">
        <f t="shared" si="275"/>
        <v>358</v>
      </c>
      <c r="ER82" s="372">
        <f t="shared" si="276"/>
        <v>296</v>
      </c>
      <c r="ES82" s="426"/>
      <c r="ET82" s="446"/>
      <c r="EU82" s="371">
        <f t="shared" si="277"/>
        <v>0</v>
      </c>
      <c r="EV82" s="372">
        <f t="shared" si="278"/>
        <v>0</v>
      </c>
      <c r="EW82" s="371">
        <f t="shared" si="279"/>
        <v>3.9705567451820127</v>
      </c>
      <c r="EX82" s="372">
        <f t="shared" si="280"/>
        <v>3.8575357535753576</v>
      </c>
      <c r="EY82" s="371">
        <f t="shared" si="281"/>
        <v>3708.5</v>
      </c>
      <c r="EZ82" s="372">
        <f t="shared" si="282"/>
        <v>3506.5</v>
      </c>
      <c r="FA82" s="426">
        <v>114.10643540669857</v>
      </c>
      <c r="FB82" s="455">
        <v>110.59510975609756</v>
      </c>
      <c r="FC82" s="371">
        <f t="shared" si="283"/>
        <v>95392.98</v>
      </c>
      <c r="FD82" s="372">
        <f t="shared" si="284"/>
        <v>90687.989999999991</v>
      </c>
      <c r="FE82" s="426">
        <v>88.146122448979582</v>
      </c>
      <c r="FF82" s="455">
        <v>86.790224719101118</v>
      </c>
      <c r="FG82" s="371">
        <f t="shared" si="285"/>
        <v>8638.32</v>
      </c>
      <c r="FH82" s="372">
        <f t="shared" si="286"/>
        <v>7724.33</v>
      </c>
      <c r="FI82" s="421"/>
      <c r="FJ82" s="420"/>
      <c r="FK82" s="371">
        <f t="shared" si="170"/>
        <v>0</v>
      </c>
      <c r="FL82" s="372">
        <f t="shared" si="170"/>
        <v>0</v>
      </c>
      <c r="FM82" s="371">
        <f t="shared" si="171"/>
        <v>111.38254817987151</v>
      </c>
      <c r="FN82" s="372">
        <f t="shared" si="171"/>
        <v>108.26437843784377</v>
      </c>
      <c r="FO82" s="371">
        <f t="shared" si="172"/>
        <v>104031.29999999999</v>
      </c>
      <c r="FP82" s="372">
        <f t="shared" si="172"/>
        <v>98412.319999999992</v>
      </c>
      <c r="FQ82" s="424"/>
      <c r="FR82" s="425">
        <v>1</v>
      </c>
      <c r="FS82" s="371">
        <f t="shared" si="293"/>
        <v>0</v>
      </c>
      <c r="FT82" s="372">
        <f t="shared" si="294"/>
        <v>0</v>
      </c>
      <c r="FU82" s="426"/>
      <c r="FV82" s="425">
        <v>0</v>
      </c>
      <c r="FW82" s="371">
        <f t="shared" si="174"/>
        <v>0</v>
      </c>
      <c r="FX82" s="372">
        <f t="shared" si="174"/>
        <v>0</v>
      </c>
      <c r="FY82" s="426"/>
      <c r="FZ82" s="425">
        <v>0</v>
      </c>
      <c r="GA82" s="371">
        <f t="shared" si="297"/>
        <v>0</v>
      </c>
      <c r="GB82" s="372">
        <f t="shared" si="298"/>
        <v>0</v>
      </c>
      <c r="GC82" s="406">
        <f t="shared" si="299"/>
        <v>2561</v>
      </c>
      <c r="GD82" s="372">
        <f t="shared" si="300"/>
        <v>2670</v>
      </c>
      <c r="GE82" s="371">
        <f t="shared" si="301"/>
        <v>2561</v>
      </c>
      <c r="GF82" s="372">
        <f t="shared" si="302"/>
        <v>2670</v>
      </c>
      <c r="GG82" s="371">
        <f t="shared" si="303"/>
        <v>11924</v>
      </c>
      <c r="GH82" s="372">
        <f t="shared" si="304"/>
        <v>12291</v>
      </c>
      <c r="GI82" s="371">
        <f t="shared" si="305"/>
        <v>351883.6</v>
      </c>
      <c r="GJ82" s="372">
        <f t="shared" si="306"/>
        <v>364766.3</v>
      </c>
      <c r="GK82" s="406">
        <f t="shared" si="307"/>
        <v>101</v>
      </c>
      <c r="GL82" s="372">
        <f t="shared" si="308"/>
        <v>136</v>
      </c>
      <c r="GM82" s="371">
        <f t="shared" si="309"/>
        <v>101</v>
      </c>
      <c r="GN82" s="372">
        <f t="shared" si="310"/>
        <v>136</v>
      </c>
      <c r="GO82" s="371">
        <f t="shared" si="311"/>
        <v>375.5</v>
      </c>
      <c r="GP82" s="372">
        <f t="shared" si="312"/>
        <v>491</v>
      </c>
      <c r="GQ82" s="371">
        <f t="shared" si="313"/>
        <v>9042.98</v>
      </c>
      <c r="GR82" s="372">
        <f t="shared" si="314"/>
        <v>14029.990000000002</v>
      </c>
      <c r="GS82" s="406">
        <f t="shared" si="315"/>
        <v>2662</v>
      </c>
      <c r="GT82" s="372">
        <f t="shared" si="315"/>
        <v>2806</v>
      </c>
      <c r="GU82" s="371">
        <f t="shared" si="315"/>
        <v>2662</v>
      </c>
      <c r="GV82" s="372">
        <f t="shared" si="315"/>
        <v>2806</v>
      </c>
      <c r="GW82" s="371">
        <f t="shared" si="316"/>
        <v>12299.5</v>
      </c>
      <c r="GX82" s="372">
        <f t="shared" si="316"/>
        <v>12782</v>
      </c>
      <c r="GY82" s="371">
        <f t="shared" si="316"/>
        <v>360926.57999999996</v>
      </c>
      <c r="GZ82" s="372">
        <f t="shared" si="316"/>
        <v>378796.29</v>
      </c>
      <c r="HA82" s="406">
        <f t="shared" si="317"/>
        <v>0</v>
      </c>
      <c r="HB82" s="372">
        <f t="shared" si="317"/>
        <v>0</v>
      </c>
      <c r="HC82" s="371">
        <f t="shared" si="317"/>
        <v>0</v>
      </c>
      <c r="HD82" s="372">
        <f t="shared" si="317"/>
        <v>0</v>
      </c>
      <c r="HE82" s="371" t="str">
        <f t="shared" si="318"/>
        <v/>
      </c>
      <c r="HF82" s="372" t="str">
        <f t="shared" si="319"/>
        <v/>
      </c>
      <c r="HG82" s="371" t="str">
        <f t="shared" si="320"/>
        <v/>
      </c>
      <c r="HH82" s="372" t="str">
        <f t="shared" si="321"/>
        <v/>
      </c>
      <c r="HI82" s="406">
        <f t="shared" si="322"/>
        <v>12299.5</v>
      </c>
      <c r="HJ82" s="372">
        <f t="shared" si="323"/>
        <v>12782</v>
      </c>
      <c r="HK82" s="371">
        <f t="shared" si="324"/>
        <v>360926.57999999996</v>
      </c>
      <c r="HL82" s="371">
        <f t="shared" si="325"/>
        <v>378796.29</v>
      </c>
    </row>
    <row r="83" spans="1:220" ht="15">
      <c r="A83" s="447" t="s">
        <v>76</v>
      </c>
      <c r="B83" s="448" t="s">
        <v>80</v>
      </c>
      <c r="C83" s="40"/>
      <c r="D83" s="447">
        <v>139931</v>
      </c>
      <c r="E83" s="452">
        <v>3</v>
      </c>
      <c r="F83" s="413">
        <v>2382</v>
      </c>
      <c r="G83" s="420">
        <v>2630</v>
      </c>
      <c r="H83" s="421">
        <v>10</v>
      </c>
      <c r="I83" s="422">
        <v>16</v>
      </c>
      <c r="J83" s="371">
        <f t="shared" si="332"/>
        <v>2372</v>
      </c>
      <c r="K83" s="372">
        <f t="shared" si="333"/>
        <v>2614</v>
      </c>
      <c r="L83" s="420">
        <v>120</v>
      </c>
      <c r="M83" s="371">
        <f t="shared" si="328"/>
        <v>2372</v>
      </c>
      <c r="N83" s="372">
        <f t="shared" si="329"/>
        <v>2614</v>
      </c>
      <c r="O83" s="371">
        <f t="shared" si="330"/>
        <v>2372</v>
      </c>
      <c r="P83" s="372">
        <f t="shared" si="331"/>
        <v>2614</v>
      </c>
      <c r="Q83" s="424">
        <v>34</v>
      </c>
      <c r="R83" s="453">
        <v>59</v>
      </c>
      <c r="S83" s="371">
        <f t="shared" si="334"/>
        <v>34</v>
      </c>
      <c r="T83" s="372">
        <f t="shared" si="335"/>
        <v>59</v>
      </c>
      <c r="U83" s="426">
        <v>4</v>
      </c>
      <c r="V83" s="454">
        <v>5</v>
      </c>
      <c r="W83" s="371">
        <f t="shared" ref="W83:W135" si="348">IF(BA83&gt;0,U83,)</f>
        <v>4</v>
      </c>
      <c r="X83" s="372">
        <f t="shared" ref="X83:X135" si="349">IF(BB83&gt;0,V83,)</f>
        <v>5</v>
      </c>
      <c r="Y83" s="426"/>
      <c r="Z83" s="425"/>
      <c r="AA83" s="371">
        <f t="shared" si="336"/>
        <v>0</v>
      </c>
      <c r="AB83" s="372">
        <f t="shared" si="337"/>
        <v>0</v>
      </c>
      <c r="AC83" s="358">
        <f t="shared" si="338"/>
        <v>38</v>
      </c>
      <c r="AD83" s="372">
        <f t="shared" si="339"/>
        <v>64</v>
      </c>
      <c r="AE83" s="358">
        <f t="shared" si="340"/>
        <v>38</v>
      </c>
      <c r="AF83" s="372">
        <f t="shared" si="341"/>
        <v>64</v>
      </c>
      <c r="AG83" s="427">
        <v>5.1764705882352944</v>
      </c>
      <c r="AH83" s="455">
        <v>5.0338983050847457</v>
      </c>
      <c r="AI83" s="371">
        <f t="shared" si="201"/>
        <v>176</v>
      </c>
      <c r="AJ83" s="372">
        <f t="shared" si="202"/>
        <v>297</v>
      </c>
      <c r="AK83" s="426">
        <v>3.75</v>
      </c>
      <c r="AL83" s="455">
        <v>4.4000000000000004</v>
      </c>
      <c r="AM83" s="371">
        <f t="shared" si="203"/>
        <v>15</v>
      </c>
      <c r="AN83" s="372">
        <f t="shared" si="204"/>
        <v>22</v>
      </c>
      <c r="AO83" s="426"/>
      <c r="AP83" s="446"/>
      <c r="AQ83" s="371">
        <f t="shared" si="342"/>
        <v>0</v>
      </c>
      <c r="AR83" s="372">
        <f t="shared" si="343"/>
        <v>0</v>
      </c>
      <c r="AS83" s="371">
        <f t="shared" si="344"/>
        <v>5.0263157894736841</v>
      </c>
      <c r="AT83" s="372">
        <f t="shared" si="345"/>
        <v>4.984375</v>
      </c>
      <c r="AU83" s="371">
        <f t="shared" si="346"/>
        <v>191</v>
      </c>
      <c r="AV83" s="372">
        <f t="shared" si="347"/>
        <v>319</v>
      </c>
      <c r="AW83" s="426">
        <v>134</v>
      </c>
      <c r="AX83" s="455">
        <v>141.70610169491525</v>
      </c>
      <c r="AY83" s="371">
        <f t="shared" si="211"/>
        <v>4556</v>
      </c>
      <c r="AZ83" s="372">
        <f t="shared" si="212"/>
        <v>8360.66</v>
      </c>
      <c r="BA83" s="426">
        <v>135.75</v>
      </c>
      <c r="BB83" s="455">
        <v>117.60000000000001</v>
      </c>
      <c r="BC83" s="371">
        <f t="shared" si="213"/>
        <v>543</v>
      </c>
      <c r="BD83" s="372">
        <f t="shared" si="214"/>
        <v>588</v>
      </c>
      <c r="BE83" s="421"/>
      <c r="BF83" s="420"/>
      <c r="BG83" s="371">
        <f t="shared" si="146"/>
        <v>0</v>
      </c>
      <c r="BH83" s="372">
        <f t="shared" si="146"/>
        <v>0</v>
      </c>
      <c r="BI83" s="371">
        <f t="shared" si="147"/>
        <v>134.18421052631578</v>
      </c>
      <c r="BJ83" s="372">
        <f t="shared" si="147"/>
        <v>139.8228125</v>
      </c>
      <c r="BK83" s="371">
        <f t="shared" si="148"/>
        <v>5099</v>
      </c>
      <c r="BL83" s="372">
        <f t="shared" si="148"/>
        <v>8948.66</v>
      </c>
      <c r="BM83" s="431">
        <v>1342</v>
      </c>
      <c r="BN83" s="453">
        <v>1365</v>
      </c>
      <c r="BO83" s="371">
        <f t="shared" si="184"/>
        <v>1342</v>
      </c>
      <c r="BP83" s="372">
        <f t="shared" si="184"/>
        <v>1365</v>
      </c>
      <c r="BQ83" s="426">
        <v>87</v>
      </c>
      <c r="BR83" s="454">
        <v>154</v>
      </c>
      <c r="BS83" s="371">
        <f t="shared" si="223"/>
        <v>87</v>
      </c>
      <c r="BT83" s="372">
        <f t="shared" si="224"/>
        <v>154</v>
      </c>
      <c r="BU83" s="426"/>
      <c r="BV83" s="425"/>
      <c r="BW83" s="371">
        <f t="shared" si="225"/>
        <v>0</v>
      </c>
      <c r="BX83" s="423">
        <f t="shared" si="226"/>
        <v>0</v>
      </c>
      <c r="BY83" s="358">
        <f t="shared" si="227"/>
        <v>1429</v>
      </c>
      <c r="BZ83" s="372">
        <f t="shared" si="228"/>
        <v>1519</v>
      </c>
      <c r="CA83" s="358">
        <f t="shared" si="229"/>
        <v>1429</v>
      </c>
      <c r="CB83" s="372">
        <f t="shared" si="230"/>
        <v>1519</v>
      </c>
      <c r="CC83" s="427">
        <v>5.4008941877794339</v>
      </c>
      <c r="CD83" s="455">
        <v>5.4058608058608062</v>
      </c>
      <c r="CE83" s="371">
        <f t="shared" si="231"/>
        <v>7248</v>
      </c>
      <c r="CF83" s="372">
        <f t="shared" si="232"/>
        <v>7379.0000000000009</v>
      </c>
      <c r="CG83" s="426">
        <v>5.0747126436781613</v>
      </c>
      <c r="CH83" s="455">
        <v>5.1038961038961039</v>
      </c>
      <c r="CI83" s="371">
        <f t="shared" si="188"/>
        <v>441.50000000000006</v>
      </c>
      <c r="CJ83" s="372">
        <f t="shared" si="188"/>
        <v>786</v>
      </c>
      <c r="CK83" s="426"/>
      <c r="CL83" s="446"/>
      <c r="CM83" s="371">
        <f t="shared" si="235"/>
        <v>0</v>
      </c>
      <c r="CN83" s="372">
        <f t="shared" si="236"/>
        <v>0</v>
      </c>
      <c r="CO83" s="371">
        <f t="shared" si="237"/>
        <v>5.3810356892932116</v>
      </c>
      <c r="CP83" s="372">
        <f t="shared" si="238"/>
        <v>5.3752468729427259</v>
      </c>
      <c r="CQ83" s="371">
        <f t="shared" si="239"/>
        <v>7689.4999999999991</v>
      </c>
      <c r="CR83" s="372">
        <f t="shared" si="240"/>
        <v>8165.0000000000009</v>
      </c>
      <c r="CS83" s="426">
        <v>146.71837555886736</v>
      </c>
      <c r="CT83" s="455">
        <v>146.89542124542123</v>
      </c>
      <c r="CU83" s="371">
        <f t="shared" ref="CU83:CV134" si="350">IF(BO83&gt;0,(BO83*CS83),)</f>
        <v>196896.06</v>
      </c>
      <c r="CV83" s="372">
        <f t="shared" si="350"/>
        <v>200512.24999999997</v>
      </c>
      <c r="CW83" s="426">
        <v>145.96344827586208</v>
      </c>
      <c r="CX83" s="455">
        <v>142.64279220779221</v>
      </c>
      <c r="CY83" s="371">
        <f t="shared" ref="CY83:CZ134" si="351">IF(BS83&gt;0,(BS83*CW83),)</f>
        <v>12698.820000000002</v>
      </c>
      <c r="CZ83" s="372">
        <f t="shared" si="351"/>
        <v>21966.99</v>
      </c>
      <c r="DA83" s="421"/>
      <c r="DB83" s="420"/>
      <c r="DC83" s="371">
        <f t="shared" si="153"/>
        <v>0</v>
      </c>
      <c r="DD83" s="372">
        <f t="shared" si="153"/>
        <v>0</v>
      </c>
      <c r="DE83" s="371">
        <f t="shared" si="154"/>
        <v>146.6724142757173</v>
      </c>
      <c r="DF83" s="372">
        <f t="shared" si="154"/>
        <v>146.4642791310072</v>
      </c>
      <c r="DG83" s="371">
        <f t="shared" si="155"/>
        <v>209594.88000000003</v>
      </c>
      <c r="DH83" s="372">
        <f t="shared" si="155"/>
        <v>222479.23999999993</v>
      </c>
      <c r="DI83" s="371">
        <f t="shared" si="156"/>
        <v>1467</v>
      </c>
      <c r="DJ83" s="372">
        <f t="shared" si="156"/>
        <v>1583</v>
      </c>
      <c r="DK83" s="371">
        <f t="shared" si="156"/>
        <v>1467</v>
      </c>
      <c r="DL83" s="372">
        <f t="shared" si="156"/>
        <v>1583</v>
      </c>
      <c r="DM83" s="371">
        <f t="shared" si="157"/>
        <v>5.3718473074301292</v>
      </c>
      <c r="DN83" s="372">
        <f t="shared" si="157"/>
        <v>5.3594440934933667</v>
      </c>
      <c r="DO83" s="371">
        <f t="shared" si="158"/>
        <v>7880.4999999999991</v>
      </c>
      <c r="DP83" s="372">
        <f t="shared" si="158"/>
        <v>8484</v>
      </c>
      <c r="DQ83" s="371">
        <f t="shared" si="159"/>
        <v>146.34892978868442</v>
      </c>
      <c r="DR83" s="372">
        <f t="shared" si="159"/>
        <v>146.19576753000626</v>
      </c>
      <c r="DS83" s="371">
        <f t="shared" si="160"/>
        <v>214693.88000000003</v>
      </c>
      <c r="DT83" s="372">
        <f t="shared" si="160"/>
        <v>231427.89999999991</v>
      </c>
      <c r="DU83" s="424">
        <v>777</v>
      </c>
      <c r="DV83" s="453">
        <v>885</v>
      </c>
      <c r="DW83" s="371">
        <f t="shared" si="161"/>
        <v>777</v>
      </c>
      <c r="DX83" s="372">
        <f t="shared" si="161"/>
        <v>885</v>
      </c>
      <c r="DY83" s="426">
        <v>118</v>
      </c>
      <c r="DZ83" s="454">
        <v>136</v>
      </c>
      <c r="EA83" s="371">
        <f t="shared" si="162"/>
        <v>118</v>
      </c>
      <c r="EB83" s="372">
        <f t="shared" si="162"/>
        <v>136</v>
      </c>
      <c r="EC83" s="426"/>
      <c r="ED83" s="425"/>
      <c r="EE83" s="371">
        <f t="shared" si="163"/>
        <v>0</v>
      </c>
      <c r="EF83" s="372">
        <f t="shared" si="163"/>
        <v>0</v>
      </c>
      <c r="EG83" s="358">
        <f t="shared" si="164"/>
        <v>895</v>
      </c>
      <c r="EH83" s="372">
        <f t="shared" si="164"/>
        <v>1021</v>
      </c>
      <c r="EI83" s="358">
        <f t="shared" si="165"/>
        <v>895</v>
      </c>
      <c r="EJ83" s="372">
        <f t="shared" si="165"/>
        <v>1021</v>
      </c>
      <c r="EK83" s="427">
        <v>3.8970398970398969</v>
      </c>
      <c r="EL83" s="455">
        <v>3.8937853107344633</v>
      </c>
      <c r="EM83" s="371">
        <f t="shared" si="273"/>
        <v>3028</v>
      </c>
      <c r="EN83" s="372">
        <f t="shared" si="274"/>
        <v>3446</v>
      </c>
      <c r="EO83" s="426">
        <v>3.597457627118644</v>
      </c>
      <c r="EP83" s="455">
        <v>3.5330882352941178</v>
      </c>
      <c r="EQ83" s="371">
        <f t="shared" si="275"/>
        <v>424.5</v>
      </c>
      <c r="ER83" s="372">
        <f t="shared" si="276"/>
        <v>480.5</v>
      </c>
      <c r="ES83" s="426"/>
      <c r="ET83" s="446"/>
      <c r="EU83" s="371">
        <f t="shared" si="277"/>
        <v>0</v>
      </c>
      <c r="EV83" s="372">
        <f t="shared" si="278"/>
        <v>0</v>
      </c>
      <c r="EW83" s="371">
        <f t="shared" si="279"/>
        <v>3.8575418994413408</v>
      </c>
      <c r="EX83" s="372">
        <f t="shared" si="280"/>
        <v>3.8457394711067581</v>
      </c>
      <c r="EY83" s="371">
        <f t="shared" si="281"/>
        <v>3452.5</v>
      </c>
      <c r="EZ83" s="372">
        <f t="shared" si="282"/>
        <v>3926.5</v>
      </c>
      <c r="FA83" s="426">
        <v>104.20333333333335</v>
      </c>
      <c r="FB83" s="455">
        <v>103.19466666666668</v>
      </c>
      <c r="FC83" s="371">
        <f t="shared" si="283"/>
        <v>80965.990000000005</v>
      </c>
      <c r="FD83" s="372">
        <f t="shared" si="284"/>
        <v>91327.280000000013</v>
      </c>
      <c r="FE83" s="426">
        <v>83.858728813559324</v>
      </c>
      <c r="FF83" s="455">
        <v>78.823455882352945</v>
      </c>
      <c r="FG83" s="371">
        <f t="shared" si="169"/>
        <v>9895.33</v>
      </c>
      <c r="FH83" s="372">
        <f t="shared" si="169"/>
        <v>10719.99</v>
      </c>
      <c r="FI83" s="421"/>
      <c r="FJ83" s="420"/>
      <c r="FK83" s="371">
        <f t="shared" si="170"/>
        <v>0</v>
      </c>
      <c r="FL83" s="372">
        <f t="shared" si="170"/>
        <v>0</v>
      </c>
      <c r="FM83" s="371">
        <f t="shared" si="171"/>
        <v>101.52102793296091</v>
      </c>
      <c r="FN83" s="372">
        <f t="shared" si="171"/>
        <v>99.948354554358488</v>
      </c>
      <c r="FO83" s="371">
        <f t="shared" si="172"/>
        <v>90861.32</v>
      </c>
      <c r="FP83" s="372">
        <f t="shared" si="172"/>
        <v>102047.27000000002</v>
      </c>
      <c r="FQ83" s="424">
        <v>10</v>
      </c>
      <c r="FR83" s="425">
        <v>10</v>
      </c>
      <c r="FS83" s="371">
        <f t="shared" si="173"/>
        <v>10</v>
      </c>
      <c r="FT83" s="372">
        <f t="shared" si="173"/>
        <v>10</v>
      </c>
      <c r="FU83" s="426">
        <v>2.5</v>
      </c>
      <c r="FV83" s="425">
        <v>3.35</v>
      </c>
      <c r="FW83" s="371">
        <f t="shared" si="174"/>
        <v>25</v>
      </c>
      <c r="FX83" s="372">
        <f t="shared" si="174"/>
        <v>33.5</v>
      </c>
      <c r="FY83" s="426">
        <v>58.8</v>
      </c>
      <c r="FZ83" s="425">
        <v>64.7</v>
      </c>
      <c r="GA83" s="371">
        <f t="shared" si="175"/>
        <v>588</v>
      </c>
      <c r="GB83" s="372">
        <f t="shared" si="175"/>
        <v>647</v>
      </c>
      <c r="GC83" s="406">
        <f t="shared" si="141"/>
        <v>2153</v>
      </c>
      <c r="GD83" s="372">
        <f t="shared" si="141"/>
        <v>2309</v>
      </c>
      <c r="GE83" s="371">
        <f t="shared" si="141"/>
        <v>2153</v>
      </c>
      <c r="GF83" s="372">
        <f t="shared" si="141"/>
        <v>2309</v>
      </c>
      <c r="GG83" s="371">
        <f t="shared" si="176"/>
        <v>10452</v>
      </c>
      <c r="GH83" s="372">
        <f t="shared" si="176"/>
        <v>11122</v>
      </c>
      <c r="GI83" s="371">
        <f t="shared" si="177"/>
        <v>282418.05</v>
      </c>
      <c r="GJ83" s="372">
        <f t="shared" si="177"/>
        <v>300200.19</v>
      </c>
      <c r="GK83" s="406">
        <f t="shared" si="142"/>
        <v>209</v>
      </c>
      <c r="GL83" s="372">
        <f t="shared" si="142"/>
        <v>295</v>
      </c>
      <c r="GM83" s="371">
        <f t="shared" si="142"/>
        <v>209</v>
      </c>
      <c r="GN83" s="372">
        <f t="shared" si="142"/>
        <v>295</v>
      </c>
      <c r="GO83" s="371">
        <f t="shared" si="178"/>
        <v>881</v>
      </c>
      <c r="GP83" s="372">
        <f t="shared" si="178"/>
        <v>1288.5</v>
      </c>
      <c r="GQ83" s="371">
        <f t="shared" si="179"/>
        <v>23137.15</v>
      </c>
      <c r="GR83" s="372">
        <f t="shared" si="179"/>
        <v>33274.980000000003</v>
      </c>
      <c r="GS83" s="406">
        <f t="shared" si="143"/>
        <v>2362</v>
      </c>
      <c r="GT83" s="372">
        <f t="shared" si="143"/>
        <v>2604</v>
      </c>
      <c r="GU83" s="371">
        <f t="shared" si="143"/>
        <v>2362</v>
      </c>
      <c r="GV83" s="372">
        <f t="shared" si="143"/>
        <v>2604</v>
      </c>
      <c r="GW83" s="371">
        <f t="shared" si="180"/>
        <v>11333</v>
      </c>
      <c r="GX83" s="372">
        <f t="shared" si="180"/>
        <v>12410.5</v>
      </c>
      <c r="GY83" s="371">
        <f t="shared" si="180"/>
        <v>305555.20000000001</v>
      </c>
      <c r="GZ83" s="372">
        <f t="shared" si="180"/>
        <v>333475.17</v>
      </c>
      <c r="HA83" s="406">
        <f t="shared" si="144"/>
        <v>0</v>
      </c>
      <c r="HB83" s="372">
        <f t="shared" si="144"/>
        <v>0</v>
      </c>
      <c r="HC83" s="371">
        <f t="shared" si="144"/>
        <v>0</v>
      </c>
      <c r="HD83" s="372">
        <f t="shared" si="144"/>
        <v>0</v>
      </c>
      <c r="HE83" s="371" t="str">
        <f t="shared" si="145"/>
        <v/>
      </c>
      <c r="HF83" s="372" t="str">
        <f t="shared" si="145"/>
        <v/>
      </c>
      <c r="HG83" s="371" t="str">
        <f t="shared" si="181"/>
        <v/>
      </c>
      <c r="HH83" s="372" t="str">
        <f t="shared" si="181"/>
        <v/>
      </c>
      <c r="HI83" s="406">
        <f t="shared" si="182"/>
        <v>11358</v>
      </c>
      <c r="HJ83" s="372">
        <f t="shared" si="182"/>
        <v>12444</v>
      </c>
      <c r="HK83" s="371">
        <f t="shared" si="183"/>
        <v>306143.20000000007</v>
      </c>
      <c r="HL83" s="371">
        <f t="shared" si="183"/>
        <v>334122.16999999993</v>
      </c>
    </row>
    <row r="84" spans="1:220" ht="15">
      <c r="A84" s="447" t="s">
        <v>76</v>
      </c>
      <c r="B84" s="448" t="s">
        <v>81</v>
      </c>
      <c r="C84" s="40"/>
      <c r="D84" s="447">
        <v>141334</v>
      </c>
      <c r="E84" s="452">
        <v>3</v>
      </c>
      <c r="F84" s="413">
        <v>1335</v>
      </c>
      <c r="G84" s="420">
        <v>1407</v>
      </c>
      <c r="H84" s="421">
        <v>8</v>
      </c>
      <c r="I84" s="422">
        <v>9</v>
      </c>
      <c r="J84" s="371">
        <f t="shared" si="332"/>
        <v>1327</v>
      </c>
      <c r="K84" s="372">
        <f t="shared" si="333"/>
        <v>1398</v>
      </c>
      <c r="L84" s="420">
        <v>120</v>
      </c>
      <c r="M84" s="371">
        <f t="shared" si="328"/>
        <v>1327</v>
      </c>
      <c r="N84" s="372">
        <f t="shared" si="329"/>
        <v>1398</v>
      </c>
      <c r="O84" s="371">
        <f t="shared" si="330"/>
        <v>1327</v>
      </c>
      <c r="P84" s="372">
        <f t="shared" si="331"/>
        <v>1398</v>
      </c>
      <c r="Q84" s="424">
        <v>13</v>
      </c>
      <c r="R84" s="453">
        <v>9</v>
      </c>
      <c r="S84" s="371">
        <f t="shared" si="334"/>
        <v>13</v>
      </c>
      <c r="T84" s="372">
        <f t="shared" si="335"/>
        <v>9</v>
      </c>
      <c r="U84" s="426">
        <v>7</v>
      </c>
      <c r="V84" s="454">
        <v>4</v>
      </c>
      <c r="W84" s="371">
        <f t="shared" si="348"/>
        <v>7</v>
      </c>
      <c r="X84" s="372">
        <f t="shared" si="349"/>
        <v>4</v>
      </c>
      <c r="Y84" s="426"/>
      <c r="Z84" s="425"/>
      <c r="AA84" s="371">
        <f t="shared" si="336"/>
        <v>0</v>
      </c>
      <c r="AB84" s="372">
        <f t="shared" si="337"/>
        <v>0</v>
      </c>
      <c r="AC84" s="358">
        <f t="shared" si="338"/>
        <v>20</v>
      </c>
      <c r="AD84" s="372">
        <f t="shared" si="339"/>
        <v>13</v>
      </c>
      <c r="AE84" s="358">
        <f t="shared" si="340"/>
        <v>20</v>
      </c>
      <c r="AF84" s="372">
        <f t="shared" si="341"/>
        <v>13</v>
      </c>
      <c r="AG84" s="427">
        <v>4</v>
      </c>
      <c r="AH84" s="455">
        <v>2.8888888888888893</v>
      </c>
      <c r="AI84" s="371">
        <f t="shared" ref="AI84:AI135" si="352">IF(Q84&gt;0,(Q84*AG84),)</f>
        <v>52</v>
      </c>
      <c r="AJ84" s="372">
        <f t="shared" ref="AJ84:AJ135" si="353">IF(R84&gt;0,(R84*AH84),)</f>
        <v>26.000000000000004</v>
      </c>
      <c r="AK84" s="426">
        <v>4.5714285714285721</v>
      </c>
      <c r="AL84" s="455">
        <v>2.75</v>
      </c>
      <c r="AM84" s="371">
        <f t="shared" si="203"/>
        <v>32.000000000000007</v>
      </c>
      <c r="AN84" s="372">
        <f t="shared" si="204"/>
        <v>11</v>
      </c>
      <c r="AO84" s="426"/>
      <c r="AP84" s="446"/>
      <c r="AQ84" s="371">
        <f t="shared" si="342"/>
        <v>0</v>
      </c>
      <c r="AR84" s="372">
        <f t="shared" si="343"/>
        <v>0</v>
      </c>
      <c r="AS84" s="371">
        <f t="shared" si="344"/>
        <v>4.2</v>
      </c>
      <c r="AT84" s="372">
        <f t="shared" si="345"/>
        <v>2.8461538461538463</v>
      </c>
      <c r="AU84" s="371">
        <f t="shared" si="346"/>
        <v>84</v>
      </c>
      <c r="AV84" s="372">
        <f t="shared" si="347"/>
        <v>37</v>
      </c>
      <c r="AW84" s="426">
        <v>149.53846153846155</v>
      </c>
      <c r="AX84" s="455">
        <v>134.77777777777777</v>
      </c>
      <c r="AY84" s="371">
        <f t="shared" si="211"/>
        <v>1944</v>
      </c>
      <c r="AZ84" s="372">
        <f t="shared" si="212"/>
        <v>1213</v>
      </c>
      <c r="BA84" s="426">
        <v>148.85714285714286</v>
      </c>
      <c r="BB84" s="455">
        <v>127.25</v>
      </c>
      <c r="BC84" s="371">
        <f t="shared" ref="BC84:BC135" si="354">IF(W84&gt;0,(W84*BA84),)</f>
        <v>1042</v>
      </c>
      <c r="BD84" s="372">
        <f t="shared" ref="BD84:BD135" si="355">IF(X84&gt;0,(X84*BB84),)</f>
        <v>509</v>
      </c>
      <c r="BE84" s="421"/>
      <c r="BF84" s="420"/>
      <c r="BG84" s="371">
        <f t="shared" si="146"/>
        <v>0</v>
      </c>
      <c r="BH84" s="372">
        <f t="shared" si="146"/>
        <v>0</v>
      </c>
      <c r="BI84" s="371">
        <f t="shared" si="147"/>
        <v>149.30000000000001</v>
      </c>
      <c r="BJ84" s="372">
        <f t="shared" si="147"/>
        <v>132.46153846153845</v>
      </c>
      <c r="BK84" s="371">
        <f t="shared" si="148"/>
        <v>2986</v>
      </c>
      <c r="BL84" s="372">
        <f t="shared" si="148"/>
        <v>1722</v>
      </c>
      <c r="BM84" s="431">
        <v>741</v>
      </c>
      <c r="BN84" s="453">
        <v>759</v>
      </c>
      <c r="BO84" s="371">
        <f t="shared" si="184"/>
        <v>741</v>
      </c>
      <c r="BP84" s="372">
        <f t="shared" si="184"/>
        <v>759</v>
      </c>
      <c r="BQ84" s="426">
        <v>45</v>
      </c>
      <c r="BR84" s="454">
        <v>24</v>
      </c>
      <c r="BS84" s="371">
        <f t="shared" si="185"/>
        <v>45</v>
      </c>
      <c r="BT84" s="372">
        <f t="shared" si="185"/>
        <v>24</v>
      </c>
      <c r="BU84" s="426"/>
      <c r="BV84" s="425"/>
      <c r="BW84" s="371">
        <f t="shared" si="225"/>
        <v>0</v>
      </c>
      <c r="BX84" s="423">
        <f t="shared" si="226"/>
        <v>0</v>
      </c>
      <c r="BY84" s="358">
        <f t="shared" si="227"/>
        <v>786</v>
      </c>
      <c r="BZ84" s="372">
        <f t="shared" si="228"/>
        <v>783</v>
      </c>
      <c r="CA84" s="358">
        <f t="shared" si="229"/>
        <v>786</v>
      </c>
      <c r="CB84" s="372">
        <f t="shared" si="230"/>
        <v>783</v>
      </c>
      <c r="CC84" s="427">
        <v>5.5890688259109309</v>
      </c>
      <c r="CD84" s="455">
        <v>5.4822134387351777</v>
      </c>
      <c r="CE84" s="371">
        <f t="shared" si="231"/>
        <v>4141.5</v>
      </c>
      <c r="CF84" s="372">
        <f t="shared" si="232"/>
        <v>4161</v>
      </c>
      <c r="CG84" s="426">
        <v>6.7</v>
      </c>
      <c r="CH84" s="455">
        <v>7.125</v>
      </c>
      <c r="CI84" s="371">
        <f t="shared" si="188"/>
        <v>301.5</v>
      </c>
      <c r="CJ84" s="372">
        <f t="shared" si="188"/>
        <v>171</v>
      </c>
      <c r="CK84" s="426"/>
      <c r="CL84" s="446"/>
      <c r="CM84" s="371">
        <f t="shared" si="235"/>
        <v>0</v>
      </c>
      <c r="CN84" s="372">
        <f t="shared" si="236"/>
        <v>0</v>
      </c>
      <c r="CO84" s="371">
        <f t="shared" si="237"/>
        <v>5.6526717557251906</v>
      </c>
      <c r="CP84" s="372">
        <f t="shared" si="238"/>
        <v>5.5325670498084287</v>
      </c>
      <c r="CQ84" s="371">
        <f t="shared" si="239"/>
        <v>4443</v>
      </c>
      <c r="CR84" s="372">
        <f t="shared" si="240"/>
        <v>4332</v>
      </c>
      <c r="CS84" s="426">
        <v>145.58913630229421</v>
      </c>
      <c r="CT84" s="455">
        <v>144.18483530961791</v>
      </c>
      <c r="CU84" s="371">
        <f t="shared" si="350"/>
        <v>107881.55</v>
      </c>
      <c r="CV84" s="372">
        <f t="shared" si="350"/>
        <v>109436.29</v>
      </c>
      <c r="CW84" s="426">
        <v>137.56222222222223</v>
      </c>
      <c r="CX84" s="455">
        <v>142.08291666666668</v>
      </c>
      <c r="CY84" s="371">
        <f t="shared" si="351"/>
        <v>6190.3</v>
      </c>
      <c r="CZ84" s="372">
        <f t="shared" si="351"/>
        <v>3409.9900000000002</v>
      </c>
      <c r="DA84" s="421"/>
      <c r="DB84" s="420"/>
      <c r="DC84" s="371">
        <f t="shared" si="153"/>
        <v>0</v>
      </c>
      <c r="DD84" s="372">
        <f t="shared" si="153"/>
        <v>0</v>
      </c>
      <c r="DE84" s="371">
        <f t="shared" si="154"/>
        <v>145.12958015267176</v>
      </c>
      <c r="DF84" s="372">
        <f t="shared" si="154"/>
        <v>144.12040868454662</v>
      </c>
      <c r="DG84" s="371">
        <f t="shared" si="155"/>
        <v>114071.85</v>
      </c>
      <c r="DH84" s="372">
        <f t="shared" si="155"/>
        <v>112846.28</v>
      </c>
      <c r="DI84" s="371">
        <f t="shared" si="156"/>
        <v>806</v>
      </c>
      <c r="DJ84" s="372">
        <f t="shared" si="156"/>
        <v>796</v>
      </c>
      <c r="DK84" s="371">
        <f t="shared" si="156"/>
        <v>806</v>
      </c>
      <c r="DL84" s="372">
        <f t="shared" si="156"/>
        <v>796</v>
      </c>
      <c r="DM84" s="371">
        <f t="shared" si="157"/>
        <v>5.6166253101736974</v>
      </c>
      <c r="DN84" s="372">
        <f t="shared" si="157"/>
        <v>5.4886934673366836</v>
      </c>
      <c r="DO84" s="371">
        <f t="shared" si="158"/>
        <v>4527</v>
      </c>
      <c r="DP84" s="372">
        <f t="shared" si="158"/>
        <v>4369</v>
      </c>
      <c r="DQ84" s="371">
        <f t="shared" si="159"/>
        <v>145.23306451612905</v>
      </c>
      <c r="DR84" s="372">
        <f t="shared" si="159"/>
        <v>143.93</v>
      </c>
      <c r="DS84" s="371">
        <f t="shared" si="160"/>
        <v>117057.85</v>
      </c>
      <c r="DT84" s="372">
        <f t="shared" si="160"/>
        <v>114568.28</v>
      </c>
      <c r="DU84" s="424">
        <v>371</v>
      </c>
      <c r="DV84" s="453">
        <v>415</v>
      </c>
      <c r="DW84" s="371">
        <f t="shared" si="161"/>
        <v>371</v>
      </c>
      <c r="DX84" s="372">
        <f t="shared" si="161"/>
        <v>415</v>
      </c>
      <c r="DY84" s="426">
        <v>150</v>
      </c>
      <c r="DZ84" s="454">
        <v>187</v>
      </c>
      <c r="EA84" s="371">
        <f t="shared" si="162"/>
        <v>150</v>
      </c>
      <c r="EB84" s="372">
        <f t="shared" si="162"/>
        <v>187</v>
      </c>
      <c r="EC84" s="426"/>
      <c r="ED84" s="425"/>
      <c r="EE84" s="371">
        <f t="shared" si="163"/>
        <v>0</v>
      </c>
      <c r="EF84" s="372">
        <f t="shared" si="163"/>
        <v>0</v>
      </c>
      <c r="EG84" s="358">
        <f t="shared" si="164"/>
        <v>521</v>
      </c>
      <c r="EH84" s="372">
        <f t="shared" si="164"/>
        <v>602</v>
      </c>
      <c r="EI84" s="358">
        <f t="shared" si="165"/>
        <v>521</v>
      </c>
      <c r="EJ84" s="372">
        <f t="shared" si="165"/>
        <v>602</v>
      </c>
      <c r="EK84" s="427">
        <v>3.8679245283018866</v>
      </c>
      <c r="EL84" s="455">
        <v>3.8963855421686748</v>
      </c>
      <c r="EM84" s="371">
        <f t="shared" ref="EM84:EN136" si="356">IF(DU84&gt;0,(DU84*EK84),)</f>
        <v>1435</v>
      </c>
      <c r="EN84" s="372">
        <f t="shared" si="356"/>
        <v>1617</v>
      </c>
      <c r="EO84" s="426">
        <v>4.003333333333333</v>
      </c>
      <c r="EP84" s="455">
        <v>3.6176470588235294</v>
      </c>
      <c r="EQ84" s="371">
        <f t="shared" si="275"/>
        <v>600.5</v>
      </c>
      <c r="ER84" s="372">
        <f t="shared" si="276"/>
        <v>676.5</v>
      </c>
      <c r="ES84" s="426"/>
      <c r="ET84" s="446"/>
      <c r="EU84" s="371">
        <f t="shared" ref="EU84:EU135" si="357">IF(EC84&gt;0,(EC84*ES84),)</f>
        <v>0</v>
      </c>
      <c r="EV84" s="372">
        <f t="shared" ref="EV84:EV135" si="358">IF(ED84&gt;0,(ED84*ET84),)</f>
        <v>0</v>
      </c>
      <c r="EW84" s="371">
        <f t="shared" si="166"/>
        <v>3.9069097888675626</v>
      </c>
      <c r="EX84" s="372">
        <f t="shared" si="166"/>
        <v>3.8098006644518274</v>
      </c>
      <c r="EY84" s="371">
        <f t="shared" si="167"/>
        <v>2035.5</v>
      </c>
      <c r="EZ84" s="372">
        <f t="shared" si="167"/>
        <v>2293.5</v>
      </c>
      <c r="FA84" s="426">
        <v>99.317978436657683</v>
      </c>
      <c r="FB84" s="455">
        <v>103.10518072289156</v>
      </c>
      <c r="FC84" s="371">
        <f t="shared" si="283"/>
        <v>36846.97</v>
      </c>
      <c r="FD84" s="372">
        <f t="shared" si="284"/>
        <v>42788.649999999994</v>
      </c>
      <c r="FE84" s="426">
        <v>79.013133333333343</v>
      </c>
      <c r="FF84" s="455">
        <v>78.584652406417106</v>
      </c>
      <c r="FG84" s="371">
        <f t="shared" si="169"/>
        <v>11851.970000000001</v>
      </c>
      <c r="FH84" s="372">
        <f t="shared" si="169"/>
        <v>14695.329999999998</v>
      </c>
      <c r="FI84" s="421"/>
      <c r="FJ84" s="420"/>
      <c r="FK84" s="371">
        <f t="shared" si="170"/>
        <v>0</v>
      </c>
      <c r="FL84" s="372">
        <f t="shared" si="170"/>
        <v>0</v>
      </c>
      <c r="FM84" s="371">
        <f t="shared" si="171"/>
        <v>93.472053742802302</v>
      </c>
      <c r="FN84" s="372">
        <f t="shared" si="171"/>
        <v>95.488338870431889</v>
      </c>
      <c r="FO84" s="371">
        <f t="shared" si="172"/>
        <v>48698.94</v>
      </c>
      <c r="FP84" s="372">
        <f t="shared" si="172"/>
        <v>57483.979999999996</v>
      </c>
      <c r="FQ84" s="424"/>
      <c r="FR84" s="425"/>
      <c r="FS84" s="371">
        <f t="shared" si="173"/>
        <v>0</v>
      </c>
      <c r="FT84" s="372">
        <f t="shared" si="173"/>
        <v>0</v>
      </c>
      <c r="FU84" s="426"/>
      <c r="FV84" s="425"/>
      <c r="FW84" s="371">
        <f t="shared" si="174"/>
        <v>0</v>
      </c>
      <c r="FX84" s="372">
        <f t="shared" si="174"/>
        <v>0</v>
      </c>
      <c r="FY84" s="426"/>
      <c r="FZ84" s="425"/>
      <c r="GA84" s="371">
        <f t="shared" si="175"/>
        <v>0</v>
      </c>
      <c r="GB84" s="372">
        <f t="shared" si="175"/>
        <v>0</v>
      </c>
      <c r="GC84" s="406">
        <f t="shared" si="141"/>
        <v>1125</v>
      </c>
      <c r="GD84" s="372">
        <f t="shared" si="141"/>
        <v>1183</v>
      </c>
      <c r="GE84" s="371">
        <f t="shared" si="141"/>
        <v>1125</v>
      </c>
      <c r="GF84" s="372">
        <f t="shared" si="141"/>
        <v>1183</v>
      </c>
      <c r="GG84" s="371">
        <f t="shared" si="176"/>
        <v>5628.5</v>
      </c>
      <c r="GH84" s="372">
        <f t="shared" si="176"/>
        <v>5804</v>
      </c>
      <c r="GI84" s="371">
        <f t="shared" si="177"/>
        <v>146672.52000000002</v>
      </c>
      <c r="GJ84" s="372">
        <f t="shared" si="177"/>
        <v>153437.94</v>
      </c>
      <c r="GK84" s="406">
        <f t="shared" si="142"/>
        <v>202</v>
      </c>
      <c r="GL84" s="372">
        <f t="shared" si="142"/>
        <v>215</v>
      </c>
      <c r="GM84" s="371">
        <f t="shared" si="142"/>
        <v>202</v>
      </c>
      <c r="GN84" s="372">
        <f t="shared" si="142"/>
        <v>215</v>
      </c>
      <c r="GO84" s="371">
        <f t="shared" si="178"/>
        <v>934</v>
      </c>
      <c r="GP84" s="372">
        <f t="shared" si="178"/>
        <v>858.5</v>
      </c>
      <c r="GQ84" s="371">
        <f t="shared" si="179"/>
        <v>19084.27</v>
      </c>
      <c r="GR84" s="372">
        <f t="shared" si="179"/>
        <v>18614.32</v>
      </c>
      <c r="GS84" s="406">
        <f t="shared" si="143"/>
        <v>1327</v>
      </c>
      <c r="GT84" s="372">
        <f t="shared" si="143"/>
        <v>1398</v>
      </c>
      <c r="GU84" s="371">
        <f t="shared" si="143"/>
        <v>1327</v>
      </c>
      <c r="GV84" s="372">
        <f t="shared" si="143"/>
        <v>1398</v>
      </c>
      <c r="GW84" s="371">
        <f t="shared" si="180"/>
        <v>6562.5</v>
      </c>
      <c r="GX84" s="372">
        <f t="shared" si="180"/>
        <v>6662.5</v>
      </c>
      <c r="GY84" s="371">
        <f t="shared" si="180"/>
        <v>165756.79</v>
      </c>
      <c r="GZ84" s="372">
        <f t="shared" si="180"/>
        <v>172052.26</v>
      </c>
      <c r="HA84" s="406">
        <f t="shared" si="144"/>
        <v>0</v>
      </c>
      <c r="HB84" s="372">
        <f t="shared" si="144"/>
        <v>0</v>
      </c>
      <c r="HC84" s="371">
        <f t="shared" si="144"/>
        <v>0</v>
      </c>
      <c r="HD84" s="372">
        <f t="shared" si="144"/>
        <v>0</v>
      </c>
      <c r="HE84" s="371" t="str">
        <f t="shared" si="145"/>
        <v/>
      </c>
      <c r="HF84" s="372" t="str">
        <f t="shared" si="145"/>
        <v/>
      </c>
      <c r="HG84" s="371" t="str">
        <f t="shared" si="181"/>
        <v/>
      </c>
      <c r="HH84" s="372" t="str">
        <f t="shared" si="181"/>
        <v/>
      </c>
      <c r="HI84" s="406">
        <f t="shared" si="182"/>
        <v>6562.5</v>
      </c>
      <c r="HJ84" s="372">
        <f t="shared" si="182"/>
        <v>6662.5</v>
      </c>
      <c r="HK84" s="371">
        <f t="shared" si="183"/>
        <v>165756.79</v>
      </c>
      <c r="HL84" s="371">
        <f t="shared" si="183"/>
        <v>172052.26</v>
      </c>
    </row>
    <row r="85" spans="1:220" ht="15">
      <c r="A85" s="447" t="s">
        <v>76</v>
      </c>
      <c r="B85" s="448" t="s">
        <v>82</v>
      </c>
      <c r="C85" s="40"/>
      <c r="D85" s="447">
        <v>141264</v>
      </c>
      <c r="E85" s="452">
        <v>3</v>
      </c>
      <c r="F85" s="413">
        <v>1630</v>
      </c>
      <c r="G85" s="420">
        <v>1655</v>
      </c>
      <c r="H85" s="421">
        <v>38</v>
      </c>
      <c r="I85" s="422">
        <v>66</v>
      </c>
      <c r="J85" s="371">
        <f t="shared" si="332"/>
        <v>1592</v>
      </c>
      <c r="K85" s="372">
        <f t="shared" si="333"/>
        <v>1589</v>
      </c>
      <c r="L85" s="420">
        <v>120</v>
      </c>
      <c r="M85" s="371">
        <f t="shared" si="328"/>
        <v>1592</v>
      </c>
      <c r="N85" s="372">
        <f t="shared" si="329"/>
        <v>1589</v>
      </c>
      <c r="O85" s="371">
        <f t="shared" si="330"/>
        <v>1592</v>
      </c>
      <c r="P85" s="372">
        <f t="shared" si="331"/>
        <v>1589</v>
      </c>
      <c r="Q85" s="424">
        <v>17</v>
      </c>
      <c r="R85" s="453">
        <v>16</v>
      </c>
      <c r="S85" s="371">
        <f t="shared" si="334"/>
        <v>17</v>
      </c>
      <c r="T85" s="372">
        <f t="shared" si="335"/>
        <v>16</v>
      </c>
      <c r="U85" s="426">
        <v>6</v>
      </c>
      <c r="V85" s="454">
        <v>2</v>
      </c>
      <c r="W85" s="371">
        <f t="shared" si="348"/>
        <v>6</v>
      </c>
      <c r="X85" s="372">
        <f t="shared" si="349"/>
        <v>2</v>
      </c>
      <c r="Y85" s="426"/>
      <c r="Z85" s="425"/>
      <c r="AA85" s="371">
        <f t="shared" si="336"/>
        <v>0</v>
      </c>
      <c r="AB85" s="372">
        <f t="shared" si="337"/>
        <v>0</v>
      </c>
      <c r="AC85" s="358">
        <f t="shared" si="338"/>
        <v>23</v>
      </c>
      <c r="AD85" s="372">
        <f t="shared" si="339"/>
        <v>18</v>
      </c>
      <c r="AE85" s="358">
        <f t="shared" si="340"/>
        <v>23</v>
      </c>
      <c r="AF85" s="372">
        <f t="shared" si="341"/>
        <v>18</v>
      </c>
      <c r="AG85" s="427">
        <v>4.7647058823529411</v>
      </c>
      <c r="AH85" s="455">
        <v>4.1875</v>
      </c>
      <c r="AI85" s="371">
        <f t="shared" si="352"/>
        <v>81</v>
      </c>
      <c r="AJ85" s="372">
        <f t="shared" si="353"/>
        <v>67</v>
      </c>
      <c r="AK85" s="426">
        <v>4.833333333333333</v>
      </c>
      <c r="AL85" s="455">
        <v>7.5</v>
      </c>
      <c r="AM85" s="371">
        <f t="shared" si="203"/>
        <v>29</v>
      </c>
      <c r="AN85" s="372">
        <f t="shared" si="204"/>
        <v>15</v>
      </c>
      <c r="AO85" s="426"/>
      <c r="AP85" s="446"/>
      <c r="AQ85" s="371">
        <f t="shared" si="342"/>
        <v>0</v>
      </c>
      <c r="AR85" s="372">
        <f t="shared" si="343"/>
        <v>0</v>
      </c>
      <c r="AS85" s="371">
        <f t="shared" si="344"/>
        <v>4.7826086956521738</v>
      </c>
      <c r="AT85" s="372">
        <f t="shared" si="345"/>
        <v>4.5555555555555554</v>
      </c>
      <c r="AU85" s="371">
        <f t="shared" si="346"/>
        <v>110</v>
      </c>
      <c r="AV85" s="372">
        <f t="shared" si="347"/>
        <v>82</v>
      </c>
      <c r="AW85" s="426">
        <v>142.70588235294119</v>
      </c>
      <c r="AX85" s="455">
        <v>139.6875</v>
      </c>
      <c r="AY85" s="371">
        <f t="shared" ref="AY85:AY135" si="359">IF(S85&gt;0,(S85*AW85),)</f>
        <v>2426</v>
      </c>
      <c r="AZ85" s="372">
        <f t="shared" ref="AZ85:AZ135" si="360">IF(T85&gt;0,(T85*AX85),)</f>
        <v>2235</v>
      </c>
      <c r="BA85" s="426">
        <v>135.66666666666666</v>
      </c>
      <c r="BB85" s="455">
        <v>175</v>
      </c>
      <c r="BC85" s="371">
        <f t="shared" si="354"/>
        <v>814</v>
      </c>
      <c r="BD85" s="372">
        <f t="shared" si="355"/>
        <v>350</v>
      </c>
      <c r="BE85" s="421"/>
      <c r="BF85" s="420"/>
      <c r="BG85" s="371">
        <f t="shared" si="146"/>
        <v>0</v>
      </c>
      <c r="BH85" s="372">
        <f t="shared" si="146"/>
        <v>0</v>
      </c>
      <c r="BI85" s="371">
        <f t="shared" si="147"/>
        <v>140.86956521739131</v>
      </c>
      <c r="BJ85" s="372">
        <f t="shared" si="147"/>
        <v>143.61111111111111</v>
      </c>
      <c r="BK85" s="371">
        <f t="shared" si="148"/>
        <v>3240</v>
      </c>
      <c r="BL85" s="372">
        <f t="shared" si="148"/>
        <v>2585</v>
      </c>
      <c r="BM85" s="431">
        <v>777</v>
      </c>
      <c r="BN85" s="453">
        <v>806</v>
      </c>
      <c r="BO85" s="371">
        <f t="shared" si="184"/>
        <v>777</v>
      </c>
      <c r="BP85" s="372">
        <f t="shared" si="184"/>
        <v>806</v>
      </c>
      <c r="BQ85" s="426">
        <v>30</v>
      </c>
      <c r="BR85" s="454">
        <v>38</v>
      </c>
      <c r="BS85" s="371">
        <f t="shared" si="185"/>
        <v>30</v>
      </c>
      <c r="BT85" s="372">
        <f t="shared" si="185"/>
        <v>38</v>
      </c>
      <c r="BU85" s="426"/>
      <c r="BV85" s="425"/>
      <c r="BW85" s="371">
        <f t="shared" si="186"/>
        <v>0</v>
      </c>
      <c r="BX85" s="423">
        <f t="shared" si="187"/>
        <v>0</v>
      </c>
      <c r="BY85" s="358">
        <f t="shared" si="149"/>
        <v>807</v>
      </c>
      <c r="BZ85" s="372">
        <f t="shared" si="149"/>
        <v>844</v>
      </c>
      <c r="CA85" s="358">
        <f t="shared" si="150"/>
        <v>807</v>
      </c>
      <c r="CB85" s="372">
        <f t="shared" si="150"/>
        <v>844</v>
      </c>
      <c r="CC85" s="427">
        <v>5.403474903474903</v>
      </c>
      <c r="CD85" s="455">
        <v>5.3864764267990077</v>
      </c>
      <c r="CE85" s="371">
        <f t="shared" si="231"/>
        <v>4198.5</v>
      </c>
      <c r="CF85" s="372">
        <f t="shared" si="232"/>
        <v>4341.5</v>
      </c>
      <c r="CG85" s="426">
        <v>6.6333333333333337</v>
      </c>
      <c r="CH85" s="455">
        <v>6.9868421052631584</v>
      </c>
      <c r="CI85" s="371">
        <f t="shared" si="188"/>
        <v>199</v>
      </c>
      <c r="CJ85" s="372">
        <f t="shared" si="188"/>
        <v>265.5</v>
      </c>
      <c r="CK85" s="426"/>
      <c r="CL85" s="446"/>
      <c r="CM85" s="371">
        <f t="shared" si="189"/>
        <v>0</v>
      </c>
      <c r="CN85" s="372">
        <f t="shared" si="189"/>
        <v>0</v>
      </c>
      <c r="CO85" s="371">
        <f t="shared" si="151"/>
        <v>5.4491945477075587</v>
      </c>
      <c r="CP85" s="372">
        <f t="shared" si="151"/>
        <v>5.4585308056872037</v>
      </c>
      <c r="CQ85" s="371">
        <f t="shared" si="152"/>
        <v>4397.5</v>
      </c>
      <c r="CR85" s="372">
        <f t="shared" si="152"/>
        <v>4607</v>
      </c>
      <c r="CS85" s="426">
        <v>143.04111969111969</v>
      </c>
      <c r="CT85" s="455">
        <v>142.71828784119108</v>
      </c>
      <c r="CU85" s="371">
        <f t="shared" si="350"/>
        <v>111142.95</v>
      </c>
      <c r="CV85" s="372">
        <f t="shared" si="350"/>
        <v>115030.94000000002</v>
      </c>
      <c r="CW85" s="426">
        <v>122.866</v>
      </c>
      <c r="CX85" s="455">
        <v>135.10447368421055</v>
      </c>
      <c r="CY85" s="371">
        <f t="shared" si="351"/>
        <v>3685.98</v>
      </c>
      <c r="CZ85" s="372">
        <f t="shared" si="351"/>
        <v>5133.9700000000012</v>
      </c>
      <c r="DA85" s="421"/>
      <c r="DB85" s="420"/>
      <c r="DC85" s="371">
        <f t="shared" si="153"/>
        <v>0</v>
      </c>
      <c r="DD85" s="372">
        <f t="shared" si="153"/>
        <v>0</v>
      </c>
      <c r="DE85" s="371">
        <f t="shared" si="154"/>
        <v>142.29111524163568</v>
      </c>
      <c r="DF85" s="372">
        <f t="shared" si="154"/>
        <v>142.37548578199053</v>
      </c>
      <c r="DG85" s="371">
        <f t="shared" si="155"/>
        <v>114828.93</v>
      </c>
      <c r="DH85" s="372">
        <f t="shared" si="155"/>
        <v>120164.91</v>
      </c>
      <c r="DI85" s="371">
        <f t="shared" si="156"/>
        <v>830</v>
      </c>
      <c r="DJ85" s="372">
        <f t="shared" si="156"/>
        <v>862</v>
      </c>
      <c r="DK85" s="371">
        <f t="shared" si="156"/>
        <v>830</v>
      </c>
      <c r="DL85" s="372">
        <f t="shared" si="156"/>
        <v>862</v>
      </c>
      <c r="DM85" s="371">
        <f t="shared" si="157"/>
        <v>5.4307228915662646</v>
      </c>
      <c r="DN85" s="372">
        <f t="shared" si="157"/>
        <v>5.4396751740139209</v>
      </c>
      <c r="DO85" s="371">
        <f t="shared" si="158"/>
        <v>4507.5</v>
      </c>
      <c r="DP85" s="372">
        <f t="shared" si="158"/>
        <v>4689</v>
      </c>
      <c r="DQ85" s="371">
        <f t="shared" si="159"/>
        <v>142.25172289156626</v>
      </c>
      <c r="DR85" s="372">
        <f t="shared" si="159"/>
        <v>142.40128770301624</v>
      </c>
      <c r="DS85" s="371">
        <f t="shared" si="160"/>
        <v>118068.93</v>
      </c>
      <c r="DT85" s="372">
        <f t="shared" si="160"/>
        <v>122749.91</v>
      </c>
      <c r="DU85" s="424">
        <v>624</v>
      </c>
      <c r="DV85" s="453">
        <v>557</v>
      </c>
      <c r="DW85" s="371">
        <f t="shared" si="161"/>
        <v>624</v>
      </c>
      <c r="DX85" s="372">
        <f t="shared" si="161"/>
        <v>557</v>
      </c>
      <c r="DY85" s="426">
        <v>138</v>
      </c>
      <c r="DZ85" s="454">
        <v>170</v>
      </c>
      <c r="EA85" s="371">
        <f t="shared" si="162"/>
        <v>138</v>
      </c>
      <c r="EB85" s="372">
        <f t="shared" si="162"/>
        <v>170</v>
      </c>
      <c r="EC85" s="426"/>
      <c r="ED85" s="425"/>
      <c r="EE85" s="371">
        <f t="shared" si="163"/>
        <v>0</v>
      </c>
      <c r="EF85" s="372">
        <f t="shared" si="163"/>
        <v>0</v>
      </c>
      <c r="EG85" s="358">
        <f t="shared" si="164"/>
        <v>762</v>
      </c>
      <c r="EH85" s="372">
        <f t="shared" si="164"/>
        <v>727</v>
      </c>
      <c r="EI85" s="358">
        <f t="shared" si="165"/>
        <v>762</v>
      </c>
      <c r="EJ85" s="372">
        <f t="shared" si="165"/>
        <v>727</v>
      </c>
      <c r="EK85" s="427">
        <v>3.6939102564102564</v>
      </c>
      <c r="EL85" s="455">
        <v>3.7971274685816878</v>
      </c>
      <c r="EM85" s="371">
        <f t="shared" si="356"/>
        <v>2305</v>
      </c>
      <c r="EN85" s="372">
        <f t="shared" si="356"/>
        <v>2115</v>
      </c>
      <c r="EO85" s="426">
        <v>3.9239130434782608</v>
      </c>
      <c r="EP85" s="455">
        <v>3.9794117647058824</v>
      </c>
      <c r="EQ85" s="371">
        <f t="shared" si="190"/>
        <v>541.5</v>
      </c>
      <c r="ER85" s="372">
        <f t="shared" si="190"/>
        <v>676.5</v>
      </c>
      <c r="ES85" s="426"/>
      <c r="ET85" s="446"/>
      <c r="EU85" s="371">
        <f t="shared" si="357"/>
        <v>0</v>
      </c>
      <c r="EV85" s="372">
        <f t="shared" si="358"/>
        <v>0</v>
      </c>
      <c r="EW85" s="371">
        <f t="shared" si="166"/>
        <v>3.7355643044619424</v>
      </c>
      <c r="EX85" s="372">
        <f t="shared" si="166"/>
        <v>3.8397524071526821</v>
      </c>
      <c r="EY85" s="371">
        <f t="shared" si="167"/>
        <v>2846.5</v>
      </c>
      <c r="EZ85" s="372">
        <f t="shared" si="167"/>
        <v>2791.5</v>
      </c>
      <c r="FA85" s="426">
        <v>91.156458333333347</v>
      </c>
      <c r="FB85" s="455">
        <v>95.132782764811495</v>
      </c>
      <c r="FC85" s="371">
        <f t="shared" si="168"/>
        <v>56881.630000000012</v>
      </c>
      <c r="FD85" s="372">
        <f t="shared" si="168"/>
        <v>52988.959999999999</v>
      </c>
      <c r="FE85" s="426">
        <v>78.70282608695652</v>
      </c>
      <c r="FF85" s="455">
        <v>77.182294117647061</v>
      </c>
      <c r="FG85" s="371">
        <f t="shared" si="169"/>
        <v>10860.99</v>
      </c>
      <c r="FH85" s="372">
        <f t="shared" si="169"/>
        <v>13120.99</v>
      </c>
      <c r="FI85" s="421"/>
      <c r="FJ85" s="420"/>
      <c r="FK85" s="371">
        <f t="shared" si="170"/>
        <v>0</v>
      </c>
      <c r="FL85" s="372">
        <f t="shared" si="170"/>
        <v>0</v>
      </c>
      <c r="FM85" s="371">
        <f t="shared" si="171"/>
        <v>88.90107611548558</v>
      </c>
      <c r="FN85" s="372">
        <f t="shared" si="171"/>
        <v>90.935281980742772</v>
      </c>
      <c r="FO85" s="371">
        <f t="shared" si="172"/>
        <v>67742.62000000001</v>
      </c>
      <c r="FP85" s="372">
        <f t="shared" si="172"/>
        <v>66109.95</v>
      </c>
      <c r="FQ85" s="424"/>
      <c r="FR85" s="425"/>
      <c r="FS85" s="371">
        <f t="shared" si="173"/>
        <v>0</v>
      </c>
      <c r="FT85" s="372">
        <f t="shared" si="173"/>
        <v>0</v>
      </c>
      <c r="FU85" s="426"/>
      <c r="FV85" s="425"/>
      <c r="FW85" s="371">
        <f t="shared" si="174"/>
        <v>0</v>
      </c>
      <c r="FX85" s="372">
        <f t="shared" si="174"/>
        <v>0</v>
      </c>
      <c r="FY85" s="426"/>
      <c r="FZ85" s="425"/>
      <c r="GA85" s="371">
        <f t="shared" si="175"/>
        <v>0</v>
      </c>
      <c r="GB85" s="372">
        <f t="shared" si="175"/>
        <v>0</v>
      </c>
      <c r="GC85" s="406">
        <f t="shared" si="141"/>
        <v>1418</v>
      </c>
      <c r="GD85" s="372">
        <f t="shared" si="141"/>
        <v>1379</v>
      </c>
      <c r="GE85" s="371">
        <f t="shared" si="141"/>
        <v>1418</v>
      </c>
      <c r="GF85" s="372">
        <f t="shared" si="141"/>
        <v>1379</v>
      </c>
      <c r="GG85" s="371">
        <f t="shared" si="176"/>
        <v>6584.5</v>
      </c>
      <c r="GH85" s="372">
        <f t="shared" si="176"/>
        <v>6523.5</v>
      </c>
      <c r="GI85" s="371">
        <f t="shared" si="177"/>
        <v>170450.58000000002</v>
      </c>
      <c r="GJ85" s="372">
        <f t="shared" si="177"/>
        <v>170254.90000000002</v>
      </c>
      <c r="GK85" s="406">
        <f t="shared" si="142"/>
        <v>174</v>
      </c>
      <c r="GL85" s="372">
        <f t="shared" si="142"/>
        <v>210</v>
      </c>
      <c r="GM85" s="371">
        <f t="shared" si="142"/>
        <v>174</v>
      </c>
      <c r="GN85" s="372">
        <f t="shared" si="142"/>
        <v>210</v>
      </c>
      <c r="GO85" s="371">
        <f t="shared" si="178"/>
        <v>769.5</v>
      </c>
      <c r="GP85" s="372">
        <f t="shared" si="178"/>
        <v>957</v>
      </c>
      <c r="GQ85" s="371">
        <f t="shared" si="179"/>
        <v>15360.97</v>
      </c>
      <c r="GR85" s="372">
        <f t="shared" si="179"/>
        <v>18604.96</v>
      </c>
      <c r="GS85" s="406">
        <f t="shared" si="143"/>
        <v>1592</v>
      </c>
      <c r="GT85" s="372">
        <f t="shared" si="143"/>
        <v>1589</v>
      </c>
      <c r="GU85" s="371">
        <f t="shared" si="143"/>
        <v>1592</v>
      </c>
      <c r="GV85" s="372">
        <f t="shared" si="143"/>
        <v>1589</v>
      </c>
      <c r="GW85" s="371">
        <f t="shared" si="180"/>
        <v>7354</v>
      </c>
      <c r="GX85" s="372">
        <f t="shared" si="180"/>
        <v>7480.5</v>
      </c>
      <c r="GY85" s="371">
        <f t="shared" si="180"/>
        <v>185811.55000000002</v>
      </c>
      <c r="GZ85" s="372">
        <f t="shared" si="180"/>
        <v>188859.86000000002</v>
      </c>
      <c r="HA85" s="406">
        <f t="shared" si="144"/>
        <v>0</v>
      </c>
      <c r="HB85" s="372">
        <f t="shared" si="144"/>
        <v>0</v>
      </c>
      <c r="HC85" s="371">
        <f t="shared" si="144"/>
        <v>0</v>
      </c>
      <c r="HD85" s="372">
        <f t="shared" si="144"/>
        <v>0</v>
      </c>
      <c r="HE85" s="371" t="str">
        <f t="shared" si="145"/>
        <v/>
      </c>
      <c r="HF85" s="372" t="str">
        <f t="shared" si="145"/>
        <v/>
      </c>
      <c r="HG85" s="371" t="str">
        <f t="shared" si="181"/>
        <v/>
      </c>
      <c r="HH85" s="372" t="str">
        <f t="shared" si="181"/>
        <v/>
      </c>
      <c r="HI85" s="406">
        <f t="shared" si="182"/>
        <v>7354</v>
      </c>
      <c r="HJ85" s="372">
        <f t="shared" si="182"/>
        <v>7480.5</v>
      </c>
      <c r="HK85" s="371">
        <f t="shared" si="183"/>
        <v>185811.55</v>
      </c>
      <c r="HL85" s="371">
        <f t="shared" si="183"/>
        <v>188859.86</v>
      </c>
    </row>
    <row r="86" spans="1:220" ht="15">
      <c r="A86" s="447" t="s">
        <v>76</v>
      </c>
      <c r="B86" s="448" t="s">
        <v>83</v>
      </c>
      <c r="C86" s="40"/>
      <c r="D86" s="447">
        <v>138716</v>
      </c>
      <c r="E86" s="452">
        <v>4</v>
      </c>
      <c r="F86" s="413">
        <v>520</v>
      </c>
      <c r="G86" s="420">
        <v>508</v>
      </c>
      <c r="H86" s="421">
        <v>5</v>
      </c>
      <c r="I86" s="422">
        <v>1</v>
      </c>
      <c r="J86" s="371">
        <f t="shared" si="332"/>
        <v>515</v>
      </c>
      <c r="K86" s="372">
        <f t="shared" si="333"/>
        <v>507</v>
      </c>
      <c r="L86" s="420">
        <v>120</v>
      </c>
      <c r="M86" s="371">
        <f t="shared" si="328"/>
        <v>515</v>
      </c>
      <c r="N86" s="372">
        <f t="shared" si="329"/>
        <v>507</v>
      </c>
      <c r="O86" s="371">
        <f t="shared" si="330"/>
        <v>515</v>
      </c>
      <c r="P86" s="372">
        <f t="shared" si="331"/>
        <v>507</v>
      </c>
      <c r="Q86" s="424">
        <v>3</v>
      </c>
      <c r="R86" s="434">
        <v>0</v>
      </c>
      <c r="S86" s="371">
        <f t="shared" si="334"/>
        <v>3</v>
      </c>
      <c r="T86" s="372">
        <f t="shared" si="335"/>
        <v>0</v>
      </c>
      <c r="U86" s="426">
        <v>0</v>
      </c>
      <c r="V86" s="425">
        <v>0</v>
      </c>
      <c r="W86" s="371">
        <f t="shared" si="348"/>
        <v>0</v>
      </c>
      <c r="X86" s="372">
        <f t="shared" si="349"/>
        <v>0</v>
      </c>
      <c r="Y86" s="426"/>
      <c r="Z86" s="425"/>
      <c r="AA86" s="371">
        <f t="shared" si="336"/>
        <v>0</v>
      </c>
      <c r="AB86" s="372">
        <f t="shared" si="337"/>
        <v>0</v>
      </c>
      <c r="AC86" s="358">
        <f t="shared" si="338"/>
        <v>3</v>
      </c>
      <c r="AD86" s="372">
        <f t="shared" si="339"/>
        <v>0</v>
      </c>
      <c r="AE86" s="358">
        <f t="shared" si="340"/>
        <v>3</v>
      </c>
      <c r="AF86" s="372">
        <f t="shared" si="341"/>
        <v>0</v>
      </c>
      <c r="AG86" s="427">
        <v>5.3333333333333339</v>
      </c>
      <c r="AH86" s="420">
        <v>0</v>
      </c>
      <c r="AI86" s="371">
        <f t="shared" si="352"/>
        <v>16</v>
      </c>
      <c r="AJ86" s="372">
        <f t="shared" si="353"/>
        <v>0</v>
      </c>
      <c r="AK86" s="426">
        <v>0</v>
      </c>
      <c r="AL86" s="420">
        <v>0</v>
      </c>
      <c r="AM86" s="371">
        <f t="shared" ref="AM86:AM135" si="361">IF(U86&gt;0,(U86*AK86),)</f>
        <v>0</v>
      </c>
      <c r="AN86" s="372">
        <f t="shared" ref="AN86:AN135" si="362">IF(V86&gt;0,(V86*AL86),)</f>
        <v>0</v>
      </c>
      <c r="AO86" s="426"/>
      <c r="AP86" s="446"/>
      <c r="AQ86" s="371">
        <f t="shared" si="342"/>
        <v>0</v>
      </c>
      <c r="AR86" s="372">
        <f t="shared" si="343"/>
        <v>0</v>
      </c>
      <c r="AS86" s="371">
        <f t="shared" si="344"/>
        <v>5.333333333333333</v>
      </c>
      <c r="AT86" s="372">
        <f t="shared" si="345"/>
        <v>0</v>
      </c>
      <c r="AU86" s="371">
        <f t="shared" si="346"/>
        <v>16</v>
      </c>
      <c r="AV86" s="372">
        <f t="shared" si="347"/>
        <v>0</v>
      </c>
      <c r="AW86" s="426">
        <v>110.55333333333334</v>
      </c>
      <c r="AX86" s="420">
        <v>0</v>
      </c>
      <c r="AY86" s="371">
        <f t="shared" si="359"/>
        <v>331.66</v>
      </c>
      <c r="AZ86" s="372">
        <f t="shared" si="360"/>
        <v>0</v>
      </c>
      <c r="BA86" s="426">
        <v>0</v>
      </c>
      <c r="BB86" s="420">
        <v>0</v>
      </c>
      <c r="BC86" s="371">
        <f t="shared" si="354"/>
        <v>0</v>
      </c>
      <c r="BD86" s="372">
        <f t="shared" si="355"/>
        <v>0</v>
      </c>
      <c r="BE86" s="421"/>
      <c r="BF86" s="420"/>
      <c r="BG86" s="371">
        <f t="shared" si="146"/>
        <v>0</v>
      </c>
      <c r="BH86" s="372">
        <f t="shared" si="146"/>
        <v>0</v>
      </c>
      <c r="BI86" s="371">
        <f t="shared" si="147"/>
        <v>110.55333333333334</v>
      </c>
      <c r="BJ86" s="372">
        <f t="shared" si="147"/>
        <v>0</v>
      </c>
      <c r="BK86" s="371">
        <f t="shared" si="148"/>
        <v>331.66</v>
      </c>
      <c r="BL86" s="372">
        <f t="shared" si="148"/>
        <v>0</v>
      </c>
      <c r="BM86" s="431">
        <v>303</v>
      </c>
      <c r="BN86" s="453">
        <v>284</v>
      </c>
      <c r="BO86" s="371">
        <f t="shared" si="184"/>
        <v>303</v>
      </c>
      <c r="BP86" s="372">
        <f t="shared" si="184"/>
        <v>284</v>
      </c>
      <c r="BQ86" s="426">
        <v>13</v>
      </c>
      <c r="BR86" s="454">
        <v>16</v>
      </c>
      <c r="BS86" s="371">
        <f t="shared" si="185"/>
        <v>13</v>
      </c>
      <c r="BT86" s="372">
        <f t="shared" si="185"/>
        <v>16</v>
      </c>
      <c r="BU86" s="426"/>
      <c r="BV86" s="425"/>
      <c r="BW86" s="371">
        <f t="shared" si="186"/>
        <v>0</v>
      </c>
      <c r="BX86" s="423">
        <f t="shared" si="187"/>
        <v>0</v>
      </c>
      <c r="BY86" s="358">
        <f t="shared" si="149"/>
        <v>316</v>
      </c>
      <c r="BZ86" s="372">
        <f t="shared" si="149"/>
        <v>300</v>
      </c>
      <c r="CA86" s="358">
        <f t="shared" si="150"/>
        <v>316</v>
      </c>
      <c r="CB86" s="372">
        <f t="shared" si="150"/>
        <v>300</v>
      </c>
      <c r="CC86" s="427">
        <v>5.4125412541254132</v>
      </c>
      <c r="CD86" s="455">
        <v>5.526408450704225</v>
      </c>
      <c r="CE86" s="371">
        <f t="shared" ref="CE86:CF134" si="363">IF(BM86&gt;0,(BM86*CC86),)</f>
        <v>1640.0000000000002</v>
      </c>
      <c r="CF86" s="372">
        <f t="shared" si="363"/>
        <v>1569.5</v>
      </c>
      <c r="CG86" s="426">
        <v>6.5384615384615383</v>
      </c>
      <c r="CH86" s="455">
        <v>6.1875</v>
      </c>
      <c r="CI86" s="371">
        <f t="shared" si="188"/>
        <v>85</v>
      </c>
      <c r="CJ86" s="372">
        <f t="shared" si="188"/>
        <v>99</v>
      </c>
      <c r="CK86" s="426"/>
      <c r="CL86" s="446"/>
      <c r="CM86" s="371">
        <f t="shared" si="189"/>
        <v>0</v>
      </c>
      <c r="CN86" s="372">
        <f t="shared" si="189"/>
        <v>0</v>
      </c>
      <c r="CO86" s="371">
        <f t="shared" si="151"/>
        <v>5.458860759493672</v>
      </c>
      <c r="CP86" s="372">
        <f t="shared" si="151"/>
        <v>5.5616666666666665</v>
      </c>
      <c r="CQ86" s="371">
        <f t="shared" si="152"/>
        <v>1725.0000000000005</v>
      </c>
      <c r="CR86" s="372">
        <f t="shared" si="152"/>
        <v>1668.5</v>
      </c>
      <c r="CS86" s="426">
        <v>146.34300330033005</v>
      </c>
      <c r="CT86" s="455">
        <v>150.5655985915493</v>
      </c>
      <c r="CU86" s="371">
        <f t="shared" si="350"/>
        <v>44341.930000000008</v>
      </c>
      <c r="CV86" s="372">
        <f t="shared" si="350"/>
        <v>42760.630000000005</v>
      </c>
      <c r="CW86" s="426">
        <v>135.02538461538461</v>
      </c>
      <c r="CX86" s="455">
        <v>119.499375</v>
      </c>
      <c r="CY86" s="371">
        <f t="shared" si="351"/>
        <v>1755.33</v>
      </c>
      <c r="CZ86" s="372">
        <f t="shared" si="351"/>
        <v>1911.99</v>
      </c>
      <c r="DA86" s="421"/>
      <c r="DB86" s="420"/>
      <c r="DC86" s="371">
        <f t="shared" si="153"/>
        <v>0</v>
      </c>
      <c r="DD86" s="372">
        <f t="shared" si="153"/>
        <v>0</v>
      </c>
      <c r="DE86" s="371">
        <f t="shared" si="154"/>
        <v>145.87740506329118</v>
      </c>
      <c r="DF86" s="372">
        <f t="shared" si="154"/>
        <v>148.90873333333334</v>
      </c>
      <c r="DG86" s="371">
        <f t="shared" si="155"/>
        <v>46097.260000000009</v>
      </c>
      <c r="DH86" s="372">
        <f t="shared" si="155"/>
        <v>44672.62</v>
      </c>
      <c r="DI86" s="371">
        <f t="shared" si="156"/>
        <v>319</v>
      </c>
      <c r="DJ86" s="372">
        <f t="shared" si="156"/>
        <v>300</v>
      </c>
      <c r="DK86" s="371">
        <f t="shared" si="156"/>
        <v>319</v>
      </c>
      <c r="DL86" s="372">
        <f t="shared" si="156"/>
        <v>300</v>
      </c>
      <c r="DM86" s="371">
        <f t="shared" si="157"/>
        <v>5.4576802507837003</v>
      </c>
      <c r="DN86" s="372">
        <f t="shared" si="157"/>
        <v>5.5616666666666665</v>
      </c>
      <c r="DO86" s="371">
        <f t="shared" si="158"/>
        <v>1741.0000000000005</v>
      </c>
      <c r="DP86" s="372">
        <f t="shared" si="158"/>
        <v>1668.5</v>
      </c>
      <c r="DQ86" s="371">
        <f t="shared" si="159"/>
        <v>145.54520376175552</v>
      </c>
      <c r="DR86" s="372">
        <f t="shared" si="159"/>
        <v>148.90873333333334</v>
      </c>
      <c r="DS86" s="371">
        <f t="shared" si="160"/>
        <v>46428.920000000013</v>
      </c>
      <c r="DT86" s="372">
        <f t="shared" si="160"/>
        <v>44672.62</v>
      </c>
      <c r="DU86" s="424">
        <v>132</v>
      </c>
      <c r="DV86" s="453">
        <v>144</v>
      </c>
      <c r="DW86" s="371">
        <f t="shared" si="161"/>
        <v>132</v>
      </c>
      <c r="DX86" s="372">
        <f t="shared" si="161"/>
        <v>144</v>
      </c>
      <c r="DY86" s="426">
        <v>64</v>
      </c>
      <c r="DZ86" s="454">
        <v>62</v>
      </c>
      <c r="EA86" s="371">
        <f t="shared" si="162"/>
        <v>64</v>
      </c>
      <c r="EB86" s="372">
        <f t="shared" si="162"/>
        <v>62</v>
      </c>
      <c r="EC86" s="426"/>
      <c r="ED86" s="425"/>
      <c r="EE86" s="371">
        <f t="shared" si="163"/>
        <v>0</v>
      </c>
      <c r="EF86" s="372">
        <f t="shared" si="163"/>
        <v>0</v>
      </c>
      <c r="EG86" s="358">
        <f t="shared" si="164"/>
        <v>196</v>
      </c>
      <c r="EH86" s="372">
        <f t="shared" si="164"/>
        <v>206</v>
      </c>
      <c r="EI86" s="358">
        <f t="shared" si="165"/>
        <v>196</v>
      </c>
      <c r="EJ86" s="372">
        <f t="shared" si="165"/>
        <v>206</v>
      </c>
      <c r="EK86" s="427">
        <v>4.0113636363636367</v>
      </c>
      <c r="EL86" s="455">
        <v>3.9375</v>
      </c>
      <c r="EM86" s="371">
        <f t="shared" si="356"/>
        <v>529.5</v>
      </c>
      <c r="EN86" s="372">
        <f t="shared" si="356"/>
        <v>567</v>
      </c>
      <c r="EO86" s="426">
        <v>3.703125</v>
      </c>
      <c r="EP86" s="455">
        <v>4.193548387096774</v>
      </c>
      <c r="EQ86" s="371">
        <f t="shared" si="190"/>
        <v>237</v>
      </c>
      <c r="ER86" s="372">
        <f t="shared" si="190"/>
        <v>260</v>
      </c>
      <c r="ES86" s="426"/>
      <c r="ET86" s="446"/>
      <c r="EU86" s="371">
        <f t="shared" si="357"/>
        <v>0</v>
      </c>
      <c r="EV86" s="372">
        <f t="shared" si="358"/>
        <v>0</v>
      </c>
      <c r="EW86" s="371">
        <f t="shared" si="166"/>
        <v>3.9107142857142856</v>
      </c>
      <c r="EX86" s="372">
        <f t="shared" si="166"/>
        <v>4.0145631067961167</v>
      </c>
      <c r="EY86" s="371">
        <f t="shared" si="167"/>
        <v>766.5</v>
      </c>
      <c r="EZ86" s="372">
        <f t="shared" si="167"/>
        <v>827</v>
      </c>
      <c r="FA86" s="426">
        <v>100.4619696969697</v>
      </c>
      <c r="FB86" s="455">
        <v>99.372638888888886</v>
      </c>
      <c r="FC86" s="371">
        <f t="shared" si="168"/>
        <v>13260.980000000001</v>
      </c>
      <c r="FD86" s="372">
        <f t="shared" si="168"/>
        <v>14309.66</v>
      </c>
      <c r="FE86" s="426">
        <v>73.119687499999998</v>
      </c>
      <c r="FF86" s="455">
        <v>72.58564516129033</v>
      </c>
      <c r="FG86" s="371">
        <f t="shared" si="169"/>
        <v>4679.66</v>
      </c>
      <c r="FH86" s="372">
        <f t="shared" si="169"/>
        <v>4500.3100000000004</v>
      </c>
      <c r="FI86" s="421"/>
      <c r="FJ86" s="420"/>
      <c r="FK86" s="371">
        <f t="shared" si="170"/>
        <v>0</v>
      </c>
      <c r="FL86" s="372">
        <f t="shared" si="170"/>
        <v>0</v>
      </c>
      <c r="FM86" s="371">
        <f t="shared" si="171"/>
        <v>91.53387755102041</v>
      </c>
      <c r="FN86" s="372">
        <f t="shared" si="171"/>
        <v>91.310533980582534</v>
      </c>
      <c r="FO86" s="371">
        <f t="shared" si="172"/>
        <v>17940.64</v>
      </c>
      <c r="FP86" s="372">
        <f t="shared" si="172"/>
        <v>18809.97</v>
      </c>
      <c r="FQ86" s="424"/>
      <c r="FR86" s="425">
        <v>1</v>
      </c>
      <c r="FS86" s="371">
        <f t="shared" si="173"/>
        <v>0</v>
      </c>
      <c r="FT86" s="372">
        <f t="shared" si="173"/>
        <v>1</v>
      </c>
      <c r="FU86" s="426"/>
      <c r="FV86" s="425">
        <v>3.5</v>
      </c>
      <c r="FW86" s="371">
        <f t="shared" si="174"/>
        <v>0</v>
      </c>
      <c r="FX86" s="372">
        <f t="shared" si="174"/>
        <v>3.5</v>
      </c>
      <c r="FY86" s="426"/>
      <c r="FZ86" s="425">
        <v>116</v>
      </c>
      <c r="GA86" s="371">
        <f t="shared" si="175"/>
        <v>0</v>
      </c>
      <c r="GB86" s="372">
        <f t="shared" si="175"/>
        <v>116</v>
      </c>
      <c r="GC86" s="406">
        <f t="shared" si="141"/>
        <v>438</v>
      </c>
      <c r="GD86" s="372">
        <f t="shared" si="141"/>
        <v>428</v>
      </c>
      <c r="GE86" s="371">
        <f t="shared" si="141"/>
        <v>438</v>
      </c>
      <c r="GF86" s="372">
        <f t="shared" si="141"/>
        <v>428</v>
      </c>
      <c r="GG86" s="371">
        <f t="shared" si="176"/>
        <v>2185.5</v>
      </c>
      <c r="GH86" s="372">
        <f t="shared" si="176"/>
        <v>2136.5</v>
      </c>
      <c r="GI86" s="371">
        <f t="shared" si="177"/>
        <v>57934.570000000014</v>
      </c>
      <c r="GJ86" s="372">
        <f t="shared" si="177"/>
        <v>57070.290000000008</v>
      </c>
      <c r="GK86" s="406">
        <f t="shared" si="142"/>
        <v>77</v>
      </c>
      <c r="GL86" s="372">
        <f t="shared" si="142"/>
        <v>78</v>
      </c>
      <c r="GM86" s="371">
        <f t="shared" si="142"/>
        <v>77</v>
      </c>
      <c r="GN86" s="372">
        <f t="shared" si="142"/>
        <v>78</v>
      </c>
      <c r="GO86" s="371">
        <f t="shared" si="178"/>
        <v>322</v>
      </c>
      <c r="GP86" s="372">
        <f t="shared" si="178"/>
        <v>359</v>
      </c>
      <c r="GQ86" s="371">
        <f t="shared" si="179"/>
        <v>6434.99</v>
      </c>
      <c r="GR86" s="372">
        <f t="shared" si="179"/>
        <v>6412.3</v>
      </c>
      <c r="GS86" s="406">
        <f t="shared" si="143"/>
        <v>515</v>
      </c>
      <c r="GT86" s="372">
        <f t="shared" si="143"/>
        <v>506</v>
      </c>
      <c r="GU86" s="371">
        <f t="shared" si="143"/>
        <v>515</v>
      </c>
      <c r="GV86" s="372">
        <f t="shared" ref="GV86:GV149" si="364">+GN86+GF86</f>
        <v>506</v>
      </c>
      <c r="GW86" s="371">
        <f t="shared" si="180"/>
        <v>2507.5</v>
      </c>
      <c r="GX86" s="372">
        <f t="shared" si="180"/>
        <v>2495.5</v>
      </c>
      <c r="GY86" s="371">
        <f t="shared" si="180"/>
        <v>64369.560000000012</v>
      </c>
      <c r="GZ86" s="372">
        <f t="shared" si="180"/>
        <v>63482.590000000011</v>
      </c>
      <c r="HA86" s="406">
        <f t="shared" si="144"/>
        <v>0</v>
      </c>
      <c r="HB86" s="372">
        <f t="shared" si="144"/>
        <v>0</v>
      </c>
      <c r="HC86" s="371">
        <f t="shared" si="144"/>
        <v>0</v>
      </c>
      <c r="HD86" s="372">
        <f t="shared" ref="HD86:HD149" si="365">(AB86+BX86+EF86)</f>
        <v>0</v>
      </c>
      <c r="HE86" s="371" t="str">
        <f t="shared" si="145"/>
        <v/>
      </c>
      <c r="HF86" s="372" t="str">
        <f t="shared" si="145"/>
        <v/>
      </c>
      <c r="HG86" s="371" t="str">
        <f t="shared" si="181"/>
        <v/>
      </c>
      <c r="HH86" s="372" t="str">
        <f t="shared" si="181"/>
        <v/>
      </c>
      <c r="HI86" s="406">
        <f t="shared" si="182"/>
        <v>2507.5000000000005</v>
      </c>
      <c r="HJ86" s="372">
        <f t="shared" si="182"/>
        <v>2499</v>
      </c>
      <c r="HK86" s="371">
        <f t="shared" si="183"/>
        <v>64369.560000000012</v>
      </c>
      <c r="HL86" s="371">
        <f t="shared" si="183"/>
        <v>63598.590000000004</v>
      </c>
    </row>
    <row r="87" spans="1:220" ht="15">
      <c r="A87" s="447" t="s">
        <v>76</v>
      </c>
      <c r="B87" s="448" t="s">
        <v>84</v>
      </c>
      <c r="C87" s="40"/>
      <c r="D87" s="447">
        <v>138789</v>
      </c>
      <c r="E87" s="452">
        <v>4</v>
      </c>
      <c r="F87" s="413">
        <v>898</v>
      </c>
      <c r="G87" s="420">
        <v>868</v>
      </c>
      <c r="H87" s="421">
        <v>6</v>
      </c>
      <c r="I87" s="422">
        <v>7</v>
      </c>
      <c r="J87" s="371">
        <f t="shared" si="332"/>
        <v>892</v>
      </c>
      <c r="K87" s="372">
        <f t="shared" si="333"/>
        <v>861</v>
      </c>
      <c r="L87" s="420">
        <v>120</v>
      </c>
      <c r="M87" s="371">
        <f t="shared" si="328"/>
        <v>892</v>
      </c>
      <c r="N87" s="372">
        <f t="shared" si="329"/>
        <v>861</v>
      </c>
      <c r="O87" s="371">
        <f t="shared" si="330"/>
        <v>892</v>
      </c>
      <c r="P87" s="372">
        <f t="shared" si="331"/>
        <v>861</v>
      </c>
      <c r="Q87" s="424">
        <v>24</v>
      </c>
      <c r="R87" s="453">
        <v>11</v>
      </c>
      <c r="S87" s="371">
        <f t="shared" si="334"/>
        <v>24</v>
      </c>
      <c r="T87" s="372">
        <f t="shared" si="335"/>
        <v>11</v>
      </c>
      <c r="U87" s="426">
        <v>7</v>
      </c>
      <c r="V87" s="454">
        <v>6</v>
      </c>
      <c r="W87" s="371">
        <f t="shared" si="348"/>
        <v>7</v>
      </c>
      <c r="X87" s="372">
        <f t="shared" si="349"/>
        <v>6</v>
      </c>
      <c r="Y87" s="426"/>
      <c r="Z87" s="425"/>
      <c r="AA87" s="371">
        <f t="shared" si="336"/>
        <v>0</v>
      </c>
      <c r="AB87" s="372">
        <f t="shared" si="337"/>
        <v>0</v>
      </c>
      <c r="AC87" s="358">
        <f t="shared" si="338"/>
        <v>31</v>
      </c>
      <c r="AD87" s="372">
        <f t="shared" si="339"/>
        <v>17</v>
      </c>
      <c r="AE87" s="358">
        <f t="shared" si="340"/>
        <v>31</v>
      </c>
      <c r="AF87" s="372">
        <f t="shared" si="341"/>
        <v>17</v>
      </c>
      <c r="AG87" s="427">
        <v>5.3541666666666661</v>
      </c>
      <c r="AH87" s="455">
        <v>6.3181818181818192</v>
      </c>
      <c r="AI87" s="371">
        <f t="shared" si="352"/>
        <v>128.5</v>
      </c>
      <c r="AJ87" s="372">
        <f t="shared" si="353"/>
        <v>69.500000000000014</v>
      </c>
      <c r="AK87" s="426">
        <v>4.8571428571428577</v>
      </c>
      <c r="AL87" s="455">
        <v>5</v>
      </c>
      <c r="AM87" s="371">
        <f t="shared" si="361"/>
        <v>34</v>
      </c>
      <c r="AN87" s="372">
        <f t="shared" si="362"/>
        <v>30</v>
      </c>
      <c r="AO87" s="426"/>
      <c r="AP87" s="446"/>
      <c r="AQ87" s="371">
        <f t="shared" si="342"/>
        <v>0</v>
      </c>
      <c r="AR87" s="372">
        <f t="shared" si="343"/>
        <v>0</v>
      </c>
      <c r="AS87" s="371">
        <f t="shared" si="344"/>
        <v>5.241935483870968</v>
      </c>
      <c r="AT87" s="372">
        <f t="shared" si="345"/>
        <v>5.8529411764705888</v>
      </c>
      <c r="AU87" s="371">
        <f t="shared" si="346"/>
        <v>162.5</v>
      </c>
      <c r="AV87" s="372">
        <f t="shared" si="347"/>
        <v>99.500000000000014</v>
      </c>
      <c r="AW87" s="426">
        <v>143.29124999999999</v>
      </c>
      <c r="AX87" s="455">
        <v>158.63636363636365</v>
      </c>
      <c r="AY87" s="371">
        <f t="shared" si="359"/>
        <v>3438.99</v>
      </c>
      <c r="AZ87" s="372">
        <f t="shared" si="360"/>
        <v>1745.0000000000002</v>
      </c>
      <c r="BA87" s="426">
        <v>112.14142857142858</v>
      </c>
      <c r="BB87" s="455">
        <v>115.5</v>
      </c>
      <c r="BC87" s="371">
        <f t="shared" si="354"/>
        <v>784.99</v>
      </c>
      <c r="BD87" s="372">
        <f t="shared" si="355"/>
        <v>693</v>
      </c>
      <c r="BE87" s="421"/>
      <c r="BF87" s="420"/>
      <c r="BG87" s="371">
        <f t="shared" si="146"/>
        <v>0</v>
      </c>
      <c r="BH87" s="372">
        <f t="shared" si="146"/>
        <v>0</v>
      </c>
      <c r="BI87" s="371">
        <f t="shared" si="147"/>
        <v>136.2574193548387</v>
      </c>
      <c r="BJ87" s="372">
        <f t="shared" si="147"/>
        <v>143.41176470588235</v>
      </c>
      <c r="BK87" s="371">
        <f t="shared" si="148"/>
        <v>4223.9799999999996</v>
      </c>
      <c r="BL87" s="372">
        <f t="shared" si="148"/>
        <v>2438</v>
      </c>
      <c r="BM87" s="431">
        <v>281</v>
      </c>
      <c r="BN87" s="453">
        <v>278</v>
      </c>
      <c r="BO87" s="371">
        <f t="shared" si="184"/>
        <v>281</v>
      </c>
      <c r="BP87" s="372">
        <f t="shared" si="184"/>
        <v>278</v>
      </c>
      <c r="BQ87" s="426">
        <v>66</v>
      </c>
      <c r="BR87" s="454">
        <v>58</v>
      </c>
      <c r="BS87" s="371">
        <f t="shared" si="185"/>
        <v>66</v>
      </c>
      <c r="BT87" s="372">
        <f t="shared" si="185"/>
        <v>58</v>
      </c>
      <c r="BU87" s="426"/>
      <c r="BV87" s="425"/>
      <c r="BW87" s="371">
        <f t="shared" si="186"/>
        <v>0</v>
      </c>
      <c r="BX87" s="423">
        <f t="shared" si="187"/>
        <v>0</v>
      </c>
      <c r="BY87" s="358">
        <f t="shared" si="149"/>
        <v>347</v>
      </c>
      <c r="BZ87" s="372">
        <f t="shared" si="149"/>
        <v>336</v>
      </c>
      <c r="CA87" s="358">
        <f t="shared" si="150"/>
        <v>347</v>
      </c>
      <c r="CB87" s="372">
        <f t="shared" si="150"/>
        <v>336</v>
      </c>
      <c r="CC87" s="427">
        <v>5.7811387900355875</v>
      </c>
      <c r="CD87" s="455">
        <v>5.6258992805755392</v>
      </c>
      <c r="CE87" s="371">
        <f t="shared" si="363"/>
        <v>1624.5</v>
      </c>
      <c r="CF87" s="372">
        <f t="shared" si="363"/>
        <v>1564</v>
      </c>
      <c r="CG87" s="426">
        <v>5.9166666666666661</v>
      </c>
      <c r="CH87" s="455">
        <v>6.4396551724137936</v>
      </c>
      <c r="CI87" s="371">
        <f t="shared" si="188"/>
        <v>390.49999999999994</v>
      </c>
      <c r="CJ87" s="372">
        <f t="shared" si="188"/>
        <v>373.5</v>
      </c>
      <c r="CK87" s="426"/>
      <c r="CL87" s="446"/>
      <c r="CM87" s="371">
        <f t="shared" si="189"/>
        <v>0</v>
      </c>
      <c r="CN87" s="372">
        <f t="shared" si="189"/>
        <v>0</v>
      </c>
      <c r="CO87" s="371">
        <f t="shared" si="151"/>
        <v>5.8069164265129682</v>
      </c>
      <c r="CP87" s="372">
        <f t="shared" si="151"/>
        <v>5.7663690476190474</v>
      </c>
      <c r="CQ87" s="371">
        <f t="shared" si="152"/>
        <v>2015</v>
      </c>
      <c r="CR87" s="372">
        <f t="shared" si="152"/>
        <v>1937.5</v>
      </c>
      <c r="CS87" s="426">
        <v>140.50380782918151</v>
      </c>
      <c r="CT87" s="455">
        <v>138.05737410071944</v>
      </c>
      <c r="CU87" s="371">
        <f t="shared" si="350"/>
        <v>39481.570000000007</v>
      </c>
      <c r="CV87" s="372">
        <f t="shared" si="350"/>
        <v>38379.950000000004</v>
      </c>
      <c r="CW87" s="426">
        <v>129.08515151515152</v>
      </c>
      <c r="CX87" s="455">
        <v>125.56810344827588</v>
      </c>
      <c r="CY87" s="371">
        <f t="shared" si="351"/>
        <v>8519.6200000000008</v>
      </c>
      <c r="CZ87" s="372">
        <f t="shared" si="351"/>
        <v>7282.9500000000007</v>
      </c>
      <c r="DA87" s="421"/>
      <c r="DB87" s="420"/>
      <c r="DC87" s="371">
        <f t="shared" si="153"/>
        <v>0</v>
      </c>
      <c r="DD87" s="372">
        <f t="shared" si="153"/>
        <v>0</v>
      </c>
      <c r="DE87" s="371">
        <f t="shared" si="154"/>
        <v>138.33195965417869</v>
      </c>
      <c r="DF87" s="372">
        <f t="shared" si="154"/>
        <v>135.90148809523811</v>
      </c>
      <c r="DG87" s="371">
        <f t="shared" si="155"/>
        <v>48001.19</v>
      </c>
      <c r="DH87" s="372">
        <f t="shared" si="155"/>
        <v>45662.9</v>
      </c>
      <c r="DI87" s="371">
        <f t="shared" si="156"/>
        <v>378</v>
      </c>
      <c r="DJ87" s="372">
        <f t="shared" si="156"/>
        <v>353</v>
      </c>
      <c r="DK87" s="371">
        <f t="shared" si="156"/>
        <v>378</v>
      </c>
      <c r="DL87" s="372">
        <f t="shared" si="156"/>
        <v>353</v>
      </c>
      <c r="DM87" s="371">
        <f t="shared" si="157"/>
        <v>5.7605820105820102</v>
      </c>
      <c r="DN87" s="372">
        <f t="shared" si="157"/>
        <v>5.7705382436260626</v>
      </c>
      <c r="DO87" s="371">
        <f t="shared" si="158"/>
        <v>2177.5</v>
      </c>
      <c r="DP87" s="372">
        <f t="shared" si="158"/>
        <v>2037</v>
      </c>
      <c r="DQ87" s="371">
        <f t="shared" si="159"/>
        <v>138.16182539682538</v>
      </c>
      <c r="DR87" s="372">
        <f t="shared" si="159"/>
        <v>136.26317280453259</v>
      </c>
      <c r="DS87" s="371">
        <f t="shared" si="160"/>
        <v>52225.169999999991</v>
      </c>
      <c r="DT87" s="372">
        <f t="shared" si="160"/>
        <v>48100.9</v>
      </c>
      <c r="DU87" s="424">
        <v>279</v>
      </c>
      <c r="DV87" s="453">
        <v>292</v>
      </c>
      <c r="DW87" s="371">
        <f t="shared" si="161"/>
        <v>279</v>
      </c>
      <c r="DX87" s="372">
        <f t="shared" si="161"/>
        <v>292</v>
      </c>
      <c r="DY87" s="426">
        <v>230</v>
      </c>
      <c r="DZ87" s="454">
        <v>213</v>
      </c>
      <c r="EA87" s="371">
        <f t="shared" si="162"/>
        <v>230</v>
      </c>
      <c r="EB87" s="372">
        <f t="shared" si="162"/>
        <v>213</v>
      </c>
      <c r="EC87" s="426"/>
      <c r="ED87" s="425"/>
      <c r="EE87" s="371">
        <f t="shared" si="163"/>
        <v>0</v>
      </c>
      <c r="EF87" s="372">
        <f t="shared" si="163"/>
        <v>0</v>
      </c>
      <c r="EG87" s="358">
        <f t="shared" si="164"/>
        <v>509</v>
      </c>
      <c r="EH87" s="372">
        <f t="shared" si="164"/>
        <v>505</v>
      </c>
      <c r="EI87" s="358">
        <f t="shared" si="165"/>
        <v>509</v>
      </c>
      <c r="EJ87" s="372">
        <f t="shared" si="165"/>
        <v>505</v>
      </c>
      <c r="EK87" s="427">
        <v>3.8781362007168458</v>
      </c>
      <c r="EL87" s="455">
        <v>3.8013698630136985</v>
      </c>
      <c r="EM87" s="371">
        <f t="shared" si="356"/>
        <v>1082</v>
      </c>
      <c r="EN87" s="372">
        <f t="shared" si="356"/>
        <v>1110</v>
      </c>
      <c r="EO87" s="426">
        <v>4.3630434782608694</v>
      </c>
      <c r="EP87" s="455">
        <v>4.274647887323944</v>
      </c>
      <c r="EQ87" s="371">
        <f t="shared" si="190"/>
        <v>1003.5</v>
      </c>
      <c r="ER87" s="372">
        <f t="shared" si="190"/>
        <v>910.50000000000011</v>
      </c>
      <c r="ES87" s="426"/>
      <c r="ET87" s="446"/>
      <c r="EU87" s="371">
        <f t="shared" si="357"/>
        <v>0</v>
      </c>
      <c r="EV87" s="372">
        <f t="shared" si="358"/>
        <v>0</v>
      </c>
      <c r="EW87" s="371">
        <f t="shared" si="166"/>
        <v>4.0972495088408643</v>
      </c>
      <c r="EX87" s="372">
        <f t="shared" si="166"/>
        <v>4.0009900990099005</v>
      </c>
      <c r="EY87" s="371">
        <f t="shared" si="167"/>
        <v>2085.5</v>
      </c>
      <c r="EZ87" s="372">
        <f t="shared" si="167"/>
        <v>2020.4999999999998</v>
      </c>
      <c r="FA87" s="426">
        <v>95.480215053763445</v>
      </c>
      <c r="FB87" s="455">
        <v>95.928013698630139</v>
      </c>
      <c r="FC87" s="371">
        <f t="shared" si="168"/>
        <v>26638.98</v>
      </c>
      <c r="FD87" s="372">
        <f t="shared" si="168"/>
        <v>28010.98</v>
      </c>
      <c r="FE87" s="426">
        <v>87.65491304347826</v>
      </c>
      <c r="FF87" s="455">
        <v>84.494366197183098</v>
      </c>
      <c r="FG87" s="371">
        <f t="shared" si="169"/>
        <v>20160.63</v>
      </c>
      <c r="FH87" s="372">
        <f t="shared" si="169"/>
        <v>17997.3</v>
      </c>
      <c r="FI87" s="421"/>
      <c r="FJ87" s="420"/>
      <c r="FK87" s="371">
        <f t="shared" si="170"/>
        <v>0</v>
      </c>
      <c r="FL87" s="372">
        <f t="shared" si="170"/>
        <v>0</v>
      </c>
      <c r="FM87" s="371">
        <f t="shared" si="171"/>
        <v>91.944223968565822</v>
      </c>
      <c r="FN87" s="372">
        <f t="shared" si="171"/>
        <v>91.105504950495046</v>
      </c>
      <c r="FO87" s="371">
        <f t="shared" si="172"/>
        <v>46799.61</v>
      </c>
      <c r="FP87" s="372">
        <f t="shared" si="172"/>
        <v>46008.28</v>
      </c>
      <c r="FQ87" s="424">
        <v>5</v>
      </c>
      <c r="FR87" s="425">
        <v>3</v>
      </c>
      <c r="FS87" s="371">
        <f t="shared" si="173"/>
        <v>5</v>
      </c>
      <c r="FT87" s="372">
        <f t="shared" si="173"/>
        <v>3</v>
      </c>
      <c r="FU87" s="426">
        <v>2</v>
      </c>
      <c r="FV87" s="425">
        <v>2.17</v>
      </c>
      <c r="FW87" s="371">
        <f t="shared" si="174"/>
        <v>10</v>
      </c>
      <c r="FX87" s="372">
        <f t="shared" si="174"/>
        <v>6.51</v>
      </c>
      <c r="FY87" s="426">
        <v>57</v>
      </c>
      <c r="FZ87" s="425">
        <v>69.67</v>
      </c>
      <c r="GA87" s="371">
        <f t="shared" si="175"/>
        <v>285</v>
      </c>
      <c r="GB87" s="372">
        <f t="shared" si="175"/>
        <v>209.01</v>
      </c>
      <c r="GC87" s="406">
        <f t="shared" ref="GC87:GF150" si="366">(Q87+BM87+DU87)</f>
        <v>584</v>
      </c>
      <c r="GD87" s="372">
        <f t="shared" si="366"/>
        <v>581</v>
      </c>
      <c r="GE87" s="371">
        <f t="shared" si="366"/>
        <v>584</v>
      </c>
      <c r="GF87" s="372">
        <f t="shared" si="366"/>
        <v>581</v>
      </c>
      <c r="GG87" s="371">
        <f t="shared" si="176"/>
        <v>2835</v>
      </c>
      <c r="GH87" s="372">
        <f t="shared" si="176"/>
        <v>2743.5</v>
      </c>
      <c r="GI87" s="371">
        <f t="shared" si="177"/>
        <v>69559.540000000008</v>
      </c>
      <c r="GJ87" s="372">
        <f t="shared" si="177"/>
        <v>68135.930000000008</v>
      </c>
      <c r="GK87" s="406">
        <f t="shared" ref="GK87:GN150" si="367">(U87+BQ87+DY87)</f>
        <v>303</v>
      </c>
      <c r="GL87" s="372">
        <f t="shared" si="367"/>
        <v>277</v>
      </c>
      <c r="GM87" s="371">
        <f t="shared" si="367"/>
        <v>303</v>
      </c>
      <c r="GN87" s="372">
        <f t="shared" si="367"/>
        <v>277</v>
      </c>
      <c r="GO87" s="371">
        <f t="shared" si="178"/>
        <v>1428</v>
      </c>
      <c r="GP87" s="372">
        <f t="shared" si="178"/>
        <v>1314</v>
      </c>
      <c r="GQ87" s="371">
        <f t="shared" si="179"/>
        <v>29465.24</v>
      </c>
      <c r="GR87" s="372">
        <f t="shared" si="179"/>
        <v>25973.25</v>
      </c>
      <c r="GS87" s="406">
        <f t="shared" ref="GS87:GV150" si="368">+GK87+GC87</f>
        <v>887</v>
      </c>
      <c r="GT87" s="372">
        <f t="shared" si="368"/>
        <v>858</v>
      </c>
      <c r="GU87" s="371">
        <f t="shared" si="368"/>
        <v>887</v>
      </c>
      <c r="GV87" s="372">
        <f t="shared" si="364"/>
        <v>858</v>
      </c>
      <c r="GW87" s="371">
        <f t="shared" si="180"/>
        <v>4263</v>
      </c>
      <c r="GX87" s="372">
        <f t="shared" si="180"/>
        <v>4057.5</v>
      </c>
      <c r="GY87" s="371">
        <f t="shared" si="180"/>
        <v>99024.780000000013</v>
      </c>
      <c r="GZ87" s="372">
        <f t="shared" si="180"/>
        <v>94109.180000000008</v>
      </c>
      <c r="HA87" s="406">
        <f t="shared" ref="HA87:HD150" si="369">(Y87+BU87+EC87)</f>
        <v>0</v>
      </c>
      <c r="HB87" s="372">
        <f t="shared" si="369"/>
        <v>0</v>
      </c>
      <c r="HC87" s="371">
        <f t="shared" si="369"/>
        <v>0</v>
      </c>
      <c r="HD87" s="372">
        <f t="shared" si="365"/>
        <v>0</v>
      </c>
      <c r="HE87" s="371" t="str">
        <f t="shared" ref="HE87:HF150" si="370">IF(HA87&gt;0,(AQ87+CM87+EU87),"")</f>
        <v/>
      </c>
      <c r="HF87" s="372" t="str">
        <f t="shared" si="370"/>
        <v/>
      </c>
      <c r="HG87" s="371" t="str">
        <f t="shared" si="181"/>
        <v/>
      </c>
      <c r="HH87" s="372" t="str">
        <f t="shared" si="181"/>
        <v/>
      </c>
      <c r="HI87" s="406">
        <f t="shared" si="182"/>
        <v>4273</v>
      </c>
      <c r="HJ87" s="372">
        <f t="shared" si="182"/>
        <v>4064.01</v>
      </c>
      <c r="HK87" s="371">
        <f t="shared" si="183"/>
        <v>99309.78</v>
      </c>
      <c r="HL87" s="371">
        <f t="shared" si="183"/>
        <v>94318.189999999988</v>
      </c>
    </row>
    <row r="88" spans="1:220" ht="15">
      <c r="A88" s="447" t="s">
        <v>76</v>
      </c>
      <c r="B88" s="448" t="s">
        <v>85</v>
      </c>
      <c r="C88" s="40"/>
      <c r="D88" s="447">
        <v>139366</v>
      </c>
      <c r="E88" s="452">
        <v>4</v>
      </c>
      <c r="F88" s="413">
        <v>850</v>
      </c>
      <c r="G88" s="420">
        <v>881</v>
      </c>
      <c r="H88" s="421">
        <v>5</v>
      </c>
      <c r="I88" s="422">
        <v>6</v>
      </c>
      <c r="J88" s="371">
        <f t="shared" si="332"/>
        <v>845</v>
      </c>
      <c r="K88" s="372">
        <f t="shared" si="333"/>
        <v>875</v>
      </c>
      <c r="L88" s="420">
        <v>120</v>
      </c>
      <c r="M88" s="371">
        <f t="shared" si="328"/>
        <v>845</v>
      </c>
      <c r="N88" s="372">
        <f t="shared" si="329"/>
        <v>875</v>
      </c>
      <c r="O88" s="371">
        <f t="shared" si="330"/>
        <v>845</v>
      </c>
      <c r="P88" s="372">
        <f t="shared" si="331"/>
        <v>875</v>
      </c>
      <c r="Q88" s="424">
        <v>9</v>
      </c>
      <c r="R88" s="453">
        <v>7</v>
      </c>
      <c r="S88" s="371">
        <f t="shared" si="334"/>
        <v>9</v>
      </c>
      <c r="T88" s="372">
        <f t="shared" si="335"/>
        <v>7</v>
      </c>
      <c r="U88" s="426">
        <v>2</v>
      </c>
      <c r="V88" s="454">
        <v>5</v>
      </c>
      <c r="W88" s="371">
        <f t="shared" si="348"/>
        <v>2</v>
      </c>
      <c r="X88" s="372">
        <f t="shared" si="349"/>
        <v>5</v>
      </c>
      <c r="Y88" s="426"/>
      <c r="Z88" s="425"/>
      <c r="AA88" s="371">
        <f t="shared" si="336"/>
        <v>0</v>
      </c>
      <c r="AB88" s="372">
        <f t="shared" si="337"/>
        <v>0</v>
      </c>
      <c r="AC88" s="358">
        <f t="shared" si="338"/>
        <v>11</v>
      </c>
      <c r="AD88" s="372">
        <f t="shared" si="339"/>
        <v>12</v>
      </c>
      <c r="AE88" s="358">
        <f t="shared" si="340"/>
        <v>11</v>
      </c>
      <c r="AF88" s="372">
        <f t="shared" si="341"/>
        <v>12</v>
      </c>
      <c r="AG88" s="427">
        <v>6.3333333333333339</v>
      </c>
      <c r="AH88" s="455">
        <v>4.7142857142857144</v>
      </c>
      <c r="AI88" s="371">
        <f t="shared" si="352"/>
        <v>57.000000000000007</v>
      </c>
      <c r="AJ88" s="372">
        <f t="shared" si="353"/>
        <v>33</v>
      </c>
      <c r="AK88" s="426">
        <v>4.5</v>
      </c>
      <c r="AL88" s="455">
        <v>4.8</v>
      </c>
      <c r="AM88" s="371">
        <f t="shared" si="361"/>
        <v>9</v>
      </c>
      <c r="AN88" s="372">
        <f t="shared" si="362"/>
        <v>24</v>
      </c>
      <c r="AO88" s="426"/>
      <c r="AP88" s="446"/>
      <c r="AQ88" s="371">
        <f t="shared" si="342"/>
        <v>0</v>
      </c>
      <c r="AR88" s="372">
        <f t="shared" si="343"/>
        <v>0</v>
      </c>
      <c r="AS88" s="371">
        <f t="shared" si="344"/>
        <v>6</v>
      </c>
      <c r="AT88" s="372">
        <f t="shared" si="345"/>
        <v>4.75</v>
      </c>
      <c r="AU88" s="371">
        <f t="shared" si="346"/>
        <v>66</v>
      </c>
      <c r="AV88" s="372">
        <f t="shared" si="347"/>
        <v>57</v>
      </c>
      <c r="AW88" s="426">
        <v>137.14777777777778</v>
      </c>
      <c r="AX88" s="455">
        <v>134</v>
      </c>
      <c r="AY88" s="371">
        <f t="shared" si="359"/>
        <v>1234.33</v>
      </c>
      <c r="AZ88" s="372">
        <f t="shared" si="360"/>
        <v>938</v>
      </c>
      <c r="BA88" s="426">
        <v>149.5</v>
      </c>
      <c r="BB88" s="455">
        <v>142.4</v>
      </c>
      <c r="BC88" s="371">
        <f t="shared" si="354"/>
        <v>299</v>
      </c>
      <c r="BD88" s="372">
        <f t="shared" si="355"/>
        <v>712</v>
      </c>
      <c r="BE88" s="421"/>
      <c r="BF88" s="420"/>
      <c r="BG88" s="371">
        <f t="shared" si="146"/>
        <v>0</v>
      </c>
      <c r="BH88" s="372">
        <f t="shared" si="146"/>
        <v>0</v>
      </c>
      <c r="BI88" s="371">
        <f t="shared" si="147"/>
        <v>139.39363636363635</v>
      </c>
      <c r="BJ88" s="372">
        <f t="shared" si="147"/>
        <v>137.5</v>
      </c>
      <c r="BK88" s="371">
        <f t="shared" si="148"/>
        <v>1533.33</v>
      </c>
      <c r="BL88" s="372">
        <f t="shared" si="148"/>
        <v>1650</v>
      </c>
      <c r="BM88" s="431">
        <v>417</v>
      </c>
      <c r="BN88" s="453">
        <v>459</v>
      </c>
      <c r="BO88" s="371">
        <f t="shared" si="184"/>
        <v>417</v>
      </c>
      <c r="BP88" s="372">
        <f t="shared" si="184"/>
        <v>459</v>
      </c>
      <c r="BQ88" s="426">
        <v>62</v>
      </c>
      <c r="BR88" s="454">
        <v>47</v>
      </c>
      <c r="BS88" s="371">
        <f t="shared" si="185"/>
        <v>62</v>
      </c>
      <c r="BT88" s="372">
        <f t="shared" si="185"/>
        <v>47</v>
      </c>
      <c r="BU88" s="426"/>
      <c r="BV88" s="425"/>
      <c r="BW88" s="371">
        <f t="shared" si="186"/>
        <v>0</v>
      </c>
      <c r="BX88" s="423">
        <f t="shared" si="187"/>
        <v>0</v>
      </c>
      <c r="BY88" s="358">
        <f t="shared" si="149"/>
        <v>479</v>
      </c>
      <c r="BZ88" s="372">
        <f t="shared" si="149"/>
        <v>506</v>
      </c>
      <c r="CA88" s="358">
        <f t="shared" si="150"/>
        <v>479</v>
      </c>
      <c r="CB88" s="372">
        <f t="shared" si="150"/>
        <v>506</v>
      </c>
      <c r="CC88" s="427">
        <v>5.8549160671462834</v>
      </c>
      <c r="CD88" s="455">
        <v>5.7777777777777786</v>
      </c>
      <c r="CE88" s="371">
        <f t="shared" si="363"/>
        <v>2441.5</v>
      </c>
      <c r="CF88" s="372">
        <f t="shared" si="363"/>
        <v>2652.0000000000005</v>
      </c>
      <c r="CG88" s="426">
        <v>6.758064516129032</v>
      </c>
      <c r="CH88" s="455">
        <v>7.2553191489361701</v>
      </c>
      <c r="CI88" s="371">
        <f t="shared" si="188"/>
        <v>419</v>
      </c>
      <c r="CJ88" s="372">
        <f t="shared" si="188"/>
        <v>341</v>
      </c>
      <c r="CK88" s="426"/>
      <c r="CL88" s="446"/>
      <c r="CM88" s="371">
        <f t="shared" si="189"/>
        <v>0</v>
      </c>
      <c r="CN88" s="372">
        <f t="shared" si="189"/>
        <v>0</v>
      </c>
      <c r="CO88" s="371">
        <f t="shared" si="151"/>
        <v>5.9718162839248432</v>
      </c>
      <c r="CP88" s="372">
        <f t="shared" si="151"/>
        <v>5.9150197628458505</v>
      </c>
      <c r="CQ88" s="371">
        <f t="shared" si="152"/>
        <v>2860.5</v>
      </c>
      <c r="CR88" s="372">
        <f t="shared" si="152"/>
        <v>2993.0000000000005</v>
      </c>
      <c r="CS88" s="426">
        <v>146.11254196642685</v>
      </c>
      <c r="CT88" s="455">
        <v>145.66067538126362</v>
      </c>
      <c r="CU88" s="371">
        <f t="shared" si="350"/>
        <v>60928.929999999993</v>
      </c>
      <c r="CV88" s="372">
        <f t="shared" si="350"/>
        <v>66858.25</v>
      </c>
      <c r="CW88" s="426">
        <v>152.37564516129032</v>
      </c>
      <c r="CX88" s="455">
        <v>148.66617021276596</v>
      </c>
      <c r="CY88" s="371">
        <f t="shared" si="351"/>
        <v>9447.2900000000009</v>
      </c>
      <c r="CZ88" s="372">
        <f t="shared" si="351"/>
        <v>6987.31</v>
      </c>
      <c r="DA88" s="421"/>
      <c r="DB88" s="420"/>
      <c r="DC88" s="371">
        <f t="shared" si="153"/>
        <v>0</v>
      </c>
      <c r="DD88" s="372">
        <f t="shared" si="153"/>
        <v>0</v>
      </c>
      <c r="DE88" s="371">
        <f t="shared" si="154"/>
        <v>146.92321503131524</v>
      </c>
      <c r="DF88" s="372">
        <f t="shared" si="154"/>
        <v>145.93984189723321</v>
      </c>
      <c r="DG88" s="371">
        <f t="shared" si="155"/>
        <v>70376.22</v>
      </c>
      <c r="DH88" s="372">
        <f t="shared" si="155"/>
        <v>73845.56</v>
      </c>
      <c r="DI88" s="371">
        <f t="shared" si="156"/>
        <v>490</v>
      </c>
      <c r="DJ88" s="372">
        <f t="shared" si="156"/>
        <v>518</v>
      </c>
      <c r="DK88" s="371">
        <f t="shared" si="156"/>
        <v>490</v>
      </c>
      <c r="DL88" s="372">
        <f t="shared" si="156"/>
        <v>518</v>
      </c>
      <c r="DM88" s="371">
        <f t="shared" si="157"/>
        <v>5.972448979591837</v>
      </c>
      <c r="DN88" s="372">
        <f t="shared" si="157"/>
        <v>5.8880308880308885</v>
      </c>
      <c r="DO88" s="371">
        <f t="shared" si="158"/>
        <v>2926.5</v>
      </c>
      <c r="DP88" s="372">
        <f t="shared" si="158"/>
        <v>3050.0000000000005</v>
      </c>
      <c r="DQ88" s="371">
        <f t="shared" si="159"/>
        <v>146.75418367346938</v>
      </c>
      <c r="DR88" s="372">
        <f t="shared" si="159"/>
        <v>145.74432432432431</v>
      </c>
      <c r="DS88" s="371">
        <f t="shared" si="160"/>
        <v>71909.55</v>
      </c>
      <c r="DT88" s="372">
        <f t="shared" si="160"/>
        <v>75495.56</v>
      </c>
      <c r="DU88" s="424">
        <v>256</v>
      </c>
      <c r="DV88" s="453">
        <v>240</v>
      </c>
      <c r="DW88" s="371">
        <f t="shared" si="161"/>
        <v>256</v>
      </c>
      <c r="DX88" s="372">
        <f t="shared" si="161"/>
        <v>240</v>
      </c>
      <c r="DY88" s="426">
        <v>99</v>
      </c>
      <c r="DZ88" s="454">
        <v>117</v>
      </c>
      <c r="EA88" s="371">
        <f t="shared" si="162"/>
        <v>99</v>
      </c>
      <c r="EB88" s="372">
        <f t="shared" si="162"/>
        <v>117</v>
      </c>
      <c r="EC88" s="426"/>
      <c r="ED88" s="425"/>
      <c r="EE88" s="371">
        <f t="shared" si="163"/>
        <v>0</v>
      </c>
      <c r="EF88" s="372">
        <f t="shared" si="163"/>
        <v>0</v>
      </c>
      <c r="EG88" s="358">
        <f t="shared" si="164"/>
        <v>355</v>
      </c>
      <c r="EH88" s="372">
        <f t="shared" si="164"/>
        <v>357</v>
      </c>
      <c r="EI88" s="358">
        <f t="shared" si="165"/>
        <v>355</v>
      </c>
      <c r="EJ88" s="372">
        <f t="shared" si="165"/>
        <v>357</v>
      </c>
      <c r="EK88" s="427">
        <v>4.1484375</v>
      </c>
      <c r="EL88" s="455">
        <v>4.166666666666667</v>
      </c>
      <c r="EM88" s="371">
        <f t="shared" si="356"/>
        <v>1062</v>
      </c>
      <c r="EN88" s="372">
        <f t="shared" si="356"/>
        <v>1000.0000000000001</v>
      </c>
      <c r="EO88" s="426">
        <v>4.8282828282828287</v>
      </c>
      <c r="EP88" s="455">
        <v>4.7179487179487181</v>
      </c>
      <c r="EQ88" s="371">
        <f t="shared" si="190"/>
        <v>478.00000000000006</v>
      </c>
      <c r="ER88" s="372">
        <f t="shared" si="190"/>
        <v>552</v>
      </c>
      <c r="ES88" s="426"/>
      <c r="ET88" s="446"/>
      <c r="EU88" s="371">
        <f t="shared" si="357"/>
        <v>0</v>
      </c>
      <c r="EV88" s="372">
        <f t="shared" si="358"/>
        <v>0</v>
      </c>
      <c r="EW88" s="371">
        <f t="shared" si="166"/>
        <v>4.3380281690140849</v>
      </c>
      <c r="EX88" s="372">
        <f t="shared" si="166"/>
        <v>4.3473389355742293</v>
      </c>
      <c r="EY88" s="371">
        <f t="shared" si="167"/>
        <v>1540.0000000000002</v>
      </c>
      <c r="EZ88" s="372">
        <f t="shared" si="167"/>
        <v>1551.9999999999998</v>
      </c>
      <c r="FA88" s="426">
        <v>105.80328125</v>
      </c>
      <c r="FB88" s="455">
        <v>103.88191666666668</v>
      </c>
      <c r="FC88" s="371">
        <f t="shared" si="168"/>
        <v>27085.64</v>
      </c>
      <c r="FD88" s="372">
        <f t="shared" si="168"/>
        <v>24931.660000000003</v>
      </c>
      <c r="FE88" s="426">
        <v>95.75060606060606</v>
      </c>
      <c r="FF88" s="455">
        <v>94.247692307692304</v>
      </c>
      <c r="FG88" s="371">
        <f t="shared" si="169"/>
        <v>9479.31</v>
      </c>
      <c r="FH88" s="372">
        <f t="shared" si="169"/>
        <v>11026.98</v>
      </c>
      <c r="FI88" s="421"/>
      <c r="FJ88" s="420"/>
      <c r="FK88" s="371">
        <f t="shared" si="170"/>
        <v>0</v>
      </c>
      <c r="FL88" s="372">
        <f t="shared" si="170"/>
        <v>0</v>
      </c>
      <c r="FM88" s="371">
        <f t="shared" si="171"/>
        <v>102.99985915492957</v>
      </c>
      <c r="FN88" s="372">
        <f t="shared" si="171"/>
        <v>100.72448179271709</v>
      </c>
      <c r="FO88" s="371">
        <f t="shared" si="172"/>
        <v>36564.949999999997</v>
      </c>
      <c r="FP88" s="372">
        <f t="shared" si="172"/>
        <v>35958.639999999999</v>
      </c>
      <c r="FQ88" s="424"/>
      <c r="FR88" s="425"/>
      <c r="FS88" s="371">
        <f t="shared" si="173"/>
        <v>0</v>
      </c>
      <c r="FT88" s="372">
        <f t="shared" si="173"/>
        <v>0</v>
      </c>
      <c r="FU88" s="426"/>
      <c r="FV88" s="425"/>
      <c r="FW88" s="371">
        <f t="shared" si="174"/>
        <v>0</v>
      </c>
      <c r="FX88" s="372">
        <f t="shared" si="174"/>
        <v>0</v>
      </c>
      <c r="FY88" s="426"/>
      <c r="FZ88" s="425"/>
      <c r="GA88" s="371">
        <f t="shared" si="175"/>
        <v>0</v>
      </c>
      <c r="GB88" s="372">
        <f t="shared" si="175"/>
        <v>0</v>
      </c>
      <c r="GC88" s="406">
        <f t="shared" si="366"/>
        <v>682</v>
      </c>
      <c r="GD88" s="372">
        <f t="shared" si="366"/>
        <v>706</v>
      </c>
      <c r="GE88" s="371">
        <f t="shared" si="366"/>
        <v>682</v>
      </c>
      <c r="GF88" s="372">
        <f t="shared" si="366"/>
        <v>706</v>
      </c>
      <c r="GG88" s="371">
        <f t="shared" si="176"/>
        <v>3560.5</v>
      </c>
      <c r="GH88" s="372">
        <f t="shared" si="176"/>
        <v>3685.0000000000005</v>
      </c>
      <c r="GI88" s="371">
        <f t="shared" si="177"/>
        <v>89248.9</v>
      </c>
      <c r="GJ88" s="372">
        <f t="shared" si="177"/>
        <v>92727.91</v>
      </c>
      <c r="GK88" s="406">
        <f t="shared" si="367"/>
        <v>163</v>
      </c>
      <c r="GL88" s="372">
        <f t="shared" si="367"/>
        <v>169</v>
      </c>
      <c r="GM88" s="371">
        <f t="shared" si="367"/>
        <v>163</v>
      </c>
      <c r="GN88" s="372">
        <f t="shared" si="367"/>
        <v>169</v>
      </c>
      <c r="GO88" s="371">
        <f t="shared" si="178"/>
        <v>906</v>
      </c>
      <c r="GP88" s="372">
        <f t="shared" si="178"/>
        <v>917</v>
      </c>
      <c r="GQ88" s="371">
        <f t="shared" si="179"/>
        <v>19225.599999999999</v>
      </c>
      <c r="GR88" s="372">
        <f t="shared" si="179"/>
        <v>18726.29</v>
      </c>
      <c r="GS88" s="406">
        <f t="shared" si="368"/>
        <v>845</v>
      </c>
      <c r="GT88" s="372">
        <f t="shared" si="368"/>
        <v>875</v>
      </c>
      <c r="GU88" s="371">
        <f t="shared" si="368"/>
        <v>845</v>
      </c>
      <c r="GV88" s="372">
        <f t="shared" si="364"/>
        <v>875</v>
      </c>
      <c r="GW88" s="371">
        <f t="shared" si="180"/>
        <v>4466.5</v>
      </c>
      <c r="GX88" s="372">
        <f t="shared" si="180"/>
        <v>4602</v>
      </c>
      <c r="GY88" s="371">
        <f t="shared" si="180"/>
        <v>108474.5</v>
      </c>
      <c r="GZ88" s="372">
        <f t="shared" si="180"/>
        <v>111454.20000000001</v>
      </c>
      <c r="HA88" s="406">
        <f t="shared" si="369"/>
        <v>0</v>
      </c>
      <c r="HB88" s="372">
        <f t="shared" si="369"/>
        <v>0</v>
      </c>
      <c r="HC88" s="371">
        <f t="shared" si="369"/>
        <v>0</v>
      </c>
      <c r="HD88" s="372">
        <f t="shared" si="365"/>
        <v>0</v>
      </c>
      <c r="HE88" s="371" t="str">
        <f t="shared" si="370"/>
        <v/>
      </c>
      <c r="HF88" s="372" t="str">
        <f t="shared" si="370"/>
        <v/>
      </c>
      <c r="HG88" s="371" t="str">
        <f t="shared" si="181"/>
        <v/>
      </c>
      <c r="HH88" s="372" t="str">
        <f t="shared" si="181"/>
        <v/>
      </c>
      <c r="HI88" s="406">
        <f t="shared" si="182"/>
        <v>4466.5</v>
      </c>
      <c r="HJ88" s="372">
        <f t="shared" si="182"/>
        <v>4602</v>
      </c>
      <c r="HK88" s="371">
        <f t="shared" si="183"/>
        <v>108474.5</v>
      </c>
      <c r="HL88" s="371">
        <f t="shared" si="183"/>
        <v>111454.2</v>
      </c>
    </row>
    <row r="89" spans="1:220" ht="15">
      <c r="A89" s="447" t="s">
        <v>76</v>
      </c>
      <c r="B89" s="448" t="s">
        <v>86</v>
      </c>
      <c r="C89" s="40"/>
      <c r="D89" s="447">
        <v>139861</v>
      </c>
      <c r="E89" s="452">
        <v>4</v>
      </c>
      <c r="F89" s="413">
        <v>979</v>
      </c>
      <c r="G89" s="420">
        <v>999</v>
      </c>
      <c r="H89" s="421">
        <v>1</v>
      </c>
      <c r="I89" s="422">
        <v>6</v>
      </c>
      <c r="J89" s="371">
        <f t="shared" si="332"/>
        <v>978</v>
      </c>
      <c r="K89" s="372">
        <f t="shared" si="333"/>
        <v>993</v>
      </c>
      <c r="L89" s="420">
        <v>120</v>
      </c>
      <c r="M89" s="371">
        <f t="shared" si="328"/>
        <v>978</v>
      </c>
      <c r="N89" s="372">
        <f t="shared" si="329"/>
        <v>993</v>
      </c>
      <c r="O89" s="371">
        <f t="shared" si="330"/>
        <v>978</v>
      </c>
      <c r="P89" s="372">
        <f t="shared" si="331"/>
        <v>993</v>
      </c>
      <c r="Q89" s="424">
        <v>10</v>
      </c>
      <c r="R89" s="453">
        <v>7</v>
      </c>
      <c r="S89" s="371">
        <f t="shared" si="334"/>
        <v>10</v>
      </c>
      <c r="T89" s="372">
        <f t="shared" si="335"/>
        <v>7</v>
      </c>
      <c r="U89" s="426">
        <v>3</v>
      </c>
      <c r="V89" s="454">
        <v>2</v>
      </c>
      <c r="W89" s="371">
        <f t="shared" si="348"/>
        <v>3</v>
      </c>
      <c r="X89" s="372">
        <f t="shared" si="349"/>
        <v>2</v>
      </c>
      <c r="Y89" s="426"/>
      <c r="Z89" s="425"/>
      <c r="AA89" s="371">
        <f t="shared" si="336"/>
        <v>0</v>
      </c>
      <c r="AB89" s="372">
        <f t="shared" si="337"/>
        <v>0</v>
      </c>
      <c r="AC89" s="358">
        <f t="shared" si="338"/>
        <v>13</v>
      </c>
      <c r="AD89" s="372">
        <f t="shared" si="339"/>
        <v>9</v>
      </c>
      <c r="AE89" s="358">
        <f t="shared" si="340"/>
        <v>13</v>
      </c>
      <c r="AF89" s="372">
        <f t="shared" si="341"/>
        <v>9</v>
      </c>
      <c r="AG89" s="427">
        <v>6.15</v>
      </c>
      <c r="AH89" s="455">
        <v>3.8571428571428572</v>
      </c>
      <c r="AI89" s="371">
        <f t="shared" si="352"/>
        <v>61.5</v>
      </c>
      <c r="AJ89" s="372">
        <f t="shared" si="353"/>
        <v>27</v>
      </c>
      <c r="AK89" s="426">
        <v>5</v>
      </c>
      <c r="AL89" s="455">
        <v>3</v>
      </c>
      <c r="AM89" s="371">
        <f t="shared" si="361"/>
        <v>15</v>
      </c>
      <c r="AN89" s="372">
        <f t="shared" si="362"/>
        <v>6</v>
      </c>
      <c r="AO89" s="426"/>
      <c r="AP89" s="446"/>
      <c r="AQ89" s="371">
        <f t="shared" si="342"/>
        <v>0</v>
      </c>
      <c r="AR89" s="372">
        <f t="shared" si="343"/>
        <v>0</v>
      </c>
      <c r="AS89" s="371">
        <f t="shared" si="344"/>
        <v>5.884615384615385</v>
      </c>
      <c r="AT89" s="372">
        <f t="shared" si="345"/>
        <v>3.6666666666666665</v>
      </c>
      <c r="AU89" s="371">
        <f t="shared" si="346"/>
        <v>76.5</v>
      </c>
      <c r="AV89" s="372">
        <f t="shared" si="347"/>
        <v>33</v>
      </c>
      <c r="AW89" s="426">
        <v>142.29900000000001</v>
      </c>
      <c r="AX89" s="455">
        <v>110.57142857142857</v>
      </c>
      <c r="AY89" s="371">
        <f t="shared" si="359"/>
        <v>1422.99</v>
      </c>
      <c r="AZ89" s="372">
        <f t="shared" si="360"/>
        <v>774</v>
      </c>
      <c r="BA89" s="426">
        <v>107.66666666666666</v>
      </c>
      <c r="BB89" s="455">
        <v>83.5</v>
      </c>
      <c r="BC89" s="371">
        <f t="shared" si="354"/>
        <v>323</v>
      </c>
      <c r="BD89" s="372">
        <f t="shared" si="355"/>
        <v>167</v>
      </c>
      <c r="BE89" s="421"/>
      <c r="BF89" s="420"/>
      <c r="BG89" s="371">
        <f t="shared" si="146"/>
        <v>0</v>
      </c>
      <c r="BH89" s="372">
        <f t="shared" si="146"/>
        <v>0</v>
      </c>
      <c r="BI89" s="371">
        <f t="shared" si="147"/>
        <v>134.30692307692308</v>
      </c>
      <c r="BJ89" s="372">
        <f t="shared" si="147"/>
        <v>104.55555555555556</v>
      </c>
      <c r="BK89" s="371">
        <f t="shared" si="148"/>
        <v>1745.99</v>
      </c>
      <c r="BL89" s="372">
        <f t="shared" si="148"/>
        <v>941</v>
      </c>
      <c r="BM89" s="431">
        <v>575</v>
      </c>
      <c r="BN89" s="453">
        <v>571</v>
      </c>
      <c r="BO89" s="371">
        <f t="shared" si="184"/>
        <v>575</v>
      </c>
      <c r="BP89" s="372">
        <f t="shared" si="184"/>
        <v>571</v>
      </c>
      <c r="BQ89" s="426">
        <v>10</v>
      </c>
      <c r="BR89" s="454">
        <v>20</v>
      </c>
      <c r="BS89" s="371">
        <f t="shared" si="185"/>
        <v>10</v>
      </c>
      <c r="BT89" s="372">
        <f t="shared" si="185"/>
        <v>20</v>
      </c>
      <c r="BU89" s="426"/>
      <c r="BV89" s="425"/>
      <c r="BW89" s="371">
        <f t="shared" si="186"/>
        <v>0</v>
      </c>
      <c r="BX89" s="423">
        <f t="shared" si="187"/>
        <v>0</v>
      </c>
      <c r="BY89" s="358">
        <f t="shared" si="149"/>
        <v>585</v>
      </c>
      <c r="BZ89" s="372">
        <f t="shared" si="149"/>
        <v>591</v>
      </c>
      <c r="CA89" s="358">
        <f t="shared" si="150"/>
        <v>585</v>
      </c>
      <c r="CB89" s="372">
        <f t="shared" si="150"/>
        <v>591</v>
      </c>
      <c r="CC89" s="427">
        <v>5.0565217391304351</v>
      </c>
      <c r="CD89" s="455">
        <v>4.8528896672504382</v>
      </c>
      <c r="CE89" s="371">
        <f t="shared" si="363"/>
        <v>2907.5</v>
      </c>
      <c r="CF89" s="372">
        <f t="shared" si="363"/>
        <v>2771.0000000000005</v>
      </c>
      <c r="CG89" s="426">
        <v>8.25</v>
      </c>
      <c r="CH89" s="455">
        <v>5.25</v>
      </c>
      <c r="CI89" s="371">
        <f t="shared" si="188"/>
        <v>82.5</v>
      </c>
      <c r="CJ89" s="372">
        <f t="shared" si="188"/>
        <v>105</v>
      </c>
      <c r="CK89" s="426"/>
      <c r="CL89" s="446"/>
      <c r="CM89" s="371">
        <f t="shared" si="189"/>
        <v>0</v>
      </c>
      <c r="CN89" s="372">
        <f t="shared" si="189"/>
        <v>0</v>
      </c>
      <c r="CO89" s="371">
        <f t="shared" si="151"/>
        <v>5.1111111111111107</v>
      </c>
      <c r="CP89" s="372">
        <f t="shared" si="151"/>
        <v>4.8663282571912019</v>
      </c>
      <c r="CQ89" s="371">
        <f t="shared" si="152"/>
        <v>2989.9999999999995</v>
      </c>
      <c r="CR89" s="372">
        <f t="shared" si="152"/>
        <v>2876.0000000000005</v>
      </c>
      <c r="CS89" s="426">
        <v>135.19008695652172</v>
      </c>
      <c r="CT89" s="455">
        <v>133.10038528896672</v>
      </c>
      <c r="CU89" s="371">
        <f t="shared" si="350"/>
        <v>77734.299999999988</v>
      </c>
      <c r="CV89" s="372">
        <f t="shared" si="350"/>
        <v>76000.319999999992</v>
      </c>
      <c r="CW89" s="426">
        <v>145.83200000000002</v>
      </c>
      <c r="CX89" s="455">
        <v>140.05000000000001</v>
      </c>
      <c r="CY89" s="371">
        <f t="shared" si="351"/>
        <v>1458.3200000000002</v>
      </c>
      <c r="CZ89" s="372">
        <f t="shared" si="351"/>
        <v>2801</v>
      </c>
      <c r="DA89" s="421"/>
      <c r="DB89" s="420"/>
      <c r="DC89" s="371">
        <f t="shared" si="153"/>
        <v>0</v>
      </c>
      <c r="DD89" s="372">
        <f t="shared" si="153"/>
        <v>0</v>
      </c>
      <c r="DE89" s="371">
        <f t="shared" si="154"/>
        <v>135.37199999999999</v>
      </c>
      <c r="DF89" s="372">
        <f t="shared" si="154"/>
        <v>133.33556683587139</v>
      </c>
      <c r="DG89" s="371">
        <f t="shared" si="155"/>
        <v>79192.62</v>
      </c>
      <c r="DH89" s="372">
        <f t="shared" si="155"/>
        <v>78801.319999999992</v>
      </c>
      <c r="DI89" s="371">
        <f t="shared" si="156"/>
        <v>598</v>
      </c>
      <c r="DJ89" s="372">
        <f t="shared" si="156"/>
        <v>600</v>
      </c>
      <c r="DK89" s="371">
        <f t="shared" si="156"/>
        <v>598</v>
      </c>
      <c r="DL89" s="372">
        <f t="shared" si="156"/>
        <v>600</v>
      </c>
      <c r="DM89" s="371">
        <f t="shared" si="157"/>
        <v>5.1279264214046814</v>
      </c>
      <c r="DN89" s="372">
        <f t="shared" si="157"/>
        <v>4.8483333333333345</v>
      </c>
      <c r="DO89" s="371">
        <f t="shared" si="158"/>
        <v>3066.4999999999995</v>
      </c>
      <c r="DP89" s="372">
        <f t="shared" si="158"/>
        <v>2909.0000000000009</v>
      </c>
      <c r="DQ89" s="371">
        <f t="shared" si="159"/>
        <v>135.34884615384615</v>
      </c>
      <c r="DR89" s="372">
        <f t="shared" si="159"/>
        <v>132.90386666666666</v>
      </c>
      <c r="DS89" s="371">
        <f t="shared" si="160"/>
        <v>80938.61</v>
      </c>
      <c r="DT89" s="372">
        <f t="shared" si="160"/>
        <v>79742.319999999992</v>
      </c>
      <c r="DU89" s="424">
        <v>319</v>
      </c>
      <c r="DV89" s="453">
        <v>325</v>
      </c>
      <c r="DW89" s="371">
        <f t="shared" si="161"/>
        <v>319</v>
      </c>
      <c r="DX89" s="372">
        <f t="shared" si="161"/>
        <v>325</v>
      </c>
      <c r="DY89" s="426">
        <v>60</v>
      </c>
      <c r="DZ89" s="454">
        <v>67</v>
      </c>
      <c r="EA89" s="371">
        <f t="shared" si="162"/>
        <v>60</v>
      </c>
      <c r="EB89" s="372">
        <f t="shared" si="162"/>
        <v>67</v>
      </c>
      <c r="EC89" s="426"/>
      <c r="ED89" s="425"/>
      <c r="EE89" s="371">
        <f t="shared" si="163"/>
        <v>0</v>
      </c>
      <c r="EF89" s="372">
        <f t="shared" si="163"/>
        <v>0</v>
      </c>
      <c r="EG89" s="358">
        <f t="shared" si="164"/>
        <v>379</v>
      </c>
      <c r="EH89" s="372">
        <f t="shared" si="164"/>
        <v>392</v>
      </c>
      <c r="EI89" s="358">
        <f t="shared" si="165"/>
        <v>379</v>
      </c>
      <c r="EJ89" s="372">
        <f t="shared" si="165"/>
        <v>392</v>
      </c>
      <c r="EK89" s="427">
        <v>3.7899686520376172</v>
      </c>
      <c r="EL89" s="455">
        <v>3.7061538461538466</v>
      </c>
      <c r="EM89" s="371">
        <f t="shared" si="356"/>
        <v>1209</v>
      </c>
      <c r="EN89" s="372">
        <f t="shared" si="356"/>
        <v>1204.5000000000002</v>
      </c>
      <c r="EO89" s="426">
        <v>4.2833333333333332</v>
      </c>
      <c r="EP89" s="455">
        <v>3.5895522388059704</v>
      </c>
      <c r="EQ89" s="371">
        <f t="shared" si="190"/>
        <v>257</v>
      </c>
      <c r="ER89" s="372">
        <f t="shared" si="190"/>
        <v>240.50000000000003</v>
      </c>
      <c r="ES89" s="426"/>
      <c r="ET89" s="446"/>
      <c r="EU89" s="371">
        <f t="shared" si="357"/>
        <v>0</v>
      </c>
      <c r="EV89" s="372">
        <f t="shared" si="358"/>
        <v>0</v>
      </c>
      <c r="EW89" s="371">
        <f t="shared" si="166"/>
        <v>3.8680738786279685</v>
      </c>
      <c r="EX89" s="372">
        <f t="shared" si="166"/>
        <v>3.6862244897959191</v>
      </c>
      <c r="EY89" s="371">
        <f t="shared" si="167"/>
        <v>1466</v>
      </c>
      <c r="EZ89" s="372">
        <f t="shared" si="167"/>
        <v>1445.0000000000002</v>
      </c>
      <c r="FA89" s="426">
        <v>90.362570532915356</v>
      </c>
      <c r="FB89" s="455">
        <v>95.04098461538463</v>
      </c>
      <c r="FC89" s="371">
        <f t="shared" si="168"/>
        <v>28825.66</v>
      </c>
      <c r="FD89" s="372">
        <f t="shared" si="168"/>
        <v>30888.320000000003</v>
      </c>
      <c r="FE89" s="426">
        <v>77.955333333333343</v>
      </c>
      <c r="FF89" s="455">
        <v>70.80074626865671</v>
      </c>
      <c r="FG89" s="371">
        <f t="shared" si="169"/>
        <v>4677.3200000000006</v>
      </c>
      <c r="FH89" s="372">
        <f t="shared" si="169"/>
        <v>4743.6499999999996</v>
      </c>
      <c r="FI89" s="421"/>
      <c r="FJ89" s="420"/>
      <c r="FK89" s="371">
        <f t="shared" si="170"/>
        <v>0</v>
      </c>
      <c r="FL89" s="372">
        <f t="shared" si="170"/>
        <v>0</v>
      </c>
      <c r="FM89" s="371">
        <f t="shared" si="171"/>
        <v>88.398364116094996</v>
      </c>
      <c r="FN89" s="372">
        <f t="shared" si="171"/>
        <v>90.897882653061231</v>
      </c>
      <c r="FO89" s="371">
        <f t="shared" si="172"/>
        <v>33502.980000000003</v>
      </c>
      <c r="FP89" s="372">
        <f t="shared" si="172"/>
        <v>35631.97</v>
      </c>
      <c r="FQ89" s="424">
        <v>1</v>
      </c>
      <c r="FR89" s="425">
        <v>1</v>
      </c>
      <c r="FS89" s="371">
        <f t="shared" si="173"/>
        <v>1</v>
      </c>
      <c r="FT89" s="372">
        <f t="shared" si="173"/>
        <v>1</v>
      </c>
      <c r="FU89" s="426">
        <v>2</v>
      </c>
      <c r="FV89" s="425">
        <v>2.17</v>
      </c>
      <c r="FW89" s="371">
        <f t="shared" si="174"/>
        <v>2</v>
      </c>
      <c r="FX89" s="372">
        <f t="shared" si="174"/>
        <v>2.17</v>
      </c>
      <c r="FY89" s="426">
        <v>42</v>
      </c>
      <c r="FZ89" s="425">
        <v>48</v>
      </c>
      <c r="GA89" s="371">
        <f t="shared" si="175"/>
        <v>42</v>
      </c>
      <c r="GB89" s="372">
        <f t="shared" si="175"/>
        <v>48</v>
      </c>
      <c r="GC89" s="406">
        <f t="shared" si="366"/>
        <v>904</v>
      </c>
      <c r="GD89" s="372">
        <f t="shared" si="366"/>
        <v>903</v>
      </c>
      <c r="GE89" s="371">
        <f t="shared" si="366"/>
        <v>904</v>
      </c>
      <c r="GF89" s="372">
        <f t="shared" si="366"/>
        <v>903</v>
      </c>
      <c r="GG89" s="371">
        <f t="shared" si="176"/>
        <v>4178</v>
      </c>
      <c r="GH89" s="372">
        <f t="shared" si="176"/>
        <v>4002.5000000000009</v>
      </c>
      <c r="GI89" s="371">
        <f t="shared" si="177"/>
        <v>107982.95</v>
      </c>
      <c r="GJ89" s="372">
        <f t="shared" si="177"/>
        <v>107662.64</v>
      </c>
      <c r="GK89" s="406">
        <f t="shared" si="367"/>
        <v>73</v>
      </c>
      <c r="GL89" s="372">
        <f t="shared" si="367"/>
        <v>89</v>
      </c>
      <c r="GM89" s="371">
        <f t="shared" si="367"/>
        <v>73</v>
      </c>
      <c r="GN89" s="372">
        <f t="shared" si="367"/>
        <v>89</v>
      </c>
      <c r="GO89" s="371">
        <f t="shared" si="178"/>
        <v>354.5</v>
      </c>
      <c r="GP89" s="372">
        <f t="shared" si="178"/>
        <v>351.5</v>
      </c>
      <c r="GQ89" s="371">
        <f t="shared" si="179"/>
        <v>6458.6400000000012</v>
      </c>
      <c r="GR89" s="372">
        <f t="shared" si="179"/>
        <v>7711.65</v>
      </c>
      <c r="GS89" s="406">
        <f t="shared" si="368"/>
        <v>977</v>
      </c>
      <c r="GT89" s="372">
        <f t="shared" si="368"/>
        <v>992</v>
      </c>
      <c r="GU89" s="371">
        <f t="shared" si="368"/>
        <v>977</v>
      </c>
      <c r="GV89" s="372">
        <f t="shared" si="364"/>
        <v>992</v>
      </c>
      <c r="GW89" s="371">
        <f t="shared" si="180"/>
        <v>4532.5</v>
      </c>
      <c r="GX89" s="372">
        <f t="shared" si="180"/>
        <v>4354.0000000000009</v>
      </c>
      <c r="GY89" s="371">
        <f t="shared" si="180"/>
        <v>114441.59</v>
      </c>
      <c r="GZ89" s="372">
        <f t="shared" si="180"/>
        <v>115374.29</v>
      </c>
      <c r="HA89" s="406">
        <f t="shared" si="369"/>
        <v>0</v>
      </c>
      <c r="HB89" s="372">
        <f t="shared" si="369"/>
        <v>0</v>
      </c>
      <c r="HC89" s="371">
        <f t="shared" si="369"/>
        <v>0</v>
      </c>
      <c r="HD89" s="372">
        <f t="shared" si="365"/>
        <v>0</v>
      </c>
      <c r="HE89" s="371" t="str">
        <f t="shared" si="370"/>
        <v/>
      </c>
      <c r="HF89" s="372" t="str">
        <f t="shared" si="370"/>
        <v/>
      </c>
      <c r="HG89" s="371" t="str">
        <f t="shared" si="181"/>
        <v/>
      </c>
      <c r="HH89" s="372" t="str">
        <f t="shared" si="181"/>
        <v/>
      </c>
      <c r="HI89" s="406">
        <f t="shared" si="182"/>
        <v>4534.5</v>
      </c>
      <c r="HJ89" s="372">
        <f t="shared" si="182"/>
        <v>4356.170000000001</v>
      </c>
      <c r="HK89" s="371">
        <f t="shared" si="183"/>
        <v>114483.59</v>
      </c>
      <c r="HL89" s="371">
        <f t="shared" si="183"/>
        <v>115422.29</v>
      </c>
    </row>
    <row r="90" spans="1:220" ht="15">
      <c r="A90" s="447" t="s">
        <v>76</v>
      </c>
      <c r="B90" s="448" t="s">
        <v>87</v>
      </c>
      <c r="C90" s="40"/>
      <c r="D90" s="447">
        <v>140164</v>
      </c>
      <c r="E90" s="452">
        <v>4</v>
      </c>
      <c r="F90" s="413">
        <v>3019</v>
      </c>
      <c r="G90" s="420">
        <v>3133</v>
      </c>
      <c r="H90" s="421">
        <v>8</v>
      </c>
      <c r="I90" s="422">
        <v>20</v>
      </c>
      <c r="J90" s="371">
        <f t="shared" si="332"/>
        <v>3011</v>
      </c>
      <c r="K90" s="372">
        <f t="shared" si="333"/>
        <v>3113</v>
      </c>
      <c r="L90" s="420">
        <v>120</v>
      </c>
      <c r="M90" s="371">
        <f t="shared" si="328"/>
        <v>3011</v>
      </c>
      <c r="N90" s="372">
        <f t="shared" si="329"/>
        <v>3113</v>
      </c>
      <c r="O90" s="371">
        <f t="shared" si="330"/>
        <v>3011</v>
      </c>
      <c r="P90" s="372">
        <f t="shared" si="331"/>
        <v>3113</v>
      </c>
      <c r="Q90" s="424">
        <v>25</v>
      </c>
      <c r="R90" s="453">
        <v>39</v>
      </c>
      <c r="S90" s="371">
        <f t="shared" si="334"/>
        <v>25</v>
      </c>
      <c r="T90" s="372">
        <f t="shared" si="335"/>
        <v>39</v>
      </c>
      <c r="U90" s="426">
        <v>4</v>
      </c>
      <c r="V90" s="454">
        <v>7</v>
      </c>
      <c r="W90" s="371">
        <f t="shared" si="348"/>
        <v>4</v>
      </c>
      <c r="X90" s="372">
        <f t="shared" si="349"/>
        <v>7</v>
      </c>
      <c r="Y90" s="426"/>
      <c r="Z90" s="425"/>
      <c r="AA90" s="371">
        <f t="shared" si="336"/>
        <v>0</v>
      </c>
      <c r="AB90" s="372">
        <f t="shared" si="337"/>
        <v>0</v>
      </c>
      <c r="AC90" s="358">
        <f t="shared" si="338"/>
        <v>29</v>
      </c>
      <c r="AD90" s="372">
        <f t="shared" si="339"/>
        <v>46</v>
      </c>
      <c r="AE90" s="358">
        <f t="shared" si="340"/>
        <v>29</v>
      </c>
      <c r="AF90" s="372">
        <f t="shared" si="341"/>
        <v>46</v>
      </c>
      <c r="AG90" s="427">
        <v>5.32</v>
      </c>
      <c r="AH90" s="455">
        <v>4.9615384615384617</v>
      </c>
      <c r="AI90" s="371">
        <f t="shared" si="352"/>
        <v>133</v>
      </c>
      <c r="AJ90" s="372">
        <f t="shared" si="353"/>
        <v>193.5</v>
      </c>
      <c r="AK90" s="426">
        <v>4.25</v>
      </c>
      <c r="AL90" s="455">
        <v>5.7142857142857144</v>
      </c>
      <c r="AM90" s="371">
        <f t="shared" si="361"/>
        <v>17</v>
      </c>
      <c r="AN90" s="372">
        <f t="shared" si="362"/>
        <v>40</v>
      </c>
      <c r="AO90" s="426"/>
      <c r="AP90" s="446"/>
      <c r="AQ90" s="371">
        <f t="shared" si="342"/>
        <v>0</v>
      </c>
      <c r="AR90" s="372">
        <f t="shared" si="343"/>
        <v>0</v>
      </c>
      <c r="AS90" s="371">
        <f t="shared" si="344"/>
        <v>5.1724137931034484</v>
      </c>
      <c r="AT90" s="372">
        <f t="shared" si="345"/>
        <v>5.0760869565217392</v>
      </c>
      <c r="AU90" s="371">
        <f t="shared" si="346"/>
        <v>150</v>
      </c>
      <c r="AV90" s="372">
        <f t="shared" si="347"/>
        <v>233.5</v>
      </c>
      <c r="AW90" s="426">
        <v>143.21280000000002</v>
      </c>
      <c r="AX90" s="455">
        <v>132.99128205128204</v>
      </c>
      <c r="AY90" s="371">
        <f t="shared" si="359"/>
        <v>3580.3200000000006</v>
      </c>
      <c r="AZ90" s="372">
        <f t="shared" si="360"/>
        <v>5186.66</v>
      </c>
      <c r="BA90" s="426">
        <v>84.5</v>
      </c>
      <c r="BB90" s="455">
        <v>140.38</v>
      </c>
      <c r="BC90" s="371">
        <f t="shared" si="354"/>
        <v>338</v>
      </c>
      <c r="BD90" s="372">
        <f t="shared" si="355"/>
        <v>982.66</v>
      </c>
      <c r="BE90" s="421"/>
      <c r="BF90" s="420"/>
      <c r="BG90" s="371">
        <f t="shared" si="146"/>
        <v>0</v>
      </c>
      <c r="BH90" s="372">
        <f t="shared" si="146"/>
        <v>0</v>
      </c>
      <c r="BI90" s="371">
        <f t="shared" si="147"/>
        <v>135.11448275862071</v>
      </c>
      <c r="BJ90" s="372">
        <f t="shared" si="147"/>
        <v>134.11565217391305</v>
      </c>
      <c r="BK90" s="371">
        <f t="shared" si="148"/>
        <v>3918.3200000000006</v>
      </c>
      <c r="BL90" s="372">
        <f t="shared" si="148"/>
        <v>6169.3200000000006</v>
      </c>
      <c r="BM90" s="431">
        <v>981</v>
      </c>
      <c r="BN90" s="453">
        <v>1091</v>
      </c>
      <c r="BO90" s="371">
        <f t="shared" si="184"/>
        <v>981</v>
      </c>
      <c r="BP90" s="372">
        <f t="shared" si="184"/>
        <v>1091</v>
      </c>
      <c r="BQ90" s="426">
        <v>172</v>
      </c>
      <c r="BR90" s="454">
        <v>160</v>
      </c>
      <c r="BS90" s="371">
        <f t="shared" si="185"/>
        <v>172</v>
      </c>
      <c r="BT90" s="372">
        <f t="shared" si="185"/>
        <v>160</v>
      </c>
      <c r="BU90" s="426"/>
      <c r="BV90" s="425"/>
      <c r="BW90" s="371">
        <f t="shared" si="186"/>
        <v>0</v>
      </c>
      <c r="BX90" s="423">
        <f t="shared" si="187"/>
        <v>0</v>
      </c>
      <c r="BY90" s="358">
        <f t="shared" si="149"/>
        <v>1153</v>
      </c>
      <c r="BZ90" s="372">
        <f t="shared" si="149"/>
        <v>1251</v>
      </c>
      <c r="CA90" s="358">
        <f t="shared" si="150"/>
        <v>1153</v>
      </c>
      <c r="CB90" s="372">
        <f t="shared" si="150"/>
        <v>1251</v>
      </c>
      <c r="CC90" s="427">
        <v>5.899592252803262</v>
      </c>
      <c r="CD90" s="455">
        <v>5.7011915673693867</v>
      </c>
      <c r="CE90" s="371">
        <f t="shared" si="363"/>
        <v>5787.5</v>
      </c>
      <c r="CF90" s="372">
        <f t="shared" si="363"/>
        <v>6220.0000000000009</v>
      </c>
      <c r="CG90" s="426">
        <v>6.9970930232558137</v>
      </c>
      <c r="CH90" s="455">
        <v>7.0406250000000004</v>
      </c>
      <c r="CI90" s="371">
        <f t="shared" si="188"/>
        <v>1203.5</v>
      </c>
      <c r="CJ90" s="372">
        <f t="shared" si="188"/>
        <v>1126.5</v>
      </c>
      <c r="CK90" s="426"/>
      <c r="CL90" s="446"/>
      <c r="CM90" s="371">
        <f t="shared" si="189"/>
        <v>0</v>
      </c>
      <c r="CN90" s="372">
        <f t="shared" si="189"/>
        <v>0</v>
      </c>
      <c r="CO90" s="371">
        <f t="shared" si="151"/>
        <v>6.0633130962705986</v>
      </c>
      <c r="CP90" s="372">
        <f t="shared" si="151"/>
        <v>5.8725019984012796</v>
      </c>
      <c r="CQ90" s="371">
        <f t="shared" si="152"/>
        <v>6991</v>
      </c>
      <c r="CR90" s="372">
        <f t="shared" si="152"/>
        <v>7346.5000000000009</v>
      </c>
      <c r="CS90" s="426">
        <v>143.44739041794088</v>
      </c>
      <c r="CT90" s="455">
        <v>141.96597616865262</v>
      </c>
      <c r="CU90" s="371">
        <f t="shared" si="350"/>
        <v>140721.89000000001</v>
      </c>
      <c r="CV90" s="372">
        <f t="shared" si="350"/>
        <v>154884.88</v>
      </c>
      <c r="CW90" s="426">
        <v>135.97616279069769</v>
      </c>
      <c r="CX90" s="455">
        <v>139.986875</v>
      </c>
      <c r="CY90" s="371">
        <f t="shared" si="351"/>
        <v>23387.9</v>
      </c>
      <c r="CZ90" s="372">
        <f t="shared" si="351"/>
        <v>22397.9</v>
      </c>
      <c r="DA90" s="421"/>
      <c r="DB90" s="420"/>
      <c r="DC90" s="371">
        <f t="shared" si="153"/>
        <v>0</v>
      </c>
      <c r="DD90" s="372">
        <f t="shared" si="153"/>
        <v>0</v>
      </c>
      <c r="DE90" s="371">
        <f t="shared" si="154"/>
        <v>142.33286209887251</v>
      </c>
      <c r="DF90" s="372">
        <f t="shared" si="154"/>
        <v>141.71285371702638</v>
      </c>
      <c r="DG90" s="371">
        <f t="shared" si="155"/>
        <v>164109.79</v>
      </c>
      <c r="DH90" s="372">
        <f t="shared" si="155"/>
        <v>177282.78</v>
      </c>
      <c r="DI90" s="371">
        <f t="shared" si="156"/>
        <v>1182</v>
      </c>
      <c r="DJ90" s="372">
        <f t="shared" si="156"/>
        <v>1297</v>
      </c>
      <c r="DK90" s="371">
        <f t="shared" si="156"/>
        <v>1182</v>
      </c>
      <c r="DL90" s="372">
        <f t="shared" si="156"/>
        <v>1297</v>
      </c>
      <c r="DM90" s="371">
        <f t="shared" si="157"/>
        <v>6.0414551607445013</v>
      </c>
      <c r="DN90" s="372">
        <f t="shared" si="157"/>
        <v>5.8442559753276804</v>
      </c>
      <c r="DO90" s="371">
        <f t="shared" si="158"/>
        <v>7141.0000000000009</v>
      </c>
      <c r="DP90" s="372">
        <f t="shared" si="158"/>
        <v>7580.0000000000018</v>
      </c>
      <c r="DQ90" s="371">
        <f t="shared" si="159"/>
        <v>142.15576142131982</v>
      </c>
      <c r="DR90" s="372">
        <f t="shared" si="159"/>
        <v>141.44340786430223</v>
      </c>
      <c r="DS90" s="371">
        <f t="shared" si="160"/>
        <v>168028.11000000004</v>
      </c>
      <c r="DT90" s="372">
        <f t="shared" si="160"/>
        <v>183452.1</v>
      </c>
      <c r="DU90" s="424">
        <v>1209</v>
      </c>
      <c r="DV90" s="453">
        <v>1215</v>
      </c>
      <c r="DW90" s="371">
        <f t="shared" si="161"/>
        <v>1209</v>
      </c>
      <c r="DX90" s="372">
        <f t="shared" si="161"/>
        <v>1215</v>
      </c>
      <c r="DY90" s="426">
        <v>620</v>
      </c>
      <c r="DZ90" s="454">
        <v>601</v>
      </c>
      <c r="EA90" s="371">
        <f t="shared" si="162"/>
        <v>620</v>
      </c>
      <c r="EB90" s="372">
        <f t="shared" si="162"/>
        <v>601</v>
      </c>
      <c r="EC90" s="426"/>
      <c r="ED90" s="425"/>
      <c r="EE90" s="371">
        <f t="shared" si="163"/>
        <v>0</v>
      </c>
      <c r="EF90" s="372">
        <f t="shared" si="163"/>
        <v>0</v>
      </c>
      <c r="EG90" s="358">
        <f t="shared" si="164"/>
        <v>1829</v>
      </c>
      <c r="EH90" s="372">
        <f t="shared" si="164"/>
        <v>1816</v>
      </c>
      <c r="EI90" s="358">
        <f t="shared" si="165"/>
        <v>1829</v>
      </c>
      <c r="EJ90" s="372">
        <f t="shared" si="165"/>
        <v>1816</v>
      </c>
      <c r="EK90" s="427">
        <v>4.0223325062034743</v>
      </c>
      <c r="EL90" s="455">
        <v>4.086831275720165</v>
      </c>
      <c r="EM90" s="371">
        <f t="shared" si="356"/>
        <v>4863</v>
      </c>
      <c r="EN90" s="372">
        <f t="shared" si="356"/>
        <v>4965.5000000000009</v>
      </c>
      <c r="EO90" s="426">
        <v>4.645161290322581</v>
      </c>
      <c r="EP90" s="455">
        <v>4.712146422628952</v>
      </c>
      <c r="EQ90" s="371">
        <f t="shared" si="190"/>
        <v>2880</v>
      </c>
      <c r="ER90" s="372">
        <f t="shared" si="190"/>
        <v>2832</v>
      </c>
      <c r="ES90" s="426"/>
      <c r="ET90" s="446"/>
      <c r="EU90" s="371">
        <f t="shared" si="357"/>
        <v>0</v>
      </c>
      <c r="EV90" s="372">
        <f t="shared" si="358"/>
        <v>0</v>
      </c>
      <c r="EW90" s="371">
        <f t="shared" si="166"/>
        <v>4.2334609075997811</v>
      </c>
      <c r="EX90" s="372">
        <f t="shared" si="166"/>
        <v>4.2937775330396484</v>
      </c>
      <c r="EY90" s="371">
        <f t="shared" si="167"/>
        <v>7743</v>
      </c>
      <c r="EZ90" s="372">
        <f t="shared" si="167"/>
        <v>7797.5000000000018</v>
      </c>
      <c r="FA90" s="426">
        <v>97.653060380479729</v>
      </c>
      <c r="FB90" s="455">
        <v>99.420814814814818</v>
      </c>
      <c r="FC90" s="371">
        <f t="shared" si="168"/>
        <v>118062.54999999999</v>
      </c>
      <c r="FD90" s="372">
        <f t="shared" si="168"/>
        <v>120796.29000000001</v>
      </c>
      <c r="FE90" s="426">
        <v>92.937451612903232</v>
      </c>
      <c r="FF90" s="455">
        <v>93.652595673876874</v>
      </c>
      <c r="FG90" s="371">
        <f t="shared" si="169"/>
        <v>57621.22</v>
      </c>
      <c r="FH90" s="372">
        <f t="shared" si="169"/>
        <v>56285.21</v>
      </c>
      <c r="FI90" s="421"/>
      <c r="FJ90" s="420"/>
      <c r="FK90" s="371">
        <f t="shared" si="170"/>
        <v>0</v>
      </c>
      <c r="FL90" s="372">
        <f t="shared" si="170"/>
        <v>0</v>
      </c>
      <c r="FM90" s="371">
        <f t="shared" si="171"/>
        <v>96.05454893384362</v>
      </c>
      <c r="FN90" s="372">
        <f t="shared" si="171"/>
        <v>97.511839207048453</v>
      </c>
      <c r="FO90" s="371">
        <f t="shared" si="172"/>
        <v>175683.77</v>
      </c>
      <c r="FP90" s="372">
        <f t="shared" si="172"/>
        <v>177081.5</v>
      </c>
      <c r="FQ90" s="424"/>
      <c r="FR90" s="425"/>
      <c r="FS90" s="371">
        <f t="shared" si="173"/>
        <v>0</v>
      </c>
      <c r="FT90" s="372">
        <f t="shared" si="173"/>
        <v>0</v>
      </c>
      <c r="FU90" s="426"/>
      <c r="FV90" s="425"/>
      <c r="FW90" s="371">
        <f t="shared" si="174"/>
        <v>0</v>
      </c>
      <c r="FX90" s="372">
        <f t="shared" si="174"/>
        <v>0</v>
      </c>
      <c r="FY90" s="426"/>
      <c r="FZ90" s="425"/>
      <c r="GA90" s="371">
        <f t="shared" si="175"/>
        <v>0</v>
      </c>
      <c r="GB90" s="372">
        <f t="shared" si="175"/>
        <v>0</v>
      </c>
      <c r="GC90" s="406">
        <f t="shared" si="366"/>
        <v>2215</v>
      </c>
      <c r="GD90" s="372">
        <f t="shared" si="366"/>
        <v>2345</v>
      </c>
      <c r="GE90" s="371">
        <f t="shared" si="366"/>
        <v>2215</v>
      </c>
      <c r="GF90" s="372">
        <f t="shared" si="366"/>
        <v>2345</v>
      </c>
      <c r="GG90" s="371">
        <f t="shared" si="176"/>
        <v>10783.5</v>
      </c>
      <c r="GH90" s="372">
        <f t="shared" si="176"/>
        <v>11379.000000000002</v>
      </c>
      <c r="GI90" s="371">
        <f t="shared" si="177"/>
        <v>262364.76</v>
      </c>
      <c r="GJ90" s="372">
        <f t="shared" si="177"/>
        <v>280867.83</v>
      </c>
      <c r="GK90" s="406">
        <f t="shared" si="367"/>
        <v>796</v>
      </c>
      <c r="GL90" s="372">
        <f t="shared" si="367"/>
        <v>768</v>
      </c>
      <c r="GM90" s="371">
        <f t="shared" si="367"/>
        <v>796</v>
      </c>
      <c r="GN90" s="372">
        <f t="shared" si="367"/>
        <v>768</v>
      </c>
      <c r="GO90" s="371">
        <f t="shared" si="178"/>
        <v>4100.5</v>
      </c>
      <c r="GP90" s="372">
        <f t="shared" si="178"/>
        <v>3998.5</v>
      </c>
      <c r="GQ90" s="371">
        <f t="shared" si="179"/>
        <v>81347.12</v>
      </c>
      <c r="GR90" s="372">
        <f t="shared" si="179"/>
        <v>79665.77</v>
      </c>
      <c r="GS90" s="406">
        <f t="shared" si="368"/>
        <v>3011</v>
      </c>
      <c r="GT90" s="372">
        <f t="shared" si="368"/>
        <v>3113</v>
      </c>
      <c r="GU90" s="371">
        <f t="shared" si="368"/>
        <v>3011</v>
      </c>
      <c r="GV90" s="372">
        <f t="shared" si="364"/>
        <v>3113</v>
      </c>
      <c r="GW90" s="371">
        <f t="shared" si="180"/>
        <v>14884</v>
      </c>
      <c r="GX90" s="372">
        <f t="shared" si="180"/>
        <v>15377.500000000002</v>
      </c>
      <c r="GY90" s="371">
        <f t="shared" si="180"/>
        <v>343711.88</v>
      </c>
      <c r="GZ90" s="372">
        <f t="shared" si="180"/>
        <v>360533.60000000003</v>
      </c>
      <c r="HA90" s="406">
        <f t="shared" si="369"/>
        <v>0</v>
      </c>
      <c r="HB90" s="372">
        <f t="shared" si="369"/>
        <v>0</v>
      </c>
      <c r="HC90" s="371">
        <f t="shared" si="369"/>
        <v>0</v>
      </c>
      <c r="HD90" s="372">
        <f t="shared" si="365"/>
        <v>0</v>
      </c>
      <c r="HE90" s="371" t="str">
        <f t="shared" si="370"/>
        <v/>
      </c>
      <c r="HF90" s="372" t="str">
        <f t="shared" si="370"/>
        <v/>
      </c>
      <c r="HG90" s="371" t="str">
        <f t="shared" si="181"/>
        <v/>
      </c>
      <c r="HH90" s="372" t="str">
        <f t="shared" si="181"/>
        <v/>
      </c>
      <c r="HI90" s="406">
        <f t="shared" si="182"/>
        <v>14884</v>
      </c>
      <c r="HJ90" s="372">
        <f t="shared" si="182"/>
        <v>15377.500000000004</v>
      </c>
      <c r="HK90" s="371">
        <f t="shared" si="183"/>
        <v>343711.88</v>
      </c>
      <c r="HL90" s="371">
        <f t="shared" si="183"/>
        <v>360533.6</v>
      </c>
    </row>
    <row r="91" spans="1:220" ht="15">
      <c r="A91" s="447" t="s">
        <v>76</v>
      </c>
      <c r="B91" s="448" t="s">
        <v>88</v>
      </c>
      <c r="C91" s="521" t="s">
        <v>1004</v>
      </c>
      <c r="D91" s="447">
        <v>138983</v>
      </c>
      <c r="E91" s="452">
        <v>5</v>
      </c>
      <c r="F91" s="413">
        <v>608</v>
      </c>
      <c r="G91" s="420">
        <v>633</v>
      </c>
      <c r="H91" s="421">
        <v>2</v>
      </c>
      <c r="I91" s="422">
        <v>7</v>
      </c>
      <c r="J91" s="371">
        <f t="shared" si="332"/>
        <v>606</v>
      </c>
      <c r="K91" s="372">
        <f t="shared" si="333"/>
        <v>626</v>
      </c>
      <c r="L91" s="420">
        <v>120</v>
      </c>
      <c r="M91" s="371">
        <f t="shared" si="328"/>
        <v>606</v>
      </c>
      <c r="N91" s="372">
        <f t="shared" si="329"/>
        <v>626</v>
      </c>
      <c r="O91" s="371">
        <f t="shared" si="330"/>
        <v>606</v>
      </c>
      <c r="P91" s="372">
        <f t="shared" si="331"/>
        <v>626</v>
      </c>
      <c r="Q91" s="424">
        <v>5</v>
      </c>
      <c r="R91" s="453">
        <v>11</v>
      </c>
      <c r="S91" s="371">
        <f t="shared" si="334"/>
        <v>5</v>
      </c>
      <c r="T91" s="372">
        <f t="shared" si="335"/>
        <v>11</v>
      </c>
      <c r="U91" s="426">
        <v>1</v>
      </c>
      <c r="V91" s="454">
        <v>1</v>
      </c>
      <c r="W91" s="371">
        <f t="shared" si="348"/>
        <v>1</v>
      </c>
      <c r="X91" s="372">
        <f t="shared" si="349"/>
        <v>1</v>
      </c>
      <c r="Y91" s="426"/>
      <c r="Z91" s="425"/>
      <c r="AA91" s="371">
        <f t="shared" si="336"/>
        <v>0</v>
      </c>
      <c r="AB91" s="372">
        <f t="shared" si="337"/>
        <v>0</v>
      </c>
      <c r="AC91" s="358">
        <f t="shared" si="338"/>
        <v>6</v>
      </c>
      <c r="AD91" s="372">
        <f t="shared" si="339"/>
        <v>12</v>
      </c>
      <c r="AE91" s="358">
        <f t="shared" si="340"/>
        <v>6</v>
      </c>
      <c r="AF91" s="372">
        <f t="shared" si="341"/>
        <v>12</v>
      </c>
      <c r="AG91" s="427">
        <v>4.8</v>
      </c>
      <c r="AH91" s="455">
        <v>5.1818181818181817</v>
      </c>
      <c r="AI91" s="371">
        <f t="shared" si="352"/>
        <v>24</v>
      </c>
      <c r="AJ91" s="372">
        <f t="shared" si="353"/>
        <v>57</v>
      </c>
      <c r="AK91" s="426">
        <v>10</v>
      </c>
      <c r="AL91" s="455">
        <v>8</v>
      </c>
      <c r="AM91" s="371">
        <f t="shared" si="361"/>
        <v>10</v>
      </c>
      <c r="AN91" s="372">
        <f t="shared" si="362"/>
        <v>8</v>
      </c>
      <c r="AO91" s="426"/>
      <c r="AP91" s="446"/>
      <c r="AQ91" s="371">
        <f t="shared" si="342"/>
        <v>0</v>
      </c>
      <c r="AR91" s="372">
        <f t="shared" si="343"/>
        <v>0</v>
      </c>
      <c r="AS91" s="371">
        <f t="shared" si="344"/>
        <v>5.666666666666667</v>
      </c>
      <c r="AT91" s="372">
        <f t="shared" si="345"/>
        <v>5.416666666666667</v>
      </c>
      <c r="AU91" s="371">
        <f t="shared" si="346"/>
        <v>34</v>
      </c>
      <c r="AV91" s="372">
        <f t="shared" si="347"/>
        <v>65</v>
      </c>
      <c r="AW91" s="426">
        <v>137</v>
      </c>
      <c r="AX91" s="455">
        <v>142.27272727272728</v>
      </c>
      <c r="AY91" s="371">
        <f t="shared" si="359"/>
        <v>685</v>
      </c>
      <c r="AZ91" s="372">
        <f t="shared" si="360"/>
        <v>1565</v>
      </c>
      <c r="BA91" s="426">
        <v>148</v>
      </c>
      <c r="BB91" s="455">
        <v>177</v>
      </c>
      <c r="BC91" s="371">
        <f t="shared" si="354"/>
        <v>148</v>
      </c>
      <c r="BD91" s="372">
        <f t="shared" si="355"/>
        <v>177</v>
      </c>
      <c r="BE91" s="421"/>
      <c r="BF91" s="420"/>
      <c r="BG91" s="371">
        <f t="shared" si="146"/>
        <v>0</v>
      </c>
      <c r="BH91" s="372">
        <f t="shared" si="146"/>
        <v>0</v>
      </c>
      <c r="BI91" s="371">
        <f t="shared" si="147"/>
        <v>138.83333333333334</v>
      </c>
      <c r="BJ91" s="372">
        <f t="shared" si="147"/>
        <v>145.16666666666666</v>
      </c>
      <c r="BK91" s="371">
        <f t="shared" si="148"/>
        <v>833</v>
      </c>
      <c r="BL91" s="372">
        <f t="shared" si="148"/>
        <v>1742</v>
      </c>
      <c r="BM91" s="431">
        <v>275</v>
      </c>
      <c r="BN91" s="453">
        <v>285</v>
      </c>
      <c r="BO91" s="371">
        <f t="shared" si="184"/>
        <v>275</v>
      </c>
      <c r="BP91" s="372">
        <f t="shared" si="184"/>
        <v>285</v>
      </c>
      <c r="BQ91" s="426">
        <v>36</v>
      </c>
      <c r="BR91" s="454">
        <v>40</v>
      </c>
      <c r="BS91" s="371">
        <f t="shared" si="185"/>
        <v>36</v>
      </c>
      <c r="BT91" s="372">
        <f t="shared" si="185"/>
        <v>40</v>
      </c>
      <c r="BU91" s="426"/>
      <c r="BV91" s="425"/>
      <c r="BW91" s="371">
        <f t="shared" si="186"/>
        <v>0</v>
      </c>
      <c r="BX91" s="423">
        <f t="shared" si="187"/>
        <v>0</v>
      </c>
      <c r="BY91" s="358">
        <f t="shared" si="149"/>
        <v>311</v>
      </c>
      <c r="BZ91" s="372">
        <f t="shared" si="149"/>
        <v>325</v>
      </c>
      <c r="CA91" s="358">
        <f t="shared" si="150"/>
        <v>311</v>
      </c>
      <c r="CB91" s="372">
        <f t="shared" si="150"/>
        <v>325</v>
      </c>
      <c r="CC91" s="427">
        <v>6.2527272727272729</v>
      </c>
      <c r="CD91" s="455">
        <v>6.2280701754385959</v>
      </c>
      <c r="CE91" s="371">
        <f t="shared" si="363"/>
        <v>1719.5</v>
      </c>
      <c r="CF91" s="372">
        <f t="shared" si="363"/>
        <v>1774.9999999999998</v>
      </c>
      <c r="CG91" s="426">
        <v>7.375</v>
      </c>
      <c r="CH91" s="455">
        <v>7.2374999999999998</v>
      </c>
      <c r="CI91" s="371">
        <f t="shared" si="188"/>
        <v>265.5</v>
      </c>
      <c r="CJ91" s="372">
        <f t="shared" si="188"/>
        <v>289.5</v>
      </c>
      <c r="CK91" s="426"/>
      <c r="CL91" s="446"/>
      <c r="CM91" s="371">
        <f t="shared" si="189"/>
        <v>0</v>
      </c>
      <c r="CN91" s="372">
        <f t="shared" si="189"/>
        <v>0</v>
      </c>
      <c r="CO91" s="371">
        <f t="shared" si="151"/>
        <v>6.382636655948553</v>
      </c>
      <c r="CP91" s="372">
        <f t="shared" si="151"/>
        <v>6.3523076923076927</v>
      </c>
      <c r="CQ91" s="371">
        <f t="shared" si="152"/>
        <v>1985</v>
      </c>
      <c r="CR91" s="372">
        <f t="shared" si="152"/>
        <v>2064.5</v>
      </c>
      <c r="CS91" s="426">
        <v>149.36450909090908</v>
      </c>
      <c r="CT91" s="455">
        <v>149.83610526315789</v>
      </c>
      <c r="CU91" s="371">
        <f t="shared" si="350"/>
        <v>41075.24</v>
      </c>
      <c r="CV91" s="372">
        <f t="shared" si="350"/>
        <v>42703.29</v>
      </c>
      <c r="CW91" s="426">
        <v>147.23027777777779</v>
      </c>
      <c r="CX91" s="455">
        <v>147.09100000000001</v>
      </c>
      <c r="CY91" s="371">
        <f t="shared" si="351"/>
        <v>5300.29</v>
      </c>
      <c r="CZ91" s="372">
        <f t="shared" si="351"/>
        <v>5883.64</v>
      </c>
      <c r="DA91" s="421"/>
      <c r="DB91" s="420"/>
      <c r="DC91" s="371">
        <f t="shared" si="153"/>
        <v>0</v>
      </c>
      <c r="DD91" s="372">
        <f t="shared" si="153"/>
        <v>0</v>
      </c>
      <c r="DE91" s="371">
        <f t="shared" si="154"/>
        <v>149.11745980707394</v>
      </c>
      <c r="DF91" s="372">
        <f t="shared" si="154"/>
        <v>149.49824615384617</v>
      </c>
      <c r="DG91" s="371">
        <f t="shared" si="155"/>
        <v>46375.53</v>
      </c>
      <c r="DH91" s="372">
        <f t="shared" si="155"/>
        <v>48586.930000000008</v>
      </c>
      <c r="DI91" s="371">
        <f t="shared" si="156"/>
        <v>317</v>
      </c>
      <c r="DJ91" s="372">
        <f t="shared" si="156"/>
        <v>337</v>
      </c>
      <c r="DK91" s="371">
        <f t="shared" si="156"/>
        <v>317</v>
      </c>
      <c r="DL91" s="372">
        <f t="shared" si="156"/>
        <v>337</v>
      </c>
      <c r="DM91" s="371">
        <f t="shared" si="157"/>
        <v>6.3690851735015777</v>
      </c>
      <c r="DN91" s="372">
        <f t="shared" si="157"/>
        <v>6.318991097922849</v>
      </c>
      <c r="DO91" s="371">
        <f t="shared" si="158"/>
        <v>2019.0000000000002</v>
      </c>
      <c r="DP91" s="372">
        <f t="shared" si="158"/>
        <v>2129.5</v>
      </c>
      <c r="DQ91" s="371">
        <f t="shared" si="159"/>
        <v>148.92280757097791</v>
      </c>
      <c r="DR91" s="372">
        <f t="shared" si="159"/>
        <v>149.34400593471813</v>
      </c>
      <c r="DS91" s="371">
        <f t="shared" si="160"/>
        <v>47208.53</v>
      </c>
      <c r="DT91" s="372">
        <f t="shared" si="160"/>
        <v>50328.930000000008</v>
      </c>
      <c r="DU91" s="424">
        <v>203</v>
      </c>
      <c r="DV91" s="453">
        <v>203</v>
      </c>
      <c r="DW91" s="371">
        <f t="shared" si="161"/>
        <v>203</v>
      </c>
      <c r="DX91" s="372">
        <f t="shared" si="161"/>
        <v>203</v>
      </c>
      <c r="DY91" s="426">
        <v>86</v>
      </c>
      <c r="DZ91" s="454">
        <v>86</v>
      </c>
      <c r="EA91" s="371">
        <f t="shared" si="162"/>
        <v>86</v>
      </c>
      <c r="EB91" s="372">
        <f t="shared" si="162"/>
        <v>86</v>
      </c>
      <c r="EC91" s="426"/>
      <c r="ED91" s="425"/>
      <c r="EE91" s="371">
        <f t="shared" si="163"/>
        <v>0</v>
      </c>
      <c r="EF91" s="372">
        <f t="shared" si="163"/>
        <v>0</v>
      </c>
      <c r="EG91" s="358">
        <f t="shared" si="164"/>
        <v>289</v>
      </c>
      <c r="EH91" s="372">
        <f t="shared" si="164"/>
        <v>289</v>
      </c>
      <c r="EI91" s="358">
        <f t="shared" si="165"/>
        <v>289</v>
      </c>
      <c r="EJ91" s="372">
        <f t="shared" si="165"/>
        <v>289</v>
      </c>
      <c r="EK91" s="427">
        <v>4.4802955665024635</v>
      </c>
      <c r="EL91" s="455">
        <v>4.3571428571428577</v>
      </c>
      <c r="EM91" s="371">
        <f t="shared" si="356"/>
        <v>909.50000000000011</v>
      </c>
      <c r="EN91" s="372">
        <f t="shared" si="356"/>
        <v>884.50000000000011</v>
      </c>
      <c r="EO91" s="426">
        <v>5.279069767441861</v>
      </c>
      <c r="EP91" s="455">
        <v>4.9593023255813957</v>
      </c>
      <c r="EQ91" s="371">
        <f t="shared" si="190"/>
        <v>454.00000000000006</v>
      </c>
      <c r="ER91" s="372">
        <f t="shared" si="190"/>
        <v>426.50000000000006</v>
      </c>
      <c r="ES91" s="426"/>
      <c r="ET91" s="446"/>
      <c r="EU91" s="371">
        <f t="shared" si="357"/>
        <v>0</v>
      </c>
      <c r="EV91" s="372">
        <f t="shared" si="358"/>
        <v>0</v>
      </c>
      <c r="EW91" s="371">
        <f t="shared" si="166"/>
        <v>4.717993079584776</v>
      </c>
      <c r="EX91" s="372">
        <f t="shared" si="166"/>
        <v>4.5363321799307963</v>
      </c>
      <c r="EY91" s="371">
        <f t="shared" si="167"/>
        <v>1363.5000000000002</v>
      </c>
      <c r="EZ91" s="372">
        <f t="shared" si="167"/>
        <v>1311.0000000000002</v>
      </c>
      <c r="FA91" s="426">
        <v>107.43990147783252</v>
      </c>
      <c r="FB91" s="455">
        <v>106.64364532019705</v>
      </c>
      <c r="FC91" s="371">
        <f t="shared" si="168"/>
        <v>21810.300000000003</v>
      </c>
      <c r="FD91" s="372">
        <f t="shared" si="168"/>
        <v>21648.66</v>
      </c>
      <c r="FE91" s="426">
        <v>108.41848837209302</v>
      </c>
      <c r="FF91" s="455">
        <v>98.786744186046505</v>
      </c>
      <c r="FG91" s="371">
        <f t="shared" si="169"/>
        <v>9323.99</v>
      </c>
      <c r="FH91" s="372">
        <f t="shared" si="169"/>
        <v>8495.66</v>
      </c>
      <c r="FI91" s="421"/>
      <c r="FJ91" s="420"/>
      <c r="FK91" s="371">
        <f t="shared" si="170"/>
        <v>0</v>
      </c>
      <c r="FL91" s="372">
        <f t="shared" si="170"/>
        <v>0</v>
      </c>
      <c r="FM91" s="371">
        <f t="shared" si="171"/>
        <v>107.73110726643598</v>
      </c>
      <c r="FN91" s="372">
        <f t="shared" si="171"/>
        <v>104.30560553633218</v>
      </c>
      <c r="FO91" s="371">
        <f t="shared" si="172"/>
        <v>31134.29</v>
      </c>
      <c r="FP91" s="372">
        <f t="shared" si="172"/>
        <v>30144.32</v>
      </c>
      <c r="FQ91" s="424"/>
      <c r="FR91" s="425"/>
      <c r="FS91" s="371">
        <f t="shared" si="173"/>
        <v>0</v>
      </c>
      <c r="FT91" s="372">
        <f t="shared" si="173"/>
        <v>0</v>
      </c>
      <c r="FU91" s="426"/>
      <c r="FV91" s="425"/>
      <c r="FW91" s="371">
        <f t="shared" si="174"/>
        <v>0</v>
      </c>
      <c r="FX91" s="372">
        <f t="shared" si="174"/>
        <v>0</v>
      </c>
      <c r="FY91" s="426"/>
      <c r="FZ91" s="425"/>
      <c r="GA91" s="371">
        <f t="shared" si="175"/>
        <v>0</v>
      </c>
      <c r="GB91" s="372">
        <f t="shared" si="175"/>
        <v>0</v>
      </c>
      <c r="GC91" s="406">
        <f t="shared" si="366"/>
        <v>483</v>
      </c>
      <c r="GD91" s="372">
        <f t="shared" si="366"/>
        <v>499</v>
      </c>
      <c r="GE91" s="371">
        <f t="shared" si="366"/>
        <v>483</v>
      </c>
      <c r="GF91" s="372">
        <f t="shared" si="366"/>
        <v>499</v>
      </c>
      <c r="GG91" s="371">
        <f t="shared" si="176"/>
        <v>2653</v>
      </c>
      <c r="GH91" s="372">
        <f t="shared" si="176"/>
        <v>2716.5</v>
      </c>
      <c r="GI91" s="371">
        <f t="shared" si="177"/>
        <v>63570.54</v>
      </c>
      <c r="GJ91" s="372">
        <f t="shared" si="177"/>
        <v>65916.95</v>
      </c>
      <c r="GK91" s="406">
        <f t="shared" si="367"/>
        <v>123</v>
      </c>
      <c r="GL91" s="372">
        <f t="shared" si="367"/>
        <v>127</v>
      </c>
      <c r="GM91" s="371">
        <f t="shared" si="367"/>
        <v>123</v>
      </c>
      <c r="GN91" s="372">
        <f t="shared" si="367"/>
        <v>127</v>
      </c>
      <c r="GO91" s="371">
        <f t="shared" si="178"/>
        <v>729.5</v>
      </c>
      <c r="GP91" s="372">
        <f t="shared" si="178"/>
        <v>724</v>
      </c>
      <c r="GQ91" s="371">
        <f t="shared" si="179"/>
        <v>14772.279999999999</v>
      </c>
      <c r="GR91" s="372">
        <f t="shared" si="179"/>
        <v>14556.3</v>
      </c>
      <c r="GS91" s="406">
        <f t="shared" si="368"/>
        <v>606</v>
      </c>
      <c r="GT91" s="372">
        <f t="shared" si="368"/>
        <v>626</v>
      </c>
      <c r="GU91" s="371">
        <f t="shared" si="368"/>
        <v>606</v>
      </c>
      <c r="GV91" s="372">
        <f t="shared" si="364"/>
        <v>626</v>
      </c>
      <c r="GW91" s="371">
        <f t="shared" si="180"/>
        <v>3382.5</v>
      </c>
      <c r="GX91" s="372">
        <f t="shared" si="180"/>
        <v>3440.5</v>
      </c>
      <c r="GY91" s="371">
        <f t="shared" si="180"/>
        <v>78342.820000000007</v>
      </c>
      <c r="GZ91" s="372">
        <f t="shared" si="180"/>
        <v>80473.25</v>
      </c>
      <c r="HA91" s="406">
        <f t="shared" si="369"/>
        <v>0</v>
      </c>
      <c r="HB91" s="372">
        <f t="shared" si="369"/>
        <v>0</v>
      </c>
      <c r="HC91" s="371">
        <f t="shared" si="369"/>
        <v>0</v>
      </c>
      <c r="HD91" s="372">
        <f t="shared" si="365"/>
        <v>0</v>
      </c>
      <c r="HE91" s="371" t="str">
        <f t="shared" si="370"/>
        <v/>
      </c>
      <c r="HF91" s="372" t="str">
        <f t="shared" si="370"/>
        <v/>
      </c>
      <c r="HG91" s="371" t="str">
        <f t="shared" si="181"/>
        <v/>
      </c>
      <c r="HH91" s="372" t="str">
        <f t="shared" si="181"/>
        <v/>
      </c>
      <c r="HI91" s="406">
        <f t="shared" si="182"/>
        <v>3382.5000000000005</v>
      </c>
      <c r="HJ91" s="372">
        <f t="shared" si="182"/>
        <v>3440.5</v>
      </c>
      <c r="HK91" s="371">
        <f t="shared" si="183"/>
        <v>78342.820000000007</v>
      </c>
      <c r="HL91" s="371">
        <f t="shared" si="183"/>
        <v>80473.25</v>
      </c>
    </row>
    <row r="92" spans="1:220" ht="15">
      <c r="A92" s="447" t="s">
        <v>76</v>
      </c>
      <c r="B92" s="448" t="s">
        <v>89</v>
      </c>
      <c r="C92" s="40"/>
      <c r="D92" s="447">
        <v>139719</v>
      </c>
      <c r="E92" s="452">
        <v>5</v>
      </c>
      <c r="F92" s="413">
        <v>242</v>
      </c>
      <c r="G92" s="420">
        <v>241</v>
      </c>
      <c r="H92" s="421">
        <v>1</v>
      </c>
      <c r="I92" s="422">
        <v>2</v>
      </c>
      <c r="J92" s="371">
        <f t="shared" si="332"/>
        <v>241</v>
      </c>
      <c r="K92" s="372">
        <f t="shared" si="333"/>
        <v>239</v>
      </c>
      <c r="L92" s="420">
        <v>120</v>
      </c>
      <c r="M92" s="371">
        <f t="shared" si="328"/>
        <v>241</v>
      </c>
      <c r="N92" s="372">
        <f t="shared" si="329"/>
        <v>239</v>
      </c>
      <c r="O92" s="371">
        <f t="shared" si="330"/>
        <v>241</v>
      </c>
      <c r="P92" s="372">
        <f t="shared" si="331"/>
        <v>239</v>
      </c>
      <c r="Q92" s="424">
        <v>5</v>
      </c>
      <c r="R92" s="453">
        <v>1</v>
      </c>
      <c r="S92" s="371">
        <f t="shared" si="334"/>
        <v>5</v>
      </c>
      <c r="T92" s="372">
        <f t="shared" si="335"/>
        <v>1</v>
      </c>
      <c r="U92" s="426">
        <v>0</v>
      </c>
      <c r="V92" s="454">
        <v>0</v>
      </c>
      <c r="W92" s="371">
        <f t="shared" si="348"/>
        <v>0</v>
      </c>
      <c r="X92" s="372">
        <f t="shared" si="349"/>
        <v>0</v>
      </c>
      <c r="Y92" s="426"/>
      <c r="Z92" s="425"/>
      <c r="AA92" s="371">
        <f t="shared" si="336"/>
        <v>0</v>
      </c>
      <c r="AB92" s="372">
        <f t="shared" si="337"/>
        <v>0</v>
      </c>
      <c r="AC92" s="358">
        <f t="shared" si="338"/>
        <v>5</v>
      </c>
      <c r="AD92" s="372">
        <f t="shared" si="339"/>
        <v>1</v>
      </c>
      <c r="AE92" s="358">
        <f t="shared" si="340"/>
        <v>5</v>
      </c>
      <c r="AF92" s="372">
        <f t="shared" si="341"/>
        <v>1</v>
      </c>
      <c r="AG92" s="427">
        <v>5</v>
      </c>
      <c r="AH92" s="455">
        <v>4</v>
      </c>
      <c r="AI92" s="371">
        <f t="shared" si="352"/>
        <v>25</v>
      </c>
      <c r="AJ92" s="372">
        <f t="shared" si="353"/>
        <v>4</v>
      </c>
      <c r="AK92" s="426">
        <v>0</v>
      </c>
      <c r="AL92" s="455">
        <v>0</v>
      </c>
      <c r="AM92" s="371">
        <f t="shared" si="361"/>
        <v>0</v>
      </c>
      <c r="AN92" s="372">
        <f t="shared" si="362"/>
        <v>0</v>
      </c>
      <c r="AO92" s="426"/>
      <c r="AP92" s="446"/>
      <c r="AQ92" s="371">
        <f t="shared" si="342"/>
        <v>0</v>
      </c>
      <c r="AR92" s="372">
        <f t="shared" si="343"/>
        <v>0</v>
      </c>
      <c r="AS92" s="371">
        <f t="shared" si="344"/>
        <v>5</v>
      </c>
      <c r="AT92" s="372">
        <f t="shared" si="345"/>
        <v>4</v>
      </c>
      <c r="AU92" s="371">
        <f t="shared" si="346"/>
        <v>25</v>
      </c>
      <c r="AV92" s="372">
        <f t="shared" si="347"/>
        <v>4</v>
      </c>
      <c r="AW92" s="426">
        <v>147.6</v>
      </c>
      <c r="AX92" s="455">
        <v>144</v>
      </c>
      <c r="AY92" s="371">
        <f t="shared" si="359"/>
        <v>738</v>
      </c>
      <c r="AZ92" s="372">
        <f t="shared" si="360"/>
        <v>144</v>
      </c>
      <c r="BA92" s="426">
        <v>0</v>
      </c>
      <c r="BB92" s="455">
        <v>0</v>
      </c>
      <c r="BC92" s="371">
        <f t="shared" si="354"/>
        <v>0</v>
      </c>
      <c r="BD92" s="372">
        <f t="shared" si="355"/>
        <v>0</v>
      </c>
      <c r="BE92" s="421"/>
      <c r="BF92" s="420"/>
      <c r="BG92" s="371">
        <f t="shared" si="146"/>
        <v>0</v>
      </c>
      <c r="BH92" s="372">
        <f t="shared" si="146"/>
        <v>0</v>
      </c>
      <c r="BI92" s="371">
        <f t="shared" si="147"/>
        <v>147.6</v>
      </c>
      <c r="BJ92" s="372">
        <f t="shared" si="147"/>
        <v>144</v>
      </c>
      <c r="BK92" s="371">
        <f t="shared" si="148"/>
        <v>738</v>
      </c>
      <c r="BL92" s="372">
        <f t="shared" si="148"/>
        <v>144</v>
      </c>
      <c r="BM92" s="431">
        <v>159</v>
      </c>
      <c r="BN92" s="453">
        <v>170</v>
      </c>
      <c r="BO92" s="371">
        <f t="shared" si="184"/>
        <v>159</v>
      </c>
      <c r="BP92" s="372">
        <f t="shared" si="184"/>
        <v>170</v>
      </c>
      <c r="BQ92" s="426">
        <v>13</v>
      </c>
      <c r="BR92" s="454">
        <v>6</v>
      </c>
      <c r="BS92" s="371">
        <f t="shared" si="185"/>
        <v>13</v>
      </c>
      <c r="BT92" s="372">
        <f t="shared" si="185"/>
        <v>6</v>
      </c>
      <c r="BU92" s="426"/>
      <c r="BV92" s="425"/>
      <c r="BW92" s="371">
        <f t="shared" si="186"/>
        <v>0</v>
      </c>
      <c r="BX92" s="423">
        <f t="shared" si="187"/>
        <v>0</v>
      </c>
      <c r="BY92" s="358">
        <f t="shared" si="149"/>
        <v>172</v>
      </c>
      <c r="BZ92" s="372">
        <f t="shared" si="149"/>
        <v>176</v>
      </c>
      <c r="CA92" s="358">
        <f t="shared" si="150"/>
        <v>172</v>
      </c>
      <c r="CB92" s="372">
        <f t="shared" si="150"/>
        <v>176</v>
      </c>
      <c r="CC92" s="427">
        <v>5.5220125786163523</v>
      </c>
      <c r="CD92" s="455">
        <v>5.5117647058823529</v>
      </c>
      <c r="CE92" s="371">
        <f t="shared" si="363"/>
        <v>878</v>
      </c>
      <c r="CF92" s="372">
        <f t="shared" si="363"/>
        <v>937</v>
      </c>
      <c r="CG92" s="426">
        <v>7.5384615384615383</v>
      </c>
      <c r="CH92" s="455">
        <v>8.1666666666666661</v>
      </c>
      <c r="CI92" s="371">
        <f t="shared" si="188"/>
        <v>98</v>
      </c>
      <c r="CJ92" s="372">
        <f t="shared" si="188"/>
        <v>49</v>
      </c>
      <c r="CK92" s="426"/>
      <c r="CL92" s="446"/>
      <c r="CM92" s="371">
        <f t="shared" si="189"/>
        <v>0</v>
      </c>
      <c r="CN92" s="372">
        <f t="shared" si="189"/>
        <v>0</v>
      </c>
      <c r="CO92" s="371">
        <f t="shared" si="151"/>
        <v>5.6744186046511631</v>
      </c>
      <c r="CP92" s="372">
        <f t="shared" si="151"/>
        <v>5.6022727272727275</v>
      </c>
      <c r="CQ92" s="371">
        <f t="shared" si="152"/>
        <v>976</v>
      </c>
      <c r="CR92" s="372">
        <f t="shared" si="152"/>
        <v>986</v>
      </c>
      <c r="CS92" s="426">
        <v>148.88874213836479</v>
      </c>
      <c r="CT92" s="455">
        <v>155.04500000000002</v>
      </c>
      <c r="CU92" s="371">
        <f t="shared" si="350"/>
        <v>23673.31</v>
      </c>
      <c r="CV92" s="372">
        <f t="shared" si="350"/>
        <v>26357.65</v>
      </c>
      <c r="CW92" s="426">
        <v>132.5123076923077</v>
      </c>
      <c r="CX92" s="455">
        <v>150.66666666666666</v>
      </c>
      <c r="CY92" s="371">
        <f t="shared" si="351"/>
        <v>1722.66</v>
      </c>
      <c r="CZ92" s="372">
        <f t="shared" si="351"/>
        <v>904</v>
      </c>
      <c r="DA92" s="421"/>
      <c r="DB92" s="420"/>
      <c r="DC92" s="371">
        <f t="shared" si="153"/>
        <v>0</v>
      </c>
      <c r="DD92" s="372">
        <f t="shared" si="153"/>
        <v>0</v>
      </c>
      <c r="DE92" s="371">
        <f t="shared" si="154"/>
        <v>147.65098837209302</v>
      </c>
      <c r="DF92" s="372">
        <f t="shared" si="154"/>
        <v>154.89573863636363</v>
      </c>
      <c r="DG92" s="371">
        <f t="shared" si="155"/>
        <v>25395.97</v>
      </c>
      <c r="DH92" s="372">
        <f t="shared" si="155"/>
        <v>27261.649999999998</v>
      </c>
      <c r="DI92" s="371">
        <f t="shared" si="156"/>
        <v>177</v>
      </c>
      <c r="DJ92" s="372">
        <f t="shared" si="156"/>
        <v>177</v>
      </c>
      <c r="DK92" s="371">
        <f t="shared" si="156"/>
        <v>177</v>
      </c>
      <c r="DL92" s="372">
        <f t="shared" si="156"/>
        <v>177</v>
      </c>
      <c r="DM92" s="371">
        <f t="shared" si="157"/>
        <v>5.6553672316384178</v>
      </c>
      <c r="DN92" s="372">
        <f t="shared" si="157"/>
        <v>5.593220338983051</v>
      </c>
      <c r="DO92" s="371">
        <f t="shared" si="158"/>
        <v>1001</v>
      </c>
      <c r="DP92" s="372">
        <f t="shared" si="158"/>
        <v>990</v>
      </c>
      <c r="DQ92" s="371">
        <f t="shared" si="159"/>
        <v>147.64954802259888</v>
      </c>
      <c r="DR92" s="372">
        <f t="shared" si="159"/>
        <v>154.83418079096043</v>
      </c>
      <c r="DS92" s="371">
        <f t="shared" si="160"/>
        <v>26133.97</v>
      </c>
      <c r="DT92" s="372">
        <f t="shared" si="160"/>
        <v>27405.649999999998</v>
      </c>
      <c r="DU92" s="424">
        <v>49</v>
      </c>
      <c r="DV92" s="453">
        <v>50</v>
      </c>
      <c r="DW92" s="371">
        <f t="shared" si="161"/>
        <v>49</v>
      </c>
      <c r="DX92" s="372">
        <f t="shared" si="161"/>
        <v>50</v>
      </c>
      <c r="DY92" s="426">
        <v>15</v>
      </c>
      <c r="DZ92" s="454">
        <v>12</v>
      </c>
      <c r="EA92" s="371">
        <f t="shared" si="162"/>
        <v>15</v>
      </c>
      <c r="EB92" s="372">
        <f t="shared" si="162"/>
        <v>12</v>
      </c>
      <c r="EC92" s="426"/>
      <c r="ED92" s="425"/>
      <c r="EE92" s="371">
        <f t="shared" si="163"/>
        <v>0</v>
      </c>
      <c r="EF92" s="372">
        <f t="shared" si="163"/>
        <v>0</v>
      </c>
      <c r="EG92" s="358">
        <f t="shared" si="164"/>
        <v>64</v>
      </c>
      <c r="EH92" s="372">
        <f t="shared" si="164"/>
        <v>62</v>
      </c>
      <c r="EI92" s="358">
        <f t="shared" si="165"/>
        <v>64</v>
      </c>
      <c r="EJ92" s="372">
        <f t="shared" si="165"/>
        <v>62</v>
      </c>
      <c r="EK92" s="427">
        <v>4.2346938775510203</v>
      </c>
      <c r="EL92" s="455">
        <v>4.01</v>
      </c>
      <c r="EM92" s="371">
        <f t="shared" si="356"/>
        <v>207.5</v>
      </c>
      <c r="EN92" s="372">
        <f t="shared" si="356"/>
        <v>200.5</v>
      </c>
      <c r="EO92" s="426">
        <v>4.5666666666666673</v>
      </c>
      <c r="EP92" s="455">
        <v>4.958333333333333</v>
      </c>
      <c r="EQ92" s="371">
        <f t="shared" si="190"/>
        <v>68.500000000000014</v>
      </c>
      <c r="ER92" s="372">
        <f t="shared" si="190"/>
        <v>59.5</v>
      </c>
      <c r="ES92" s="426"/>
      <c r="ET92" s="446"/>
      <c r="EU92" s="371">
        <f t="shared" si="357"/>
        <v>0</v>
      </c>
      <c r="EV92" s="372">
        <f t="shared" si="358"/>
        <v>0</v>
      </c>
      <c r="EW92" s="371">
        <f t="shared" si="166"/>
        <v>4.3125</v>
      </c>
      <c r="EX92" s="372">
        <f t="shared" si="166"/>
        <v>4.193548387096774</v>
      </c>
      <c r="EY92" s="371">
        <f t="shared" si="167"/>
        <v>276</v>
      </c>
      <c r="EZ92" s="372">
        <f t="shared" si="167"/>
        <v>260</v>
      </c>
      <c r="FA92" s="426">
        <v>109.68693877551021</v>
      </c>
      <c r="FB92" s="455">
        <v>109.0866</v>
      </c>
      <c r="FC92" s="371">
        <f t="shared" si="168"/>
        <v>5374.6600000000008</v>
      </c>
      <c r="FD92" s="372">
        <f t="shared" si="168"/>
        <v>5454.33</v>
      </c>
      <c r="FE92" s="426">
        <v>103.8</v>
      </c>
      <c r="FF92" s="455">
        <v>93.583333333333343</v>
      </c>
      <c r="FG92" s="371">
        <f t="shared" si="169"/>
        <v>1557</v>
      </c>
      <c r="FH92" s="372">
        <f t="shared" si="169"/>
        <v>1123</v>
      </c>
      <c r="FI92" s="421"/>
      <c r="FJ92" s="420"/>
      <c r="FK92" s="371">
        <f t="shared" si="170"/>
        <v>0</v>
      </c>
      <c r="FL92" s="372">
        <f t="shared" si="170"/>
        <v>0</v>
      </c>
      <c r="FM92" s="371">
        <f t="shared" si="171"/>
        <v>108.30718750000001</v>
      </c>
      <c r="FN92" s="372">
        <f t="shared" si="171"/>
        <v>106.08596774193548</v>
      </c>
      <c r="FO92" s="371">
        <f t="shared" si="172"/>
        <v>6931.6600000000008</v>
      </c>
      <c r="FP92" s="372">
        <f t="shared" si="172"/>
        <v>6577.33</v>
      </c>
      <c r="FQ92" s="424"/>
      <c r="FR92" s="425"/>
      <c r="FS92" s="371">
        <f t="shared" si="173"/>
        <v>0</v>
      </c>
      <c r="FT92" s="372">
        <f t="shared" si="173"/>
        <v>0</v>
      </c>
      <c r="FU92" s="426"/>
      <c r="FV92" s="425"/>
      <c r="FW92" s="371">
        <f t="shared" si="174"/>
        <v>0</v>
      </c>
      <c r="FX92" s="372">
        <f t="shared" si="174"/>
        <v>0</v>
      </c>
      <c r="FY92" s="426"/>
      <c r="FZ92" s="425"/>
      <c r="GA92" s="371">
        <f t="shared" si="175"/>
        <v>0</v>
      </c>
      <c r="GB92" s="372">
        <f t="shared" si="175"/>
        <v>0</v>
      </c>
      <c r="GC92" s="406">
        <f t="shared" si="366"/>
        <v>213</v>
      </c>
      <c r="GD92" s="372">
        <f t="shared" si="366"/>
        <v>221</v>
      </c>
      <c r="GE92" s="371">
        <f t="shared" si="366"/>
        <v>213</v>
      </c>
      <c r="GF92" s="372">
        <f t="shared" si="366"/>
        <v>221</v>
      </c>
      <c r="GG92" s="371">
        <f t="shared" si="176"/>
        <v>1110.5</v>
      </c>
      <c r="GH92" s="372">
        <f t="shared" si="176"/>
        <v>1141.5</v>
      </c>
      <c r="GI92" s="371">
        <f t="shared" si="177"/>
        <v>29785.97</v>
      </c>
      <c r="GJ92" s="372">
        <f t="shared" si="177"/>
        <v>31955.980000000003</v>
      </c>
      <c r="GK92" s="406">
        <f t="shared" si="367"/>
        <v>28</v>
      </c>
      <c r="GL92" s="372">
        <f t="shared" si="367"/>
        <v>18</v>
      </c>
      <c r="GM92" s="371">
        <f t="shared" si="367"/>
        <v>28</v>
      </c>
      <c r="GN92" s="372">
        <f t="shared" si="367"/>
        <v>18</v>
      </c>
      <c r="GO92" s="371">
        <f t="shared" si="178"/>
        <v>166.5</v>
      </c>
      <c r="GP92" s="372">
        <f t="shared" si="178"/>
        <v>108.5</v>
      </c>
      <c r="GQ92" s="371">
        <f t="shared" si="179"/>
        <v>3279.66</v>
      </c>
      <c r="GR92" s="372">
        <f t="shared" si="179"/>
        <v>2027</v>
      </c>
      <c r="GS92" s="406">
        <f t="shared" si="368"/>
        <v>241</v>
      </c>
      <c r="GT92" s="372">
        <f t="shared" si="368"/>
        <v>239</v>
      </c>
      <c r="GU92" s="371">
        <f t="shared" si="368"/>
        <v>241</v>
      </c>
      <c r="GV92" s="372">
        <f t="shared" si="364"/>
        <v>239</v>
      </c>
      <c r="GW92" s="371">
        <f t="shared" si="180"/>
        <v>1277</v>
      </c>
      <c r="GX92" s="372">
        <f t="shared" si="180"/>
        <v>1250</v>
      </c>
      <c r="GY92" s="371">
        <f t="shared" si="180"/>
        <v>33065.630000000005</v>
      </c>
      <c r="GZ92" s="372">
        <f t="shared" si="180"/>
        <v>33982.980000000003</v>
      </c>
      <c r="HA92" s="406">
        <f t="shared" si="369"/>
        <v>0</v>
      </c>
      <c r="HB92" s="372">
        <f t="shared" si="369"/>
        <v>0</v>
      </c>
      <c r="HC92" s="371">
        <f t="shared" si="369"/>
        <v>0</v>
      </c>
      <c r="HD92" s="372">
        <f t="shared" si="365"/>
        <v>0</v>
      </c>
      <c r="HE92" s="371" t="str">
        <f t="shared" si="370"/>
        <v/>
      </c>
      <c r="HF92" s="372" t="str">
        <f t="shared" si="370"/>
        <v/>
      </c>
      <c r="HG92" s="371" t="str">
        <f t="shared" si="181"/>
        <v/>
      </c>
      <c r="HH92" s="372" t="str">
        <f t="shared" si="181"/>
        <v/>
      </c>
      <c r="HI92" s="406">
        <f t="shared" si="182"/>
        <v>1277</v>
      </c>
      <c r="HJ92" s="372">
        <f t="shared" si="182"/>
        <v>1250</v>
      </c>
      <c r="HK92" s="371">
        <f t="shared" si="183"/>
        <v>33065.630000000005</v>
      </c>
      <c r="HL92" s="371">
        <f t="shared" si="183"/>
        <v>33982.979999999996</v>
      </c>
    </row>
    <row r="93" spans="1:220" ht="15">
      <c r="A93" s="447" t="s">
        <v>76</v>
      </c>
      <c r="B93" s="448" t="s">
        <v>90</v>
      </c>
      <c r="C93" s="40"/>
      <c r="D93" s="447">
        <v>139764</v>
      </c>
      <c r="E93" s="452">
        <v>5</v>
      </c>
      <c r="F93" s="413">
        <v>385</v>
      </c>
      <c r="G93" s="420">
        <v>407</v>
      </c>
      <c r="H93" s="421">
        <v>0</v>
      </c>
      <c r="I93" s="422">
        <v>0</v>
      </c>
      <c r="J93" s="371">
        <f t="shared" si="332"/>
        <v>385</v>
      </c>
      <c r="K93" s="372">
        <f t="shared" si="333"/>
        <v>407</v>
      </c>
      <c r="L93" s="420">
        <v>120</v>
      </c>
      <c r="M93" s="371">
        <f t="shared" si="328"/>
        <v>385</v>
      </c>
      <c r="N93" s="372">
        <f t="shared" si="329"/>
        <v>407</v>
      </c>
      <c r="O93" s="371">
        <f t="shared" si="330"/>
        <v>385</v>
      </c>
      <c r="P93" s="372">
        <f t="shared" si="331"/>
        <v>407</v>
      </c>
      <c r="Q93" s="424">
        <v>4</v>
      </c>
      <c r="R93" s="453">
        <v>4</v>
      </c>
      <c r="S93" s="371">
        <f t="shared" si="334"/>
        <v>4</v>
      </c>
      <c r="T93" s="372">
        <f t="shared" si="335"/>
        <v>4</v>
      </c>
      <c r="U93" s="426">
        <v>1</v>
      </c>
      <c r="V93" s="454">
        <v>0</v>
      </c>
      <c r="W93" s="371">
        <f t="shared" si="348"/>
        <v>1</v>
      </c>
      <c r="X93" s="372">
        <f t="shared" si="349"/>
        <v>0</v>
      </c>
      <c r="Y93" s="426"/>
      <c r="Z93" s="425"/>
      <c r="AA93" s="371">
        <f t="shared" si="336"/>
        <v>0</v>
      </c>
      <c r="AB93" s="372">
        <f t="shared" si="337"/>
        <v>0</v>
      </c>
      <c r="AC93" s="358">
        <f t="shared" si="338"/>
        <v>5</v>
      </c>
      <c r="AD93" s="372">
        <f t="shared" si="339"/>
        <v>4</v>
      </c>
      <c r="AE93" s="358">
        <f t="shared" si="340"/>
        <v>5</v>
      </c>
      <c r="AF93" s="372">
        <f t="shared" si="341"/>
        <v>4</v>
      </c>
      <c r="AG93" s="427">
        <v>5.125</v>
      </c>
      <c r="AH93" s="455">
        <v>4</v>
      </c>
      <c r="AI93" s="371">
        <f t="shared" si="352"/>
        <v>20.5</v>
      </c>
      <c r="AJ93" s="372">
        <f t="shared" si="353"/>
        <v>16</v>
      </c>
      <c r="AK93" s="426">
        <v>8</v>
      </c>
      <c r="AL93" s="455">
        <v>0</v>
      </c>
      <c r="AM93" s="371">
        <f t="shared" si="361"/>
        <v>8</v>
      </c>
      <c r="AN93" s="372">
        <f t="shared" si="362"/>
        <v>0</v>
      </c>
      <c r="AO93" s="426"/>
      <c r="AP93" s="446"/>
      <c r="AQ93" s="371">
        <f t="shared" si="342"/>
        <v>0</v>
      </c>
      <c r="AR93" s="372">
        <f t="shared" si="343"/>
        <v>0</v>
      </c>
      <c r="AS93" s="371">
        <f t="shared" si="344"/>
        <v>5.7</v>
      </c>
      <c r="AT93" s="372">
        <f t="shared" si="345"/>
        <v>4</v>
      </c>
      <c r="AU93" s="371">
        <f t="shared" si="346"/>
        <v>28.5</v>
      </c>
      <c r="AV93" s="372">
        <f t="shared" si="347"/>
        <v>16</v>
      </c>
      <c r="AW93" s="426">
        <v>148</v>
      </c>
      <c r="AX93" s="455">
        <v>136.5</v>
      </c>
      <c r="AY93" s="371">
        <f t="shared" si="359"/>
        <v>592</v>
      </c>
      <c r="AZ93" s="372">
        <f t="shared" si="360"/>
        <v>546</v>
      </c>
      <c r="BA93" s="426">
        <v>196</v>
      </c>
      <c r="BB93" s="455">
        <v>0</v>
      </c>
      <c r="BC93" s="371">
        <f t="shared" si="354"/>
        <v>196</v>
      </c>
      <c r="BD93" s="372">
        <f t="shared" si="355"/>
        <v>0</v>
      </c>
      <c r="BE93" s="421"/>
      <c r="BF93" s="420"/>
      <c r="BG93" s="371">
        <f t="shared" si="146"/>
        <v>0</v>
      </c>
      <c r="BH93" s="372">
        <f t="shared" si="146"/>
        <v>0</v>
      </c>
      <c r="BI93" s="371">
        <f t="shared" si="147"/>
        <v>157.6</v>
      </c>
      <c r="BJ93" s="372">
        <f t="shared" si="147"/>
        <v>136.5</v>
      </c>
      <c r="BK93" s="371">
        <f t="shared" si="148"/>
        <v>788</v>
      </c>
      <c r="BL93" s="372">
        <f t="shared" si="148"/>
        <v>546</v>
      </c>
      <c r="BM93" s="431">
        <v>117</v>
      </c>
      <c r="BN93" s="453">
        <v>135</v>
      </c>
      <c r="BO93" s="371">
        <f t="shared" si="184"/>
        <v>117</v>
      </c>
      <c r="BP93" s="372">
        <f t="shared" si="184"/>
        <v>135</v>
      </c>
      <c r="BQ93" s="426">
        <v>20</v>
      </c>
      <c r="BR93" s="454">
        <v>21</v>
      </c>
      <c r="BS93" s="371">
        <f t="shared" si="185"/>
        <v>20</v>
      </c>
      <c r="BT93" s="372">
        <f t="shared" si="185"/>
        <v>21</v>
      </c>
      <c r="BU93" s="426"/>
      <c r="BV93" s="425"/>
      <c r="BW93" s="371">
        <f t="shared" si="186"/>
        <v>0</v>
      </c>
      <c r="BX93" s="423">
        <f t="shared" si="187"/>
        <v>0</v>
      </c>
      <c r="BY93" s="358">
        <f t="shared" si="149"/>
        <v>137</v>
      </c>
      <c r="BZ93" s="372">
        <f t="shared" si="149"/>
        <v>156</v>
      </c>
      <c r="CA93" s="358">
        <f t="shared" si="150"/>
        <v>137</v>
      </c>
      <c r="CB93" s="372">
        <f t="shared" si="150"/>
        <v>156</v>
      </c>
      <c r="CC93" s="427">
        <v>5.5384615384615383</v>
      </c>
      <c r="CD93" s="455">
        <v>5.9629629629629628</v>
      </c>
      <c r="CE93" s="371">
        <f t="shared" si="363"/>
        <v>648</v>
      </c>
      <c r="CF93" s="372">
        <f t="shared" si="363"/>
        <v>805</v>
      </c>
      <c r="CG93" s="426">
        <v>7.3</v>
      </c>
      <c r="CH93" s="455">
        <v>7.3571428571428568</v>
      </c>
      <c r="CI93" s="371">
        <f t="shared" si="188"/>
        <v>146</v>
      </c>
      <c r="CJ93" s="372">
        <f t="shared" si="188"/>
        <v>154.5</v>
      </c>
      <c r="CK93" s="426"/>
      <c r="CL93" s="446"/>
      <c r="CM93" s="371">
        <f t="shared" si="189"/>
        <v>0</v>
      </c>
      <c r="CN93" s="372">
        <f t="shared" si="189"/>
        <v>0</v>
      </c>
      <c r="CO93" s="371">
        <f t="shared" si="151"/>
        <v>5.7956204379562042</v>
      </c>
      <c r="CP93" s="372">
        <f t="shared" si="151"/>
        <v>6.1506410256410255</v>
      </c>
      <c r="CQ93" s="371">
        <f t="shared" si="152"/>
        <v>794</v>
      </c>
      <c r="CR93" s="372">
        <f t="shared" si="152"/>
        <v>959.5</v>
      </c>
      <c r="CS93" s="426">
        <v>152.28188034188037</v>
      </c>
      <c r="CT93" s="455">
        <v>145.68629629629629</v>
      </c>
      <c r="CU93" s="371">
        <f t="shared" si="350"/>
        <v>17816.980000000003</v>
      </c>
      <c r="CV93" s="372">
        <f t="shared" si="350"/>
        <v>19667.649999999998</v>
      </c>
      <c r="CW93" s="426">
        <v>155.98250000000002</v>
      </c>
      <c r="CX93" s="455">
        <v>156.38095238095238</v>
      </c>
      <c r="CY93" s="371">
        <f t="shared" si="351"/>
        <v>3119.6500000000005</v>
      </c>
      <c r="CZ93" s="372">
        <f t="shared" si="351"/>
        <v>3284</v>
      </c>
      <c r="DA93" s="421"/>
      <c r="DB93" s="420"/>
      <c r="DC93" s="371">
        <f t="shared" si="153"/>
        <v>0</v>
      </c>
      <c r="DD93" s="372">
        <f t="shared" si="153"/>
        <v>0</v>
      </c>
      <c r="DE93" s="371">
        <f t="shared" si="154"/>
        <v>152.82211678832121</v>
      </c>
      <c r="DF93" s="372">
        <f t="shared" si="154"/>
        <v>147.12596153846152</v>
      </c>
      <c r="DG93" s="371">
        <f t="shared" si="155"/>
        <v>20936.630000000005</v>
      </c>
      <c r="DH93" s="372">
        <f t="shared" si="155"/>
        <v>22951.649999999998</v>
      </c>
      <c r="DI93" s="371">
        <f t="shared" si="156"/>
        <v>142</v>
      </c>
      <c r="DJ93" s="372">
        <f t="shared" si="156"/>
        <v>160</v>
      </c>
      <c r="DK93" s="371">
        <f t="shared" si="156"/>
        <v>142</v>
      </c>
      <c r="DL93" s="372">
        <f t="shared" si="156"/>
        <v>160</v>
      </c>
      <c r="DM93" s="371">
        <f t="shared" si="157"/>
        <v>5.792253521126761</v>
      </c>
      <c r="DN93" s="372">
        <f t="shared" si="157"/>
        <v>6.0968749999999998</v>
      </c>
      <c r="DO93" s="371">
        <f t="shared" si="158"/>
        <v>822.5</v>
      </c>
      <c r="DP93" s="372">
        <f t="shared" si="158"/>
        <v>975.5</v>
      </c>
      <c r="DQ93" s="371">
        <f t="shared" si="159"/>
        <v>152.99035211267608</v>
      </c>
      <c r="DR93" s="372">
        <f t="shared" si="159"/>
        <v>146.86031249999999</v>
      </c>
      <c r="DS93" s="371">
        <f t="shared" si="160"/>
        <v>21724.630000000005</v>
      </c>
      <c r="DT93" s="372">
        <f t="shared" si="160"/>
        <v>23497.649999999998</v>
      </c>
      <c r="DU93" s="424">
        <v>158</v>
      </c>
      <c r="DV93" s="453">
        <v>153</v>
      </c>
      <c r="DW93" s="371">
        <f t="shared" si="161"/>
        <v>158</v>
      </c>
      <c r="DX93" s="372">
        <f t="shared" si="161"/>
        <v>153</v>
      </c>
      <c r="DY93" s="426">
        <v>85</v>
      </c>
      <c r="DZ93" s="454">
        <v>94</v>
      </c>
      <c r="EA93" s="371">
        <f t="shared" si="162"/>
        <v>85</v>
      </c>
      <c r="EB93" s="372">
        <f t="shared" si="162"/>
        <v>94</v>
      </c>
      <c r="EC93" s="426"/>
      <c r="ED93" s="425"/>
      <c r="EE93" s="371">
        <f t="shared" si="163"/>
        <v>0</v>
      </c>
      <c r="EF93" s="372">
        <f t="shared" si="163"/>
        <v>0</v>
      </c>
      <c r="EG93" s="358">
        <f t="shared" si="164"/>
        <v>243</v>
      </c>
      <c r="EH93" s="372">
        <f t="shared" si="164"/>
        <v>247</v>
      </c>
      <c r="EI93" s="358">
        <f t="shared" si="165"/>
        <v>243</v>
      </c>
      <c r="EJ93" s="372">
        <f t="shared" si="165"/>
        <v>247</v>
      </c>
      <c r="EK93" s="427">
        <v>3.4335443037974684</v>
      </c>
      <c r="EL93" s="455">
        <v>3.2581699346405233</v>
      </c>
      <c r="EM93" s="371">
        <f t="shared" si="356"/>
        <v>542.5</v>
      </c>
      <c r="EN93" s="372">
        <f t="shared" si="356"/>
        <v>498.50000000000006</v>
      </c>
      <c r="EO93" s="426">
        <v>3.382352941176471</v>
      </c>
      <c r="EP93" s="455">
        <v>3.5159574468085104</v>
      </c>
      <c r="EQ93" s="371">
        <f t="shared" si="190"/>
        <v>287.50000000000006</v>
      </c>
      <c r="ER93" s="372">
        <f t="shared" si="190"/>
        <v>330.5</v>
      </c>
      <c r="ES93" s="426"/>
      <c r="ET93" s="446"/>
      <c r="EU93" s="371">
        <f t="shared" si="357"/>
        <v>0</v>
      </c>
      <c r="EV93" s="372">
        <f t="shared" si="358"/>
        <v>0</v>
      </c>
      <c r="EW93" s="371">
        <f t="shared" si="166"/>
        <v>3.4156378600823047</v>
      </c>
      <c r="EX93" s="372">
        <f t="shared" si="166"/>
        <v>3.3562753036437245</v>
      </c>
      <c r="EY93" s="371">
        <f t="shared" si="167"/>
        <v>830</v>
      </c>
      <c r="EZ93" s="372">
        <f t="shared" si="167"/>
        <v>829</v>
      </c>
      <c r="FA93" s="426">
        <v>83.586392405063293</v>
      </c>
      <c r="FB93" s="455">
        <v>84.176405228758185</v>
      </c>
      <c r="FC93" s="371">
        <f t="shared" si="168"/>
        <v>13206.65</v>
      </c>
      <c r="FD93" s="372">
        <f t="shared" si="168"/>
        <v>12878.990000000002</v>
      </c>
      <c r="FE93" s="426">
        <v>70.380352941176469</v>
      </c>
      <c r="FF93" s="455">
        <v>65.343829787234043</v>
      </c>
      <c r="FG93" s="371">
        <f t="shared" si="169"/>
        <v>5982.33</v>
      </c>
      <c r="FH93" s="372">
        <f t="shared" si="169"/>
        <v>6142.32</v>
      </c>
      <c r="FI93" s="421"/>
      <c r="FJ93" s="420"/>
      <c r="FK93" s="371">
        <f t="shared" si="170"/>
        <v>0</v>
      </c>
      <c r="FL93" s="372">
        <f t="shared" si="170"/>
        <v>0</v>
      </c>
      <c r="FM93" s="371">
        <f t="shared" si="171"/>
        <v>78.966995884773667</v>
      </c>
      <c r="FN93" s="372">
        <f t="shared" si="171"/>
        <v>77.009352226720651</v>
      </c>
      <c r="FO93" s="371">
        <f t="shared" si="172"/>
        <v>19188.98</v>
      </c>
      <c r="FP93" s="372">
        <f t="shared" si="172"/>
        <v>19021.310000000001</v>
      </c>
      <c r="FQ93" s="424"/>
      <c r="FR93" s="425"/>
      <c r="FS93" s="371">
        <f t="shared" si="173"/>
        <v>0</v>
      </c>
      <c r="FT93" s="372">
        <f t="shared" si="173"/>
        <v>0</v>
      </c>
      <c r="FU93" s="426"/>
      <c r="FV93" s="425"/>
      <c r="FW93" s="371">
        <f t="shared" si="174"/>
        <v>0</v>
      </c>
      <c r="FX93" s="372">
        <f t="shared" si="174"/>
        <v>0</v>
      </c>
      <c r="FY93" s="426"/>
      <c r="FZ93" s="425"/>
      <c r="GA93" s="371">
        <f t="shared" si="175"/>
        <v>0</v>
      </c>
      <c r="GB93" s="372">
        <f t="shared" si="175"/>
        <v>0</v>
      </c>
      <c r="GC93" s="406">
        <f t="shared" si="366"/>
        <v>279</v>
      </c>
      <c r="GD93" s="372">
        <f t="shared" si="366"/>
        <v>292</v>
      </c>
      <c r="GE93" s="371">
        <f t="shared" si="366"/>
        <v>279</v>
      </c>
      <c r="GF93" s="372">
        <f t="shared" si="366"/>
        <v>292</v>
      </c>
      <c r="GG93" s="371">
        <f t="shared" si="176"/>
        <v>1211</v>
      </c>
      <c r="GH93" s="372">
        <f t="shared" si="176"/>
        <v>1319.5</v>
      </c>
      <c r="GI93" s="371">
        <f t="shared" si="177"/>
        <v>31615.630000000005</v>
      </c>
      <c r="GJ93" s="372">
        <f t="shared" si="177"/>
        <v>33092.639999999999</v>
      </c>
      <c r="GK93" s="406">
        <f t="shared" si="367"/>
        <v>106</v>
      </c>
      <c r="GL93" s="372">
        <f t="shared" si="367"/>
        <v>115</v>
      </c>
      <c r="GM93" s="371">
        <f t="shared" si="367"/>
        <v>106</v>
      </c>
      <c r="GN93" s="372">
        <f t="shared" si="367"/>
        <v>115</v>
      </c>
      <c r="GO93" s="371">
        <f t="shared" si="178"/>
        <v>441.50000000000006</v>
      </c>
      <c r="GP93" s="372">
        <f t="shared" si="178"/>
        <v>485</v>
      </c>
      <c r="GQ93" s="371">
        <f t="shared" si="179"/>
        <v>9297.98</v>
      </c>
      <c r="GR93" s="372">
        <f t="shared" si="179"/>
        <v>9426.32</v>
      </c>
      <c r="GS93" s="406">
        <f t="shared" si="368"/>
        <v>385</v>
      </c>
      <c r="GT93" s="372">
        <f t="shared" si="368"/>
        <v>407</v>
      </c>
      <c r="GU93" s="371">
        <f t="shared" si="368"/>
        <v>385</v>
      </c>
      <c r="GV93" s="372">
        <f t="shared" si="364"/>
        <v>407</v>
      </c>
      <c r="GW93" s="371">
        <f t="shared" si="180"/>
        <v>1652.5</v>
      </c>
      <c r="GX93" s="372">
        <f t="shared" si="180"/>
        <v>1804.5</v>
      </c>
      <c r="GY93" s="371">
        <f t="shared" si="180"/>
        <v>40913.61</v>
      </c>
      <c r="GZ93" s="372">
        <f t="shared" si="180"/>
        <v>42518.96</v>
      </c>
      <c r="HA93" s="406">
        <f t="shared" si="369"/>
        <v>0</v>
      </c>
      <c r="HB93" s="372">
        <f t="shared" si="369"/>
        <v>0</v>
      </c>
      <c r="HC93" s="371">
        <f t="shared" si="369"/>
        <v>0</v>
      </c>
      <c r="HD93" s="372">
        <f t="shared" si="365"/>
        <v>0</v>
      </c>
      <c r="HE93" s="371" t="str">
        <f t="shared" si="370"/>
        <v/>
      </c>
      <c r="HF93" s="372" t="str">
        <f t="shared" si="370"/>
        <v/>
      </c>
      <c r="HG93" s="371" t="str">
        <f t="shared" si="181"/>
        <v/>
      </c>
      <c r="HH93" s="372" t="str">
        <f t="shared" si="181"/>
        <v/>
      </c>
      <c r="HI93" s="406">
        <f t="shared" si="182"/>
        <v>1652.5</v>
      </c>
      <c r="HJ93" s="372">
        <f t="shared" si="182"/>
        <v>1804.5</v>
      </c>
      <c r="HK93" s="371">
        <f t="shared" si="183"/>
        <v>40913.61</v>
      </c>
      <c r="HL93" s="371">
        <f t="shared" si="183"/>
        <v>42518.96</v>
      </c>
    </row>
    <row r="94" spans="1:220" ht="15">
      <c r="A94" s="447" t="s">
        <v>76</v>
      </c>
      <c r="B94" s="448" t="s">
        <v>91</v>
      </c>
      <c r="C94" s="521" t="s">
        <v>1004</v>
      </c>
      <c r="D94" s="447">
        <v>140669</v>
      </c>
      <c r="E94" s="452">
        <v>5</v>
      </c>
      <c r="F94" s="413">
        <v>769</v>
      </c>
      <c r="G94" s="420">
        <v>836</v>
      </c>
      <c r="H94" s="421">
        <v>4</v>
      </c>
      <c r="I94" s="422">
        <v>0</v>
      </c>
      <c r="J94" s="371">
        <f t="shared" si="332"/>
        <v>765</v>
      </c>
      <c r="K94" s="372">
        <f t="shared" si="333"/>
        <v>836</v>
      </c>
      <c r="L94" s="420">
        <v>120</v>
      </c>
      <c r="M94" s="371">
        <f t="shared" si="328"/>
        <v>765</v>
      </c>
      <c r="N94" s="372">
        <f t="shared" si="329"/>
        <v>836</v>
      </c>
      <c r="O94" s="371">
        <f t="shared" si="330"/>
        <v>765</v>
      </c>
      <c r="P94" s="372">
        <f t="shared" si="331"/>
        <v>836</v>
      </c>
      <c r="Q94" s="424">
        <v>6</v>
      </c>
      <c r="R94" s="453">
        <v>3</v>
      </c>
      <c r="S94" s="371">
        <f t="shared" si="334"/>
        <v>6</v>
      </c>
      <c r="T94" s="372">
        <f t="shared" si="335"/>
        <v>3</v>
      </c>
      <c r="U94" s="426">
        <v>0</v>
      </c>
      <c r="V94" s="454">
        <v>2</v>
      </c>
      <c r="W94" s="371">
        <f t="shared" si="348"/>
        <v>0</v>
      </c>
      <c r="X94" s="372">
        <f t="shared" si="349"/>
        <v>2</v>
      </c>
      <c r="Y94" s="426"/>
      <c r="Z94" s="425"/>
      <c r="AA94" s="371">
        <f t="shared" si="336"/>
        <v>0</v>
      </c>
      <c r="AB94" s="372">
        <f t="shared" si="337"/>
        <v>0</v>
      </c>
      <c r="AC94" s="358">
        <f t="shared" si="338"/>
        <v>6</v>
      </c>
      <c r="AD94" s="372">
        <f t="shared" si="339"/>
        <v>5</v>
      </c>
      <c r="AE94" s="358">
        <f t="shared" si="340"/>
        <v>6</v>
      </c>
      <c r="AF94" s="372">
        <f t="shared" si="341"/>
        <v>5</v>
      </c>
      <c r="AG94" s="427">
        <v>6</v>
      </c>
      <c r="AH94" s="455">
        <v>3.333333333333333</v>
      </c>
      <c r="AI94" s="371">
        <f t="shared" si="352"/>
        <v>36</v>
      </c>
      <c r="AJ94" s="372">
        <f t="shared" si="353"/>
        <v>10</v>
      </c>
      <c r="AK94" s="426">
        <v>0</v>
      </c>
      <c r="AL94" s="455">
        <v>4</v>
      </c>
      <c r="AM94" s="371">
        <f t="shared" si="361"/>
        <v>0</v>
      </c>
      <c r="AN94" s="372">
        <f t="shared" si="362"/>
        <v>8</v>
      </c>
      <c r="AO94" s="426"/>
      <c r="AP94" s="446"/>
      <c r="AQ94" s="371">
        <f t="shared" si="342"/>
        <v>0</v>
      </c>
      <c r="AR94" s="372">
        <f t="shared" si="343"/>
        <v>0</v>
      </c>
      <c r="AS94" s="371">
        <f t="shared" si="344"/>
        <v>6</v>
      </c>
      <c r="AT94" s="372">
        <f t="shared" si="345"/>
        <v>3.6</v>
      </c>
      <c r="AU94" s="371">
        <f t="shared" si="346"/>
        <v>36</v>
      </c>
      <c r="AV94" s="372">
        <f t="shared" si="347"/>
        <v>18</v>
      </c>
      <c r="AW94" s="426">
        <v>151.66666666666666</v>
      </c>
      <c r="AX94" s="455">
        <v>113.33333333333334</v>
      </c>
      <c r="AY94" s="371">
        <f t="shared" si="359"/>
        <v>910</v>
      </c>
      <c r="AZ94" s="372">
        <f t="shared" si="360"/>
        <v>340</v>
      </c>
      <c r="BA94" s="426">
        <v>0</v>
      </c>
      <c r="BB94" s="455">
        <v>144.5</v>
      </c>
      <c r="BC94" s="371">
        <f t="shared" si="354"/>
        <v>0</v>
      </c>
      <c r="BD94" s="372">
        <f t="shared" si="355"/>
        <v>289</v>
      </c>
      <c r="BE94" s="421"/>
      <c r="BF94" s="420"/>
      <c r="BG94" s="371">
        <f t="shared" si="146"/>
        <v>0</v>
      </c>
      <c r="BH94" s="372">
        <f t="shared" si="146"/>
        <v>0</v>
      </c>
      <c r="BI94" s="371">
        <f t="shared" si="147"/>
        <v>151.66666666666666</v>
      </c>
      <c r="BJ94" s="372">
        <f t="shared" si="147"/>
        <v>125.8</v>
      </c>
      <c r="BK94" s="371">
        <f t="shared" si="148"/>
        <v>910</v>
      </c>
      <c r="BL94" s="372">
        <f t="shared" si="148"/>
        <v>629</v>
      </c>
      <c r="BM94" s="431">
        <v>340</v>
      </c>
      <c r="BN94" s="453">
        <v>402</v>
      </c>
      <c r="BO94" s="371">
        <f t="shared" si="184"/>
        <v>340</v>
      </c>
      <c r="BP94" s="372">
        <f t="shared" si="184"/>
        <v>402</v>
      </c>
      <c r="BQ94" s="426">
        <v>29</v>
      </c>
      <c r="BR94" s="454">
        <v>23</v>
      </c>
      <c r="BS94" s="371">
        <f t="shared" si="185"/>
        <v>29</v>
      </c>
      <c r="BT94" s="372">
        <f t="shared" si="185"/>
        <v>23</v>
      </c>
      <c r="BU94" s="426"/>
      <c r="BV94" s="425"/>
      <c r="BW94" s="371">
        <f t="shared" si="186"/>
        <v>0</v>
      </c>
      <c r="BX94" s="423">
        <f t="shared" si="187"/>
        <v>0</v>
      </c>
      <c r="BY94" s="358">
        <f t="shared" si="149"/>
        <v>369</v>
      </c>
      <c r="BZ94" s="372">
        <f t="shared" si="149"/>
        <v>425</v>
      </c>
      <c r="CA94" s="358">
        <f t="shared" si="150"/>
        <v>369</v>
      </c>
      <c r="CB94" s="372">
        <f t="shared" si="150"/>
        <v>425</v>
      </c>
      <c r="CC94" s="427">
        <v>5.0676470588235292</v>
      </c>
      <c r="CD94" s="455">
        <v>5.1106965174129355</v>
      </c>
      <c r="CE94" s="371">
        <f t="shared" si="363"/>
        <v>1723</v>
      </c>
      <c r="CF94" s="372">
        <f t="shared" si="363"/>
        <v>2054.5</v>
      </c>
      <c r="CG94" s="426">
        <v>5.568965517241379</v>
      </c>
      <c r="CH94" s="455">
        <v>5.4565217391304355</v>
      </c>
      <c r="CI94" s="371">
        <f t="shared" si="188"/>
        <v>161.5</v>
      </c>
      <c r="CJ94" s="372">
        <f t="shared" si="188"/>
        <v>125.50000000000001</v>
      </c>
      <c r="CK94" s="426"/>
      <c r="CL94" s="446"/>
      <c r="CM94" s="371">
        <f t="shared" si="189"/>
        <v>0</v>
      </c>
      <c r="CN94" s="372">
        <f t="shared" si="189"/>
        <v>0</v>
      </c>
      <c r="CO94" s="371">
        <f t="shared" si="151"/>
        <v>5.1070460704607044</v>
      </c>
      <c r="CP94" s="372">
        <f t="shared" si="151"/>
        <v>5.1294117647058828</v>
      </c>
      <c r="CQ94" s="371">
        <f t="shared" si="152"/>
        <v>1884.5</v>
      </c>
      <c r="CR94" s="372">
        <f t="shared" si="152"/>
        <v>2180</v>
      </c>
      <c r="CS94" s="426">
        <v>139.43132352941177</v>
      </c>
      <c r="CT94" s="455">
        <v>139.8192039800995</v>
      </c>
      <c r="CU94" s="371">
        <f t="shared" si="350"/>
        <v>47406.65</v>
      </c>
      <c r="CV94" s="372">
        <f t="shared" si="350"/>
        <v>56207.32</v>
      </c>
      <c r="CW94" s="426">
        <v>140.93103448275863</v>
      </c>
      <c r="CX94" s="455">
        <v>139.62304347826085</v>
      </c>
      <c r="CY94" s="371">
        <f t="shared" si="351"/>
        <v>4087.0000000000005</v>
      </c>
      <c r="CZ94" s="372">
        <f t="shared" si="351"/>
        <v>3211.3299999999995</v>
      </c>
      <c r="DA94" s="421"/>
      <c r="DB94" s="420"/>
      <c r="DC94" s="371">
        <f t="shared" si="153"/>
        <v>0</v>
      </c>
      <c r="DD94" s="372">
        <f t="shared" si="153"/>
        <v>0</v>
      </c>
      <c r="DE94" s="371">
        <f t="shared" si="154"/>
        <v>139.54918699186993</v>
      </c>
      <c r="DF94" s="372">
        <f t="shared" si="154"/>
        <v>139.80858823529411</v>
      </c>
      <c r="DG94" s="371">
        <f t="shared" si="155"/>
        <v>51493.65</v>
      </c>
      <c r="DH94" s="372">
        <f t="shared" si="155"/>
        <v>59418.649999999994</v>
      </c>
      <c r="DI94" s="371">
        <f t="shared" si="156"/>
        <v>375</v>
      </c>
      <c r="DJ94" s="372">
        <f t="shared" si="156"/>
        <v>430</v>
      </c>
      <c r="DK94" s="371">
        <f t="shared" si="156"/>
        <v>375</v>
      </c>
      <c r="DL94" s="372">
        <f t="shared" si="156"/>
        <v>430</v>
      </c>
      <c r="DM94" s="371">
        <f t="shared" si="157"/>
        <v>5.1213333333333333</v>
      </c>
      <c r="DN94" s="372">
        <f t="shared" si="157"/>
        <v>5.1116279069767439</v>
      </c>
      <c r="DO94" s="371">
        <f t="shared" si="158"/>
        <v>1920.5</v>
      </c>
      <c r="DP94" s="372">
        <f t="shared" si="158"/>
        <v>2198</v>
      </c>
      <c r="DQ94" s="371">
        <f t="shared" si="159"/>
        <v>139.74306666666666</v>
      </c>
      <c r="DR94" s="372">
        <f t="shared" si="159"/>
        <v>139.64569767441859</v>
      </c>
      <c r="DS94" s="371">
        <f t="shared" si="160"/>
        <v>52403.65</v>
      </c>
      <c r="DT94" s="372">
        <f t="shared" si="160"/>
        <v>60047.649999999994</v>
      </c>
      <c r="DU94" s="424">
        <v>292</v>
      </c>
      <c r="DV94" s="453">
        <v>293</v>
      </c>
      <c r="DW94" s="371">
        <f t="shared" si="161"/>
        <v>292</v>
      </c>
      <c r="DX94" s="372">
        <f t="shared" si="161"/>
        <v>293</v>
      </c>
      <c r="DY94" s="426">
        <v>98</v>
      </c>
      <c r="DZ94" s="454">
        <v>113</v>
      </c>
      <c r="EA94" s="371">
        <f t="shared" si="162"/>
        <v>98</v>
      </c>
      <c r="EB94" s="372">
        <f t="shared" si="162"/>
        <v>113</v>
      </c>
      <c r="EC94" s="426"/>
      <c r="ED94" s="425"/>
      <c r="EE94" s="371">
        <f t="shared" si="163"/>
        <v>0</v>
      </c>
      <c r="EF94" s="372">
        <f t="shared" si="163"/>
        <v>0</v>
      </c>
      <c r="EG94" s="358">
        <f t="shared" si="164"/>
        <v>390</v>
      </c>
      <c r="EH94" s="372">
        <f t="shared" si="164"/>
        <v>406</v>
      </c>
      <c r="EI94" s="358">
        <f t="shared" si="165"/>
        <v>390</v>
      </c>
      <c r="EJ94" s="372">
        <f t="shared" si="165"/>
        <v>406</v>
      </c>
      <c r="EK94" s="427">
        <v>3.4263698630136985</v>
      </c>
      <c r="EL94" s="455">
        <v>3.68259385665529</v>
      </c>
      <c r="EM94" s="371">
        <f t="shared" si="356"/>
        <v>1000.5</v>
      </c>
      <c r="EN94" s="372">
        <f t="shared" si="356"/>
        <v>1079</v>
      </c>
      <c r="EO94" s="426">
        <v>3.6071428571428572</v>
      </c>
      <c r="EP94" s="455">
        <v>3.9646017699115044</v>
      </c>
      <c r="EQ94" s="371">
        <f t="shared" si="190"/>
        <v>353.5</v>
      </c>
      <c r="ER94" s="372">
        <f t="shared" si="190"/>
        <v>448</v>
      </c>
      <c r="ES94" s="426"/>
      <c r="ET94" s="446"/>
      <c r="EU94" s="371">
        <f t="shared" si="357"/>
        <v>0</v>
      </c>
      <c r="EV94" s="372">
        <f t="shared" si="358"/>
        <v>0</v>
      </c>
      <c r="EW94" s="371">
        <f t="shared" si="166"/>
        <v>3.4717948717948719</v>
      </c>
      <c r="EX94" s="372">
        <f t="shared" si="166"/>
        <v>3.7610837438423643</v>
      </c>
      <c r="EY94" s="371">
        <f t="shared" si="167"/>
        <v>1354</v>
      </c>
      <c r="EZ94" s="372">
        <f t="shared" si="167"/>
        <v>1527</v>
      </c>
      <c r="FA94" s="426">
        <v>90.615273972602736</v>
      </c>
      <c r="FB94" s="455">
        <v>93.949931740614346</v>
      </c>
      <c r="FC94" s="371">
        <f t="shared" si="168"/>
        <v>26459.66</v>
      </c>
      <c r="FD94" s="372">
        <f t="shared" si="168"/>
        <v>27527.33</v>
      </c>
      <c r="FE94" s="426">
        <v>67.11551020408163</v>
      </c>
      <c r="FF94" s="455">
        <v>74.501415929203546</v>
      </c>
      <c r="FG94" s="371">
        <f t="shared" si="169"/>
        <v>6577.32</v>
      </c>
      <c r="FH94" s="372">
        <f t="shared" si="169"/>
        <v>8418.66</v>
      </c>
      <c r="FI94" s="421"/>
      <c r="FJ94" s="420"/>
      <c r="FK94" s="371">
        <f t="shared" si="170"/>
        <v>0</v>
      </c>
      <c r="FL94" s="372">
        <f t="shared" si="170"/>
        <v>0</v>
      </c>
      <c r="FM94" s="371">
        <f t="shared" si="171"/>
        <v>84.710205128205118</v>
      </c>
      <c r="FN94" s="372">
        <f t="shared" si="171"/>
        <v>88.536921182266028</v>
      </c>
      <c r="FO94" s="371">
        <f t="shared" si="172"/>
        <v>33036.979999999996</v>
      </c>
      <c r="FP94" s="372">
        <f t="shared" si="172"/>
        <v>35945.990000000005</v>
      </c>
      <c r="FQ94" s="424"/>
      <c r="FR94" s="425"/>
      <c r="FS94" s="371">
        <f t="shared" si="173"/>
        <v>0</v>
      </c>
      <c r="FT94" s="372">
        <f t="shared" si="173"/>
        <v>0</v>
      </c>
      <c r="FU94" s="426"/>
      <c r="FV94" s="425"/>
      <c r="FW94" s="371">
        <f t="shared" si="174"/>
        <v>0</v>
      </c>
      <c r="FX94" s="372">
        <f t="shared" si="174"/>
        <v>0</v>
      </c>
      <c r="FY94" s="426"/>
      <c r="FZ94" s="425"/>
      <c r="GA94" s="371">
        <f t="shared" si="175"/>
        <v>0</v>
      </c>
      <c r="GB94" s="372">
        <f t="shared" si="175"/>
        <v>0</v>
      </c>
      <c r="GC94" s="406">
        <f t="shared" si="366"/>
        <v>638</v>
      </c>
      <c r="GD94" s="372">
        <f t="shared" si="366"/>
        <v>698</v>
      </c>
      <c r="GE94" s="371">
        <f t="shared" si="366"/>
        <v>638</v>
      </c>
      <c r="GF94" s="372">
        <f t="shared" si="366"/>
        <v>698</v>
      </c>
      <c r="GG94" s="371">
        <f t="shared" si="176"/>
        <v>2759.5</v>
      </c>
      <c r="GH94" s="372">
        <f t="shared" si="176"/>
        <v>3143.5</v>
      </c>
      <c r="GI94" s="371">
        <f t="shared" si="177"/>
        <v>74776.31</v>
      </c>
      <c r="GJ94" s="372">
        <f t="shared" si="177"/>
        <v>84074.65</v>
      </c>
      <c r="GK94" s="406">
        <f t="shared" si="367"/>
        <v>127</v>
      </c>
      <c r="GL94" s="372">
        <f t="shared" si="367"/>
        <v>138</v>
      </c>
      <c r="GM94" s="371">
        <f t="shared" si="367"/>
        <v>127</v>
      </c>
      <c r="GN94" s="372">
        <f t="shared" si="367"/>
        <v>138</v>
      </c>
      <c r="GO94" s="371">
        <f t="shared" si="178"/>
        <v>515</v>
      </c>
      <c r="GP94" s="372">
        <f t="shared" si="178"/>
        <v>581.5</v>
      </c>
      <c r="GQ94" s="371">
        <f t="shared" si="179"/>
        <v>10664.32</v>
      </c>
      <c r="GR94" s="372">
        <f t="shared" si="179"/>
        <v>11918.99</v>
      </c>
      <c r="GS94" s="406">
        <f t="shared" si="368"/>
        <v>765</v>
      </c>
      <c r="GT94" s="372">
        <f t="shared" si="368"/>
        <v>836</v>
      </c>
      <c r="GU94" s="371">
        <f t="shared" si="368"/>
        <v>765</v>
      </c>
      <c r="GV94" s="372">
        <f t="shared" si="364"/>
        <v>836</v>
      </c>
      <c r="GW94" s="371">
        <f t="shared" si="180"/>
        <v>3274.5</v>
      </c>
      <c r="GX94" s="372">
        <f t="shared" si="180"/>
        <v>3725</v>
      </c>
      <c r="GY94" s="371">
        <f t="shared" si="180"/>
        <v>85440.63</v>
      </c>
      <c r="GZ94" s="372">
        <f t="shared" si="180"/>
        <v>95993.64</v>
      </c>
      <c r="HA94" s="406">
        <f t="shared" si="369"/>
        <v>0</v>
      </c>
      <c r="HB94" s="372">
        <f t="shared" si="369"/>
        <v>0</v>
      </c>
      <c r="HC94" s="371">
        <f t="shared" si="369"/>
        <v>0</v>
      </c>
      <c r="HD94" s="372">
        <f t="shared" si="365"/>
        <v>0</v>
      </c>
      <c r="HE94" s="371" t="str">
        <f t="shared" si="370"/>
        <v/>
      </c>
      <c r="HF94" s="372" t="str">
        <f t="shared" si="370"/>
        <v/>
      </c>
      <c r="HG94" s="371" t="str">
        <f t="shared" si="181"/>
        <v/>
      </c>
      <c r="HH94" s="372" t="str">
        <f t="shared" si="181"/>
        <v/>
      </c>
      <c r="HI94" s="406">
        <f t="shared" si="182"/>
        <v>3274.5</v>
      </c>
      <c r="HJ94" s="372">
        <f t="shared" si="182"/>
        <v>3725</v>
      </c>
      <c r="HK94" s="371">
        <f t="shared" si="183"/>
        <v>85440.63</v>
      </c>
      <c r="HL94" s="371">
        <f t="shared" si="183"/>
        <v>95993.64</v>
      </c>
    </row>
    <row r="95" spans="1:220" ht="15">
      <c r="A95" s="447" t="s">
        <v>76</v>
      </c>
      <c r="B95" s="448" t="s">
        <v>92</v>
      </c>
      <c r="C95" s="40"/>
      <c r="D95" s="447">
        <v>140960</v>
      </c>
      <c r="E95" s="452">
        <v>5</v>
      </c>
      <c r="F95" s="413">
        <v>326</v>
      </c>
      <c r="G95" s="420">
        <v>389</v>
      </c>
      <c r="H95" s="421">
        <v>0</v>
      </c>
      <c r="I95" s="422">
        <v>1</v>
      </c>
      <c r="J95" s="371">
        <f t="shared" si="332"/>
        <v>326</v>
      </c>
      <c r="K95" s="372">
        <f t="shared" si="333"/>
        <v>388</v>
      </c>
      <c r="L95" s="420">
        <v>120</v>
      </c>
      <c r="M95" s="371">
        <f t="shared" si="328"/>
        <v>326</v>
      </c>
      <c r="N95" s="372">
        <f t="shared" si="329"/>
        <v>388</v>
      </c>
      <c r="O95" s="371">
        <f t="shared" si="330"/>
        <v>326</v>
      </c>
      <c r="P95" s="372">
        <f t="shared" si="331"/>
        <v>388</v>
      </c>
      <c r="Q95" s="424">
        <v>2</v>
      </c>
      <c r="R95" s="453">
        <v>3</v>
      </c>
      <c r="S95" s="371">
        <f t="shared" si="334"/>
        <v>2</v>
      </c>
      <c r="T95" s="372">
        <f t="shared" si="335"/>
        <v>3</v>
      </c>
      <c r="U95" s="426">
        <v>1</v>
      </c>
      <c r="V95" s="454">
        <v>0</v>
      </c>
      <c r="W95" s="371">
        <f t="shared" si="348"/>
        <v>1</v>
      </c>
      <c r="X95" s="372">
        <f t="shared" si="349"/>
        <v>0</v>
      </c>
      <c r="Y95" s="426"/>
      <c r="Z95" s="425"/>
      <c r="AA95" s="371">
        <f t="shared" si="336"/>
        <v>0</v>
      </c>
      <c r="AB95" s="372">
        <f t="shared" si="337"/>
        <v>0</v>
      </c>
      <c r="AC95" s="358">
        <f t="shared" si="338"/>
        <v>3</v>
      </c>
      <c r="AD95" s="372">
        <f t="shared" si="339"/>
        <v>3</v>
      </c>
      <c r="AE95" s="358">
        <f t="shared" si="340"/>
        <v>3</v>
      </c>
      <c r="AF95" s="372">
        <f t="shared" si="341"/>
        <v>3</v>
      </c>
      <c r="AG95" s="427">
        <v>5.5</v>
      </c>
      <c r="AH95" s="455">
        <v>5</v>
      </c>
      <c r="AI95" s="371">
        <f t="shared" si="352"/>
        <v>11</v>
      </c>
      <c r="AJ95" s="372">
        <f t="shared" si="353"/>
        <v>15</v>
      </c>
      <c r="AK95" s="426">
        <v>5</v>
      </c>
      <c r="AL95" s="455">
        <v>0</v>
      </c>
      <c r="AM95" s="371">
        <f t="shared" si="361"/>
        <v>5</v>
      </c>
      <c r="AN95" s="372">
        <f t="shared" si="362"/>
        <v>0</v>
      </c>
      <c r="AO95" s="426"/>
      <c r="AP95" s="446"/>
      <c r="AQ95" s="371">
        <f t="shared" si="342"/>
        <v>0</v>
      </c>
      <c r="AR95" s="372">
        <f t="shared" si="343"/>
        <v>0</v>
      </c>
      <c r="AS95" s="371">
        <f t="shared" si="344"/>
        <v>5.333333333333333</v>
      </c>
      <c r="AT95" s="372">
        <f t="shared" si="345"/>
        <v>5</v>
      </c>
      <c r="AU95" s="371">
        <f t="shared" si="346"/>
        <v>16</v>
      </c>
      <c r="AV95" s="372">
        <f t="shared" si="347"/>
        <v>15</v>
      </c>
      <c r="AW95" s="426">
        <v>158</v>
      </c>
      <c r="AX95" s="455">
        <v>147.66666666666666</v>
      </c>
      <c r="AY95" s="371">
        <f t="shared" si="359"/>
        <v>316</v>
      </c>
      <c r="AZ95" s="372">
        <f t="shared" si="360"/>
        <v>443</v>
      </c>
      <c r="BA95" s="426">
        <v>125</v>
      </c>
      <c r="BB95" s="455">
        <v>0</v>
      </c>
      <c r="BC95" s="371">
        <f t="shared" si="354"/>
        <v>125</v>
      </c>
      <c r="BD95" s="372">
        <f t="shared" si="355"/>
        <v>0</v>
      </c>
      <c r="BE95" s="421"/>
      <c r="BF95" s="420"/>
      <c r="BG95" s="371">
        <f t="shared" si="146"/>
        <v>0</v>
      </c>
      <c r="BH95" s="372">
        <f t="shared" si="146"/>
        <v>0</v>
      </c>
      <c r="BI95" s="371">
        <f t="shared" si="147"/>
        <v>147</v>
      </c>
      <c r="BJ95" s="372">
        <f t="shared" si="147"/>
        <v>147.66666666666666</v>
      </c>
      <c r="BK95" s="371">
        <f t="shared" si="148"/>
        <v>441</v>
      </c>
      <c r="BL95" s="372">
        <f t="shared" si="148"/>
        <v>443</v>
      </c>
      <c r="BM95" s="431">
        <v>240</v>
      </c>
      <c r="BN95" s="453">
        <v>247</v>
      </c>
      <c r="BO95" s="371">
        <f t="shared" si="184"/>
        <v>240</v>
      </c>
      <c r="BP95" s="372">
        <f t="shared" si="184"/>
        <v>247</v>
      </c>
      <c r="BQ95" s="426">
        <v>8</v>
      </c>
      <c r="BR95" s="454">
        <v>19</v>
      </c>
      <c r="BS95" s="371">
        <f t="shared" si="185"/>
        <v>8</v>
      </c>
      <c r="BT95" s="372">
        <f t="shared" si="185"/>
        <v>19</v>
      </c>
      <c r="BU95" s="426"/>
      <c r="BV95" s="425"/>
      <c r="BW95" s="371">
        <f t="shared" si="186"/>
        <v>0</v>
      </c>
      <c r="BX95" s="423">
        <f t="shared" si="187"/>
        <v>0</v>
      </c>
      <c r="BY95" s="358">
        <f t="shared" si="149"/>
        <v>248</v>
      </c>
      <c r="BZ95" s="372">
        <f t="shared" si="149"/>
        <v>266</v>
      </c>
      <c r="CA95" s="358">
        <f t="shared" si="150"/>
        <v>248</v>
      </c>
      <c r="CB95" s="372">
        <f t="shared" si="150"/>
        <v>266</v>
      </c>
      <c r="CC95" s="427">
        <v>5.3479166666666664</v>
      </c>
      <c r="CD95" s="455">
        <v>5.2935222672064777</v>
      </c>
      <c r="CE95" s="371">
        <f t="shared" si="363"/>
        <v>1283.5</v>
      </c>
      <c r="CF95" s="372">
        <f t="shared" si="363"/>
        <v>1307.5</v>
      </c>
      <c r="CG95" s="426">
        <v>5.9375</v>
      </c>
      <c r="CH95" s="455">
        <v>6.2105263157894743</v>
      </c>
      <c r="CI95" s="371">
        <f t="shared" si="188"/>
        <v>47.5</v>
      </c>
      <c r="CJ95" s="372">
        <f t="shared" si="188"/>
        <v>118.00000000000001</v>
      </c>
      <c r="CK95" s="426"/>
      <c r="CL95" s="446"/>
      <c r="CM95" s="371">
        <f t="shared" si="189"/>
        <v>0</v>
      </c>
      <c r="CN95" s="372">
        <f t="shared" si="189"/>
        <v>0</v>
      </c>
      <c r="CO95" s="371">
        <f t="shared" si="151"/>
        <v>5.366935483870968</v>
      </c>
      <c r="CP95" s="372">
        <f t="shared" si="151"/>
        <v>5.3590225563909772</v>
      </c>
      <c r="CQ95" s="371">
        <f t="shared" si="152"/>
        <v>1331</v>
      </c>
      <c r="CR95" s="372">
        <f t="shared" si="152"/>
        <v>1425.5</v>
      </c>
      <c r="CS95" s="426">
        <v>151.31095833333333</v>
      </c>
      <c r="CT95" s="455">
        <v>154.8042914979757</v>
      </c>
      <c r="CU95" s="371">
        <f t="shared" si="350"/>
        <v>36314.629999999997</v>
      </c>
      <c r="CV95" s="372">
        <f t="shared" si="350"/>
        <v>38236.659999999996</v>
      </c>
      <c r="CW95" s="426">
        <v>142.83250000000001</v>
      </c>
      <c r="CX95" s="455">
        <v>159.63157894736841</v>
      </c>
      <c r="CY95" s="371">
        <f t="shared" si="351"/>
        <v>1142.6600000000001</v>
      </c>
      <c r="CZ95" s="372">
        <f t="shared" si="351"/>
        <v>3033</v>
      </c>
      <c r="DA95" s="421"/>
      <c r="DB95" s="420"/>
      <c r="DC95" s="371">
        <f t="shared" si="153"/>
        <v>0</v>
      </c>
      <c r="DD95" s="372">
        <f t="shared" si="153"/>
        <v>0</v>
      </c>
      <c r="DE95" s="371">
        <f t="shared" si="154"/>
        <v>151.03745967741935</v>
      </c>
      <c r="DF95" s="372">
        <f t="shared" si="154"/>
        <v>155.14909774436089</v>
      </c>
      <c r="DG95" s="371">
        <f t="shared" si="155"/>
        <v>37457.29</v>
      </c>
      <c r="DH95" s="372">
        <f t="shared" si="155"/>
        <v>41269.659999999996</v>
      </c>
      <c r="DI95" s="371">
        <f t="shared" si="156"/>
        <v>251</v>
      </c>
      <c r="DJ95" s="372">
        <f t="shared" si="156"/>
        <v>269</v>
      </c>
      <c r="DK95" s="371">
        <f t="shared" si="156"/>
        <v>251</v>
      </c>
      <c r="DL95" s="372">
        <f t="shared" si="156"/>
        <v>269</v>
      </c>
      <c r="DM95" s="371">
        <f t="shared" si="157"/>
        <v>5.3665338645418323</v>
      </c>
      <c r="DN95" s="372">
        <f t="shared" si="157"/>
        <v>5.3550185873605951</v>
      </c>
      <c r="DO95" s="371">
        <f t="shared" si="158"/>
        <v>1347</v>
      </c>
      <c r="DP95" s="372">
        <f t="shared" si="158"/>
        <v>1440.5</v>
      </c>
      <c r="DQ95" s="371">
        <f t="shared" si="159"/>
        <v>150.98920318725101</v>
      </c>
      <c r="DR95" s="372">
        <f t="shared" si="159"/>
        <v>155.06565055762081</v>
      </c>
      <c r="DS95" s="371">
        <f t="shared" si="160"/>
        <v>37898.29</v>
      </c>
      <c r="DT95" s="372">
        <f t="shared" si="160"/>
        <v>41712.659999999996</v>
      </c>
      <c r="DU95" s="424">
        <v>50</v>
      </c>
      <c r="DV95" s="453">
        <v>94</v>
      </c>
      <c r="DW95" s="371">
        <f t="shared" si="161"/>
        <v>50</v>
      </c>
      <c r="DX95" s="372">
        <f t="shared" si="161"/>
        <v>94</v>
      </c>
      <c r="DY95" s="426">
        <v>24</v>
      </c>
      <c r="DZ95" s="454">
        <v>25</v>
      </c>
      <c r="EA95" s="371">
        <f t="shared" si="162"/>
        <v>24</v>
      </c>
      <c r="EB95" s="372">
        <f t="shared" si="162"/>
        <v>25</v>
      </c>
      <c r="EC95" s="426"/>
      <c r="ED95" s="425"/>
      <c r="EE95" s="371">
        <f t="shared" si="163"/>
        <v>0</v>
      </c>
      <c r="EF95" s="372">
        <f t="shared" si="163"/>
        <v>0</v>
      </c>
      <c r="EG95" s="358">
        <f t="shared" si="164"/>
        <v>74</v>
      </c>
      <c r="EH95" s="372">
        <f t="shared" si="164"/>
        <v>119</v>
      </c>
      <c r="EI95" s="358">
        <f t="shared" si="165"/>
        <v>74</v>
      </c>
      <c r="EJ95" s="372">
        <f t="shared" si="165"/>
        <v>119</v>
      </c>
      <c r="EK95" s="427">
        <v>3.97</v>
      </c>
      <c r="EL95" s="455">
        <v>4.3297872340425538</v>
      </c>
      <c r="EM95" s="371">
        <f t="shared" si="356"/>
        <v>198.5</v>
      </c>
      <c r="EN95" s="372">
        <f t="shared" si="356"/>
        <v>407.00000000000006</v>
      </c>
      <c r="EO95" s="426">
        <v>4.458333333333333</v>
      </c>
      <c r="EP95" s="455">
        <v>3.98</v>
      </c>
      <c r="EQ95" s="371">
        <f t="shared" si="190"/>
        <v>107</v>
      </c>
      <c r="ER95" s="372">
        <f t="shared" si="190"/>
        <v>99.5</v>
      </c>
      <c r="ES95" s="426"/>
      <c r="ET95" s="446"/>
      <c r="EU95" s="371">
        <f t="shared" si="357"/>
        <v>0</v>
      </c>
      <c r="EV95" s="372">
        <f t="shared" si="358"/>
        <v>0</v>
      </c>
      <c r="EW95" s="371">
        <f t="shared" si="166"/>
        <v>4.1283783783783781</v>
      </c>
      <c r="EX95" s="372">
        <f t="shared" si="166"/>
        <v>4.2563025210084042</v>
      </c>
      <c r="EY95" s="371">
        <f t="shared" si="167"/>
        <v>305.5</v>
      </c>
      <c r="EZ95" s="372">
        <f t="shared" si="167"/>
        <v>506.50000000000011</v>
      </c>
      <c r="FA95" s="426">
        <v>108.96000000000001</v>
      </c>
      <c r="FB95" s="455">
        <v>111.76574468085106</v>
      </c>
      <c r="FC95" s="371">
        <f t="shared" si="168"/>
        <v>5448</v>
      </c>
      <c r="FD95" s="372">
        <f t="shared" si="168"/>
        <v>10505.98</v>
      </c>
      <c r="FE95" s="426">
        <v>103.16666666666666</v>
      </c>
      <c r="FF95" s="455">
        <v>102.36</v>
      </c>
      <c r="FG95" s="371">
        <f t="shared" si="169"/>
        <v>2476</v>
      </c>
      <c r="FH95" s="372">
        <f t="shared" si="169"/>
        <v>2559</v>
      </c>
      <c r="FI95" s="421"/>
      <c r="FJ95" s="420"/>
      <c r="FK95" s="371">
        <f t="shared" si="170"/>
        <v>0</v>
      </c>
      <c r="FL95" s="372">
        <f t="shared" si="170"/>
        <v>0</v>
      </c>
      <c r="FM95" s="371">
        <f t="shared" si="171"/>
        <v>107.08108108108108</v>
      </c>
      <c r="FN95" s="372">
        <f t="shared" si="171"/>
        <v>109.78974789915966</v>
      </c>
      <c r="FO95" s="371">
        <f t="shared" si="172"/>
        <v>7924</v>
      </c>
      <c r="FP95" s="372">
        <f t="shared" si="172"/>
        <v>13064.98</v>
      </c>
      <c r="FQ95" s="424">
        <v>1</v>
      </c>
      <c r="FR95" s="425"/>
      <c r="FS95" s="371">
        <f t="shared" si="173"/>
        <v>1</v>
      </c>
      <c r="FT95" s="372">
        <f t="shared" si="173"/>
        <v>0</v>
      </c>
      <c r="FU95" s="426">
        <v>10</v>
      </c>
      <c r="FV95" s="425"/>
      <c r="FW95" s="371">
        <f t="shared" si="174"/>
        <v>10</v>
      </c>
      <c r="FX95" s="372">
        <f t="shared" si="174"/>
        <v>0</v>
      </c>
      <c r="FY95" s="426">
        <v>88</v>
      </c>
      <c r="FZ95" s="425"/>
      <c r="GA95" s="371">
        <f t="shared" si="175"/>
        <v>88</v>
      </c>
      <c r="GB95" s="372">
        <f t="shared" si="175"/>
        <v>0</v>
      </c>
      <c r="GC95" s="406">
        <f t="shared" si="366"/>
        <v>292</v>
      </c>
      <c r="GD95" s="372">
        <f t="shared" si="366"/>
        <v>344</v>
      </c>
      <c r="GE95" s="371">
        <f t="shared" si="366"/>
        <v>292</v>
      </c>
      <c r="GF95" s="372">
        <f t="shared" si="366"/>
        <v>344</v>
      </c>
      <c r="GG95" s="371">
        <f t="shared" si="176"/>
        <v>1493</v>
      </c>
      <c r="GH95" s="372">
        <f t="shared" si="176"/>
        <v>1729.5</v>
      </c>
      <c r="GI95" s="371">
        <f t="shared" si="177"/>
        <v>42078.63</v>
      </c>
      <c r="GJ95" s="372">
        <f t="shared" si="177"/>
        <v>49185.64</v>
      </c>
      <c r="GK95" s="406">
        <f t="shared" si="367"/>
        <v>33</v>
      </c>
      <c r="GL95" s="372">
        <f t="shared" si="367"/>
        <v>44</v>
      </c>
      <c r="GM95" s="371">
        <f t="shared" si="367"/>
        <v>33</v>
      </c>
      <c r="GN95" s="372">
        <f t="shared" si="367"/>
        <v>44</v>
      </c>
      <c r="GO95" s="371">
        <f t="shared" si="178"/>
        <v>159.5</v>
      </c>
      <c r="GP95" s="372">
        <f t="shared" si="178"/>
        <v>217.5</v>
      </c>
      <c r="GQ95" s="371">
        <f t="shared" si="179"/>
        <v>3743.66</v>
      </c>
      <c r="GR95" s="372">
        <f t="shared" si="179"/>
        <v>5592</v>
      </c>
      <c r="GS95" s="406">
        <f t="shared" si="368"/>
        <v>325</v>
      </c>
      <c r="GT95" s="372">
        <f t="shared" si="368"/>
        <v>388</v>
      </c>
      <c r="GU95" s="371">
        <f t="shared" si="368"/>
        <v>325</v>
      </c>
      <c r="GV95" s="372">
        <f t="shared" si="364"/>
        <v>388</v>
      </c>
      <c r="GW95" s="371">
        <f t="shared" si="180"/>
        <v>1652.5</v>
      </c>
      <c r="GX95" s="372">
        <f t="shared" si="180"/>
        <v>1947</v>
      </c>
      <c r="GY95" s="371">
        <f t="shared" si="180"/>
        <v>45822.289999999994</v>
      </c>
      <c r="GZ95" s="372">
        <f t="shared" si="180"/>
        <v>54777.64</v>
      </c>
      <c r="HA95" s="406">
        <f t="shared" si="369"/>
        <v>0</v>
      </c>
      <c r="HB95" s="372">
        <f t="shared" si="369"/>
        <v>0</v>
      </c>
      <c r="HC95" s="371">
        <f t="shared" si="369"/>
        <v>0</v>
      </c>
      <c r="HD95" s="372">
        <f t="shared" si="365"/>
        <v>0</v>
      </c>
      <c r="HE95" s="371" t="str">
        <f t="shared" si="370"/>
        <v/>
      </c>
      <c r="HF95" s="372" t="str">
        <f t="shared" si="370"/>
        <v/>
      </c>
      <c r="HG95" s="371" t="str">
        <f t="shared" si="181"/>
        <v/>
      </c>
      <c r="HH95" s="372" t="str">
        <f t="shared" si="181"/>
        <v/>
      </c>
      <c r="HI95" s="406">
        <f t="shared" si="182"/>
        <v>1662.5</v>
      </c>
      <c r="HJ95" s="372">
        <f t="shared" si="182"/>
        <v>1947</v>
      </c>
      <c r="HK95" s="371">
        <f t="shared" si="183"/>
        <v>45910.29</v>
      </c>
      <c r="HL95" s="371">
        <f t="shared" si="183"/>
        <v>54777.64</v>
      </c>
    </row>
    <row r="96" spans="1:220" ht="15">
      <c r="A96" s="447" t="s">
        <v>76</v>
      </c>
      <c r="B96" s="448" t="s">
        <v>93</v>
      </c>
      <c r="C96" s="521" t="s">
        <v>1005</v>
      </c>
      <c r="D96" s="447">
        <v>139311</v>
      </c>
      <c r="E96" s="452">
        <v>6</v>
      </c>
      <c r="F96" s="413">
        <v>871</v>
      </c>
      <c r="G96" s="420">
        <v>950</v>
      </c>
      <c r="H96" s="421">
        <v>10</v>
      </c>
      <c r="I96" s="422">
        <v>7</v>
      </c>
      <c r="J96" s="371">
        <f t="shared" si="332"/>
        <v>861</v>
      </c>
      <c r="K96" s="372">
        <f t="shared" si="333"/>
        <v>943</v>
      </c>
      <c r="L96" s="420">
        <v>120</v>
      </c>
      <c r="M96" s="371">
        <f t="shared" si="328"/>
        <v>861</v>
      </c>
      <c r="N96" s="372">
        <f t="shared" si="329"/>
        <v>943</v>
      </c>
      <c r="O96" s="371">
        <f t="shared" si="330"/>
        <v>861</v>
      </c>
      <c r="P96" s="372">
        <f t="shared" si="331"/>
        <v>943</v>
      </c>
      <c r="Q96" s="424">
        <v>2</v>
      </c>
      <c r="R96" s="453">
        <v>2</v>
      </c>
      <c r="S96" s="371">
        <f t="shared" si="334"/>
        <v>2</v>
      </c>
      <c r="T96" s="372">
        <f t="shared" si="335"/>
        <v>2</v>
      </c>
      <c r="U96" s="426">
        <v>1</v>
      </c>
      <c r="V96" s="454">
        <v>1</v>
      </c>
      <c r="W96" s="371">
        <f t="shared" si="348"/>
        <v>1</v>
      </c>
      <c r="X96" s="372">
        <f t="shared" si="349"/>
        <v>1</v>
      </c>
      <c r="Y96" s="426"/>
      <c r="Z96" s="425"/>
      <c r="AA96" s="371">
        <f t="shared" si="336"/>
        <v>0</v>
      </c>
      <c r="AB96" s="372">
        <f t="shared" si="337"/>
        <v>0</v>
      </c>
      <c r="AC96" s="358">
        <f t="shared" si="338"/>
        <v>3</v>
      </c>
      <c r="AD96" s="372">
        <f t="shared" si="339"/>
        <v>3</v>
      </c>
      <c r="AE96" s="358">
        <f t="shared" si="340"/>
        <v>3</v>
      </c>
      <c r="AF96" s="372">
        <f t="shared" si="341"/>
        <v>3</v>
      </c>
      <c r="AG96" s="427">
        <v>5.5</v>
      </c>
      <c r="AH96" s="455">
        <v>3.5</v>
      </c>
      <c r="AI96" s="371">
        <f t="shared" si="352"/>
        <v>11</v>
      </c>
      <c r="AJ96" s="372">
        <f t="shared" si="353"/>
        <v>7</v>
      </c>
      <c r="AK96" s="426">
        <v>7</v>
      </c>
      <c r="AL96" s="455">
        <v>7</v>
      </c>
      <c r="AM96" s="371">
        <f t="shared" si="361"/>
        <v>7</v>
      </c>
      <c r="AN96" s="372">
        <f t="shared" si="362"/>
        <v>7</v>
      </c>
      <c r="AO96" s="426"/>
      <c r="AP96" s="446"/>
      <c r="AQ96" s="371">
        <f t="shared" si="342"/>
        <v>0</v>
      </c>
      <c r="AR96" s="372">
        <f t="shared" si="343"/>
        <v>0</v>
      </c>
      <c r="AS96" s="371">
        <f t="shared" si="344"/>
        <v>6</v>
      </c>
      <c r="AT96" s="372">
        <f t="shared" si="345"/>
        <v>4.666666666666667</v>
      </c>
      <c r="AU96" s="371">
        <f t="shared" si="346"/>
        <v>18</v>
      </c>
      <c r="AV96" s="372">
        <f t="shared" si="347"/>
        <v>14</v>
      </c>
      <c r="AW96" s="426">
        <v>143</v>
      </c>
      <c r="AX96" s="455">
        <v>131</v>
      </c>
      <c r="AY96" s="371">
        <f t="shared" si="359"/>
        <v>286</v>
      </c>
      <c r="AZ96" s="372">
        <f t="shared" si="360"/>
        <v>262</v>
      </c>
      <c r="BA96" s="426">
        <v>170</v>
      </c>
      <c r="BB96" s="455">
        <v>219</v>
      </c>
      <c r="BC96" s="371">
        <f t="shared" si="354"/>
        <v>170</v>
      </c>
      <c r="BD96" s="372">
        <f t="shared" si="355"/>
        <v>219</v>
      </c>
      <c r="BE96" s="421"/>
      <c r="BF96" s="420"/>
      <c r="BG96" s="371">
        <f t="shared" si="146"/>
        <v>0</v>
      </c>
      <c r="BH96" s="372">
        <f t="shared" si="146"/>
        <v>0</v>
      </c>
      <c r="BI96" s="371">
        <f t="shared" si="147"/>
        <v>152</v>
      </c>
      <c r="BJ96" s="372">
        <f t="shared" si="147"/>
        <v>160.33333333333334</v>
      </c>
      <c r="BK96" s="371">
        <f t="shared" si="148"/>
        <v>456</v>
      </c>
      <c r="BL96" s="372">
        <f t="shared" si="148"/>
        <v>481</v>
      </c>
      <c r="BM96" s="431">
        <v>202</v>
      </c>
      <c r="BN96" s="453">
        <v>233</v>
      </c>
      <c r="BO96" s="371">
        <f t="shared" si="184"/>
        <v>202</v>
      </c>
      <c r="BP96" s="372">
        <f t="shared" si="184"/>
        <v>233</v>
      </c>
      <c r="BQ96" s="426">
        <v>58</v>
      </c>
      <c r="BR96" s="454">
        <v>57</v>
      </c>
      <c r="BS96" s="371">
        <f t="shared" si="185"/>
        <v>58</v>
      </c>
      <c r="BT96" s="372">
        <f t="shared" si="185"/>
        <v>57</v>
      </c>
      <c r="BU96" s="426"/>
      <c r="BV96" s="425"/>
      <c r="BW96" s="371">
        <f t="shared" si="186"/>
        <v>0</v>
      </c>
      <c r="BX96" s="423">
        <f t="shared" si="187"/>
        <v>0</v>
      </c>
      <c r="BY96" s="358">
        <f t="shared" si="149"/>
        <v>260</v>
      </c>
      <c r="BZ96" s="372">
        <f t="shared" si="149"/>
        <v>290</v>
      </c>
      <c r="CA96" s="358">
        <f t="shared" si="150"/>
        <v>260</v>
      </c>
      <c r="CB96" s="372">
        <f t="shared" si="150"/>
        <v>290</v>
      </c>
      <c r="CC96" s="427">
        <v>5.9579207920792081</v>
      </c>
      <c r="CD96" s="455">
        <v>5.7768240343347639</v>
      </c>
      <c r="CE96" s="371">
        <f t="shared" si="363"/>
        <v>1203.5</v>
      </c>
      <c r="CF96" s="372">
        <f t="shared" si="363"/>
        <v>1346</v>
      </c>
      <c r="CG96" s="426">
        <v>7.612068965517242</v>
      </c>
      <c r="CH96" s="455">
        <v>6.9385964912280702</v>
      </c>
      <c r="CI96" s="371">
        <f t="shared" si="188"/>
        <v>441.50000000000006</v>
      </c>
      <c r="CJ96" s="372">
        <f t="shared" si="188"/>
        <v>395.5</v>
      </c>
      <c r="CK96" s="426"/>
      <c r="CL96" s="446"/>
      <c r="CM96" s="371">
        <f t="shared" si="189"/>
        <v>0</v>
      </c>
      <c r="CN96" s="372">
        <f t="shared" si="189"/>
        <v>0</v>
      </c>
      <c r="CO96" s="371">
        <f t="shared" si="151"/>
        <v>6.3269230769230766</v>
      </c>
      <c r="CP96" s="372">
        <f t="shared" si="151"/>
        <v>6.0051724137931037</v>
      </c>
      <c r="CQ96" s="371">
        <f t="shared" si="152"/>
        <v>1645</v>
      </c>
      <c r="CR96" s="372">
        <f t="shared" si="152"/>
        <v>1741.5</v>
      </c>
      <c r="CS96" s="426">
        <v>140.32311881188119</v>
      </c>
      <c r="CT96" s="455">
        <v>139.7780686695279</v>
      </c>
      <c r="CU96" s="371">
        <f t="shared" si="350"/>
        <v>28345.27</v>
      </c>
      <c r="CV96" s="372">
        <f t="shared" si="350"/>
        <v>32568.29</v>
      </c>
      <c r="CW96" s="426">
        <v>140.12534482758622</v>
      </c>
      <c r="CX96" s="455">
        <v>134.96403508771931</v>
      </c>
      <c r="CY96" s="371">
        <f t="shared" si="351"/>
        <v>8127.27</v>
      </c>
      <c r="CZ96" s="372">
        <f t="shared" si="351"/>
        <v>7692.9500000000007</v>
      </c>
      <c r="DA96" s="421"/>
      <c r="DB96" s="420"/>
      <c r="DC96" s="371">
        <f t="shared" si="153"/>
        <v>0</v>
      </c>
      <c r="DD96" s="372">
        <f t="shared" si="153"/>
        <v>0</v>
      </c>
      <c r="DE96" s="371">
        <f t="shared" si="154"/>
        <v>140.279</v>
      </c>
      <c r="DF96" s="372">
        <f t="shared" si="154"/>
        <v>138.83186206896553</v>
      </c>
      <c r="DG96" s="371">
        <f t="shared" si="155"/>
        <v>36472.54</v>
      </c>
      <c r="DH96" s="372">
        <f t="shared" si="155"/>
        <v>40261.240000000005</v>
      </c>
      <c r="DI96" s="371">
        <f t="shared" si="156"/>
        <v>263</v>
      </c>
      <c r="DJ96" s="372">
        <f t="shared" si="156"/>
        <v>293</v>
      </c>
      <c r="DK96" s="371">
        <f t="shared" si="156"/>
        <v>263</v>
      </c>
      <c r="DL96" s="372">
        <f t="shared" si="156"/>
        <v>293</v>
      </c>
      <c r="DM96" s="371">
        <f t="shared" si="157"/>
        <v>6.3231939163498101</v>
      </c>
      <c r="DN96" s="372">
        <f t="shared" si="157"/>
        <v>5.9914675767918091</v>
      </c>
      <c r="DO96" s="371">
        <f t="shared" si="158"/>
        <v>1663</v>
      </c>
      <c r="DP96" s="372">
        <f t="shared" si="158"/>
        <v>1755.5</v>
      </c>
      <c r="DQ96" s="371">
        <f t="shared" si="159"/>
        <v>140.41269961977187</v>
      </c>
      <c r="DR96" s="372">
        <f t="shared" si="159"/>
        <v>139.05201365187716</v>
      </c>
      <c r="DS96" s="371">
        <f t="shared" si="160"/>
        <v>36928.54</v>
      </c>
      <c r="DT96" s="372">
        <f t="shared" si="160"/>
        <v>40742.240000000005</v>
      </c>
      <c r="DU96" s="424">
        <v>317</v>
      </c>
      <c r="DV96" s="453">
        <v>356</v>
      </c>
      <c r="DW96" s="371">
        <f t="shared" si="161"/>
        <v>317</v>
      </c>
      <c r="DX96" s="372">
        <f t="shared" si="161"/>
        <v>356</v>
      </c>
      <c r="DY96" s="426">
        <v>281</v>
      </c>
      <c r="DZ96" s="454">
        <v>294</v>
      </c>
      <c r="EA96" s="371">
        <f t="shared" si="162"/>
        <v>281</v>
      </c>
      <c r="EB96" s="372">
        <f t="shared" si="162"/>
        <v>294</v>
      </c>
      <c r="EC96" s="426"/>
      <c r="ED96" s="425"/>
      <c r="EE96" s="371">
        <f t="shared" si="163"/>
        <v>0</v>
      </c>
      <c r="EF96" s="372">
        <f t="shared" si="163"/>
        <v>0</v>
      </c>
      <c r="EG96" s="358">
        <f t="shared" si="164"/>
        <v>598</v>
      </c>
      <c r="EH96" s="372">
        <f t="shared" si="164"/>
        <v>650</v>
      </c>
      <c r="EI96" s="358">
        <f t="shared" si="165"/>
        <v>598</v>
      </c>
      <c r="EJ96" s="372">
        <f t="shared" si="165"/>
        <v>650</v>
      </c>
      <c r="EK96" s="427">
        <v>4.0268138801261832</v>
      </c>
      <c r="EL96" s="455">
        <v>3.9115168539325844</v>
      </c>
      <c r="EM96" s="371">
        <f t="shared" si="356"/>
        <v>1276.5</v>
      </c>
      <c r="EN96" s="372">
        <f t="shared" si="356"/>
        <v>1392.5</v>
      </c>
      <c r="EO96" s="426">
        <v>4.6690391459074734</v>
      </c>
      <c r="EP96" s="455">
        <v>4.8554421768707483</v>
      </c>
      <c r="EQ96" s="371">
        <f t="shared" si="190"/>
        <v>1312</v>
      </c>
      <c r="ER96" s="372">
        <f t="shared" si="190"/>
        <v>1427.5</v>
      </c>
      <c r="ES96" s="426"/>
      <c r="ET96" s="446"/>
      <c r="EU96" s="371">
        <f t="shared" si="357"/>
        <v>0</v>
      </c>
      <c r="EV96" s="372">
        <f t="shared" si="358"/>
        <v>0</v>
      </c>
      <c r="EW96" s="371">
        <f t="shared" si="166"/>
        <v>4.3285953177257523</v>
      </c>
      <c r="EX96" s="372">
        <f t="shared" si="166"/>
        <v>4.3384615384615381</v>
      </c>
      <c r="EY96" s="371">
        <f t="shared" si="167"/>
        <v>2588.5</v>
      </c>
      <c r="EZ96" s="372">
        <f t="shared" si="167"/>
        <v>2820</v>
      </c>
      <c r="FA96" s="426">
        <v>96.661388012618303</v>
      </c>
      <c r="FB96" s="455">
        <v>92.540196629213483</v>
      </c>
      <c r="FC96" s="371">
        <f t="shared" si="168"/>
        <v>30641.660000000003</v>
      </c>
      <c r="FD96" s="372">
        <f t="shared" si="168"/>
        <v>32944.31</v>
      </c>
      <c r="FE96" s="426">
        <v>86.573914590747336</v>
      </c>
      <c r="FF96" s="455">
        <v>89.434081632653076</v>
      </c>
      <c r="FG96" s="371">
        <f t="shared" si="169"/>
        <v>24327.27</v>
      </c>
      <c r="FH96" s="372">
        <f t="shared" si="169"/>
        <v>26293.620000000003</v>
      </c>
      <c r="FI96" s="421"/>
      <c r="FJ96" s="420"/>
      <c r="FK96" s="371">
        <f t="shared" si="170"/>
        <v>0</v>
      </c>
      <c r="FL96" s="372">
        <f t="shared" si="170"/>
        <v>0</v>
      </c>
      <c r="FM96" s="371">
        <f t="shared" si="171"/>
        <v>91.921287625418074</v>
      </c>
      <c r="FN96" s="372">
        <f t="shared" si="171"/>
        <v>91.13527692307693</v>
      </c>
      <c r="FO96" s="371">
        <f t="shared" si="172"/>
        <v>54968.930000000008</v>
      </c>
      <c r="FP96" s="372">
        <f t="shared" si="172"/>
        <v>59237.930000000008</v>
      </c>
      <c r="FQ96" s="424"/>
      <c r="FR96" s="425"/>
      <c r="FS96" s="371">
        <f t="shared" si="173"/>
        <v>0</v>
      </c>
      <c r="FT96" s="372">
        <f t="shared" si="173"/>
        <v>0</v>
      </c>
      <c r="FU96" s="426"/>
      <c r="FV96" s="425"/>
      <c r="FW96" s="371">
        <f t="shared" si="174"/>
        <v>0</v>
      </c>
      <c r="FX96" s="372">
        <f t="shared" si="174"/>
        <v>0</v>
      </c>
      <c r="FY96" s="426"/>
      <c r="FZ96" s="425"/>
      <c r="GA96" s="371">
        <f t="shared" si="175"/>
        <v>0</v>
      </c>
      <c r="GB96" s="372">
        <f t="shared" si="175"/>
        <v>0</v>
      </c>
      <c r="GC96" s="406">
        <f t="shared" si="366"/>
        <v>521</v>
      </c>
      <c r="GD96" s="372">
        <f t="shared" si="366"/>
        <v>591</v>
      </c>
      <c r="GE96" s="371">
        <f t="shared" si="366"/>
        <v>521</v>
      </c>
      <c r="GF96" s="372">
        <f t="shared" si="366"/>
        <v>591</v>
      </c>
      <c r="GG96" s="371">
        <f t="shared" si="176"/>
        <v>2491</v>
      </c>
      <c r="GH96" s="372">
        <f t="shared" si="176"/>
        <v>2745.5</v>
      </c>
      <c r="GI96" s="371">
        <f t="shared" si="177"/>
        <v>59272.930000000008</v>
      </c>
      <c r="GJ96" s="372">
        <f t="shared" si="177"/>
        <v>65774.600000000006</v>
      </c>
      <c r="GK96" s="406">
        <f t="shared" si="367"/>
        <v>340</v>
      </c>
      <c r="GL96" s="372">
        <f t="shared" si="367"/>
        <v>352</v>
      </c>
      <c r="GM96" s="371">
        <f t="shared" si="367"/>
        <v>340</v>
      </c>
      <c r="GN96" s="372">
        <f t="shared" si="367"/>
        <v>352</v>
      </c>
      <c r="GO96" s="371">
        <f t="shared" si="178"/>
        <v>1760.5</v>
      </c>
      <c r="GP96" s="372">
        <f t="shared" si="178"/>
        <v>1830</v>
      </c>
      <c r="GQ96" s="371">
        <f t="shared" si="179"/>
        <v>32624.54</v>
      </c>
      <c r="GR96" s="372">
        <f t="shared" si="179"/>
        <v>34205.570000000007</v>
      </c>
      <c r="GS96" s="406">
        <f t="shared" si="368"/>
        <v>861</v>
      </c>
      <c r="GT96" s="372">
        <f t="shared" si="368"/>
        <v>943</v>
      </c>
      <c r="GU96" s="371">
        <f t="shared" si="368"/>
        <v>861</v>
      </c>
      <c r="GV96" s="372">
        <f t="shared" si="364"/>
        <v>943</v>
      </c>
      <c r="GW96" s="371">
        <f t="shared" si="180"/>
        <v>4251.5</v>
      </c>
      <c r="GX96" s="372">
        <f t="shared" si="180"/>
        <v>4575.5</v>
      </c>
      <c r="GY96" s="371">
        <f t="shared" si="180"/>
        <v>91897.47</v>
      </c>
      <c r="GZ96" s="372">
        <f t="shared" si="180"/>
        <v>99980.170000000013</v>
      </c>
      <c r="HA96" s="406">
        <f t="shared" si="369"/>
        <v>0</v>
      </c>
      <c r="HB96" s="372">
        <f t="shared" si="369"/>
        <v>0</v>
      </c>
      <c r="HC96" s="371">
        <f t="shared" si="369"/>
        <v>0</v>
      </c>
      <c r="HD96" s="372">
        <f t="shared" si="365"/>
        <v>0</v>
      </c>
      <c r="HE96" s="371" t="str">
        <f t="shared" si="370"/>
        <v/>
      </c>
      <c r="HF96" s="372" t="str">
        <f t="shared" si="370"/>
        <v/>
      </c>
      <c r="HG96" s="371" t="str">
        <f t="shared" si="181"/>
        <v/>
      </c>
      <c r="HH96" s="372" t="str">
        <f t="shared" si="181"/>
        <v/>
      </c>
      <c r="HI96" s="406">
        <f t="shared" si="182"/>
        <v>4251.5</v>
      </c>
      <c r="HJ96" s="372">
        <f t="shared" si="182"/>
        <v>4575.5</v>
      </c>
      <c r="HK96" s="371">
        <f t="shared" si="183"/>
        <v>91897.47</v>
      </c>
      <c r="HL96" s="371">
        <f t="shared" si="183"/>
        <v>99980.170000000013</v>
      </c>
    </row>
    <row r="97" spans="1:220" ht="15">
      <c r="A97" s="447" t="s">
        <v>76</v>
      </c>
      <c r="B97" s="448" t="s">
        <v>94</v>
      </c>
      <c r="C97" s="40"/>
      <c r="D97" s="447">
        <v>140322</v>
      </c>
      <c r="E97" s="452">
        <v>6</v>
      </c>
      <c r="F97" s="413">
        <v>441</v>
      </c>
      <c r="G97" s="420">
        <v>443</v>
      </c>
      <c r="H97" s="421">
        <v>0</v>
      </c>
      <c r="I97" s="422">
        <v>0</v>
      </c>
      <c r="J97" s="371">
        <f t="shared" si="332"/>
        <v>441</v>
      </c>
      <c r="K97" s="372">
        <f t="shared" si="333"/>
        <v>443</v>
      </c>
      <c r="L97" s="420">
        <v>120</v>
      </c>
      <c r="M97" s="371">
        <f t="shared" si="328"/>
        <v>441</v>
      </c>
      <c r="N97" s="372">
        <f t="shared" si="329"/>
        <v>443</v>
      </c>
      <c r="O97" s="371">
        <f t="shared" si="330"/>
        <v>441</v>
      </c>
      <c r="P97" s="372">
        <f t="shared" si="331"/>
        <v>443</v>
      </c>
      <c r="Q97" s="424">
        <v>8</v>
      </c>
      <c r="R97" s="453">
        <v>6</v>
      </c>
      <c r="S97" s="371">
        <f t="shared" si="334"/>
        <v>8</v>
      </c>
      <c r="T97" s="372">
        <f t="shared" si="335"/>
        <v>6</v>
      </c>
      <c r="U97" s="426">
        <v>4</v>
      </c>
      <c r="V97" s="454">
        <v>2</v>
      </c>
      <c r="W97" s="371">
        <f t="shared" si="348"/>
        <v>4</v>
      </c>
      <c r="X97" s="372">
        <f t="shared" si="349"/>
        <v>2</v>
      </c>
      <c r="Y97" s="426"/>
      <c r="Z97" s="425"/>
      <c r="AA97" s="371">
        <f t="shared" si="336"/>
        <v>0</v>
      </c>
      <c r="AB97" s="372">
        <f t="shared" si="337"/>
        <v>0</v>
      </c>
      <c r="AC97" s="358">
        <f t="shared" si="338"/>
        <v>12</v>
      </c>
      <c r="AD97" s="372">
        <f t="shared" si="339"/>
        <v>8</v>
      </c>
      <c r="AE97" s="358">
        <f t="shared" si="340"/>
        <v>12</v>
      </c>
      <c r="AF97" s="372">
        <f t="shared" si="341"/>
        <v>8</v>
      </c>
      <c r="AG97" s="427">
        <v>4.6875</v>
      </c>
      <c r="AH97" s="455">
        <v>4.75</v>
      </c>
      <c r="AI97" s="371">
        <f t="shared" si="352"/>
        <v>37.5</v>
      </c>
      <c r="AJ97" s="372">
        <f t="shared" si="353"/>
        <v>28.5</v>
      </c>
      <c r="AK97" s="426">
        <v>6.5</v>
      </c>
      <c r="AL97" s="455">
        <v>4</v>
      </c>
      <c r="AM97" s="371">
        <f t="shared" si="361"/>
        <v>26</v>
      </c>
      <c r="AN97" s="372">
        <f t="shared" si="362"/>
        <v>8</v>
      </c>
      <c r="AO97" s="426"/>
      <c r="AP97" s="446"/>
      <c r="AQ97" s="371">
        <f t="shared" si="342"/>
        <v>0</v>
      </c>
      <c r="AR97" s="372">
        <f t="shared" si="343"/>
        <v>0</v>
      </c>
      <c r="AS97" s="371">
        <f t="shared" si="344"/>
        <v>5.291666666666667</v>
      </c>
      <c r="AT97" s="372">
        <f t="shared" si="345"/>
        <v>4.5625</v>
      </c>
      <c r="AU97" s="371">
        <f t="shared" si="346"/>
        <v>63.5</v>
      </c>
      <c r="AV97" s="372">
        <f t="shared" si="347"/>
        <v>36.5</v>
      </c>
      <c r="AW97" s="426">
        <v>130.875</v>
      </c>
      <c r="AX97" s="455">
        <v>127.33333333333334</v>
      </c>
      <c r="AY97" s="371">
        <f t="shared" si="359"/>
        <v>1047</v>
      </c>
      <c r="AZ97" s="372">
        <f t="shared" si="360"/>
        <v>764</v>
      </c>
      <c r="BA97" s="426">
        <v>145.5</v>
      </c>
      <c r="BB97" s="455">
        <v>123.5</v>
      </c>
      <c r="BC97" s="371">
        <f t="shared" si="354"/>
        <v>582</v>
      </c>
      <c r="BD97" s="372">
        <f t="shared" si="355"/>
        <v>247</v>
      </c>
      <c r="BE97" s="421"/>
      <c r="BF97" s="420"/>
      <c r="BG97" s="371">
        <f t="shared" si="146"/>
        <v>0</v>
      </c>
      <c r="BH97" s="372">
        <f t="shared" si="146"/>
        <v>0</v>
      </c>
      <c r="BI97" s="371">
        <f t="shared" si="147"/>
        <v>135.75</v>
      </c>
      <c r="BJ97" s="372">
        <f t="shared" si="147"/>
        <v>126.375</v>
      </c>
      <c r="BK97" s="371">
        <f t="shared" si="148"/>
        <v>1629</v>
      </c>
      <c r="BL97" s="372">
        <f t="shared" si="148"/>
        <v>1011</v>
      </c>
      <c r="BM97" s="431">
        <v>126</v>
      </c>
      <c r="BN97" s="453">
        <v>136</v>
      </c>
      <c r="BO97" s="371">
        <f t="shared" si="184"/>
        <v>126</v>
      </c>
      <c r="BP97" s="372">
        <f t="shared" si="184"/>
        <v>136</v>
      </c>
      <c r="BQ97" s="426">
        <v>67</v>
      </c>
      <c r="BR97" s="454">
        <v>61</v>
      </c>
      <c r="BS97" s="371">
        <f t="shared" si="185"/>
        <v>67</v>
      </c>
      <c r="BT97" s="372">
        <f t="shared" si="185"/>
        <v>61</v>
      </c>
      <c r="BU97" s="426"/>
      <c r="BV97" s="425"/>
      <c r="BW97" s="371">
        <f t="shared" si="186"/>
        <v>0</v>
      </c>
      <c r="BX97" s="423">
        <f t="shared" si="187"/>
        <v>0</v>
      </c>
      <c r="BY97" s="358">
        <f t="shared" si="149"/>
        <v>193</v>
      </c>
      <c r="BZ97" s="372">
        <f t="shared" si="149"/>
        <v>197</v>
      </c>
      <c r="CA97" s="358">
        <f t="shared" si="150"/>
        <v>193</v>
      </c>
      <c r="CB97" s="372">
        <f t="shared" si="150"/>
        <v>197</v>
      </c>
      <c r="CC97" s="427">
        <v>6.4365079365079367</v>
      </c>
      <c r="CD97" s="455">
        <v>6.819852941176471</v>
      </c>
      <c r="CE97" s="371">
        <f t="shared" si="363"/>
        <v>811</v>
      </c>
      <c r="CF97" s="372">
        <f t="shared" si="363"/>
        <v>927.5</v>
      </c>
      <c r="CG97" s="426">
        <v>7.8134328358208949</v>
      </c>
      <c r="CH97" s="455">
        <v>7.9344262295081966</v>
      </c>
      <c r="CI97" s="371">
        <f t="shared" si="188"/>
        <v>523.5</v>
      </c>
      <c r="CJ97" s="372">
        <f t="shared" si="188"/>
        <v>484</v>
      </c>
      <c r="CK97" s="426"/>
      <c r="CL97" s="446"/>
      <c r="CM97" s="371">
        <f t="shared" si="189"/>
        <v>0</v>
      </c>
      <c r="CN97" s="372">
        <f t="shared" si="189"/>
        <v>0</v>
      </c>
      <c r="CO97" s="371">
        <f t="shared" si="151"/>
        <v>6.9145077720207251</v>
      </c>
      <c r="CP97" s="372">
        <f t="shared" si="151"/>
        <v>7.1649746192893398</v>
      </c>
      <c r="CQ97" s="371">
        <f t="shared" si="152"/>
        <v>1334.5</v>
      </c>
      <c r="CR97" s="372">
        <f t="shared" si="152"/>
        <v>1411.5</v>
      </c>
      <c r="CS97" s="426">
        <v>147.06571428571431</v>
      </c>
      <c r="CT97" s="455">
        <v>147.39904411764707</v>
      </c>
      <c r="CU97" s="371">
        <f t="shared" si="350"/>
        <v>18530.280000000002</v>
      </c>
      <c r="CV97" s="372">
        <f t="shared" si="350"/>
        <v>20046.27</v>
      </c>
      <c r="CW97" s="426">
        <v>142.08328358208956</v>
      </c>
      <c r="CX97" s="455">
        <v>140.83524590163935</v>
      </c>
      <c r="CY97" s="371">
        <f t="shared" si="351"/>
        <v>9519.58</v>
      </c>
      <c r="CZ97" s="372">
        <f t="shared" si="351"/>
        <v>8590.9500000000007</v>
      </c>
      <c r="DA97" s="421"/>
      <c r="DB97" s="420"/>
      <c r="DC97" s="371">
        <f t="shared" si="153"/>
        <v>0</v>
      </c>
      <c r="DD97" s="372">
        <f t="shared" si="153"/>
        <v>0</v>
      </c>
      <c r="DE97" s="371">
        <f t="shared" si="154"/>
        <v>145.3360621761658</v>
      </c>
      <c r="DF97" s="372">
        <f t="shared" si="154"/>
        <v>145.36659898477157</v>
      </c>
      <c r="DG97" s="371">
        <f t="shared" si="155"/>
        <v>28049.86</v>
      </c>
      <c r="DH97" s="372">
        <f t="shared" si="155"/>
        <v>28637.22</v>
      </c>
      <c r="DI97" s="371">
        <f t="shared" si="156"/>
        <v>205</v>
      </c>
      <c r="DJ97" s="372">
        <f t="shared" si="156"/>
        <v>205</v>
      </c>
      <c r="DK97" s="371">
        <f t="shared" si="156"/>
        <v>205</v>
      </c>
      <c r="DL97" s="372">
        <f t="shared" si="156"/>
        <v>205</v>
      </c>
      <c r="DM97" s="371">
        <f t="shared" si="157"/>
        <v>6.8195121951219511</v>
      </c>
      <c r="DN97" s="372">
        <f t="shared" si="157"/>
        <v>7.0634146341463415</v>
      </c>
      <c r="DO97" s="371">
        <f t="shared" si="158"/>
        <v>1398</v>
      </c>
      <c r="DP97" s="372">
        <f t="shared" si="158"/>
        <v>1448</v>
      </c>
      <c r="DQ97" s="371">
        <f t="shared" si="159"/>
        <v>144.77492682926828</v>
      </c>
      <c r="DR97" s="372">
        <f t="shared" si="159"/>
        <v>144.62546341463414</v>
      </c>
      <c r="DS97" s="371">
        <f t="shared" si="160"/>
        <v>29678.859999999997</v>
      </c>
      <c r="DT97" s="372">
        <f t="shared" si="160"/>
        <v>29648.219999999998</v>
      </c>
      <c r="DU97" s="424">
        <v>120</v>
      </c>
      <c r="DV97" s="453">
        <v>117</v>
      </c>
      <c r="DW97" s="371">
        <f t="shared" si="161"/>
        <v>120</v>
      </c>
      <c r="DX97" s="372">
        <f t="shared" si="161"/>
        <v>117</v>
      </c>
      <c r="DY97" s="426">
        <v>116</v>
      </c>
      <c r="DZ97" s="454">
        <v>121</v>
      </c>
      <c r="EA97" s="371">
        <f t="shared" si="162"/>
        <v>116</v>
      </c>
      <c r="EB97" s="372">
        <f t="shared" si="162"/>
        <v>121</v>
      </c>
      <c r="EC97" s="426"/>
      <c r="ED97" s="425"/>
      <c r="EE97" s="371">
        <f t="shared" si="163"/>
        <v>0</v>
      </c>
      <c r="EF97" s="372">
        <f t="shared" si="163"/>
        <v>0</v>
      </c>
      <c r="EG97" s="358">
        <f t="shared" si="164"/>
        <v>236</v>
      </c>
      <c r="EH97" s="372">
        <f t="shared" si="164"/>
        <v>238</v>
      </c>
      <c r="EI97" s="358">
        <f t="shared" si="165"/>
        <v>236</v>
      </c>
      <c r="EJ97" s="372">
        <f t="shared" si="165"/>
        <v>238</v>
      </c>
      <c r="EK97" s="427">
        <v>4.2374999999999998</v>
      </c>
      <c r="EL97" s="455">
        <v>3.7521367521367526</v>
      </c>
      <c r="EM97" s="371">
        <f t="shared" si="356"/>
        <v>508.5</v>
      </c>
      <c r="EN97" s="372">
        <f t="shared" si="356"/>
        <v>439.00000000000006</v>
      </c>
      <c r="EO97" s="426">
        <v>5.2198275862068968</v>
      </c>
      <c r="EP97" s="455">
        <v>5.2355371900826446</v>
      </c>
      <c r="EQ97" s="371">
        <f t="shared" si="190"/>
        <v>605.5</v>
      </c>
      <c r="ER97" s="372">
        <f t="shared" si="190"/>
        <v>633.5</v>
      </c>
      <c r="ES97" s="426"/>
      <c r="ET97" s="446"/>
      <c r="EU97" s="371">
        <f t="shared" si="357"/>
        <v>0</v>
      </c>
      <c r="EV97" s="372">
        <f t="shared" si="358"/>
        <v>0</v>
      </c>
      <c r="EW97" s="371">
        <f t="shared" si="166"/>
        <v>4.7203389830508478</v>
      </c>
      <c r="EX97" s="372">
        <f t="shared" si="166"/>
        <v>4.5063025210084033</v>
      </c>
      <c r="EY97" s="371">
        <f t="shared" si="167"/>
        <v>1114</v>
      </c>
      <c r="EZ97" s="372">
        <f t="shared" si="167"/>
        <v>1072.5</v>
      </c>
      <c r="FA97" s="426">
        <v>103.7525</v>
      </c>
      <c r="FB97" s="455">
        <v>99.19367521367522</v>
      </c>
      <c r="FC97" s="371">
        <f t="shared" si="168"/>
        <v>12450.3</v>
      </c>
      <c r="FD97" s="372">
        <f t="shared" si="168"/>
        <v>11605.660000000002</v>
      </c>
      <c r="FE97" s="426">
        <v>101.35862068965518</v>
      </c>
      <c r="FF97" s="455">
        <v>98.994297520661149</v>
      </c>
      <c r="FG97" s="371">
        <f t="shared" si="169"/>
        <v>11757.6</v>
      </c>
      <c r="FH97" s="372">
        <f t="shared" si="169"/>
        <v>11978.31</v>
      </c>
      <c r="FI97" s="421"/>
      <c r="FJ97" s="420"/>
      <c r="FK97" s="371">
        <f t="shared" si="170"/>
        <v>0</v>
      </c>
      <c r="FL97" s="372">
        <f t="shared" si="170"/>
        <v>0</v>
      </c>
      <c r="FM97" s="371">
        <f t="shared" si="171"/>
        <v>102.57584745762712</v>
      </c>
      <c r="FN97" s="372">
        <f t="shared" si="171"/>
        <v>99.092310924369755</v>
      </c>
      <c r="FO97" s="371">
        <f t="shared" si="172"/>
        <v>24207.9</v>
      </c>
      <c r="FP97" s="372">
        <f t="shared" si="172"/>
        <v>23583.97</v>
      </c>
      <c r="FQ97" s="424"/>
      <c r="FR97" s="425"/>
      <c r="FS97" s="371">
        <f t="shared" si="173"/>
        <v>0</v>
      </c>
      <c r="FT97" s="372">
        <f t="shared" si="173"/>
        <v>0</v>
      </c>
      <c r="FU97" s="426"/>
      <c r="FV97" s="425"/>
      <c r="FW97" s="371">
        <f t="shared" si="174"/>
        <v>0</v>
      </c>
      <c r="FX97" s="372">
        <f t="shared" si="174"/>
        <v>0</v>
      </c>
      <c r="FY97" s="426"/>
      <c r="FZ97" s="425"/>
      <c r="GA97" s="371">
        <f t="shared" si="175"/>
        <v>0</v>
      </c>
      <c r="GB97" s="372">
        <f t="shared" si="175"/>
        <v>0</v>
      </c>
      <c r="GC97" s="406">
        <f t="shared" si="366"/>
        <v>254</v>
      </c>
      <c r="GD97" s="372">
        <f t="shared" si="366"/>
        <v>259</v>
      </c>
      <c r="GE97" s="371">
        <f t="shared" si="366"/>
        <v>254</v>
      </c>
      <c r="GF97" s="372">
        <f t="shared" si="366"/>
        <v>259</v>
      </c>
      <c r="GG97" s="371">
        <f t="shared" si="176"/>
        <v>1357</v>
      </c>
      <c r="GH97" s="372">
        <f t="shared" si="176"/>
        <v>1395</v>
      </c>
      <c r="GI97" s="371">
        <f t="shared" si="177"/>
        <v>32027.58</v>
      </c>
      <c r="GJ97" s="372">
        <f t="shared" si="177"/>
        <v>32415.93</v>
      </c>
      <c r="GK97" s="406">
        <f t="shared" si="367"/>
        <v>187</v>
      </c>
      <c r="GL97" s="372">
        <f t="shared" si="367"/>
        <v>184</v>
      </c>
      <c r="GM97" s="371">
        <f t="shared" si="367"/>
        <v>187</v>
      </c>
      <c r="GN97" s="372">
        <f t="shared" si="367"/>
        <v>184</v>
      </c>
      <c r="GO97" s="371">
        <f t="shared" si="178"/>
        <v>1155</v>
      </c>
      <c r="GP97" s="372">
        <f t="shared" si="178"/>
        <v>1125.5</v>
      </c>
      <c r="GQ97" s="371">
        <f t="shared" si="179"/>
        <v>21859.18</v>
      </c>
      <c r="GR97" s="372">
        <f t="shared" si="179"/>
        <v>20816.260000000002</v>
      </c>
      <c r="GS97" s="406">
        <f t="shared" si="368"/>
        <v>441</v>
      </c>
      <c r="GT97" s="372">
        <f t="shared" si="368"/>
        <v>443</v>
      </c>
      <c r="GU97" s="371">
        <f t="shared" si="368"/>
        <v>441</v>
      </c>
      <c r="GV97" s="372">
        <f t="shared" si="364"/>
        <v>443</v>
      </c>
      <c r="GW97" s="371">
        <f t="shared" si="180"/>
        <v>2512</v>
      </c>
      <c r="GX97" s="372">
        <f t="shared" si="180"/>
        <v>2520.5</v>
      </c>
      <c r="GY97" s="371">
        <f t="shared" si="180"/>
        <v>53886.76</v>
      </c>
      <c r="GZ97" s="372">
        <f t="shared" si="180"/>
        <v>53232.19</v>
      </c>
      <c r="HA97" s="406">
        <f t="shared" si="369"/>
        <v>0</v>
      </c>
      <c r="HB97" s="372">
        <f t="shared" si="369"/>
        <v>0</v>
      </c>
      <c r="HC97" s="371">
        <f t="shared" si="369"/>
        <v>0</v>
      </c>
      <c r="HD97" s="372">
        <f t="shared" si="365"/>
        <v>0</v>
      </c>
      <c r="HE97" s="371" t="str">
        <f t="shared" si="370"/>
        <v/>
      </c>
      <c r="HF97" s="372" t="str">
        <f t="shared" si="370"/>
        <v/>
      </c>
      <c r="HG97" s="371" t="str">
        <f t="shared" si="181"/>
        <v/>
      </c>
      <c r="HH97" s="372" t="str">
        <f t="shared" si="181"/>
        <v/>
      </c>
      <c r="HI97" s="406">
        <f t="shared" si="182"/>
        <v>2512</v>
      </c>
      <c r="HJ97" s="372">
        <f t="shared" si="182"/>
        <v>2520.5</v>
      </c>
      <c r="HK97" s="371">
        <f t="shared" si="183"/>
        <v>53886.759999999995</v>
      </c>
      <c r="HL97" s="371">
        <f t="shared" si="183"/>
        <v>53232.19</v>
      </c>
    </row>
    <row r="98" spans="1:220" ht="15">
      <c r="A98" s="447" t="s">
        <v>76</v>
      </c>
      <c r="B98" s="448" t="s">
        <v>95</v>
      </c>
      <c r="C98" s="40"/>
      <c r="D98" s="447">
        <v>139463</v>
      </c>
      <c r="E98" s="452">
        <v>7</v>
      </c>
      <c r="F98" s="413">
        <v>339</v>
      </c>
      <c r="G98" s="420">
        <v>350</v>
      </c>
      <c r="H98" s="421">
        <v>7</v>
      </c>
      <c r="I98" s="422">
        <v>6</v>
      </c>
      <c r="J98" s="371">
        <f t="shared" si="332"/>
        <v>332</v>
      </c>
      <c r="K98" s="372">
        <f t="shared" si="333"/>
        <v>344</v>
      </c>
      <c r="L98" s="420">
        <v>64</v>
      </c>
      <c r="M98" s="371">
        <f t="shared" si="328"/>
        <v>332</v>
      </c>
      <c r="N98" s="372">
        <f t="shared" si="329"/>
        <v>344</v>
      </c>
      <c r="O98" s="371">
        <f t="shared" si="330"/>
        <v>332</v>
      </c>
      <c r="P98" s="372">
        <f t="shared" si="331"/>
        <v>344</v>
      </c>
      <c r="Q98" s="424">
        <v>7</v>
      </c>
      <c r="R98" s="453">
        <v>3</v>
      </c>
      <c r="S98" s="371">
        <f t="shared" si="334"/>
        <v>7</v>
      </c>
      <c r="T98" s="372">
        <f t="shared" si="335"/>
        <v>3</v>
      </c>
      <c r="U98" s="426">
        <v>5</v>
      </c>
      <c r="V98" s="454">
        <v>3</v>
      </c>
      <c r="W98" s="371">
        <f t="shared" si="348"/>
        <v>5</v>
      </c>
      <c r="X98" s="372">
        <f t="shared" si="349"/>
        <v>3</v>
      </c>
      <c r="Y98" s="426"/>
      <c r="Z98" s="425"/>
      <c r="AA98" s="371">
        <f t="shared" si="336"/>
        <v>0</v>
      </c>
      <c r="AB98" s="372">
        <f t="shared" si="337"/>
        <v>0</v>
      </c>
      <c r="AC98" s="358">
        <f t="shared" si="338"/>
        <v>12</v>
      </c>
      <c r="AD98" s="372">
        <f t="shared" si="339"/>
        <v>6</v>
      </c>
      <c r="AE98" s="358">
        <f t="shared" si="340"/>
        <v>12</v>
      </c>
      <c r="AF98" s="372">
        <f t="shared" si="341"/>
        <v>6</v>
      </c>
      <c r="AG98" s="427">
        <v>4.2142857142857144</v>
      </c>
      <c r="AH98" s="455">
        <v>3.67</v>
      </c>
      <c r="AI98" s="371">
        <f t="shared" si="352"/>
        <v>29.5</v>
      </c>
      <c r="AJ98" s="372">
        <f t="shared" si="353"/>
        <v>11.01</v>
      </c>
      <c r="AK98" s="426">
        <v>3.9</v>
      </c>
      <c r="AL98" s="455">
        <v>4.17</v>
      </c>
      <c r="AM98" s="371">
        <f t="shared" si="361"/>
        <v>19.5</v>
      </c>
      <c r="AN98" s="372">
        <f t="shared" si="362"/>
        <v>12.51</v>
      </c>
      <c r="AO98" s="426"/>
      <c r="AP98" s="446"/>
      <c r="AQ98" s="371">
        <f t="shared" si="342"/>
        <v>0</v>
      </c>
      <c r="AR98" s="372">
        <f t="shared" si="343"/>
        <v>0</v>
      </c>
      <c r="AS98" s="371">
        <f t="shared" si="344"/>
        <v>4.083333333333333</v>
      </c>
      <c r="AT98" s="372">
        <f t="shared" si="345"/>
        <v>3.92</v>
      </c>
      <c r="AU98" s="371">
        <f t="shared" si="346"/>
        <v>49</v>
      </c>
      <c r="AV98" s="372">
        <f t="shared" si="347"/>
        <v>23.52</v>
      </c>
      <c r="AW98" s="426">
        <v>76.285714285714292</v>
      </c>
      <c r="AX98" s="455">
        <v>99</v>
      </c>
      <c r="AY98" s="371">
        <f t="shared" si="359"/>
        <v>534</v>
      </c>
      <c r="AZ98" s="372">
        <f t="shared" si="360"/>
        <v>297</v>
      </c>
      <c r="BA98" s="426">
        <v>69.400000000000006</v>
      </c>
      <c r="BB98" s="455">
        <v>68.666666666666671</v>
      </c>
      <c r="BC98" s="371">
        <f t="shared" si="354"/>
        <v>347</v>
      </c>
      <c r="BD98" s="372">
        <f t="shared" si="355"/>
        <v>206</v>
      </c>
      <c r="BE98" s="421"/>
      <c r="BF98" s="420"/>
      <c r="BG98" s="371">
        <f t="shared" si="146"/>
        <v>0</v>
      </c>
      <c r="BH98" s="372">
        <f t="shared" si="146"/>
        <v>0</v>
      </c>
      <c r="BI98" s="371">
        <f t="shared" si="147"/>
        <v>73.416666666666671</v>
      </c>
      <c r="BJ98" s="372">
        <f t="shared" si="147"/>
        <v>83.833333333333329</v>
      </c>
      <c r="BK98" s="371">
        <f t="shared" si="148"/>
        <v>881</v>
      </c>
      <c r="BL98" s="372">
        <f t="shared" si="148"/>
        <v>503</v>
      </c>
      <c r="BM98" s="431">
        <v>165</v>
      </c>
      <c r="BN98" s="453">
        <v>160</v>
      </c>
      <c r="BO98" s="371">
        <f t="shared" si="184"/>
        <v>165</v>
      </c>
      <c r="BP98" s="372">
        <f t="shared" si="184"/>
        <v>160</v>
      </c>
      <c r="BQ98" s="426">
        <v>58</v>
      </c>
      <c r="BR98" s="454">
        <v>71</v>
      </c>
      <c r="BS98" s="371">
        <f t="shared" si="185"/>
        <v>58</v>
      </c>
      <c r="BT98" s="372">
        <f t="shared" si="185"/>
        <v>71</v>
      </c>
      <c r="BU98" s="426"/>
      <c r="BV98" s="425"/>
      <c r="BW98" s="371">
        <f t="shared" si="186"/>
        <v>0</v>
      </c>
      <c r="BX98" s="423">
        <f t="shared" si="187"/>
        <v>0</v>
      </c>
      <c r="BY98" s="358">
        <f t="shared" si="149"/>
        <v>223</v>
      </c>
      <c r="BZ98" s="372">
        <f t="shared" si="149"/>
        <v>231</v>
      </c>
      <c r="CA98" s="358">
        <f t="shared" si="150"/>
        <v>223</v>
      </c>
      <c r="CB98" s="372">
        <f t="shared" si="150"/>
        <v>231</v>
      </c>
      <c r="CC98" s="427">
        <v>4.8818181818181818</v>
      </c>
      <c r="CD98" s="455">
        <v>5.15625</v>
      </c>
      <c r="CE98" s="371">
        <f t="shared" si="363"/>
        <v>805.5</v>
      </c>
      <c r="CF98" s="372">
        <f t="shared" si="363"/>
        <v>825</v>
      </c>
      <c r="CG98" s="426">
        <v>6.5517241379310347</v>
      </c>
      <c r="CH98" s="455">
        <v>6.774647887323944</v>
      </c>
      <c r="CI98" s="371">
        <f t="shared" si="188"/>
        <v>380</v>
      </c>
      <c r="CJ98" s="372">
        <f t="shared" si="188"/>
        <v>481</v>
      </c>
      <c r="CK98" s="426"/>
      <c r="CL98" s="446"/>
      <c r="CM98" s="371">
        <f t="shared" si="189"/>
        <v>0</v>
      </c>
      <c r="CN98" s="372">
        <f t="shared" si="189"/>
        <v>0</v>
      </c>
      <c r="CO98" s="371">
        <f t="shared" si="151"/>
        <v>5.3161434977578477</v>
      </c>
      <c r="CP98" s="372">
        <f t="shared" si="151"/>
        <v>5.6536796536796539</v>
      </c>
      <c r="CQ98" s="371">
        <f t="shared" si="152"/>
        <v>1185.5</v>
      </c>
      <c r="CR98" s="372">
        <f t="shared" si="152"/>
        <v>1306</v>
      </c>
      <c r="CS98" s="426">
        <v>91.038121212121212</v>
      </c>
      <c r="CT98" s="455">
        <v>95.545437500000006</v>
      </c>
      <c r="CU98" s="371">
        <f t="shared" si="350"/>
        <v>15021.289999999999</v>
      </c>
      <c r="CV98" s="372">
        <f t="shared" si="350"/>
        <v>15287.27</v>
      </c>
      <c r="CW98" s="426">
        <v>96.022068965517249</v>
      </c>
      <c r="CX98" s="455">
        <v>91.529859154929582</v>
      </c>
      <c r="CY98" s="371">
        <f t="shared" si="351"/>
        <v>5569.2800000000007</v>
      </c>
      <c r="CZ98" s="372">
        <f t="shared" si="351"/>
        <v>6498.62</v>
      </c>
      <c r="DA98" s="421"/>
      <c r="DB98" s="420"/>
      <c r="DC98" s="371">
        <f t="shared" si="153"/>
        <v>0</v>
      </c>
      <c r="DD98" s="372">
        <f t="shared" si="153"/>
        <v>0</v>
      </c>
      <c r="DE98" s="371">
        <f t="shared" si="154"/>
        <v>92.334394618834082</v>
      </c>
      <c r="DF98" s="372">
        <f t="shared" si="154"/>
        <v>94.311212121212122</v>
      </c>
      <c r="DG98" s="371">
        <f t="shared" si="155"/>
        <v>20590.57</v>
      </c>
      <c r="DH98" s="372">
        <f t="shared" si="155"/>
        <v>21785.89</v>
      </c>
      <c r="DI98" s="371">
        <f t="shared" si="156"/>
        <v>235</v>
      </c>
      <c r="DJ98" s="372">
        <f t="shared" si="156"/>
        <v>237</v>
      </c>
      <c r="DK98" s="371">
        <f t="shared" si="156"/>
        <v>235</v>
      </c>
      <c r="DL98" s="372">
        <f t="shared" si="156"/>
        <v>237</v>
      </c>
      <c r="DM98" s="371">
        <f t="shared" si="157"/>
        <v>5.2531914893617024</v>
      </c>
      <c r="DN98" s="372">
        <f t="shared" si="157"/>
        <v>5.6097890295358646</v>
      </c>
      <c r="DO98" s="371">
        <f t="shared" si="158"/>
        <v>1234.5</v>
      </c>
      <c r="DP98" s="372">
        <f t="shared" si="158"/>
        <v>1329.52</v>
      </c>
      <c r="DQ98" s="371">
        <f t="shared" si="159"/>
        <v>91.368382978723403</v>
      </c>
      <c r="DR98" s="372">
        <f t="shared" si="159"/>
        <v>94.04594936708861</v>
      </c>
      <c r="DS98" s="371">
        <f t="shared" si="160"/>
        <v>21471.57</v>
      </c>
      <c r="DT98" s="372">
        <f t="shared" si="160"/>
        <v>22288.89</v>
      </c>
      <c r="DU98" s="424">
        <v>53</v>
      </c>
      <c r="DV98" s="453">
        <v>59</v>
      </c>
      <c r="DW98" s="371">
        <f t="shared" si="161"/>
        <v>53</v>
      </c>
      <c r="DX98" s="372">
        <f t="shared" si="161"/>
        <v>59</v>
      </c>
      <c r="DY98" s="426">
        <v>44</v>
      </c>
      <c r="DZ98" s="454">
        <v>48</v>
      </c>
      <c r="EA98" s="371">
        <f t="shared" si="162"/>
        <v>44</v>
      </c>
      <c r="EB98" s="372">
        <f t="shared" si="162"/>
        <v>48</v>
      </c>
      <c r="EC98" s="426"/>
      <c r="ED98" s="425"/>
      <c r="EE98" s="371">
        <f t="shared" si="163"/>
        <v>0</v>
      </c>
      <c r="EF98" s="372">
        <f t="shared" si="163"/>
        <v>0</v>
      </c>
      <c r="EG98" s="358">
        <f t="shared" si="164"/>
        <v>97</v>
      </c>
      <c r="EH98" s="372">
        <f t="shared" si="164"/>
        <v>107</v>
      </c>
      <c r="EI98" s="358">
        <f t="shared" si="165"/>
        <v>97</v>
      </c>
      <c r="EJ98" s="372">
        <f t="shared" si="165"/>
        <v>107</v>
      </c>
      <c r="EK98" s="427">
        <v>3.5943396226415092</v>
      </c>
      <c r="EL98" s="455">
        <v>3.906779661016949</v>
      </c>
      <c r="EM98" s="371">
        <f t="shared" si="356"/>
        <v>190.5</v>
      </c>
      <c r="EN98" s="372">
        <f t="shared" si="356"/>
        <v>230.5</v>
      </c>
      <c r="EO98" s="426">
        <v>4.4886363636363642</v>
      </c>
      <c r="EP98" s="455">
        <v>4.520833333333333</v>
      </c>
      <c r="EQ98" s="371">
        <f t="shared" si="190"/>
        <v>197.50000000000003</v>
      </c>
      <c r="ER98" s="372">
        <f t="shared" si="190"/>
        <v>217</v>
      </c>
      <c r="ES98" s="426"/>
      <c r="ET98" s="446"/>
      <c r="EU98" s="371">
        <f t="shared" si="357"/>
        <v>0</v>
      </c>
      <c r="EV98" s="372">
        <f t="shared" si="358"/>
        <v>0</v>
      </c>
      <c r="EW98" s="371">
        <f t="shared" si="166"/>
        <v>4</v>
      </c>
      <c r="EX98" s="372">
        <f t="shared" si="166"/>
        <v>4.1822429906542054</v>
      </c>
      <c r="EY98" s="371">
        <f t="shared" si="167"/>
        <v>388</v>
      </c>
      <c r="EZ98" s="372">
        <f t="shared" si="167"/>
        <v>447.5</v>
      </c>
      <c r="FA98" s="426">
        <v>70.886792452830193</v>
      </c>
      <c r="FB98" s="455">
        <v>73.593220338983045</v>
      </c>
      <c r="FC98" s="371">
        <f t="shared" si="168"/>
        <v>3757</v>
      </c>
      <c r="FD98" s="372">
        <f t="shared" si="168"/>
        <v>4342</v>
      </c>
      <c r="FE98" s="426">
        <v>69.158863636363648</v>
      </c>
      <c r="FF98" s="455">
        <v>73.992916666666673</v>
      </c>
      <c r="FG98" s="371">
        <f t="shared" si="169"/>
        <v>3042.9900000000007</v>
      </c>
      <c r="FH98" s="372">
        <f t="shared" si="169"/>
        <v>3551.6600000000003</v>
      </c>
      <c r="FI98" s="421"/>
      <c r="FJ98" s="420"/>
      <c r="FK98" s="371">
        <f t="shared" si="170"/>
        <v>0</v>
      </c>
      <c r="FL98" s="372">
        <f t="shared" si="170"/>
        <v>0</v>
      </c>
      <c r="FM98" s="371">
        <f t="shared" si="171"/>
        <v>70.102989690721657</v>
      </c>
      <c r="FN98" s="372">
        <f t="shared" si="171"/>
        <v>73.772523364485977</v>
      </c>
      <c r="FO98" s="371">
        <f t="shared" si="172"/>
        <v>6799.9900000000007</v>
      </c>
      <c r="FP98" s="372">
        <f t="shared" si="172"/>
        <v>7893.66</v>
      </c>
      <c r="FQ98" s="424"/>
      <c r="FR98" s="425"/>
      <c r="FS98" s="371">
        <f t="shared" si="173"/>
        <v>0</v>
      </c>
      <c r="FT98" s="372">
        <f t="shared" si="173"/>
        <v>0</v>
      </c>
      <c r="FU98" s="426"/>
      <c r="FV98" s="425"/>
      <c r="FW98" s="371">
        <f t="shared" si="174"/>
        <v>0</v>
      </c>
      <c r="FX98" s="372">
        <f t="shared" si="174"/>
        <v>0</v>
      </c>
      <c r="FY98" s="426"/>
      <c r="FZ98" s="425"/>
      <c r="GA98" s="371">
        <f t="shared" si="175"/>
        <v>0</v>
      </c>
      <c r="GB98" s="372">
        <f t="shared" si="175"/>
        <v>0</v>
      </c>
      <c r="GC98" s="406">
        <f t="shared" si="366"/>
        <v>225</v>
      </c>
      <c r="GD98" s="372">
        <f t="shared" si="366"/>
        <v>222</v>
      </c>
      <c r="GE98" s="371">
        <f t="shared" si="366"/>
        <v>225</v>
      </c>
      <c r="GF98" s="372">
        <f t="shared" si="366"/>
        <v>222</v>
      </c>
      <c r="GG98" s="371">
        <f t="shared" si="176"/>
        <v>1025.5</v>
      </c>
      <c r="GH98" s="372">
        <f t="shared" si="176"/>
        <v>1066.51</v>
      </c>
      <c r="GI98" s="371">
        <f t="shared" si="177"/>
        <v>19312.29</v>
      </c>
      <c r="GJ98" s="372">
        <f t="shared" si="177"/>
        <v>19926.27</v>
      </c>
      <c r="GK98" s="406">
        <f t="shared" si="367"/>
        <v>107</v>
      </c>
      <c r="GL98" s="372">
        <f t="shared" si="367"/>
        <v>122</v>
      </c>
      <c r="GM98" s="371">
        <f t="shared" si="367"/>
        <v>107</v>
      </c>
      <c r="GN98" s="372">
        <f t="shared" si="367"/>
        <v>122</v>
      </c>
      <c r="GO98" s="371">
        <f t="shared" si="178"/>
        <v>597</v>
      </c>
      <c r="GP98" s="372">
        <f t="shared" si="178"/>
        <v>710.51</v>
      </c>
      <c r="GQ98" s="371">
        <f t="shared" si="179"/>
        <v>8959.27</v>
      </c>
      <c r="GR98" s="372">
        <f t="shared" si="179"/>
        <v>10256.280000000001</v>
      </c>
      <c r="GS98" s="406">
        <f t="shared" si="368"/>
        <v>332</v>
      </c>
      <c r="GT98" s="372">
        <f t="shared" si="368"/>
        <v>344</v>
      </c>
      <c r="GU98" s="371">
        <f t="shared" si="368"/>
        <v>332</v>
      </c>
      <c r="GV98" s="372">
        <f t="shared" si="364"/>
        <v>344</v>
      </c>
      <c r="GW98" s="371">
        <f t="shared" si="180"/>
        <v>1622.5</v>
      </c>
      <c r="GX98" s="372">
        <f t="shared" si="180"/>
        <v>1777.02</v>
      </c>
      <c r="GY98" s="371">
        <f t="shared" si="180"/>
        <v>28271.56</v>
      </c>
      <c r="GZ98" s="372">
        <f t="shared" si="180"/>
        <v>30182.550000000003</v>
      </c>
      <c r="HA98" s="406">
        <f t="shared" si="369"/>
        <v>0</v>
      </c>
      <c r="HB98" s="372">
        <f t="shared" si="369"/>
        <v>0</v>
      </c>
      <c r="HC98" s="371">
        <f t="shared" si="369"/>
        <v>0</v>
      </c>
      <c r="HD98" s="372">
        <f t="shared" si="365"/>
        <v>0</v>
      </c>
      <c r="HE98" s="371" t="str">
        <f t="shared" si="370"/>
        <v/>
      </c>
      <c r="HF98" s="372" t="str">
        <f t="shared" si="370"/>
        <v/>
      </c>
      <c r="HG98" s="371" t="str">
        <f t="shared" si="181"/>
        <v/>
      </c>
      <c r="HH98" s="372" t="str">
        <f t="shared" si="181"/>
        <v/>
      </c>
      <c r="HI98" s="406">
        <f t="shared" si="182"/>
        <v>1622.5</v>
      </c>
      <c r="HJ98" s="372">
        <f t="shared" si="182"/>
        <v>1777.02</v>
      </c>
      <c r="HK98" s="371">
        <f t="shared" si="183"/>
        <v>28271.56</v>
      </c>
      <c r="HL98" s="371">
        <f t="shared" si="183"/>
        <v>30182.55</v>
      </c>
    </row>
    <row r="99" spans="1:220" ht="15">
      <c r="A99" s="447" t="s">
        <v>76</v>
      </c>
      <c r="B99" s="448" t="s">
        <v>96</v>
      </c>
      <c r="C99" s="40"/>
      <c r="D99" s="447">
        <v>244437</v>
      </c>
      <c r="E99" s="452">
        <v>8</v>
      </c>
      <c r="F99" s="413">
        <v>1506</v>
      </c>
      <c r="G99" s="420">
        <v>1655</v>
      </c>
      <c r="H99" s="421">
        <v>8</v>
      </c>
      <c r="I99" s="422">
        <v>9</v>
      </c>
      <c r="J99" s="371">
        <f t="shared" si="332"/>
        <v>1498</v>
      </c>
      <c r="K99" s="372">
        <f t="shared" si="333"/>
        <v>1646</v>
      </c>
      <c r="L99" s="420">
        <v>64</v>
      </c>
      <c r="M99" s="371">
        <f t="shared" si="328"/>
        <v>1498</v>
      </c>
      <c r="N99" s="372">
        <f t="shared" si="329"/>
        <v>1646</v>
      </c>
      <c r="O99" s="371">
        <f t="shared" si="330"/>
        <v>1498</v>
      </c>
      <c r="P99" s="372">
        <f t="shared" si="331"/>
        <v>1645</v>
      </c>
      <c r="Q99" s="424">
        <v>15</v>
      </c>
      <c r="R99" s="453">
        <v>12</v>
      </c>
      <c r="S99" s="371">
        <f t="shared" si="334"/>
        <v>15</v>
      </c>
      <c r="T99" s="372">
        <f t="shared" si="335"/>
        <v>12</v>
      </c>
      <c r="U99" s="426">
        <v>7</v>
      </c>
      <c r="V99" s="454">
        <v>13</v>
      </c>
      <c r="W99" s="371">
        <f t="shared" si="348"/>
        <v>7</v>
      </c>
      <c r="X99" s="372">
        <f t="shared" si="349"/>
        <v>13</v>
      </c>
      <c r="Y99" s="426"/>
      <c r="Z99" s="425"/>
      <c r="AA99" s="371">
        <f t="shared" si="336"/>
        <v>0</v>
      </c>
      <c r="AB99" s="372">
        <f t="shared" si="337"/>
        <v>0</v>
      </c>
      <c r="AC99" s="358">
        <f t="shared" si="338"/>
        <v>22</v>
      </c>
      <c r="AD99" s="372">
        <f t="shared" si="339"/>
        <v>25</v>
      </c>
      <c r="AE99" s="358">
        <f t="shared" si="340"/>
        <v>22</v>
      </c>
      <c r="AF99" s="372">
        <f t="shared" si="341"/>
        <v>25</v>
      </c>
      <c r="AG99" s="427">
        <v>4.7</v>
      </c>
      <c r="AH99" s="455">
        <v>4.625</v>
      </c>
      <c r="AI99" s="371">
        <f t="shared" si="352"/>
        <v>70.5</v>
      </c>
      <c r="AJ99" s="372">
        <f t="shared" si="353"/>
        <v>55.5</v>
      </c>
      <c r="AK99" s="426">
        <v>3</v>
      </c>
      <c r="AL99" s="455">
        <v>6.1923076923076934</v>
      </c>
      <c r="AM99" s="371">
        <f t="shared" si="361"/>
        <v>21</v>
      </c>
      <c r="AN99" s="372">
        <f t="shared" si="362"/>
        <v>80.500000000000014</v>
      </c>
      <c r="AO99" s="426"/>
      <c r="AP99" s="446"/>
      <c r="AQ99" s="371">
        <f t="shared" si="342"/>
        <v>0</v>
      </c>
      <c r="AR99" s="372">
        <f t="shared" si="343"/>
        <v>0</v>
      </c>
      <c r="AS99" s="371">
        <f t="shared" si="344"/>
        <v>4.1590909090909092</v>
      </c>
      <c r="AT99" s="372">
        <f t="shared" si="345"/>
        <v>5.44</v>
      </c>
      <c r="AU99" s="371">
        <f t="shared" si="346"/>
        <v>91.5</v>
      </c>
      <c r="AV99" s="372">
        <f t="shared" si="347"/>
        <v>136</v>
      </c>
      <c r="AW99" s="426">
        <v>84.777999999999992</v>
      </c>
      <c r="AX99" s="455">
        <v>90.665833333333339</v>
      </c>
      <c r="AY99" s="371">
        <f t="shared" si="359"/>
        <v>1271.6699999999998</v>
      </c>
      <c r="AZ99" s="372">
        <f t="shared" si="360"/>
        <v>1087.99</v>
      </c>
      <c r="BA99" s="426">
        <v>65.952857142857141</v>
      </c>
      <c r="BB99" s="455">
        <v>87.89769230769231</v>
      </c>
      <c r="BC99" s="371">
        <f t="shared" si="354"/>
        <v>461.66999999999996</v>
      </c>
      <c r="BD99" s="372">
        <f t="shared" si="355"/>
        <v>1142.67</v>
      </c>
      <c r="BE99" s="421"/>
      <c r="BF99" s="420"/>
      <c r="BG99" s="371">
        <f t="shared" si="146"/>
        <v>0</v>
      </c>
      <c r="BH99" s="372">
        <f t="shared" si="146"/>
        <v>0</v>
      </c>
      <c r="BI99" s="371">
        <f t="shared" si="147"/>
        <v>78.788181818181798</v>
      </c>
      <c r="BJ99" s="372">
        <f t="shared" si="147"/>
        <v>89.226399999999998</v>
      </c>
      <c r="BK99" s="371">
        <f t="shared" si="148"/>
        <v>1733.3399999999995</v>
      </c>
      <c r="BL99" s="372">
        <f t="shared" si="148"/>
        <v>2230.66</v>
      </c>
      <c r="BM99" s="431">
        <v>519</v>
      </c>
      <c r="BN99" s="453">
        <v>566</v>
      </c>
      <c r="BO99" s="371">
        <f t="shared" si="184"/>
        <v>519</v>
      </c>
      <c r="BP99" s="372">
        <f t="shared" si="184"/>
        <v>566</v>
      </c>
      <c r="BQ99" s="426">
        <v>265</v>
      </c>
      <c r="BR99" s="454">
        <v>324</v>
      </c>
      <c r="BS99" s="371">
        <f t="shared" si="185"/>
        <v>265</v>
      </c>
      <c r="BT99" s="372">
        <f t="shared" si="185"/>
        <v>324</v>
      </c>
      <c r="BU99" s="426"/>
      <c r="BV99" s="425"/>
      <c r="BW99" s="371">
        <f t="shared" si="186"/>
        <v>0</v>
      </c>
      <c r="BX99" s="423">
        <f t="shared" si="187"/>
        <v>0</v>
      </c>
      <c r="BY99" s="358">
        <f t="shared" si="149"/>
        <v>784</v>
      </c>
      <c r="BZ99" s="372">
        <f t="shared" si="149"/>
        <v>890</v>
      </c>
      <c r="CA99" s="358">
        <f t="shared" si="150"/>
        <v>784</v>
      </c>
      <c r="CB99" s="372">
        <f t="shared" si="150"/>
        <v>890</v>
      </c>
      <c r="CC99" s="427">
        <v>4.4537572254335265</v>
      </c>
      <c r="CD99" s="455">
        <v>4.4240282685512371</v>
      </c>
      <c r="CE99" s="371">
        <f t="shared" si="363"/>
        <v>2311.5000000000005</v>
      </c>
      <c r="CF99" s="372">
        <f t="shared" si="363"/>
        <v>2504</v>
      </c>
      <c r="CG99" s="426">
        <v>5.6094339622641511</v>
      </c>
      <c r="CH99" s="455">
        <v>5.8580246913580245</v>
      </c>
      <c r="CI99" s="371">
        <f t="shared" si="188"/>
        <v>1486.5</v>
      </c>
      <c r="CJ99" s="372">
        <f t="shared" si="188"/>
        <v>1898</v>
      </c>
      <c r="CK99" s="426"/>
      <c r="CL99" s="446"/>
      <c r="CM99" s="371">
        <f t="shared" si="189"/>
        <v>0</v>
      </c>
      <c r="CN99" s="372">
        <f t="shared" si="189"/>
        <v>0</v>
      </c>
      <c r="CO99" s="371">
        <f t="shared" si="151"/>
        <v>4.8443877551020416</v>
      </c>
      <c r="CP99" s="372">
        <f t="shared" si="151"/>
        <v>4.9460674157303375</v>
      </c>
      <c r="CQ99" s="371">
        <f t="shared" si="152"/>
        <v>3798.0000000000005</v>
      </c>
      <c r="CR99" s="372">
        <f t="shared" si="152"/>
        <v>4402</v>
      </c>
      <c r="CS99" s="426">
        <v>85.766897880539489</v>
      </c>
      <c r="CT99" s="455">
        <v>85.200212014134266</v>
      </c>
      <c r="CU99" s="371">
        <f t="shared" si="350"/>
        <v>44513.02</v>
      </c>
      <c r="CV99" s="372">
        <f t="shared" si="350"/>
        <v>48223.319999999992</v>
      </c>
      <c r="CW99" s="426">
        <v>83.722113207547167</v>
      </c>
      <c r="CX99" s="455">
        <v>84.025030864197532</v>
      </c>
      <c r="CY99" s="371">
        <f t="shared" si="351"/>
        <v>22186.36</v>
      </c>
      <c r="CZ99" s="372">
        <f t="shared" si="351"/>
        <v>27224.11</v>
      </c>
      <c r="DA99" s="421"/>
      <c r="DB99" s="420"/>
      <c r="DC99" s="371">
        <f t="shared" si="153"/>
        <v>0</v>
      </c>
      <c r="DD99" s="372">
        <f t="shared" si="153"/>
        <v>0</v>
      </c>
      <c r="DE99" s="371">
        <f t="shared" si="154"/>
        <v>85.075739795918366</v>
      </c>
      <c r="DF99" s="372">
        <f t="shared" si="154"/>
        <v>84.772393258426959</v>
      </c>
      <c r="DG99" s="371">
        <f t="shared" si="155"/>
        <v>66699.38</v>
      </c>
      <c r="DH99" s="372">
        <f t="shared" si="155"/>
        <v>75447.429999999993</v>
      </c>
      <c r="DI99" s="371">
        <f t="shared" si="156"/>
        <v>806</v>
      </c>
      <c r="DJ99" s="372">
        <f t="shared" si="156"/>
        <v>915</v>
      </c>
      <c r="DK99" s="371">
        <f t="shared" si="156"/>
        <v>806</v>
      </c>
      <c r="DL99" s="372">
        <f t="shared" si="156"/>
        <v>915</v>
      </c>
      <c r="DM99" s="371">
        <f t="shared" si="157"/>
        <v>4.825682382133996</v>
      </c>
      <c r="DN99" s="372">
        <f t="shared" si="157"/>
        <v>4.9595628415300546</v>
      </c>
      <c r="DO99" s="371">
        <f t="shared" si="158"/>
        <v>3889.5000000000009</v>
      </c>
      <c r="DP99" s="372">
        <f t="shared" si="158"/>
        <v>4538</v>
      </c>
      <c r="DQ99" s="371">
        <f t="shared" si="159"/>
        <v>84.904119106699753</v>
      </c>
      <c r="DR99" s="372">
        <f t="shared" si="159"/>
        <v>84.89408743169399</v>
      </c>
      <c r="DS99" s="371">
        <f t="shared" si="160"/>
        <v>68432.72</v>
      </c>
      <c r="DT99" s="372">
        <f t="shared" si="160"/>
        <v>77678.09</v>
      </c>
      <c r="DU99" s="424">
        <v>291</v>
      </c>
      <c r="DV99" s="453">
        <v>311</v>
      </c>
      <c r="DW99" s="371">
        <f t="shared" si="161"/>
        <v>291</v>
      </c>
      <c r="DX99" s="372">
        <f t="shared" si="161"/>
        <v>311</v>
      </c>
      <c r="DY99" s="426">
        <v>401</v>
      </c>
      <c r="DZ99" s="454">
        <v>419</v>
      </c>
      <c r="EA99" s="371">
        <f t="shared" si="162"/>
        <v>401</v>
      </c>
      <c r="EB99" s="372">
        <f t="shared" si="162"/>
        <v>419</v>
      </c>
      <c r="EC99" s="426"/>
      <c r="ED99" s="425"/>
      <c r="EE99" s="371">
        <f t="shared" si="163"/>
        <v>0</v>
      </c>
      <c r="EF99" s="372">
        <f t="shared" si="163"/>
        <v>0</v>
      </c>
      <c r="EG99" s="358">
        <f t="shared" si="164"/>
        <v>692</v>
      </c>
      <c r="EH99" s="372">
        <f t="shared" si="164"/>
        <v>730</v>
      </c>
      <c r="EI99" s="358">
        <f t="shared" si="165"/>
        <v>692</v>
      </c>
      <c r="EJ99" s="372">
        <f t="shared" si="165"/>
        <v>730</v>
      </c>
      <c r="EK99" s="427">
        <v>3.7182130584192441</v>
      </c>
      <c r="EL99" s="455">
        <v>3.630225080385852</v>
      </c>
      <c r="EM99" s="371">
        <f t="shared" si="356"/>
        <v>1082</v>
      </c>
      <c r="EN99" s="372">
        <f t="shared" si="356"/>
        <v>1129</v>
      </c>
      <c r="EO99" s="426">
        <v>4.6608478802992517</v>
      </c>
      <c r="EP99" s="455">
        <v>4.5632458233890212</v>
      </c>
      <c r="EQ99" s="371">
        <f t="shared" si="190"/>
        <v>1869</v>
      </c>
      <c r="ER99" s="372">
        <f t="shared" si="190"/>
        <v>1911.9999999999998</v>
      </c>
      <c r="ES99" s="426"/>
      <c r="ET99" s="446"/>
      <c r="EU99" s="371">
        <f t="shared" si="357"/>
        <v>0</v>
      </c>
      <c r="EV99" s="372">
        <f t="shared" si="358"/>
        <v>0</v>
      </c>
      <c r="EW99" s="371">
        <f t="shared" si="166"/>
        <v>4.2644508670520231</v>
      </c>
      <c r="EX99" s="372">
        <f t="shared" si="166"/>
        <v>4.1657534246575345</v>
      </c>
      <c r="EY99" s="371">
        <f t="shared" si="167"/>
        <v>2951</v>
      </c>
      <c r="EZ99" s="372">
        <f t="shared" si="167"/>
        <v>3041</v>
      </c>
      <c r="FA99" s="426">
        <v>72.047010309278349</v>
      </c>
      <c r="FB99" s="455">
        <v>68.620610932475884</v>
      </c>
      <c r="FC99" s="371">
        <f t="shared" si="168"/>
        <v>20965.68</v>
      </c>
      <c r="FD99" s="372">
        <f t="shared" si="168"/>
        <v>21341.01</v>
      </c>
      <c r="FE99" s="426">
        <v>63.954264339152125</v>
      </c>
      <c r="FF99" s="455">
        <v>64.644391408114558</v>
      </c>
      <c r="FG99" s="371">
        <f t="shared" si="169"/>
        <v>25645.660000000003</v>
      </c>
      <c r="FH99" s="372">
        <f t="shared" si="169"/>
        <v>27086</v>
      </c>
      <c r="FI99" s="421"/>
      <c r="FJ99" s="420"/>
      <c r="FK99" s="371">
        <f t="shared" si="170"/>
        <v>0</v>
      </c>
      <c r="FL99" s="372">
        <f t="shared" si="170"/>
        <v>0</v>
      </c>
      <c r="FM99" s="371">
        <f t="shared" si="171"/>
        <v>67.357427745664751</v>
      </c>
      <c r="FN99" s="372">
        <f t="shared" si="171"/>
        <v>66.338369863013696</v>
      </c>
      <c r="FO99" s="371">
        <f t="shared" si="172"/>
        <v>46611.340000000011</v>
      </c>
      <c r="FP99" s="372">
        <f t="shared" si="172"/>
        <v>48427.009999999995</v>
      </c>
      <c r="FQ99" s="424"/>
      <c r="FR99" s="425">
        <v>1</v>
      </c>
      <c r="FS99" s="371">
        <f t="shared" si="173"/>
        <v>0</v>
      </c>
      <c r="FT99" s="372">
        <f t="shared" si="173"/>
        <v>0</v>
      </c>
      <c r="FU99" s="426"/>
      <c r="FV99" s="425">
        <v>0</v>
      </c>
      <c r="FW99" s="371">
        <f t="shared" si="174"/>
        <v>0</v>
      </c>
      <c r="FX99" s="372">
        <f t="shared" si="174"/>
        <v>0</v>
      </c>
      <c r="FY99" s="426"/>
      <c r="FZ99" s="425"/>
      <c r="GA99" s="371">
        <f t="shared" si="175"/>
        <v>0</v>
      </c>
      <c r="GB99" s="372">
        <f t="shared" si="175"/>
        <v>0</v>
      </c>
      <c r="GC99" s="406">
        <f t="shared" si="366"/>
        <v>825</v>
      </c>
      <c r="GD99" s="372">
        <f t="shared" si="366"/>
        <v>889</v>
      </c>
      <c r="GE99" s="371">
        <f t="shared" si="366"/>
        <v>825</v>
      </c>
      <c r="GF99" s="372">
        <f t="shared" si="366"/>
        <v>889</v>
      </c>
      <c r="GG99" s="371">
        <f t="shared" si="176"/>
        <v>3464.0000000000005</v>
      </c>
      <c r="GH99" s="372">
        <f t="shared" si="176"/>
        <v>3688.5</v>
      </c>
      <c r="GI99" s="371">
        <f t="shared" si="177"/>
        <v>66750.37</v>
      </c>
      <c r="GJ99" s="372">
        <f t="shared" si="177"/>
        <v>70652.319999999992</v>
      </c>
      <c r="GK99" s="406">
        <f t="shared" si="367"/>
        <v>673</v>
      </c>
      <c r="GL99" s="372">
        <f t="shared" si="367"/>
        <v>756</v>
      </c>
      <c r="GM99" s="371">
        <f t="shared" si="367"/>
        <v>673</v>
      </c>
      <c r="GN99" s="372">
        <f t="shared" si="367"/>
        <v>756</v>
      </c>
      <c r="GO99" s="371">
        <f t="shared" si="178"/>
        <v>3376.5</v>
      </c>
      <c r="GP99" s="372">
        <f t="shared" si="178"/>
        <v>3890.5</v>
      </c>
      <c r="GQ99" s="371">
        <f t="shared" si="179"/>
        <v>48293.69</v>
      </c>
      <c r="GR99" s="372">
        <f t="shared" si="179"/>
        <v>55452.78</v>
      </c>
      <c r="GS99" s="406">
        <f t="shared" si="368"/>
        <v>1498</v>
      </c>
      <c r="GT99" s="372">
        <f t="shared" si="368"/>
        <v>1645</v>
      </c>
      <c r="GU99" s="371">
        <f t="shared" si="368"/>
        <v>1498</v>
      </c>
      <c r="GV99" s="372">
        <f t="shared" si="364"/>
        <v>1645</v>
      </c>
      <c r="GW99" s="371">
        <f t="shared" si="180"/>
        <v>6840.5</v>
      </c>
      <c r="GX99" s="372">
        <f t="shared" si="180"/>
        <v>7579</v>
      </c>
      <c r="GY99" s="371">
        <f t="shared" si="180"/>
        <v>115044.06</v>
      </c>
      <c r="GZ99" s="372">
        <f t="shared" si="180"/>
        <v>126105.09999999999</v>
      </c>
      <c r="HA99" s="406">
        <f t="shared" si="369"/>
        <v>0</v>
      </c>
      <c r="HB99" s="372">
        <f t="shared" si="369"/>
        <v>0</v>
      </c>
      <c r="HC99" s="371">
        <f t="shared" si="369"/>
        <v>0</v>
      </c>
      <c r="HD99" s="372">
        <f t="shared" si="365"/>
        <v>0</v>
      </c>
      <c r="HE99" s="371" t="str">
        <f t="shared" si="370"/>
        <v/>
      </c>
      <c r="HF99" s="372" t="str">
        <f t="shared" si="370"/>
        <v/>
      </c>
      <c r="HG99" s="371" t="str">
        <f t="shared" si="181"/>
        <v/>
      </c>
      <c r="HH99" s="372" t="str">
        <f t="shared" si="181"/>
        <v/>
      </c>
      <c r="HI99" s="406">
        <f t="shared" si="182"/>
        <v>6840.5000000000009</v>
      </c>
      <c r="HJ99" s="372">
        <f t="shared" si="182"/>
        <v>7579</v>
      </c>
      <c r="HK99" s="371">
        <f t="shared" si="183"/>
        <v>115044.06000000001</v>
      </c>
      <c r="HL99" s="371">
        <f t="shared" si="183"/>
        <v>126105.09999999999</v>
      </c>
    </row>
    <row r="100" spans="1:220" ht="15">
      <c r="A100" s="447" t="s">
        <v>76</v>
      </c>
      <c r="B100" s="448" t="s">
        <v>97</v>
      </c>
      <c r="C100" s="556" t="s">
        <v>1045</v>
      </c>
      <c r="D100" s="447">
        <v>138558</v>
      </c>
      <c r="E100" s="452">
        <v>9</v>
      </c>
      <c r="F100" s="413">
        <v>485</v>
      </c>
      <c r="G100" s="420">
        <v>452</v>
      </c>
      <c r="H100" s="421">
        <v>9</v>
      </c>
      <c r="I100" s="649">
        <v>7</v>
      </c>
      <c r="J100" s="371">
        <f t="shared" si="332"/>
        <v>476</v>
      </c>
      <c r="K100" s="372">
        <f t="shared" si="333"/>
        <v>445</v>
      </c>
      <c r="L100" s="420">
        <v>64</v>
      </c>
      <c r="M100" s="371">
        <f t="shared" si="328"/>
        <v>476</v>
      </c>
      <c r="N100" s="372">
        <f t="shared" si="329"/>
        <v>445</v>
      </c>
      <c r="O100" s="371">
        <f t="shared" si="330"/>
        <v>476</v>
      </c>
      <c r="P100" s="372">
        <f t="shared" si="331"/>
        <v>445</v>
      </c>
      <c r="Q100" s="424">
        <v>5</v>
      </c>
      <c r="R100" s="453">
        <v>7</v>
      </c>
      <c r="S100" s="371">
        <f t="shared" si="334"/>
        <v>5</v>
      </c>
      <c r="T100" s="372">
        <f t="shared" si="335"/>
        <v>7</v>
      </c>
      <c r="U100" s="426">
        <v>1</v>
      </c>
      <c r="V100" s="454">
        <v>2</v>
      </c>
      <c r="W100" s="371">
        <f t="shared" si="348"/>
        <v>1</v>
      </c>
      <c r="X100" s="372">
        <f t="shared" si="349"/>
        <v>2</v>
      </c>
      <c r="Y100" s="426"/>
      <c r="Z100" s="425"/>
      <c r="AA100" s="371">
        <f t="shared" si="336"/>
        <v>0</v>
      </c>
      <c r="AB100" s="372">
        <f t="shared" si="337"/>
        <v>0</v>
      </c>
      <c r="AC100" s="358">
        <f t="shared" si="338"/>
        <v>6</v>
      </c>
      <c r="AD100" s="372">
        <f t="shared" si="339"/>
        <v>9</v>
      </c>
      <c r="AE100" s="358">
        <f t="shared" si="340"/>
        <v>6</v>
      </c>
      <c r="AF100" s="372">
        <f t="shared" si="341"/>
        <v>9</v>
      </c>
      <c r="AG100" s="427">
        <v>3.6</v>
      </c>
      <c r="AH100" s="455">
        <v>3.0714285714285716</v>
      </c>
      <c r="AI100" s="371">
        <f t="shared" si="352"/>
        <v>18</v>
      </c>
      <c r="AJ100" s="372">
        <f t="shared" si="353"/>
        <v>21.5</v>
      </c>
      <c r="AK100" s="426">
        <v>3</v>
      </c>
      <c r="AL100" s="455">
        <v>4.25</v>
      </c>
      <c r="AM100" s="371">
        <f t="shared" si="361"/>
        <v>3</v>
      </c>
      <c r="AN100" s="372">
        <f t="shared" si="362"/>
        <v>8.5</v>
      </c>
      <c r="AO100" s="426"/>
      <c r="AP100" s="446"/>
      <c r="AQ100" s="371">
        <f t="shared" si="342"/>
        <v>0</v>
      </c>
      <c r="AR100" s="372">
        <f t="shared" si="343"/>
        <v>0</v>
      </c>
      <c r="AS100" s="371">
        <f t="shared" si="344"/>
        <v>3.5</v>
      </c>
      <c r="AT100" s="372">
        <f t="shared" si="345"/>
        <v>3.3333333333333335</v>
      </c>
      <c r="AU100" s="371">
        <f t="shared" si="346"/>
        <v>21</v>
      </c>
      <c r="AV100" s="372">
        <f t="shared" si="347"/>
        <v>30</v>
      </c>
      <c r="AW100" s="426">
        <v>77.2</v>
      </c>
      <c r="AX100" s="455">
        <v>78.571428571428569</v>
      </c>
      <c r="AY100" s="371">
        <f t="shared" si="359"/>
        <v>386</v>
      </c>
      <c r="AZ100" s="372">
        <f t="shared" si="360"/>
        <v>550</v>
      </c>
      <c r="BA100" s="426">
        <v>93</v>
      </c>
      <c r="BB100" s="455">
        <v>90.5</v>
      </c>
      <c r="BC100" s="371">
        <f t="shared" si="354"/>
        <v>93</v>
      </c>
      <c r="BD100" s="372">
        <f t="shared" si="355"/>
        <v>181</v>
      </c>
      <c r="BE100" s="421"/>
      <c r="BF100" s="420"/>
      <c r="BG100" s="371">
        <f t="shared" si="146"/>
        <v>0</v>
      </c>
      <c r="BH100" s="372">
        <f t="shared" si="146"/>
        <v>0</v>
      </c>
      <c r="BI100" s="371">
        <f t="shared" si="147"/>
        <v>79.833333333333329</v>
      </c>
      <c r="BJ100" s="372">
        <f t="shared" si="147"/>
        <v>81.222222222222229</v>
      </c>
      <c r="BK100" s="371">
        <f t="shared" si="148"/>
        <v>479</v>
      </c>
      <c r="BL100" s="372">
        <f t="shared" si="148"/>
        <v>731</v>
      </c>
      <c r="BM100" s="431">
        <v>291</v>
      </c>
      <c r="BN100" s="453">
        <v>269</v>
      </c>
      <c r="BO100" s="371">
        <f t="shared" si="184"/>
        <v>291</v>
      </c>
      <c r="BP100" s="372">
        <f t="shared" si="184"/>
        <v>269</v>
      </c>
      <c r="BQ100" s="426">
        <v>59</v>
      </c>
      <c r="BR100" s="454">
        <v>51</v>
      </c>
      <c r="BS100" s="371">
        <f t="shared" si="185"/>
        <v>59</v>
      </c>
      <c r="BT100" s="372">
        <f t="shared" si="185"/>
        <v>51</v>
      </c>
      <c r="BU100" s="426"/>
      <c r="BV100" s="425"/>
      <c r="BW100" s="371">
        <f t="shared" si="186"/>
        <v>0</v>
      </c>
      <c r="BX100" s="423">
        <f t="shared" ref="BX100:BX115" si="371">IF(DB100&gt;0,BV100,)</f>
        <v>0</v>
      </c>
      <c r="BY100" s="358">
        <f t="shared" si="149"/>
        <v>350</v>
      </c>
      <c r="BZ100" s="372">
        <f t="shared" si="149"/>
        <v>320</v>
      </c>
      <c r="CA100" s="358">
        <f t="shared" si="150"/>
        <v>350</v>
      </c>
      <c r="CB100" s="372">
        <f t="shared" si="150"/>
        <v>320</v>
      </c>
      <c r="CC100" s="427">
        <v>4.0790378006872849</v>
      </c>
      <c r="CD100" s="455">
        <v>4.3048327137546476</v>
      </c>
      <c r="CE100" s="371">
        <f t="shared" si="363"/>
        <v>1187</v>
      </c>
      <c r="CF100" s="372">
        <f t="shared" si="363"/>
        <v>1158.0000000000002</v>
      </c>
      <c r="CG100" s="426">
        <v>5</v>
      </c>
      <c r="CH100" s="455">
        <v>4.9509803921568629</v>
      </c>
      <c r="CI100" s="371">
        <f t="shared" si="188"/>
        <v>295</v>
      </c>
      <c r="CJ100" s="372">
        <f t="shared" si="188"/>
        <v>252.5</v>
      </c>
      <c r="CK100" s="426"/>
      <c r="CL100" s="446"/>
      <c r="CM100" s="371">
        <f t="shared" si="189"/>
        <v>0</v>
      </c>
      <c r="CN100" s="372">
        <f t="shared" si="189"/>
        <v>0</v>
      </c>
      <c r="CO100" s="371">
        <f t="shared" si="151"/>
        <v>4.234285714285714</v>
      </c>
      <c r="CP100" s="372">
        <f t="shared" si="151"/>
        <v>4.4078125000000004</v>
      </c>
      <c r="CQ100" s="371">
        <f t="shared" si="152"/>
        <v>1482</v>
      </c>
      <c r="CR100" s="372">
        <f t="shared" si="152"/>
        <v>1410.5</v>
      </c>
      <c r="CS100" s="426">
        <v>83.203814432989688</v>
      </c>
      <c r="CT100" s="455">
        <v>86.758252788104087</v>
      </c>
      <c r="CU100" s="371">
        <f t="shared" si="350"/>
        <v>24212.309999999998</v>
      </c>
      <c r="CV100" s="372">
        <f t="shared" si="350"/>
        <v>23337.97</v>
      </c>
      <c r="CW100" s="426">
        <v>78.451694915254237</v>
      </c>
      <c r="CX100" s="455">
        <v>78.986666666666665</v>
      </c>
      <c r="CY100" s="371">
        <f t="shared" si="351"/>
        <v>4628.6499999999996</v>
      </c>
      <c r="CZ100" s="372">
        <f t="shared" si="351"/>
        <v>4028.3199999999997</v>
      </c>
      <c r="DA100" s="421"/>
      <c r="DB100" s="420"/>
      <c r="DC100" s="371">
        <f t="shared" si="153"/>
        <v>0</v>
      </c>
      <c r="DD100" s="372">
        <f t="shared" si="153"/>
        <v>0</v>
      </c>
      <c r="DE100" s="371">
        <f t="shared" si="154"/>
        <v>82.402742857142854</v>
      </c>
      <c r="DF100" s="372">
        <f t="shared" si="154"/>
        <v>85.519656249999997</v>
      </c>
      <c r="DG100" s="371">
        <f t="shared" si="155"/>
        <v>28840.959999999999</v>
      </c>
      <c r="DH100" s="372">
        <f t="shared" si="155"/>
        <v>27366.29</v>
      </c>
      <c r="DI100" s="371">
        <f t="shared" si="156"/>
        <v>356</v>
      </c>
      <c r="DJ100" s="372">
        <f t="shared" si="156"/>
        <v>329</v>
      </c>
      <c r="DK100" s="371">
        <f t="shared" si="156"/>
        <v>356</v>
      </c>
      <c r="DL100" s="372">
        <f t="shared" si="156"/>
        <v>329</v>
      </c>
      <c r="DM100" s="371">
        <f t="shared" si="157"/>
        <v>4.2219101123595504</v>
      </c>
      <c r="DN100" s="372">
        <f t="shared" si="157"/>
        <v>4.3784194528875382</v>
      </c>
      <c r="DO100" s="371">
        <f t="shared" si="158"/>
        <v>1503</v>
      </c>
      <c r="DP100" s="372">
        <f t="shared" si="158"/>
        <v>1440.5</v>
      </c>
      <c r="DQ100" s="371">
        <f t="shared" si="159"/>
        <v>82.35943820224719</v>
      </c>
      <c r="DR100" s="372">
        <f t="shared" si="159"/>
        <v>85.4020972644377</v>
      </c>
      <c r="DS100" s="371">
        <f t="shared" si="160"/>
        <v>29319.96</v>
      </c>
      <c r="DT100" s="372">
        <f t="shared" si="160"/>
        <v>28097.290000000005</v>
      </c>
      <c r="DU100" s="424">
        <v>56</v>
      </c>
      <c r="DV100" s="453">
        <v>58</v>
      </c>
      <c r="DW100" s="371">
        <f t="shared" si="161"/>
        <v>56</v>
      </c>
      <c r="DX100" s="372">
        <f t="shared" si="161"/>
        <v>58</v>
      </c>
      <c r="DY100" s="426">
        <v>64</v>
      </c>
      <c r="DZ100" s="454">
        <v>58</v>
      </c>
      <c r="EA100" s="371">
        <f t="shared" si="162"/>
        <v>64</v>
      </c>
      <c r="EB100" s="372">
        <f t="shared" si="162"/>
        <v>58</v>
      </c>
      <c r="EC100" s="426"/>
      <c r="ED100" s="425"/>
      <c r="EE100" s="371">
        <f t="shared" si="163"/>
        <v>0</v>
      </c>
      <c r="EF100" s="372">
        <f t="shared" si="163"/>
        <v>0</v>
      </c>
      <c r="EG100" s="358">
        <f t="shared" si="164"/>
        <v>120</v>
      </c>
      <c r="EH100" s="372">
        <f t="shared" si="164"/>
        <v>116</v>
      </c>
      <c r="EI100" s="358">
        <f t="shared" si="165"/>
        <v>120</v>
      </c>
      <c r="EJ100" s="372">
        <f t="shared" si="165"/>
        <v>116</v>
      </c>
      <c r="EK100" s="427">
        <v>2.9910714285714284</v>
      </c>
      <c r="EL100" s="455">
        <v>3.5517241379310343</v>
      </c>
      <c r="EM100" s="371">
        <f t="shared" si="356"/>
        <v>167.5</v>
      </c>
      <c r="EN100" s="372">
        <f t="shared" si="356"/>
        <v>206</v>
      </c>
      <c r="EO100" s="426">
        <v>3.3515625</v>
      </c>
      <c r="EP100" s="455">
        <v>3.2068965517241379</v>
      </c>
      <c r="EQ100" s="371">
        <f t="shared" si="190"/>
        <v>214.5</v>
      </c>
      <c r="ER100" s="372">
        <f t="shared" si="190"/>
        <v>186</v>
      </c>
      <c r="ES100" s="426"/>
      <c r="ET100" s="446"/>
      <c r="EU100" s="371">
        <f t="shared" si="357"/>
        <v>0</v>
      </c>
      <c r="EV100" s="372">
        <f t="shared" si="358"/>
        <v>0</v>
      </c>
      <c r="EW100" s="371">
        <f t="shared" si="166"/>
        <v>3.1833333333333331</v>
      </c>
      <c r="EX100" s="372">
        <f t="shared" si="166"/>
        <v>3.3793103448275863</v>
      </c>
      <c r="EY100" s="371">
        <f t="shared" si="167"/>
        <v>382</v>
      </c>
      <c r="EZ100" s="372">
        <f t="shared" si="167"/>
        <v>392</v>
      </c>
      <c r="FA100" s="426">
        <v>66.142857142857153</v>
      </c>
      <c r="FB100" s="455">
        <v>68.64344827586207</v>
      </c>
      <c r="FC100" s="371">
        <f t="shared" si="168"/>
        <v>3704.0000000000005</v>
      </c>
      <c r="FD100" s="372">
        <f t="shared" si="168"/>
        <v>3981.32</v>
      </c>
      <c r="FE100" s="426">
        <v>53.968593750000004</v>
      </c>
      <c r="FF100" s="455">
        <v>46.884999999999998</v>
      </c>
      <c r="FG100" s="371">
        <f t="shared" si="169"/>
        <v>3453.9900000000002</v>
      </c>
      <c r="FH100" s="372">
        <f t="shared" si="169"/>
        <v>2719.33</v>
      </c>
      <c r="FI100" s="421"/>
      <c r="FJ100" s="420"/>
      <c r="FK100" s="371">
        <f t="shared" si="170"/>
        <v>0</v>
      </c>
      <c r="FL100" s="372">
        <f t="shared" si="170"/>
        <v>0</v>
      </c>
      <c r="FM100" s="371">
        <f t="shared" si="171"/>
        <v>59.64991666666667</v>
      </c>
      <c r="FN100" s="372">
        <f t="shared" si="171"/>
        <v>57.764224137931031</v>
      </c>
      <c r="FO100" s="371">
        <f t="shared" si="172"/>
        <v>7157.9900000000007</v>
      </c>
      <c r="FP100" s="372">
        <f t="shared" si="172"/>
        <v>6700.65</v>
      </c>
      <c r="FQ100" s="424"/>
      <c r="FR100" s="425"/>
      <c r="FS100" s="371">
        <f t="shared" si="173"/>
        <v>0</v>
      </c>
      <c r="FT100" s="372">
        <f t="shared" si="173"/>
        <v>0</v>
      </c>
      <c r="FU100" s="426"/>
      <c r="FV100" s="425"/>
      <c r="FW100" s="371">
        <f t="shared" si="174"/>
        <v>0</v>
      </c>
      <c r="FX100" s="372">
        <f t="shared" si="174"/>
        <v>0</v>
      </c>
      <c r="FY100" s="426"/>
      <c r="FZ100" s="425"/>
      <c r="GA100" s="371">
        <f t="shared" si="175"/>
        <v>0</v>
      </c>
      <c r="GB100" s="372">
        <f t="shared" si="175"/>
        <v>0</v>
      </c>
      <c r="GC100" s="406">
        <f t="shared" si="366"/>
        <v>352</v>
      </c>
      <c r="GD100" s="372">
        <f t="shared" si="366"/>
        <v>334</v>
      </c>
      <c r="GE100" s="371">
        <f t="shared" si="366"/>
        <v>352</v>
      </c>
      <c r="GF100" s="372">
        <f t="shared" si="366"/>
        <v>334</v>
      </c>
      <c r="GG100" s="371">
        <f t="shared" si="176"/>
        <v>1372.5</v>
      </c>
      <c r="GH100" s="372">
        <f t="shared" si="176"/>
        <v>1385.5000000000002</v>
      </c>
      <c r="GI100" s="371">
        <f t="shared" si="177"/>
        <v>28302.309999999998</v>
      </c>
      <c r="GJ100" s="372">
        <f t="shared" si="177"/>
        <v>27869.29</v>
      </c>
      <c r="GK100" s="406">
        <f t="shared" si="367"/>
        <v>124</v>
      </c>
      <c r="GL100" s="372">
        <f t="shared" si="367"/>
        <v>111</v>
      </c>
      <c r="GM100" s="371">
        <f t="shared" si="367"/>
        <v>124</v>
      </c>
      <c r="GN100" s="372">
        <f t="shared" si="367"/>
        <v>111</v>
      </c>
      <c r="GO100" s="371">
        <f t="shared" si="178"/>
        <v>512.5</v>
      </c>
      <c r="GP100" s="372">
        <f t="shared" si="178"/>
        <v>447</v>
      </c>
      <c r="GQ100" s="371">
        <f t="shared" si="179"/>
        <v>8175.6399999999994</v>
      </c>
      <c r="GR100" s="372">
        <f t="shared" si="179"/>
        <v>6928.65</v>
      </c>
      <c r="GS100" s="406">
        <f t="shared" si="368"/>
        <v>476</v>
      </c>
      <c r="GT100" s="372">
        <f t="shared" si="368"/>
        <v>445</v>
      </c>
      <c r="GU100" s="371">
        <f t="shared" si="368"/>
        <v>476</v>
      </c>
      <c r="GV100" s="372">
        <f t="shared" si="364"/>
        <v>445</v>
      </c>
      <c r="GW100" s="371">
        <f t="shared" si="180"/>
        <v>1885</v>
      </c>
      <c r="GX100" s="372">
        <f t="shared" si="180"/>
        <v>1832.5000000000002</v>
      </c>
      <c r="GY100" s="371">
        <f t="shared" si="180"/>
        <v>36477.949999999997</v>
      </c>
      <c r="GZ100" s="372">
        <f t="shared" ref="GZ100:GZ163" si="372">IF(GV100&gt;0,(GJ100+GR100),"")</f>
        <v>34797.94</v>
      </c>
      <c r="HA100" s="406">
        <f t="shared" si="369"/>
        <v>0</v>
      </c>
      <c r="HB100" s="372">
        <f t="shared" si="369"/>
        <v>0</v>
      </c>
      <c r="HC100" s="371">
        <f t="shared" si="369"/>
        <v>0</v>
      </c>
      <c r="HD100" s="372">
        <f t="shared" si="365"/>
        <v>0</v>
      </c>
      <c r="HE100" s="371" t="str">
        <f t="shared" si="370"/>
        <v/>
      </c>
      <c r="HF100" s="372" t="str">
        <f t="shared" si="370"/>
        <v/>
      </c>
      <c r="HG100" s="371" t="str">
        <f t="shared" si="181"/>
        <v/>
      </c>
      <c r="HH100" s="372" t="str">
        <f t="shared" si="181"/>
        <v/>
      </c>
      <c r="HI100" s="406">
        <f t="shared" si="182"/>
        <v>1885</v>
      </c>
      <c r="HJ100" s="372">
        <f t="shared" si="182"/>
        <v>1832.5</v>
      </c>
      <c r="HK100" s="371">
        <f t="shared" si="183"/>
        <v>36477.949999999997</v>
      </c>
      <c r="HL100" s="371">
        <f t="shared" si="183"/>
        <v>34797.94</v>
      </c>
    </row>
    <row r="101" spans="1:220" ht="15">
      <c r="A101" s="447" t="s">
        <v>76</v>
      </c>
      <c r="B101" s="448" t="s">
        <v>104</v>
      </c>
      <c r="C101" s="40"/>
      <c r="D101" s="447">
        <v>139010</v>
      </c>
      <c r="E101" s="452">
        <v>9</v>
      </c>
      <c r="F101" s="413">
        <v>165</v>
      </c>
      <c r="G101" s="420">
        <v>189</v>
      </c>
      <c r="H101" s="421">
        <v>5</v>
      </c>
      <c r="I101" s="422">
        <v>5</v>
      </c>
      <c r="J101" s="371">
        <f t="shared" si="332"/>
        <v>160</v>
      </c>
      <c r="K101" s="372">
        <f t="shared" si="333"/>
        <v>184</v>
      </c>
      <c r="L101" s="420">
        <v>64</v>
      </c>
      <c r="M101" s="371">
        <f t="shared" si="328"/>
        <v>160</v>
      </c>
      <c r="N101" s="372">
        <f t="shared" si="329"/>
        <v>184</v>
      </c>
      <c r="O101" s="371">
        <f t="shared" si="330"/>
        <v>160</v>
      </c>
      <c r="P101" s="372">
        <f t="shared" si="331"/>
        <v>183</v>
      </c>
      <c r="Q101" s="424">
        <v>11</v>
      </c>
      <c r="R101" s="453">
        <v>6</v>
      </c>
      <c r="S101" s="371">
        <f t="shared" si="334"/>
        <v>11</v>
      </c>
      <c r="T101" s="372">
        <f t="shared" si="335"/>
        <v>6</v>
      </c>
      <c r="U101" s="426">
        <v>6</v>
      </c>
      <c r="V101" s="454">
        <v>10</v>
      </c>
      <c r="W101" s="371">
        <f t="shared" si="348"/>
        <v>6</v>
      </c>
      <c r="X101" s="372">
        <f t="shared" si="349"/>
        <v>10</v>
      </c>
      <c r="Y101" s="426"/>
      <c r="Z101" s="425"/>
      <c r="AA101" s="371">
        <f t="shared" si="336"/>
        <v>0</v>
      </c>
      <c r="AB101" s="372">
        <f t="shared" si="337"/>
        <v>0</v>
      </c>
      <c r="AC101" s="358">
        <f t="shared" si="338"/>
        <v>17</v>
      </c>
      <c r="AD101" s="372">
        <f t="shared" si="339"/>
        <v>16</v>
      </c>
      <c r="AE101" s="358">
        <f t="shared" si="340"/>
        <v>17</v>
      </c>
      <c r="AF101" s="372">
        <f t="shared" si="341"/>
        <v>16</v>
      </c>
      <c r="AG101" s="427">
        <v>4</v>
      </c>
      <c r="AH101" s="455">
        <v>3.833333333333333</v>
      </c>
      <c r="AI101" s="371">
        <f t="shared" si="352"/>
        <v>44</v>
      </c>
      <c r="AJ101" s="372">
        <f t="shared" si="353"/>
        <v>23</v>
      </c>
      <c r="AK101" s="426">
        <v>4.666666666666667</v>
      </c>
      <c r="AL101" s="455">
        <v>4.6500000000000004</v>
      </c>
      <c r="AM101" s="371">
        <f t="shared" si="361"/>
        <v>28</v>
      </c>
      <c r="AN101" s="372">
        <f t="shared" si="362"/>
        <v>46.5</v>
      </c>
      <c r="AO101" s="426"/>
      <c r="AP101" s="446"/>
      <c r="AQ101" s="371">
        <f t="shared" si="342"/>
        <v>0</v>
      </c>
      <c r="AR101" s="372">
        <f t="shared" si="343"/>
        <v>0</v>
      </c>
      <c r="AS101" s="371">
        <f t="shared" si="344"/>
        <v>4.2352941176470589</v>
      </c>
      <c r="AT101" s="372">
        <f t="shared" si="345"/>
        <v>4.34375</v>
      </c>
      <c r="AU101" s="371">
        <f t="shared" si="346"/>
        <v>72</v>
      </c>
      <c r="AV101" s="372">
        <f t="shared" si="347"/>
        <v>69.5</v>
      </c>
      <c r="AW101" s="426">
        <v>83</v>
      </c>
      <c r="AX101" s="455">
        <v>89.666666666666657</v>
      </c>
      <c r="AY101" s="371">
        <f t="shared" si="359"/>
        <v>913</v>
      </c>
      <c r="AZ101" s="372">
        <f t="shared" si="360"/>
        <v>538</v>
      </c>
      <c r="BA101" s="426">
        <v>96.333333333333343</v>
      </c>
      <c r="BB101" s="455">
        <v>101.8</v>
      </c>
      <c r="BC101" s="371">
        <f t="shared" si="354"/>
        <v>578</v>
      </c>
      <c r="BD101" s="372">
        <f t="shared" si="355"/>
        <v>1018</v>
      </c>
      <c r="BE101" s="421"/>
      <c r="BF101" s="420"/>
      <c r="BG101" s="371">
        <f t="shared" ref="BG101:BH164" si="373">IF(AA101&gt;0,(AA101*BE101),)</f>
        <v>0</v>
      </c>
      <c r="BH101" s="372">
        <f t="shared" si="373"/>
        <v>0</v>
      </c>
      <c r="BI101" s="371">
        <f t="shared" ref="BI101:BJ164" si="374">IF((AY101+BC101+BG101)&gt;0,((AY101+BC101+BG101)/AC101),)</f>
        <v>87.705882352941174</v>
      </c>
      <c r="BJ101" s="372">
        <f t="shared" si="374"/>
        <v>97.25</v>
      </c>
      <c r="BK101" s="371">
        <f t="shared" ref="BK101:BL164" si="375">IF(AE101&gt;0,(AC101*BI101),)</f>
        <v>1491</v>
      </c>
      <c r="BL101" s="372">
        <f t="shared" si="375"/>
        <v>1556</v>
      </c>
      <c r="BM101" s="431">
        <v>50</v>
      </c>
      <c r="BN101" s="453">
        <v>53</v>
      </c>
      <c r="BO101" s="371">
        <f t="shared" si="184"/>
        <v>50</v>
      </c>
      <c r="BP101" s="372">
        <f t="shared" si="184"/>
        <v>53</v>
      </c>
      <c r="BQ101" s="426">
        <v>52</v>
      </c>
      <c r="BR101" s="454">
        <v>65</v>
      </c>
      <c r="BS101" s="371">
        <f t="shared" si="185"/>
        <v>52</v>
      </c>
      <c r="BT101" s="372">
        <f t="shared" si="185"/>
        <v>65</v>
      </c>
      <c r="BU101" s="426"/>
      <c r="BV101" s="425"/>
      <c r="BW101" s="371">
        <f t="shared" si="186"/>
        <v>0</v>
      </c>
      <c r="BX101" s="423">
        <f t="shared" si="371"/>
        <v>0</v>
      </c>
      <c r="BY101" s="358">
        <f t="shared" ref="BY101:BZ164" si="376">BM101+BQ101+BU101</f>
        <v>102</v>
      </c>
      <c r="BZ101" s="372">
        <f t="shared" si="376"/>
        <v>118</v>
      </c>
      <c r="CA101" s="358">
        <f t="shared" ref="CA101:CB164" si="377">IF(DE101&gt;0,BY101,)</f>
        <v>102</v>
      </c>
      <c r="CB101" s="372">
        <f t="shared" si="377"/>
        <v>118</v>
      </c>
      <c r="CC101" s="427">
        <v>5.29</v>
      </c>
      <c r="CD101" s="455">
        <v>6.0471698113207548</v>
      </c>
      <c r="CE101" s="371">
        <f t="shared" si="363"/>
        <v>264.5</v>
      </c>
      <c r="CF101" s="372">
        <f t="shared" si="363"/>
        <v>320.5</v>
      </c>
      <c r="CG101" s="426">
        <v>6.125</v>
      </c>
      <c r="CH101" s="455">
        <v>7.0461538461538469</v>
      </c>
      <c r="CI101" s="371">
        <f t="shared" si="188"/>
        <v>318.5</v>
      </c>
      <c r="CJ101" s="372">
        <f t="shared" si="188"/>
        <v>458.00000000000006</v>
      </c>
      <c r="CK101" s="426"/>
      <c r="CL101" s="446"/>
      <c r="CM101" s="371">
        <f t="shared" si="189"/>
        <v>0</v>
      </c>
      <c r="CN101" s="372">
        <f t="shared" si="189"/>
        <v>0</v>
      </c>
      <c r="CO101" s="371">
        <f t="shared" ref="CO101:CP164" si="378">IF(BY101&gt;0,((CE101+CI101+CM101)/BY101),)</f>
        <v>5.715686274509804</v>
      </c>
      <c r="CP101" s="372">
        <f t="shared" si="378"/>
        <v>6.5974576271186445</v>
      </c>
      <c r="CQ101" s="371">
        <f t="shared" ref="CQ101:CR164" si="379">IF(BY101&gt;0,(BY101*CO101),)</f>
        <v>583</v>
      </c>
      <c r="CR101" s="372">
        <f t="shared" si="379"/>
        <v>778.5</v>
      </c>
      <c r="CS101" s="426">
        <v>96.979599999999991</v>
      </c>
      <c r="CT101" s="455">
        <v>100.21962264150943</v>
      </c>
      <c r="CU101" s="371">
        <f t="shared" si="350"/>
        <v>4848.9799999999996</v>
      </c>
      <c r="CV101" s="372">
        <f t="shared" si="350"/>
        <v>5311.6399999999994</v>
      </c>
      <c r="CW101" s="426">
        <v>90.499230769230763</v>
      </c>
      <c r="CX101" s="455">
        <v>102.00384615384615</v>
      </c>
      <c r="CY101" s="371">
        <f t="shared" si="351"/>
        <v>4705.96</v>
      </c>
      <c r="CZ101" s="372">
        <f t="shared" si="351"/>
        <v>6630.25</v>
      </c>
      <c r="DA101" s="421"/>
      <c r="DB101" s="420"/>
      <c r="DC101" s="371">
        <f t="shared" ref="DC101:DD164" si="380">IF(BW101&gt;0,(BW101*DA101),)</f>
        <v>0</v>
      </c>
      <c r="DD101" s="372">
        <f t="shared" si="380"/>
        <v>0</v>
      </c>
      <c r="DE101" s="371">
        <f t="shared" ref="DE101:DF164" si="381">IF((CU101+CY101+DC101)&gt;0,((CU101+CY101+DC101)/BY101),)</f>
        <v>93.675882352941159</v>
      </c>
      <c r="DF101" s="372">
        <f t="shared" si="381"/>
        <v>101.20245762711863</v>
      </c>
      <c r="DG101" s="371">
        <f t="shared" ref="DG101:DH164" si="382">IF(CA101&gt;0,(BY101*DE101),)</f>
        <v>9554.9399999999987</v>
      </c>
      <c r="DH101" s="372">
        <f t="shared" si="382"/>
        <v>11941.89</v>
      </c>
      <c r="DI101" s="371">
        <f t="shared" ref="DI101:DL164" si="383">AC101+BY101</f>
        <v>119</v>
      </c>
      <c r="DJ101" s="372">
        <f t="shared" si="383"/>
        <v>134</v>
      </c>
      <c r="DK101" s="371">
        <f t="shared" si="383"/>
        <v>119</v>
      </c>
      <c r="DL101" s="372">
        <f t="shared" si="383"/>
        <v>134</v>
      </c>
      <c r="DM101" s="371">
        <f t="shared" ref="DM101:DN164" si="384">IF(DI101&gt;0,((AC101*AS101)+(BY101*CO101))/DI101,)</f>
        <v>5.5042016806722689</v>
      </c>
      <c r="DN101" s="372">
        <f t="shared" si="384"/>
        <v>6.3283582089552235</v>
      </c>
      <c r="DO101" s="371">
        <f t="shared" ref="DO101:DP164" si="385">IF(DI101&gt;0,(DI101*DM101),)</f>
        <v>655</v>
      </c>
      <c r="DP101" s="372">
        <f t="shared" si="385"/>
        <v>848</v>
      </c>
      <c r="DQ101" s="371">
        <f t="shared" ref="DQ101:DR164" si="386">IF(DK101&gt;0,((AE101*BI101)+(CA101*DE101))/DK101,)</f>
        <v>92.823025210084026</v>
      </c>
      <c r="DR101" s="372">
        <f t="shared" si="386"/>
        <v>100.7305223880597</v>
      </c>
      <c r="DS101" s="371">
        <f t="shared" ref="DS101:DT164" si="387">IF(DK101&gt;0,(DK101*DQ101),)</f>
        <v>11045.939999999999</v>
      </c>
      <c r="DT101" s="372">
        <f t="shared" si="387"/>
        <v>13497.89</v>
      </c>
      <c r="DU101" s="424">
        <v>22</v>
      </c>
      <c r="DV101" s="453">
        <v>19</v>
      </c>
      <c r="DW101" s="371">
        <f t="shared" ref="DW101:DX164" si="388">IF(FA101&gt;0,DU101,)</f>
        <v>22</v>
      </c>
      <c r="DX101" s="372">
        <f t="shared" si="388"/>
        <v>19</v>
      </c>
      <c r="DY101" s="426">
        <v>19</v>
      </c>
      <c r="DZ101" s="454">
        <v>30</v>
      </c>
      <c r="EA101" s="371">
        <f t="shared" ref="EA101:EB164" si="389">IF(FE101&gt;0,DY101,)</f>
        <v>19</v>
      </c>
      <c r="EB101" s="372">
        <f t="shared" si="389"/>
        <v>30</v>
      </c>
      <c r="EC101" s="426"/>
      <c r="ED101" s="425"/>
      <c r="EE101" s="371">
        <f t="shared" ref="EE101:EF164" si="390">IF(FI101&gt;0,EC101,)</f>
        <v>0</v>
      </c>
      <c r="EF101" s="372">
        <f t="shared" si="390"/>
        <v>0</v>
      </c>
      <c r="EG101" s="358">
        <f t="shared" ref="EG101:EH164" si="391">DU101+DY101+EC101</f>
        <v>41</v>
      </c>
      <c r="EH101" s="372">
        <f t="shared" si="391"/>
        <v>49</v>
      </c>
      <c r="EI101" s="358">
        <f t="shared" ref="EI101:EJ164" si="392">IF(FM101&gt;0,EG101,)</f>
        <v>41</v>
      </c>
      <c r="EJ101" s="372">
        <f t="shared" si="392"/>
        <v>49</v>
      </c>
      <c r="EK101" s="427">
        <v>3.75</v>
      </c>
      <c r="EL101" s="455">
        <v>3.8157894736842106</v>
      </c>
      <c r="EM101" s="371">
        <f t="shared" si="356"/>
        <v>82.5</v>
      </c>
      <c r="EN101" s="372">
        <f t="shared" si="356"/>
        <v>72.5</v>
      </c>
      <c r="EO101" s="426">
        <v>3.9736842105263155</v>
      </c>
      <c r="EP101" s="455">
        <v>5</v>
      </c>
      <c r="EQ101" s="371">
        <f t="shared" si="190"/>
        <v>75.5</v>
      </c>
      <c r="ER101" s="372">
        <f t="shared" si="190"/>
        <v>150</v>
      </c>
      <c r="ES101" s="426"/>
      <c r="ET101" s="446"/>
      <c r="EU101" s="371">
        <f t="shared" si="357"/>
        <v>0</v>
      </c>
      <c r="EV101" s="372">
        <f t="shared" si="358"/>
        <v>0</v>
      </c>
      <c r="EW101" s="371">
        <f t="shared" ref="EW101:EX164" si="393">IF(EG101&gt;0,((EM101+EQ101+EU101)/EG101),)</f>
        <v>3.8536585365853657</v>
      </c>
      <c r="EX101" s="372">
        <f t="shared" si="393"/>
        <v>4.5408163265306118</v>
      </c>
      <c r="EY101" s="371">
        <f t="shared" ref="EY101:EZ164" si="394">IF(EG101&gt;0,(EG101*EW101),)</f>
        <v>158</v>
      </c>
      <c r="EZ101" s="372">
        <f t="shared" si="394"/>
        <v>222.49999999999997</v>
      </c>
      <c r="FA101" s="426">
        <v>79.151363636363641</v>
      </c>
      <c r="FB101" s="455">
        <v>73.280526315789473</v>
      </c>
      <c r="FC101" s="371">
        <f t="shared" ref="FC101:FD164" si="395">IF(DW101&gt;0,(DW101*FA101),)</f>
        <v>1741.3300000000002</v>
      </c>
      <c r="FD101" s="372">
        <f t="shared" si="395"/>
        <v>1392.33</v>
      </c>
      <c r="FE101" s="426">
        <v>70.034736842105275</v>
      </c>
      <c r="FF101" s="455">
        <v>61.344333333333338</v>
      </c>
      <c r="FG101" s="371">
        <f t="shared" ref="FG101:FH164" si="396">IF(EA101&gt;0,(EA101*FE101),)</f>
        <v>1330.6600000000003</v>
      </c>
      <c r="FH101" s="372">
        <f t="shared" si="396"/>
        <v>1840.3300000000002</v>
      </c>
      <c r="FI101" s="421"/>
      <c r="FJ101" s="420"/>
      <c r="FK101" s="371">
        <f t="shared" ref="FK101:FL164" si="397">IF(EE101&gt;0,(EE101*FI101),)</f>
        <v>0</v>
      </c>
      <c r="FL101" s="372">
        <f t="shared" si="397"/>
        <v>0</v>
      </c>
      <c r="FM101" s="371">
        <f t="shared" ref="FM101:FN164" si="398">IF((FC101+FG101+FK101)&gt;0,((FC101+FG101+FK101)/EG101),)</f>
        <v>74.926585365853668</v>
      </c>
      <c r="FN101" s="372">
        <f t="shared" si="398"/>
        <v>65.972653061224491</v>
      </c>
      <c r="FO101" s="371">
        <f t="shared" ref="FO101:FP164" si="399">IF(EG101&gt;0,(EG101*FM101),)</f>
        <v>3071.9900000000002</v>
      </c>
      <c r="FP101" s="372">
        <f t="shared" si="399"/>
        <v>3232.66</v>
      </c>
      <c r="FQ101" s="424"/>
      <c r="FR101" s="425">
        <v>1</v>
      </c>
      <c r="FS101" s="371">
        <f t="shared" ref="FS101:FT164" si="400">IF(FY101&gt;0,FQ101,)</f>
        <v>0</v>
      </c>
      <c r="FT101" s="372">
        <f t="shared" si="400"/>
        <v>0</v>
      </c>
      <c r="FU101" s="426"/>
      <c r="FV101" s="425">
        <v>1</v>
      </c>
      <c r="FW101" s="371">
        <f t="shared" ref="FW101:FX164" si="401">IF(FQ101&gt;0,(FQ101*FU101),)</f>
        <v>0</v>
      </c>
      <c r="FX101" s="372">
        <f t="shared" si="401"/>
        <v>1</v>
      </c>
      <c r="FY101" s="426"/>
      <c r="FZ101" s="425"/>
      <c r="GA101" s="371">
        <f t="shared" ref="GA101:GB164" si="402">IF(FY101&gt;0,(FQ101*FY101),)</f>
        <v>0</v>
      </c>
      <c r="GB101" s="372">
        <f t="shared" si="402"/>
        <v>0</v>
      </c>
      <c r="GC101" s="406">
        <f t="shared" si="366"/>
        <v>83</v>
      </c>
      <c r="GD101" s="372">
        <f t="shared" si="366"/>
        <v>78</v>
      </c>
      <c r="GE101" s="371">
        <f t="shared" si="366"/>
        <v>83</v>
      </c>
      <c r="GF101" s="372">
        <f t="shared" si="366"/>
        <v>78</v>
      </c>
      <c r="GG101" s="371">
        <f t="shared" ref="GG101:GH164" si="403">IF(GC101&gt;0,(AI101+CE101+EM101),"")</f>
        <v>391</v>
      </c>
      <c r="GH101" s="372">
        <f t="shared" si="403"/>
        <v>416</v>
      </c>
      <c r="GI101" s="371">
        <f t="shared" ref="GI101:GJ164" si="404">IF(GE101&gt;0,(AY101+CU101+FC101),"")</f>
        <v>7503.3099999999995</v>
      </c>
      <c r="GJ101" s="372">
        <f t="shared" si="404"/>
        <v>7241.9699999999993</v>
      </c>
      <c r="GK101" s="406">
        <f t="shared" si="367"/>
        <v>77</v>
      </c>
      <c r="GL101" s="372">
        <f t="shared" si="367"/>
        <v>105</v>
      </c>
      <c r="GM101" s="371">
        <f t="shared" si="367"/>
        <v>77</v>
      </c>
      <c r="GN101" s="372">
        <f t="shared" si="367"/>
        <v>105</v>
      </c>
      <c r="GO101" s="371">
        <f t="shared" ref="GO101:GP164" si="405">IF(GK101&gt;0,AM101+CI101+EQ101,)</f>
        <v>422</v>
      </c>
      <c r="GP101" s="372">
        <f t="shared" si="405"/>
        <v>654.5</v>
      </c>
      <c r="GQ101" s="371">
        <f t="shared" ref="GQ101:GR164" si="406">IF(GM101&gt;0,BC101+CY101+FG101,)</f>
        <v>6614.6200000000008</v>
      </c>
      <c r="GR101" s="372">
        <f t="shared" si="406"/>
        <v>9488.58</v>
      </c>
      <c r="GS101" s="406">
        <f t="shared" si="368"/>
        <v>160</v>
      </c>
      <c r="GT101" s="372">
        <f t="shared" si="368"/>
        <v>183</v>
      </c>
      <c r="GU101" s="371">
        <f t="shared" si="368"/>
        <v>160</v>
      </c>
      <c r="GV101" s="372">
        <f t="shared" si="364"/>
        <v>183</v>
      </c>
      <c r="GW101" s="371">
        <f t="shared" ref="GW101:GZ164" si="407">IF(GS101&gt;0,(GG101+GO101),"")</f>
        <v>813</v>
      </c>
      <c r="GX101" s="372">
        <f t="shared" si="407"/>
        <v>1070.5</v>
      </c>
      <c r="GY101" s="371">
        <f t="shared" si="407"/>
        <v>14117.93</v>
      </c>
      <c r="GZ101" s="372">
        <f t="shared" si="372"/>
        <v>16730.55</v>
      </c>
      <c r="HA101" s="406">
        <f t="shared" si="369"/>
        <v>0</v>
      </c>
      <c r="HB101" s="372">
        <f t="shared" si="369"/>
        <v>0</v>
      </c>
      <c r="HC101" s="371">
        <f t="shared" si="369"/>
        <v>0</v>
      </c>
      <c r="HD101" s="372">
        <f t="shared" si="365"/>
        <v>0</v>
      </c>
      <c r="HE101" s="371" t="str">
        <f t="shared" si="370"/>
        <v/>
      </c>
      <c r="HF101" s="372" t="str">
        <f t="shared" si="370"/>
        <v/>
      </c>
      <c r="HG101" s="371" t="str">
        <f t="shared" ref="HG101:HH164" si="408">IF(HC101&gt;0,(BG101+DC101+FK101),"")</f>
        <v/>
      </c>
      <c r="HH101" s="372" t="str">
        <f t="shared" si="408"/>
        <v/>
      </c>
      <c r="HI101" s="406">
        <f t="shared" ref="HI101:HJ164" si="409">IF((DI101+EG101+FQ101)&gt;0,(DO101+EY101+FW101),"")</f>
        <v>813</v>
      </c>
      <c r="HJ101" s="372">
        <f t="shared" si="409"/>
        <v>1071.5</v>
      </c>
      <c r="HK101" s="371">
        <f t="shared" ref="HK101:HL164" si="410">IF((DK101+EI101+FS101)&gt;0,(DS101+FO101+GA101),"")</f>
        <v>14117.929999999998</v>
      </c>
      <c r="HL101" s="371">
        <f t="shared" si="410"/>
        <v>16730.55</v>
      </c>
    </row>
    <row r="102" spans="1:220" ht="15">
      <c r="A102" s="447" t="s">
        <v>76</v>
      </c>
      <c r="B102" s="449" t="s">
        <v>374</v>
      </c>
      <c r="C102" s="41"/>
      <c r="D102" s="450">
        <v>139250</v>
      </c>
      <c r="E102" s="456">
        <v>9</v>
      </c>
      <c r="F102" s="413">
        <v>294</v>
      </c>
      <c r="G102" s="420">
        <v>233</v>
      </c>
      <c r="H102" s="421">
        <v>6</v>
      </c>
      <c r="I102" s="422">
        <v>3</v>
      </c>
      <c r="J102" s="371">
        <f t="shared" si="332"/>
        <v>288</v>
      </c>
      <c r="K102" s="372">
        <f t="shared" si="333"/>
        <v>230</v>
      </c>
      <c r="L102" s="420">
        <v>64</v>
      </c>
      <c r="M102" s="371">
        <f t="shared" si="328"/>
        <v>288</v>
      </c>
      <c r="N102" s="372">
        <f t="shared" si="329"/>
        <v>230</v>
      </c>
      <c r="O102" s="371">
        <f t="shared" si="330"/>
        <v>288</v>
      </c>
      <c r="P102" s="372">
        <f t="shared" si="331"/>
        <v>229</v>
      </c>
      <c r="Q102" s="424">
        <v>2</v>
      </c>
      <c r="R102" s="453">
        <v>3</v>
      </c>
      <c r="S102" s="371">
        <f t="shared" si="334"/>
        <v>2</v>
      </c>
      <c r="T102" s="372">
        <f t="shared" si="335"/>
        <v>3</v>
      </c>
      <c r="U102" s="426">
        <v>5</v>
      </c>
      <c r="V102" s="454">
        <v>1</v>
      </c>
      <c r="W102" s="371">
        <f t="shared" si="348"/>
        <v>5</v>
      </c>
      <c r="X102" s="372">
        <f t="shared" si="349"/>
        <v>1</v>
      </c>
      <c r="Y102" s="426"/>
      <c r="Z102" s="425"/>
      <c r="AA102" s="371">
        <f t="shared" si="336"/>
        <v>0</v>
      </c>
      <c r="AB102" s="372">
        <f t="shared" si="337"/>
        <v>0</v>
      </c>
      <c r="AC102" s="358">
        <f t="shared" si="338"/>
        <v>7</v>
      </c>
      <c r="AD102" s="372">
        <f t="shared" si="339"/>
        <v>4</v>
      </c>
      <c r="AE102" s="358">
        <f t="shared" si="340"/>
        <v>7</v>
      </c>
      <c r="AF102" s="372">
        <f t="shared" si="341"/>
        <v>4</v>
      </c>
      <c r="AG102" s="427">
        <v>2.25</v>
      </c>
      <c r="AH102" s="455">
        <v>3.666666666666667</v>
      </c>
      <c r="AI102" s="371">
        <f t="shared" si="352"/>
        <v>4.5</v>
      </c>
      <c r="AJ102" s="372">
        <f t="shared" si="353"/>
        <v>11</v>
      </c>
      <c r="AK102" s="426">
        <v>3.1</v>
      </c>
      <c r="AL102" s="455">
        <v>5</v>
      </c>
      <c r="AM102" s="371">
        <f t="shared" si="361"/>
        <v>15.5</v>
      </c>
      <c r="AN102" s="372">
        <f t="shared" si="362"/>
        <v>5</v>
      </c>
      <c r="AO102" s="426"/>
      <c r="AP102" s="446"/>
      <c r="AQ102" s="371">
        <f t="shared" si="342"/>
        <v>0</v>
      </c>
      <c r="AR102" s="372">
        <f t="shared" si="343"/>
        <v>0</v>
      </c>
      <c r="AS102" s="371">
        <f t="shared" si="344"/>
        <v>2.8571428571428572</v>
      </c>
      <c r="AT102" s="372">
        <f t="shared" si="345"/>
        <v>4</v>
      </c>
      <c r="AU102" s="371">
        <f t="shared" si="346"/>
        <v>20</v>
      </c>
      <c r="AV102" s="372">
        <f t="shared" si="347"/>
        <v>16</v>
      </c>
      <c r="AW102" s="426">
        <v>79.25</v>
      </c>
      <c r="AX102" s="455">
        <v>74.5</v>
      </c>
      <c r="AY102" s="371">
        <f t="shared" si="359"/>
        <v>158.5</v>
      </c>
      <c r="AZ102" s="372">
        <f t="shared" si="360"/>
        <v>223.5</v>
      </c>
      <c r="BA102" s="426">
        <v>66.599999999999994</v>
      </c>
      <c r="BB102" s="455">
        <v>111</v>
      </c>
      <c r="BC102" s="371">
        <f t="shared" si="354"/>
        <v>333</v>
      </c>
      <c r="BD102" s="372">
        <f t="shared" si="355"/>
        <v>111</v>
      </c>
      <c r="BE102" s="421"/>
      <c r="BF102" s="420"/>
      <c r="BG102" s="371">
        <f t="shared" si="373"/>
        <v>0</v>
      </c>
      <c r="BH102" s="372">
        <f t="shared" si="373"/>
        <v>0</v>
      </c>
      <c r="BI102" s="371">
        <f t="shared" si="374"/>
        <v>70.214285714285708</v>
      </c>
      <c r="BJ102" s="372">
        <f t="shared" si="374"/>
        <v>83.625</v>
      </c>
      <c r="BK102" s="371">
        <f t="shared" si="375"/>
        <v>491.49999999999994</v>
      </c>
      <c r="BL102" s="372">
        <f t="shared" si="375"/>
        <v>334.5</v>
      </c>
      <c r="BM102" s="431">
        <v>112</v>
      </c>
      <c r="BN102" s="453">
        <v>82</v>
      </c>
      <c r="BO102" s="371">
        <f t="shared" si="184"/>
        <v>112</v>
      </c>
      <c r="BP102" s="372">
        <f t="shared" si="184"/>
        <v>82</v>
      </c>
      <c r="BQ102" s="426">
        <v>80</v>
      </c>
      <c r="BR102" s="454">
        <v>68</v>
      </c>
      <c r="BS102" s="371">
        <f t="shared" si="185"/>
        <v>80</v>
      </c>
      <c r="BT102" s="372">
        <f t="shared" si="185"/>
        <v>68</v>
      </c>
      <c r="BU102" s="426"/>
      <c r="BV102" s="425"/>
      <c r="BW102" s="371">
        <f t="shared" si="186"/>
        <v>0</v>
      </c>
      <c r="BX102" s="423">
        <f t="shared" si="371"/>
        <v>0</v>
      </c>
      <c r="BY102" s="358">
        <f t="shared" si="376"/>
        <v>192</v>
      </c>
      <c r="BZ102" s="372">
        <f t="shared" si="376"/>
        <v>150</v>
      </c>
      <c r="CA102" s="358">
        <f t="shared" si="377"/>
        <v>192</v>
      </c>
      <c r="CB102" s="372">
        <f t="shared" si="377"/>
        <v>150</v>
      </c>
      <c r="CC102" s="427">
        <v>4.7589285714285721</v>
      </c>
      <c r="CD102" s="455">
        <v>4.2987804878048781</v>
      </c>
      <c r="CE102" s="371">
        <f t="shared" si="363"/>
        <v>533.00000000000011</v>
      </c>
      <c r="CF102" s="372">
        <f t="shared" si="363"/>
        <v>352.5</v>
      </c>
      <c r="CG102" s="426">
        <v>5.4249999999999998</v>
      </c>
      <c r="CH102" s="455">
        <v>5.9558823529411766</v>
      </c>
      <c r="CI102" s="371">
        <f t="shared" si="188"/>
        <v>434</v>
      </c>
      <c r="CJ102" s="372">
        <f t="shared" si="188"/>
        <v>405</v>
      </c>
      <c r="CK102" s="426"/>
      <c r="CL102" s="446"/>
      <c r="CM102" s="371">
        <f t="shared" si="189"/>
        <v>0</v>
      </c>
      <c r="CN102" s="372">
        <f t="shared" si="189"/>
        <v>0</v>
      </c>
      <c r="CO102" s="371">
        <f t="shared" si="378"/>
        <v>5.0364583333333339</v>
      </c>
      <c r="CP102" s="372">
        <f t="shared" si="378"/>
        <v>5.05</v>
      </c>
      <c r="CQ102" s="371">
        <f t="shared" si="379"/>
        <v>967.00000000000011</v>
      </c>
      <c r="CR102" s="372">
        <f t="shared" si="379"/>
        <v>757.5</v>
      </c>
      <c r="CS102" s="426">
        <v>86.185714285714297</v>
      </c>
      <c r="CT102" s="455">
        <v>84.223292682926825</v>
      </c>
      <c r="CU102" s="371">
        <f t="shared" si="350"/>
        <v>9652.8000000000011</v>
      </c>
      <c r="CV102" s="372">
        <f t="shared" si="350"/>
        <v>6906.3099999999995</v>
      </c>
      <c r="CW102" s="426">
        <v>84.879000000000005</v>
      </c>
      <c r="CX102" s="455">
        <v>91.928235294117641</v>
      </c>
      <c r="CY102" s="371">
        <f t="shared" si="351"/>
        <v>6790.3200000000006</v>
      </c>
      <c r="CZ102" s="372">
        <f t="shared" si="351"/>
        <v>6251.12</v>
      </c>
      <c r="DA102" s="421"/>
      <c r="DB102" s="420"/>
      <c r="DC102" s="371">
        <f t="shared" si="380"/>
        <v>0</v>
      </c>
      <c r="DD102" s="372">
        <f t="shared" si="380"/>
        <v>0</v>
      </c>
      <c r="DE102" s="371">
        <f t="shared" si="381"/>
        <v>85.641250000000014</v>
      </c>
      <c r="DF102" s="372">
        <f t="shared" si="381"/>
        <v>87.716200000000001</v>
      </c>
      <c r="DG102" s="371">
        <f t="shared" si="382"/>
        <v>16443.120000000003</v>
      </c>
      <c r="DH102" s="372">
        <f t="shared" si="382"/>
        <v>13157.43</v>
      </c>
      <c r="DI102" s="371">
        <f t="shared" si="383"/>
        <v>199</v>
      </c>
      <c r="DJ102" s="372">
        <f t="shared" si="383"/>
        <v>154</v>
      </c>
      <c r="DK102" s="371">
        <f t="shared" si="383"/>
        <v>199</v>
      </c>
      <c r="DL102" s="372">
        <f t="shared" si="383"/>
        <v>154</v>
      </c>
      <c r="DM102" s="371">
        <f t="shared" si="384"/>
        <v>4.9597989949748751</v>
      </c>
      <c r="DN102" s="372">
        <f t="shared" si="384"/>
        <v>5.0227272727272725</v>
      </c>
      <c r="DO102" s="371">
        <f t="shared" si="385"/>
        <v>987.00000000000011</v>
      </c>
      <c r="DP102" s="372">
        <f t="shared" si="385"/>
        <v>773.5</v>
      </c>
      <c r="DQ102" s="371">
        <f t="shared" si="386"/>
        <v>85.098592964824135</v>
      </c>
      <c r="DR102" s="372">
        <f t="shared" si="386"/>
        <v>87.609935064935073</v>
      </c>
      <c r="DS102" s="371">
        <f t="shared" si="387"/>
        <v>16934.620000000003</v>
      </c>
      <c r="DT102" s="372">
        <f t="shared" si="387"/>
        <v>13491.93</v>
      </c>
      <c r="DU102" s="424">
        <v>32</v>
      </c>
      <c r="DV102" s="453">
        <v>34</v>
      </c>
      <c r="DW102" s="371">
        <f t="shared" si="388"/>
        <v>32</v>
      </c>
      <c r="DX102" s="372">
        <f t="shared" si="388"/>
        <v>34</v>
      </c>
      <c r="DY102" s="426">
        <v>57</v>
      </c>
      <c r="DZ102" s="454">
        <v>41</v>
      </c>
      <c r="EA102" s="371">
        <f t="shared" si="389"/>
        <v>57</v>
      </c>
      <c r="EB102" s="372">
        <f t="shared" si="389"/>
        <v>41</v>
      </c>
      <c r="EC102" s="426"/>
      <c r="ED102" s="425"/>
      <c r="EE102" s="371">
        <f t="shared" si="390"/>
        <v>0</v>
      </c>
      <c r="EF102" s="372">
        <f t="shared" si="390"/>
        <v>0</v>
      </c>
      <c r="EG102" s="358">
        <f t="shared" si="391"/>
        <v>89</v>
      </c>
      <c r="EH102" s="372">
        <f t="shared" si="391"/>
        <v>75</v>
      </c>
      <c r="EI102" s="358">
        <f t="shared" si="392"/>
        <v>89</v>
      </c>
      <c r="EJ102" s="372">
        <f t="shared" si="392"/>
        <v>75</v>
      </c>
      <c r="EK102" s="427">
        <v>3.828125</v>
      </c>
      <c r="EL102" s="455">
        <v>3.8088235294117645</v>
      </c>
      <c r="EM102" s="371">
        <f t="shared" si="356"/>
        <v>122.5</v>
      </c>
      <c r="EN102" s="372">
        <f t="shared" si="356"/>
        <v>129.5</v>
      </c>
      <c r="EO102" s="426">
        <v>3.6140350877192979</v>
      </c>
      <c r="EP102" s="455">
        <v>3.3414634146341462</v>
      </c>
      <c r="EQ102" s="371">
        <f t="shared" si="190"/>
        <v>205.99999999999997</v>
      </c>
      <c r="ER102" s="372">
        <f t="shared" si="190"/>
        <v>137</v>
      </c>
      <c r="ES102" s="426"/>
      <c r="ET102" s="446"/>
      <c r="EU102" s="371">
        <f t="shared" si="357"/>
        <v>0</v>
      </c>
      <c r="EV102" s="372">
        <f t="shared" si="358"/>
        <v>0</v>
      </c>
      <c r="EW102" s="371">
        <f t="shared" si="393"/>
        <v>3.691011235955056</v>
      </c>
      <c r="EX102" s="372">
        <f t="shared" si="393"/>
        <v>3.5533333333333332</v>
      </c>
      <c r="EY102" s="371">
        <f t="shared" si="394"/>
        <v>328.5</v>
      </c>
      <c r="EZ102" s="372">
        <f t="shared" si="394"/>
        <v>266.5</v>
      </c>
      <c r="FA102" s="426">
        <v>71.551874999999995</v>
      </c>
      <c r="FB102" s="455">
        <v>67.960588235294125</v>
      </c>
      <c r="FC102" s="371">
        <f t="shared" si="395"/>
        <v>2289.66</v>
      </c>
      <c r="FD102" s="372">
        <f t="shared" si="395"/>
        <v>2310.6600000000003</v>
      </c>
      <c r="FE102" s="426">
        <v>50.815789473684212</v>
      </c>
      <c r="FF102" s="455">
        <v>50.426829268292686</v>
      </c>
      <c r="FG102" s="371">
        <f t="shared" si="396"/>
        <v>2896.5</v>
      </c>
      <c r="FH102" s="372">
        <f t="shared" si="396"/>
        <v>2067.5</v>
      </c>
      <c r="FI102" s="421"/>
      <c r="FJ102" s="420"/>
      <c r="FK102" s="371">
        <f t="shared" si="397"/>
        <v>0</v>
      </c>
      <c r="FL102" s="372">
        <f t="shared" si="397"/>
        <v>0</v>
      </c>
      <c r="FM102" s="371">
        <f t="shared" si="398"/>
        <v>58.271460674157304</v>
      </c>
      <c r="FN102" s="372">
        <f t="shared" si="398"/>
        <v>58.375466666666668</v>
      </c>
      <c r="FO102" s="371">
        <f t="shared" si="399"/>
        <v>5186.16</v>
      </c>
      <c r="FP102" s="372">
        <f t="shared" si="399"/>
        <v>4378.16</v>
      </c>
      <c r="FQ102" s="424"/>
      <c r="FR102" s="425">
        <v>1</v>
      </c>
      <c r="FS102" s="371">
        <f t="shared" si="400"/>
        <v>0</v>
      </c>
      <c r="FT102" s="372">
        <f t="shared" si="400"/>
        <v>0</v>
      </c>
      <c r="FU102" s="426"/>
      <c r="FV102" s="425">
        <v>2</v>
      </c>
      <c r="FW102" s="371">
        <f t="shared" si="401"/>
        <v>0</v>
      </c>
      <c r="FX102" s="372">
        <f t="shared" si="401"/>
        <v>2</v>
      </c>
      <c r="FY102" s="426"/>
      <c r="FZ102" s="425"/>
      <c r="GA102" s="371">
        <f t="shared" si="402"/>
        <v>0</v>
      </c>
      <c r="GB102" s="372">
        <f t="shared" si="402"/>
        <v>0</v>
      </c>
      <c r="GC102" s="406">
        <f t="shared" si="366"/>
        <v>146</v>
      </c>
      <c r="GD102" s="372">
        <f t="shared" si="366"/>
        <v>119</v>
      </c>
      <c r="GE102" s="371">
        <f t="shared" si="366"/>
        <v>146</v>
      </c>
      <c r="GF102" s="372">
        <f t="shared" si="366"/>
        <v>119</v>
      </c>
      <c r="GG102" s="371">
        <f t="shared" si="403"/>
        <v>660.00000000000011</v>
      </c>
      <c r="GH102" s="372">
        <f t="shared" si="403"/>
        <v>493</v>
      </c>
      <c r="GI102" s="371">
        <f t="shared" si="404"/>
        <v>12100.960000000001</v>
      </c>
      <c r="GJ102" s="372">
        <f t="shared" si="404"/>
        <v>9440.4699999999993</v>
      </c>
      <c r="GK102" s="406">
        <f t="shared" si="367"/>
        <v>142</v>
      </c>
      <c r="GL102" s="372">
        <f t="shared" si="367"/>
        <v>110</v>
      </c>
      <c r="GM102" s="371">
        <f t="shared" si="367"/>
        <v>142</v>
      </c>
      <c r="GN102" s="372">
        <f t="shared" si="367"/>
        <v>110</v>
      </c>
      <c r="GO102" s="371">
        <f t="shared" si="405"/>
        <v>655.5</v>
      </c>
      <c r="GP102" s="372">
        <f t="shared" si="405"/>
        <v>547</v>
      </c>
      <c r="GQ102" s="371">
        <f t="shared" si="406"/>
        <v>10019.82</v>
      </c>
      <c r="GR102" s="372">
        <f t="shared" si="406"/>
        <v>8429.619999999999</v>
      </c>
      <c r="GS102" s="406">
        <f t="shared" si="368"/>
        <v>288</v>
      </c>
      <c r="GT102" s="372">
        <f t="shared" si="368"/>
        <v>229</v>
      </c>
      <c r="GU102" s="371">
        <f t="shared" si="368"/>
        <v>288</v>
      </c>
      <c r="GV102" s="372">
        <f t="shared" si="364"/>
        <v>229</v>
      </c>
      <c r="GW102" s="371">
        <f t="shared" si="407"/>
        <v>1315.5</v>
      </c>
      <c r="GX102" s="372">
        <f t="shared" si="407"/>
        <v>1040</v>
      </c>
      <c r="GY102" s="371">
        <f t="shared" si="407"/>
        <v>22120.78</v>
      </c>
      <c r="GZ102" s="372">
        <f t="shared" si="372"/>
        <v>17870.089999999997</v>
      </c>
      <c r="HA102" s="406">
        <f t="shared" si="369"/>
        <v>0</v>
      </c>
      <c r="HB102" s="372">
        <f t="shared" si="369"/>
        <v>0</v>
      </c>
      <c r="HC102" s="371">
        <f t="shared" si="369"/>
        <v>0</v>
      </c>
      <c r="HD102" s="372">
        <f t="shared" si="365"/>
        <v>0</v>
      </c>
      <c r="HE102" s="371" t="str">
        <f t="shared" si="370"/>
        <v/>
      </c>
      <c r="HF102" s="372" t="str">
        <f t="shared" si="370"/>
        <v/>
      </c>
      <c r="HG102" s="371" t="str">
        <f t="shared" si="408"/>
        <v/>
      </c>
      <c r="HH102" s="372" t="str">
        <f t="shared" si="408"/>
        <v/>
      </c>
      <c r="HI102" s="406">
        <f t="shared" si="409"/>
        <v>1315.5</v>
      </c>
      <c r="HJ102" s="372">
        <f t="shared" si="409"/>
        <v>1042</v>
      </c>
      <c r="HK102" s="371">
        <f t="shared" si="410"/>
        <v>22120.780000000002</v>
      </c>
      <c r="HL102" s="371">
        <f t="shared" si="410"/>
        <v>17870.09</v>
      </c>
    </row>
    <row r="103" spans="1:220" ht="15">
      <c r="A103" s="447" t="s">
        <v>76</v>
      </c>
      <c r="B103" s="449" t="s">
        <v>98</v>
      </c>
      <c r="C103" s="41"/>
      <c r="D103" s="447">
        <v>138691</v>
      </c>
      <c r="E103" s="452">
        <v>9</v>
      </c>
      <c r="F103" s="413">
        <v>456</v>
      </c>
      <c r="G103" s="420">
        <v>628</v>
      </c>
      <c r="H103" s="421">
        <v>3</v>
      </c>
      <c r="I103" s="422">
        <v>9</v>
      </c>
      <c r="J103" s="371">
        <f t="shared" si="332"/>
        <v>453</v>
      </c>
      <c r="K103" s="372">
        <f t="shared" si="333"/>
        <v>619</v>
      </c>
      <c r="L103" s="420">
        <v>64</v>
      </c>
      <c r="M103" s="371">
        <f t="shared" si="328"/>
        <v>453</v>
      </c>
      <c r="N103" s="372">
        <f t="shared" si="329"/>
        <v>619</v>
      </c>
      <c r="O103" s="371">
        <f t="shared" si="330"/>
        <v>453</v>
      </c>
      <c r="P103" s="372">
        <f t="shared" si="331"/>
        <v>619</v>
      </c>
      <c r="Q103" s="424">
        <v>4</v>
      </c>
      <c r="R103" s="453">
        <v>9</v>
      </c>
      <c r="S103" s="371">
        <f t="shared" si="334"/>
        <v>4</v>
      </c>
      <c r="T103" s="372">
        <f t="shared" si="335"/>
        <v>9</v>
      </c>
      <c r="U103" s="426">
        <v>6</v>
      </c>
      <c r="V103" s="454">
        <v>9</v>
      </c>
      <c r="W103" s="371">
        <f t="shared" si="348"/>
        <v>6</v>
      </c>
      <c r="X103" s="372">
        <f t="shared" si="349"/>
        <v>9</v>
      </c>
      <c r="Y103" s="426"/>
      <c r="Z103" s="425"/>
      <c r="AA103" s="371">
        <f t="shared" si="336"/>
        <v>0</v>
      </c>
      <c r="AB103" s="372">
        <f t="shared" si="337"/>
        <v>0</v>
      </c>
      <c r="AC103" s="358">
        <f t="shared" si="338"/>
        <v>10</v>
      </c>
      <c r="AD103" s="372">
        <f t="shared" si="339"/>
        <v>18</v>
      </c>
      <c r="AE103" s="358">
        <f t="shared" si="340"/>
        <v>10</v>
      </c>
      <c r="AF103" s="372">
        <f t="shared" si="341"/>
        <v>18</v>
      </c>
      <c r="AG103" s="427">
        <v>4.25</v>
      </c>
      <c r="AH103" s="455">
        <v>2.666666666666667</v>
      </c>
      <c r="AI103" s="371">
        <f t="shared" si="352"/>
        <v>17</v>
      </c>
      <c r="AJ103" s="372">
        <f t="shared" si="353"/>
        <v>24.000000000000004</v>
      </c>
      <c r="AK103" s="426">
        <v>2.916666666666667</v>
      </c>
      <c r="AL103" s="455">
        <v>2.8888888888888893</v>
      </c>
      <c r="AM103" s="371">
        <f t="shared" si="361"/>
        <v>17.5</v>
      </c>
      <c r="AN103" s="372">
        <f t="shared" si="362"/>
        <v>26.000000000000004</v>
      </c>
      <c r="AO103" s="426"/>
      <c r="AP103" s="446"/>
      <c r="AQ103" s="371">
        <f t="shared" si="342"/>
        <v>0</v>
      </c>
      <c r="AR103" s="372">
        <f t="shared" si="343"/>
        <v>0</v>
      </c>
      <c r="AS103" s="371">
        <f t="shared" si="344"/>
        <v>3.45</v>
      </c>
      <c r="AT103" s="372">
        <f t="shared" si="345"/>
        <v>2.7777777777777781</v>
      </c>
      <c r="AU103" s="371">
        <f t="shared" si="346"/>
        <v>34.5</v>
      </c>
      <c r="AV103" s="372">
        <f t="shared" si="347"/>
        <v>50.000000000000007</v>
      </c>
      <c r="AW103" s="426">
        <v>88.75</v>
      </c>
      <c r="AX103" s="455">
        <v>74.777777777777771</v>
      </c>
      <c r="AY103" s="371">
        <f t="shared" si="359"/>
        <v>355</v>
      </c>
      <c r="AZ103" s="372">
        <f t="shared" si="360"/>
        <v>673</v>
      </c>
      <c r="BA103" s="426">
        <v>65.166666666666671</v>
      </c>
      <c r="BB103" s="455">
        <v>77.222222222222229</v>
      </c>
      <c r="BC103" s="371">
        <f t="shared" si="354"/>
        <v>391</v>
      </c>
      <c r="BD103" s="372">
        <f t="shared" si="355"/>
        <v>695</v>
      </c>
      <c r="BE103" s="421"/>
      <c r="BF103" s="420"/>
      <c r="BG103" s="371">
        <f t="shared" si="373"/>
        <v>0</v>
      </c>
      <c r="BH103" s="372">
        <f t="shared" si="373"/>
        <v>0</v>
      </c>
      <c r="BI103" s="371">
        <f t="shared" si="374"/>
        <v>74.599999999999994</v>
      </c>
      <c r="BJ103" s="372">
        <f t="shared" si="374"/>
        <v>76</v>
      </c>
      <c r="BK103" s="371">
        <f t="shared" si="375"/>
        <v>746</v>
      </c>
      <c r="BL103" s="372">
        <f t="shared" si="375"/>
        <v>1368</v>
      </c>
      <c r="BM103" s="431">
        <v>176</v>
      </c>
      <c r="BN103" s="453">
        <v>216</v>
      </c>
      <c r="BO103" s="371">
        <f t="shared" si="184"/>
        <v>176</v>
      </c>
      <c r="BP103" s="372">
        <f t="shared" si="184"/>
        <v>216</v>
      </c>
      <c r="BQ103" s="426">
        <v>83</v>
      </c>
      <c r="BR103" s="454">
        <v>98</v>
      </c>
      <c r="BS103" s="371">
        <f t="shared" si="185"/>
        <v>83</v>
      </c>
      <c r="BT103" s="372">
        <f t="shared" si="185"/>
        <v>98</v>
      </c>
      <c r="BU103" s="426"/>
      <c r="BV103" s="425"/>
      <c r="BW103" s="371">
        <f t="shared" si="186"/>
        <v>0</v>
      </c>
      <c r="BX103" s="423">
        <f t="shared" si="371"/>
        <v>0</v>
      </c>
      <c r="BY103" s="358">
        <f t="shared" si="376"/>
        <v>259</v>
      </c>
      <c r="BZ103" s="372">
        <f t="shared" si="376"/>
        <v>314</v>
      </c>
      <c r="CA103" s="358">
        <f t="shared" si="377"/>
        <v>259</v>
      </c>
      <c r="CB103" s="372">
        <f t="shared" si="377"/>
        <v>314</v>
      </c>
      <c r="CC103" s="427">
        <v>5.1988636363636367</v>
      </c>
      <c r="CD103" s="455">
        <v>5.1921296296296298</v>
      </c>
      <c r="CE103" s="371">
        <f t="shared" si="363"/>
        <v>915</v>
      </c>
      <c r="CF103" s="372">
        <f t="shared" si="363"/>
        <v>1121.5</v>
      </c>
      <c r="CG103" s="426">
        <v>6.1144578313253009</v>
      </c>
      <c r="CH103" s="455">
        <v>6.3571428571428568</v>
      </c>
      <c r="CI103" s="371">
        <f t="shared" si="188"/>
        <v>507.49999999999994</v>
      </c>
      <c r="CJ103" s="372">
        <f t="shared" si="188"/>
        <v>623</v>
      </c>
      <c r="CK103" s="426"/>
      <c r="CL103" s="446"/>
      <c r="CM103" s="371">
        <f t="shared" si="189"/>
        <v>0</v>
      </c>
      <c r="CN103" s="372">
        <f t="shared" si="189"/>
        <v>0</v>
      </c>
      <c r="CO103" s="371">
        <f t="shared" si="378"/>
        <v>5.4922779922779918</v>
      </c>
      <c r="CP103" s="372">
        <f t="shared" si="378"/>
        <v>5.5557324840764331</v>
      </c>
      <c r="CQ103" s="371">
        <f t="shared" si="379"/>
        <v>1422.5</v>
      </c>
      <c r="CR103" s="372">
        <f t="shared" si="379"/>
        <v>1744.5</v>
      </c>
      <c r="CS103" s="426">
        <v>88.058352272727276</v>
      </c>
      <c r="CT103" s="455">
        <v>86.610787037037042</v>
      </c>
      <c r="CU103" s="371">
        <f t="shared" si="350"/>
        <v>15498.27</v>
      </c>
      <c r="CV103" s="372">
        <f t="shared" si="350"/>
        <v>18707.93</v>
      </c>
      <c r="CW103" s="426">
        <v>82.585542168674692</v>
      </c>
      <c r="CX103" s="455">
        <v>87.485714285714295</v>
      </c>
      <c r="CY103" s="371">
        <f t="shared" si="351"/>
        <v>6854.5999999999995</v>
      </c>
      <c r="CZ103" s="372">
        <f t="shared" si="351"/>
        <v>8573.6</v>
      </c>
      <c r="DA103" s="421"/>
      <c r="DB103" s="420"/>
      <c r="DC103" s="371">
        <f t="shared" si="380"/>
        <v>0</v>
      </c>
      <c r="DD103" s="372">
        <f t="shared" si="380"/>
        <v>0</v>
      </c>
      <c r="DE103" s="371">
        <f t="shared" si="381"/>
        <v>86.304517374517374</v>
      </c>
      <c r="DF103" s="372">
        <f t="shared" si="381"/>
        <v>86.88385350318471</v>
      </c>
      <c r="DG103" s="371">
        <f t="shared" si="382"/>
        <v>22352.87</v>
      </c>
      <c r="DH103" s="372">
        <f t="shared" si="382"/>
        <v>27281.53</v>
      </c>
      <c r="DI103" s="371">
        <f t="shared" si="383"/>
        <v>269</v>
      </c>
      <c r="DJ103" s="372">
        <f t="shared" si="383"/>
        <v>332</v>
      </c>
      <c r="DK103" s="371">
        <f t="shared" si="383"/>
        <v>269</v>
      </c>
      <c r="DL103" s="372">
        <f t="shared" si="383"/>
        <v>332</v>
      </c>
      <c r="DM103" s="371">
        <f t="shared" si="384"/>
        <v>5.4163568773234196</v>
      </c>
      <c r="DN103" s="372">
        <f t="shared" si="384"/>
        <v>5.4051204819277112</v>
      </c>
      <c r="DO103" s="371">
        <f t="shared" si="385"/>
        <v>1456.9999999999998</v>
      </c>
      <c r="DP103" s="372">
        <f t="shared" si="385"/>
        <v>1794.5000000000002</v>
      </c>
      <c r="DQ103" s="371">
        <f t="shared" si="386"/>
        <v>85.869405204460961</v>
      </c>
      <c r="DR103" s="372">
        <f t="shared" si="386"/>
        <v>86.293765060240958</v>
      </c>
      <c r="DS103" s="371">
        <f t="shared" si="387"/>
        <v>23098.87</v>
      </c>
      <c r="DT103" s="372">
        <f t="shared" si="387"/>
        <v>28649.53</v>
      </c>
      <c r="DU103" s="424">
        <v>55</v>
      </c>
      <c r="DV103" s="453">
        <v>83</v>
      </c>
      <c r="DW103" s="371">
        <f t="shared" si="388"/>
        <v>55</v>
      </c>
      <c r="DX103" s="372">
        <f t="shared" si="388"/>
        <v>83</v>
      </c>
      <c r="DY103" s="426">
        <v>129</v>
      </c>
      <c r="DZ103" s="454">
        <v>204</v>
      </c>
      <c r="EA103" s="371">
        <f t="shared" si="389"/>
        <v>129</v>
      </c>
      <c r="EB103" s="372">
        <f t="shared" si="389"/>
        <v>204</v>
      </c>
      <c r="EC103" s="426"/>
      <c r="ED103" s="425"/>
      <c r="EE103" s="371">
        <f t="shared" si="390"/>
        <v>0</v>
      </c>
      <c r="EF103" s="372">
        <f t="shared" si="390"/>
        <v>0</v>
      </c>
      <c r="EG103" s="358">
        <f t="shared" si="391"/>
        <v>184</v>
      </c>
      <c r="EH103" s="372">
        <f t="shared" si="391"/>
        <v>287</v>
      </c>
      <c r="EI103" s="358">
        <f t="shared" si="392"/>
        <v>184</v>
      </c>
      <c r="EJ103" s="372">
        <f t="shared" si="392"/>
        <v>287</v>
      </c>
      <c r="EK103" s="427">
        <v>3.4818181818181819</v>
      </c>
      <c r="EL103" s="455">
        <v>3.7349397590361448</v>
      </c>
      <c r="EM103" s="371">
        <f t="shared" si="356"/>
        <v>191.5</v>
      </c>
      <c r="EN103" s="372">
        <f t="shared" si="356"/>
        <v>310</v>
      </c>
      <c r="EO103" s="426">
        <v>3.6976744186046511</v>
      </c>
      <c r="EP103" s="455">
        <v>3.3210784313725492</v>
      </c>
      <c r="EQ103" s="371">
        <f t="shared" si="190"/>
        <v>477</v>
      </c>
      <c r="ER103" s="372">
        <f t="shared" si="190"/>
        <v>677.5</v>
      </c>
      <c r="ES103" s="426"/>
      <c r="ET103" s="446"/>
      <c r="EU103" s="371">
        <f t="shared" si="357"/>
        <v>0</v>
      </c>
      <c r="EV103" s="372">
        <f t="shared" si="358"/>
        <v>0</v>
      </c>
      <c r="EW103" s="371">
        <f t="shared" si="393"/>
        <v>3.6331521739130435</v>
      </c>
      <c r="EX103" s="372">
        <f t="shared" si="393"/>
        <v>3.4407665505226479</v>
      </c>
      <c r="EY103" s="371">
        <f t="shared" si="394"/>
        <v>668.5</v>
      </c>
      <c r="EZ103" s="372">
        <f t="shared" si="394"/>
        <v>987.5</v>
      </c>
      <c r="FA103" s="426">
        <v>64.175454545454556</v>
      </c>
      <c r="FB103" s="455">
        <v>64.381325301204811</v>
      </c>
      <c r="FC103" s="371">
        <f t="shared" si="395"/>
        <v>3529.6500000000005</v>
      </c>
      <c r="FD103" s="372">
        <f t="shared" si="395"/>
        <v>5343.65</v>
      </c>
      <c r="FE103" s="426">
        <v>56.206511627906977</v>
      </c>
      <c r="FF103" s="455">
        <v>52.791568627450978</v>
      </c>
      <c r="FG103" s="371">
        <f t="shared" si="396"/>
        <v>7250.64</v>
      </c>
      <c r="FH103" s="372">
        <f t="shared" si="396"/>
        <v>10769.48</v>
      </c>
      <c r="FI103" s="421"/>
      <c r="FJ103" s="420"/>
      <c r="FK103" s="371">
        <f t="shared" si="397"/>
        <v>0</v>
      </c>
      <c r="FL103" s="372">
        <f t="shared" si="397"/>
        <v>0</v>
      </c>
      <c r="FM103" s="371">
        <f t="shared" si="398"/>
        <v>58.588532608695658</v>
      </c>
      <c r="FN103" s="372">
        <f t="shared" si="398"/>
        <v>56.143310104529611</v>
      </c>
      <c r="FO103" s="371">
        <f t="shared" si="399"/>
        <v>10780.29</v>
      </c>
      <c r="FP103" s="372">
        <f t="shared" si="399"/>
        <v>16113.13</v>
      </c>
      <c r="FQ103" s="424"/>
      <c r="FR103" s="425"/>
      <c r="FS103" s="371">
        <f t="shared" si="400"/>
        <v>0</v>
      </c>
      <c r="FT103" s="372">
        <f t="shared" si="400"/>
        <v>0</v>
      </c>
      <c r="FU103" s="426"/>
      <c r="FV103" s="425"/>
      <c r="FW103" s="371">
        <f t="shared" si="401"/>
        <v>0</v>
      </c>
      <c r="FX103" s="372">
        <f t="shared" si="401"/>
        <v>0</v>
      </c>
      <c r="FY103" s="426"/>
      <c r="FZ103" s="425"/>
      <c r="GA103" s="371">
        <f t="shared" si="402"/>
        <v>0</v>
      </c>
      <c r="GB103" s="372">
        <f t="shared" si="402"/>
        <v>0</v>
      </c>
      <c r="GC103" s="406">
        <f t="shared" si="366"/>
        <v>235</v>
      </c>
      <c r="GD103" s="372">
        <f t="shared" si="366"/>
        <v>308</v>
      </c>
      <c r="GE103" s="371">
        <f t="shared" si="366"/>
        <v>235</v>
      </c>
      <c r="GF103" s="372">
        <f t="shared" si="366"/>
        <v>308</v>
      </c>
      <c r="GG103" s="371">
        <f t="shared" si="403"/>
        <v>1123.5</v>
      </c>
      <c r="GH103" s="372">
        <f t="shared" si="403"/>
        <v>1455.5</v>
      </c>
      <c r="GI103" s="371">
        <f t="shared" si="404"/>
        <v>19382.920000000002</v>
      </c>
      <c r="GJ103" s="372">
        <f t="shared" si="404"/>
        <v>24724.58</v>
      </c>
      <c r="GK103" s="406">
        <f t="shared" si="367"/>
        <v>218</v>
      </c>
      <c r="GL103" s="372">
        <f t="shared" si="367"/>
        <v>311</v>
      </c>
      <c r="GM103" s="371">
        <f t="shared" si="367"/>
        <v>218</v>
      </c>
      <c r="GN103" s="372">
        <f t="shared" si="367"/>
        <v>311</v>
      </c>
      <c r="GO103" s="371">
        <f t="shared" si="405"/>
        <v>1002</v>
      </c>
      <c r="GP103" s="372">
        <f t="shared" si="405"/>
        <v>1326.5</v>
      </c>
      <c r="GQ103" s="371">
        <f t="shared" si="406"/>
        <v>14496.24</v>
      </c>
      <c r="GR103" s="372">
        <f t="shared" si="406"/>
        <v>20038.080000000002</v>
      </c>
      <c r="GS103" s="406">
        <f t="shared" si="368"/>
        <v>453</v>
      </c>
      <c r="GT103" s="372">
        <f t="shared" si="368"/>
        <v>619</v>
      </c>
      <c r="GU103" s="371">
        <f t="shared" si="368"/>
        <v>453</v>
      </c>
      <c r="GV103" s="372">
        <f t="shared" si="364"/>
        <v>619</v>
      </c>
      <c r="GW103" s="371">
        <f t="shared" si="407"/>
        <v>2125.5</v>
      </c>
      <c r="GX103" s="372">
        <f t="shared" si="407"/>
        <v>2782</v>
      </c>
      <c r="GY103" s="371">
        <f t="shared" si="407"/>
        <v>33879.160000000003</v>
      </c>
      <c r="GZ103" s="372">
        <f t="shared" si="372"/>
        <v>44762.66</v>
      </c>
      <c r="HA103" s="406">
        <f t="shared" si="369"/>
        <v>0</v>
      </c>
      <c r="HB103" s="372">
        <f t="shared" si="369"/>
        <v>0</v>
      </c>
      <c r="HC103" s="371">
        <f t="shared" si="369"/>
        <v>0</v>
      </c>
      <c r="HD103" s="372">
        <f t="shared" si="365"/>
        <v>0</v>
      </c>
      <c r="HE103" s="371" t="str">
        <f t="shared" si="370"/>
        <v/>
      </c>
      <c r="HF103" s="372" t="str">
        <f t="shared" si="370"/>
        <v/>
      </c>
      <c r="HG103" s="371" t="str">
        <f t="shared" si="408"/>
        <v/>
      </c>
      <c r="HH103" s="372" t="str">
        <f t="shared" si="408"/>
        <v/>
      </c>
      <c r="HI103" s="406">
        <f t="shared" si="409"/>
        <v>2125.5</v>
      </c>
      <c r="HJ103" s="372">
        <f t="shared" si="409"/>
        <v>2782</v>
      </c>
      <c r="HK103" s="371">
        <f t="shared" si="410"/>
        <v>33879.160000000003</v>
      </c>
      <c r="HL103" s="371">
        <f t="shared" si="410"/>
        <v>44762.659999999996</v>
      </c>
    </row>
    <row r="104" spans="1:220" ht="15">
      <c r="A104" s="450" t="s">
        <v>76</v>
      </c>
      <c r="B104" s="553" t="s">
        <v>99</v>
      </c>
      <c r="C104" s="554" t="s">
        <v>1044</v>
      </c>
      <c r="D104" s="450">
        <v>139773</v>
      </c>
      <c r="E104" s="555">
        <v>7</v>
      </c>
      <c r="F104" s="413">
        <v>653</v>
      </c>
      <c r="G104" s="420">
        <v>735</v>
      </c>
      <c r="H104" s="421">
        <v>14</v>
      </c>
      <c r="I104" s="422">
        <v>0</v>
      </c>
      <c r="J104" s="371">
        <f t="shared" si="332"/>
        <v>639</v>
      </c>
      <c r="K104" s="372">
        <f t="shared" si="333"/>
        <v>735</v>
      </c>
      <c r="L104" s="420">
        <v>64</v>
      </c>
      <c r="M104" s="371">
        <f t="shared" si="328"/>
        <v>639</v>
      </c>
      <c r="N104" s="372">
        <f t="shared" si="329"/>
        <v>735</v>
      </c>
      <c r="O104" s="371">
        <f t="shared" si="330"/>
        <v>639</v>
      </c>
      <c r="P104" s="372">
        <f t="shared" si="331"/>
        <v>735</v>
      </c>
      <c r="Q104" s="424">
        <v>7</v>
      </c>
      <c r="R104" s="453">
        <v>5</v>
      </c>
      <c r="S104" s="371">
        <f t="shared" si="334"/>
        <v>7</v>
      </c>
      <c r="T104" s="372">
        <f t="shared" si="335"/>
        <v>5</v>
      </c>
      <c r="U104" s="426">
        <v>1</v>
      </c>
      <c r="V104" s="454">
        <v>3</v>
      </c>
      <c r="W104" s="371">
        <f t="shared" si="348"/>
        <v>1</v>
      </c>
      <c r="X104" s="372">
        <f t="shared" si="349"/>
        <v>3</v>
      </c>
      <c r="Y104" s="426"/>
      <c r="Z104" s="425"/>
      <c r="AA104" s="371">
        <f t="shared" si="336"/>
        <v>0</v>
      </c>
      <c r="AB104" s="372">
        <f t="shared" si="337"/>
        <v>0</v>
      </c>
      <c r="AC104" s="358">
        <f t="shared" si="338"/>
        <v>8</v>
      </c>
      <c r="AD104" s="372">
        <f t="shared" si="339"/>
        <v>8</v>
      </c>
      <c r="AE104" s="358">
        <f t="shared" si="340"/>
        <v>8</v>
      </c>
      <c r="AF104" s="372">
        <f t="shared" si="341"/>
        <v>8</v>
      </c>
      <c r="AG104" s="427">
        <v>2.5</v>
      </c>
      <c r="AH104" s="455">
        <v>2.8000000000000003</v>
      </c>
      <c r="AI104" s="371">
        <f t="shared" si="352"/>
        <v>17.5</v>
      </c>
      <c r="AJ104" s="372">
        <f t="shared" si="353"/>
        <v>14.000000000000002</v>
      </c>
      <c r="AK104" s="426">
        <v>5</v>
      </c>
      <c r="AL104" s="455">
        <v>2</v>
      </c>
      <c r="AM104" s="371">
        <f t="shared" si="361"/>
        <v>5</v>
      </c>
      <c r="AN104" s="372">
        <f t="shared" si="362"/>
        <v>6</v>
      </c>
      <c r="AO104" s="426"/>
      <c r="AP104" s="446"/>
      <c r="AQ104" s="371">
        <f t="shared" si="342"/>
        <v>0</v>
      </c>
      <c r="AR104" s="372">
        <f t="shared" si="343"/>
        <v>0</v>
      </c>
      <c r="AS104" s="371">
        <f t="shared" si="344"/>
        <v>2.8125</v>
      </c>
      <c r="AT104" s="372">
        <f t="shared" si="345"/>
        <v>2.5</v>
      </c>
      <c r="AU104" s="371">
        <f t="shared" si="346"/>
        <v>22.5</v>
      </c>
      <c r="AV104" s="372">
        <f t="shared" si="347"/>
        <v>20</v>
      </c>
      <c r="AW104" s="426">
        <v>81</v>
      </c>
      <c r="AX104" s="455">
        <v>75.8</v>
      </c>
      <c r="AY104" s="371">
        <f t="shared" si="359"/>
        <v>567</v>
      </c>
      <c r="AZ104" s="372">
        <f t="shared" si="360"/>
        <v>379</v>
      </c>
      <c r="BA104" s="426">
        <v>85</v>
      </c>
      <c r="BB104" s="455">
        <v>46</v>
      </c>
      <c r="BC104" s="371">
        <f t="shared" si="354"/>
        <v>85</v>
      </c>
      <c r="BD104" s="372">
        <f t="shared" si="355"/>
        <v>138</v>
      </c>
      <c r="BE104" s="421"/>
      <c r="BF104" s="420"/>
      <c r="BG104" s="371">
        <f t="shared" si="373"/>
        <v>0</v>
      </c>
      <c r="BH104" s="372">
        <f t="shared" si="373"/>
        <v>0</v>
      </c>
      <c r="BI104" s="371">
        <f t="shared" si="374"/>
        <v>81.5</v>
      </c>
      <c r="BJ104" s="372">
        <f t="shared" si="374"/>
        <v>64.625</v>
      </c>
      <c r="BK104" s="371">
        <f t="shared" si="375"/>
        <v>652</v>
      </c>
      <c r="BL104" s="372">
        <f t="shared" si="375"/>
        <v>517</v>
      </c>
      <c r="BM104" s="431">
        <v>331</v>
      </c>
      <c r="BN104" s="453">
        <v>414</v>
      </c>
      <c r="BO104" s="371">
        <f t="shared" ref="BO104:BP167" si="411">IF(CS104&gt;0,BM104,)</f>
        <v>331</v>
      </c>
      <c r="BP104" s="372">
        <f t="shared" si="411"/>
        <v>414</v>
      </c>
      <c r="BQ104" s="426">
        <v>83</v>
      </c>
      <c r="BR104" s="454">
        <v>77</v>
      </c>
      <c r="BS104" s="371">
        <f t="shared" ref="BS104:BT167" si="412">IF(CW104&gt;0,BQ104,)</f>
        <v>83</v>
      </c>
      <c r="BT104" s="372">
        <f t="shared" si="412"/>
        <v>77</v>
      </c>
      <c r="BU104" s="426"/>
      <c r="BV104" s="425"/>
      <c r="BW104" s="371">
        <f t="shared" ref="BW104:BW167" si="413">IF(DA104&gt;0,BU104,)</f>
        <v>0</v>
      </c>
      <c r="BX104" s="423">
        <f t="shared" si="371"/>
        <v>0</v>
      </c>
      <c r="BY104" s="358">
        <f t="shared" si="376"/>
        <v>414</v>
      </c>
      <c r="BZ104" s="372">
        <f t="shared" si="376"/>
        <v>491</v>
      </c>
      <c r="CA104" s="358">
        <f t="shared" si="377"/>
        <v>414</v>
      </c>
      <c r="CB104" s="372">
        <f t="shared" si="377"/>
        <v>491</v>
      </c>
      <c r="CC104" s="427">
        <v>4.356495468277946</v>
      </c>
      <c r="CD104" s="455">
        <v>4.3055555555555554</v>
      </c>
      <c r="CE104" s="371">
        <f t="shared" si="363"/>
        <v>1442.0000000000002</v>
      </c>
      <c r="CF104" s="372">
        <f t="shared" si="363"/>
        <v>1782.5</v>
      </c>
      <c r="CG104" s="426">
        <v>5</v>
      </c>
      <c r="CH104" s="455">
        <v>4.8116883116883118</v>
      </c>
      <c r="CI104" s="371">
        <f t="shared" ref="CI104:CJ167" si="414">IF(BQ104&gt;0,(BQ104*CG104),)</f>
        <v>415</v>
      </c>
      <c r="CJ104" s="372">
        <f t="shared" si="414"/>
        <v>370.5</v>
      </c>
      <c r="CK104" s="426"/>
      <c r="CL104" s="446"/>
      <c r="CM104" s="371">
        <f t="shared" ref="CM104:CN167" si="415">IF(BU104&gt;0,(BU104*CK104),)</f>
        <v>0</v>
      </c>
      <c r="CN104" s="372">
        <f t="shared" si="415"/>
        <v>0</v>
      </c>
      <c r="CO104" s="371">
        <f t="shared" si="378"/>
        <v>4.4855072463768124</v>
      </c>
      <c r="CP104" s="372">
        <f t="shared" si="378"/>
        <v>4.3849287169042768</v>
      </c>
      <c r="CQ104" s="371">
        <f t="shared" si="379"/>
        <v>1857.0000000000005</v>
      </c>
      <c r="CR104" s="372">
        <f t="shared" si="379"/>
        <v>2153</v>
      </c>
      <c r="CS104" s="426">
        <v>75.243595166163146</v>
      </c>
      <c r="CT104" s="455">
        <v>78.837294685990344</v>
      </c>
      <c r="CU104" s="371">
        <f t="shared" si="350"/>
        <v>24905.63</v>
      </c>
      <c r="CV104" s="372">
        <f t="shared" si="350"/>
        <v>32638.640000000003</v>
      </c>
      <c r="CW104" s="426">
        <v>71.674457831325299</v>
      </c>
      <c r="CX104" s="455">
        <v>71.900129870129874</v>
      </c>
      <c r="CY104" s="371">
        <f t="shared" si="351"/>
        <v>5948.98</v>
      </c>
      <c r="CZ104" s="372">
        <f t="shared" si="351"/>
        <v>5536.31</v>
      </c>
      <c r="DA104" s="421"/>
      <c r="DB104" s="420"/>
      <c r="DC104" s="371">
        <f t="shared" si="380"/>
        <v>0</v>
      </c>
      <c r="DD104" s="372">
        <f t="shared" si="380"/>
        <v>0</v>
      </c>
      <c r="DE104" s="371">
        <f t="shared" si="381"/>
        <v>74.528043478260869</v>
      </c>
      <c r="DF104" s="372">
        <f t="shared" si="381"/>
        <v>77.749389002036665</v>
      </c>
      <c r="DG104" s="371">
        <f t="shared" si="382"/>
        <v>30854.61</v>
      </c>
      <c r="DH104" s="372">
        <f t="shared" si="382"/>
        <v>38174.950000000004</v>
      </c>
      <c r="DI104" s="371">
        <f t="shared" si="383"/>
        <v>422</v>
      </c>
      <c r="DJ104" s="372">
        <f t="shared" si="383"/>
        <v>499</v>
      </c>
      <c r="DK104" s="371">
        <f t="shared" si="383"/>
        <v>422</v>
      </c>
      <c r="DL104" s="372">
        <f t="shared" si="383"/>
        <v>499</v>
      </c>
      <c r="DM104" s="371">
        <f t="shared" si="384"/>
        <v>4.4537914691943135</v>
      </c>
      <c r="DN104" s="372">
        <f t="shared" si="384"/>
        <v>4.3547094188376754</v>
      </c>
      <c r="DO104" s="371">
        <f t="shared" si="385"/>
        <v>1879.5000000000002</v>
      </c>
      <c r="DP104" s="372">
        <f t="shared" si="385"/>
        <v>2173</v>
      </c>
      <c r="DQ104" s="371">
        <f t="shared" si="386"/>
        <v>74.660213270142179</v>
      </c>
      <c r="DR104" s="372">
        <f t="shared" si="386"/>
        <v>77.538977955911832</v>
      </c>
      <c r="DS104" s="371">
        <f t="shared" si="387"/>
        <v>31506.61</v>
      </c>
      <c r="DT104" s="372">
        <f t="shared" si="387"/>
        <v>38691.950000000004</v>
      </c>
      <c r="DU104" s="424">
        <v>114</v>
      </c>
      <c r="DV104" s="453">
        <v>138</v>
      </c>
      <c r="DW104" s="371">
        <f t="shared" si="388"/>
        <v>114</v>
      </c>
      <c r="DX104" s="372">
        <f t="shared" si="388"/>
        <v>138</v>
      </c>
      <c r="DY104" s="426">
        <v>103</v>
      </c>
      <c r="DZ104" s="454">
        <v>97</v>
      </c>
      <c r="EA104" s="371">
        <f t="shared" si="389"/>
        <v>103</v>
      </c>
      <c r="EB104" s="372">
        <f t="shared" si="389"/>
        <v>97</v>
      </c>
      <c r="EC104" s="426"/>
      <c r="ED104" s="425"/>
      <c r="EE104" s="371">
        <f t="shared" si="390"/>
        <v>0</v>
      </c>
      <c r="EF104" s="372">
        <f t="shared" si="390"/>
        <v>0</v>
      </c>
      <c r="EG104" s="358">
        <f t="shared" si="391"/>
        <v>217</v>
      </c>
      <c r="EH104" s="372">
        <f t="shared" si="391"/>
        <v>235</v>
      </c>
      <c r="EI104" s="358">
        <f t="shared" si="392"/>
        <v>217</v>
      </c>
      <c r="EJ104" s="372">
        <f t="shared" si="392"/>
        <v>235</v>
      </c>
      <c r="EK104" s="427">
        <v>2.7807017543859649</v>
      </c>
      <c r="EL104" s="455">
        <v>2.9202898550724639</v>
      </c>
      <c r="EM104" s="371">
        <f t="shared" si="356"/>
        <v>317</v>
      </c>
      <c r="EN104" s="372">
        <f t="shared" si="356"/>
        <v>403</v>
      </c>
      <c r="EO104" s="426">
        <v>3.679611650485437</v>
      </c>
      <c r="EP104" s="455">
        <v>3.5463917525773194</v>
      </c>
      <c r="EQ104" s="371">
        <f t="shared" ref="EQ104:ER167" si="416">IF(DY104&gt;0,(DY104*EO104),)</f>
        <v>379</v>
      </c>
      <c r="ER104" s="372">
        <f t="shared" si="416"/>
        <v>344</v>
      </c>
      <c r="ES104" s="426"/>
      <c r="ET104" s="446"/>
      <c r="EU104" s="371">
        <f t="shared" si="357"/>
        <v>0</v>
      </c>
      <c r="EV104" s="372">
        <f t="shared" si="358"/>
        <v>0</v>
      </c>
      <c r="EW104" s="371">
        <f t="shared" si="393"/>
        <v>3.2073732718894008</v>
      </c>
      <c r="EX104" s="372">
        <f t="shared" si="393"/>
        <v>3.1787234042553192</v>
      </c>
      <c r="EY104" s="371">
        <f t="shared" si="394"/>
        <v>696</v>
      </c>
      <c r="EZ104" s="372">
        <f t="shared" si="394"/>
        <v>747</v>
      </c>
      <c r="FA104" s="426">
        <v>50.096491228070171</v>
      </c>
      <c r="FB104" s="455">
        <v>52.855072463768124</v>
      </c>
      <c r="FC104" s="371">
        <f t="shared" si="395"/>
        <v>5710.9999999999991</v>
      </c>
      <c r="FD104" s="372">
        <f t="shared" si="395"/>
        <v>7294.0000000000009</v>
      </c>
      <c r="FE104" s="426">
        <v>43.511165048543688</v>
      </c>
      <c r="FF104" s="455">
        <v>47.078969072164945</v>
      </c>
      <c r="FG104" s="371">
        <f t="shared" si="396"/>
        <v>4481.6499999999996</v>
      </c>
      <c r="FH104" s="372">
        <f t="shared" si="396"/>
        <v>4566.66</v>
      </c>
      <c r="FI104" s="421"/>
      <c r="FJ104" s="420"/>
      <c r="FK104" s="371">
        <f t="shared" si="397"/>
        <v>0</v>
      </c>
      <c r="FL104" s="372">
        <f t="shared" si="397"/>
        <v>0</v>
      </c>
      <c r="FM104" s="371">
        <f t="shared" si="398"/>
        <v>46.970737327188928</v>
      </c>
      <c r="FN104" s="372">
        <f t="shared" si="398"/>
        <v>50.470893617021275</v>
      </c>
      <c r="FO104" s="371">
        <f t="shared" si="399"/>
        <v>10192.649999999998</v>
      </c>
      <c r="FP104" s="372">
        <f t="shared" si="399"/>
        <v>11860.66</v>
      </c>
      <c r="FQ104" s="424"/>
      <c r="FR104" s="425">
        <v>1</v>
      </c>
      <c r="FS104" s="371">
        <f t="shared" si="400"/>
        <v>0</v>
      </c>
      <c r="FT104" s="372">
        <f t="shared" si="400"/>
        <v>1</v>
      </c>
      <c r="FU104" s="426"/>
      <c r="FV104" s="425">
        <v>2</v>
      </c>
      <c r="FW104" s="371">
        <f t="shared" si="401"/>
        <v>0</v>
      </c>
      <c r="FX104" s="372">
        <f t="shared" si="401"/>
        <v>2</v>
      </c>
      <c r="FY104" s="426"/>
      <c r="FZ104" s="425">
        <v>48</v>
      </c>
      <c r="GA104" s="371">
        <f t="shared" si="402"/>
        <v>0</v>
      </c>
      <c r="GB104" s="372">
        <f t="shared" si="402"/>
        <v>48</v>
      </c>
      <c r="GC104" s="406">
        <f t="shared" si="366"/>
        <v>452</v>
      </c>
      <c r="GD104" s="372">
        <f t="shared" si="366"/>
        <v>557</v>
      </c>
      <c r="GE104" s="371">
        <f t="shared" si="366"/>
        <v>452</v>
      </c>
      <c r="GF104" s="372">
        <f t="shared" si="366"/>
        <v>557</v>
      </c>
      <c r="GG104" s="371">
        <f t="shared" si="403"/>
        <v>1776.5000000000002</v>
      </c>
      <c r="GH104" s="372">
        <f t="shared" si="403"/>
        <v>2199.5</v>
      </c>
      <c r="GI104" s="371">
        <f t="shared" si="404"/>
        <v>31183.63</v>
      </c>
      <c r="GJ104" s="372">
        <f t="shared" si="404"/>
        <v>40311.64</v>
      </c>
      <c r="GK104" s="406">
        <f t="shared" si="367"/>
        <v>187</v>
      </c>
      <c r="GL104" s="372">
        <f t="shared" si="367"/>
        <v>177</v>
      </c>
      <c r="GM104" s="371">
        <f t="shared" si="367"/>
        <v>187</v>
      </c>
      <c r="GN104" s="372">
        <f t="shared" si="367"/>
        <v>177</v>
      </c>
      <c r="GO104" s="371">
        <f t="shared" si="405"/>
        <v>799</v>
      </c>
      <c r="GP104" s="372">
        <f t="shared" si="405"/>
        <v>720.5</v>
      </c>
      <c r="GQ104" s="371">
        <f t="shared" si="406"/>
        <v>10515.63</v>
      </c>
      <c r="GR104" s="372">
        <f t="shared" si="406"/>
        <v>10240.970000000001</v>
      </c>
      <c r="GS104" s="406">
        <f t="shared" si="368"/>
        <v>639</v>
      </c>
      <c r="GT104" s="372">
        <f t="shared" si="368"/>
        <v>734</v>
      </c>
      <c r="GU104" s="371">
        <f t="shared" si="368"/>
        <v>639</v>
      </c>
      <c r="GV104" s="372">
        <f t="shared" si="364"/>
        <v>734</v>
      </c>
      <c r="GW104" s="371">
        <f t="shared" si="407"/>
        <v>2575.5</v>
      </c>
      <c r="GX104" s="372">
        <f t="shared" si="407"/>
        <v>2920</v>
      </c>
      <c r="GY104" s="371">
        <f t="shared" si="407"/>
        <v>41699.26</v>
      </c>
      <c r="GZ104" s="372">
        <f t="shared" si="372"/>
        <v>50552.61</v>
      </c>
      <c r="HA104" s="406">
        <f t="shared" si="369"/>
        <v>0</v>
      </c>
      <c r="HB104" s="372">
        <f t="shared" si="369"/>
        <v>0</v>
      </c>
      <c r="HC104" s="371">
        <f t="shared" si="369"/>
        <v>0</v>
      </c>
      <c r="HD104" s="372">
        <f t="shared" si="365"/>
        <v>0</v>
      </c>
      <c r="HE104" s="371" t="str">
        <f t="shared" si="370"/>
        <v/>
      </c>
      <c r="HF104" s="372" t="str">
        <f t="shared" si="370"/>
        <v/>
      </c>
      <c r="HG104" s="371" t="str">
        <f t="shared" si="408"/>
        <v/>
      </c>
      <c r="HH104" s="372" t="str">
        <f t="shared" si="408"/>
        <v/>
      </c>
      <c r="HI104" s="406">
        <f t="shared" si="409"/>
        <v>2575.5</v>
      </c>
      <c r="HJ104" s="372">
        <f t="shared" si="409"/>
        <v>2922</v>
      </c>
      <c r="HK104" s="371">
        <f t="shared" si="410"/>
        <v>41699.259999999995</v>
      </c>
      <c r="HL104" s="371">
        <f t="shared" si="410"/>
        <v>50600.61</v>
      </c>
    </row>
    <row r="105" spans="1:220" ht="15">
      <c r="A105" s="450" t="s">
        <v>76</v>
      </c>
      <c r="B105" s="451" t="s">
        <v>100</v>
      </c>
      <c r="C105" s="42"/>
      <c r="D105" s="450">
        <v>139700</v>
      </c>
      <c r="E105" s="456">
        <v>9</v>
      </c>
      <c r="F105" s="413">
        <v>418</v>
      </c>
      <c r="G105" s="420">
        <v>492</v>
      </c>
      <c r="H105" s="421">
        <v>2</v>
      </c>
      <c r="I105" s="422">
        <v>3</v>
      </c>
      <c r="J105" s="371">
        <f t="shared" si="332"/>
        <v>416</v>
      </c>
      <c r="K105" s="372">
        <f t="shared" si="333"/>
        <v>489</v>
      </c>
      <c r="L105" s="420">
        <v>64</v>
      </c>
      <c r="M105" s="371">
        <f t="shared" si="328"/>
        <v>416</v>
      </c>
      <c r="N105" s="372">
        <f t="shared" si="329"/>
        <v>489</v>
      </c>
      <c r="O105" s="371">
        <f t="shared" si="330"/>
        <v>416</v>
      </c>
      <c r="P105" s="372">
        <f t="shared" si="331"/>
        <v>489</v>
      </c>
      <c r="Q105" s="424">
        <v>2</v>
      </c>
      <c r="R105" s="453">
        <v>4</v>
      </c>
      <c r="S105" s="371">
        <f t="shared" si="334"/>
        <v>2</v>
      </c>
      <c r="T105" s="372">
        <f t="shared" si="335"/>
        <v>4</v>
      </c>
      <c r="U105" s="426">
        <v>0</v>
      </c>
      <c r="V105" s="454">
        <v>1</v>
      </c>
      <c r="W105" s="371">
        <f t="shared" si="348"/>
        <v>0</v>
      </c>
      <c r="X105" s="372">
        <f t="shared" si="349"/>
        <v>1</v>
      </c>
      <c r="Y105" s="426"/>
      <c r="Z105" s="425"/>
      <c r="AA105" s="371">
        <f t="shared" si="336"/>
        <v>0</v>
      </c>
      <c r="AB105" s="372">
        <f t="shared" si="337"/>
        <v>0</v>
      </c>
      <c r="AC105" s="358">
        <f t="shared" si="338"/>
        <v>2</v>
      </c>
      <c r="AD105" s="372">
        <f t="shared" si="339"/>
        <v>5</v>
      </c>
      <c r="AE105" s="358">
        <f t="shared" si="340"/>
        <v>2</v>
      </c>
      <c r="AF105" s="372">
        <f t="shared" si="341"/>
        <v>5</v>
      </c>
      <c r="AG105" s="427">
        <v>2.5</v>
      </c>
      <c r="AH105" s="455">
        <v>4.75</v>
      </c>
      <c r="AI105" s="371">
        <f t="shared" si="352"/>
        <v>5</v>
      </c>
      <c r="AJ105" s="372">
        <f t="shared" si="353"/>
        <v>19</v>
      </c>
      <c r="AK105" s="426">
        <v>0</v>
      </c>
      <c r="AL105" s="455">
        <v>5</v>
      </c>
      <c r="AM105" s="371">
        <f t="shared" si="361"/>
        <v>0</v>
      </c>
      <c r="AN105" s="372">
        <f t="shared" si="362"/>
        <v>5</v>
      </c>
      <c r="AO105" s="426"/>
      <c r="AP105" s="446"/>
      <c r="AQ105" s="371">
        <f t="shared" si="342"/>
        <v>0</v>
      </c>
      <c r="AR105" s="372">
        <f t="shared" si="343"/>
        <v>0</v>
      </c>
      <c r="AS105" s="371">
        <f t="shared" si="344"/>
        <v>2.5</v>
      </c>
      <c r="AT105" s="372">
        <f t="shared" si="345"/>
        <v>4.8</v>
      </c>
      <c r="AU105" s="371">
        <f t="shared" si="346"/>
        <v>5</v>
      </c>
      <c r="AV105" s="372">
        <f t="shared" si="347"/>
        <v>24</v>
      </c>
      <c r="AW105" s="426">
        <v>77</v>
      </c>
      <c r="AX105" s="455">
        <v>91.75</v>
      </c>
      <c r="AY105" s="371">
        <f t="shared" si="359"/>
        <v>154</v>
      </c>
      <c r="AZ105" s="372">
        <f t="shared" si="360"/>
        <v>367</v>
      </c>
      <c r="BA105" s="426">
        <v>0</v>
      </c>
      <c r="BB105" s="455">
        <v>86</v>
      </c>
      <c r="BC105" s="371">
        <f t="shared" si="354"/>
        <v>0</v>
      </c>
      <c r="BD105" s="372">
        <f t="shared" si="355"/>
        <v>86</v>
      </c>
      <c r="BE105" s="421"/>
      <c r="BF105" s="420"/>
      <c r="BG105" s="371">
        <f t="shared" si="373"/>
        <v>0</v>
      </c>
      <c r="BH105" s="372">
        <f t="shared" si="373"/>
        <v>0</v>
      </c>
      <c r="BI105" s="371">
        <f t="shared" si="374"/>
        <v>77</v>
      </c>
      <c r="BJ105" s="372">
        <f t="shared" si="374"/>
        <v>90.6</v>
      </c>
      <c r="BK105" s="371">
        <f t="shared" si="375"/>
        <v>154</v>
      </c>
      <c r="BL105" s="372">
        <f t="shared" si="375"/>
        <v>453</v>
      </c>
      <c r="BM105" s="431">
        <v>164</v>
      </c>
      <c r="BN105" s="453">
        <v>201</v>
      </c>
      <c r="BO105" s="371">
        <f t="shared" si="411"/>
        <v>164</v>
      </c>
      <c r="BP105" s="372">
        <f t="shared" si="411"/>
        <v>201</v>
      </c>
      <c r="BQ105" s="426">
        <v>58</v>
      </c>
      <c r="BR105" s="454">
        <v>60</v>
      </c>
      <c r="BS105" s="371">
        <f t="shared" si="412"/>
        <v>58</v>
      </c>
      <c r="BT105" s="372">
        <f t="shared" si="412"/>
        <v>60</v>
      </c>
      <c r="BU105" s="426"/>
      <c r="BV105" s="425"/>
      <c r="BW105" s="371">
        <f t="shared" si="413"/>
        <v>0</v>
      </c>
      <c r="BX105" s="423">
        <f t="shared" si="371"/>
        <v>0</v>
      </c>
      <c r="BY105" s="358">
        <f t="shared" si="376"/>
        <v>222</v>
      </c>
      <c r="BZ105" s="372">
        <f t="shared" si="376"/>
        <v>261</v>
      </c>
      <c r="CA105" s="358">
        <f t="shared" si="377"/>
        <v>222</v>
      </c>
      <c r="CB105" s="372">
        <f t="shared" si="377"/>
        <v>261</v>
      </c>
      <c r="CC105" s="427">
        <v>4.625</v>
      </c>
      <c r="CD105" s="455">
        <v>4.5373134328358207</v>
      </c>
      <c r="CE105" s="371">
        <f t="shared" si="363"/>
        <v>758.5</v>
      </c>
      <c r="CF105" s="372">
        <f t="shared" si="363"/>
        <v>912</v>
      </c>
      <c r="CG105" s="426">
        <v>5.6034482758620685</v>
      </c>
      <c r="CH105" s="455">
        <v>5.9</v>
      </c>
      <c r="CI105" s="371">
        <f t="shared" si="414"/>
        <v>325</v>
      </c>
      <c r="CJ105" s="372">
        <f t="shared" si="414"/>
        <v>354</v>
      </c>
      <c r="CK105" s="426"/>
      <c r="CL105" s="446"/>
      <c r="CM105" s="371">
        <f t="shared" si="415"/>
        <v>0</v>
      </c>
      <c r="CN105" s="372">
        <f t="shared" si="415"/>
        <v>0</v>
      </c>
      <c r="CO105" s="371">
        <f t="shared" si="378"/>
        <v>4.8806306306306304</v>
      </c>
      <c r="CP105" s="372">
        <f t="shared" si="378"/>
        <v>4.8505747126436782</v>
      </c>
      <c r="CQ105" s="371">
        <f t="shared" si="379"/>
        <v>1083.5</v>
      </c>
      <c r="CR105" s="372">
        <f t="shared" si="379"/>
        <v>1266</v>
      </c>
      <c r="CS105" s="426">
        <v>81.717195121951221</v>
      </c>
      <c r="CT105" s="455">
        <v>80.714577114427854</v>
      </c>
      <c r="CU105" s="371">
        <f t="shared" si="350"/>
        <v>13401.62</v>
      </c>
      <c r="CV105" s="372">
        <f t="shared" si="350"/>
        <v>16223.63</v>
      </c>
      <c r="CW105" s="426">
        <v>78.493965517241378</v>
      </c>
      <c r="CX105" s="455">
        <v>81.343999999999994</v>
      </c>
      <c r="CY105" s="371">
        <f t="shared" si="351"/>
        <v>4552.6499999999996</v>
      </c>
      <c r="CZ105" s="372">
        <f t="shared" si="351"/>
        <v>4880.6399999999994</v>
      </c>
      <c r="DA105" s="421"/>
      <c r="DB105" s="420"/>
      <c r="DC105" s="371">
        <f t="shared" si="380"/>
        <v>0</v>
      </c>
      <c r="DD105" s="372">
        <f t="shared" si="380"/>
        <v>0</v>
      </c>
      <c r="DE105" s="371">
        <f t="shared" si="381"/>
        <v>80.875090090090097</v>
      </c>
      <c r="DF105" s="372">
        <f t="shared" si="381"/>
        <v>80.859272030651326</v>
      </c>
      <c r="DG105" s="371">
        <f t="shared" si="382"/>
        <v>17954.27</v>
      </c>
      <c r="DH105" s="372">
        <f t="shared" si="382"/>
        <v>21104.269999999997</v>
      </c>
      <c r="DI105" s="371">
        <f t="shared" si="383"/>
        <v>224</v>
      </c>
      <c r="DJ105" s="372">
        <f t="shared" si="383"/>
        <v>266</v>
      </c>
      <c r="DK105" s="371">
        <f t="shared" si="383"/>
        <v>224</v>
      </c>
      <c r="DL105" s="372">
        <f t="shared" si="383"/>
        <v>266</v>
      </c>
      <c r="DM105" s="371">
        <f t="shared" si="384"/>
        <v>4.859375</v>
      </c>
      <c r="DN105" s="372">
        <f t="shared" si="384"/>
        <v>4.8496240601503757</v>
      </c>
      <c r="DO105" s="371">
        <f t="shared" si="385"/>
        <v>1088.5</v>
      </c>
      <c r="DP105" s="372">
        <f t="shared" si="385"/>
        <v>1290</v>
      </c>
      <c r="DQ105" s="371">
        <f t="shared" si="386"/>
        <v>80.840491071428573</v>
      </c>
      <c r="DR105" s="372">
        <f t="shared" si="386"/>
        <v>81.042368421052615</v>
      </c>
      <c r="DS105" s="371">
        <f t="shared" si="387"/>
        <v>18108.27</v>
      </c>
      <c r="DT105" s="372">
        <f t="shared" si="387"/>
        <v>21557.269999999997</v>
      </c>
      <c r="DU105" s="424">
        <v>79</v>
      </c>
      <c r="DV105" s="453">
        <v>90</v>
      </c>
      <c r="DW105" s="371">
        <f t="shared" si="388"/>
        <v>79</v>
      </c>
      <c r="DX105" s="372">
        <f t="shared" si="388"/>
        <v>90</v>
      </c>
      <c r="DY105" s="426">
        <v>99</v>
      </c>
      <c r="DZ105" s="454">
        <v>116</v>
      </c>
      <c r="EA105" s="371">
        <f t="shared" si="389"/>
        <v>99</v>
      </c>
      <c r="EB105" s="372">
        <f t="shared" si="389"/>
        <v>116</v>
      </c>
      <c r="EC105" s="426"/>
      <c r="ED105" s="425"/>
      <c r="EE105" s="371">
        <f t="shared" si="390"/>
        <v>0</v>
      </c>
      <c r="EF105" s="372">
        <f t="shared" si="390"/>
        <v>0</v>
      </c>
      <c r="EG105" s="358">
        <f t="shared" si="391"/>
        <v>178</v>
      </c>
      <c r="EH105" s="372">
        <f t="shared" si="391"/>
        <v>206</v>
      </c>
      <c r="EI105" s="358">
        <f t="shared" si="392"/>
        <v>178</v>
      </c>
      <c r="EJ105" s="372">
        <f t="shared" si="392"/>
        <v>206</v>
      </c>
      <c r="EK105" s="427">
        <v>3.5126582278481018</v>
      </c>
      <c r="EL105" s="455">
        <v>3.4777777777777779</v>
      </c>
      <c r="EM105" s="371">
        <f t="shared" si="356"/>
        <v>277.50000000000006</v>
      </c>
      <c r="EN105" s="372">
        <f t="shared" si="356"/>
        <v>313</v>
      </c>
      <c r="EO105" s="426">
        <v>3.6868686868686873</v>
      </c>
      <c r="EP105" s="455">
        <v>3.3922413793103448</v>
      </c>
      <c r="EQ105" s="371">
        <f t="shared" si="416"/>
        <v>365.00000000000006</v>
      </c>
      <c r="ER105" s="372">
        <f t="shared" si="416"/>
        <v>393.5</v>
      </c>
      <c r="ES105" s="426"/>
      <c r="ET105" s="446"/>
      <c r="EU105" s="371">
        <f t="shared" si="357"/>
        <v>0</v>
      </c>
      <c r="EV105" s="372">
        <f t="shared" si="358"/>
        <v>0</v>
      </c>
      <c r="EW105" s="371">
        <f t="shared" si="393"/>
        <v>3.6095505617977532</v>
      </c>
      <c r="EX105" s="372">
        <f t="shared" si="393"/>
        <v>3.429611650485437</v>
      </c>
      <c r="EY105" s="371">
        <f t="shared" si="394"/>
        <v>642.50000000000011</v>
      </c>
      <c r="EZ105" s="372">
        <f t="shared" si="394"/>
        <v>706.5</v>
      </c>
      <c r="FA105" s="426">
        <v>65.670886075949369</v>
      </c>
      <c r="FB105" s="455">
        <v>64.251666666666665</v>
      </c>
      <c r="FC105" s="371">
        <f t="shared" si="395"/>
        <v>5188</v>
      </c>
      <c r="FD105" s="372">
        <f t="shared" si="395"/>
        <v>5782.65</v>
      </c>
      <c r="FE105" s="426">
        <v>59.545353535353534</v>
      </c>
      <c r="FF105" s="455">
        <v>54.172241379310343</v>
      </c>
      <c r="FG105" s="371">
        <f t="shared" si="396"/>
        <v>5894.99</v>
      </c>
      <c r="FH105" s="372">
        <f t="shared" si="396"/>
        <v>6283.98</v>
      </c>
      <c r="FI105" s="421"/>
      <c r="FJ105" s="420"/>
      <c r="FK105" s="371">
        <f t="shared" si="397"/>
        <v>0</v>
      </c>
      <c r="FL105" s="372">
        <f t="shared" si="397"/>
        <v>0</v>
      </c>
      <c r="FM105" s="371">
        <f t="shared" si="398"/>
        <v>62.263988764044946</v>
      </c>
      <c r="FN105" s="372">
        <f t="shared" si="398"/>
        <v>58.575873786407762</v>
      </c>
      <c r="FO105" s="371">
        <f t="shared" si="399"/>
        <v>11082.99</v>
      </c>
      <c r="FP105" s="372">
        <f t="shared" si="399"/>
        <v>12066.63</v>
      </c>
      <c r="FQ105" s="424">
        <v>14</v>
      </c>
      <c r="FR105" s="425">
        <v>17</v>
      </c>
      <c r="FS105" s="371">
        <f t="shared" si="400"/>
        <v>14</v>
      </c>
      <c r="FT105" s="372">
        <f t="shared" si="400"/>
        <v>17</v>
      </c>
      <c r="FU105" s="426">
        <v>3.25</v>
      </c>
      <c r="FV105" s="425">
        <v>2.21</v>
      </c>
      <c r="FW105" s="371">
        <f t="shared" si="401"/>
        <v>45.5</v>
      </c>
      <c r="FX105" s="372">
        <f t="shared" si="401"/>
        <v>37.57</v>
      </c>
      <c r="FY105" s="426">
        <v>55.57</v>
      </c>
      <c r="FZ105" s="425">
        <v>43.65</v>
      </c>
      <c r="GA105" s="371">
        <f t="shared" si="402"/>
        <v>777.98</v>
      </c>
      <c r="GB105" s="372">
        <f t="shared" si="402"/>
        <v>742.05</v>
      </c>
      <c r="GC105" s="406">
        <f t="shared" si="366"/>
        <v>245</v>
      </c>
      <c r="GD105" s="372">
        <f t="shared" si="366"/>
        <v>295</v>
      </c>
      <c r="GE105" s="371">
        <f t="shared" si="366"/>
        <v>245</v>
      </c>
      <c r="GF105" s="372">
        <f t="shared" si="366"/>
        <v>295</v>
      </c>
      <c r="GG105" s="371">
        <f t="shared" si="403"/>
        <v>1041</v>
      </c>
      <c r="GH105" s="372">
        <f t="shared" si="403"/>
        <v>1244</v>
      </c>
      <c r="GI105" s="371">
        <f t="shared" si="404"/>
        <v>18743.620000000003</v>
      </c>
      <c r="GJ105" s="372">
        <f t="shared" si="404"/>
        <v>22373.279999999999</v>
      </c>
      <c r="GK105" s="406">
        <f t="shared" si="367"/>
        <v>157</v>
      </c>
      <c r="GL105" s="372">
        <f t="shared" si="367"/>
        <v>177</v>
      </c>
      <c r="GM105" s="371">
        <f t="shared" si="367"/>
        <v>157</v>
      </c>
      <c r="GN105" s="372">
        <f t="shared" si="367"/>
        <v>177</v>
      </c>
      <c r="GO105" s="371">
        <f t="shared" si="405"/>
        <v>690</v>
      </c>
      <c r="GP105" s="372">
        <f t="shared" si="405"/>
        <v>752.5</v>
      </c>
      <c r="GQ105" s="371">
        <f t="shared" si="406"/>
        <v>10447.64</v>
      </c>
      <c r="GR105" s="372">
        <f t="shared" si="406"/>
        <v>11250.619999999999</v>
      </c>
      <c r="GS105" s="406">
        <f t="shared" si="368"/>
        <v>402</v>
      </c>
      <c r="GT105" s="372">
        <f t="shared" si="368"/>
        <v>472</v>
      </c>
      <c r="GU105" s="371">
        <f t="shared" si="368"/>
        <v>402</v>
      </c>
      <c r="GV105" s="372">
        <f t="shared" si="364"/>
        <v>472</v>
      </c>
      <c r="GW105" s="371">
        <f t="shared" si="407"/>
        <v>1731</v>
      </c>
      <c r="GX105" s="372">
        <f t="shared" si="407"/>
        <v>1996.5</v>
      </c>
      <c r="GY105" s="371">
        <f t="shared" si="407"/>
        <v>29191.260000000002</v>
      </c>
      <c r="GZ105" s="372">
        <f t="shared" si="372"/>
        <v>33623.899999999994</v>
      </c>
      <c r="HA105" s="406">
        <f t="shared" si="369"/>
        <v>0</v>
      </c>
      <c r="HB105" s="372">
        <f t="shared" si="369"/>
        <v>0</v>
      </c>
      <c r="HC105" s="371">
        <f t="shared" si="369"/>
        <v>0</v>
      </c>
      <c r="HD105" s="372">
        <f t="shared" si="365"/>
        <v>0</v>
      </c>
      <c r="HE105" s="371" t="str">
        <f t="shared" si="370"/>
        <v/>
      </c>
      <c r="HF105" s="372" t="str">
        <f t="shared" si="370"/>
        <v/>
      </c>
      <c r="HG105" s="371" t="str">
        <f t="shared" si="408"/>
        <v/>
      </c>
      <c r="HH105" s="372" t="str">
        <f t="shared" si="408"/>
        <v/>
      </c>
      <c r="HI105" s="406">
        <f t="shared" si="409"/>
        <v>1776.5</v>
      </c>
      <c r="HJ105" s="372">
        <f t="shared" si="409"/>
        <v>2034.07</v>
      </c>
      <c r="HK105" s="371">
        <f t="shared" si="410"/>
        <v>29969.24</v>
      </c>
      <c r="HL105" s="371">
        <f t="shared" si="410"/>
        <v>34365.949999999997</v>
      </c>
    </row>
    <row r="106" spans="1:220" ht="15">
      <c r="A106" s="447" t="s">
        <v>76</v>
      </c>
      <c r="B106" s="448" t="s">
        <v>101</v>
      </c>
      <c r="C106" s="556" t="s">
        <v>1046</v>
      </c>
      <c r="D106" s="447">
        <v>139968</v>
      </c>
      <c r="E106" s="452">
        <v>9</v>
      </c>
      <c r="F106" s="413">
        <v>420</v>
      </c>
      <c r="G106" s="420">
        <v>435</v>
      </c>
      <c r="H106" s="421">
        <v>6</v>
      </c>
      <c r="I106" s="422">
        <v>2</v>
      </c>
      <c r="J106" s="371">
        <f t="shared" si="332"/>
        <v>414</v>
      </c>
      <c r="K106" s="372">
        <f t="shared" si="333"/>
        <v>433</v>
      </c>
      <c r="L106" s="420">
        <v>64</v>
      </c>
      <c r="M106" s="371">
        <f t="shared" si="328"/>
        <v>414</v>
      </c>
      <c r="N106" s="372">
        <f t="shared" si="329"/>
        <v>433</v>
      </c>
      <c r="O106" s="371">
        <f t="shared" si="330"/>
        <v>414</v>
      </c>
      <c r="P106" s="372">
        <f t="shared" si="331"/>
        <v>433</v>
      </c>
      <c r="Q106" s="424">
        <v>11</v>
      </c>
      <c r="R106" s="453">
        <v>7</v>
      </c>
      <c r="S106" s="371">
        <f t="shared" si="334"/>
        <v>11</v>
      </c>
      <c r="T106" s="372">
        <f t="shared" si="335"/>
        <v>7</v>
      </c>
      <c r="U106" s="426">
        <v>3</v>
      </c>
      <c r="V106" s="454">
        <v>4</v>
      </c>
      <c r="W106" s="371">
        <f t="shared" si="348"/>
        <v>3</v>
      </c>
      <c r="X106" s="372">
        <f t="shared" si="349"/>
        <v>4</v>
      </c>
      <c r="Y106" s="426"/>
      <c r="Z106" s="425"/>
      <c r="AA106" s="371">
        <f t="shared" si="336"/>
        <v>0</v>
      </c>
      <c r="AB106" s="372">
        <f t="shared" si="337"/>
        <v>0</v>
      </c>
      <c r="AC106" s="358">
        <f t="shared" si="338"/>
        <v>14</v>
      </c>
      <c r="AD106" s="372">
        <f t="shared" si="339"/>
        <v>11</v>
      </c>
      <c r="AE106" s="358">
        <f t="shared" si="340"/>
        <v>14</v>
      </c>
      <c r="AF106" s="372">
        <f t="shared" si="341"/>
        <v>11</v>
      </c>
      <c r="AG106" s="427">
        <v>3.1818181818181821</v>
      </c>
      <c r="AH106" s="455">
        <v>3.6428571428571428</v>
      </c>
      <c r="AI106" s="371">
        <f t="shared" si="352"/>
        <v>35</v>
      </c>
      <c r="AJ106" s="372">
        <f t="shared" si="353"/>
        <v>25.5</v>
      </c>
      <c r="AK106" s="426">
        <v>2.833333333333333</v>
      </c>
      <c r="AL106" s="455">
        <v>2.75</v>
      </c>
      <c r="AM106" s="371">
        <f t="shared" si="361"/>
        <v>8.5</v>
      </c>
      <c r="AN106" s="372">
        <f t="shared" si="362"/>
        <v>11</v>
      </c>
      <c r="AO106" s="426"/>
      <c r="AP106" s="446"/>
      <c r="AQ106" s="371">
        <f t="shared" si="342"/>
        <v>0</v>
      </c>
      <c r="AR106" s="372">
        <f t="shared" si="343"/>
        <v>0</v>
      </c>
      <c r="AS106" s="371">
        <f t="shared" si="344"/>
        <v>3.1071428571428572</v>
      </c>
      <c r="AT106" s="372">
        <f t="shared" si="345"/>
        <v>3.3181818181818183</v>
      </c>
      <c r="AU106" s="371">
        <f t="shared" si="346"/>
        <v>43.5</v>
      </c>
      <c r="AV106" s="372">
        <f t="shared" si="347"/>
        <v>36.5</v>
      </c>
      <c r="AW106" s="426">
        <v>72.727272727272734</v>
      </c>
      <c r="AX106" s="455">
        <v>81</v>
      </c>
      <c r="AY106" s="371">
        <f t="shared" si="359"/>
        <v>800.00000000000011</v>
      </c>
      <c r="AZ106" s="372">
        <f t="shared" si="360"/>
        <v>567</v>
      </c>
      <c r="BA106" s="426">
        <v>84</v>
      </c>
      <c r="BB106" s="455">
        <v>67</v>
      </c>
      <c r="BC106" s="371">
        <f t="shared" si="354"/>
        <v>252</v>
      </c>
      <c r="BD106" s="372">
        <f t="shared" si="355"/>
        <v>268</v>
      </c>
      <c r="BE106" s="421"/>
      <c r="BF106" s="420"/>
      <c r="BG106" s="371">
        <f t="shared" si="373"/>
        <v>0</v>
      </c>
      <c r="BH106" s="372">
        <f t="shared" si="373"/>
        <v>0</v>
      </c>
      <c r="BI106" s="371">
        <f t="shared" si="374"/>
        <v>75.142857142857139</v>
      </c>
      <c r="BJ106" s="372">
        <f t="shared" si="374"/>
        <v>75.909090909090907</v>
      </c>
      <c r="BK106" s="371">
        <f t="shared" si="375"/>
        <v>1052</v>
      </c>
      <c r="BL106" s="372">
        <f t="shared" si="375"/>
        <v>835</v>
      </c>
      <c r="BM106" s="431">
        <v>230</v>
      </c>
      <c r="BN106" s="453">
        <v>231</v>
      </c>
      <c r="BO106" s="371">
        <f t="shared" si="411"/>
        <v>230</v>
      </c>
      <c r="BP106" s="372">
        <f t="shared" si="411"/>
        <v>231</v>
      </c>
      <c r="BQ106" s="426">
        <v>44</v>
      </c>
      <c r="BR106" s="454">
        <v>44</v>
      </c>
      <c r="BS106" s="371">
        <f t="shared" si="412"/>
        <v>44</v>
      </c>
      <c r="BT106" s="372">
        <f t="shared" si="412"/>
        <v>44</v>
      </c>
      <c r="BU106" s="426"/>
      <c r="BV106" s="425"/>
      <c r="BW106" s="371">
        <f t="shared" si="413"/>
        <v>0</v>
      </c>
      <c r="BX106" s="423">
        <f t="shared" si="371"/>
        <v>0</v>
      </c>
      <c r="BY106" s="358">
        <f t="shared" si="376"/>
        <v>274</v>
      </c>
      <c r="BZ106" s="372">
        <f t="shared" si="376"/>
        <v>275</v>
      </c>
      <c r="CA106" s="358">
        <f t="shared" si="377"/>
        <v>274</v>
      </c>
      <c r="CB106" s="372">
        <f t="shared" si="377"/>
        <v>275</v>
      </c>
      <c r="CC106" s="427">
        <v>4.1217391304347828</v>
      </c>
      <c r="CD106" s="455">
        <v>4.0064935064935066</v>
      </c>
      <c r="CE106" s="371">
        <f t="shared" si="363"/>
        <v>948</v>
      </c>
      <c r="CF106" s="372">
        <f t="shared" si="363"/>
        <v>925.5</v>
      </c>
      <c r="CG106" s="426">
        <v>5.7840909090909092</v>
      </c>
      <c r="CH106" s="455">
        <v>5.8522727272727275</v>
      </c>
      <c r="CI106" s="371">
        <f t="shared" si="414"/>
        <v>254.5</v>
      </c>
      <c r="CJ106" s="372">
        <f t="shared" si="414"/>
        <v>257.5</v>
      </c>
      <c r="CK106" s="426"/>
      <c r="CL106" s="446"/>
      <c r="CM106" s="371">
        <f t="shared" si="415"/>
        <v>0</v>
      </c>
      <c r="CN106" s="372">
        <f t="shared" si="415"/>
        <v>0</v>
      </c>
      <c r="CO106" s="371">
        <f t="shared" si="378"/>
        <v>4.3886861313868613</v>
      </c>
      <c r="CP106" s="372">
        <f t="shared" si="378"/>
        <v>4.3018181818181818</v>
      </c>
      <c r="CQ106" s="371">
        <f t="shared" si="379"/>
        <v>1202.5</v>
      </c>
      <c r="CR106" s="372">
        <f t="shared" si="379"/>
        <v>1183</v>
      </c>
      <c r="CS106" s="426">
        <v>79.283913043478265</v>
      </c>
      <c r="CT106" s="455">
        <v>80.555497835497832</v>
      </c>
      <c r="CU106" s="371">
        <f t="shared" si="350"/>
        <v>18235.3</v>
      </c>
      <c r="CV106" s="372">
        <f t="shared" si="350"/>
        <v>18608.32</v>
      </c>
      <c r="CW106" s="426">
        <v>78.620681818181822</v>
      </c>
      <c r="CX106" s="455">
        <v>81.55977272727273</v>
      </c>
      <c r="CY106" s="371">
        <f t="shared" si="351"/>
        <v>3459.3100000000004</v>
      </c>
      <c r="CZ106" s="372">
        <f t="shared" si="351"/>
        <v>3588.63</v>
      </c>
      <c r="DA106" s="421"/>
      <c r="DB106" s="420"/>
      <c r="DC106" s="371">
        <f t="shared" si="380"/>
        <v>0</v>
      </c>
      <c r="DD106" s="372">
        <f t="shared" si="380"/>
        <v>0</v>
      </c>
      <c r="DE106" s="371">
        <f t="shared" si="381"/>
        <v>79.177408759124091</v>
      </c>
      <c r="DF106" s="372">
        <f t="shared" si="381"/>
        <v>80.716181818181823</v>
      </c>
      <c r="DG106" s="371">
        <f t="shared" si="382"/>
        <v>21694.61</v>
      </c>
      <c r="DH106" s="372">
        <f t="shared" si="382"/>
        <v>22196.95</v>
      </c>
      <c r="DI106" s="371">
        <f t="shared" si="383"/>
        <v>288</v>
      </c>
      <c r="DJ106" s="372">
        <f t="shared" si="383"/>
        <v>286</v>
      </c>
      <c r="DK106" s="371">
        <f t="shared" si="383"/>
        <v>288</v>
      </c>
      <c r="DL106" s="372">
        <f t="shared" si="383"/>
        <v>286</v>
      </c>
      <c r="DM106" s="371">
        <f t="shared" si="384"/>
        <v>4.3263888888888893</v>
      </c>
      <c r="DN106" s="372">
        <f t="shared" si="384"/>
        <v>4.2639860139860142</v>
      </c>
      <c r="DO106" s="371">
        <f t="shared" si="385"/>
        <v>1246</v>
      </c>
      <c r="DP106" s="372">
        <f t="shared" si="385"/>
        <v>1219.5</v>
      </c>
      <c r="DQ106" s="371">
        <f t="shared" si="386"/>
        <v>78.981284722222227</v>
      </c>
      <c r="DR106" s="372">
        <f t="shared" si="386"/>
        <v>80.53129370629371</v>
      </c>
      <c r="DS106" s="371">
        <f t="shared" si="387"/>
        <v>22746.61</v>
      </c>
      <c r="DT106" s="372">
        <f t="shared" si="387"/>
        <v>23031.95</v>
      </c>
      <c r="DU106" s="424">
        <v>54</v>
      </c>
      <c r="DV106" s="453">
        <v>60</v>
      </c>
      <c r="DW106" s="371">
        <f t="shared" si="388"/>
        <v>54</v>
      </c>
      <c r="DX106" s="372">
        <f t="shared" si="388"/>
        <v>60</v>
      </c>
      <c r="DY106" s="426">
        <v>72</v>
      </c>
      <c r="DZ106" s="454">
        <v>87</v>
      </c>
      <c r="EA106" s="371">
        <f t="shared" si="389"/>
        <v>72</v>
      </c>
      <c r="EB106" s="372">
        <f t="shared" si="389"/>
        <v>87</v>
      </c>
      <c r="EC106" s="426"/>
      <c r="ED106" s="425"/>
      <c r="EE106" s="371">
        <f t="shared" si="390"/>
        <v>0</v>
      </c>
      <c r="EF106" s="372">
        <f t="shared" si="390"/>
        <v>0</v>
      </c>
      <c r="EG106" s="358">
        <f t="shared" si="391"/>
        <v>126</v>
      </c>
      <c r="EH106" s="372">
        <f t="shared" si="391"/>
        <v>147</v>
      </c>
      <c r="EI106" s="358">
        <f t="shared" si="392"/>
        <v>126</v>
      </c>
      <c r="EJ106" s="372">
        <f t="shared" si="392"/>
        <v>147</v>
      </c>
      <c r="EK106" s="427">
        <v>3.1111111111111107</v>
      </c>
      <c r="EL106" s="455">
        <v>3.5750000000000002</v>
      </c>
      <c r="EM106" s="371">
        <f t="shared" si="356"/>
        <v>167.99999999999997</v>
      </c>
      <c r="EN106" s="372">
        <f t="shared" si="356"/>
        <v>214.5</v>
      </c>
      <c r="EO106" s="426">
        <v>3.3402777777777777</v>
      </c>
      <c r="EP106" s="455">
        <v>3.132183908045977</v>
      </c>
      <c r="EQ106" s="371">
        <f t="shared" si="416"/>
        <v>240.5</v>
      </c>
      <c r="ER106" s="372">
        <f t="shared" si="416"/>
        <v>272.5</v>
      </c>
      <c r="ES106" s="426"/>
      <c r="ET106" s="446"/>
      <c r="EU106" s="371">
        <f t="shared" si="357"/>
        <v>0</v>
      </c>
      <c r="EV106" s="372">
        <f t="shared" si="358"/>
        <v>0</v>
      </c>
      <c r="EW106" s="371">
        <f t="shared" si="393"/>
        <v>3.2420634920634921</v>
      </c>
      <c r="EX106" s="372">
        <f t="shared" si="393"/>
        <v>3.3129251700680271</v>
      </c>
      <c r="EY106" s="371">
        <f t="shared" si="394"/>
        <v>408.5</v>
      </c>
      <c r="EZ106" s="372">
        <f t="shared" si="394"/>
        <v>487</v>
      </c>
      <c r="FA106" s="426">
        <v>62.432037037037034</v>
      </c>
      <c r="FB106" s="455">
        <v>62.221833333333336</v>
      </c>
      <c r="FC106" s="371">
        <f t="shared" si="395"/>
        <v>3371.33</v>
      </c>
      <c r="FD106" s="372">
        <f t="shared" si="395"/>
        <v>3733.3100000000004</v>
      </c>
      <c r="FE106" s="426">
        <v>53.143333333333331</v>
      </c>
      <c r="FF106" s="455">
        <v>49.858160919540232</v>
      </c>
      <c r="FG106" s="371">
        <f t="shared" si="396"/>
        <v>3826.3199999999997</v>
      </c>
      <c r="FH106" s="372">
        <f t="shared" si="396"/>
        <v>4337.66</v>
      </c>
      <c r="FI106" s="421"/>
      <c r="FJ106" s="420"/>
      <c r="FK106" s="371">
        <f t="shared" si="397"/>
        <v>0</v>
      </c>
      <c r="FL106" s="372">
        <f t="shared" si="397"/>
        <v>0</v>
      </c>
      <c r="FM106" s="371">
        <f t="shared" si="398"/>
        <v>57.124206349206347</v>
      </c>
      <c r="FN106" s="372">
        <f t="shared" si="398"/>
        <v>54.904557823129252</v>
      </c>
      <c r="FO106" s="371">
        <f t="shared" si="399"/>
        <v>7197.65</v>
      </c>
      <c r="FP106" s="372">
        <f t="shared" si="399"/>
        <v>8070.97</v>
      </c>
      <c r="FQ106" s="424"/>
      <c r="FR106" s="425"/>
      <c r="FS106" s="371">
        <f t="shared" si="400"/>
        <v>0</v>
      </c>
      <c r="FT106" s="372">
        <f t="shared" si="400"/>
        <v>0</v>
      </c>
      <c r="FU106" s="426"/>
      <c r="FV106" s="425"/>
      <c r="FW106" s="371">
        <f t="shared" si="401"/>
        <v>0</v>
      </c>
      <c r="FX106" s="372">
        <f t="shared" si="401"/>
        <v>0</v>
      </c>
      <c r="FY106" s="426"/>
      <c r="FZ106" s="425"/>
      <c r="GA106" s="371">
        <f t="shared" si="402"/>
        <v>0</v>
      </c>
      <c r="GB106" s="372">
        <f t="shared" si="402"/>
        <v>0</v>
      </c>
      <c r="GC106" s="406">
        <f t="shared" si="366"/>
        <v>295</v>
      </c>
      <c r="GD106" s="372">
        <f t="shared" si="366"/>
        <v>298</v>
      </c>
      <c r="GE106" s="371">
        <f t="shared" si="366"/>
        <v>295</v>
      </c>
      <c r="GF106" s="372">
        <f t="shared" si="366"/>
        <v>298</v>
      </c>
      <c r="GG106" s="371">
        <f t="shared" si="403"/>
        <v>1151</v>
      </c>
      <c r="GH106" s="372">
        <f t="shared" si="403"/>
        <v>1165.5</v>
      </c>
      <c r="GI106" s="371">
        <f t="shared" si="404"/>
        <v>22406.629999999997</v>
      </c>
      <c r="GJ106" s="372">
        <f t="shared" si="404"/>
        <v>22908.63</v>
      </c>
      <c r="GK106" s="406">
        <f t="shared" si="367"/>
        <v>119</v>
      </c>
      <c r="GL106" s="372">
        <f t="shared" si="367"/>
        <v>135</v>
      </c>
      <c r="GM106" s="371">
        <f t="shared" si="367"/>
        <v>119</v>
      </c>
      <c r="GN106" s="372">
        <f t="shared" si="367"/>
        <v>135</v>
      </c>
      <c r="GO106" s="371">
        <f t="shared" si="405"/>
        <v>503.5</v>
      </c>
      <c r="GP106" s="372">
        <f t="shared" si="405"/>
        <v>541</v>
      </c>
      <c r="GQ106" s="371">
        <f t="shared" si="406"/>
        <v>7537.63</v>
      </c>
      <c r="GR106" s="372">
        <f t="shared" si="406"/>
        <v>8194.2900000000009</v>
      </c>
      <c r="GS106" s="406">
        <f t="shared" si="368"/>
        <v>414</v>
      </c>
      <c r="GT106" s="372">
        <f t="shared" si="368"/>
        <v>433</v>
      </c>
      <c r="GU106" s="371">
        <f t="shared" si="368"/>
        <v>414</v>
      </c>
      <c r="GV106" s="372">
        <f t="shared" si="364"/>
        <v>433</v>
      </c>
      <c r="GW106" s="371">
        <f t="shared" si="407"/>
        <v>1654.5</v>
      </c>
      <c r="GX106" s="372">
        <f t="shared" si="407"/>
        <v>1706.5</v>
      </c>
      <c r="GY106" s="371">
        <f t="shared" si="407"/>
        <v>29944.26</v>
      </c>
      <c r="GZ106" s="372">
        <f t="shared" si="372"/>
        <v>31102.920000000002</v>
      </c>
      <c r="HA106" s="406">
        <f t="shared" si="369"/>
        <v>0</v>
      </c>
      <c r="HB106" s="372">
        <f t="shared" si="369"/>
        <v>0</v>
      </c>
      <c r="HC106" s="371">
        <f t="shared" si="369"/>
        <v>0</v>
      </c>
      <c r="HD106" s="372">
        <f t="shared" si="365"/>
        <v>0</v>
      </c>
      <c r="HE106" s="371" t="str">
        <f t="shared" si="370"/>
        <v/>
      </c>
      <c r="HF106" s="372" t="str">
        <f t="shared" si="370"/>
        <v/>
      </c>
      <c r="HG106" s="371" t="str">
        <f t="shared" si="408"/>
        <v/>
      </c>
      <c r="HH106" s="372" t="str">
        <f t="shared" si="408"/>
        <v/>
      </c>
      <c r="HI106" s="406">
        <f t="shared" si="409"/>
        <v>1654.5</v>
      </c>
      <c r="HJ106" s="372">
        <f t="shared" si="409"/>
        <v>1706.5</v>
      </c>
      <c r="HK106" s="371">
        <f t="shared" si="410"/>
        <v>29944.260000000002</v>
      </c>
      <c r="HL106" s="371">
        <f t="shared" si="410"/>
        <v>31102.920000000002</v>
      </c>
    </row>
    <row r="107" spans="1:220" ht="15">
      <c r="A107" s="447" t="s">
        <v>76</v>
      </c>
      <c r="B107" s="451" t="s">
        <v>102</v>
      </c>
      <c r="C107" s="42"/>
      <c r="D107" s="447">
        <v>140483</v>
      </c>
      <c r="E107" s="452">
        <v>9</v>
      </c>
      <c r="F107" s="413">
        <v>263</v>
      </c>
      <c r="G107" s="420">
        <v>335</v>
      </c>
      <c r="H107" s="421">
        <v>4</v>
      </c>
      <c r="I107" s="422">
        <v>9</v>
      </c>
      <c r="J107" s="371">
        <f t="shared" si="332"/>
        <v>259</v>
      </c>
      <c r="K107" s="372">
        <f t="shared" si="333"/>
        <v>326</v>
      </c>
      <c r="L107" s="420">
        <v>64</v>
      </c>
      <c r="M107" s="371">
        <f t="shared" si="328"/>
        <v>259</v>
      </c>
      <c r="N107" s="372">
        <f t="shared" si="329"/>
        <v>326</v>
      </c>
      <c r="O107" s="371">
        <f t="shared" si="330"/>
        <v>259</v>
      </c>
      <c r="P107" s="372">
        <f t="shared" si="331"/>
        <v>326</v>
      </c>
      <c r="Q107" s="424">
        <v>7</v>
      </c>
      <c r="R107" s="453">
        <v>10</v>
      </c>
      <c r="S107" s="371">
        <f t="shared" si="334"/>
        <v>7</v>
      </c>
      <c r="T107" s="372">
        <f t="shared" si="335"/>
        <v>10</v>
      </c>
      <c r="U107" s="426">
        <v>5</v>
      </c>
      <c r="V107" s="454">
        <v>2</v>
      </c>
      <c r="W107" s="371">
        <f t="shared" si="348"/>
        <v>5</v>
      </c>
      <c r="X107" s="372">
        <f t="shared" si="349"/>
        <v>2</v>
      </c>
      <c r="Y107" s="426"/>
      <c r="Z107" s="425"/>
      <c r="AA107" s="371">
        <f t="shared" si="336"/>
        <v>0</v>
      </c>
      <c r="AB107" s="372">
        <f t="shared" si="337"/>
        <v>0</v>
      </c>
      <c r="AC107" s="358">
        <f t="shared" si="338"/>
        <v>12</v>
      </c>
      <c r="AD107" s="372">
        <f t="shared" si="339"/>
        <v>12</v>
      </c>
      <c r="AE107" s="358">
        <f t="shared" si="340"/>
        <v>12</v>
      </c>
      <c r="AF107" s="372">
        <f t="shared" si="341"/>
        <v>12</v>
      </c>
      <c r="AG107" s="427">
        <v>3.5</v>
      </c>
      <c r="AH107" s="455">
        <v>2.4500000000000002</v>
      </c>
      <c r="AI107" s="371">
        <f t="shared" si="352"/>
        <v>24.5</v>
      </c>
      <c r="AJ107" s="372">
        <f t="shared" si="353"/>
        <v>24.5</v>
      </c>
      <c r="AK107" s="426">
        <v>5.6000000000000005</v>
      </c>
      <c r="AL107" s="455">
        <v>4</v>
      </c>
      <c r="AM107" s="371">
        <f t="shared" si="361"/>
        <v>28.000000000000004</v>
      </c>
      <c r="AN107" s="372">
        <f t="shared" si="362"/>
        <v>8</v>
      </c>
      <c r="AO107" s="426"/>
      <c r="AP107" s="446"/>
      <c r="AQ107" s="371">
        <f t="shared" si="342"/>
        <v>0</v>
      </c>
      <c r="AR107" s="372">
        <f t="shared" si="343"/>
        <v>0</v>
      </c>
      <c r="AS107" s="371">
        <f t="shared" si="344"/>
        <v>4.375</v>
      </c>
      <c r="AT107" s="372">
        <f t="shared" si="345"/>
        <v>2.7083333333333335</v>
      </c>
      <c r="AU107" s="371">
        <f t="shared" si="346"/>
        <v>52.5</v>
      </c>
      <c r="AV107" s="372">
        <f t="shared" si="347"/>
        <v>32.5</v>
      </c>
      <c r="AW107" s="426">
        <v>77.857142857142861</v>
      </c>
      <c r="AX107" s="455">
        <v>88.8</v>
      </c>
      <c r="AY107" s="371">
        <f t="shared" si="359"/>
        <v>545</v>
      </c>
      <c r="AZ107" s="372">
        <f t="shared" si="360"/>
        <v>888</v>
      </c>
      <c r="BA107" s="426">
        <v>85.063999999999993</v>
      </c>
      <c r="BB107" s="455">
        <v>91</v>
      </c>
      <c r="BC107" s="371">
        <f t="shared" si="354"/>
        <v>425.31999999999994</v>
      </c>
      <c r="BD107" s="372">
        <f t="shared" si="355"/>
        <v>182</v>
      </c>
      <c r="BE107" s="421"/>
      <c r="BF107" s="420"/>
      <c r="BG107" s="371">
        <f t="shared" si="373"/>
        <v>0</v>
      </c>
      <c r="BH107" s="372">
        <f t="shared" si="373"/>
        <v>0</v>
      </c>
      <c r="BI107" s="371">
        <f t="shared" si="374"/>
        <v>80.86</v>
      </c>
      <c r="BJ107" s="372">
        <f t="shared" si="374"/>
        <v>89.166666666666671</v>
      </c>
      <c r="BK107" s="371">
        <f t="shared" si="375"/>
        <v>970.31999999999994</v>
      </c>
      <c r="BL107" s="372">
        <f t="shared" si="375"/>
        <v>1070</v>
      </c>
      <c r="BM107" s="431">
        <v>128</v>
      </c>
      <c r="BN107" s="453">
        <v>148</v>
      </c>
      <c r="BO107" s="371">
        <f t="shared" si="411"/>
        <v>128</v>
      </c>
      <c r="BP107" s="372">
        <f t="shared" si="411"/>
        <v>148</v>
      </c>
      <c r="BQ107" s="426">
        <v>34</v>
      </c>
      <c r="BR107" s="454">
        <v>49</v>
      </c>
      <c r="BS107" s="371">
        <f t="shared" si="412"/>
        <v>34</v>
      </c>
      <c r="BT107" s="372">
        <f t="shared" si="412"/>
        <v>49</v>
      </c>
      <c r="BU107" s="426"/>
      <c r="BV107" s="425"/>
      <c r="BW107" s="371">
        <f t="shared" si="413"/>
        <v>0</v>
      </c>
      <c r="BX107" s="423">
        <f t="shared" si="371"/>
        <v>0</v>
      </c>
      <c r="BY107" s="358">
        <f t="shared" si="376"/>
        <v>162</v>
      </c>
      <c r="BZ107" s="372">
        <f t="shared" si="376"/>
        <v>197</v>
      </c>
      <c r="CA107" s="358">
        <f t="shared" si="377"/>
        <v>162</v>
      </c>
      <c r="CB107" s="372">
        <f t="shared" si="377"/>
        <v>197</v>
      </c>
      <c r="CC107" s="427">
        <v>3.63671875</v>
      </c>
      <c r="CD107" s="455">
        <v>4.0506756756756754</v>
      </c>
      <c r="CE107" s="371">
        <f t="shared" si="363"/>
        <v>465.5</v>
      </c>
      <c r="CF107" s="372">
        <f t="shared" si="363"/>
        <v>599.5</v>
      </c>
      <c r="CG107" s="426">
        <v>5.0588235294117645</v>
      </c>
      <c r="CH107" s="455">
        <v>6.5510204081632653</v>
      </c>
      <c r="CI107" s="371">
        <f t="shared" si="414"/>
        <v>172</v>
      </c>
      <c r="CJ107" s="372">
        <f t="shared" si="414"/>
        <v>321</v>
      </c>
      <c r="CK107" s="426"/>
      <c r="CL107" s="446"/>
      <c r="CM107" s="371">
        <f t="shared" si="415"/>
        <v>0</v>
      </c>
      <c r="CN107" s="372">
        <f t="shared" si="415"/>
        <v>0</v>
      </c>
      <c r="CO107" s="371">
        <f t="shared" si="378"/>
        <v>3.9351851851851851</v>
      </c>
      <c r="CP107" s="372">
        <f t="shared" si="378"/>
        <v>4.6725888324873095</v>
      </c>
      <c r="CQ107" s="371">
        <f t="shared" si="379"/>
        <v>637.5</v>
      </c>
      <c r="CR107" s="372">
        <f t="shared" si="379"/>
        <v>920.5</v>
      </c>
      <c r="CS107" s="426">
        <v>80.809531250000006</v>
      </c>
      <c r="CT107" s="455">
        <v>85.270202702702704</v>
      </c>
      <c r="CU107" s="371">
        <f t="shared" si="350"/>
        <v>10343.620000000001</v>
      </c>
      <c r="CV107" s="372">
        <f t="shared" si="350"/>
        <v>12619.99</v>
      </c>
      <c r="CW107" s="426">
        <v>85.419705882352943</v>
      </c>
      <c r="CX107" s="455">
        <v>89.814897959183668</v>
      </c>
      <c r="CY107" s="371">
        <f t="shared" si="351"/>
        <v>2904.27</v>
      </c>
      <c r="CZ107" s="372">
        <f t="shared" si="351"/>
        <v>4400.9299999999994</v>
      </c>
      <c r="DA107" s="421"/>
      <c r="DB107" s="420"/>
      <c r="DC107" s="371">
        <f t="shared" si="380"/>
        <v>0</v>
      </c>
      <c r="DD107" s="372">
        <f t="shared" si="380"/>
        <v>0</v>
      </c>
      <c r="DE107" s="371">
        <f t="shared" si="381"/>
        <v>81.7770987654321</v>
      </c>
      <c r="DF107" s="372">
        <f t="shared" si="381"/>
        <v>86.400609137055824</v>
      </c>
      <c r="DG107" s="371">
        <f t="shared" si="382"/>
        <v>13247.89</v>
      </c>
      <c r="DH107" s="372">
        <f t="shared" si="382"/>
        <v>17020.919999999998</v>
      </c>
      <c r="DI107" s="371">
        <f t="shared" si="383"/>
        <v>174</v>
      </c>
      <c r="DJ107" s="372">
        <f t="shared" si="383"/>
        <v>209</v>
      </c>
      <c r="DK107" s="371">
        <f t="shared" si="383"/>
        <v>174</v>
      </c>
      <c r="DL107" s="372">
        <f t="shared" si="383"/>
        <v>209</v>
      </c>
      <c r="DM107" s="371">
        <f t="shared" si="384"/>
        <v>3.9655172413793105</v>
      </c>
      <c r="DN107" s="372">
        <f t="shared" si="384"/>
        <v>4.5598086124401913</v>
      </c>
      <c r="DO107" s="371">
        <f t="shared" si="385"/>
        <v>690</v>
      </c>
      <c r="DP107" s="372">
        <f t="shared" si="385"/>
        <v>953</v>
      </c>
      <c r="DQ107" s="371">
        <f t="shared" si="386"/>
        <v>81.713850574712637</v>
      </c>
      <c r="DR107" s="372">
        <f t="shared" si="386"/>
        <v>86.559425837320561</v>
      </c>
      <c r="DS107" s="371">
        <f t="shared" si="387"/>
        <v>14218.21</v>
      </c>
      <c r="DT107" s="372">
        <f t="shared" si="387"/>
        <v>18090.919999999998</v>
      </c>
      <c r="DU107" s="424">
        <v>27</v>
      </c>
      <c r="DV107" s="453">
        <v>52</v>
      </c>
      <c r="DW107" s="371">
        <f t="shared" si="388"/>
        <v>27</v>
      </c>
      <c r="DX107" s="372">
        <f t="shared" si="388"/>
        <v>52</v>
      </c>
      <c r="DY107" s="426">
        <v>32</v>
      </c>
      <c r="DZ107" s="454">
        <v>43</v>
      </c>
      <c r="EA107" s="371">
        <f t="shared" si="389"/>
        <v>32</v>
      </c>
      <c r="EB107" s="372">
        <f t="shared" si="389"/>
        <v>43</v>
      </c>
      <c r="EC107" s="426"/>
      <c r="ED107" s="425"/>
      <c r="EE107" s="371">
        <f t="shared" si="390"/>
        <v>0</v>
      </c>
      <c r="EF107" s="372">
        <f t="shared" si="390"/>
        <v>0</v>
      </c>
      <c r="EG107" s="358">
        <f t="shared" si="391"/>
        <v>59</v>
      </c>
      <c r="EH107" s="372">
        <f t="shared" si="391"/>
        <v>95</v>
      </c>
      <c r="EI107" s="358">
        <f t="shared" si="392"/>
        <v>59</v>
      </c>
      <c r="EJ107" s="372">
        <f t="shared" si="392"/>
        <v>95</v>
      </c>
      <c r="EK107" s="427">
        <v>2.6851851851851856</v>
      </c>
      <c r="EL107" s="455">
        <v>2.9038461538461537</v>
      </c>
      <c r="EM107" s="371">
        <f t="shared" si="356"/>
        <v>72.500000000000014</v>
      </c>
      <c r="EN107" s="372">
        <f t="shared" si="356"/>
        <v>151</v>
      </c>
      <c r="EO107" s="426">
        <v>3.015625</v>
      </c>
      <c r="EP107" s="455">
        <v>2.7674418604651163</v>
      </c>
      <c r="EQ107" s="371">
        <f t="shared" si="416"/>
        <v>96.5</v>
      </c>
      <c r="ER107" s="372">
        <f t="shared" si="416"/>
        <v>119</v>
      </c>
      <c r="ES107" s="426"/>
      <c r="ET107" s="446"/>
      <c r="EU107" s="371">
        <f t="shared" si="357"/>
        <v>0</v>
      </c>
      <c r="EV107" s="372">
        <f t="shared" si="358"/>
        <v>0</v>
      </c>
      <c r="EW107" s="371">
        <f t="shared" si="393"/>
        <v>2.8644067796610169</v>
      </c>
      <c r="EX107" s="372">
        <f t="shared" si="393"/>
        <v>2.8421052631578947</v>
      </c>
      <c r="EY107" s="371">
        <f t="shared" si="394"/>
        <v>169</v>
      </c>
      <c r="EZ107" s="372">
        <f t="shared" si="394"/>
        <v>270</v>
      </c>
      <c r="FA107" s="426">
        <v>64.148148148148152</v>
      </c>
      <c r="FB107" s="455">
        <v>65.49942307692308</v>
      </c>
      <c r="FC107" s="371">
        <f t="shared" si="395"/>
        <v>1732</v>
      </c>
      <c r="FD107" s="372">
        <f t="shared" si="395"/>
        <v>3405.9700000000003</v>
      </c>
      <c r="FE107" s="426">
        <v>57.102187499999999</v>
      </c>
      <c r="FF107" s="455">
        <v>51.43116279069767</v>
      </c>
      <c r="FG107" s="371">
        <f t="shared" si="396"/>
        <v>1827.27</v>
      </c>
      <c r="FH107" s="372">
        <f t="shared" si="396"/>
        <v>2211.54</v>
      </c>
      <c r="FI107" s="421"/>
      <c r="FJ107" s="420"/>
      <c r="FK107" s="371">
        <f t="shared" si="397"/>
        <v>0</v>
      </c>
      <c r="FL107" s="372">
        <f t="shared" si="397"/>
        <v>0</v>
      </c>
      <c r="FM107" s="371">
        <f t="shared" si="398"/>
        <v>60.326610169491524</v>
      </c>
      <c r="FN107" s="372">
        <f t="shared" si="398"/>
        <v>59.131684210526316</v>
      </c>
      <c r="FO107" s="371">
        <f t="shared" si="399"/>
        <v>3559.27</v>
      </c>
      <c r="FP107" s="372">
        <f t="shared" si="399"/>
        <v>5617.51</v>
      </c>
      <c r="FQ107" s="424">
        <v>26</v>
      </c>
      <c r="FR107" s="425">
        <v>22</v>
      </c>
      <c r="FS107" s="371">
        <f t="shared" si="400"/>
        <v>26</v>
      </c>
      <c r="FT107" s="372">
        <f t="shared" si="400"/>
        <v>22</v>
      </c>
      <c r="FU107" s="426">
        <v>2</v>
      </c>
      <c r="FV107" s="425">
        <v>2.0499999999999998</v>
      </c>
      <c r="FW107" s="371">
        <f t="shared" si="401"/>
        <v>52</v>
      </c>
      <c r="FX107" s="372">
        <f t="shared" si="401"/>
        <v>45.099999999999994</v>
      </c>
      <c r="FY107" s="426">
        <v>77.5</v>
      </c>
      <c r="FZ107" s="425">
        <v>76.77</v>
      </c>
      <c r="GA107" s="371">
        <f t="shared" si="402"/>
        <v>2015</v>
      </c>
      <c r="GB107" s="372">
        <f t="shared" si="402"/>
        <v>1688.9399999999998</v>
      </c>
      <c r="GC107" s="406">
        <f t="shared" si="366"/>
        <v>162</v>
      </c>
      <c r="GD107" s="372">
        <f t="shared" si="366"/>
        <v>210</v>
      </c>
      <c r="GE107" s="371">
        <f t="shared" si="366"/>
        <v>162</v>
      </c>
      <c r="GF107" s="372">
        <f t="shared" si="366"/>
        <v>210</v>
      </c>
      <c r="GG107" s="371">
        <f t="shared" si="403"/>
        <v>562.5</v>
      </c>
      <c r="GH107" s="372">
        <f t="shared" si="403"/>
        <v>775</v>
      </c>
      <c r="GI107" s="371">
        <f t="shared" si="404"/>
        <v>12620.62</v>
      </c>
      <c r="GJ107" s="372">
        <f t="shared" si="404"/>
        <v>16913.96</v>
      </c>
      <c r="GK107" s="406">
        <f t="shared" si="367"/>
        <v>71</v>
      </c>
      <c r="GL107" s="372">
        <f t="shared" si="367"/>
        <v>94</v>
      </c>
      <c r="GM107" s="371">
        <f t="shared" si="367"/>
        <v>71</v>
      </c>
      <c r="GN107" s="372">
        <f t="shared" si="367"/>
        <v>94</v>
      </c>
      <c r="GO107" s="371">
        <f t="shared" si="405"/>
        <v>296.5</v>
      </c>
      <c r="GP107" s="372">
        <f t="shared" si="405"/>
        <v>448</v>
      </c>
      <c r="GQ107" s="371">
        <f t="shared" si="406"/>
        <v>5156.8600000000006</v>
      </c>
      <c r="GR107" s="372">
        <f t="shared" si="406"/>
        <v>6794.4699999999993</v>
      </c>
      <c r="GS107" s="406">
        <f t="shared" si="368"/>
        <v>233</v>
      </c>
      <c r="GT107" s="372">
        <f t="shared" si="368"/>
        <v>304</v>
      </c>
      <c r="GU107" s="371">
        <f t="shared" si="368"/>
        <v>233</v>
      </c>
      <c r="GV107" s="372">
        <f t="shared" si="364"/>
        <v>304</v>
      </c>
      <c r="GW107" s="371">
        <f t="shared" si="407"/>
        <v>859</v>
      </c>
      <c r="GX107" s="372">
        <f t="shared" si="407"/>
        <v>1223</v>
      </c>
      <c r="GY107" s="371">
        <f t="shared" si="407"/>
        <v>17777.480000000003</v>
      </c>
      <c r="GZ107" s="372">
        <f t="shared" si="372"/>
        <v>23708.43</v>
      </c>
      <c r="HA107" s="406">
        <f t="shared" si="369"/>
        <v>0</v>
      </c>
      <c r="HB107" s="372">
        <f t="shared" si="369"/>
        <v>0</v>
      </c>
      <c r="HC107" s="371">
        <f t="shared" si="369"/>
        <v>0</v>
      </c>
      <c r="HD107" s="372">
        <f t="shared" si="365"/>
        <v>0</v>
      </c>
      <c r="HE107" s="371" t="str">
        <f t="shared" si="370"/>
        <v/>
      </c>
      <c r="HF107" s="372" t="str">
        <f t="shared" si="370"/>
        <v/>
      </c>
      <c r="HG107" s="371" t="str">
        <f t="shared" si="408"/>
        <v/>
      </c>
      <c r="HH107" s="372" t="str">
        <f t="shared" si="408"/>
        <v/>
      </c>
      <c r="HI107" s="406">
        <f t="shared" si="409"/>
        <v>911</v>
      </c>
      <c r="HJ107" s="372">
        <f t="shared" si="409"/>
        <v>1268.0999999999999</v>
      </c>
      <c r="HK107" s="371">
        <f t="shared" si="410"/>
        <v>19792.48</v>
      </c>
      <c r="HL107" s="371">
        <f t="shared" si="410"/>
        <v>25397.37</v>
      </c>
    </row>
    <row r="108" spans="1:220" ht="15">
      <c r="A108" s="447" t="s">
        <v>76</v>
      </c>
      <c r="B108" s="448" t="s">
        <v>103</v>
      </c>
      <c r="C108" s="556" t="s">
        <v>1047</v>
      </c>
      <c r="D108" s="447">
        <v>138901</v>
      </c>
      <c r="E108" s="452">
        <v>10</v>
      </c>
      <c r="F108" s="413">
        <v>226</v>
      </c>
      <c r="G108" s="420">
        <v>234</v>
      </c>
      <c r="H108" s="421">
        <v>3</v>
      </c>
      <c r="I108" s="422">
        <v>4</v>
      </c>
      <c r="J108" s="371">
        <f t="shared" si="332"/>
        <v>223</v>
      </c>
      <c r="K108" s="372">
        <f t="shared" si="333"/>
        <v>230</v>
      </c>
      <c r="L108" s="420">
        <v>64</v>
      </c>
      <c r="M108" s="371">
        <f t="shared" si="328"/>
        <v>223</v>
      </c>
      <c r="N108" s="372">
        <f t="shared" si="329"/>
        <v>230</v>
      </c>
      <c r="O108" s="371">
        <f t="shared" si="330"/>
        <v>223</v>
      </c>
      <c r="P108" s="372">
        <f t="shared" si="331"/>
        <v>230</v>
      </c>
      <c r="Q108" s="424">
        <v>0</v>
      </c>
      <c r="R108" s="453">
        <v>1</v>
      </c>
      <c r="S108" s="371">
        <f t="shared" si="334"/>
        <v>0</v>
      </c>
      <c r="T108" s="372">
        <f t="shared" si="335"/>
        <v>1</v>
      </c>
      <c r="U108" s="426">
        <v>0</v>
      </c>
      <c r="V108" s="454">
        <v>1</v>
      </c>
      <c r="W108" s="371">
        <f t="shared" si="348"/>
        <v>0</v>
      </c>
      <c r="X108" s="372">
        <f t="shared" si="349"/>
        <v>1</v>
      </c>
      <c r="Y108" s="426"/>
      <c r="Z108" s="425"/>
      <c r="AA108" s="371">
        <f t="shared" si="336"/>
        <v>0</v>
      </c>
      <c r="AB108" s="372">
        <f t="shared" si="337"/>
        <v>0</v>
      </c>
      <c r="AC108" s="358">
        <f t="shared" si="338"/>
        <v>0</v>
      </c>
      <c r="AD108" s="372">
        <f t="shared" si="339"/>
        <v>2</v>
      </c>
      <c r="AE108" s="358">
        <f t="shared" si="340"/>
        <v>0</v>
      </c>
      <c r="AF108" s="372">
        <f t="shared" si="341"/>
        <v>2</v>
      </c>
      <c r="AG108" s="427">
        <v>0</v>
      </c>
      <c r="AH108" s="455">
        <v>2</v>
      </c>
      <c r="AI108" s="371">
        <f t="shared" si="352"/>
        <v>0</v>
      </c>
      <c r="AJ108" s="372">
        <f t="shared" si="353"/>
        <v>2</v>
      </c>
      <c r="AK108" s="426">
        <v>0</v>
      </c>
      <c r="AL108" s="455">
        <v>10</v>
      </c>
      <c r="AM108" s="371">
        <f t="shared" si="361"/>
        <v>0</v>
      </c>
      <c r="AN108" s="372">
        <f t="shared" si="362"/>
        <v>10</v>
      </c>
      <c r="AO108" s="426"/>
      <c r="AP108" s="446"/>
      <c r="AQ108" s="371">
        <f t="shared" si="342"/>
        <v>0</v>
      </c>
      <c r="AR108" s="372">
        <f t="shared" si="343"/>
        <v>0</v>
      </c>
      <c r="AS108" s="371">
        <f t="shared" si="344"/>
        <v>0</v>
      </c>
      <c r="AT108" s="372">
        <f t="shared" si="345"/>
        <v>6</v>
      </c>
      <c r="AU108" s="371">
        <f t="shared" si="346"/>
        <v>0</v>
      </c>
      <c r="AV108" s="372">
        <f t="shared" si="347"/>
        <v>12</v>
      </c>
      <c r="AW108" s="426">
        <v>0</v>
      </c>
      <c r="AX108" s="455">
        <v>66</v>
      </c>
      <c r="AY108" s="371">
        <f t="shared" si="359"/>
        <v>0</v>
      </c>
      <c r="AZ108" s="372">
        <f t="shared" si="360"/>
        <v>66</v>
      </c>
      <c r="BA108" s="426">
        <v>0</v>
      </c>
      <c r="BB108" s="455">
        <v>60.33</v>
      </c>
      <c r="BC108" s="371">
        <f t="shared" si="354"/>
        <v>0</v>
      </c>
      <c r="BD108" s="372">
        <f t="shared" si="355"/>
        <v>60.33</v>
      </c>
      <c r="BE108" s="421"/>
      <c r="BF108" s="420"/>
      <c r="BG108" s="371">
        <f t="shared" si="373"/>
        <v>0</v>
      </c>
      <c r="BH108" s="372">
        <f t="shared" si="373"/>
        <v>0</v>
      </c>
      <c r="BI108" s="371">
        <f t="shared" si="374"/>
        <v>0</v>
      </c>
      <c r="BJ108" s="372">
        <f t="shared" si="374"/>
        <v>63.164999999999999</v>
      </c>
      <c r="BK108" s="371">
        <f t="shared" si="375"/>
        <v>0</v>
      </c>
      <c r="BL108" s="372">
        <f t="shared" si="375"/>
        <v>126.33</v>
      </c>
      <c r="BM108" s="431">
        <v>78</v>
      </c>
      <c r="BN108" s="453">
        <v>76</v>
      </c>
      <c r="BO108" s="371">
        <f t="shared" si="411"/>
        <v>78</v>
      </c>
      <c r="BP108" s="372">
        <f t="shared" si="411"/>
        <v>76</v>
      </c>
      <c r="BQ108" s="426">
        <v>51</v>
      </c>
      <c r="BR108" s="454">
        <v>50</v>
      </c>
      <c r="BS108" s="371">
        <f t="shared" si="412"/>
        <v>51</v>
      </c>
      <c r="BT108" s="372">
        <f t="shared" si="412"/>
        <v>50</v>
      </c>
      <c r="BU108" s="426"/>
      <c r="BV108" s="425"/>
      <c r="BW108" s="371">
        <f t="shared" si="413"/>
        <v>0</v>
      </c>
      <c r="BX108" s="423">
        <f t="shared" si="371"/>
        <v>0</v>
      </c>
      <c r="BY108" s="358">
        <f t="shared" si="376"/>
        <v>129</v>
      </c>
      <c r="BZ108" s="372">
        <f t="shared" si="376"/>
        <v>126</v>
      </c>
      <c r="CA108" s="358">
        <f t="shared" si="377"/>
        <v>129</v>
      </c>
      <c r="CB108" s="372">
        <f t="shared" si="377"/>
        <v>126</v>
      </c>
      <c r="CC108" s="427">
        <v>5.0256410256410255</v>
      </c>
      <c r="CD108" s="455">
        <v>4.9407894736842106</v>
      </c>
      <c r="CE108" s="371">
        <f t="shared" si="363"/>
        <v>392</v>
      </c>
      <c r="CF108" s="372">
        <f t="shared" si="363"/>
        <v>375.5</v>
      </c>
      <c r="CG108" s="426">
        <v>6.117647058823529</v>
      </c>
      <c r="CH108" s="455">
        <v>5.4</v>
      </c>
      <c r="CI108" s="371">
        <f t="shared" si="414"/>
        <v>312</v>
      </c>
      <c r="CJ108" s="372">
        <f t="shared" si="414"/>
        <v>270</v>
      </c>
      <c r="CK108" s="426"/>
      <c r="CL108" s="446"/>
      <c r="CM108" s="371">
        <f t="shared" si="415"/>
        <v>0</v>
      </c>
      <c r="CN108" s="372">
        <f t="shared" si="415"/>
        <v>0</v>
      </c>
      <c r="CO108" s="371">
        <f t="shared" si="378"/>
        <v>5.4573643410852712</v>
      </c>
      <c r="CP108" s="372">
        <f t="shared" si="378"/>
        <v>5.1230158730158726</v>
      </c>
      <c r="CQ108" s="371">
        <f t="shared" si="379"/>
        <v>704</v>
      </c>
      <c r="CR108" s="372">
        <f t="shared" si="379"/>
        <v>645.5</v>
      </c>
      <c r="CS108" s="426">
        <v>81.957051282051296</v>
      </c>
      <c r="CT108" s="455">
        <v>84.793552631578947</v>
      </c>
      <c r="CU108" s="371">
        <f t="shared" si="350"/>
        <v>6392.6500000000015</v>
      </c>
      <c r="CV108" s="372">
        <f t="shared" si="350"/>
        <v>6444.31</v>
      </c>
      <c r="CW108" s="426">
        <v>75.973529411764702</v>
      </c>
      <c r="CX108" s="455">
        <v>82.19959999999999</v>
      </c>
      <c r="CY108" s="371">
        <f t="shared" si="351"/>
        <v>3874.6499999999996</v>
      </c>
      <c r="CZ108" s="372">
        <f t="shared" si="351"/>
        <v>4109.9799999999996</v>
      </c>
      <c r="DA108" s="421"/>
      <c r="DB108" s="420"/>
      <c r="DC108" s="371">
        <f t="shared" si="380"/>
        <v>0</v>
      </c>
      <c r="DD108" s="372">
        <f t="shared" si="380"/>
        <v>0</v>
      </c>
      <c r="DE108" s="371">
        <f t="shared" si="381"/>
        <v>79.591472868217068</v>
      </c>
      <c r="DF108" s="372">
        <f t="shared" si="381"/>
        <v>83.764206349206361</v>
      </c>
      <c r="DG108" s="371">
        <f t="shared" si="382"/>
        <v>10267.300000000001</v>
      </c>
      <c r="DH108" s="372">
        <f t="shared" si="382"/>
        <v>10554.29</v>
      </c>
      <c r="DI108" s="371">
        <f t="shared" si="383"/>
        <v>129</v>
      </c>
      <c r="DJ108" s="372">
        <f t="shared" si="383"/>
        <v>128</v>
      </c>
      <c r="DK108" s="371">
        <f t="shared" si="383"/>
        <v>129</v>
      </c>
      <c r="DL108" s="372">
        <f t="shared" si="383"/>
        <v>128</v>
      </c>
      <c r="DM108" s="371">
        <f t="shared" si="384"/>
        <v>5.4573643410852712</v>
      </c>
      <c r="DN108" s="372">
        <f t="shared" si="384"/>
        <v>5.13671875</v>
      </c>
      <c r="DO108" s="371">
        <f t="shared" si="385"/>
        <v>704</v>
      </c>
      <c r="DP108" s="372">
        <f t="shared" si="385"/>
        <v>657.5</v>
      </c>
      <c r="DQ108" s="371">
        <f t="shared" si="386"/>
        <v>79.591472868217068</v>
      </c>
      <c r="DR108" s="372">
        <f t="shared" si="386"/>
        <v>83.442343750000006</v>
      </c>
      <c r="DS108" s="371">
        <f t="shared" si="387"/>
        <v>10267.300000000001</v>
      </c>
      <c r="DT108" s="372">
        <f t="shared" si="387"/>
        <v>10680.62</v>
      </c>
      <c r="DU108" s="424">
        <v>47</v>
      </c>
      <c r="DV108" s="453">
        <v>61</v>
      </c>
      <c r="DW108" s="371">
        <f t="shared" si="388"/>
        <v>47</v>
      </c>
      <c r="DX108" s="372">
        <f t="shared" si="388"/>
        <v>61</v>
      </c>
      <c r="DY108" s="426">
        <v>47</v>
      </c>
      <c r="DZ108" s="454">
        <v>40</v>
      </c>
      <c r="EA108" s="371">
        <f t="shared" si="389"/>
        <v>47</v>
      </c>
      <c r="EB108" s="372">
        <f t="shared" si="389"/>
        <v>40</v>
      </c>
      <c r="EC108" s="426"/>
      <c r="ED108" s="425"/>
      <c r="EE108" s="371">
        <f t="shared" si="390"/>
        <v>0</v>
      </c>
      <c r="EF108" s="372">
        <f t="shared" si="390"/>
        <v>0</v>
      </c>
      <c r="EG108" s="358">
        <f t="shared" si="391"/>
        <v>94</v>
      </c>
      <c r="EH108" s="372">
        <f t="shared" si="391"/>
        <v>101</v>
      </c>
      <c r="EI108" s="358">
        <f t="shared" si="392"/>
        <v>94</v>
      </c>
      <c r="EJ108" s="372">
        <f t="shared" si="392"/>
        <v>101</v>
      </c>
      <c r="EK108" s="427">
        <v>3.6489361702127661</v>
      </c>
      <c r="EL108" s="455">
        <v>3.4672131147540983</v>
      </c>
      <c r="EM108" s="371">
        <f t="shared" si="356"/>
        <v>171.5</v>
      </c>
      <c r="EN108" s="372">
        <f t="shared" si="356"/>
        <v>211.5</v>
      </c>
      <c r="EO108" s="426">
        <v>4.5531914893617023</v>
      </c>
      <c r="EP108" s="455">
        <v>4.25</v>
      </c>
      <c r="EQ108" s="371">
        <f t="shared" si="416"/>
        <v>214</v>
      </c>
      <c r="ER108" s="372">
        <f t="shared" si="416"/>
        <v>170</v>
      </c>
      <c r="ES108" s="426"/>
      <c r="ET108" s="446"/>
      <c r="EU108" s="371">
        <f t="shared" si="357"/>
        <v>0</v>
      </c>
      <c r="EV108" s="372">
        <f t="shared" si="358"/>
        <v>0</v>
      </c>
      <c r="EW108" s="371">
        <f t="shared" si="393"/>
        <v>4.1010638297872344</v>
      </c>
      <c r="EX108" s="372">
        <f t="shared" si="393"/>
        <v>3.777227722772277</v>
      </c>
      <c r="EY108" s="371">
        <f t="shared" si="394"/>
        <v>385.50000000000006</v>
      </c>
      <c r="EZ108" s="372">
        <f t="shared" si="394"/>
        <v>381.5</v>
      </c>
      <c r="FA108" s="426">
        <v>65.73744680851064</v>
      </c>
      <c r="FB108" s="455">
        <v>66.311475409836063</v>
      </c>
      <c r="FC108" s="371">
        <f t="shared" si="395"/>
        <v>3089.66</v>
      </c>
      <c r="FD108" s="372">
        <f t="shared" si="395"/>
        <v>4045</v>
      </c>
      <c r="FE108" s="426">
        <v>62.098723404255317</v>
      </c>
      <c r="FF108" s="455">
        <v>63.074750000000002</v>
      </c>
      <c r="FG108" s="371">
        <f t="shared" si="396"/>
        <v>2918.64</v>
      </c>
      <c r="FH108" s="372">
        <f t="shared" si="396"/>
        <v>2522.9900000000002</v>
      </c>
      <c r="FI108" s="421"/>
      <c r="FJ108" s="420"/>
      <c r="FK108" s="371">
        <f t="shared" si="397"/>
        <v>0</v>
      </c>
      <c r="FL108" s="372">
        <f t="shared" si="397"/>
        <v>0</v>
      </c>
      <c r="FM108" s="371">
        <f t="shared" si="398"/>
        <v>63.918085106382968</v>
      </c>
      <c r="FN108" s="372">
        <f t="shared" si="398"/>
        <v>65.029603960396031</v>
      </c>
      <c r="FO108" s="371">
        <f t="shared" si="399"/>
        <v>6008.2999999999993</v>
      </c>
      <c r="FP108" s="372">
        <f t="shared" si="399"/>
        <v>6567.9899999999989</v>
      </c>
      <c r="FQ108" s="424"/>
      <c r="FR108" s="425">
        <v>1</v>
      </c>
      <c r="FS108" s="371">
        <f t="shared" si="400"/>
        <v>0</v>
      </c>
      <c r="FT108" s="372">
        <f t="shared" si="400"/>
        <v>1</v>
      </c>
      <c r="FU108" s="426"/>
      <c r="FV108" s="425">
        <v>6</v>
      </c>
      <c r="FW108" s="371">
        <f t="shared" si="401"/>
        <v>0</v>
      </c>
      <c r="FX108" s="372">
        <f t="shared" si="401"/>
        <v>6</v>
      </c>
      <c r="FY108" s="426"/>
      <c r="FZ108" s="425">
        <v>40</v>
      </c>
      <c r="GA108" s="371">
        <f t="shared" si="402"/>
        <v>0</v>
      </c>
      <c r="GB108" s="372">
        <f t="shared" si="402"/>
        <v>40</v>
      </c>
      <c r="GC108" s="406">
        <f t="shared" si="366"/>
        <v>125</v>
      </c>
      <c r="GD108" s="372">
        <f t="shared" si="366"/>
        <v>138</v>
      </c>
      <c r="GE108" s="371">
        <f t="shared" si="366"/>
        <v>125</v>
      </c>
      <c r="GF108" s="372">
        <f t="shared" si="366"/>
        <v>138</v>
      </c>
      <c r="GG108" s="371">
        <f t="shared" si="403"/>
        <v>563.5</v>
      </c>
      <c r="GH108" s="372">
        <f t="shared" si="403"/>
        <v>589</v>
      </c>
      <c r="GI108" s="371">
        <f t="shared" si="404"/>
        <v>9482.3100000000013</v>
      </c>
      <c r="GJ108" s="372">
        <f t="shared" si="404"/>
        <v>10555.310000000001</v>
      </c>
      <c r="GK108" s="406">
        <f t="shared" si="367"/>
        <v>98</v>
      </c>
      <c r="GL108" s="372">
        <f t="shared" si="367"/>
        <v>91</v>
      </c>
      <c r="GM108" s="371">
        <f t="shared" si="367"/>
        <v>98</v>
      </c>
      <c r="GN108" s="372">
        <f t="shared" si="367"/>
        <v>91</v>
      </c>
      <c r="GO108" s="371">
        <f t="shared" si="405"/>
        <v>526</v>
      </c>
      <c r="GP108" s="372">
        <f t="shared" si="405"/>
        <v>450</v>
      </c>
      <c r="GQ108" s="371">
        <f t="shared" si="406"/>
        <v>6793.2899999999991</v>
      </c>
      <c r="GR108" s="372">
        <f t="shared" si="406"/>
        <v>6693.2999999999993</v>
      </c>
      <c r="GS108" s="406">
        <f t="shared" si="368"/>
        <v>223</v>
      </c>
      <c r="GT108" s="372">
        <f t="shared" si="368"/>
        <v>229</v>
      </c>
      <c r="GU108" s="371">
        <f t="shared" si="368"/>
        <v>223</v>
      </c>
      <c r="GV108" s="372">
        <f t="shared" si="364"/>
        <v>229</v>
      </c>
      <c r="GW108" s="371">
        <f t="shared" si="407"/>
        <v>1089.5</v>
      </c>
      <c r="GX108" s="372">
        <f t="shared" si="407"/>
        <v>1039</v>
      </c>
      <c r="GY108" s="371">
        <f t="shared" si="407"/>
        <v>16275.6</v>
      </c>
      <c r="GZ108" s="372">
        <f t="shared" si="372"/>
        <v>17248.61</v>
      </c>
      <c r="HA108" s="406">
        <f t="shared" si="369"/>
        <v>0</v>
      </c>
      <c r="HB108" s="372">
        <f t="shared" si="369"/>
        <v>0</v>
      </c>
      <c r="HC108" s="371">
        <f t="shared" si="369"/>
        <v>0</v>
      </c>
      <c r="HD108" s="372">
        <f t="shared" si="365"/>
        <v>0</v>
      </c>
      <c r="HE108" s="371" t="str">
        <f t="shared" si="370"/>
        <v/>
      </c>
      <c r="HF108" s="372" t="str">
        <f t="shared" si="370"/>
        <v/>
      </c>
      <c r="HG108" s="371" t="str">
        <f t="shared" si="408"/>
        <v/>
      </c>
      <c r="HH108" s="372" t="str">
        <f t="shared" si="408"/>
        <v/>
      </c>
      <c r="HI108" s="406">
        <f t="shared" si="409"/>
        <v>1089.5</v>
      </c>
      <c r="HJ108" s="372">
        <f t="shared" si="409"/>
        <v>1045</v>
      </c>
      <c r="HK108" s="371">
        <f t="shared" si="410"/>
        <v>16275.6</v>
      </c>
      <c r="HL108" s="371">
        <f t="shared" si="410"/>
        <v>17288.61</v>
      </c>
    </row>
    <row r="109" spans="1:220" ht="15">
      <c r="A109" s="447" t="s">
        <v>76</v>
      </c>
      <c r="B109" s="448" t="s">
        <v>105</v>
      </c>
      <c r="C109" s="556" t="s">
        <v>1047</v>
      </c>
      <c r="D109" s="447">
        <v>139621</v>
      </c>
      <c r="E109" s="452">
        <v>10</v>
      </c>
      <c r="F109" s="413">
        <v>120</v>
      </c>
      <c r="G109" s="420">
        <v>144</v>
      </c>
      <c r="H109" s="421">
        <v>0</v>
      </c>
      <c r="I109" s="422">
        <v>2</v>
      </c>
      <c r="J109" s="371">
        <f t="shared" si="332"/>
        <v>120</v>
      </c>
      <c r="K109" s="372">
        <f t="shared" si="333"/>
        <v>142</v>
      </c>
      <c r="L109" s="420">
        <v>64</v>
      </c>
      <c r="M109" s="371">
        <f t="shared" si="328"/>
        <v>120</v>
      </c>
      <c r="N109" s="372">
        <f t="shared" si="329"/>
        <v>142</v>
      </c>
      <c r="O109" s="371">
        <f t="shared" si="330"/>
        <v>120</v>
      </c>
      <c r="P109" s="372">
        <f t="shared" si="331"/>
        <v>142</v>
      </c>
      <c r="Q109" s="424">
        <v>5</v>
      </c>
      <c r="R109" s="453">
        <v>9</v>
      </c>
      <c r="S109" s="371">
        <f t="shared" si="334"/>
        <v>5</v>
      </c>
      <c r="T109" s="372">
        <f t="shared" si="335"/>
        <v>9</v>
      </c>
      <c r="U109" s="426">
        <v>2</v>
      </c>
      <c r="V109" s="454">
        <v>2</v>
      </c>
      <c r="W109" s="371">
        <f t="shared" si="348"/>
        <v>2</v>
      </c>
      <c r="X109" s="372">
        <f t="shared" si="349"/>
        <v>2</v>
      </c>
      <c r="Y109" s="426"/>
      <c r="Z109" s="425"/>
      <c r="AA109" s="371">
        <f t="shared" si="336"/>
        <v>0</v>
      </c>
      <c r="AB109" s="372">
        <f t="shared" si="337"/>
        <v>0</v>
      </c>
      <c r="AC109" s="358">
        <f t="shared" si="338"/>
        <v>7</v>
      </c>
      <c r="AD109" s="372">
        <f t="shared" si="339"/>
        <v>11</v>
      </c>
      <c r="AE109" s="358">
        <f t="shared" si="340"/>
        <v>7</v>
      </c>
      <c r="AF109" s="372">
        <f t="shared" si="341"/>
        <v>11</v>
      </c>
      <c r="AG109" s="427">
        <v>2.4</v>
      </c>
      <c r="AH109" s="455">
        <v>2.0555555555555554</v>
      </c>
      <c r="AI109" s="371">
        <f t="shared" si="352"/>
        <v>12</v>
      </c>
      <c r="AJ109" s="372">
        <f t="shared" si="353"/>
        <v>18.5</v>
      </c>
      <c r="AK109" s="426">
        <v>3</v>
      </c>
      <c r="AL109" s="455">
        <v>1.75</v>
      </c>
      <c r="AM109" s="371">
        <f t="shared" si="361"/>
        <v>6</v>
      </c>
      <c r="AN109" s="372">
        <f t="shared" si="362"/>
        <v>3.5</v>
      </c>
      <c r="AO109" s="426"/>
      <c r="AP109" s="446"/>
      <c r="AQ109" s="371">
        <f t="shared" si="342"/>
        <v>0</v>
      </c>
      <c r="AR109" s="372">
        <f t="shared" si="343"/>
        <v>0</v>
      </c>
      <c r="AS109" s="371">
        <f t="shared" si="344"/>
        <v>2.5714285714285716</v>
      </c>
      <c r="AT109" s="372">
        <f t="shared" si="345"/>
        <v>2</v>
      </c>
      <c r="AU109" s="371">
        <f t="shared" si="346"/>
        <v>18</v>
      </c>
      <c r="AV109" s="372">
        <f t="shared" si="347"/>
        <v>22</v>
      </c>
      <c r="AW109" s="426">
        <v>77.2</v>
      </c>
      <c r="AX109" s="455">
        <v>65.333333333333329</v>
      </c>
      <c r="AY109" s="371">
        <f t="shared" si="359"/>
        <v>386</v>
      </c>
      <c r="AZ109" s="372">
        <f t="shared" si="360"/>
        <v>588</v>
      </c>
      <c r="BA109" s="426">
        <v>80.5</v>
      </c>
      <c r="BB109" s="455">
        <v>53</v>
      </c>
      <c r="BC109" s="371">
        <f t="shared" si="354"/>
        <v>161</v>
      </c>
      <c r="BD109" s="372">
        <f t="shared" si="355"/>
        <v>106</v>
      </c>
      <c r="BE109" s="421"/>
      <c r="BF109" s="420"/>
      <c r="BG109" s="371">
        <f t="shared" si="373"/>
        <v>0</v>
      </c>
      <c r="BH109" s="372">
        <f t="shared" si="373"/>
        <v>0</v>
      </c>
      <c r="BI109" s="371">
        <f t="shared" si="374"/>
        <v>78.142857142857139</v>
      </c>
      <c r="BJ109" s="372">
        <f t="shared" si="374"/>
        <v>63.090909090909093</v>
      </c>
      <c r="BK109" s="371">
        <f t="shared" si="375"/>
        <v>547</v>
      </c>
      <c r="BL109" s="372">
        <f t="shared" si="375"/>
        <v>694</v>
      </c>
      <c r="BM109" s="431">
        <v>69</v>
      </c>
      <c r="BN109" s="453">
        <v>83</v>
      </c>
      <c r="BO109" s="371">
        <f t="shared" si="411"/>
        <v>69</v>
      </c>
      <c r="BP109" s="372">
        <f t="shared" si="411"/>
        <v>83</v>
      </c>
      <c r="BQ109" s="426">
        <v>20</v>
      </c>
      <c r="BR109" s="454">
        <v>24</v>
      </c>
      <c r="BS109" s="371">
        <f t="shared" si="412"/>
        <v>20</v>
      </c>
      <c r="BT109" s="372">
        <f t="shared" si="412"/>
        <v>24</v>
      </c>
      <c r="BU109" s="426"/>
      <c r="BV109" s="425"/>
      <c r="BW109" s="371">
        <f t="shared" si="413"/>
        <v>0</v>
      </c>
      <c r="BX109" s="423">
        <f t="shared" si="371"/>
        <v>0</v>
      </c>
      <c r="BY109" s="358">
        <f t="shared" si="376"/>
        <v>89</v>
      </c>
      <c r="BZ109" s="372">
        <f t="shared" si="376"/>
        <v>107</v>
      </c>
      <c r="CA109" s="358">
        <f t="shared" si="377"/>
        <v>89</v>
      </c>
      <c r="CB109" s="372">
        <f t="shared" si="377"/>
        <v>107</v>
      </c>
      <c r="CC109" s="427">
        <v>3.7608695652173911</v>
      </c>
      <c r="CD109" s="455">
        <v>3.6626506024096388</v>
      </c>
      <c r="CE109" s="371">
        <f t="shared" si="363"/>
        <v>259.5</v>
      </c>
      <c r="CF109" s="372">
        <f t="shared" si="363"/>
        <v>304</v>
      </c>
      <c r="CG109" s="426">
        <v>5.3</v>
      </c>
      <c r="CH109" s="455">
        <v>4.291666666666667</v>
      </c>
      <c r="CI109" s="371">
        <f t="shared" si="414"/>
        <v>106</v>
      </c>
      <c r="CJ109" s="372">
        <f t="shared" si="414"/>
        <v>103</v>
      </c>
      <c r="CK109" s="426"/>
      <c r="CL109" s="446"/>
      <c r="CM109" s="371">
        <f t="shared" si="415"/>
        <v>0</v>
      </c>
      <c r="CN109" s="372">
        <f t="shared" si="415"/>
        <v>0</v>
      </c>
      <c r="CO109" s="371">
        <f t="shared" si="378"/>
        <v>4.106741573033708</v>
      </c>
      <c r="CP109" s="372">
        <f t="shared" si="378"/>
        <v>3.8037383177570092</v>
      </c>
      <c r="CQ109" s="371">
        <f t="shared" si="379"/>
        <v>365.5</v>
      </c>
      <c r="CR109" s="372">
        <f t="shared" si="379"/>
        <v>407</v>
      </c>
      <c r="CS109" s="426">
        <v>73.743913043478258</v>
      </c>
      <c r="CT109" s="455">
        <v>74.714819277108433</v>
      </c>
      <c r="CU109" s="371">
        <f t="shared" si="350"/>
        <v>5088.33</v>
      </c>
      <c r="CV109" s="372">
        <f t="shared" si="350"/>
        <v>6201.33</v>
      </c>
      <c r="CW109" s="426">
        <v>76.082499999999996</v>
      </c>
      <c r="CX109" s="455">
        <v>74.055000000000007</v>
      </c>
      <c r="CY109" s="371">
        <f t="shared" si="351"/>
        <v>1521.6499999999999</v>
      </c>
      <c r="CZ109" s="372">
        <f t="shared" si="351"/>
        <v>1777.3200000000002</v>
      </c>
      <c r="DA109" s="421"/>
      <c r="DB109" s="420"/>
      <c r="DC109" s="371">
        <f t="shared" si="380"/>
        <v>0</v>
      </c>
      <c r="DD109" s="372">
        <f t="shared" si="380"/>
        <v>0</v>
      </c>
      <c r="DE109" s="371">
        <f t="shared" si="381"/>
        <v>74.269438202247187</v>
      </c>
      <c r="DF109" s="372">
        <f t="shared" si="381"/>
        <v>74.566822429906537</v>
      </c>
      <c r="DG109" s="371">
        <f t="shared" si="382"/>
        <v>6609.98</v>
      </c>
      <c r="DH109" s="372">
        <f t="shared" si="382"/>
        <v>7978.65</v>
      </c>
      <c r="DI109" s="371">
        <f t="shared" si="383"/>
        <v>96</v>
      </c>
      <c r="DJ109" s="372">
        <f t="shared" si="383"/>
        <v>118</v>
      </c>
      <c r="DK109" s="371">
        <f t="shared" si="383"/>
        <v>96</v>
      </c>
      <c r="DL109" s="372">
        <f t="shared" si="383"/>
        <v>118</v>
      </c>
      <c r="DM109" s="371">
        <f t="shared" si="384"/>
        <v>3.9947916666666665</v>
      </c>
      <c r="DN109" s="372">
        <f t="shared" si="384"/>
        <v>3.6355932203389831</v>
      </c>
      <c r="DO109" s="371">
        <f t="shared" si="385"/>
        <v>383.5</v>
      </c>
      <c r="DP109" s="372">
        <f t="shared" si="385"/>
        <v>429</v>
      </c>
      <c r="DQ109" s="371">
        <f t="shared" si="386"/>
        <v>74.551874999999995</v>
      </c>
      <c r="DR109" s="372">
        <f t="shared" si="386"/>
        <v>73.497033898305077</v>
      </c>
      <c r="DS109" s="371">
        <f t="shared" si="387"/>
        <v>7156.98</v>
      </c>
      <c r="DT109" s="372">
        <f t="shared" si="387"/>
        <v>8672.65</v>
      </c>
      <c r="DU109" s="424">
        <v>19</v>
      </c>
      <c r="DV109" s="453">
        <v>12</v>
      </c>
      <c r="DW109" s="371">
        <f t="shared" si="388"/>
        <v>19</v>
      </c>
      <c r="DX109" s="372">
        <f t="shared" si="388"/>
        <v>12</v>
      </c>
      <c r="DY109" s="426">
        <v>5</v>
      </c>
      <c r="DZ109" s="454">
        <v>12</v>
      </c>
      <c r="EA109" s="371">
        <f t="shared" si="389"/>
        <v>5</v>
      </c>
      <c r="EB109" s="372">
        <f t="shared" si="389"/>
        <v>12</v>
      </c>
      <c r="EC109" s="426"/>
      <c r="ED109" s="425"/>
      <c r="EE109" s="371">
        <f t="shared" si="390"/>
        <v>0</v>
      </c>
      <c r="EF109" s="372">
        <f t="shared" si="390"/>
        <v>0</v>
      </c>
      <c r="EG109" s="358">
        <f t="shared" si="391"/>
        <v>24</v>
      </c>
      <c r="EH109" s="372">
        <f t="shared" si="391"/>
        <v>24</v>
      </c>
      <c r="EI109" s="358">
        <f t="shared" si="392"/>
        <v>24</v>
      </c>
      <c r="EJ109" s="372">
        <f t="shared" si="392"/>
        <v>24</v>
      </c>
      <c r="EK109" s="427">
        <v>2.9736842105263155</v>
      </c>
      <c r="EL109" s="455">
        <v>2.958333333333333</v>
      </c>
      <c r="EM109" s="371">
        <f t="shared" si="356"/>
        <v>56.499999999999993</v>
      </c>
      <c r="EN109" s="372">
        <f t="shared" si="356"/>
        <v>35.5</v>
      </c>
      <c r="EO109" s="426">
        <v>2.6</v>
      </c>
      <c r="EP109" s="455">
        <v>3.5</v>
      </c>
      <c r="EQ109" s="371">
        <f t="shared" si="416"/>
        <v>13</v>
      </c>
      <c r="ER109" s="372">
        <f t="shared" si="416"/>
        <v>42</v>
      </c>
      <c r="ES109" s="426"/>
      <c r="ET109" s="446"/>
      <c r="EU109" s="371">
        <f t="shared" si="357"/>
        <v>0</v>
      </c>
      <c r="EV109" s="372">
        <f t="shared" si="358"/>
        <v>0</v>
      </c>
      <c r="EW109" s="371">
        <f t="shared" si="393"/>
        <v>2.8958333333333335</v>
      </c>
      <c r="EX109" s="372">
        <f t="shared" si="393"/>
        <v>3.2291666666666665</v>
      </c>
      <c r="EY109" s="371">
        <f t="shared" si="394"/>
        <v>69.5</v>
      </c>
      <c r="EZ109" s="372">
        <f t="shared" si="394"/>
        <v>77.5</v>
      </c>
      <c r="FA109" s="426">
        <v>53.929473684210528</v>
      </c>
      <c r="FB109" s="455">
        <v>63.083333333333329</v>
      </c>
      <c r="FC109" s="371">
        <f t="shared" si="395"/>
        <v>1024.6600000000001</v>
      </c>
      <c r="FD109" s="372">
        <f t="shared" si="395"/>
        <v>757</v>
      </c>
      <c r="FE109" s="426">
        <v>46.4</v>
      </c>
      <c r="FF109" s="455">
        <v>52.083333333333329</v>
      </c>
      <c r="FG109" s="371">
        <f t="shared" si="396"/>
        <v>232</v>
      </c>
      <c r="FH109" s="372">
        <f t="shared" si="396"/>
        <v>625</v>
      </c>
      <c r="FI109" s="421"/>
      <c r="FJ109" s="420"/>
      <c r="FK109" s="371">
        <f t="shared" si="397"/>
        <v>0</v>
      </c>
      <c r="FL109" s="372">
        <f t="shared" si="397"/>
        <v>0</v>
      </c>
      <c r="FM109" s="371">
        <f t="shared" si="398"/>
        <v>52.360833333333339</v>
      </c>
      <c r="FN109" s="372">
        <f t="shared" si="398"/>
        <v>57.583333333333336</v>
      </c>
      <c r="FO109" s="371">
        <f t="shared" si="399"/>
        <v>1256.6600000000001</v>
      </c>
      <c r="FP109" s="372">
        <f t="shared" si="399"/>
        <v>1382</v>
      </c>
      <c r="FQ109" s="424"/>
      <c r="FR109" s="425"/>
      <c r="FS109" s="371">
        <f t="shared" si="400"/>
        <v>0</v>
      </c>
      <c r="FT109" s="372">
        <f t="shared" si="400"/>
        <v>0</v>
      </c>
      <c r="FU109" s="426"/>
      <c r="FV109" s="425"/>
      <c r="FW109" s="371">
        <f t="shared" si="401"/>
        <v>0</v>
      </c>
      <c r="FX109" s="372">
        <f t="shared" si="401"/>
        <v>0</v>
      </c>
      <c r="FY109" s="426"/>
      <c r="FZ109" s="425"/>
      <c r="GA109" s="371">
        <f t="shared" si="402"/>
        <v>0</v>
      </c>
      <c r="GB109" s="372">
        <f t="shared" si="402"/>
        <v>0</v>
      </c>
      <c r="GC109" s="406">
        <f t="shared" si="366"/>
        <v>93</v>
      </c>
      <c r="GD109" s="372">
        <f t="shared" si="366"/>
        <v>104</v>
      </c>
      <c r="GE109" s="371">
        <f t="shared" si="366"/>
        <v>93</v>
      </c>
      <c r="GF109" s="372">
        <f t="shared" si="366"/>
        <v>104</v>
      </c>
      <c r="GG109" s="371">
        <f t="shared" si="403"/>
        <v>328</v>
      </c>
      <c r="GH109" s="372">
        <f t="shared" si="403"/>
        <v>358</v>
      </c>
      <c r="GI109" s="371">
        <f t="shared" si="404"/>
        <v>6498.99</v>
      </c>
      <c r="GJ109" s="372">
        <f t="shared" si="404"/>
        <v>7546.33</v>
      </c>
      <c r="GK109" s="406">
        <f t="shared" si="367"/>
        <v>27</v>
      </c>
      <c r="GL109" s="372">
        <f t="shared" si="367"/>
        <v>38</v>
      </c>
      <c r="GM109" s="371">
        <f t="shared" si="367"/>
        <v>27</v>
      </c>
      <c r="GN109" s="372">
        <f t="shared" si="367"/>
        <v>38</v>
      </c>
      <c r="GO109" s="371">
        <f t="shared" si="405"/>
        <v>125</v>
      </c>
      <c r="GP109" s="372">
        <f t="shared" si="405"/>
        <v>148.5</v>
      </c>
      <c r="GQ109" s="371">
        <f t="shared" si="406"/>
        <v>1914.6499999999999</v>
      </c>
      <c r="GR109" s="372">
        <f t="shared" si="406"/>
        <v>2508.3200000000002</v>
      </c>
      <c r="GS109" s="406">
        <f t="shared" si="368"/>
        <v>120</v>
      </c>
      <c r="GT109" s="372">
        <f t="shared" si="368"/>
        <v>142</v>
      </c>
      <c r="GU109" s="371">
        <f t="shared" si="368"/>
        <v>120</v>
      </c>
      <c r="GV109" s="372">
        <f t="shared" si="364"/>
        <v>142</v>
      </c>
      <c r="GW109" s="371">
        <f t="shared" si="407"/>
        <v>453</v>
      </c>
      <c r="GX109" s="372">
        <f t="shared" si="407"/>
        <v>506.5</v>
      </c>
      <c r="GY109" s="371">
        <f t="shared" si="407"/>
        <v>8413.64</v>
      </c>
      <c r="GZ109" s="372">
        <f t="shared" si="372"/>
        <v>10054.65</v>
      </c>
      <c r="HA109" s="406">
        <f t="shared" si="369"/>
        <v>0</v>
      </c>
      <c r="HB109" s="372">
        <f t="shared" si="369"/>
        <v>0</v>
      </c>
      <c r="HC109" s="371">
        <f t="shared" si="369"/>
        <v>0</v>
      </c>
      <c r="HD109" s="372">
        <f t="shared" si="365"/>
        <v>0</v>
      </c>
      <c r="HE109" s="371" t="str">
        <f t="shared" si="370"/>
        <v/>
      </c>
      <c r="HF109" s="372" t="str">
        <f t="shared" si="370"/>
        <v/>
      </c>
      <c r="HG109" s="371" t="str">
        <f t="shared" si="408"/>
        <v/>
      </c>
      <c r="HH109" s="372" t="str">
        <f t="shared" si="408"/>
        <v/>
      </c>
      <c r="HI109" s="406">
        <f t="shared" si="409"/>
        <v>453</v>
      </c>
      <c r="HJ109" s="372">
        <f t="shared" si="409"/>
        <v>506.5</v>
      </c>
      <c r="HK109" s="371">
        <f t="shared" si="410"/>
        <v>8413.64</v>
      </c>
      <c r="HL109" s="371">
        <f t="shared" si="410"/>
        <v>10054.65</v>
      </c>
    </row>
    <row r="110" spans="1:220" ht="15">
      <c r="A110" s="447" t="s">
        <v>76</v>
      </c>
      <c r="B110" s="448" t="s">
        <v>106</v>
      </c>
      <c r="C110" s="40"/>
      <c r="D110" s="447">
        <v>140997</v>
      </c>
      <c r="E110" s="452">
        <v>10</v>
      </c>
      <c r="F110" s="413">
        <v>224</v>
      </c>
      <c r="G110" s="420">
        <v>255</v>
      </c>
      <c r="H110" s="421">
        <v>5</v>
      </c>
      <c r="I110" s="422">
        <v>8</v>
      </c>
      <c r="J110" s="371">
        <f t="shared" si="332"/>
        <v>219</v>
      </c>
      <c r="K110" s="372">
        <f t="shared" si="333"/>
        <v>247</v>
      </c>
      <c r="L110" s="420">
        <v>64</v>
      </c>
      <c r="M110" s="371">
        <f t="shared" si="328"/>
        <v>219</v>
      </c>
      <c r="N110" s="372">
        <f t="shared" si="329"/>
        <v>247</v>
      </c>
      <c r="O110" s="371">
        <f t="shared" si="330"/>
        <v>219</v>
      </c>
      <c r="P110" s="372">
        <f t="shared" si="331"/>
        <v>247</v>
      </c>
      <c r="Q110" s="424">
        <v>3</v>
      </c>
      <c r="R110" s="453">
        <v>9</v>
      </c>
      <c r="S110" s="371">
        <f t="shared" si="334"/>
        <v>3</v>
      </c>
      <c r="T110" s="372">
        <f t="shared" si="335"/>
        <v>9</v>
      </c>
      <c r="U110" s="426">
        <v>1</v>
      </c>
      <c r="V110" s="454">
        <v>8</v>
      </c>
      <c r="W110" s="371">
        <f t="shared" si="348"/>
        <v>1</v>
      </c>
      <c r="X110" s="372">
        <f t="shared" si="349"/>
        <v>8</v>
      </c>
      <c r="Y110" s="426"/>
      <c r="Z110" s="425"/>
      <c r="AA110" s="371">
        <f t="shared" si="336"/>
        <v>0</v>
      </c>
      <c r="AB110" s="372">
        <f t="shared" si="337"/>
        <v>0</v>
      </c>
      <c r="AC110" s="358">
        <f t="shared" si="338"/>
        <v>4</v>
      </c>
      <c r="AD110" s="372">
        <f t="shared" si="339"/>
        <v>17</v>
      </c>
      <c r="AE110" s="358">
        <f t="shared" si="340"/>
        <v>4</v>
      </c>
      <c r="AF110" s="372">
        <f t="shared" si="341"/>
        <v>17</v>
      </c>
      <c r="AG110" s="427">
        <v>2.1666666666666665</v>
      </c>
      <c r="AH110" s="455">
        <v>1.9444444444444446</v>
      </c>
      <c r="AI110" s="371">
        <f t="shared" si="352"/>
        <v>6.5</v>
      </c>
      <c r="AJ110" s="372">
        <f t="shared" si="353"/>
        <v>17.5</v>
      </c>
      <c r="AK110" s="426">
        <v>1.5</v>
      </c>
      <c r="AL110" s="455">
        <v>3</v>
      </c>
      <c r="AM110" s="371">
        <f t="shared" si="361"/>
        <v>1.5</v>
      </c>
      <c r="AN110" s="372">
        <f t="shared" si="362"/>
        <v>24</v>
      </c>
      <c r="AO110" s="426"/>
      <c r="AP110" s="446"/>
      <c r="AQ110" s="371">
        <f t="shared" si="342"/>
        <v>0</v>
      </c>
      <c r="AR110" s="372">
        <f t="shared" si="343"/>
        <v>0</v>
      </c>
      <c r="AS110" s="371">
        <f t="shared" si="344"/>
        <v>2</v>
      </c>
      <c r="AT110" s="372">
        <f t="shared" si="345"/>
        <v>2.4411764705882355</v>
      </c>
      <c r="AU110" s="371">
        <f t="shared" si="346"/>
        <v>8</v>
      </c>
      <c r="AV110" s="372">
        <f t="shared" si="347"/>
        <v>41.5</v>
      </c>
      <c r="AW110" s="426">
        <v>67</v>
      </c>
      <c r="AX110" s="455">
        <v>65.444444444444443</v>
      </c>
      <c r="AY110" s="371">
        <f t="shared" si="359"/>
        <v>201</v>
      </c>
      <c r="AZ110" s="372">
        <f t="shared" si="360"/>
        <v>589</v>
      </c>
      <c r="BA110" s="426">
        <v>75</v>
      </c>
      <c r="BB110" s="455">
        <v>78</v>
      </c>
      <c r="BC110" s="371">
        <f t="shared" si="354"/>
        <v>75</v>
      </c>
      <c r="BD110" s="372">
        <f t="shared" si="355"/>
        <v>624</v>
      </c>
      <c r="BE110" s="421"/>
      <c r="BF110" s="420"/>
      <c r="BG110" s="371">
        <f t="shared" si="373"/>
        <v>0</v>
      </c>
      <c r="BH110" s="372">
        <f t="shared" si="373"/>
        <v>0</v>
      </c>
      <c r="BI110" s="371">
        <f t="shared" si="374"/>
        <v>69</v>
      </c>
      <c r="BJ110" s="372">
        <f t="shared" si="374"/>
        <v>71.352941176470594</v>
      </c>
      <c r="BK110" s="371">
        <f t="shared" si="375"/>
        <v>276</v>
      </c>
      <c r="BL110" s="372">
        <f t="shared" si="375"/>
        <v>1213</v>
      </c>
      <c r="BM110" s="431">
        <v>108</v>
      </c>
      <c r="BN110" s="453">
        <v>130</v>
      </c>
      <c r="BO110" s="371">
        <f t="shared" si="411"/>
        <v>108</v>
      </c>
      <c r="BP110" s="372">
        <f t="shared" si="411"/>
        <v>130</v>
      </c>
      <c r="BQ110" s="426">
        <v>40</v>
      </c>
      <c r="BR110" s="454">
        <v>37</v>
      </c>
      <c r="BS110" s="371">
        <f t="shared" si="412"/>
        <v>40</v>
      </c>
      <c r="BT110" s="372">
        <f t="shared" si="412"/>
        <v>37</v>
      </c>
      <c r="BU110" s="426"/>
      <c r="BV110" s="425"/>
      <c r="BW110" s="371">
        <f t="shared" si="413"/>
        <v>0</v>
      </c>
      <c r="BX110" s="423">
        <f t="shared" si="371"/>
        <v>0</v>
      </c>
      <c r="BY110" s="358">
        <f t="shared" si="376"/>
        <v>148</v>
      </c>
      <c r="BZ110" s="372">
        <f t="shared" si="376"/>
        <v>167</v>
      </c>
      <c r="CA110" s="358">
        <f t="shared" si="377"/>
        <v>148</v>
      </c>
      <c r="CB110" s="372">
        <f t="shared" si="377"/>
        <v>167</v>
      </c>
      <c r="CC110" s="427">
        <v>3.7222222222222223</v>
      </c>
      <c r="CD110" s="455">
        <v>4.161538461538461</v>
      </c>
      <c r="CE110" s="371">
        <f t="shared" si="363"/>
        <v>402</v>
      </c>
      <c r="CF110" s="372">
        <f t="shared" si="363"/>
        <v>540.99999999999989</v>
      </c>
      <c r="CG110" s="426">
        <v>5.0125000000000002</v>
      </c>
      <c r="CH110" s="455">
        <v>4.2837837837837842</v>
      </c>
      <c r="CI110" s="371">
        <f t="shared" si="414"/>
        <v>200.5</v>
      </c>
      <c r="CJ110" s="372">
        <f t="shared" si="414"/>
        <v>158.50000000000003</v>
      </c>
      <c r="CK110" s="426"/>
      <c r="CL110" s="446"/>
      <c r="CM110" s="371">
        <f t="shared" si="415"/>
        <v>0</v>
      </c>
      <c r="CN110" s="372">
        <f t="shared" si="415"/>
        <v>0</v>
      </c>
      <c r="CO110" s="371">
        <f t="shared" si="378"/>
        <v>4.0709459459459456</v>
      </c>
      <c r="CP110" s="372">
        <f t="shared" si="378"/>
        <v>4.1886227544910168</v>
      </c>
      <c r="CQ110" s="371">
        <f t="shared" si="379"/>
        <v>602.5</v>
      </c>
      <c r="CR110" s="372">
        <f t="shared" si="379"/>
        <v>699.49999999999977</v>
      </c>
      <c r="CS110" s="426">
        <v>77.107870370370378</v>
      </c>
      <c r="CT110" s="455">
        <v>80.164000000000001</v>
      </c>
      <c r="CU110" s="371">
        <f t="shared" si="350"/>
        <v>8327.6500000000015</v>
      </c>
      <c r="CV110" s="372">
        <f t="shared" si="350"/>
        <v>10421.32</v>
      </c>
      <c r="CW110" s="426">
        <v>75.599500000000006</v>
      </c>
      <c r="CX110" s="455">
        <v>78.017567567567568</v>
      </c>
      <c r="CY110" s="371">
        <f t="shared" si="351"/>
        <v>3023.9800000000005</v>
      </c>
      <c r="CZ110" s="372">
        <f t="shared" si="351"/>
        <v>2886.65</v>
      </c>
      <c r="DA110" s="421"/>
      <c r="DB110" s="420"/>
      <c r="DC110" s="371">
        <f t="shared" si="380"/>
        <v>0</v>
      </c>
      <c r="DD110" s="372">
        <f t="shared" si="380"/>
        <v>0</v>
      </c>
      <c r="DE110" s="371">
        <f t="shared" si="381"/>
        <v>76.700202702702711</v>
      </c>
      <c r="DF110" s="372">
        <f t="shared" si="381"/>
        <v>79.68844311377245</v>
      </c>
      <c r="DG110" s="371">
        <f t="shared" si="382"/>
        <v>11351.630000000001</v>
      </c>
      <c r="DH110" s="372">
        <f t="shared" si="382"/>
        <v>13307.97</v>
      </c>
      <c r="DI110" s="371">
        <f t="shared" si="383"/>
        <v>152</v>
      </c>
      <c r="DJ110" s="372">
        <f t="shared" si="383"/>
        <v>184</v>
      </c>
      <c r="DK110" s="371">
        <f t="shared" si="383"/>
        <v>152</v>
      </c>
      <c r="DL110" s="372">
        <f t="shared" si="383"/>
        <v>184</v>
      </c>
      <c r="DM110" s="371">
        <f t="shared" si="384"/>
        <v>4.0164473684210522</v>
      </c>
      <c r="DN110" s="372">
        <f t="shared" si="384"/>
        <v>4.0271739130434767</v>
      </c>
      <c r="DO110" s="371">
        <f t="shared" si="385"/>
        <v>610.49999999999989</v>
      </c>
      <c r="DP110" s="372">
        <f t="shared" si="385"/>
        <v>740.99999999999977</v>
      </c>
      <c r="DQ110" s="371">
        <f t="shared" si="386"/>
        <v>76.497565789473697</v>
      </c>
      <c r="DR110" s="372">
        <f t="shared" si="386"/>
        <v>78.918315217391296</v>
      </c>
      <c r="DS110" s="371">
        <f t="shared" si="387"/>
        <v>11627.630000000001</v>
      </c>
      <c r="DT110" s="372">
        <f t="shared" si="387"/>
        <v>14520.969999999998</v>
      </c>
      <c r="DU110" s="424">
        <v>19</v>
      </c>
      <c r="DV110" s="453">
        <v>29</v>
      </c>
      <c r="DW110" s="371">
        <f t="shared" si="388"/>
        <v>19</v>
      </c>
      <c r="DX110" s="372">
        <f t="shared" si="388"/>
        <v>29</v>
      </c>
      <c r="DY110" s="426">
        <v>48</v>
      </c>
      <c r="DZ110" s="454">
        <v>34</v>
      </c>
      <c r="EA110" s="371">
        <f t="shared" si="389"/>
        <v>48</v>
      </c>
      <c r="EB110" s="372">
        <f t="shared" si="389"/>
        <v>34</v>
      </c>
      <c r="EC110" s="426"/>
      <c r="ED110" s="425"/>
      <c r="EE110" s="371">
        <f t="shared" si="390"/>
        <v>0</v>
      </c>
      <c r="EF110" s="372">
        <f t="shared" si="390"/>
        <v>0</v>
      </c>
      <c r="EG110" s="358">
        <f t="shared" si="391"/>
        <v>67</v>
      </c>
      <c r="EH110" s="372">
        <f t="shared" si="391"/>
        <v>63</v>
      </c>
      <c r="EI110" s="358">
        <f t="shared" si="392"/>
        <v>67</v>
      </c>
      <c r="EJ110" s="372">
        <f t="shared" si="392"/>
        <v>63</v>
      </c>
      <c r="EK110" s="427">
        <v>3.0789473684210527</v>
      </c>
      <c r="EL110" s="455">
        <v>3.1206896551724141</v>
      </c>
      <c r="EM110" s="371">
        <f t="shared" si="356"/>
        <v>58.5</v>
      </c>
      <c r="EN110" s="372">
        <f t="shared" si="356"/>
        <v>90.500000000000014</v>
      </c>
      <c r="EO110" s="426">
        <v>3.083333333333333</v>
      </c>
      <c r="EP110" s="455">
        <v>2.25</v>
      </c>
      <c r="EQ110" s="371">
        <f t="shared" si="416"/>
        <v>148</v>
      </c>
      <c r="ER110" s="372">
        <f t="shared" si="416"/>
        <v>76.5</v>
      </c>
      <c r="ES110" s="426"/>
      <c r="ET110" s="446"/>
      <c r="EU110" s="371">
        <f t="shared" si="357"/>
        <v>0</v>
      </c>
      <c r="EV110" s="372">
        <f t="shared" si="358"/>
        <v>0</v>
      </c>
      <c r="EW110" s="371">
        <f t="shared" si="393"/>
        <v>3.0820895522388061</v>
      </c>
      <c r="EX110" s="372">
        <f t="shared" si="393"/>
        <v>2.6507936507936507</v>
      </c>
      <c r="EY110" s="371">
        <f t="shared" si="394"/>
        <v>206.5</v>
      </c>
      <c r="EZ110" s="372">
        <f t="shared" si="394"/>
        <v>167</v>
      </c>
      <c r="FA110" s="426">
        <v>55.684210526315795</v>
      </c>
      <c r="FB110" s="455">
        <v>63.620344827586209</v>
      </c>
      <c r="FC110" s="371">
        <f t="shared" si="395"/>
        <v>1058</v>
      </c>
      <c r="FD110" s="372">
        <f t="shared" si="395"/>
        <v>1844.99</v>
      </c>
      <c r="FE110" s="426">
        <v>50.930416666666673</v>
      </c>
      <c r="FF110" s="455">
        <v>45.264705882352935</v>
      </c>
      <c r="FG110" s="371">
        <f t="shared" si="396"/>
        <v>2444.6600000000003</v>
      </c>
      <c r="FH110" s="372">
        <f t="shared" si="396"/>
        <v>1538.9999999999998</v>
      </c>
      <c r="FI110" s="421"/>
      <c r="FJ110" s="420"/>
      <c r="FK110" s="371">
        <f t="shared" si="397"/>
        <v>0</v>
      </c>
      <c r="FL110" s="372">
        <f t="shared" si="397"/>
        <v>0</v>
      </c>
      <c r="FM110" s="371">
        <f t="shared" si="398"/>
        <v>52.278507462686569</v>
      </c>
      <c r="FN110" s="372">
        <f t="shared" si="398"/>
        <v>53.714126984126978</v>
      </c>
      <c r="FO110" s="371">
        <f t="shared" si="399"/>
        <v>3502.6600000000003</v>
      </c>
      <c r="FP110" s="372">
        <f t="shared" si="399"/>
        <v>3383.99</v>
      </c>
      <c r="FQ110" s="424"/>
      <c r="FR110" s="425"/>
      <c r="FS110" s="371">
        <f t="shared" si="400"/>
        <v>0</v>
      </c>
      <c r="FT110" s="372">
        <f t="shared" si="400"/>
        <v>0</v>
      </c>
      <c r="FU110" s="426"/>
      <c r="FV110" s="425"/>
      <c r="FW110" s="371">
        <f t="shared" si="401"/>
        <v>0</v>
      </c>
      <c r="FX110" s="372">
        <f t="shared" si="401"/>
        <v>0</v>
      </c>
      <c r="FY110" s="426"/>
      <c r="FZ110" s="425"/>
      <c r="GA110" s="371">
        <f t="shared" si="402"/>
        <v>0</v>
      </c>
      <c r="GB110" s="372">
        <f t="shared" si="402"/>
        <v>0</v>
      </c>
      <c r="GC110" s="406">
        <f t="shared" si="366"/>
        <v>130</v>
      </c>
      <c r="GD110" s="372">
        <f t="shared" si="366"/>
        <v>168</v>
      </c>
      <c r="GE110" s="371">
        <f t="shared" si="366"/>
        <v>130</v>
      </c>
      <c r="GF110" s="372">
        <f t="shared" si="366"/>
        <v>168</v>
      </c>
      <c r="GG110" s="371">
        <f t="shared" si="403"/>
        <v>467</v>
      </c>
      <c r="GH110" s="372">
        <f t="shared" si="403"/>
        <v>648.99999999999989</v>
      </c>
      <c r="GI110" s="371">
        <f t="shared" si="404"/>
        <v>9586.6500000000015</v>
      </c>
      <c r="GJ110" s="372">
        <f t="shared" si="404"/>
        <v>12855.31</v>
      </c>
      <c r="GK110" s="406">
        <f t="shared" si="367"/>
        <v>89</v>
      </c>
      <c r="GL110" s="372">
        <f t="shared" si="367"/>
        <v>79</v>
      </c>
      <c r="GM110" s="371">
        <f t="shared" si="367"/>
        <v>89</v>
      </c>
      <c r="GN110" s="372">
        <f t="shared" si="367"/>
        <v>79</v>
      </c>
      <c r="GO110" s="371">
        <f t="shared" si="405"/>
        <v>350</v>
      </c>
      <c r="GP110" s="372">
        <f t="shared" si="405"/>
        <v>259</v>
      </c>
      <c r="GQ110" s="371">
        <f t="shared" si="406"/>
        <v>5543.6400000000012</v>
      </c>
      <c r="GR110" s="372">
        <f t="shared" si="406"/>
        <v>5049.6499999999996</v>
      </c>
      <c r="GS110" s="406">
        <f t="shared" si="368"/>
        <v>219</v>
      </c>
      <c r="GT110" s="372">
        <f t="shared" si="368"/>
        <v>247</v>
      </c>
      <c r="GU110" s="371">
        <f t="shared" si="368"/>
        <v>219</v>
      </c>
      <c r="GV110" s="372">
        <f t="shared" si="364"/>
        <v>247</v>
      </c>
      <c r="GW110" s="371">
        <f t="shared" si="407"/>
        <v>817</v>
      </c>
      <c r="GX110" s="372">
        <f t="shared" si="407"/>
        <v>907.99999999999989</v>
      </c>
      <c r="GY110" s="371">
        <f t="shared" si="407"/>
        <v>15130.290000000003</v>
      </c>
      <c r="GZ110" s="372">
        <f t="shared" si="372"/>
        <v>17904.96</v>
      </c>
      <c r="HA110" s="406">
        <f t="shared" si="369"/>
        <v>0</v>
      </c>
      <c r="HB110" s="372">
        <f t="shared" si="369"/>
        <v>0</v>
      </c>
      <c r="HC110" s="371">
        <f t="shared" si="369"/>
        <v>0</v>
      </c>
      <c r="HD110" s="372">
        <f t="shared" si="365"/>
        <v>0</v>
      </c>
      <c r="HE110" s="371" t="str">
        <f t="shared" si="370"/>
        <v/>
      </c>
      <c r="HF110" s="372" t="str">
        <f t="shared" si="370"/>
        <v/>
      </c>
      <c r="HG110" s="371" t="str">
        <f t="shared" si="408"/>
        <v/>
      </c>
      <c r="HH110" s="372" t="str">
        <f t="shared" si="408"/>
        <v/>
      </c>
      <c r="HI110" s="406">
        <f t="shared" si="409"/>
        <v>816.99999999999989</v>
      </c>
      <c r="HJ110" s="372">
        <f t="shared" si="409"/>
        <v>907.99999999999977</v>
      </c>
      <c r="HK110" s="371">
        <f t="shared" si="410"/>
        <v>15130.29</v>
      </c>
      <c r="HL110" s="371">
        <f t="shared" si="410"/>
        <v>17904.96</v>
      </c>
    </row>
    <row r="111" spans="1:220" ht="15">
      <c r="A111" s="447" t="s">
        <v>76</v>
      </c>
      <c r="B111" s="448" t="s">
        <v>107</v>
      </c>
      <c r="C111" s="40"/>
      <c r="D111" s="447">
        <v>141307</v>
      </c>
      <c r="E111" s="452">
        <v>10</v>
      </c>
      <c r="F111" s="413">
        <v>102</v>
      </c>
      <c r="G111" s="420">
        <v>97</v>
      </c>
      <c r="H111" s="421">
        <v>2</v>
      </c>
      <c r="I111" s="422">
        <v>3</v>
      </c>
      <c r="J111" s="371">
        <f t="shared" si="332"/>
        <v>100</v>
      </c>
      <c r="K111" s="372">
        <f t="shared" si="333"/>
        <v>94</v>
      </c>
      <c r="L111" s="420">
        <v>64</v>
      </c>
      <c r="M111" s="371">
        <f t="shared" si="328"/>
        <v>100</v>
      </c>
      <c r="N111" s="372">
        <f t="shared" si="329"/>
        <v>94</v>
      </c>
      <c r="O111" s="371">
        <f t="shared" si="330"/>
        <v>100</v>
      </c>
      <c r="P111" s="372">
        <f t="shared" si="331"/>
        <v>94</v>
      </c>
      <c r="Q111" s="424">
        <v>1</v>
      </c>
      <c r="R111" s="453">
        <v>1</v>
      </c>
      <c r="S111" s="371">
        <f t="shared" si="334"/>
        <v>1</v>
      </c>
      <c r="T111" s="372">
        <f t="shared" si="335"/>
        <v>1</v>
      </c>
      <c r="U111" s="426">
        <v>0</v>
      </c>
      <c r="V111" s="425">
        <v>0</v>
      </c>
      <c r="W111" s="371">
        <f t="shared" si="348"/>
        <v>0</v>
      </c>
      <c r="X111" s="372">
        <f t="shared" si="349"/>
        <v>0</v>
      </c>
      <c r="Y111" s="426"/>
      <c r="Z111" s="425"/>
      <c r="AA111" s="371">
        <f t="shared" si="336"/>
        <v>0</v>
      </c>
      <c r="AB111" s="372">
        <f t="shared" si="337"/>
        <v>0</v>
      </c>
      <c r="AC111" s="358">
        <f t="shared" si="338"/>
        <v>1</v>
      </c>
      <c r="AD111" s="372">
        <f t="shared" si="339"/>
        <v>1</v>
      </c>
      <c r="AE111" s="358">
        <f t="shared" si="340"/>
        <v>1</v>
      </c>
      <c r="AF111" s="372">
        <f t="shared" si="341"/>
        <v>1</v>
      </c>
      <c r="AG111" s="427">
        <v>2</v>
      </c>
      <c r="AH111" s="455">
        <v>2</v>
      </c>
      <c r="AI111" s="371">
        <f t="shared" si="352"/>
        <v>2</v>
      </c>
      <c r="AJ111" s="372">
        <f t="shared" si="353"/>
        <v>2</v>
      </c>
      <c r="AK111" s="426">
        <v>0</v>
      </c>
      <c r="AL111" s="455">
        <v>0</v>
      </c>
      <c r="AM111" s="371">
        <f t="shared" si="361"/>
        <v>0</v>
      </c>
      <c r="AN111" s="372">
        <f t="shared" si="362"/>
        <v>0</v>
      </c>
      <c r="AO111" s="426"/>
      <c r="AP111" s="446"/>
      <c r="AQ111" s="371">
        <f t="shared" si="342"/>
        <v>0</v>
      </c>
      <c r="AR111" s="372">
        <f t="shared" si="343"/>
        <v>0</v>
      </c>
      <c r="AS111" s="371">
        <f t="shared" si="344"/>
        <v>2</v>
      </c>
      <c r="AT111" s="372">
        <f t="shared" si="345"/>
        <v>2</v>
      </c>
      <c r="AU111" s="371">
        <f t="shared" si="346"/>
        <v>2</v>
      </c>
      <c r="AV111" s="372">
        <f t="shared" si="347"/>
        <v>2</v>
      </c>
      <c r="AW111" s="426">
        <v>53</v>
      </c>
      <c r="AX111" s="455">
        <v>67</v>
      </c>
      <c r="AY111" s="371">
        <f t="shared" si="359"/>
        <v>53</v>
      </c>
      <c r="AZ111" s="372">
        <f t="shared" si="360"/>
        <v>67</v>
      </c>
      <c r="BA111" s="426">
        <v>0</v>
      </c>
      <c r="BB111" s="455">
        <v>0</v>
      </c>
      <c r="BC111" s="371">
        <f t="shared" si="354"/>
        <v>0</v>
      </c>
      <c r="BD111" s="372">
        <f t="shared" si="355"/>
        <v>0</v>
      </c>
      <c r="BE111" s="421"/>
      <c r="BF111" s="420"/>
      <c r="BG111" s="371">
        <f t="shared" si="373"/>
        <v>0</v>
      </c>
      <c r="BH111" s="372">
        <f t="shared" si="373"/>
        <v>0</v>
      </c>
      <c r="BI111" s="371">
        <f t="shared" si="374"/>
        <v>53</v>
      </c>
      <c r="BJ111" s="372">
        <f t="shared" si="374"/>
        <v>67</v>
      </c>
      <c r="BK111" s="371">
        <f t="shared" si="375"/>
        <v>53</v>
      </c>
      <c r="BL111" s="372">
        <f t="shared" si="375"/>
        <v>67</v>
      </c>
      <c r="BM111" s="431">
        <v>42</v>
      </c>
      <c r="BN111" s="453">
        <v>58</v>
      </c>
      <c r="BO111" s="371">
        <f t="shared" si="411"/>
        <v>42</v>
      </c>
      <c r="BP111" s="372">
        <f t="shared" si="411"/>
        <v>58</v>
      </c>
      <c r="BQ111" s="426">
        <v>26</v>
      </c>
      <c r="BR111" s="454">
        <v>18</v>
      </c>
      <c r="BS111" s="371">
        <f t="shared" si="412"/>
        <v>26</v>
      </c>
      <c r="BT111" s="372">
        <f t="shared" si="412"/>
        <v>18</v>
      </c>
      <c r="BU111" s="426"/>
      <c r="BV111" s="425"/>
      <c r="BW111" s="371">
        <f t="shared" si="413"/>
        <v>0</v>
      </c>
      <c r="BX111" s="423">
        <f t="shared" si="371"/>
        <v>0</v>
      </c>
      <c r="BY111" s="358">
        <f t="shared" si="376"/>
        <v>68</v>
      </c>
      <c r="BZ111" s="372">
        <f t="shared" si="376"/>
        <v>76</v>
      </c>
      <c r="CA111" s="358">
        <f t="shared" si="377"/>
        <v>68</v>
      </c>
      <c r="CB111" s="372">
        <f t="shared" si="377"/>
        <v>76</v>
      </c>
      <c r="CC111" s="427">
        <v>5.1785714285714288</v>
      </c>
      <c r="CD111" s="455">
        <v>4.2413793103448274</v>
      </c>
      <c r="CE111" s="371">
        <f t="shared" si="363"/>
        <v>217.5</v>
      </c>
      <c r="CF111" s="372">
        <f t="shared" si="363"/>
        <v>246</v>
      </c>
      <c r="CG111" s="426">
        <v>5.884615384615385</v>
      </c>
      <c r="CH111" s="455">
        <v>5.3333333333333339</v>
      </c>
      <c r="CI111" s="371">
        <f t="shared" si="414"/>
        <v>153</v>
      </c>
      <c r="CJ111" s="372">
        <f t="shared" si="414"/>
        <v>96.000000000000014</v>
      </c>
      <c r="CK111" s="426"/>
      <c r="CL111" s="446"/>
      <c r="CM111" s="371">
        <f t="shared" si="415"/>
        <v>0</v>
      </c>
      <c r="CN111" s="372">
        <f t="shared" si="415"/>
        <v>0</v>
      </c>
      <c r="CO111" s="371">
        <f t="shared" si="378"/>
        <v>5.4485294117647056</v>
      </c>
      <c r="CP111" s="372">
        <f t="shared" si="378"/>
        <v>4.5</v>
      </c>
      <c r="CQ111" s="371">
        <f t="shared" si="379"/>
        <v>370.5</v>
      </c>
      <c r="CR111" s="372">
        <f t="shared" si="379"/>
        <v>342</v>
      </c>
      <c r="CS111" s="426">
        <v>80.79357142857144</v>
      </c>
      <c r="CT111" s="455">
        <v>75.333275862068973</v>
      </c>
      <c r="CU111" s="371">
        <f t="shared" si="350"/>
        <v>3393.3300000000004</v>
      </c>
      <c r="CV111" s="372">
        <f t="shared" si="350"/>
        <v>4369.3300000000008</v>
      </c>
      <c r="CW111" s="426">
        <v>74.614999999999995</v>
      </c>
      <c r="CX111" s="455">
        <v>73.388888888888886</v>
      </c>
      <c r="CY111" s="371">
        <f t="shared" si="351"/>
        <v>1939.9899999999998</v>
      </c>
      <c r="CZ111" s="372">
        <f t="shared" si="351"/>
        <v>1321</v>
      </c>
      <c r="DA111" s="421"/>
      <c r="DB111" s="420"/>
      <c r="DC111" s="371">
        <f t="shared" si="380"/>
        <v>0</v>
      </c>
      <c r="DD111" s="372">
        <f t="shared" si="380"/>
        <v>0</v>
      </c>
      <c r="DE111" s="371">
        <f t="shared" si="381"/>
        <v>78.431176470588227</v>
      </c>
      <c r="DF111" s="372">
        <f t="shared" si="381"/>
        <v>74.872763157894752</v>
      </c>
      <c r="DG111" s="371">
        <f t="shared" si="382"/>
        <v>5333.32</v>
      </c>
      <c r="DH111" s="372">
        <f t="shared" si="382"/>
        <v>5690.3300000000008</v>
      </c>
      <c r="DI111" s="371">
        <f t="shared" si="383"/>
        <v>69</v>
      </c>
      <c r="DJ111" s="372">
        <f t="shared" si="383"/>
        <v>77</v>
      </c>
      <c r="DK111" s="371">
        <f t="shared" si="383"/>
        <v>69</v>
      </c>
      <c r="DL111" s="372">
        <f t="shared" si="383"/>
        <v>77</v>
      </c>
      <c r="DM111" s="371">
        <f t="shared" si="384"/>
        <v>5.3985507246376816</v>
      </c>
      <c r="DN111" s="372">
        <f t="shared" si="384"/>
        <v>4.4675324675324672</v>
      </c>
      <c r="DO111" s="371">
        <f t="shared" si="385"/>
        <v>372.50000000000006</v>
      </c>
      <c r="DP111" s="372">
        <f t="shared" si="385"/>
        <v>344</v>
      </c>
      <c r="DQ111" s="371">
        <f t="shared" si="386"/>
        <v>78.062608695652173</v>
      </c>
      <c r="DR111" s="372">
        <f t="shared" si="386"/>
        <v>74.770519480519496</v>
      </c>
      <c r="DS111" s="371">
        <f t="shared" si="387"/>
        <v>5386.32</v>
      </c>
      <c r="DT111" s="372">
        <f t="shared" si="387"/>
        <v>5757.3300000000008</v>
      </c>
      <c r="DU111" s="424">
        <v>16</v>
      </c>
      <c r="DV111" s="453">
        <v>8</v>
      </c>
      <c r="DW111" s="371">
        <f t="shared" si="388"/>
        <v>16</v>
      </c>
      <c r="DX111" s="372">
        <f t="shared" si="388"/>
        <v>8</v>
      </c>
      <c r="DY111" s="426">
        <v>15</v>
      </c>
      <c r="DZ111" s="454">
        <v>9</v>
      </c>
      <c r="EA111" s="371">
        <f t="shared" si="389"/>
        <v>15</v>
      </c>
      <c r="EB111" s="372">
        <f t="shared" si="389"/>
        <v>9</v>
      </c>
      <c r="EC111" s="426"/>
      <c r="ED111" s="425"/>
      <c r="EE111" s="371">
        <f t="shared" si="390"/>
        <v>0</v>
      </c>
      <c r="EF111" s="372">
        <f t="shared" si="390"/>
        <v>0</v>
      </c>
      <c r="EG111" s="358">
        <f t="shared" si="391"/>
        <v>31</v>
      </c>
      <c r="EH111" s="372">
        <f t="shared" si="391"/>
        <v>17</v>
      </c>
      <c r="EI111" s="358">
        <f t="shared" si="392"/>
        <v>31</v>
      </c>
      <c r="EJ111" s="372">
        <f t="shared" si="392"/>
        <v>17</v>
      </c>
      <c r="EK111" s="427">
        <v>2.65625</v>
      </c>
      <c r="EL111" s="455">
        <v>2.625</v>
      </c>
      <c r="EM111" s="371">
        <f t="shared" si="356"/>
        <v>42.5</v>
      </c>
      <c r="EN111" s="372">
        <f t="shared" si="356"/>
        <v>21</v>
      </c>
      <c r="EO111" s="426">
        <v>4.333333333333333</v>
      </c>
      <c r="EP111" s="455">
        <v>4.333333333333333</v>
      </c>
      <c r="EQ111" s="371">
        <f t="shared" si="416"/>
        <v>65</v>
      </c>
      <c r="ER111" s="372">
        <f t="shared" si="416"/>
        <v>39</v>
      </c>
      <c r="ES111" s="426"/>
      <c r="ET111" s="446"/>
      <c r="EU111" s="371">
        <f t="shared" si="357"/>
        <v>0</v>
      </c>
      <c r="EV111" s="372">
        <f t="shared" si="358"/>
        <v>0</v>
      </c>
      <c r="EW111" s="371">
        <f t="shared" si="393"/>
        <v>3.467741935483871</v>
      </c>
      <c r="EX111" s="372">
        <f t="shared" si="393"/>
        <v>3.5294117647058822</v>
      </c>
      <c r="EY111" s="371">
        <f t="shared" si="394"/>
        <v>107.5</v>
      </c>
      <c r="EZ111" s="372">
        <f t="shared" si="394"/>
        <v>60</v>
      </c>
      <c r="FA111" s="426">
        <v>53.375</v>
      </c>
      <c r="FB111" s="455">
        <v>50.5</v>
      </c>
      <c r="FC111" s="371">
        <f t="shared" si="395"/>
        <v>854</v>
      </c>
      <c r="FD111" s="372">
        <f t="shared" si="395"/>
        <v>404</v>
      </c>
      <c r="FE111" s="426">
        <v>47.776666666666671</v>
      </c>
      <c r="FF111" s="455">
        <v>46.555555555555557</v>
      </c>
      <c r="FG111" s="371">
        <f t="shared" si="396"/>
        <v>716.65000000000009</v>
      </c>
      <c r="FH111" s="372">
        <f t="shared" si="396"/>
        <v>419</v>
      </c>
      <c r="FI111" s="421"/>
      <c r="FJ111" s="420"/>
      <c r="FK111" s="371">
        <f t="shared" si="397"/>
        <v>0</v>
      </c>
      <c r="FL111" s="372">
        <f t="shared" si="397"/>
        <v>0</v>
      </c>
      <c r="FM111" s="371">
        <f t="shared" si="398"/>
        <v>50.66612903225807</v>
      </c>
      <c r="FN111" s="372">
        <f t="shared" si="398"/>
        <v>48.411764705882355</v>
      </c>
      <c r="FO111" s="371">
        <f t="shared" si="399"/>
        <v>1570.65</v>
      </c>
      <c r="FP111" s="372">
        <f t="shared" si="399"/>
        <v>823</v>
      </c>
      <c r="FQ111" s="424"/>
      <c r="FR111" s="425"/>
      <c r="FS111" s="371">
        <f t="shared" si="400"/>
        <v>0</v>
      </c>
      <c r="FT111" s="372">
        <f t="shared" si="400"/>
        <v>0</v>
      </c>
      <c r="FU111" s="426"/>
      <c r="FV111" s="425"/>
      <c r="FW111" s="371">
        <f t="shared" si="401"/>
        <v>0</v>
      </c>
      <c r="FX111" s="372">
        <f t="shared" si="401"/>
        <v>0</v>
      </c>
      <c r="FY111" s="426"/>
      <c r="FZ111" s="425"/>
      <c r="GA111" s="371">
        <f t="shared" si="402"/>
        <v>0</v>
      </c>
      <c r="GB111" s="372">
        <f t="shared" si="402"/>
        <v>0</v>
      </c>
      <c r="GC111" s="406">
        <f t="shared" si="366"/>
        <v>59</v>
      </c>
      <c r="GD111" s="372">
        <f t="shared" si="366"/>
        <v>67</v>
      </c>
      <c r="GE111" s="371">
        <f t="shared" si="366"/>
        <v>59</v>
      </c>
      <c r="GF111" s="372">
        <f t="shared" si="366"/>
        <v>67</v>
      </c>
      <c r="GG111" s="371">
        <f t="shared" si="403"/>
        <v>262</v>
      </c>
      <c r="GH111" s="372">
        <f t="shared" si="403"/>
        <v>269</v>
      </c>
      <c r="GI111" s="371">
        <f t="shared" si="404"/>
        <v>4300.33</v>
      </c>
      <c r="GJ111" s="372">
        <f t="shared" si="404"/>
        <v>4840.3300000000008</v>
      </c>
      <c r="GK111" s="406">
        <f t="shared" si="367"/>
        <v>41</v>
      </c>
      <c r="GL111" s="372">
        <f t="shared" si="367"/>
        <v>27</v>
      </c>
      <c r="GM111" s="371">
        <f t="shared" si="367"/>
        <v>41</v>
      </c>
      <c r="GN111" s="372">
        <f t="shared" si="367"/>
        <v>27</v>
      </c>
      <c r="GO111" s="371">
        <f t="shared" si="405"/>
        <v>218</v>
      </c>
      <c r="GP111" s="372">
        <f t="shared" si="405"/>
        <v>135</v>
      </c>
      <c r="GQ111" s="371">
        <f t="shared" si="406"/>
        <v>2656.64</v>
      </c>
      <c r="GR111" s="372">
        <f t="shared" si="406"/>
        <v>1740</v>
      </c>
      <c r="GS111" s="406">
        <f t="shared" si="368"/>
        <v>100</v>
      </c>
      <c r="GT111" s="372">
        <f t="shared" si="368"/>
        <v>94</v>
      </c>
      <c r="GU111" s="371">
        <f t="shared" si="368"/>
        <v>100</v>
      </c>
      <c r="GV111" s="372">
        <f t="shared" si="364"/>
        <v>94</v>
      </c>
      <c r="GW111" s="371">
        <f t="shared" si="407"/>
        <v>480</v>
      </c>
      <c r="GX111" s="372">
        <f t="shared" si="407"/>
        <v>404</v>
      </c>
      <c r="GY111" s="371">
        <f t="shared" si="407"/>
        <v>6956.9699999999993</v>
      </c>
      <c r="GZ111" s="372">
        <f t="shared" si="372"/>
        <v>6580.3300000000008</v>
      </c>
      <c r="HA111" s="406">
        <f t="shared" si="369"/>
        <v>0</v>
      </c>
      <c r="HB111" s="372">
        <f t="shared" si="369"/>
        <v>0</v>
      </c>
      <c r="HC111" s="371">
        <f t="shared" si="369"/>
        <v>0</v>
      </c>
      <c r="HD111" s="372">
        <f t="shared" si="365"/>
        <v>0</v>
      </c>
      <c r="HE111" s="371" t="str">
        <f t="shared" si="370"/>
        <v/>
      </c>
      <c r="HF111" s="372" t="str">
        <f t="shared" si="370"/>
        <v/>
      </c>
      <c r="HG111" s="371" t="str">
        <f t="shared" si="408"/>
        <v/>
      </c>
      <c r="HH111" s="372" t="str">
        <f t="shared" si="408"/>
        <v/>
      </c>
      <c r="HI111" s="406">
        <f t="shared" si="409"/>
        <v>480.00000000000006</v>
      </c>
      <c r="HJ111" s="372">
        <f t="shared" si="409"/>
        <v>404</v>
      </c>
      <c r="HK111" s="371">
        <f t="shared" si="410"/>
        <v>6956.9699999999993</v>
      </c>
      <c r="HL111" s="371">
        <f t="shared" si="410"/>
        <v>6580.3300000000008</v>
      </c>
    </row>
    <row r="112" spans="1:220" ht="15">
      <c r="A112" s="447" t="s">
        <v>76</v>
      </c>
      <c r="B112" s="448" t="s">
        <v>479</v>
      </c>
      <c r="C112" s="556" t="s">
        <v>1048</v>
      </c>
      <c r="D112" s="447">
        <v>447689</v>
      </c>
      <c r="E112" s="452">
        <v>99</v>
      </c>
      <c r="F112" s="413">
        <v>74</v>
      </c>
      <c r="G112" s="420">
        <v>91</v>
      </c>
      <c r="H112" s="421">
        <v>0</v>
      </c>
      <c r="I112" s="422">
        <v>0</v>
      </c>
      <c r="J112" s="371">
        <f t="shared" si="332"/>
        <v>74</v>
      </c>
      <c r="K112" s="372">
        <f t="shared" si="333"/>
        <v>91</v>
      </c>
      <c r="L112" s="420">
        <v>120</v>
      </c>
      <c r="M112" s="371">
        <f t="shared" si="328"/>
        <v>74</v>
      </c>
      <c r="N112" s="372">
        <f t="shared" si="329"/>
        <v>91</v>
      </c>
      <c r="O112" s="371">
        <f t="shared" si="330"/>
        <v>74</v>
      </c>
      <c r="P112" s="372">
        <f t="shared" si="331"/>
        <v>91</v>
      </c>
      <c r="Q112" s="424">
        <v>0</v>
      </c>
      <c r="R112" s="425">
        <v>0</v>
      </c>
      <c r="S112" s="371">
        <f t="shared" si="334"/>
        <v>0</v>
      </c>
      <c r="T112" s="372">
        <f t="shared" si="335"/>
        <v>0</v>
      </c>
      <c r="U112" s="426">
        <v>0</v>
      </c>
      <c r="V112" s="425">
        <v>0</v>
      </c>
      <c r="W112" s="371">
        <f t="shared" si="348"/>
        <v>0</v>
      </c>
      <c r="X112" s="372">
        <f t="shared" si="349"/>
        <v>0</v>
      </c>
      <c r="Y112" s="426"/>
      <c r="Z112" s="425"/>
      <c r="AA112" s="371">
        <f t="shared" si="336"/>
        <v>0</v>
      </c>
      <c r="AB112" s="372">
        <f t="shared" si="337"/>
        <v>0</v>
      </c>
      <c r="AC112" s="358">
        <f t="shared" si="338"/>
        <v>0</v>
      </c>
      <c r="AD112" s="372">
        <f t="shared" si="339"/>
        <v>0</v>
      </c>
      <c r="AE112" s="358">
        <f t="shared" si="340"/>
        <v>0</v>
      </c>
      <c r="AF112" s="372">
        <f t="shared" si="341"/>
        <v>0</v>
      </c>
      <c r="AG112" s="427">
        <v>0</v>
      </c>
      <c r="AH112" s="420">
        <v>0</v>
      </c>
      <c r="AI112" s="371">
        <f t="shared" si="352"/>
        <v>0</v>
      </c>
      <c r="AJ112" s="372">
        <f t="shared" si="353"/>
        <v>0</v>
      </c>
      <c r="AK112" s="426">
        <v>0</v>
      </c>
      <c r="AL112" s="420">
        <v>0</v>
      </c>
      <c r="AM112" s="371">
        <f t="shared" si="361"/>
        <v>0</v>
      </c>
      <c r="AN112" s="372">
        <f t="shared" si="362"/>
        <v>0</v>
      </c>
      <c r="AO112" s="426"/>
      <c r="AP112" s="446"/>
      <c r="AQ112" s="371">
        <f t="shared" si="342"/>
        <v>0</v>
      </c>
      <c r="AR112" s="372">
        <f t="shared" si="343"/>
        <v>0</v>
      </c>
      <c r="AS112" s="371">
        <f t="shared" si="344"/>
        <v>0</v>
      </c>
      <c r="AT112" s="372">
        <f t="shared" si="345"/>
        <v>0</v>
      </c>
      <c r="AU112" s="371">
        <f t="shared" si="346"/>
        <v>0</v>
      </c>
      <c r="AV112" s="372">
        <f t="shared" si="347"/>
        <v>0</v>
      </c>
      <c r="AW112" s="426">
        <v>0</v>
      </c>
      <c r="AX112" s="420">
        <v>0</v>
      </c>
      <c r="AY112" s="371">
        <f t="shared" si="359"/>
        <v>0</v>
      </c>
      <c r="AZ112" s="372">
        <f t="shared" si="360"/>
        <v>0</v>
      </c>
      <c r="BA112" s="426">
        <v>0</v>
      </c>
      <c r="BB112" s="420">
        <v>0</v>
      </c>
      <c r="BC112" s="371">
        <f t="shared" si="354"/>
        <v>0</v>
      </c>
      <c r="BD112" s="372">
        <f t="shared" si="355"/>
        <v>0</v>
      </c>
      <c r="BE112" s="421"/>
      <c r="BF112" s="420"/>
      <c r="BG112" s="371">
        <f t="shared" si="373"/>
        <v>0</v>
      </c>
      <c r="BH112" s="372">
        <f t="shared" si="373"/>
        <v>0</v>
      </c>
      <c r="BI112" s="371">
        <f t="shared" si="374"/>
        <v>0</v>
      </c>
      <c r="BJ112" s="372">
        <f t="shared" si="374"/>
        <v>0</v>
      </c>
      <c r="BK112" s="371">
        <f t="shared" si="375"/>
        <v>0</v>
      </c>
      <c r="BL112" s="372">
        <f t="shared" si="375"/>
        <v>0</v>
      </c>
      <c r="BM112" s="431"/>
      <c r="BN112" s="425"/>
      <c r="BO112" s="371">
        <f t="shared" si="411"/>
        <v>0</v>
      </c>
      <c r="BP112" s="372">
        <f t="shared" si="411"/>
        <v>0</v>
      </c>
      <c r="BQ112" s="426"/>
      <c r="BR112" s="425"/>
      <c r="BS112" s="371">
        <f t="shared" si="412"/>
        <v>0</v>
      </c>
      <c r="BT112" s="372">
        <f t="shared" si="412"/>
        <v>0</v>
      </c>
      <c r="BU112" s="426"/>
      <c r="BV112" s="425"/>
      <c r="BW112" s="371">
        <f t="shared" si="413"/>
        <v>0</v>
      </c>
      <c r="BX112" s="423">
        <f t="shared" si="371"/>
        <v>0</v>
      </c>
      <c r="BY112" s="358">
        <f t="shared" si="376"/>
        <v>0</v>
      </c>
      <c r="BZ112" s="372">
        <f t="shared" si="376"/>
        <v>0</v>
      </c>
      <c r="CA112" s="358">
        <f t="shared" si="377"/>
        <v>0</v>
      </c>
      <c r="CB112" s="372">
        <f t="shared" si="377"/>
        <v>0</v>
      </c>
      <c r="CC112" s="427"/>
      <c r="CD112" s="420"/>
      <c r="CE112" s="371">
        <f t="shared" si="363"/>
        <v>0</v>
      </c>
      <c r="CF112" s="372">
        <f t="shared" si="363"/>
        <v>0</v>
      </c>
      <c r="CG112" s="426"/>
      <c r="CH112" s="420"/>
      <c r="CI112" s="371">
        <f t="shared" si="414"/>
        <v>0</v>
      </c>
      <c r="CJ112" s="372">
        <f t="shared" si="414"/>
        <v>0</v>
      </c>
      <c r="CK112" s="426"/>
      <c r="CL112" s="446"/>
      <c r="CM112" s="371">
        <f t="shared" si="415"/>
        <v>0</v>
      </c>
      <c r="CN112" s="372">
        <f t="shared" si="415"/>
        <v>0</v>
      </c>
      <c r="CO112" s="371">
        <f t="shared" si="378"/>
        <v>0</v>
      </c>
      <c r="CP112" s="372">
        <f t="shared" si="378"/>
        <v>0</v>
      </c>
      <c r="CQ112" s="371">
        <f t="shared" si="379"/>
        <v>0</v>
      </c>
      <c r="CR112" s="372">
        <f t="shared" si="379"/>
        <v>0</v>
      </c>
      <c r="CS112" s="426"/>
      <c r="CT112" s="420"/>
      <c r="CU112" s="371">
        <f t="shared" si="350"/>
        <v>0</v>
      </c>
      <c r="CV112" s="372">
        <f t="shared" si="350"/>
        <v>0</v>
      </c>
      <c r="CW112" s="426"/>
      <c r="CX112" s="420"/>
      <c r="CY112" s="371">
        <f t="shared" si="351"/>
        <v>0</v>
      </c>
      <c r="CZ112" s="372">
        <f t="shared" si="351"/>
        <v>0</v>
      </c>
      <c r="DA112" s="421"/>
      <c r="DB112" s="420"/>
      <c r="DC112" s="371">
        <f t="shared" si="380"/>
        <v>0</v>
      </c>
      <c r="DD112" s="372">
        <f t="shared" si="380"/>
        <v>0</v>
      </c>
      <c r="DE112" s="371">
        <f t="shared" si="381"/>
        <v>0</v>
      </c>
      <c r="DF112" s="372">
        <f t="shared" si="381"/>
        <v>0</v>
      </c>
      <c r="DG112" s="371">
        <f t="shared" si="382"/>
        <v>0</v>
      </c>
      <c r="DH112" s="372">
        <f t="shared" si="382"/>
        <v>0</v>
      </c>
      <c r="DI112" s="371">
        <f t="shared" si="383"/>
        <v>0</v>
      </c>
      <c r="DJ112" s="372">
        <f t="shared" si="383"/>
        <v>0</v>
      </c>
      <c r="DK112" s="371">
        <f t="shared" si="383"/>
        <v>0</v>
      </c>
      <c r="DL112" s="372">
        <f t="shared" si="383"/>
        <v>0</v>
      </c>
      <c r="DM112" s="371">
        <f t="shared" si="384"/>
        <v>0</v>
      </c>
      <c r="DN112" s="372">
        <f t="shared" si="384"/>
        <v>0</v>
      </c>
      <c r="DO112" s="371">
        <f t="shared" si="385"/>
        <v>0</v>
      </c>
      <c r="DP112" s="372">
        <f t="shared" si="385"/>
        <v>0</v>
      </c>
      <c r="DQ112" s="371">
        <f t="shared" si="386"/>
        <v>0</v>
      </c>
      <c r="DR112" s="372">
        <f t="shared" si="386"/>
        <v>0</v>
      </c>
      <c r="DS112" s="371">
        <f t="shared" si="387"/>
        <v>0</v>
      </c>
      <c r="DT112" s="372">
        <f t="shared" si="387"/>
        <v>0</v>
      </c>
      <c r="DU112" s="424">
        <v>35</v>
      </c>
      <c r="DV112" s="425">
        <v>56</v>
      </c>
      <c r="DW112" s="371">
        <f t="shared" si="388"/>
        <v>35</v>
      </c>
      <c r="DX112" s="372">
        <f t="shared" si="388"/>
        <v>56</v>
      </c>
      <c r="DY112" s="426">
        <v>39</v>
      </c>
      <c r="DZ112" s="425">
        <v>35</v>
      </c>
      <c r="EA112" s="371">
        <f t="shared" si="389"/>
        <v>39</v>
      </c>
      <c r="EB112" s="372">
        <f t="shared" si="389"/>
        <v>35</v>
      </c>
      <c r="EC112" s="426"/>
      <c r="ED112" s="425"/>
      <c r="EE112" s="371">
        <f t="shared" si="390"/>
        <v>0</v>
      </c>
      <c r="EF112" s="372">
        <f t="shared" si="390"/>
        <v>0</v>
      </c>
      <c r="EG112" s="358">
        <f t="shared" si="391"/>
        <v>74</v>
      </c>
      <c r="EH112" s="372">
        <f t="shared" si="391"/>
        <v>91</v>
      </c>
      <c r="EI112" s="358">
        <f t="shared" si="392"/>
        <v>74</v>
      </c>
      <c r="EJ112" s="372">
        <f t="shared" si="392"/>
        <v>91</v>
      </c>
      <c r="EK112" s="427">
        <v>2.4857142857142858</v>
      </c>
      <c r="EL112" s="457">
        <v>2.69</v>
      </c>
      <c r="EM112" s="371">
        <f t="shared" si="356"/>
        <v>87</v>
      </c>
      <c r="EN112" s="372">
        <f t="shared" si="356"/>
        <v>150.63999999999999</v>
      </c>
      <c r="EO112" s="426">
        <v>2.666666666666667</v>
      </c>
      <c r="EP112" s="457">
        <v>3.07</v>
      </c>
      <c r="EQ112" s="371">
        <f t="shared" si="416"/>
        <v>104.00000000000001</v>
      </c>
      <c r="ER112" s="372">
        <f t="shared" si="416"/>
        <v>107.44999999999999</v>
      </c>
      <c r="ES112" s="426"/>
      <c r="ET112" s="446"/>
      <c r="EU112" s="371">
        <f t="shared" si="357"/>
        <v>0</v>
      </c>
      <c r="EV112" s="372">
        <f t="shared" si="358"/>
        <v>0</v>
      </c>
      <c r="EW112" s="371">
        <f t="shared" si="393"/>
        <v>2.5810810810810811</v>
      </c>
      <c r="EX112" s="372">
        <f t="shared" si="393"/>
        <v>2.836153846153846</v>
      </c>
      <c r="EY112" s="371">
        <f t="shared" si="394"/>
        <v>191</v>
      </c>
      <c r="EZ112" s="372">
        <f t="shared" si="394"/>
        <v>258.08999999999997</v>
      </c>
      <c r="FA112" s="426">
        <v>62.4</v>
      </c>
      <c r="FB112" s="457">
        <v>69.3</v>
      </c>
      <c r="FC112" s="371">
        <f t="shared" si="395"/>
        <v>2184</v>
      </c>
      <c r="FD112" s="372">
        <f t="shared" si="395"/>
        <v>3880.7999999999997</v>
      </c>
      <c r="FE112" s="426">
        <v>59.435897435897431</v>
      </c>
      <c r="FF112" s="457">
        <v>65.77</v>
      </c>
      <c r="FG112" s="371">
        <f t="shared" si="396"/>
        <v>2318</v>
      </c>
      <c r="FH112" s="372">
        <f t="shared" si="396"/>
        <v>2301.9499999999998</v>
      </c>
      <c r="FI112" s="421"/>
      <c r="FJ112" s="420"/>
      <c r="FK112" s="371">
        <f t="shared" si="397"/>
        <v>0</v>
      </c>
      <c r="FL112" s="372">
        <f t="shared" si="397"/>
        <v>0</v>
      </c>
      <c r="FM112" s="371">
        <f t="shared" si="398"/>
        <v>60.837837837837839</v>
      </c>
      <c r="FN112" s="372">
        <f t="shared" si="398"/>
        <v>67.942307692307693</v>
      </c>
      <c r="FO112" s="371">
        <f t="shared" si="399"/>
        <v>4502</v>
      </c>
      <c r="FP112" s="372">
        <f t="shared" si="399"/>
        <v>6182.75</v>
      </c>
      <c r="FQ112" s="424"/>
      <c r="FR112" s="425"/>
      <c r="FS112" s="371">
        <f t="shared" si="400"/>
        <v>0</v>
      </c>
      <c r="FT112" s="372">
        <f t="shared" si="400"/>
        <v>0</v>
      </c>
      <c r="FU112" s="426"/>
      <c r="FV112" s="425"/>
      <c r="FW112" s="371">
        <f t="shared" si="401"/>
        <v>0</v>
      </c>
      <c r="FX112" s="372">
        <f t="shared" si="401"/>
        <v>0</v>
      </c>
      <c r="FY112" s="426"/>
      <c r="FZ112" s="425"/>
      <c r="GA112" s="371">
        <f t="shared" si="402"/>
        <v>0</v>
      </c>
      <c r="GB112" s="372">
        <f t="shared" si="402"/>
        <v>0</v>
      </c>
      <c r="GC112" s="406">
        <f t="shared" si="366"/>
        <v>35</v>
      </c>
      <c r="GD112" s="372">
        <f t="shared" si="366"/>
        <v>56</v>
      </c>
      <c r="GE112" s="371">
        <f t="shared" si="366"/>
        <v>35</v>
      </c>
      <c r="GF112" s="372">
        <f t="shared" si="366"/>
        <v>56</v>
      </c>
      <c r="GG112" s="371">
        <f t="shared" si="403"/>
        <v>87</v>
      </c>
      <c r="GH112" s="372">
        <f t="shared" si="403"/>
        <v>150.63999999999999</v>
      </c>
      <c r="GI112" s="371">
        <f t="shared" si="404"/>
        <v>2184</v>
      </c>
      <c r="GJ112" s="372">
        <f t="shared" si="404"/>
        <v>3880.7999999999997</v>
      </c>
      <c r="GK112" s="406">
        <f t="shared" si="367"/>
        <v>39</v>
      </c>
      <c r="GL112" s="372">
        <f t="shared" si="367"/>
        <v>35</v>
      </c>
      <c r="GM112" s="371">
        <f t="shared" si="367"/>
        <v>39</v>
      </c>
      <c r="GN112" s="372">
        <f t="shared" si="367"/>
        <v>35</v>
      </c>
      <c r="GO112" s="371">
        <f t="shared" si="405"/>
        <v>104.00000000000001</v>
      </c>
      <c r="GP112" s="372">
        <f t="shared" si="405"/>
        <v>107.44999999999999</v>
      </c>
      <c r="GQ112" s="371">
        <f t="shared" si="406"/>
        <v>2318</v>
      </c>
      <c r="GR112" s="372">
        <f t="shared" si="406"/>
        <v>2301.9499999999998</v>
      </c>
      <c r="GS112" s="406">
        <f t="shared" si="368"/>
        <v>74</v>
      </c>
      <c r="GT112" s="372">
        <f t="shared" si="368"/>
        <v>91</v>
      </c>
      <c r="GU112" s="371">
        <f t="shared" si="368"/>
        <v>74</v>
      </c>
      <c r="GV112" s="372">
        <f t="shared" si="364"/>
        <v>91</v>
      </c>
      <c r="GW112" s="371">
        <f t="shared" si="407"/>
        <v>191</v>
      </c>
      <c r="GX112" s="372">
        <f t="shared" si="407"/>
        <v>258.08999999999997</v>
      </c>
      <c r="GY112" s="371">
        <f t="shared" si="407"/>
        <v>4502</v>
      </c>
      <c r="GZ112" s="372">
        <f t="shared" si="372"/>
        <v>6182.75</v>
      </c>
      <c r="HA112" s="406">
        <f t="shared" si="369"/>
        <v>0</v>
      </c>
      <c r="HB112" s="372">
        <f t="shared" si="369"/>
        <v>0</v>
      </c>
      <c r="HC112" s="371">
        <f t="shared" si="369"/>
        <v>0</v>
      </c>
      <c r="HD112" s="372">
        <f t="shared" si="365"/>
        <v>0</v>
      </c>
      <c r="HE112" s="371" t="str">
        <f t="shared" si="370"/>
        <v/>
      </c>
      <c r="HF112" s="372" t="str">
        <f t="shared" si="370"/>
        <v/>
      </c>
      <c r="HG112" s="371" t="str">
        <f t="shared" si="408"/>
        <v/>
      </c>
      <c r="HH112" s="372" t="str">
        <f t="shared" si="408"/>
        <v/>
      </c>
      <c r="HI112" s="406">
        <f t="shared" si="409"/>
        <v>191</v>
      </c>
      <c r="HJ112" s="372">
        <f t="shared" si="409"/>
        <v>258.08999999999997</v>
      </c>
      <c r="HK112" s="371">
        <f t="shared" si="410"/>
        <v>4502</v>
      </c>
      <c r="HL112" s="371">
        <f t="shared" si="410"/>
        <v>6182.75</v>
      </c>
    </row>
    <row r="113" spans="1:220" ht="15">
      <c r="A113" s="458" t="s">
        <v>157</v>
      </c>
      <c r="B113" s="459" t="s">
        <v>158</v>
      </c>
      <c r="C113" s="43"/>
      <c r="D113" s="458">
        <v>157085</v>
      </c>
      <c r="E113" s="418">
        <v>1</v>
      </c>
      <c r="F113" s="413">
        <v>3650</v>
      </c>
      <c r="G113" s="443">
        <v>3521</v>
      </c>
      <c r="H113" s="421"/>
      <c r="I113" s="422"/>
      <c r="J113" s="371">
        <f t="shared" si="332"/>
        <v>3650</v>
      </c>
      <c r="K113" s="372">
        <f t="shared" si="333"/>
        <v>3521</v>
      </c>
      <c r="L113" s="420"/>
      <c r="M113" s="371">
        <f t="shared" si="328"/>
        <v>3650</v>
      </c>
      <c r="N113" s="372">
        <f t="shared" si="329"/>
        <v>3521</v>
      </c>
      <c r="O113" s="371">
        <f t="shared" si="330"/>
        <v>3650</v>
      </c>
      <c r="P113" s="372">
        <f t="shared" si="331"/>
        <v>3521</v>
      </c>
      <c r="Q113" s="424">
        <v>345</v>
      </c>
      <c r="R113" s="425">
        <v>493</v>
      </c>
      <c r="S113" s="371">
        <f t="shared" si="334"/>
        <v>345</v>
      </c>
      <c r="T113" s="372">
        <f t="shared" si="335"/>
        <v>493</v>
      </c>
      <c r="U113" s="426">
        <v>3</v>
      </c>
      <c r="V113" s="425">
        <v>8</v>
      </c>
      <c r="W113" s="371">
        <f t="shared" si="348"/>
        <v>3</v>
      </c>
      <c r="X113" s="372">
        <f t="shared" si="349"/>
        <v>8</v>
      </c>
      <c r="Y113" s="426"/>
      <c r="Z113" s="425"/>
      <c r="AA113" s="371">
        <f t="shared" si="336"/>
        <v>0</v>
      </c>
      <c r="AB113" s="372">
        <f t="shared" si="337"/>
        <v>0</v>
      </c>
      <c r="AC113" s="358">
        <f t="shared" si="338"/>
        <v>348</v>
      </c>
      <c r="AD113" s="372">
        <f t="shared" si="339"/>
        <v>501</v>
      </c>
      <c r="AE113" s="358">
        <f t="shared" si="340"/>
        <v>348</v>
      </c>
      <c r="AF113" s="372">
        <f t="shared" si="341"/>
        <v>501</v>
      </c>
      <c r="AG113" s="427">
        <v>4.54</v>
      </c>
      <c r="AH113" s="420">
        <v>4.6399999999999997</v>
      </c>
      <c r="AI113" s="371">
        <f t="shared" si="352"/>
        <v>1566.3</v>
      </c>
      <c r="AJ113" s="372">
        <f t="shared" si="353"/>
        <v>2287.52</v>
      </c>
      <c r="AK113" s="426">
        <v>3.83</v>
      </c>
      <c r="AL113" s="420">
        <v>3.88</v>
      </c>
      <c r="AM113" s="371">
        <f t="shared" si="361"/>
        <v>11.49</v>
      </c>
      <c r="AN113" s="372">
        <f t="shared" si="362"/>
        <v>31.04</v>
      </c>
      <c r="AO113" s="426"/>
      <c r="AP113" s="446"/>
      <c r="AQ113" s="371">
        <f t="shared" si="342"/>
        <v>0</v>
      </c>
      <c r="AR113" s="372">
        <f t="shared" si="343"/>
        <v>0</v>
      </c>
      <c r="AS113" s="371">
        <f t="shared" si="344"/>
        <v>4.5338793103448278</v>
      </c>
      <c r="AT113" s="372">
        <f t="shared" si="345"/>
        <v>4.6278642714570859</v>
      </c>
      <c r="AU113" s="371">
        <f t="shared" si="346"/>
        <v>1577.7900000000002</v>
      </c>
      <c r="AV113" s="372">
        <f t="shared" si="347"/>
        <v>2318.56</v>
      </c>
      <c r="AW113" s="426">
        <v>133.31</v>
      </c>
      <c r="AX113" s="420">
        <v>134.29</v>
      </c>
      <c r="AY113" s="371">
        <f t="shared" si="359"/>
        <v>45991.950000000004</v>
      </c>
      <c r="AZ113" s="372">
        <f t="shared" si="360"/>
        <v>66204.97</v>
      </c>
      <c r="BA113" s="426">
        <v>105.33</v>
      </c>
      <c r="BB113" s="420">
        <v>115.63</v>
      </c>
      <c r="BC113" s="371">
        <f t="shared" si="354"/>
        <v>315.99</v>
      </c>
      <c r="BD113" s="372">
        <f t="shared" si="355"/>
        <v>925.04</v>
      </c>
      <c r="BE113" s="421"/>
      <c r="BF113" s="420"/>
      <c r="BG113" s="371">
        <f t="shared" si="373"/>
        <v>0</v>
      </c>
      <c r="BH113" s="372">
        <f t="shared" si="373"/>
        <v>0</v>
      </c>
      <c r="BI113" s="371">
        <f t="shared" si="374"/>
        <v>133.06879310344829</v>
      </c>
      <c r="BJ113" s="372">
        <f t="shared" si="374"/>
        <v>133.99203592814371</v>
      </c>
      <c r="BK113" s="371">
        <f t="shared" si="375"/>
        <v>46307.94</v>
      </c>
      <c r="BL113" s="372">
        <f t="shared" si="375"/>
        <v>67130.009999999995</v>
      </c>
      <c r="BM113" s="431">
        <v>2160</v>
      </c>
      <c r="BN113" s="425">
        <v>1932</v>
      </c>
      <c r="BO113" s="371">
        <f t="shared" si="411"/>
        <v>2160</v>
      </c>
      <c r="BP113" s="372">
        <f t="shared" si="411"/>
        <v>1932</v>
      </c>
      <c r="BQ113" s="426">
        <v>50</v>
      </c>
      <c r="BR113" s="425">
        <v>52</v>
      </c>
      <c r="BS113" s="371">
        <f t="shared" si="412"/>
        <v>50</v>
      </c>
      <c r="BT113" s="372">
        <f t="shared" si="412"/>
        <v>52</v>
      </c>
      <c r="BU113" s="426"/>
      <c r="BV113" s="425"/>
      <c r="BW113" s="371">
        <f t="shared" si="413"/>
        <v>0</v>
      </c>
      <c r="BX113" s="423">
        <f t="shared" si="371"/>
        <v>0</v>
      </c>
      <c r="BY113" s="358">
        <f t="shared" si="376"/>
        <v>2210</v>
      </c>
      <c r="BZ113" s="372">
        <f t="shared" si="376"/>
        <v>1984</v>
      </c>
      <c r="CA113" s="358">
        <f t="shared" si="377"/>
        <v>2210</v>
      </c>
      <c r="CB113" s="372">
        <f t="shared" si="377"/>
        <v>1984</v>
      </c>
      <c r="CC113" s="427">
        <v>4.84</v>
      </c>
      <c r="CD113" s="420">
        <v>4.78</v>
      </c>
      <c r="CE113" s="371">
        <f t="shared" si="363"/>
        <v>10454.4</v>
      </c>
      <c r="CF113" s="372">
        <f t="shared" si="363"/>
        <v>9234.9600000000009</v>
      </c>
      <c r="CG113" s="426">
        <v>5.33</v>
      </c>
      <c r="CH113" s="420">
        <v>4.6100000000000003</v>
      </c>
      <c r="CI113" s="371">
        <f t="shared" si="414"/>
        <v>266.5</v>
      </c>
      <c r="CJ113" s="372">
        <f t="shared" si="414"/>
        <v>239.72000000000003</v>
      </c>
      <c r="CK113" s="426"/>
      <c r="CL113" s="446"/>
      <c r="CM113" s="371">
        <f t="shared" si="415"/>
        <v>0</v>
      </c>
      <c r="CN113" s="372">
        <f t="shared" si="415"/>
        <v>0</v>
      </c>
      <c r="CO113" s="371">
        <f t="shared" si="378"/>
        <v>4.8510859728506786</v>
      </c>
      <c r="CP113" s="372">
        <f t="shared" si="378"/>
        <v>4.7755443548387095</v>
      </c>
      <c r="CQ113" s="371">
        <f t="shared" si="379"/>
        <v>10720.9</v>
      </c>
      <c r="CR113" s="372">
        <f t="shared" si="379"/>
        <v>9474.68</v>
      </c>
      <c r="CS113" s="426">
        <v>136.87</v>
      </c>
      <c r="CT113" s="420">
        <v>136.41999999999999</v>
      </c>
      <c r="CU113" s="371">
        <f t="shared" si="350"/>
        <v>295639.2</v>
      </c>
      <c r="CV113" s="372">
        <f t="shared" si="350"/>
        <v>263563.44</v>
      </c>
      <c r="CW113" s="426">
        <v>127.1</v>
      </c>
      <c r="CX113" s="420">
        <v>128.56</v>
      </c>
      <c r="CY113" s="371">
        <f t="shared" si="351"/>
        <v>6355</v>
      </c>
      <c r="CZ113" s="372">
        <f t="shared" si="351"/>
        <v>6685.12</v>
      </c>
      <c r="DA113" s="421"/>
      <c r="DB113" s="420"/>
      <c r="DC113" s="371">
        <f t="shared" si="380"/>
        <v>0</v>
      </c>
      <c r="DD113" s="372">
        <f t="shared" si="380"/>
        <v>0</v>
      </c>
      <c r="DE113" s="371">
        <f t="shared" si="381"/>
        <v>136.6489592760181</v>
      </c>
      <c r="DF113" s="372">
        <f t="shared" si="381"/>
        <v>136.21399193548388</v>
      </c>
      <c r="DG113" s="371">
        <f t="shared" si="382"/>
        <v>301994.2</v>
      </c>
      <c r="DH113" s="372">
        <f t="shared" si="382"/>
        <v>270248.56</v>
      </c>
      <c r="DI113" s="371">
        <f t="shared" si="383"/>
        <v>2558</v>
      </c>
      <c r="DJ113" s="372">
        <f t="shared" si="383"/>
        <v>2485</v>
      </c>
      <c r="DK113" s="371">
        <f t="shared" si="383"/>
        <v>2558</v>
      </c>
      <c r="DL113" s="372">
        <f t="shared" si="383"/>
        <v>2485</v>
      </c>
      <c r="DM113" s="371">
        <f t="shared" si="384"/>
        <v>4.8079319781078969</v>
      </c>
      <c r="DN113" s="372">
        <f t="shared" si="384"/>
        <v>4.7457706237424544</v>
      </c>
      <c r="DO113" s="371">
        <f t="shared" si="385"/>
        <v>12298.69</v>
      </c>
      <c r="DP113" s="372">
        <f t="shared" si="385"/>
        <v>11793.24</v>
      </c>
      <c r="DQ113" s="371">
        <f t="shared" si="386"/>
        <v>136.16189992181393</v>
      </c>
      <c r="DR113" s="372">
        <f t="shared" si="386"/>
        <v>135.76602414486922</v>
      </c>
      <c r="DS113" s="371">
        <f t="shared" si="387"/>
        <v>348302.14</v>
      </c>
      <c r="DT113" s="372">
        <f t="shared" si="387"/>
        <v>337378.57</v>
      </c>
      <c r="DU113" s="424">
        <v>735</v>
      </c>
      <c r="DV113" s="425">
        <v>701</v>
      </c>
      <c r="DW113" s="371">
        <f t="shared" si="388"/>
        <v>735</v>
      </c>
      <c r="DX113" s="372">
        <f t="shared" si="388"/>
        <v>701</v>
      </c>
      <c r="DY113" s="426">
        <v>174</v>
      </c>
      <c r="DZ113" s="425">
        <v>146</v>
      </c>
      <c r="EA113" s="371">
        <f t="shared" si="389"/>
        <v>174</v>
      </c>
      <c r="EB113" s="372">
        <f t="shared" si="389"/>
        <v>146</v>
      </c>
      <c r="EC113" s="426"/>
      <c r="ED113" s="425"/>
      <c r="EE113" s="371">
        <f t="shared" si="390"/>
        <v>0</v>
      </c>
      <c r="EF113" s="372">
        <f t="shared" si="390"/>
        <v>0</v>
      </c>
      <c r="EG113" s="358">
        <f t="shared" si="391"/>
        <v>909</v>
      </c>
      <c r="EH113" s="372">
        <f t="shared" si="391"/>
        <v>847</v>
      </c>
      <c r="EI113" s="358">
        <f t="shared" si="392"/>
        <v>909</v>
      </c>
      <c r="EJ113" s="372">
        <f t="shared" si="392"/>
        <v>847</v>
      </c>
      <c r="EK113" s="427">
        <v>3.88</v>
      </c>
      <c r="EL113" s="420">
        <v>3.81</v>
      </c>
      <c r="EM113" s="371">
        <f t="shared" si="356"/>
        <v>2851.7999999999997</v>
      </c>
      <c r="EN113" s="372">
        <f t="shared" si="356"/>
        <v>2670.81</v>
      </c>
      <c r="EO113" s="426">
        <v>4.22</v>
      </c>
      <c r="EP113" s="420">
        <v>3.66</v>
      </c>
      <c r="EQ113" s="371">
        <f t="shared" si="416"/>
        <v>734.28</v>
      </c>
      <c r="ER113" s="372">
        <f t="shared" si="416"/>
        <v>534.36</v>
      </c>
      <c r="ES113" s="426"/>
      <c r="ET113" s="446"/>
      <c r="EU113" s="371">
        <f t="shared" si="357"/>
        <v>0</v>
      </c>
      <c r="EV113" s="372">
        <f t="shared" si="358"/>
        <v>0</v>
      </c>
      <c r="EW113" s="371">
        <f t="shared" si="393"/>
        <v>3.9450825082508252</v>
      </c>
      <c r="EX113" s="372">
        <f t="shared" si="393"/>
        <v>3.7841440377804014</v>
      </c>
      <c r="EY113" s="371">
        <f t="shared" si="394"/>
        <v>3586.08</v>
      </c>
      <c r="EZ113" s="372">
        <f t="shared" si="394"/>
        <v>3205.17</v>
      </c>
      <c r="FA113" s="426">
        <v>100.53</v>
      </c>
      <c r="FB113" s="420">
        <v>102.51</v>
      </c>
      <c r="FC113" s="371">
        <f t="shared" si="395"/>
        <v>73889.55</v>
      </c>
      <c r="FD113" s="372">
        <f t="shared" si="395"/>
        <v>71859.510000000009</v>
      </c>
      <c r="FE113" s="426">
        <v>100.44</v>
      </c>
      <c r="FF113" s="420">
        <v>88.38</v>
      </c>
      <c r="FG113" s="371">
        <f t="shared" si="396"/>
        <v>17476.560000000001</v>
      </c>
      <c r="FH113" s="372">
        <f t="shared" si="396"/>
        <v>12903.48</v>
      </c>
      <c r="FI113" s="421"/>
      <c r="FJ113" s="420"/>
      <c r="FK113" s="371">
        <f t="shared" si="397"/>
        <v>0</v>
      </c>
      <c r="FL113" s="372">
        <f t="shared" si="397"/>
        <v>0</v>
      </c>
      <c r="FM113" s="371">
        <f t="shared" si="398"/>
        <v>100.51277227722773</v>
      </c>
      <c r="FN113" s="372">
        <f t="shared" si="398"/>
        <v>100.07436835891382</v>
      </c>
      <c r="FO113" s="371">
        <f t="shared" si="399"/>
        <v>91366.11</v>
      </c>
      <c r="FP113" s="372">
        <f t="shared" si="399"/>
        <v>84762.99</v>
      </c>
      <c r="FQ113" s="424">
        <v>183</v>
      </c>
      <c r="FR113" s="425">
        <v>189</v>
      </c>
      <c r="FS113" s="371">
        <f t="shared" si="400"/>
        <v>183</v>
      </c>
      <c r="FT113" s="372">
        <f t="shared" si="400"/>
        <v>189</v>
      </c>
      <c r="FU113" s="426">
        <v>5.79</v>
      </c>
      <c r="FV113" s="425">
        <v>5.0999999999999996</v>
      </c>
      <c r="FW113" s="371">
        <f t="shared" si="401"/>
        <v>1059.57</v>
      </c>
      <c r="FX113" s="372">
        <f t="shared" si="401"/>
        <v>963.9</v>
      </c>
      <c r="FY113" s="426">
        <v>89.06</v>
      </c>
      <c r="FZ113" s="425">
        <v>79.27</v>
      </c>
      <c r="GA113" s="371">
        <f t="shared" si="402"/>
        <v>16297.98</v>
      </c>
      <c r="GB113" s="372">
        <f t="shared" si="402"/>
        <v>14982.029999999999</v>
      </c>
      <c r="GC113" s="406">
        <f t="shared" si="366"/>
        <v>3240</v>
      </c>
      <c r="GD113" s="372">
        <f t="shared" si="366"/>
        <v>3126</v>
      </c>
      <c r="GE113" s="371">
        <f t="shared" si="366"/>
        <v>3240</v>
      </c>
      <c r="GF113" s="372">
        <f t="shared" si="366"/>
        <v>3126</v>
      </c>
      <c r="GG113" s="371">
        <f t="shared" si="403"/>
        <v>14872.499999999998</v>
      </c>
      <c r="GH113" s="372">
        <f t="shared" si="403"/>
        <v>14193.29</v>
      </c>
      <c r="GI113" s="371">
        <f t="shared" si="404"/>
        <v>415520.7</v>
      </c>
      <c r="GJ113" s="372">
        <f t="shared" si="404"/>
        <v>401627.92000000004</v>
      </c>
      <c r="GK113" s="406">
        <f t="shared" si="367"/>
        <v>227</v>
      </c>
      <c r="GL113" s="372">
        <f t="shared" si="367"/>
        <v>206</v>
      </c>
      <c r="GM113" s="371">
        <f t="shared" si="367"/>
        <v>227</v>
      </c>
      <c r="GN113" s="372">
        <f t="shared" si="367"/>
        <v>206</v>
      </c>
      <c r="GO113" s="371">
        <f t="shared" si="405"/>
        <v>1012.27</v>
      </c>
      <c r="GP113" s="372">
        <f t="shared" si="405"/>
        <v>805.12000000000012</v>
      </c>
      <c r="GQ113" s="371">
        <f t="shared" si="406"/>
        <v>24147.550000000003</v>
      </c>
      <c r="GR113" s="372">
        <f t="shared" si="406"/>
        <v>20513.64</v>
      </c>
      <c r="GS113" s="406">
        <f t="shared" si="368"/>
        <v>3467</v>
      </c>
      <c r="GT113" s="372">
        <f t="shared" si="368"/>
        <v>3332</v>
      </c>
      <c r="GU113" s="371">
        <f t="shared" si="368"/>
        <v>3467</v>
      </c>
      <c r="GV113" s="372">
        <f t="shared" si="364"/>
        <v>3332</v>
      </c>
      <c r="GW113" s="371">
        <f t="shared" si="407"/>
        <v>15884.769999999999</v>
      </c>
      <c r="GX113" s="372">
        <f t="shared" si="407"/>
        <v>14998.410000000002</v>
      </c>
      <c r="GY113" s="371">
        <f t="shared" si="407"/>
        <v>439668.25</v>
      </c>
      <c r="GZ113" s="372">
        <f t="shared" si="372"/>
        <v>422141.56000000006</v>
      </c>
      <c r="HA113" s="406">
        <f t="shared" si="369"/>
        <v>0</v>
      </c>
      <c r="HB113" s="372">
        <f t="shared" si="369"/>
        <v>0</v>
      </c>
      <c r="HC113" s="371">
        <f t="shared" si="369"/>
        <v>0</v>
      </c>
      <c r="HD113" s="372">
        <f t="shared" si="365"/>
        <v>0</v>
      </c>
      <c r="HE113" s="371" t="str">
        <f t="shared" si="370"/>
        <v/>
      </c>
      <c r="HF113" s="372" t="str">
        <f t="shared" si="370"/>
        <v/>
      </c>
      <c r="HG113" s="371" t="str">
        <f t="shared" si="408"/>
        <v/>
      </c>
      <c r="HH113" s="372" t="str">
        <f t="shared" si="408"/>
        <v/>
      </c>
      <c r="HI113" s="406">
        <f t="shared" si="409"/>
        <v>16944.34</v>
      </c>
      <c r="HJ113" s="372">
        <f t="shared" si="409"/>
        <v>15962.31</v>
      </c>
      <c r="HK113" s="371">
        <f t="shared" si="410"/>
        <v>455966.23</v>
      </c>
      <c r="HL113" s="371">
        <f t="shared" si="410"/>
        <v>437123.58999999997</v>
      </c>
    </row>
    <row r="114" spans="1:220" ht="15">
      <c r="A114" s="458" t="s">
        <v>157</v>
      </c>
      <c r="B114" s="459" t="s">
        <v>159</v>
      </c>
      <c r="C114" s="43"/>
      <c r="D114" s="458">
        <v>157289</v>
      </c>
      <c r="E114" s="418">
        <v>1</v>
      </c>
      <c r="F114" s="413">
        <v>2482</v>
      </c>
      <c r="G114" s="443">
        <v>2550</v>
      </c>
      <c r="H114" s="421"/>
      <c r="I114" s="422"/>
      <c r="J114" s="371">
        <f t="shared" si="332"/>
        <v>2482</v>
      </c>
      <c r="K114" s="372">
        <f t="shared" si="333"/>
        <v>2550</v>
      </c>
      <c r="L114" s="420"/>
      <c r="M114" s="371">
        <f t="shared" si="328"/>
        <v>2482</v>
      </c>
      <c r="N114" s="372">
        <f t="shared" si="329"/>
        <v>2550</v>
      </c>
      <c r="O114" s="371">
        <f t="shared" si="330"/>
        <v>2482</v>
      </c>
      <c r="P114" s="372">
        <f t="shared" si="331"/>
        <v>2550</v>
      </c>
      <c r="Q114" s="424">
        <v>147</v>
      </c>
      <c r="R114" s="425">
        <v>276</v>
      </c>
      <c r="S114" s="371">
        <f t="shared" si="334"/>
        <v>147</v>
      </c>
      <c r="T114" s="372">
        <f t="shared" si="335"/>
        <v>276</v>
      </c>
      <c r="U114" s="426">
        <v>4</v>
      </c>
      <c r="V114" s="425">
        <v>7</v>
      </c>
      <c r="W114" s="371">
        <f t="shared" si="348"/>
        <v>4</v>
      </c>
      <c r="X114" s="372">
        <f t="shared" si="349"/>
        <v>7</v>
      </c>
      <c r="Y114" s="426"/>
      <c r="Z114" s="425"/>
      <c r="AA114" s="371">
        <f t="shared" si="336"/>
        <v>0</v>
      </c>
      <c r="AB114" s="372">
        <f t="shared" si="337"/>
        <v>0</v>
      </c>
      <c r="AC114" s="358">
        <f t="shared" si="338"/>
        <v>151</v>
      </c>
      <c r="AD114" s="372">
        <f t="shared" si="339"/>
        <v>283</v>
      </c>
      <c r="AE114" s="358">
        <f t="shared" si="340"/>
        <v>151</v>
      </c>
      <c r="AF114" s="372">
        <f t="shared" si="341"/>
        <v>283</v>
      </c>
      <c r="AG114" s="427">
        <v>4.74</v>
      </c>
      <c r="AH114" s="420">
        <v>4.8099999999999996</v>
      </c>
      <c r="AI114" s="371">
        <f t="shared" si="352"/>
        <v>696.78000000000009</v>
      </c>
      <c r="AJ114" s="372">
        <f t="shared" si="353"/>
        <v>1327.56</v>
      </c>
      <c r="AK114" s="426">
        <v>6</v>
      </c>
      <c r="AL114" s="420">
        <v>6.57</v>
      </c>
      <c r="AM114" s="371">
        <f t="shared" si="361"/>
        <v>24</v>
      </c>
      <c r="AN114" s="372">
        <f t="shared" si="362"/>
        <v>45.99</v>
      </c>
      <c r="AO114" s="426"/>
      <c r="AP114" s="446"/>
      <c r="AQ114" s="371">
        <f t="shared" si="342"/>
        <v>0</v>
      </c>
      <c r="AR114" s="372">
        <f t="shared" si="343"/>
        <v>0</v>
      </c>
      <c r="AS114" s="371">
        <f t="shared" si="344"/>
        <v>4.773377483443709</v>
      </c>
      <c r="AT114" s="372">
        <f t="shared" si="345"/>
        <v>4.8535335689045933</v>
      </c>
      <c r="AU114" s="371">
        <f t="shared" si="346"/>
        <v>720.78000000000009</v>
      </c>
      <c r="AV114" s="372">
        <f t="shared" si="347"/>
        <v>1373.55</v>
      </c>
      <c r="AW114" s="426">
        <v>135.79</v>
      </c>
      <c r="AX114" s="420">
        <v>140.38999999999999</v>
      </c>
      <c r="AY114" s="371">
        <f t="shared" si="359"/>
        <v>19961.129999999997</v>
      </c>
      <c r="AZ114" s="372">
        <f t="shared" si="360"/>
        <v>38747.64</v>
      </c>
      <c r="BA114" s="426">
        <v>135.25</v>
      </c>
      <c r="BB114" s="420">
        <v>146.13999999999999</v>
      </c>
      <c r="BC114" s="371">
        <f t="shared" si="354"/>
        <v>541</v>
      </c>
      <c r="BD114" s="372">
        <f t="shared" si="355"/>
        <v>1022.9799999999999</v>
      </c>
      <c r="BE114" s="421"/>
      <c r="BF114" s="420"/>
      <c r="BG114" s="371">
        <f t="shared" si="373"/>
        <v>0</v>
      </c>
      <c r="BH114" s="372">
        <f t="shared" si="373"/>
        <v>0</v>
      </c>
      <c r="BI114" s="371">
        <f t="shared" si="374"/>
        <v>135.7756953642384</v>
      </c>
      <c r="BJ114" s="372">
        <f t="shared" si="374"/>
        <v>140.5322261484099</v>
      </c>
      <c r="BK114" s="371">
        <f t="shared" si="375"/>
        <v>20502.129999999997</v>
      </c>
      <c r="BL114" s="372">
        <f t="shared" si="375"/>
        <v>39770.620000000003</v>
      </c>
      <c r="BM114" s="431">
        <v>1152</v>
      </c>
      <c r="BN114" s="425">
        <v>1091</v>
      </c>
      <c r="BO114" s="371">
        <f t="shared" si="411"/>
        <v>1152</v>
      </c>
      <c r="BP114" s="372">
        <f t="shared" si="411"/>
        <v>1091</v>
      </c>
      <c r="BQ114" s="426">
        <v>57</v>
      </c>
      <c r="BR114" s="425">
        <v>70</v>
      </c>
      <c r="BS114" s="371">
        <f t="shared" si="412"/>
        <v>57</v>
      </c>
      <c r="BT114" s="372">
        <f t="shared" si="412"/>
        <v>70</v>
      </c>
      <c r="BU114" s="426"/>
      <c r="BV114" s="425"/>
      <c r="BW114" s="371">
        <f t="shared" si="413"/>
        <v>0</v>
      </c>
      <c r="BX114" s="423">
        <f t="shared" si="371"/>
        <v>0</v>
      </c>
      <c r="BY114" s="358">
        <f t="shared" si="376"/>
        <v>1209</v>
      </c>
      <c r="BZ114" s="372">
        <f t="shared" si="376"/>
        <v>1161</v>
      </c>
      <c r="CA114" s="358">
        <f t="shared" si="377"/>
        <v>1209</v>
      </c>
      <c r="CB114" s="372">
        <f t="shared" si="377"/>
        <v>1161</v>
      </c>
      <c r="CC114" s="427">
        <v>5.34</v>
      </c>
      <c r="CD114" s="420">
        <v>5.2</v>
      </c>
      <c r="CE114" s="371">
        <f t="shared" si="363"/>
        <v>6151.68</v>
      </c>
      <c r="CF114" s="372">
        <f t="shared" si="363"/>
        <v>5673.2</v>
      </c>
      <c r="CG114" s="426">
        <v>6.82</v>
      </c>
      <c r="CH114" s="420">
        <v>6.29</v>
      </c>
      <c r="CI114" s="371">
        <f t="shared" si="414"/>
        <v>388.74</v>
      </c>
      <c r="CJ114" s="372">
        <f t="shared" si="414"/>
        <v>440.3</v>
      </c>
      <c r="CK114" s="426"/>
      <c r="CL114" s="446"/>
      <c r="CM114" s="371">
        <f t="shared" si="415"/>
        <v>0</v>
      </c>
      <c r="CN114" s="372">
        <f t="shared" si="415"/>
        <v>0</v>
      </c>
      <c r="CO114" s="371">
        <f t="shared" si="378"/>
        <v>5.409776674937965</v>
      </c>
      <c r="CP114" s="372">
        <f t="shared" si="378"/>
        <v>5.2657192075796724</v>
      </c>
      <c r="CQ114" s="371">
        <f t="shared" si="379"/>
        <v>6540.42</v>
      </c>
      <c r="CR114" s="372">
        <f t="shared" si="379"/>
        <v>6113.5</v>
      </c>
      <c r="CS114" s="426">
        <v>143.53</v>
      </c>
      <c r="CT114" s="420">
        <v>143.6</v>
      </c>
      <c r="CU114" s="371">
        <f t="shared" si="350"/>
        <v>165346.56</v>
      </c>
      <c r="CV114" s="372">
        <f t="shared" si="350"/>
        <v>156667.6</v>
      </c>
      <c r="CW114" s="426">
        <v>127.75</v>
      </c>
      <c r="CX114" s="420">
        <v>132.69999999999999</v>
      </c>
      <c r="CY114" s="371">
        <f t="shared" si="351"/>
        <v>7281.75</v>
      </c>
      <c r="CZ114" s="372">
        <f t="shared" si="351"/>
        <v>9289</v>
      </c>
      <c r="DA114" s="421"/>
      <c r="DB114" s="420"/>
      <c r="DC114" s="371">
        <f t="shared" si="380"/>
        <v>0</v>
      </c>
      <c r="DD114" s="372">
        <f t="shared" si="380"/>
        <v>0</v>
      </c>
      <c r="DE114" s="371">
        <f t="shared" si="381"/>
        <v>142.78602977667492</v>
      </c>
      <c r="DF114" s="372">
        <f t="shared" si="381"/>
        <v>142.94280792420327</v>
      </c>
      <c r="DG114" s="371">
        <f t="shared" si="382"/>
        <v>172628.30999999997</v>
      </c>
      <c r="DH114" s="372">
        <f t="shared" si="382"/>
        <v>165956.59999999998</v>
      </c>
      <c r="DI114" s="371">
        <f t="shared" si="383"/>
        <v>1360</v>
      </c>
      <c r="DJ114" s="372">
        <f t="shared" si="383"/>
        <v>1444</v>
      </c>
      <c r="DK114" s="371">
        <f t="shared" si="383"/>
        <v>1360</v>
      </c>
      <c r="DL114" s="372">
        <f t="shared" si="383"/>
        <v>1444</v>
      </c>
      <c r="DM114" s="371">
        <f t="shared" si="384"/>
        <v>5.3391176470588233</v>
      </c>
      <c r="DN114" s="372">
        <f t="shared" si="384"/>
        <v>5.1849376731301939</v>
      </c>
      <c r="DO114" s="371">
        <f t="shared" si="385"/>
        <v>7261.2</v>
      </c>
      <c r="DP114" s="372">
        <f t="shared" si="385"/>
        <v>7487.05</v>
      </c>
      <c r="DQ114" s="371">
        <f t="shared" si="386"/>
        <v>142.00767647058822</v>
      </c>
      <c r="DR114" s="372">
        <f t="shared" si="386"/>
        <v>142.47037396121883</v>
      </c>
      <c r="DS114" s="371">
        <f t="shared" si="387"/>
        <v>193130.43999999997</v>
      </c>
      <c r="DT114" s="372">
        <f t="shared" si="387"/>
        <v>205727.21999999997</v>
      </c>
      <c r="DU114" s="424">
        <v>646</v>
      </c>
      <c r="DV114" s="425">
        <v>619</v>
      </c>
      <c r="DW114" s="371">
        <f t="shared" si="388"/>
        <v>646</v>
      </c>
      <c r="DX114" s="372">
        <f t="shared" si="388"/>
        <v>619</v>
      </c>
      <c r="DY114" s="426">
        <v>251</v>
      </c>
      <c r="DZ114" s="425">
        <v>239</v>
      </c>
      <c r="EA114" s="371">
        <f t="shared" si="389"/>
        <v>251</v>
      </c>
      <c r="EB114" s="372">
        <f t="shared" si="389"/>
        <v>239</v>
      </c>
      <c r="EC114" s="426"/>
      <c r="ED114" s="425"/>
      <c r="EE114" s="371">
        <f t="shared" si="390"/>
        <v>0</v>
      </c>
      <c r="EF114" s="372">
        <f t="shared" si="390"/>
        <v>0</v>
      </c>
      <c r="EG114" s="358">
        <f t="shared" si="391"/>
        <v>897</v>
      </c>
      <c r="EH114" s="372">
        <f t="shared" si="391"/>
        <v>858</v>
      </c>
      <c r="EI114" s="358">
        <f t="shared" si="392"/>
        <v>897</v>
      </c>
      <c r="EJ114" s="372">
        <f t="shared" si="392"/>
        <v>858</v>
      </c>
      <c r="EK114" s="427">
        <v>3.95</v>
      </c>
      <c r="EL114" s="420">
        <v>3.78</v>
      </c>
      <c r="EM114" s="371">
        <f t="shared" si="356"/>
        <v>2551.7000000000003</v>
      </c>
      <c r="EN114" s="372">
        <f t="shared" si="356"/>
        <v>2339.8199999999997</v>
      </c>
      <c r="EO114" s="426">
        <v>3.9</v>
      </c>
      <c r="EP114" s="420">
        <v>3.99</v>
      </c>
      <c r="EQ114" s="371">
        <f t="shared" si="416"/>
        <v>978.9</v>
      </c>
      <c r="ER114" s="372">
        <f t="shared" si="416"/>
        <v>953.61</v>
      </c>
      <c r="ES114" s="426"/>
      <c r="ET114" s="446"/>
      <c r="EU114" s="371">
        <f t="shared" si="357"/>
        <v>0</v>
      </c>
      <c r="EV114" s="372">
        <f t="shared" si="358"/>
        <v>0</v>
      </c>
      <c r="EW114" s="371">
        <f t="shared" si="393"/>
        <v>3.9360089186176146</v>
      </c>
      <c r="EX114" s="372">
        <f t="shared" si="393"/>
        <v>3.8384965034965033</v>
      </c>
      <c r="EY114" s="371">
        <f t="shared" si="394"/>
        <v>3530.6000000000004</v>
      </c>
      <c r="EZ114" s="372">
        <f t="shared" si="394"/>
        <v>3293.43</v>
      </c>
      <c r="FA114" s="426">
        <v>99.11</v>
      </c>
      <c r="FB114" s="420">
        <v>97.46</v>
      </c>
      <c r="FC114" s="371">
        <f t="shared" si="395"/>
        <v>64025.06</v>
      </c>
      <c r="FD114" s="372">
        <f t="shared" si="395"/>
        <v>60327.74</v>
      </c>
      <c r="FE114" s="426">
        <v>85.94</v>
      </c>
      <c r="FF114" s="420">
        <v>85.92</v>
      </c>
      <c r="FG114" s="371">
        <f t="shared" si="396"/>
        <v>21570.94</v>
      </c>
      <c r="FH114" s="372">
        <f t="shared" si="396"/>
        <v>20534.88</v>
      </c>
      <c r="FI114" s="421"/>
      <c r="FJ114" s="420"/>
      <c r="FK114" s="371">
        <f t="shared" si="397"/>
        <v>0</v>
      </c>
      <c r="FL114" s="372">
        <f t="shared" si="397"/>
        <v>0</v>
      </c>
      <c r="FM114" s="371">
        <f t="shared" si="398"/>
        <v>95.424749163879596</v>
      </c>
      <c r="FN114" s="372">
        <f t="shared" si="398"/>
        <v>94.245477855477844</v>
      </c>
      <c r="FO114" s="371">
        <f t="shared" si="399"/>
        <v>85596</v>
      </c>
      <c r="FP114" s="372">
        <f t="shared" si="399"/>
        <v>80862.62</v>
      </c>
      <c r="FQ114" s="424">
        <v>225</v>
      </c>
      <c r="FR114" s="425">
        <v>248</v>
      </c>
      <c r="FS114" s="371">
        <f t="shared" si="400"/>
        <v>225</v>
      </c>
      <c r="FT114" s="372">
        <f t="shared" si="400"/>
        <v>248</v>
      </c>
      <c r="FU114" s="426">
        <v>6.14</v>
      </c>
      <c r="FV114" s="425">
        <v>6.09</v>
      </c>
      <c r="FW114" s="371">
        <f t="shared" si="401"/>
        <v>1381.5</v>
      </c>
      <c r="FX114" s="372">
        <f t="shared" si="401"/>
        <v>1510.32</v>
      </c>
      <c r="FY114" s="426">
        <v>98.19</v>
      </c>
      <c r="FZ114" s="425">
        <v>90.85</v>
      </c>
      <c r="GA114" s="371">
        <f t="shared" si="402"/>
        <v>22092.75</v>
      </c>
      <c r="GB114" s="372">
        <f t="shared" si="402"/>
        <v>22530.799999999999</v>
      </c>
      <c r="GC114" s="406">
        <f t="shared" si="366"/>
        <v>1945</v>
      </c>
      <c r="GD114" s="372">
        <f t="shared" si="366"/>
        <v>1986</v>
      </c>
      <c r="GE114" s="371">
        <f t="shared" si="366"/>
        <v>1945</v>
      </c>
      <c r="GF114" s="372">
        <f t="shared" si="366"/>
        <v>1986</v>
      </c>
      <c r="GG114" s="371">
        <f t="shared" si="403"/>
        <v>9400.16</v>
      </c>
      <c r="GH114" s="372">
        <f t="shared" si="403"/>
        <v>9340.58</v>
      </c>
      <c r="GI114" s="371">
        <f t="shared" si="404"/>
        <v>249332.75</v>
      </c>
      <c r="GJ114" s="372">
        <f t="shared" si="404"/>
        <v>255742.97999999998</v>
      </c>
      <c r="GK114" s="406">
        <f t="shared" si="367"/>
        <v>312</v>
      </c>
      <c r="GL114" s="372">
        <f t="shared" si="367"/>
        <v>316</v>
      </c>
      <c r="GM114" s="371">
        <f t="shared" si="367"/>
        <v>312</v>
      </c>
      <c r="GN114" s="372">
        <f t="shared" si="367"/>
        <v>316</v>
      </c>
      <c r="GO114" s="371">
        <f t="shared" si="405"/>
        <v>1391.6399999999999</v>
      </c>
      <c r="GP114" s="372">
        <f t="shared" si="405"/>
        <v>1439.9</v>
      </c>
      <c r="GQ114" s="371">
        <f t="shared" si="406"/>
        <v>29393.69</v>
      </c>
      <c r="GR114" s="372">
        <f t="shared" si="406"/>
        <v>30846.86</v>
      </c>
      <c r="GS114" s="406">
        <f t="shared" si="368"/>
        <v>2257</v>
      </c>
      <c r="GT114" s="372">
        <f t="shared" si="368"/>
        <v>2302</v>
      </c>
      <c r="GU114" s="371">
        <f t="shared" si="368"/>
        <v>2257</v>
      </c>
      <c r="GV114" s="372">
        <f t="shared" si="364"/>
        <v>2302</v>
      </c>
      <c r="GW114" s="371">
        <f t="shared" si="407"/>
        <v>10791.8</v>
      </c>
      <c r="GX114" s="372">
        <f t="shared" si="407"/>
        <v>10780.48</v>
      </c>
      <c r="GY114" s="371">
        <f t="shared" si="407"/>
        <v>278726.44</v>
      </c>
      <c r="GZ114" s="372">
        <f t="shared" si="372"/>
        <v>286589.83999999997</v>
      </c>
      <c r="HA114" s="406">
        <f t="shared" si="369"/>
        <v>0</v>
      </c>
      <c r="HB114" s="372">
        <f t="shared" si="369"/>
        <v>0</v>
      </c>
      <c r="HC114" s="371">
        <f t="shared" si="369"/>
        <v>0</v>
      </c>
      <c r="HD114" s="372">
        <f t="shared" si="365"/>
        <v>0</v>
      </c>
      <c r="HE114" s="371" t="str">
        <f t="shared" si="370"/>
        <v/>
      </c>
      <c r="HF114" s="372" t="str">
        <f t="shared" si="370"/>
        <v/>
      </c>
      <c r="HG114" s="371" t="str">
        <f t="shared" si="408"/>
        <v/>
      </c>
      <c r="HH114" s="372" t="str">
        <f t="shared" si="408"/>
        <v/>
      </c>
      <c r="HI114" s="406">
        <f t="shared" si="409"/>
        <v>12173.3</v>
      </c>
      <c r="HJ114" s="372">
        <f t="shared" si="409"/>
        <v>12290.8</v>
      </c>
      <c r="HK114" s="371">
        <f t="shared" si="410"/>
        <v>300819.18999999994</v>
      </c>
      <c r="HL114" s="371">
        <f t="shared" si="410"/>
        <v>309120.63999999996</v>
      </c>
    </row>
    <row r="115" spans="1:220" ht="15">
      <c r="A115" s="458" t="s">
        <v>157</v>
      </c>
      <c r="B115" s="459" t="s">
        <v>160</v>
      </c>
      <c r="C115" s="43"/>
      <c r="D115" s="458">
        <v>156620</v>
      </c>
      <c r="E115" s="418">
        <v>3</v>
      </c>
      <c r="F115" s="413">
        <v>2128</v>
      </c>
      <c r="G115" s="443">
        <v>2125</v>
      </c>
      <c r="H115" s="421"/>
      <c r="I115" s="422"/>
      <c r="J115" s="371">
        <f t="shared" si="332"/>
        <v>2128</v>
      </c>
      <c r="K115" s="372">
        <f t="shared" si="333"/>
        <v>2125</v>
      </c>
      <c r="L115" s="420"/>
      <c r="M115" s="371">
        <f t="shared" si="328"/>
        <v>2128</v>
      </c>
      <c r="N115" s="372">
        <f t="shared" si="329"/>
        <v>2125</v>
      </c>
      <c r="O115" s="371">
        <f t="shared" si="330"/>
        <v>2128</v>
      </c>
      <c r="P115" s="372">
        <f t="shared" si="331"/>
        <v>2125</v>
      </c>
      <c r="Q115" s="424">
        <v>110</v>
      </c>
      <c r="R115" s="425">
        <v>151</v>
      </c>
      <c r="S115" s="371">
        <f t="shared" si="334"/>
        <v>110</v>
      </c>
      <c r="T115" s="372">
        <f t="shared" si="335"/>
        <v>151</v>
      </c>
      <c r="U115" s="426">
        <v>3</v>
      </c>
      <c r="V115" s="425">
        <v>3</v>
      </c>
      <c r="W115" s="371">
        <f t="shared" si="348"/>
        <v>3</v>
      </c>
      <c r="X115" s="372">
        <f t="shared" si="349"/>
        <v>3</v>
      </c>
      <c r="Y115" s="426"/>
      <c r="Z115" s="425"/>
      <c r="AA115" s="371">
        <f t="shared" si="336"/>
        <v>0</v>
      </c>
      <c r="AB115" s="372">
        <f t="shared" si="337"/>
        <v>0</v>
      </c>
      <c r="AC115" s="358">
        <f t="shared" si="338"/>
        <v>113</v>
      </c>
      <c r="AD115" s="372">
        <f t="shared" si="339"/>
        <v>154</v>
      </c>
      <c r="AE115" s="358">
        <f t="shared" si="340"/>
        <v>113</v>
      </c>
      <c r="AF115" s="372">
        <f t="shared" si="341"/>
        <v>154</v>
      </c>
      <c r="AG115" s="427">
        <v>4.79</v>
      </c>
      <c r="AH115" s="420">
        <v>4.7300000000000004</v>
      </c>
      <c r="AI115" s="371">
        <f t="shared" si="352"/>
        <v>526.9</v>
      </c>
      <c r="AJ115" s="372">
        <f t="shared" si="353"/>
        <v>714.23</v>
      </c>
      <c r="AK115" s="426">
        <v>3.5</v>
      </c>
      <c r="AL115" s="420">
        <v>5.33</v>
      </c>
      <c r="AM115" s="371">
        <f t="shared" si="361"/>
        <v>10.5</v>
      </c>
      <c r="AN115" s="372">
        <f t="shared" si="362"/>
        <v>15.99</v>
      </c>
      <c r="AO115" s="426"/>
      <c r="AP115" s="446"/>
      <c r="AQ115" s="371">
        <f t="shared" si="342"/>
        <v>0</v>
      </c>
      <c r="AR115" s="372">
        <f t="shared" si="343"/>
        <v>0</v>
      </c>
      <c r="AS115" s="371">
        <f t="shared" si="344"/>
        <v>4.7557522123893801</v>
      </c>
      <c r="AT115" s="372">
        <f t="shared" si="345"/>
        <v>4.7416883116883115</v>
      </c>
      <c r="AU115" s="371">
        <f t="shared" si="346"/>
        <v>537.4</v>
      </c>
      <c r="AV115" s="372">
        <f t="shared" si="347"/>
        <v>730.22</v>
      </c>
      <c r="AW115" s="426">
        <v>143.19</v>
      </c>
      <c r="AX115" s="420">
        <v>142.35</v>
      </c>
      <c r="AY115" s="371">
        <f t="shared" si="359"/>
        <v>15750.9</v>
      </c>
      <c r="AZ115" s="372">
        <f t="shared" si="360"/>
        <v>21494.85</v>
      </c>
      <c r="BA115" s="426">
        <v>107.67</v>
      </c>
      <c r="BB115" s="420">
        <v>147</v>
      </c>
      <c r="BC115" s="371">
        <f t="shared" si="354"/>
        <v>323.01</v>
      </c>
      <c r="BD115" s="372">
        <f t="shared" si="355"/>
        <v>441</v>
      </c>
      <c r="BE115" s="421"/>
      <c r="BF115" s="420"/>
      <c r="BG115" s="371">
        <f t="shared" si="373"/>
        <v>0</v>
      </c>
      <c r="BH115" s="372">
        <f t="shared" si="373"/>
        <v>0</v>
      </c>
      <c r="BI115" s="371">
        <f t="shared" si="374"/>
        <v>142.24699115044248</v>
      </c>
      <c r="BJ115" s="372">
        <f t="shared" si="374"/>
        <v>142.4405844155844</v>
      </c>
      <c r="BK115" s="371">
        <f t="shared" si="375"/>
        <v>16073.91</v>
      </c>
      <c r="BL115" s="372">
        <f t="shared" si="375"/>
        <v>21935.85</v>
      </c>
      <c r="BM115" s="431">
        <v>931</v>
      </c>
      <c r="BN115" s="425">
        <v>805</v>
      </c>
      <c r="BO115" s="371">
        <f t="shared" si="411"/>
        <v>931</v>
      </c>
      <c r="BP115" s="372">
        <f t="shared" si="411"/>
        <v>805</v>
      </c>
      <c r="BQ115" s="426">
        <v>52</v>
      </c>
      <c r="BR115" s="425">
        <v>51</v>
      </c>
      <c r="BS115" s="371">
        <f t="shared" si="412"/>
        <v>52</v>
      </c>
      <c r="BT115" s="372">
        <f t="shared" si="412"/>
        <v>51</v>
      </c>
      <c r="BU115" s="426"/>
      <c r="BV115" s="425"/>
      <c r="BW115" s="371">
        <f t="shared" si="413"/>
        <v>0</v>
      </c>
      <c r="BX115" s="423">
        <f t="shared" si="371"/>
        <v>0</v>
      </c>
      <c r="BY115" s="358">
        <f t="shared" si="376"/>
        <v>983</v>
      </c>
      <c r="BZ115" s="372">
        <f t="shared" si="376"/>
        <v>856</v>
      </c>
      <c r="CA115" s="358">
        <f t="shared" si="377"/>
        <v>983</v>
      </c>
      <c r="CB115" s="372">
        <f t="shared" si="377"/>
        <v>856</v>
      </c>
      <c r="CC115" s="427">
        <v>5.34</v>
      </c>
      <c r="CD115" s="420">
        <v>5.32</v>
      </c>
      <c r="CE115" s="371">
        <f t="shared" si="363"/>
        <v>4971.54</v>
      </c>
      <c r="CF115" s="372">
        <f t="shared" si="363"/>
        <v>4282.6000000000004</v>
      </c>
      <c r="CG115" s="426">
        <v>6.82</v>
      </c>
      <c r="CH115" s="420">
        <v>6.72</v>
      </c>
      <c r="CI115" s="371">
        <f t="shared" si="414"/>
        <v>354.64</v>
      </c>
      <c r="CJ115" s="372">
        <f t="shared" si="414"/>
        <v>342.71999999999997</v>
      </c>
      <c r="CK115" s="426"/>
      <c r="CL115" s="446"/>
      <c r="CM115" s="371">
        <f t="shared" si="415"/>
        <v>0</v>
      </c>
      <c r="CN115" s="372">
        <f t="shared" si="415"/>
        <v>0</v>
      </c>
      <c r="CO115" s="371">
        <f t="shared" si="378"/>
        <v>5.4182909460834185</v>
      </c>
      <c r="CP115" s="372">
        <f t="shared" si="378"/>
        <v>5.4034112149532714</v>
      </c>
      <c r="CQ115" s="371">
        <f t="shared" si="379"/>
        <v>5326.18</v>
      </c>
      <c r="CR115" s="372">
        <f t="shared" si="379"/>
        <v>4625.3200000000006</v>
      </c>
      <c r="CS115" s="426">
        <v>149.72999999999999</v>
      </c>
      <c r="CT115" s="420">
        <v>150.13</v>
      </c>
      <c r="CU115" s="371">
        <f t="shared" si="350"/>
        <v>139398.63</v>
      </c>
      <c r="CV115" s="372">
        <f t="shared" si="350"/>
        <v>120854.65</v>
      </c>
      <c r="CW115" s="426">
        <v>147.46</v>
      </c>
      <c r="CX115" s="420">
        <v>139.51</v>
      </c>
      <c r="CY115" s="371">
        <f t="shared" si="351"/>
        <v>7667.92</v>
      </c>
      <c r="CZ115" s="372">
        <f t="shared" si="351"/>
        <v>7115.0099999999993</v>
      </c>
      <c r="DA115" s="421"/>
      <c r="DB115" s="420"/>
      <c r="DC115" s="371">
        <f t="shared" si="380"/>
        <v>0</v>
      </c>
      <c r="DD115" s="372">
        <f t="shared" si="380"/>
        <v>0</v>
      </c>
      <c r="DE115" s="371">
        <f t="shared" si="381"/>
        <v>149.60991861648017</v>
      </c>
      <c r="DF115" s="372">
        <f t="shared" si="381"/>
        <v>149.49726635514017</v>
      </c>
      <c r="DG115" s="371">
        <f t="shared" si="382"/>
        <v>147066.55000000002</v>
      </c>
      <c r="DH115" s="372">
        <f t="shared" si="382"/>
        <v>127969.65999999999</v>
      </c>
      <c r="DI115" s="371">
        <f t="shared" si="383"/>
        <v>1096</v>
      </c>
      <c r="DJ115" s="372">
        <f t="shared" si="383"/>
        <v>1010</v>
      </c>
      <c r="DK115" s="371">
        <f t="shared" si="383"/>
        <v>1096</v>
      </c>
      <c r="DL115" s="372">
        <f t="shared" si="383"/>
        <v>1010</v>
      </c>
      <c r="DM115" s="371">
        <f t="shared" si="384"/>
        <v>5.3499817518248172</v>
      </c>
      <c r="DN115" s="372">
        <f t="shared" si="384"/>
        <v>5.3025148514851494</v>
      </c>
      <c r="DO115" s="371">
        <f t="shared" si="385"/>
        <v>5863.58</v>
      </c>
      <c r="DP115" s="372">
        <f t="shared" si="385"/>
        <v>5355.5400000000009</v>
      </c>
      <c r="DQ115" s="371">
        <f t="shared" si="386"/>
        <v>148.85078467153286</v>
      </c>
      <c r="DR115" s="372">
        <f t="shared" si="386"/>
        <v>148.42129702970294</v>
      </c>
      <c r="DS115" s="371">
        <f t="shared" si="387"/>
        <v>163140.46000000002</v>
      </c>
      <c r="DT115" s="372">
        <f t="shared" si="387"/>
        <v>149905.50999999998</v>
      </c>
      <c r="DU115" s="424">
        <v>556</v>
      </c>
      <c r="DV115" s="425">
        <v>650</v>
      </c>
      <c r="DW115" s="371">
        <f t="shared" si="388"/>
        <v>556</v>
      </c>
      <c r="DX115" s="372">
        <f t="shared" si="388"/>
        <v>650</v>
      </c>
      <c r="DY115" s="426">
        <v>176</v>
      </c>
      <c r="DZ115" s="425">
        <v>189</v>
      </c>
      <c r="EA115" s="371">
        <f t="shared" si="389"/>
        <v>176</v>
      </c>
      <c r="EB115" s="372">
        <f t="shared" si="389"/>
        <v>189</v>
      </c>
      <c r="EC115" s="426"/>
      <c r="ED115" s="425"/>
      <c r="EE115" s="371">
        <f t="shared" si="390"/>
        <v>0</v>
      </c>
      <c r="EF115" s="372">
        <f t="shared" si="390"/>
        <v>0</v>
      </c>
      <c r="EG115" s="358">
        <f t="shared" si="391"/>
        <v>732</v>
      </c>
      <c r="EH115" s="372">
        <f t="shared" si="391"/>
        <v>839</v>
      </c>
      <c r="EI115" s="358">
        <f t="shared" si="392"/>
        <v>732</v>
      </c>
      <c r="EJ115" s="372">
        <f t="shared" si="392"/>
        <v>839</v>
      </c>
      <c r="EK115" s="427">
        <v>3.78</v>
      </c>
      <c r="EL115" s="420">
        <v>3.64</v>
      </c>
      <c r="EM115" s="371">
        <f t="shared" si="356"/>
        <v>2101.6799999999998</v>
      </c>
      <c r="EN115" s="372">
        <f t="shared" si="356"/>
        <v>2366</v>
      </c>
      <c r="EO115" s="426">
        <v>3.84</v>
      </c>
      <c r="EP115" s="420">
        <v>3.75</v>
      </c>
      <c r="EQ115" s="371">
        <f t="shared" si="416"/>
        <v>675.83999999999992</v>
      </c>
      <c r="ER115" s="372">
        <f t="shared" si="416"/>
        <v>708.75</v>
      </c>
      <c r="ES115" s="426"/>
      <c r="ET115" s="446"/>
      <c r="EU115" s="371">
        <f t="shared" si="357"/>
        <v>0</v>
      </c>
      <c r="EV115" s="372">
        <f t="shared" si="358"/>
        <v>0</v>
      </c>
      <c r="EW115" s="371">
        <f t="shared" si="393"/>
        <v>3.7944262295081961</v>
      </c>
      <c r="EX115" s="372">
        <f t="shared" si="393"/>
        <v>3.6647794994040526</v>
      </c>
      <c r="EY115" s="371">
        <f t="shared" si="394"/>
        <v>2777.5199999999995</v>
      </c>
      <c r="EZ115" s="372">
        <f t="shared" si="394"/>
        <v>3074.75</v>
      </c>
      <c r="FA115" s="426">
        <v>100.6</v>
      </c>
      <c r="FB115" s="420">
        <v>96.42</v>
      </c>
      <c r="FC115" s="371">
        <f t="shared" si="395"/>
        <v>55933.599999999999</v>
      </c>
      <c r="FD115" s="372">
        <f t="shared" si="395"/>
        <v>62673</v>
      </c>
      <c r="FE115" s="426">
        <v>91.78</v>
      </c>
      <c r="FF115" s="420">
        <v>84.07</v>
      </c>
      <c r="FG115" s="371">
        <f t="shared" si="396"/>
        <v>16153.28</v>
      </c>
      <c r="FH115" s="372">
        <f t="shared" si="396"/>
        <v>15889.23</v>
      </c>
      <c r="FI115" s="421"/>
      <c r="FJ115" s="420"/>
      <c r="FK115" s="371">
        <f t="shared" si="397"/>
        <v>0</v>
      </c>
      <c r="FL115" s="372">
        <f t="shared" si="397"/>
        <v>0</v>
      </c>
      <c r="FM115" s="371">
        <f t="shared" si="398"/>
        <v>98.479344262295086</v>
      </c>
      <c r="FN115" s="372">
        <f t="shared" si="398"/>
        <v>93.637938021454104</v>
      </c>
      <c r="FO115" s="371">
        <f t="shared" si="399"/>
        <v>72086.880000000005</v>
      </c>
      <c r="FP115" s="372">
        <f t="shared" si="399"/>
        <v>78562.23</v>
      </c>
      <c r="FQ115" s="424">
        <v>300</v>
      </c>
      <c r="FR115" s="425">
        <v>276</v>
      </c>
      <c r="FS115" s="371">
        <f t="shared" si="400"/>
        <v>300</v>
      </c>
      <c r="FT115" s="372">
        <f t="shared" si="400"/>
        <v>276</v>
      </c>
      <c r="FU115" s="426">
        <v>5.66</v>
      </c>
      <c r="FV115" s="425">
        <v>6.17</v>
      </c>
      <c r="FW115" s="371">
        <f t="shared" si="401"/>
        <v>1698</v>
      </c>
      <c r="FX115" s="372">
        <f t="shared" si="401"/>
        <v>1702.92</v>
      </c>
      <c r="FY115" s="426">
        <v>102.75</v>
      </c>
      <c r="FZ115" s="425">
        <v>105.04</v>
      </c>
      <c r="GA115" s="371">
        <f t="shared" si="402"/>
        <v>30825</v>
      </c>
      <c r="GB115" s="372">
        <f t="shared" si="402"/>
        <v>28991.040000000001</v>
      </c>
      <c r="GC115" s="406">
        <f t="shared" si="366"/>
        <v>1597</v>
      </c>
      <c r="GD115" s="372">
        <f t="shared" si="366"/>
        <v>1606</v>
      </c>
      <c r="GE115" s="371">
        <f t="shared" si="366"/>
        <v>1597</v>
      </c>
      <c r="GF115" s="372">
        <f t="shared" si="366"/>
        <v>1606</v>
      </c>
      <c r="GG115" s="371">
        <f t="shared" si="403"/>
        <v>7600.119999999999</v>
      </c>
      <c r="GH115" s="372">
        <f t="shared" si="403"/>
        <v>7362.83</v>
      </c>
      <c r="GI115" s="371">
        <f t="shared" si="404"/>
        <v>211083.13</v>
      </c>
      <c r="GJ115" s="372">
        <f t="shared" si="404"/>
        <v>205022.5</v>
      </c>
      <c r="GK115" s="406">
        <f t="shared" si="367"/>
        <v>231</v>
      </c>
      <c r="GL115" s="372">
        <f t="shared" si="367"/>
        <v>243</v>
      </c>
      <c r="GM115" s="371">
        <f t="shared" si="367"/>
        <v>231</v>
      </c>
      <c r="GN115" s="372">
        <f t="shared" si="367"/>
        <v>243</v>
      </c>
      <c r="GO115" s="371">
        <f t="shared" si="405"/>
        <v>1040.98</v>
      </c>
      <c r="GP115" s="372">
        <f t="shared" si="405"/>
        <v>1067.46</v>
      </c>
      <c r="GQ115" s="371">
        <f t="shared" si="406"/>
        <v>24144.21</v>
      </c>
      <c r="GR115" s="372">
        <f t="shared" si="406"/>
        <v>23445.239999999998</v>
      </c>
      <c r="GS115" s="406">
        <f t="shared" si="368"/>
        <v>1828</v>
      </c>
      <c r="GT115" s="372">
        <f t="shared" si="368"/>
        <v>1849</v>
      </c>
      <c r="GU115" s="371">
        <f t="shared" si="368"/>
        <v>1828</v>
      </c>
      <c r="GV115" s="372">
        <f t="shared" si="364"/>
        <v>1849</v>
      </c>
      <c r="GW115" s="371">
        <f t="shared" si="407"/>
        <v>8641.0999999999985</v>
      </c>
      <c r="GX115" s="372">
        <f t="shared" si="407"/>
        <v>8430.2900000000009</v>
      </c>
      <c r="GY115" s="371">
        <f t="shared" si="407"/>
        <v>235227.34</v>
      </c>
      <c r="GZ115" s="372">
        <f t="shared" si="372"/>
        <v>228467.74</v>
      </c>
      <c r="HA115" s="406">
        <f t="shared" si="369"/>
        <v>0</v>
      </c>
      <c r="HB115" s="372">
        <f t="shared" si="369"/>
        <v>0</v>
      </c>
      <c r="HC115" s="371">
        <f t="shared" si="369"/>
        <v>0</v>
      </c>
      <c r="HD115" s="372">
        <f t="shared" si="365"/>
        <v>0</v>
      </c>
      <c r="HE115" s="371" t="str">
        <f t="shared" si="370"/>
        <v/>
      </c>
      <c r="HF115" s="372" t="str">
        <f t="shared" si="370"/>
        <v/>
      </c>
      <c r="HG115" s="371" t="str">
        <f t="shared" si="408"/>
        <v/>
      </c>
      <c r="HH115" s="372" t="str">
        <f t="shared" si="408"/>
        <v/>
      </c>
      <c r="HI115" s="406">
        <f t="shared" si="409"/>
        <v>10339.099999999999</v>
      </c>
      <c r="HJ115" s="372">
        <f t="shared" si="409"/>
        <v>10133.210000000001</v>
      </c>
      <c r="HK115" s="371">
        <f t="shared" si="410"/>
        <v>266052.34000000003</v>
      </c>
      <c r="HL115" s="371">
        <f t="shared" si="410"/>
        <v>257458.78</v>
      </c>
    </row>
    <row r="116" spans="1:220" ht="15">
      <c r="A116" s="458" t="s">
        <v>157</v>
      </c>
      <c r="B116" s="459" t="s">
        <v>161</v>
      </c>
      <c r="C116" s="43"/>
      <c r="D116" s="458">
        <v>157401</v>
      </c>
      <c r="E116" s="418">
        <v>3</v>
      </c>
      <c r="F116" s="413">
        <v>1542</v>
      </c>
      <c r="G116" s="443">
        <v>1535</v>
      </c>
      <c r="H116" s="421"/>
      <c r="I116" s="422"/>
      <c r="J116" s="371">
        <f t="shared" si="332"/>
        <v>1542</v>
      </c>
      <c r="K116" s="372">
        <f t="shared" si="333"/>
        <v>1535</v>
      </c>
      <c r="L116" s="420"/>
      <c r="M116" s="371">
        <f t="shared" si="328"/>
        <v>1542</v>
      </c>
      <c r="N116" s="372">
        <f t="shared" si="329"/>
        <v>1535</v>
      </c>
      <c r="O116" s="371">
        <f t="shared" si="330"/>
        <v>1542</v>
      </c>
      <c r="P116" s="372">
        <f t="shared" si="331"/>
        <v>1535</v>
      </c>
      <c r="Q116" s="424">
        <v>127</v>
      </c>
      <c r="R116" s="425">
        <v>164</v>
      </c>
      <c r="S116" s="371">
        <f t="shared" si="334"/>
        <v>127</v>
      </c>
      <c r="T116" s="372">
        <f t="shared" si="335"/>
        <v>164</v>
      </c>
      <c r="U116" s="426">
        <v>2</v>
      </c>
      <c r="V116" s="425">
        <v>6</v>
      </c>
      <c r="W116" s="371">
        <f t="shared" si="348"/>
        <v>2</v>
      </c>
      <c r="X116" s="372">
        <f t="shared" si="349"/>
        <v>6</v>
      </c>
      <c r="Y116" s="426"/>
      <c r="Z116" s="425"/>
      <c r="AA116" s="371">
        <f t="shared" si="336"/>
        <v>0</v>
      </c>
      <c r="AB116" s="372">
        <f t="shared" si="337"/>
        <v>0</v>
      </c>
      <c r="AC116" s="358">
        <f t="shared" si="338"/>
        <v>129</v>
      </c>
      <c r="AD116" s="372">
        <f t="shared" si="339"/>
        <v>170</v>
      </c>
      <c r="AE116" s="358">
        <f t="shared" si="340"/>
        <v>129</v>
      </c>
      <c r="AF116" s="372">
        <f t="shared" si="341"/>
        <v>170</v>
      </c>
      <c r="AG116" s="427">
        <v>4.8600000000000003</v>
      </c>
      <c r="AH116" s="420">
        <v>4.6500000000000004</v>
      </c>
      <c r="AI116" s="371">
        <f t="shared" si="352"/>
        <v>617.22</v>
      </c>
      <c r="AJ116" s="372">
        <f t="shared" si="353"/>
        <v>762.6</v>
      </c>
      <c r="AK116" s="426">
        <v>5</v>
      </c>
      <c r="AL116" s="420">
        <v>5.67</v>
      </c>
      <c r="AM116" s="371">
        <f t="shared" si="361"/>
        <v>10</v>
      </c>
      <c r="AN116" s="372">
        <f t="shared" si="362"/>
        <v>34.019999999999996</v>
      </c>
      <c r="AO116" s="426"/>
      <c r="AP116" s="446"/>
      <c r="AQ116" s="371">
        <f t="shared" si="342"/>
        <v>0</v>
      </c>
      <c r="AR116" s="372">
        <f t="shared" si="343"/>
        <v>0</v>
      </c>
      <c r="AS116" s="371">
        <f t="shared" si="344"/>
        <v>4.862170542635659</v>
      </c>
      <c r="AT116" s="372">
        <f t="shared" si="345"/>
        <v>4.6859999999999999</v>
      </c>
      <c r="AU116" s="371">
        <f t="shared" si="346"/>
        <v>627.22</v>
      </c>
      <c r="AV116" s="372">
        <f t="shared" si="347"/>
        <v>796.62</v>
      </c>
      <c r="AW116" s="426">
        <v>143.63</v>
      </c>
      <c r="AX116" s="420">
        <v>135.85</v>
      </c>
      <c r="AY116" s="371">
        <f t="shared" si="359"/>
        <v>18241.009999999998</v>
      </c>
      <c r="AZ116" s="372">
        <f t="shared" si="360"/>
        <v>22279.399999999998</v>
      </c>
      <c r="BA116" s="426">
        <v>165</v>
      </c>
      <c r="BB116" s="420">
        <v>146.66999999999999</v>
      </c>
      <c r="BC116" s="371">
        <f t="shared" si="354"/>
        <v>330</v>
      </c>
      <c r="BD116" s="372">
        <f t="shared" si="355"/>
        <v>880.02</v>
      </c>
      <c r="BE116" s="421"/>
      <c r="BF116" s="420"/>
      <c r="BG116" s="371">
        <f t="shared" si="373"/>
        <v>0</v>
      </c>
      <c r="BH116" s="372">
        <f t="shared" si="373"/>
        <v>0</v>
      </c>
      <c r="BI116" s="371">
        <f t="shared" si="374"/>
        <v>143.96131782945736</v>
      </c>
      <c r="BJ116" s="372">
        <f t="shared" si="374"/>
        <v>136.23188235294117</v>
      </c>
      <c r="BK116" s="371">
        <f t="shared" si="375"/>
        <v>18571.009999999998</v>
      </c>
      <c r="BL116" s="372">
        <f t="shared" si="375"/>
        <v>23159.42</v>
      </c>
      <c r="BM116" s="431">
        <v>622</v>
      </c>
      <c r="BN116" s="425">
        <v>592</v>
      </c>
      <c r="BO116" s="371">
        <f t="shared" si="411"/>
        <v>622</v>
      </c>
      <c r="BP116" s="372">
        <f t="shared" si="411"/>
        <v>592</v>
      </c>
      <c r="BQ116" s="426">
        <v>23</v>
      </c>
      <c r="BR116" s="425">
        <v>26</v>
      </c>
      <c r="BS116" s="371">
        <f t="shared" si="412"/>
        <v>23</v>
      </c>
      <c r="BT116" s="372">
        <f t="shared" si="412"/>
        <v>26</v>
      </c>
      <c r="BU116" s="426"/>
      <c r="BV116" s="425"/>
      <c r="BW116" s="371">
        <f t="shared" si="413"/>
        <v>0</v>
      </c>
      <c r="BX116" s="423">
        <f t="shared" ref="BX116:BX134" si="417">IF(DB116&gt;0,BV116,)</f>
        <v>0</v>
      </c>
      <c r="BY116" s="358">
        <f t="shared" si="376"/>
        <v>645</v>
      </c>
      <c r="BZ116" s="372">
        <f t="shared" si="376"/>
        <v>618</v>
      </c>
      <c r="CA116" s="358">
        <f t="shared" si="377"/>
        <v>645</v>
      </c>
      <c r="CB116" s="372">
        <f t="shared" si="377"/>
        <v>618</v>
      </c>
      <c r="CC116" s="427">
        <v>5.07</v>
      </c>
      <c r="CD116" s="420">
        <v>5.0199999999999996</v>
      </c>
      <c r="CE116" s="371">
        <f t="shared" si="363"/>
        <v>3153.54</v>
      </c>
      <c r="CF116" s="372">
        <f t="shared" si="363"/>
        <v>2971.8399999999997</v>
      </c>
      <c r="CG116" s="426">
        <v>6.43</v>
      </c>
      <c r="CH116" s="420">
        <v>6.13</v>
      </c>
      <c r="CI116" s="371">
        <f t="shared" si="414"/>
        <v>147.88999999999999</v>
      </c>
      <c r="CJ116" s="372">
        <f t="shared" si="414"/>
        <v>159.38</v>
      </c>
      <c r="CK116" s="426"/>
      <c r="CL116" s="446"/>
      <c r="CM116" s="371">
        <f t="shared" si="415"/>
        <v>0</v>
      </c>
      <c r="CN116" s="372">
        <f t="shared" si="415"/>
        <v>0</v>
      </c>
      <c r="CO116" s="371">
        <f t="shared" si="378"/>
        <v>5.1184961240310072</v>
      </c>
      <c r="CP116" s="372">
        <f t="shared" si="378"/>
        <v>5.0666990291262133</v>
      </c>
      <c r="CQ116" s="371">
        <f t="shared" si="379"/>
        <v>3301.43</v>
      </c>
      <c r="CR116" s="372">
        <f t="shared" si="379"/>
        <v>3131.22</v>
      </c>
      <c r="CS116" s="426">
        <v>145.38999999999999</v>
      </c>
      <c r="CT116" s="420">
        <v>145.75</v>
      </c>
      <c r="CU116" s="371">
        <f t="shared" si="350"/>
        <v>90432.579999999987</v>
      </c>
      <c r="CV116" s="372">
        <f t="shared" si="350"/>
        <v>86284</v>
      </c>
      <c r="CW116" s="426">
        <v>158.78</v>
      </c>
      <c r="CX116" s="420">
        <v>148.5</v>
      </c>
      <c r="CY116" s="371">
        <f t="shared" si="351"/>
        <v>3651.94</v>
      </c>
      <c r="CZ116" s="372">
        <f t="shared" si="351"/>
        <v>3861</v>
      </c>
      <c r="DA116" s="421"/>
      <c r="DB116" s="420"/>
      <c r="DC116" s="371">
        <f t="shared" si="380"/>
        <v>0</v>
      </c>
      <c r="DD116" s="372">
        <f t="shared" si="380"/>
        <v>0</v>
      </c>
      <c r="DE116" s="371">
        <f t="shared" si="381"/>
        <v>145.86747286821705</v>
      </c>
      <c r="DF116" s="372">
        <f t="shared" si="381"/>
        <v>145.86569579288025</v>
      </c>
      <c r="DG116" s="371">
        <f t="shared" si="382"/>
        <v>94084.52</v>
      </c>
      <c r="DH116" s="372">
        <f t="shared" si="382"/>
        <v>90144.999999999985</v>
      </c>
      <c r="DI116" s="371">
        <f t="shared" si="383"/>
        <v>774</v>
      </c>
      <c r="DJ116" s="372">
        <f t="shared" si="383"/>
        <v>788</v>
      </c>
      <c r="DK116" s="371">
        <f t="shared" si="383"/>
        <v>774</v>
      </c>
      <c r="DL116" s="372">
        <f t="shared" si="383"/>
        <v>788</v>
      </c>
      <c r="DM116" s="371">
        <f t="shared" si="384"/>
        <v>5.0757751937984494</v>
      </c>
      <c r="DN116" s="372">
        <f t="shared" si="384"/>
        <v>4.984568527918781</v>
      </c>
      <c r="DO116" s="371">
        <f t="shared" si="385"/>
        <v>3928.6499999999996</v>
      </c>
      <c r="DP116" s="372">
        <f t="shared" si="385"/>
        <v>3927.8399999999992</v>
      </c>
      <c r="DQ116" s="371">
        <f t="shared" si="386"/>
        <v>145.54978036175712</v>
      </c>
      <c r="DR116" s="372">
        <f t="shared" si="386"/>
        <v>143.78733502538068</v>
      </c>
      <c r="DS116" s="371">
        <f t="shared" si="387"/>
        <v>112655.53000000001</v>
      </c>
      <c r="DT116" s="372">
        <f t="shared" si="387"/>
        <v>113304.41999999998</v>
      </c>
      <c r="DU116" s="424">
        <v>425</v>
      </c>
      <c r="DV116" s="425">
        <v>414</v>
      </c>
      <c r="DW116" s="371">
        <f t="shared" si="388"/>
        <v>425</v>
      </c>
      <c r="DX116" s="372">
        <f t="shared" si="388"/>
        <v>414</v>
      </c>
      <c r="DY116" s="426">
        <v>212</v>
      </c>
      <c r="DZ116" s="425">
        <v>212</v>
      </c>
      <c r="EA116" s="371">
        <f t="shared" si="389"/>
        <v>212</v>
      </c>
      <c r="EB116" s="372">
        <f t="shared" si="389"/>
        <v>212</v>
      </c>
      <c r="EC116" s="426"/>
      <c r="ED116" s="425"/>
      <c r="EE116" s="371">
        <f t="shared" si="390"/>
        <v>0</v>
      </c>
      <c r="EF116" s="372">
        <f t="shared" si="390"/>
        <v>0</v>
      </c>
      <c r="EG116" s="358">
        <f t="shared" si="391"/>
        <v>637</v>
      </c>
      <c r="EH116" s="372">
        <f t="shared" si="391"/>
        <v>626</v>
      </c>
      <c r="EI116" s="358">
        <f t="shared" si="392"/>
        <v>637</v>
      </c>
      <c r="EJ116" s="372">
        <f t="shared" si="392"/>
        <v>626</v>
      </c>
      <c r="EK116" s="427">
        <v>3.58</v>
      </c>
      <c r="EL116" s="420">
        <v>3.44</v>
      </c>
      <c r="EM116" s="371">
        <f t="shared" si="356"/>
        <v>1521.5</v>
      </c>
      <c r="EN116" s="372">
        <f t="shared" si="356"/>
        <v>1424.16</v>
      </c>
      <c r="EO116" s="426">
        <v>3.4</v>
      </c>
      <c r="EP116" s="420">
        <v>3.41</v>
      </c>
      <c r="EQ116" s="371">
        <f t="shared" si="416"/>
        <v>720.8</v>
      </c>
      <c r="ER116" s="372">
        <f t="shared" si="416"/>
        <v>722.92000000000007</v>
      </c>
      <c r="ES116" s="426"/>
      <c r="ET116" s="446"/>
      <c r="EU116" s="371">
        <f t="shared" si="357"/>
        <v>0</v>
      </c>
      <c r="EV116" s="372">
        <f t="shared" si="358"/>
        <v>0</v>
      </c>
      <c r="EW116" s="371">
        <f t="shared" si="393"/>
        <v>3.5200941915227633</v>
      </c>
      <c r="EX116" s="372">
        <f t="shared" si="393"/>
        <v>3.4298402555910541</v>
      </c>
      <c r="EY116" s="371">
        <f t="shared" si="394"/>
        <v>2242.3000000000002</v>
      </c>
      <c r="EZ116" s="372">
        <f t="shared" si="394"/>
        <v>2147.08</v>
      </c>
      <c r="FA116" s="426">
        <v>95.92</v>
      </c>
      <c r="FB116" s="420">
        <v>93.8</v>
      </c>
      <c r="FC116" s="371">
        <f t="shared" si="395"/>
        <v>40766</v>
      </c>
      <c r="FD116" s="372">
        <f t="shared" si="395"/>
        <v>38833.199999999997</v>
      </c>
      <c r="FE116" s="426">
        <v>78.61</v>
      </c>
      <c r="FF116" s="420">
        <v>75.33</v>
      </c>
      <c r="FG116" s="371">
        <f t="shared" si="396"/>
        <v>16665.32</v>
      </c>
      <c r="FH116" s="372">
        <f t="shared" si="396"/>
        <v>15969.96</v>
      </c>
      <c r="FI116" s="421"/>
      <c r="FJ116" s="420"/>
      <c r="FK116" s="371">
        <f t="shared" si="397"/>
        <v>0</v>
      </c>
      <c r="FL116" s="372">
        <f t="shared" si="397"/>
        <v>0</v>
      </c>
      <c r="FM116" s="371">
        <f t="shared" si="398"/>
        <v>90.159058084772369</v>
      </c>
      <c r="FN116" s="372">
        <f t="shared" si="398"/>
        <v>87.544984025559103</v>
      </c>
      <c r="FO116" s="371">
        <f t="shared" si="399"/>
        <v>57431.32</v>
      </c>
      <c r="FP116" s="372">
        <f t="shared" si="399"/>
        <v>54803.159999999996</v>
      </c>
      <c r="FQ116" s="424">
        <v>131</v>
      </c>
      <c r="FR116" s="425">
        <v>121</v>
      </c>
      <c r="FS116" s="371">
        <f t="shared" si="400"/>
        <v>131</v>
      </c>
      <c r="FT116" s="372">
        <f t="shared" si="400"/>
        <v>121</v>
      </c>
      <c r="FU116" s="426">
        <v>5.5</v>
      </c>
      <c r="FV116" s="425">
        <v>5.35</v>
      </c>
      <c r="FW116" s="371">
        <f t="shared" si="401"/>
        <v>720.5</v>
      </c>
      <c r="FX116" s="372">
        <f t="shared" si="401"/>
        <v>647.34999999999991</v>
      </c>
      <c r="FY116" s="426">
        <v>106.05</v>
      </c>
      <c r="FZ116" s="425">
        <v>99.34</v>
      </c>
      <c r="GA116" s="371">
        <f t="shared" si="402"/>
        <v>13892.55</v>
      </c>
      <c r="GB116" s="372">
        <f t="shared" si="402"/>
        <v>12020.140000000001</v>
      </c>
      <c r="GC116" s="406">
        <f t="shared" si="366"/>
        <v>1174</v>
      </c>
      <c r="GD116" s="372">
        <f t="shared" si="366"/>
        <v>1170</v>
      </c>
      <c r="GE116" s="371">
        <f t="shared" si="366"/>
        <v>1174</v>
      </c>
      <c r="GF116" s="372">
        <f t="shared" si="366"/>
        <v>1170</v>
      </c>
      <c r="GG116" s="371">
        <f t="shared" si="403"/>
        <v>5292.26</v>
      </c>
      <c r="GH116" s="372">
        <f t="shared" si="403"/>
        <v>5158.5999999999995</v>
      </c>
      <c r="GI116" s="371">
        <f t="shared" si="404"/>
        <v>149439.58999999997</v>
      </c>
      <c r="GJ116" s="372">
        <f t="shared" si="404"/>
        <v>147396.59999999998</v>
      </c>
      <c r="GK116" s="406">
        <f t="shared" si="367"/>
        <v>237</v>
      </c>
      <c r="GL116" s="372">
        <f t="shared" si="367"/>
        <v>244</v>
      </c>
      <c r="GM116" s="371">
        <f t="shared" si="367"/>
        <v>237</v>
      </c>
      <c r="GN116" s="372">
        <f t="shared" si="367"/>
        <v>244</v>
      </c>
      <c r="GO116" s="371">
        <f t="shared" si="405"/>
        <v>878.68999999999994</v>
      </c>
      <c r="GP116" s="372">
        <f t="shared" si="405"/>
        <v>916.32</v>
      </c>
      <c r="GQ116" s="371">
        <f t="shared" si="406"/>
        <v>20647.259999999998</v>
      </c>
      <c r="GR116" s="372">
        <f t="shared" si="406"/>
        <v>20710.98</v>
      </c>
      <c r="GS116" s="406">
        <f t="shared" si="368"/>
        <v>1411</v>
      </c>
      <c r="GT116" s="372">
        <f t="shared" si="368"/>
        <v>1414</v>
      </c>
      <c r="GU116" s="371">
        <f t="shared" si="368"/>
        <v>1411</v>
      </c>
      <c r="GV116" s="372">
        <f t="shared" si="364"/>
        <v>1414</v>
      </c>
      <c r="GW116" s="371">
        <f t="shared" si="407"/>
        <v>6170.95</v>
      </c>
      <c r="GX116" s="372">
        <f t="shared" si="407"/>
        <v>6074.9199999999992</v>
      </c>
      <c r="GY116" s="371">
        <f t="shared" si="407"/>
        <v>170086.84999999998</v>
      </c>
      <c r="GZ116" s="372">
        <f t="shared" si="372"/>
        <v>168107.58</v>
      </c>
      <c r="HA116" s="406">
        <f t="shared" si="369"/>
        <v>0</v>
      </c>
      <c r="HB116" s="372">
        <f t="shared" si="369"/>
        <v>0</v>
      </c>
      <c r="HC116" s="371">
        <f t="shared" si="369"/>
        <v>0</v>
      </c>
      <c r="HD116" s="372">
        <f t="shared" si="365"/>
        <v>0</v>
      </c>
      <c r="HE116" s="371" t="str">
        <f t="shared" si="370"/>
        <v/>
      </c>
      <c r="HF116" s="372" t="str">
        <f t="shared" si="370"/>
        <v/>
      </c>
      <c r="HG116" s="371" t="str">
        <f t="shared" si="408"/>
        <v/>
      </c>
      <c r="HH116" s="372" t="str">
        <f t="shared" si="408"/>
        <v/>
      </c>
      <c r="HI116" s="406">
        <f t="shared" si="409"/>
        <v>6891.45</v>
      </c>
      <c r="HJ116" s="372">
        <f t="shared" si="409"/>
        <v>6722.2699999999986</v>
      </c>
      <c r="HK116" s="371">
        <f t="shared" si="410"/>
        <v>183979.4</v>
      </c>
      <c r="HL116" s="371">
        <f t="shared" si="410"/>
        <v>180127.72</v>
      </c>
    </row>
    <row r="117" spans="1:220" ht="15">
      <c r="A117" s="458" t="s">
        <v>157</v>
      </c>
      <c r="B117" s="459" t="s">
        <v>162</v>
      </c>
      <c r="C117" s="43"/>
      <c r="D117" s="458">
        <v>157951</v>
      </c>
      <c r="E117" s="418">
        <v>3</v>
      </c>
      <c r="F117" s="413">
        <v>2382</v>
      </c>
      <c r="G117" s="443">
        <v>2676</v>
      </c>
      <c r="H117" s="421"/>
      <c r="I117" s="422"/>
      <c r="J117" s="371">
        <f t="shared" si="332"/>
        <v>2382</v>
      </c>
      <c r="K117" s="372">
        <f t="shared" si="333"/>
        <v>2676</v>
      </c>
      <c r="L117" s="420"/>
      <c r="M117" s="371">
        <f t="shared" si="328"/>
        <v>2382</v>
      </c>
      <c r="N117" s="372">
        <f t="shared" si="329"/>
        <v>2676</v>
      </c>
      <c r="O117" s="371">
        <f t="shared" si="330"/>
        <v>2382</v>
      </c>
      <c r="P117" s="372">
        <f t="shared" si="331"/>
        <v>2676</v>
      </c>
      <c r="Q117" s="424">
        <v>150</v>
      </c>
      <c r="R117" s="425">
        <v>282</v>
      </c>
      <c r="S117" s="371">
        <f t="shared" si="334"/>
        <v>150</v>
      </c>
      <c r="T117" s="372">
        <f t="shared" si="335"/>
        <v>282</v>
      </c>
      <c r="U117" s="426">
        <v>3</v>
      </c>
      <c r="V117" s="425">
        <v>2</v>
      </c>
      <c r="W117" s="371">
        <f t="shared" si="348"/>
        <v>3</v>
      </c>
      <c r="X117" s="372">
        <f t="shared" si="349"/>
        <v>2</v>
      </c>
      <c r="Y117" s="426"/>
      <c r="Z117" s="425"/>
      <c r="AA117" s="371">
        <f t="shared" si="336"/>
        <v>0</v>
      </c>
      <c r="AB117" s="372">
        <f t="shared" si="337"/>
        <v>0</v>
      </c>
      <c r="AC117" s="358">
        <f t="shared" si="338"/>
        <v>153</v>
      </c>
      <c r="AD117" s="372">
        <f t="shared" si="339"/>
        <v>284</v>
      </c>
      <c r="AE117" s="358">
        <f t="shared" si="340"/>
        <v>153</v>
      </c>
      <c r="AF117" s="372">
        <f t="shared" si="341"/>
        <v>284</v>
      </c>
      <c r="AG117" s="427">
        <v>4.82</v>
      </c>
      <c r="AH117" s="420">
        <v>4.76</v>
      </c>
      <c r="AI117" s="371">
        <f t="shared" si="352"/>
        <v>723</v>
      </c>
      <c r="AJ117" s="372">
        <f t="shared" si="353"/>
        <v>1342.32</v>
      </c>
      <c r="AK117" s="426">
        <v>5.33</v>
      </c>
      <c r="AL117" s="420">
        <v>5.5</v>
      </c>
      <c r="AM117" s="371">
        <f t="shared" si="361"/>
        <v>15.99</v>
      </c>
      <c r="AN117" s="372">
        <f t="shared" si="362"/>
        <v>11</v>
      </c>
      <c r="AO117" s="426"/>
      <c r="AP117" s="446"/>
      <c r="AQ117" s="371">
        <f t="shared" si="342"/>
        <v>0</v>
      </c>
      <c r="AR117" s="372">
        <f t="shared" si="343"/>
        <v>0</v>
      </c>
      <c r="AS117" s="371">
        <f t="shared" si="344"/>
        <v>4.83</v>
      </c>
      <c r="AT117" s="372">
        <f t="shared" si="345"/>
        <v>4.7652112676056335</v>
      </c>
      <c r="AU117" s="371">
        <f t="shared" si="346"/>
        <v>738.99</v>
      </c>
      <c r="AV117" s="372">
        <f t="shared" si="347"/>
        <v>1353.32</v>
      </c>
      <c r="AW117" s="426">
        <v>138.91</v>
      </c>
      <c r="AX117" s="420">
        <v>137.43</v>
      </c>
      <c r="AY117" s="371">
        <f t="shared" si="359"/>
        <v>20836.5</v>
      </c>
      <c r="AZ117" s="372">
        <f t="shared" si="360"/>
        <v>38755.26</v>
      </c>
      <c r="BA117" s="426">
        <v>155.33000000000001</v>
      </c>
      <c r="BB117" s="420">
        <v>179.5</v>
      </c>
      <c r="BC117" s="371">
        <f t="shared" si="354"/>
        <v>465.99</v>
      </c>
      <c r="BD117" s="372">
        <f t="shared" si="355"/>
        <v>359</v>
      </c>
      <c r="BE117" s="421"/>
      <c r="BF117" s="420"/>
      <c r="BG117" s="371">
        <f t="shared" si="373"/>
        <v>0</v>
      </c>
      <c r="BH117" s="372">
        <f t="shared" si="373"/>
        <v>0</v>
      </c>
      <c r="BI117" s="371">
        <f t="shared" si="374"/>
        <v>139.23196078431374</v>
      </c>
      <c r="BJ117" s="372">
        <f t="shared" si="374"/>
        <v>137.72626760563381</v>
      </c>
      <c r="BK117" s="371">
        <f t="shared" si="375"/>
        <v>21302.49</v>
      </c>
      <c r="BL117" s="372">
        <f t="shared" si="375"/>
        <v>39114.26</v>
      </c>
      <c r="BM117" s="431">
        <v>1181</v>
      </c>
      <c r="BN117" s="425">
        <v>1185</v>
      </c>
      <c r="BO117" s="371">
        <f t="shared" si="411"/>
        <v>1181</v>
      </c>
      <c r="BP117" s="372">
        <f t="shared" si="411"/>
        <v>1185</v>
      </c>
      <c r="BQ117" s="426">
        <v>85</v>
      </c>
      <c r="BR117" s="425">
        <v>108</v>
      </c>
      <c r="BS117" s="371">
        <f t="shared" si="412"/>
        <v>85</v>
      </c>
      <c r="BT117" s="372">
        <f t="shared" si="412"/>
        <v>108</v>
      </c>
      <c r="BU117" s="426"/>
      <c r="BV117" s="425"/>
      <c r="BW117" s="371">
        <f t="shared" si="413"/>
        <v>0</v>
      </c>
      <c r="BX117" s="423">
        <f t="shared" si="417"/>
        <v>0</v>
      </c>
      <c r="BY117" s="358">
        <f t="shared" si="376"/>
        <v>1266</v>
      </c>
      <c r="BZ117" s="372">
        <f t="shared" si="376"/>
        <v>1293</v>
      </c>
      <c r="CA117" s="358">
        <f t="shared" si="377"/>
        <v>1266</v>
      </c>
      <c r="CB117" s="372">
        <f t="shared" si="377"/>
        <v>1293</v>
      </c>
      <c r="CC117" s="427">
        <v>5.31</v>
      </c>
      <c r="CD117" s="420">
        <v>5.26</v>
      </c>
      <c r="CE117" s="371">
        <f t="shared" si="363"/>
        <v>6271.11</v>
      </c>
      <c r="CF117" s="372">
        <f t="shared" si="363"/>
        <v>6233.0999999999995</v>
      </c>
      <c r="CG117" s="426">
        <v>6.76</v>
      </c>
      <c r="CH117" s="420">
        <v>6.96</v>
      </c>
      <c r="CI117" s="371">
        <f t="shared" si="414"/>
        <v>574.6</v>
      </c>
      <c r="CJ117" s="372">
        <f t="shared" si="414"/>
        <v>751.68</v>
      </c>
      <c r="CK117" s="426"/>
      <c r="CL117" s="446"/>
      <c r="CM117" s="371">
        <f t="shared" si="415"/>
        <v>0</v>
      </c>
      <c r="CN117" s="372">
        <f t="shared" si="415"/>
        <v>0</v>
      </c>
      <c r="CO117" s="371">
        <f t="shared" si="378"/>
        <v>5.4073538704581363</v>
      </c>
      <c r="CP117" s="372">
        <f t="shared" si="378"/>
        <v>5.4019953596287698</v>
      </c>
      <c r="CQ117" s="371">
        <f t="shared" si="379"/>
        <v>6845.7100000000009</v>
      </c>
      <c r="CR117" s="372">
        <f t="shared" si="379"/>
        <v>6984.78</v>
      </c>
      <c r="CS117" s="426">
        <v>146.05000000000001</v>
      </c>
      <c r="CT117" s="420">
        <v>142.77000000000001</v>
      </c>
      <c r="CU117" s="371">
        <f t="shared" si="350"/>
        <v>172485.05000000002</v>
      </c>
      <c r="CV117" s="372">
        <f t="shared" si="350"/>
        <v>169182.45</v>
      </c>
      <c r="CW117" s="426">
        <v>139.29</v>
      </c>
      <c r="CX117" s="420">
        <v>135.80000000000001</v>
      </c>
      <c r="CY117" s="371">
        <f t="shared" si="351"/>
        <v>11839.65</v>
      </c>
      <c r="CZ117" s="372">
        <f t="shared" si="351"/>
        <v>14666.400000000001</v>
      </c>
      <c r="DA117" s="421"/>
      <c r="DB117" s="420"/>
      <c r="DC117" s="371">
        <f t="shared" si="380"/>
        <v>0</v>
      </c>
      <c r="DD117" s="372">
        <f t="shared" si="380"/>
        <v>0</v>
      </c>
      <c r="DE117" s="371">
        <f t="shared" si="381"/>
        <v>145.59612954186414</v>
      </c>
      <c r="DF117" s="372">
        <f t="shared" si="381"/>
        <v>142.18781902552206</v>
      </c>
      <c r="DG117" s="371">
        <f t="shared" si="382"/>
        <v>184324.7</v>
      </c>
      <c r="DH117" s="372">
        <f t="shared" si="382"/>
        <v>183848.85000000003</v>
      </c>
      <c r="DI117" s="371">
        <f t="shared" si="383"/>
        <v>1419</v>
      </c>
      <c r="DJ117" s="372">
        <f t="shared" si="383"/>
        <v>1577</v>
      </c>
      <c r="DK117" s="371">
        <f t="shared" si="383"/>
        <v>1419</v>
      </c>
      <c r="DL117" s="372">
        <f t="shared" si="383"/>
        <v>1577</v>
      </c>
      <c r="DM117" s="371">
        <f t="shared" si="384"/>
        <v>5.345102184637069</v>
      </c>
      <c r="DN117" s="372">
        <f t="shared" si="384"/>
        <v>5.2873176918199114</v>
      </c>
      <c r="DO117" s="371">
        <f t="shared" si="385"/>
        <v>7584.7000000000007</v>
      </c>
      <c r="DP117" s="372">
        <f t="shared" si="385"/>
        <v>8338.1</v>
      </c>
      <c r="DQ117" s="371">
        <f t="shared" si="386"/>
        <v>144.90992952783651</v>
      </c>
      <c r="DR117" s="372">
        <f t="shared" si="386"/>
        <v>141.3843436905517</v>
      </c>
      <c r="DS117" s="371">
        <f t="shared" si="387"/>
        <v>205627.19</v>
      </c>
      <c r="DT117" s="372">
        <f t="shared" si="387"/>
        <v>222963.11000000004</v>
      </c>
      <c r="DU117" s="424">
        <v>517</v>
      </c>
      <c r="DV117" s="425">
        <v>507</v>
      </c>
      <c r="DW117" s="371">
        <f t="shared" si="388"/>
        <v>517</v>
      </c>
      <c r="DX117" s="372">
        <f t="shared" si="388"/>
        <v>507</v>
      </c>
      <c r="DY117" s="426">
        <v>196</v>
      </c>
      <c r="DZ117" s="425">
        <v>246</v>
      </c>
      <c r="EA117" s="371">
        <f t="shared" si="389"/>
        <v>196</v>
      </c>
      <c r="EB117" s="372">
        <f t="shared" si="389"/>
        <v>246</v>
      </c>
      <c r="EC117" s="426"/>
      <c r="ED117" s="425"/>
      <c r="EE117" s="371">
        <f t="shared" si="390"/>
        <v>0</v>
      </c>
      <c r="EF117" s="372">
        <f t="shared" si="390"/>
        <v>0</v>
      </c>
      <c r="EG117" s="358">
        <f t="shared" si="391"/>
        <v>713</v>
      </c>
      <c r="EH117" s="372">
        <f t="shared" si="391"/>
        <v>753</v>
      </c>
      <c r="EI117" s="358">
        <f t="shared" si="392"/>
        <v>713</v>
      </c>
      <c r="EJ117" s="372">
        <f t="shared" si="392"/>
        <v>753</v>
      </c>
      <c r="EK117" s="427">
        <v>3.81</v>
      </c>
      <c r="EL117" s="420">
        <v>3.94</v>
      </c>
      <c r="EM117" s="371">
        <f t="shared" si="356"/>
        <v>1969.77</v>
      </c>
      <c r="EN117" s="372">
        <f t="shared" si="356"/>
        <v>1997.58</v>
      </c>
      <c r="EO117" s="426">
        <v>3.76</v>
      </c>
      <c r="EP117" s="420">
        <v>3.52</v>
      </c>
      <c r="EQ117" s="371">
        <f t="shared" si="416"/>
        <v>736.95999999999992</v>
      </c>
      <c r="ER117" s="372">
        <f t="shared" si="416"/>
        <v>865.92</v>
      </c>
      <c r="ES117" s="426"/>
      <c r="ET117" s="446"/>
      <c r="EU117" s="371">
        <f t="shared" si="357"/>
        <v>0</v>
      </c>
      <c r="EV117" s="372">
        <f t="shared" si="358"/>
        <v>0</v>
      </c>
      <c r="EW117" s="371">
        <f t="shared" si="393"/>
        <v>3.7962552594670407</v>
      </c>
      <c r="EX117" s="372">
        <f t="shared" si="393"/>
        <v>3.8027888446215141</v>
      </c>
      <c r="EY117" s="371">
        <f t="shared" si="394"/>
        <v>2706.73</v>
      </c>
      <c r="EZ117" s="372">
        <f t="shared" si="394"/>
        <v>2863.5</v>
      </c>
      <c r="FA117" s="426">
        <v>99.12</v>
      </c>
      <c r="FB117" s="420">
        <v>101.36</v>
      </c>
      <c r="FC117" s="371">
        <f t="shared" si="395"/>
        <v>51245.04</v>
      </c>
      <c r="FD117" s="372">
        <f t="shared" si="395"/>
        <v>51389.52</v>
      </c>
      <c r="FE117" s="426">
        <v>88.44</v>
      </c>
      <c r="FF117" s="420">
        <v>80.58</v>
      </c>
      <c r="FG117" s="371">
        <f t="shared" si="396"/>
        <v>17334.239999999998</v>
      </c>
      <c r="FH117" s="372">
        <f t="shared" si="396"/>
        <v>19822.68</v>
      </c>
      <c r="FI117" s="421"/>
      <c r="FJ117" s="420"/>
      <c r="FK117" s="371">
        <f t="shared" si="397"/>
        <v>0</v>
      </c>
      <c r="FL117" s="372">
        <f t="shared" si="397"/>
        <v>0</v>
      </c>
      <c r="FM117" s="371">
        <f t="shared" si="398"/>
        <v>96.184123422159885</v>
      </c>
      <c r="FN117" s="372">
        <f t="shared" si="398"/>
        <v>94.571314741035849</v>
      </c>
      <c r="FO117" s="371">
        <f t="shared" si="399"/>
        <v>68579.28</v>
      </c>
      <c r="FP117" s="372">
        <f t="shared" si="399"/>
        <v>71212.2</v>
      </c>
      <c r="FQ117" s="424">
        <v>250</v>
      </c>
      <c r="FR117" s="425">
        <v>346</v>
      </c>
      <c r="FS117" s="371">
        <f t="shared" si="400"/>
        <v>250</v>
      </c>
      <c r="FT117" s="372">
        <f t="shared" si="400"/>
        <v>346</v>
      </c>
      <c r="FU117" s="426">
        <v>6.19</v>
      </c>
      <c r="FV117" s="425">
        <v>5.84</v>
      </c>
      <c r="FW117" s="371">
        <f t="shared" si="401"/>
        <v>1547.5</v>
      </c>
      <c r="FX117" s="372">
        <f t="shared" si="401"/>
        <v>2020.6399999999999</v>
      </c>
      <c r="FY117" s="426">
        <v>106.67</v>
      </c>
      <c r="FZ117" s="425">
        <v>103.77</v>
      </c>
      <c r="GA117" s="371">
        <f t="shared" si="402"/>
        <v>26667.5</v>
      </c>
      <c r="GB117" s="372">
        <f t="shared" si="402"/>
        <v>35904.42</v>
      </c>
      <c r="GC117" s="406">
        <f t="shared" si="366"/>
        <v>1848</v>
      </c>
      <c r="GD117" s="372">
        <f t="shared" si="366"/>
        <v>1974</v>
      </c>
      <c r="GE117" s="371">
        <f t="shared" si="366"/>
        <v>1848</v>
      </c>
      <c r="GF117" s="372">
        <f t="shared" si="366"/>
        <v>1974</v>
      </c>
      <c r="GG117" s="371">
        <f t="shared" si="403"/>
        <v>8963.8799999999992</v>
      </c>
      <c r="GH117" s="372">
        <f t="shared" si="403"/>
        <v>9573</v>
      </c>
      <c r="GI117" s="371">
        <f t="shared" si="404"/>
        <v>244566.59000000003</v>
      </c>
      <c r="GJ117" s="372">
        <f t="shared" si="404"/>
        <v>259327.23</v>
      </c>
      <c r="GK117" s="406">
        <f t="shared" si="367"/>
        <v>284</v>
      </c>
      <c r="GL117" s="372">
        <f t="shared" si="367"/>
        <v>356</v>
      </c>
      <c r="GM117" s="371">
        <f t="shared" si="367"/>
        <v>284</v>
      </c>
      <c r="GN117" s="372">
        <f t="shared" si="367"/>
        <v>356</v>
      </c>
      <c r="GO117" s="371">
        <f t="shared" si="405"/>
        <v>1327.55</v>
      </c>
      <c r="GP117" s="372">
        <f t="shared" si="405"/>
        <v>1628.6</v>
      </c>
      <c r="GQ117" s="371">
        <f t="shared" si="406"/>
        <v>29639.879999999997</v>
      </c>
      <c r="GR117" s="372">
        <f t="shared" si="406"/>
        <v>34848.080000000002</v>
      </c>
      <c r="GS117" s="406">
        <f t="shared" si="368"/>
        <v>2132</v>
      </c>
      <c r="GT117" s="372">
        <f t="shared" si="368"/>
        <v>2330</v>
      </c>
      <c r="GU117" s="371">
        <f t="shared" si="368"/>
        <v>2132</v>
      </c>
      <c r="GV117" s="372">
        <f t="shared" si="364"/>
        <v>2330</v>
      </c>
      <c r="GW117" s="371">
        <f t="shared" si="407"/>
        <v>10291.429999999998</v>
      </c>
      <c r="GX117" s="372">
        <f t="shared" si="407"/>
        <v>11201.6</v>
      </c>
      <c r="GY117" s="371">
        <f t="shared" si="407"/>
        <v>274206.47000000003</v>
      </c>
      <c r="GZ117" s="372">
        <f t="shared" si="372"/>
        <v>294175.31</v>
      </c>
      <c r="HA117" s="406">
        <f t="shared" si="369"/>
        <v>0</v>
      </c>
      <c r="HB117" s="372">
        <f t="shared" si="369"/>
        <v>0</v>
      </c>
      <c r="HC117" s="371">
        <f t="shared" si="369"/>
        <v>0</v>
      </c>
      <c r="HD117" s="372">
        <f t="shared" si="365"/>
        <v>0</v>
      </c>
      <c r="HE117" s="371" t="str">
        <f t="shared" si="370"/>
        <v/>
      </c>
      <c r="HF117" s="372" t="str">
        <f t="shared" si="370"/>
        <v/>
      </c>
      <c r="HG117" s="371" t="str">
        <f t="shared" si="408"/>
        <v/>
      </c>
      <c r="HH117" s="372" t="str">
        <f t="shared" si="408"/>
        <v/>
      </c>
      <c r="HI117" s="406">
        <f t="shared" si="409"/>
        <v>11838.93</v>
      </c>
      <c r="HJ117" s="372">
        <f t="shared" si="409"/>
        <v>13222.24</v>
      </c>
      <c r="HK117" s="371">
        <f t="shared" si="410"/>
        <v>300873.96999999997</v>
      </c>
      <c r="HL117" s="371">
        <f t="shared" si="410"/>
        <v>330079.73000000004</v>
      </c>
    </row>
    <row r="118" spans="1:220" ht="15">
      <c r="A118" s="458" t="s">
        <v>157</v>
      </c>
      <c r="B118" s="522" t="s">
        <v>163</v>
      </c>
      <c r="C118" s="523" t="s">
        <v>1006</v>
      </c>
      <c r="D118" s="524">
        <v>157386</v>
      </c>
      <c r="E118" s="525">
        <v>3</v>
      </c>
      <c r="F118" s="413">
        <v>930</v>
      </c>
      <c r="G118" s="443">
        <v>926</v>
      </c>
      <c r="H118" s="421"/>
      <c r="I118" s="422"/>
      <c r="J118" s="371">
        <f t="shared" si="332"/>
        <v>930</v>
      </c>
      <c r="K118" s="372">
        <f t="shared" si="333"/>
        <v>926</v>
      </c>
      <c r="L118" s="420"/>
      <c r="M118" s="371">
        <f t="shared" si="328"/>
        <v>930</v>
      </c>
      <c r="N118" s="372">
        <f t="shared" si="329"/>
        <v>926</v>
      </c>
      <c r="O118" s="371">
        <f t="shared" si="330"/>
        <v>930</v>
      </c>
      <c r="P118" s="372">
        <f t="shared" si="331"/>
        <v>926</v>
      </c>
      <c r="Q118" s="424">
        <v>79</v>
      </c>
      <c r="R118" s="425">
        <v>111</v>
      </c>
      <c r="S118" s="371">
        <f t="shared" si="334"/>
        <v>79</v>
      </c>
      <c r="T118" s="372">
        <f t="shared" si="335"/>
        <v>111</v>
      </c>
      <c r="U118" s="426">
        <v>1</v>
      </c>
      <c r="V118" s="425">
        <v>1</v>
      </c>
      <c r="W118" s="371">
        <f t="shared" si="348"/>
        <v>1</v>
      </c>
      <c r="X118" s="372">
        <f t="shared" si="349"/>
        <v>1</v>
      </c>
      <c r="Y118" s="426"/>
      <c r="Z118" s="425"/>
      <c r="AA118" s="371">
        <f t="shared" si="336"/>
        <v>0</v>
      </c>
      <c r="AB118" s="372">
        <f t="shared" si="337"/>
        <v>0</v>
      </c>
      <c r="AC118" s="358">
        <f t="shared" si="338"/>
        <v>80</v>
      </c>
      <c r="AD118" s="372">
        <f t="shared" si="339"/>
        <v>112</v>
      </c>
      <c r="AE118" s="358">
        <f t="shared" si="340"/>
        <v>80</v>
      </c>
      <c r="AF118" s="372">
        <f t="shared" si="341"/>
        <v>112</v>
      </c>
      <c r="AG118" s="427">
        <v>4.9800000000000004</v>
      </c>
      <c r="AH118" s="420">
        <v>4.67</v>
      </c>
      <c r="AI118" s="371">
        <f t="shared" si="352"/>
        <v>393.42</v>
      </c>
      <c r="AJ118" s="372">
        <f t="shared" si="353"/>
        <v>518.37</v>
      </c>
      <c r="AK118" s="426">
        <v>4</v>
      </c>
      <c r="AL118" s="420">
        <v>5</v>
      </c>
      <c r="AM118" s="371">
        <f t="shared" si="361"/>
        <v>4</v>
      </c>
      <c r="AN118" s="372">
        <f t="shared" si="362"/>
        <v>5</v>
      </c>
      <c r="AO118" s="426"/>
      <c r="AP118" s="446"/>
      <c r="AQ118" s="371">
        <f t="shared" si="342"/>
        <v>0</v>
      </c>
      <c r="AR118" s="372">
        <f t="shared" si="343"/>
        <v>0</v>
      </c>
      <c r="AS118" s="371">
        <f t="shared" si="344"/>
        <v>4.9677500000000006</v>
      </c>
      <c r="AT118" s="372">
        <f t="shared" si="345"/>
        <v>4.6729464285714286</v>
      </c>
      <c r="AU118" s="371">
        <f t="shared" si="346"/>
        <v>397.42000000000007</v>
      </c>
      <c r="AV118" s="372">
        <f t="shared" si="347"/>
        <v>523.37</v>
      </c>
      <c r="AW118" s="426">
        <v>149.69999999999999</v>
      </c>
      <c r="AX118" s="420">
        <v>140.04</v>
      </c>
      <c r="AY118" s="371">
        <f t="shared" si="359"/>
        <v>11826.3</v>
      </c>
      <c r="AZ118" s="372">
        <f t="shared" si="360"/>
        <v>15544.439999999999</v>
      </c>
      <c r="BA118" s="426">
        <v>140</v>
      </c>
      <c r="BB118" s="420">
        <v>186</v>
      </c>
      <c r="BC118" s="371">
        <f t="shared" si="354"/>
        <v>140</v>
      </c>
      <c r="BD118" s="372">
        <f t="shared" si="355"/>
        <v>186</v>
      </c>
      <c r="BE118" s="421"/>
      <c r="BF118" s="420"/>
      <c r="BG118" s="371">
        <f t="shared" si="373"/>
        <v>0</v>
      </c>
      <c r="BH118" s="372">
        <f t="shared" si="373"/>
        <v>0</v>
      </c>
      <c r="BI118" s="371">
        <f t="shared" si="374"/>
        <v>149.57874999999999</v>
      </c>
      <c r="BJ118" s="372">
        <f t="shared" si="374"/>
        <v>140.45035714285714</v>
      </c>
      <c r="BK118" s="371">
        <f t="shared" si="375"/>
        <v>11966.3</v>
      </c>
      <c r="BL118" s="372">
        <f t="shared" si="375"/>
        <v>15730.44</v>
      </c>
      <c r="BM118" s="431">
        <v>388</v>
      </c>
      <c r="BN118" s="425">
        <v>354</v>
      </c>
      <c r="BO118" s="371">
        <f t="shared" si="411"/>
        <v>388</v>
      </c>
      <c r="BP118" s="372">
        <f t="shared" si="411"/>
        <v>354</v>
      </c>
      <c r="BQ118" s="426">
        <v>23</v>
      </c>
      <c r="BR118" s="425">
        <v>14</v>
      </c>
      <c r="BS118" s="371">
        <f t="shared" si="412"/>
        <v>23</v>
      </c>
      <c r="BT118" s="372">
        <f t="shared" si="412"/>
        <v>14</v>
      </c>
      <c r="BU118" s="426"/>
      <c r="BV118" s="425"/>
      <c r="BW118" s="371">
        <f t="shared" si="413"/>
        <v>0</v>
      </c>
      <c r="BX118" s="423">
        <f t="shared" si="417"/>
        <v>0</v>
      </c>
      <c r="BY118" s="358">
        <f t="shared" si="376"/>
        <v>411</v>
      </c>
      <c r="BZ118" s="372">
        <f t="shared" si="376"/>
        <v>368</v>
      </c>
      <c r="CA118" s="358">
        <f t="shared" si="377"/>
        <v>411</v>
      </c>
      <c r="CB118" s="372">
        <f t="shared" si="377"/>
        <v>368</v>
      </c>
      <c r="CC118" s="427">
        <v>5.4</v>
      </c>
      <c r="CD118" s="420">
        <v>5.36</v>
      </c>
      <c r="CE118" s="371">
        <f t="shared" si="363"/>
        <v>2095.2000000000003</v>
      </c>
      <c r="CF118" s="372">
        <f t="shared" si="363"/>
        <v>1897.44</v>
      </c>
      <c r="CG118" s="426">
        <v>7.07</v>
      </c>
      <c r="CH118" s="420">
        <v>6.18</v>
      </c>
      <c r="CI118" s="371">
        <f t="shared" si="414"/>
        <v>162.61000000000001</v>
      </c>
      <c r="CJ118" s="372">
        <f t="shared" si="414"/>
        <v>86.52</v>
      </c>
      <c r="CK118" s="426"/>
      <c r="CL118" s="446"/>
      <c r="CM118" s="371">
        <f t="shared" si="415"/>
        <v>0</v>
      </c>
      <c r="CN118" s="372">
        <f t="shared" si="415"/>
        <v>0</v>
      </c>
      <c r="CO118" s="371">
        <f t="shared" si="378"/>
        <v>5.4934549878345509</v>
      </c>
      <c r="CP118" s="372">
        <f t="shared" si="378"/>
        <v>5.3911956521739128</v>
      </c>
      <c r="CQ118" s="371">
        <f t="shared" si="379"/>
        <v>2257.8100000000004</v>
      </c>
      <c r="CR118" s="372">
        <f t="shared" si="379"/>
        <v>1983.96</v>
      </c>
      <c r="CS118" s="426">
        <v>153.26</v>
      </c>
      <c r="CT118" s="420">
        <v>151.69</v>
      </c>
      <c r="CU118" s="371">
        <f t="shared" si="350"/>
        <v>59464.88</v>
      </c>
      <c r="CV118" s="372">
        <f t="shared" si="350"/>
        <v>53698.26</v>
      </c>
      <c r="CW118" s="426">
        <v>159.04</v>
      </c>
      <c r="CX118" s="420">
        <v>158.57</v>
      </c>
      <c r="CY118" s="371">
        <f t="shared" si="351"/>
        <v>3657.9199999999996</v>
      </c>
      <c r="CZ118" s="372">
        <f t="shared" si="351"/>
        <v>2219.98</v>
      </c>
      <c r="DA118" s="421"/>
      <c r="DB118" s="420"/>
      <c r="DC118" s="371">
        <f t="shared" si="380"/>
        <v>0</v>
      </c>
      <c r="DD118" s="372">
        <f t="shared" si="380"/>
        <v>0</v>
      </c>
      <c r="DE118" s="371">
        <f t="shared" si="381"/>
        <v>153.58345498783453</v>
      </c>
      <c r="DF118" s="372">
        <f t="shared" si="381"/>
        <v>151.95173913043479</v>
      </c>
      <c r="DG118" s="371">
        <f t="shared" si="382"/>
        <v>63122.799999999988</v>
      </c>
      <c r="DH118" s="372">
        <f t="shared" si="382"/>
        <v>55918.240000000005</v>
      </c>
      <c r="DI118" s="371">
        <f t="shared" si="383"/>
        <v>491</v>
      </c>
      <c r="DJ118" s="372">
        <f t="shared" si="383"/>
        <v>480</v>
      </c>
      <c r="DK118" s="371">
        <f t="shared" si="383"/>
        <v>491</v>
      </c>
      <c r="DL118" s="372">
        <f t="shared" si="383"/>
        <v>480</v>
      </c>
      <c r="DM118" s="371">
        <f t="shared" si="384"/>
        <v>5.4078004073319761</v>
      </c>
      <c r="DN118" s="372">
        <f t="shared" si="384"/>
        <v>5.2236041666666662</v>
      </c>
      <c r="DO118" s="371">
        <f t="shared" si="385"/>
        <v>2655.2300000000005</v>
      </c>
      <c r="DP118" s="372">
        <f t="shared" si="385"/>
        <v>2507.33</v>
      </c>
      <c r="DQ118" s="371">
        <f t="shared" si="386"/>
        <v>152.93095723014255</v>
      </c>
      <c r="DR118" s="372">
        <f t="shared" si="386"/>
        <v>149.26808333333335</v>
      </c>
      <c r="DS118" s="371">
        <f t="shared" si="387"/>
        <v>75089.099999999991</v>
      </c>
      <c r="DT118" s="372">
        <f t="shared" si="387"/>
        <v>71648.680000000008</v>
      </c>
      <c r="DU118" s="424">
        <v>191</v>
      </c>
      <c r="DV118" s="425">
        <v>177</v>
      </c>
      <c r="DW118" s="371">
        <f t="shared" si="388"/>
        <v>191</v>
      </c>
      <c r="DX118" s="372">
        <f t="shared" si="388"/>
        <v>177</v>
      </c>
      <c r="DY118" s="426">
        <v>139</v>
      </c>
      <c r="DZ118" s="425">
        <v>127</v>
      </c>
      <c r="EA118" s="371">
        <f t="shared" si="389"/>
        <v>139</v>
      </c>
      <c r="EB118" s="372">
        <f t="shared" si="389"/>
        <v>127</v>
      </c>
      <c r="EC118" s="426"/>
      <c r="ED118" s="425"/>
      <c r="EE118" s="371">
        <f t="shared" si="390"/>
        <v>0</v>
      </c>
      <c r="EF118" s="372">
        <f t="shared" si="390"/>
        <v>0</v>
      </c>
      <c r="EG118" s="358">
        <f t="shared" si="391"/>
        <v>330</v>
      </c>
      <c r="EH118" s="372">
        <f t="shared" si="391"/>
        <v>304</v>
      </c>
      <c r="EI118" s="358">
        <f t="shared" si="392"/>
        <v>330</v>
      </c>
      <c r="EJ118" s="372">
        <f t="shared" si="392"/>
        <v>304</v>
      </c>
      <c r="EK118" s="427">
        <v>3.96</v>
      </c>
      <c r="EL118" s="420">
        <v>4.1500000000000004</v>
      </c>
      <c r="EM118" s="371">
        <f t="shared" si="356"/>
        <v>756.36</v>
      </c>
      <c r="EN118" s="372">
        <f t="shared" si="356"/>
        <v>734.55000000000007</v>
      </c>
      <c r="EO118" s="426">
        <v>3.72</v>
      </c>
      <c r="EP118" s="420">
        <v>3.58</v>
      </c>
      <c r="EQ118" s="371">
        <f t="shared" si="416"/>
        <v>517.08000000000004</v>
      </c>
      <c r="ER118" s="372">
        <f t="shared" si="416"/>
        <v>454.66</v>
      </c>
      <c r="ES118" s="426"/>
      <c r="ET118" s="446"/>
      <c r="EU118" s="371">
        <f t="shared" si="357"/>
        <v>0</v>
      </c>
      <c r="EV118" s="372">
        <f t="shared" si="358"/>
        <v>0</v>
      </c>
      <c r="EW118" s="371">
        <f t="shared" si="393"/>
        <v>3.8589090909090911</v>
      </c>
      <c r="EX118" s="372">
        <f t="shared" si="393"/>
        <v>3.9118750000000002</v>
      </c>
      <c r="EY118" s="371">
        <f t="shared" si="394"/>
        <v>1273.44</v>
      </c>
      <c r="EZ118" s="372">
        <f t="shared" si="394"/>
        <v>1189.21</v>
      </c>
      <c r="FA118" s="426">
        <v>103</v>
      </c>
      <c r="FB118" s="420">
        <v>111.29</v>
      </c>
      <c r="FC118" s="371">
        <f t="shared" si="395"/>
        <v>19673</v>
      </c>
      <c r="FD118" s="372">
        <f t="shared" si="395"/>
        <v>19698.330000000002</v>
      </c>
      <c r="FE118" s="426">
        <v>93.48</v>
      </c>
      <c r="FF118" s="420">
        <v>91.81</v>
      </c>
      <c r="FG118" s="371">
        <f t="shared" si="396"/>
        <v>12993.720000000001</v>
      </c>
      <c r="FH118" s="372">
        <f t="shared" si="396"/>
        <v>11659.87</v>
      </c>
      <c r="FI118" s="421"/>
      <c r="FJ118" s="420"/>
      <c r="FK118" s="371">
        <f t="shared" si="397"/>
        <v>0</v>
      </c>
      <c r="FL118" s="372">
        <f t="shared" si="397"/>
        <v>0</v>
      </c>
      <c r="FM118" s="371">
        <f t="shared" si="398"/>
        <v>98.990060606060609</v>
      </c>
      <c r="FN118" s="372">
        <f t="shared" si="398"/>
        <v>103.15197368421055</v>
      </c>
      <c r="FO118" s="371">
        <f t="shared" si="399"/>
        <v>32666.720000000001</v>
      </c>
      <c r="FP118" s="372">
        <f t="shared" si="399"/>
        <v>31358.200000000004</v>
      </c>
      <c r="FQ118" s="424">
        <v>109</v>
      </c>
      <c r="FR118" s="425">
        <v>142</v>
      </c>
      <c r="FS118" s="371">
        <f t="shared" si="400"/>
        <v>109</v>
      </c>
      <c r="FT118" s="372">
        <f t="shared" si="400"/>
        <v>142</v>
      </c>
      <c r="FU118" s="426">
        <v>5.9</v>
      </c>
      <c r="FV118" s="425">
        <v>5.44</v>
      </c>
      <c r="FW118" s="371">
        <f t="shared" si="401"/>
        <v>643.1</v>
      </c>
      <c r="FX118" s="372">
        <f t="shared" si="401"/>
        <v>772.48</v>
      </c>
      <c r="FY118" s="426">
        <v>96.31</v>
      </c>
      <c r="FZ118" s="425">
        <v>105.99</v>
      </c>
      <c r="GA118" s="371">
        <f t="shared" si="402"/>
        <v>10497.79</v>
      </c>
      <c r="GB118" s="372">
        <f t="shared" si="402"/>
        <v>15050.58</v>
      </c>
      <c r="GC118" s="406">
        <f t="shared" si="366"/>
        <v>658</v>
      </c>
      <c r="GD118" s="372">
        <f t="shared" si="366"/>
        <v>642</v>
      </c>
      <c r="GE118" s="371">
        <f t="shared" si="366"/>
        <v>658</v>
      </c>
      <c r="GF118" s="372">
        <f t="shared" si="366"/>
        <v>642</v>
      </c>
      <c r="GG118" s="371">
        <f t="shared" si="403"/>
        <v>3244.9800000000005</v>
      </c>
      <c r="GH118" s="372">
        <f t="shared" si="403"/>
        <v>3150.36</v>
      </c>
      <c r="GI118" s="371">
        <f t="shared" si="404"/>
        <v>90964.18</v>
      </c>
      <c r="GJ118" s="372">
        <f t="shared" si="404"/>
        <v>88941.03</v>
      </c>
      <c r="GK118" s="406">
        <f t="shared" si="367"/>
        <v>163</v>
      </c>
      <c r="GL118" s="372">
        <f t="shared" si="367"/>
        <v>142</v>
      </c>
      <c r="GM118" s="371">
        <f t="shared" si="367"/>
        <v>163</v>
      </c>
      <c r="GN118" s="372">
        <f t="shared" si="367"/>
        <v>142</v>
      </c>
      <c r="GO118" s="371">
        <f t="shared" si="405"/>
        <v>683.69</v>
      </c>
      <c r="GP118" s="372">
        <f t="shared" si="405"/>
        <v>546.18000000000006</v>
      </c>
      <c r="GQ118" s="371">
        <f t="shared" si="406"/>
        <v>16791.64</v>
      </c>
      <c r="GR118" s="372">
        <f t="shared" si="406"/>
        <v>14065.85</v>
      </c>
      <c r="GS118" s="406">
        <f t="shared" si="368"/>
        <v>821</v>
      </c>
      <c r="GT118" s="372">
        <f t="shared" si="368"/>
        <v>784</v>
      </c>
      <c r="GU118" s="371">
        <f t="shared" si="368"/>
        <v>821</v>
      </c>
      <c r="GV118" s="372">
        <f t="shared" si="364"/>
        <v>784</v>
      </c>
      <c r="GW118" s="371">
        <f t="shared" si="407"/>
        <v>3928.6700000000005</v>
      </c>
      <c r="GX118" s="372">
        <f t="shared" si="407"/>
        <v>3696.54</v>
      </c>
      <c r="GY118" s="371">
        <f t="shared" si="407"/>
        <v>107755.81999999999</v>
      </c>
      <c r="GZ118" s="372">
        <f t="shared" si="372"/>
        <v>103006.88</v>
      </c>
      <c r="HA118" s="406">
        <f t="shared" si="369"/>
        <v>0</v>
      </c>
      <c r="HB118" s="372">
        <f t="shared" si="369"/>
        <v>0</v>
      </c>
      <c r="HC118" s="371">
        <f t="shared" si="369"/>
        <v>0</v>
      </c>
      <c r="HD118" s="372">
        <f t="shared" si="365"/>
        <v>0</v>
      </c>
      <c r="HE118" s="371" t="str">
        <f t="shared" si="370"/>
        <v/>
      </c>
      <c r="HF118" s="372" t="str">
        <f t="shared" si="370"/>
        <v/>
      </c>
      <c r="HG118" s="371" t="str">
        <f t="shared" si="408"/>
        <v/>
      </c>
      <c r="HH118" s="372" t="str">
        <f t="shared" si="408"/>
        <v/>
      </c>
      <c r="HI118" s="406">
        <f t="shared" si="409"/>
        <v>4571.7700000000004</v>
      </c>
      <c r="HJ118" s="372">
        <f t="shared" si="409"/>
        <v>4469.0200000000004</v>
      </c>
      <c r="HK118" s="371">
        <f t="shared" si="410"/>
        <v>118253.60999999999</v>
      </c>
      <c r="HL118" s="371">
        <f t="shared" si="410"/>
        <v>118057.46</v>
      </c>
    </row>
    <row r="119" spans="1:220" ht="15">
      <c r="A119" s="458" t="s">
        <v>157</v>
      </c>
      <c r="B119" s="459" t="s">
        <v>164</v>
      </c>
      <c r="C119" s="43"/>
      <c r="D119" s="458">
        <v>157447</v>
      </c>
      <c r="E119" s="418">
        <v>4</v>
      </c>
      <c r="F119" s="397">
        <v>1836</v>
      </c>
      <c r="G119" s="658">
        <v>1988</v>
      </c>
      <c r="H119" s="421"/>
      <c r="I119" s="422"/>
      <c r="J119" s="371">
        <f t="shared" si="332"/>
        <v>1836</v>
      </c>
      <c r="K119" s="372">
        <f t="shared" si="333"/>
        <v>1988</v>
      </c>
      <c r="L119" s="420"/>
      <c r="M119" s="371">
        <f t="shared" si="328"/>
        <v>1836</v>
      </c>
      <c r="N119" s="372">
        <f t="shared" si="329"/>
        <v>1988</v>
      </c>
      <c r="O119" s="371">
        <f t="shared" si="330"/>
        <v>1836</v>
      </c>
      <c r="P119" s="372">
        <f t="shared" si="331"/>
        <v>1988</v>
      </c>
      <c r="Q119" s="424">
        <v>24</v>
      </c>
      <c r="R119" s="425">
        <v>49</v>
      </c>
      <c r="S119" s="371">
        <f t="shared" si="334"/>
        <v>24</v>
      </c>
      <c r="T119" s="372">
        <f t="shared" si="335"/>
        <v>49</v>
      </c>
      <c r="U119" s="426">
        <v>3</v>
      </c>
      <c r="V119" s="425">
        <v>4</v>
      </c>
      <c r="W119" s="371">
        <f t="shared" si="348"/>
        <v>3</v>
      </c>
      <c r="X119" s="372">
        <f t="shared" si="349"/>
        <v>4</v>
      </c>
      <c r="Y119" s="426"/>
      <c r="Z119" s="425"/>
      <c r="AA119" s="371">
        <f t="shared" si="336"/>
        <v>0</v>
      </c>
      <c r="AB119" s="372">
        <f t="shared" si="337"/>
        <v>0</v>
      </c>
      <c r="AC119" s="358">
        <f t="shared" si="338"/>
        <v>27</v>
      </c>
      <c r="AD119" s="372">
        <f t="shared" si="339"/>
        <v>53</v>
      </c>
      <c r="AE119" s="358">
        <f t="shared" si="340"/>
        <v>27</v>
      </c>
      <c r="AF119" s="372">
        <f t="shared" si="341"/>
        <v>53</v>
      </c>
      <c r="AG119" s="427">
        <v>4.9400000000000004</v>
      </c>
      <c r="AH119" s="420">
        <v>4.99</v>
      </c>
      <c r="AI119" s="371">
        <f t="shared" si="352"/>
        <v>118.56</v>
      </c>
      <c r="AJ119" s="372">
        <f t="shared" si="353"/>
        <v>244.51000000000002</v>
      </c>
      <c r="AK119" s="426">
        <v>5.67</v>
      </c>
      <c r="AL119" s="420">
        <v>6</v>
      </c>
      <c r="AM119" s="371">
        <f t="shared" si="361"/>
        <v>17.009999999999998</v>
      </c>
      <c r="AN119" s="372">
        <f t="shared" si="362"/>
        <v>24</v>
      </c>
      <c r="AO119" s="426"/>
      <c r="AP119" s="446"/>
      <c r="AQ119" s="371">
        <f t="shared" si="342"/>
        <v>0</v>
      </c>
      <c r="AR119" s="372">
        <f t="shared" si="343"/>
        <v>0</v>
      </c>
      <c r="AS119" s="371">
        <f t="shared" si="344"/>
        <v>5.0211111111111109</v>
      </c>
      <c r="AT119" s="372">
        <f t="shared" si="345"/>
        <v>5.0662264150943397</v>
      </c>
      <c r="AU119" s="371">
        <f t="shared" si="346"/>
        <v>135.57</v>
      </c>
      <c r="AV119" s="372">
        <f t="shared" si="347"/>
        <v>268.51</v>
      </c>
      <c r="AW119" s="426">
        <v>148.25</v>
      </c>
      <c r="AX119" s="420">
        <v>139.13999999999999</v>
      </c>
      <c r="AY119" s="371">
        <f t="shared" si="359"/>
        <v>3558</v>
      </c>
      <c r="AZ119" s="372">
        <f t="shared" si="360"/>
        <v>6817.86</v>
      </c>
      <c r="BA119" s="426">
        <v>139</v>
      </c>
      <c r="BB119" s="420">
        <v>140.75</v>
      </c>
      <c r="BC119" s="371">
        <f t="shared" si="354"/>
        <v>417</v>
      </c>
      <c r="BD119" s="372">
        <f t="shared" si="355"/>
        <v>563</v>
      </c>
      <c r="BE119" s="421"/>
      <c r="BF119" s="420"/>
      <c r="BG119" s="371">
        <f t="shared" si="373"/>
        <v>0</v>
      </c>
      <c r="BH119" s="372">
        <f t="shared" si="373"/>
        <v>0</v>
      </c>
      <c r="BI119" s="371">
        <f t="shared" si="374"/>
        <v>147.22222222222223</v>
      </c>
      <c r="BJ119" s="372">
        <f t="shared" si="374"/>
        <v>139.26150943396226</v>
      </c>
      <c r="BK119" s="371">
        <f t="shared" si="375"/>
        <v>3975</v>
      </c>
      <c r="BL119" s="372">
        <f t="shared" si="375"/>
        <v>7380.86</v>
      </c>
      <c r="BM119" s="431">
        <v>865</v>
      </c>
      <c r="BN119" s="425">
        <v>869</v>
      </c>
      <c r="BO119" s="371">
        <f t="shared" si="411"/>
        <v>865</v>
      </c>
      <c r="BP119" s="372">
        <f t="shared" si="411"/>
        <v>869</v>
      </c>
      <c r="BQ119" s="426">
        <v>100</v>
      </c>
      <c r="BR119" s="425">
        <v>117</v>
      </c>
      <c r="BS119" s="371">
        <f t="shared" si="412"/>
        <v>100</v>
      </c>
      <c r="BT119" s="372">
        <f t="shared" si="412"/>
        <v>117</v>
      </c>
      <c r="BU119" s="426"/>
      <c r="BV119" s="425"/>
      <c r="BW119" s="371">
        <f t="shared" si="413"/>
        <v>0</v>
      </c>
      <c r="BX119" s="423">
        <f t="shared" si="417"/>
        <v>0</v>
      </c>
      <c r="BY119" s="358">
        <f t="shared" si="376"/>
        <v>965</v>
      </c>
      <c r="BZ119" s="372">
        <f t="shared" si="376"/>
        <v>986</v>
      </c>
      <c r="CA119" s="358">
        <f t="shared" si="377"/>
        <v>965</v>
      </c>
      <c r="CB119" s="372">
        <f t="shared" si="377"/>
        <v>986</v>
      </c>
      <c r="CC119" s="427">
        <v>5.65</v>
      </c>
      <c r="CD119" s="420">
        <v>5.58</v>
      </c>
      <c r="CE119" s="371">
        <f t="shared" si="363"/>
        <v>4887.25</v>
      </c>
      <c r="CF119" s="372">
        <f t="shared" si="363"/>
        <v>4849.0200000000004</v>
      </c>
      <c r="CG119" s="426">
        <v>6.85</v>
      </c>
      <c r="CH119" s="420">
        <v>6.92</v>
      </c>
      <c r="CI119" s="371">
        <f t="shared" si="414"/>
        <v>685</v>
      </c>
      <c r="CJ119" s="372">
        <f t="shared" si="414"/>
        <v>809.64</v>
      </c>
      <c r="CK119" s="426"/>
      <c r="CL119" s="446"/>
      <c r="CM119" s="371">
        <f t="shared" si="415"/>
        <v>0</v>
      </c>
      <c r="CN119" s="372">
        <f t="shared" si="415"/>
        <v>0</v>
      </c>
      <c r="CO119" s="371">
        <f t="shared" si="378"/>
        <v>5.7743523316062175</v>
      </c>
      <c r="CP119" s="372">
        <f t="shared" si="378"/>
        <v>5.7390060851926989</v>
      </c>
      <c r="CQ119" s="371">
        <f t="shared" si="379"/>
        <v>5572.25</v>
      </c>
      <c r="CR119" s="372">
        <f t="shared" si="379"/>
        <v>5658.6600000000008</v>
      </c>
      <c r="CS119" s="426">
        <v>148.68</v>
      </c>
      <c r="CT119" s="420">
        <v>146.19</v>
      </c>
      <c r="CU119" s="371">
        <f t="shared" si="350"/>
        <v>128608.20000000001</v>
      </c>
      <c r="CV119" s="372">
        <f t="shared" si="350"/>
        <v>127039.11</v>
      </c>
      <c r="CW119" s="426">
        <v>137.97</v>
      </c>
      <c r="CX119" s="420">
        <v>142.74</v>
      </c>
      <c r="CY119" s="371">
        <f t="shared" si="351"/>
        <v>13797</v>
      </c>
      <c r="CZ119" s="372">
        <f t="shared" si="351"/>
        <v>16700.580000000002</v>
      </c>
      <c r="DA119" s="421"/>
      <c r="DB119" s="420"/>
      <c r="DC119" s="371">
        <f t="shared" si="380"/>
        <v>0</v>
      </c>
      <c r="DD119" s="372">
        <f t="shared" si="380"/>
        <v>0</v>
      </c>
      <c r="DE119" s="371">
        <f t="shared" si="381"/>
        <v>147.57015544041451</v>
      </c>
      <c r="DF119" s="372">
        <f t="shared" si="381"/>
        <v>145.78061866125762</v>
      </c>
      <c r="DG119" s="371">
        <f t="shared" si="382"/>
        <v>142405.20000000001</v>
      </c>
      <c r="DH119" s="372">
        <f t="shared" si="382"/>
        <v>143739.69</v>
      </c>
      <c r="DI119" s="371">
        <f t="shared" si="383"/>
        <v>992</v>
      </c>
      <c r="DJ119" s="372">
        <f t="shared" si="383"/>
        <v>1039</v>
      </c>
      <c r="DK119" s="371">
        <f t="shared" si="383"/>
        <v>992</v>
      </c>
      <c r="DL119" s="372">
        <f t="shared" si="383"/>
        <v>1039</v>
      </c>
      <c r="DM119" s="371">
        <f t="shared" si="384"/>
        <v>5.753850806451613</v>
      </c>
      <c r="DN119" s="372">
        <f t="shared" si="384"/>
        <v>5.7046871992300296</v>
      </c>
      <c r="DO119" s="371">
        <f t="shared" si="385"/>
        <v>5707.82</v>
      </c>
      <c r="DP119" s="372">
        <f t="shared" si="385"/>
        <v>5927.170000000001</v>
      </c>
      <c r="DQ119" s="371">
        <f t="shared" si="386"/>
        <v>147.56068548387097</v>
      </c>
      <c r="DR119" s="372">
        <f t="shared" si="386"/>
        <v>145.44807507218479</v>
      </c>
      <c r="DS119" s="371">
        <f t="shared" si="387"/>
        <v>146380.20000000001</v>
      </c>
      <c r="DT119" s="372">
        <f t="shared" si="387"/>
        <v>151120.54999999999</v>
      </c>
      <c r="DU119" s="424">
        <v>474</v>
      </c>
      <c r="DV119" s="425">
        <v>466</v>
      </c>
      <c r="DW119" s="371">
        <f t="shared" si="388"/>
        <v>474</v>
      </c>
      <c r="DX119" s="372">
        <f t="shared" si="388"/>
        <v>466</v>
      </c>
      <c r="DY119" s="426">
        <v>135</v>
      </c>
      <c r="DZ119" s="425">
        <v>177</v>
      </c>
      <c r="EA119" s="371">
        <f t="shared" si="389"/>
        <v>135</v>
      </c>
      <c r="EB119" s="372">
        <f t="shared" si="389"/>
        <v>177</v>
      </c>
      <c r="EC119" s="426"/>
      <c r="ED119" s="425"/>
      <c r="EE119" s="371">
        <f t="shared" si="390"/>
        <v>0</v>
      </c>
      <c r="EF119" s="372">
        <f t="shared" si="390"/>
        <v>0</v>
      </c>
      <c r="EG119" s="358">
        <f t="shared" si="391"/>
        <v>609</v>
      </c>
      <c r="EH119" s="372">
        <f t="shared" si="391"/>
        <v>643</v>
      </c>
      <c r="EI119" s="358">
        <f t="shared" si="392"/>
        <v>609</v>
      </c>
      <c r="EJ119" s="372">
        <f t="shared" si="392"/>
        <v>643</v>
      </c>
      <c r="EK119" s="427">
        <v>4.12</v>
      </c>
      <c r="EL119" s="420">
        <v>4.09</v>
      </c>
      <c r="EM119" s="371">
        <f t="shared" si="356"/>
        <v>1952.88</v>
      </c>
      <c r="EN119" s="372">
        <f t="shared" si="356"/>
        <v>1905.9399999999998</v>
      </c>
      <c r="EO119" s="426">
        <v>4.3499999999999996</v>
      </c>
      <c r="EP119" s="420">
        <v>4.16</v>
      </c>
      <c r="EQ119" s="371">
        <f t="shared" si="416"/>
        <v>587.25</v>
      </c>
      <c r="ER119" s="372">
        <f t="shared" si="416"/>
        <v>736.32</v>
      </c>
      <c r="ES119" s="426"/>
      <c r="ET119" s="446"/>
      <c r="EU119" s="371">
        <f t="shared" si="357"/>
        <v>0</v>
      </c>
      <c r="EV119" s="372">
        <f t="shared" si="358"/>
        <v>0</v>
      </c>
      <c r="EW119" s="371">
        <f t="shared" si="393"/>
        <v>4.1709852216748766</v>
      </c>
      <c r="EX119" s="372">
        <f t="shared" si="393"/>
        <v>4.1092690513219283</v>
      </c>
      <c r="EY119" s="371">
        <f t="shared" si="394"/>
        <v>2540.1299999999997</v>
      </c>
      <c r="EZ119" s="372">
        <f t="shared" si="394"/>
        <v>2642.2599999999998</v>
      </c>
      <c r="FA119" s="426">
        <v>102.19</v>
      </c>
      <c r="FB119" s="420">
        <v>102.97</v>
      </c>
      <c r="FC119" s="371">
        <f t="shared" si="395"/>
        <v>48438.06</v>
      </c>
      <c r="FD119" s="372">
        <f t="shared" si="395"/>
        <v>47984.02</v>
      </c>
      <c r="FE119" s="426">
        <v>89.21</v>
      </c>
      <c r="FF119" s="420">
        <v>80.94</v>
      </c>
      <c r="FG119" s="371">
        <f t="shared" si="396"/>
        <v>12043.349999999999</v>
      </c>
      <c r="FH119" s="372">
        <f t="shared" si="396"/>
        <v>14326.38</v>
      </c>
      <c r="FI119" s="421"/>
      <c r="FJ119" s="420"/>
      <c r="FK119" s="371">
        <f t="shared" si="397"/>
        <v>0</v>
      </c>
      <c r="FL119" s="372">
        <f t="shared" si="397"/>
        <v>0</v>
      </c>
      <c r="FM119" s="371">
        <f t="shared" si="398"/>
        <v>99.312660098522159</v>
      </c>
      <c r="FN119" s="372">
        <f t="shared" si="398"/>
        <v>96.905754276827366</v>
      </c>
      <c r="FO119" s="371">
        <f t="shared" si="399"/>
        <v>60481.409999999996</v>
      </c>
      <c r="FP119" s="372">
        <f t="shared" si="399"/>
        <v>62310.399999999994</v>
      </c>
      <c r="FQ119" s="424">
        <v>235</v>
      </c>
      <c r="FR119" s="425">
        <v>306</v>
      </c>
      <c r="FS119" s="371">
        <f t="shared" si="400"/>
        <v>235</v>
      </c>
      <c r="FT119" s="372">
        <f t="shared" si="400"/>
        <v>306</v>
      </c>
      <c r="FU119" s="426">
        <v>5.4</v>
      </c>
      <c r="FV119" s="425">
        <v>5.43</v>
      </c>
      <c r="FW119" s="371">
        <f t="shared" si="401"/>
        <v>1269</v>
      </c>
      <c r="FX119" s="372">
        <f t="shared" si="401"/>
        <v>1661.58</v>
      </c>
      <c r="FY119" s="426">
        <v>90.42</v>
      </c>
      <c r="FZ119" s="425">
        <v>94.03</v>
      </c>
      <c r="GA119" s="371">
        <f t="shared" si="402"/>
        <v>21248.7</v>
      </c>
      <c r="GB119" s="372">
        <f t="shared" si="402"/>
        <v>28773.18</v>
      </c>
      <c r="GC119" s="406">
        <f t="shared" si="366"/>
        <v>1363</v>
      </c>
      <c r="GD119" s="372">
        <f t="shared" si="366"/>
        <v>1384</v>
      </c>
      <c r="GE119" s="371">
        <f t="shared" si="366"/>
        <v>1363</v>
      </c>
      <c r="GF119" s="372">
        <f t="shared" si="366"/>
        <v>1384</v>
      </c>
      <c r="GG119" s="371">
        <f t="shared" si="403"/>
        <v>6958.6900000000005</v>
      </c>
      <c r="GH119" s="372">
        <f t="shared" si="403"/>
        <v>6999.47</v>
      </c>
      <c r="GI119" s="371">
        <f t="shared" si="404"/>
        <v>180604.26</v>
      </c>
      <c r="GJ119" s="372">
        <f t="shared" si="404"/>
        <v>181840.99</v>
      </c>
      <c r="GK119" s="406">
        <f t="shared" si="367"/>
        <v>238</v>
      </c>
      <c r="GL119" s="372">
        <f t="shared" si="367"/>
        <v>298</v>
      </c>
      <c r="GM119" s="371">
        <f t="shared" si="367"/>
        <v>238</v>
      </c>
      <c r="GN119" s="372">
        <f t="shared" si="367"/>
        <v>298</v>
      </c>
      <c r="GO119" s="371">
        <f t="shared" si="405"/>
        <v>1289.26</v>
      </c>
      <c r="GP119" s="372">
        <f t="shared" si="405"/>
        <v>1569.96</v>
      </c>
      <c r="GQ119" s="371">
        <f t="shared" si="406"/>
        <v>26257.35</v>
      </c>
      <c r="GR119" s="372">
        <f t="shared" si="406"/>
        <v>31589.96</v>
      </c>
      <c r="GS119" s="406">
        <f t="shared" si="368"/>
        <v>1601</v>
      </c>
      <c r="GT119" s="372">
        <f t="shared" si="368"/>
        <v>1682</v>
      </c>
      <c r="GU119" s="371">
        <f t="shared" si="368"/>
        <v>1601</v>
      </c>
      <c r="GV119" s="372">
        <f t="shared" si="364"/>
        <v>1682</v>
      </c>
      <c r="GW119" s="371">
        <f t="shared" si="407"/>
        <v>8247.9500000000007</v>
      </c>
      <c r="GX119" s="372">
        <f t="shared" si="407"/>
        <v>8569.43</v>
      </c>
      <c r="GY119" s="371">
        <f t="shared" si="407"/>
        <v>206861.61000000002</v>
      </c>
      <c r="GZ119" s="372">
        <f t="shared" si="372"/>
        <v>213430.94999999998</v>
      </c>
      <c r="HA119" s="406">
        <f t="shared" si="369"/>
        <v>0</v>
      </c>
      <c r="HB119" s="372">
        <f t="shared" si="369"/>
        <v>0</v>
      </c>
      <c r="HC119" s="371">
        <f t="shared" si="369"/>
        <v>0</v>
      </c>
      <c r="HD119" s="372">
        <f t="shared" si="365"/>
        <v>0</v>
      </c>
      <c r="HE119" s="371" t="str">
        <f t="shared" si="370"/>
        <v/>
      </c>
      <c r="HF119" s="372" t="str">
        <f t="shared" si="370"/>
        <v/>
      </c>
      <c r="HG119" s="371" t="str">
        <f t="shared" si="408"/>
        <v/>
      </c>
      <c r="HH119" s="372" t="str">
        <f t="shared" si="408"/>
        <v/>
      </c>
      <c r="HI119" s="406">
        <f t="shared" si="409"/>
        <v>9516.9499999999989</v>
      </c>
      <c r="HJ119" s="372">
        <f t="shared" si="409"/>
        <v>10231.01</v>
      </c>
      <c r="HK119" s="371">
        <f t="shared" si="410"/>
        <v>228110.31000000003</v>
      </c>
      <c r="HL119" s="371">
        <f t="shared" si="410"/>
        <v>242204.12999999998</v>
      </c>
    </row>
    <row r="120" spans="1:220" ht="15">
      <c r="A120" s="458" t="s">
        <v>157</v>
      </c>
      <c r="B120" s="522" t="s">
        <v>165</v>
      </c>
      <c r="C120" s="523" t="s">
        <v>1007</v>
      </c>
      <c r="D120" s="524">
        <v>157058</v>
      </c>
      <c r="E120" s="525">
        <v>4</v>
      </c>
      <c r="F120" s="397">
        <v>184</v>
      </c>
      <c r="G120" s="658">
        <v>213</v>
      </c>
      <c r="H120" s="421"/>
      <c r="I120" s="422"/>
      <c r="J120" s="371">
        <f t="shared" si="332"/>
        <v>184</v>
      </c>
      <c r="K120" s="372">
        <f t="shared" si="333"/>
        <v>213</v>
      </c>
      <c r="L120" s="420"/>
      <c r="M120" s="371">
        <f t="shared" si="328"/>
        <v>184</v>
      </c>
      <c r="N120" s="372">
        <f t="shared" si="329"/>
        <v>213</v>
      </c>
      <c r="O120" s="371">
        <f t="shared" si="330"/>
        <v>184</v>
      </c>
      <c r="P120" s="372">
        <f t="shared" si="331"/>
        <v>213</v>
      </c>
      <c r="Q120" s="424">
        <v>4</v>
      </c>
      <c r="R120" s="425">
        <v>5</v>
      </c>
      <c r="S120" s="371">
        <f t="shared" si="334"/>
        <v>4</v>
      </c>
      <c r="T120" s="372">
        <f t="shared" si="335"/>
        <v>5</v>
      </c>
      <c r="U120" s="426">
        <v>1</v>
      </c>
      <c r="V120" s="425"/>
      <c r="W120" s="371">
        <f t="shared" si="348"/>
        <v>1</v>
      </c>
      <c r="X120" s="372">
        <f t="shared" si="349"/>
        <v>0</v>
      </c>
      <c r="Y120" s="426"/>
      <c r="Z120" s="425"/>
      <c r="AA120" s="371">
        <f t="shared" si="336"/>
        <v>0</v>
      </c>
      <c r="AB120" s="372">
        <f t="shared" si="337"/>
        <v>0</v>
      </c>
      <c r="AC120" s="358">
        <f t="shared" si="338"/>
        <v>5</v>
      </c>
      <c r="AD120" s="372">
        <f t="shared" si="339"/>
        <v>5</v>
      </c>
      <c r="AE120" s="358">
        <f t="shared" si="340"/>
        <v>5</v>
      </c>
      <c r="AF120" s="372">
        <f t="shared" si="341"/>
        <v>5</v>
      </c>
      <c r="AG120" s="427">
        <v>4.75</v>
      </c>
      <c r="AH120" s="420">
        <v>5.0999999999999996</v>
      </c>
      <c r="AI120" s="371">
        <f t="shared" si="352"/>
        <v>19</v>
      </c>
      <c r="AJ120" s="372">
        <f t="shared" si="353"/>
        <v>25.5</v>
      </c>
      <c r="AK120" s="426">
        <v>5</v>
      </c>
      <c r="AL120" s="420"/>
      <c r="AM120" s="371">
        <f t="shared" si="361"/>
        <v>5</v>
      </c>
      <c r="AN120" s="372">
        <f t="shared" si="362"/>
        <v>0</v>
      </c>
      <c r="AO120" s="426"/>
      <c r="AP120" s="446"/>
      <c r="AQ120" s="371">
        <f t="shared" si="342"/>
        <v>0</v>
      </c>
      <c r="AR120" s="372">
        <f t="shared" si="343"/>
        <v>0</v>
      </c>
      <c r="AS120" s="371">
        <f t="shared" si="344"/>
        <v>4.8</v>
      </c>
      <c r="AT120" s="372">
        <f t="shared" si="345"/>
        <v>5.0999999999999996</v>
      </c>
      <c r="AU120" s="371">
        <f t="shared" si="346"/>
        <v>24</v>
      </c>
      <c r="AV120" s="372">
        <f t="shared" si="347"/>
        <v>25.5</v>
      </c>
      <c r="AW120" s="426">
        <v>141.75</v>
      </c>
      <c r="AX120" s="420">
        <v>140.80000000000001</v>
      </c>
      <c r="AY120" s="371">
        <f t="shared" si="359"/>
        <v>567</v>
      </c>
      <c r="AZ120" s="372">
        <f t="shared" si="360"/>
        <v>704</v>
      </c>
      <c r="BA120" s="426">
        <v>167</v>
      </c>
      <c r="BB120" s="420"/>
      <c r="BC120" s="371">
        <f t="shared" si="354"/>
        <v>167</v>
      </c>
      <c r="BD120" s="372">
        <f t="shared" si="355"/>
        <v>0</v>
      </c>
      <c r="BE120" s="421"/>
      <c r="BF120" s="420"/>
      <c r="BG120" s="371">
        <f t="shared" si="373"/>
        <v>0</v>
      </c>
      <c r="BH120" s="372">
        <f t="shared" si="373"/>
        <v>0</v>
      </c>
      <c r="BI120" s="371">
        <f t="shared" si="374"/>
        <v>146.80000000000001</v>
      </c>
      <c r="BJ120" s="372">
        <f t="shared" si="374"/>
        <v>140.80000000000001</v>
      </c>
      <c r="BK120" s="371">
        <f t="shared" si="375"/>
        <v>734</v>
      </c>
      <c r="BL120" s="372">
        <f t="shared" si="375"/>
        <v>704</v>
      </c>
      <c r="BM120" s="431">
        <v>87</v>
      </c>
      <c r="BN120" s="425">
        <v>92</v>
      </c>
      <c r="BO120" s="371">
        <f t="shared" si="411"/>
        <v>87</v>
      </c>
      <c r="BP120" s="372">
        <f t="shared" si="411"/>
        <v>92</v>
      </c>
      <c r="BQ120" s="426">
        <v>19</v>
      </c>
      <c r="BR120" s="425">
        <v>15</v>
      </c>
      <c r="BS120" s="371">
        <f t="shared" si="412"/>
        <v>19</v>
      </c>
      <c r="BT120" s="372">
        <f t="shared" si="412"/>
        <v>15</v>
      </c>
      <c r="BU120" s="426"/>
      <c r="BV120" s="425"/>
      <c r="BW120" s="371">
        <f t="shared" si="413"/>
        <v>0</v>
      </c>
      <c r="BX120" s="423">
        <f t="shared" si="417"/>
        <v>0</v>
      </c>
      <c r="BY120" s="358">
        <f t="shared" si="376"/>
        <v>106</v>
      </c>
      <c r="BZ120" s="372">
        <f t="shared" si="376"/>
        <v>107</v>
      </c>
      <c r="CA120" s="358">
        <f t="shared" si="377"/>
        <v>106</v>
      </c>
      <c r="CB120" s="372">
        <f t="shared" si="377"/>
        <v>107</v>
      </c>
      <c r="CC120" s="427">
        <v>5.94</v>
      </c>
      <c r="CD120" s="420">
        <v>5.67</v>
      </c>
      <c r="CE120" s="371">
        <f t="shared" si="363"/>
        <v>516.78000000000009</v>
      </c>
      <c r="CF120" s="372">
        <f t="shared" si="363"/>
        <v>521.64</v>
      </c>
      <c r="CG120" s="426">
        <v>6.47</v>
      </c>
      <c r="CH120" s="420">
        <v>5.57</v>
      </c>
      <c r="CI120" s="371">
        <f t="shared" si="414"/>
        <v>122.92999999999999</v>
      </c>
      <c r="CJ120" s="372">
        <f t="shared" si="414"/>
        <v>83.550000000000011</v>
      </c>
      <c r="CK120" s="426"/>
      <c r="CL120" s="446"/>
      <c r="CM120" s="371">
        <f t="shared" si="415"/>
        <v>0</v>
      </c>
      <c r="CN120" s="372">
        <f t="shared" si="415"/>
        <v>0</v>
      </c>
      <c r="CO120" s="371">
        <f t="shared" si="378"/>
        <v>6.0350000000000001</v>
      </c>
      <c r="CP120" s="372">
        <f t="shared" si="378"/>
        <v>5.6559813084112154</v>
      </c>
      <c r="CQ120" s="371">
        <f t="shared" si="379"/>
        <v>639.71</v>
      </c>
      <c r="CR120" s="372">
        <f t="shared" si="379"/>
        <v>605.19000000000005</v>
      </c>
      <c r="CS120" s="426">
        <v>167.05</v>
      </c>
      <c r="CT120" s="420">
        <v>163.88</v>
      </c>
      <c r="CU120" s="371">
        <f t="shared" si="350"/>
        <v>14533.35</v>
      </c>
      <c r="CV120" s="372">
        <f t="shared" si="350"/>
        <v>15076.96</v>
      </c>
      <c r="CW120" s="426">
        <v>125.58</v>
      </c>
      <c r="CX120" s="420">
        <v>133.53</v>
      </c>
      <c r="CY120" s="371">
        <f t="shared" si="351"/>
        <v>2386.02</v>
      </c>
      <c r="CZ120" s="372">
        <f t="shared" si="351"/>
        <v>2002.95</v>
      </c>
      <c r="DA120" s="421"/>
      <c r="DB120" s="420"/>
      <c r="DC120" s="371">
        <f t="shared" si="380"/>
        <v>0</v>
      </c>
      <c r="DD120" s="372">
        <f t="shared" si="380"/>
        <v>0</v>
      </c>
      <c r="DE120" s="371">
        <f t="shared" si="381"/>
        <v>159.61669811320755</v>
      </c>
      <c r="DF120" s="372">
        <f t="shared" si="381"/>
        <v>159.62532710280374</v>
      </c>
      <c r="DG120" s="371">
        <f t="shared" si="382"/>
        <v>16919.37</v>
      </c>
      <c r="DH120" s="372">
        <f t="shared" si="382"/>
        <v>17079.91</v>
      </c>
      <c r="DI120" s="371">
        <f t="shared" si="383"/>
        <v>111</v>
      </c>
      <c r="DJ120" s="372">
        <f t="shared" si="383"/>
        <v>112</v>
      </c>
      <c r="DK120" s="371">
        <f t="shared" si="383"/>
        <v>111</v>
      </c>
      <c r="DL120" s="372">
        <f t="shared" si="383"/>
        <v>112</v>
      </c>
      <c r="DM120" s="371">
        <f t="shared" si="384"/>
        <v>5.9793693693693699</v>
      </c>
      <c r="DN120" s="372">
        <f t="shared" si="384"/>
        <v>5.6311607142857145</v>
      </c>
      <c r="DO120" s="371">
        <f t="shared" si="385"/>
        <v>663.71</v>
      </c>
      <c r="DP120" s="372">
        <f t="shared" si="385"/>
        <v>630.69000000000005</v>
      </c>
      <c r="DQ120" s="371">
        <f t="shared" si="386"/>
        <v>159.03936936936935</v>
      </c>
      <c r="DR120" s="372">
        <f t="shared" si="386"/>
        <v>158.7849107142857</v>
      </c>
      <c r="DS120" s="371">
        <f t="shared" si="387"/>
        <v>17653.37</v>
      </c>
      <c r="DT120" s="372">
        <f t="shared" si="387"/>
        <v>17783.91</v>
      </c>
      <c r="DU120" s="424">
        <v>38</v>
      </c>
      <c r="DV120" s="425">
        <v>38</v>
      </c>
      <c r="DW120" s="371">
        <f t="shared" si="388"/>
        <v>38</v>
      </c>
      <c r="DX120" s="372">
        <f t="shared" si="388"/>
        <v>38</v>
      </c>
      <c r="DY120" s="426">
        <v>9</v>
      </c>
      <c r="DZ120" s="425">
        <v>14</v>
      </c>
      <c r="EA120" s="371">
        <f t="shared" si="389"/>
        <v>9</v>
      </c>
      <c r="EB120" s="372">
        <f t="shared" si="389"/>
        <v>14</v>
      </c>
      <c r="EC120" s="426"/>
      <c r="ED120" s="425"/>
      <c r="EE120" s="371">
        <f t="shared" si="390"/>
        <v>0</v>
      </c>
      <c r="EF120" s="372">
        <f t="shared" si="390"/>
        <v>0</v>
      </c>
      <c r="EG120" s="358">
        <f t="shared" si="391"/>
        <v>47</v>
      </c>
      <c r="EH120" s="372">
        <f t="shared" si="391"/>
        <v>52</v>
      </c>
      <c r="EI120" s="358">
        <f t="shared" si="392"/>
        <v>47</v>
      </c>
      <c r="EJ120" s="372">
        <f t="shared" si="392"/>
        <v>52</v>
      </c>
      <c r="EK120" s="427">
        <v>3.97</v>
      </c>
      <c r="EL120" s="420">
        <v>3.8</v>
      </c>
      <c r="EM120" s="371">
        <f t="shared" si="356"/>
        <v>150.86000000000001</v>
      </c>
      <c r="EN120" s="372">
        <f t="shared" si="356"/>
        <v>144.4</v>
      </c>
      <c r="EO120" s="426">
        <v>4.5599999999999996</v>
      </c>
      <c r="EP120" s="420">
        <v>3.82</v>
      </c>
      <c r="EQ120" s="371">
        <f t="shared" si="416"/>
        <v>41.04</v>
      </c>
      <c r="ER120" s="372">
        <f t="shared" si="416"/>
        <v>53.48</v>
      </c>
      <c r="ES120" s="426"/>
      <c r="ET120" s="446"/>
      <c r="EU120" s="371">
        <f t="shared" si="357"/>
        <v>0</v>
      </c>
      <c r="EV120" s="372">
        <f t="shared" si="358"/>
        <v>0</v>
      </c>
      <c r="EW120" s="371">
        <f t="shared" si="393"/>
        <v>4.0829787234042554</v>
      </c>
      <c r="EX120" s="372">
        <f t="shared" si="393"/>
        <v>3.8053846153846154</v>
      </c>
      <c r="EY120" s="371">
        <f t="shared" si="394"/>
        <v>191.9</v>
      </c>
      <c r="EZ120" s="372">
        <f t="shared" si="394"/>
        <v>197.88</v>
      </c>
      <c r="FA120" s="426">
        <v>109.36</v>
      </c>
      <c r="FB120" s="420">
        <v>108.13</v>
      </c>
      <c r="FC120" s="371">
        <f t="shared" si="395"/>
        <v>4155.68</v>
      </c>
      <c r="FD120" s="372">
        <f t="shared" si="395"/>
        <v>4108.9399999999996</v>
      </c>
      <c r="FE120" s="426">
        <v>105.89</v>
      </c>
      <c r="FF120" s="420">
        <v>72.290000000000006</v>
      </c>
      <c r="FG120" s="371">
        <f t="shared" si="396"/>
        <v>953.01</v>
      </c>
      <c r="FH120" s="372">
        <f t="shared" si="396"/>
        <v>1012.0600000000001</v>
      </c>
      <c r="FI120" s="421"/>
      <c r="FJ120" s="420"/>
      <c r="FK120" s="371">
        <f t="shared" si="397"/>
        <v>0</v>
      </c>
      <c r="FL120" s="372">
        <f t="shared" si="397"/>
        <v>0</v>
      </c>
      <c r="FM120" s="371">
        <f t="shared" si="398"/>
        <v>108.69553191489362</v>
      </c>
      <c r="FN120" s="372">
        <f t="shared" si="398"/>
        <v>98.480769230769226</v>
      </c>
      <c r="FO120" s="371">
        <f t="shared" si="399"/>
        <v>5108.6900000000005</v>
      </c>
      <c r="FP120" s="372">
        <f t="shared" si="399"/>
        <v>5121</v>
      </c>
      <c r="FQ120" s="424">
        <v>26</v>
      </c>
      <c r="FR120" s="425">
        <v>49</v>
      </c>
      <c r="FS120" s="371">
        <f t="shared" si="400"/>
        <v>26</v>
      </c>
      <c r="FT120" s="372">
        <f t="shared" si="400"/>
        <v>49</v>
      </c>
      <c r="FU120" s="426">
        <v>5.0199999999999996</v>
      </c>
      <c r="FV120" s="425">
        <v>5.52</v>
      </c>
      <c r="FW120" s="371">
        <f t="shared" si="401"/>
        <v>130.51999999999998</v>
      </c>
      <c r="FX120" s="372">
        <f t="shared" si="401"/>
        <v>270.47999999999996</v>
      </c>
      <c r="FY120" s="426">
        <v>91.36</v>
      </c>
      <c r="FZ120" s="425">
        <v>85.96</v>
      </c>
      <c r="GA120" s="371">
        <f t="shared" si="402"/>
        <v>2375.36</v>
      </c>
      <c r="GB120" s="372">
        <f t="shared" si="402"/>
        <v>4212.04</v>
      </c>
      <c r="GC120" s="406">
        <f t="shared" si="366"/>
        <v>129</v>
      </c>
      <c r="GD120" s="372">
        <f t="shared" si="366"/>
        <v>135</v>
      </c>
      <c r="GE120" s="371">
        <f t="shared" si="366"/>
        <v>129</v>
      </c>
      <c r="GF120" s="372">
        <f t="shared" si="366"/>
        <v>135</v>
      </c>
      <c r="GG120" s="371">
        <f t="shared" si="403"/>
        <v>686.6400000000001</v>
      </c>
      <c r="GH120" s="372">
        <f t="shared" si="403"/>
        <v>691.54</v>
      </c>
      <c r="GI120" s="371">
        <f t="shared" si="404"/>
        <v>19256.03</v>
      </c>
      <c r="GJ120" s="372">
        <f t="shared" si="404"/>
        <v>19889.899999999998</v>
      </c>
      <c r="GK120" s="406">
        <f t="shared" si="367"/>
        <v>29</v>
      </c>
      <c r="GL120" s="372">
        <f t="shared" si="367"/>
        <v>29</v>
      </c>
      <c r="GM120" s="371">
        <f t="shared" si="367"/>
        <v>29</v>
      </c>
      <c r="GN120" s="372">
        <f t="shared" si="367"/>
        <v>29</v>
      </c>
      <c r="GO120" s="371">
        <f t="shared" si="405"/>
        <v>168.97</v>
      </c>
      <c r="GP120" s="372">
        <f t="shared" si="405"/>
        <v>137.03</v>
      </c>
      <c r="GQ120" s="371">
        <f t="shared" si="406"/>
        <v>3506.0299999999997</v>
      </c>
      <c r="GR120" s="372">
        <f t="shared" si="406"/>
        <v>3015.01</v>
      </c>
      <c r="GS120" s="406">
        <f t="shared" si="368"/>
        <v>158</v>
      </c>
      <c r="GT120" s="372">
        <f t="shared" si="368"/>
        <v>164</v>
      </c>
      <c r="GU120" s="371">
        <f t="shared" si="368"/>
        <v>158</v>
      </c>
      <c r="GV120" s="372">
        <f t="shared" si="364"/>
        <v>164</v>
      </c>
      <c r="GW120" s="371">
        <f t="shared" si="407"/>
        <v>855.61000000000013</v>
      </c>
      <c r="GX120" s="372">
        <f t="shared" si="407"/>
        <v>828.56999999999994</v>
      </c>
      <c r="GY120" s="371">
        <f t="shared" si="407"/>
        <v>22762.059999999998</v>
      </c>
      <c r="GZ120" s="372">
        <f t="shared" si="372"/>
        <v>22904.909999999996</v>
      </c>
      <c r="HA120" s="406">
        <f t="shared" si="369"/>
        <v>0</v>
      </c>
      <c r="HB120" s="372">
        <f t="shared" si="369"/>
        <v>0</v>
      </c>
      <c r="HC120" s="371">
        <f t="shared" si="369"/>
        <v>0</v>
      </c>
      <c r="HD120" s="372">
        <f t="shared" si="365"/>
        <v>0</v>
      </c>
      <c r="HE120" s="371" t="str">
        <f t="shared" si="370"/>
        <v/>
      </c>
      <c r="HF120" s="372" t="str">
        <f t="shared" si="370"/>
        <v/>
      </c>
      <c r="HG120" s="371" t="str">
        <f t="shared" si="408"/>
        <v/>
      </c>
      <c r="HH120" s="372" t="str">
        <f t="shared" si="408"/>
        <v/>
      </c>
      <c r="HI120" s="406">
        <f t="shared" si="409"/>
        <v>986.13</v>
      </c>
      <c r="HJ120" s="372">
        <f t="shared" si="409"/>
        <v>1099.05</v>
      </c>
      <c r="HK120" s="371">
        <f t="shared" si="410"/>
        <v>25137.42</v>
      </c>
      <c r="HL120" s="371">
        <f t="shared" si="410"/>
        <v>27116.95</v>
      </c>
    </row>
    <row r="121" spans="1:220" ht="15">
      <c r="A121" s="458" t="s">
        <v>157</v>
      </c>
      <c r="B121" s="459" t="s">
        <v>166</v>
      </c>
      <c r="C121" s="43"/>
      <c r="D121" s="458">
        <v>157173</v>
      </c>
      <c r="E121" s="418">
        <v>8</v>
      </c>
      <c r="F121" s="397">
        <v>1055</v>
      </c>
      <c r="G121" s="460">
        <v>1029</v>
      </c>
      <c r="H121" s="421"/>
      <c r="I121" s="422"/>
      <c r="J121" s="371">
        <f t="shared" si="332"/>
        <v>1055</v>
      </c>
      <c r="K121" s="372">
        <f t="shared" si="333"/>
        <v>1029</v>
      </c>
      <c r="L121" s="420"/>
      <c r="M121" s="371">
        <f t="shared" si="328"/>
        <v>1055</v>
      </c>
      <c r="N121" s="372">
        <f t="shared" si="329"/>
        <v>1029</v>
      </c>
      <c r="O121" s="371">
        <f t="shared" si="330"/>
        <v>1055</v>
      </c>
      <c r="P121" s="372">
        <f t="shared" si="331"/>
        <v>1029</v>
      </c>
      <c r="Q121" s="424">
        <v>36</v>
      </c>
      <c r="R121" s="425">
        <v>32</v>
      </c>
      <c r="S121" s="371">
        <f t="shared" si="334"/>
        <v>36</v>
      </c>
      <c r="T121" s="372">
        <f t="shared" si="335"/>
        <v>32</v>
      </c>
      <c r="U121" s="426">
        <v>4</v>
      </c>
      <c r="V121" s="425">
        <v>9</v>
      </c>
      <c r="W121" s="371">
        <f t="shared" si="348"/>
        <v>4</v>
      </c>
      <c r="X121" s="372">
        <f t="shared" si="349"/>
        <v>9</v>
      </c>
      <c r="Y121" s="426"/>
      <c r="Z121" s="425"/>
      <c r="AA121" s="371">
        <f t="shared" si="336"/>
        <v>0</v>
      </c>
      <c r="AB121" s="372">
        <f t="shared" si="337"/>
        <v>0</v>
      </c>
      <c r="AC121" s="358">
        <f t="shared" si="338"/>
        <v>40</v>
      </c>
      <c r="AD121" s="372">
        <f t="shared" si="339"/>
        <v>41</v>
      </c>
      <c r="AE121" s="358">
        <f t="shared" si="340"/>
        <v>40</v>
      </c>
      <c r="AF121" s="372">
        <f t="shared" si="341"/>
        <v>41</v>
      </c>
      <c r="AG121" s="427">
        <v>3.38</v>
      </c>
      <c r="AH121" s="420">
        <v>2.91</v>
      </c>
      <c r="AI121" s="371">
        <f t="shared" si="352"/>
        <v>121.67999999999999</v>
      </c>
      <c r="AJ121" s="372">
        <f t="shared" si="353"/>
        <v>93.12</v>
      </c>
      <c r="AK121" s="426">
        <v>2.88</v>
      </c>
      <c r="AL121" s="420">
        <v>2.94</v>
      </c>
      <c r="AM121" s="371">
        <f t="shared" si="361"/>
        <v>11.52</v>
      </c>
      <c r="AN121" s="372">
        <f t="shared" si="362"/>
        <v>26.46</v>
      </c>
      <c r="AO121" s="426"/>
      <c r="AP121" s="446"/>
      <c r="AQ121" s="371">
        <f t="shared" si="342"/>
        <v>0</v>
      </c>
      <c r="AR121" s="372">
        <f t="shared" si="343"/>
        <v>0</v>
      </c>
      <c r="AS121" s="371">
        <f t="shared" si="344"/>
        <v>3.3299999999999996</v>
      </c>
      <c r="AT121" s="372">
        <f t="shared" si="345"/>
        <v>2.9165853658536589</v>
      </c>
      <c r="AU121" s="371">
        <f t="shared" si="346"/>
        <v>133.19999999999999</v>
      </c>
      <c r="AV121" s="372">
        <f t="shared" si="347"/>
        <v>119.58000000000001</v>
      </c>
      <c r="AW121" s="426">
        <v>77.89</v>
      </c>
      <c r="AX121" s="420">
        <v>67.91</v>
      </c>
      <c r="AY121" s="371">
        <f t="shared" si="359"/>
        <v>2804.04</v>
      </c>
      <c r="AZ121" s="372">
        <f t="shared" si="360"/>
        <v>2173.12</v>
      </c>
      <c r="BA121" s="426">
        <v>63.75</v>
      </c>
      <c r="BB121" s="420">
        <v>66.33</v>
      </c>
      <c r="BC121" s="371">
        <f t="shared" si="354"/>
        <v>255</v>
      </c>
      <c r="BD121" s="372">
        <f t="shared" si="355"/>
        <v>596.97</v>
      </c>
      <c r="BE121" s="421"/>
      <c r="BF121" s="420"/>
      <c r="BG121" s="371">
        <f t="shared" si="373"/>
        <v>0</v>
      </c>
      <c r="BH121" s="372">
        <f t="shared" si="373"/>
        <v>0</v>
      </c>
      <c r="BI121" s="371">
        <f t="shared" si="374"/>
        <v>76.475999999999999</v>
      </c>
      <c r="BJ121" s="372">
        <f t="shared" si="374"/>
        <v>67.563170731707316</v>
      </c>
      <c r="BK121" s="371">
        <f t="shared" si="375"/>
        <v>3059.04</v>
      </c>
      <c r="BL121" s="372">
        <f t="shared" si="375"/>
        <v>2770.09</v>
      </c>
      <c r="BM121" s="431">
        <v>360</v>
      </c>
      <c r="BN121" s="425">
        <v>367</v>
      </c>
      <c r="BO121" s="371">
        <f t="shared" si="411"/>
        <v>360</v>
      </c>
      <c r="BP121" s="372">
        <f t="shared" si="411"/>
        <v>367</v>
      </c>
      <c r="BQ121" s="426">
        <v>238</v>
      </c>
      <c r="BR121" s="425">
        <v>209</v>
      </c>
      <c r="BS121" s="371">
        <f t="shared" si="412"/>
        <v>238</v>
      </c>
      <c r="BT121" s="372">
        <f t="shared" si="412"/>
        <v>209</v>
      </c>
      <c r="BU121" s="426"/>
      <c r="BV121" s="425"/>
      <c r="BW121" s="371">
        <f t="shared" si="413"/>
        <v>0</v>
      </c>
      <c r="BX121" s="423">
        <f t="shared" si="417"/>
        <v>0</v>
      </c>
      <c r="BY121" s="358">
        <f t="shared" si="376"/>
        <v>598</v>
      </c>
      <c r="BZ121" s="372">
        <f t="shared" si="376"/>
        <v>576</v>
      </c>
      <c r="CA121" s="358">
        <f t="shared" si="377"/>
        <v>598</v>
      </c>
      <c r="CB121" s="372">
        <f t="shared" si="377"/>
        <v>576</v>
      </c>
      <c r="CC121" s="427">
        <v>4.6100000000000003</v>
      </c>
      <c r="CD121" s="420">
        <v>4.7300000000000004</v>
      </c>
      <c r="CE121" s="371">
        <f t="shared" si="363"/>
        <v>1659.6000000000001</v>
      </c>
      <c r="CF121" s="372">
        <f t="shared" si="363"/>
        <v>1735.91</v>
      </c>
      <c r="CG121" s="426">
        <v>5.24</v>
      </c>
      <c r="CH121" s="420">
        <v>5.28</v>
      </c>
      <c r="CI121" s="371">
        <f t="shared" si="414"/>
        <v>1247.1200000000001</v>
      </c>
      <c r="CJ121" s="372">
        <f t="shared" si="414"/>
        <v>1103.52</v>
      </c>
      <c r="CK121" s="426"/>
      <c r="CL121" s="446"/>
      <c r="CM121" s="371">
        <f t="shared" si="415"/>
        <v>0</v>
      </c>
      <c r="CN121" s="372">
        <f t="shared" si="415"/>
        <v>0</v>
      </c>
      <c r="CO121" s="371">
        <f t="shared" si="378"/>
        <v>4.8607357859531781</v>
      </c>
      <c r="CP121" s="372">
        <f t="shared" si="378"/>
        <v>4.9295659722222229</v>
      </c>
      <c r="CQ121" s="371">
        <f t="shared" si="379"/>
        <v>2906.7200000000007</v>
      </c>
      <c r="CR121" s="372">
        <f t="shared" si="379"/>
        <v>2839.4300000000003</v>
      </c>
      <c r="CS121" s="426">
        <v>92.29</v>
      </c>
      <c r="CT121" s="420">
        <v>93.8</v>
      </c>
      <c r="CU121" s="371">
        <f t="shared" si="350"/>
        <v>33224.400000000001</v>
      </c>
      <c r="CV121" s="372">
        <f t="shared" si="350"/>
        <v>34424.6</v>
      </c>
      <c r="CW121" s="426">
        <v>86.1</v>
      </c>
      <c r="CX121" s="420">
        <v>86.54</v>
      </c>
      <c r="CY121" s="371">
        <f t="shared" si="351"/>
        <v>20491.8</v>
      </c>
      <c r="CZ121" s="372">
        <f t="shared" si="351"/>
        <v>18086.86</v>
      </c>
      <c r="DA121" s="421"/>
      <c r="DB121" s="420"/>
      <c r="DC121" s="371">
        <f t="shared" si="380"/>
        <v>0</v>
      </c>
      <c r="DD121" s="372">
        <f t="shared" si="380"/>
        <v>0</v>
      </c>
      <c r="DE121" s="371">
        <f t="shared" si="381"/>
        <v>89.826421404682264</v>
      </c>
      <c r="DF121" s="372">
        <f t="shared" si="381"/>
        <v>91.165729166666665</v>
      </c>
      <c r="DG121" s="371">
        <f t="shared" si="382"/>
        <v>53716.2</v>
      </c>
      <c r="DH121" s="372">
        <f t="shared" si="382"/>
        <v>52511.46</v>
      </c>
      <c r="DI121" s="371">
        <f t="shared" si="383"/>
        <v>638</v>
      </c>
      <c r="DJ121" s="372">
        <f t="shared" si="383"/>
        <v>617</v>
      </c>
      <c r="DK121" s="371">
        <f t="shared" si="383"/>
        <v>638</v>
      </c>
      <c r="DL121" s="372">
        <f t="shared" si="383"/>
        <v>617</v>
      </c>
      <c r="DM121" s="371">
        <f t="shared" si="384"/>
        <v>4.7647648902821329</v>
      </c>
      <c r="DN121" s="372">
        <f t="shared" si="384"/>
        <v>4.7958022690437607</v>
      </c>
      <c r="DO121" s="371">
        <f t="shared" si="385"/>
        <v>3039.920000000001</v>
      </c>
      <c r="DP121" s="372">
        <f t="shared" si="385"/>
        <v>2959.01</v>
      </c>
      <c r="DQ121" s="371">
        <f t="shared" si="386"/>
        <v>88.989404388714732</v>
      </c>
      <c r="DR121" s="372">
        <f t="shared" si="386"/>
        <v>89.597325769854137</v>
      </c>
      <c r="DS121" s="371">
        <f t="shared" si="387"/>
        <v>56775.24</v>
      </c>
      <c r="DT121" s="372">
        <f t="shared" si="387"/>
        <v>55281.55</v>
      </c>
      <c r="DU121" s="424">
        <v>161</v>
      </c>
      <c r="DV121" s="425">
        <v>150</v>
      </c>
      <c r="DW121" s="371">
        <f t="shared" si="388"/>
        <v>161</v>
      </c>
      <c r="DX121" s="372">
        <f t="shared" si="388"/>
        <v>150</v>
      </c>
      <c r="DY121" s="426">
        <v>119</v>
      </c>
      <c r="DZ121" s="425">
        <v>107</v>
      </c>
      <c r="EA121" s="371">
        <f t="shared" si="389"/>
        <v>119</v>
      </c>
      <c r="EB121" s="372">
        <f t="shared" si="389"/>
        <v>107</v>
      </c>
      <c r="EC121" s="426"/>
      <c r="ED121" s="425"/>
      <c r="EE121" s="371">
        <f t="shared" si="390"/>
        <v>0</v>
      </c>
      <c r="EF121" s="372">
        <f t="shared" si="390"/>
        <v>0</v>
      </c>
      <c r="EG121" s="358">
        <f t="shared" si="391"/>
        <v>280</v>
      </c>
      <c r="EH121" s="372">
        <f t="shared" si="391"/>
        <v>257</v>
      </c>
      <c r="EI121" s="358">
        <f t="shared" si="392"/>
        <v>280</v>
      </c>
      <c r="EJ121" s="372">
        <f t="shared" si="392"/>
        <v>257</v>
      </c>
      <c r="EK121" s="427">
        <v>3.65</v>
      </c>
      <c r="EL121" s="420">
        <v>3.61</v>
      </c>
      <c r="EM121" s="371">
        <f t="shared" si="356"/>
        <v>587.65</v>
      </c>
      <c r="EN121" s="372">
        <f t="shared" si="356"/>
        <v>541.5</v>
      </c>
      <c r="EO121" s="426">
        <v>4.13</v>
      </c>
      <c r="EP121" s="420">
        <v>4.33</v>
      </c>
      <c r="EQ121" s="371">
        <f t="shared" si="416"/>
        <v>491.46999999999997</v>
      </c>
      <c r="ER121" s="372">
        <f t="shared" si="416"/>
        <v>463.31</v>
      </c>
      <c r="ES121" s="426"/>
      <c r="ET121" s="446"/>
      <c r="EU121" s="371">
        <f t="shared" si="357"/>
        <v>0</v>
      </c>
      <c r="EV121" s="372">
        <f t="shared" si="358"/>
        <v>0</v>
      </c>
      <c r="EW121" s="371">
        <f t="shared" si="393"/>
        <v>3.8539999999999996</v>
      </c>
      <c r="EX121" s="372">
        <f t="shared" si="393"/>
        <v>3.9097665369649803</v>
      </c>
      <c r="EY121" s="371">
        <f t="shared" si="394"/>
        <v>1079.1199999999999</v>
      </c>
      <c r="EZ121" s="372">
        <f t="shared" si="394"/>
        <v>1004.81</v>
      </c>
      <c r="FA121" s="426">
        <v>76.47</v>
      </c>
      <c r="FB121" s="420">
        <v>74.790000000000006</v>
      </c>
      <c r="FC121" s="371">
        <f t="shared" si="395"/>
        <v>12311.67</v>
      </c>
      <c r="FD121" s="372">
        <f t="shared" si="395"/>
        <v>11218.500000000002</v>
      </c>
      <c r="FE121" s="426">
        <v>64.67</v>
      </c>
      <c r="FF121" s="420">
        <v>68.58</v>
      </c>
      <c r="FG121" s="371">
        <f t="shared" si="396"/>
        <v>7695.7300000000005</v>
      </c>
      <c r="FH121" s="372">
        <f t="shared" si="396"/>
        <v>7338.0599999999995</v>
      </c>
      <c r="FI121" s="421"/>
      <c r="FJ121" s="420"/>
      <c r="FK121" s="371">
        <f t="shared" si="397"/>
        <v>0</v>
      </c>
      <c r="FL121" s="372">
        <f t="shared" si="397"/>
        <v>0</v>
      </c>
      <c r="FM121" s="371">
        <f t="shared" si="398"/>
        <v>71.454999999999998</v>
      </c>
      <c r="FN121" s="372">
        <f t="shared" si="398"/>
        <v>72.204513618677055</v>
      </c>
      <c r="FO121" s="371">
        <f t="shared" si="399"/>
        <v>20007.399999999998</v>
      </c>
      <c r="FP121" s="372">
        <f t="shared" si="399"/>
        <v>18556.560000000001</v>
      </c>
      <c r="FQ121" s="424">
        <v>137</v>
      </c>
      <c r="FR121" s="425">
        <v>155</v>
      </c>
      <c r="FS121" s="371">
        <f t="shared" si="400"/>
        <v>137</v>
      </c>
      <c r="FT121" s="372">
        <f t="shared" si="400"/>
        <v>155</v>
      </c>
      <c r="FU121" s="426">
        <v>4.78</v>
      </c>
      <c r="FV121" s="425">
        <v>4.8</v>
      </c>
      <c r="FW121" s="371">
        <f t="shared" si="401"/>
        <v>654.86</v>
      </c>
      <c r="FX121" s="372">
        <f t="shared" si="401"/>
        <v>744</v>
      </c>
      <c r="FY121" s="426">
        <v>68.040000000000006</v>
      </c>
      <c r="FZ121" s="425">
        <v>64.349999999999994</v>
      </c>
      <c r="GA121" s="371">
        <f t="shared" si="402"/>
        <v>9321.4800000000014</v>
      </c>
      <c r="GB121" s="372">
        <f t="shared" si="402"/>
        <v>9974.25</v>
      </c>
      <c r="GC121" s="406">
        <f t="shared" si="366"/>
        <v>557</v>
      </c>
      <c r="GD121" s="372">
        <f t="shared" si="366"/>
        <v>549</v>
      </c>
      <c r="GE121" s="371">
        <f t="shared" si="366"/>
        <v>557</v>
      </c>
      <c r="GF121" s="372">
        <f t="shared" si="366"/>
        <v>549</v>
      </c>
      <c r="GG121" s="371">
        <f t="shared" si="403"/>
        <v>2368.9300000000003</v>
      </c>
      <c r="GH121" s="372">
        <f t="shared" si="403"/>
        <v>2370.5300000000002</v>
      </c>
      <c r="GI121" s="371">
        <f t="shared" si="404"/>
        <v>48340.11</v>
      </c>
      <c r="GJ121" s="372">
        <f t="shared" si="404"/>
        <v>47816.22</v>
      </c>
      <c r="GK121" s="406">
        <f t="shared" si="367"/>
        <v>361</v>
      </c>
      <c r="GL121" s="372">
        <f t="shared" si="367"/>
        <v>325</v>
      </c>
      <c r="GM121" s="371">
        <f t="shared" si="367"/>
        <v>361</v>
      </c>
      <c r="GN121" s="372">
        <f t="shared" si="367"/>
        <v>325</v>
      </c>
      <c r="GO121" s="371">
        <f t="shared" si="405"/>
        <v>1750.1100000000001</v>
      </c>
      <c r="GP121" s="372">
        <f t="shared" si="405"/>
        <v>1593.29</v>
      </c>
      <c r="GQ121" s="371">
        <f t="shared" si="406"/>
        <v>28442.53</v>
      </c>
      <c r="GR121" s="372">
        <f t="shared" si="406"/>
        <v>26021.89</v>
      </c>
      <c r="GS121" s="406">
        <f t="shared" si="368"/>
        <v>918</v>
      </c>
      <c r="GT121" s="372">
        <f t="shared" si="368"/>
        <v>874</v>
      </c>
      <c r="GU121" s="371">
        <f t="shared" si="368"/>
        <v>918</v>
      </c>
      <c r="GV121" s="372">
        <f t="shared" si="364"/>
        <v>874</v>
      </c>
      <c r="GW121" s="371">
        <f t="shared" si="407"/>
        <v>4119.0400000000009</v>
      </c>
      <c r="GX121" s="372">
        <f t="shared" si="407"/>
        <v>3963.82</v>
      </c>
      <c r="GY121" s="371">
        <f t="shared" si="407"/>
        <v>76782.64</v>
      </c>
      <c r="GZ121" s="372">
        <f t="shared" si="372"/>
        <v>73838.11</v>
      </c>
      <c r="HA121" s="406">
        <f t="shared" si="369"/>
        <v>0</v>
      </c>
      <c r="HB121" s="372">
        <f t="shared" si="369"/>
        <v>0</v>
      </c>
      <c r="HC121" s="371">
        <f t="shared" si="369"/>
        <v>0</v>
      </c>
      <c r="HD121" s="372">
        <f t="shared" si="365"/>
        <v>0</v>
      </c>
      <c r="HE121" s="371" t="str">
        <f t="shared" si="370"/>
        <v/>
      </c>
      <c r="HF121" s="372" t="str">
        <f t="shared" si="370"/>
        <v/>
      </c>
      <c r="HG121" s="371" t="str">
        <f t="shared" si="408"/>
        <v/>
      </c>
      <c r="HH121" s="372" t="str">
        <f t="shared" si="408"/>
        <v/>
      </c>
      <c r="HI121" s="406">
        <f t="shared" si="409"/>
        <v>4773.9000000000005</v>
      </c>
      <c r="HJ121" s="372">
        <f t="shared" si="409"/>
        <v>4707.82</v>
      </c>
      <c r="HK121" s="371">
        <f t="shared" si="410"/>
        <v>86104.12</v>
      </c>
      <c r="HL121" s="371">
        <f t="shared" si="410"/>
        <v>83812.36</v>
      </c>
    </row>
    <row r="122" spans="1:220" ht="15">
      <c r="A122" s="458" t="s">
        <v>157</v>
      </c>
      <c r="B122" s="459" t="s">
        <v>167</v>
      </c>
      <c r="C122" s="43"/>
      <c r="D122" s="458">
        <v>156921</v>
      </c>
      <c r="E122" s="418">
        <v>8</v>
      </c>
      <c r="F122" s="397">
        <v>933</v>
      </c>
      <c r="G122" s="460">
        <v>883</v>
      </c>
      <c r="H122" s="421"/>
      <c r="I122" s="422"/>
      <c r="J122" s="371">
        <f t="shared" si="332"/>
        <v>933</v>
      </c>
      <c r="K122" s="372">
        <f t="shared" si="333"/>
        <v>883</v>
      </c>
      <c r="L122" s="420"/>
      <c r="M122" s="371">
        <f t="shared" si="328"/>
        <v>933</v>
      </c>
      <c r="N122" s="372">
        <f t="shared" si="329"/>
        <v>883</v>
      </c>
      <c r="O122" s="371">
        <f t="shared" si="330"/>
        <v>933</v>
      </c>
      <c r="P122" s="372">
        <f t="shared" si="331"/>
        <v>883</v>
      </c>
      <c r="Q122" s="424">
        <v>3</v>
      </c>
      <c r="R122" s="425">
        <v>2</v>
      </c>
      <c r="S122" s="371">
        <f t="shared" si="334"/>
        <v>3</v>
      </c>
      <c r="T122" s="372">
        <f t="shared" si="335"/>
        <v>2</v>
      </c>
      <c r="U122" s="426">
        <v>2</v>
      </c>
      <c r="V122" s="425">
        <v>1</v>
      </c>
      <c r="W122" s="371">
        <f t="shared" si="348"/>
        <v>2</v>
      </c>
      <c r="X122" s="372">
        <f t="shared" si="349"/>
        <v>1</v>
      </c>
      <c r="Y122" s="426"/>
      <c r="Z122" s="425"/>
      <c r="AA122" s="371">
        <f t="shared" si="336"/>
        <v>0</v>
      </c>
      <c r="AB122" s="372">
        <f t="shared" si="337"/>
        <v>0</v>
      </c>
      <c r="AC122" s="358">
        <f t="shared" si="338"/>
        <v>5</v>
      </c>
      <c r="AD122" s="372">
        <f t="shared" si="339"/>
        <v>3</v>
      </c>
      <c r="AE122" s="358">
        <f t="shared" si="340"/>
        <v>5</v>
      </c>
      <c r="AF122" s="372">
        <f t="shared" si="341"/>
        <v>3</v>
      </c>
      <c r="AG122" s="427">
        <v>3.67</v>
      </c>
      <c r="AH122" s="420">
        <v>4</v>
      </c>
      <c r="AI122" s="371">
        <f t="shared" si="352"/>
        <v>11.01</v>
      </c>
      <c r="AJ122" s="372">
        <f t="shared" si="353"/>
        <v>8</v>
      </c>
      <c r="AK122" s="426">
        <v>4.5</v>
      </c>
      <c r="AL122" s="420">
        <v>4</v>
      </c>
      <c r="AM122" s="371">
        <f t="shared" si="361"/>
        <v>9</v>
      </c>
      <c r="AN122" s="372">
        <f t="shared" si="362"/>
        <v>4</v>
      </c>
      <c r="AO122" s="426"/>
      <c r="AP122" s="446"/>
      <c r="AQ122" s="371">
        <f t="shared" si="342"/>
        <v>0</v>
      </c>
      <c r="AR122" s="372">
        <f t="shared" si="343"/>
        <v>0</v>
      </c>
      <c r="AS122" s="371">
        <f t="shared" si="344"/>
        <v>4.0019999999999998</v>
      </c>
      <c r="AT122" s="372">
        <f t="shared" si="345"/>
        <v>4</v>
      </c>
      <c r="AU122" s="371">
        <f t="shared" si="346"/>
        <v>20.009999999999998</v>
      </c>
      <c r="AV122" s="372">
        <f t="shared" si="347"/>
        <v>12</v>
      </c>
      <c r="AW122" s="426">
        <v>63</v>
      </c>
      <c r="AX122" s="420">
        <v>75.5</v>
      </c>
      <c r="AY122" s="371">
        <f t="shared" si="359"/>
        <v>189</v>
      </c>
      <c r="AZ122" s="372">
        <f t="shared" si="360"/>
        <v>151</v>
      </c>
      <c r="BA122" s="426">
        <v>73.5</v>
      </c>
      <c r="BB122" s="420">
        <v>73</v>
      </c>
      <c r="BC122" s="371">
        <f t="shared" si="354"/>
        <v>147</v>
      </c>
      <c r="BD122" s="372">
        <f t="shared" si="355"/>
        <v>73</v>
      </c>
      <c r="BE122" s="421"/>
      <c r="BF122" s="420"/>
      <c r="BG122" s="371">
        <f t="shared" si="373"/>
        <v>0</v>
      </c>
      <c r="BH122" s="372">
        <f t="shared" si="373"/>
        <v>0</v>
      </c>
      <c r="BI122" s="371">
        <f t="shared" si="374"/>
        <v>67.2</v>
      </c>
      <c r="BJ122" s="372">
        <f t="shared" si="374"/>
        <v>74.666666666666671</v>
      </c>
      <c r="BK122" s="371">
        <f t="shared" si="375"/>
        <v>336</v>
      </c>
      <c r="BL122" s="372">
        <f t="shared" si="375"/>
        <v>224</v>
      </c>
      <c r="BM122" s="431">
        <v>282</v>
      </c>
      <c r="BN122" s="425">
        <v>235</v>
      </c>
      <c r="BO122" s="371">
        <f t="shared" si="411"/>
        <v>282</v>
      </c>
      <c r="BP122" s="372">
        <f t="shared" si="411"/>
        <v>235</v>
      </c>
      <c r="BQ122" s="426">
        <v>275</v>
      </c>
      <c r="BR122" s="425">
        <v>272</v>
      </c>
      <c r="BS122" s="371">
        <f t="shared" si="412"/>
        <v>275</v>
      </c>
      <c r="BT122" s="372">
        <f t="shared" si="412"/>
        <v>272</v>
      </c>
      <c r="BU122" s="426"/>
      <c r="BV122" s="425"/>
      <c r="BW122" s="371">
        <f t="shared" si="413"/>
        <v>0</v>
      </c>
      <c r="BX122" s="423">
        <f t="shared" si="417"/>
        <v>0</v>
      </c>
      <c r="BY122" s="358">
        <f t="shared" si="376"/>
        <v>557</v>
      </c>
      <c r="BZ122" s="372">
        <f t="shared" si="376"/>
        <v>507</v>
      </c>
      <c r="CA122" s="358">
        <f t="shared" si="377"/>
        <v>557</v>
      </c>
      <c r="CB122" s="372">
        <f t="shared" si="377"/>
        <v>507</v>
      </c>
      <c r="CC122" s="427">
        <v>4.5599999999999996</v>
      </c>
      <c r="CD122" s="420">
        <v>4.9000000000000004</v>
      </c>
      <c r="CE122" s="371">
        <f t="shared" si="363"/>
        <v>1285.9199999999998</v>
      </c>
      <c r="CF122" s="372">
        <f t="shared" si="363"/>
        <v>1151.5</v>
      </c>
      <c r="CG122" s="426">
        <v>5.47</v>
      </c>
      <c r="CH122" s="420">
        <v>5.71</v>
      </c>
      <c r="CI122" s="371">
        <f t="shared" si="414"/>
        <v>1504.25</v>
      </c>
      <c r="CJ122" s="372">
        <f t="shared" si="414"/>
        <v>1553.12</v>
      </c>
      <c r="CK122" s="426"/>
      <c r="CL122" s="446"/>
      <c r="CM122" s="371">
        <f t="shared" si="415"/>
        <v>0</v>
      </c>
      <c r="CN122" s="372">
        <f t="shared" si="415"/>
        <v>0</v>
      </c>
      <c r="CO122" s="371">
        <f t="shared" si="378"/>
        <v>5.0092818671454218</v>
      </c>
      <c r="CP122" s="372">
        <f t="shared" si="378"/>
        <v>5.3345562130177511</v>
      </c>
      <c r="CQ122" s="371">
        <f t="shared" si="379"/>
        <v>2790.17</v>
      </c>
      <c r="CR122" s="372">
        <f t="shared" si="379"/>
        <v>2704.62</v>
      </c>
      <c r="CS122" s="426">
        <v>85.16</v>
      </c>
      <c r="CT122" s="420">
        <v>90.71</v>
      </c>
      <c r="CU122" s="371">
        <f t="shared" si="350"/>
        <v>24015.119999999999</v>
      </c>
      <c r="CV122" s="372">
        <f t="shared" si="350"/>
        <v>21316.85</v>
      </c>
      <c r="CW122" s="426">
        <v>79.67</v>
      </c>
      <c r="CX122" s="420">
        <v>79.239999999999995</v>
      </c>
      <c r="CY122" s="371">
        <f t="shared" si="351"/>
        <v>21909.25</v>
      </c>
      <c r="CZ122" s="372">
        <f t="shared" si="351"/>
        <v>21553.279999999999</v>
      </c>
      <c r="DA122" s="421"/>
      <c r="DB122" s="420"/>
      <c r="DC122" s="371">
        <f t="shared" si="380"/>
        <v>0</v>
      </c>
      <c r="DD122" s="372">
        <f t="shared" si="380"/>
        <v>0</v>
      </c>
      <c r="DE122" s="371">
        <f t="shared" si="381"/>
        <v>82.449497307001792</v>
      </c>
      <c r="DF122" s="372">
        <f t="shared" si="381"/>
        <v>84.556469428007887</v>
      </c>
      <c r="DG122" s="371">
        <f t="shared" si="382"/>
        <v>45924.369999999995</v>
      </c>
      <c r="DH122" s="372">
        <f t="shared" si="382"/>
        <v>42870.13</v>
      </c>
      <c r="DI122" s="371">
        <f t="shared" si="383"/>
        <v>562</v>
      </c>
      <c r="DJ122" s="372">
        <f t="shared" si="383"/>
        <v>510</v>
      </c>
      <c r="DK122" s="371">
        <f t="shared" si="383"/>
        <v>562</v>
      </c>
      <c r="DL122" s="372">
        <f t="shared" si="383"/>
        <v>510</v>
      </c>
      <c r="DM122" s="371">
        <f t="shared" si="384"/>
        <v>5.0003202846975094</v>
      </c>
      <c r="DN122" s="372">
        <f t="shared" si="384"/>
        <v>5.3267058823529414</v>
      </c>
      <c r="DO122" s="371">
        <f t="shared" si="385"/>
        <v>2810.1800000000003</v>
      </c>
      <c r="DP122" s="372">
        <f t="shared" si="385"/>
        <v>2716.62</v>
      </c>
      <c r="DQ122" s="371">
        <f t="shared" si="386"/>
        <v>82.313825622775795</v>
      </c>
      <c r="DR122" s="372">
        <f t="shared" si="386"/>
        <v>84.498294117647049</v>
      </c>
      <c r="DS122" s="371">
        <f t="shared" si="387"/>
        <v>46260.369999999995</v>
      </c>
      <c r="DT122" s="372">
        <f t="shared" si="387"/>
        <v>43094.13</v>
      </c>
      <c r="DU122" s="424">
        <v>71</v>
      </c>
      <c r="DV122" s="425">
        <v>91</v>
      </c>
      <c r="DW122" s="371">
        <f t="shared" si="388"/>
        <v>71</v>
      </c>
      <c r="DX122" s="372">
        <f t="shared" si="388"/>
        <v>91</v>
      </c>
      <c r="DY122" s="426">
        <v>112</v>
      </c>
      <c r="DZ122" s="425">
        <v>125</v>
      </c>
      <c r="EA122" s="371">
        <f t="shared" si="389"/>
        <v>112</v>
      </c>
      <c r="EB122" s="372">
        <f t="shared" si="389"/>
        <v>125</v>
      </c>
      <c r="EC122" s="426"/>
      <c r="ED122" s="425"/>
      <c r="EE122" s="371">
        <f t="shared" si="390"/>
        <v>0</v>
      </c>
      <c r="EF122" s="372">
        <f t="shared" si="390"/>
        <v>0</v>
      </c>
      <c r="EG122" s="358">
        <f t="shared" si="391"/>
        <v>183</v>
      </c>
      <c r="EH122" s="372">
        <f t="shared" si="391"/>
        <v>216</v>
      </c>
      <c r="EI122" s="358">
        <f t="shared" si="392"/>
        <v>183</v>
      </c>
      <c r="EJ122" s="372">
        <f t="shared" si="392"/>
        <v>216</v>
      </c>
      <c r="EK122" s="427">
        <v>3.68</v>
      </c>
      <c r="EL122" s="420">
        <v>3.8</v>
      </c>
      <c r="EM122" s="371">
        <f t="shared" si="356"/>
        <v>261.28000000000003</v>
      </c>
      <c r="EN122" s="372">
        <f t="shared" si="356"/>
        <v>345.8</v>
      </c>
      <c r="EO122" s="426">
        <v>4.0199999999999996</v>
      </c>
      <c r="EP122" s="420">
        <v>4.08</v>
      </c>
      <c r="EQ122" s="371">
        <f t="shared" si="416"/>
        <v>450.23999999999995</v>
      </c>
      <c r="ER122" s="372">
        <f t="shared" si="416"/>
        <v>510</v>
      </c>
      <c r="ES122" s="426"/>
      <c r="ET122" s="446"/>
      <c r="EU122" s="371">
        <f t="shared" si="357"/>
        <v>0</v>
      </c>
      <c r="EV122" s="372">
        <f t="shared" si="358"/>
        <v>0</v>
      </c>
      <c r="EW122" s="371">
        <f t="shared" si="393"/>
        <v>3.8880874316939891</v>
      </c>
      <c r="EX122" s="372">
        <f t="shared" si="393"/>
        <v>3.962037037037037</v>
      </c>
      <c r="EY122" s="371">
        <f t="shared" si="394"/>
        <v>711.52</v>
      </c>
      <c r="EZ122" s="372">
        <f t="shared" si="394"/>
        <v>855.8</v>
      </c>
      <c r="FA122" s="426">
        <v>67.89</v>
      </c>
      <c r="FB122" s="420">
        <v>68.849999999999994</v>
      </c>
      <c r="FC122" s="371">
        <f t="shared" si="395"/>
        <v>4820.1899999999996</v>
      </c>
      <c r="FD122" s="372">
        <f t="shared" si="395"/>
        <v>6265.3499999999995</v>
      </c>
      <c r="FE122" s="426">
        <v>57.68</v>
      </c>
      <c r="FF122" s="420">
        <v>65.459999999999994</v>
      </c>
      <c r="FG122" s="371">
        <f t="shared" si="396"/>
        <v>6460.16</v>
      </c>
      <c r="FH122" s="372">
        <f t="shared" si="396"/>
        <v>8182.4999999999991</v>
      </c>
      <c r="FI122" s="421"/>
      <c r="FJ122" s="420"/>
      <c r="FK122" s="371">
        <f t="shared" si="397"/>
        <v>0</v>
      </c>
      <c r="FL122" s="372">
        <f t="shared" si="397"/>
        <v>0</v>
      </c>
      <c r="FM122" s="371">
        <f t="shared" si="398"/>
        <v>61.641256830601087</v>
      </c>
      <c r="FN122" s="372">
        <f t="shared" si="398"/>
        <v>66.888194444444437</v>
      </c>
      <c r="FO122" s="371">
        <f t="shared" si="399"/>
        <v>11280.349999999999</v>
      </c>
      <c r="FP122" s="372">
        <f t="shared" si="399"/>
        <v>14447.849999999999</v>
      </c>
      <c r="FQ122" s="424">
        <v>188</v>
      </c>
      <c r="FR122" s="425">
        <v>157</v>
      </c>
      <c r="FS122" s="371">
        <f t="shared" si="400"/>
        <v>188</v>
      </c>
      <c r="FT122" s="372">
        <f t="shared" si="400"/>
        <v>157</v>
      </c>
      <c r="FU122" s="426">
        <v>5.45</v>
      </c>
      <c r="FV122" s="425">
        <v>5</v>
      </c>
      <c r="FW122" s="371">
        <f t="shared" si="401"/>
        <v>1024.6000000000001</v>
      </c>
      <c r="FX122" s="372">
        <f t="shared" si="401"/>
        <v>785</v>
      </c>
      <c r="FY122" s="426">
        <v>66.14</v>
      </c>
      <c r="FZ122" s="425">
        <v>64.12</v>
      </c>
      <c r="GA122" s="371">
        <f t="shared" si="402"/>
        <v>12434.32</v>
      </c>
      <c r="GB122" s="372">
        <f t="shared" si="402"/>
        <v>10066.84</v>
      </c>
      <c r="GC122" s="406">
        <f t="shared" si="366"/>
        <v>356</v>
      </c>
      <c r="GD122" s="372">
        <f t="shared" si="366"/>
        <v>328</v>
      </c>
      <c r="GE122" s="371">
        <f t="shared" si="366"/>
        <v>356</v>
      </c>
      <c r="GF122" s="372">
        <f t="shared" si="366"/>
        <v>328</v>
      </c>
      <c r="GG122" s="371">
        <f t="shared" si="403"/>
        <v>1558.2099999999998</v>
      </c>
      <c r="GH122" s="372">
        <f t="shared" si="403"/>
        <v>1505.3</v>
      </c>
      <c r="GI122" s="371">
        <f t="shared" si="404"/>
        <v>29024.309999999998</v>
      </c>
      <c r="GJ122" s="372">
        <f t="shared" si="404"/>
        <v>27733.199999999997</v>
      </c>
      <c r="GK122" s="406">
        <f t="shared" si="367"/>
        <v>389</v>
      </c>
      <c r="GL122" s="372">
        <f t="shared" si="367"/>
        <v>398</v>
      </c>
      <c r="GM122" s="371">
        <f t="shared" si="367"/>
        <v>389</v>
      </c>
      <c r="GN122" s="372">
        <f t="shared" si="367"/>
        <v>398</v>
      </c>
      <c r="GO122" s="371">
        <f t="shared" si="405"/>
        <v>1963.49</v>
      </c>
      <c r="GP122" s="372">
        <f t="shared" si="405"/>
        <v>2067.12</v>
      </c>
      <c r="GQ122" s="371">
        <f t="shared" si="406"/>
        <v>28516.41</v>
      </c>
      <c r="GR122" s="372">
        <f t="shared" si="406"/>
        <v>29808.78</v>
      </c>
      <c r="GS122" s="406">
        <f t="shared" si="368"/>
        <v>745</v>
      </c>
      <c r="GT122" s="372">
        <f t="shared" si="368"/>
        <v>726</v>
      </c>
      <c r="GU122" s="371">
        <f t="shared" si="368"/>
        <v>745</v>
      </c>
      <c r="GV122" s="372">
        <f t="shared" si="364"/>
        <v>726</v>
      </c>
      <c r="GW122" s="371">
        <f t="shared" si="407"/>
        <v>3521.7</v>
      </c>
      <c r="GX122" s="372">
        <f t="shared" si="407"/>
        <v>3572.42</v>
      </c>
      <c r="GY122" s="371">
        <f t="shared" si="407"/>
        <v>57540.72</v>
      </c>
      <c r="GZ122" s="372">
        <f t="shared" si="372"/>
        <v>57541.979999999996</v>
      </c>
      <c r="HA122" s="406">
        <f t="shared" si="369"/>
        <v>0</v>
      </c>
      <c r="HB122" s="372">
        <f t="shared" si="369"/>
        <v>0</v>
      </c>
      <c r="HC122" s="371">
        <f t="shared" si="369"/>
        <v>0</v>
      </c>
      <c r="HD122" s="372">
        <f t="shared" si="365"/>
        <v>0</v>
      </c>
      <c r="HE122" s="371" t="str">
        <f t="shared" si="370"/>
        <v/>
      </c>
      <c r="HF122" s="372" t="str">
        <f t="shared" si="370"/>
        <v/>
      </c>
      <c r="HG122" s="371" t="str">
        <f t="shared" si="408"/>
        <v/>
      </c>
      <c r="HH122" s="372" t="str">
        <f t="shared" si="408"/>
        <v/>
      </c>
      <c r="HI122" s="406">
        <f t="shared" si="409"/>
        <v>4546.3</v>
      </c>
      <c r="HJ122" s="372">
        <f t="shared" si="409"/>
        <v>4357.42</v>
      </c>
      <c r="HK122" s="371">
        <f t="shared" si="410"/>
        <v>69975.039999999994</v>
      </c>
      <c r="HL122" s="371">
        <f t="shared" si="410"/>
        <v>67608.819999999992</v>
      </c>
    </row>
    <row r="123" spans="1:220" ht="15">
      <c r="A123" s="458" t="s">
        <v>157</v>
      </c>
      <c r="B123" s="459" t="s">
        <v>168</v>
      </c>
      <c r="C123" s="43"/>
      <c r="D123" s="458">
        <v>156231</v>
      </c>
      <c r="E123" s="418">
        <v>9</v>
      </c>
      <c r="F123" s="397">
        <v>336</v>
      </c>
      <c r="G123" s="460">
        <v>393</v>
      </c>
      <c r="H123" s="421"/>
      <c r="I123" s="422"/>
      <c r="J123" s="371">
        <f t="shared" si="332"/>
        <v>336</v>
      </c>
      <c r="K123" s="372">
        <f t="shared" si="333"/>
        <v>393</v>
      </c>
      <c r="L123" s="420"/>
      <c r="M123" s="371">
        <f t="shared" si="328"/>
        <v>336</v>
      </c>
      <c r="N123" s="372">
        <f t="shared" si="329"/>
        <v>393</v>
      </c>
      <c r="O123" s="371">
        <f t="shared" si="330"/>
        <v>336</v>
      </c>
      <c r="P123" s="372">
        <f t="shared" si="331"/>
        <v>393</v>
      </c>
      <c r="Q123" s="424">
        <v>7</v>
      </c>
      <c r="R123" s="425">
        <v>9</v>
      </c>
      <c r="S123" s="371">
        <f t="shared" si="334"/>
        <v>7</v>
      </c>
      <c r="T123" s="372">
        <f t="shared" si="335"/>
        <v>9</v>
      </c>
      <c r="U123" s="426">
        <v>0</v>
      </c>
      <c r="V123" s="425">
        <v>2</v>
      </c>
      <c r="W123" s="371">
        <f t="shared" si="348"/>
        <v>0</v>
      </c>
      <c r="X123" s="372">
        <f t="shared" si="349"/>
        <v>2</v>
      </c>
      <c r="Y123" s="426"/>
      <c r="Z123" s="425"/>
      <c r="AA123" s="371">
        <f t="shared" si="336"/>
        <v>0</v>
      </c>
      <c r="AB123" s="372">
        <f t="shared" si="337"/>
        <v>0</v>
      </c>
      <c r="AC123" s="358">
        <f t="shared" si="338"/>
        <v>7</v>
      </c>
      <c r="AD123" s="372">
        <f t="shared" si="339"/>
        <v>11</v>
      </c>
      <c r="AE123" s="358">
        <f t="shared" si="340"/>
        <v>7</v>
      </c>
      <c r="AF123" s="372">
        <f t="shared" si="341"/>
        <v>11</v>
      </c>
      <c r="AG123" s="427">
        <v>2.93</v>
      </c>
      <c r="AH123" s="420">
        <v>3.22</v>
      </c>
      <c r="AI123" s="371">
        <f t="shared" si="352"/>
        <v>20.51</v>
      </c>
      <c r="AJ123" s="372">
        <f t="shared" si="353"/>
        <v>28.98</v>
      </c>
      <c r="AK123" s="426"/>
      <c r="AL123" s="420">
        <v>5.25</v>
      </c>
      <c r="AM123" s="371">
        <f t="shared" si="361"/>
        <v>0</v>
      </c>
      <c r="AN123" s="372">
        <f t="shared" si="362"/>
        <v>10.5</v>
      </c>
      <c r="AO123" s="426"/>
      <c r="AP123" s="446"/>
      <c r="AQ123" s="371">
        <f t="shared" si="342"/>
        <v>0</v>
      </c>
      <c r="AR123" s="372">
        <f t="shared" si="343"/>
        <v>0</v>
      </c>
      <c r="AS123" s="371">
        <f t="shared" si="344"/>
        <v>2.93</v>
      </c>
      <c r="AT123" s="372">
        <f t="shared" si="345"/>
        <v>3.5890909090909093</v>
      </c>
      <c r="AU123" s="371">
        <f t="shared" si="346"/>
        <v>20.51</v>
      </c>
      <c r="AV123" s="372">
        <f t="shared" si="347"/>
        <v>39.480000000000004</v>
      </c>
      <c r="AW123" s="426">
        <v>71.709999999999994</v>
      </c>
      <c r="AX123" s="420">
        <v>79.89</v>
      </c>
      <c r="AY123" s="371">
        <f t="shared" si="359"/>
        <v>501.96999999999997</v>
      </c>
      <c r="AZ123" s="372">
        <f t="shared" si="360"/>
        <v>719.01</v>
      </c>
      <c r="BA123" s="426">
        <v>0</v>
      </c>
      <c r="BB123" s="420">
        <v>101</v>
      </c>
      <c r="BC123" s="371">
        <f t="shared" si="354"/>
        <v>0</v>
      </c>
      <c r="BD123" s="372">
        <f t="shared" si="355"/>
        <v>202</v>
      </c>
      <c r="BE123" s="421"/>
      <c r="BF123" s="420"/>
      <c r="BG123" s="371">
        <f t="shared" si="373"/>
        <v>0</v>
      </c>
      <c r="BH123" s="372">
        <f t="shared" si="373"/>
        <v>0</v>
      </c>
      <c r="BI123" s="371">
        <f t="shared" si="374"/>
        <v>71.709999999999994</v>
      </c>
      <c r="BJ123" s="372">
        <f t="shared" si="374"/>
        <v>83.728181818181824</v>
      </c>
      <c r="BK123" s="371">
        <f t="shared" si="375"/>
        <v>501.96999999999997</v>
      </c>
      <c r="BL123" s="372">
        <f t="shared" si="375"/>
        <v>921.0100000000001</v>
      </c>
      <c r="BM123" s="431">
        <v>135</v>
      </c>
      <c r="BN123" s="425">
        <v>138</v>
      </c>
      <c r="BO123" s="371">
        <f t="shared" si="411"/>
        <v>135</v>
      </c>
      <c r="BP123" s="372">
        <f t="shared" si="411"/>
        <v>138</v>
      </c>
      <c r="BQ123" s="426">
        <v>44</v>
      </c>
      <c r="BR123" s="425">
        <v>61</v>
      </c>
      <c r="BS123" s="371">
        <f t="shared" si="412"/>
        <v>44</v>
      </c>
      <c r="BT123" s="372">
        <f t="shared" si="412"/>
        <v>61</v>
      </c>
      <c r="BU123" s="426"/>
      <c r="BV123" s="425"/>
      <c r="BW123" s="371">
        <f t="shared" si="413"/>
        <v>0</v>
      </c>
      <c r="BX123" s="423">
        <f t="shared" si="417"/>
        <v>0</v>
      </c>
      <c r="BY123" s="358">
        <f t="shared" si="376"/>
        <v>179</v>
      </c>
      <c r="BZ123" s="372">
        <f t="shared" si="376"/>
        <v>199</v>
      </c>
      <c r="CA123" s="358">
        <f t="shared" si="377"/>
        <v>179</v>
      </c>
      <c r="CB123" s="372">
        <f t="shared" si="377"/>
        <v>199</v>
      </c>
      <c r="CC123" s="427">
        <v>4.71</v>
      </c>
      <c r="CD123" s="420">
        <v>4.66</v>
      </c>
      <c r="CE123" s="371">
        <f t="shared" si="363"/>
        <v>635.85</v>
      </c>
      <c r="CF123" s="372">
        <f t="shared" si="363"/>
        <v>643.08000000000004</v>
      </c>
      <c r="CG123" s="426">
        <v>4.9800000000000004</v>
      </c>
      <c r="CH123" s="420">
        <v>5.25</v>
      </c>
      <c r="CI123" s="371">
        <f t="shared" si="414"/>
        <v>219.12</v>
      </c>
      <c r="CJ123" s="372">
        <f t="shared" si="414"/>
        <v>320.25</v>
      </c>
      <c r="CK123" s="426"/>
      <c r="CL123" s="446"/>
      <c r="CM123" s="371">
        <f t="shared" si="415"/>
        <v>0</v>
      </c>
      <c r="CN123" s="372">
        <f t="shared" si="415"/>
        <v>0</v>
      </c>
      <c r="CO123" s="371">
        <f t="shared" si="378"/>
        <v>4.776368715083799</v>
      </c>
      <c r="CP123" s="372">
        <f t="shared" si="378"/>
        <v>4.8408542713567844</v>
      </c>
      <c r="CQ123" s="371">
        <f t="shared" si="379"/>
        <v>854.97</v>
      </c>
      <c r="CR123" s="372">
        <f t="shared" si="379"/>
        <v>963.33</v>
      </c>
      <c r="CS123" s="426">
        <v>92.93</v>
      </c>
      <c r="CT123" s="420">
        <v>90.39</v>
      </c>
      <c r="CU123" s="371">
        <f t="shared" si="350"/>
        <v>12545.550000000001</v>
      </c>
      <c r="CV123" s="372">
        <f t="shared" si="350"/>
        <v>12473.82</v>
      </c>
      <c r="CW123" s="426">
        <v>75.05</v>
      </c>
      <c r="CX123" s="420">
        <v>77.569999999999993</v>
      </c>
      <c r="CY123" s="371">
        <f t="shared" si="351"/>
        <v>3302.2</v>
      </c>
      <c r="CZ123" s="372">
        <f t="shared" si="351"/>
        <v>4731.7699999999995</v>
      </c>
      <c r="DA123" s="421"/>
      <c r="DB123" s="420"/>
      <c r="DC123" s="371">
        <f t="shared" si="380"/>
        <v>0</v>
      </c>
      <c r="DD123" s="372">
        <f t="shared" si="380"/>
        <v>0</v>
      </c>
      <c r="DE123" s="371">
        <f t="shared" si="381"/>
        <v>88.534916201117312</v>
      </c>
      <c r="DF123" s="372">
        <f t="shared" si="381"/>
        <v>86.46025125628141</v>
      </c>
      <c r="DG123" s="371">
        <f t="shared" si="382"/>
        <v>15847.749999999998</v>
      </c>
      <c r="DH123" s="372">
        <f t="shared" si="382"/>
        <v>17205.59</v>
      </c>
      <c r="DI123" s="371">
        <f t="shared" si="383"/>
        <v>186</v>
      </c>
      <c r="DJ123" s="372">
        <f t="shared" si="383"/>
        <v>210</v>
      </c>
      <c r="DK123" s="371">
        <f t="shared" si="383"/>
        <v>186</v>
      </c>
      <c r="DL123" s="372">
        <f t="shared" si="383"/>
        <v>210</v>
      </c>
      <c r="DM123" s="371">
        <f t="shared" si="384"/>
        <v>4.7068817204301077</v>
      </c>
      <c r="DN123" s="372">
        <f t="shared" si="384"/>
        <v>4.7752857142857144</v>
      </c>
      <c r="DO123" s="371">
        <f t="shared" si="385"/>
        <v>875.48</v>
      </c>
      <c r="DP123" s="372">
        <f t="shared" si="385"/>
        <v>1002.8100000000001</v>
      </c>
      <c r="DQ123" s="371">
        <f t="shared" si="386"/>
        <v>87.901720430107517</v>
      </c>
      <c r="DR123" s="372">
        <f t="shared" si="386"/>
        <v>86.317142857142855</v>
      </c>
      <c r="DS123" s="371">
        <f t="shared" si="387"/>
        <v>16349.719999999998</v>
      </c>
      <c r="DT123" s="372">
        <f t="shared" si="387"/>
        <v>18126.599999999999</v>
      </c>
      <c r="DU123" s="424">
        <v>34</v>
      </c>
      <c r="DV123" s="425">
        <v>29</v>
      </c>
      <c r="DW123" s="371">
        <f t="shared" si="388"/>
        <v>34</v>
      </c>
      <c r="DX123" s="372">
        <f t="shared" si="388"/>
        <v>29</v>
      </c>
      <c r="DY123" s="426">
        <v>27</v>
      </c>
      <c r="DZ123" s="425">
        <v>26</v>
      </c>
      <c r="EA123" s="371">
        <f t="shared" si="389"/>
        <v>27</v>
      </c>
      <c r="EB123" s="372">
        <f t="shared" si="389"/>
        <v>26</v>
      </c>
      <c r="EC123" s="426"/>
      <c r="ED123" s="425"/>
      <c r="EE123" s="371">
        <f t="shared" si="390"/>
        <v>0</v>
      </c>
      <c r="EF123" s="372">
        <f t="shared" si="390"/>
        <v>0</v>
      </c>
      <c r="EG123" s="358">
        <f t="shared" si="391"/>
        <v>61</v>
      </c>
      <c r="EH123" s="372">
        <f t="shared" si="391"/>
        <v>55</v>
      </c>
      <c r="EI123" s="358">
        <f t="shared" si="392"/>
        <v>61</v>
      </c>
      <c r="EJ123" s="372">
        <f t="shared" si="392"/>
        <v>55</v>
      </c>
      <c r="EK123" s="427">
        <v>3.66</v>
      </c>
      <c r="EL123" s="420">
        <v>3.9</v>
      </c>
      <c r="EM123" s="371">
        <f t="shared" si="356"/>
        <v>124.44</v>
      </c>
      <c r="EN123" s="372">
        <f t="shared" si="356"/>
        <v>113.1</v>
      </c>
      <c r="EO123" s="426">
        <v>3.89</v>
      </c>
      <c r="EP123" s="420">
        <v>4.08</v>
      </c>
      <c r="EQ123" s="371">
        <f t="shared" si="416"/>
        <v>105.03</v>
      </c>
      <c r="ER123" s="372">
        <f t="shared" si="416"/>
        <v>106.08</v>
      </c>
      <c r="ES123" s="426"/>
      <c r="ET123" s="446"/>
      <c r="EU123" s="371">
        <f t="shared" si="357"/>
        <v>0</v>
      </c>
      <c r="EV123" s="372">
        <f t="shared" si="358"/>
        <v>0</v>
      </c>
      <c r="EW123" s="371">
        <f t="shared" si="393"/>
        <v>3.7618032786885247</v>
      </c>
      <c r="EX123" s="372">
        <f t="shared" si="393"/>
        <v>3.9850909090909092</v>
      </c>
      <c r="EY123" s="371">
        <f t="shared" si="394"/>
        <v>229.47</v>
      </c>
      <c r="EZ123" s="372">
        <f t="shared" si="394"/>
        <v>219.18</v>
      </c>
      <c r="FA123" s="426">
        <v>74.53</v>
      </c>
      <c r="FB123" s="420">
        <v>78.31</v>
      </c>
      <c r="FC123" s="371">
        <f t="shared" si="395"/>
        <v>2534.02</v>
      </c>
      <c r="FD123" s="372">
        <f t="shared" si="395"/>
        <v>2270.9900000000002</v>
      </c>
      <c r="FE123" s="426">
        <v>64</v>
      </c>
      <c r="FF123" s="420">
        <v>70.36</v>
      </c>
      <c r="FG123" s="371">
        <f t="shared" si="396"/>
        <v>1728</v>
      </c>
      <c r="FH123" s="372">
        <f t="shared" si="396"/>
        <v>1829.36</v>
      </c>
      <c r="FI123" s="421"/>
      <c r="FJ123" s="420"/>
      <c r="FK123" s="371">
        <f t="shared" si="397"/>
        <v>0</v>
      </c>
      <c r="FL123" s="372">
        <f t="shared" si="397"/>
        <v>0</v>
      </c>
      <c r="FM123" s="371">
        <f t="shared" si="398"/>
        <v>69.869180327868861</v>
      </c>
      <c r="FN123" s="372">
        <f t="shared" si="398"/>
        <v>74.551818181818192</v>
      </c>
      <c r="FO123" s="371">
        <f t="shared" si="399"/>
        <v>4262.0200000000004</v>
      </c>
      <c r="FP123" s="372">
        <f t="shared" si="399"/>
        <v>4100.3500000000004</v>
      </c>
      <c r="FQ123" s="424">
        <v>89</v>
      </c>
      <c r="FR123" s="425">
        <v>128</v>
      </c>
      <c r="FS123" s="371">
        <f t="shared" si="400"/>
        <v>89</v>
      </c>
      <c r="FT123" s="372">
        <f t="shared" si="400"/>
        <v>128</v>
      </c>
      <c r="FU123" s="426">
        <v>4.9400000000000004</v>
      </c>
      <c r="FV123" s="425">
        <v>5.39</v>
      </c>
      <c r="FW123" s="371">
        <f t="shared" si="401"/>
        <v>439.66</v>
      </c>
      <c r="FX123" s="372">
        <f t="shared" si="401"/>
        <v>689.92</v>
      </c>
      <c r="FY123" s="426">
        <v>68.05</v>
      </c>
      <c r="FZ123" s="425">
        <v>74.599999999999994</v>
      </c>
      <c r="GA123" s="371">
        <f t="shared" si="402"/>
        <v>6056.45</v>
      </c>
      <c r="GB123" s="372">
        <f t="shared" si="402"/>
        <v>9548.7999999999993</v>
      </c>
      <c r="GC123" s="406">
        <f t="shared" si="366"/>
        <v>176</v>
      </c>
      <c r="GD123" s="372">
        <f t="shared" si="366"/>
        <v>176</v>
      </c>
      <c r="GE123" s="371">
        <f t="shared" si="366"/>
        <v>176</v>
      </c>
      <c r="GF123" s="372">
        <f t="shared" si="366"/>
        <v>176</v>
      </c>
      <c r="GG123" s="371">
        <f t="shared" si="403"/>
        <v>780.8</v>
      </c>
      <c r="GH123" s="372">
        <f t="shared" si="403"/>
        <v>785.16000000000008</v>
      </c>
      <c r="GI123" s="371">
        <f t="shared" si="404"/>
        <v>15581.54</v>
      </c>
      <c r="GJ123" s="372">
        <f t="shared" si="404"/>
        <v>15463.82</v>
      </c>
      <c r="GK123" s="406">
        <f t="shared" si="367"/>
        <v>71</v>
      </c>
      <c r="GL123" s="372">
        <f t="shared" si="367"/>
        <v>89</v>
      </c>
      <c r="GM123" s="371">
        <f t="shared" si="367"/>
        <v>71</v>
      </c>
      <c r="GN123" s="372">
        <f t="shared" si="367"/>
        <v>89</v>
      </c>
      <c r="GO123" s="371">
        <f t="shared" si="405"/>
        <v>324.14999999999998</v>
      </c>
      <c r="GP123" s="372">
        <f t="shared" si="405"/>
        <v>436.83</v>
      </c>
      <c r="GQ123" s="371">
        <f t="shared" si="406"/>
        <v>5030.2</v>
      </c>
      <c r="GR123" s="372">
        <f t="shared" si="406"/>
        <v>6763.1299999999992</v>
      </c>
      <c r="GS123" s="406">
        <f t="shared" si="368"/>
        <v>247</v>
      </c>
      <c r="GT123" s="372">
        <f t="shared" si="368"/>
        <v>265</v>
      </c>
      <c r="GU123" s="371">
        <f t="shared" si="368"/>
        <v>247</v>
      </c>
      <c r="GV123" s="372">
        <f t="shared" si="364"/>
        <v>265</v>
      </c>
      <c r="GW123" s="371">
        <f t="shared" si="407"/>
        <v>1104.9499999999998</v>
      </c>
      <c r="GX123" s="372">
        <f t="shared" si="407"/>
        <v>1221.99</v>
      </c>
      <c r="GY123" s="371">
        <f t="shared" si="407"/>
        <v>20611.740000000002</v>
      </c>
      <c r="GZ123" s="372">
        <f t="shared" si="372"/>
        <v>22226.949999999997</v>
      </c>
      <c r="HA123" s="406">
        <f t="shared" si="369"/>
        <v>0</v>
      </c>
      <c r="HB123" s="372">
        <f t="shared" si="369"/>
        <v>0</v>
      </c>
      <c r="HC123" s="371">
        <f t="shared" si="369"/>
        <v>0</v>
      </c>
      <c r="HD123" s="372">
        <f t="shared" si="365"/>
        <v>0</v>
      </c>
      <c r="HE123" s="371" t="str">
        <f t="shared" si="370"/>
        <v/>
      </c>
      <c r="HF123" s="372" t="str">
        <f t="shared" si="370"/>
        <v/>
      </c>
      <c r="HG123" s="371" t="str">
        <f t="shared" si="408"/>
        <v/>
      </c>
      <c r="HH123" s="372" t="str">
        <f t="shared" si="408"/>
        <v/>
      </c>
      <c r="HI123" s="406">
        <f t="shared" si="409"/>
        <v>1544.6100000000001</v>
      </c>
      <c r="HJ123" s="372">
        <f t="shared" si="409"/>
        <v>1911.9099999999999</v>
      </c>
      <c r="HK123" s="371">
        <f t="shared" si="410"/>
        <v>26668.19</v>
      </c>
      <c r="HL123" s="371">
        <f t="shared" si="410"/>
        <v>31775.749999999996</v>
      </c>
    </row>
    <row r="124" spans="1:220" ht="15">
      <c r="A124" s="458" t="s">
        <v>157</v>
      </c>
      <c r="B124" s="459" t="s">
        <v>169</v>
      </c>
      <c r="C124" s="43"/>
      <c r="D124" s="436">
        <v>157553</v>
      </c>
      <c r="E124" s="418">
        <v>9</v>
      </c>
      <c r="F124" s="397">
        <v>267</v>
      </c>
      <c r="G124" s="460">
        <v>340</v>
      </c>
      <c r="H124" s="421"/>
      <c r="I124" s="422"/>
      <c r="J124" s="371">
        <f t="shared" si="332"/>
        <v>267</v>
      </c>
      <c r="K124" s="372">
        <f t="shared" si="333"/>
        <v>340</v>
      </c>
      <c r="L124" s="420"/>
      <c r="M124" s="371">
        <f t="shared" si="328"/>
        <v>267</v>
      </c>
      <c r="N124" s="372">
        <f t="shared" si="329"/>
        <v>340</v>
      </c>
      <c r="O124" s="371">
        <f t="shared" si="330"/>
        <v>267</v>
      </c>
      <c r="P124" s="372">
        <f t="shared" si="331"/>
        <v>340</v>
      </c>
      <c r="Q124" s="424">
        <v>1</v>
      </c>
      <c r="R124" s="425">
        <v>4</v>
      </c>
      <c r="S124" s="371">
        <f t="shared" si="334"/>
        <v>1</v>
      </c>
      <c r="T124" s="372">
        <f t="shared" si="335"/>
        <v>4</v>
      </c>
      <c r="U124" s="426">
        <v>1</v>
      </c>
      <c r="V124" s="425">
        <v>1</v>
      </c>
      <c r="W124" s="371">
        <f t="shared" si="348"/>
        <v>1</v>
      </c>
      <c r="X124" s="372">
        <f t="shared" si="349"/>
        <v>1</v>
      </c>
      <c r="Y124" s="426"/>
      <c r="Z124" s="425"/>
      <c r="AA124" s="371">
        <f t="shared" si="336"/>
        <v>0</v>
      </c>
      <c r="AB124" s="372">
        <f t="shared" si="337"/>
        <v>0</v>
      </c>
      <c r="AC124" s="358">
        <f t="shared" si="338"/>
        <v>2</v>
      </c>
      <c r="AD124" s="372">
        <f t="shared" si="339"/>
        <v>5</v>
      </c>
      <c r="AE124" s="358">
        <f t="shared" si="340"/>
        <v>2</v>
      </c>
      <c r="AF124" s="372">
        <f t="shared" si="341"/>
        <v>5</v>
      </c>
      <c r="AG124" s="427">
        <v>3</v>
      </c>
      <c r="AH124" s="420">
        <v>3.25</v>
      </c>
      <c r="AI124" s="371">
        <f t="shared" si="352"/>
        <v>3</v>
      </c>
      <c r="AJ124" s="372">
        <f t="shared" si="353"/>
        <v>13</v>
      </c>
      <c r="AK124" s="426">
        <v>4</v>
      </c>
      <c r="AL124" s="420">
        <v>4</v>
      </c>
      <c r="AM124" s="371">
        <f t="shared" si="361"/>
        <v>4</v>
      </c>
      <c r="AN124" s="372">
        <f t="shared" si="362"/>
        <v>4</v>
      </c>
      <c r="AO124" s="426"/>
      <c r="AP124" s="446"/>
      <c r="AQ124" s="371">
        <f t="shared" si="342"/>
        <v>0</v>
      </c>
      <c r="AR124" s="372">
        <f t="shared" si="343"/>
        <v>0</v>
      </c>
      <c r="AS124" s="371">
        <f t="shared" si="344"/>
        <v>3.5</v>
      </c>
      <c r="AT124" s="372">
        <f t="shared" si="345"/>
        <v>3.4</v>
      </c>
      <c r="AU124" s="371">
        <f t="shared" si="346"/>
        <v>7</v>
      </c>
      <c r="AV124" s="372">
        <f t="shared" si="347"/>
        <v>17</v>
      </c>
      <c r="AW124" s="426">
        <v>67</v>
      </c>
      <c r="AX124" s="420">
        <v>71.75</v>
      </c>
      <c r="AY124" s="371">
        <f t="shared" si="359"/>
        <v>67</v>
      </c>
      <c r="AZ124" s="372">
        <f t="shared" si="360"/>
        <v>287</v>
      </c>
      <c r="BA124" s="426">
        <v>69.5</v>
      </c>
      <c r="BB124" s="420">
        <v>69.3</v>
      </c>
      <c r="BC124" s="371">
        <f t="shared" si="354"/>
        <v>69.5</v>
      </c>
      <c r="BD124" s="372">
        <f t="shared" si="355"/>
        <v>69.3</v>
      </c>
      <c r="BE124" s="421"/>
      <c r="BF124" s="420"/>
      <c r="BG124" s="371">
        <f t="shared" si="373"/>
        <v>0</v>
      </c>
      <c r="BH124" s="372">
        <f t="shared" si="373"/>
        <v>0</v>
      </c>
      <c r="BI124" s="371">
        <f t="shared" si="374"/>
        <v>68.25</v>
      </c>
      <c r="BJ124" s="372">
        <f t="shared" si="374"/>
        <v>71.260000000000005</v>
      </c>
      <c r="BK124" s="371">
        <f t="shared" si="375"/>
        <v>136.5</v>
      </c>
      <c r="BL124" s="372">
        <f t="shared" si="375"/>
        <v>356.3</v>
      </c>
      <c r="BM124" s="431">
        <v>105</v>
      </c>
      <c r="BN124" s="425">
        <v>128</v>
      </c>
      <c r="BO124" s="371">
        <f t="shared" si="411"/>
        <v>105</v>
      </c>
      <c r="BP124" s="372">
        <f t="shared" si="411"/>
        <v>128</v>
      </c>
      <c r="BQ124" s="426">
        <v>34</v>
      </c>
      <c r="BR124" s="425">
        <v>40</v>
      </c>
      <c r="BS124" s="371">
        <f t="shared" si="412"/>
        <v>34</v>
      </c>
      <c r="BT124" s="372">
        <f t="shared" si="412"/>
        <v>40</v>
      </c>
      <c r="BU124" s="426"/>
      <c r="BV124" s="425"/>
      <c r="BW124" s="371">
        <f t="shared" si="413"/>
        <v>0</v>
      </c>
      <c r="BX124" s="423">
        <f t="shared" si="417"/>
        <v>0</v>
      </c>
      <c r="BY124" s="358">
        <f t="shared" si="376"/>
        <v>139</v>
      </c>
      <c r="BZ124" s="372">
        <f t="shared" si="376"/>
        <v>168</v>
      </c>
      <c r="CA124" s="358">
        <f t="shared" si="377"/>
        <v>139</v>
      </c>
      <c r="CB124" s="372">
        <f t="shared" si="377"/>
        <v>168</v>
      </c>
      <c r="CC124" s="427">
        <v>4.7300000000000004</v>
      </c>
      <c r="CD124" s="420">
        <v>4.66</v>
      </c>
      <c r="CE124" s="371">
        <f t="shared" si="363"/>
        <v>496.65000000000003</v>
      </c>
      <c r="CF124" s="372">
        <f t="shared" si="363"/>
        <v>596.48</v>
      </c>
      <c r="CG124" s="426">
        <v>4.79</v>
      </c>
      <c r="CH124" s="420">
        <v>4.33</v>
      </c>
      <c r="CI124" s="371">
        <f t="shared" si="414"/>
        <v>162.86000000000001</v>
      </c>
      <c r="CJ124" s="372">
        <f t="shared" si="414"/>
        <v>173.2</v>
      </c>
      <c r="CK124" s="426"/>
      <c r="CL124" s="446"/>
      <c r="CM124" s="371">
        <f t="shared" si="415"/>
        <v>0</v>
      </c>
      <c r="CN124" s="372">
        <f t="shared" si="415"/>
        <v>0</v>
      </c>
      <c r="CO124" s="371">
        <f t="shared" si="378"/>
        <v>4.744676258992806</v>
      </c>
      <c r="CP124" s="372">
        <f t="shared" si="378"/>
        <v>4.5814285714285718</v>
      </c>
      <c r="CQ124" s="371">
        <f t="shared" si="379"/>
        <v>659.51</v>
      </c>
      <c r="CR124" s="372">
        <f t="shared" si="379"/>
        <v>769.68000000000006</v>
      </c>
      <c r="CS124" s="426">
        <v>88.94</v>
      </c>
      <c r="CT124" s="420">
        <v>91.74</v>
      </c>
      <c r="CU124" s="371">
        <f t="shared" si="350"/>
        <v>9338.6999999999989</v>
      </c>
      <c r="CV124" s="372">
        <f t="shared" si="350"/>
        <v>11742.72</v>
      </c>
      <c r="CW124" s="426">
        <v>87.25</v>
      </c>
      <c r="CX124" s="420">
        <v>70.069999999999993</v>
      </c>
      <c r="CY124" s="371">
        <f t="shared" si="351"/>
        <v>2966.5</v>
      </c>
      <c r="CZ124" s="372">
        <f t="shared" si="351"/>
        <v>2802.7999999999997</v>
      </c>
      <c r="DA124" s="421"/>
      <c r="DB124" s="420"/>
      <c r="DC124" s="371">
        <f t="shared" si="380"/>
        <v>0</v>
      </c>
      <c r="DD124" s="372">
        <f t="shared" si="380"/>
        <v>0</v>
      </c>
      <c r="DE124" s="371">
        <f t="shared" si="381"/>
        <v>88.526618705035958</v>
      </c>
      <c r="DF124" s="372">
        <f t="shared" si="381"/>
        <v>86.580476190476176</v>
      </c>
      <c r="DG124" s="371">
        <f t="shared" si="382"/>
        <v>12305.199999999999</v>
      </c>
      <c r="DH124" s="372">
        <f t="shared" si="382"/>
        <v>14545.519999999997</v>
      </c>
      <c r="DI124" s="371">
        <f t="shared" si="383"/>
        <v>141</v>
      </c>
      <c r="DJ124" s="372">
        <f t="shared" si="383"/>
        <v>173</v>
      </c>
      <c r="DK124" s="371">
        <f t="shared" si="383"/>
        <v>141</v>
      </c>
      <c r="DL124" s="372">
        <f t="shared" si="383"/>
        <v>173</v>
      </c>
      <c r="DM124" s="371">
        <f t="shared" si="384"/>
        <v>4.7270212765957442</v>
      </c>
      <c r="DN124" s="372">
        <f t="shared" si="384"/>
        <v>4.54728323699422</v>
      </c>
      <c r="DO124" s="371">
        <f t="shared" si="385"/>
        <v>666.51</v>
      </c>
      <c r="DP124" s="372">
        <f t="shared" si="385"/>
        <v>786.68000000000006</v>
      </c>
      <c r="DQ124" s="371">
        <f t="shared" si="386"/>
        <v>88.239007092198577</v>
      </c>
      <c r="DR124" s="372">
        <f t="shared" si="386"/>
        <v>86.137687861271658</v>
      </c>
      <c r="DS124" s="371">
        <f t="shared" si="387"/>
        <v>12441.699999999999</v>
      </c>
      <c r="DT124" s="372">
        <f t="shared" si="387"/>
        <v>14901.819999999996</v>
      </c>
      <c r="DU124" s="424">
        <v>21</v>
      </c>
      <c r="DV124" s="425">
        <v>20</v>
      </c>
      <c r="DW124" s="371">
        <f t="shared" si="388"/>
        <v>21</v>
      </c>
      <c r="DX124" s="372">
        <f t="shared" si="388"/>
        <v>20</v>
      </c>
      <c r="DY124" s="426">
        <v>11</v>
      </c>
      <c r="DZ124" s="425">
        <v>10</v>
      </c>
      <c r="EA124" s="371">
        <f t="shared" si="389"/>
        <v>11</v>
      </c>
      <c r="EB124" s="372">
        <f t="shared" si="389"/>
        <v>10</v>
      </c>
      <c r="EC124" s="426"/>
      <c r="ED124" s="425"/>
      <c r="EE124" s="371">
        <f t="shared" si="390"/>
        <v>0</v>
      </c>
      <c r="EF124" s="372">
        <f t="shared" si="390"/>
        <v>0</v>
      </c>
      <c r="EG124" s="358">
        <f t="shared" si="391"/>
        <v>32</v>
      </c>
      <c r="EH124" s="372">
        <f t="shared" si="391"/>
        <v>30</v>
      </c>
      <c r="EI124" s="358">
        <f t="shared" si="392"/>
        <v>32</v>
      </c>
      <c r="EJ124" s="372">
        <f t="shared" si="392"/>
        <v>30</v>
      </c>
      <c r="EK124" s="427">
        <v>4.17</v>
      </c>
      <c r="EL124" s="420">
        <v>3.5</v>
      </c>
      <c r="EM124" s="371">
        <f t="shared" si="356"/>
        <v>87.57</v>
      </c>
      <c r="EN124" s="372">
        <f t="shared" si="356"/>
        <v>70</v>
      </c>
      <c r="EO124" s="426">
        <v>3.14</v>
      </c>
      <c r="EP124" s="420">
        <v>3.35</v>
      </c>
      <c r="EQ124" s="371">
        <f t="shared" si="416"/>
        <v>34.54</v>
      </c>
      <c r="ER124" s="372">
        <f t="shared" si="416"/>
        <v>33.5</v>
      </c>
      <c r="ES124" s="426"/>
      <c r="ET124" s="446"/>
      <c r="EU124" s="371">
        <f t="shared" si="357"/>
        <v>0</v>
      </c>
      <c r="EV124" s="372">
        <f t="shared" si="358"/>
        <v>0</v>
      </c>
      <c r="EW124" s="371">
        <f t="shared" si="393"/>
        <v>3.8159374999999995</v>
      </c>
      <c r="EX124" s="372">
        <f t="shared" si="393"/>
        <v>3.45</v>
      </c>
      <c r="EY124" s="371">
        <f t="shared" si="394"/>
        <v>122.10999999999999</v>
      </c>
      <c r="EZ124" s="372">
        <f t="shared" si="394"/>
        <v>103.5</v>
      </c>
      <c r="FA124" s="426">
        <v>80.599999999999994</v>
      </c>
      <c r="FB124" s="420">
        <v>63.23</v>
      </c>
      <c r="FC124" s="371">
        <f t="shared" si="395"/>
        <v>1692.6</v>
      </c>
      <c r="FD124" s="372">
        <f t="shared" si="395"/>
        <v>1264.5999999999999</v>
      </c>
      <c r="FE124" s="426">
        <v>50.55</v>
      </c>
      <c r="FF124" s="420">
        <v>59.6</v>
      </c>
      <c r="FG124" s="371">
        <f t="shared" si="396"/>
        <v>556.04999999999995</v>
      </c>
      <c r="FH124" s="372">
        <f t="shared" si="396"/>
        <v>596</v>
      </c>
      <c r="FI124" s="421"/>
      <c r="FJ124" s="420"/>
      <c r="FK124" s="371">
        <f t="shared" si="397"/>
        <v>0</v>
      </c>
      <c r="FL124" s="372">
        <f t="shared" si="397"/>
        <v>0</v>
      </c>
      <c r="FM124" s="371">
        <f t="shared" si="398"/>
        <v>70.270312499999989</v>
      </c>
      <c r="FN124" s="372">
        <f t="shared" si="398"/>
        <v>62.019999999999996</v>
      </c>
      <c r="FO124" s="371">
        <f t="shared" si="399"/>
        <v>2248.6499999999996</v>
      </c>
      <c r="FP124" s="372">
        <f t="shared" si="399"/>
        <v>1860.6</v>
      </c>
      <c r="FQ124" s="424">
        <v>94</v>
      </c>
      <c r="FR124" s="425">
        <v>137</v>
      </c>
      <c r="FS124" s="371">
        <f t="shared" si="400"/>
        <v>94</v>
      </c>
      <c r="FT124" s="372">
        <f t="shared" si="400"/>
        <v>137</v>
      </c>
      <c r="FU124" s="426">
        <v>4.9000000000000004</v>
      </c>
      <c r="FV124" s="425">
        <v>4.68</v>
      </c>
      <c r="FW124" s="371">
        <f t="shared" si="401"/>
        <v>460.6</v>
      </c>
      <c r="FX124" s="372">
        <f t="shared" si="401"/>
        <v>641.16</v>
      </c>
      <c r="FY124" s="426">
        <v>77</v>
      </c>
      <c r="FZ124" s="425">
        <v>74.86</v>
      </c>
      <c r="GA124" s="371">
        <f t="shared" si="402"/>
        <v>7238</v>
      </c>
      <c r="GB124" s="372">
        <f t="shared" si="402"/>
        <v>10255.82</v>
      </c>
      <c r="GC124" s="406">
        <f t="shared" si="366"/>
        <v>127</v>
      </c>
      <c r="GD124" s="372">
        <f t="shared" si="366"/>
        <v>152</v>
      </c>
      <c r="GE124" s="371">
        <f t="shared" si="366"/>
        <v>127</v>
      </c>
      <c r="GF124" s="372">
        <f t="shared" si="366"/>
        <v>152</v>
      </c>
      <c r="GG124" s="371">
        <f t="shared" si="403"/>
        <v>587.22</v>
      </c>
      <c r="GH124" s="372">
        <f t="shared" si="403"/>
        <v>679.48</v>
      </c>
      <c r="GI124" s="371">
        <f t="shared" si="404"/>
        <v>11098.3</v>
      </c>
      <c r="GJ124" s="372">
        <f t="shared" si="404"/>
        <v>13294.32</v>
      </c>
      <c r="GK124" s="406">
        <f t="shared" si="367"/>
        <v>46</v>
      </c>
      <c r="GL124" s="372">
        <f t="shared" si="367"/>
        <v>51</v>
      </c>
      <c r="GM124" s="371">
        <f t="shared" si="367"/>
        <v>46</v>
      </c>
      <c r="GN124" s="372">
        <f t="shared" si="367"/>
        <v>51</v>
      </c>
      <c r="GO124" s="371">
        <f t="shared" si="405"/>
        <v>201.4</v>
      </c>
      <c r="GP124" s="372">
        <f t="shared" si="405"/>
        <v>210.7</v>
      </c>
      <c r="GQ124" s="371">
        <f t="shared" si="406"/>
        <v>3592.05</v>
      </c>
      <c r="GR124" s="372">
        <f t="shared" si="406"/>
        <v>3468.1</v>
      </c>
      <c r="GS124" s="406">
        <f t="shared" si="368"/>
        <v>173</v>
      </c>
      <c r="GT124" s="372">
        <f t="shared" si="368"/>
        <v>203</v>
      </c>
      <c r="GU124" s="371">
        <f t="shared" si="368"/>
        <v>173</v>
      </c>
      <c r="GV124" s="372">
        <f t="shared" si="364"/>
        <v>203</v>
      </c>
      <c r="GW124" s="371">
        <f t="shared" si="407"/>
        <v>788.62</v>
      </c>
      <c r="GX124" s="372">
        <f t="shared" si="407"/>
        <v>890.18000000000006</v>
      </c>
      <c r="GY124" s="371">
        <f t="shared" si="407"/>
        <v>14690.349999999999</v>
      </c>
      <c r="GZ124" s="372">
        <f t="shared" si="372"/>
        <v>16762.419999999998</v>
      </c>
      <c r="HA124" s="406">
        <f t="shared" si="369"/>
        <v>0</v>
      </c>
      <c r="HB124" s="372">
        <f t="shared" si="369"/>
        <v>0</v>
      </c>
      <c r="HC124" s="371">
        <f t="shared" si="369"/>
        <v>0</v>
      </c>
      <c r="HD124" s="372">
        <f t="shared" si="365"/>
        <v>0</v>
      </c>
      <c r="HE124" s="371" t="str">
        <f t="shared" si="370"/>
        <v/>
      </c>
      <c r="HF124" s="372" t="str">
        <f t="shared" si="370"/>
        <v/>
      </c>
      <c r="HG124" s="371" t="str">
        <f t="shared" si="408"/>
        <v/>
      </c>
      <c r="HH124" s="372" t="str">
        <f t="shared" si="408"/>
        <v/>
      </c>
      <c r="HI124" s="406">
        <f t="shared" si="409"/>
        <v>1249.22</v>
      </c>
      <c r="HJ124" s="372">
        <f t="shared" si="409"/>
        <v>1531.3400000000001</v>
      </c>
      <c r="HK124" s="371">
        <f t="shared" si="410"/>
        <v>21928.35</v>
      </c>
      <c r="HL124" s="371">
        <f t="shared" si="410"/>
        <v>27018.239999999994</v>
      </c>
    </row>
    <row r="125" spans="1:220" ht="15">
      <c r="A125" s="458" t="s">
        <v>157</v>
      </c>
      <c r="B125" s="459" t="s">
        <v>170</v>
      </c>
      <c r="C125" s="43"/>
      <c r="D125" s="436">
        <v>156648</v>
      </c>
      <c r="E125" s="418">
        <v>9</v>
      </c>
      <c r="F125" s="397">
        <v>518</v>
      </c>
      <c r="G125" s="460">
        <v>527</v>
      </c>
      <c r="H125" s="421"/>
      <c r="I125" s="422"/>
      <c r="J125" s="371">
        <f t="shared" si="332"/>
        <v>518</v>
      </c>
      <c r="K125" s="372">
        <f t="shared" si="333"/>
        <v>527</v>
      </c>
      <c r="L125" s="420"/>
      <c r="M125" s="371">
        <f t="shared" si="328"/>
        <v>518</v>
      </c>
      <c r="N125" s="372">
        <f t="shared" si="329"/>
        <v>527</v>
      </c>
      <c r="O125" s="371">
        <f t="shared" si="330"/>
        <v>518</v>
      </c>
      <c r="P125" s="372">
        <f t="shared" si="331"/>
        <v>527</v>
      </c>
      <c r="Q125" s="424">
        <v>4</v>
      </c>
      <c r="R125" s="425">
        <v>20</v>
      </c>
      <c r="S125" s="371">
        <f t="shared" si="334"/>
        <v>4</v>
      </c>
      <c r="T125" s="372">
        <f t="shared" si="335"/>
        <v>20</v>
      </c>
      <c r="U125" s="426">
        <v>1</v>
      </c>
      <c r="V125" s="425">
        <v>1</v>
      </c>
      <c r="W125" s="371">
        <f t="shared" si="348"/>
        <v>1</v>
      </c>
      <c r="X125" s="372">
        <f t="shared" si="349"/>
        <v>1</v>
      </c>
      <c r="Y125" s="426"/>
      <c r="Z125" s="425"/>
      <c r="AA125" s="371">
        <f t="shared" si="336"/>
        <v>0</v>
      </c>
      <c r="AB125" s="372">
        <f t="shared" si="337"/>
        <v>0</v>
      </c>
      <c r="AC125" s="358">
        <f t="shared" si="338"/>
        <v>5</v>
      </c>
      <c r="AD125" s="372">
        <f t="shared" si="339"/>
        <v>21</v>
      </c>
      <c r="AE125" s="358">
        <f t="shared" si="340"/>
        <v>5</v>
      </c>
      <c r="AF125" s="372">
        <f t="shared" si="341"/>
        <v>21</v>
      </c>
      <c r="AG125" s="427">
        <v>3.5</v>
      </c>
      <c r="AH125" s="420">
        <v>3.5</v>
      </c>
      <c r="AI125" s="371">
        <f t="shared" si="352"/>
        <v>14</v>
      </c>
      <c r="AJ125" s="372">
        <f t="shared" si="353"/>
        <v>70</v>
      </c>
      <c r="AK125" s="426">
        <v>6</v>
      </c>
      <c r="AL125" s="420">
        <v>7.5</v>
      </c>
      <c r="AM125" s="371">
        <f t="shared" si="361"/>
        <v>6</v>
      </c>
      <c r="AN125" s="372">
        <f t="shared" si="362"/>
        <v>7.5</v>
      </c>
      <c r="AO125" s="426"/>
      <c r="AP125" s="446"/>
      <c r="AQ125" s="371">
        <f t="shared" si="342"/>
        <v>0</v>
      </c>
      <c r="AR125" s="372">
        <f t="shared" si="343"/>
        <v>0</v>
      </c>
      <c r="AS125" s="371">
        <f t="shared" si="344"/>
        <v>4</v>
      </c>
      <c r="AT125" s="372">
        <f t="shared" si="345"/>
        <v>3.6904761904761907</v>
      </c>
      <c r="AU125" s="371">
        <f t="shared" si="346"/>
        <v>20</v>
      </c>
      <c r="AV125" s="372">
        <f t="shared" si="347"/>
        <v>77.5</v>
      </c>
      <c r="AW125" s="426">
        <v>81.25</v>
      </c>
      <c r="AX125" s="420">
        <v>78.25</v>
      </c>
      <c r="AY125" s="371">
        <f t="shared" si="359"/>
        <v>325</v>
      </c>
      <c r="AZ125" s="372">
        <f t="shared" si="360"/>
        <v>1565</v>
      </c>
      <c r="BA125" s="426">
        <v>109</v>
      </c>
      <c r="BB125" s="420">
        <v>76</v>
      </c>
      <c r="BC125" s="371">
        <f t="shared" si="354"/>
        <v>109</v>
      </c>
      <c r="BD125" s="372">
        <f t="shared" si="355"/>
        <v>76</v>
      </c>
      <c r="BE125" s="421"/>
      <c r="BF125" s="420"/>
      <c r="BG125" s="371">
        <f t="shared" si="373"/>
        <v>0</v>
      </c>
      <c r="BH125" s="372">
        <f t="shared" si="373"/>
        <v>0</v>
      </c>
      <c r="BI125" s="371">
        <f t="shared" si="374"/>
        <v>86.8</v>
      </c>
      <c r="BJ125" s="372">
        <f t="shared" si="374"/>
        <v>78.142857142857139</v>
      </c>
      <c r="BK125" s="371">
        <f t="shared" si="375"/>
        <v>434</v>
      </c>
      <c r="BL125" s="372">
        <f t="shared" si="375"/>
        <v>1641</v>
      </c>
      <c r="BM125" s="431">
        <v>241</v>
      </c>
      <c r="BN125" s="425">
        <v>227</v>
      </c>
      <c r="BO125" s="371">
        <f t="shared" si="411"/>
        <v>241</v>
      </c>
      <c r="BP125" s="372">
        <f t="shared" si="411"/>
        <v>227</v>
      </c>
      <c r="BQ125" s="426">
        <v>124</v>
      </c>
      <c r="BR125" s="425">
        <v>108</v>
      </c>
      <c r="BS125" s="371">
        <f t="shared" si="412"/>
        <v>124</v>
      </c>
      <c r="BT125" s="372">
        <f t="shared" si="412"/>
        <v>108</v>
      </c>
      <c r="BU125" s="426"/>
      <c r="BV125" s="425"/>
      <c r="BW125" s="371">
        <f t="shared" si="413"/>
        <v>0</v>
      </c>
      <c r="BX125" s="423">
        <f t="shared" si="417"/>
        <v>0</v>
      </c>
      <c r="BY125" s="358">
        <f t="shared" si="376"/>
        <v>365</v>
      </c>
      <c r="BZ125" s="372">
        <f t="shared" si="376"/>
        <v>335</v>
      </c>
      <c r="CA125" s="358">
        <f t="shared" si="377"/>
        <v>365</v>
      </c>
      <c r="CB125" s="372">
        <f t="shared" si="377"/>
        <v>335</v>
      </c>
      <c r="CC125" s="427">
        <v>4.46</v>
      </c>
      <c r="CD125" s="420">
        <v>4.5199999999999996</v>
      </c>
      <c r="CE125" s="371">
        <f t="shared" si="363"/>
        <v>1074.8599999999999</v>
      </c>
      <c r="CF125" s="372">
        <f t="shared" si="363"/>
        <v>1026.04</v>
      </c>
      <c r="CG125" s="426">
        <v>5.01</v>
      </c>
      <c r="CH125" s="420">
        <v>5.19</v>
      </c>
      <c r="CI125" s="371">
        <f t="shared" si="414"/>
        <v>621.24</v>
      </c>
      <c r="CJ125" s="372">
        <f t="shared" si="414"/>
        <v>560.5200000000001</v>
      </c>
      <c r="CK125" s="426"/>
      <c r="CL125" s="446"/>
      <c r="CM125" s="371">
        <f t="shared" si="415"/>
        <v>0</v>
      </c>
      <c r="CN125" s="372">
        <f t="shared" si="415"/>
        <v>0</v>
      </c>
      <c r="CO125" s="371">
        <f t="shared" si="378"/>
        <v>4.6468493150684926</v>
      </c>
      <c r="CP125" s="372">
        <f t="shared" si="378"/>
        <v>4.7359999999999998</v>
      </c>
      <c r="CQ125" s="371">
        <f t="shared" si="379"/>
        <v>1696.1</v>
      </c>
      <c r="CR125" s="372">
        <f t="shared" si="379"/>
        <v>1586.56</v>
      </c>
      <c r="CS125" s="426">
        <v>88.35</v>
      </c>
      <c r="CT125" s="420">
        <v>89.74</v>
      </c>
      <c r="CU125" s="371">
        <f t="shared" si="350"/>
        <v>21292.35</v>
      </c>
      <c r="CV125" s="372">
        <f t="shared" si="350"/>
        <v>20370.98</v>
      </c>
      <c r="CW125" s="426">
        <v>80.31</v>
      </c>
      <c r="CX125" s="420">
        <v>83.2</v>
      </c>
      <c r="CY125" s="371">
        <f t="shared" si="351"/>
        <v>9958.44</v>
      </c>
      <c r="CZ125" s="372">
        <f t="shared" si="351"/>
        <v>8985.6</v>
      </c>
      <c r="DA125" s="421"/>
      <c r="DB125" s="420"/>
      <c r="DC125" s="371">
        <f t="shared" si="380"/>
        <v>0</v>
      </c>
      <c r="DD125" s="372">
        <f t="shared" si="380"/>
        <v>0</v>
      </c>
      <c r="DE125" s="371">
        <f t="shared" si="381"/>
        <v>85.618602739726029</v>
      </c>
      <c r="DF125" s="372">
        <f t="shared" si="381"/>
        <v>87.631582089552239</v>
      </c>
      <c r="DG125" s="371">
        <f t="shared" si="382"/>
        <v>31250.79</v>
      </c>
      <c r="DH125" s="372">
        <f t="shared" si="382"/>
        <v>29356.58</v>
      </c>
      <c r="DI125" s="371">
        <f t="shared" si="383"/>
        <v>370</v>
      </c>
      <c r="DJ125" s="372">
        <f t="shared" si="383"/>
        <v>356</v>
      </c>
      <c r="DK125" s="371">
        <f t="shared" si="383"/>
        <v>370</v>
      </c>
      <c r="DL125" s="372">
        <f t="shared" si="383"/>
        <v>356</v>
      </c>
      <c r="DM125" s="371">
        <f t="shared" si="384"/>
        <v>4.6381081081081081</v>
      </c>
      <c r="DN125" s="372">
        <f t="shared" si="384"/>
        <v>4.6743258426966294</v>
      </c>
      <c r="DO125" s="371">
        <f t="shared" si="385"/>
        <v>1716.1</v>
      </c>
      <c r="DP125" s="372">
        <f t="shared" si="385"/>
        <v>1664.0600000000002</v>
      </c>
      <c r="DQ125" s="371">
        <f t="shared" si="386"/>
        <v>85.634567567567572</v>
      </c>
      <c r="DR125" s="372">
        <f t="shared" si="386"/>
        <v>87.071853932584276</v>
      </c>
      <c r="DS125" s="371">
        <f t="shared" si="387"/>
        <v>31684.79</v>
      </c>
      <c r="DT125" s="372">
        <f t="shared" si="387"/>
        <v>30997.58</v>
      </c>
      <c r="DU125" s="424">
        <v>37</v>
      </c>
      <c r="DV125" s="425">
        <v>64</v>
      </c>
      <c r="DW125" s="371">
        <f t="shared" si="388"/>
        <v>37</v>
      </c>
      <c r="DX125" s="372">
        <f t="shared" si="388"/>
        <v>64</v>
      </c>
      <c r="DY125" s="426">
        <v>38</v>
      </c>
      <c r="DZ125" s="425">
        <v>46</v>
      </c>
      <c r="EA125" s="371">
        <f t="shared" si="389"/>
        <v>38</v>
      </c>
      <c r="EB125" s="372">
        <f t="shared" si="389"/>
        <v>46</v>
      </c>
      <c r="EC125" s="426"/>
      <c r="ED125" s="425"/>
      <c r="EE125" s="371">
        <f t="shared" si="390"/>
        <v>0</v>
      </c>
      <c r="EF125" s="372">
        <f t="shared" si="390"/>
        <v>0</v>
      </c>
      <c r="EG125" s="358">
        <f t="shared" si="391"/>
        <v>75</v>
      </c>
      <c r="EH125" s="372">
        <f t="shared" si="391"/>
        <v>110</v>
      </c>
      <c r="EI125" s="358">
        <f t="shared" si="392"/>
        <v>75</v>
      </c>
      <c r="EJ125" s="372">
        <f t="shared" si="392"/>
        <v>110</v>
      </c>
      <c r="EK125" s="427">
        <v>3.34</v>
      </c>
      <c r="EL125" s="420">
        <v>3.09</v>
      </c>
      <c r="EM125" s="371">
        <f t="shared" si="356"/>
        <v>123.58</v>
      </c>
      <c r="EN125" s="372">
        <f t="shared" si="356"/>
        <v>197.76</v>
      </c>
      <c r="EO125" s="426">
        <v>3.46</v>
      </c>
      <c r="EP125" s="420">
        <v>4.0199999999999996</v>
      </c>
      <c r="EQ125" s="371">
        <f t="shared" si="416"/>
        <v>131.47999999999999</v>
      </c>
      <c r="ER125" s="372">
        <f t="shared" si="416"/>
        <v>184.92</v>
      </c>
      <c r="ES125" s="426"/>
      <c r="ET125" s="446"/>
      <c r="EU125" s="371">
        <f t="shared" si="357"/>
        <v>0</v>
      </c>
      <c r="EV125" s="372">
        <f t="shared" si="358"/>
        <v>0</v>
      </c>
      <c r="EW125" s="371">
        <f t="shared" si="393"/>
        <v>3.4007999999999998</v>
      </c>
      <c r="EX125" s="372">
        <f t="shared" si="393"/>
        <v>3.4789090909090903</v>
      </c>
      <c r="EY125" s="371">
        <f t="shared" si="394"/>
        <v>255.05999999999997</v>
      </c>
      <c r="EZ125" s="372">
        <f t="shared" si="394"/>
        <v>382.67999999999995</v>
      </c>
      <c r="FA125" s="426">
        <v>68.55</v>
      </c>
      <c r="FB125" s="420">
        <v>67.66</v>
      </c>
      <c r="FC125" s="371">
        <f t="shared" si="395"/>
        <v>2536.35</v>
      </c>
      <c r="FD125" s="372">
        <f t="shared" si="395"/>
        <v>4330.24</v>
      </c>
      <c r="FE125" s="426">
        <v>53.3</v>
      </c>
      <c r="FF125" s="420">
        <v>61.3</v>
      </c>
      <c r="FG125" s="371">
        <f t="shared" si="396"/>
        <v>2025.3999999999999</v>
      </c>
      <c r="FH125" s="372">
        <f t="shared" si="396"/>
        <v>2819.7999999999997</v>
      </c>
      <c r="FI125" s="421"/>
      <c r="FJ125" s="420"/>
      <c r="FK125" s="371">
        <f t="shared" si="397"/>
        <v>0</v>
      </c>
      <c r="FL125" s="372">
        <f t="shared" si="397"/>
        <v>0</v>
      </c>
      <c r="FM125" s="371">
        <f t="shared" si="398"/>
        <v>60.823333333333331</v>
      </c>
      <c r="FN125" s="372">
        <f t="shared" si="398"/>
        <v>65.00036363636363</v>
      </c>
      <c r="FO125" s="371">
        <f t="shared" si="399"/>
        <v>4561.75</v>
      </c>
      <c r="FP125" s="372">
        <f t="shared" si="399"/>
        <v>7150.0399999999991</v>
      </c>
      <c r="FQ125" s="424">
        <v>73</v>
      </c>
      <c r="FR125" s="425">
        <v>61</v>
      </c>
      <c r="FS125" s="371">
        <f t="shared" si="400"/>
        <v>73</v>
      </c>
      <c r="FT125" s="372">
        <f t="shared" si="400"/>
        <v>61</v>
      </c>
      <c r="FU125" s="426">
        <v>6.06</v>
      </c>
      <c r="FV125" s="425">
        <v>3.96</v>
      </c>
      <c r="FW125" s="371">
        <f t="shared" si="401"/>
        <v>442.38</v>
      </c>
      <c r="FX125" s="372">
        <f t="shared" si="401"/>
        <v>241.56</v>
      </c>
      <c r="FY125" s="426">
        <v>65.78</v>
      </c>
      <c r="FZ125" s="425">
        <v>61.48</v>
      </c>
      <c r="GA125" s="371">
        <f t="shared" si="402"/>
        <v>4801.9400000000005</v>
      </c>
      <c r="GB125" s="372">
        <f t="shared" si="402"/>
        <v>3750.2799999999997</v>
      </c>
      <c r="GC125" s="406">
        <f t="shared" si="366"/>
        <v>282</v>
      </c>
      <c r="GD125" s="372">
        <f t="shared" si="366"/>
        <v>311</v>
      </c>
      <c r="GE125" s="371">
        <f t="shared" si="366"/>
        <v>282</v>
      </c>
      <c r="GF125" s="372">
        <f t="shared" si="366"/>
        <v>311</v>
      </c>
      <c r="GG125" s="371">
        <f t="shared" si="403"/>
        <v>1212.4399999999998</v>
      </c>
      <c r="GH125" s="372">
        <f t="shared" si="403"/>
        <v>1293.8</v>
      </c>
      <c r="GI125" s="371">
        <f t="shared" si="404"/>
        <v>24153.699999999997</v>
      </c>
      <c r="GJ125" s="372">
        <f t="shared" si="404"/>
        <v>26266.22</v>
      </c>
      <c r="GK125" s="406">
        <f t="shared" si="367"/>
        <v>163</v>
      </c>
      <c r="GL125" s="372">
        <f t="shared" si="367"/>
        <v>155</v>
      </c>
      <c r="GM125" s="371">
        <f t="shared" si="367"/>
        <v>163</v>
      </c>
      <c r="GN125" s="372">
        <f t="shared" si="367"/>
        <v>155</v>
      </c>
      <c r="GO125" s="371">
        <f t="shared" si="405"/>
        <v>758.72</v>
      </c>
      <c r="GP125" s="372">
        <f t="shared" si="405"/>
        <v>752.94</v>
      </c>
      <c r="GQ125" s="371">
        <f t="shared" si="406"/>
        <v>12092.84</v>
      </c>
      <c r="GR125" s="372">
        <f t="shared" si="406"/>
        <v>11881.4</v>
      </c>
      <c r="GS125" s="406">
        <f t="shared" si="368"/>
        <v>445</v>
      </c>
      <c r="GT125" s="372">
        <f t="shared" si="368"/>
        <v>466</v>
      </c>
      <c r="GU125" s="371">
        <f t="shared" si="368"/>
        <v>445</v>
      </c>
      <c r="GV125" s="372">
        <f t="shared" si="364"/>
        <v>466</v>
      </c>
      <c r="GW125" s="371">
        <f t="shared" si="407"/>
        <v>1971.1599999999999</v>
      </c>
      <c r="GX125" s="372">
        <f t="shared" si="407"/>
        <v>2046.74</v>
      </c>
      <c r="GY125" s="371">
        <f t="shared" si="407"/>
        <v>36246.539999999994</v>
      </c>
      <c r="GZ125" s="372">
        <f t="shared" si="372"/>
        <v>38147.620000000003</v>
      </c>
      <c r="HA125" s="406">
        <f t="shared" si="369"/>
        <v>0</v>
      </c>
      <c r="HB125" s="372">
        <f t="shared" si="369"/>
        <v>0</v>
      </c>
      <c r="HC125" s="371">
        <f t="shared" si="369"/>
        <v>0</v>
      </c>
      <c r="HD125" s="372">
        <f t="shared" si="365"/>
        <v>0</v>
      </c>
      <c r="HE125" s="371" t="str">
        <f t="shared" si="370"/>
        <v/>
      </c>
      <c r="HF125" s="372" t="str">
        <f t="shared" si="370"/>
        <v/>
      </c>
      <c r="HG125" s="371" t="str">
        <f t="shared" si="408"/>
        <v/>
      </c>
      <c r="HH125" s="372" t="str">
        <f t="shared" si="408"/>
        <v/>
      </c>
      <c r="HI125" s="406">
        <f t="shared" si="409"/>
        <v>2413.54</v>
      </c>
      <c r="HJ125" s="372">
        <f t="shared" si="409"/>
        <v>2288.3000000000002</v>
      </c>
      <c r="HK125" s="371">
        <f t="shared" si="410"/>
        <v>41048.480000000003</v>
      </c>
      <c r="HL125" s="371">
        <f t="shared" si="410"/>
        <v>41897.9</v>
      </c>
    </row>
    <row r="126" spans="1:220" ht="15">
      <c r="A126" s="436" t="s">
        <v>157</v>
      </c>
      <c r="B126" s="437" t="s">
        <v>172</v>
      </c>
      <c r="C126" s="44"/>
      <c r="D126" s="436">
        <v>157304</v>
      </c>
      <c r="E126" s="438">
        <v>9</v>
      </c>
      <c r="F126" s="397">
        <v>412</v>
      </c>
      <c r="G126" s="460">
        <v>474</v>
      </c>
      <c r="H126" s="421"/>
      <c r="I126" s="422"/>
      <c r="J126" s="371">
        <f t="shared" si="332"/>
        <v>412</v>
      </c>
      <c r="K126" s="372">
        <f t="shared" si="333"/>
        <v>474</v>
      </c>
      <c r="L126" s="420"/>
      <c r="M126" s="371">
        <f t="shared" si="328"/>
        <v>412</v>
      </c>
      <c r="N126" s="372">
        <f t="shared" si="329"/>
        <v>474</v>
      </c>
      <c r="O126" s="371">
        <f t="shared" si="330"/>
        <v>412</v>
      </c>
      <c r="P126" s="372">
        <f t="shared" si="331"/>
        <v>474</v>
      </c>
      <c r="Q126" s="424">
        <v>11</v>
      </c>
      <c r="R126" s="425">
        <v>17</v>
      </c>
      <c r="S126" s="371">
        <f t="shared" si="334"/>
        <v>11</v>
      </c>
      <c r="T126" s="372">
        <f t="shared" si="335"/>
        <v>17</v>
      </c>
      <c r="U126" s="426">
        <v>0</v>
      </c>
      <c r="V126" s="425">
        <v>4</v>
      </c>
      <c r="W126" s="371">
        <f t="shared" si="348"/>
        <v>0</v>
      </c>
      <c r="X126" s="372">
        <f t="shared" si="349"/>
        <v>4</v>
      </c>
      <c r="Y126" s="426"/>
      <c r="Z126" s="425"/>
      <c r="AA126" s="371">
        <f t="shared" si="336"/>
        <v>0</v>
      </c>
      <c r="AB126" s="372">
        <f t="shared" si="337"/>
        <v>0</v>
      </c>
      <c r="AC126" s="358">
        <f t="shared" si="338"/>
        <v>11</v>
      </c>
      <c r="AD126" s="372">
        <f t="shared" si="339"/>
        <v>21</v>
      </c>
      <c r="AE126" s="358">
        <f t="shared" si="340"/>
        <v>11</v>
      </c>
      <c r="AF126" s="372">
        <f t="shared" si="341"/>
        <v>21</v>
      </c>
      <c r="AG126" s="427">
        <v>3.32</v>
      </c>
      <c r="AH126" s="420">
        <v>3.26</v>
      </c>
      <c r="AI126" s="371">
        <f t="shared" si="352"/>
        <v>36.519999999999996</v>
      </c>
      <c r="AJ126" s="372">
        <f t="shared" si="353"/>
        <v>55.419999999999995</v>
      </c>
      <c r="AK126" s="426"/>
      <c r="AL126" s="420">
        <v>3.5</v>
      </c>
      <c r="AM126" s="371">
        <f t="shared" si="361"/>
        <v>0</v>
      </c>
      <c r="AN126" s="372">
        <f t="shared" si="362"/>
        <v>14</v>
      </c>
      <c r="AO126" s="426"/>
      <c r="AP126" s="446"/>
      <c r="AQ126" s="371">
        <f t="shared" si="342"/>
        <v>0</v>
      </c>
      <c r="AR126" s="372">
        <f t="shared" si="343"/>
        <v>0</v>
      </c>
      <c r="AS126" s="371">
        <f t="shared" si="344"/>
        <v>3.32</v>
      </c>
      <c r="AT126" s="372">
        <f t="shared" si="345"/>
        <v>3.3057142857142852</v>
      </c>
      <c r="AU126" s="371">
        <f t="shared" si="346"/>
        <v>36.519999999999996</v>
      </c>
      <c r="AV126" s="372">
        <f t="shared" si="347"/>
        <v>69.419999999999987</v>
      </c>
      <c r="AW126" s="426">
        <v>74.819999999999993</v>
      </c>
      <c r="AX126" s="420">
        <v>74.88</v>
      </c>
      <c r="AY126" s="371">
        <f t="shared" si="359"/>
        <v>823.02</v>
      </c>
      <c r="AZ126" s="372">
        <f t="shared" si="360"/>
        <v>1272.96</v>
      </c>
      <c r="BA126" s="426">
        <v>0</v>
      </c>
      <c r="BB126" s="420">
        <v>89.5</v>
      </c>
      <c r="BC126" s="371">
        <f t="shared" si="354"/>
        <v>0</v>
      </c>
      <c r="BD126" s="372">
        <f t="shared" si="355"/>
        <v>358</v>
      </c>
      <c r="BE126" s="421"/>
      <c r="BF126" s="420"/>
      <c r="BG126" s="371">
        <f t="shared" si="373"/>
        <v>0</v>
      </c>
      <c r="BH126" s="372">
        <f t="shared" si="373"/>
        <v>0</v>
      </c>
      <c r="BI126" s="371">
        <f t="shared" si="374"/>
        <v>74.819999999999993</v>
      </c>
      <c r="BJ126" s="372">
        <f t="shared" si="374"/>
        <v>77.664761904761903</v>
      </c>
      <c r="BK126" s="371">
        <f t="shared" si="375"/>
        <v>823.02</v>
      </c>
      <c r="BL126" s="372">
        <f t="shared" si="375"/>
        <v>1630.96</v>
      </c>
      <c r="BM126" s="431">
        <v>158</v>
      </c>
      <c r="BN126" s="425">
        <v>184</v>
      </c>
      <c r="BO126" s="371">
        <f t="shared" si="411"/>
        <v>158</v>
      </c>
      <c r="BP126" s="372">
        <f t="shared" si="411"/>
        <v>184</v>
      </c>
      <c r="BQ126" s="426">
        <v>86</v>
      </c>
      <c r="BR126" s="425">
        <v>94</v>
      </c>
      <c r="BS126" s="371">
        <f t="shared" si="412"/>
        <v>86</v>
      </c>
      <c r="BT126" s="372">
        <f t="shared" si="412"/>
        <v>94</v>
      </c>
      <c r="BU126" s="426"/>
      <c r="BV126" s="425"/>
      <c r="BW126" s="371">
        <f t="shared" si="413"/>
        <v>0</v>
      </c>
      <c r="BX126" s="423">
        <f t="shared" si="417"/>
        <v>0</v>
      </c>
      <c r="BY126" s="358">
        <f t="shared" si="376"/>
        <v>244</v>
      </c>
      <c r="BZ126" s="372">
        <f t="shared" si="376"/>
        <v>278</v>
      </c>
      <c r="CA126" s="358">
        <f t="shared" si="377"/>
        <v>244</v>
      </c>
      <c r="CB126" s="372">
        <f t="shared" si="377"/>
        <v>278</v>
      </c>
      <c r="CC126" s="427">
        <v>4.3499999999999996</v>
      </c>
      <c r="CD126" s="420">
        <v>4.34</v>
      </c>
      <c r="CE126" s="371">
        <f t="shared" si="363"/>
        <v>687.3</v>
      </c>
      <c r="CF126" s="372">
        <f t="shared" si="363"/>
        <v>798.56</v>
      </c>
      <c r="CG126" s="426">
        <v>4.51</v>
      </c>
      <c r="CH126" s="420">
        <v>5.31</v>
      </c>
      <c r="CI126" s="371">
        <f t="shared" si="414"/>
        <v>387.85999999999996</v>
      </c>
      <c r="CJ126" s="372">
        <f t="shared" si="414"/>
        <v>499.14</v>
      </c>
      <c r="CK126" s="426"/>
      <c r="CL126" s="446"/>
      <c r="CM126" s="371">
        <f t="shared" si="415"/>
        <v>0</v>
      </c>
      <c r="CN126" s="372">
        <f t="shared" si="415"/>
        <v>0</v>
      </c>
      <c r="CO126" s="371">
        <f t="shared" si="378"/>
        <v>4.4063934426229503</v>
      </c>
      <c r="CP126" s="372">
        <f t="shared" si="378"/>
        <v>4.6679856115107903</v>
      </c>
      <c r="CQ126" s="371">
        <f t="shared" si="379"/>
        <v>1075.1599999999999</v>
      </c>
      <c r="CR126" s="372">
        <f t="shared" si="379"/>
        <v>1297.6999999999996</v>
      </c>
      <c r="CS126" s="426">
        <v>91.78</v>
      </c>
      <c r="CT126" s="420">
        <v>87.85</v>
      </c>
      <c r="CU126" s="371">
        <f t="shared" si="350"/>
        <v>14501.24</v>
      </c>
      <c r="CV126" s="372">
        <f t="shared" si="350"/>
        <v>16164.4</v>
      </c>
      <c r="CW126" s="426">
        <v>76.03</v>
      </c>
      <c r="CX126" s="420">
        <v>86.18</v>
      </c>
      <c r="CY126" s="371">
        <f t="shared" si="351"/>
        <v>6538.58</v>
      </c>
      <c r="CZ126" s="372">
        <f t="shared" si="351"/>
        <v>8100.920000000001</v>
      </c>
      <c r="DA126" s="421"/>
      <c r="DB126" s="420"/>
      <c r="DC126" s="371">
        <f t="shared" si="380"/>
        <v>0</v>
      </c>
      <c r="DD126" s="372">
        <f t="shared" si="380"/>
        <v>0</v>
      </c>
      <c r="DE126" s="371">
        <f t="shared" si="381"/>
        <v>86.228770491803274</v>
      </c>
      <c r="DF126" s="372">
        <f t="shared" si="381"/>
        <v>87.28532374100719</v>
      </c>
      <c r="DG126" s="371">
        <f t="shared" si="382"/>
        <v>21039.82</v>
      </c>
      <c r="DH126" s="372">
        <f t="shared" si="382"/>
        <v>24265.32</v>
      </c>
      <c r="DI126" s="371">
        <f t="shared" si="383"/>
        <v>255</v>
      </c>
      <c r="DJ126" s="372">
        <f t="shared" si="383"/>
        <v>299</v>
      </c>
      <c r="DK126" s="371">
        <f t="shared" si="383"/>
        <v>255</v>
      </c>
      <c r="DL126" s="372">
        <f t="shared" si="383"/>
        <v>299</v>
      </c>
      <c r="DM126" s="371">
        <f t="shared" si="384"/>
        <v>4.3595294117647052</v>
      </c>
      <c r="DN126" s="372">
        <f t="shared" si="384"/>
        <v>4.5723076923076915</v>
      </c>
      <c r="DO126" s="371">
        <f t="shared" si="385"/>
        <v>1111.6799999999998</v>
      </c>
      <c r="DP126" s="372">
        <f t="shared" si="385"/>
        <v>1367.1199999999997</v>
      </c>
      <c r="DQ126" s="371">
        <f t="shared" si="386"/>
        <v>85.736627450980393</v>
      </c>
      <c r="DR126" s="372">
        <f t="shared" si="386"/>
        <v>86.609632107023401</v>
      </c>
      <c r="DS126" s="371">
        <f t="shared" si="387"/>
        <v>21862.84</v>
      </c>
      <c r="DT126" s="372">
        <f t="shared" si="387"/>
        <v>25896.279999999995</v>
      </c>
      <c r="DU126" s="424">
        <v>14</v>
      </c>
      <c r="DV126" s="425">
        <v>8</v>
      </c>
      <c r="DW126" s="371">
        <f t="shared" si="388"/>
        <v>14</v>
      </c>
      <c r="DX126" s="372">
        <f t="shared" si="388"/>
        <v>8</v>
      </c>
      <c r="DY126" s="426">
        <v>10</v>
      </c>
      <c r="DZ126" s="425">
        <v>6</v>
      </c>
      <c r="EA126" s="371">
        <f t="shared" si="389"/>
        <v>10</v>
      </c>
      <c r="EB126" s="372">
        <f t="shared" si="389"/>
        <v>6</v>
      </c>
      <c r="EC126" s="426"/>
      <c r="ED126" s="425"/>
      <c r="EE126" s="371">
        <f t="shared" si="390"/>
        <v>0</v>
      </c>
      <c r="EF126" s="372">
        <f t="shared" si="390"/>
        <v>0</v>
      </c>
      <c r="EG126" s="358">
        <f t="shared" si="391"/>
        <v>24</v>
      </c>
      <c r="EH126" s="372">
        <f t="shared" si="391"/>
        <v>14</v>
      </c>
      <c r="EI126" s="358">
        <f t="shared" si="392"/>
        <v>24</v>
      </c>
      <c r="EJ126" s="372">
        <f t="shared" si="392"/>
        <v>14</v>
      </c>
      <c r="EK126" s="427">
        <v>3.29</v>
      </c>
      <c r="EL126" s="420">
        <v>2.13</v>
      </c>
      <c r="EM126" s="371">
        <f t="shared" si="356"/>
        <v>46.06</v>
      </c>
      <c r="EN126" s="372">
        <f t="shared" si="356"/>
        <v>17.04</v>
      </c>
      <c r="EO126" s="426">
        <v>3.3</v>
      </c>
      <c r="EP126" s="420">
        <v>3.67</v>
      </c>
      <c r="EQ126" s="371">
        <f t="shared" si="416"/>
        <v>33</v>
      </c>
      <c r="ER126" s="372">
        <f t="shared" si="416"/>
        <v>22.02</v>
      </c>
      <c r="ES126" s="426"/>
      <c r="ET126" s="446"/>
      <c r="EU126" s="371">
        <f t="shared" si="357"/>
        <v>0</v>
      </c>
      <c r="EV126" s="372">
        <f t="shared" si="358"/>
        <v>0</v>
      </c>
      <c r="EW126" s="371">
        <f t="shared" si="393"/>
        <v>3.2941666666666669</v>
      </c>
      <c r="EX126" s="372">
        <f t="shared" si="393"/>
        <v>2.79</v>
      </c>
      <c r="EY126" s="371">
        <f t="shared" si="394"/>
        <v>79.06</v>
      </c>
      <c r="EZ126" s="372">
        <f t="shared" si="394"/>
        <v>39.06</v>
      </c>
      <c r="FA126" s="426">
        <v>68.91</v>
      </c>
      <c r="FB126" s="420">
        <v>59.13</v>
      </c>
      <c r="FC126" s="371">
        <f t="shared" si="395"/>
        <v>964.74</v>
      </c>
      <c r="FD126" s="372">
        <f t="shared" si="395"/>
        <v>473.04</v>
      </c>
      <c r="FE126" s="426">
        <v>54.6</v>
      </c>
      <c r="FF126" s="420">
        <v>61.67</v>
      </c>
      <c r="FG126" s="371">
        <f t="shared" si="396"/>
        <v>546</v>
      </c>
      <c r="FH126" s="372">
        <f t="shared" si="396"/>
        <v>370.02</v>
      </c>
      <c r="FI126" s="421"/>
      <c r="FJ126" s="420"/>
      <c r="FK126" s="371">
        <f t="shared" si="397"/>
        <v>0</v>
      </c>
      <c r="FL126" s="372">
        <f t="shared" si="397"/>
        <v>0</v>
      </c>
      <c r="FM126" s="371">
        <f t="shared" si="398"/>
        <v>62.947499999999998</v>
      </c>
      <c r="FN126" s="372">
        <f t="shared" si="398"/>
        <v>60.218571428571423</v>
      </c>
      <c r="FO126" s="371">
        <f t="shared" si="399"/>
        <v>1510.74</v>
      </c>
      <c r="FP126" s="372">
        <f t="shared" si="399"/>
        <v>843.06</v>
      </c>
      <c r="FQ126" s="424">
        <v>133</v>
      </c>
      <c r="FR126" s="425">
        <v>161</v>
      </c>
      <c r="FS126" s="371">
        <f t="shared" si="400"/>
        <v>133</v>
      </c>
      <c r="FT126" s="372">
        <f t="shared" si="400"/>
        <v>161</v>
      </c>
      <c r="FU126" s="426">
        <v>4.47</v>
      </c>
      <c r="FV126" s="425">
        <v>4.4400000000000004</v>
      </c>
      <c r="FW126" s="371">
        <f t="shared" si="401"/>
        <v>594.51</v>
      </c>
      <c r="FX126" s="372">
        <f t="shared" si="401"/>
        <v>714.84</v>
      </c>
      <c r="FY126" s="426">
        <v>67.17</v>
      </c>
      <c r="FZ126" s="425">
        <v>67.239999999999995</v>
      </c>
      <c r="GA126" s="371">
        <f t="shared" si="402"/>
        <v>8933.61</v>
      </c>
      <c r="GB126" s="372">
        <f t="shared" si="402"/>
        <v>10825.64</v>
      </c>
      <c r="GC126" s="406">
        <f t="shared" si="366"/>
        <v>183</v>
      </c>
      <c r="GD126" s="372">
        <f t="shared" si="366"/>
        <v>209</v>
      </c>
      <c r="GE126" s="371">
        <f t="shared" si="366"/>
        <v>183</v>
      </c>
      <c r="GF126" s="372">
        <f t="shared" si="366"/>
        <v>209</v>
      </c>
      <c r="GG126" s="371">
        <f t="shared" si="403"/>
        <v>769.87999999999988</v>
      </c>
      <c r="GH126" s="372">
        <f t="shared" si="403"/>
        <v>871.01999999999987</v>
      </c>
      <c r="GI126" s="371">
        <f t="shared" si="404"/>
        <v>16289</v>
      </c>
      <c r="GJ126" s="372">
        <f t="shared" si="404"/>
        <v>17910.400000000001</v>
      </c>
      <c r="GK126" s="406">
        <f t="shared" si="367"/>
        <v>96</v>
      </c>
      <c r="GL126" s="372">
        <f t="shared" si="367"/>
        <v>104</v>
      </c>
      <c r="GM126" s="371">
        <f t="shared" si="367"/>
        <v>96</v>
      </c>
      <c r="GN126" s="372">
        <f t="shared" si="367"/>
        <v>104</v>
      </c>
      <c r="GO126" s="371">
        <f t="shared" si="405"/>
        <v>420.85999999999996</v>
      </c>
      <c r="GP126" s="372">
        <f t="shared" si="405"/>
        <v>535.16</v>
      </c>
      <c r="GQ126" s="371">
        <f t="shared" si="406"/>
        <v>7084.58</v>
      </c>
      <c r="GR126" s="372">
        <f t="shared" si="406"/>
        <v>8828.9400000000023</v>
      </c>
      <c r="GS126" s="406">
        <f t="shared" si="368"/>
        <v>279</v>
      </c>
      <c r="GT126" s="372">
        <f t="shared" si="368"/>
        <v>313</v>
      </c>
      <c r="GU126" s="371">
        <f t="shared" si="368"/>
        <v>279</v>
      </c>
      <c r="GV126" s="372">
        <f t="shared" si="364"/>
        <v>313</v>
      </c>
      <c r="GW126" s="371">
        <f t="shared" si="407"/>
        <v>1190.7399999999998</v>
      </c>
      <c r="GX126" s="372">
        <f t="shared" si="407"/>
        <v>1406.1799999999998</v>
      </c>
      <c r="GY126" s="371">
        <f t="shared" si="407"/>
        <v>23373.58</v>
      </c>
      <c r="GZ126" s="372">
        <f t="shared" si="372"/>
        <v>26739.340000000004</v>
      </c>
      <c r="HA126" s="406">
        <f t="shared" si="369"/>
        <v>0</v>
      </c>
      <c r="HB126" s="372">
        <f t="shared" si="369"/>
        <v>0</v>
      </c>
      <c r="HC126" s="371">
        <f t="shared" si="369"/>
        <v>0</v>
      </c>
      <c r="HD126" s="372">
        <f t="shared" si="365"/>
        <v>0</v>
      </c>
      <c r="HE126" s="371" t="str">
        <f t="shared" si="370"/>
        <v/>
      </c>
      <c r="HF126" s="372" t="str">
        <f t="shared" si="370"/>
        <v/>
      </c>
      <c r="HG126" s="371" t="str">
        <f t="shared" si="408"/>
        <v/>
      </c>
      <c r="HH126" s="372" t="str">
        <f t="shared" si="408"/>
        <v/>
      </c>
      <c r="HI126" s="406">
        <f t="shared" si="409"/>
        <v>1785.2499999999998</v>
      </c>
      <c r="HJ126" s="372">
        <f t="shared" si="409"/>
        <v>2121.0199999999995</v>
      </c>
      <c r="HK126" s="371">
        <f t="shared" si="410"/>
        <v>32307.190000000002</v>
      </c>
      <c r="HL126" s="371">
        <f t="shared" si="410"/>
        <v>37564.979999999996</v>
      </c>
    </row>
    <row r="127" spans="1:220" ht="15">
      <c r="A127" s="436" t="s">
        <v>157</v>
      </c>
      <c r="B127" s="437" t="s">
        <v>179</v>
      </c>
      <c r="C127" s="44"/>
      <c r="D127" s="436">
        <v>157331</v>
      </c>
      <c r="E127" s="438">
        <v>9</v>
      </c>
      <c r="F127" s="397">
        <v>182</v>
      </c>
      <c r="G127" s="460">
        <v>241</v>
      </c>
      <c r="H127" s="421"/>
      <c r="I127" s="422"/>
      <c r="J127" s="371">
        <f t="shared" si="332"/>
        <v>182</v>
      </c>
      <c r="K127" s="372">
        <f t="shared" si="333"/>
        <v>241</v>
      </c>
      <c r="L127" s="420"/>
      <c r="M127" s="371">
        <f t="shared" si="328"/>
        <v>182</v>
      </c>
      <c r="N127" s="372">
        <f t="shared" si="329"/>
        <v>241</v>
      </c>
      <c r="O127" s="371">
        <f t="shared" si="330"/>
        <v>182</v>
      </c>
      <c r="P127" s="372">
        <f t="shared" si="331"/>
        <v>241</v>
      </c>
      <c r="Q127" s="424">
        <v>5</v>
      </c>
      <c r="R127" s="425">
        <v>4</v>
      </c>
      <c r="S127" s="371">
        <f t="shared" si="334"/>
        <v>5</v>
      </c>
      <c r="T127" s="372">
        <f t="shared" si="335"/>
        <v>4</v>
      </c>
      <c r="U127" s="426">
        <v>0</v>
      </c>
      <c r="V127" s="425">
        <v>0</v>
      </c>
      <c r="W127" s="371">
        <f t="shared" si="348"/>
        <v>0</v>
      </c>
      <c r="X127" s="372">
        <f t="shared" si="349"/>
        <v>0</v>
      </c>
      <c r="Y127" s="426"/>
      <c r="Z127" s="425"/>
      <c r="AA127" s="371">
        <f t="shared" si="336"/>
        <v>0</v>
      </c>
      <c r="AB127" s="372">
        <f t="shared" si="337"/>
        <v>0</v>
      </c>
      <c r="AC127" s="358">
        <f t="shared" si="338"/>
        <v>5</v>
      </c>
      <c r="AD127" s="372">
        <f t="shared" si="339"/>
        <v>4</v>
      </c>
      <c r="AE127" s="358">
        <f t="shared" si="340"/>
        <v>5</v>
      </c>
      <c r="AF127" s="372">
        <f t="shared" si="341"/>
        <v>4</v>
      </c>
      <c r="AG127" s="427">
        <v>2.2999999999999998</v>
      </c>
      <c r="AH127" s="420">
        <v>3.75</v>
      </c>
      <c r="AI127" s="371">
        <f t="shared" si="352"/>
        <v>11.5</v>
      </c>
      <c r="AJ127" s="372">
        <f t="shared" si="353"/>
        <v>15</v>
      </c>
      <c r="AK127" s="426"/>
      <c r="AL127" s="420">
        <v>0</v>
      </c>
      <c r="AM127" s="371">
        <f t="shared" si="361"/>
        <v>0</v>
      </c>
      <c r="AN127" s="372">
        <f t="shared" si="362"/>
        <v>0</v>
      </c>
      <c r="AO127" s="426"/>
      <c r="AP127" s="446"/>
      <c r="AQ127" s="371">
        <f t="shared" si="342"/>
        <v>0</v>
      </c>
      <c r="AR127" s="372">
        <f t="shared" si="343"/>
        <v>0</v>
      </c>
      <c r="AS127" s="371">
        <f t="shared" si="344"/>
        <v>2.2999999999999998</v>
      </c>
      <c r="AT127" s="372">
        <f t="shared" si="345"/>
        <v>3.75</v>
      </c>
      <c r="AU127" s="371">
        <f t="shared" si="346"/>
        <v>11.5</v>
      </c>
      <c r="AV127" s="372">
        <f t="shared" si="347"/>
        <v>15</v>
      </c>
      <c r="AW127" s="426">
        <v>66</v>
      </c>
      <c r="AX127" s="420">
        <v>82.25</v>
      </c>
      <c r="AY127" s="371">
        <f t="shared" si="359"/>
        <v>330</v>
      </c>
      <c r="AZ127" s="372">
        <f t="shared" si="360"/>
        <v>329</v>
      </c>
      <c r="BA127" s="426">
        <v>0</v>
      </c>
      <c r="BB127" s="420">
        <v>0</v>
      </c>
      <c r="BC127" s="371">
        <f t="shared" si="354"/>
        <v>0</v>
      </c>
      <c r="BD127" s="372">
        <f t="shared" si="355"/>
        <v>0</v>
      </c>
      <c r="BE127" s="421"/>
      <c r="BF127" s="420"/>
      <c r="BG127" s="371">
        <f t="shared" si="373"/>
        <v>0</v>
      </c>
      <c r="BH127" s="372">
        <f t="shared" si="373"/>
        <v>0</v>
      </c>
      <c r="BI127" s="371">
        <f t="shared" si="374"/>
        <v>66</v>
      </c>
      <c r="BJ127" s="372">
        <f t="shared" si="374"/>
        <v>82.25</v>
      </c>
      <c r="BK127" s="371">
        <f t="shared" si="375"/>
        <v>330</v>
      </c>
      <c r="BL127" s="372">
        <f t="shared" si="375"/>
        <v>329</v>
      </c>
      <c r="BM127" s="431">
        <v>60</v>
      </c>
      <c r="BN127" s="425">
        <v>90</v>
      </c>
      <c r="BO127" s="371">
        <f t="shared" si="411"/>
        <v>60</v>
      </c>
      <c r="BP127" s="372">
        <f t="shared" si="411"/>
        <v>90</v>
      </c>
      <c r="BQ127" s="426">
        <v>37</v>
      </c>
      <c r="BR127" s="425">
        <v>44</v>
      </c>
      <c r="BS127" s="371">
        <f t="shared" si="412"/>
        <v>37</v>
      </c>
      <c r="BT127" s="372">
        <f t="shared" si="412"/>
        <v>44</v>
      </c>
      <c r="BU127" s="426"/>
      <c r="BV127" s="425"/>
      <c r="BW127" s="371">
        <f t="shared" si="413"/>
        <v>0</v>
      </c>
      <c r="BX127" s="423">
        <f t="shared" si="417"/>
        <v>0</v>
      </c>
      <c r="BY127" s="358">
        <f t="shared" si="376"/>
        <v>97</v>
      </c>
      <c r="BZ127" s="372">
        <f t="shared" si="376"/>
        <v>134</v>
      </c>
      <c r="CA127" s="358">
        <f t="shared" si="377"/>
        <v>97</v>
      </c>
      <c r="CB127" s="372">
        <f t="shared" si="377"/>
        <v>134</v>
      </c>
      <c r="CC127" s="427">
        <v>4.58</v>
      </c>
      <c r="CD127" s="420">
        <v>4.57</v>
      </c>
      <c r="CE127" s="371">
        <f t="shared" si="363"/>
        <v>274.8</v>
      </c>
      <c r="CF127" s="372">
        <f t="shared" si="363"/>
        <v>411.3</v>
      </c>
      <c r="CG127" s="426">
        <v>5.18</v>
      </c>
      <c r="CH127" s="420">
        <v>4.6500000000000004</v>
      </c>
      <c r="CI127" s="371">
        <f t="shared" si="414"/>
        <v>191.66</v>
      </c>
      <c r="CJ127" s="372">
        <f t="shared" si="414"/>
        <v>204.60000000000002</v>
      </c>
      <c r="CK127" s="426"/>
      <c r="CL127" s="446"/>
      <c r="CM127" s="371">
        <f t="shared" si="415"/>
        <v>0</v>
      </c>
      <c r="CN127" s="372">
        <f t="shared" si="415"/>
        <v>0</v>
      </c>
      <c r="CO127" s="371">
        <f t="shared" si="378"/>
        <v>4.8088659793814434</v>
      </c>
      <c r="CP127" s="372">
        <f t="shared" si="378"/>
        <v>4.5962686567164184</v>
      </c>
      <c r="CQ127" s="371">
        <f t="shared" si="379"/>
        <v>466.46000000000004</v>
      </c>
      <c r="CR127" s="372">
        <f t="shared" si="379"/>
        <v>615.90000000000009</v>
      </c>
      <c r="CS127" s="426">
        <v>93.73</v>
      </c>
      <c r="CT127" s="420">
        <v>91.46</v>
      </c>
      <c r="CU127" s="371">
        <f t="shared" si="350"/>
        <v>5623.8</v>
      </c>
      <c r="CV127" s="372">
        <f t="shared" si="350"/>
        <v>8231.4</v>
      </c>
      <c r="CW127" s="426">
        <v>77.319999999999993</v>
      </c>
      <c r="CX127" s="420">
        <v>86.4</v>
      </c>
      <c r="CY127" s="371">
        <f t="shared" si="351"/>
        <v>2860.8399999999997</v>
      </c>
      <c r="CZ127" s="372">
        <f t="shared" si="351"/>
        <v>3801.6000000000004</v>
      </c>
      <c r="DA127" s="421"/>
      <c r="DB127" s="420"/>
      <c r="DC127" s="371">
        <f t="shared" si="380"/>
        <v>0</v>
      </c>
      <c r="DD127" s="372">
        <f t="shared" si="380"/>
        <v>0</v>
      </c>
      <c r="DE127" s="371">
        <f t="shared" si="381"/>
        <v>87.470515463917522</v>
      </c>
      <c r="DF127" s="372">
        <f t="shared" si="381"/>
        <v>89.798507462686572</v>
      </c>
      <c r="DG127" s="371">
        <f t="shared" si="382"/>
        <v>8484.64</v>
      </c>
      <c r="DH127" s="372">
        <f t="shared" si="382"/>
        <v>12033</v>
      </c>
      <c r="DI127" s="371">
        <f t="shared" si="383"/>
        <v>102</v>
      </c>
      <c r="DJ127" s="372">
        <f t="shared" si="383"/>
        <v>138</v>
      </c>
      <c r="DK127" s="371">
        <f t="shared" si="383"/>
        <v>102</v>
      </c>
      <c r="DL127" s="372">
        <f t="shared" si="383"/>
        <v>138</v>
      </c>
      <c r="DM127" s="371">
        <f t="shared" si="384"/>
        <v>4.6858823529411771</v>
      </c>
      <c r="DN127" s="372">
        <f t="shared" si="384"/>
        <v>4.571739130434783</v>
      </c>
      <c r="DO127" s="371">
        <f t="shared" si="385"/>
        <v>477.96000000000004</v>
      </c>
      <c r="DP127" s="372">
        <f t="shared" si="385"/>
        <v>630.90000000000009</v>
      </c>
      <c r="DQ127" s="371">
        <f t="shared" si="386"/>
        <v>86.418039215686264</v>
      </c>
      <c r="DR127" s="372">
        <f t="shared" si="386"/>
        <v>89.579710144927532</v>
      </c>
      <c r="DS127" s="371">
        <f t="shared" si="387"/>
        <v>8814.64</v>
      </c>
      <c r="DT127" s="372">
        <f t="shared" si="387"/>
        <v>12362</v>
      </c>
      <c r="DU127" s="424">
        <v>8</v>
      </c>
      <c r="DV127" s="425">
        <v>12</v>
      </c>
      <c r="DW127" s="371">
        <f t="shared" si="388"/>
        <v>8</v>
      </c>
      <c r="DX127" s="372">
        <f t="shared" si="388"/>
        <v>12</v>
      </c>
      <c r="DY127" s="426">
        <v>7</v>
      </c>
      <c r="DZ127" s="425">
        <v>15</v>
      </c>
      <c r="EA127" s="371">
        <f t="shared" si="389"/>
        <v>7</v>
      </c>
      <c r="EB127" s="372">
        <f t="shared" si="389"/>
        <v>15</v>
      </c>
      <c r="EC127" s="426"/>
      <c r="ED127" s="425"/>
      <c r="EE127" s="371">
        <f t="shared" si="390"/>
        <v>0</v>
      </c>
      <c r="EF127" s="372">
        <f t="shared" si="390"/>
        <v>0</v>
      </c>
      <c r="EG127" s="358">
        <f t="shared" si="391"/>
        <v>15</v>
      </c>
      <c r="EH127" s="372">
        <f t="shared" si="391"/>
        <v>27</v>
      </c>
      <c r="EI127" s="358">
        <f t="shared" si="392"/>
        <v>15</v>
      </c>
      <c r="EJ127" s="372">
        <f t="shared" si="392"/>
        <v>27</v>
      </c>
      <c r="EK127" s="427">
        <v>2.69</v>
      </c>
      <c r="EL127" s="420">
        <v>3.13</v>
      </c>
      <c r="EM127" s="371">
        <f t="shared" si="356"/>
        <v>21.52</v>
      </c>
      <c r="EN127" s="372">
        <f t="shared" si="356"/>
        <v>37.56</v>
      </c>
      <c r="EO127" s="426">
        <v>3.71</v>
      </c>
      <c r="EP127" s="420">
        <v>3.53</v>
      </c>
      <c r="EQ127" s="371">
        <f t="shared" si="416"/>
        <v>25.97</v>
      </c>
      <c r="ER127" s="372">
        <f t="shared" si="416"/>
        <v>52.949999999999996</v>
      </c>
      <c r="ES127" s="426"/>
      <c r="ET127" s="446"/>
      <c r="EU127" s="371">
        <f t="shared" si="357"/>
        <v>0</v>
      </c>
      <c r="EV127" s="372">
        <f t="shared" si="358"/>
        <v>0</v>
      </c>
      <c r="EW127" s="371">
        <f t="shared" si="393"/>
        <v>3.1659999999999995</v>
      </c>
      <c r="EX127" s="372">
        <f t="shared" si="393"/>
        <v>3.3522222222222218</v>
      </c>
      <c r="EY127" s="371">
        <f t="shared" si="394"/>
        <v>47.489999999999995</v>
      </c>
      <c r="EZ127" s="372">
        <f t="shared" si="394"/>
        <v>90.509999999999991</v>
      </c>
      <c r="FA127" s="426">
        <v>55.13</v>
      </c>
      <c r="FB127" s="420">
        <v>76.5</v>
      </c>
      <c r="FC127" s="371">
        <f t="shared" si="395"/>
        <v>441.04</v>
      </c>
      <c r="FD127" s="372">
        <f t="shared" si="395"/>
        <v>918</v>
      </c>
      <c r="FE127" s="426">
        <v>61.57</v>
      </c>
      <c r="FF127" s="420">
        <v>58.6</v>
      </c>
      <c r="FG127" s="371">
        <f t="shared" si="396"/>
        <v>430.99</v>
      </c>
      <c r="FH127" s="372">
        <f t="shared" si="396"/>
        <v>879</v>
      </c>
      <c r="FI127" s="421"/>
      <c r="FJ127" s="420"/>
      <c r="FK127" s="371">
        <f t="shared" si="397"/>
        <v>0</v>
      </c>
      <c r="FL127" s="372">
        <f t="shared" si="397"/>
        <v>0</v>
      </c>
      <c r="FM127" s="371">
        <f t="shared" si="398"/>
        <v>58.135333333333328</v>
      </c>
      <c r="FN127" s="372">
        <f t="shared" si="398"/>
        <v>66.555555555555557</v>
      </c>
      <c r="FO127" s="371">
        <f t="shared" si="399"/>
        <v>872.03</v>
      </c>
      <c r="FP127" s="372">
        <f t="shared" si="399"/>
        <v>1797</v>
      </c>
      <c r="FQ127" s="424">
        <v>65</v>
      </c>
      <c r="FR127" s="425">
        <v>76</v>
      </c>
      <c r="FS127" s="371">
        <f t="shared" si="400"/>
        <v>65</v>
      </c>
      <c r="FT127" s="372">
        <f t="shared" si="400"/>
        <v>76</v>
      </c>
      <c r="FU127" s="426">
        <v>4.57</v>
      </c>
      <c r="FV127" s="425">
        <v>4.92</v>
      </c>
      <c r="FW127" s="371">
        <f t="shared" si="401"/>
        <v>297.05</v>
      </c>
      <c r="FX127" s="372">
        <f t="shared" si="401"/>
        <v>373.92</v>
      </c>
      <c r="FY127" s="426">
        <v>71.27</v>
      </c>
      <c r="FZ127" s="425">
        <v>75.930000000000007</v>
      </c>
      <c r="GA127" s="371">
        <f t="shared" si="402"/>
        <v>4632.55</v>
      </c>
      <c r="GB127" s="372">
        <f t="shared" si="402"/>
        <v>5770.68</v>
      </c>
      <c r="GC127" s="406">
        <f t="shared" si="366"/>
        <v>73</v>
      </c>
      <c r="GD127" s="372">
        <f t="shared" si="366"/>
        <v>106</v>
      </c>
      <c r="GE127" s="371">
        <f t="shared" si="366"/>
        <v>73</v>
      </c>
      <c r="GF127" s="372">
        <f t="shared" si="366"/>
        <v>106</v>
      </c>
      <c r="GG127" s="371">
        <f t="shared" si="403"/>
        <v>307.82</v>
      </c>
      <c r="GH127" s="372">
        <f t="shared" si="403"/>
        <v>463.86</v>
      </c>
      <c r="GI127" s="371">
        <f t="shared" si="404"/>
        <v>6394.84</v>
      </c>
      <c r="GJ127" s="372">
        <f t="shared" si="404"/>
        <v>9478.4</v>
      </c>
      <c r="GK127" s="406">
        <f t="shared" si="367"/>
        <v>44</v>
      </c>
      <c r="GL127" s="372">
        <f t="shared" si="367"/>
        <v>59</v>
      </c>
      <c r="GM127" s="371">
        <f t="shared" si="367"/>
        <v>44</v>
      </c>
      <c r="GN127" s="372">
        <f t="shared" si="367"/>
        <v>59</v>
      </c>
      <c r="GO127" s="371">
        <f t="shared" si="405"/>
        <v>217.63</v>
      </c>
      <c r="GP127" s="372">
        <f t="shared" si="405"/>
        <v>257.55</v>
      </c>
      <c r="GQ127" s="371">
        <f t="shared" si="406"/>
        <v>3291.83</v>
      </c>
      <c r="GR127" s="372">
        <f t="shared" si="406"/>
        <v>4680.6000000000004</v>
      </c>
      <c r="GS127" s="406">
        <f t="shared" si="368"/>
        <v>117</v>
      </c>
      <c r="GT127" s="372">
        <f t="shared" si="368"/>
        <v>165</v>
      </c>
      <c r="GU127" s="371">
        <f t="shared" si="368"/>
        <v>117</v>
      </c>
      <c r="GV127" s="372">
        <f t="shared" si="364"/>
        <v>165</v>
      </c>
      <c r="GW127" s="371">
        <f t="shared" si="407"/>
        <v>525.45000000000005</v>
      </c>
      <c r="GX127" s="372">
        <f t="shared" si="407"/>
        <v>721.41000000000008</v>
      </c>
      <c r="GY127" s="371">
        <f t="shared" si="407"/>
        <v>9686.67</v>
      </c>
      <c r="GZ127" s="372">
        <f t="shared" si="372"/>
        <v>14159</v>
      </c>
      <c r="HA127" s="406">
        <f t="shared" si="369"/>
        <v>0</v>
      </c>
      <c r="HB127" s="372">
        <f t="shared" si="369"/>
        <v>0</v>
      </c>
      <c r="HC127" s="371">
        <f t="shared" si="369"/>
        <v>0</v>
      </c>
      <c r="HD127" s="372">
        <f t="shared" si="365"/>
        <v>0</v>
      </c>
      <c r="HE127" s="371" t="str">
        <f t="shared" si="370"/>
        <v/>
      </c>
      <c r="HF127" s="372" t="str">
        <f t="shared" si="370"/>
        <v/>
      </c>
      <c r="HG127" s="371" t="str">
        <f t="shared" si="408"/>
        <v/>
      </c>
      <c r="HH127" s="372" t="str">
        <f t="shared" si="408"/>
        <v/>
      </c>
      <c r="HI127" s="406">
        <f t="shared" si="409"/>
        <v>822.5</v>
      </c>
      <c r="HJ127" s="372">
        <f t="shared" si="409"/>
        <v>1095.3300000000002</v>
      </c>
      <c r="HK127" s="371">
        <f t="shared" si="410"/>
        <v>14319.220000000001</v>
      </c>
      <c r="HL127" s="371">
        <f t="shared" si="410"/>
        <v>19929.68</v>
      </c>
    </row>
    <row r="128" spans="1:220" ht="15">
      <c r="A128" s="458" t="s">
        <v>157</v>
      </c>
      <c r="B128" s="459" t="s">
        <v>173</v>
      </c>
      <c r="C128" s="43"/>
      <c r="D128" s="436">
        <v>247940</v>
      </c>
      <c r="E128" s="418">
        <v>9</v>
      </c>
      <c r="F128" s="397">
        <v>391</v>
      </c>
      <c r="G128" s="460">
        <v>491</v>
      </c>
      <c r="H128" s="421"/>
      <c r="I128" s="422"/>
      <c r="J128" s="371">
        <f t="shared" si="332"/>
        <v>391</v>
      </c>
      <c r="K128" s="372">
        <f t="shared" si="333"/>
        <v>491</v>
      </c>
      <c r="L128" s="420"/>
      <c r="M128" s="371">
        <f t="shared" si="328"/>
        <v>391</v>
      </c>
      <c r="N128" s="372">
        <f t="shared" si="329"/>
        <v>491</v>
      </c>
      <c r="O128" s="371">
        <f t="shared" si="330"/>
        <v>391</v>
      </c>
      <c r="P128" s="372">
        <f t="shared" si="331"/>
        <v>491</v>
      </c>
      <c r="Q128" s="424">
        <v>4</v>
      </c>
      <c r="R128" s="425">
        <v>5</v>
      </c>
      <c r="S128" s="371">
        <f t="shared" si="334"/>
        <v>4</v>
      </c>
      <c r="T128" s="372">
        <f t="shared" si="335"/>
        <v>5</v>
      </c>
      <c r="U128" s="426">
        <v>0</v>
      </c>
      <c r="V128" s="425">
        <v>0</v>
      </c>
      <c r="W128" s="371">
        <f t="shared" si="348"/>
        <v>0</v>
      </c>
      <c r="X128" s="372">
        <f t="shared" si="349"/>
        <v>0</v>
      </c>
      <c r="Y128" s="426"/>
      <c r="Z128" s="425"/>
      <c r="AA128" s="371">
        <f t="shared" si="336"/>
        <v>0</v>
      </c>
      <c r="AB128" s="372">
        <f t="shared" si="337"/>
        <v>0</v>
      </c>
      <c r="AC128" s="358">
        <f t="shared" si="338"/>
        <v>4</v>
      </c>
      <c r="AD128" s="372">
        <f t="shared" si="339"/>
        <v>5</v>
      </c>
      <c r="AE128" s="358">
        <f t="shared" si="340"/>
        <v>4</v>
      </c>
      <c r="AF128" s="372">
        <f t="shared" si="341"/>
        <v>5</v>
      </c>
      <c r="AG128" s="427">
        <v>2.25</v>
      </c>
      <c r="AH128" s="420">
        <v>3.1</v>
      </c>
      <c r="AI128" s="371">
        <f t="shared" si="352"/>
        <v>9</v>
      </c>
      <c r="AJ128" s="372">
        <f t="shared" si="353"/>
        <v>15.5</v>
      </c>
      <c r="AK128" s="426"/>
      <c r="AL128" s="420">
        <v>0</v>
      </c>
      <c r="AM128" s="371">
        <f t="shared" si="361"/>
        <v>0</v>
      </c>
      <c r="AN128" s="372">
        <f t="shared" si="362"/>
        <v>0</v>
      </c>
      <c r="AO128" s="426"/>
      <c r="AP128" s="446"/>
      <c r="AQ128" s="371">
        <f t="shared" si="342"/>
        <v>0</v>
      </c>
      <c r="AR128" s="372">
        <f t="shared" si="343"/>
        <v>0</v>
      </c>
      <c r="AS128" s="371">
        <f t="shared" si="344"/>
        <v>2.25</v>
      </c>
      <c r="AT128" s="372">
        <f t="shared" si="345"/>
        <v>3.1</v>
      </c>
      <c r="AU128" s="371">
        <f t="shared" si="346"/>
        <v>9</v>
      </c>
      <c r="AV128" s="372">
        <f t="shared" si="347"/>
        <v>15.5</v>
      </c>
      <c r="AW128" s="426">
        <v>56.25</v>
      </c>
      <c r="AX128" s="420">
        <v>75.8</v>
      </c>
      <c r="AY128" s="371">
        <f t="shared" si="359"/>
        <v>225</v>
      </c>
      <c r="AZ128" s="372">
        <f t="shared" si="360"/>
        <v>379</v>
      </c>
      <c r="BA128" s="426">
        <v>0</v>
      </c>
      <c r="BB128" s="420">
        <v>0</v>
      </c>
      <c r="BC128" s="371">
        <f t="shared" si="354"/>
        <v>0</v>
      </c>
      <c r="BD128" s="372">
        <f t="shared" si="355"/>
        <v>0</v>
      </c>
      <c r="BE128" s="421"/>
      <c r="BF128" s="420"/>
      <c r="BG128" s="371">
        <f t="shared" si="373"/>
        <v>0</v>
      </c>
      <c r="BH128" s="372">
        <f t="shared" si="373"/>
        <v>0</v>
      </c>
      <c r="BI128" s="371">
        <f t="shared" si="374"/>
        <v>56.25</v>
      </c>
      <c r="BJ128" s="372">
        <f t="shared" si="374"/>
        <v>75.8</v>
      </c>
      <c r="BK128" s="371">
        <f t="shared" si="375"/>
        <v>225</v>
      </c>
      <c r="BL128" s="372">
        <f t="shared" si="375"/>
        <v>379</v>
      </c>
      <c r="BM128" s="431">
        <v>116</v>
      </c>
      <c r="BN128" s="425">
        <v>145</v>
      </c>
      <c r="BO128" s="371">
        <f t="shared" si="411"/>
        <v>116</v>
      </c>
      <c r="BP128" s="372">
        <f t="shared" si="411"/>
        <v>145</v>
      </c>
      <c r="BQ128" s="426">
        <v>63</v>
      </c>
      <c r="BR128" s="425">
        <v>81</v>
      </c>
      <c r="BS128" s="371">
        <f t="shared" si="412"/>
        <v>63</v>
      </c>
      <c r="BT128" s="372">
        <f t="shared" si="412"/>
        <v>81</v>
      </c>
      <c r="BU128" s="426"/>
      <c r="BV128" s="425"/>
      <c r="BW128" s="371">
        <f t="shared" si="413"/>
        <v>0</v>
      </c>
      <c r="BX128" s="423">
        <f t="shared" si="417"/>
        <v>0</v>
      </c>
      <c r="BY128" s="358">
        <f t="shared" si="376"/>
        <v>179</v>
      </c>
      <c r="BZ128" s="372">
        <f t="shared" si="376"/>
        <v>226</v>
      </c>
      <c r="CA128" s="358">
        <f t="shared" si="377"/>
        <v>179</v>
      </c>
      <c r="CB128" s="372">
        <f t="shared" si="377"/>
        <v>226</v>
      </c>
      <c r="CC128" s="427">
        <v>4.91</v>
      </c>
      <c r="CD128" s="420">
        <v>5.17</v>
      </c>
      <c r="CE128" s="371">
        <f t="shared" si="363"/>
        <v>569.56000000000006</v>
      </c>
      <c r="CF128" s="372">
        <f t="shared" si="363"/>
        <v>749.65</v>
      </c>
      <c r="CG128" s="426">
        <v>5.66</v>
      </c>
      <c r="CH128" s="420">
        <v>6.12</v>
      </c>
      <c r="CI128" s="371">
        <f t="shared" si="414"/>
        <v>356.58</v>
      </c>
      <c r="CJ128" s="372">
        <f t="shared" si="414"/>
        <v>495.72</v>
      </c>
      <c r="CK128" s="426"/>
      <c r="CL128" s="446"/>
      <c r="CM128" s="371">
        <f t="shared" si="415"/>
        <v>0</v>
      </c>
      <c r="CN128" s="372">
        <f t="shared" si="415"/>
        <v>0</v>
      </c>
      <c r="CO128" s="371">
        <f t="shared" si="378"/>
        <v>5.1739664804469276</v>
      </c>
      <c r="CP128" s="372">
        <f t="shared" si="378"/>
        <v>5.510486725663716</v>
      </c>
      <c r="CQ128" s="371">
        <f t="shared" si="379"/>
        <v>926.1400000000001</v>
      </c>
      <c r="CR128" s="372">
        <f t="shared" si="379"/>
        <v>1245.3699999999999</v>
      </c>
      <c r="CS128" s="426">
        <v>85.87</v>
      </c>
      <c r="CT128" s="420">
        <v>89.1</v>
      </c>
      <c r="CU128" s="371">
        <f t="shared" si="350"/>
        <v>9960.92</v>
      </c>
      <c r="CV128" s="372">
        <f t="shared" si="350"/>
        <v>12919.5</v>
      </c>
      <c r="CW128" s="426">
        <v>82.53</v>
      </c>
      <c r="CX128" s="420">
        <v>84.85</v>
      </c>
      <c r="CY128" s="371">
        <f t="shared" si="351"/>
        <v>5199.3900000000003</v>
      </c>
      <c r="CZ128" s="372">
        <f t="shared" si="351"/>
        <v>6872.8499999999995</v>
      </c>
      <c r="DA128" s="421"/>
      <c r="DB128" s="420"/>
      <c r="DC128" s="371">
        <f t="shared" si="380"/>
        <v>0</v>
      </c>
      <c r="DD128" s="372">
        <f t="shared" si="380"/>
        <v>0</v>
      </c>
      <c r="DE128" s="371">
        <f t="shared" si="381"/>
        <v>84.694469273743024</v>
      </c>
      <c r="DF128" s="372">
        <f t="shared" si="381"/>
        <v>87.576769911504414</v>
      </c>
      <c r="DG128" s="371">
        <f t="shared" si="382"/>
        <v>15160.310000000001</v>
      </c>
      <c r="DH128" s="372">
        <f t="shared" si="382"/>
        <v>19792.349999999999</v>
      </c>
      <c r="DI128" s="371">
        <f t="shared" si="383"/>
        <v>183</v>
      </c>
      <c r="DJ128" s="372">
        <f t="shared" si="383"/>
        <v>231</v>
      </c>
      <c r="DK128" s="371">
        <f t="shared" si="383"/>
        <v>183</v>
      </c>
      <c r="DL128" s="372">
        <f t="shared" si="383"/>
        <v>231</v>
      </c>
      <c r="DM128" s="371">
        <f t="shared" si="384"/>
        <v>5.1100546448087441</v>
      </c>
      <c r="DN128" s="372">
        <f t="shared" si="384"/>
        <v>5.4583116883116878</v>
      </c>
      <c r="DO128" s="371">
        <f t="shared" si="385"/>
        <v>935.14000000000021</v>
      </c>
      <c r="DP128" s="372">
        <f t="shared" si="385"/>
        <v>1260.8699999999999</v>
      </c>
      <c r="DQ128" s="371">
        <f t="shared" si="386"/>
        <v>84.072732240437162</v>
      </c>
      <c r="DR128" s="372">
        <f t="shared" si="386"/>
        <v>87.321861471861467</v>
      </c>
      <c r="DS128" s="371">
        <f t="shared" si="387"/>
        <v>15385.310000000001</v>
      </c>
      <c r="DT128" s="372">
        <f t="shared" si="387"/>
        <v>20171.349999999999</v>
      </c>
      <c r="DU128" s="424">
        <v>24</v>
      </c>
      <c r="DV128" s="425">
        <v>29</v>
      </c>
      <c r="DW128" s="371">
        <f t="shared" si="388"/>
        <v>24</v>
      </c>
      <c r="DX128" s="372">
        <f t="shared" si="388"/>
        <v>29</v>
      </c>
      <c r="DY128" s="426">
        <v>14</v>
      </c>
      <c r="DZ128" s="425">
        <v>24</v>
      </c>
      <c r="EA128" s="371">
        <f t="shared" si="389"/>
        <v>14</v>
      </c>
      <c r="EB128" s="372">
        <f t="shared" si="389"/>
        <v>24</v>
      </c>
      <c r="EC128" s="426"/>
      <c r="ED128" s="425"/>
      <c r="EE128" s="371">
        <f t="shared" si="390"/>
        <v>0</v>
      </c>
      <c r="EF128" s="372">
        <f t="shared" si="390"/>
        <v>0</v>
      </c>
      <c r="EG128" s="358">
        <f t="shared" si="391"/>
        <v>38</v>
      </c>
      <c r="EH128" s="372">
        <f t="shared" si="391"/>
        <v>53</v>
      </c>
      <c r="EI128" s="358">
        <f t="shared" si="392"/>
        <v>38</v>
      </c>
      <c r="EJ128" s="372">
        <f t="shared" si="392"/>
        <v>53</v>
      </c>
      <c r="EK128" s="427">
        <v>4</v>
      </c>
      <c r="EL128" s="420">
        <v>3.91</v>
      </c>
      <c r="EM128" s="371">
        <f t="shared" si="356"/>
        <v>96</v>
      </c>
      <c r="EN128" s="372">
        <f t="shared" si="356"/>
        <v>113.39</v>
      </c>
      <c r="EO128" s="426">
        <v>5.18</v>
      </c>
      <c r="EP128" s="420">
        <v>3.31</v>
      </c>
      <c r="EQ128" s="371">
        <f t="shared" si="416"/>
        <v>72.52</v>
      </c>
      <c r="ER128" s="372">
        <f t="shared" si="416"/>
        <v>79.44</v>
      </c>
      <c r="ES128" s="426"/>
      <c r="ET128" s="446"/>
      <c r="EU128" s="371">
        <f t="shared" si="357"/>
        <v>0</v>
      </c>
      <c r="EV128" s="372">
        <f t="shared" si="358"/>
        <v>0</v>
      </c>
      <c r="EW128" s="371">
        <f t="shared" si="393"/>
        <v>4.4347368421052629</v>
      </c>
      <c r="EX128" s="372">
        <f t="shared" si="393"/>
        <v>3.6383018867924526</v>
      </c>
      <c r="EY128" s="371">
        <f t="shared" si="394"/>
        <v>168.51999999999998</v>
      </c>
      <c r="EZ128" s="372">
        <f t="shared" si="394"/>
        <v>192.82999999999998</v>
      </c>
      <c r="FA128" s="426">
        <v>71.5</v>
      </c>
      <c r="FB128" s="420">
        <v>77.430000000000007</v>
      </c>
      <c r="FC128" s="371">
        <f t="shared" si="395"/>
        <v>1716</v>
      </c>
      <c r="FD128" s="372">
        <f t="shared" si="395"/>
        <v>2245.4700000000003</v>
      </c>
      <c r="FE128" s="426">
        <v>78.37</v>
      </c>
      <c r="FF128" s="420">
        <v>58.83</v>
      </c>
      <c r="FG128" s="371">
        <f t="shared" si="396"/>
        <v>1097.18</v>
      </c>
      <c r="FH128" s="372">
        <f t="shared" si="396"/>
        <v>1411.92</v>
      </c>
      <c r="FI128" s="421"/>
      <c r="FJ128" s="420"/>
      <c r="FK128" s="371">
        <f t="shared" si="397"/>
        <v>0</v>
      </c>
      <c r="FL128" s="372">
        <f t="shared" si="397"/>
        <v>0</v>
      </c>
      <c r="FM128" s="371">
        <f t="shared" si="398"/>
        <v>74.031052631578959</v>
      </c>
      <c r="FN128" s="372">
        <f t="shared" si="398"/>
        <v>69.007358490566048</v>
      </c>
      <c r="FO128" s="371">
        <f t="shared" si="399"/>
        <v>2813.1800000000003</v>
      </c>
      <c r="FP128" s="372">
        <f t="shared" si="399"/>
        <v>3657.3900000000003</v>
      </c>
      <c r="FQ128" s="424">
        <v>170</v>
      </c>
      <c r="FR128" s="425">
        <v>207</v>
      </c>
      <c r="FS128" s="371">
        <f t="shared" si="400"/>
        <v>170</v>
      </c>
      <c r="FT128" s="372">
        <f t="shared" si="400"/>
        <v>207</v>
      </c>
      <c r="FU128" s="426">
        <v>5.54</v>
      </c>
      <c r="FV128" s="425">
        <v>5.44</v>
      </c>
      <c r="FW128" s="371">
        <f t="shared" si="401"/>
        <v>941.8</v>
      </c>
      <c r="FX128" s="372">
        <f t="shared" si="401"/>
        <v>1126.0800000000002</v>
      </c>
      <c r="FY128" s="426">
        <v>79.86</v>
      </c>
      <c r="FZ128" s="425">
        <v>79.86</v>
      </c>
      <c r="GA128" s="371">
        <f t="shared" si="402"/>
        <v>13576.2</v>
      </c>
      <c r="GB128" s="372">
        <f t="shared" si="402"/>
        <v>16531.02</v>
      </c>
      <c r="GC128" s="406">
        <f t="shared" si="366"/>
        <v>144</v>
      </c>
      <c r="GD128" s="372">
        <f t="shared" si="366"/>
        <v>179</v>
      </c>
      <c r="GE128" s="371">
        <f t="shared" si="366"/>
        <v>144</v>
      </c>
      <c r="GF128" s="372">
        <f t="shared" si="366"/>
        <v>179</v>
      </c>
      <c r="GG128" s="371">
        <f t="shared" si="403"/>
        <v>674.56000000000006</v>
      </c>
      <c r="GH128" s="372">
        <f t="shared" si="403"/>
        <v>878.54</v>
      </c>
      <c r="GI128" s="371">
        <f t="shared" si="404"/>
        <v>11901.92</v>
      </c>
      <c r="GJ128" s="372">
        <f t="shared" si="404"/>
        <v>15543.970000000001</v>
      </c>
      <c r="GK128" s="406">
        <f t="shared" si="367"/>
        <v>77</v>
      </c>
      <c r="GL128" s="372">
        <f t="shared" si="367"/>
        <v>105</v>
      </c>
      <c r="GM128" s="371">
        <f t="shared" si="367"/>
        <v>77</v>
      </c>
      <c r="GN128" s="372">
        <f t="shared" si="367"/>
        <v>105</v>
      </c>
      <c r="GO128" s="371">
        <f t="shared" si="405"/>
        <v>429.09999999999997</v>
      </c>
      <c r="GP128" s="372">
        <f t="shared" si="405"/>
        <v>575.16000000000008</v>
      </c>
      <c r="GQ128" s="371">
        <f t="shared" si="406"/>
        <v>6296.5700000000006</v>
      </c>
      <c r="GR128" s="372">
        <f t="shared" si="406"/>
        <v>8284.77</v>
      </c>
      <c r="GS128" s="406">
        <f t="shared" si="368"/>
        <v>221</v>
      </c>
      <c r="GT128" s="372">
        <f t="shared" si="368"/>
        <v>284</v>
      </c>
      <c r="GU128" s="371">
        <f t="shared" si="368"/>
        <v>221</v>
      </c>
      <c r="GV128" s="372">
        <f t="shared" si="364"/>
        <v>284</v>
      </c>
      <c r="GW128" s="371">
        <f t="shared" si="407"/>
        <v>1103.6600000000001</v>
      </c>
      <c r="GX128" s="372">
        <f t="shared" si="407"/>
        <v>1453.7</v>
      </c>
      <c r="GY128" s="371">
        <f t="shared" si="407"/>
        <v>18198.490000000002</v>
      </c>
      <c r="GZ128" s="372">
        <f t="shared" si="372"/>
        <v>23828.74</v>
      </c>
      <c r="HA128" s="406">
        <f t="shared" si="369"/>
        <v>0</v>
      </c>
      <c r="HB128" s="372">
        <f t="shared" si="369"/>
        <v>0</v>
      </c>
      <c r="HC128" s="371">
        <f t="shared" si="369"/>
        <v>0</v>
      </c>
      <c r="HD128" s="372">
        <f t="shared" si="365"/>
        <v>0</v>
      </c>
      <c r="HE128" s="371" t="str">
        <f t="shared" si="370"/>
        <v/>
      </c>
      <c r="HF128" s="372" t="str">
        <f t="shared" si="370"/>
        <v/>
      </c>
      <c r="HG128" s="371" t="str">
        <f t="shared" si="408"/>
        <v/>
      </c>
      <c r="HH128" s="372" t="str">
        <f t="shared" si="408"/>
        <v/>
      </c>
      <c r="HI128" s="406">
        <f t="shared" si="409"/>
        <v>2045.4600000000003</v>
      </c>
      <c r="HJ128" s="372">
        <f t="shared" si="409"/>
        <v>2579.7799999999997</v>
      </c>
      <c r="HK128" s="371">
        <f t="shared" si="410"/>
        <v>31774.690000000002</v>
      </c>
      <c r="HL128" s="371">
        <f t="shared" si="410"/>
        <v>40359.759999999995</v>
      </c>
    </row>
    <row r="129" spans="1:220" ht="15">
      <c r="A129" s="458" t="s">
        <v>157</v>
      </c>
      <c r="B129" s="459" t="s">
        <v>174</v>
      </c>
      <c r="C129" s="43"/>
      <c r="D129" s="436">
        <v>157711</v>
      </c>
      <c r="E129" s="418">
        <v>9</v>
      </c>
      <c r="F129" s="397">
        <v>633</v>
      </c>
      <c r="G129" s="460">
        <v>554</v>
      </c>
      <c r="H129" s="421"/>
      <c r="I129" s="422"/>
      <c r="J129" s="371">
        <f t="shared" si="332"/>
        <v>633</v>
      </c>
      <c r="K129" s="372">
        <f t="shared" si="333"/>
        <v>554</v>
      </c>
      <c r="L129" s="420"/>
      <c r="M129" s="371">
        <f t="shared" si="328"/>
        <v>633</v>
      </c>
      <c r="N129" s="372">
        <f t="shared" si="329"/>
        <v>554</v>
      </c>
      <c r="O129" s="371">
        <f t="shared" si="330"/>
        <v>633</v>
      </c>
      <c r="P129" s="372">
        <f t="shared" si="331"/>
        <v>554</v>
      </c>
      <c r="Q129" s="424">
        <v>8</v>
      </c>
      <c r="R129" s="425">
        <v>11</v>
      </c>
      <c r="S129" s="371">
        <f t="shared" si="334"/>
        <v>8</v>
      </c>
      <c r="T129" s="372">
        <f t="shared" si="335"/>
        <v>11</v>
      </c>
      <c r="U129" s="426">
        <v>1</v>
      </c>
      <c r="V129" s="425">
        <v>0</v>
      </c>
      <c r="W129" s="371">
        <f t="shared" si="348"/>
        <v>1</v>
      </c>
      <c r="X129" s="372">
        <f t="shared" si="349"/>
        <v>0</v>
      </c>
      <c r="Y129" s="426"/>
      <c r="Z129" s="425"/>
      <c r="AA129" s="371">
        <f t="shared" si="336"/>
        <v>0</v>
      </c>
      <c r="AB129" s="372">
        <f t="shared" si="337"/>
        <v>0</v>
      </c>
      <c r="AC129" s="358">
        <f t="shared" si="338"/>
        <v>9</v>
      </c>
      <c r="AD129" s="372">
        <f t="shared" si="339"/>
        <v>11</v>
      </c>
      <c r="AE129" s="358">
        <f t="shared" si="340"/>
        <v>9</v>
      </c>
      <c r="AF129" s="372">
        <f t="shared" si="341"/>
        <v>11</v>
      </c>
      <c r="AG129" s="427">
        <v>4</v>
      </c>
      <c r="AH129" s="420">
        <v>3.05</v>
      </c>
      <c r="AI129" s="371">
        <f t="shared" si="352"/>
        <v>32</v>
      </c>
      <c r="AJ129" s="372">
        <f t="shared" si="353"/>
        <v>33.549999999999997</v>
      </c>
      <c r="AK129" s="426">
        <v>4</v>
      </c>
      <c r="AL129" s="420">
        <v>0</v>
      </c>
      <c r="AM129" s="371">
        <f t="shared" si="361"/>
        <v>4</v>
      </c>
      <c r="AN129" s="372">
        <f t="shared" si="362"/>
        <v>0</v>
      </c>
      <c r="AO129" s="426"/>
      <c r="AP129" s="446"/>
      <c r="AQ129" s="371">
        <f t="shared" si="342"/>
        <v>0</v>
      </c>
      <c r="AR129" s="372">
        <f t="shared" si="343"/>
        <v>0</v>
      </c>
      <c r="AS129" s="371">
        <f t="shared" si="344"/>
        <v>4</v>
      </c>
      <c r="AT129" s="372">
        <f t="shared" si="345"/>
        <v>3.05</v>
      </c>
      <c r="AU129" s="371">
        <f t="shared" si="346"/>
        <v>36</v>
      </c>
      <c r="AV129" s="372">
        <f t="shared" si="347"/>
        <v>33.549999999999997</v>
      </c>
      <c r="AW129" s="426">
        <v>61.5</v>
      </c>
      <c r="AX129" s="420">
        <v>71.45</v>
      </c>
      <c r="AY129" s="371">
        <f t="shared" si="359"/>
        <v>492</v>
      </c>
      <c r="AZ129" s="372">
        <f t="shared" si="360"/>
        <v>785.95</v>
      </c>
      <c r="BA129" s="426">
        <v>26</v>
      </c>
      <c r="BB129" s="420">
        <v>0</v>
      </c>
      <c r="BC129" s="371">
        <f t="shared" si="354"/>
        <v>26</v>
      </c>
      <c r="BD129" s="372">
        <f t="shared" si="355"/>
        <v>0</v>
      </c>
      <c r="BE129" s="421"/>
      <c r="BF129" s="420"/>
      <c r="BG129" s="371">
        <f t="shared" si="373"/>
        <v>0</v>
      </c>
      <c r="BH129" s="372">
        <f t="shared" si="373"/>
        <v>0</v>
      </c>
      <c r="BI129" s="371">
        <f t="shared" si="374"/>
        <v>57.555555555555557</v>
      </c>
      <c r="BJ129" s="372">
        <f t="shared" si="374"/>
        <v>71.45</v>
      </c>
      <c r="BK129" s="371">
        <f t="shared" si="375"/>
        <v>518</v>
      </c>
      <c r="BL129" s="372">
        <f t="shared" si="375"/>
        <v>785.95</v>
      </c>
      <c r="BM129" s="431">
        <v>339</v>
      </c>
      <c r="BN129" s="425">
        <v>267</v>
      </c>
      <c r="BO129" s="371">
        <f t="shared" si="411"/>
        <v>339</v>
      </c>
      <c r="BP129" s="372">
        <f t="shared" si="411"/>
        <v>267</v>
      </c>
      <c r="BQ129" s="426">
        <v>105</v>
      </c>
      <c r="BR129" s="425">
        <v>100</v>
      </c>
      <c r="BS129" s="371">
        <f t="shared" si="412"/>
        <v>105</v>
      </c>
      <c r="BT129" s="372">
        <f t="shared" si="412"/>
        <v>100</v>
      </c>
      <c r="BU129" s="426"/>
      <c r="BV129" s="425"/>
      <c r="BW129" s="371">
        <f t="shared" si="413"/>
        <v>0</v>
      </c>
      <c r="BX129" s="423">
        <f t="shared" si="417"/>
        <v>0</v>
      </c>
      <c r="BY129" s="358">
        <f t="shared" si="376"/>
        <v>444</v>
      </c>
      <c r="BZ129" s="372">
        <f t="shared" si="376"/>
        <v>367</v>
      </c>
      <c r="CA129" s="358">
        <f t="shared" si="377"/>
        <v>444</v>
      </c>
      <c r="CB129" s="372">
        <f t="shared" si="377"/>
        <v>367</v>
      </c>
      <c r="CC129" s="427">
        <v>4.01</v>
      </c>
      <c r="CD129" s="420">
        <v>4.51</v>
      </c>
      <c r="CE129" s="371">
        <f t="shared" si="363"/>
        <v>1359.3899999999999</v>
      </c>
      <c r="CF129" s="372">
        <f t="shared" si="363"/>
        <v>1204.1699999999998</v>
      </c>
      <c r="CG129" s="426">
        <v>4.91</v>
      </c>
      <c r="CH129" s="420">
        <v>4.95</v>
      </c>
      <c r="CI129" s="371">
        <f t="shared" si="414"/>
        <v>515.55000000000007</v>
      </c>
      <c r="CJ129" s="372">
        <f t="shared" si="414"/>
        <v>495</v>
      </c>
      <c r="CK129" s="426"/>
      <c r="CL129" s="446"/>
      <c r="CM129" s="371">
        <f t="shared" si="415"/>
        <v>0</v>
      </c>
      <c r="CN129" s="372">
        <f t="shared" si="415"/>
        <v>0</v>
      </c>
      <c r="CO129" s="371">
        <f t="shared" si="378"/>
        <v>4.2228378378378384</v>
      </c>
      <c r="CP129" s="372">
        <f t="shared" si="378"/>
        <v>4.6298910081743863</v>
      </c>
      <c r="CQ129" s="371">
        <f t="shared" si="379"/>
        <v>1874.9400000000003</v>
      </c>
      <c r="CR129" s="372">
        <f t="shared" si="379"/>
        <v>1699.1699999999998</v>
      </c>
      <c r="CS129" s="426">
        <v>98.98</v>
      </c>
      <c r="CT129" s="420">
        <v>90.54</v>
      </c>
      <c r="CU129" s="371">
        <f t="shared" si="350"/>
        <v>33554.22</v>
      </c>
      <c r="CV129" s="372">
        <f t="shared" si="350"/>
        <v>24174.18</v>
      </c>
      <c r="CW129" s="426">
        <v>77.86</v>
      </c>
      <c r="CX129" s="420">
        <v>78.510000000000005</v>
      </c>
      <c r="CY129" s="371">
        <f t="shared" si="351"/>
        <v>8175.3</v>
      </c>
      <c r="CZ129" s="372">
        <f t="shared" si="351"/>
        <v>7851.0000000000009</v>
      </c>
      <c r="DA129" s="421"/>
      <c r="DB129" s="420"/>
      <c r="DC129" s="371">
        <f t="shared" si="380"/>
        <v>0</v>
      </c>
      <c r="DD129" s="372">
        <f t="shared" si="380"/>
        <v>0</v>
      </c>
      <c r="DE129" s="371">
        <f t="shared" si="381"/>
        <v>93.985405405405416</v>
      </c>
      <c r="DF129" s="372">
        <f t="shared" si="381"/>
        <v>87.262070844686647</v>
      </c>
      <c r="DG129" s="371">
        <f t="shared" si="382"/>
        <v>41729.520000000004</v>
      </c>
      <c r="DH129" s="372">
        <f t="shared" si="382"/>
        <v>32025.18</v>
      </c>
      <c r="DI129" s="371">
        <f t="shared" si="383"/>
        <v>453</v>
      </c>
      <c r="DJ129" s="372">
        <f t="shared" si="383"/>
        <v>378</v>
      </c>
      <c r="DK129" s="371">
        <f t="shared" si="383"/>
        <v>453</v>
      </c>
      <c r="DL129" s="372">
        <f t="shared" si="383"/>
        <v>378</v>
      </c>
      <c r="DM129" s="371">
        <f t="shared" si="384"/>
        <v>4.2184105960264908</v>
      </c>
      <c r="DN129" s="372">
        <f t="shared" si="384"/>
        <v>4.5839153439153435</v>
      </c>
      <c r="DO129" s="371">
        <f t="shared" si="385"/>
        <v>1910.9400000000003</v>
      </c>
      <c r="DP129" s="372">
        <f t="shared" si="385"/>
        <v>1732.7199999999998</v>
      </c>
      <c r="DQ129" s="371">
        <f t="shared" si="386"/>
        <v>93.2616335540839</v>
      </c>
      <c r="DR129" s="372">
        <f t="shared" si="386"/>
        <v>86.801931216931209</v>
      </c>
      <c r="DS129" s="371">
        <f t="shared" si="387"/>
        <v>42247.520000000004</v>
      </c>
      <c r="DT129" s="372">
        <f t="shared" si="387"/>
        <v>32811.129999999997</v>
      </c>
      <c r="DU129" s="424">
        <v>46</v>
      </c>
      <c r="DV129" s="425">
        <v>37</v>
      </c>
      <c r="DW129" s="371">
        <f t="shared" si="388"/>
        <v>46</v>
      </c>
      <c r="DX129" s="372">
        <f t="shared" si="388"/>
        <v>37</v>
      </c>
      <c r="DY129" s="426">
        <v>21</v>
      </c>
      <c r="DZ129" s="425">
        <v>26</v>
      </c>
      <c r="EA129" s="371">
        <f t="shared" si="389"/>
        <v>21</v>
      </c>
      <c r="EB129" s="372">
        <f t="shared" si="389"/>
        <v>26</v>
      </c>
      <c r="EC129" s="426"/>
      <c r="ED129" s="425"/>
      <c r="EE129" s="371">
        <f t="shared" si="390"/>
        <v>0</v>
      </c>
      <c r="EF129" s="372">
        <f t="shared" si="390"/>
        <v>0</v>
      </c>
      <c r="EG129" s="358">
        <f t="shared" si="391"/>
        <v>67</v>
      </c>
      <c r="EH129" s="372">
        <f t="shared" si="391"/>
        <v>63</v>
      </c>
      <c r="EI129" s="358">
        <f t="shared" si="392"/>
        <v>67</v>
      </c>
      <c r="EJ129" s="372">
        <f t="shared" si="392"/>
        <v>63</v>
      </c>
      <c r="EK129" s="427">
        <v>3.11</v>
      </c>
      <c r="EL129" s="420">
        <v>3.2</v>
      </c>
      <c r="EM129" s="371">
        <f t="shared" si="356"/>
        <v>143.06</v>
      </c>
      <c r="EN129" s="372">
        <f t="shared" si="356"/>
        <v>118.4</v>
      </c>
      <c r="EO129" s="426">
        <v>3.98</v>
      </c>
      <c r="EP129" s="420">
        <v>4.25</v>
      </c>
      <c r="EQ129" s="371">
        <f t="shared" si="416"/>
        <v>83.58</v>
      </c>
      <c r="ER129" s="372">
        <f t="shared" si="416"/>
        <v>110.5</v>
      </c>
      <c r="ES129" s="426"/>
      <c r="ET129" s="446"/>
      <c r="EU129" s="371">
        <f t="shared" si="357"/>
        <v>0</v>
      </c>
      <c r="EV129" s="372">
        <f t="shared" si="358"/>
        <v>0</v>
      </c>
      <c r="EW129" s="371">
        <f t="shared" si="393"/>
        <v>3.3826865671641788</v>
      </c>
      <c r="EX129" s="372">
        <f t="shared" si="393"/>
        <v>3.6333333333333333</v>
      </c>
      <c r="EY129" s="371">
        <f t="shared" si="394"/>
        <v>226.64</v>
      </c>
      <c r="EZ129" s="372">
        <f t="shared" si="394"/>
        <v>228.9</v>
      </c>
      <c r="FA129" s="426">
        <v>63.6</v>
      </c>
      <c r="FB129" s="420">
        <v>70.84</v>
      </c>
      <c r="FC129" s="371">
        <f t="shared" si="395"/>
        <v>2925.6</v>
      </c>
      <c r="FD129" s="372">
        <f t="shared" si="395"/>
        <v>2621.08</v>
      </c>
      <c r="FE129" s="426">
        <v>66.52</v>
      </c>
      <c r="FF129" s="420">
        <v>67.88</v>
      </c>
      <c r="FG129" s="371">
        <f t="shared" si="396"/>
        <v>1396.9199999999998</v>
      </c>
      <c r="FH129" s="372">
        <f t="shared" si="396"/>
        <v>1764.8799999999999</v>
      </c>
      <c r="FI129" s="421"/>
      <c r="FJ129" s="420"/>
      <c r="FK129" s="371">
        <f t="shared" si="397"/>
        <v>0</v>
      </c>
      <c r="FL129" s="372">
        <f t="shared" si="397"/>
        <v>0</v>
      </c>
      <c r="FM129" s="371">
        <f t="shared" si="398"/>
        <v>64.515223880597006</v>
      </c>
      <c r="FN129" s="372">
        <f t="shared" si="398"/>
        <v>69.618412698412698</v>
      </c>
      <c r="FO129" s="371">
        <f t="shared" si="399"/>
        <v>4322.5199999999995</v>
      </c>
      <c r="FP129" s="372">
        <f t="shared" si="399"/>
        <v>4385.96</v>
      </c>
      <c r="FQ129" s="424">
        <v>113</v>
      </c>
      <c r="FR129" s="425">
        <v>113</v>
      </c>
      <c r="FS129" s="371">
        <f t="shared" si="400"/>
        <v>113</v>
      </c>
      <c r="FT129" s="372">
        <f t="shared" si="400"/>
        <v>113</v>
      </c>
      <c r="FU129" s="426">
        <v>4.54</v>
      </c>
      <c r="FV129" s="425">
        <v>4.88</v>
      </c>
      <c r="FW129" s="371">
        <f t="shared" si="401"/>
        <v>513.02</v>
      </c>
      <c r="FX129" s="372">
        <f t="shared" si="401"/>
        <v>551.43999999999994</v>
      </c>
      <c r="FY129" s="426">
        <v>72.180000000000007</v>
      </c>
      <c r="FZ129" s="425">
        <v>71.239999999999995</v>
      </c>
      <c r="GA129" s="371">
        <f t="shared" si="402"/>
        <v>8156.3400000000011</v>
      </c>
      <c r="GB129" s="372">
        <f t="shared" si="402"/>
        <v>8050.119999999999</v>
      </c>
      <c r="GC129" s="406">
        <f t="shared" si="366"/>
        <v>393</v>
      </c>
      <c r="GD129" s="372">
        <f t="shared" si="366"/>
        <v>315</v>
      </c>
      <c r="GE129" s="371">
        <f t="shared" si="366"/>
        <v>393</v>
      </c>
      <c r="GF129" s="372">
        <f t="shared" si="366"/>
        <v>315</v>
      </c>
      <c r="GG129" s="371">
        <f t="shared" si="403"/>
        <v>1534.4499999999998</v>
      </c>
      <c r="GH129" s="372">
        <f t="shared" si="403"/>
        <v>1356.12</v>
      </c>
      <c r="GI129" s="371">
        <f t="shared" si="404"/>
        <v>36971.82</v>
      </c>
      <c r="GJ129" s="372">
        <f t="shared" si="404"/>
        <v>27581.21</v>
      </c>
      <c r="GK129" s="406">
        <f t="shared" si="367"/>
        <v>127</v>
      </c>
      <c r="GL129" s="372">
        <f t="shared" si="367"/>
        <v>126</v>
      </c>
      <c r="GM129" s="371">
        <f t="shared" si="367"/>
        <v>127</v>
      </c>
      <c r="GN129" s="372">
        <f t="shared" si="367"/>
        <v>126</v>
      </c>
      <c r="GO129" s="371">
        <f t="shared" si="405"/>
        <v>603.13000000000011</v>
      </c>
      <c r="GP129" s="372">
        <f t="shared" si="405"/>
        <v>605.5</v>
      </c>
      <c r="GQ129" s="371">
        <f t="shared" si="406"/>
        <v>9598.2199999999993</v>
      </c>
      <c r="GR129" s="372">
        <f t="shared" si="406"/>
        <v>9615.880000000001</v>
      </c>
      <c r="GS129" s="406">
        <f t="shared" si="368"/>
        <v>520</v>
      </c>
      <c r="GT129" s="372">
        <f t="shared" si="368"/>
        <v>441</v>
      </c>
      <c r="GU129" s="371">
        <f t="shared" si="368"/>
        <v>520</v>
      </c>
      <c r="GV129" s="372">
        <f t="shared" si="364"/>
        <v>441</v>
      </c>
      <c r="GW129" s="371">
        <f t="shared" si="407"/>
        <v>2137.58</v>
      </c>
      <c r="GX129" s="372">
        <f t="shared" si="407"/>
        <v>1961.62</v>
      </c>
      <c r="GY129" s="371">
        <f t="shared" si="407"/>
        <v>46570.04</v>
      </c>
      <c r="GZ129" s="372">
        <f t="shared" si="372"/>
        <v>37197.089999999997</v>
      </c>
      <c r="HA129" s="406">
        <f t="shared" si="369"/>
        <v>0</v>
      </c>
      <c r="HB129" s="372">
        <f t="shared" si="369"/>
        <v>0</v>
      </c>
      <c r="HC129" s="371">
        <f t="shared" si="369"/>
        <v>0</v>
      </c>
      <c r="HD129" s="372">
        <f t="shared" si="365"/>
        <v>0</v>
      </c>
      <c r="HE129" s="371" t="str">
        <f t="shared" si="370"/>
        <v/>
      </c>
      <c r="HF129" s="372" t="str">
        <f t="shared" si="370"/>
        <v/>
      </c>
      <c r="HG129" s="371" t="str">
        <f t="shared" si="408"/>
        <v/>
      </c>
      <c r="HH129" s="372" t="str">
        <f t="shared" si="408"/>
        <v/>
      </c>
      <c r="HI129" s="406">
        <f t="shared" si="409"/>
        <v>2650.6000000000004</v>
      </c>
      <c r="HJ129" s="372">
        <f t="shared" si="409"/>
        <v>2513.06</v>
      </c>
      <c r="HK129" s="371">
        <f t="shared" si="410"/>
        <v>54726.380000000005</v>
      </c>
      <c r="HL129" s="371">
        <f t="shared" si="410"/>
        <v>45247.209999999992</v>
      </c>
    </row>
    <row r="130" spans="1:220" ht="15">
      <c r="A130" s="458" t="s">
        <v>157</v>
      </c>
      <c r="B130" s="459" t="s">
        <v>175</v>
      </c>
      <c r="C130" s="557" t="s">
        <v>1049</v>
      </c>
      <c r="D130" s="436">
        <v>157739</v>
      </c>
      <c r="E130" s="418">
        <v>9</v>
      </c>
      <c r="F130" s="397">
        <v>399</v>
      </c>
      <c r="G130" s="460">
        <v>467</v>
      </c>
      <c r="H130" s="421"/>
      <c r="I130" s="422"/>
      <c r="J130" s="371">
        <f t="shared" si="332"/>
        <v>399</v>
      </c>
      <c r="K130" s="372">
        <f t="shared" si="333"/>
        <v>467</v>
      </c>
      <c r="L130" s="420"/>
      <c r="M130" s="371">
        <f t="shared" si="328"/>
        <v>399</v>
      </c>
      <c r="N130" s="372">
        <f t="shared" si="329"/>
        <v>467</v>
      </c>
      <c r="O130" s="371">
        <f t="shared" si="330"/>
        <v>399</v>
      </c>
      <c r="P130" s="372">
        <f t="shared" si="331"/>
        <v>467</v>
      </c>
      <c r="Q130" s="424">
        <v>5</v>
      </c>
      <c r="R130" s="425">
        <v>3</v>
      </c>
      <c r="S130" s="371">
        <f t="shared" si="334"/>
        <v>5</v>
      </c>
      <c r="T130" s="372">
        <f t="shared" si="335"/>
        <v>3</v>
      </c>
      <c r="U130" s="426">
        <v>2</v>
      </c>
      <c r="V130" s="425">
        <v>1</v>
      </c>
      <c r="W130" s="371">
        <f t="shared" si="348"/>
        <v>2</v>
      </c>
      <c r="X130" s="372">
        <f t="shared" si="349"/>
        <v>1</v>
      </c>
      <c r="Y130" s="426"/>
      <c r="Z130" s="425"/>
      <c r="AA130" s="371">
        <f t="shared" si="336"/>
        <v>0</v>
      </c>
      <c r="AB130" s="372">
        <f t="shared" si="337"/>
        <v>0</v>
      </c>
      <c r="AC130" s="358">
        <f t="shared" si="338"/>
        <v>7</v>
      </c>
      <c r="AD130" s="372">
        <f t="shared" si="339"/>
        <v>4</v>
      </c>
      <c r="AE130" s="358">
        <f t="shared" si="340"/>
        <v>7</v>
      </c>
      <c r="AF130" s="372">
        <f t="shared" si="341"/>
        <v>4</v>
      </c>
      <c r="AG130" s="427">
        <v>3.8</v>
      </c>
      <c r="AH130" s="420">
        <v>5.33</v>
      </c>
      <c r="AI130" s="371">
        <f t="shared" si="352"/>
        <v>19</v>
      </c>
      <c r="AJ130" s="372">
        <f t="shared" si="353"/>
        <v>15.99</v>
      </c>
      <c r="AK130" s="426">
        <v>8</v>
      </c>
      <c r="AL130" s="420">
        <v>3.5</v>
      </c>
      <c r="AM130" s="371">
        <f t="shared" si="361"/>
        <v>16</v>
      </c>
      <c r="AN130" s="372">
        <f t="shared" si="362"/>
        <v>3.5</v>
      </c>
      <c r="AO130" s="426"/>
      <c r="AP130" s="446"/>
      <c r="AQ130" s="371">
        <f t="shared" si="342"/>
        <v>0</v>
      </c>
      <c r="AR130" s="372">
        <f t="shared" si="343"/>
        <v>0</v>
      </c>
      <c r="AS130" s="371">
        <f t="shared" si="344"/>
        <v>5</v>
      </c>
      <c r="AT130" s="372">
        <f t="shared" si="345"/>
        <v>4.8725000000000005</v>
      </c>
      <c r="AU130" s="371">
        <f t="shared" si="346"/>
        <v>35</v>
      </c>
      <c r="AV130" s="372">
        <f t="shared" si="347"/>
        <v>19.490000000000002</v>
      </c>
      <c r="AW130" s="426">
        <v>101</v>
      </c>
      <c r="AX130" s="420">
        <v>75.33</v>
      </c>
      <c r="AY130" s="371">
        <f t="shared" si="359"/>
        <v>505</v>
      </c>
      <c r="AZ130" s="372">
        <f t="shared" si="360"/>
        <v>225.99</v>
      </c>
      <c r="BA130" s="426">
        <v>110</v>
      </c>
      <c r="BB130" s="420">
        <v>53</v>
      </c>
      <c r="BC130" s="371">
        <f t="shared" si="354"/>
        <v>220</v>
      </c>
      <c r="BD130" s="372">
        <f t="shared" si="355"/>
        <v>53</v>
      </c>
      <c r="BE130" s="421"/>
      <c r="BF130" s="420"/>
      <c r="BG130" s="371">
        <f t="shared" si="373"/>
        <v>0</v>
      </c>
      <c r="BH130" s="372">
        <f t="shared" si="373"/>
        <v>0</v>
      </c>
      <c r="BI130" s="371">
        <f t="shared" si="374"/>
        <v>103.57142857142857</v>
      </c>
      <c r="BJ130" s="372">
        <f t="shared" si="374"/>
        <v>69.747500000000002</v>
      </c>
      <c r="BK130" s="371">
        <f t="shared" si="375"/>
        <v>725</v>
      </c>
      <c r="BL130" s="372">
        <f t="shared" si="375"/>
        <v>278.99</v>
      </c>
      <c r="BM130" s="431">
        <v>156</v>
      </c>
      <c r="BN130" s="425">
        <v>189</v>
      </c>
      <c r="BO130" s="371">
        <f t="shared" si="411"/>
        <v>156</v>
      </c>
      <c r="BP130" s="372">
        <f t="shared" si="411"/>
        <v>189</v>
      </c>
      <c r="BQ130" s="426">
        <v>49</v>
      </c>
      <c r="BR130" s="425">
        <v>50</v>
      </c>
      <c r="BS130" s="371">
        <f t="shared" si="412"/>
        <v>49</v>
      </c>
      <c r="BT130" s="372">
        <f t="shared" si="412"/>
        <v>50</v>
      </c>
      <c r="BU130" s="426"/>
      <c r="BV130" s="425"/>
      <c r="BW130" s="371">
        <f t="shared" si="413"/>
        <v>0</v>
      </c>
      <c r="BX130" s="423">
        <f t="shared" si="417"/>
        <v>0</v>
      </c>
      <c r="BY130" s="358">
        <f t="shared" si="376"/>
        <v>205</v>
      </c>
      <c r="BZ130" s="372">
        <f t="shared" si="376"/>
        <v>239</v>
      </c>
      <c r="CA130" s="358">
        <f t="shared" si="377"/>
        <v>205</v>
      </c>
      <c r="CB130" s="372">
        <f t="shared" si="377"/>
        <v>239</v>
      </c>
      <c r="CC130" s="427">
        <v>4.5199999999999996</v>
      </c>
      <c r="CD130" s="420">
        <v>4.6900000000000004</v>
      </c>
      <c r="CE130" s="371">
        <f t="shared" si="363"/>
        <v>705.11999999999989</v>
      </c>
      <c r="CF130" s="372">
        <f t="shared" si="363"/>
        <v>886.41000000000008</v>
      </c>
      <c r="CG130" s="426">
        <v>5.12</v>
      </c>
      <c r="CH130" s="420">
        <v>4.21</v>
      </c>
      <c r="CI130" s="371">
        <f t="shared" si="414"/>
        <v>250.88</v>
      </c>
      <c r="CJ130" s="372">
        <f t="shared" si="414"/>
        <v>210.5</v>
      </c>
      <c r="CK130" s="426"/>
      <c r="CL130" s="446"/>
      <c r="CM130" s="371">
        <f t="shared" si="415"/>
        <v>0</v>
      </c>
      <c r="CN130" s="372">
        <f t="shared" si="415"/>
        <v>0</v>
      </c>
      <c r="CO130" s="371">
        <f t="shared" si="378"/>
        <v>4.6634146341463412</v>
      </c>
      <c r="CP130" s="372">
        <f t="shared" si="378"/>
        <v>4.5895815899581596</v>
      </c>
      <c r="CQ130" s="371">
        <f t="shared" si="379"/>
        <v>955.99999999999989</v>
      </c>
      <c r="CR130" s="372">
        <f t="shared" si="379"/>
        <v>1096.9100000000001</v>
      </c>
      <c r="CS130" s="426">
        <v>89.99</v>
      </c>
      <c r="CT130" s="420">
        <v>87.38</v>
      </c>
      <c r="CU130" s="371">
        <f t="shared" si="350"/>
        <v>14038.439999999999</v>
      </c>
      <c r="CV130" s="372">
        <f t="shared" si="350"/>
        <v>16514.82</v>
      </c>
      <c r="CW130" s="426">
        <v>75.239999999999995</v>
      </c>
      <c r="CX130" s="420">
        <v>65.260000000000005</v>
      </c>
      <c r="CY130" s="371">
        <f t="shared" si="351"/>
        <v>3686.7599999999998</v>
      </c>
      <c r="CZ130" s="372">
        <f t="shared" si="351"/>
        <v>3263.0000000000005</v>
      </c>
      <c r="DA130" s="421"/>
      <c r="DB130" s="420"/>
      <c r="DC130" s="371">
        <f t="shared" si="380"/>
        <v>0</v>
      </c>
      <c r="DD130" s="372">
        <f t="shared" si="380"/>
        <v>0</v>
      </c>
      <c r="DE130" s="371">
        <f t="shared" si="381"/>
        <v>86.464390243902429</v>
      </c>
      <c r="DF130" s="372">
        <f t="shared" si="381"/>
        <v>82.752384937238489</v>
      </c>
      <c r="DG130" s="371">
        <f t="shared" si="382"/>
        <v>17725.199999999997</v>
      </c>
      <c r="DH130" s="372">
        <f t="shared" si="382"/>
        <v>19777.82</v>
      </c>
      <c r="DI130" s="371">
        <f t="shared" si="383"/>
        <v>212</v>
      </c>
      <c r="DJ130" s="372">
        <f t="shared" si="383"/>
        <v>243</v>
      </c>
      <c r="DK130" s="371">
        <f t="shared" si="383"/>
        <v>212</v>
      </c>
      <c r="DL130" s="372">
        <f t="shared" si="383"/>
        <v>243</v>
      </c>
      <c r="DM130" s="371">
        <f t="shared" si="384"/>
        <v>4.6745283018867916</v>
      </c>
      <c r="DN130" s="372">
        <f t="shared" si="384"/>
        <v>4.5942386831275721</v>
      </c>
      <c r="DO130" s="371">
        <f t="shared" si="385"/>
        <v>990.99999999999977</v>
      </c>
      <c r="DP130" s="372">
        <f t="shared" si="385"/>
        <v>1116.4000000000001</v>
      </c>
      <c r="DQ130" s="371">
        <f t="shared" si="386"/>
        <v>87.029245283018852</v>
      </c>
      <c r="DR130" s="372">
        <f t="shared" si="386"/>
        <v>82.538312757201652</v>
      </c>
      <c r="DS130" s="371">
        <f t="shared" si="387"/>
        <v>18450.199999999997</v>
      </c>
      <c r="DT130" s="372">
        <f t="shared" si="387"/>
        <v>20056.810000000001</v>
      </c>
      <c r="DU130" s="424">
        <v>28</v>
      </c>
      <c r="DV130" s="425">
        <v>29</v>
      </c>
      <c r="DW130" s="371">
        <f t="shared" si="388"/>
        <v>28</v>
      </c>
      <c r="DX130" s="372">
        <f t="shared" si="388"/>
        <v>29</v>
      </c>
      <c r="DY130" s="426">
        <v>6</v>
      </c>
      <c r="DZ130" s="425">
        <v>6</v>
      </c>
      <c r="EA130" s="371">
        <f t="shared" si="389"/>
        <v>6</v>
      </c>
      <c r="EB130" s="372">
        <f t="shared" si="389"/>
        <v>6</v>
      </c>
      <c r="EC130" s="426"/>
      <c r="ED130" s="425"/>
      <c r="EE130" s="371">
        <f t="shared" si="390"/>
        <v>0</v>
      </c>
      <c r="EF130" s="372">
        <f t="shared" si="390"/>
        <v>0</v>
      </c>
      <c r="EG130" s="358">
        <f t="shared" si="391"/>
        <v>34</v>
      </c>
      <c r="EH130" s="372">
        <f t="shared" si="391"/>
        <v>35</v>
      </c>
      <c r="EI130" s="358">
        <f t="shared" si="392"/>
        <v>34</v>
      </c>
      <c r="EJ130" s="372">
        <f t="shared" si="392"/>
        <v>35</v>
      </c>
      <c r="EK130" s="427">
        <v>3.07</v>
      </c>
      <c r="EL130" s="420">
        <v>3.14</v>
      </c>
      <c r="EM130" s="371">
        <f t="shared" si="356"/>
        <v>85.96</v>
      </c>
      <c r="EN130" s="372">
        <f t="shared" si="356"/>
        <v>91.06</v>
      </c>
      <c r="EO130" s="426">
        <v>1.58</v>
      </c>
      <c r="EP130" s="420">
        <v>3.08</v>
      </c>
      <c r="EQ130" s="371">
        <f t="shared" si="416"/>
        <v>9.48</v>
      </c>
      <c r="ER130" s="372">
        <f t="shared" si="416"/>
        <v>18.48</v>
      </c>
      <c r="ES130" s="426"/>
      <c r="ET130" s="446"/>
      <c r="EU130" s="371">
        <f t="shared" si="357"/>
        <v>0</v>
      </c>
      <c r="EV130" s="372">
        <f t="shared" si="358"/>
        <v>0</v>
      </c>
      <c r="EW130" s="371">
        <f t="shared" si="393"/>
        <v>2.8070588235294118</v>
      </c>
      <c r="EX130" s="372">
        <f t="shared" si="393"/>
        <v>3.1297142857142859</v>
      </c>
      <c r="EY130" s="371">
        <f t="shared" si="394"/>
        <v>95.44</v>
      </c>
      <c r="EZ130" s="372">
        <f t="shared" si="394"/>
        <v>109.54</v>
      </c>
      <c r="FA130" s="426">
        <v>67.77</v>
      </c>
      <c r="FB130" s="420">
        <v>74.48</v>
      </c>
      <c r="FC130" s="371">
        <f t="shared" si="395"/>
        <v>1897.56</v>
      </c>
      <c r="FD130" s="372">
        <f t="shared" si="395"/>
        <v>2159.92</v>
      </c>
      <c r="FE130" s="426">
        <v>30</v>
      </c>
      <c r="FF130" s="420">
        <v>65.5</v>
      </c>
      <c r="FG130" s="371">
        <f t="shared" si="396"/>
        <v>180</v>
      </c>
      <c r="FH130" s="372">
        <f t="shared" si="396"/>
        <v>393</v>
      </c>
      <c r="FI130" s="421"/>
      <c r="FJ130" s="420"/>
      <c r="FK130" s="371">
        <f t="shared" si="397"/>
        <v>0</v>
      </c>
      <c r="FL130" s="372">
        <f t="shared" si="397"/>
        <v>0</v>
      </c>
      <c r="FM130" s="371">
        <f t="shared" si="398"/>
        <v>61.104705882352938</v>
      </c>
      <c r="FN130" s="372">
        <f t="shared" si="398"/>
        <v>72.940571428571431</v>
      </c>
      <c r="FO130" s="371">
        <f t="shared" si="399"/>
        <v>2077.56</v>
      </c>
      <c r="FP130" s="372">
        <f t="shared" si="399"/>
        <v>2552.92</v>
      </c>
      <c r="FQ130" s="424">
        <v>153</v>
      </c>
      <c r="FR130" s="425">
        <v>189</v>
      </c>
      <c r="FS130" s="371">
        <f t="shared" si="400"/>
        <v>153</v>
      </c>
      <c r="FT130" s="372">
        <f t="shared" si="400"/>
        <v>189</v>
      </c>
      <c r="FU130" s="426">
        <v>5.17</v>
      </c>
      <c r="FV130" s="425">
        <v>4.9800000000000004</v>
      </c>
      <c r="FW130" s="371">
        <f t="shared" si="401"/>
        <v>791.01</v>
      </c>
      <c r="FX130" s="372">
        <f t="shared" si="401"/>
        <v>941.22</v>
      </c>
      <c r="FY130" s="426">
        <v>80.8</v>
      </c>
      <c r="FZ130" s="425">
        <v>80.02</v>
      </c>
      <c r="GA130" s="371">
        <f t="shared" si="402"/>
        <v>12362.4</v>
      </c>
      <c r="GB130" s="372">
        <f t="shared" si="402"/>
        <v>15123.779999999999</v>
      </c>
      <c r="GC130" s="406">
        <f t="shared" si="366"/>
        <v>189</v>
      </c>
      <c r="GD130" s="372">
        <f t="shared" si="366"/>
        <v>221</v>
      </c>
      <c r="GE130" s="371">
        <f t="shared" si="366"/>
        <v>189</v>
      </c>
      <c r="GF130" s="372">
        <f t="shared" si="366"/>
        <v>221</v>
      </c>
      <c r="GG130" s="371">
        <f t="shared" si="403"/>
        <v>810.07999999999993</v>
      </c>
      <c r="GH130" s="372">
        <f t="shared" si="403"/>
        <v>993.46</v>
      </c>
      <c r="GI130" s="371">
        <f t="shared" si="404"/>
        <v>16441</v>
      </c>
      <c r="GJ130" s="372">
        <f t="shared" si="404"/>
        <v>18900.730000000003</v>
      </c>
      <c r="GK130" s="406">
        <f t="shared" si="367"/>
        <v>57</v>
      </c>
      <c r="GL130" s="372">
        <f t="shared" si="367"/>
        <v>57</v>
      </c>
      <c r="GM130" s="371">
        <f t="shared" si="367"/>
        <v>57</v>
      </c>
      <c r="GN130" s="372">
        <f t="shared" si="367"/>
        <v>57</v>
      </c>
      <c r="GO130" s="371">
        <f t="shared" si="405"/>
        <v>276.36</v>
      </c>
      <c r="GP130" s="372">
        <f t="shared" si="405"/>
        <v>232.48</v>
      </c>
      <c r="GQ130" s="371">
        <f t="shared" si="406"/>
        <v>4086.7599999999998</v>
      </c>
      <c r="GR130" s="372">
        <f t="shared" si="406"/>
        <v>3709.0000000000005</v>
      </c>
      <c r="GS130" s="406">
        <f t="shared" si="368"/>
        <v>246</v>
      </c>
      <c r="GT130" s="372">
        <f t="shared" si="368"/>
        <v>278</v>
      </c>
      <c r="GU130" s="371">
        <f t="shared" si="368"/>
        <v>246</v>
      </c>
      <c r="GV130" s="372">
        <f t="shared" si="364"/>
        <v>278</v>
      </c>
      <c r="GW130" s="371">
        <f t="shared" si="407"/>
        <v>1086.44</v>
      </c>
      <c r="GX130" s="372">
        <f t="shared" si="407"/>
        <v>1225.94</v>
      </c>
      <c r="GY130" s="371">
        <f t="shared" si="407"/>
        <v>20527.759999999998</v>
      </c>
      <c r="GZ130" s="372">
        <f t="shared" si="372"/>
        <v>22609.730000000003</v>
      </c>
      <c r="HA130" s="406">
        <f t="shared" si="369"/>
        <v>0</v>
      </c>
      <c r="HB130" s="372">
        <f t="shared" si="369"/>
        <v>0</v>
      </c>
      <c r="HC130" s="371">
        <f t="shared" si="369"/>
        <v>0</v>
      </c>
      <c r="HD130" s="372">
        <f t="shared" si="365"/>
        <v>0</v>
      </c>
      <c r="HE130" s="371" t="str">
        <f t="shared" si="370"/>
        <v/>
      </c>
      <c r="HF130" s="372" t="str">
        <f t="shared" si="370"/>
        <v/>
      </c>
      <c r="HG130" s="371" t="str">
        <f t="shared" si="408"/>
        <v/>
      </c>
      <c r="HH130" s="372" t="str">
        <f t="shared" si="408"/>
        <v/>
      </c>
      <c r="HI130" s="406">
        <f t="shared" si="409"/>
        <v>1877.4499999999998</v>
      </c>
      <c r="HJ130" s="372">
        <f t="shared" si="409"/>
        <v>2167.16</v>
      </c>
      <c r="HK130" s="371">
        <f t="shared" si="410"/>
        <v>32890.159999999996</v>
      </c>
      <c r="HL130" s="371">
        <f t="shared" si="410"/>
        <v>37733.51</v>
      </c>
    </row>
    <row r="131" spans="1:220" ht="15">
      <c r="A131" s="458" t="s">
        <v>157</v>
      </c>
      <c r="B131" s="459" t="s">
        <v>176</v>
      </c>
      <c r="C131" s="43"/>
      <c r="D131" s="436">
        <v>157483</v>
      </c>
      <c r="E131" s="418">
        <v>9</v>
      </c>
      <c r="F131" s="397">
        <v>489</v>
      </c>
      <c r="G131" s="460">
        <v>501</v>
      </c>
      <c r="H131" s="421"/>
      <c r="I131" s="422"/>
      <c r="J131" s="371">
        <f t="shared" si="332"/>
        <v>489</v>
      </c>
      <c r="K131" s="372">
        <f t="shared" si="333"/>
        <v>501</v>
      </c>
      <c r="L131" s="420"/>
      <c r="M131" s="371">
        <f t="shared" si="328"/>
        <v>489</v>
      </c>
      <c r="N131" s="372">
        <f t="shared" si="329"/>
        <v>501</v>
      </c>
      <c r="O131" s="371">
        <f t="shared" si="330"/>
        <v>489</v>
      </c>
      <c r="P131" s="372">
        <f t="shared" si="331"/>
        <v>501</v>
      </c>
      <c r="Q131" s="424">
        <v>4</v>
      </c>
      <c r="R131" s="425">
        <v>5</v>
      </c>
      <c r="S131" s="371">
        <f t="shared" si="334"/>
        <v>4</v>
      </c>
      <c r="T131" s="372">
        <f t="shared" si="335"/>
        <v>5</v>
      </c>
      <c r="U131" s="426">
        <v>2</v>
      </c>
      <c r="V131" s="425">
        <v>0</v>
      </c>
      <c r="W131" s="371">
        <f t="shared" si="348"/>
        <v>2</v>
      </c>
      <c r="X131" s="372">
        <f t="shared" si="349"/>
        <v>0</v>
      </c>
      <c r="Y131" s="426"/>
      <c r="Z131" s="425"/>
      <c r="AA131" s="371">
        <f t="shared" si="336"/>
        <v>0</v>
      </c>
      <c r="AB131" s="372">
        <f t="shared" si="337"/>
        <v>0</v>
      </c>
      <c r="AC131" s="358">
        <f t="shared" si="338"/>
        <v>6</v>
      </c>
      <c r="AD131" s="372">
        <f t="shared" si="339"/>
        <v>5</v>
      </c>
      <c r="AE131" s="358">
        <f t="shared" si="340"/>
        <v>6</v>
      </c>
      <c r="AF131" s="372">
        <f t="shared" si="341"/>
        <v>5</v>
      </c>
      <c r="AG131" s="427">
        <v>3.75</v>
      </c>
      <c r="AH131" s="420">
        <v>3.4</v>
      </c>
      <c r="AI131" s="371">
        <f t="shared" si="352"/>
        <v>15</v>
      </c>
      <c r="AJ131" s="372">
        <f t="shared" si="353"/>
        <v>17</v>
      </c>
      <c r="AK131" s="426">
        <v>3.75</v>
      </c>
      <c r="AL131" s="420">
        <v>0</v>
      </c>
      <c r="AM131" s="371">
        <f t="shared" si="361"/>
        <v>7.5</v>
      </c>
      <c r="AN131" s="372">
        <f t="shared" si="362"/>
        <v>0</v>
      </c>
      <c r="AO131" s="426"/>
      <c r="AP131" s="446"/>
      <c r="AQ131" s="371">
        <f t="shared" si="342"/>
        <v>0</v>
      </c>
      <c r="AR131" s="372">
        <f t="shared" si="343"/>
        <v>0</v>
      </c>
      <c r="AS131" s="371">
        <f t="shared" si="344"/>
        <v>3.75</v>
      </c>
      <c r="AT131" s="372">
        <f t="shared" si="345"/>
        <v>3.4</v>
      </c>
      <c r="AU131" s="371">
        <f t="shared" si="346"/>
        <v>22.5</v>
      </c>
      <c r="AV131" s="372">
        <f t="shared" si="347"/>
        <v>17</v>
      </c>
      <c r="AW131" s="426">
        <v>77.38</v>
      </c>
      <c r="AX131" s="420">
        <v>67</v>
      </c>
      <c r="AY131" s="371">
        <f t="shared" si="359"/>
        <v>309.52</v>
      </c>
      <c r="AZ131" s="372">
        <f t="shared" si="360"/>
        <v>335</v>
      </c>
      <c r="BA131" s="426">
        <v>70.150000000000006</v>
      </c>
      <c r="BB131" s="420">
        <v>0</v>
      </c>
      <c r="BC131" s="371">
        <f t="shared" si="354"/>
        <v>140.30000000000001</v>
      </c>
      <c r="BD131" s="372">
        <f t="shared" si="355"/>
        <v>0</v>
      </c>
      <c r="BE131" s="421"/>
      <c r="BF131" s="420"/>
      <c r="BG131" s="371">
        <f t="shared" si="373"/>
        <v>0</v>
      </c>
      <c r="BH131" s="372">
        <f t="shared" si="373"/>
        <v>0</v>
      </c>
      <c r="BI131" s="371">
        <f t="shared" si="374"/>
        <v>74.97</v>
      </c>
      <c r="BJ131" s="372">
        <f t="shared" si="374"/>
        <v>67</v>
      </c>
      <c r="BK131" s="371">
        <f t="shared" si="375"/>
        <v>449.82</v>
      </c>
      <c r="BL131" s="372">
        <f t="shared" si="375"/>
        <v>335</v>
      </c>
      <c r="BM131" s="431">
        <v>138</v>
      </c>
      <c r="BN131" s="425">
        <v>162</v>
      </c>
      <c r="BO131" s="371">
        <f t="shared" si="411"/>
        <v>138</v>
      </c>
      <c r="BP131" s="372">
        <f t="shared" si="411"/>
        <v>162</v>
      </c>
      <c r="BQ131" s="426">
        <v>88</v>
      </c>
      <c r="BR131" s="425">
        <v>89</v>
      </c>
      <c r="BS131" s="371">
        <f t="shared" si="412"/>
        <v>88</v>
      </c>
      <c r="BT131" s="372">
        <f t="shared" si="412"/>
        <v>89</v>
      </c>
      <c r="BU131" s="426"/>
      <c r="BV131" s="425"/>
      <c r="BW131" s="371">
        <f t="shared" si="413"/>
        <v>0</v>
      </c>
      <c r="BX131" s="423">
        <f t="shared" si="417"/>
        <v>0</v>
      </c>
      <c r="BY131" s="358">
        <f t="shared" si="376"/>
        <v>226</v>
      </c>
      <c r="BZ131" s="372">
        <f t="shared" si="376"/>
        <v>251</v>
      </c>
      <c r="CA131" s="358">
        <f t="shared" si="377"/>
        <v>226</v>
      </c>
      <c r="CB131" s="372">
        <f t="shared" si="377"/>
        <v>251</v>
      </c>
      <c r="CC131" s="427">
        <v>4.13</v>
      </c>
      <c r="CD131" s="420">
        <v>5.04</v>
      </c>
      <c r="CE131" s="371">
        <f t="shared" si="363"/>
        <v>569.93999999999994</v>
      </c>
      <c r="CF131" s="372">
        <f t="shared" si="363"/>
        <v>816.48</v>
      </c>
      <c r="CG131" s="426">
        <v>5.23</v>
      </c>
      <c r="CH131" s="420">
        <v>5.0999999999999996</v>
      </c>
      <c r="CI131" s="371">
        <f t="shared" si="414"/>
        <v>460.24</v>
      </c>
      <c r="CJ131" s="372">
        <f t="shared" si="414"/>
        <v>453.9</v>
      </c>
      <c r="CK131" s="426"/>
      <c r="CL131" s="446"/>
      <c r="CM131" s="371">
        <f t="shared" si="415"/>
        <v>0</v>
      </c>
      <c r="CN131" s="372">
        <f t="shared" si="415"/>
        <v>0</v>
      </c>
      <c r="CO131" s="371">
        <f t="shared" si="378"/>
        <v>4.558318584070796</v>
      </c>
      <c r="CP131" s="372">
        <f t="shared" si="378"/>
        <v>5.0612749003984066</v>
      </c>
      <c r="CQ131" s="371">
        <f t="shared" si="379"/>
        <v>1030.1799999999998</v>
      </c>
      <c r="CR131" s="372">
        <f t="shared" si="379"/>
        <v>1270.3800000000001</v>
      </c>
      <c r="CS131" s="426">
        <v>84.17</v>
      </c>
      <c r="CT131" s="420">
        <v>92.84</v>
      </c>
      <c r="CU131" s="371">
        <f t="shared" si="350"/>
        <v>11615.460000000001</v>
      </c>
      <c r="CV131" s="372">
        <f t="shared" si="350"/>
        <v>15040.08</v>
      </c>
      <c r="CW131" s="426">
        <v>79.41</v>
      </c>
      <c r="CX131" s="420">
        <v>75.47</v>
      </c>
      <c r="CY131" s="371">
        <f t="shared" si="351"/>
        <v>6988.08</v>
      </c>
      <c r="CZ131" s="372">
        <f t="shared" si="351"/>
        <v>6716.83</v>
      </c>
      <c r="DA131" s="421"/>
      <c r="DB131" s="420"/>
      <c r="DC131" s="371">
        <f t="shared" si="380"/>
        <v>0</v>
      </c>
      <c r="DD131" s="372">
        <f t="shared" si="380"/>
        <v>0</v>
      </c>
      <c r="DE131" s="371">
        <f t="shared" si="381"/>
        <v>82.31654867256637</v>
      </c>
      <c r="DF131" s="372">
        <f t="shared" si="381"/>
        <v>86.680916334661347</v>
      </c>
      <c r="DG131" s="371">
        <f t="shared" si="382"/>
        <v>18603.54</v>
      </c>
      <c r="DH131" s="372">
        <f t="shared" si="382"/>
        <v>21756.91</v>
      </c>
      <c r="DI131" s="371">
        <f t="shared" si="383"/>
        <v>232</v>
      </c>
      <c r="DJ131" s="372">
        <f t="shared" si="383"/>
        <v>256</v>
      </c>
      <c r="DK131" s="371">
        <f t="shared" si="383"/>
        <v>232</v>
      </c>
      <c r="DL131" s="372">
        <f t="shared" si="383"/>
        <v>256</v>
      </c>
      <c r="DM131" s="371">
        <f t="shared" si="384"/>
        <v>4.5374137931034477</v>
      </c>
      <c r="DN131" s="372">
        <f t="shared" si="384"/>
        <v>5.0288281250000004</v>
      </c>
      <c r="DO131" s="371">
        <f t="shared" si="385"/>
        <v>1052.6799999999998</v>
      </c>
      <c r="DP131" s="372">
        <f t="shared" si="385"/>
        <v>1287.3800000000001</v>
      </c>
      <c r="DQ131" s="371">
        <f t="shared" si="386"/>
        <v>82.12655172413794</v>
      </c>
      <c r="DR131" s="372">
        <f t="shared" si="386"/>
        <v>86.296523437499999</v>
      </c>
      <c r="DS131" s="371">
        <f t="shared" si="387"/>
        <v>19053.36</v>
      </c>
      <c r="DT131" s="372">
        <f t="shared" si="387"/>
        <v>22091.91</v>
      </c>
      <c r="DU131" s="424">
        <v>34</v>
      </c>
      <c r="DV131" s="425">
        <v>26</v>
      </c>
      <c r="DW131" s="371">
        <f t="shared" si="388"/>
        <v>34</v>
      </c>
      <c r="DX131" s="372">
        <f t="shared" si="388"/>
        <v>26</v>
      </c>
      <c r="DY131" s="426">
        <v>38</v>
      </c>
      <c r="DZ131" s="425">
        <v>31</v>
      </c>
      <c r="EA131" s="371">
        <f t="shared" si="389"/>
        <v>38</v>
      </c>
      <c r="EB131" s="372">
        <f t="shared" si="389"/>
        <v>31</v>
      </c>
      <c r="EC131" s="426"/>
      <c r="ED131" s="425"/>
      <c r="EE131" s="371">
        <f t="shared" si="390"/>
        <v>0</v>
      </c>
      <c r="EF131" s="372">
        <f t="shared" si="390"/>
        <v>0</v>
      </c>
      <c r="EG131" s="358">
        <f t="shared" si="391"/>
        <v>72</v>
      </c>
      <c r="EH131" s="372">
        <f t="shared" si="391"/>
        <v>57</v>
      </c>
      <c r="EI131" s="358">
        <f t="shared" si="392"/>
        <v>72</v>
      </c>
      <c r="EJ131" s="372">
        <f t="shared" si="392"/>
        <v>57</v>
      </c>
      <c r="EK131" s="427">
        <v>3.38</v>
      </c>
      <c r="EL131" s="420">
        <v>3.46</v>
      </c>
      <c r="EM131" s="371">
        <f t="shared" si="356"/>
        <v>114.92</v>
      </c>
      <c r="EN131" s="372">
        <f t="shared" si="356"/>
        <v>89.96</v>
      </c>
      <c r="EO131" s="426">
        <v>2.99</v>
      </c>
      <c r="EP131" s="420">
        <v>3.81</v>
      </c>
      <c r="EQ131" s="371">
        <f t="shared" si="416"/>
        <v>113.62</v>
      </c>
      <c r="ER131" s="372">
        <f t="shared" si="416"/>
        <v>118.11</v>
      </c>
      <c r="ES131" s="426"/>
      <c r="ET131" s="446"/>
      <c r="EU131" s="371">
        <f t="shared" si="357"/>
        <v>0</v>
      </c>
      <c r="EV131" s="372">
        <f t="shared" si="358"/>
        <v>0</v>
      </c>
      <c r="EW131" s="371">
        <f t="shared" si="393"/>
        <v>3.1741666666666668</v>
      </c>
      <c r="EX131" s="372">
        <f t="shared" si="393"/>
        <v>3.6503508771929822</v>
      </c>
      <c r="EY131" s="371">
        <f t="shared" si="394"/>
        <v>228.54000000000002</v>
      </c>
      <c r="EZ131" s="372">
        <f t="shared" si="394"/>
        <v>208.07</v>
      </c>
      <c r="FA131" s="426">
        <v>65.75</v>
      </c>
      <c r="FB131" s="420">
        <v>73.930000000000007</v>
      </c>
      <c r="FC131" s="371">
        <f t="shared" si="395"/>
        <v>2235.5</v>
      </c>
      <c r="FD131" s="372">
        <f t="shared" si="395"/>
        <v>1922.1800000000003</v>
      </c>
      <c r="FE131" s="426">
        <v>50.5</v>
      </c>
      <c r="FF131" s="420">
        <v>59.44</v>
      </c>
      <c r="FG131" s="371">
        <f t="shared" si="396"/>
        <v>1919</v>
      </c>
      <c r="FH131" s="372">
        <f t="shared" si="396"/>
        <v>1842.6399999999999</v>
      </c>
      <c r="FI131" s="421"/>
      <c r="FJ131" s="420"/>
      <c r="FK131" s="371">
        <f t="shared" si="397"/>
        <v>0</v>
      </c>
      <c r="FL131" s="372">
        <f t="shared" si="397"/>
        <v>0</v>
      </c>
      <c r="FM131" s="371">
        <f t="shared" si="398"/>
        <v>57.701388888888886</v>
      </c>
      <c r="FN131" s="372">
        <f t="shared" si="398"/>
        <v>66.049473684210525</v>
      </c>
      <c r="FO131" s="371">
        <f t="shared" si="399"/>
        <v>4154.5</v>
      </c>
      <c r="FP131" s="372">
        <f t="shared" si="399"/>
        <v>3764.82</v>
      </c>
      <c r="FQ131" s="424">
        <v>185</v>
      </c>
      <c r="FR131" s="425">
        <v>188</v>
      </c>
      <c r="FS131" s="371">
        <f t="shared" si="400"/>
        <v>185</v>
      </c>
      <c r="FT131" s="372">
        <f t="shared" si="400"/>
        <v>188</v>
      </c>
      <c r="FU131" s="426">
        <v>5.65</v>
      </c>
      <c r="FV131" s="425">
        <v>5.59</v>
      </c>
      <c r="FW131" s="371">
        <f t="shared" si="401"/>
        <v>1045.25</v>
      </c>
      <c r="FX131" s="372">
        <f t="shared" si="401"/>
        <v>1050.92</v>
      </c>
      <c r="FY131" s="426">
        <v>78.62</v>
      </c>
      <c r="FZ131" s="425">
        <v>78.89</v>
      </c>
      <c r="GA131" s="371">
        <f t="shared" si="402"/>
        <v>14544.7</v>
      </c>
      <c r="GB131" s="372">
        <f t="shared" si="402"/>
        <v>14831.32</v>
      </c>
      <c r="GC131" s="406">
        <f t="shared" si="366"/>
        <v>176</v>
      </c>
      <c r="GD131" s="372">
        <f t="shared" si="366"/>
        <v>193</v>
      </c>
      <c r="GE131" s="371">
        <f t="shared" si="366"/>
        <v>176</v>
      </c>
      <c r="GF131" s="372">
        <f t="shared" si="366"/>
        <v>193</v>
      </c>
      <c r="GG131" s="371">
        <f t="shared" si="403"/>
        <v>699.8599999999999</v>
      </c>
      <c r="GH131" s="372">
        <f t="shared" si="403"/>
        <v>923.44</v>
      </c>
      <c r="GI131" s="371">
        <f t="shared" si="404"/>
        <v>14160.480000000001</v>
      </c>
      <c r="GJ131" s="372">
        <f t="shared" si="404"/>
        <v>17297.260000000002</v>
      </c>
      <c r="GK131" s="406">
        <f t="shared" si="367"/>
        <v>128</v>
      </c>
      <c r="GL131" s="372">
        <f t="shared" si="367"/>
        <v>120</v>
      </c>
      <c r="GM131" s="371">
        <f t="shared" si="367"/>
        <v>128</v>
      </c>
      <c r="GN131" s="372">
        <f t="shared" si="367"/>
        <v>120</v>
      </c>
      <c r="GO131" s="371">
        <f t="shared" si="405"/>
        <v>581.36</v>
      </c>
      <c r="GP131" s="372">
        <f t="shared" si="405"/>
        <v>572.01</v>
      </c>
      <c r="GQ131" s="371">
        <f t="shared" si="406"/>
        <v>9047.380000000001</v>
      </c>
      <c r="GR131" s="372">
        <f t="shared" si="406"/>
        <v>8559.4699999999993</v>
      </c>
      <c r="GS131" s="406">
        <f t="shared" si="368"/>
        <v>304</v>
      </c>
      <c r="GT131" s="372">
        <f t="shared" si="368"/>
        <v>313</v>
      </c>
      <c r="GU131" s="371">
        <f t="shared" si="368"/>
        <v>304</v>
      </c>
      <c r="GV131" s="372">
        <f t="shared" si="364"/>
        <v>313</v>
      </c>
      <c r="GW131" s="371">
        <f t="shared" si="407"/>
        <v>1281.2199999999998</v>
      </c>
      <c r="GX131" s="372">
        <f t="shared" si="407"/>
        <v>1495.45</v>
      </c>
      <c r="GY131" s="371">
        <f t="shared" si="407"/>
        <v>23207.86</v>
      </c>
      <c r="GZ131" s="372">
        <f t="shared" si="372"/>
        <v>25856.730000000003</v>
      </c>
      <c r="HA131" s="406">
        <f t="shared" si="369"/>
        <v>0</v>
      </c>
      <c r="HB131" s="372">
        <f t="shared" si="369"/>
        <v>0</v>
      </c>
      <c r="HC131" s="371">
        <f t="shared" si="369"/>
        <v>0</v>
      </c>
      <c r="HD131" s="372">
        <f t="shared" si="365"/>
        <v>0</v>
      </c>
      <c r="HE131" s="371" t="str">
        <f t="shared" si="370"/>
        <v/>
      </c>
      <c r="HF131" s="372" t="str">
        <f t="shared" si="370"/>
        <v/>
      </c>
      <c r="HG131" s="371" t="str">
        <f t="shared" si="408"/>
        <v/>
      </c>
      <c r="HH131" s="372" t="str">
        <f t="shared" si="408"/>
        <v/>
      </c>
      <c r="HI131" s="406">
        <f t="shared" si="409"/>
        <v>2326.4699999999998</v>
      </c>
      <c r="HJ131" s="372">
        <f t="shared" si="409"/>
        <v>2546.37</v>
      </c>
      <c r="HK131" s="371">
        <f t="shared" si="410"/>
        <v>37752.559999999998</v>
      </c>
      <c r="HL131" s="371">
        <f t="shared" si="410"/>
        <v>40688.050000000003</v>
      </c>
    </row>
    <row r="132" spans="1:220" ht="15">
      <c r="A132" s="436" t="s">
        <v>157</v>
      </c>
      <c r="B132" s="459" t="s">
        <v>171</v>
      </c>
      <c r="C132" s="557" t="s">
        <v>1049</v>
      </c>
      <c r="D132" s="436">
        <v>156790</v>
      </c>
      <c r="E132" s="418">
        <v>10</v>
      </c>
      <c r="F132" s="397">
        <v>345</v>
      </c>
      <c r="G132" s="460">
        <v>363</v>
      </c>
      <c r="H132" s="421"/>
      <c r="I132" s="422"/>
      <c r="J132" s="371">
        <f t="shared" si="332"/>
        <v>345</v>
      </c>
      <c r="K132" s="372">
        <f t="shared" si="333"/>
        <v>363</v>
      </c>
      <c r="L132" s="420"/>
      <c r="M132" s="371">
        <f t="shared" si="328"/>
        <v>345</v>
      </c>
      <c r="N132" s="372">
        <f t="shared" si="329"/>
        <v>363</v>
      </c>
      <c r="O132" s="371">
        <f t="shared" si="330"/>
        <v>345</v>
      </c>
      <c r="P132" s="372">
        <f t="shared" si="331"/>
        <v>363</v>
      </c>
      <c r="Q132" s="424">
        <v>9</v>
      </c>
      <c r="R132" s="425">
        <v>12</v>
      </c>
      <c r="S132" s="371">
        <f t="shared" si="334"/>
        <v>9</v>
      </c>
      <c r="T132" s="372">
        <f t="shared" si="335"/>
        <v>12</v>
      </c>
      <c r="U132" s="426">
        <v>2</v>
      </c>
      <c r="V132" s="425">
        <v>0</v>
      </c>
      <c r="W132" s="371">
        <f t="shared" si="348"/>
        <v>2</v>
      </c>
      <c r="X132" s="372">
        <f t="shared" si="349"/>
        <v>0</v>
      </c>
      <c r="Y132" s="426"/>
      <c r="Z132" s="425"/>
      <c r="AA132" s="371">
        <f t="shared" si="336"/>
        <v>0</v>
      </c>
      <c r="AB132" s="372">
        <f t="shared" si="337"/>
        <v>0</v>
      </c>
      <c r="AC132" s="358">
        <f t="shared" si="338"/>
        <v>11</v>
      </c>
      <c r="AD132" s="372">
        <f t="shared" si="339"/>
        <v>12</v>
      </c>
      <c r="AE132" s="358">
        <f t="shared" si="340"/>
        <v>11</v>
      </c>
      <c r="AF132" s="372">
        <f t="shared" si="341"/>
        <v>12</v>
      </c>
      <c r="AG132" s="427">
        <v>3.72</v>
      </c>
      <c r="AH132" s="420">
        <v>3.75</v>
      </c>
      <c r="AI132" s="371">
        <f t="shared" si="352"/>
        <v>33.480000000000004</v>
      </c>
      <c r="AJ132" s="372">
        <f t="shared" si="353"/>
        <v>45</v>
      </c>
      <c r="AK132" s="426">
        <v>2</v>
      </c>
      <c r="AL132" s="420">
        <v>0</v>
      </c>
      <c r="AM132" s="371">
        <f t="shared" si="361"/>
        <v>4</v>
      </c>
      <c r="AN132" s="372">
        <f t="shared" si="362"/>
        <v>0</v>
      </c>
      <c r="AO132" s="426"/>
      <c r="AP132" s="446"/>
      <c r="AQ132" s="371">
        <f t="shared" si="342"/>
        <v>0</v>
      </c>
      <c r="AR132" s="372">
        <f t="shared" si="343"/>
        <v>0</v>
      </c>
      <c r="AS132" s="371">
        <f t="shared" si="344"/>
        <v>3.4072727272727277</v>
      </c>
      <c r="AT132" s="372">
        <f t="shared" si="345"/>
        <v>3.75</v>
      </c>
      <c r="AU132" s="371">
        <f t="shared" si="346"/>
        <v>37.480000000000004</v>
      </c>
      <c r="AV132" s="372">
        <f t="shared" si="347"/>
        <v>45</v>
      </c>
      <c r="AW132" s="426">
        <v>88.96</v>
      </c>
      <c r="AX132" s="420">
        <v>95.08</v>
      </c>
      <c r="AY132" s="371">
        <f t="shared" si="359"/>
        <v>800.64</v>
      </c>
      <c r="AZ132" s="372">
        <f t="shared" si="360"/>
        <v>1140.96</v>
      </c>
      <c r="BA132" s="426">
        <v>58</v>
      </c>
      <c r="BB132" s="420">
        <v>0</v>
      </c>
      <c r="BC132" s="371">
        <f t="shared" si="354"/>
        <v>116</v>
      </c>
      <c r="BD132" s="372">
        <f t="shared" si="355"/>
        <v>0</v>
      </c>
      <c r="BE132" s="421"/>
      <c r="BF132" s="420"/>
      <c r="BG132" s="371">
        <f t="shared" si="373"/>
        <v>0</v>
      </c>
      <c r="BH132" s="372">
        <f t="shared" si="373"/>
        <v>0</v>
      </c>
      <c r="BI132" s="371">
        <f t="shared" si="374"/>
        <v>83.330909090909088</v>
      </c>
      <c r="BJ132" s="372">
        <f t="shared" si="374"/>
        <v>95.08</v>
      </c>
      <c r="BK132" s="371">
        <f t="shared" si="375"/>
        <v>916.64</v>
      </c>
      <c r="BL132" s="372">
        <f t="shared" si="375"/>
        <v>1140.96</v>
      </c>
      <c r="BM132" s="431">
        <v>119</v>
      </c>
      <c r="BN132" s="425">
        <v>109</v>
      </c>
      <c r="BO132" s="371">
        <f t="shared" si="411"/>
        <v>119</v>
      </c>
      <c r="BP132" s="372">
        <f t="shared" si="411"/>
        <v>109</v>
      </c>
      <c r="BQ132" s="426">
        <v>29</v>
      </c>
      <c r="BR132" s="425">
        <v>50</v>
      </c>
      <c r="BS132" s="371">
        <f t="shared" si="412"/>
        <v>29</v>
      </c>
      <c r="BT132" s="372">
        <f t="shared" si="412"/>
        <v>50</v>
      </c>
      <c r="BU132" s="426"/>
      <c r="BV132" s="425"/>
      <c r="BW132" s="371">
        <f t="shared" si="413"/>
        <v>0</v>
      </c>
      <c r="BX132" s="423">
        <f t="shared" si="417"/>
        <v>0</v>
      </c>
      <c r="BY132" s="358">
        <f t="shared" si="376"/>
        <v>148</v>
      </c>
      <c r="BZ132" s="372">
        <f t="shared" si="376"/>
        <v>159</v>
      </c>
      <c r="CA132" s="358">
        <f t="shared" si="377"/>
        <v>148</v>
      </c>
      <c r="CB132" s="372">
        <f t="shared" si="377"/>
        <v>159</v>
      </c>
      <c r="CC132" s="427">
        <v>4.79</v>
      </c>
      <c r="CD132" s="420">
        <v>5.64</v>
      </c>
      <c r="CE132" s="371">
        <f t="shared" si="363"/>
        <v>570.01</v>
      </c>
      <c r="CF132" s="372">
        <f t="shared" si="363"/>
        <v>614.76</v>
      </c>
      <c r="CG132" s="426">
        <v>5.45</v>
      </c>
      <c r="CH132" s="420">
        <v>6.46</v>
      </c>
      <c r="CI132" s="371">
        <f t="shared" si="414"/>
        <v>158.05000000000001</v>
      </c>
      <c r="CJ132" s="372">
        <f t="shared" si="414"/>
        <v>323</v>
      </c>
      <c r="CK132" s="426"/>
      <c r="CL132" s="446"/>
      <c r="CM132" s="371">
        <f t="shared" si="415"/>
        <v>0</v>
      </c>
      <c r="CN132" s="372">
        <f t="shared" si="415"/>
        <v>0</v>
      </c>
      <c r="CO132" s="371">
        <f t="shared" si="378"/>
        <v>4.9193243243243243</v>
      </c>
      <c r="CP132" s="372">
        <f t="shared" si="378"/>
        <v>5.8978616352201261</v>
      </c>
      <c r="CQ132" s="371">
        <f t="shared" si="379"/>
        <v>728.06</v>
      </c>
      <c r="CR132" s="372">
        <f t="shared" si="379"/>
        <v>937.76</v>
      </c>
      <c r="CS132" s="426">
        <v>99.22</v>
      </c>
      <c r="CT132" s="420">
        <v>104.38</v>
      </c>
      <c r="CU132" s="371">
        <f t="shared" si="350"/>
        <v>11807.18</v>
      </c>
      <c r="CV132" s="372">
        <f t="shared" si="350"/>
        <v>11377.42</v>
      </c>
      <c r="CW132" s="426">
        <v>81.31</v>
      </c>
      <c r="CX132" s="420">
        <v>78.52</v>
      </c>
      <c r="CY132" s="371">
        <f t="shared" si="351"/>
        <v>2357.9900000000002</v>
      </c>
      <c r="CZ132" s="372">
        <f t="shared" si="351"/>
        <v>3926</v>
      </c>
      <c r="DA132" s="421"/>
      <c r="DB132" s="420"/>
      <c r="DC132" s="371">
        <f t="shared" si="380"/>
        <v>0</v>
      </c>
      <c r="DD132" s="372">
        <f t="shared" si="380"/>
        <v>0</v>
      </c>
      <c r="DE132" s="371">
        <f t="shared" si="381"/>
        <v>95.710608108108104</v>
      </c>
      <c r="DF132" s="372">
        <f t="shared" si="381"/>
        <v>96.247924528301894</v>
      </c>
      <c r="DG132" s="371">
        <f t="shared" si="382"/>
        <v>14165.17</v>
      </c>
      <c r="DH132" s="372">
        <f t="shared" si="382"/>
        <v>15303.420000000002</v>
      </c>
      <c r="DI132" s="371">
        <f t="shared" si="383"/>
        <v>159</v>
      </c>
      <c r="DJ132" s="372">
        <f t="shared" si="383"/>
        <v>171</v>
      </c>
      <c r="DK132" s="371">
        <f t="shared" si="383"/>
        <v>159</v>
      </c>
      <c r="DL132" s="372">
        <f t="shared" si="383"/>
        <v>171</v>
      </c>
      <c r="DM132" s="371">
        <f t="shared" si="384"/>
        <v>4.8147169811320749</v>
      </c>
      <c r="DN132" s="372">
        <f t="shared" si="384"/>
        <v>5.7471345029239762</v>
      </c>
      <c r="DO132" s="371">
        <f t="shared" si="385"/>
        <v>765.54</v>
      </c>
      <c r="DP132" s="372">
        <f t="shared" si="385"/>
        <v>982.75999999999988</v>
      </c>
      <c r="DQ132" s="371">
        <f t="shared" si="386"/>
        <v>94.85415094339622</v>
      </c>
      <c r="DR132" s="372">
        <f t="shared" si="386"/>
        <v>96.165964912280714</v>
      </c>
      <c r="DS132" s="371">
        <f t="shared" si="387"/>
        <v>15081.81</v>
      </c>
      <c r="DT132" s="372">
        <f t="shared" si="387"/>
        <v>16444.38</v>
      </c>
      <c r="DU132" s="424">
        <v>18</v>
      </c>
      <c r="DV132" s="425">
        <v>25</v>
      </c>
      <c r="DW132" s="371">
        <f t="shared" si="388"/>
        <v>18</v>
      </c>
      <c r="DX132" s="372">
        <f t="shared" si="388"/>
        <v>25</v>
      </c>
      <c r="DY132" s="426">
        <v>9</v>
      </c>
      <c r="DZ132" s="425">
        <v>8</v>
      </c>
      <c r="EA132" s="371">
        <f t="shared" si="389"/>
        <v>9</v>
      </c>
      <c r="EB132" s="372">
        <f t="shared" si="389"/>
        <v>8</v>
      </c>
      <c r="EC132" s="426"/>
      <c r="ED132" s="425"/>
      <c r="EE132" s="371">
        <f t="shared" si="390"/>
        <v>0</v>
      </c>
      <c r="EF132" s="372">
        <f t="shared" si="390"/>
        <v>0</v>
      </c>
      <c r="EG132" s="358">
        <f t="shared" si="391"/>
        <v>27</v>
      </c>
      <c r="EH132" s="372">
        <f t="shared" si="391"/>
        <v>33</v>
      </c>
      <c r="EI132" s="358">
        <f t="shared" si="392"/>
        <v>27</v>
      </c>
      <c r="EJ132" s="372">
        <f t="shared" si="392"/>
        <v>33</v>
      </c>
      <c r="EK132" s="427">
        <v>4.6100000000000003</v>
      </c>
      <c r="EL132" s="420">
        <v>3.56</v>
      </c>
      <c r="EM132" s="371">
        <f t="shared" si="356"/>
        <v>82.98</v>
      </c>
      <c r="EN132" s="372">
        <f t="shared" si="356"/>
        <v>89</v>
      </c>
      <c r="EO132" s="426">
        <v>4.72</v>
      </c>
      <c r="EP132" s="420">
        <v>4.63</v>
      </c>
      <c r="EQ132" s="371">
        <f t="shared" si="416"/>
        <v>42.48</v>
      </c>
      <c r="ER132" s="372">
        <f t="shared" si="416"/>
        <v>37.04</v>
      </c>
      <c r="ES132" s="426"/>
      <c r="ET132" s="446"/>
      <c r="EU132" s="371">
        <f t="shared" si="357"/>
        <v>0</v>
      </c>
      <c r="EV132" s="372">
        <f t="shared" si="358"/>
        <v>0</v>
      </c>
      <c r="EW132" s="371">
        <f t="shared" si="393"/>
        <v>4.6466666666666674</v>
      </c>
      <c r="EX132" s="372">
        <f t="shared" si="393"/>
        <v>3.8193939393939393</v>
      </c>
      <c r="EY132" s="371">
        <f t="shared" si="394"/>
        <v>125.46000000000002</v>
      </c>
      <c r="EZ132" s="372">
        <f t="shared" si="394"/>
        <v>126.03999999999999</v>
      </c>
      <c r="FA132" s="426">
        <v>74.53</v>
      </c>
      <c r="FB132" s="420">
        <v>65.08</v>
      </c>
      <c r="FC132" s="371">
        <f t="shared" si="395"/>
        <v>1341.54</v>
      </c>
      <c r="FD132" s="372">
        <f t="shared" si="395"/>
        <v>1627</v>
      </c>
      <c r="FE132" s="426">
        <v>72.2</v>
      </c>
      <c r="FF132" s="420">
        <v>63.25</v>
      </c>
      <c r="FG132" s="371">
        <f t="shared" si="396"/>
        <v>649.80000000000007</v>
      </c>
      <c r="FH132" s="372">
        <f t="shared" si="396"/>
        <v>506</v>
      </c>
      <c r="FI132" s="421"/>
      <c r="FJ132" s="420"/>
      <c r="FK132" s="371">
        <f t="shared" si="397"/>
        <v>0</v>
      </c>
      <c r="FL132" s="372">
        <f t="shared" si="397"/>
        <v>0</v>
      </c>
      <c r="FM132" s="371">
        <f t="shared" si="398"/>
        <v>73.753333333333345</v>
      </c>
      <c r="FN132" s="372">
        <f t="shared" si="398"/>
        <v>64.63636363636364</v>
      </c>
      <c r="FO132" s="371">
        <f t="shared" si="399"/>
        <v>1991.3400000000004</v>
      </c>
      <c r="FP132" s="372">
        <f t="shared" si="399"/>
        <v>2133</v>
      </c>
      <c r="FQ132" s="424">
        <v>159</v>
      </c>
      <c r="FR132" s="425">
        <v>159</v>
      </c>
      <c r="FS132" s="371">
        <f t="shared" si="400"/>
        <v>159</v>
      </c>
      <c r="FT132" s="372">
        <f t="shared" si="400"/>
        <v>159</v>
      </c>
      <c r="FU132" s="426">
        <v>5.72</v>
      </c>
      <c r="FV132" s="425">
        <v>5.64</v>
      </c>
      <c r="FW132" s="371">
        <f t="shared" si="401"/>
        <v>909.4799999999999</v>
      </c>
      <c r="FX132" s="372">
        <f t="shared" si="401"/>
        <v>896.76</v>
      </c>
      <c r="FY132" s="426">
        <v>80.78</v>
      </c>
      <c r="FZ132" s="425">
        <v>88.27</v>
      </c>
      <c r="GA132" s="371">
        <f t="shared" si="402"/>
        <v>12844.02</v>
      </c>
      <c r="GB132" s="372">
        <f t="shared" si="402"/>
        <v>14034.929999999998</v>
      </c>
      <c r="GC132" s="406">
        <f t="shared" si="366"/>
        <v>146</v>
      </c>
      <c r="GD132" s="372">
        <f t="shared" si="366"/>
        <v>146</v>
      </c>
      <c r="GE132" s="371">
        <f t="shared" si="366"/>
        <v>146</v>
      </c>
      <c r="GF132" s="372">
        <f t="shared" si="366"/>
        <v>146</v>
      </c>
      <c r="GG132" s="371">
        <f t="shared" si="403"/>
        <v>686.47</v>
      </c>
      <c r="GH132" s="372">
        <f t="shared" si="403"/>
        <v>748.76</v>
      </c>
      <c r="GI132" s="371">
        <f t="shared" si="404"/>
        <v>13949.36</v>
      </c>
      <c r="GJ132" s="372">
        <f t="shared" si="404"/>
        <v>14145.380000000001</v>
      </c>
      <c r="GK132" s="406">
        <f t="shared" si="367"/>
        <v>40</v>
      </c>
      <c r="GL132" s="372">
        <f t="shared" si="367"/>
        <v>58</v>
      </c>
      <c r="GM132" s="371">
        <f t="shared" si="367"/>
        <v>40</v>
      </c>
      <c r="GN132" s="372">
        <f t="shared" si="367"/>
        <v>58</v>
      </c>
      <c r="GO132" s="371">
        <f t="shared" si="405"/>
        <v>204.53</v>
      </c>
      <c r="GP132" s="372">
        <f t="shared" si="405"/>
        <v>360.04</v>
      </c>
      <c r="GQ132" s="371">
        <f t="shared" si="406"/>
        <v>3123.7900000000004</v>
      </c>
      <c r="GR132" s="372">
        <f t="shared" si="406"/>
        <v>4432</v>
      </c>
      <c r="GS132" s="406">
        <f t="shared" si="368"/>
        <v>186</v>
      </c>
      <c r="GT132" s="372">
        <f t="shared" si="368"/>
        <v>204</v>
      </c>
      <c r="GU132" s="371">
        <f t="shared" si="368"/>
        <v>186</v>
      </c>
      <c r="GV132" s="372">
        <f t="shared" si="364"/>
        <v>204</v>
      </c>
      <c r="GW132" s="371">
        <f t="shared" si="407"/>
        <v>891</v>
      </c>
      <c r="GX132" s="372">
        <f t="shared" si="407"/>
        <v>1108.8</v>
      </c>
      <c r="GY132" s="371">
        <f t="shared" si="407"/>
        <v>17073.150000000001</v>
      </c>
      <c r="GZ132" s="372">
        <f t="shared" si="372"/>
        <v>18577.38</v>
      </c>
      <c r="HA132" s="406">
        <f t="shared" si="369"/>
        <v>0</v>
      </c>
      <c r="HB132" s="372">
        <f t="shared" si="369"/>
        <v>0</v>
      </c>
      <c r="HC132" s="371">
        <f t="shared" si="369"/>
        <v>0</v>
      </c>
      <c r="HD132" s="372">
        <f t="shared" si="365"/>
        <v>0</v>
      </c>
      <c r="HE132" s="371" t="str">
        <f t="shared" si="370"/>
        <v/>
      </c>
      <c r="HF132" s="372" t="str">
        <f t="shared" si="370"/>
        <v/>
      </c>
      <c r="HG132" s="371" t="str">
        <f t="shared" si="408"/>
        <v/>
      </c>
      <c r="HH132" s="372" t="str">
        <f t="shared" si="408"/>
        <v/>
      </c>
      <c r="HI132" s="406">
        <f t="shared" si="409"/>
        <v>1800.48</v>
      </c>
      <c r="HJ132" s="372">
        <f t="shared" si="409"/>
        <v>2005.56</v>
      </c>
      <c r="HK132" s="371">
        <f t="shared" si="410"/>
        <v>29917.170000000002</v>
      </c>
      <c r="HL132" s="371">
        <f t="shared" si="410"/>
        <v>32612.309999999998</v>
      </c>
    </row>
    <row r="133" spans="1:220" ht="15">
      <c r="A133" s="458" t="s">
        <v>157</v>
      </c>
      <c r="B133" s="459" t="s">
        <v>177</v>
      </c>
      <c r="C133" s="43"/>
      <c r="D133" s="436">
        <v>156851</v>
      </c>
      <c r="E133" s="418">
        <v>10</v>
      </c>
      <c r="F133" s="397">
        <v>145</v>
      </c>
      <c r="G133" s="460">
        <v>185</v>
      </c>
      <c r="H133" s="421"/>
      <c r="I133" s="422"/>
      <c r="J133" s="371">
        <f t="shared" si="332"/>
        <v>145</v>
      </c>
      <c r="K133" s="372">
        <f t="shared" si="333"/>
        <v>185</v>
      </c>
      <c r="L133" s="420"/>
      <c r="M133" s="371">
        <f t="shared" si="328"/>
        <v>145</v>
      </c>
      <c r="N133" s="372">
        <f t="shared" si="329"/>
        <v>185</v>
      </c>
      <c r="O133" s="371">
        <f t="shared" si="330"/>
        <v>145</v>
      </c>
      <c r="P133" s="372">
        <f t="shared" si="331"/>
        <v>185</v>
      </c>
      <c r="Q133" s="424">
        <v>5</v>
      </c>
      <c r="R133" s="425">
        <v>9</v>
      </c>
      <c r="S133" s="371">
        <f t="shared" si="334"/>
        <v>5</v>
      </c>
      <c r="T133" s="372">
        <f t="shared" si="335"/>
        <v>9</v>
      </c>
      <c r="U133" s="426">
        <v>4</v>
      </c>
      <c r="V133" s="425">
        <v>2</v>
      </c>
      <c r="W133" s="371">
        <f t="shared" si="348"/>
        <v>4</v>
      </c>
      <c r="X133" s="372">
        <f t="shared" si="349"/>
        <v>2</v>
      </c>
      <c r="Y133" s="426"/>
      <c r="Z133" s="425"/>
      <c r="AA133" s="371">
        <f t="shared" si="336"/>
        <v>0</v>
      </c>
      <c r="AB133" s="372">
        <f t="shared" si="337"/>
        <v>0</v>
      </c>
      <c r="AC133" s="358">
        <f t="shared" si="338"/>
        <v>9</v>
      </c>
      <c r="AD133" s="372">
        <f t="shared" si="339"/>
        <v>11</v>
      </c>
      <c r="AE133" s="358">
        <f t="shared" si="340"/>
        <v>9</v>
      </c>
      <c r="AF133" s="372">
        <f t="shared" si="341"/>
        <v>11</v>
      </c>
      <c r="AG133" s="427">
        <v>3.5</v>
      </c>
      <c r="AH133" s="662">
        <v>3.94</v>
      </c>
      <c r="AI133" s="371">
        <f t="shared" si="352"/>
        <v>17.5</v>
      </c>
      <c r="AJ133" s="372">
        <f t="shared" si="353"/>
        <v>35.46</v>
      </c>
      <c r="AK133" s="426">
        <v>3.63</v>
      </c>
      <c r="AL133" s="420">
        <v>4</v>
      </c>
      <c r="AM133" s="371">
        <f t="shared" si="361"/>
        <v>14.52</v>
      </c>
      <c r="AN133" s="372">
        <f t="shared" si="362"/>
        <v>8</v>
      </c>
      <c r="AO133" s="426"/>
      <c r="AP133" s="446"/>
      <c r="AQ133" s="371">
        <f t="shared" si="342"/>
        <v>0</v>
      </c>
      <c r="AR133" s="372">
        <f t="shared" si="343"/>
        <v>0</v>
      </c>
      <c r="AS133" s="371">
        <f t="shared" si="344"/>
        <v>3.5577777777777775</v>
      </c>
      <c r="AT133" s="372">
        <f t="shared" si="345"/>
        <v>3.9509090909090911</v>
      </c>
      <c r="AU133" s="371">
        <f t="shared" si="346"/>
        <v>32.019999999999996</v>
      </c>
      <c r="AV133" s="372">
        <f t="shared" si="347"/>
        <v>43.46</v>
      </c>
      <c r="AW133" s="426">
        <v>75.599999999999994</v>
      </c>
      <c r="AX133" s="420">
        <v>71.22</v>
      </c>
      <c r="AY133" s="371">
        <f t="shared" si="359"/>
        <v>378</v>
      </c>
      <c r="AZ133" s="372">
        <f t="shared" si="360"/>
        <v>640.98</v>
      </c>
      <c r="BA133" s="426">
        <v>80.25</v>
      </c>
      <c r="BB133" s="420">
        <v>70.5</v>
      </c>
      <c r="BC133" s="371">
        <f t="shared" si="354"/>
        <v>321</v>
      </c>
      <c r="BD133" s="372">
        <f t="shared" si="355"/>
        <v>141</v>
      </c>
      <c r="BE133" s="421"/>
      <c r="BF133" s="420"/>
      <c r="BG133" s="371">
        <f t="shared" si="373"/>
        <v>0</v>
      </c>
      <c r="BH133" s="372">
        <f t="shared" si="373"/>
        <v>0</v>
      </c>
      <c r="BI133" s="371">
        <f t="shared" si="374"/>
        <v>77.666666666666671</v>
      </c>
      <c r="BJ133" s="372">
        <f t="shared" si="374"/>
        <v>71.089090909090913</v>
      </c>
      <c r="BK133" s="371">
        <f t="shared" si="375"/>
        <v>699</v>
      </c>
      <c r="BL133" s="372">
        <f t="shared" si="375"/>
        <v>781.98</v>
      </c>
      <c r="BM133" s="431">
        <v>48</v>
      </c>
      <c r="BN133" s="425">
        <v>53</v>
      </c>
      <c r="BO133" s="371">
        <f t="shared" si="411"/>
        <v>48</v>
      </c>
      <c r="BP133" s="372">
        <f t="shared" si="411"/>
        <v>53</v>
      </c>
      <c r="BQ133" s="426">
        <v>37</v>
      </c>
      <c r="BR133" s="425">
        <v>41</v>
      </c>
      <c r="BS133" s="371">
        <f t="shared" si="412"/>
        <v>37</v>
      </c>
      <c r="BT133" s="372">
        <f t="shared" si="412"/>
        <v>41</v>
      </c>
      <c r="BU133" s="426"/>
      <c r="BV133" s="425"/>
      <c r="BW133" s="371">
        <f t="shared" si="413"/>
        <v>0</v>
      </c>
      <c r="BX133" s="423">
        <f t="shared" si="417"/>
        <v>0</v>
      </c>
      <c r="BY133" s="358">
        <f t="shared" si="376"/>
        <v>85</v>
      </c>
      <c r="BZ133" s="372">
        <f t="shared" si="376"/>
        <v>94</v>
      </c>
      <c r="CA133" s="358">
        <f t="shared" si="377"/>
        <v>85</v>
      </c>
      <c r="CB133" s="372">
        <f t="shared" si="377"/>
        <v>94</v>
      </c>
      <c r="CC133" s="427">
        <v>4.7699999999999996</v>
      </c>
      <c r="CD133" s="420">
        <v>4.74</v>
      </c>
      <c r="CE133" s="371">
        <f t="shared" si="363"/>
        <v>228.95999999999998</v>
      </c>
      <c r="CF133" s="372">
        <f t="shared" si="363"/>
        <v>251.22</v>
      </c>
      <c r="CG133" s="426">
        <v>4.3899999999999997</v>
      </c>
      <c r="CH133" s="420">
        <v>4.9800000000000004</v>
      </c>
      <c r="CI133" s="371">
        <f t="shared" si="414"/>
        <v>162.42999999999998</v>
      </c>
      <c r="CJ133" s="372">
        <f t="shared" si="414"/>
        <v>204.18</v>
      </c>
      <c r="CK133" s="426"/>
      <c r="CL133" s="446"/>
      <c r="CM133" s="371">
        <f t="shared" si="415"/>
        <v>0</v>
      </c>
      <c r="CN133" s="372">
        <f t="shared" si="415"/>
        <v>0</v>
      </c>
      <c r="CO133" s="371">
        <f t="shared" si="378"/>
        <v>4.6045882352941172</v>
      </c>
      <c r="CP133" s="372">
        <f t="shared" si="378"/>
        <v>4.8446808510638295</v>
      </c>
      <c r="CQ133" s="371">
        <f t="shared" si="379"/>
        <v>391.39</v>
      </c>
      <c r="CR133" s="372">
        <f t="shared" si="379"/>
        <v>455.4</v>
      </c>
      <c r="CS133" s="426">
        <v>85.69</v>
      </c>
      <c r="CT133" s="420">
        <v>88.23</v>
      </c>
      <c r="CU133" s="371">
        <f t="shared" si="350"/>
        <v>4113.12</v>
      </c>
      <c r="CV133" s="372">
        <f t="shared" si="350"/>
        <v>4676.1900000000005</v>
      </c>
      <c r="CW133" s="426">
        <v>77.959999999999994</v>
      </c>
      <c r="CX133" s="420">
        <v>71.680000000000007</v>
      </c>
      <c r="CY133" s="371">
        <f t="shared" si="351"/>
        <v>2884.52</v>
      </c>
      <c r="CZ133" s="372">
        <f t="shared" si="351"/>
        <v>2938.88</v>
      </c>
      <c r="DA133" s="421"/>
      <c r="DB133" s="420"/>
      <c r="DC133" s="371">
        <f t="shared" si="380"/>
        <v>0</v>
      </c>
      <c r="DD133" s="372">
        <f t="shared" si="380"/>
        <v>0</v>
      </c>
      <c r="DE133" s="371">
        <f t="shared" si="381"/>
        <v>82.325176470588232</v>
      </c>
      <c r="DF133" s="372">
        <f t="shared" si="381"/>
        <v>81.011382978723404</v>
      </c>
      <c r="DG133" s="371">
        <f t="shared" si="382"/>
        <v>6997.6399999999994</v>
      </c>
      <c r="DH133" s="372">
        <f t="shared" si="382"/>
        <v>7615.07</v>
      </c>
      <c r="DI133" s="371">
        <f t="shared" si="383"/>
        <v>94</v>
      </c>
      <c r="DJ133" s="372">
        <f t="shared" si="383"/>
        <v>105</v>
      </c>
      <c r="DK133" s="371">
        <f t="shared" si="383"/>
        <v>94</v>
      </c>
      <c r="DL133" s="372">
        <f t="shared" si="383"/>
        <v>105</v>
      </c>
      <c r="DM133" s="371">
        <f t="shared" si="384"/>
        <v>4.5043617021276594</v>
      </c>
      <c r="DN133" s="372">
        <f t="shared" si="384"/>
        <v>4.7510476190476183</v>
      </c>
      <c r="DO133" s="371">
        <f t="shared" si="385"/>
        <v>423.40999999999997</v>
      </c>
      <c r="DP133" s="372">
        <f t="shared" si="385"/>
        <v>498.8599999999999</v>
      </c>
      <c r="DQ133" s="371">
        <f t="shared" si="386"/>
        <v>81.879148936170211</v>
      </c>
      <c r="DR133" s="372">
        <f t="shared" si="386"/>
        <v>79.971904761904753</v>
      </c>
      <c r="DS133" s="371">
        <f t="shared" si="387"/>
        <v>7696.6399999999994</v>
      </c>
      <c r="DT133" s="372">
        <f t="shared" si="387"/>
        <v>8397.0499999999993</v>
      </c>
      <c r="DU133" s="424">
        <v>6</v>
      </c>
      <c r="DV133" s="425">
        <v>9</v>
      </c>
      <c r="DW133" s="371">
        <f t="shared" si="388"/>
        <v>6</v>
      </c>
      <c r="DX133" s="372">
        <f t="shared" si="388"/>
        <v>9</v>
      </c>
      <c r="DY133" s="426">
        <v>10</v>
      </c>
      <c r="DZ133" s="425">
        <v>16</v>
      </c>
      <c r="EA133" s="371">
        <f t="shared" si="389"/>
        <v>10</v>
      </c>
      <c r="EB133" s="372">
        <f t="shared" si="389"/>
        <v>16</v>
      </c>
      <c r="EC133" s="426"/>
      <c r="ED133" s="425"/>
      <c r="EE133" s="371">
        <f t="shared" si="390"/>
        <v>0</v>
      </c>
      <c r="EF133" s="372">
        <f t="shared" si="390"/>
        <v>0</v>
      </c>
      <c r="EG133" s="358">
        <f t="shared" si="391"/>
        <v>16</v>
      </c>
      <c r="EH133" s="372">
        <f t="shared" si="391"/>
        <v>25</v>
      </c>
      <c r="EI133" s="358">
        <f t="shared" si="392"/>
        <v>16</v>
      </c>
      <c r="EJ133" s="372">
        <f t="shared" si="392"/>
        <v>25</v>
      </c>
      <c r="EK133" s="427">
        <v>3.92</v>
      </c>
      <c r="EL133" s="420">
        <v>3.22</v>
      </c>
      <c r="EM133" s="371">
        <f t="shared" si="356"/>
        <v>23.52</v>
      </c>
      <c r="EN133" s="372">
        <f t="shared" si="356"/>
        <v>28.98</v>
      </c>
      <c r="EO133" s="426">
        <v>3.2</v>
      </c>
      <c r="EP133" s="420">
        <v>3.31</v>
      </c>
      <c r="EQ133" s="371">
        <f t="shared" si="416"/>
        <v>32</v>
      </c>
      <c r="ER133" s="372">
        <f t="shared" si="416"/>
        <v>52.96</v>
      </c>
      <c r="ES133" s="426"/>
      <c r="ET133" s="446"/>
      <c r="EU133" s="371">
        <f t="shared" si="357"/>
        <v>0</v>
      </c>
      <c r="EV133" s="372">
        <f t="shared" si="358"/>
        <v>0</v>
      </c>
      <c r="EW133" s="371">
        <f t="shared" si="393"/>
        <v>3.4699999999999998</v>
      </c>
      <c r="EX133" s="372">
        <f t="shared" si="393"/>
        <v>3.2776000000000001</v>
      </c>
      <c r="EY133" s="371">
        <f t="shared" si="394"/>
        <v>55.519999999999996</v>
      </c>
      <c r="EZ133" s="372">
        <f t="shared" si="394"/>
        <v>81.94</v>
      </c>
      <c r="FA133" s="426">
        <v>81.67</v>
      </c>
      <c r="FB133" s="420">
        <v>62.89</v>
      </c>
      <c r="FC133" s="371">
        <f t="shared" si="395"/>
        <v>490.02</v>
      </c>
      <c r="FD133" s="372">
        <f t="shared" si="395"/>
        <v>566.01</v>
      </c>
      <c r="FE133" s="426">
        <v>55.2</v>
      </c>
      <c r="FF133" s="420">
        <v>60.81</v>
      </c>
      <c r="FG133" s="371">
        <f t="shared" si="396"/>
        <v>552</v>
      </c>
      <c r="FH133" s="372">
        <f t="shared" si="396"/>
        <v>972.96</v>
      </c>
      <c r="FI133" s="421"/>
      <c r="FJ133" s="420"/>
      <c r="FK133" s="371">
        <f t="shared" si="397"/>
        <v>0</v>
      </c>
      <c r="FL133" s="372">
        <f t="shared" si="397"/>
        <v>0</v>
      </c>
      <c r="FM133" s="371">
        <f t="shared" si="398"/>
        <v>65.126249999999999</v>
      </c>
      <c r="FN133" s="372">
        <f t="shared" si="398"/>
        <v>61.558799999999998</v>
      </c>
      <c r="FO133" s="371">
        <f t="shared" si="399"/>
        <v>1042.02</v>
      </c>
      <c r="FP133" s="372">
        <f t="shared" si="399"/>
        <v>1538.97</v>
      </c>
      <c r="FQ133" s="424">
        <v>35</v>
      </c>
      <c r="FR133" s="425">
        <v>55</v>
      </c>
      <c r="FS133" s="371">
        <f t="shared" si="400"/>
        <v>35</v>
      </c>
      <c r="FT133" s="372">
        <f t="shared" si="400"/>
        <v>55</v>
      </c>
      <c r="FU133" s="426">
        <v>4.53</v>
      </c>
      <c r="FV133" s="425">
        <v>3.92</v>
      </c>
      <c r="FW133" s="371">
        <f t="shared" si="401"/>
        <v>158.55000000000001</v>
      </c>
      <c r="FX133" s="372">
        <f t="shared" si="401"/>
        <v>215.6</v>
      </c>
      <c r="FY133" s="426">
        <v>60.67</v>
      </c>
      <c r="FZ133" s="425">
        <v>54.51</v>
      </c>
      <c r="GA133" s="371">
        <f t="shared" si="402"/>
        <v>2123.4500000000003</v>
      </c>
      <c r="GB133" s="372">
        <f t="shared" si="402"/>
        <v>2998.0499999999997</v>
      </c>
      <c r="GC133" s="406">
        <f t="shared" si="366"/>
        <v>59</v>
      </c>
      <c r="GD133" s="372">
        <f t="shared" si="366"/>
        <v>71</v>
      </c>
      <c r="GE133" s="371">
        <f t="shared" si="366"/>
        <v>59</v>
      </c>
      <c r="GF133" s="372">
        <f t="shared" si="366"/>
        <v>71</v>
      </c>
      <c r="GG133" s="371">
        <f t="shared" si="403"/>
        <v>269.97999999999996</v>
      </c>
      <c r="GH133" s="372">
        <f t="shared" si="403"/>
        <v>315.66000000000003</v>
      </c>
      <c r="GI133" s="371">
        <f t="shared" si="404"/>
        <v>4981.1399999999994</v>
      </c>
      <c r="GJ133" s="372">
        <f t="shared" si="404"/>
        <v>5883.18</v>
      </c>
      <c r="GK133" s="406">
        <f t="shared" si="367"/>
        <v>51</v>
      </c>
      <c r="GL133" s="372">
        <f t="shared" si="367"/>
        <v>59</v>
      </c>
      <c r="GM133" s="371">
        <f t="shared" si="367"/>
        <v>51</v>
      </c>
      <c r="GN133" s="372">
        <f t="shared" si="367"/>
        <v>59</v>
      </c>
      <c r="GO133" s="371">
        <f t="shared" si="405"/>
        <v>208.95</v>
      </c>
      <c r="GP133" s="372">
        <f t="shared" si="405"/>
        <v>265.14</v>
      </c>
      <c r="GQ133" s="371">
        <f t="shared" si="406"/>
        <v>3757.52</v>
      </c>
      <c r="GR133" s="372">
        <f t="shared" si="406"/>
        <v>4052.84</v>
      </c>
      <c r="GS133" s="406">
        <f t="shared" si="368"/>
        <v>110</v>
      </c>
      <c r="GT133" s="372">
        <f t="shared" si="368"/>
        <v>130</v>
      </c>
      <c r="GU133" s="371">
        <f t="shared" si="368"/>
        <v>110</v>
      </c>
      <c r="GV133" s="372">
        <f t="shared" si="364"/>
        <v>130</v>
      </c>
      <c r="GW133" s="371">
        <f t="shared" si="407"/>
        <v>478.92999999999995</v>
      </c>
      <c r="GX133" s="372">
        <f t="shared" si="407"/>
        <v>580.79999999999995</v>
      </c>
      <c r="GY133" s="371">
        <f t="shared" si="407"/>
        <v>8738.66</v>
      </c>
      <c r="GZ133" s="372">
        <f t="shared" si="372"/>
        <v>9936.02</v>
      </c>
      <c r="HA133" s="406">
        <f t="shared" si="369"/>
        <v>0</v>
      </c>
      <c r="HB133" s="372">
        <f t="shared" si="369"/>
        <v>0</v>
      </c>
      <c r="HC133" s="371">
        <f t="shared" si="369"/>
        <v>0</v>
      </c>
      <c r="HD133" s="372">
        <f t="shared" si="365"/>
        <v>0</v>
      </c>
      <c r="HE133" s="371" t="str">
        <f t="shared" si="370"/>
        <v/>
      </c>
      <c r="HF133" s="372" t="str">
        <f t="shared" si="370"/>
        <v/>
      </c>
      <c r="HG133" s="371" t="str">
        <f t="shared" si="408"/>
        <v/>
      </c>
      <c r="HH133" s="372" t="str">
        <f t="shared" si="408"/>
        <v/>
      </c>
      <c r="HI133" s="406">
        <f t="shared" si="409"/>
        <v>637.48</v>
      </c>
      <c r="HJ133" s="372">
        <f t="shared" si="409"/>
        <v>796.4</v>
      </c>
      <c r="HK133" s="371">
        <f t="shared" si="410"/>
        <v>10862.11</v>
      </c>
      <c r="HL133" s="371">
        <f t="shared" si="410"/>
        <v>12934.069999999998</v>
      </c>
    </row>
    <row r="134" spans="1:220" ht="15">
      <c r="A134" s="458" t="s">
        <v>157</v>
      </c>
      <c r="B134" s="459" t="s">
        <v>178</v>
      </c>
      <c r="C134" s="557" t="s">
        <v>1047</v>
      </c>
      <c r="D134" s="436">
        <v>156860</v>
      </c>
      <c r="E134" s="418">
        <v>10</v>
      </c>
      <c r="F134" s="397">
        <v>345</v>
      </c>
      <c r="G134" s="460">
        <v>390</v>
      </c>
      <c r="H134" s="421"/>
      <c r="I134" s="422"/>
      <c r="J134" s="371">
        <f t="shared" si="332"/>
        <v>345</v>
      </c>
      <c r="K134" s="372">
        <f t="shared" si="333"/>
        <v>390</v>
      </c>
      <c r="L134" s="420"/>
      <c r="M134" s="371">
        <f t="shared" si="328"/>
        <v>345</v>
      </c>
      <c r="N134" s="372">
        <f t="shared" si="329"/>
        <v>390</v>
      </c>
      <c r="O134" s="371">
        <f t="shared" si="330"/>
        <v>345</v>
      </c>
      <c r="P134" s="372">
        <f t="shared" si="331"/>
        <v>390</v>
      </c>
      <c r="Q134" s="424">
        <v>3</v>
      </c>
      <c r="R134" s="425">
        <v>2</v>
      </c>
      <c r="S134" s="371">
        <f t="shared" si="334"/>
        <v>3</v>
      </c>
      <c r="T134" s="372">
        <f t="shared" si="335"/>
        <v>2</v>
      </c>
      <c r="U134" s="426">
        <v>1</v>
      </c>
      <c r="V134" s="425">
        <v>0</v>
      </c>
      <c r="W134" s="371">
        <f t="shared" si="348"/>
        <v>1</v>
      </c>
      <c r="X134" s="372">
        <f t="shared" si="349"/>
        <v>0</v>
      </c>
      <c r="Y134" s="426"/>
      <c r="Z134" s="425"/>
      <c r="AA134" s="371">
        <f t="shared" si="336"/>
        <v>0</v>
      </c>
      <c r="AB134" s="372">
        <f t="shared" si="337"/>
        <v>0</v>
      </c>
      <c r="AC134" s="358">
        <f t="shared" si="338"/>
        <v>4</v>
      </c>
      <c r="AD134" s="372">
        <f t="shared" si="339"/>
        <v>2</v>
      </c>
      <c r="AE134" s="358">
        <f t="shared" si="340"/>
        <v>4</v>
      </c>
      <c r="AF134" s="372">
        <f t="shared" si="341"/>
        <v>2</v>
      </c>
      <c r="AG134" s="427">
        <v>2.67</v>
      </c>
      <c r="AH134" s="662">
        <v>2</v>
      </c>
      <c r="AI134" s="371">
        <f t="shared" si="352"/>
        <v>8.01</v>
      </c>
      <c r="AJ134" s="372">
        <f t="shared" si="353"/>
        <v>4</v>
      </c>
      <c r="AK134" s="426">
        <v>4</v>
      </c>
      <c r="AL134" s="420">
        <v>0</v>
      </c>
      <c r="AM134" s="371">
        <f t="shared" si="361"/>
        <v>4</v>
      </c>
      <c r="AN134" s="372">
        <f t="shared" si="362"/>
        <v>0</v>
      </c>
      <c r="AO134" s="426"/>
      <c r="AP134" s="446"/>
      <c r="AQ134" s="371">
        <f t="shared" si="342"/>
        <v>0</v>
      </c>
      <c r="AR134" s="372">
        <f t="shared" si="343"/>
        <v>0</v>
      </c>
      <c r="AS134" s="371">
        <f t="shared" si="344"/>
        <v>3.0024999999999999</v>
      </c>
      <c r="AT134" s="372">
        <f t="shared" si="345"/>
        <v>2</v>
      </c>
      <c r="AU134" s="371">
        <f t="shared" si="346"/>
        <v>12.01</v>
      </c>
      <c r="AV134" s="372">
        <f t="shared" si="347"/>
        <v>4</v>
      </c>
      <c r="AW134" s="426">
        <v>52.67</v>
      </c>
      <c r="AX134" s="420">
        <v>64</v>
      </c>
      <c r="AY134" s="371">
        <f t="shared" si="359"/>
        <v>158.01</v>
      </c>
      <c r="AZ134" s="372">
        <f t="shared" si="360"/>
        <v>128</v>
      </c>
      <c r="BA134" s="426">
        <v>92</v>
      </c>
      <c r="BB134" s="420">
        <v>0</v>
      </c>
      <c r="BC134" s="371">
        <f t="shared" si="354"/>
        <v>92</v>
      </c>
      <c r="BD134" s="372">
        <f t="shared" si="355"/>
        <v>0</v>
      </c>
      <c r="BE134" s="421"/>
      <c r="BF134" s="420"/>
      <c r="BG134" s="371">
        <f t="shared" si="373"/>
        <v>0</v>
      </c>
      <c r="BH134" s="372">
        <f t="shared" si="373"/>
        <v>0</v>
      </c>
      <c r="BI134" s="371">
        <f t="shared" si="374"/>
        <v>62.502499999999998</v>
      </c>
      <c r="BJ134" s="372">
        <f t="shared" si="374"/>
        <v>64</v>
      </c>
      <c r="BK134" s="371">
        <f t="shared" si="375"/>
        <v>250.01</v>
      </c>
      <c r="BL134" s="372">
        <f t="shared" si="375"/>
        <v>128</v>
      </c>
      <c r="BM134" s="431">
        <v>101</v>
      </c>
      <c r="BN134" s="425">
        <v>146</v>
      </c>
      <c r="BO134" s="371">
        <f t="shared" si="411"/>
        <v>101</v>
      </c>
      <c r="BP134" s="372">
        <f t="shared" si="411"/>
        <v>146</v>
      </c>
      <c r="BQ134" s="426">
        <v>117</v>
      </c>
      <c r="BR134" s="425">
        <v>109</v>
      </c>
      <c r="BS134" s="371">
        <f t="shared" si="412"/>
        <v>117</v>
      </c>
      <c r="BT134" s="372">
        <f t="shared" si="412"/>
        <v>109</v>
      </c>
      <c r="BU134" s="426"/>
      <c r="BV134" s="425"/>
      <c r="BW134" s="371">
        <f t="shared" si="413"/>
        <v>0</v>
      </c>
      <c r="BX134" s="423">
        <f t="shared" si="417"/>
        <v>0</v>
      </c>
      <c r="BY134" s="358">
        <f t="shared" si="376"/>
        <v>218</v>
      </c>
      <c r="BZ134" s="372">
        <f t="shared" si="376"/>
        <v>255</v>
      </c>
      <c r="CA134" s="358">
        <f t="shared" si="377"/>
        <v>218</v>
      </c>
      <c r="CB134" s="372">
        <f t="shared" si="377"/>
        <v>255</v>
      </c>
      <c r="CC134" s="427">
        <v>4.62</v>
      </c>
      <c r="CD134" s="420">
        <v>4.1399999999999997</v>
      </c>
      <c r="CE134" s="371">
        <f t="shared" si="363"/>
        <v>466.62</v>
      </c>
      <c r="CF134" s="372">
        <f t="shared" si="363"/>
        <v>604.43999999999994</v>
      </c>
      <c r="CG134" s="426">
        <v>5.13</v>
      </c>
      <c r="CH134" s="420">
        <v>4.9000000000000004</v>
      </c>
      <c r="CI134" s="371">
        <f t="shared" si="414"/>
        <v>600.21</v>
      </c>
      <c r="CJ134" s="372">
        <f t="shared" si="414"/>
        <v>534.1</v>
      </c>
      <c r="CK134" s="426"/>
      <c r="CL134" s="446"/>
      <c r="CM134" s="371">
        <f t="shared" si="415"/>
        <v>0</v>
      </c>
      <c r="CN134" s="372">
        <f t="shared" si="415"/>
        <v>0</v>
      </c>
      <c r="CO134" s="371">
        <f t="shared" si="378"/>
        <v>4.8937155963302752</v>
      </c>
      <c r="CP134" s="372">
        <f t="shared" si="378"/>
        <v>4.4648627450980394</v>
      </c>
      <c r="CQ134" s="371">
        <f t="shared" si="379"/>
        <v>1066.83</v>
      </c>
      <c r="CR134" s="372">
        <f t="shared" si="379"/>
        <v>1138.54</v>
      </c>
      <c r="CS134" s="426">
        <v>83.37</v>
      </c>
      <c r="CT134" s="420">
        <v>79.55</v>
      </c>
      <c r="CU134" s="371">
        <f t="shared" si="350"/>
        <v>8420.3700000000008</v>
      </c>
      <c r="CV134" s="372">
        <f t="shared" si="350"/>
        <v>11614.3</v>
      </c>
      <c r="CW134" s="426">
        <v>66.88</v>
      </c>
      <c r="CX134" s="420">
        <v>71.760000000000005</v>
      </c>
      <c r="CY134" s="371">
        <f t="shared" si="351"/>
        <v>7824.9599999999991</v>
      </c>
      <c r="CZ134" s="372">
        <f t="shared" si="351"/>
        <v>7821.84</v>
      </c>
      <c r="DA134" s="421"/>
      <c r="DB134" s="420"/>
      <c r="DC134" s="371">
        <f t="shared" si="380"/>
        <v>0</v>
      </c>
      <c r="DD134" s="372">
        <f t="shared" si="380"/>
        <v>0</v>
      </c>
      <c r="DE134" s="371">
        <f t="shared" si="381"/>
        <v>74.519862385321105</v>
      </c>
      <c r="DF134" s="372">
        <f t="shared" si="381"/>
        <v>76.2201568627451</v>
      </c>
      <c r="DG134" s="371">
        <f t="shared" si="382"/>
        <v>16245.33</v>
      </c>
      <c r="DH134" s="372">
        <f t="shared" si="382"/>
        <v>19436.14</v>
      </c>
      <c r="DI134" s="371">
        <f t="shared" si="383"/>
        <v>222</v>
      </c>
      <c r="DJ134" s="372">
        <f t="shared" si="383"/>
        <v>257</v>
      </c>
      <c r="DK134" s="371">
        <f t="shared" si="383"/>
        <v>222</v>
      </c>
      <c r="DL134" s="372">
        <f t="shared" si="383"/>
        <v>257</v>
      </c>
      <c r="DM134" s="371">
        <f t="shared" si="384"/>
        <v>4.8596396396396395</v>
      </c>
      <c r="DN134" s="372">
        <f t="shared" si="384"/>
        <v>4.4456809338521399</v>
      </c>
      <c r="DO134" s="371">
        <f t="shared" si="385"/>
        <v>1078.8399999999999</v>
      </c>
      <c r="DP134" s="372">
        <f t="shared" si="385"/>
        <v>1142.54</v>
      </c>
      <c r="DQ134" s="371">
        <f t="shared" si="386"/>
        <v>74.303333333333327</v>
      </c>
      <c r="DR134" s="372">
        <f t="shared" si="386"/>
        <v>76.125058365758747</v>
      </c>
      <c r="DS134" s="371">
        <f t="shared" si="387"/>
        <v>16495.34</v>
      </c>
      <c r="DT134" s="372">
        <f t="shared" si="387"/>
        <v>19564.14</v>
      </c>
      <c r="DU134" s="424">
        <v>23</v>
      </c>
      <c r="DV134" s="425">
        <v>39</v>
      </c>
      <c r="DW134" s="371">
        <f t="shared" si="388"/>
        <v>23</v>
      </c>
      <c r="DX134" s="372">
        <f t="shared" si="388"/>
        <v>39</v>
      </c>
      <c r="DY134" s="426">
        <v>48</v>
      </c>
      <c r="DZ134" s="425">
        <v>48</v>
      </c>
      <c r="EA134" s="371">
        <f t="shared" si="389"/>
        <v>48</v>
      </c>
      <c r="EB134" s="372">
        <f t="shared" si="389"/>
        <v>48</v>
      </c>
      <c r="EC134" s="426"/>
      <c r="ED134" s="425"/>
      <c r="EE134" s="371">
        <f t="shared" si="390"/>
        <v>0</v>
      </c>
      <c r="EF134" s="372">
        <f t="shared" si="390"/>
        <v>0</v>
      </c>
      <c r="EG134" s="358">
        <f t="shared" si="391"/>
        <v>71</v>
      </c>
      <c r="EH134" s="372">
        <f t="shared" si="391"/>
        <v>87</v>
      </c>
      <c r="EI134" s="358">
        <f t="shared" si="392"/>
        <v>71</v>
      </c>
      <c r="EJ134" s="372">
        <f t="shared" si="392"/>
        <v>87</v>
      </c>
      <c r="EK134" s="427">
        <v>2.89</v>
      </c>
      <c r="EL134" s="420">
        <v>2.96</v>
      </c>
      <c r="EM134" s="371">
        <f t="shared" si="356"/>
        <v>66.47</v>
      </c>
      <c r="EN134" s="372">
        <f t="shared" si="356"/>
        <v>115.44</v>
      </c>
      <c r="EO134" s="426">
        <v>3.03</v>
      </c>
      <c r="EP134" s="420">
        <v>3</v>
      </c>
      <c r="EQ134" s="371">
        <f t="shared" si="416"/>
        <v>145.44</v>
      </c>
      <c r="ER134" s="372">
        <f t="shared" si="416"/>
        <v>144</v>
      </c>
      <c r="ES134" s="426"/>
      <c r="ET134" s="446"/>
      <c r="EU134" s="371">
        <f t="shared" si="357"/>
        <v>0</v>
      </c>
      <c r="EV134" s="372">
        <f t="shared" si="358"/>
        <v>0</v>
      </c>
      <c r="EW134" s="371">
        <f t="shared" si="393"/>
        <v>2.9846478873239435</v>
      </c>
      <c r="EX134" s="372">
        <f t="shared" si="393"/>
        <v>2.9820689655172412</v>
      </c>
      <c r="EY134" s="371">
        <f t="shared" si="394"/>
        <v>211.91</v>
      </c>
      <c r="EZ134" s="372">
        <f t="shared" si="394"/>
        <v>259.44</v>
      </c>
      <c r="FA134" s="426">
        <v>54.61</v>
      </c>
      <c r="FB134" s="420">
        <v>57.15</v>
      </c>
      <c r="FC134" s="371">
        <f t="shared" si="395"/>
        <v>1256.03</v>
      </c>
      <c r="FD134" s="372">
        <f t="shared" si="395"/>
        <v>2228.85</v>
      </c>
      <c r="FE134" s="426">
        <v>45.58</v>
      </c>
      <c r="FF134" s="420">
        <v>47.85</v>
      </c>
      <c r="FG134" s="371">
        <f t="shared" si="396"/>
        <v>2187.84</v>
      </c>
      <c r="FH134" s="372">
        <f t="shared" si="396"/>
        <v>2296.8000000000002</v>
      </c>
      <c r="FI134" s="421"/>
      <c r="FJ134" s="420"/>
      <c r="FK134" s="371">
        <f t="shared" si="397"/>
        <v>0</v>
      </c>
      <c r="FL134" s="372">
        <f t="shared" si="397"/>
        <v>0</v>
      </c>
      <c r="FM134" s="371">
        <f t="shared" si="398"/>
        <v>48.505211267605631</v>
      </c>
      <c r="FN134" s="372">
        <f t="shared" si="398"/>
        <v>52.018965517241377</v>
      </c>
      <c r="FO134" s="371">
        <f t="shared" si="399"/>
        <v>3443.87</v>
      </c>
      <c r="FP134" s="372">
        <f t="shared" si="399"/>
        <v>4525.6499999999996</v>
      </c>
      <c r="FQ134" s="424">
        <v>52</v>
      </c>
      <c r="FR134" s="425">
        <v>46</v>
      </c>
      <c r="FS134" s="371">
        <f t="shared" si="400"/>
        <v>52</v>
      </c>
      <c r="FT134" s="372">
        <f t="shared" si="400"/>
        <v>46</v>
      </c>
      <c r="FU134" s="426">
        <v>4.92</v>
      </c>
      <c r="FV134" s="425">
        <v>5.0999999999999996</v>
      </c>
      <c r="FW134" s="371">
        <f t="shared" si="401"/>
        <v>255.84</v>
      </c>
      <c r="FX134" s="372">
        <f t="shared" si="401"/>
        <v>234.6</v>
      </c>
      <c r="FY134" s="426">
        <v>61.88</v>
      </c>
      <c r="FZ134" s="425">
        <v>73.25</v>
      </c>
      <c r="GA134" s="371">
        <f t="shared" si="402"/>
        <v>3217.76</v>
      </c>
      <c r="GB134" s="372">
        <f t="shared" si="402"/>
        <v>3369.5</v>
      </c>
      <c r="GC134" s="406">
        <f t="shared" si="366"/>
        <v>127</v>
      </c>
      <c r="GD134" s="372">
        <f t="shared" si="366"/>
        <v>187</v>
      </c>
      <c r="GE134" s="371">
        <f t="shared" si="366"/>
        <v>127</v>
      </c>
      <c r="GF134" s="372">
        <f t="shared" si="366"/>
        <v>187</v>
      </c>
      <c r="GG134" s="371">
        <f t="shared" si="403"/>
        <v>541.1</v>
      </c>
      <c r="GH134" s="372">
        <f t="shared" si="403"/>
        <v>723.87999999999988</v>
      </c>
      <c r="GI134" s="371">
        <f t="shared" si="404"/>
        <v>9834.4100000000017</v>
      </c>
      <c r="GJ134" s="372">
        <f t="shared" si="404"/>
        <v>13971.15</v>
      </c>
      <c r="GK134" s="406">
        <f t="shared" si="367"/>
        <v>166</v>
      </c>
      <c r="GL134" s="372">
        <f t="shared" si="367"/>
        <v>157</v>
      </c>
      <c r="GM134" s="371">
        <f t="shared" si="367"/>
        <v>166</v>
      </c>
      <c r="GN134" s="372">
        <f t="shared" si="367"/>
        <v>157</v>
      </c>
      <c r="GO134" s="371">
        <f t="shared" si="405"/>
        <v>749.65000000000009</v>
      </c>
      <c r="GP134" s="372">
        <f t="shared" si="405"/>
        <v>678.1</v>
      </c>
      <c r="GQ134" s="371">
        <f t="shared" si="406"/>
        <v>10104.799999999999</v>
      </c>
      <c r="GR134" s="372">
        <f t="shared" si="406"/>
        <v>10118.64</v>
      </c>
      <c r="GS134" s="406">
        <f t="shared" si="368"/>
        <v>293</v>
      </c>
      <c r="GT134" s="372">
        <f t="shared" si="368"/>
        <v>344</v>
      </c>
      <c r="GU134" s="371">
        <f t="shared" si="368"/>
        <v>293</v>
      </c>
      <c r="GV134" s="372">
        <f t="shared" si="364"/>
        <v>344</v>
      </c>
      <c r="GW134" s="371">
        <f t="shared" si="407"/>
        <v>1290.75</v>
      </c>
      <c r="GX134" s="372">
        <f t="shared" si="407"/>
        <v>1401.98</v>
      </c>
      <c r="GY134" s="371">
        <f t="shared" si="407"/>
        <v>19939.21</v>
      </c>
      <c r="GZ134" s="372">
        <f t="shared" si="372"/>
        <v>24089.79</v>
      </c>
      <c r="HA134" s="406">
        <f t="shared" si="369"/>
        <v>0</v>
      </c>
      <c r="HB134" s="372">
        <f t="shared" si="369"/>
        <v>0</v>
      </c>
      <c r="HC134" s="371">
        <f t="shared" si="369"/>
        <v>0</v>
      </c>
      <c r="HD134" s="372">
        <f t="shared" si="365"/>
        <v>0</v>
      </c>
      <c r="HE134" s="371" t="str">
        <f t="shared" si="370"/>
        <v/>
      </c>
      <c r="HF134" s="372" t="str">
        <f t="shared" si="370"/>
        <v/>
      </c>
      <c r="HG134" s="371" t="str">
        <f t="shared" si="408"/>
        <v/>
      </c>
      <c r="HH134" s="372" t="str">
        <f t="shared" si="408"/>
        <v/>
      </c>
      <c r="HI134" s="406">
        <f t="shared" si="409"/>
        <v>1546.59</v>
      </c>
      <c r="HJ134" s="372">
        <f t="shared" si="409"/>
        <v>1636.58</v>
      </c>
      <c r="HK134" s="371">
        <f t="shared" si="410"/>
        <v>23156.97</v>
      </c>
      <c r="HL134" s="371">
        <f t="shared" si="410"/>
        <v>27459.29</v>
      </c>
    </row>
    <row r="135" spans="1:220" s="140" customFormat="1" ht="15">
      <c r="A135" s="461" t="s">
        <v>180</v>
      </c>
      <c r="B135" s="462" t="s">
        <v>181</v>
      </c>
      <c r="C135" s="45"/>
      <c r="D135" s="461">
        <v>159391</v>
      </c>
      <c r="E135" s="466">
        <v>1</v>
      </c>
      <c r="F135" s="413"/>
      <c r="G135" s="420">
        <v>4388</v>
      </c>
      <c r="H135" s="421"/>
      <c r="I135" s="422">
        <v>74</v>
      </c>
      <c r="J135" s="371">
        <f t="shared" si="332"/>
        <v>0</v>
      </c>
      <c r="K135" s="372">
        <f t="shared" si="333"/>
        <v>4314</v>
      </c>
      <c r="L135" s="420"/>
      <c r="M135" s="371">
        <f t="shared" si="328"/>
        <v>0</v>
      </c>
      <c r="N135" s="372">
        <f t="shared" si="329"/>
        <v>4314</v>
      </c>
      <c r="O135" s="371">
        <f t="shared" si="330"/>
        <v>0</v>
      </c>
      <c r="P135" s="372">
        <f t="shared" si="331"/>
        <v>0</v>
      </c>
      <c r="Q135" s="424"/>
      <c r="R135" s="425">
        <v>131</v>
      </c>
      <c r="S135" s="371">
        <f t="shared" si="334"/>
        <v>0</v>
      </c>
      <c r="T135" s="372">
        <f t="shared" si="335"/>
        <v>0</v>
      </c>
      <c r="U135" s="421"/>
      <c r="V135" s="659"/>
      <c r="W135" s="371">
        <f t="shared" si="348"/>
        <v>0</v>
      </c>
      <c r="X135" s="372">
        <f t="shared" si="349"/>
        <v>0</v>
      </c>
      <c r="Y135" s="421"/>
      <c r="Z135" s="425"/>
      <c r="AA135" s="371">
        <f t="shared" si="336"/>
        <v>0</v>
      </c>
      <c r="AB135" s="372">
        <f t="shared" si="337"/>
        <v>0</v>
      </c>
      <c r="AC135" s="358">
        <f t="shared" si="338"/>
        <v>0</v>
      </c>
      <c r="AD135" s="372">
        <f t="shared" si="339"/>
        <v>131</v>
      </c>
      <c r="AE135" s="358">
        <f t="shared" si="340"/>
        <v>0</v>
      </c>
      <c r="AF135" s="372">
        <f t="shared" si="341"/>
        <v>0</v>
      </c>
      <c r="AG135" s="427"/>
      <c r="AH135" s="663">
        <v>4.2</v>
      </c>
      <c r="AI135" s="371">
        <f t="shared" si="352"/>
        <v>0</v>
      </c>
      <c r="AJ135" s="372">
        <f t="shared" si="353"/>
        <v>550.20000000000005</v>
      </c>
      <c r="AK135" s="426"/>
      <c r="AL135" s="665"/>
      <c r="AM135" s="371">
        <f t="shared" si="361"/>
        <v>0</v>
      </c>
      <c r="AN135" s="372">
        <f t="shared" si="362"/>
        <v>0</v>
      </c>
      <c r="AO135" s="426"/>
      <c r="AP135" s="446"/>
      <c r="AQ135" s="371">
        <f t="shared" si="342"/>
        <v>0</v>
      </c>
      <c r="AR135" s="372">
        <f t="shared" si="343"/>
        <v>0</v>
      </c>
      <c r="AS135" s="371">
        <f t="shared" si="344"/>
        <v>0</v>
      </c>
      <c r="AT135" s="372">
        <f t="shared" si="345"/>
        <v>4.2</v>
      </c>
      <c r="AU135" s="371">
        <f t="shared" si="346"/>
        <v>0</v>
      </c>
      <c r="AV135" s="372">
        <f t="shared" si="347"/>
        <v>550.20000000000005</v>
      </c>
      <c r="AW135" s="426"/>
      <c r="AX135" s="420"/>
      <c r="AY135" s="371">
        <f t="shared" si="359"/>
        <v>0</v>
      </c>
      <c r="AZ135" s="372">
        <f t="shared" si="360"/>
        <v>0</v>
      </c>
      <c r="BA135" s="426"/>
      <c r="BB135" s="420"/>
      <c r="BC135" s="371">
        <f t="shared" si="354"/>
        <v>0</v>
      </c>
      <c r="BD135" s="372">
        <f t="shared" si="355"/>
        <v>0</v>
      </c>
      <c r="BE135" s="421"/>
      <c r="BF135" s="420"/>
      <c r="BG135" s="371">
        <f t="shared" si="373"/>
        <v>0</v>
      </c>
      <c r="BH135" s="372">
        <f t="shared" si="373"/>
        <v>0</v>
      </c>
      <c r="BI135" s="371">
        <f t="shared" si="374"/>
        <v>0</v>
      </c>
      <c r="BJ135" s="372">
        <f t="shared" si="374"/>
        <v>0</v>
      </c>
      <c r="BK135" s="371">
        <f t="shared" si="375"/>
        <v>0</v>
      </c>
      <c r="BL135" s="372">
        <f t="shared" si="375"/>
        <v>0</v>
      </c>
      <c r="BM135" s="431"/>
      <c r="BN135" s="425">
        <v>3336</v>
      </c>
      <c r="BO135" s="371">
        <f t="shared" si="411"/>
        <v>0</v>
      </c>
      <c r="BP135" s="372">
        <f t="shared" si="411"/>
        <v>0</v>
      </c>
      <c r="BQ135" s="426"/>
      <c r="BR135" s="425">
        <v>10</v>
      </c>
      <c r="BS135" s="371">
        <f t="shared" si="412"/>
        <v>0</v>
      </c>
      <c r="BT135" s="372">
        <f t="shared" si="412"/>
        <v>0</v>
      </c>
      <c r="BU135" s="421"/>
      <c r="BV135" s="425"/>
      <c r="BW135" s="371">
        <f t="shared" si="413"/>
        <v>0</v>
      </c>
      <c r="BX135" s="423">
        <f t="shared" ref="BX135:BX157" si="418">IF(DB135&gt;0,BV135,)</f>
        <v>0</v>
      </c>
      <c r="BY135" s="358">
        <f t="shared" si="376"/>
        <v>0</v>
      </c>
      <c r="BZ135" s="372">
        <f t="shared" si="376"/>
        <v>3346</v>
      </c>
      <c r="CA135" s="358">
        <f t="shared" si="377"/>
        <v>0</v>
      </c>
      <c r="CB135" s="372">
        <f t="shared" si="377"/>
        <v>0</v>
      </c>
      <c r="CC135" s="421"/>
      <c r="CD135" s="663">
        <v>4.5999999999999996</v>
      </c>
      <c r="CE135" s="371">
        <f t="shared" ref="CE135:CF198" si="419">IF(BM135&gt;0,(BM135*CC135),)</f>
        <v>0</v>
      </c>
      <c r="CF135" s="372">
        <f t="shared" si="419"/>
        <v>15345.599999999999</v>
      </c>
      <c r="CG135" s="421"/>
      <c r="CH135" s="665">
        <v>12.4</v>
      </c>
      <c r="CI135" s="371">
        <f t="shared" si="414"/>
        <v>0</v>
      </c>
      <c r="CJ135" s="372">
        <f t="shared" si="414"/>
        <v>124</v>
      </c>
      <c r="CK135" s="421"/>
      <c r="CL135" s="446"/>
      <c r="CM135" s="371">
        <f t="shared" si="415"/>
        <v>0</v>
      </c>
      <c r="CN135" s="372">
        <f t="shared" si="415"/>
        <v>0</v>
      </c>
      <c r="CO135" s="371">
        <f t="shared" si="378"/>
        <v>0</v>
      </c>
      <c r="CP135" s="372">
        <f t="shared" si="378"/>
        <v>4.6233114166168559</v>
      </c>
      <c r="CQ135" s="371">
        <f t="shared" si="379"/>
        <v>0</v>
      </c>
      <c r="CR135" s="372">
        <f t="shared" si="379"/>
        <v>15469.6</v>
      </c>
      <c r="CS135" s="426"/>
      <c r="CT135" s="420"/>
      <c r="CU135" s="371">
        <f t="shared" ref="CU135:CV198" si="420">IF(BO135&gt;0,(BO135*CS135),)</f>
        <v>0</v>
      </c>
      <c r="CV135" s="372">
        <f t="shared" si="420"/>
        <v>0</v>
      </c>
      <c r="CW135" s="426"/>
      <c r="CX135" s="420"/>
      <c r="CY135" s="371">
        <f t="shared" ref="CY135:CZ198" si="421">IF(BS135&gt;0,(BS135*CW135),)</f>
        <v>0</v>
      </c>
      <c r="CZ135" s="372">
        <f t="shared" si="421"/>
        <v>0</v>
      </c>
      <c r="DA135" s="421"/>
      <c r="DB135" s="420"/>
      <c r="DC135" s="371">
        <f t="shared" si="380"/>
        <v>0</v>
      </c>
      <c r="DD135" s="372">
        <f t="shared" si="380"/>
        <v>0</v>
      </c>
      <c r="DE135" s="371">
        <f t="shared" si="381"/>
        <v>0</v>
      </c>
      <c r="DF135" s="372">
        <f t="shared" si="381"/>
        <v>0</v>
      </c>
      <c r="DG135" s="371">
        <f t="shared" si="382"/>
        <v>0</v>
      </c>
      <c r="DH135" s="372">
        <f t="shared" si="382"/>
        <v>0</v>
      </c>
      <c r="DI135" s="371">
        <f t="shared" si="383"/>
        <v>0</v>
      </c>
      <c r="DJ135" s="372">
        <f t="shared" si="383"/>
        <v>3477</v>
      </c>
      <c r="DK135" s="371">
        <f t="shared" si="383"/>
        <v>0</v>
      </c>
      <c r="DL135" s="372">
        <f t="shared" si="383"/>
        <v>0</v>
      </c>
      <c r="DM135" s="371">
        <f t="shared" si="384"/>
        <v>0</v>
      </c>
      <c r="DN135" s="372">
        <f t="shared" si="384"/>
        <v>4.6073626689675011</v>
      </c>
      <c r="DO135" s="371">
        <f t="shared" si="385"/>
        <v>0</v>
      </c>
      <c r="DP135" s="372">
        <f t="shared" si="385"/>
        <v>16019.800000000001</v>
      </c>
      <c r="DQ135" s="371">
        <f t="shared" si="386"/>
        <v>0</v>
      </c>
      <c r="DR135" s="372">
        <f t="shared" si="386"/>
        <v>0</v>
      </c>
      <c r="DS135" s="371">
        <f t="shared" si="387"/>
        <v>0</v>
      </c>
      <c r="DT135" s="372">
        <f t="shared" si="387"/>
        <v>0</v>
      </c>
      <c r="DU135" s="424"/>
      <c r="DV135" s="670">
        <v>787</v>
      </c>
      <c r="DW135" s="371">
        <f t="shared" si="388"/>
        <v>0</v>
      </c>
      <c r="DX135" s="372">
        <f t="shared" si="388"/>
        <v>0</v>
      </c>
      <c r="DY135" s="426"/>
      <c r="DZ135" s="659">
        <v>50</v>
      </c>
      <c r="EA135" s="371">
        <f t="shared" si="389"/>
        <v>0</v>
      </c>
      <c r="EB135" s="372">
        <f t="shared" si="389"/>
        <v>0</v>
      </c>
      <c r="EC135" s="426"/>
      <c r="ED135" s="425"/>
      <c r="EE135" s="371">
        <f t="shared" si="390"/>
        <v>0</v>
      </c>
      <c r="EF135" s="372">
        <f t="shared" si="390"/>
        <v>0</v>
      </c>
      <c r="EG135" s="358">
        <f t="shared" si="391"/>
        <v>0</v>
      </c>
      <c r="EH135" s="372">
        <f t="shared" si="391"/>
        <v>837</v>
      </c>
      <c r="EI135" s="358">
        <f t="shared" si="392"/>
        <v>0</v>
      </c>
      <c r="EJ135" s="372">
        <f t="shared" si="392"/>
        <v>0</v>
      </c>
      <c r="EK135" s="427"/>
      <c r="EL135" s="663">
        <v>3.7</v>
      </c>
      <c r="EM135" s="371">
        <f t="shared" si="356"/>
        <v>0</v>
      </c>
      <c r="EN135" s="372">
        <f t="shared" si="356"/>
        <v>2911.9</v>
      </c>
      <c r="EO135" s="426"/>
      <c r="EP135" s="665">
        <v>5.8</v>
      </c>
      <c r="EQ135" s="371">
        <f t="shared" si="416"/>
        <v>0</v>
      </c>
      <c r="ER135" s="372">
        <f t="shared" si="416"/>
        <v>290</v>
      </c>
      <c r="ES135" s="426"/>
      <c r="ET135" s="446"/>
      <c r="EU135" s="371">
        <f t="shared" si="357"/>
        <v>0</v>
      </c>
      <c r="EV135" s="372">
        <f t="shared" si="358"/>
        <v>0</v>
      </c>
      <c r="EW135" s="371">
        <f t="shared" si="393"/>
        <v>0</v>
      </c>
      <c r="EX135" s="372">
        <f t="shared" si="393"/>
        <v>3.825448028673835</v>
      </c>
      <c r="EY135" s="371">
        <f t="shared" si="394"/>
        <v>0</v>
      </c>
      <c r="EZ135" s="372">
        <f t="shared" si="394"/>
        <v>3201.9</v>
      </c>
      <c r="FA135" s="426"/>
      <c r="FB135" s="420"/>
      <c r="FC135" s="371">
        <f t="shared" si="395"/>
        <v>0</v>
      </c>
      <c r="FD135" s="372">
        <f t="shared" si="395"/>
        <v>0</v>
      </c>
      <c r="FE135" s="426"/>
      <c r="FF135" s="420"/>
      <c r="FG135" s="371">
        <f t="shared" si="396"/>
        <v>0</v>
      </c>
      <c r="FH135" s="372">
        <f t="shared" si="396"/>
        <v>0</v>
      </c>
      <c r="FI135" s="421"/>
      <c r="FJ135" s="420"/>
      <c r="FK135" s="371">
        <f t="shared" si="397"/>
        <v>0</v>
      </c>
      <c r="FL135" s="372">
        <f t="shared" si="397"/>
        <v>0</v>
      </c>
      <c r="FM135" s="371">
        <f t="shared" si="398"/>
        <v>0</v>
      </c>
      <c r="FN135" s="372">
        <f t="shared" si="398"/>
        <v>0</v>
      </c>
      <c r="FO135" s="371">
        <f t="shared" si="399"/>
        <v>0</v>
      </c>
      <c r="FP135" s="372">
        <f t="shared" si="399"/>
        <v>0</v>
      </c>
      <c r="FQ135" s="424"/>
      <c r="FR135" s="425"/>
      <c r="FS135" s="371">
        <f t="shared" si="400"/>
        <v>0</v>
      </c>
      <c r="FT135" s="372">
        <f t="shared" si="400"/>
        <v>0</v>
      </c>
      <c r="FU135" s="426"/>
      <c r="FV135" s="425"/>
      <c r="FW135" s="371">
        <f t="shared" si="401"/>
        <v>0</v>
      </c>
      <c r="FX135" s="372">
        <f t="shared" si="401"/>
        <v>0</v>
      </c>
      <c r="FY135" s="426"/>
      <c r="FZ135" s="425"/>
      <c r="GA135" s="371">
        <f t="shared" si="402"/>
        <v>0</v>
      </c>
      <c r="GB135" s="372">
        <f t="shared" si="402"/>
        <v>0</v>
      </c>
      <c r="GC135" s="406">
        <f t="shared" si="366"/>
        <v>0</v>
      </c>
      <c r="GD135" s="372">
        <f t="shared" si="366"/>
        <v>4254</v>
      </c>
      <c r="GE135" s="371">
        <f t="shared" si="366"/>
        <v>0</v>
      </c>
      <c r="GF135" s="372">
        <f t="shared" si="366"/>
        <v>0</v>
      </c>
      <c r="GG135" s="371" t="str">
        <f t="shared" si="403"/>
        <v/>
      </c>
      <c r="GH135" s="372">
        <f t="shared" si="403"/>
        <v>18807.7</v>
      </c>
      <c r="GI135" s="371" t="str">
        <f t="shared" si="404"/>
        <v/>
      </c>
      <c r="GJ135" s="372" t="str">
        <f t="shared" si="404"/>
        <v/>
      </c>
      <c r="GK135" s="406">
        <f t="shared" si="367"/>
        <v>0</v>
      </c>
      <c r="GL135" s="372">
        <f t="shared" si="367"/>
        <v>60</v>
      </c>
      <c r="GM135" s="371">
        <f t="shared" si="367"/>
        <v>0</v>
      </c>
      <c r="GN135" s="372">
        <f t="shared" si="367"/>
        <v>0</v>
      </c>
      <c r="GO135" s="371">
        <f t="shared" si="405"/>
        <v>0</v>
      </c>
      <c r="GP135" s="372">
        <f t="shared" si="405"/>
        <v>414</v>
      </c>
      <c r="GQ135" s="371">
        <f t="shared" si="406"/>
        <v>0</v>
      </c>
      <c r="GR135" s="372">
        <f t="shared" si="406"/>
        <v>0</v>
      </c>
      <c r="GS135" s="406">
        <f t="shared" si="368"/>
        <v>0</v>
      </c>
      <c r="GT135" s="372">
        <f t="shared" si="368"/>
        <v>4314</v>
      </c>
      <c r="GU135" s="371">
        <f t="shared" si="368"/>
        <v>0</v>
      </c>
      <c r="GV135" s="372">
        <f t="shared" si="364"/>
        <v>0</v>
      </c>
      <c r="GW135" s="371" t="str">
        <f t="shared" si="407"/>
        <v/>
      </c>
      <c r="GX135" s="372">
        <f t="shared" si="407"/>
        <v>19221.7</v>
      </c>
      <c r="GY135" s="371" t="str">
        <f t="shared" si="407"/>
        <v/>
      </c>
      <c r="GZ135" s="372" t="str">
        <f t="shared" si="372"/>
        <v/>
      </c>
      <c r="HA135" s="406">
        <f t="shared" si="369"/>
        <v>0</v>
      </c>
      <c r="HB135" s="372">
        <f t="shared" si="369"/>
        <v>0</v>
      </c>
      <c r="HC135" s="371">
        <f t="shared" si="369"/>
        <v>0</v>
      </c>
      <c r="HD135" s="372">
        <f t="shared" si="365"/>
        <v>0</v>
      </c>
      <c r="HE135" s="371" t="str">
        <f t="shared" si="370"/>
        <v/>
      </c>
      <c r="HF135" s="372" t="str">
        <f t="shared" si="370"/>
        <v/>
      </c>
      <c r="HG135" s="371" t="str">
        <f t="shared" si="408"/>
        <v/>
      </c>
      <c r="HH135" s="372" t="str">
        <f t="shared" si="408"/>
        <v/>
      </c>
      <c r="HI135" s="406" t="str">
        <f t="shared" si="409"/>
        <v/>
      </c>
      <c r="HJ135" s="372">
        <f t="shared" si="409"/>
        <v>19221.7</v>
      </c>
      <c r="HK135" s="371" t="str">
        <f t="shared" si="410"/>
        <v/>
      </c>
      <c r="HL135" s="371" t="str">
        <f t="shared" si="410"/>
        <v/>
      </c>
    </row>
    <row r="136" spans="1:220" s="140" customFormat="1" ht="15">
      <c r="A136" s="461" t="s">
        <v>180</v>
      </c>
      <c r="B136" s="462" t="s">
        <v>182</v>
      </c>
      <c r="C136" s="45"/>
      <c r="D136" s="461">
        <v>159647</v>
      </c>
      <c r="E136" s="466">
        <v>2</v>
      </c>
      <c r="F136" s="413"/>
      <c r="G136" s="420">
        <v>1275</v>
      </c>
      <c r="H136" s="421"/>
      <c r="I136" s="422">
        <v>14</v>
      </c>
      <c r="J136" s="371">
        <f t="shared" ref="J136:J199" si="422">F136-H136</f>
        <v>0</v>
      </c>
      <c r="K136" s="372">
        <f t="shared" ref="K136:K199" si="423">G136-I136</f>
        <v>1261</v>
      </c>
      <c r="L136" s="420"/>
      <c r="M136" s="371">
        <f t="shared" ref="M136:N199" si="424">+Q136+U136+Y136+BM136+BQ136+BU136+DU136+DY136+EC136+FQ136</f>
        <v>0</v>
      </c>
      <c r="N136" s="372">
        <f t="shared" si="424"/>
        <v>1261</v>
      </c>
      <c r="O136" s="371">
        <f t="shared" ref="O136:O199" si="425">+S136+W136+AA136+BO136+BS136+BW136+DW136+EA136+EE136+FS136</f>
        <v>0</v>
      </c>
      <c r="P136" s="372">
        <f t="shared" ref="P136:P199" si="426">+T136+X136+AB136+BP136+BT136+BX136+DX136+EB136+EF136+FT136</f>
        <v>0</v>
      </c>
      <c r="Q136" s="424"/>
      <c r="R136" s="425">
        <v>73</v>
      </c>
      <c r="S136" s="371">
        <f t="shared" ref="S136:S199" si="427">IF(AW136&gt;0,Q136,)</f>
        <v>0</v>
      </c>
      <c r="T136" s="372">
        <f t="shared" ref="T136:T199" si="428">IF(AX136&gt;0,R136,)</f>
        <v>0</v>
      </c>
      <c r="U136" s="421"/>
      <c r="V136" s="660">
        <v>1</v>
      </c>
      <c r="W136" s="371">
        <f t="shared" ref="W136:W199" si="429">IF(BA136&gt;0,U136,)</f>
        <v>0</v>
      </c>
      <c r="X136" s="372">
        <f t="shared" ref="X136:X199" si="430">IF(BB136&gt;0,V136,)</f>
        <v>0</v>
      </c>
      <c r="Y136" s="421"/>
      <c r="Z136" s="425"/>
      <c r="AA136" s="371">
        <f t="shared" ref="AA136:AA199" si="431">IF(BE136&gt;0,Y136,)</f>
        <v>0</v>
      </c>
      <c r="AB136" s="372">
        <f t="shared" ref="AB136:AB199" si="432">IF(BF136&gt;0,Z136,)</f>
        <v>0</v>
      </c>
      <c r="AC136" s="358">
        <f t="shared" ref="AC136:AC199" si="433">Q136+U136+Y136</f>
        <v>0</v>
      </c>
      <c r="AD136" s="372">
        <f t="shared" ref="AD136:AD199" si="434">R136+V136+Z136</f>
        <v>74</v>
      </c>
      <c r="AE136" s="358">
        <f t="shared" ref="AE136:AE199" si="435">IF(BI136&gt;0,AC136,)</f>
        <v>0</v>
      </c>
      <c r="AF136" s="372">
        <f t="shared" ref="AF136:AF199" si="436">IF(BJ136&gt;0,AD136,)</f>
        <v>0</v>
      </c>
      <c r="AG136" s="427"/>
      <c r="AH136" s="467">
        <v>3.8</v>
      </c>
      <c r="AI136" s="371">
        <f t="shared" ref="AI136:AI199" si="437">IF(Q136&gt;0,(Q136*AG136),)</f>
        <v>0</v>
      </c>
      <c r="AJ136" s="372">
        <f t="shared" ref="AJ136:AJ199" si="438">IF(R136&gt;0,(R136*AH136),)</f>
        <v>277.39999999999998</v>
      </c>
      <c r="AK136" s="426"/>
      <c r="AL136" s="666">
        <v>6.7</v>
      </c>
      <c r="AM136" s="371">
        <f t="shared" ref="AM136:AM199" si="439">IF(U136&gt;0,(U136*AK136),)</f>
        <v>0</v>
      </c>
      <c r="AN136" s="372">
        <f t="shared" ref="AN136:AN199" si="440">IF(V136&gt;0,(V136*AL136),)</f>
        <v>6.7</v>
      </c>
      <c r="AO136" s="426"/>
      <c r="AP136" s="446"/>
      <c r="AQ136" s="371">
        <f t="shared" ref="AQ136:AQ199" si="441">IF(Y136&gt;0,(Y136*AO136),)</f>
        <v>0</v>
      </c>
      <c r="AR136" s="372">
        <f t="shared" ref="AR136:AR199" si="442">IF(Z136&gt;0,(Z136*AP136),)</f>
        <v>0</v>
      </c>
      <c r="AS136" s="371">
        <f t="shared" ref="AS136:AS199" si="443">IF(AC136&gt;0,((AI136+AM136+AQ136)/AC136),)</f>
        <v>0</v>
      </c>
      <c r="AT136" s="372">
        <f t="shared" ref="AT136:AT199" si="444">IF(AD136&gt;0,((AJ136+AN136+AR136)/AD136),)</f>
        <v>3.8391891891891889</v>
      </c>
      <c r="AU136" s="371">
        <f t="shared" ref="AU136:AU199" si="445">IF(AC136&gt;0,(AC136*AS136),)</f>
        <v>0</v>
      </c>
      <c r="AV136" s="372">
        <f t="shared" ref="AV136:AV199" si="446">IF(AD136&gt;0,(AD136*AT136),)</f>
        <v>284.09999999999997</v>
      </c>
      <c r="AW136" s="426"/>
      <c r="AX136" s="420"/>
      <c r="AY136" s="371">
        <f t="shared" ref="AY136:AY199" si="447">IF(S136&gt;0,(S136*AW136),)</f>
        <v>0</v>
      </c>
      <c r="AZ136" s="372">
        <f t="shared" ref="AZ136:AZ199" si="448">IF(T136&gt;0,(T136*AX136),)</f>
        <v>0</v>
      </c>
      <c r="BA136" s="426"/>
      <c r="BB136" s="420"/>
      <c r="BC136" s="371">
        <f t="shared" ref="BC136:BC199" si="449">IF(W136&gt;0,(W136*BA136),)</f>
        <v>0</v>
      </c>
      <c r="BD136" s="372">
        <f t="shared" ref="BD136:BD199" si="450">IF(X136&gt;0,(X136*BB136),)</f>
        <v>0</v>
      </c>
      <c r="BE136" s="421"/>
      <c r="BF136" s="420"/>
      <c r="BG136" s="371">
        <f t="shared" si="373"/>
        <v>0</v>
      </c>
      <c r="BH136" s="372">
        <f t="shared" si="373"/>
        <v>0</v>
      </c>
      <c r="BI136" s="371">
        <f t="shared" si="374"/>
        <v>0</v>
      </c>
      <c r="BJ136" s="372">
        <f t="shared" si="374"/>
        <v>0</v>
      </c>
      <c r="BK136" s="371">
        <f t="shared" si="375"/>
        <v>0</v>
      </c>
      <c r="BL136" s="372">
        <f t="shared" si="375"/>
        <v>0</v>
      </c>
      <c r="BM136" s="431"/>
      <c r="BN136" s="425">
        <v>826</v>
      </c>
      <c r="BO136" s="371">
        <f t="shared" si="411"/>
        <v>0</v>
      </c>
      <c r="BP136" s="372">
        <f t="shared" si="411"/>
        <v>0</v>
      </c>
      <c r="BQ136" s="426"/>
      <c r="BR136" s="425">
        <v>15</v>
      </c>
      <c r="BS136" s="371">
        <f t="shared" si="412"/>
        <v>0</v>
      </c>
      <c r="BT136" s="372">
        <f t="shared" si="412"/>
        <v>0</v>
      </c>
      <c r="BU136" s="421"/>
      <c r="BV136" s="425"/>
      <c r="BW136" s="371">
        <f t="shared" si="413"/>
        <v>0</v>
      </c>
      <c r="BX136" s="423">
        <f t="shared" si="418"/>
        <v>0</v>
      </c>
      <c r="BY136" s="358">
        <f t="shared" si="376"/>
        <v>0</v>
      </c>
      <c r="BZ136" s="372">
        <f t="shared" si="376"/>
        <v>841</v>
      </c>
      <c r="CA136" s="358">
        <f t="shared" si="377"/>
        <v>0</v>
      </c>
      <c r="CB136" s="372">
        <f t="shared" si="377"/>
        <v>0</v>
      </c>
      <c r="CC136" s="421"/>
      <c r="CD136" s="467">
        <v>4.7</v>
      </c>
      <c r="CE136" s="371">
        <f t="shared" si="419"/>
        <v>0</v>
      </c>
      <c r="CF136" s="372">
        <f t="shared" si="419"/>
        <v>3882.2000000000003</v>
      </c>
      <c r="CG136" s="421"/>
      <c r="CH136" s="666">
        <v>6.1</v>
      </c>
      <c r="CI136" s="371">
        <f t="shared" si="414"/>
        <v>0</v>
      </c>
      <c r="CJ136" s="372">
        <f t="shared" si="414"/>
        <v>91.5</v>
      </c>
      <c r="CK136" s="421"/>
      <c r="CL136" s="446"/>
      <c r="CM136" s="371">
        <f t="shared" si="415"/>
        <v>0</v>
      </c>
      <c r="CN136" s="372">
        <f t="shared" si="415"/>
        <v>0</v>
      </c>
      <c r="CO136" s="371">
        <f t="shared" si="378"/>
        <v>0</v>
      </c>
      <c r="CP136" s="372">
        <f t="shared" si="378"/>
        <v>4.7249702734839483</v>
      </c>
      <c r="CQ136" s="371">
        <f t="shared" si="379"/>
        <v>0</v>
      </c>
      <c r="CR136" s="372">
        <f t="shared" si="379"/>
        <v>3973.7000000000003</v>
      </c>
      <c r="CS136" s="426"/>
      <c r="CT136" s="420"/>
      <c r="CU136" s="371">
        <f t="shared" si="420"/>
        <v>0</v>
      </c>
      <c r="CV136" s="372">
        <f t="shared" si="420"/>
        <v>0</v>
      </c>
      <c r="CW136" s="426"/>
      <c r="CX136" s="420"/>
      <c r="CY136" s="371">
        <f t="shared" si="421"/>
        <v>0</v>
      </c>
      <c r="CZ136" s="372">
        <f t="shared" si="421"/>
        <v>0</v>
      </c>
      <c r="DA136" s="421"/>
      <c r="DB136" s="420"/>
      <c r="DC136" s="371">
        <f t="shared" si="380"/>
        <v>0</v>
      </c>
      <c r="DD136" s="372">
        <f t="shared" si="380"/>
        <v>0</v>
      </c>
      <c r="DE136" s="371">
        <f t="shared" si="381"/>
        <v>0</v>
      </c>
      <c r="DF136" s="372">
        <f t="shared" si="381"/>
        <v>0</v>
      </c>
      <c r="DG136" s="371">
        <f t="shared" si="382"/>
        <v>0</v>
      </c>
      <c r="DH136" s="372">
        <f t="shared" si="382"/>
        <v>0</v>
      </c>
      <c r="DI136" s="371">
        <f t="shared" si="383"/>
        <v>0</v>
      </c>
      <c r="DJ136" s="372">
        <f t="shared" si="383"/>
        <v>915</v>
      </c>
      <c r="DK136" s="371">
        <f t="shared" si="383"/>
        <v>0</v>
      </c>
      <c r="DL136" s="372">
        <f t="shared" si="383"/>
        <v>0</v>
      </c>
      <c r="DM136" s="371">
        <f t="shared" si="384"/>
        <v>0</v>
      </c>
      <c r="DN136" s="372">
        <f t="shared" si="384"/>
        <v>4.6533333333333333</v>
      </c>
      <c r="DO136" s="371">
        <f t="shared" si="385"/>
        <v>0</v>
      </c>
      <c r="DP136" s="372">
        <f t="shared" si="385"/>
        <v>4257.8</v>
      </c>
      <c r="DQ136" s="371">
        <f t="shared" si="386"/>
        <v>0</v>
      </c>
      <c r="DR136" s="372">
        <f t="shared" si="386"/>
        <v>0</v>
      </c>
      <c r="DS136" s="371">
        <f t="shared" si="387"/>
        <v>0</v>
      </c>
      <c r="DT136" s="372">
        <f t="shared" si="387"/>
        <v>0</v>
      </c>
      <c r="DU136" s="424"/>
      <c r="DV136" s="468">
        <v>294</v>
      </c>
      <c r="DW136" s="371">
        <f t="shared" si="388"/>
        <v>0</v>
      </c>
      <c r="DX136" s="372">
        <f t="shared" si="388"/>
        <v>0</v>
      </c>
      <c r="DY136" s="426"/>
      <c r="DZ136" s="660">
        <v>51</v>
      </c>
      <c r="EA136" s="371">
        <f t="shared" si="389"/>
        <v>0</v>
      </c>
      <c r="EB136" s="372">
        <f t="shared" si="389"/>
        <v>0</v>
      </c>
      <c r="EC136" s="426"/>
      <c r="ED136" s="425"/>
      <c r="EE136" s="371">
        <f t="shared" si="390"/>
        <v>0</v>
      </c>
      <c r="EF136" s="372">
        <f t="shared" si="390"/>
        <v>0</v>
      </c>
      <c r="EG136" s="358">
        <f t="shared" si="391"/>
        <v>0</v>
      </c>
      <c r="EH136" s="372">
        <f t="shared" si="391"/>
        <v>345</v>
      </c>
      <c r="EI136" s="358">
        <f t="shared" si="392"/>
        <v>0</v>
      </c>
      <c r="EJ136" s="372">
        <f t="shared" si="392"/>
        <v>0</v>
      </c>
      <c r="EK136" s="427"/>
      <c r="EL136" s="467">
        <v>3.6</v>
      </c>
      <c r="EM136" s="371">
        <f t="shared" si="356"/>
        <v>0</v>
      </c>
      <c r="EN136" s="372">
        <f t="shared" si="356"/>
        <v>1058.4000000000001</v>
      </c>
      <c r="EO136" s="426"/>
      <c r="EP136" s="666">
        <v>4</v>
      </c>
      <c r="EQ136" s="371">
        <f t="shared" si="416"/>
        <v>0</v>
      </c>
      <c r="ER136" s="372">
        <f t="shared" si="416"/>
        <v>204</v>
      </c>
      <c r="ES136" s="426"/>
      <c r="ET136" s="446"/>
      <c r="EU136" s="371">
        <f t="shared" ref="EU136:EU199" si="451">IF(EC136&gt;0,(EC136*ES136),)</f>
        <v>0</v>
      </c>
      <c r="EV136" s="372">
        <f t="shared" ref="EV136:EV199" si="452">IF(ED136&gt;0,(ED136*ET136),)</f>
        <v>0</v>
      </c>
      <c r="EW136" s="371">
        <f t="shared" si="393"/>
        <v>0</v>
      </c>
      <c r="EX136" s="372">
        <f t="shared" si="393"/>
        <v>3.6591304347826088</v>
      </c>
      <c r="EY136" s="371">
        <f t="shared" si="394"/>
        <v>0</v>
      </c>
      <c r="EZ136" s="372">
        <f t="shared" si="394"/>
        <v>1262.4000000000001</v>
      </c>
      <c r="FA136" s="426"/>
      <c r="FB136" s="420"/>
      <c r="FC136" s="371">
        <f t="shared" si="395"/>
        <v>0</v>
      </c>
      <c r="FD136" s="372">
        <f t="shared" si="395"/>
        <v>0</v>
      </c>
      <c r="FE136" s="426"/>
      <c r="FF136" s="420"/>
      <c r="FG136" s="371">
        <f t="shared" si="396"/>
        <v>0</v>
      </c>
      <c r="FH136" s="372">
        <f t="shared" si="396"/>
        <v>0</v>
      </c>
      <c r="FI136" s="421"/>
      <c r="FJ136" s="420"/>
      <c r="FK136" s="371">
        <f t="shared" si="397"/>
        <v>0</v>
      </c>
      <c r="FL136" s="372">
        <f t="shared" si="397"/>
        <v>0</v>
      </c>
      <c r="FM136" s="371">
        <f t="shared" si="398"/>
        <v>0</v>
      </c>
      <c r="FN136" s="372">
        <f t="shared" si="398"/>
        <v>0</v>
      </c>
      <c r="FO136" s="371">
        <f t="shared" si="399"/>
        <v>0</v>
      </c>
      <c r="FP136" s="372">
        <f t="shared" si="399"/>
        <v>0</v>
      </c>
      <c r="FQ136" s="424"/>
      <c r="FR136" s="425">
        <v>1</v>
      </c>
      <c r="FS136" s="371">
        <f t="shared" si="400"/>
        <v>0</v>
      </c>
      <c r="FT136" s="372">
        <f t="shared" si="400"/>
        <v>0</v>
      </c>
      <c r="FU136" s="426"/>
      <c r="FV136" s="425"/>
      <c r="FW136" s="371">
        <f t="shared" si="401"/>
        <v>0</v>
      </c>
      <c r="FX136" s="372">
        <f t="shared" si="401"/>
        <v>0</v>
      </c>
      <c r="FY136" s="426"/>
      <c r="FZ136" s="425"/>
      <c r="GA136" s="371">
        <f t="shared" si="402"/>
        <v>0</v>
      </c>
      <c r="GB136" s="372">
        <f t="shared" si="402"/>
        <v>0</v>
      </c>
      <c r="GC136" s="406">
        <f t="shared" si="366"/>
        <v>0</v>
      </c>
      <c r="GD136" s="372">
        <f t="shared" si="366"/>
        <v>1193</v>
      </c>
      <c r="GE136" s="371">
        <f t="shared" si="366"/>
        <v>0</v>
      </c>
      <c r="GF136" s="372">
        <f t="shared" si="366"/>
        <v>0</v>
      </c>
      <c r="GG136" s="371" t="str">
        <f t="shared" si="403"/>
        <v/>
      </c>
      <c r="GH136" s="372">
        <f t="shared" si="403"/>
        <v>5218</v>
      </c>
      <c r="GI136" s="371" t="str">
        <f t="shared" si="404"/>
        <v/>
      </c>
      <c r="GJ136" s="372" t="str">
        <f t="shared" si="404"/>
        <v/>
      </c>
      <c r="GK136" s="406">
        <f t="shared" si="367"/>
        <v>0</v>
      </c>
      <c r="GL136" s="372">
        <f t="shared" si="367"/>
        <v>67</v>
      </c>
      <c r="GM136" s="371">
        <f t="shared" si="367"/>
        <v>0</v>
      </c>
      <c r="GN136" s="372">
        <f t="shared" si="367"/>
        <v>0</v>
      </c>
      <c r="GO136" s="371">
        <f t="shared" si="405"/>
        <v>0</v>
      </c>
      <c r="GP136" s="372">
        <f t="shared" si="405"/>
        <v>302.2</v>
      </c>
      <c r="GQ136" s="371">
        <f t="shared" si="406"/>
        <v>0</v>
      </c>
      <c r="GR136" s="372">
        <f t="shared" si="406"/>
        <v>0</v>
      </c>
      <c r="GS136" s="406">
        <f t="shared" si="368"/>
        <v>0</v>
      </c>
      <c r="GT136" s="372">
        <f t="shared" si="368"/>
        <v>1260</v>
      </c>
      <c r="GU136" s="371">
        <f t="shared" si="368"/>
        <v>0</v>
      </c>
      <c r="GV136" s="372">
        <f t="shared" si="364"/>
        <v>0</v>
      </c>
      <c r="GW136" s="371" t="str">
        <f t="shared" si="407"/>
        <v/>
      </c>
      <c r="GX136" s="372">
        <f t="shared" si="407"/>
        <v>5520.2</v>
      </c>
      <c r="GY136" s="371" t="str">
        <f t="shared" si="407"/>
        <v/>
      </c>
      <c r="GZ136" s="372" t="str">
        <f t="shared" si="372"/>
        <v/>
      </c>
      <c r="HA136" s="406">
        <f t="shared" si="369"/>
        <v>0</v>
      </c>
      <c r="HB136" s="372">
        <f t="shared" si="369"/>
        <v>0</v>
      </c>
      <c r="HC136" s="371">
        <f t="shared" si="369"/>
        <v>0</v>
      </c>
      <c r="HD136" s="372">
        <f t="shared" si="365"/>
        <v>0</v>
      </c>
      <c r="HE136" s="371" t="str">
        <f t="shared" si="370"/>
        <v/>
      </c>
      <c r="HF136" s="372" t="str">
        <f t="shared" si="370"/>
        <v/>
      </c>
      <c r="HG136" s="371" t="str">
        <f t="shared" si="408"/>
        <v/>
      </c>
      <c r="HH136" s="372" t="str">
        <f t="shared" si="408"/>
        <v/>
      </c>
      <c r="HI136" s="406" t="str">
        <f t="shared" si="409"/>
        <v/>
      </c>
      <c r="HJ136" s="372">
        <f t="shared" si="409"/>
        <v>5520.2000000000007</v>
      </c>
      <c r="HK136" s="371" t="str">
        <f t="shared" si="410"/>
        <v/>
      </c>
      <c r="HL136" s="371" t="str">
        <f t="shared" si="410"/>
        <v/>
      </c>
    </row>
    <row r="137" spans="1:220" s="140" customFormat="1" ht="15">
      <c r="A137" s="461" t="s">
        <v>180</v>
      </c>
      <c r="B137" s="462" t="s">
        <v>183</v>
      </c>
      <c r="C137" s="45"/>
      <c r="D137" s="461">
        <v>160658</v>
      </c>
      <c r="E137" s="466">
        <v>2</v>
      </c>
      <c r="F137" s="413"/>
      <c r="G137" s="420">
        <v>2138</v>
      </c>
      <c r="H137" s="421"/>
      <c r="I137" s="422">
        <v>5</v>
      </c>
      <c r="J137" s="371">
        <f t="shared" si="422"/>
        <v>0</v>
      </c>
      <c r="K137" s="372">
        <f t="shared" si="423"/>
        <v>2133</v>
      </c>
      <c r="L137" s="420"/>
      <c r="M137" s="371">
        <f t="shared" si="424"/>
        <v>0</v>
      </c>
      <c r="N137" s="372">
        <f t="shared" si="424"/>
        <v>2133</v>
      </c>
      <c r="O137" s="371">
        <f t="shared" si="425"/>
        <v>0</v>
      </c>
      <c r="P137" s="372">
        <f t="shared" si="426"/>
        <v>0</v>
      </c>
      <c r="Q137" s="424"/>
      <c r="R137" s="425">
        <v>121</v>
      </c>
      <c r="S137" s="371">
        <f t="shared" si="427"/>
        <v>0</v>
      </c>
      <c r="T137" s="372">
        <f t="shared" si="428"/>
        <v>0</v>
      </c>
      <c r="U137" s="421"/>
      <c r="V137" s="660">
        <v>2</v>
      </c>
      <c r="W137" s="371">
        <f t="shared" si="429"/>
        <v>0</v>
      </c>
      <c r="X137" s="372">
        <f t="shared" si="430"/>
        <v>0</v>
      </c>
      <c r="Y137" s="421"/>
      <c r="Z137" s="425"/>
      <c r="AA137" s="371">
        <f t="shared" si="431"/>
        <v>0</v>
      </c>
      <c r="AB137" s="372">
        <f t="shared" si="432"/>
        <v>0</v>
      </c>
      <c r="AC137" s="358">
        <f t="shared" si="433"/>
        <v>0</v>
      </c>
      <c r="AD137" s="372">
        <f t="shared" si="434"/>
        <v>123</v>
      </c>
      <c r="AE137" s="358">
        <f t="shared" si="435"/>
        <v>0</v>
      </c>
      <c r="AF137" s="372">
        <f t="shared" si="436"/>
        <v>0</v>
      </c>
      <c r="AG137" s="427"/>
      <c r="AH137" s="467">
        <v>4.4000000000000004</v>
      </c>
      <c r="AI137" s="371">
        <f t="shared" si="437"/>
        <v>0</v>
      </c>
      <c r="AJ137" s="372">
        <f t="shared" si="438"/>
        <v>532.40000000000009</v>
      </c>
      <c r="AK137" s="426"/>
      <c r="AL137" s="666">
        <v>5</v>
      </c>
      <c r="AM137" s="371">
        <f t="shared" si="439"/>
        <v>0</v>
      </c>
      <c r="AN137" s="372">
        <f t="shared" si="440"/>
        <v>10</v>
      </c>
      <c r="AO137" s="426"/>
      <c r="AP137" s="446"/>
      <c r="AQ137" s="371">
        <f t="shared" si="441"/>
        <v>0</v>
      </c>
      <c r="AR137" s="372">
        <f t="shared" si="442"/>
        <v>0</v>
      </c>
      <c r="AS137" s="371">
        <f t="shared" si="443"/>
        <v>0</v>
      </c>
      <c r="AT137" s="372">
        <f t="shared" si="444"/>
        <v>4.409756097560976</v>
      </c>
      <c r="AU137" s="371">
        <f t="shared" si="445"/>
        <v>0</v>
      </c>
      <c r="AV137" s="372">
        <f t="shared" si="446"/>
        <v>542.40000000000009</v>
      </c>
      <c r="AW137" s="426"/>
      <c r="AX137" s="420"/>
      <c r="AY137" s="371">
        <f t="shared" si="447"/>
        <v>0</v>
      </c>
      <c r="AZ137" s="372">
        <f t="shared" si="448"/>
        <v>0</v>
      </c>
      <c r="BA137" s="426"/>
      <c r="BB137" s="420"/>
      <c r="BC137" s="371">
        <f t="shared" si="449"/>
        <v>0</v>
      </c>
      <c r="BD137" s="372">
        <f t="shared" si="450"/>
        <v>0</v>
      </c>
      <c r="BE137" s="421"/>
      <c r="BF137" s="420"/>
      <c r="BG137" s="371">
        <f t="shared" si="373"/>
        <v>0</v>
      </c>
      <c r="BH137" s="372">
        <f t="shared" si="373"/>
        <v>0</v>
      </c>
      <c r="BI137" s="371">
        <f t="shared" si="374"/>
        <v>0</v>
      </c>
      <c r="BJ137" s="372">
        <f t="shared" si="374"/>
        <v>0</v>
      </c>
      <c r="BK137" s="371">
        <f t="shared" si="375"/>
        <v>0</v>
      </c>
      <c r="BL137" s="372">
        <f t="shared" si="375"/>
        <v>0</v>
      </c>
      <c r="BM137" s="431"/>
      <c r="BN137" s="425">
        <v>1348</v>
      </c>
      <c r="BO137" s="371">
        <f t="shared" si="411"/>
        <v>0</v>
      </c>
      <c r="BP137" s="372">
        <f t="shared" si="411"/>
        <v>0</v>
      </c>
      <c r="BQ137" s="426"/>
      <c r="BR137" s="425">
        <v>39</v>
      </c>
      <c r="BS137" s="371">
        <f t="shared" si="412"/>
        <v>0</v>
      </c>
      <c r="BT137" s="372">
        <f t="shared" si="412"/>
        <v>0</v>
      </c>
      <c r="BU137" s="421"/>
      <c r="BV137" s="425"/>
      <c r="BW137" s="371">
        <f t="shared" si="413"/>
        <v>0</v>
      </c>
      <c r="BX137" s="423">
        <f t="shared" si="418"/>
        <v>0</v>
      </c>
      <c r="BY137" s="358">
        <f t="shared" si="376"/>
        <v>0</v>
      </c>
      <c r="BZ137" s="372">
        <f t="shared" si="376"/>
        <v>1387</v>
      </c>
      <c r="CA137" s="358">
        <f t="shared" si="377"/>
        <v>0</v>
      </c>
      <c r="CB137" s="372">
        <f t="shared" si="377"/>
        <v>0</v>
      </c>
      <c r="CC137" s="421"/>
      <c r="CD137" s="467">
        <v>5.5</v>
      </c>
      <c r="CE137" s="371">
        <f t="shared" si="419"/>
        <v>0</v>
      </c>
      <c r="CF137" s="372">
        <f t="shared" si="419"/>
        <v>7414</v>
      </c>
      <c r="CG137" s="421"/>
      <c r="CH137" s="666">
        <v>7.8</v>
      </c>
      <c r="CI137" s="371">
        <f t="shared" si="414"/>
        <v>0</v>
      </c>
      <c r="CJ137" s="372">
        <f t="shared" si="414"/>
        <v>304.2</v>
      </c>
      <c r="CK137" s="421"/>
      <c r="CL137" s="446"/>
      <c r="CM137" s="371">
        <f t="shared" si="415"/>
        <v>0</v>
      </c>
      <c r="CN137" s="372">
        <f t="shared" si="415"/>
        <v>0</v>
      </c>
      <c r="CO137" s="371">
        <f t="shared" si="378"/>
        <v>0</v>
      </c>
      <c r="CP137" s="372">
        <f t="shared" si="378"/>
        <v>5.5646719538572453</v>
      </c>
      <c r="CQ137" s="371">
        <f t="shared" si="379"/>
        <v>0</v>
      </c>
      <c r="CR137" s="372">
        <f t="shared" si="379"/>
        <v>7718.1999999999989</v>
      </c>
      <c r="CS137" s="426"/>
      <c r="CT137" s="420"/>
      <c r="CU137" s="371">
        <f t="shared" si="420"/>
        <v>0</v>
      </c>
      <c r="CV137" s="372">
        <f t="shared" si="420"/>
        <v>0</v>
      </c>
      <c r="CW137" s="426"/>
      <c r="CX137" s="420"/>
      <c r="CY137" s="371">
        <f t="shared" si="421"/>
        <v>0</v>
      </c>
      <c r="CZ137" s="372">
        <f t="shared" si="421"/>
        <v>0</v>
      </c>
      <c r="DA137" s="421"/>
      <c r="DB137" s="420"/>
      <c r="DC137" s="371">
        <f t="shared" si="380"/>
        <v>0</v>
      </c>
      <c r="DD137" s="372">
        <f t="shared" si="380"/>
        <v>0</v>
      </c>
      <c r="DE137" s="371">
        <f t="shared" si="381"/>
        <v>0</v>
      </c>
      <c r="DF137" s="372">
        <f t="shared" si="381"/>
        <v>0</v>
      </c>
      <c r="DG137" s="371">
        <f t="shared" si="382"/>
        <v>0</v>
      </c>
      <c r="DH137" s="372">
        <f t="shared" si="382"/>
        <v>0</v>
      </c>
      <c r="DI137" s="371">
        <f t="shared" si="383"/>
        <v>0</v>
      </c>
      <c r="DJ137" s="372">
        <f t="shared" si="383"/>
        <v>1510</v>
      </c>
      <c r="DK137" s="371">
        <f t="shared" si="383"/>
        <v>0</v>
      </c>
      <c r="DL137" s="372">
        <f t="shared" si="383"/>
        <v>0</v>
      </c>
      <c r="DM137" s="371">
        <f t="shared" si="384"/>
        <v>0</v>
      </c>
      <c r="DN137" s="372">
        <f t="shared" si="384"/>
        <v>5.4705960264900648</v>
      </c>
      <c r="DO137" s="371">
        <f t="shared" si="385"/>
        <v>0</v>
      </c>
      <c r="DP137" s="372">
        <f t="shared" si="385"/>
        <v>8260.5999999999985</v>
      </c>
      <c r="DQ137" s="371">
        <f t="shared" si="386"/>
        <v>0</v>
      </c>
      <c r="DR137" s="372">
        <f t="shared" si="386"/>
        <v>0</v>
      </c>
      <c r="DS137" s="371">
        <f t="shared" si="387"/>
        <v>0</v>
      </c>
      <c r="DT137" s="372">
        <f t="shared" si="387"/>
        <v>0</v>
      </c>
      <c r="DU137" s="424"/>
      <c r="DV137" s="468">
        <v>543</v>
      </c>
      <c r="DW137" s="371">
        <f t="shared" si="388"/>
        <v>0</v>
      </c>
      <c r="DX137" s="372">
        <f t="shared" si="388"/>
        <v>0</v>
      </c>
      <c r="DY137" s="426"/>
      <c r="DZ137" s="660">
        <v>80</v>
      </c>
      <c r="EA137" s="371">
        <f t="shared" si="389"/>
        <v>0</v>
      </c>
      <c r="EB137" s="372">
        <f t="shared" si="389"/>
        <v>0</v>
      </c>
      <c r="EC137" s="426"/>
      <c r="ED137" s="425"/>
      <c r="EE137" s="371">
        <f t="shared" si="390"/>
        <v>0</v>
      </c>
      <c r="EF137" s="372">
        <f t="shared" si="390"/>
        <v>0</v>
      </c>
      <c r="EG137" s="358">
        <f t="shared" si="391"/>
        <v>0</v>
      </c>
      <c r="EH137" s="372">
        <f t="shared" si="391"/>
        <v>623</v>
      </c>
      <c r="EI137" s="358">
        <f t="shared" si="392"/>
        <v>0</v>
      </c>
      <c r="EJ137" s="372">
        <f t="shared" si="392"/>
        <v>0</v>
      </c>
      <c r="EK137" s="427"/>
      <c r="EL137" s="467">
        <v>4.2</v>
      </c>
      <c r="EM137" s="371">
        <f t="shared" ref="EM137:EN200" si="453">IF(DU137&gt;0,(DU137*EK137),)</f>
        <v>0</v>
      </c>
      <c r="EN137" s="372">
        <f t="shared" si="453"/>
        <v>2280.6</v>
      </c>
      <c r="EO137" s="426"/>
      <c r="EP137" s="666">
        <v>6.2</v>
      </c>
      <c r="EQ137" s="371">
        <f t="shared" si="416"/>
        <v>0</v>
      </c>
      <c r="ER137" s="372">
        <f t="shared" si="416"/>
        <v>496</v>
      </c>
      <c r="ES137" s="426"/>
      <c r="ET137" s="446"/>
      <c r="EU137" s="371">
        <f t="shared" si="451"/>
        <v>0</v>
      </c>
      <c r="EV137" s="372">
        <f t="shared" si="452"/>
        <v>0</v>
      </c>
      <c r="EW137" s="371">
        <f t="shared" si="393"/>
        <v>0</v>
      </c>
      <c r="EX137" s="372">
        <f t="shared" si="393"/>
        <v>4.4568218298555378</v>
      </c>
      <c r="EY137" s="371">
        <f t="shared" si="394"/>
        <v>0</v>
      </c>
      <c r="EZ137" s="372">
        <f t="shared" si="394"/>
        <v>2776.6</v>
      </c>
      <c r="FA137" s="426"/>
      <c r="FB137" s="420"/>
      <c r="FC137" s="371">
        <f t="shared" si="395"/>
        <v>0</v>
      </c>
      <c r="FD137" s="372">
        <f t="shared" si="395"/>
        <v>0</v>
      </c>
      <c r="FE137" s="426"/>
      <c r="FF137" s="420"/>
      <c r="FG137" s="371">
        <f t="shared" si="396"/>
        <v>0</v>
      </c>
      <c r="FH137" s="372">
        <f t="shared" si="396"/>
        <v>0</v>
      </c>
      <c r="FI137" s="421"/>
      <c r="FJ137" s="420"/>
      <c r="FK137" s="371">
        <f t="shared" si="397"/>
        <v>0</v>
      </c>
      <c r="FL137" s="372">
        <f t="shared" si="397"/>
        <v>0</v>
      </c>
      <c r="FM137" s="371">
        <f t="shared" si="398"/>
        <v>0</v>
      </c>
      <c r="FN137" s="372">
        <f t="shared" si="398"/>
        <v>0</v>
      </c>
      <c r="FO137" s="371">
        <f t="shared" si="399"/>
        <v>0</v>
      </c>
      <c r="FP137" s="372">
        <f t="shared" si="399"/>
        <v>0</v>
      </c>
      <c r="FQ137" s="424"/>
      <c r="FR137" s="425"/>
      <c r="FS137" s="371">
        <f t="shared" si="400"/>
        <v>0</v>
      </c>
      <c r="FT137" s="372">
        <f t="shared" si="400"/>
        <v>0</v>
      </c>
      <c r="FU137" s="426"/>
      <c r="FV137" s="425"/>
      <c r="FW137" s="371">
        <f t="shared" si="401"/>
        <v>0</v>
      </c>
      <c r="FX137" s="372">
        <f t="shared" si="401"/>
        <v>0</v>
      </c>
      <c r="FY137" s="426"/>
      <c r="FZ137" s="425"/>
      <c r="GA137" s="371">
        <f t="shared" si="402"/>
        <v>0</v>
      </c>
      <c r="GB137" s="372">
        <f t="shared" si="402"/>
        <v>0</v>
      </c>
      <c r="GC137" s="406">
        <f t="shared" si="366"/>
        <v>0</v>
      </c>
      <c r="GD137" s="372">
        <f t="shared" si="366"/>
        <v>2012</v>
      </c>
      <c r="GE137" s="371">
        <f t="shared" si="366"/>
        <v>0</v>
      </c>
      <c r="GF137" s="372">
        <f t="shared" si="366"/>
        <v>0</v>
      </c>
      <c r="GG137" s="371" t="str">
        <f t="shared" si="403"/>
        <v/>
      </c>
      <c r="GH137" s="372">
        <f t="shared" si="403"/>
        <v>10227</v>
      </c>
      <c r="GI137" s="371" t="str">
        <f t="shared" si="404"/>
        <v/>
      </c>
      <c r="GJ137" s="372" t="str">
        <f t="shared" si="404"/>
        <v/>
      </c>
      <c r="GK137" s="406">
        <f t="shared" si="367"/>
        <v>0</v>
      </c>
      <c r="GL137" s="372">
        <f t="shared" si="367"/>
        <v>121</v>
      </c>
      <c r="GM137" s="371">
        <f t="shared" si="367"/>
        <v>0</v>
      </c>
      <c r="GN137" s="372">
        <f t="shared" si="367"/>
        <v>0</v>
      </c>
      <c r="GO137" s="371">
        <f t="shared" si="405"/>
        <v>0</v>
      </c>
      <c r="GP137" s="372">
        <f t="shared" si="405"/>
        <v>810.2</v>
      </c>
      <c r="GQ137" s="371">
        <f t="shared" si="406"/>
        <v>0</v>
      </c>
      <c r="GR137" s="372">
        <f t="shared" si="406"/>
        <v>0</v>
      </c>
      <c r="GS137" s="406">
        <f t="shared" si="368"/>
        <v>0</v>
      </c>
      <c r="GT137" s="372">
        <f t="shared" si="368"/>
        <v>2133</v>
      </c>
      <c r="GU137" s="371">
        <f t="shared" si="368"/>
        <v>0</v>
      </c>
      <c r="GV137" s="372">
        <f t="shared" si="364"/>
        <v>0</v>
      </c>
      <c r="GW137" s="371" t="str">
        <f t="shared" si="407"/>
        <v/>
      </c>
      <c r="GX137" s="372">
        <f t="shared" si="407"/>
        <v>11037.2</v>
      </c>
      <c r="GY137" s="371" t="str">
        <f t="shared" si="407"/>
        <v/>
      </c>
      <c r="GZ137" s="372" t="str">
        <f t="shared" si="372"/>
        <v/>
      </c>
      <c r="HA137" s="406">
        <f t="shared" si="369"/>
        <v>0</v>
      </c>
      <c r="HB137" s="372">
        <f t="shared" si="369"/>
        <v>0</v>
      </c>
      <c r="HC137" s="371">
        <f t="shared" si="369"/>
        <v>0</v>
      </c>
      <c r="HD137" s="372">
        <f t="shared" si="365"/>
        <v>0</v>
      </c>
      <c r="HE137" s="371" t="str">
        <f t="shared" si="370"/>
        <v/>
      </c>
      <c r="HF137" s="372" t="str">
        <f t="shared" si="370"/>
        <v/>
      </c>
      <c r="HG137" s="371" t="str">
        <f t="shared" si="408"/>
        <v/>
      </c>
      <c r="HH137" s="372" t="str">
        <f t="shared" si="408"/>
        <v/>
      </c>
      <c r="HI137" s="406" t="str">
        <f t="shared" si="409"/>
        <v/>
      </c>
      <c r="HJ137" s="372">
        <f t="shared" si="409"/>
        <v>11037.199999999999</v>
      </c>
      <c r="HK137" s="371" t="str">
        <f t="shared" si="410"/>
        <v/>
      </c>
      <c r="HL137" s="371" t="str">
        <f t="shared" si="410"/>
        <v/>
      </c>
    </row>
    <row r="138" spans="1:220" s="140" customFormat="1" ht="15">
      <c r="A138" s="461" t="s">
        <v>180</v>
      </c>
      <c r="B138" s="462" t="s">
        <v>184</v>
      </c>
      <c r="C138" s="45"/>
      <c r="D138" s="461">
        <v>159939</v>
      </c>
      <c r="E138" s="466">
        <v>2</v>
      </c>
      <c r="F138" s="413"/>
      <c r="G138" s="420">
        <v>1347</v>
      </c>
      <c r="H138" s="421"/>
      <c r="I138" s="422">
        <v>42</v>
      </c>
      <c r="J138" s="371">
        <f t="shared" si="422"/>
        <v>0</v>
      </c>
      <c r="K138" s="372">
        <f t="shared" si="423"/>
        <v>1305</v>
      </c>
      <c r="L138" s="420"/>
      <c r="M138" s="371">
        <f t="shared" si="424"/>
        <v>0</v>
      </c>
      <c r="N138" s="372">
        <f t="shared" si="424"/>
        <v>1305</v>
      </c>
      <c r="O138" s="371">
        <f t="shared" si="425"/>
        <v>0</v>
      </c>
      <c r="P138" s="372">
        <f t="shared" si="426"/>
        <v>0</v>
      </c>
      <c r="Q138" s="424"/>
      <c r="R138" s="425">
        <v>7</v>
      </c>
      <c r="S138" s="371">
        <f t="shared" si="427"/>
        <v>0</v>
      </c>
      <c r="T138" s="372">
        <f t="shared" si="428"/>
        <v>0</v>
      </c>
      <c r="U138" s="421"/>
      <c r="V138" s="660">
        <v>1</v>
      </c>
      <c r="W138" s="371">
        <f t="shared" si="429"/>
        <v>0</v>
      </c>
      <c r="X138" s="372">
        <f t="shared" si="430"/>
        <v>0</v>
      </c>
      <c r="Y138" s="421"/>
      <c r="Z138" s="425"/>
      <c r="AA138" s="371">
        <f t="shared" si="431"/>
        <v>0</v>
      </c>
      <c r="AB138" s="372">
        <f t="shared" si="432"/>
        <v>0</v>
      </c>
      <c r="AC138" s="358">
        <f t="shared" si="433"/>
        <v>0</v>
      </c>
      <c r="AD138" s="372">
        <f t="shared" si="434"/>
        <v>8</v>
      </c>
      <c r="AE138" s="358">
        <f t="shared" si="435"/>
        <v>0</v>
      </c>
      <c r="AF138" s="372">
        <f t="shared" si="436"/>
        <v>0</v>
      </c>
      <c r="AG138" s="427"/>
      <c r="AH138" s="467">
        <v>5.3</v>
      </c>
      <c r="AI138" s="371">
        <f t="shared" si="437"/>
        <v>0</v>
      </c>
      <c r="AJ138" s="372">
        <f t="shared" si="438"/>
        <v>37.1</v>
      </c>
      <c r="AK138" s="426"/>
      <c r="AL138" s="666">
        <v>5</v>
      </c>
      <c r="AM138" s="371">
        <f t="shared" si="439"/>
        <v>0</v>
      </c>
      <c r="AN138" s="372">
        <f t="shared" si="440"/>
        <v>5</v>
      </c>
      <c r="AO138" s="426"/>
      <c r="AP138" s="446"/>
      <c r="AQ138" s="371">
        <f t="shared" si="441"/>
        <v>0</v>
      </c>
      <c r="AR138" s="372">
        <f t="shared" si="442"/>
        <v>0</v>
      </c>
      <c r="AS138" s="371">
        <f t="shared" si="443"/>
        <v>0</v>
      </c>
      <c r="AT138" s="372">
        <f t="shared" si="444"/>
        <v>5.2625000000000002</v>
      </c>
      <c r="AU138" s="371">
        <f t="shared" si="445"/>
        <v>0</v>
      </c>
      <c r="AV138" s="372">
        <f t="shared" si="446"/>
        <v>42.1</v>
      </c>
      <c r="AW138" s="426"/>
      <c r="AX138" s="420"/>
      <c r="AY138" s="371">
        <f t="shared" si="447"/>
        <v>0</v>
      </c>
      <c r="AZ138" s="372">
        <f t="shared" si="448"/>
        <v>0</v>
      </c>
      <c r="BA138" s="426"/>
      <c r="BB138" s="420"/>
      <c r="BC138" s="371">
        <f t="shared" si="449"/>
        <v>0</v>
      </c>
      <c r="BD138" s="372">
        <f t="shared" si="450"/>
        <v>0</v>
      </c>
      <c r="BE138" s="421"/>
      <c r="BF138" s="420"/>
      <c r="BG138" s="371">
        <f t="shared" si="373"/>
        <v>0</v>
      </c>
      <c r="BH138" s="372">
        <f t="shared" si="373"/>
        <v>0</v>
      </c>
      <c r="BI138" s="371">
        <f t="shared" si="374"/>
        <v>0</v>
      </c>
      <c r="BJ138" s="372">
        <f t="shared" si="374"/>
        <v>0</v>
      </c>
      <c r="BK138" s="371">
        <f t="shared" si="375"/>
        <v>0</v>
      </c>
      <c r="BL138" s="372">
        <f t="shared" si="375"/>
        <v>0</v>
      </c>
      <c r="BM138" s="431"/>
      <c r="BN138" s="425">
        <v>401</v>
      </c>
      <c r="BO138" s="371">
        <f t="shared" si="411"/>
        <v>0</v>
      </c>
      <c r="BP138" s="372">
        <f t="shared" si="411"/>
        <v>0</v>
      </c>
      <c r="BQ138" s="426"/>
      <c r="BR138" s="425">
        <v>47</v>
      </c>
      <c r="BS138" s="371">
        <f t="shared" si="412"/>
        <v>0</v>
      </c>
      <c r="BT138" s="372">
        <f t="shared" si="412"/>
        <v>0</v>
      </c>
      <c r="BU138" s="421"/>
      <c r="BV138" s="425"/>
      <c r="BW138" s="371">
        <f t="shared" si="413"/>
        <v>0</v>
      </c>
      <c r="BX138" s="423">
        <f t="shared" si="418"/>
        <v>0</v>
      </c>
      <c r="BY138" s="358">
        <f t="shared" si="376"/>
        <v>0</v>
      </c>
      <c r="BZ138" s="372">
        <f t="shared" si="376"/>
        <v>448</v>
      </c>
      <c r="CA138" s="358">
        <f t="shared" si="377"/>
        <v>0</v>
      </c>
      <c r="CB138" s="372">
        <f t="shared" si="377"/>
        <v>0</v>
      </c>
      <c r="CC138" s="421"/>
      <c r="CD138" s="467">
        <v>6.6</v>
      </c>
      <c r="CE138" s="371">
        <f t="shared" si="419"/>
        <v>0</v>
      </c>
      <c r="CF138" s="372">
        <f t="shared" si="419"/>
        <v>2646.6</v>
      </c>
      <c r="CG138" s="421"/>
      <c r="CH138" s="666">
        <v>7.5</v>
      </c>
      <c r="CI138" s="371">
        <f t="shared" si="414"/>
        <v>0</v>
      </c>
      <c r="CJ138" s="372">
        <f t="shared" si="414"/>
        <v>352.5</v>
      </c>
      <c r="CK138" s="421"/>
      <c r="CL138" s="446"/>
      <c r="CM138" s="371">
        <f t="shared" si="415"/>
        <v>0</v>
      </c>
      <c r="CN138" s="372">
        <f t="shared" si="415"/>
        <v>0</v>
      </c>
      <c r="CO138" s="371">
        <f t="shared" si="378"/>
        <v>0</v>
      </c>
      <c r="CP138" s="372">
        <f t="shared" si="378"/>
        <v>6.6944196428571425</v>
      </c>
      <c r="CQ138" s="371">
        <f t="shared" si="379"/>
        <v>0</v>
      </c>
      <c r="CR138" s="372">
        <f t="shared" si="379"/>
        <v>2999.1</v>
      </c>
      <c r="CS138" s="426"/>
      <c r="CT138" s="420"/>
      <c r="CU138" s="371">
        <f t="shared" si="420"/>
        <v>0</v>
      </c>
      <c r="CV138" s="372">
        <f t="shared" si="420"/>
        <v>0</v>
      </c>
      <c r="CW138" s="426"/>
      <c r="CX138" s="420"/>
      <c r="CY138" s="371">
        <f t="shared" si="421"/>
        <v>0</v>
      </c>
      <c r="CZ138" s="372">
        <f t="shared" si="421"/>
        <v>0</v>
      </c>
      <c r="DA138" s="421"/>
      <c r="DB138" s="420"/>
      <c r="DC138" s="371">
        <f t="shared" si="380"/>
        <v>0</v>
      </c>
      <c r="DD138" s="372">
        <f t="shared" si="380"/>
        <v>0</v>
      </c>
      <c r="DE138" s="371">
        <f t="shared" si="381"/>
        <v>0</v>
      </c>
      <c r="DF138" s="372">
        <f t="shared" si="381"/>
        <v>0</v>
      </c>
      <c r="DG138" s="371">
        <f t="shared" si="382"/>
        <v>0</v>
      </c>
      <c r="DH138" s="372">
        <f t="shared" si="382"/>
        <v>0</v>
      </c>
      <c r="DI138" s="371">
        <f t="shared" si="383"/>
        <v>0</v>
      </c>
      <c r="DJ138" s="372">
        <f t="shared" si="383"/>
        <v>456</v>
      </c>
      <c r="DK138" s="371">
        <f t="shared" si="383"/>
        <v>0</v>
      </c>
      <c r="DL138" s="372">
        <f t="shared" si="383"/>
        <v>0</v>
      </c>
      <c r="DM138" s="371">
        <f t="shared" si="384"/>
        <v>0</v>
      </c>
      <c r="DN138" s="372">
        <f t="shared" si="384"/>
        <v>6.6692982456140344</v>
      </c>
      <c r="DO138" s="371">
        <f t="shared" si="385"/>
        <v>0</v>
      </c>
      <c r="DP138" s="372">
        <f t="shared" si="385"/>
        <v>3041.2</v>
      </c>
      <c r="DQ138" s="371">
        <f t="shared" si="386"/>
        <v>0</v>
      </c>
      <c r="DR138" s="372">
        <f t="shared" si="386"/>
        <v>0</v>
      </c>
      <c r="DS138" s="371">
        <f t="shared" si="387"/>
        <v>0</v>
      </c>
      <c r="DT138" s="372">
        <f t="shared" si="387"/>
        <v>0</v>
      </c>
      <c r="DU138" s="424"/>
      <c r="DV138" s="468">
        <v>726</v>
      </c>
      <c r="DW138" s="371">
        <f t="shared" si="388"/>
        <v>0</v>
      </c>
      <c r="DX138" s="372">
        <f t="shared" si="388"/>
        <v>0</v>
      </c>
      <c r="DY138" s="426"/>
      <c r="DZ138" s="660">
        <v>123</v>
      </c>
      <c r="EA138" s="371">
        <f t="shared" si="389"/>
        <v>0</v>
      </c>
      <c r="EB138" s="372">
        <f t="shared" si="389"/>
        <v>0</v>
      </c>
      <c r="EC138" s="426"/>
      <c r="ED138" s="425"/>
      <c r="EE138" s="371">
        <f t="shared" si="390"/>
        <v>0</v>
      </c>
      <c r="EF138" s="372">
        <f t="shared" si="390"/>
        <v>0</v>
      </c>
      <c r="EG138" s="358">
        <f t="shared" si="391"/>
        <v>0</v>
      </c>
      <c r="EH138" s="372">
        <f t="shared" si="391"/>
        <v>849</v>
      </c>
      <c r="EI138" s="358">
        <f t="shared" si="392"/>
        <v>0</v>
      </c>
      <c r="EJ138" s="372">
        <f t="shared" si="392"/>
        <v>0</v>
      </c>
      <c r="EK138" s="427"/>
      <c r="EL138" s="467">
        <v>4.2</v>
      </c>
      <c r="EM138" s="371">
        <f t="shared" si="453"/>
        <v>0</v>
      </c>
      <c r="EN138" s="372">
        <f t="shared" si="453"/>
        <v>3049.2000000000003</v>
      </c>
      <c r="EO138" s="426"/>
      <c r="EP138" s="666">
        <v>6</v>
      </c>
      <c r="EQ138" s="371">
        <f t="shared" si="416"/>
        <v>0</v>
      </c>
      <c r="ER138" s="372">
        <f t="shared" si="416"/>
        <v>738</v>
      </c>
      <c r="ES138" s="426"/>
      <c r="ET138" s="446"/>
      <c r="EU138" s="371">
        <f t="shared" si="451"/>
        <v>0</v>
      </c>
      <c r="EV138" s="372">
        <f t="shared" si="452"/>
        <v>0</v>
      </c>
      <c r="EW138" s="371">
        <f t="shared" si="393"/>
        <v>0</v>
      </c>
      <c r="EX138" s="372">
        <f t="shared" si="393"/>
        <v>4.4607773851590107</v>
      </c>
      <c r="EY138" s="371">
        <f t="shared" si="394"/>
        <v>0</v>
      </c>
      <c r="EZ138" s="372">
        <f t="shared" si="394"/>
        <v>3787.2000000000003</v>
      </c>
      <c r="FA138" s="426"/>
      <c r="FB138" s="420"/>
      <c r="FC138" s="371">
        <f t="shared" si="395"/>
        <v>0</v>
      </c>
      <c r="FD138" s="372">
        <f t="shared" si="395"/>
        <v>0</v>
      </c>
      <c r="FE138" s="426"/>
      <c r="FF138" s="420"/>
      <c r="FG138" s="371">
        <f t="shared" si="396"/>
        <v>0</v>
      </c>
      <c r="FH138" s="372">
        <f t="shared" si="396"/>
        <v>0</v>
      </c>
      <c r="FI138" s="421"/>
      <c r="FJ138" s="420"/>
      <c r="FK138" s="371">
        <f t="shared" si="397"/>
        <v>0</v>
      </c>
      <c r="FL138" s="372">
        <f t="shared" si="397"/>
        <v>0</v>
      </c>
      <c r="FM138" s="371">
        <f t="shared" si="398"/>
        <v>0</v>
      </c>
      <c r="FN138" s="372">
        <f t="shared" si="398"/>
        <v>0</v>
      </c>
      <c r="FO138" s="371">
        <f t="shared" si="399"/>
        <v>0</v>
      </c>
      <c r="FP138" s="372">
        <f t="shared" si="399"/>
        <v>0</v>
      </c>
      <c r="FQ138" s="424"/>
      <c r="FR138" s="425"/>
      <c r="FS138" s="371">
        <f t="shared" si="400"/>
        <v>0</v>
      </c>
      <c r="FT138" s="372">
        <f t="shared" si="400"/>
        <v>0</v>
      </c>
      <c r="FU138" s="426"/>
      <c r="FV138" s="425"/>
      <c r="FW138" s="371">
        <f t="shared" si="401"/>
        <v>0</v>
      </c>
      <c r="FX138" s="372">
        <f t="shared" si="401"/>
        <v>0</v>
      </c>
      <c r="FY138" s="426"/>
      <c r="FZ138" s="425"/>
      <c r="GA138" s="371">
        <f t="shared" si="402"/>
        <v>0</v>
      </c>
      <c r="GB138" s="372">
        <f t="shared" si="402"/>
        <v>0</v>
      </c>
      <c r="GC138" s="406">
        <f t="shared" si="366"/>
        <v>0</v>
      </c>
      <c r="GD138" s="372">
        <f t="shared" si="366"/>
        <v>1134</v>
      </c>
      <c r="GE138" s="371">
        <f t="shared" si="366"/>
        <v>0</v>
      </c>
      <c r="GF138" s="372">
        <f t="shared" si="366"/>
        <v>0</v>
      </c>
      <c r="GG138" s="371" t="str">
        <f t="shared" si="403"/>
        <v/>
      </c>
      <c r="GH138" s="372">
        <f t="shared" si="403"/>
        <v>5732.9</v>
      </c>
      <c r="GI138" s="371" t="str">
        <f t="shared" si="404"/>
        <v/>
      </c>
      <c r="GJ138" s="372" t="str">
        <f t="shared" si="404"/>
        <v/>
      </c>
      <c r="GK138" s="406">
        <f t="shared" si="367"/>
        <v>0</v>
      </c>
      <c r="GL138" s="372">
        <f t="shared" si="367"/>
        <v>171</v>
      </c>
      <c r="GM138" s="371">
        <f t="shared" si="367"/>
        <v>0</v>
      </c>
      <c r="GN138" s="372">
        <f t="shared" si="367"/>
        <v>0</v>
      </c>
      <c r="GO138" s="371">
        <f t="shared" si="405"/>
        <v>0</v>
      </c>
      <c r="GP138" s="372">
        <f t="shared" si="405"/>
        <v>1095.5</v>
      </c>
      <c r="GQ138" s="371">
        <f t="shared" si="406"/>
        <v>0</v>
      </c>
      <c r="GR138" s="372">
        <f t="shared" si="406"/>
        <v>0</v>
      </c>
      <c r="GS138" s="406">
        <f t="shared" si="368"/>
        <v>0</v>
      </c>
      <c r="GT138" s="372">
        <f t="shared" si="368"/>
        <v>1305</v>
      </c>
      <c r="GU138" s="371">
        <f t="shared" si="368"/>
        <v>0</v>
      </c>
      <c r="GV138" s="372">
        <f t="shared" si="364"/>
        <v>0</v>
      </c>
      <c r="GW138" s="371" t="str">
        <f t="shared" si="407"/>
        <v/>
      </c>
      <c r="GX138" s="372">
        <f t="shared" si="407"/>
        <v>6828.4</v>
      </c>
      <c r="GY138" s="371" t="str">
        <f t="shared" si="407"/>
        <v/>
      </c>
      <c r="GZ138" s="372" t="str">
        <f t="shared" si="372"/>
        <v/>
      </c>
      <c r="HA138" s="406">
        <f t="shared" si="369"/>
        <v>0</v>
      </c>
      <c r="HB138" s="372">
        <f t="shared" si="369"/>
        <v>0</v>
      </c>
      <c r="HC138" s="371">
        <f t="shared" si="369"/>
        <v>0</v>
      </c>
      <c r="HD138" s="372">
        <f t="shared" si="365"/>
        <v>0</v>
      </c>
      <c r="HE138" s="371" t="str">
        <f t="shared" si="370"/>
        <v/>
      </c>
      <c r="HF138" s="372" t="str">
        <f t="shared" si="370"/>
        <v/>
      </c>
      <c r="HG138" s="371" t="str">
        <f t="shared" si="408"/>
        <v/>
      </c>
      <c r="HH138" s="372" t="str">
        <f t="shared" si="408"/>
        <v/>
      </c>
      <c r="HI138" s="406" t="str">
        <f t="shared" si="409"/>
        <v/>
      </c>
      <c r="HJ138" s="372">
        <f t="shared" si="409"/>
        <v>6828.4</v>
      </c>
      <c r="HK138" s="371" t="str">
        <f t="shared" si="410"/>
        <v/>
      </c>
      <c r="HL138" s="371" t="str">
        <f t="shared" si="410"/>
        <v/>
      </c>
    </row>
    <row r="139" spans="1:220" s="140" customFormat="1" ht="15">
      <c r="A139" s="461" t="s">
        <v>180</v>
      </c>
      <c r="B139" s="462" t="s">
        <v>185</v>
      </c>
      <c r="C139" s="45"/>
      <c r="D139" s="461">
        <v>160612</v>
      </c>
      <c r="E139" s="466">
        <v>3</v>
      </c>
      <c r="F139" s="413"/>
      <c r="G139" s="420">
        <v>1964</v>
      </c>
      <c r="H139" s="421"/>
      <c r="I139" s="422">
        <v>17</v>
      </c>
      <c r="J139" s="371">
        <f t="shared" si="422"/>
        <v>0</v>
      </c>
      <c r="K139" s="372">
        <f t="shared" si="423"/>
        <v>1947</v>
      </c>
      <c r="L139" s="420"/>
      <c r="M139" s="371">
        <f t="shared" si="424"/>
        <v>0</v>
      </c>
      <c r="N139" s="372">
        <f t="shared" si="424"/>
        <v>1947</v>
      </c>
      <c r="O139" s="371">
        <f t="shared" si="425"/>
        <v>0</v>
      </c>
      <c r="P139" s="372">
        <f t="shared" si="426"/>
        <v>0</v>
      </c>
      <c r="Q139" s="424"/>
      <c r="R139" s="425">
        <v>39</v>
      </c>
      <c r="S139" s="371">
        <f t="shared" si="427"/>
        <v>0</v>
      </c>
      <c r="T139" s="372">
        <f t="shared" si="428"/>
        <v>0</v>
      </c>
      <c r="U139" s="421"/>
      <c r="V139" s="660"/>
      <c r="W139" s="371">
        <f t="shared" si="429"/>
        <v>0</v>
      </c>
      <c r="X139" s="372">
        <f t="shared" si="430"/>
        <v>0</v>
      </c>
      <c r="Y139" s="421"/>
      <c r="Z139" s="425"/>
      <c r="AA139" s="371">
        <f t="shared" si="431"/>
        <v>0</v>
      </c>
      <c r="AB139" s="372">
        <f t="shared" si="432"/>
        <v>0</v>
      </c>
      <c r="AC139" s="358">
        <f t="shared" si="433"/>
        <v>0</v>
      </c>
      <c r="AD139" s="372">
        <f t="shared" si="434"/>
        <v>39</v>
      </c>
      <c r="AE139" s="358">
        <f t="shared" si="435"/>
        <v>0</v>
      </c>
      <c r="AF139" s="372">
        <f t="shared" si="436"/>
        <v>0</v>
      </c>
      <c r="AG139" s="427"/>
      <c r="AH139" s="467">
        <v>4.0999999999999996</v>
      </c>
      <c r="AI139" s="371">
        <f t="shared" si="437"/>
        <v>0</v>
      </c>
      <c r="AJ139" s="372">
        <f t="shared" si="438"/>
        <v>159.89999999999998</v>
      </c>
      <c r="AK139" s="426"/>
      <c r="AL139" s="666"/>
      <c r="AM139" s="371">
        <f t="shared" si="439"/>
        <v>0</v>
      </c>
      <c r="AN139" s="372">
        <f t="shared" si="440"/>
        <v>0</v>
      </c>
      <c r="AO139" s="426"/>
      <c r="AP139" s="446"/>
      <c r="AQ139" s="371">
        <f t="shared" si="441"/>
        <v>0</v>
      </c>
      <c r="AR139" s="372">
        <f t="shared" si="442"/>
        <v>0</v>
      </c>
      <c r="AS139" s="371">
        <f t="shared" si="443"/>
        <v>0</v>
      </c>
      <c r="AT139" s="372">
        <f t="shared" si="444"/>
        <v>4.0999999999999996</v>
      </c>
      <c r="AU139" s="371">
        <f t="shared" si="445"/>
        <v>0</v>
      </c>
      <c r="AV139" s="372">
        <f t="shared" si="446"/>
        <v>159.89999999999998</v>
      </c>
      <c r="AW139" s="426"/>
      <c r="AX139" s="420"/>
      <c r="AY139" s="371">
        <f t="shared" si="447"/>
        <v>0</v>
      </c>
      <c r="AZ139" s="372">
        <f t="shared" si="448"/>
        <v>0</v>
      </c>
      <c r="BA139" s="426"/>
      <c r="BB139" s="420"/>
      <c r="BC139" s="371">
        <f t="shared" si="449"/>
        <v>0</v>
      </c>
      <c r="BD139" s="372">
        <f t="shared" si="450"/>
        <v>0</v>
      </c>
      <c r="BE139" s="421"/>
      <c r="BF139" s="420"/>
      <c r="BG139" s="371">
        <f t="shared" si="373"/>
        <v>0</v>
      </c>
      <c r="BH139" s="372">
        <f t="shared" si="373"/>
        <v>0</v>
      </c>
      <c r="BI139" s="371">
        <f t="shared" si="374"/>
        <v>0</v>
      </c>
      <c r="BJ139" s="372">
        <f t="shared" si="374"/>
        <v>0</v>
      </c>
      <c r="BK139" s="371">
        <f t="shared" si="375"/>
        <v>0</v>
      </c>
      <c r="BL139" s="372">
        <f t="shared" si="375"/>
        <v>0</v>
      </c>
      <c r="BM139" s="431"/>
      <c r="BN139" s="425">
        <v>1114</v>
      </c>
      <c r="BO139" s="371">
        <f t="shared" si="411"/>
        <v>0</v>
      </c>
      <c r="BP139" s="372">
        <f t="shared" si="411"/>
        <v>0</v>
      </c>
      <c r="BQ139" s="426"/>
      <c r="BR139" s="425">
        <v>36</v>
      </c>
      <c r="BS139" s="371">
        <f t="shared" si="412"/>
        <v>0</v>
      </c>
      <c r="BT139" s="372">
        <f t="shared" si="412"/>
        <v>0</v>
      </c>
      <c r="BU139" s="421"/>
      <c r="BV139" s="425"/>
      <c r="BW139" s="371">
        <f t="shared" si="413"/>
        <v>0</v>
      </c>
      <c r="BX139" s="423">
        <f t="shared" si="418"/>
        <v>0</v>
      </c>
      <c r="BY139" s="358">
        <f t="shared" si="376"/>
        <v>0</v>
      </c>
      <c r="BZ139" s="372">
        <f t="shared" si="376"/>
        <v>1150</v>
      </c>
      <c r="CA139" s="358">
        <f t="shared" si="377"/>
        <v>0</v>
      </c>
      <c r="CB139" s="372">
        <f t="shared" si="377"/>
        <v>0</v>
      </c>
      <c r="CC139" s="421"/>
      <c r="CD139" s="467">
        <v>5.7</v>
      </c>
      <c r="CE139" s="371">
        <f t="shared" si="419"/>
        <v>0</v>
      </c>
      <c r="CF139" s="372">
        <f t="shared" si="419"/>
        <v>6349.8</v>
      </c>
      <c r="CG139" s="421"/>
      <c r="CH139" s="666">
        <v>7</v>
      </c>
      <c r="CI139" s="371">
        <f t="shared" si="414"/>
        <v>0</v>
      </c>
      <c r="CJ139" s="372">
        <f t="shared" si="414"/>
        <v>252</v>
      </c>
      <c r="CK139" s="421"/>
      <c r="CL139" s="446"/>
      <c r="CM139" s="371">
        <f t="shared" si="415"/>
        <v>0</v>
      </c>
      <c r="CN139" s="372">
        <f t="shared" si="415"/>
        <v>0</v>
      </c>
      <c r="CO139" s="371">
        <f t="shared" si="378"/>
        <v>0</v>
      </c>
      <c r="CP139" s="372">
        <f t="shared" si="378"/>
        <v>5.7406956521739136</v>
      </c>
      <c r="CQ139" s="371">
        <f t="shared" si="379"/>
        <v>0</v>
      </c>
      <c r="CR139" s="372">
        <f t="shared" si="379"/>
        <v>6601.8000000000011</v>
      </c>
      <c r="CS139" s="426"/>
      <c r="CT139" s="420"/>
      <c r="CU139" s="371">
        <f t="shared" si="420"/>
        <v>0</v>
      </c>
      <c r="CV139" s="372">
        <f t="shared" si="420"/>
        <v>0</v>
      </c>
      <c r="CW139" s="426"/>
      <c r="CX139" s="420"/>
      <c r="CY139" s="371">
        <f t="shared" si="421"/>
        <v>0</v>
      </c>
      <c r="CZ139" s="372">
        <f t="shared" si="421"/>
        <v>0</v>
      </c>
      <c r="DA139" s="421"/>
      <c r="DB139" s="420"/>
      <c r="DC139" s="371">
        <f t="shared" si="380"/>
        <v>0</v>
      </c>
      <c r="DD139" s="372">
        <f t="shared" si="380"/>
        <v>0</v>
      </c>
      <c r="DE139" s="371">
        <f t="shared" si="381"/>
        <v>0</v>
      </c>
      <c r="DF139" s="372">
        <f t="shared" si="381"/>
        <v>0</v>
      </c>
      <c r="DG139" s="371">
        <f t="shared" si="382"/>
        <v>0</v>
      </c>
      <c r="DH139" s="372">
        <f t="shared" si="382"/>
        <v>0</v>
      </c>
      <c r="DI139" s="371">
        <f t="shared" si="383"/>
        <v>0</v>
      </c>
      <c r="DJ139" s="372">
        <f t="shared" si="383"/>
        <v>1189</v>
      </c>
      <c r="DK139" s="371">
        <f t="shared" si="383"/>
        <v>0</v>
      </c>
      <c r="DL139" s="372">
        <f t="shared" si="383"/>
        <v>0</v>
      </c>
      <c r="DM139" s="371">
        <f t="shared" si="384"/>
        <v>0</v>
      </c>
      <c r="DN139" s="372">
        <f t="shared" si="384"/>
        <v>5.6868797308662744</v>
      </c>
      <c r="DO139" s="371">
        <f t="shared" si="385"/>
        <v>0</v>
      </c>
      <c r="DP139" s="372">
        <f t="shared" si="385"/>
        <v>6761.7</v>
      </c>
      <c r="DQ139" s="371">
        <f t="shared" si="386"/>
        <v>0</v>
      </c>
      <c r="DR139" s="372">
        <f t="shared" si="386"/>
        <v>0</v>
      </c>
      <c r="DS139" s="371">
        <f t="shared" si="387"/>
        <v>0</v>
      </c>
      <c r="DT139" s="372">
        <f t="shared" si="387"/>
        <v>0</v>
      </c>
      <c r="DU139" s="424"/>
      <c r="DV139" s="468">
        <v>636</v>
      </c>
      <c r="DW139" s="371">
        <f t="shared" si="388"/>
        <v>0</v>
      </c>
      <c r="DX139" s="372">
        <f t="shared" si="388"/>
        <v>0</v>
      </c>
      <c r="DY139" s="426"/>
      <c r="DZ139" s="660">
        <v>118</v>
      </c>
      <c r="EA139" s="371">
        <f t="shared" si="389"/>
        <v>0</v>
      </c>
      <c r="EB139" s="372">
        <f t="shared" si="389"/>
        <v>0</v>
      </c>
      <c r="EC139" s="426"/>
      <c r="ED139" s="425"/>
      <c r="EE139" s="371">
        <f t="shared" si="390"/>
        <v>0</v>
      </c>
      <c r="EF139" s="372">
        <f t="shared" si="390"/>
        <v>0</v>
      </c>
      <c r="EG139" s="358">
        <f t="shared" si="391"/>
        <v>0</v>
      </c>
      <c r="EH139" s="372">
        <f t="shared" si="391"/>
        <v>754</v>
      </c>
      <c r="EI139" s="358">
        <f t="shared" si="392"/>
        <v>0</v>
      </c>
      <c r="EJ139" s="372">
        <f t="shared" si="392"/>
        <v>0</v>
      </c>
      <c r="EK139" s="427"/>
      <c r="EL139" s="467">
        <v>4</v>
      </c>
      <c r="EM139" s="371">
        <f t="shared" si="453"/>
        <v>0</v>
      </c>
      <c r="EN139" s="372">
        <f t="shared" si="453"/>
        <v>2544</v>
      </c>
      <c r="EO139" s="426"/>
      <c r="EP139" s="666">
        <v>5.3</v>
      </c>
      <c r="EQ139" s="371">
        <f t="shared" si="416"/>
        <v>0</v>
      </c>
      <c r="ER139" s="372">
        <f t="shared" si="416"/>
        <v>625.4</v>
      </c>
      <c r="ES139" s="426"/>
      <c r="ET139" s="446"/>
      <c r="EU139" s="371">
        <f t="shared" si="451"/>
        <v>0</v>
      </c>
      <c r="EV139" s="372">
        <f t="shared" si="452"/>
        <v>0</v>
      </c>
      <c r="EW139" s="371">
        <f t="shared" si="393"/>
        <v>0</v>
      </c>
      <c r="EX139" s="372">
        <f t="shared" si="393"/>
        <v>4.203448275862069</v>
      </c>
      <c r="EY139" s="371">
        <f t="shared" si="394"/>
        <v>0</v>
      </c>
      <c r="EZ139" s="372">
        <f t="shared" si="394"/>
        <v>3169.4</v>
      </c>
      <c r="FA139" s="426"/>
      <c r="FB139" s="420"/>
      <c r="FC139" s="371">
        <f t="shared" si="395"/>
        <v>0</v>
      </c>
      <c r="FD139" s="372">
        <f t="shared" si="395"/>
        <v>0</v>
      </c>
      <c r="FE139" s="426"/>
      <c r="FF139" s="420"/>
      <c r="FG139" s="371">
        <f t="shared" si="396"/>
        <v>0</v>
      </c>
      <c r="FH139" s="372">
        <f t="shared" si="396"/>
        <v>0</v>
      </c>
      <c r="FI139" s="421"/>
      <c r="FJ139" s="420"/>
      <c r="FK139" s="371">
        <f t="shared" si="397"/>
        <v>0</v>
      </c>
      <c r="FL139" s="372">
        <f t="shared" si="397"/>
        <v>0</v>
      </c>
      <c r="FM139" s="371">
        <f t="shared" si="398"/>
        <v>0</v>
      </c>
      <c r="FN139" s="372">
        <f t="shared" si="398"/>
        <v>0</v>
      </c>
      <c r="FO139" s="371">
        <f t="shared" si="399"/>
        <v>0</v>
      </c>
      <c r="FP139" s="372">
        <f t="shared" si="399"/>
        <v>0</v>
      </c>
      <c r="FQ139" s="424"/>
      <c r="FR139" s="425">
        <v>4</v>
      </c>
      <c r="FS139" s="371">
        <f t="shared" si="400"/>
        <v>0</v>
      </c>
      <c r="FT139" s="372">
        <f t="shared" si="400"/>
        <v>0</v>
      </c>
      <c r="FU139" s="426"/>
      <c r="FV139" s="425"/>
      <c r="FW139" s="371">
        <f t="shared" si="401"/>
        <v>0</v>
      </c>
      <c r="FX139" s="372">
        <f t="shared" si="401"/>
        <v>0</v>
      </c>
      <c r="FY139" s="426"/>
      <c r="FZ139" s="425"/>
      <c r="GA139" s="371">
        <f t="shared" si="402"/>
        <v>0</v>
      </c>
      <c r="GB139" s="372">
        <f t="shared" si="402"/>
        <v>0</v>
      </c>
      <c r="GC139" s="406">
        <f t="shared" si="366"/>
        <v>0</v>
      </c>
      <c r="GD139" s="372">
        <f t="shared" si="366"/>
        <v>1789</v>
      </c>
      <c r="GE139" s="371">
        <f t="shared" si="366"/>
        <v>0</v>
      </c>
      <c r="GF139" s="372">
        <f t="shared" si="366"/>
        <v>0</v>
      </c>
      <c r="GG139" s="371" t="str">
        <f t="shared" si="403"/>
        <v/>
      </c>
      <c r="GH139" s="372">
        <f t="shared" si="403"/>
        <v>9053.7000000000007</v>
      </c>
      <c r="GI139" s="371" t="str">
        <f t="shared" si="404"/>
        <v/>
      </c>
      <c r="GJ139" s="372" t="str">
        <f t="shared" si="404"/>
        <v/>
      </c>
      <c r="GK139" s="406">
        <f t="shared" si="367"/>
        <v>0</v>
      </c>
      <c r="GL139" s="372">
        <f t="shared" si="367"/>
        <v>154</v>
      </c>
      <c r="GM139" s="371">
        <f t="shared" si="367"/>
        <v>0</v>
      </c>
      <c r="GN139" s="372">
        <f t="shared" si="367"/>
        <v>0</v>
      </c>
      <c r="GO139" s="371">
        <f t="shared" si="405"/>
        <v>0</v>
      </c>
      <c r="GP139" s="372">
        <f t="shared" si="405"/>
        <v>877.4</v>
      </c>
      <c r="GQ139" s="371">
        <f t="shared" si="406"/>
        <v>0</v>
      </c>
      <c r="GR139" s="372">
        <f t="shared" si="406"/>
        <v>0</v>
      </c>
      <c r="GS139" s="406">
        <f t="shared" si="368"/>
        <v>0</v>
      </c>
      <c r="GT139" s="372">
        <f t="shared" si="368"/>
        <v>1943</v>
      </c>
      <c r="GU139" s="371">
        <f t="shared" si="368"/>
        <v>0</v>
      </c>
      <c r="GV139" s="372">
        <f t="shared" si="364"/>
        <v>0</v>
      </c>
      <c r="GW139" s="371" t="str">
        <f t="shared" si="407"/>
        <v/>
      </c>
      <c r="GX139" s="372">
        <f t="shared" si="407"/>
        <v>9931.1</v>
      </c>
      <c r="GY139" s="371" t="str">
        <f t="shared" si="407"/>
        <v/>
      </c>
      <c r="GZ139" s="372" t="str">
        <f t="shared" si="372"/>
        <v/>
      </c>
      <c r="HA139" s="406">
        <f t="shared" si="369"/>
        <v>0</v>
      </c>
      <c r="HB139" s="372">
        <f t="shared" si="369"/>
        <v>0</v>
      </c>
      <c r="HC139" s="371">
        <f t="shared" si="369"/>
        <v>0</v>
      </c>
      <c r="HD139" s="372">
        <f t="shared" si="365"/>
        <v>0</v>
      </c>
      <c r="HE139" s="371" t="str">
        <f t="shared" si="370"/>
        <v/>
      </c>
      <c r="HF139" s="372" t="str">
        <f t="shared" si="370"/>
        <v/>
      </c>
      <c r="HG139" s="371" t="str">
        <f t="shared" si="408"/>
        <v/>
      </c>
      <c r="HH139" s="372" t="str">
        <f t="shared" si="408"/>
        <v/>
      </c>
      <c r="HI139" s="406" t="str">
        <f t="shared" si="409"/>
        <v/>
      </c>
      <c r="HJ139" s="372">
        <f t="shared" si="409"/>
        <v>9931.1</v>
      </c>
      <c r="HK139" s="371" t="str">
        <f t="shared" si="410"/>
        <v/>
      </c>
      <c r="HL139" s="371" t="str">
        <f t="shared" si="410"/>
        <v/>
      </c>
    </row>
    <row r="140" spans="1:220" s="140" customFormat="1" ht="15">
      <c r="A140" s="461" t="s">
        <v>180</v>
      </c>
      <c r="B140" s="462" t="s">
        <v>186</v>
      </c>
      <c r="C140" s="45"/>
      <c r="D140" s="461">
        <v>160621</v>
      </c>
      <c r="E140" s="466">
        <v>3</v>
      </c>
      <c r="F140" s="413"/>
      <c r="G140" s="420">
        <v>870</v>
      </c>
      <c r="H140" s="421"/>
      <c r="I140" s="422">
        <v>1</v>
      </c>
      <c r="J140" s="371">
        <f t="shared" si="422"/>
        <v>0</v>
      </c>
      <c r="K140" s="372">
        <f t="shared" si="423"/>
        <v>869</v>
      </c>
      <c r="L140" s="420"/>
      <c r="M140" s="371">
        <f t="shared" si="424"/>
        <v>0</v>
      </c>
      <c r="N140" s="372">
        <f t="shared" si="424"/>
        <v>869</v>
      </c>
      <c r="O140" s="371">
        <f t="shared" si="425"/>
        <v>0</v>
      </c>
      <c r="P140" s="372">
        <f t="shared" si="426"/>
        <v>0</v>
      </c>
      <c r="Q140" s="424"/>
      <c r="R140" s="425">
        <v>10</v>
      </c>
      <c r="S140" s="371">
        <f t="shared" si="427"/>
        <v>0</v>
      </c>
      <c r="T140" s="372">
        <f t="shared" si="428"/>
        <v>0</v>
      </c>
      <c r="U140" s="421"/>
      <c r="V140" s="660"/>
      <c r="W140" s="371">
        <f t="shared" si="429"/>
        <v>0</v>
      </c>
      <c r="X140" s="372">
        <f t="shared" si="430"/>
        <v>0</v>
      </c>
      <c r="Y140" s="421"/>
      <c r="Z140" s="425"/>
      <c r="AA140" s="371">
        <f t="shared" si="431"/>
        <v>0</v>
      </c>
      <c r="AB140" s="372">
        <f t="shared" si="432"/>
        <v>0</v>
      </c>
      <c r="AC140" s="358">
        <f t="shared" si="433"/>
        <v>0</v>
      </c>
      <c r="AD140" s="372">
        <f t="shared" si="434"/>
        <v>10</v>
      </c>
      <c r="AE140" s="358">
        <f t="shared" si="435"/>
        <v>0</v>
      </c>
      <c r="AF140" s="372">
        <f t="shared" si="436"/>
        <v>0</v>
      </c>
      <c r="AG140" s="427"/>
      <c r="AH140" s="467">
        <v>4.2</v>
      </c>
      <c r="AI140" s="371">
        <f t="shared" si="437"/>
        <v>0</v>
      </c>
      <c r="AJ140" s="372">
        <f t="shared" si="438"/>
        <v>42</v>
      </c>
      <c r="AK140" s="426"/>
      <c r="AL140" s="666"/>
      <c r="AM140" s="371">
        <f t="shared" si="439"/>
        <v>0</v>
      </c>
      <c r="AN140" s="372">
        <f t="shared" si="440"/>
        <v>0</v>
      </c>
      <c r="AO140" s="426"/>
      <c r="AP140" s="446"/>
      <c r="AQ140" s="371">
        <f t="shared" si="441"/>
        <v>0</v>
      </c>
      <c r="AR140" s="372">
        <f t="shared" si="442"/>
        <v>0</v>
      </c>
      <c r="AS140" s="371">
        <f t="shared" si="443"/>
        <v>0</v>
      </c>
      <c r="AT140" s="372">
        <f t="shared" si="444"/>
        <v>4.2</v>
      </c>
      <c r="AU140" s="371">
        <f t="shared" si="445"/>
        <v>0</v>
      </c>
      <c r="AV140" s="372">
        <f t="shared" si="446"/>
        <v>42</v>
      </c>
      <c r="AW140" s="426"/>
      <c r="AX140" s="420"/>
      <c r="AY140" s="371">
        <f t="shared" si="447"/>
        <v>0</v>
      </c>
      <c r="AZ140" s="372">
        <f t="shared" si="448"/>
        <v>0</v>
      </c>
      <c r="BA140" s="426"/>
      <c r="BB140" s="420"/>
      <c r="BC140" s="371">
        <f t="shared" si="449"/>
        <v>0</v>
      </c>
      <c r="BD140" s="372">
        <f t="shared" si="450"/>
        <v>0</v>
      </c>
      <c r="BE140" s="421"/>
      <c r="BF140" s="420"/>
      <c r="BG140" s="371">
        <f t="shared" si="373"/>
        <v>0</v>
      </c>
      <c r="BH140" s="372">
        <f t="shared" si="373"/>
        <v>0</v>
      </c>
      <c r="BI140" s="371">
        <f t="shared" si="374"/>
        <v>0</v>
      </c>
      <c r="BJ140" s="372">
        <f t="shared" si="374"/>
        <v>0</v>
      </c>
      <c r="BK140" s="371">
        <f t="shared" si="375"/>
        <v>0</v>
      </c>
      <c r="BL140" s="372">
        <f t="shared" si="375"/>
        <v>0</v>
      </c>
      <c r="BM140" s="431"/>
      <c r="BN140" s="425">
        <v>530</v>
      </c>
      <c r="BO140" s="371">
        <f t="shared" si="411"/>
        <v>0</v>
      </c>
      <c r="BP140" s="372">
        <f t="shared" si="411"/>
        <v>0</v>
      </c>
      <c r="BQ140" s="426"/>
      <c r="BR140" s="425">
        <v>6</v>
      </c>
      <c r="BS140" s="371">
        <f t="shared" si="412"/>
        <v>0</v>
      </c>
      <c r="BT140" s="372">
        <f t="shared" si="412"/>
        <v>0</v>
      </c>
      <c r="BU140" s="421"/>
      <c r="BV140" s="425"/>
      <c r="BW140" s="371">
        <f t="shared" si="413"/>
        <v>0</v>
      </c>
      <c r="BX140" s="423">
        <f t="shared" si="418"/>
        <v>0</v>
      </c>
      <c r="BY140" s="358">
        <f t="shared" si="376"/>
        <v>0</v>
      </c>
      <c r="BZ140" s="372">
        <f t="shared" si="376"/>
        <v>536</v>
      </c>
      <c r="CA140" s="358">
        <f t="shared" si="377"/>
        <v>0</v>
      </c>
      <c r="CB140" s="372">
        <f t="shared" si="377"/>
        <v>0</v>
      </c>
      <c r="CC140" s="421"/>
      <c r="CD140" s="467">
        <v>6.1</v>
      </c>
      <c r="CE140" s="371">
        <f t="shared" si="419"/>
        <v>0</v>
      </c>
      <c r="CF140" s="372">
        <f t="shared" si="419"/>
        <v>3233</v>
      </c>
      <c r="CG140" s="421"/>
      <c r="CH140" s="666">
        <v>7.2</v>
      </c>
      <c r="CI140" s="371">
        <f t="shared" si="414"/>
        <v>0</v>
      </c>
      <c r="CJ140" s="372">
        <f t="shared" si="414"/>
        <v>43.2</v>
      </c>
      <c r="CK140" s="421"/>
      <c r="CL140" s="446"/>
      <c r="CM140" s="371">
        <f t="shared" si="415"/>
        <v>0</v>
      </c>
      <c r="CN140" s="372">
        <f t="shared" si="415"/>
        <v>0</v>
      </c>
      <c r="CO140" s="371">
        <f t="shared" si="378"/>
        <v>0</v>
      </c>
      <c r="CP140" s="372">
        <f t="shared" si="378"/>
        <v>6.1123134328358208</v>
      </c>
      <c r="CQ140" s="371">
        <f t="shared" si="379"/>
        <v>0</v>
      </c>
      <c r="CR140" s="372">
        <f t="shared" si="379"/>
        <v>3276.2</v>
      </c>
      <c r="CS140" s="426"/>
      <c r="CT140" s="420"/>
      <c r="CU140" s="371">
        <f t="shared" si="420"/>
        <v>0</v>
      </c>
      <c r="CV140" s="372">
        <f t="shared" si="420"/>
        <v>0</v>
      </c>
      <c r="CW140" s="426"/>
      <c r="CX140" s="420"/>
      <c r="CY140" s="371">
        <f t="shared" si="421"/>
        <v>0</v>
      </c>
      <c r="CZ140" s="372">
        <f t="shared" si="421"/>
        <v>0</v>
      </c>
      <c r="DA140" s="421"/>
      <c r="DB140" s="420"/>
      <c r="DC140" s="371">
        <f t="shared" si="380"/>
        <v>0</v>
      </c>
      <c r="DD140" s="372">
        <f t="shared" si="380"/>
        <v>0</v>
      </c>
      <c r="DE140" s="371">
        <f t="shared" si="381"/>
        <v>0</v>
      </c>
      <c r="DF140" s="372">
        <f t="shared" si="381"/>
        <v>0</v>
      </c>
      <c r="DG140" s="371">
        <f t="shared" si="382"/>
        <v>0</v>
      </c>
      <c r="DH140" s="372">
        <f t="shared" si="382"/>
        <v>0</v>
      </c>
      <c r="DI140" s="371">
        <f t="shared" si="383"/>
        <v>0</v>
      </c>
      <c r="DJ140" s="372">
        <f t="shared" si="383"/>
        <v>546</v>
      </c>
      <c r="DK140" s="371">
        <f t="shared" si="383"/>
        <v>0</v>
      </c>
      <c r="DL140" s="372">
        <f t="shared" si="383"/>
        <v>0</v>
      </c>
      <c r="DM140" s="371">
        <f t="shared" si="384"/>
        <v>0</v>
      </c>
      <c r="DN140" s="372">
        <f t="shared" si="384"/>
        <v>6.077289377289377</v>
      </c>
      <c r="DO140" s="371">
        <f t="shared" si="385"/>
        <v>0</v>
      </c>
      <c r="DP140" s="372">
        <f t="shared" si="385"/>
        <v>3318.2</v>
      </c>
      <c r="DQ140" s="371">
        <f t="shared" si="386"/>
        <v>0</v>
      </c>
      <c r="DR140" s="372">
        <f t="shared" si="386"/>
        <v>0</v>
      </c>
      <c r="DS140" s="371">
        <f t="shared" si="387"/>
        <v>0</v>
      </c>
      <c r="DT140" s="372">
        <f t="shared" si="387"/>
        <v>0</v>
      </c>
      <c r="DU140" s="424"/>
      <c r="DV140" s="468">
        <v>291</v>
      </c>
      <c r="DW140" s="371">
        <f t="shared" si="388"/>
        <v>0</v>
      </c>
      <c r="DX140" s="372">
        <f t="shared" si="388"/>
        <v>0</v>
      </c>
      <c r="DY140" s="426"/>
      <c r="DZ140" s="660">
        <v>32</v>
      </c>
      <c r="EA140" s="371">
        <f t="shared" si="389"/>
        <v>0</v>
      </c>
      <c r="EB140" s="372">
        <f t="shared" si="389"/>
        <v>0</v>
      </c>
      <c r="EC140" s="426"/>
      <c r="ED140" s="425"/>
      <c r="EE140" s="371">
        <f t="shared" si="390"/>
        <v>0</v>
      </c>
      <c r="EF140" s="372">
        <f t="shared" si="390"/>
        <v>0</v>
      </c>
      <c r="EG140" s="358">
        <f t="shared" si="391"/>
        <v>0</v>
      </c>
      <c r="EH140" s="372">
        <f t="shared" si="391"/>
        <v>323</v>
      </c>
      <c r="EI140" s="358">
        <f t="shared" si="392"/>
        <v>0</v>
      </c>
      <c r="EJ140" s="372">
        <f t="shared" si="392"/>
        <v>0</v>
      </c>
      <c r="EK140" s="427"/>
      <c r="EL140" s="467">
        <v>4.8</v>
      </c>
      <c r="EM140" s="371">
        <f t="shared" si="453"/>
        <v>0</v>
      </c>
      <c r="EN140" s="372">
        <f t="shared" si="453"/>
        <v>1396.8</v>
      </c>
      <c r="EO140" s="426"/>
      <c r="EP140" s="666">
        <v>6.8</v>
      </c>
      <c r="EQ140" s="371">
        <f t="shared" si="416"/>
        <v>0</v>
      </c>
      <c r="ER140" s="372">
        <f t="shared" si="416"/>
        <v>217.6</v>
      </c>
      <c r="ES140" s="426"/>
      <c r="ET140" s="446"/>
      <c r="EU140" s="371">
        <f t="shared" si="451"/>
        <v>0</v>
      </c>
      <c r="EV140" s="372">
        <f t="shared" si="452"/>
        <v>0</v>
      </c>
      <c r="EW140" s="371">
        <f t="shared" si="393"/>
        <v>0</v>
      </c>
      <c r="EX140" s="372">
        <f t="shared" si="393"/>
        <v>4.9981424148606806</v>
      </c>
      <c r="EY140" s="371">
        <f t="shared" si="394"/>
        <v>0</v>
      </c>
      <c r="EZ140" s="372">
        <f t="shared" si="394"/>
        <v>1614.3999999999999</v>
      </c>
      <c r="FA140" s="426"/>
      <c r="FB140" s="420"/>
      <c r="FC140" s="371">
        <f t="shared" si="395"/>
        <v>0</v>
      </c>
      <c r="FD140" s="372">
        <f t="shared" si="395"/>
        <v>0</v>
      </c>
      <c r="FE140" s="426"/>
      <c r="FF140" s="420"/>
      <c r="FG140" s="371">
        <f t="shared" si="396"/>
        <v>0</v>
      </c>
      <c r="FH140" s="372">
        <f t="shared" si="396"/>
        <v>0</v>
      </c>
      <c r="FI140" s="421"/>
      <c r="FJ140" s="420"/>
      <c r="FK140" s="371">
        <f t="shared" si="397"/>
        <v>0</v>
      </c>
      <c r="FL140" s="372">
        <f t="shared" si="397"/>
        <v>0</v>
      </c>
      <c r="FM140" s="371">
        <f t="shared" si="398"/>
        <v>0</v>
      </c>
      <c r="FN140" s="372">
        <f t="shared" si="398"/>
        <v>0</v>
      </c>
      <c r="FO140" s="371">
        <f t="shared" si="399"/>
        <v>0</v>
      </c>
      <c r="FP140" s="372">
        <f t="shared" si="399"/>
        <v>0</v>
      </c>
      <c r="FQ140" s="424"/>
      <c r="FR140" s="425">
        <v>0</v>
      </c>
      <c r="FS140" s="371">
        <f t="shared" si="400"/>
        <v>0</v>
      </c>
      <c r="FT140" s="372">
        <f t="shared" si="400"/>
        <v>0</v>
      </c>
      <c r="FU140" s="426"/>
      <c r="FV140" s="425"/>
      <c r="FW140" s="371">
        <f t="shared" si="401"/>
        <v>0</v>
      </c>
      <c r="FX140" s="372">
        <f t="shared" si="401"/>
        <v>0</v>
      </c>
      <c r="FY140" s="426"/>
      <c r="FZ140" s="425"/>
      <c r="GA140" s="371">
        <f t="shared" si="402"/>
        <v>0</v>
      </c>
      <c r="GB140" s="372">
        <f t="shared" si="402"/>
        <v>0</v>
      </c>
      <c r="GC140" s="406">
        <f t="shared" si="366"/>
        <v>0</v>
      </c>
      <c r="GD140" s="372">
        <f t="shared" si="366"/>
        <v>831</v>
      </c>
      <c r="GE140" s="371">
        <f t="shared" si="366"/>
        <v>0</v>
      </c>
      <c r="GF140" s="372">
        <f t="shared" si="366"/>
        <v>0</v>
      </c>
      <c r="GG140" s="371" t="str">
        <f t="shared" si="403"/>
        <v/>
      </c>
      <c r="GH140" s="372">
        <f t="shared" si="403"/>
        <v>4671.8</v>
      </c>
      <c r="GI140" s="371" t="str">
        <f t="shared" si="404"/>
        <v/>
      </c>
      <c r="GJ140" s="372" t="str">
        <f t="shared" si="404"/>
        <v/>
      </c>
      <c r="GK140" s="406">
        <f t="shared" si="367"/>
        <v>0</v>
      </c>
      <c r="GL140" s="372">
        <f t="shared" si="367"/>
        <v>38</v>
      </c>
      <c r="GM140" s="371">
        <f t="shared" si="367"/>
        <v>0</v>
      </c>
      <c r="GN140" s="372">
        <f t="shared" si="367"/>
        <v>0</v>
      </c>
      <c r="GO140" s="371">
        <f t="shared" si="405"/>
        <v>0</v>
      </c>
      <c r="GP140" s="372">
        <f t="shared" si="405"/>
        <v>260.8</v>
      </c>
      <c r="GQ140" s="371">
        <f t="shared" si="406"/>
        <v>0</v>
      </c>
      <c r="GR140" s="372">
        <f t="shared" si="406"/>
        <v>0</v>
      </c>
      <c r="GS140" s="406">
        <f t="shared" si="368"/>
        <v>0</v>
      </c>
      <c r="GT140" s="372">
        <f t="shared" si="368"/>
        <v>869</v>
      </c>
      <c r="GU140" s="371">
        <f t="shared" si="368"/>
        <v>0</v>
      </c>
      <c r="GV140" s="372">
        <f t="shared" si="364"/>
        <v>0</v>
      </c>
      <c r="GW140" s="371" t="str">
        <f t="shared" si="407"/>
        <v/>
      </c>
      <c r="GX140" s="372">
        <f t="shared" si="407"/>
        <v>4932.6000000000004</v>
      </c>
      <c r="GY140" s="371" t="str">
        <f t="shared" si="407"/>
        <v/>
      </c>
      <c r="GZ140" s="372" t="str">
        <f t="shared" si="372"/>
        <v/>
      </c>
      <c r="HA140" s="406">
        <f t="shared" si="369"/>
        <v>0</v>
      </c>
      <c r="HB140" s="372">
        <f t="shared" si="369"/>
        <v>0</v>
      </c>
      <c r="HC140" s="371">
        <f t="shared" si="369"/>
        <v>0</v>
      </c>
      <c r="HD140" s="372">
        <f t="shared" si="365"/>
        <v>0</v>
      </c>
      <c r="HE140" s="371" t="str">
        <f t="shared" si="370"/>
        <v/>
      </c>
      <c r="HF140" s="372" t="str">
        <f t="shared" si="370"/>
        <v/>
      </c>
      <c r="HG140" s="371" t="str">
        <f t="shared" si="408"/>
        <v/>
      </c>
      <c r="HH140" s="372" t="str">
        <f t="shared" si="408"/>
        <v/>
      </c>
      <c r="HI140" s="406" t="str">
        <f t="shared" si="409"/>
        <v/>
      </c>
      <c r="HJ140" s="372">
        <f t="shared" si="409"/>
        <v>4932.5999999999995</v>
      </c>
      <c r="HK140" s="371" t="str">
        <f t="shared" si="410"/>
        <v/>
      </c>
      <c r="HL140" s="371" t="str">
        <f t="shared" si="410"/>
        <v/>
      </c>
    </row>
    <row r="141" spans="1:220" s="140" customFormat="1" ht="15">
      <c r="A141" s="461" t="s">
        <v>180</v>
      </c>
      <c r="B141" s="462" t="s">
        <v>187</v>
      </c>
      <c r="C141" s="45"/>
      <c r="D141" s="461">
        <v>159993</v>
      </c>
      <c r="E141" s="466">
        <v>3</v>
      </c>
      <c r="F141" s="413"/>
      <c r="G141" s="420">
        <v>1034</v>
      </c>
      <c r="H141" s="421"/>
      <c r="I141" s="422">
        <v>10</v>
      </c>
      <c r="J141" s="371">
        <f t="shared" si="422"/>
        <v>0</v>
      </c>
      <c r="K141" s="372">
        <f t="shared" si="423"/>
        <v>1024</v>
      </c>
      <c r="L141" s="420"/>
      <c r="M141" s="371">
        <f t="shared" si="424"/>
        <v>0</v>
      </c>
      <c r="N141" s="372">
        <f t="shared" si="424"/>
        <v>1024</v>
      </c>
      <c r="O141" s="371">
        <f t="shared" si="425"/>
        <v>0</v>
      </c>
      <c r="P141" s="372">
        <f t="shared" si="426"/>
        <v>0</v>
      </c>
      <c r="Q141" s="424"/>
      <c r="R141" s="425">
        <v>33</v>
      </c>
      <c r="S141" s="371">
        <f t="shared" si="427"/>
        <v>0</v>
      </c>
      <c r="T141" s="372">
        <f t="shared" si="428"/>
        <v>0</v>
      </c>
      <c r="U141" s="421"/>
      <c r="V141" s="660"/>
      <c r="W141" s="371">
        <f t="shared" si="429"/>
        <v>0</v>
      </c>
      <c r="X141" s="372">
        <f t="shared" si="430"/>
        <v>0</v>
      </c>
      <c r="Y141" s="421"/>
      <c r="Z141" s="425"/>
      <c r="AA141" s="371">
        <f t="shared" si="431"/>
        <v>0</v>
      </c>
      <c r="AB141" s="372">
        <f t="shared" si="432"/>
        <v>0</v>
      </c>
      <c r="AC141" s="358">
        <f t="shared" si="433"/>
        <v>0</v>
      </c>
      <c r="AD141" s="372">
        <f t="shared" si="434"/>
        <v>33</v>
      </c>
      <c r="AE141" s="358">
        <f t="shared" si="435"/>
        <v>0</v>
      </c>
      <c r="AF141" s="372">
        <f t="shared" si="436"/>
        <v>0</v>
      </c>
      <c r="AG141" s="427"/>
      <c r="AH141" s="467">
        <v>4</v>
      </c>
      <c r="AI141" s="371">
        <f t="shared" si="437"/>
        <v>0</v>
      </c>
      <c r="AJ141" s="372">
        <f t="shared" si="438"/>
        <v>132</v>
      </c>
      <c r="AK141" s="426"/>
      <c r="AL141" s="666"/>
      <c r="AM141" s="371">
        <f t="shared" si="439"/>
        <v>0</v>
      </c>
      <c r="AN141" s="372">
        <f t="shared" si="440"/>
        <v>0</v>
      </c>
      <c r="AO141" s="426"/>
      <c r="AP141" s="446"/>
      <c r="AQ141" s="371">
        <f t="shared" si="441"/>
        <v>0</v>
      </c>
      <c r="AR141" s="372">
        <f t="shared" si="442"/>
        <v>0</v>
      </c>
      <c r="AS141" s="371">
        <f t="shared" si="443"/>
        <v>0</v>
      </c>
      <c r="AT141" s="372">
        <f t="shared" si="444"/>
        <v>4</v>
      </c>
      <c r="AU141" s="371">
        <f t="shared" si="445"/>
        <v>0</v>
      </c>
      <c r="AV141" s="372">
        <f t="shared" si="446"/>
        <v>132</v>
      </c>
      <c r="AW141" s="426"/>
      <c r="AX141" s="420"/>
      <c r="AY141" s="371">
        <f t="shared" si="447"/>
        <v>0</v>
      </c>
      <c r="AZ141" s="372">
        <f t="shared" si="448"/>
        <v>0</v>
      </c>
      <c r="BA141" s="426"/>
      <c r="BB141" s="420"/>
      <c r="BC141" s="371">
        <f t="shared" si="449"/>
        <v>0</v>
      </c>
      <c r="BD141" s="372">
        <f t="shared" si="450"/>
        <v>0</v>
      </c>
      <c r="BE141" s="421"/>
      <c r="BF141" s="420"/>
      <c r="BG141" s="371">
        <f t="shared" si="373"/>
        <v>0</v>
      </c>
      <c r="BH141" s="372">
        <f t="shared" si="373"/>
        <v>0</v>
      </c>
      <c r="BI141" s="371">
        <f t="shared" si="374"/>
        <v>0</v>
      </c>
      <c r="BJ141" s="372">
        <f t="shared" si="374"/>
        <v>0</v>
      </c>
      <c r="BK141" s="371">
        <f t="shared" si="375"/>
        <v>0</v>
      </c>
      <c r="BL141" s="372">
        <f t="shared" si="375"/>
        <v>0</v>
      </c>
      <c r="BM141" s="431"/>
      <c r="BN141" s="425">
        <v>616</v>
      </c>
      <c r="BO141" s="371">
        <f t="shared" si="411"/>
        <v>0</v>
      </c>
      <c r="BP141" s="372">
        <f t="shared" si="411"/>
        <v>0</v>
      </c>
      <c r="BQ141" s="426"/>
      <c r="BR141" s="425">
        <v>14</v>
      </c>
      <c r="BS141" s="371">
        <f t="shared" si="412"/>
        <v>0</v>
      </c>
      <c r="BT141" s="372">
        <f t="shared" si="412"/>
        <v>0</v>
      </c>
      <c r="BU141" s="421"/>
      <c r="BV141" s="425"/>
      <c r="BW141" s="371">
        <f t="shared" si="413"/>
        <v>0</v>
      </c>
      <c r="BX141" s="423">
        <f t="shared" si="418"/>
        <v>0</v>
      </c>
      <c r="BY141" s="358">
        <f t="shared" si="376"/>
        <v>0</v>
      </c>
      <c r="BZ141" s="372">
        <f t="shared" si="376"/>
        <v>630</v>
      </c>
      <c r="CA141" s="358">
        <f t="shared" si="377"/>
        <v>0</v>
      </c>
      <c r="CB141" s="372">
        <f t="shared" si="377"/>
        <v>0</v>
      </c>
      <c r="CC141" s="421"/>
      <c r="CD141" s="467">
        <v>5.6</v>
      </c>
      <c r="CE141" s="371">
        <f t="shared" si="419"/>
        <v>0</v>
      </c>
      <c r="CF141" s="372">
        <f t="shared" si="419"/>
        <v>3449.6</v>
      </c>
      <c r="CG141" s="421"/>
      <c r="CH141" s="666">
        <v>8.6999999999999993</v>
      </c>
      <c r="CI141" s="371">
        <f t="shared" si="414"/>
        <v>0</v>
      </c>
      <c r="CJ141" s="372">
        <f t="shared" si="414"/>
        <v>121.79999999999998</v>
      </c>
      <c r="CK141" s="421"/>
      <c r="CL141" s="446"/>
      <c r="CM141" s="371">
        <f t="shared" si="415"/>
        <v>0</v>
      </c>
      <c r="CN141" s="372">
        <f t="shared" si="415"/>
        <v>0</v>
      </c>
      <c r="CO141" s="371">
        <f t="shared" si="378"/>
        <v>0</v>
      </c>
      <c r="CP141" s="372">
        <f t="shared" si="378"/>
        <v>5.6688888888888886</v>
      </c>
      <c r="CQ141" s="371">
        <f t="shared" si="379"/>
        <v>0</v>
      </c>
      <c r="CR141" s="372">
        <f t="shared" si="379"/>
        <v>3571.3999999999996</v>
      </c>
      <c r="CS141" s="426"/>
      <c r="CT141" s="420"/>
      <c r="CU141" s="371">
        <f t="shared" si="420"/>
        <v>0</v>
      </c>
      <c r="CV141" s="372">
        <f t="shared" si="420"/>
        <v>0</v>
      </c>
      <c r="CW141" s="426"/>
      <c r="CX141" s="420"/>
      <c r="CY141" s="371">
        <f t="shared" si="421"/>
        <v>0</v>
      </c>
      <c r="CZ141" s="372">
        <f t="shared" si="421"/>
        <v>0</v>
      </c>
      <c r="DA141" s="421"/>
      <c r="DB141" s="420"/>
      <c r="DC141" s="371">
        <f t="shared" si="380"/>
        <v>0</v>
      </c>
      <c r="DD141" s="372">
        <f t="shared" si="380"/>
        <v>0</v>
      </c>
      <c r="DE141" s="371">
        <f t="shared" si="381"/>
        <v>0</v>
      </c>
      <c r="DF141" s="372">
        <f t="shared" si="381"/>
        <v>0</v>
      </c>
      <c r="DG141" s="371">
        <f t="shared" si="382"/>
        <v>0</v>
      </c>
      <c r="DH141" s="372">
        <f t="shared" si="382"/>
        <v>0</v>
      </c>
      <c r="DI141" s="371">
        <f t="shared" si="383"/>
        <v>0</v>
      </c>
      <c r="DJ141" s="372">
        <f t="shared" si="383"/>
        <v>663</v>
      </c>
      <c r="DK141" s="371">
        <f t="shared" si="383"/>
        <v>0</v>
      </c>
      <c r="DL141" s="372">
        <f t="shared" si="383"/>
        <v>0</v>
      </c>
      <c r="DM141" s="371">
        <f t="shared" si="384"/>
        <v>0</v>
      </c>
      <c r="DN141" s="372">
        <f t="shared" si="384"/>
        <v>5.5858220211161385</v>
      </c>
      <c r="DO141" s="371">
        <f t="shared" si="385"/>
        <v>0</v>
      </c>
      <c r="DP141" s="372">
        <f t="shared" si="385"/>
        <v>3703.3999999999996</v>
      </c>
      <c r="DQ141" s="371">
        <f t="shared" si="386"/>
        <v>0</v>
      </c>
      <c r="DR141" s="372">
        <f t="shared" si="386"/>
        <v>0</v>
      </c>
      <c r="DS141" s="371">
        <f t="shared" si="387"/>
        <v>0</v>
      </c>
      <c r="DT141" s="372">
        <f t="shared" si="387"/>
        <v>0</v>
      </c>
      <c r="DU141" s="424"/>
      <c r="DV141" s="468">
        <v>301</v>
      </c>
      <c r="DW141" s="371">
        <f t="shared" si="388"/>
        <v>0</v>
      </c>
      <c r="DX141" s="372">
        <f t="shared" si="388"/>
        <v>0</v>
      </c>
      <c r="DY141" s="426"/>
      <c r="DZ141" s="660">
        <v>53</v>
      </c>
      <c r="EA141" s="371">
        <f t="shared" si="389"/>
        <v>0</v>
      </c>
      <c r="EB141" s="372">
        <f t="shared" si="389"/>
        <v>0</v>
      </c>
      <c r="EC141" s="426"/>
      <c r="ED141" s="425"/>
      <c r="EE141" s="371">
        <f t="shared" si="390"/>
        <v>0</v>
      </c>
      <c r="EF141" s="372">
        <f t="shared" si="390"/>
        <v>0</v>
      </c>
      <c r="EG141" s="358">
        <f t="shared" si="391"/>
        <v>0</v>
      </c>
      <c r="EH141" s="372">
        <f t="shared" si="391"/>
        <v>354</v>
      </c>
      <c r="EI141" s="358">
        <f t="shared" si="392"/>
        <v>0</v>
      </c>
      <c r="EJ141" s="372">
        <f t="shared" si="392"/>
        <v>0</v>
      </c>
      <c r="EK141" s="427"/>
      <c r="EL141" s="467">
        <v>4.3</v>
      </c>
      <c r="EM141" s="371">
        <f t="shared" si="453"/>
        <v>0</v>
      </c>
      <c r="EN141" s="372">
        <f t="shared" si="453"/>
        <v>1294.3</v>
      </c>
      <c r="EO141" s="426"/>
      <c r="EP141" s="666">
        <v>6.4</v>
      </c>
      <c r="EQ141" s="371">
        <f t="shared" si="416"/>
        <v>0</v>
      </c>
      <c r="ER141" s="372">
        <f t="shared" si="416"/>
        <v>339.20000000000005</v>
      </c>
      <c r="ES141" s="426"/>
      <c r="ET141" s="446"/>
      <c r="EU141" s="371">
        <f t="shared" si="451"/>
        <v>0</v>
      </c>
      <c r="EV141" s="372">
        <f t="shared" si="452"/>
        <v>0</v>
      </c>
      <c r="EW141" s="371">
        <f t="shared" si="393"/>
        <v>0</v>
      </c>
      <c r="EX141" s="372">
        <f t="shared" si="393"/>
        <v>4.6144067796610173</v>
      </c>
      <c r="EY141" s="371">
        <f t="shared" si="394"/>
        <v>0</v>
      </c>
      <c r="EZ141" s="372">
        <f t="shared" si="394"/>
        <v>1633.5000000000002</v>
      </c>
      <c r="FA141" s="426"/>
      <c r="FB141" s="420"/>
      <c r="FC141" s="371">
        <f t="shared" si="395"/>
        <v>0</v>
      </c>
      <c r="FD141" s="372">
        <f t="shared" si="395"/>
        <v>0</v>
      </c>
      <c r="FE141" s="426"/>
      <c r="FF141" s="420"/>
      <c r="FG141" s="371">
        <f t="shared" si="396"/>
        <v>0</v>
      </c>
      <c r="FH141" s="372">
        <f t="shared" si="396"/>
        <v>0</v>
      </c>
      <c r="FI141" s="421"/>
      <c r="FJ141" s="420"/>
      <c r="FK141" s="371">
        <f t="shared" si="397"/>
        <v>0</v>
      </c>
      <c r="FL141" s="372">
        <f t="shared" si="397"/>
        <v>0</v>
      </c>
      <c r="FM141" s="371">
        <f t="shared" si="398"/>
        <v>0</v>
      </c>
      <c r="FN141" s="372">
        <f t="shared" si="398"/>
        <v>0</v>
      </c>
      <c r="FO141" s="371">
        <f t="shared" si="399"/>
        <v>0</v>
      </c>
      <c r="FP141" s="372">
        <f t="shared" si="399"/>
        <v>0</v>
      </c>
      <c r="FQ141" s="424"/>
      <c r="FR141" s="425">
        <v>7</v>
      </c>
      <c r="FS141" s="371">
        <f t="shared" si="400"/>
        <v>0</v>
      </c>
      <c r="FT141" s="372">
        <f t="shared" si="400"/>
        <v>0</v>
      </c>
      <c r="FU141" s="426"/>
      <c r="FV141" s="425"/>
      <c r="FW141" s="371">
        <f t="shared" si="401"/>
        <v>0</v>
      </c>
      <c r="FX141" s="372">
        <f t="shared" si="401"/>
        <v>0</v>
      </c>
      <c r="FY141" s="426"/>
      <c r="FZ141" s="425"/>
      <c r="GA141" s="371">
        <f t="shared" si="402"/>
        <v>0</v>
      </c>
      <c r="GB141" s="372">
        <f t="shared" si="402"/>
        <v>0</v>
      </c>
      <c r="GC141" s="406">
        <f t="shared" si="366"/>
        <v>0</v>
      </c>
      <c r="GD141" s="372">
        <f t="shared" si="366"/>
        <v>950</v>
      </c>
      <c r="GE141" s="371">
        <f t="shared" si="366"/>
        <v>0</v>
      </c>
      <c r="GF141" s="372">
        <f t="shared" si="366"/>
        <v>0</v>
      </c>
      <c r="GG141" s="371" t="str">
        <f t="shared" si="403"/>
        <v/>
      </c>
      <c r="GH141" s="372">
        <f t="shared" si="403"/>
        <v>4875.8999999999996</v>
      </c>
      <c r="GI141" s="371" t="str">
        <f t="shared" si="404"/>
        <v/>
      </c>
      <c r="GJ141" s="372" t="str">
        <f t="shared" si="404"/>
        <v/>
      </c>
      <c r="GK141" s="406">
        <f t="shared" si="367"/>
        <v>0</v>
      </c>
      <c r="GL141" s="372">
        <f t="shared" si="367"/>
        <v>67</v>
      </c>
      <c r="GM141" s="371">
        <f t="shared" si="367"/>
        <v>0</v>
      </c>
      <c r="GN141" s="372">
        <f t="shared" si="367"/>
        <v>0</v>
      </c>
      <c r="GO141" s="371">
        <f t="shared" si="405"/>
        <v>0</v>
      </c>
      <c r="GP141" s="372">
        <f t="shared" si="405"/>
        <v>461</v>
      </c>
      <c r="GQ141" s="371">
        <f t="shared" si="406"/>
        <v>0</v>
      </c>
      <c r="GR141" s="372">
        <f t="shared" si="406"/>
        <v>0</v>
      </c>
      <c r="GS141" s="406">
        <f t="shared" si="368"/>
        <v>0</v>
      </c>
      <c r="GT141" s="372">
        <f t="shared" si="368"/>
        <v>1017</v>
      </c>
      <c r="GU141" s="371">
        <f t="shared" si="368"/>
        <v>0</v>
      </c>
      <c r="GV141" s="372">
        <f t="shared" si="364"/>
        <v>0</v>
      </c>
      <c r="GW141" s="371" t="str">
        <f t="shared" si="407"/>
        <v/>
      </c>
      <c r="GX141" s="372">
        <f t="shared" si="407"/>
        <v>5336.9</v>
      </c>
      <c r="GY141" s="371" t="str">
        <f t="shared" si="407"/>
        <v/>
      </c>
      <c r="GZ141" s="372" t="str">
        <f t="shared" si="372"/>
        <v/>
      </c>
      <c r="HA141" s="406">
        <f t="shared" si="369"/>
        <v>0</v>
      </c>
      <c r="HB141" s="372">
        <f t="shared" si="369"/>
        <v>0</v>
      </c>
      <c r="HC141" s="371">
        <f t="shared" si="369"/>
        <v>0</v>
      </c>
      <c r="HD141" s="372">
        <f t="shared" si="365"/>
        <v>0</v>
      </c>
      <c r="HE141" s="371" t="str">
        <f t="shared" si="370"/>
        <v/>
      </c>
      <c r="HF141" s="372" t="str">
        <f t="shared" si="370"/>
        <v/>
      </c>
      <c r="HG141" s="371" t="str">
        <f t="shared" si="408"/>
        <v/>
      </c>
      <c r="HH141" s="372" t="str">
        <f t="shared" si="408"/>
        <v/>
      </c>
      <c r="HI141" s="406" t="str">
        <f t="shared" si="409"/>
        <v/>
      </c>
      <c r="HJ141" s="372">
        <f t="shared" si="409"/>
        <v>5336.9</v>
      </c>
      <c r="HK141" s="371" t="str">
        <f t="shared" si="410"/>
        <v/>
      </c>
      <c r="HL141" s="371" t="str">
        <f t="shared" si="410"/>
        <v/>
      </c>
    </row>
    <row r="142" spans="1:220" s="140" customFormat="1" ht="15">
      <c r="A142" s="463" t="s">
        <v>180</v>
      </c>
      <c r="B142" s="462" t="s">
        <v>188</v>
      </c>
      <c r="C142" s="45"/>
      <c r="D142" s="461">
        <v>159009</v>
      </c>
      <c r="E142" s="466">
        <v>4</v>
      </c>
      <c r="F142" s="413"/>
      <c r="G142" s="420">
        <v>713</v>
      </c>
      <c r="H142" s="421"/>
      <c r="I142" s="422">
        <v>19</v>
      </c>
      <c r="J142" s="371">
        <f t="shared" si="422"/>
        <v>0</v>
      </c>
      <c r="K142" s="372">
        <f t="shared" si="423"/>
        <v>694</v>
      </c>
      <c r="L142" s="420"/>
      <c r="M142" s="371">
        <f t="shared" si="424"/>
        <v>0</v>
      </c>
      <c r="N142" s="372">
        <f t="shared" si="424"/>
        <v>694</v>
      </c>
      <c r="O142" s="371">
        <f t="shared" si="425"/>
        <v>0</v>
      </c>
      <c r="P142" s="372">
        <f t="shared" si="426"/>
        <v>0</v>
      </c>
      <c r="Q142" s="424"/>
      <c r="R142" s="425">
        <v>8</v>
      </c>
      <c r="S142" s="371">
        <f t="shared" si="427"/>
        <v>0</v>
      </c>
      <c r="T142" s="372">
        <f t="shared" si="428"/>
        <v>0</v>
      </c>
      <c r="U142" s="421"/>
      <c r="V142" s="660"/>
      <c r="W142" s="371">
        <f t="shared" si="429"/>
        <v>0</v>
      </c>
      <c r="X142" s="372">
        <f t="shared" si="430"/>
        <v>0</v>
      </c>
      <c r="Y142" s="421"/>
      <c r="Z142" s="425"/>
      <c r="AA142" s="371">
        <f t="shared" si="431"/>
        <v>0</v>
      </c>
      <c r="AB142" s="372">
        <f t="shared" si="432"/>
        <v>0</v>
      </c>
      <c r="AC142" s="358">
        <f t="shared" si="433"/>
        <v>0</v>
      </c>
      <c r="AD142" s="372">
        <f t="shared" si="434"/>
        <v>8</v>
      </c>
      <c r="AE142" s="358">
        <f t="shared" si="435"/>
        <v>0</v>
      </c>
      <c r="AF142" s="372">
        <f t="shared" si="436"/>
        <v>0</v>
      </c>
      <c r="AG142" s="427"/>
      <c r="AH142" s="467">
        <v>4.0999999999999996</v>
      </c>
      <c r="AI142" s="371">
        <f t="shared" si="437"/>
        <v>0</v>
      </c>
      <c r="AJ142" s="372">
        <f t="shared" si="438"/>
        <v>32.799999999999997</v>
      </c>
      <c r="AK142" s="426"/>
      <c r="AL142" s="666"/>
      <c r="AM142" s="371">
        <f t="shared" si="439"/>
        <v>0</v>
      </c>
      <c r="AN142" s="372">
        <f t="shared" si="440"/>
        <v>0</v>
      </c>
      <c r="AO142" s="426"/>
      <c r="AP142" s="446"/>
      <c r="AQ142" s="371">
        <f t="shared" si="441"/>
        <v>0</v>
      </c>
      <c r="AR142" s="372">
        <f t="shared" si="442"/>
        <v>0</v>
      </c>
      <c r="AS142" s="371">
        <f t="shared" si="443"/>
        <v>0</v>
      </c>
      <c r="AT142" s="372">
        <f t="shared" si="444"/>
        <v>4.0999999999999996</v>
      </c>
      <c r="AU142" s="371">
        <f t="shared" si="445"/>
        <v>0</v>
      </c>
      <c r="AV142" s="372">
        <f t="shared" si="446"/>
        <v>32.799999999999997</v>
      </c>
      <c r="AW142" s="426"/>
      <c r="AX142" s="420"/>
      <c r="AY142" s="371">
        <f t="shared" si="447"/>
        <v>0</v>
      </c>
      <c r="AZ142" s="372">
        <f t="shared" si="448"/>
        <v>0</v>
      </c>
      <c r="BA142" s="426"/>
      <c r="BB142" s="420"/>
      <c r="BC142" s="371">
        <f t="shared" si="449"/>
        <v>0</v>
      </c>
      <c r="BD142" s="372">
        <f t="shared" si="450"/>
        <v>0</v>
      </c>
      <c r="BE142" s="421"/>
      <c r="BF142" s="420"/>
      <c r="BG142" s="371">
        <f t="shared" si="373"/>
        <v>0</v>
      </c>
      <c r="BH142" s="372">
        <f t="shared" si="373"/>
        <v>0</v>
      </c>
      <c r="BI142" s="371">
        <f t="shared" si="374"/>
        <v>0</v>
      </c>
      <c r="BJ142" s="372">
        <f t="shared" si="374"/>
        <v>0</v>
      </c>
      <c r="BK142" s="371">
        <f t="shared" si="375"/>
        <v>0</v>
      </c>
      <c r="BL142" s="372">
        <f t="shared" si="375"/>
        <v>0</v>
      </c>
      <c r="BM142" s="431"/>
      <c r="BN142" s="425">
        <v>429</v>
      </c>
      <c r="BO142" s="371">
        <f t="shared" si="411"/>
        <v>0</v>
      </c>
      <c r="BP142" s="372">
        <f t="shared" si="411"/>
        <v>0</v>
      </c>
      <c r="BQ142" s="426"/>
      <c r="BR142" s="425">
        <v>9</v>
      </c>
      <c r="BS142" s="371">
        <f t="shared" si="412"/>
        <v>0</v>
      </c>
      <c r="BT142" s="372">
        <f t="shared" si="412"/>
        <v>0</v>
      </c>
      <c r="BU142" s="421"/>
      <c r="BV142" s="425"/>
      <c r="BW142" s="371">
        <f t="shared" si="413"/>
        <v>0</v>
      </c>
      <c r="BX142" s="423">
        <f t="shared" si="418"/>
        <v>0</v>
      </c>
      <c r="BY142" s="358">
        <f t="shared" si="376"/>
        <v>0</v>
      </c>
      <c r="BZ142" s="372">
        <f t="shared" si="376"/>
        <v>438</v>
      </c>
      <c r="CA142" s="358">
        <f t="shared" si="377"/>
        <v>0</v>
      </c>
      <c r="CB142" s="372">
        <f t="shared" si="377"/>
        <v>0</v>
      </c>
      <c r="CC142" s="421"/>
      <c r="CD142" s="467">
        <v>5.2</v>
      </c>
      <c r="CE142" s="371">
        <f t="shared" si="419"/>
        <v>0</v>
      </c>
      <c r="CF142" s="372">
        <f t="shared" si="419"/>
        <v>2230.8000000000002</v>
      </c>
      <c r="CG142" s="421"/>
      <c r="CH142" s="666">
        <v>7</v>
      </c>
      <c r="CI142" s="371">
        <f t="shared" si="414"/>
        <v>0</v>
      </c>
      <c r="CJ142" s="372">
        <f t="shared" si="414"/>
        <v>63</v>
      </c>
      <c r="CK142" s="421"/>
      <c r="CL142" s="446"/>
      <c r="CM142" s="371">
        <f t="shared" si="415"/>
        <v>0</v>
      </c>
      <c r="CN142" s="372">
        <f t="shared" si="415"/>
        <v>0</v>
      </c>
      <c r="CO142" s="371">
        <f t="shared" si="378"/>
        <v>0</v>
      </c>
      <c r="CP142" s="372">
        <f t="shared" si="378"/>
        <v>5.2369863013698632</v>
      </c>
      <c r="CQ142" s="371">
        <f t="shared" si="379"/>
        <v>0</v>
      </c>
      <c r="CR142" s="372">
        <f t="shared" si="379"/>
        <v>2293.8000000000002</v>
      </c>
      <c r="CS142" s="426"/>
      <c r="CT142" s="420"/>
      <c r="CU142" s="371">
        <f t="shared" si="420"/>
        <v>0</v>
      </c>
      <c r="CV142" s="372">
        <f t="shared" si="420"/>
        <v>0</v>
      </c>
      <c r="CW142" s="426"/>
      <c r="CX142" s="420"/>
      <c r="CY142" s="371">
        <f t="shared" si="421"/>
        <v>0</v>
      </c>
      <c r="CZ142" s="372">
        <f t="shared" si="421"/>
        <v>0</v>
      </c>
      <c r="DA142" s="421"/>
      <c r="DB142" s="420"/>
      <c r="DC142" s="371">
        <f t="shared" si="380"/>
        <v>0</v>
      </c>
      <c r="DD142" s="372">
        <f t="shared" si="380"/>
        <v>0</v>
      </c>
      <c r="DE142" s="371">
        <f t="shared" si="381"/>
        <v>0</v>
      </c>
      <c r="DF142" s="372">
        <f t="shared" si="381"/>
        <v>0</v>
      </c>
      <c r="DG142" s="371">
        <f t="shared" si="382"/>
        <v>0</v>
      </c>
      <c r="DH142" s="372">
        <f t="shared" si="382"/>
        <v>0</v>
      </c>
      <c r="DI142" s="371">
        <f t="shared" si="383"/>
        <v>0</v>
      </c>
      <c r="DJ142" s="372">
        <f t="shared" si="383"/>
        <v>446</v>
      </c>
      <c r="DK142" s="371">
        <f t="shared" si="383"/>
        <v>0</v>
      </c>
      <c r="DL142" s="372">
        <f t="shared" si="383"/>
        <v>0</v>
      </c>
      <c r="DM142" s="371">
        <f t="shared" si="384"/>
        <v>0</v>
      </c>
      <c r="DN142" s="372">
        <f t="shared" si="384"/>
        <v>5.2165919282511215</v>
      </c>
      <c r="DO142" s="371">
        <f t="shared" si="385"/>
        <v>0</v>
      </c>
      <c r="DP142" s="372">
        <f t="shared" si="385"/>
        <v>2326.6000000000004</v>
      </c>
      <c r="DQ142" s="371">
        <f t="shared" si="386"/>
        <v>0</v>
      </c>
      <c r="DR142" s="372">
        <f t="shared" si="386"/>
        <v>0</v>
      </c>
      <c r="DS142" s="371">
        <f t="shared" si="387"/>
        <v>0</v>
      </c>
      <c r="DT142" s="372">
        <f t="shared" si="387"/>
        <v>0</v>
      </c>
      <c r="DU142" s="424"/>
      <c r="DV142" s="468">
        <v>217</v>
      </c>
      <c r="DW142" s="371">
        <f t="shared" si="388"/>
        <v>0</v>
      </c>
      <c r="DX142" s="372">
        <f t="shared" si="388"/>
        <v>0</v>
      </c>
      <c r="DY142" s="426"/>
      <c r="DZ142" s="660">
        <v>28</v>
      </c>
      <c r="EA142" s="371">
        <f t="shared" si="389"/>
        <v>0</v>
      </c>
      <c r="EB142" s="372">
        <f t="shared" si="389"/>
        <v>0</v>
      </c>
      <c r="EC142" s="426"/>
      <c r="ED142" s="425"/>
      <c r="EE142" s="371">
        <f t="shared" si="390"/>
        <v>0</v>
      </c>
      <c r="EF142" s="372">
        <f t="shared" si="390"/>
        <v>0</v>
      </c>
      <c r="EG142" s="358">
        <f t="shared" si="391"/>
        <v>0</v>
      </c>
      <c r="EH142" s="372">
        <f t="shared" si="391"/>
        <v>245</v>
      </c>
      <c r="EI142" s="358">
        <f t="shared" si="392"/>
        <v>0</v>
      </c>
      <c r="EJ142" s="372">
        <f t="shared" si="392"/>
        <v>0</v>
      </c>
      <c r="EK142" s="427"/>
      <c r="EL142" s="467">
        <v>4</v>
      </c>
      <c r="EM142" s="371">
        <f t="shared" si="453"/>
        <v>0</v>
      </c>
      <c r="EN142" s="372">
        <f t="shared" si="453"/>
        <v>868</v>
      </c>
      <c r="EO142" s="426"/>
      <c r="EP142" s="666">
        <v>5.2</v>
      </c>
      <c r="EQ142" s="371">
        <f t="shared" si="416"/>
        <v>0</v>
      </c>
      <c r="ER142" s="372">
        <f t="shared" si="416"/>
        <v>145.6</v>
      </c>
      <c r="ES142" s="426"/>
      <c r="ET142" s="446"/>
      <c r="EU142" s="371">
        <f t="shared" si="451"/>
        <v>0</v>
      </c>
      <c r="EV142" s="372">
        <f t="shared" si="452"/>
        <v>0</v>
      </c>
      <c r="EW142" s="371">
        <f t="shared" si="393"/>
        <v>0</v>
      </c>
      <c r="EX142" s="372">
        <f t="shared" si="393"/>
        <v>4.137142857142857</v>
      </c>
      <c r="EY142" s="371">
        <f t="shared" si="394"/>
        <v>0</v>
      </c>
      <c r="EZ142" s="372">
        <f t="shared" si="394"/>
        <v>1013.6</v>
      </c>
      <c r="FA142" s="426"/>
      <c r="FB142" s="420"/>
      <c r="FC142" s="371">
        <f t="shared" si="395"/>
        <v>0</v>
      </c>
      <c r="FD142" s="372">
        <f t="shared" si="395"/>
        <v>0</v>
      </c>
      <c r="FE142" s="426"/>
      <c r="FF142" s="420"/>
      <c r="FG142" s="371">
        <f t="shared" si="396"/>
        <v>0</v>
      </c>
      <c r="FH142" s="372">
        <f t="shared" si="396"/>
        <v>0</v>
      </c>
      <c r="FI142" s="421"/>
      <c r="FJ142" s="420"/>
      <c r="FK142" s="371">
        <f t="shared" si="397"/>
        <v>0</v>
      </c>
      <c r="FL142" s="372">
        <f t="shared" si="397"/>
        <v>0</v>
      </c>
      <c r="FM142" s="371">
        <f t="shared" si="398"/>
        <v>0</v>
      </c>
      <c r="FN142" s="372">
        <f t="shared" si="398"/>
        <v>0</v>
      </c>
      <c r="FO142" s="371">
        <f t="shared" si="399"/>
        <v>0</v>
      </c>
      <c r="FP142" s="372">
        <f t="shared" si="399"/>
        <v>0</v>
      </c>
      <c r="FQ142" s="424"/>
      <c r="FR142" s="425">
        <v>3</v>
      </c>
      <c r="FS142" s="371">
        <f t="shared" si="400"/>
        <v>0</v>
      </c>
      <c r="FT142" s="372">
        <f t="shared" si="400"/>
        <v>0</v>
      </c>
      <c r="FU142" s="426"/>
      <c r="FV142" s="425"/>
      <c r="FW142" s="371">
        <f t="shared" si="401"/>
        <v>0</v>
      </c>
      <c r="FX142" s="372">
        <f t="shared" si="401"/>
        <v>0</v>
      </c>
      <c r="FY142" s="426"/>
      <c r="FZ142" s="425"/>
      <c r="GA142" s="371">
        <f t="shared" si="402"/>
        <v>0</v>
      </c>
      <c r="GB142" s="372">
        <f t="shared" si="402"/>
        <v>0</v>
      </c>
      <c r="GC142" s="406">
        <f t="shared" si="366"/>
        <v>0</v>
      </c>
      <c r="GD142" s="372">
        <f t="shared" si="366"/>
        <v>654</v>
      </c>
      <c r="GE142" s="371">
        <f t="shared" si="366"/>
        <v>0</v>
      </c>
      <c r="GF142" s="372">
        <f t="shared" si="366"/>
        <v>0</v>
      </c>
      <c r="GG142" s="371" t="str">
        <f t="shared" si="403"/>
        <v/>
      </c>
      <c r="GH142" s="372">
        <f t="shared" si="403"/>
        <v>3131.6000000000004</v>
      </c>
      <c r="GI142" s="371" t="str">
        <f t="shared" si="404"/>
        <v/>
      </c>
      <c r="GJ142" s="372" t="str">
        <f t="shared" si="404"/>
        <v/>
      </c>
      <c r="GK142" s="406">
        <f t="shared" si="367"/>
        <v>0</v>
      </c>
      <c r="GL142" s="372">
        <f t="shared" si="367"/>
        <v>37</v>
      </c>
      <c r="GM142" s="371">
        <f t="shared" si="367"/>
        <v>0</v>
      </c>
      <c r="GN142" s="372">
        <f t="shared" si="367"/>
        <v>0</v>
      </c>
      <c r="GO142" s="371">
        <f t="shared" si="405"/>
        <v>0</v>
      </c>
      <c r="GP142" s="372">
        <f t="shared" si="405"/>
        <v>208.6</v>
      </c>
      <c r="GQ142" s="371">
        <f t="shared" si="406"/>
        <v>0</v>
      </c>
      <c r="GR142" s="372">
        <f t="shared" si="406"/>
        <v>0</v>
      </c>
      <c r="GS142" s="406">
        <f t="shared" si="368"/>
        <v>0</v>
      </c>
      <c r="GT142" s="372">
        <f t="shared" si="368"/>
        <v>691</v>
      </c>
      <c r="GU142" s="371">
        <f t="shared" si="368"/>
        <v>0</v>
      </c>
      <c r="GV142" s="372">
        <f t="shared" si="364"/>
        <v>0</v>
      </c>
      <c r="GW142" s="371" t="str">
        <f t="shared" si="407"/>
        <v/>
      </c>
      <c r="GX142" s="372">
        <f t="shared" si="407"/>
        <v>3340.2000000000003</v>
      </c>
      <c r="GY142" s="371" t="str">
        <f t="shared" si="407"/>
        <v/>
      </c>
      <c r="GZ142" s="372" t="str">
        <f t="shared" si="372"/>
        <v/>
      </c>
      <c r="HA142" s="406">
        <f t="shared" si="369"/>
        <v>0</v>
      </c>
      <c r="HB142" s="372">
        <f t="shared" si="369"/>
        <v>0</v>
      </c>
      <c r="HC142" s="371">
        <f t="shared" si="369"/>
        <v>0</v>
      </c>
      <c r="HD142" s="372">
        <f t="shared" si="365"/>
        <v>0</v>
      </c>
      <c r="HE142" s="371" t="str">
        <f t="shared" si="370"/>
        <v/>
      </c>
      <c r="HF142" s="372" t="str">
        <f t="shared" si="370"/>
        <v/>
      </c>
      <c r="HG142" s="371" t="str">
        <f t="shared" si="408"/>
        <v/>
      </c>
      <c r="HH142" s="372" t="str">
        <f t="shared" si="408"/>
        <v/>
      </c>
      <c r="HI142" s="406" t="str">
        <f t="shared" si="409"/>
        <v/>
      </c>
      <c r="HJ142" s="372">
        <f t="shared" si="409"/>
        <v>3340.2000000000003</v>
      </c>
      <c r="HK142" s="371" t="str">
        <f t="shared" si="410"/>
        <v/>
      </c>
      <c r="HL142" s="371" t="str">
        <f t="shared" si="410"/>
        <v/>
      </c>
    </row>
    <row r="143" spans="1:220" s="140" customFormat="1" ht="15">
      <c r="A143" s="463" t="s">
        <v>180</v>
      </c>
      <c r="B143" s="462" t="s">
        <v>189</v>
      </c>
      <c r="C143" s="45"/>
      <c r="D143" s="461">
        <v>159416</v>
      </c>
      <c r="E143" s="466">
        <v>4</v>
      </c>
      <c r="F143" s="413"/>
      <c r="G143" s="420">
        <v>502</v>
      </c>
      <c r="H143" s="421"/>
      <c r="I143" s="422">
        <v>1</v>
      </c>
      <c r="J143" s="371">
        <f t="shared" si="422"/>
        <v>0</v>
      </c>
      <c r="K143" s="372">
        <f t="shared" si="423"/>
        <v>501</v>
      </c>
      <c r="L143" s="420"/>
      <c r="M143" s="371">
        <f t="shared" si="424"/>
        <v>0</v>
      </c>
      <c r="N143" s="372">
        <f t="shared" si="424"/>
        <v>501</v>
      </c>
      <c r="O143" s="371">
        <f t="shared" si="425"/>
        <v>0</v>
      </c>
      <c r="P143" s="372">
        <f t="shared" si="426"/>
        <v>0</v>
      </c>
      <c r="Q143" s="424"/>
      <c r="R143" s="425">
        <v>10</v>
      </c>
      <c r="S143" s="371">
        <f t="shared" si="427"/>
        <v>0</v>
      </c>
      <c r="T143" s="372">
        <f t="shared" si="428"/>
        <v>0</v>
      </c>
      <c r="U143" s="421"/>
      <c r="V143" s="660"/>
      <c r="W143" s="371">
        <f t="shared" si="429"/>
        <v>0</v>
      </c>
      <c r="X143" s="372">
        <f t="shared" si="430"/>
        <v>0</v>
      </c>
      <c r="Y143" s="421"/>
      <c r="Z143" s="425"/>
      <c r="AA143" s="371">
        <f t="shared" si="431"/>
        <v>0</v>
      </c>
      <c r="AB143" s="372">
        <f t="shared" si="432"/>
        <v>0</v>
      </c>
      <c r="AC143" s="358">
        <f t="shared" si="433"/>
        <v>0</v>
      </c>
      <c r="AD143" s="372">
        <f t="shared" si="434"/>
        <v>10</v>
      </c>
      <c r="AE143" s="358">
        <f t="shared" si="435"/>
        <v>0</v>
      </c>
      <c r="AF143" s="372">
        <f t="shared" si="436"/>
        <v>0</v>
      </c>
      <c r="AG143" s="427"/>
      <c r="AH143" s="467">
        <v>4.4000000000000004</v>
      </c>
      <c r="AI143" s="371">
        <f t="shared" si="437"/>
        <v>0</v>
      </c>
      <c r="AJ143" s="372">
        <f t="shared" si="438"/>
        <v>44</v>
      </c>
      <c r="AK143" s="426"/>
      <c r="AL143" s="666"/>
      <c r="AM143" s="371">
        <f t="shared" si="439"/>
        <v>0</v>
      </c>
      <c r="AN143" s="372">
        <f t="shared" si="440"/>
        <v>0</v>
      </c>
      <c r="AO143" s="426"/>
      <c r="AP143" s="446"/>
      <c r="AQ143" s="371">
        <f t="shared" si="441"/>
        <v>0</v>
      </c>
      <c r="AR143" s="372">
        <f t="shared" si="442"/>
        <v>0</v>
      </c>
      <c r="AS143" s="371">
        <f t="shared" si="443"/>
        <v>0</v>
      </c>
      <c r="AT143" s="372">
        <f t="shared" si="444"/>
        <v>4.4000000000000004</v>
      </c>
      <c r="AU143" s="371">
        <f t="shared" si="445"/>
        <v>0</v>
      </c>
      <c r="AV143" s="372">
        <f t="shared" si="446"/>
        <v>44</v>
      </c>
      <c r="AW143" s="426"/>
      <c r="AX143" s="420"/>
      <c r="AY143" s="371">
        <f t="shared" si="447"/>
        <v>0</v>
      </c>
      <c r="AZ143" s="372">
        <f t="shared" si="448"/>
        <v>0</v>
      </c>
      <c r="BA143" s="426"/>
      <c r="BB143" s="420"/>
      <c r="BC143" s="371">
        <f t="shared" si="449"/>
        <v>0</v>
      </c>
      <c r="BD143" s="372">
        <f t="shared" si="450"/>
        <v>0</v>
      </c>
      <c r="BE143" s="421"/>
      <c r="BF143" s="420"/>
      <c r="BG143" s="371">
        <f t="shared" si="373"/>
        <v>0</v>
      </c>
      <c r="BH143" s="372">
        <f t="shared" si="373"/>
        <v>0</v>
      </c>
      <c r="BI143" s="371">
        <f t="shared" si="374"/>
        <v>0</v>
      </c>
      <c r="BJ143" s="372">
        <f t="shared" si="374"/>
        <v>0</v>
      </c>
      <c r="BK143" s="371">
        <f t="shared" si="375"/>
        <v>0</v>
      </c>
      <c r="BL143" s="372">
        <f t="shared" si="375"/>
        <v>0</v>
      </c>
      <c r="BM143" s="431"/>
      <c r="BN143" s="425">
        <v>161</v>
      </c>
      <c r="BO143" s="371">
        <f t="shared" si="411"/>
        <v>0</v>
      </c>
      <c r="BP143" s="372">
        <f t="shared" si="411"/>
        <v>0</v>
      </c>
      <c r="BQ143" s="426"/>
      <c r="BR143" s="425">
        <v>6</v>
      </c>
      <c r="BS143" s="371">
        <f t="shared" si="412"/>
        <v>0</v>
      </c>
      <c r="BT143" s="372">
        <f t="shared" si="412"/>
        <v>0</v>
      </c>
      <c r="BU143" s="421"/>
      <c r="BV143" s="425"/>
      <c r="BW143" s="371">
        <f t="shared" si="413"/>
        <v>0</v>
      </c>
      <c r="BX143" s="423">
        <f t="shared" si="418"/>
        <v>0</v>
      </c>
      <c r="BY143" s="358">
        <f t="shared" si="376"/>
        <v>0</v>
      </c>
      <c r="BZ143" s="372">
        <f t="shared" si="376"/>
        <v>167</v>
      </c>
      <c r="CA143" s="358">
        <f t="shared" si="377"/>
        <v>0</v>
      </c>
      <c r="CB143" s="372">
        <f t="shared" si="377"/>
        <v>0</v>
      </c>
      <c r="CC143" s="421"/>
      <c r="CD143" s="467">
        <v>6.1</v>
      </c>
      <c r="CE143" s="371">
        <f t="shared" si="419"/>
        <v>0</v>
      </c>
      <c r="CF143" s="372">
        <f t="shared" si="419"/>
        <v>982.09999999999991</v>
      </c>
      <c r="CG143" s="421"/>
      <c r="CH143" s="666">
        <v>7.5</v>
      </c>
      <c r="CI143" s="371">
        <f t="shared" si="414"/>
        <v>0</v>
      </c>
      <c r="CJ143" s="372">
        <f t="shared" si="414"/>
        <v>45</v>
      </c>
      <c r="CK143" s="421"/>
      <c r="CL143" s="446"/>
      <c r="CM143" s="371">
        <f t="shared" si="415"/>
        <v>0</v>
      </c>
      <c r="CN143" s="372">
        <f t="shared" si="415"/>
        <v>0</v>
      </c>
      <c r="CO143" s="371">
        <f t="shared" si="378"/>
        <v>0</v>
      </c>
      <c r="CP143" s="372">
        <f t="shared" si="378"/>
        <v>6.1502994011976044</v>
      </c>
      <c r="CQ143" s="371">
        <f t="shared" si="379"/>
        <v>0</v>
      </c>
      <c r="CR143" s="372">
        <f t="shared" si="379"/>
        <v>1027.0999999999999</v>
      </c>
      <c r="CS143" s="426"/>
      <c r="CT143" s="420"/>
      <c r="CU143" s="371">
        <f t="shared" si="420"/>
        <v>0</v>
      </c>
      <c r="CV143" s="372">
        <f t="shared" si="420"/>
        <v>0</v>
      </c>
      <c r="CW143" s="426"/>
      <c r="CX143" s="420"/>
      <c r="CY143" s="371">
        <f t="shared" si="421"/>
        <v>0</v>
      </c>
      <c r="CZ143" s="372">
        <f t="shared" si="421"/>
        <v>0</v>
      </c>
      <c r="DA143" s="421"/>
      <c r="DB143" s="420"/>
      <c r="DC143" s="371">
        <f t="shared" si="380"/>
        <v>0</v>
      </c>
      <c r="DD143" s="372">
        <f t="shared" si="380"/>
        <v>0</v>
      </c>
      <c r="DE143" s="371">
        <f t="shared" si="381"/>
        <v>0</v>
      </c>
      <c r="DF143" s="372">
        <f t="shared" si="381"/>
        <v>0</v>
      </c>
      <c r="DG143" s="371">
        <f t="shared" si="382"/>
        <v>0</v>
      </c>
      <c r="DH143" s="372">
        <f t="shared" si="382"/>
        <v>0</v>
      </c>
      <c r="DI143" s="371">
        <f t="shared" si="383"/>
        <v>0</v>
      </c>
      <c r="DJ143" s="372">
        <f t="shared" si="383"/>
        <v>177</v>
      </c>
      <c r="DK143" s="371">
        <f t="shared" si="383"/>
        <v>0</v>
      </c>
      <c r="DL143" s="372">
        <f t="shared" si="383"/>
        <v>0</v>
      </c>
      <c r="DM143" s="371">
        <f t="shared" si="384"/>
        <v>0</v>
      </c>
      <c r="DN143" s="372">
        <f t="shared" si="384"/>
        <v>6.051412429378531</v>
      </c>
      <c r="DO143" s="371">
        <f t="shared" si="385"/>
        <v>0</v>
      </c>
      <c r="DP143" s="372">
        <f t="shared" si="385"/>
        <v>1071.0999999999999</v>
      </c>
      <c r="DQ143" s="371">
        <f t="shared" si="386"/>
        <v>0</v>
      </c>
      <c r="DR143" s="372">
        <f t="shared" si="386"/>
        <v>0</v>
      </c>
      <c r="DS143" s="371">
        <f t="shared" si="387"/>
        <v>0</v>
      </c>
      <c r="DT143" s="372">
        <f t="shared" si="387"/>
        <v>0</v>
      </c>
      <c r="DU143" s="424"/>
      <c r="DV143" s="468">
        <v>266</v>
      </c>
      <c r="DW143" s="371">
        <f t="shared" si="388"/>
        <v>0</v>
      </c>
      <c r="DX143" s="372">
        <f t="shared" si="388"/>
        <v>0</v>
      </c>
      <c r="DY143" s="426"/>
      <c r="DZ143" s="660">
        <v>58</v>
      </c>
      <c r="EA143" s="371">
        <f t="shared" si="389"/>
        <v>0</v>
      </c>
      <c r="EB143" s="372">
        <f t="shared" si="389"/>
        <v>0</v>
      </c>
      <c r="EC143" s="426"/>
      <c r="ED143" s="425"/>
      <c r="EE143" s="371">
        <f t="shared" si="390"/>
        <v>0</v>
      </c>
      <c r="EF143" s="372">
        <f t="shared" si="390"/>
        <v>0</v>
      </c>
      <c r="EG143" s="358">
        <f t="shared" si="391"/>
        <v>0</v>
      </c>
      <c r="EH143" s="372">
        <f t="shared" si="391"/>
        <v>324</v>
      </c>
      <c r="EI143" s="358">
        <f t="shared" si="392"/>
        <v>0</v>
      </c>
      <c r="EJ143" s="372">
        <f t="shared" si="392"/>
        <v>0</v>
      </c>
      <c r="EK143" s="427"/>
      <c r="EL143" s="467">
        <v>4.2</v>
      </c>
      <c r="EM143" s="371">
        <f t="shared" si="453"/>
        <v>0</v>
      </c>
      <c r="EN143" s="372">
        <f t="shared" si="453"/>
        <v>1117.2</v>
      </c>
      <c r="EO143" s="426"/>
      <c r="EP143" s="666">
        <v>6.1</v>
      </c>
      <c r="EQ143" s="371">
        <f t="shared" si="416"/>
        <v>0</v>
      </c>
      <c r="ER143" s="372">
        <f t="shared" si="416"/>
        <v>353.79999999999995</v>
      </c>
      <c r="ES143" s="426"/>
      <c r="ET143" s="446"/>
      <c r="EU143" s="371">
        <f t="shared" si="451"/>
        <v>0</v>
      </c>
      <c r="EV143" s="372">
        <f t="shared" si="452"/>
        <v>0</v>
      </c>
      <c r="EW143" s="371">
        <f t="shared" si="393"/>
        <v>0</v>
      </c>
      <c r="EX143" s="372">
        <f t="shared" si="393"/>
        <v>4.5401234567901234</v>
      </c>
      <c r="EY143" s="371">
        <f t="shared" si="394"/>
        <v>0</v>
      </c>
      <c r="EZ143" s="372">
        <f t="shared" si="394"/>
        <v>1471</v>
      </c>
      <c r="FA143" s="426"/>
      <c r="FB143" s="420"/>
      <c r="FC143" s="371">
        <f t="shared" si="395"/>
        <v>0</v>
      </c>
      <c r="FD143" s="372">
        <f t="shared" si="395"/>
        <v>0</v>
      </c>
      <c r="FE143" s="426"/>
      <c r="FF143" s="420"/>
      <c r="FG143" s="371">
        <f t="shared" si="396"/>
        <v>0</v>
      </c>
      <c r="FH143" s="372">
        <f t="shared" si="396"/>
        <v>0</v>
      </c>
      <c r="FI143" s="421"/>
      <c r="FJ143" s="420"/>
      <c r="FK143" s="371">
        <f t="shared" si="397"/>
        <v>0</v>
      </c>
      <c r="FL143" s="372">
        <f t="shared" si="397"/>
        <v>0</v>
      </c>
      <c r="FM143" s="371">
        <f t="shared" si="398"/>
        <v>0</v>
      </c>
      <c r="FN143" s="372">
        <f t="shared" si="398"/>
        <v>0</v>
      </c>
      <c r="FO143" s="371">
        <f t="shared" si="399"/>
        <v>0</v>
      </c>
      <c r="FP143" s="372">
        <f t="shared" si="399"/>
        <v>0</v>
      </c>
      <c r="FQ143" s="424"/>
      <c r="FR143" s="425">
        <v>0</v>
      </c>
      <c r="FS143" s="371">
        <f t="shared" si="400"/>
        <v>0</v>
      </c>
      <c r="FT143" s="372">
        <f t="shared" si="400"/>
        <v>0</v>
      </c>
      <c r="FU143" s="426"/>
      <c r="FV143" s="425"/>
      <c r="FW143" s="371">
        <f t="shared" si="401"/>
        <v>0</v>
      </c>
      <c r="FX143" s="372">
        <f t="shared" si="401"/>
        <v>0</v>
      </c>
      <c r="FY143" s="426"/>
      <c r="FZ143" s="425"/>
      <c r="GA143" s="371">
        <f t="shared" si="402"/>
        <v>0</v>
      </c>
      <c r="GB143" s="372">
        <f t="shared" si="402"/>
        <v>0</v>
      </c>
      <c r="GC143" s="406">
        <f t="shared" si="366"/>
        <v>0</v>
      </c>
      <c r="GD143" s="372">
        <f t="shared" si="366"/>
        <v>437</v>
      </c>
      <c r="GE143" s="371">
        <f t="shared" si="366"/>
        <v>0</v>
      </c>
      <c r="GF143" s="372">
        <f t="shared" si="366"/>
        <v>0</v>
      </c>
      <c r="GG143" s="371" t="str">
        <f t="shared" si="403"/>
        <v/>
      </c>
      <c r="GH143" s="372">
        <f t="shared" si="403"/>
        <v>2143.3000000000002</v>
      </c>
      <c r="GI143" s="371" t="str">
        <f t="shared" si="404"/>
        <v/>
      </c>
      <c r="GJ143" s="372" t="str">
        <f t="shared" si="404"/>
        <v/>
      </c>
      <c r="GK143" s="406">
        <f t="shared" si="367"/>
        <v>0</v>
      </c>
      <c r="GL143" s="372">
        <f t="shared" si="367"/>
        <v>64</v>
      </c>
      <c r="GM143" s="371">
        <f t="shared" si="367"/>
        <v>0</v>
      </c>
      <c r="GN143" s="372">
        <f t="shared" si="367"/>
        <v>0</v>
      </c>
      <c r="GO143" s="371">
        <f t="shared" si="405"/>
        <v>0</v>
      </c>
      <c r="GP143" s="372">
        <f t="shared" si="405"/>
        <v>398.79999999999995</v>
      </c>
      <c r="GQ143" s="371">
        <f t="shared" si="406"/>
        <v>0</v>
      </c>
      <c r="GR143" s="372">
        <f t="shared" si="406"/>
        <v>0</v>
      </c>
      <c r="GS143" s="406">
        <f t="shared" si="368"/>
        <v>0</v>
      </c>
      <c r="GT143" s="372">
        <f t="shared" si="368"/>
        <v>501</v>
      </c>
      <c r="GU143" s="371">
        <f t="shared" si="368"/>
        <v>0</v>
      </c>
      <c r="GV143" s="372">
        <f t="shared" si="364"/>
        <v>0</v>
      </c>
      <c r="GW143" s="371" t="str">
        <f t="shared" si="407"/>
        <v/>
      </c>
      <c r="GX143" s="372">
        <f t="shared" si="407"/>
        <v>2542.1000000000004</v>
      </c>
      <c r="GY143" s="371" t="str">
        <f t="shared" si="407"/>
        <v/>
      </c>
      <c r="GZ143" s="372" t="str">
        <f t="shared" si="372"/>
        <v/>
      </c>
      <c r="HA143" s="406">
        <f t="shared" si="369"/>
        <v>0</v>
      </c>
      <c r="HB143" s="372">
        <f t="shared" si="369"/>
        <v>0</v>
      </c>
      <c r="HC143" s="371">
        <f t="shared" si="369"/>
        <v>0</v>
      </c>
      <c r="HD143" s="372">
        <f t="shared" si="365"/>
        <v>0</v>
      </c>
      <c r="HE143" s="371" t="str">
        <f t="shared" si="370"/>
        <v/>
      </c>
      <c r="HF143" s="372" t="str">
        <f t="shared" si="370"/>
        <v/>
      </c>
      <c r="HG143" s="371" t="str">
        <f t="shared" si="408"/>
        <v/>
      </c>
      <c r="HH143" s="372" t="str">
        <f t="shared" si="408"/>
        <v/>
      </c>
      <c r="HI143" s="406" t="str">
        <f t="shared" si="409"/>
        <v/>
      </c>
      <c r="HJ143" s="372">
        <f t="shared" si="409"/>
        <v>2542.1</v>
      </c>
      <c r="HK143" s="371" t="str">
        <f t="shared" si="410"/>
        <v/>
      </c>
      <c r="HL143" s="371" t="str">
        <f t="shared" si="410"/>
        <v/>
      </c>
    </row>
    <row r="144" spans="1:220" s="140" customFormat="1" ht="15">
      <c r="A144" s="463" t="s">
        <v>180</v>
      </c>
      <c r="B144" s="462" t="s">
        <v>190</v>
      </c>
      <c r="C144" s="45"/>
      <c r="D144" s="461">
        <v>159717</v>
      </c>
      <c r="E144" s="466">
        <v>4</v>
      </c>
      <c r="F144" s="413"/>
      <c r="G144" s="420">
        <v>975</v>
      </c>
      <c r="H144" s="421"/>
      <c r="I144" s="422">
        <v>13</v>
      </c>
      <c r="J144" s="371">
        <f t="shared" si="422"/>
        <v>0</v>
      </c>
      <c r="K144" s="372">
        <f t="shared" si="423"/>
        <v>962</v>
      </c>
      <c r="L144" s="420"/>
      <c r="M144" s="371">
        <f t="shared" si="424"/>
        <v>0</v>
      </c>
      <c r="N144" s="372">
        <f t="shared" si="424"/>
        <v>962</v>
      </c>
      <c r="O144" s="371">
        <f t="shared" si="425"/>
        <v>0</v>
      </c>
      <c r="P144" s="372">
        <f t="shared" si="426"/>
        <v>0</v>
      </c>
      <c r="Q144" s="424"/>
      <c r="R144" s="425">
        <v>66</v>
      </c>
      <c r="S144" s="371">
        <f t="shared" si="427"/>
        <v>0</v>
      </c>
      <c r="T144" s="372">
        <f t="shared" si="428"/>
        <v>0</v>
      </c>
      <c r="U144" s="421"/>
      <c r="V144" s="660">
        <v>1</v>
      </c>
      <c r="W144" s="371">
        <f t="shared" si="429"/>
        <v>0</v>
      </c>
      <c r="X144" s="372">
        <f t="shared" si="430"/>
        <v>0</v>
      </c>
      <c r="Y144" s="421"/>
      <c r="Z144" s="425"/>
      <c r="AA144" s="371">
        <f t="shared" si="431"/>
        <v>0</v>
      </c>
      <c r="AB144" s="372">
        <f t="shared" si="432"/>
        <v>0</v>
      </c>
      <c r="AC144" s="358">
        <f t="shared" si="433"/>
        <v>0</v>
      </c>
      <c r="AD144" s="372">
        <f t="shared" si="434"/>
        <v>67</v>
      </c>
      <c r="AE144" s="358">
        <f t="shared" si="435"/>
        <v>0</v>
      </c>
      <c r="AF144" s="372">
        <f t="shared" si="436"/>
        <v>0</v>
      </c>
      <c r="AG144" s="427"/>
      <c r="AH144" s="467">
        <v>4.4000000000000004</v>
      </c>
      <c r="AI144" s="371">
        <f t="shared" si="437"/>
        <v>0</v>
      </c>
      <c r="AJ144" s="372">
        <f t="shared" si="438"/>
        <v>290.40000000000003</v>
      </c>
      <c r="AK144" s="426"/>
      <c r="AL144" s="666">
        <v>4.3</v>
      </c>
      <c r="AM144" s="371">
        <f t="shared" si="439"/>
        <v>0</v>
      </c>
      <c r="AN144" s="372">
        <f t="shared" si="440"/>
        <v>4.3</v>
      </c>
      <c r="AO144" s="426"/>
      <c r="AP144" s="446"/>
      <c r="AQ144" s="371">
        <f t="shared" si="441"/>
        <v>0</v>
      </c>
      <c r="AR144" s="372">
        <f t="shared" si="442"/>
        <v>0</v>
      </c>
      <c r="AS144" s="371">
        <f t="shared" si="443"/>
        <v>0</v>
      </c>
      <c r="AT144" s="372">
        <f t="shared" si="444"/>
        <v>4.3985074626865677</v>
      </c>
      <c r="AU144" s="371">
        <f t="shared" si="445"/>
        <v>0</v>
      </c>
      <c r="AV144" s="372">
        <f t="shared" si="446"/>
        <v>294.70000000000005</v>
      </c>
      <c r="AW144" s="426"/>
      <c r="AX144" s="420"/>
      <c r="AY144" s="371">
        <f t="shared" si="447"/>
        <v>0</v>
      </c>
      <c r="AZ144" s="372">
        <f t="shared" si="448"/>
        <v>0</v>
      </c>
      <c r="BA144" s="426"/>
      <c r="BB144" s="420"/>
      <c r="BC144" s="371">
        <f t="shared" si="449"/>
        <v>0</v>
      </c>
      <c r="BD144" s="372">
        <f t="shared" si="450"/>
        <v>0</v>
      </c>
      <c r="BE144" s="421"/>
      <c r="BF144" s="420"/>
      <c r="BG144" s="371">
        <f t="shared" si="373"/>
        <v>0</v>
      </c>
      <c r="BH144" s="372">
        <f t="shared" si="373"/>
        <v>0</v>
      </c>
      <c r="BI144" s="371">
        <f t="shared" si="374"/>
        <v>0</v>
      </c>
      <c r="BJ144" s="372">
        <f t="shared" si="374"/>
        <v>0</v>
      </c>
      <c r="BK144" s="371">
        <f t="shared" si="375"/>
        <v>0</v>
      </c>
      <c r="BL144" s="372">
        <f t="shared" si="375"/>
        <v>0</v>
      </c>
      <c r="BM144" s="431"/>
      <c r="BN144" s="425">
        <v>577</v>
      </c>
      <c r="BO144" s="371">
        <f t="shared" si="411"/>
        <v>0</v>
      </c>
      <c r="BP144" s="372">
        <f t="shared" si="411"/>
        <v>0</v>
      </c>
      <c r="BQ144" s="426"/>
      <c r="BR144" s="425">
        <v>11</v>
      </c>
      <c r="BS144" s="371">
        <f t="shared" si="412"/>
        <v>0</v>
      </c>
      <c r="BT144" s="372">
        <f t="shared" si="412"/>
        <v>0</v>
      </c>
      <c r="BU144" s="421"/>
      <c r="BV144" s="425"/>
      <c r="BW144" s="371">
        <f t="shared" si="413"/>
        <v>0</v>
      </c>
      <c r="BX144" s="423">
        <f t="shared" si="418"/>
        <v>0</v>
      </c>
      <c r="BY144" s="358">
        <f t="shared" si="376"/>
        <v>0</v>
      </c>
      <c r="BZ144" s="372">
        <f t="shared" si="376"/>
        <v>588</v>
      </c>
      <c r="CA144" s="358">
        <f t="shared" si="377"/>
        <v>0</v>
      </c>
      <c r="CB144" s="372">
        <f t="shared" si="377"/>
        <v>0</v>
      </c>
      <c r="CC144" s="421"/>
      <c r="CD144" s="467">
        <v>5.6</v>
      </c>
      <c r="CE144" s="371">
        <f t="shared" si="419"/>
        <v>0</v>
      </c>
      <c r="CF144" s="372">
        <f t="shared" si="419"/>
        <v>3231.2</v>
      </c>
      <c r="CG144" s="421"/>
      <c r="CH144" s="666">
        <v>9.3000000000000007</v>
      </c>
      <c r="CI144" s="371">
        <f t="shared" si="414"/>
        <v>0</v>
      </c>
      <c r="CJ144" s="372">
        <f t="shared" si="414"/>
        <v>102.30000000000001</v>
      </c>
      <c r="CK144" s="421"/>
      <c r="CL144" s="446"/>
      <c r="CM144" s="371">
        <f t="shared" si="415"/>
        <v>0</v>
      </c>
      <c r="CN144" s="372">
        <f t="shared" si="415"/>
        <v>0</v>
      </c>
      <c r="CO144" s="371">
        <f t="shared" si="378"/>
        <v>0</v>
      </c>
      <c r="CP144" s="372">
        <f t="shared" si="378"/>
        <v>5.6692176870748296</v>
      </c>
      <c r="CQ144" s="371">
        <f t="shared" si="379"/>
        <v>0</v>
      </c>
      <c r="CR144" s="372">
        <f t="shared" si="379"/>
        <v>3333.5</v>
      </c>
      <c r="CS144" s="426"/>
      <c r="CT144" s="420"/>
      <c r="CU144" s="371">
        <f t="shared" si="420"/>
        <v>0</v>
      </c>
      <c r="CV144" s="372">
        <f t="shared" si="420"/>
        <v>0</v>
      </c>
      <c r="CW144" s="426"/>
      <c r="CX144" s="420"/>
      <c r="CY144" s="371">
        <f t="shared" si="421"/>
        <v>0</v>
      </c>
      <c r="CZ144" s="372">
        <f t="shared" si="421"/>
        <v>0</v>
      </c>
      <c r="DA144" s="421"/>
      <c r="DB144" s="420"/>
      <c r="DC144" s="371">
        <f t="shared" si="380"/>
        <v>0</v>
      </c>
      <c r="DD144" s="372">
        <f t="shared" si="380"/>
        <v>0</v>
      </c>
      <c r="DE144" s="371">
        <f t="shared" si="381"/>
        <v>0</v>
      </c>
      <c r="DF144" s="372">
        <f t="shared" si="381"/>
        <v>0</v>
      </c>
      <c r="DG144" s="371">
        <f t="shared" si="382"/>
        <v>0</v>
      </c>
      <c r="DH144" s="372">
        <f t="shared" si="382"/>
        <v>0</v>
      </c>
      <c r="DI144" s="371">
        <f t="shared" si="383"/>
        <v>0</v>
      </c>
      <c r="DJ144" s="372">
        <f t="shared" si="383"/>
        <v>655</v>
      </c>
      <c r="DK144" s="371">
        <f t="shared" si="383"/>
        <v>0</v>
      </c>
      <c r="DL144" s="372">
        <f t="shared" si="383"/>
        <v>0</v>
      </c>
      <c r="DM144" s="371">
        <f t="shared" si="384"/>
        <v>0</v>
      </c>
      <c r="DN144" s="372">
        <f t="shared" si="384"/>
        <v>5.5392366412213736</v>
      </c>
      <c r="DO144" s="371">
        <f t="shared" si="385"/>
        <v>0</v>
      </c>
      <c r="DP144" s="372">
        <f t="shared" si="385"/>
        <v>3628.2</v>
      </c>
      <c r="DQ144" s="371">
        <f t="shared" si="386"/>
        <v>0</v>
      </c>
      <c r="DR144" s="372">
        <f t="shared" si="386"/>
        <v>0</v>
      </c>
      <c r="DS144" s="371">
        <f t="shared" si="387"/>
        <v>0</v>
      </c>
      <c r="DT144" s="372">
        <f t="shared" si="387"/>
        <v>0</v>
      </c>
      <c r="DU144" s="424"/>
      <c r="DV144" s="468">
        <v>267</v>
      </c>
      <c r="DW144" s="371">
        <f t="shared" si="388"/>
        <v>0</v>
      </c>
      <c r="DX144" s="372">
        <f t="shared" si="388"/>
        <v>0</v>
      </c>
      <c r="DY144" s="426"/>
      <c r="DZ144" s="660">
        <v>30</v>
      </c>
      <c r="EA144" s="371">
        <f t="shared" si="389"/>
        <v>0</v>
      </c>
      <c r="EB144" s="372">
        <f t="shared" si="389"/>
        <v>0</v>
      </c>
      <c r="EC144" s="426"/>
      <c r="ED144" s="425"/>
      <c r="EE144" s="371">
        <f t="shared" si="390"/>
        <v>0</v>
      </c>
      <c r="EF144" s="372">
        <f t="shared" si="390"/>
        <v>0</v>
      </c>
      <c r="EG144" s="358">
        <f t="shared" si="391"/>
        <v>0</v>
      </c>
      <c r="EH144" s="372">
        <f t="shared" si="391"/>
        <v>297</v>
      </c>
      <c r="EI144" s="358">
        <f t="shared" si="392"/>
        <v>0</v>
      </c>
      <c r="EJ144" s="372">
        <f t="shared" si="392"/>
        <v>0</v>
      </c>
      <c r="EK144" s="427"/>
      <c r="EL144" s="467">
        <v>3.9</v>
      </c>
      <c r="EM144" s="371">
        <f t="shared" si="453"/>
        <v>0</v>
      </c>
      <c r="EN144" s="372">
        <f t="shared" si="453"/>
        <v>1041.3</v>
      </c>
      <c r="EO144" s="426"/>
      <c r="EP144" s="666">
        <v>6</v>
      </c>
      <c r="EQ144" s="371">
        <f t="shared" si="416"/>
        <v>0</v>
      </c>
      <c r="ER144" s="372">
        <f t="shared" si="416"/>
        <v>180</v>
      </c>
      <c r="ES144" s="426"/>
      <c r="ET144" s="446"/>
      <c r="EU144" s="371">
        <f t="shared" si="451"/>
        <v>0</v>
      </c>
      <c r="EV144" s="372">
        <f t="shared" si="452"/>
        <v>0</v>
      </c>
      <c r="EW144" s="371">
        <f t="shared" si="393"/>
        <v>0</v>
      </c>
      <c r="EX144" s="372">
        <f t="shared" si="393"/>
        <v>4.1121212121212123</v>
      </c>
      <c r="EY144" s="371">
        <f t="shared" si="394"/>
        <v>0</v>
      </c>
      <c r="EZ144" s="372">
        <f t="shared" si="394"/>
        <v>1221.3</v>
      </c>
      <c r="FA144" s="426"/>
      <c r="FB144" s="420"/>
      <c r="FC144" s="371">
        <f t="shared" si="395"/>
        <v>0</v>
      </c>
      <c r="FD144" s="372">
        <f t="shared" si="395"/>
        <v>0</v>
      </c>
      <c r="FE144" s="426"/>
      <c r="FF144" s="420"/>
      <c r="FG144" s="371">
        <f t="shared" si="396"/>
        <v>0</v>
      </c>
      <c r="FH144" s="372">
        <f t="shared" si="396"/>
        <v>0</v>
      </c>
      <c r="FI144" s="421"/>
      <c r="FJ144" s="420"/>
      <c r="FK144" s="371">
        <f t="shared" si="397"/>
        <v>0</v>
      </c>
      <c r="FL144" s="372">
        <f t="shared" si="397"/>
        <v>0</v>
      </c>
      <c r="FM144" s="371">
        <f t="shared" si="398"/>
        <v>0</v>
      </c>
      <c r="FN144" s="372">
        <f t="shared" si="398"/>
        <v>0</v>
      </c>
      <c r="FO144" s="371">
        <f t="shared" si="399"/>
        <v>0</v>
      </c>
      <c r="FP144" s="372">
        <f t="shared" si="399"/>
        <v>0</v>
      </c>
      <c r="FQ144" s="424"/>
      <c r="FR144" s="425">
        <v>10</v>
      </c>
      <c r="FS144" s="371">
        <f t="shared" si="400"/>
        <v>0</v>
      </c>
      <c r="FT144" s="372">
        <f t="shared" si="400"/>
        <v>0</v>
      </c>
      <c r="FU144" s="426"/>
      <c r="FV144" s="425"/>
      <c r="FW144" s="371">
        <f t="shared" si="401"/>
        <v>0</v>
      </c>
      <c r="FX144" s="372">
        <f t="shared" si="401"/>
        <v>0</v>
      </c>
      <c r="FY144" s="426"/>
      <c r="FZ144" s="425"/>
      <c r="GA144" s="371">
        <f t="shared" si="402"/>
        <v>0</v>
      </c>
      <c r="GB144" s="372">
        <f t="shared" si="402"/>
        <v>0</v>
      </c>
      <c r="GC144" s="406">
        <f t="shared" si="366"/>
        <v>0</v>
      </c>
      <c r="GD144" s="372">
        <f t="shared" si="366"/>
        <v>910</v>
      </c>
      <c r="GE144" s="371">
        <f t="shared" si="366"/>
        <v>0</v>
      </c>
      <c r="GF144" s="372">
        <f t="shared" si="366"/>
        <v>0</v>
      </c>
      <c r="GG144" s="371" t="str">
        <f t="shared" si="403"/>
        <v/>
      </c>
      <c r="GH144" s="372">
        <f t="shared" si="403"/>
        <v>4562.8999999999996</v>
      </c>
      <c r="GI144" s="371" t="str">
        <f t="shared" si="404"/>
        <v/>
      </c>
      <c r="GJ144" s="372" t="str">
        <f t="shared" si="404"/>
        <v/>
      </c>
      <c r="GK144" s="406">
        <f t="shared" si="367"/>
        <v>0</v>
      </c>
      <c r="GL144" s="372">
        <f t="shared" si="367"/>
        <v>42</v>
      </c>
      <c r="GM144" s="371">
        <f t="shared" si="367"/>
        <v>0</v>
      </c>
      <c r="GN144" s="372">
        <f t="shared" si="367"/>
        <v>0</v>
      </c>
      <c r="GO144" s="371">
        <f t="shared" si="405"/>
        <v>0</v>
      </c>
      <c r="GP144" s="372">
        <f t="shared" si="405"/>
        <v>286.60000000000002</v>
      </c>
      <c r="GQ144" s="371">
        <f t="shared" si="406"/>
        <v>0</v>
      </c>
      <c r="GR144" s="372">
        <f t="shared" si="406"/>
        <v>0</v>
      </c>
      <c r="GS144" s="406">
        <f t="shared" si="368"/>
        <v>0</v>
      </c>
      <c r="GT144" s="372">
        <f t="shared" si="368"/>
        <v>952</v>
      </c>
      <c r="GU144" s="371">
        <f t="shared" si="368"/>
        <v>0</v>
      </c>
      <c r="GV144" s="372">
        <f t="shared" si="364"/>
        <v>0</v>
      </c>
      <c r="GW144" s="371" t="str">
        <f t="shared" si="407"/>
        <v/>
      </c>
      <c r="GX144" s="372">
        <f t="shared" si="407"/>
        <v>4849.5</v>
      </c>
      <c r="GY144" s="371" t="str">
        <f t="shared" si="407"/>
        <v/>
      </c>
      <c r="GZ144" s="372" t="str">
        <f t="shared" si="372"/>
        <v/>
      </c>
      <c r="HA144" s="406">
        <f t="shared" si="369"/>
        <v>0</v>
      </c>
      <c r="HB144" s="372">
        <f t="shared" si="369"/>
        <v>0</v>
      </c>
      <c r="HC144" s="371">
        <f t="shared" si="369"/>
        <v>0</v>
      </c>
      <c r="HD144" s="372">
        <f t="shared" si="365"/>
        <v>0</v>
      </c>
      <c r="HE144" s="371" t="str">
        <f t="shared" si="370"/>
        <v/>
      </c>
      <c r="HF144" s="372" t="str">
        <f t="shared" si="370"/>
        <v/>
      </c>
      <c r="HG144" s="371" t="str">
        <f t="shared" si="408"/>
        <v/>
      </c>
      <c r="HH144" s="372" t="str">
        <f t="shared" si="408"/>
        <v/>
      </c>
      <c r="HI144" s="406" t="str">
        <f t="shared" si="409"/>
        <v/>
      </c>
      <c r="HJ144" s="372">
        <f t="shared" si="409"/>
        <v>4849.5</v>
      </c>
      <c r="HK144" s="371" t="str">
        <f t="shared" si="410"/>
        <v/>
      </c>
      <c r="HL144" s="371" t="str">
        <f t="shared" si="410"/>
        <v/>
      </c>
    </row>
    <row r="145" spans="1:221" s="140" customFormat="1" ht="15">
      <c r="A145" s="463" t="s">
        <v>180</v>
      </c>
      <c r="B145" s="462" t="s">
        <v>191</v>
      </c>
      <c r="C145" s="45"/>
      <c r="D145" s="461">
        <v>159966</v>
      </c>
      <c r="E145" s="466">
        <v>4</v>
      </c>
      <c r="F145" s="413"/>
      <c r="G145" s="420">
        <v>938</v>
      </c>
      <c r="H145" s="421"/>
      <c r="I145" s="422">
        <v>8</v>
      </c>
      <c r="J145" s="371">
        <f t="shared" si="422"/>
        <v>0</v>
      </c>
      <c r="K145" s="372">
        <f t="shared" si="423"/>
        <v>930</v>
      </c>
      <c r="L145" s="420"/>
      <c r="M145" s="371">
        <f t="shared" si="424"/>
        <v>0</v>
      </c>
      <c r="N145" s="372">
        <f t="shared" si="424"/>
        <v>930</v>
      </c>
      <c r="O145" s="371">
        <f t="shared" si="425"/>
        <v>0</v>
      </c>
      <c r="P145" s="372">
        <f t="shared" si="426"/>
        <v>0</v>
      </c>
      <c r="Q145" s="424"/>
      <c r="R145" s="425">
        <v>26</v>
      </c>
      <c r="S145" s="371">
        <f t="shared" si="427"/>
        <v>0</v>
      </c>
      <c r="T145" s="372">
        <f t="shared" si="428"/>
        <v>0</v>
      </c>
      <c r="U145" s="421"/>
      <c r="V145" s="660"/>
      <c r="W145" s="371">
        <f t="shared" si="429"/>
        <v>0</v>
      </c>
      <c r="X145" s="372">
        <f t="shared" si="430"/>
        <v>0</v>
      </c>
      <c r="Y145" s="421"/>
      <c r="Z145" s="425"/>
      <c r="AA145" s="371">
        <f t="shared" si="431"/>
        <v>0</v>
      </c>
      <c r="AB145" s="372">
        <f t="shared" si="432"/>
        <v>0</v>
      </c>
      <c r="AC145" s="358">
        <f t="shared" si="433"/>
        <v>0</v>
      </c>
      <c r="AD145" s="372">
        <f t="shared" si="434"/>
        <v>26</v>
      </c>
      <c r="AE145" s="358">
        <f t="shared" si="435"/>
        <v>0</v>
      </c>
      <c r="AF145" s="372">
        <f t="shared" si="436"/>
        <v>0</v>
      </c>
      <c r="AG145" s="427"/>
      <c r="AH145" s="467">
        <v>4.3</v>
      </c>
      <c r="AI145" s="371">
        <f t="shared" si="437"/>
        <v>0</v>
      </c>
      <c r="AJ145" s="372">
        <f t="shared" si="438"/>
        <v>111.8</v>
      </c>
      <c r="AK145" s="426"/>
      <c r="AL145" s="666"/>
      <c r="AM145" s="371">
        <f t="shared" si="439"/>
        <v>0</v>
      </c>
      <c r="AN145" s="372">
        <f t="shared" si="440"/>
        <v>0</v>
      </c>
      <c r="AO145" s="426"/>
      <c r="AP145" s="446"/>
      <c r="AQ145" s="371">
        <f t="shared" si="441"/>
        <v>0</v>
      </c>
      <c r="AR145" s="372">
        <f t="shared" si="442"/>
        <v>0</v>
      </c>
      <c r="AS145" s="371">
        <f t="shared" si="443"/>
        <v>0</v>
      </c>
      <c r="AT145" s="372">
        <f t="shared" si="444"/>
        <v>4.3</v>
      </c>
      <c r="AU145" s="371">
        <f t="shared" si="445"/>
        <v>0</v>
      </c>
      <c r="AV145" s="372">
        <f t="shared" si="446"/>
        <v>111.8</v>
      </c>
      <c r="AW145" s="426"/>
      <c r="AX145" s="420"/>
      <c r="AY145" s="371">
        <f t="shared" si="447"/>
        <v>0</v>
      </c>
      <c r="AZ145" s="372">
        <f t="shared" si="448"/>
        <v>0</v>
      </c>
      <c r="BA145" s="426"/>
      <c r="BB145" s="420"/>
      <c r="BC145" s="371">
        <f t="shared" si="449"/>
        <v>0</v>
      </c>
      <c r="BD145" s="372">
        <f t="shared" si="450"/>
        <v>0</v>
      </c>
      <c r="BE145" s="421"/>
      <c r="BF145" s="420"/>
      <c r="BG145" s="371">
        <f t="shared" si="373"/>
        <v>0</v>
      </c>
      <c r="BH145" s="372">
        <f t="shared" si="373"/>
        <v>0</v>
      </c>
      <c r="BI145" s="371">
        <f t="shared" si="374"/>
        <v>0</v>
      </c>
      <c r="BJ145" s="372">
        <f t="shared" si="374"/>
        <v>0</v>
      </c>
      <c r="BK145" s="371">
        <f t="shared" si="375"/>
        <v>0</v>
      </c>
      <c r="BL145" s="372">
        <f t="shared" si="375"/>
        <v>0</v>
      </c>
      <c r="BM145" s="431"/>
      <c r="BN145" s="425">
        <v>581</v>
      </c>
      <c r="BO145" s="371">
        <f t="shared" si="411"/>
        <v>0</v>
      </c>
      <c r="BP145" s="372">
        <f t="shared" si="411"/>
        <v>0</v>
      </c>
      <c r="BQ145" s="426"/>
      <c r="BR145" s="425">
        <v>15</v>
      </c>
      <c r="BS145" s="371">
        <f t="shared" si="412"/>
        <v>0</v>
      </c>
      <c r="BT145" s="372">
        <f t="shared" si="412"/>
        <v>0</v>
      </c>
      <c r="BU145" s="421"/>
      <c r="BV145" s="425"/>
      <c r="BW145" s="371">
        <f t="shared" si="413"/>
        <v>0</v>
      </c>
      <c r="BX145" s="423">
        <f t="shared" si="418"/>
        <v>0</v>
      </c>
      <c r="BY145" s="358">
        <f t="shared" si="376"/>
        <v>0</v>
      </c>
      <c r="BZ145" s="372">
        <f t="shared" si="376"/>
        <v>596</v>
      </c>
      <c r="CA145" s="358">
        <f t="shared" si="377"/>
        <v>0</v>
      </c>
      <c r="CB145" s="372">
        <f t="shared" si="377"/>
        <v>0</v>
      </c>
      <c r="CC145" s="421"/>
      <c r="CD145" s="467">
        <v>5.5</v>
      </c>
      <c r="CE145" s="371">
        <f t="shared" si="419"/>
        <v>0</v>
      </c>
      <c r="CF145" s="372">
        <f t="shared" si="419"/>
        <v>3195.5</v>
      </c>
      <c r="CG145" s="421"/>
      <c r="CH145" s="666">
        <v>8.1</v>
      </c>
      <c r="CI145" s="371">
        <f t="shared" si="414"/>
        <v>0</v>
      </c>
      <c r="CJ145" s="372">
        <f t="shared" si="414"/>
        <v>121.5</v>
      </c>
      <c r="CK145" s="421"/>
      <c r="CL145" s="446"/>
      <c r="CM145" s="371">
        <f t="shared" si="415"/>
        <v>0</v>
      </c>
      <c r="CN145" s="372">
        <f t="shared" si="415"/>
        <v>0</v>
      </c>
      <c r="CO145" s="371">
        <f t="shared" si="378"/>
        <v>0</v>
      </c>
      <c r="CP145" s="372">
        <f t="shared" si="378"/>
        <v>5.5654362416107386</v>
      </c>
      <c r="CQ145" s="371">
        <f t="shared" si="379"/>
        <v>0</v>
      </c>
      <c r="CR145" s="372">
        <f t="shared" si="379"/>
        <v>3317</v>
      </c>
      <c r="CS145" s="426"/>
      <c r="CT145" s="420"/>
      <c r="CU145" s="371">
        <f t="shared" si="420"/>
        <v>0</v>
      </c>
      <c r="CV145" s="372">
        <f t="shared" si="420"/>
        <v>0</v>
      </c>
      <c r="CW145" s="426"/>
      <c r="CX145" s="420"/>
      <c r="CY145" s="371">
        <f t="shared" si="421"/>
        <v>0</v>
      </c>
      <c r="CZ145" s="372">
        <f t="shared" si="421"/>
        <v>0</v>
      </c>
      <c r="DA145" s="421"/>
      <c r="DB145" s="420"/>
      <c r="DC145" s="371">
        <f t="shared" si="380"/>
        <v>0</v>
      </c>
      <c r="DD145" s="372">
        <f t="shared" si="380"/>
        <v>0</v>
      </c>
      <c r="DE145" s="371">
        <f t="shared" si="381"/>
        <v>0</v>
      </c>
      <c r="DF145" s="372">
        <f t="shared" si="381"/>
        <v>0</v>
      </c>
      <c r="DG145" s="371">
        <f t="shared" si="382"/>
        <v>0</v>
      </c>
      <c r="DH145" s="372">
        <f t="shared" si="382"/>
        <v>0</v>
      </c>
      <c r="DI145" s="371">
        <f t="shared" si="383"/>
        <v>0</v>
      </c>
      <c r="DJ145" s="372">
        <f t="shared" si="383"/>
        <v>622</v>
      </c>
      <c r="DK145" s="371">
        <f t="shared" si="383"/>
        <v>0</v>
      </c>
      <c r="DL145" s="372">
        <f t="shared" si="383"/>
        <v>0</v>
      </c>
      <c r="DM145" s="371">
        <f t="shared" si="384"/>
        <v>0</v>
      </c>
      <c r="DN145" s="372">
        <f t="shared" si="384"/>
        <v>5.5125401929260454</v>
      </c>
      <c r="DO145" s="371">
        <f t="shared" si="385"/>
        <v>0</v>
      </c>
      <c r="DP145" s="372">
        <f t="shared" si="385"/>
        <v>3428.8</v>
      </c>
      <c r="DQ145" s="371">
        <f t="shared" si="386"/>
        <v>0</v>
      </c>
      <c r="DR145" s="372">
        <f t="shared" si="386"/>
        <v>0</v>
      </c>
      <c r="DS145" s="371">
        <f t="shared" si="387"/>
        <v>0</v>
      </c>
      <c r="DT145" s="372">
        <f t="shared" si="387"/>
        <v>0</v>
      </c>
      <c r="DU145" s="424"/>
      <c r="DV145" s="468">
        <v>245</v>
      </c>
      <c r="DW145" s="371">
        <f t="shared" si="388"/>
        <v>0</v>
      </c>
      <c r="DX145" s="372">
        <f t="shared" si="388"/>
        <v>0</v>
      </c>
      <c r="DY145" s="426"/>
      <c r="DZ145" s="660">
        <v>48</v>
      </c>
      <c r="EA145" s="371">
        <f t="shared" si="389"/>
        <v>0</v>
      </c>
      <c r="EB145" s="372">
        <f t="shared" si="389"/>
        <v>0</v>
      </c>
      <c r="EC145" s="426"/>
      <c r="ED145" s="425"/>
      <c r="EE145" s="371">
        <f t="shared" si="390"/>
        <v>0</v>
      </c>
      <c r="EF145" s="372">
        <f t="shared" si="390"/>
        <v>0</v>
      </c>
      <c r="EG145" s="358">
        <f t="shared" si="391"/>
        <v>0</v>
      </c>
      <c r="EH145" s="372">
        <f t="shared" si="391"/>
        <v>293</v>
      </c>
      <c r="EI145" s="358">
        <f t="shared" si="392"/>
        <v>0</v>
      </c>
      <c r="EJ145" s="372">
        <f t="shared" si="392"/>
        <v>0</v>
      </c>
      <c r="EK145" s="427"/>
      <c r="EL145" s="467">
        <v>4</v>
      </c>
      <c r="EM145" s="371">
        <f t="shared" si="453"/>
        <v>0</v>
      </c>
      <c r="EN145" s="372">
        <f t="shared" si="453"/>
        <v>980</v>
      </c>
      <c r="EO145" s="426"/>
      <c r="EP145" s="666">
        <v>7.4</v>
      </c>
      <c r="EQ145" s="371">
        <f t="shared" si="416"/>
        <v>0</v>
      </c>
      <c r="ER145" s="372">
        <f t="shared" si="416"/>
        <v>355.20000000000005</v>
      </c>
      <c r="ES145" s="426"/>
      <c r="ET145" s="446"/>
      <c r="EU145" s="371">
        <f t="shared" si="451"/>
        <v>0</v>
      </c>
      <c r="EV145" s="372">
        <f t="shared" si="452"/>
        <v>0</v>
      </c>
      <c r="EW145" s="371">
        <f t="shared" si="393"/>
        <v>0</v>
      </c>
      <c r="EX145" s="372">
        <f t="shared" si="393"/>
        <v>4.5569965870307172</v>
      </c>
      <c r="EY145" s="371">
        <f t="shared" si="394"/>
        <v>0</v>
      </c>
      <c r="EZ145" s="372">
        <f t="shared" si="394"/>
        <v>1335.2</v>
      </c>
      <c r="FA145" s="426"/>
      <c r="FB145" s="420"/>
      <c r="FC145" s="371">
        <f t="shared" si="395"/>
        <v>0</v>
      </c>
      <c r="FD145" s="372">
        <f t="shared" si="395"/>
        <v>0</v>
      </c>
      <c r="FE145" s="426"/>
      <c r="FF145" s="420"/>
      <c r="FG145" s="371">
        <f t="shared" si="396"/>
        <v>0</v>
      </c>
      <c r="FH145" s="372">
        <f t="shared" si="396"/>
        <v>0</v>
      </c>
      <c r="FI145" s="421"/>
      <c r="FJ145" s="420"/>
      <c r="FK145" s="371">
        <f t="shared" si="397"/>
        <v>0</v>
      </c>
      <c r="FL145" s="372">
        <f t="shared" si="397"/>
        <v>0</v>
      </c>
      <c r="FM145" s="371">
        <f t="shared" si="398"/>
        <v>0</v>
      </c>
      <c r="FN145" s="372">
        <f t="shared" si="398"/>
        <v>0</v>
      </c>
      <c r="FO145" s="371">
        <f t="shared" si="399"/>
        <v>0</v>
      </c>
      <c r="FP145" s="372">
        <f t="shared" si="399"/>
        <v>0</v>
      </c>
      <c r="FQ145" s="424"/>
      <c r="FR145" s="425">
        <v>15</v>
      </c>
      <c r="FS145" s="371">
        <f t="shared" si="400"/>
        <v>0</v>
      </c>
      <c r="FT145" s="372">
        <f t="shared" si="400"/>
        <v>0</v>
      </c>
      <c r="FU145" s="426"/>
      <c r="FV145" s="425"/>
      <c r="FW145" s="371">
        <f t="shared" si="401"/>
        <v>0</v>
      </c>
      <c r="FX145" s="372">
        <f t="shared" si="401"/>
        <v>0</v>
      </c>
      <c r="FY145" s="426"/>
      <c r="FZ145" s="425"/>
      <c r="GA145" s="371">
        <f t="shared" si="402"/>
        <v>0</v>
      </c>
      <c r="GB145" s="372">
        <f t="shared" si="402"/>
        <v>0</v>
      </c>
      <c r="GC145" s="406">
        <f t="shared" si="366"/>
        <v>0</v>
      </c>
      <c r="GD145" s="372">
        <f t="shared" si="366"/>
        <v>852</v>
      </c>
      <c r="GE145" s="371">
        <f t="shared" si="366"/>
        <v>0</v>
      </c>
      <c r="GF145" s="372">
        <f t="shared" si="366"/>
        <v>0</v>
      </c>
      <c r="GG145" s="371" t="str">
        <f t="shared" si="403"/>
        <v/>
      </c>
      <c r="GH145" s="372">
        <f t="shared" si="403"/>
        <v>4287.3</v>
      </c>
      <c r="GI145" s="371" t="str">
        <f t="shared" si="404"/>
        <v/>
      </c>
      <c r="GJ145" s="372" t="str">
        <f t="shared" si="404"/>
        <v/>
      </c>
      <c r="GK145" s="406">
        <f t="shared" si="367"/>
        <v>0</v>
      </c>
      <c r="GL145" s="372">
        <f t="shared" si="367"/>
        <v>63</v>
      </c>
      <c r="GM145" s="371">
        <f t="shared" si="367"/>
        <v>0</v>
      </c>
      <c r="GN145" s="372">
        <f t="shared" si="367"/>
        <v>0</v>
      </c>
      <c r="GO145" s="371">
        <f t="shared" si="405"/>
        <v>0</v>
      </c>
      <c r="GP145" s="372">
        <f t="shared" si="405"/>
        <v>476.70000000000005</v>
      </c>
      <c r="GQ145" s="371">
        <f t="shared" si="406"/>
        <v>0</v>
      </c>
      <c r="GR145" s="372">
        <f t="shared" si="406"/>
        <v>0</v>
      </c>
      <c r="GS145" s="406">
        <f t="shared" si="368"/>
        <v>0</v>
      </c>
      <c r="GT145" s="372">
        <f t="shared" si="368"/>
        <v>915</v>
      </c>
      <c r="GU145" s="371">
        <f t="shared" si="368"/>
        <v>0</v>
      </c>
      <c r="GV145" s="372">
        <f t="shared" si="364"/>
        <v>0</v>
      </c>
      <c r="GW145" s="371" t="str">
        <f t="shared" si="407"/>
        <v/>
      </c>
      <c r="GX145" s="372">
        <f t="shared" si="407"/>
        <v>4764</v>
      </c>
      <c r="GY145" s="371" t="str">
        <f t="shared" si="407"/>
        <v/>
      </c>
      <c r="GZ145" s="372" t="str">
        <f t="shared" si="372"/>
        <v/>
      </c>
      <c r="HA145" s="406">
        <f t="shared" si="369"/>
        <v>0</v>
      </c>
      <c r="HB145" s="372">
        <f t="shared" si="369"/>
        <v>0</v>
      </c>
      <c r="HC145" s="371">
        <f t="shared" si="369"/>
        <v>0</v>
      </c>
      <c r="HD145" s="372">
        <f t="shared" si="365"/>
        <v>0</v>
      </c>
      <c r="HE145" s="371" t="str">
        <f t="shared" si="370"/>
        <v/>
      </c>
      <c r="HF145" s="372" t="str">
        <f t="shared" si="370"/>
        <v/>
      </c>
      <c r="HG145" s="371" t="str">
        <f t="shared" si="408"/>
        <v/>
      </c>
      <c r="HH145" s="372" t="str">
        <f t="shared" si="408"/>
        <v/>
      </c>
      <c r="HI145" s="406" t="str">
        <f t="shared" si="409"/>
        <v/>
      </c>
      <c r="HJ145" s="372">
        <f t="shared" si="409"/>
        <v>4764</v>
      </c>
      <c r="HK145" s="371" t="str">
        <f t="shared" si="410"/>
        <v/>
      </c>
      <c r="HL145" s="371" t="str">
        <f t="shared" si="410"/>
        <v/>
      </c>
    </row>
    <row r="146" spans="1:221" s="140" customFormat="1" ht="15">
      <c r="A146" s="463" t="s">
        <v>180</v>
      </c>
      <c r="B146" s="462" t="s">
        <v>192</v>
      </c>
      <c r="C146" s="45"/>
      <c r="D146" s="461">
        <v>160038</v>
      </c>
      <c r="E146" s="466">
        <v>4</v>
      </c>
      <c r="F146" s="413"/>
      <c r="G146" s="420">
        <v>1098</v>
      </c>
      <c r="H146" s="421"/>
      <c r="I146" s="422">
        <v>22</v>
      </c>
      <c r="J146" s="371">
        <f t="shared" si="422"/>
        <v>0</v>
      </c>
      <c r="K146" s="372">
        <f t="shared" si="423"/>
        <v>1076</v>
      </c>
      <c r="L146" s="420"/>
      <c r="M146" s="371">
        <f t="shared" si="424"/>
        <v>0</v>
      </c>
      <c r="N146" s="372">
        <f t="shared" si="424"/>
        <v>1076</v>
      </c>
      <c r="O146" s="371">
        <f t="shared" si="425"/>
        <v>0</v>
      </c>
      <c r="P146" s="372">
        <f t="shared" si="426"/>
        <v>0</v>
      </c>
      <c r="Q146" s="424"/>
      <c r="R146" s="425">
        <v>53</v>
      </c>
      <c r="S146" s="371">
        <f t="shared" si="427"/>
        <v>0</v>
      </c>
      <c r="T146" s="372">
        <f t="shared" si="428"/>
        <v>0</v>
      </c>
      <c r="U146" s="421"/>
      <c r="V146" s="660"/>
      <c r="W146" s="371">
        <f t="shared" si="429"/>
        <v>0</v>
      </c>
      <c r="X146" s="372">
        <f t="shared" si="430"/>
        <v>0</v>
      </c>
      <c r="Y146" s="421"/>
      <c r="Z146" s="425"/>
      <c r="AA146" s="371">
        <f t="shared" si="431"/>
        <v>0</v>
      </c>
      <c r="AB146" s="372">
        <f t="shared" si="432"/>
        <v>0</v>
      </c>
      <c r="AC146" s="358">
        <f t="shared" si="433"/>
        <v>0</v>
      </c>
      <c r="AD146" s="372">
        <f t="shared" si="434"/>
        <v>53</v>
      </c>
      <c r="AE146" s="358">
        <f t="shared" si="435"/>
        <v>0</v>
      </c>
      <c r="AF146" s="372">
        <f t="shared" si="436"/>
        <v>0</v>
      </c>
      <c r="AG146" s="427"/>
      <c r="AH146" s="467">
        <v>4.0999999999999996</v>
      </c>
      <c r="AI146" s="371">
        <f t="shared" si="437"/>
        <v>0</v>
      </c>
      <c r="AJ146" s="372">
        <f t="shared" si="438"/>
        <v>217.29999999999998</v>
      </c>
      <c r="AK146" s="426"/>
      <c r="AL146" s="666"/>
      <c r="AM146" s="371">
        <f t="shared" si="439"/>
        <v>0</v>
      </c>
      <c r="AN146" s="372">
        <f t="shared" si="440"/>
        <v>0</v>
      </c>
      <c r="AO146" s="426"/>
      <c r="AP146" s="446"/>
      <c r="AQ146" s="371">
        <f t="shared" si="441"/>
        <v>0</v>
      </c>
      <c r="AR146" s="372">
        <f t="shared" si="442"/>
        <v>0</v>
      </c>
      <c r="AS146" s="371">
        <f t="shared" si="443"/>
        <v>0</v>
      </c>
      <c r="AT146" s="372">
        <f t="shared" si="444"/>
        <v>4.0999999999999996</v>
      </c>
      <c r="AU146" s="371">
        <f t="shared" si="445"/>
        <v>0</v>
      </c>
      <c r="AV146" s="372">
        <f t="shared" si="446"/>
        <v>217.29999999999998</v>
      </c>
      <c r="AW146" s="426"/>
      <c r="AX146" s="420"/>
      <c r="AY146" s="371">
        <f t="shared" si="447"/>
        <v>0</v>
      </c>
      <c r="AZ146" s="372">
        <f t="shared" si="448"/>
        <v>0</v>
      </c>
      <c r="BA146" s="426"/>
      <c r="BB146" s="420"/>
      <c r="BC146" s="371">
        <f t="shared" si="449"/>
        <v>0</v>
      </c>
      <c r="BD146" s="372">
        <f t="shared" si="450"/>
        <v>0</v>
      </c>
      <c r="BE146" s="421"/>
      <c r="BF146" s="420"/>
      <c r="BG146" s="371">
        <f t="shared" si="373"/>
        <v>0</v>
      </c>
      <c r="BH146" s="372">
        <f t="shared" si="373"/>
        <v>0</v>
      </c>
      <c r="BI146" s="371">
        <f t="shared" si="374"/>
        <v>0</v>
      </c>
      <c r="BJ146" s="372">
        <f t="shared" si="374"/>
        <v>0</v>
      </c>
      <c r="BK146" s="371">
        <f t="shared" si="375"/>
        <v>0</v>
      </c>
      <c r="BL146" s="372">
        <f t="shared" si="375"/>
        <v>0</v>
      </c>
      <c r="BM146" s="431"/>
      <c r="BN146" s="425">
        <v>543</v>
      </c>
      <c r="BO146" s="371">
        <f t="shared" si="411"/>
        <v>0</v>
      </c>
      <c r="BP146" s="372">
        <f t="shared" si="411"/>
        <v>0</v>
      </c>
      <c r="BQ146" s="426"/>
      <c r="BR146" s="425">
        <v>19</v>
      </c>
      <c r="BS146" s="371">
        <f t="shared" si="412"/>
        <v>0</v>
      </c>
      <c r="BT146" s="372">
        <f t="shared" si="412"/>
        <v>0</v>
      </c>
      <c r="BU146" s="421"/>
      <c r="BV146" s="425"/>
      <c r="BW146" s="371">
        <f t="shared" si="413"/>
        <v>0</v>
      </c>
      <c r="BX146" s="423">
        <f t="shared" si="418"/>
        <v>0</v>
      </c>
      <c r="BY146" s="358">
        <f t="shared" si="376"/>
        <v>0</v>
      </c>
      <c r="BZ146" s="372">
        <f t="shared" si="376"/>
        <v>562</v>
      </c>
      <c r="CA146" s="358">
        <f t="shared" si="377"/>
        <v>0</v>
      </c>
      <c r="CB146" s="372">
        <f t="shared" si="377"/>
        <v>0</v>
      </c>
      <c r="CC146" s="421"/>
      <c r="CD146" s="467">
        <v>5.4</v>
      </c>
      <c r="CE146" s="371">
        <f t="shared" si="419"/>
        <v>0</v>
      </c>
      <c r="CF146" s="372">
        <f t="shared" si="419"/>
        <v>2932.2000000000003</v>
      </c>
      <c r="CG146" s="421"/>
      <c r="CH146" s="666">
        <v>9.1999999999999993</v>
      </c>
      <c r="CI146" s="371">
        <f t="shared" si="414"/>
        <v>0</v>
      </c>
      <c r="CJ146" s="372">
        <f t="shared" si="414"/>
        <v>174.79999999999998</v>
      </c>
      <c r="CK146" s="421"/>
      <c r="CL146" s="446"/>
      <c r="CM146" s="371">
        <f t="shared" si="415"/>
        <v>0</v>
      </c>
      <c r="CN146" s="372">
        <f t="shared" si="415"/>
        <v>0</v>
      </c>
      <c r="CO146" s="371">
        <f t="shared" si="378"/>
        <v>0</v>
      </c>
      <c r="CP146" s="372">
        <f t="shared" si="378"/>
        <v>5.5284697508896805</v>
      </c>
      <c r="CQ146" s="371">
        <f t="shared" si="379"/>
        <v>0</v>
      </c>
      <c r="CR146" s="372">
        <f t="shared" si="379"/>
        <v>3107.0000000000005</v>
      </c>
      <c r="CS146" s="426"/>
      <c r="CT146" s="420"/>
      <c r="CU146" s="371">
        <f t="shared" si="420"/>
        <v>0</v>
      </c>
      <c r="CV146" s="372">
        <f t="shared" si="420"/>
        <v>0</v>
      </c>
      <c r="CW146" s="426"/>
      <c r="CX146" s="420"/>
      <c r="CY146" s="371">
        <f t="shared" si="421"/>
        <v>0</v>
      </c>
      <c r="CZ146" s="372">
        <f t="shared" si="421"/>
        <v>0</v>
      </c>
      <c r="DA146" s="421"/>
      <c r="DB146" s="420"/>
      <c r="DC146" s="371">
        <f t="shared" si="380"/>
        <v>0</v>
      </c>
      <c r="DD146" s="372">
        <f t="shared" si="380"/>
        <v>0</v>
      </c>
      <c r="DE146" s="371">
        <f t="shared" si="381"/>
        <v>0</v>
      </c>
      <c r="DF146" s="372">
        <f t="shared" si="381"/>
        <v>0</v>
      </c>
      <c r="DG146" s="371">
        <f t="shared" si="382"/>
        <v>0</v>
      </c>
      <c r="DH146" s="372">
        <f t="shared" si="382"/>
        <v>0</v>
      </c>
      <c r="DI146" s="371">
        <f t="shared" si="383"/>
        <v>0</v>
      </c>
      <c r="DJ146" s="372">
        <f t="shared" si="383"/>
        <v>615</v>
      </c>
      <c r="DK146" s="371">
        <f t="shared" si="383"/>
        <v>0</v>
      </c>
      <c r="DL146" s="372">
        <f t="shared" si="383"/>
        <v>0</v>
      </c>
      <c r="DM146" s="371">
        <f t="shared" si="384"/>
        <v>0</v>
      </c>
      <c r="DN146" s="372">
        <f t="shared" si="384"/>
        <v>5.4053658536585374</v>
      </c>
      <c r="DO146" s="371">
        <f t="shared" si="385"/>
        <v>0</v>
      </c>
      <c r="DP146" s="372">
        <f t="shared" si="385"/>
        <v>3324.3000000000006</v>
      </c>
      <c r="DQ146" s="371">
        <f t="shared" si="386"/>
        <v>0</v>
      </c>
      <c r="DR146" s="372">
        <f t="shared" si="386"/>
        <v>0</v>
      </c>
      <c r="DS146" s="371">
        <f t="shared" si="387"/>
        <v>0</v>
      </c>
      <c r="DT146" s="372">
        <f t="shared" si="387"/>
        <v>0</v>
      </c>
      <c r="DU146" s="424"/>
      <c r="DV146" s="468">
        <v>297</v>
      </c>
      <c r="DW146" s="371">
        <f t="shared" si="388"/>
        <v>0</v>
      </c>
      <c r="DX146" s="372">
        <f t="shared" si="388"/>
        <v>0</v>
      </c>
      <c r="DY146" s="426"/>
      <c r="DZ146" s="660">
        <v>152</v>
      </c>
      <c r="EA146" s="371">
        <f t="shared" si="389"/>
        <v>0</v>
      </c>
      <c r="EB146" s="372">
        <f t="shared" si="389"/>
        <v>0</v>
      </c>
      <c r="EC146" s="426"/>
      <c r="ED146" s="425"/>
      <c r="EE146" s="371">
        <f t="shared" si="390"/>
        <v>0</v>
      </c>
      <c r="EF146" s="372">
        <f t="shared" si="390"/>
        <v>0</v>
      </c>
      <c r="EG146" s="358">
        <f t="shared" si="391"/>
        <v>0</v>
      </c>
      <c r="EH146" s="372">
        <f t="shared" si="391"/>
        <v>449</v>
      </c>
      <c r="EI146" s="358">
        <f t="shared" si="392"/>
        <v>0</v>
      </c>
      <c r="EJ146" s="372">
        <f t="shared" si="392"/>
        <v>0</v>
      </c>
      <c r="EK146" s="427"/>
      <c r="EL146" s="467">
        <v>4.3</v>
      </c>
      <c r="EM146" s="371">
        <f t="shared" si="453"/>
        <v>0</v>
      </c>
      <c r="EN146" s="372">
        <f t="shared" si="453"/>
        <v>1277.0999999999999</v>
      </c>
      <c r="EO146" s="426"/>
      <c r="EP146" s="666">
        <v>5.5</v>
      </c>
      <c r="EQ146" s="371">
        <f t="shared" si="416"/>
        <v>0</v>
      </c>
      <c r="ER146" s="372">
        <f t="shared" si="416"/>
        <v>836</v>
      </c>
      <c r="ES146" s="426"/>
      <c r="ET146" s="446"/>
      <c r="EU146" s="371">
        <f t="shared" si="451"/>
        <v>0</v>
      </c>
      <c r="EV146" s="372">
        <f t="shared" si="452"/>
        <v>0</v>
      </c>
      <c r="EW146" s="371">
        <f t="shared" si="393"/>
        <v>0</v>
      </c>
      <c r="EX146" s="372">
        <f t="shared" si="393"/>
        <v>4.7062360801781731</v>
      </c>
      <c r="EY146" s="371">
        <f t="shared" si="394"/>
        <v>0</v>
      </c>
      <c r="EZ146" s="372">
        <f t="shared" si="394"/>
        <v>2113.1</v>
      </c>
      <c r="FA146" s="426"/>
      <c r="FB146" s="420"/>
      <c r="FC146" s="371">
        <f t="shared" si="395"/>
        <v>0</v>
      </c>
      <c r="FD146" s="372">
        <f t="shared" si="395"/>
        <v>0</v>
      </c>
      <c r="FE146" s="426"/>
      <c r="FF146" s="420"/>
      <c r="FG146" s="371">
        <f t="shared" si="396"/>
        <v>0</v>
      </c>
      <c r="FH146" s="372">
        <f t="shared" si="396"/>
        <v>0</v>
      </c>
      <c r="FI146" s="421"/>
      <c r="FJ146" s="420"/>
      <c r="FK146" s="371">
        <f t="shared" si="397"/>
        <v>0</v>
      </c>
      <c r="FL146" s="372">
        <f t="shared" si="397"/>
        <v>0</v>
      </c>
      <c r="FM146" s="371">
        <f t="shared" si="398"/>
        <v>0</v>
      </c>
      <c r="FN146" s="372">
        <f t="shared" si="398"/>
        <v>0</v>
      </c>
      <c r="FO146" s="371">
        <f t="shared" si="399"/>
        <v>0</v>
      </c>
      <c r="FP146" s="372">
        <f t="shared" si="399"/>
        <v>0</v>
      </c>
      <c r="FQ146" s="424"/>
      <c r="FR146" s="425">
        <v>12</v>
      </c>
      <c r="FS146" s="371">
        <f t="shared" si="400"/>
        <v>0</v>
      </c>
      <c r="FT146" s="372">
        <f t="shared" si="400"/>
        <v>0</v>
      </c>
      <c r="FU146" s="426"/>
      <c r="FV146" s="425"/>
      <c r="FW146" s="371">
        <f t="shared" si="401"/>
        <v>0</v>
      </c>
      <c r="FX146" s="372">
        <f t="shared" si="401"/>
        <v>0</v>
      </c>
      <c r="FY146" s="426"/>
      <c r="FZ146" s="425"/>
      <c r="GA146" s="371">
        <f t="shared" si="402"/>
        <v>0</v>
      </c>
      <c r="GB146" s="372">
        <f t="shared" si="402"/>
        <v>0</v>
      </c>
      <c r="GC146" s="406">
        <f t="shared" si="366"/>
        <v>0</v>
      </c>
      <c r="GD146" s="372">
        <f t="shared" si="366"/>
        <v>893</v>
      </c>
      <c r="GE146" s="371">
        <f t="shared" si="366"/>
        <v>0</v>
      </c>
      <c r="GF146" s="372">
        <f t="shared" si="366"/>
        <v>0</v>
      </c>
      <c r="GG146" s="371" t="str">
        <f t="shared" si="403"/>
        <v/>
      </c>
      <c r="GH146" s="372">
        <f t="shared" si="403"/>
        <v>4426.6000000000004</v>
      </c>
      <c r="GI146" s="371" t="str">
        <f t="shared" si="404"/>
        <v/>
      </c>
      <c r="GJ146" s="372" t="str">
        <f t="shared" si="404"/>
        <v/>
      </c>
      <c r="GK146" s="406">
        <f t="shared" si="367"/>
        <v>0</v>
      </c>
      <c r="GL146" s="372">
        <f t="shared" si="367"/>
        <v>171</v>
      </c>
      <c r="GM146" s="371">
        <f t="shared" si="367"/>
        <v>0</v>
      </c>
      <c r="GN146" s="372">
        <f t="shared" si="367"/>
        <v>0</v>
      </c>
      <c r="GO146" s="371">
        <f t="shared" si="405"/>
        <v>0</v>
      </c>
      <c r="GP146" s="372">
        <f t="shared" si="405"/>
        <v>1010.8</v>
      </c>
      <c r="GQ146" s="371">
        <f t="shared" si="406"/>
        <v>0</v>
      </c>
      <c r="GR146" s="372">
        <f t="shared" si="406"/>
        <v>0</v>
      </c>
      <c r="GS146" s="406">
        <f t="shared" si="368"/>
        <v>0</v>
      </c>
      <c r="GT146" s="372">
        <f t="shared" si="368"/>
        <v>1064</v>
      </c>
      <c r="GU146" s="371">
        <f t="shared" si="368"/>
        <v>0</v>
      </c>
      <c r="GV146" s="372">
        <f t="shared" si="364"/>
        <v>0</v>
      </c>
      <c r="GW146" s="371" t="str">
        <f t="shared" si="407"/>
        <v/>
      </c>
      <c r="GX146" s="372">
        <f t="shared" si="407"/>
        <v>5437.4000000000005</v>
      </c>
      <c r="GY146" s="371" t="str">
        <f t="shared" si="407"/>
        <v/>
      </c>
      <c r="GZ146" s="372" t="str">
        <f t="shared" si="372"/>
        <v/>
      </c>
      <c r="HA146" s="406">
        <f t="shared" si="369"/>
        <v>0</v>
      </c>
      <c r="HB146" s="372">
        <f t="shared" si="369"/>
        <v>0</v>
      </c>
      <c r="HC146" s="371">
        <f t="shared" si="369"/>
        <v>0</v>
      </c>
      <c r="HD146" s="372">
        <f t="shared" si="365"/>
        <v>0</v>
      </c>
      <c r="HE146" s="371" t="str">
        <f t="shared" si="370"/>
        <v/>
      </c>
      <c r="HF146" s="372" t="str">
        <f t="shared" si="370"/>
        <v/>
      </c>
      <c r="HG146" s="371" t="str">
        <f t="shared" si="408"/>
        <v/>
      </c>
      <c r="HH146" s="372" t="str">
        <f t="shared" si="408"/>
        <v/>
      </c>
      <c r="HI146" s="406" t="str">
        <f t="shared" si="409"/>
        <v/>
      </c>
      <c r="HJ146" s="372">
        <f t="shared" si="409"/>
        <v>5437.4000000000005</v>
      </c>
      <c r="HK146" s="371" t="str">
        <f t="shared" si="410"/>
        <v/>
      </c>
      <c r="HL146" s="371" t="str">
        <f t="shared" si="410"/>
        <v/>
      </c>
    </row>
    <row r="147" spans="1:221" s="140" customFormat="1" ht="15">
      <c r="A147" s="463" t="s">
        <v>180</v>
      </c>
      <c r="B147" s="462" t="s">
        <v>193</v>
      </c>
      <c r="C147" s="526" t="s">
        <v>1008</v>
      </c>
      <c r="D147" s="461">
        <v>160630</v>
      </c>
      <c r="E147" s="466">
        <v>4</v>
      </c>
      <c r="F147" s="413"/>
      <c r="G147" s="420">
        <v>228</v>
      </c>
      <c r="H147" s="421"/>
      <c r="I147" s="422">
        <v>6</v>
      </c>
      <c r="J147" s="371">
        <f t="shared" si="422"/>
        <v>0</v>
      </c>
      <c r="K147" s="372">
        <f t="shared" si="423"/>
        <v>222</v>
      </c>
      <c r="L147" s="420"/>
      <c r="M147" s="371">
        <f t="shared" si="424"/>
        <v>0</v>
      </c>
      <c r="N147" s="372">
        <f t="shared" si="424"/>
        <v>222</v>
      </c>
      <c r="O147" s="371">
        <f t="shared" si="425"/>
        <v>0</v>
      </c>
      <c r="P147" s="372">
        <f t="shared" si="426"/>
        <v>0</v>
      </c>
      <c r="Q147" s="424"/>
      <c r="R147" s="425"/>
      <c r="S147" s="371">
        <f t="shared" si="427"/>
        <v>0</v>
      </c>
      <c r="T147" s="372">
        <f t="shared" si="428"/>
        <v>0</v>
      </c>
      <c r="U147" s="421"/>
      <c r="V147" s="660"/>
      <c r="W147" s="371">
        <f t="shared" si="429"/>
        <v>0</v>
      </c>
      <c r="X147" s="372">
        <f t="shared" si="430"/>
        <v>0</v>
      </c>
      <c r="Y147" s="421"/>
      <c r="Z147" s="425"/>
      <c r="AA147" s="371">
        <f t="shared" si="431"/>
        <v>0</v>
      </c>
      <c r="AB147" s="372">
        <f t="shared" si="432"/>
        <v>0</v>
      </c>
      <c r="AC147" s="358">
        <f t="shared" si="433"/>
        <v>0</v>
      </c>
      <c r="AD147" s="372">
        <f t="shared" si="434"/>
        <v>0</v>
      </c>
      <c r="AE147" s="358">
        <f t="shared" si="435"/>
        <v>0</v>
      </c>
      <c r="AF147" s="372">
        <f t="shared" si="436"/>
        <v>0</v>
      </c>
      <c r="AG147" s="427"/>
      <c r="AH147" s="467"/>
      <c r="AI147" s="371">
        <f t="shared" si="437"/>
        <v>0</v>
      </c>
      <c r="AJ147" s="372">
        <f t="shared" si="438"/>
        <v>0</v>
      </c>
      <c r="AK147" s="426"/>
      <c r="AL147" s="666"/>
      <c r="AM147" s="371">
        <f t="shared" si="439"/>
        <v>0</v>
      </c>
      <c r="AN147" s="372">
        <f t="shared" si="440"/>
        <v>0</v>
      </c>
      <c r="AO147" s="426"/>
      <c r="AP147" s="446"/>
      <c r="AQ147" s="371">
        <f t="shared" si="441"/>
        <v>0</v>
      </c>
      <c r="AR147" s="372">
        <f t="shared" si="442"/>
        <v>0</v>
      </c>
      <c r="AS147" s="371">
        <f t="shared" si="443"/>
        <v>0</v>
      </c>
      <c r="AT147" s="372">
        <f t="shared" si="444"/>
        <v>0</v>
      </c>
      <c r="AU147" s="371">
        <f t="shared" si="445"/>
        <v>0</v>
      </c>
      <c r="AV147" s="372">
        <f t="shared" si="446"/>
        <v>0</v>
      </c>
      <c r="AW147" s="426"/>
      <c r="AX147" s="420"/>
      <c r="AY147" s="371">
        <f t="shared" si="447"/>
        <v>0</v>
      </c>
      <c r="AZ147" s="372">
        <f t="shared" si="448"/>
        <v>0</v>
      </c>
      <c r="BA147" s="426"/>
      <c r="BB147" s="420"/>
      <c r="BC147" s="371">
        <f t="shared" si="449"/>
        <v>0</v>
      </c>
      <c r="BD147" s="372">
        <f t="shared" si="450"/>
        <v>0</v>
      </c>
      <c r="BE147" s="421"/>
      <c r="BF147" s="420"/>
      <c r="BG147" s="371">
        <f t="shared" si="373"/>
        <v>0</v>
      </c>
      <c r="BH147" s="372">
        <f t="shared" si="373"/>
        <v>0</v>
      </c>
      <c r="BI147" s="371">
        <f t="shared" si="374"/>
        <v>0</v>
      </c>
      <c r="BJ147" s="372">
        <f t="shared" si="374"/>
        <v>0</v>
      </c>
      <c r="BK147" s="371">
        <f t="shared" si="375"/>
        <v>0</v>
      </c>
      <c r="BL147" s="372">
        <f t="shared" si="375"/>
        <v>0</v>
      </c>
      <c r="BM147" s="431"/>
      <c r="BN147" s="425">
        <v>49</v>
      </c>
      <c r="BO147" s="371">
        <f t="shared" si="411"/>
        <v>0</v>
      </c>
      <c r="BP147" s="372">
        <f t="shared" si="411"/>
        <v>0</v>
      </c>
      <c r="BQ147" s="426"/>
      <c r="BR147" s="425">
        <v>9</v>
      </c>
      <c r="BS147" s="371">
        <f t="shared" si="412"/>
        <v>0</v>
      </c>
      <c r="BT147" s="372">
        <f t="shared" si="412"/>
        <v>0</v>
      </c>
      <c r="BU147" s="421"/>
      <c r="BV147" s="425"/>
      <c r="BW147" s="371">
        <f t="shared" si="413"/>
        <v>0</v>
      </c>
      <c r="BX147" s="423">
        <f t="shared" si="418"/>
        <v>0</v>
      </c>
      <c r="BY147" s="358">
        <f t="shared" si="376"/>
        <v>0</v>
      </c>
      <c r="BZ147" s="372">
        <f t="shared" si="376"/>
        <v>58</v>
      </c>
      <c r="CA147" s="358">
        <f t="shared" si="377"/>
        <v>0</v>
      </c>
      <c r="CB147" s="372">
        <f t="shared" si="377"/>
        <v>0</v>
      </c>
      <c r="CC147" s="421"/>
      <c r="CD147" s="467">
        <v>7.9</v>
      </c>
      <c r="CE147" s="371">
        <f t="shared" si="419"/>
        <v>0</v>
      </c>
      <c r="CF147" s="372">
        <f t="shared" si="419"/>
        <v>387.1</v>
      </c>
      <c r="CG147" s="421"/>
      <c r="CH147" s="666">
        <v>9.9</v>
      </c>
      <c r="CI147" s="371">
        <f t="shared" si="414"/>
        <v>0</v>
      </c>
      <c r="CJ147" s="372">
        <f t="shared" si="414"/>
        <v>89.100000000000009</v>
      </c>
      <c r="CK147" s="421"/>
      <c r="CL147" s="446"/>
      <c r="CM147" s="371">
        <f t="shared" si="415"/>
        <v>0</v>
      </c>
      <c r="CN147" s="372">
        <f t="shared" si="415"/>
        <v>0</v>
      </c>
      <c r="CO147" s="371">
        <f t="shared" si="378"/>
        <v>0</v>
      </c>
      <c r="CP147" s="372">
        <f t="shared" si="378"/>
        <v>8.2103448275862085</v>
      </c>
      <c r="CQ147" s="371">
        <f t="shared" si="379"/>
        <v>0</v>
      </c>
      <c r="CR147" s="372">
        <f t="shared" si="379"/>
        <v>476.2000000000001</v>
      </c>
      <c r="CS147" s="426"/>
      <c r="CT147" s="420"/>
      <c r="CU147" s="371">
        <f t="shared" si="420"/>
        <v>0</v>
      </c>
      <c r="CV147" s="372">
        <f t="shared" si="420"/>
        <v>0</v>
      </c>
      <c r="CW147" s="426"/>
      <c r="CX147" s="420"/>
      <c r="CY147" s="371">
        <f t="shared" si="421"/>
        <v>0</v>
      </c>
      <c r="CZ147" s="372">
        <f t="shared" si="421"/>
        <v>0</v>
      </c>
      <c r="DA147" s="421"/>
      <c r="DB147" s="420"/>
      <c r="DC147" s="371">
        <f t="shared" si="380"/>
        <v>0</v>
      </c>
      <c r="DD147" s="372">
        <f t="shared" si="380"/>
        <v>0</v>
      </c>
      <c r="DE147" s="371">
        <f t="shared" si="381"/>
        <v>0</v>
      </c>
      <c r="DF147" s="372">
        <f t="shared" si="381"/>
        <v>0</v>
      </c>
      <c r="DG147" s="371">
        <f t="shared" si="382"/>
        <v>0</v>
      </c>
      <c r="DH147" s="372">
        <f t="shared" si="382"/>
        <v>0</v>
      </c>
      <c r="DI147" s="371">
        <f t="shared" si="383"/>
        <v>0</v>
      </c>
      <c r="DJ147" s="372">
        <f t="shared" si="383"/>
        <v>58</v>
      </c>
      <c r="DK147" s="371">
        <f t="shared" si="383"/>
        <v>0</v>
      </c>
      <c r="DL147" s="372">
        <f t="shared" si="383"/>
        <v>0</v>
      </c>
      <c r="DM147" s="371">
        <f t="shared" si="384"/>
        <v>0</v>
      </c>
      <c r="DN147" s="372">
        <f t="shared" si="384"/>
        <v>8.2103448275862085</v>
      </c>
      <c r="DO147" s="371">
        <f t="shared" si="385"/>
        <v>0</v>
      </c>
      <c r="DP147" s="372">
        <f t="shared" si="385"/>
        <v>476.2000000000001</v>
      </c>
      <c r="DQ147" s="371">
        <f t="shared" si="386"/>
        <v>0</v>
      </c>
      <c r="DR147" s="372">
        <f t="shared" si="386"/>
        <v>0</v>
      </c>
      <c r="DS147" s="371">
        <f t="shared" si="387"/>
        <v>0</v>
      </c>
      <c r="DT147" s="372">
        <f t="shared" si="387"/>
        <v>0</v>
      </c>
      <c r="DU147" s="424"/>
      <c r="DV147" s="468">
        <v>124</v>
      </c>
      <c r="DW147" s="371">
        <f t="shared" si="388"/>
        <v>0</v>
      </c>
      <c r="DX147" s="372">
        <f t="shared" si="388"/>
        <v>0</v>
      </c>
      <c r="DY147" s="426"/>
      <c r="DZ147" s="660">
        <v>37</v>
      </c>
      <c r="EA147" s="371">
        <f t="shared" si="389"/>
        <v>0</v>
      </c>
      <c r="EB147" s="372">
        <f t="shared" si="389"/>
        <v>0</v>
      </c>
      <c r="EC147" s="426"/>
      <c r="ED147" s="425"/>
      <c r="EE147" s="371">
        <f t="shared" si="390"/>
        <v>0</v>
      </c>
      <c r="EF147" s="372">
        <f t="shared" si="390"/>
        <v>0</v>
      </c>
      <c r="EG147" s="358">
        <f t="shared" si="391"/>
        <v>0</v>
      </c>
      <c r="EH147" s="372">
        <f t="shared" si="391"/>
        <v>161</v>
      </c>
      <c r="EI147" s="358">
        <f t="shared" si="392"/>
        <v>0</v>
      </c>
      <c r="EJ147" s="372">
        <f t="shared" si="392"/>
        <v>0</v>
      </c>
      <c r="EK147" s="427"/>
      <c r="EL147" s="467">
        <v>5</v>
      </c>
      <c r="EM147" s="371">
        <f t="shared" si="453"/>
        <v>0</v>
      </c>
      <c r="EN147" s="372">
        <f t="shared" si="453"/>
        <v>620</v>
      </c>
      <c r="EO147" s="426"/>
      <c r="EP147" s="666">
        <v>7</v>
      </c>
      <c r="EQ147" s="371">
        <f t="shared" si="416"/>
        <v>0</v>
      </c>
      <c r="ER147" s="372">
        <f t="shared" si="416"/>
        <v>259</v>
      </c>
      <c r="ES147" s="426"/>
      <c r="ET147" s="446"/>
      <c r="EU147" s="371">
        <f t="shared" si="451"/>
        <v>0</v>
      </c>
      <c r="EV147" s="372">
        <f t="shared" si="452"/>
        <v>0</v>
      </c>
      <c r="EW147" s="371">
        <f t="shared" si="393"/>
        <v>0</v>
      </c>
      <c r="EX147" s="372">
        <f t="shared" si="393"/>
        <v>5.4596273291925463</v>
      </c>
      <c r="EY147" s="371">
        <f t="shared" si="394"/>
        <v>0</v>
      </c>
      <c r="EZ147" s="372">
        <f t="shared" si="394"/>
        <v>879</v>
      </c>
      <c r="FA147" s="426"/>
      <c r="FB147" s="420"/>
      <c r="FC147" s="371">
        <f t="shared" si="395"/>
        <v>0</v>
      </c>
      <c r="FD147" s="372">
        <f t="shared" si="395"/>
        <v>0</v>
      </c>
      <c r="FE147" s="426"/>
      <c r="FF147" s="420"/>
      <c r="FG147" s="371">
        <f t="shared" si="396"/>
        <v>0</v>
      </c>
      <c r="FH147" s="372">
        <f t="shared" si="396"/>
        <v>0</v>
      </c>
      <c r="FI147" s="421"/>
      <c r="FJ147" s="420"/>
      <c r="FK147" s="371">
        <f t="shared" si="397"/>
        <v>0</v>
      </c>
      <c r="FL147" s="372">
        <f t="shared" si="397"/>
        <v>0</v>
      </c>
      <c r="FM147" s="371">
        <f t="shared" si="398"/>
        <v>0</v>
      </c>
      <c r="FN147" s="372">
        <f t="shared" si="398"/>
        <v>0</v>
      </c>
      <c r="FO147" s="371">
        <f t="shared" si="399"/>
        <v>0</v>
      </c>
      <c r="FP147" s="372">
        <f t="shared" si="399"/>
        <v>0</v>
      </c>
      <c r="FQ147" s="424"/>
      <c r="FR147" s="425">
        <v>3</v>
      </c>
      <c r="FS147" s="371">
        <f t="shared" si="400"/>
        <v>0</v>
      </c>
      <c r="FT147" s="372">
        <f t="shared" si="400"/>
        <v>0</v>
      </c>
      <c r="FU147" s="426"/>
      <c r="FV147" s="425"/>
      <c r="FW147" s="371">
        <f t="shared" si="401"/>
        <v>0</v>
      </c>
      <c r="FX147" s="372">
        <f t="shared" si="401"/>
        <v>0</v>
      </c>
      <c r="FY147" s="426"/>
      <c r="FZ147" s="425"/>
      <c r="GA147" s="371">
        <f t="shared" si="402"/>
        <v>0</v>
      </c>
      <c r="GB147" s="372">
        <f t="shared" si="402"/>
        <v>0</v>
      </c>
      <c r="GC147" s="406">
        <f t="shared" si="366"/>
        <v>0</v>
      </c>
      <c r="GD147" s="372">
        <f t="shared" si="366"/>
        <v>173</v>
      </c>
      <c r="GE147" s="371">
        <f t="shared" si="366"/>
        <v>0</v>
      </c>
      <c r="GF147" s="372">
        <f t="shared" si="366"/>
        <v>0</v>
      </c>
      <c r="GG147" s="371" t="str">
        <f t="shared" si="403"/>
        <v/>
      </c>
      <c r="GH147" s="372">
        <f t="shared" si="403"/>
        <v>1007.1</v>
      </c>
      <c r="GI147" s="371" t="str">
        <f t="shared" si="404"/>
        <v/>
      </c>
      <c r="GJ147" s="372" t="str">
        <f t="shared" si="404"/>
        <v/>
      </c>
      <c r="GK147" s="406">
        <f t="shared" si="367"/>
        <v>0</v>
      </c>
      <c r="GL147" s="372">
        <f t="shared" si="367"/>
        <v>46</v>
      </c>
      <c r="GM147" s="371">
        <f t="shared" si="367"/>
        <v>0</v>
      </c>
      <c r="GN147" s="372">
        <f t="shared" si="367"/>
        <v>0</v>
      </c>
      <c r="GO147" s="371">
        <f t="shared" si="405"/>
        <v>0</v>
      </c>
      <c r="GP147" s="372">
        <f t="shared" si="405"/>
        <v>348.1</v>
      </c>
      <c r="GQ147" s="371">
        <f t="shared" si="406"/>
        <v>0</v>
      </c>
      <c r="GR147" s="372">
        <f t="shared" si="406"/>
        <v>0</v>
      </c>
      <c r="GS147" s="406">
        <f t="shared" si="368"/>
        <v>0</v>
      </c>
      <c r="GT147" s="372">
        <f t="shared" si="368"/>
        <v>219</v>
      </c>
      <c r="GU147" s="371">
        <f t="shared" si="368"/>
        <v>0</v>
      </c>
      <c r="GV147" s="372">
        <f t="shared" si="364"/>
        <v>0</v>
      </c>
      <c r="GW147" s="371" t="str">
        <f t="shared" si="407"/>
        <v/>
      </c>
      <c r="GX147" s="372">
        <f t="shared" si="407"/>
        <v>1355.2</v>
      </c>
      <c r="GY147" s="371" t="str">
        <f t="shared" si="407"/>
        <v/>
      </c>
      <c r="GZ147" s="372" t="str">
        <f t="shared" si="372"/>
        <v/>
      </c>
      <c r="HA147" s="406">
        <f t="shared" si="369"/>
        <v>0</v>
      </c>
      <c r="HB147" s="372">
        <f t="shared" si="369"/>
        <v>0</v>
      </c>
      <c r="HC147" s="371">
        <f t="shared" si="369"/>
        <v>0</v>
      </c>
      <c r="HD147" s="372">
        <f t="shared" si="365"/>
        <v>0</v>
      </c>
      <c r="HE147" s="371" t="str">
        <f t="shared" si="370"/>
        <v/>
      </c>
      <c r="HF147" s="372" t="str">
        <f t="shared" si="370"/>
        <v/>
      </c>
      <c r="HG147" s="371" t="str">
        <f t="shared" si="408"/>
        <v/>
      </c>
      <c r="HH147" s="372" t="str">
        <f t="shared" si="408"/>
        <v/>
      </c>
      <c r="HI147" s="406" t="str">
        <f t="shared" si="409"/>
        <v/>
      </c>
      <c r="HJ147" s="372">
        <f t="shared" si="409"/>
        <v>1355.2</v>
      </c>
      <c r="HK147" s="371" t="str">
        <f t="shared" si="410"/>
        <v/>
      </c>
      <c r="HL147" s="371" t="str">
        <f t="shared" si="410"/>
        <v/>
      </c>
    </row>
    <row r="148" spans="1:221" s="140" customFormat="1" ht="15">
      <c r="A148" s="463" t="s">
        <v>180</v>
      </c>
      <c r="B148" s="558" t="s">
        <v>194</v>
      </c>
      <c r="C148" s="559" t="s">
        <v>1009</v>
      </c>
      <c r="D148" s="461">
        <v>159382</v>
      </c>
      <c r="E148" s="466">
        <v>7</v>
      </c>
      <c r="F148" s="413"/>
      <c r="G148" s="420">
        <v>137</v>
      </c>
      <c r="H148" s="421"/>
      <c r="I148" s="422">
        <v>0</v>
      </c>
      <c r="J148" s="371">
        <f t="shared" si="422"/>
        <v>0</v>
      </c>
      <c r="K148" s="372">
        <f t="shared" si="423"/>
        <v>137</v>
      </c>
      <c r="L148" s="420"/>
      <c r="M148" s="371">
        <f t="shared" si="424"/>
        <v>0</v>
      </c>
      <c r="N148" s="372">
        <f t="shared" si="424"/>
        <v>137</v>
      </c>
      <c r="O148" s="371">
        <f t="shared" si="425"/>
        <v>0</v>
      </c>
      <c r="P148" s="372">
        <f t="shared" si="426"/>
        <v>0</v>
      </c>
      <c r="Q148" s="424"/>
      <c r="R148" s="425">
        <v>2</v>
      </c>
      <c r="S148" s="371">
        <f t="shared" si="427"/>
        <v>0</v>
      </c>
      <c r="T148" s="372">
        <f t="shared" si="428"/>
        <v>0</v>
      </c>
      <c r="U148" s="421"/>
      <c r="V148" s="660"/>
      <c r="W148" s="371">
        <f t="shared" si="429"/>
        <v>0</v>
      </c>
      <c r="X148" s="372">
        <f t="shared" si="430"/>
        <v>0</v>
      </c>
      <c r="Y148" s="421"/>
      <c r="Z148" s="425"/>
      <c r="AA148" s="371">
        <f t="shared" si="431"/>
        <v>0</v>
      </c>
      <c r="AB148" s="372">
        <f t="shared" si="432"/>
        <v>0</v>
      </c>
      <c r="AC148" s="358">
        <f t="shared" si="433"/>
        <v>0</v>
      </c>
      <c r="AD148" s="372">
        <f t="shared" si="434"/>
        <v>2</v>
      </c>
      <c r="AE148" s="358">
        <f t="shared" si="435"/>
        <v>0</v>
      </c>
      <c r="AF148" s="372">
        <f t="shared" si="436"/>
        <v>0</v>
      </c>
      <c r="AG148" s="427"/>
      <c r="AH148" s="467">
        <v>4.7</v>
      </c>
      <c r="AI148" s="371">
        <f t="shared" si="437"/>
        <v>0</v>
      </c>
      <c r="AJ148" s="372">
        <f t="shared" si="438"/>
        <v>9.4</v>
      </c>
      <c r="AK148" s="426"/>
      <c r="AL148" s="666"/>
      <c r="AM148" s="371">
        <f t="shared" si="439"/>
        <v>0</v>
      </c>
      <c r="AN148" s="372">
        <f t="shared" si="440"/>
        <v>0</v>
      </c>
      <c r="AO148" s="426"/>
      <c r="AP148" s="446"/>
      <c r="AQ148" s="371">
        <f t="shared" si="441"/>
        <v>0</v>
      </c>
      <c r="AR148" s="372">
        <f t="shared" si="442"/>
        <v>0</v>
      </c>
      <c r="AS148" s="371">
        <f t="shared" si="443"/>
        <v>0</v>
      </c>
      <c r="AT148" s="372">
        <f t="shared" si="444"/>
        <v>4.7</v>
      </c>
      <c r="AU148" s="371">
        <f t="shared" si="445"/>
        <v>0</v>
      </c>
      <c r="AV148" s="372">
        <f t="shared" si="446"/>
        <v>9.4</v>
      </c>
      <c r="AW148" s="426"/>
      <c r="AX148" s="420"/>
      <c r="AY148" s="371">
        <f t="shared" si="447"/>
        <v>0</v>
      </c>
      <c r="AZ148" s="372">
        <f t="shared" si="448"/>
        <v>0</v>
      </c>
      <c r="BA148" s="426"/>
      <c r="BB148" s="420"/>
      <c r="BC148" s="371">
        <f t="shared" si="449"/>
        <v>0</v>
      </c>
      <c r="BD148" s="372">
        <f t="shared" si="450"/>
        <v>0</v>
      </c>
      <c r="BE148" s="421"/>
      <c r="BF148" s="420"/>
      <c r="BG148" s="371">
        <f t="shared" si="373"/>
        <v>0</v>
      </c>
      <c r="BH148" s="372">
        <f t="shared" si="373"/>
        <v>0</v>
      </c>
      <c r="BI148" s="371">
        <f t="shared" si="374"/>
        <v>0</v>
      </c>
      <c r="BJ148" s="372">
        <f t="shared" si="374"/>
        <v>0</v>
      </c>
      <c r="BK148" s="371">
        <f t="shared" si="375"/>
        <v>0</v>
      </c>
      <c r="BL148" s="372">
        <f t="shared" si="375"/>
        <v>0</v>
      </c>
      <c r="BM148" s="431"/>
      <c r="BN148" s="425">
        <v>52</v>
      </c>
      <c r="BO148" s="371">
        <f t="shared" si="411"/>
        <v>0</v>
      </c>
      <c r="BP148" s="372">
        <f t="shared" si="411"/>
        <v>0</v>
      </c>
      <c r="BQ148" s="426"/>
      <c r="BR148" s="425">
        <v>10</v>
      </c>
      <c r="BS148" s="371">
        <f t="shared" si="412"/>
        <v>0</v>
      </c>
      <c r="BT148" s="372">
        <f t="shared" si="412"/>
        <v>0</v>
      </c>
      <c r="BU148" s="421"/>
      <c r="BV148" s="425"/>
      <c r="BW148" s="371">
        <f t="shared" si="413"/>
        <v>0</v>
      </c>
      <c r="BX148" s="423">
        <f t="shared" si="418"/>
        <v>0</v>
      </c>
      <c r="BY148" s="358">
        <f t="shared" si="376"/>
        <v>0</v>
      </c>
      <c r="BZ148" s="372">
        <f t="shared" si="376"/>
        <v>62</v>
      </c>
      <c r="CA148" s="358">
        <f t="shared" si="377"/>
        <v>0</v>
      </c>
      <c r="CB148" s="372">
        <f t="shared" si="377"/>
        <v>0</v>
      </c>
      <c r="CC148" s="421"/>
      <c r="CD148" s="467">
        <v>6.2</v>
      </c>
      <c r="CE148" s="371">
        <f t="shared" si="419"/>
        <v>0</v>
      </c>
      <c r="CF148" s="372">
        <f t="shared" si="419"/>
        <v>322.40000000000003</v>
      </c>
      <c r="CG148" s="421"/>
      <c r="CH148" s="666">
        <v>8.6999999999999993</v>
      </c>
      <c r="CI148" s="371">
        <f t="shared" si="414"/>
        <v>0</v>
      </c>
      <c r="CJ148" s="372">
        <f t="shared" si="414"/>
        <v>87</v>
      </c>
      <c r="CK148" s="421"/>
      <c r="CL148" s="446"/>
      <c r="CM148" s="371">
        <f t="shared" si="415"/>
        <v>0</v>
      </c>
      <c r="CN148" s="372">
        <f t="shared" si="415"/>
        <v>0</v>
      </c>
      <c r="CO148" s="371">
        <f t="shared" si="378"/>
        <v>0</v>
      </c>
      <c r="CP148" s="372">
        <f t="shared" si="378"/>
        <v>6.6032258064516132</v>
      </c>
      <c r="CQ148" s="371">
        <f t="shared" si="379"/>
        <v>0</v>
      </c>
      <c r="CR148" s="372">
        <f t="shared" si="379"/>
        <v>409.40000000000003</v>
      </c>
      <c r="CS148" s="426"/>
      <c r="CT148" s="420"/>
      <c r="CU148" s="371">
        <f t="shared" si="420"/>
        <v>0</v>
      </c>
      <c r="CV148" s="372">
        <f t="shared" si="420"/>
        <v>0</v>
      </c>
      <c r="CW148" s="426"/>
      <c r="CX148" s="420"/>
      <c r="CY148" s="371">
        <f t="shared" si="421"/>
        <v>0</v>
      </c>
      <c r="CZ148" s="372">
        <f t="shared" si="421"/>
        <v>0</v>
      </c>
      <c r="DA148" s="421"/>
      <c r="DB148" s="420"/>
      <c r="DC148" s="371">
        <f t="shared" si="380"/>
        <v>0</v>
      </c>
      <c r="DD148" s="372">
        <f t="shared" si="380"/>
        <v>0</v>
      </c>
      <c r="DE148" s="371">
        <f t="shared" si="381"/>
        <v>0</v>
      </c>
      <c r="DF148" s="372">
        <f t="shared" si="381"/>
        <v>0</v>
      </c>
      <c r="DG148" s="371">
        <f t="shared" si="382"/>
        <v>0</v>
      </c>
      <c r="DH148" s="372">
        <f t="shared" si="382"/>
        <v>0</v>
      </c>
      <c r="DI148" s="371">
        <f t="shared" si="383"/>
        <v>0</v>
      </c>
      <c r="DJ148" s="372">
        <f t="shared" si="383"/>
        <v>64</v>
      </c>
      <c r="DK148" s="371">
        <f t="shared" si="383"/>
        <v>0</v>
      </c>
      <c r="DL148" s="372">
        <f t="shared" si="383"/>
        <v>0</v>
      </c>
      <c r="DM148" s="371">
        <f t="shared" si="384"/>
        <v>0</v>
      </c>
      <c r="DN148" s="372">
        <f t="shared" si="384"/>
        <v>6.5437500000000002</v>
      </c>
      <c r="DO148" s="371">
        <f t="shared" si="385"/>
        <v>0</v>
      </c>
      <c r="DP148" s="372">
        <f t="shared" si="385"/>
        <v>418.8</v>
      </c>
      <c r="DQ148" s="371">
        <f t="shared" si="386"/>
        <v>0</v>
      </c>
      <c r="DR148" s="372">
        <f t="shared" si="386"/>
        <v>0</v>
      </c>
      <c r="DS148" s="371">
        <f t="shared" si="387"/>
        <v>0</v>
      </c>
      <c r="DT148" s="372">
        <f t="shared" si="387"/>
        <v>0</v>
      </c>
      <c r="DU148" s="424"/>
      <c r="DV148" s="468">
        <v>54</v>
      </c>
      <c r="DW148" s="371">
        <f t="shared" si="388"/>
        <v>0</v>
      </c>
      <c r="DX148" s="372">
        <f t="shared" si="388"/>
        <v>0</v>
      </c>
      <c r="DY148" s="426"/>
      <c r="DZ148" s="660">
        <v>19</v>
      </c>
      <c r="EA148" s="371">
        <f t="shared" si="389"/>
        <v>0</v>
      </c>
      <c r="EB148" s="372">
        <f t="shared" si="389"/>
        <v>0</v>
      </c>
      <c r="EC148" s="426"/>
      <c r="ED148" s="425"/>
      <c r="EE148" s="371">
        <f t="shared" si="390"/>
        <v>0</v>
      </c>
      <c r="EF148" s="372">
        <f t="shared" si="390"/>
        <v>0</v>
      </c>
      <c r="EG148" s="358">
        <f t="shared" si="391"/>
        <v>0</v>
      </c>
      <c r="EH148" s="372">
        <f t="shared" si="391"/>
        <v>73</v>
      </c>
      <c r="EI148" s="358">
        <f t="shared" si="392"/>
        <v>0</v>
      </c>
      <c r="EJ148" s="372">
        <f t="shared" si="392"/>
        <v>0</v>
      </c>
      <c r="EK148" s="427"/>
      <c r="EL148" s="467">
        <v>3.8</v>
      </c>
      <c r="EM148" s="371">
        <f t="shared" si="453"/>
        <v>0</v>
      </c>
      <c r="EN148" s="372">
        <f t="shared" si="453"/>
        <v>205.2</v>
      </c>
      <c r="EO148" s="426"/>
      <c r="EP148" s="666">
        <v>5.8</v>
      </c>
      <c r="EQ148" s="371">
        <f t="shared" si="416"/>
        <v>0</v>
      </c>
      <c r="ER148" s="372">
        <f t="shared" si="416"/>
        <v>110.2</v>
      </c>
      <c r="ES148" s="426"/>
      <c r="ET148" s="446"/>
      <c r="EU148" s="371">
        <f t="shared" si="451"/>
        <v>0</v>
      </c>
      <c r="EV148" s="372">
        <f t="shared" si="452"/>
        <v>0</v>
      </c>
      <c r="EW148" s="371">
        <f t="shared" si="393"/>
        <v>0</v>
      </c>
      <c r="EX148" s="372">
        <f t="shared" si="393"/>
        <v>4.3205479452054796</v>
      </c>
      <c r="EY148" s="371">
        <f t="shared" si="394"/>
        <v>0</v>
      </c>
      <c r="EZ148" s="372">
        <f t="shared" si="394"/>
        <v>315.40000000000003</v>
      </c>
      <c r="FA148" s="426"/>
      <c r="FB148" s="420"/>
      <c r="FC148" s="371">
        <f t="shared" si="395"/>
        <v>0</v>
      </c>
      <c r="FD148" s="372">
        <f t="shared" si="395"/>
        <v>0</v>
      </c>
      <c r="FE148" s="426"/>
      <c r="FF148" s="420"/>
      <c r="FG148" s="371">
        <f t="shared" si="396"/>
        <v>0</v>
      </c>
      <c r="FH148" s="372">
        <f t="shared" si="396"/>
        <v>0</v>
      </c>
      <c r="FI148" s="421"/>
      <c r="FJ148" s="420"/>
      <c r="FK148" s="371">
        <f t="shared" si="397"/>
        <v>0</v>
      </c>
      <c r="FL148" s="372">
        <f t="shared" si="397"/>
        <v>0</v>
      </c>
      <c r="FM148" s="371">
        <f t="shared" si="398"/>
        <v>0</v>
      </c>
      <c r="FN148" s="372">
        <f t="shared" si="398"/>
        <v>0</v>
      </c>
      <c r="FO148" s="371">
        <f t="shared" si="399"/>
        <v>0</v>
      </c>
      <c r="FP148" s="372">
        <f t="shared" si="399"/>
        <v>0</v>
      </c>
      <c r="FQ148" s="424"/>
      <c r="FR148" s="425">
        <v>0</v>
      </c>
      <c r="FS148" s="371">
        <f t="shared" si="400"/>
        <v>0</v>
      </c>
      <c r="FT148" s="372">
        <f t="shared" si="400"/>
        <v>0</v>
      </c>
      <c r="FU148" s="426"/>
      <c r="FV148" s="425"/>
      <c r="FW148" s="371">
        <f t="shared" si="401"/>
        <v>0</v>
      </c>
      <c r="FX148" s="372">
        <f t="shared" si="401"/>
        <v>0</v>
      </c>
      <c r="FY148" s="426"/>
      <c r="FZ148" s="425"/>
      <c r="GA148" s="371">
        <f t="shared" si="402"/>
        <v>0</v>
      </c>
      <c r="GB148" s="372">
        <f t="shared" si="402"/>
        <v>0</v>
      </c>
      <c r="GC148" s="406">
        <f t="shared" si="366"/>
        <v>0</v>
      </c>
      <c r="GD148" s="372">
        <f t="shared" si="366"/>
        <v>108</v>
      </c>
      <c r="GE148" s="371">
        <f t="shared" si="366"/>
        <v>0</v>
      </c>
      <c r="GF148" s="372">
        <f t="shared" si="366"/>
        <v>0</v>
      </c>
      <c r="GG148" s="371" t="str">
        <f t="shared" si="403"/>
        <v/>
      </c>
      <c r="GH148" s="372">
        <f t="shared" si="403"/>
        <v>537</v>
      </c>
      <c r="GI148" s="371" t="str">
        <f t="shared" si="404"/>
        <v/>
      </c>
      <c r="GJ148" s="372" t="str">
        <f t="shared" si="404"/>
        <v/>
      </c>
      <c r="GK148" s="406">
        <f t="shared" si="367"/>
        <v>0</v>
      </c>
      <c r="GL148" s="372">
        <f t="shared" si="367"/>
        <v>29</v>
      </c>
      <c r="GM148" s="371">
        <f t="shared" si="367"/>
        <v>0</v>
      </c>
      <c r="GN148" s="372">
        <f t="shared" si="367"/>
        <v>0</v>
      </c>
      <c r="GO148" s="371">
        <f t="shared" si="405"/>
        <v>0</v>
      </c>
      <c r="GP148" s="372">
        <f t="shared" si="405"/>
        <v>197.2</v>
      </c>
      <c r="GQ148" s="371">
        <f t="shared" si="406"/>
        <v>0</v>
      </c>
      <c r="GR148" s="372">
        <f t="shared" si="406"/>
        <v>0</v>
      </c>
      <c r="GS148" s="406">
        <f t="shared" si="368"/>
        <v>0</v>
      </c>
      <c r="GT148" s="372">
        <f t="shared" si="368"/>
        <v>137</v>
      </c>
      <c r="GU148" s="371">
        <f t="shared" si="368"/>
        <v>0</v>
      </c>
      <c r="GV148" s="372">
        <f t="shared" si="364"/>
        <v>0</v>
      </c>
      <c r="GW148" s="371" t="str">
        <f t="shared" si="407"/>
        <v/>
      </c>
      <c r="GX148" s="372">
        <f t="shared" si="407"/>
        <v>734.2</v>
      </c>
      <c r="GY148" s="371" t="str">
        <f t="shared" si="407"/>
        <v/>
      </c>
      <c r="GZ148" s="372" t="str">
        <f t="shared" si="372"/>
        <v/>
      </c>
      <c r="HA148" s="406">
        <f t="shared" si="369"/>
        <v>0</v>
      </c>
      <c r="HB148" s="372">
        <f t="shared" si="369"/>
        <v>0</v>
      </c>
      <c r="HC148" s="371">
        <f t="shared" si="369"/>
        <v>0</v>
      </c>
      <c r="HD148" s="372">
        <f t="shared" si="365"/>
        <v>0</v>
      </c>
      <c r="HE148" s="371" t="str">
        <f t="shared" si="370"/>
        <v/>
      </c>
      <c r="HF148" s="372" t="str">
        <f t="shared" si="370"/>
        <v/>
      </c>
      <c r="HG148" s="371" t="str">
        <f t="shared" si="408"/>
        <v/>
      </c>
      <c r="HH148" s="372" t="str">
        <f t="shared" si="408"/>
        <v/>
      </c>
      <c r="HI148" s="406" t="str">
        <f t="shared" si="409"/>
        <v/>
      </c>
      <c r="HJ148" s="372">
        <f t="shared" si="409"/>
        <v>734.2</v>
      </c>
      <c r="HK148" s="371" t="str">
        <f t="shared" si="410"/>
        <v/>
      </c>
      <c r="HL148" s="371" t="str">
        <f t="shared" si="410"/>
        <v/>
      </c>
    </row>
    <row r="149" spans="1:221" ht="15">
      <c r="A149" s="463" t="s">
        <v>180</v>
      </c>
      <c r="B149" s="558" t="s">
        <v>195</v>
      </c>
      <c r="C149" s="563" t="s">
        <v>1051</v>
      </c>
      <c r="D149" s="461">
        <v>158662</v>
      </c>
      <c r="E149" s="466">
        <v>8</v>
      </c>
      <c r="F149" s="413"/>
      <c r="G149" s="420">
        <v>1020</v>
      </c>
      <c r="H149" s="421"/>
      <c r="I149" s="422">
        <v>22</v>
      </c>
      <c r="J149" s="371">
        <f t="shared" si="422"/>
        <v>0</v>
      </c>
      <c r="K149" s="372">
        <f t="shared" si="423"/>
        <v>998</v>
      </c>
      <c r="L149" s="420"/>
      <c r="M149" s="371">
        <f t="shared" si="424"/>
        <v>0</v>
      </c>
      <c r="N149" s="372">
        <f t="shared" si="424"/>
        <v>998</v>
      </c>
      <c r="O149" s="371">
        <f t="shared" si="425"/>
        <v>0</v>
      </c>
      <c r="P149" s="372">
        <f t="shared" si="426"/>
        <v>0</v>
      </c>
      <c r="Q149" s="424"/>
      <c r="R149" s="652">
        <v>14</v>
      </c>
      <c r="S149" s="371">
        <f t="shared" si="427"/>
        <v>0</v>
      </c>
      <c r="T149" s="372">
        <f t="shared" si="428"/>
        <v>0</v>
      </c>
      <c r="U149" s="421"/>
      <c r="V149" s="661">
        <v>5</v>
      </c>
      <c r="W149" s="371">
        <f t="shared" si="429"/>
        <v>0</v>
      </c>
      <c r="X149" s="372">
        <f t="shared" si="430"/>
        <v>0</v>
      </c>
      <c r="Y149" s="421"/>
      <c r="Z149" s="425"/>
      <c r="AA149" s="371">
        <f t="shared" si="431"/>
        <v>0</v>
      </c>
      <c r="AB149" s="372">
        <f t="shared" si="432"/>
        <v>0</v>
      </c>
      <c r="AC149" s="358">
        <f t="shared" si="433"/>
        <v>0</v>
      </c>
      <c r="AD149" s="372">
        <f t="shared" si="434"/>
        <v>19</v>
      </c>
      <c r="AE149" s="358">
        <f t="shared" si="435"/>
        <v>0</v>
      </c>
      <c r="AF149" s="372">
        <f t="shared" si="436"/>
        <v>0</v>
      </c>
      <c r="AG149" s="427"/>
      <c r="AH149" s="664">
        <v>4.8461538461538458</v>
      </c>
      <c r="AI149" s="371">
        <f t="shared" si="437"/>
        <v>0</v>
      </c>
      <c r="AJ149" s="372">
        <f t="shared" si="438"/>
        <v>67.84615384615384</v>
      </c>
      <c r="AK149" s="426"/>
      <c r="AL149" s="667">
        <v>5.3</v>
      </c>
      <c r="AM149" s="371">
        <f t="shared" si="439"/>
        <v>0</v>
      </c>
      <c r="AN149" s="372">
        <f t="shared" si="440"/>
        <v>26.5</v>
      </c>
      <c r="AO149" s="426"/>
      <c r="AP149" s="446"/>
      <c r="AQ149" s="371">
        <f t="shared" si="441"/>
        <v>0</v>
      </c>
      <c r="AR149" s="372">
        <f t="shared" si="442"/>
        <v>0</v>
      </c>
      <c r="AS149" s="371">
        <f t="shared" si="443"/>
        <v>0</v>
      </c>
      <c r="AT149" s="372">
        <f t="shared" si="444"/>
        <v>4.9655870445344128</v>
      </c>
      <c r="AU149" s="371">
        <f t="shared" si="445"/>
        <v>0</v>
      </c>
      <c r="AV149" s="372">
        <f t="shared" si="446"/>
        <v>94.34615384615384</v>
      </c>
      <c r="AW149" s="426"/>
      <c r="AX149" s="420"/>
      <c r="AY149" s="371">
        <f t="shared" si="447"/>
        <v>0</v>
      </c>
      <c r="AZ149" s="372">
        <f t="shared" si="448"/>
        <v>0</v>
      </c>
      <c r="BA149" s="426"/>
      <c r="BB149" s="420"/>
      <c r="BC149" s="371">
        <f t="shared" si="449"/>
        <v>0</v>
      </c>
      <c r="BD149" s="372">
        <f t="shared" si="450"/>
        <v>0</v>
      </c>
      <c r="BE149" s="421"/>
      <c r="BF149" s="420"/>
      <c r="BG149" s="371">
        <f t="shared" si="373"/>
        <v>0</v>
      </c>
      <c r="BH149" s="372">
        <f t="shared" si="373"/>
        <v>0</v>
      </c>
      <c r="BI149" s="371">
        <f t="shared" si="374"/>
        <v>0</v>
      </c>
      <c r="BJ149" s="372">
        <f t="shared" si="374"/>
        <v>0</v>
      </c>
      <c r="BK149" s="371">
        <f t="shared" si="375"/>
        <v>0</v>
      </c>
      <c r="BL149" s="372">
        <f t="shared" si="375"/>
        <v>0</v>
      </c>
      <c r="BM149" s="431"/>
      <c r="BN149" s="425">
        <v>288</v>
      </c>
      <c r="BO149" s="371">
        <f t="shared" si="411"/>
        <v>0</v>
      </c>
      <c r="BP149" s="372">
        <f t="shared" si="411"/>
        <v>0</v>
      </c>
      <c r="BQ149" s="426"/>
      <c r="BR149" s="425">
        <v>107</v>
      </c>
      <c r="BS149" s="371">
        <f t="shared" si="412"/>
        <v>0</v>
      </c>
      <c r="BT149" s="372">
        <f t="shared" si="412"/>
        <v>0</v>
      </c>
      <c r="BU149" s="421"/>
      <c r="BV149" s="425"/>
      <c r="BW149" s="371">
        <f t="shared" si="413"/>
        <v>0</v>
      </c>
      <c r="BX149" s="423">
        <f>IF(DB149&gt;0,BV149,)</f>
        <v>0</v>
      </c>
      <c r="BY149" s="358">
        <f t="shared" si="376"/>
        <v>0</v>
      </c>
      <c r="BZ149" s="372">
        <f t="shared" si="376"/>
        <v>395</v>
      </c>
      <c r="CA149" s="358">
        <f t="shared" si="377"/>
        <v>0</v>
      </c>
      <c r="CB149" s="372">
        <f t="shared" si="377"/>
        <v>0</v>
      </c>
      <c r="CC149" s="421"/>
      <c r="CD149" s="668">
        <v>6.2</v>
      </c>
      <c r="CE149" s="371">
        <f t="shared" si="419"/>
        <v>0</v>
      </c>
      <c r="CF149" s="372">
        <f t="shared" si="419"/>
        <v>1785.6000000000001</v>
      </c>
      <c r="CG149" s="421"/>
      <c r="CH149" s="669">
        <v>8.1</v>
      </c>
      <c r="CI149" s="371">
        <f t="shared" si="414"/>
        <v>0</v>
      </c>
      <c r="CJ149" s="372">
        <f t="shared" si="414"/>
        <v>866.69999999999993</v>
      </c>
      <c r="CK149" s="421"/>
      <c r="CL149" s="446"/>
      <c r="CM149" s="371">
        <f t="shared" si="415"/>
        <v>0</v>
      </c>
      <c r="CN149" s="372">
        <f t="shared" si="415"/>
        <v>0</v>
      </c>
      <c r="CO149" s="371">
        <f t="shared" si="378"/>
        <v>0</v>
      </c>
      <c r="CP149" s="372">
        <f t="shared" si="378"/>
        <v>6.7146835443037975</v>
      </c>
      <c r="CQ149" s="371">
        <f t="shared" si="379"/>
        <v>0</v>
      </c>
      <c r="CR149" s="372">
        <f t="shared" si="379"/>
        <v>2652.3</v>
      </c>
      <c r="CS149" s="426"/>
      <c r="CT149" s="420"/>
      <c r="CU149" s="371">
        <f t="shared" si="420"/>
        <v>0</v>
      </c>
      <c r="CV149" s="372">
        <f t="shared" si="420"/>
        <v>0</v>
      </c>
      <c r="CW149" s="426"/>
      <c r="CX149" s="420"/>
      <c r="CY149" s="371">
        <f t="shared" si="421"/>
        <v>0</v>
      </c>
      <c r="CZ149" s="372">
        <f t="shared" si="421"/>
        <v>0</v>
      </c>
      <c r="DA149" s="421"/>
      <c r="DB149" s="420"/>
      <c r="DC149" s="371">
        <f t="shared" si="380"/>
        <v>0</v>
      </c>
      <c r="DD149" s="372">
        <f t="shared" si="380"/>
        <v>0</v>
      </c>
      <c r="DE149" s="371">
        <f t="shared" si="381"/>
        <v>0</v>
      </c>
      <c r="DF149" s="372">
        <f t="shared" si="381"/>
        <v>0</v>
      </c>
      <c r="DG149" s="371">
        <f t="shared" si="382"/>
        <v>0</v>
      </c>
      <c r="DH149" s="372">
        <f t="shared" si="382"/>
        <v>0</v>
      </c>
      <c r="DI149" s="371">
        <f t="shared" si="383"/>
        <v>0</v>
      </c>
      <c r="DJ149" s="372">
        <f t="shared" si="383"/>
        <v>414</v>
      </c>
      <c r="DK149" s="371">
        <f t="shared" si="383"/>
        <v>0</v>
      </c>
      <c r="DL149" s="372">
        <f t="shared" si="383"/>
        <v>0</v>
      </c>
      <c r="DM149" s="371">
        <f t="shared" si="384"/>
        <v>0</v>
      </c>
      <c r="DN149" s="372">
        <f t="shared" si="384"/>
        <v>6.6344109996283915</v>
      </c>
      <c r="DO149" s="371">
        <f t="shared" si="385"/>
        <v>0</v>
      </c>
      <c r="DP149" s="372">
        <f t="shared" si="385"/>
        <v>2746.646153846154</v>
      </c>
      <c r="DQ149" s="371">
        <f t="shared" si="386"/>
        <v>0</v>
      </c>
      <c r="DR149" s="372">
        <f t="shared" si="386"/>
        <v>0</v>
      </c>
      <c r="DS149" s="371">
        <f t="shared" si="387"/>
        <v>0</v>
      </c>
      <c r="DT149" s="372">
        <f t="shared" si="387"/>
        <v>0</v>
      </c>
      <c r="DU149" s="424"/>
      <c r="DV149" s="671">
        <v>297</v>
      </c>
      <c r="DW149" s="371">
        <f t="shared" si="388"/>
        <v>0</v>
      </c>
      <c r="DX149" s="372">
        <f t="shared" si="388"/>
        <v>0</v>
      </c>
      <c r="DY149" s="426"/>
      <c r="DZ149" s="672">
        <v>270</v>
      </c>
      <c r="EA149" s="371">
        <f t="shared" si="389"/>
        <v>0</v>
      </c>
      <c r="EB149" s="372">
        <f t="shared" si="389"/>
        <v>0</v>
      </c>
      <c r="EC149" s="426"/>
      <c r="ED149" s="425"/>
      <c r="EE149" s="371">
        <f t="shared" si="390"/>
        <v>0</v>
      </c>
      <c r="EF149" s="372">
        <f t="shared" si="390"/>
        <v>0</v>
      </c>
      <c r="EG149" s="358">
        <f t="shared" si="391"/>
        <v>0</v>
      </c>
      <c r="EH149" s="372">
        <f t="shared" si="391"/>
        <v>567</v>
      </c>
      <c r="EI149" s="358">
        <f t="shared" si="392"/>
        <v>0</v>
      </c>
      <c r="EJ149" s="372">
        <f t="shared" si="392"/>
        <v>0</v>
      </c>
      <c r="EK149" s="427"/>
      <c r="EL149" s="668">
        <v>4.9000000000000004</v>
      </c>
      <c r="EM149" s="371">
        <f t="shared" si="453"/>
        <v>0</v>
      </c>
      <c r="EN149" s="372">
        <f t="shared" si="453"/>
        <v>1455.3000000000002</v>
      </c>
      <c r="EO149" s="426"/>
      <c r="EP149" s="669">
        <v>5</v>
      </c>
      <c r="EQ149" s="371">
        <f t="shared" si="416"/>
        <v>0</v>
      </c>
      <c r="ER149" s="372">
        <f t="shared" si="416"/>
        <v>1350</v>
      </c>
      <c r="ES149" s="426"/>
      <c r="ET149" s="446"/>
      <c r="EU149" s="371">
        <f t="shared" si="451"/>
        <v>0</v>
      </c>
      <c r="EV149" s="372">
        <f t="shared" si="452"/>
        <v>0</v>
      </c>
      <c r="EW149" s="371">
        <f t="shared" si="393"/>
        <v>0</v>
      </c>
      <c r="EX149" s="372">
        <f t="shared" si="393"/>
        <v>4.9476190476190478</v>
      </c>
      <c r="EY149" s="371">
        <f t="shared" si="394"/>
        <v>0</v>
      </c>
      <c r="EZ149" s="372">
        <f t="shared" si="394"/>
        <v>2805.3</v>
      </c>
      <c r="FA149" s="426"/>
      <c r="FB149" s="420"/>
      <c r="FC149" s="371">
        <f t="shared" si="395"/>
        <v>0</v>
      </c>
      <c r="FD149" s="372">
        <f t="shared" si="395"/>
        <v>0</v>
      </c>
      <c r="FE149" s="426"/>
      <c r="FF149" s="420"/>
      <c r="FG149" s="371">
        <f t="shared" si="396"/>
        <v>0</v>
      </c>
      <c r="FH149" s="372">
        <f t="shared" si="396"/>
        <v>0</v>
      </c>
      <c r="FI149" s="421"/>
      <c r="FJ149" s="420"/>
      <c r="FK149" s="371">
        <f t="shared" si="397"/>
        <v>0</v>
      </c>
      <c r="FL149" s="372">
        <f t="shared" si="397"/>
        <v>0</v>
      </c>
      <c r="FM149" s="371">
        <f t="shared" si="398"/>
        <v>0</v>
      </c>
      <c r="FN149" s="372">
        <f t="shared" si="398"/>
        <v>0</v>
      </c>
      <c r="FO149" s="371">
        <f t="shared" si="399"/>
        <v>0</v>
      </c>
      <c r="FP149" s="372">
        <f t="shared" si="399"/>
        <v>0</v>
      </c>
      <c r="FQ149" s="424"/>
      <c r="FR149" s="425">
        <v>17</v>
      </c>
      <c r="FS149" s="371">
        <f t="shared" si="400"/>
        <v>0</v>
      </c>
      <c r="FT149" s="372">
        <f t="shared" si="400"/>
        <v>0</v>
      </c>
      <c r="FU149" s="426"/>
      <c r="FV149" s="425"/>
      <c r="FW149" s="371">
        <f t="shared" si="401"/>
        <v>0</v>
      </c>
      <c r="FX149" s="372">
        <f t="shared" si="401"/>
        <v>0</v>
      </c>
      <c r="FY149" s="426"/>
      <c r="FZ149" s="425"/>
      <c r="GA149" s="371">
        <f t="shared" si="402"/>
        <v>0</v>
      </c>
      <c r="GB149" s="372">
        <f t="shared" si="402"/>
        <v>0</v>
      </c>
      <c r="GC149" s="406">
        <f t="shared" si="366"/>
        <v>0</v>
      </c>
      <c r="GD149" s="372">
        <f t="shared" si="366"/>
        <v>599</v>
      </c>
      <c r="GE149" s="371">
        <f t="shared" si="366"/>
        <v>0</v>
      </c>
      <c r="GF149" s="372">
        <f t="shared" si="366"/>
        <v>0</v>
      </c>
      <c r="GG149" s="371" t="str">
        <f t="shared" si="403"/>
        <v/>
      </c>
      <c r="GH149" s="372">
        <f t="shared" si="403"/>
        <v>3308.7461538461539</v>
      </c>
      <c r="GI149" s="371" t="str">
        <f t="shared" si="404"/>
        <v/>
      </c>
      <c r="GJ149" s="372" t="str">
        <f t="shared" si="404"/>
        <v/>
      </c>
      <c r="GK149" s="406">
        <f t="shared" si="367"/>
        <v>0</v>
      </c>
      <c r="GL149" s="372">
        <f t="shared" si="367"/>
        <v>382</v>
      </c>
      <c r="GM149" s="371">
        <f t="shared" si="367"/>
        <v>0</v>
      </c>
      <c r="GN149" s="372">
        <f t="shared" si="367"/>
        <v>0</v>
      </c>
      <c r="GO149" s="371">
        <f t="shared" si="405"/>
        <v>0</v>
      </c>
      <c r="GP149" s="372">
        <f t="shared" si="405"/>
        <v>2243.1999999999998</v>
      </c>
      <c r="GQ149" s="371">
        <f t="shared" si="406"/>
        <v>0</v>
      </c>
      <c r="GR149" s="372">
        <f t="shared" si="406"/>
        <v>0</v>
      </c>
      <c r="GS149" s="406">
        <f t="shared" si="368"/>
        <v>0</v>
      </c>
      <c r="GT149" s="372">
        <f t="shared" si="368"/>
        <v>981</v>
      </c>
      <c r="GU149" s="371">
        <f t="shared" si="368"/>
        <v>0</v>
      </c>
      <c r="GV149" s="372">
        <f t="shared" si="364"/>
        <v>0</v>
      </c>
      <c r="GW149" s="371" t="str">
        <f t="shared" si="407"/>
        <v/>
      </c>
      <c r="GX149" s="372">
        <f t="shared" si="407"/>
        <v>5551.9461538461537</v>
      </c>
      <c r="GY149" s="371" t="str">
        <f t="shared" si="407"/>
        <v/>
      </c>
      <c r="GZ149" s="372" t="str">
        <f t="shared" si="372"/>
        <v/>
      </c>
      <c r="HA149" s="406">
        <f t="shared" si="369"/>
        <v>0</v>
      </c>
      <c r="HB149" s="372">
        <f t="shared" si="369"/>
        <v>0</v>
      </c>
      <c r="HC149" s="371">
        <f t="shared" si="369"/>
        <v>0</v>
      </c>
      <c r="HD149" s="372">
        <f t="shared" si="365"/>
        <v>0</v>
      </c>
      <c r="HE149" s="371" t="str">
        <f t="shared" si="370"/>
        <v/>
      </c>
      <c r="HF149" s="372" t="str">
        <f t="shared" si="370"/>
        <v/>
      </c>
      <c r="HG149" s="371" t="str">
        <f t="shared" si="408"/>
        <v/>
      </c>
      <c r="HH149" s="372" t="str">
        <f t="shared" si="408"/>
        <v/>
      </c>
      <c r="HI149" s="406" t="str">
        <f t="shared" si="409"/>
        <v/>
      </c>
      <c r="HJ149" s="372">
        <f t="shared" si="409"/>
        <v>5551.9461538461546</v>
      </c>
      <c r="HK149" s="371" t="str">
        <f t="shared" si="410"/>
        <v/>
      </c>
      <c r="HL149" s="371" t="str">
        <f t="shared" si="410"/>
        <v/>
      </c>
    </row>
    <row r="150" spans="1:221" ht="15">
      <c r="A150" s="463" t="s">
        <v>180</v>
      </c>
      <c r="B150" s="560" t="s">
        <v>196</v>
      </c>
      <c r="C150" s="561" t="s">
        <v>1050</v>
      </c>
      <c r="D150" s="461">
        <v>437103</v>
      </c>
      <c r="E150" s="562">
        <v>8</v>
      </c>
      <c r="F150" s="413"/>
      <c r="G150" s="420">
        <v>340</v>
      </c>
      <c r="H150" s="421"/>
      <c r="I150" s="422">
        <v>22</v>
      </c>
      <c r="J150" s="371">
        <f t="shared" si="422"/>
        <v>0</v>
      </c>
      <c r="K150" s="372">
        <f t="shared" si="423"/>
        <v>318</v>
      </c>
      <c r="L150" s="420"/>
      <c r="M150" s="371">
        <f t="shared" si="424"/>
        <v>0</v>
      </c>
      <c r="N150" s="372">
        <f t="shared" si="424"/>
        <v>318</v>
      </c>
      <c r="O150" s="371">
        <f t="shared" si="425"/>
        <v>0</v>
      </c>
      <c r="P150" s="372">
        <f t="shared" si="426"/>
        <v>0</v>
      </c>
      <c r="Q150" s="424"/>
      <c r="R150" s="652">
        <v>4</v>
      </c>
      <c r="S150" s="371">
        <f t="shared" si="427"/>
        <v>0</v>
      </c>
      <c r="T150" s="372">
        <f t="shared" si="428"/>
        <v>0</v>
      </c>
      <c r="U150" s="421"/>
      <c r="V150" s="653"/>
      <c r="W150" s="371">
        <f t="shared" si="429"/>
        <v>0</v>
      </c>
      <c r="X150" s="372">
        <f t="shared" si="430"/>
        <v>0</v>
      </c>
      <c r="Y150" s="421"/>
      <c r="Z150" s="425"/>
      <c r="AA150" s="371">
        <f t="shared" si="431"/>
        <v>0</v>
      </c>
      <c r="AB150" s="372">
        <f t="shared" si="432"/>
        <v>0</v>
      </c>
      <c r="AC150" s="358">
        <f t="shared" si="433"/>
        <v>0</v>
      </c>
      <c r="AD150" s="372">
        <f t="shared" si="434"/>
        <v>4</v>
      </c>
      <c r="AE150" s="358">
        <f t="shared" si="435"/>
        <v>0</v>
      </c>
      <c r="AF150" s="372">
        <f t="shared" si="436"/>
        <v>0</v>
      </c>
      <c r="AG150" s="427"/>
      <c r="AH150" s="654">
        <v>2.8600000000000003</v>
      </c>
      <c r="AI150" s="371">
        <f t="shared" si="437"/>
        <v>0</v>
      </c>
      <c r="AJ150" s="372">
        <f t="shared" si="438"/>
        <v>11.440000000000001</v>
      </c>
      <c r="AK150" s="426"/>
      <c r="AL150" s="655"/>
      <c r="AM150" s="371">
        <f t="shared" si="439"/>
        <v>0</v>
      </c>
      <c r="AN150" s="372">
        <f t="shared" si="440"/>
        <v>0</v>
      </c>
      <c r="AO150" s="426"/>
      <c r="AP150" s="446"/>
      <c r="AQ150" s="371">
        <f t="shared" si="441"/>
        <v>0</v>
      </c>
      <c r="AR150" s="372">
        <f t="shared" si="442"/>
        <v>0</v>
      </c>
      <c r="AS150" s="371">
        <f t="shared" si="443"/>
        <v>0</v>
      </c>
      <c r="AT150" s="372">
        <f t="shared" si="444"/>
        <v>2.8600000000000003</v>
      </c>
      <c r="AU150" s="371">
        <f t="shared" si="445"/>
        <v>0</v>
      </c>
      <c r="AV150" s="372">
        <f t="shared" si="446"/>
        <v>11.440000000000001</v>
      </c>
      <c r="AW150" s="426"/>
      <c r="AX150" s="420"/>
      <c r="AY150" s="371">
        <f t="shared" si="447"/>
        <v>0</v>
      </c>
      <c r="AZ150" s="372">
        <f t="shared" si="448"/>
        <v>0</v>
      </c>
      <c r="BA150" s="426"/>
      <c r="BB150" s="420"/>
      <c r="BC150" s="371">
        <f t="shared" si="449"/>
        <v>0</v>
      </c>
      <c r="BD150" s="372">
        <f t="shared" si="450"/>
        <v>0</v>
      </c>
      <c r="BE150" s="421"/>
      <c r="BF150" s="420"/>
      <c r="BG150" s="371">
        <f t="shared" si="373"/>
        <v>0</v>
      </c>
      <c r="BH150" s="372">
        <f t="shared" si="373"/>
        <v>0</v>
      </c>
      <c r="BI150" s="371">
        <f t="shared" si="374"/>
        <v>0</v>
      </c>
      <c r="BJ150" s="372">
        <f t="shared" si="374"/>
        <v>0</v>
      </c>
      <c r="BK150" s="371">
        <f t="shared" si="375"/>
        <v>0</v>
      </c>
      <c r="BL150" s="372">
        <f t="shared" si="375"/>
        <v>0</v>
      </c>
      <c r="BM150" s="431"/>
      <c r="BN150" s="425">
        <v>94</v>
      </c>
      <c r="BO150" s="371">
        <f t="shared" si="411"/>
        <v>0</v>
      </c>
      <c r="BP150" s="372">
        <f t="shared" si="411"/>
        <v>0</v>
      </c>
      <c r="BQ150" s="426"/>
      <c r="BR150" s="425">
        <v>31</v>
      </c>
      <c r="BS150" s="371">
        <f t="shared" si="412"/>
        <v>0</v>
      </c>
      <c r="BT150" s="372">
        <f t="shared" si="412"/>
        <v>0</v>
      </c>
      <c r="BU150" s="421"/>
      <c r="BV150" s="425"/>
      <c r="BW150" s="371">
        <f t="shared" si="413"/>
        <v>0</v>
      </c>
      <c r="BX150" s="423">
        <f t="shared" si="418"/>
        <v>0</v>
      </c>
      <c r="BY150" s="358">
        <f t="shared" si="376"/>
        <v>0</v>
      </c>
      <c r="BZ150" s="372">
        <f t="shared" si="376"/>
        <v>125</v>
      </c>
      <c r="CA150" s="358">
        <f t="shared" si="377"/>
        <v>0</v>
      </c>
      <c r="CB150" s="372">
        <f t="shared" si="377"/>
        <v>0</v>
      </c>
      <c r="CC150" s="421"/>
      <c r="CD150" s="471">
        <v>3.9</v>
      </c>
      <c r="CE150" s="371">
        <f t="shared" si="419"/>
        <v>0</v>
      </c>
      <c r="CF150" s="372">
        <f t="shared" si="419"/>
        <v>366.59999999999997</v>
      </c>
      <c r="CG150" s="421"/>
      <c r="CH150" s="472">
        <v>5.0999999999999996</v>
      </c>
      <c r="CI150" s="371">
        <f t="shared" si="414"/>
        <v>0</v>
      </c>
      <c r="CJ150" s="372">
        <f t="shared" si="414"/>
        <v>158.1</v>
      </c>
      <c r="CK150" s="421"/>
      <c r="CL150" s="446"/>
      <c r="CM150" s="371">
        <f t="shared" si="415"/>
        <v>0</v>
      </c>
      <c r="CN150" s="372">
        <f t="shared" si="415"/>
        <v>0</v>
      </c>
      <c r="CO150" s="371">
        <f t="shared" si="378"/>
        <v>0</v>
      </c>
      <c r="CP150" s="372">
        <f t="shared" si="378"/>
        <v>4.1975999999999996</v>
      </c>
      <c r="CQ150" s="371">
        <f t="shared" si="379"/>
        <v>0</v>
      </c>
      <c r="CR150" s="372">
        <f t="shared" si="379"/>
        <v>524.69999999999993</v>
      </c>
      <c r="CS150" s="426"/>
      <c r="CT150" s="420"/>
      <c r="CU150" s="371">
        <f t="shared" si="420"/>
        <v>0</v>
      </c>
      <c r="CV150" s="372">
        <f t="shared" si="420"/>
        <v>0</v>
      </c>
      <c r="CW150" s="426"/>
      <c r="CX150" s="420"/>
      <c r="CY150" s="371">
        <f t="shared" si="421"/>
        <v>0</v>
      </c>
      <c r="CZ150" s="372">
        <f t="shared" si="421"/>
        <v>0</v>
      </c>
      <c r="DA150" s="421"/>
      <c r="DB150" s="420"/>
      <c r="DC150" s="371">
        <f t="shared" si="380"/>
        <v>0</v>
      </c>
      <c r="DD150" s="372">
        <f t="shared" si="380"/>
        <v>0</v>
      </c>
      <c r="DE150" s="371">
        <f t="shared" si="381"/>
        <v>0</v>
      </c>
      <c r="DF150" s="372">
        <f t="shared" si="381"/>
        <v>0</v>
      </c>
      <c r="DG150" s="371">
        <f t="shared" si="382"/>
        <v>0</v>
      </c>
      <c r="DH150" s="372">
        <f t="shared" si="382"/>
        <v>0</v>
      </c>
      <c r="DI150" s="371">
        <f t="shared" si="383"/>
        <v>0</v>
      </c>
      <c r="DJ150" s="372">
        <f t="shared" si="383"/>
        <v>129</v>
      </c>
      <c r="DK150" s="371">
        <f t="shared" si="383"/>
        <v>0</v>
      </c>
      <c r="DL150" s="372">
        <f t="shared" si="383"/>
        <v>0</v>
      </c>
      <c r="DM150" s="371">
        <f t="shared" si="384"/>
        <v>0</v>
      </c>
      <c r="DN150" s="372">
        <f t="shared" si="384"/>
        <v>4.1561240310077521</v>
      </c>
      <c r="DO150" s="371">
        <f t="shared" si="385"/>
        <v>0</v>
      </c>
      <c r="DP150" s="372">
        <f t="shared" si="385"/>
        <v>536.14</v>
      </c>
      <c r="DQ150" s="371">
        <f t="shared" si="386"/>
        <v>0</v>
      </c>
      <c r="DR150" s="372">
        <f t="shared" si="386"/>
        <v>0</v>
      </c>
      <c r="DS150" s="371">
        <f t="shared" si="387"/>
        <v>0</v>
      </c>
      <c r="DT150" s="372">
        <f t="shared" si="387"/>
        <v>0</v>
      </c>
      <c r="DU150" s="424"/>
      <c r="DV150" s="469">
        <v>120</v>
      </c>
      <c r="DW150" s="371">
        <f t="shared" si="388"/>
        <v>0</v>
      </c>
      <c r="DX150" s="372">
        <f t="shared" si="388"/>
        <v>0</v>
      </c>
      <c r="DY150" s="426"/>
      <c r="DZ150" s="470">
        <v>58</v>
      </c>
      <c r="EA150" s="371">
        <f t="shared" si="389"/>
        <v>0</v>
      </c>
      <c r="EB150" s="372">
        <f t="shared" si="389"/>
        <v>0</v>
      </c>
      <c r="EC150" s="426"/>
      <c r="ED150" s="425"/>
      <c r="EE150" s="371">
        <f t="shared" si="390"/>
        <v>0</v>
      </c>
      <c r="EF150" s="372">
        <f t="shared" si="390"/>
        <v>0</v>
      </c>
      <c r="EG150" s="358">
        <f t="shared" si="391"/>
        <v>0</v>
      </c>
      <c r="EH150" s="372">
        <f t="shared" si="391"/>
        <v>178</v>
      </c>
      <c r="EI150" s="358">
        <f t="shared" si="392"/>
        <v>0</v>
      </c>
      <c r="EJ150" s="372">
        <f t="shared" si="392"/>
        <v>0</v>
      </c>
      <c r="EK150" s="427"/>
      <c r="EL150" s="471">
        <v>3.1</v>
      </c>
      <c r="EM150" s="371">
        <f t="shared" si="453"/>
        <v>0</v>
      </c>
      <c r="EN150" s="372">
        <f t="shared" si="453"/>
        <v>372</v>
      </c>
      <c r="EO150" s="426"/>
      <c r="EP150" s="472">
        <v>3.6</v>
      </c>
      <c r="EQ150" s="371">
        <f t="shared" si="416"/>
        <v>0</v>
      </c>
      <c r="ER150" s="372">
        <f t="shared" si="416"/>
        <v>208.8</v>
      </c>
      <c r="ES150" s="426"/>
      <c r="ET150" s="446"/>
      <c r="EU150" s="371">
        <f t="shared" si="451"/>
        <v>0</v>
      </c>
      <c r="EV150" s="372">
        <f t="shared" si="452"/>
        <v>0</v>
      </c>
      <c r="EW150" s="371">
        <f t="shared" si="393"/>
        <v>0</v>
      </c>
      <c r="EX150" s="372">
        <f t="shared" si="393"/>
        <v>3.2629213483146065</v>
      </c>
      <c r="EY150" s="371">
        <f t="shared" si="394"/>
        <v>0</v>
      </c>
      <c r="EZ150" s="372">
        <f t="shared" si="394"/>
        <v>580.79999999999995</v>
      </c>
      <c r="FA150" s="426"/>
      <c r="FB150" s="420"/>
      <c r="FC150" s="371">
        <f t="shared" si="395"/>
        <v>0</v>
      </c>
      <c r="FD150" s="372">
        <f t="shared" si="395"/>
        <v>0</v>
      </c>
      <c r="FE150" s="426"/>
      <c r="FF150" s="420"/>
      <c r="FG150" s="371">
        <f t="shared" si="396"/>
        <v>0</v>
      </c>
      <c r="FH150" s="372">
        <f t="shared" si="396"/>
        <v>0</v>
      </c>
      <c r="FI150" s="421"/>
      <c r="FJ150" s="420"/>
      <c r="FK150" s="371">
        <f t="shared" si="397"/>
        <v>0</v>
      </c>
      <c r="FL150" s="372">
        <f t="shared" si="397"/>
        <v>0</v>
      </c>
      <c r="FM150" s="371">
        <f t="shared" si="398"/>
        <v>0</v>
      </c>
      <c r="FN150" s="372">
        <f t="shared" si="398"/>
        <v>0</v>
      </c>
      <c r="FO150" s="371">
        <f t="shared" si="399"/>
        <v>0</v>
      </c>
      <c r="FP150" s="372">
        <f t="shared" si="399"/>
        <v>0</v>
      </c>
      <c r="FQ150" s="424"/>
      <c r="FR150" s="425">
        <v>11</v>
      </c>
      <c r="FS150" s="371">
        <f t="shared" si="400"/>
        <v>0</v>
      </c>
      <c r="FT150" s="372">
        <f t="shared" si="400"/>
        <v>0</v>
      </c>
      <c r="FU150" s="426"/>
      <c r="FV150" s="425"/>
      <c r="FW150" s="371">
        <f t="shared" si="401"/>
        <v>0</v>
      </c>
      <c r="FX150" s="372">
        <f t="shared" si="401"/>
        <v>0</v>
      </c>
      <c r="FY150" s="426"/>
      <c r="FZ150" s="425"/>
      <c r="GA150" s="371">
        <f t="shared" si="402"/>
        <v>0</v>
      </c>
      <c r="GB150" s="372">
        <f t="shared" si="402"/>
        <v>0</v>
      </c>
      <c r="GC150" s="406">
        <f t="shared" si="366"/>
        <v>0</v>
      </c>
      <c r="GD150" s="372">
        <f t="shared" si="366"/>
        <v>218</v>
      </c>
      <c r="GE150" s="371">
        <f t="shared" si="366"/>
        <v>0</v>
      </c>
      <c r="GF150" s="372">
        <f t="shared" ref="GF150:GF213" si="454">(T150+BP150+DX150)</f>
        <v>0</v>
      </c>
      <c r="GG150" s="371" t="str">
        <f t="shared" si="403"/>
        <v/>
      </c>
      <c r="GH150" s="372">
        <f t="shared" si="403"/>
        <v>750.04</v>
      </c>
      <c r="GI150" s="371" t="str">
        <f t="shared" si="404"/>
        <v/>
      </c>
      <c r="GJ150" s="372" t="str">
        <f t="shared" si="404"/>
        <v/>
      </c>
      <c r="GK150" s="406">
        <f t="shared" si="367"/>
        <v>0</v>
      </c>
      <c r="GL150" s="372">
        <f t="shared" si="367"/>
        <v>89</v>
      </c>
      <c r="GM150" s="371">
        <f t="shared" si="367"/>
        <v>0</v>
      </c>
      <c r="GN150" s="372">
        <f t="shared" ref="GN150:GN213" si="455">(X150+BT150+EB150)</f>
        <v>0</v>
      </c>
      <c r="GO150" s="371">
        <f t="shared" si="405"/>
        <v>0</v>
      </c>
      <c r="GP150" s="372">
        <f t="shared" si="405"/>
        <v>366.9</v>
      </c>
      <c r="GQ150" s="371">
        <f t="shared" si="406"/>
        <v>0</v>
      </c>
      <c r="GR150" s="372">
        <f t="shared" si="406"/>
        <v>0</v>
      </c>
      <c r="GS150" s="406">
        <f t="shared" si="368"/>
        <v>0</v>
      </c>
      <c r="GT150" s="372">
        <f t="shared" si="368"/>
        <v>307</v>
      </c>
      <c r="GU150" s="371">
        <f t="shared" si="368"/>
        <v>0</v>
      </c>
      <c r="GV150" s="372">
        <f t="shared" si="368"/>
        <v>0</v>
      </c>
      <c r="GW150" s="371" t="str">
        <f t="shared" si="407"/>
        <v/>
      </c>
      <c r="GX150" s="372">
        <f t="shared" si="407"/>
        <v>1116.94</v>
      </c>
      <c r="GY150" s="371" t="str">
        <f t="shared" si="407"/>
        <v/>
      </c>
      <c r="GZ150" s="372" t="str">
        <f t="shared" si="372"/>
        <v/>
      </c>
      <c r="HA150" s="406">
        <f t="shared" si="369"/>
        <v>0</v>
      </c>
      <c r="HB150" s="372">
        <f t="shared" si="369"/>
        <v>0</v>
      </c>
      <c r="HC150" s="371">
        <f t="shared" si="369"/>
        <v>0</v>
      </c>
      <c r="HD150" s="372">
        <f t="shared" si="369"/>
        <v>0</v>
      </c>
      <c r="HE150" s="371" t="str">
        <f t="shared" si="370"/>
        <v/>
      </c>
      <c r="HF150" s="372" t="str">
        <f t="shared" si="370"/>
        <v/>
      </c>
      <c r="HG150" s="371" t="str">
        <f t="shared" si="408"/>
        <v/>
      </c>
      <c r="HH150" s="372" t="str">
        <f t="shared" si="408"/>
        <v/>
      </c>
      <c r="HI150" s="406" t="str">
        <f t="shared" si="409"/>
        <v/>
      </c>
      <c r="HJ150" s="372">
        <f t="shared" si="409"/>
        <v>1116.94</v>
      </c>
      <c r="HK150" s="371" t="str">
        <f t="shared" si="410"/>
        <v/>
      </c>
      <c r="HL150" s="371" t="str">
        <f t="shared" si="410"/>
        <v/>
      </c>
    </row>
    <row r="151" spans="1:221" ht="15">
      <c r="A151" s="463" t="s">
        <v>180</v>
      </c>
      <c r="B151" s="462" t="s">
        <v>197</v>
      </c>
      <c r="C151" s="559" t="s">
        <v>1052</v>
      </c>
      <c r="D151" s="461">
        <v>158431</v>
      </c>
      <c r="E151" s="466">
        <v>9</v>
      </c>
      <c r="F151" s="413"/>
      <c r="G151" s="420">
        <v>482</v>
      </c>
      <c r="H151" s="421"/>
      <c r="I151" s="422">
        <v>1</v>
      </c>
      <c r="J151" s="371">
        <f t="shared" si="422"/>
        <v>0</v>
      </c>
      <c r="K151" s="372">
        <f t="shared" si="423"/>
        <v>481</v>
      </c>
      <c r="L151" s="420"/>
      <c r="M151" s="371">
        <f t="shared" si="424"/>
        <v>0</v>
      </c>
      <c r="N151" s="372">
        <f t="shared" si="424"/>
        <v>481</v>
      </c>
      <c r="O151" s="371">
        <f t="shared" si="425"/>
        <v>0</v>
      </c>
      <c r="P151" s="372">
        <f t="shared" si="426"/>
        <v>0</v>
      </c>
      <c r="Q151" s="424"/>
      <c r="R151" s="652">
        <v>9</v>
      </c>
      <c r="S151" s="371">
        <f t="shared" si="427"/>
        <v>0</v>
      </c>
      <c r="T151" s="372">
        <f t="shared" si="428"/>
        <v>0</v>
      </c>
      <c r="U151" s="421"/>
      <c r="V151" s="653">
        <v>1</v>
      </c>
      <c r="W151" s="371">
        <f t="shared" si="429"/>
        <v>0</v>
      </c>
      <c r="X151" s="372">
        <f t="shared" si="430"/>
        <v>0</v>
      </c>
      <c r="Y151" s="421"/>
      <c r="Z151" s="425"/>
      <c r="AA151" s="371">
        <f t="shared" si="431"/>
        <v>0</v>
      </c>
      <c r="AB151" s="372">
        <f t="shared" si="432"/>
        <v>0</v>
      </c>
      <c r="AC151" s="358">
        <f t="shared" si="433"/>
        <v>0</v>
      </c>
      <c r="AD151" s="372">
        <f t="shared" si="434"/>
        <v>10</v>
      </c>
      <c r="AE151" s="358">
        <f t="shared" si="435"/>
        <v>0</v>
      </c>
      <c r="AF151" s="372">
        <f t="shared" si="436"/>
        <v>0</v>
      </c>
      <c r="AG151" s="427"/>
      <c r="AH151" s="654">
        <v>2.8066666666666666</v>
      </c>
      <c r="AI151" s="371">
        <f t="shared" si="437"/>
        <v>0</v>
      </c>
      <c r="AJ151" s="372">
        <f t="shared" si="438"/>
        <v>25.259999999999998</v>
      </c>
      <c r="AK151" s="426"/>
      <c r="AL151" s="655">
        <v>3.74</v>
      </c>
      <c r="AM151" s="371">
        <f t="shared" si="439"/>
        <v>0</v>
      </c>
      <c r="AN151" s="372">
        <f t="shared" si="440"/>
        <v>3.74</v>
      </c>
      <c r="AO151" s="426"/>
      <c r="AP151" s="446"/>
      <c r="AQ151" s="371">
        <f t="shared" si="441"/>
        <v>0</v>
      </c>
      <c r="AR151" s="372">
        <f t="shared" si="442"/>
        <v>0</v>
      </c>
      <c r="AS151" s="371">
        <f t="shared" si="443"/>
        <v>0</v>
      </c>
      <c r="AT151" s="372">
        <f t="shared" si="444"/>
        <v>2.9</v>
      </c>
      <c r="AU151" s="371">
        <f t="shared" si="445"/>
        <v>0</v>
      </c>
      <c r="AV151" s="372">
        <f t="shared" si="446"/>
        <v>29</v>
      </c>
      <c r="AW151" s="426"/>
      <c r="AX151" s="420"/>
      <c r="AY151" s="371">
        <f t="shared" si="447"/>
        <v>0</v>
      </c>
      <c r="AZ151" s="372">
        <f t="shared" si="448"/>
        <v>0</v>
      </c>
      <c r="BA151" s="426"/>
      <c r="BB151" s="420"/>
      <c r="BC151" s="371">
        <f t="shared" si="449"/>
        <v>0</v>
      </c>
      <c r="BD151" s="372">
        <f t="shared" si="450"/>
        <v>0</v>
      </c>
      <c r="BE151" s="421"/>
      <c r="BF151" s="420"/>
      <c r="BG151" s="371">
        <f t="shared" si="373"/>
        <v>0</v>
      </c>
      <c r="BH151" s="372">
        <f t="shared" si="373"/>
        <v>0</v>
      </c>
      <c r="BI151" s="371">
        <f t="shared" si="374"/>
        <v>0</v>
      </c>
      <c r="BJ151" s="372">
        <f t="shared" si="374"/>
        <v>0</v>
      </c>
      <c r="BK151" s="371">
        <f t="shared" si="375"/>
        <v>0</v>
      </c>
      <c r="BL151" s="372">
        <f t="shared" si="375"/>
        <v>0</v>
      </c>
      <c r="BM151" s="431"/>
      <c r="BN151" s="425">
        <v>163</v>
      </c>
      <c r="BO151" s="371">
        <f t="shared" si="411"/>
        <v>0</v>
      </c>
      <c r="BP151" s="372">
        <f t="shared" si="411"/>
        <v>0</v>
      </c>
      <c r="BQ151" s="426"/>
      <c r="BR151" s="425">
        <v>44</v>
      </c>
      <c r="BS151" s="371">
        <f t="shared" si="412"/>
        <v>0</v>
      </c>
      <c r="BT151" s="372">
        <f t="shared" si="412"/>
        <v>0</v>
      </c>
      <c r="BU151" s="421"/>
      <c r="BV151" s="425"/>
      <c r="BW151" s="371">
        <f t="shared" si="413"/>
        <v>0</v>
      </c>
      <c r="BX151" s="423">
        <f t="shared" si="418"/>
        <v>0</v>
      </c>
      <c r="BY151" s="358">
        <f t="shared" si="376"/>
        <v>0</v>
      </c>
      <c r="BZ151" s="372">
        <f t="shared" si="376"/>
        <v>207</v>
      </c>
      <c r="CA151" s="358">
        <f t="shared" si="377"/>
        <v>0</v>
      </c>
      <c r="CB151" s="372">
        <f t="shared" si="377"/>
        <v>0</v>
      </c>
      <c r="CC151" s="421"/>
      <c r="CD151" s="471">
        <v>3.6</v>
      </c>
      <c r="CE151" s="371">
        <f t="shared" si="419"/>
        <v>0</v>
      </c>
      <c r="CF151" s="372">
        <f t="shared" si="419"/>
        <v>586.80000000000007</v>
      </c>
      <c r="CG151" s="421"/>
      <c r="CH151" s="472">
        <v>5.5</v>
      </c>
      <c r="CI151" s="371">
        <f t="shared" si="414"/>
        <v>0</v>
      </c>
      <c r="CJ151" s="372">
        <f t="shared" si="414"/>
        <v>242</v>
      </c>
      <c r="CK151" s="421"/>
      <c r="CL151" s="446"/>
      <c r="CM151" s="371">
        <f t="shared" si="415"/>
        <v>0</v>
      </c>
      <c r="CN151" s="372">
        <f t="shared" si="415"/>
        <v>0</v>
      </c>
      <c r="CO151" s="371">
        <f t="shared" si="378"/>
        <v>0</v>
      </c>
      <c r="CP151" s="372">
        <f t="shared" si="378"/>
        <v>4.0038647342995173</v>
      </c>
      <c r="CQ151" s="371">
        <f t="shared" si="379"/>
        <v>0</v>
      </c>
      <c r="CR151" s="372">
        <f t="shared" si="379"/>
        <v>828.80000000000007</v>
      </c>
      <c r="CS151" s="426"/>
      <c r="CT151" s="420"/>
      <c r="CU151" s="371">
        <f t="shared" si="420"/>
        <v>0</v>
      </c>
      <c r="CV151" s="372">
        <f t="shared" si="420"/>
        <v>0</v>
      </c>
      <c r="CW151" s="426"/>
      <c r="CX151" s="420"/>
      <c r="CY151" s="371">
        <f t="shared" si="421"/>
        <v>0</v>
      </c>
      <c r="CZ151" s="372">
        <f t="shared" si="421"/>
        <v>0</v>
      </c>
      <c r="DA151" s="421"/>
      <c r="DB151" s="420"/>
      <c r="DC151" s="371">
        <f t="shared" si="380"/>
        <v>0</v>
      </c>
      <c r="DD151" s="372">
        <f t="shared" si="380"/>
        <v>0</v>
      </c>
      <c r="DE151" s="371">
        <f t="shared" si="381"/>
        <v>0</v>
      </c>
      <c r="DF151" s="372">
        <f t="shared" si="381"/>
        <v>0</v>
      </c>
      <c r="DG151" s="371">
        <f t="shared" si="382"/>
        <v>0</v>
      </c>
      <c r="DH151" s="372">
        <f t="shared" si="382"/>
        <v>0</v>
      </c>
      <c r="DI151" s="371">
        <f t="shared" si="383"/>
        <v>0</v>
      </c>
      <c r="DJ151" s="372">
        <f t="shared" si="383"/>
        <v>217</v>
      </c>
      <c r="DK151" s="371">
        <f t="shared" si="383"/>
        <v>0</v>
      </c>
      <c r="DL151" s="372">
        <f t="shared" si="383"/>
        <v>0</v>
      </c>
      <c r="DM151" s="371">
        <f t="shared" si="384"/>
        <v>0</v>
      </c>
      <c r="DN151" s="372">
        <f t="shared" si="384"/>
        <v>3.9529953917050693</v>
      </c>
      <c r="DO151" s="371">
        <f t="shared" si="385"/>
        <v>0</v>
      </c>
      <c r="DP151" s="372">
        <f t="shared" si="385"/>
        <v>857.80000000000007</v>
      </c>
      <c r="DQ151" s="371">
        <f t="shared" si="386"/>
        <v>0</v>
      </c>
      <c r="DR151" s="372">
        <f t="shared" si="386"/>
        <v>0</v>
      </c>
      <c r="DS151" s="371">
        <f t="shared" si="387"/>
        <v>0</v>
      </c>
      <c r="DT151" s="372">
        <f t="shared" si="387"/>
        <v>0</v>
      </c>
      <c r="DU151" s="424"/>
      <c r="DV151" s="469">
        <v>141</v>
      </c>
      <c r="DW151" s="371">
        <f t="shared" si="388"/>
        <v>0</v>
      </c>
      <c r="DX151" s="372">
        <f t="shared" si="388"/>
        <v>0</v>
      </c>
      <c r="DY151" s="426"/>
      <c r="DZ151" s="470">
        <v>92</v>
      </c>
      <c r="EA151" s="371">
        <f t="shared" si="389"/>
        <v>0</v>
      </c>
      <c r="EB151" s="372">
        <f t="shared" si="389"/>
        <v>0</v>
      </c>
      <c r="EC151" s="426"/>
      <c r="ED151" s="425"/>
      <c r="EE151" s="371">
        <f t="shared" si="390"/>
        <v>0</v>
      </c>
      <c r="EF151" s="372">
        <f t="shared" si="390"/>
        <v>0</v>
      </c>
      <c r="EG151" s="358">
        <f t="shared" si="391"/>
        <v>0</v>
      </c>
      <c r="EH151" s="372">
        <f t="shared" si="391"/>
        <v>233</v>
      </c>
      <c r="EI151" s="358">
        <f t="shared" si="392"/>
        <v>0</v>
      </c>
      <c r="EJ151" s="372">
        <f t="shared" si="392"/>
        <v>0</v>
      </c>
      <c r="EK151" s="427"/>
      <c r="EL151" s="471">
        <v>3</v>
      </c>
      <c r="EM151" s="371">
        <f t="shared" si="453"/>
        <v>0</v>
      </c>
      <c r="EN151" s="372">
        <f t="shared" si="453"/>
        <v>423</v>
      </c>
      <c r="EO151" s="426"/>
      <c r="EP151" s="472">
        <v>4.5999999999999996</v>
      </c>
      <c r="EQ151" s="371">
        <f t="shared" si="416"/>
        <v>0</v>
      </c>
      <c r="ER151" s="372">
        <f t="shared" si="416"/>
        <v>423.2</v>
      </c>
      <c r="ES151" s="426"/>
      <c r="ET151" s="446"/>
      <c r="EU151" s="371">
        <f t="shared" si="451"/>
        <v>0</v>
      </c>
      <c r="EV151" s="372">
        <f t="shared" si="452"/>
        <v>0</v>
      </c>
      <c r="EW151" s="371">
        <f t="shared" si="393"/>
        <v>0</v>
      </c>
      <c r="EX151" s="372">
        <f t="shared" si="393"/>
        <v>3.6317596566523607</v>
      </c>
      <c r="EY151" s="371">
        <f t="shared" si="394"/>
        <v>0</v>
      </c>
      <c r="EZ151" s="372">
        <f t="shared" si="394"/>
        <v>846.2</v>
      </c>
      <c r="FA151" s="426"/>
      <c r="FB151" s="420"/>
      <c r="FC151" s="371">
        <f t="shared" si="395"/>
        <v>0</v>
      </c>
      <c r="FD151" s="372">
        <f t="shared" si="395"/>
        <v>0</v>
      </c>
      <c r="FE151" s="426"/>
      <c r="FF151" s="420"/>
      <c r="FG151" s="371">
        <f t="shared" si="396"/>
        <v>0</v>
      </c>
      <c r="FH151" s="372">
        <f t="shared" si="396"/>
        <v>0</v>
      </c>
      <c r="FI151" s="421"/>
      <c r="FJ151" s="420"/>
      <c r="FK151" s="371">
        <f t="shared" si="397"/>
        <v>0</v>
      </c>
      <c r="FL151" s="372">
        <f t="shared" si="397"/>
        <v>0</v>
      </c>
      <c r="FM151" s="371">
        <f t="shared" si="398"/>
        <v>0</v>
      </c>
      <c r="FN151" s="372">
        <f t="shared" si="398"/>
        <v>0</v>
      </c>
      <c r="FO151" s="371">
        <f t="shared" si="399"/>
        <v>0</v>
      </c>
      <c r="FP151" s="372">
        <f t="shared" si="399"/>
        <v>0</v>
      </c>
      <c r="FQ151" s="424"/>
      <c r="FR151" s="425">
        <v>31</v>
      </c>
      <c r="FS151" s="371">
        <f t="shared" si="400"/>
        <v>0</v>
      </c>
      <c r="FT151" s="372">
        <f t="shared" si="400"/>
        <v>0</v>
      </c>
      <c r="FU151" s="426"/>
      <c r="FV151" s="425"/>
      <c r="FW151" s="371">
        <f t="shared" si="401"/>
        <v>0</v>
      </c>
      <c r="FX151" s="372">
        <f t="shared" si="401"/>
        <v>0</v>
      </c>
      <c r="FY151" s="426"/>
      <c r="FZ151" s="425"/>
      <c r="GA151" s="371">
        <f t="shared" si="402"/>
        <v>0</v>
      </c>
      <c r="GB151" s="372">
        <f t="shared" si="402"/>
        <v>0</v>
      </c>
      <c r="GC151" s="406">
        <f t="shared" ref="GC151:GF214" si="456">(Q151+BM151+DU151)</f>
        <v>0</v>
      </c>
      <c r="GD151" s="372">
        <f t="shared" si="456"/>
        <v>313</v>
      </c>
      <c r="GE151" s="371">
        <f t="shared" si="456"/>
        <v>0</v>
      </c>
      <c r="GF151" s="372">
        <f t="shared" si="454"/>
        <v>0</v>
      </c>
      <c r="GG151" s="371" t="str">
        <f t="shared" si="403"/>
        <v/>
      </c>
      <c r="GH151" s="372">
        <f t="shared" si="403"/>
        <v>1035.06</v>
      </c>
      <c r="GI151" s="371" t="str">
        <f t="shared" si="404"/>
        <v/>
      </c>
      <c r="GJ151" s="372" t="str">
        <f t="shared" si="404"/>
        <v/>
      </c>
      <c r="GK151" s="406">
        <f t="shared" ref="GK151:GN214" si="457">(U151+BQ151+DY151)</f>
        <v>0</v>
      </c>
      <c r="GL151" s="372">
        <f t="shared" si="457"/>
        <v>137</v>
      </c>
      <c r="GM151" s="371">
        <f t="shared" si="457"/>
        <v>0</v>
      </c>
      <c r="GN151" s="372">
        <f t="shared" si="455"/>
        <v>0</v>
      </c>
      <c r="GO151" s="371">
        <f t="shared" si="405"/>
        <v>0</v>
      </c>
      <c r="GP151" s="372">
        <f t="shared" si="405"/>
        <v>668.94</v>
      </c>
      <c r="GQ151" s="371">
        <f t="shared" si="406"/>
        <v>0</v>
      </c>
      <c r="GR151" s="372">
        <f t="shared" si="406"/>
        <v>0</v>
      </c>
      <c r="GS151" s="406">
        <f t="shared" ref="GS151:GV214" si="458">+GK151+GC151</f>
        <v>0</v>
      </c>
      <c r="GT151" s="372">
        <f t="shared" si="458"/>
        <v>450</v>
      </c>
      <c r="GU151" s="371">
        <f t="shared" si="458"/>
        <v>0</v>
      </c>
      <c r="GV151" s="372">
        <f t="shared" si="458"/>
        <v>0</v>
      </c>
      <c r="GW151" s="371" t="str">
        <f t="shared" si="407"/>
        <v/>
      </c>
      <c r="GX151" s="372">
        <f t="shared" si="407"/>
        <v>1704</v>
      </c>
      <c r="GY151" s="371" t="str">
        <f t="shared" si="407"/>
        <v/>
      </c>
      <c r="GZ151" s="372" t="str">
        <f t="shared" si="372"/>
        <v/>
      </c>
      <c r="HA151" s="406">
        <f t="shared" ref="HA151:HD214" si="459">(Y151+BU151+EC151)</f>
        <v>0</v>
      </c>
      <c r="HB151" s="372">
        <f t="shared" si="459"/>
        <v>0</v>
      </c>
      <c r="HC151" s="371">
        <f t="shared" si="459"/>
        <v>0</v>
      </c>
      <c r="HD151" s="372">
        <f t="shared" si="459"/>
        <v>0</v>
      </c>
      <c r="HE151" s="371" t="str">
        <f t="shared" ref="HE151:HF214" si="460">IF(HA151&gt;0,(AQ151+CM151+EU151),"")</f>
        <v/>
      </c>
      <c r="HF151" s="372" t="str">
        <f t="shared" si="460"/>
        <v/>
      </c>
      <c r="HG151" s="371" t="str">
        <f t="shared" si="408"/>
        <v/>
      </c>
      <c r="HH151" s="372" t="str">
        <f t="shared" si="408"/>
        <v/>
      </c>
      <c r="HI151" s="406" t="str">
        <f t="shared" si="409"/>
        <v/>
      </c>
      <c r="HJ151" s="372">
        <f t="shared" si="409"/>
        <v>1704</v>
      </c>
      <c r="HK151" s="371" t="str">
        <f t="shared" si="410"/>
        <v/>
      </c>
      <c r="HL151" s="371" t="str">
        <f t="shared" si="410"/>
        <v/>
      </c>
    </row>
    <row r="152" spans="1:221" ht="15">
      <c r="A152" s="463" t="s">
        <v>180</v>
      </c>
      <c r="B152" s="464" t="s">
        <v>198</v>
      </c>
      <c r="C152" s="47"/>
      <c r="D152" s="461">
        <v>159407</v>
      </c>
      <c r="E152" s="466">
        <v>9</v>
      </c>
      <c r="F152" s="413"/>
      <c r="G152" s="420">
        <v>263</v>
      </c>
      <c r="H152" s="421"/>
      <c r="I152" s="422">
        <v>3</v>
      </c>
      <c r="J152" s="371">
        <f t="shared" si="422"/>
        <v>0</v>
      </c>
      <c r="K152" s="372">
        <f t="shared" si="423"/>
        <v>260</v>
      </c>
      <c r="L152" s="420"/>
      <c r="M152" s="371">
        <f t="shared" si="424"/>
        <v>0</v>
      </c>
      <c r="N152" s="372">
        <f t="shared" si="424"/>
        <v>260</v>
      </c>
      <c r="O152" s="371">
        <f t="shared" si="425"/>
        <v>0</v>
      </c>
      <c r="P152" s="372">
        <f t="shared" si="426"/>
        <v>0</v>
      </c>
      <c r="Q152" s="424"/>
      <c r="R152" s="652">
        <v>6</v>
      </c>
      <c r="S152" s="371">
        <f t="shared" si="427"/>
        <v>0</v>
      </c>
      <c r="T152" s="372">
        <f t="shared" si="428"/>
        <v>0</v>
      </c>
      <c r="U152" s="421"/>
      <c r="V152" s="653"/>
      <c r="W152" s="371">
        <f t="shared" si="429"/>
        <v>0</v>
      </c>
      <c r="X152" s="372">
        <f t="shared" si="430"/>
        <v>0</v>
      </c>
      <c r="Y152" s="421"/>
      <c r="Z152" s="425"/>
      <c r="AA152" s="371">
        <f t="shared" si="431"/>
        <v>0</v>
      </c>
      <c r="AB152" s="372">
        <f t="shared" si="432"/>
        <v>0</v>
      </c>
      <c r="AC152" s="358">
        <f t="shared" si="433"/>
        <v>0</v>
      </c>
      <c r="AD152" s="372">
        <f t="shared" si="434"/>
        <v>6</v>
      </c>
      <c r="AE152" s="358">
        <f t="shared" si="435"/>
        <v>0</v>
      </c>
      <c r="AF152" s="372">
        <f t="shared" si="436"/>
        <v>0</v>
      </c>
      <c r="AG152" s="427"/>
      <c r="AH152" s="654">
        <v>2.1033333333333335</v>
      </c>
      <c r="AI152" s="371">
        <f t="shared" si="437"/>
        <v>0</v>
      </c>
      <c r="AJ152" s="372">
        <f t="shared" si="438"/>
        <v>12.620000000000001</v>
      </c>
      <c r="AK152" s="426"/>
      <c r="AL152" s="655"/>
      <c r="AM152" s="371">
        <f t="shared" si="439"/>
        <v>0</v>
      </c>
      <c r="AN152" s="372">
        <f t="shared" si="440"/>
        <v>0</v>
      </c>
      <c r="AO152" s="426"/>
      <c r="AP152" s="446"/>
      <c r="AQ152" s="371">
        <f t="shared" si="441"/>
        <v>0</v>
      </c>
      <c r="AR152" s="372">
        <f t="shared" si="442"/>
        <v>0</v>
      </c>
      <c r="AS152" s="371">
        <f t="shared" si="443"/>
        <v>0</v>
      </c>
      <c r="AT152" s="372">
        <f t="shared" si="444"/>
        <v>2.1033333333333335</v>
      </c>
      <c r="AU152" s="371">
        <f t="shared" si="445"/>
        <v>0</v>
      </c>
      <c r="AV152" s="372">
        <f t="shared" si="446"/>
        <v>12.620000000000001</v>
      </c>
      <c r="AW152" s="426"/>
      <c r="AX152" s="420"/>
      <c r="AY152" s="371">
        <f t="shared" si="447"/>
        <v>0</v>
      </c>
      <c r="AZ152" s="372">
        <f t="shared" si="448"/>
        <v>0</v>
      </c>
      <c r="BA152" s="426"/>
      <c r="BB152" s="420"/>
      <c r="BC152" s="371">
        <f t="shared" si="449"/>
        <v>0</v>
      </c>
      <c r="BD152" s="372">
        <f t="shared" si="450"/>
        <v>0</v>
      </c>
      <c r="BE152" s="421"/>
      <c r="BF152" s="420"/>
      <c r="BG152" s="371">
        <f t="shared" si="373"/>
        <v>0</v>
      </c>
      <c r="BH152" s="372">
        <f t="shared" si="373"/>
        <v>0</v>
      </c>
      <c r="BI152" s="371">
        <f t="shared" si="374"/>
        <v>0</v>
      </c>
      <c r="BJ152" s="372">
        <f t="shared" si="374"/>
        <v>0</v>
      </c>
      <c r="BK152" s="371">
        <f t="shared" si="375"/>
        <v>0</v>
      </c>
      <c r="BL152" s="372">
        <f t="shared" si="375"/>
        <v>0</v>
      </c>
      <c r="BM152" s="431"/>
      <c r="BN152" s="425">
        <v>108</v>
      </c>
      <c r="BO152" s="371">
        <f t="shared" si="411"/>
        <v>0</v>
      </c>
      <c r="BP152" s="372">
        <f t="shared" si="411"/>
        <v>0</v>
      </c>
      <c r="BQ152" s="426"/>
      <c r="BR152" s="425">
        <v>32</v>
      </c>
      <c r="BS152" s="371">
        <f t="shared" si="412"/>
        <v>0</v>
      </c>
      <c r="BT152" s="372">
        <f t="shared" si="412"/>
        <v>0</v>
      </c>
      <c r="BU152" s="421"/>
      <c r="BV152" s="425"/>
      <c r="BW152" s="371">
        <f t="shared" si="413"/>
        <v>0</v>
      </c>
      <c r="BX152" s="423">
        <f t="shared" si="418"/>
        <v>0</v>
      </c>
      <c r="BY152" s="358">
        <f t="shared" si="376"/>
        <v>0</v>
      </c>
      <c r="BZ152" s="372">
        <f t="shared" si="376"/>
        <v>140</v>
      </c>
      <c r="CA152" s="358">
        <f t="shared" si="377"/>
        <v>0</v>
      </c>
      <c r="CB152" s="372">
        <f t="shared" si="377"/>
        <v>0</v>
      </c>
      <c r="CC152" s="421"/>
      <c r="CD152" s="471">
        <v>4.4000000000000004</v>
      </c>
      <c r="CE152" s="371">
        <f t="shared" si="419"/>
        <v>0</v>
      </c>
      <c r="CF152" s="372">
        <f t="shared" si="419"/>
        <v>475.20000000000005</v>
      </c>
      <c r="CG152" s="421"/>
      <c r="CH152" s="472">
        <v>6.5</v>
      </c>
      <c r="CI152" s="371">
        <f t="shared" si="414"/>
        <v>0</v>
      </c>
      <c r="CJ152" s="372">
        <f t="shared" si="414"/>
        <v>208</v>
      </c>
      <c r="CK152" s="421"/>
      <c r="CL152" s="446"/>
      <c r="CM152" s="371">
        <f t="shared" si="415"/>
        <v>0</v>
      </c>
      <c r="CN152" s="372">
        <f t="shared" si="415"/>
        <v>0</v>
      </c>
      <c r="CO152" s="371">
        <f t="shared" si="378"/>
        <v>0</v>
      </c>
      <c r="CP152" s="372">
        <f t="shared" si="378"/>
        <v>4.88</v>
      </c>
      <c r="CQ152" s="371">
        <f t="shared" si="379"/>
        <v>0</v>
      </c>
      <c r="CR152" s="372">
        <f t="shared" si="379"/>
        <v>683.19999999999993</v>
      </c>
      <c r="CS152" s="426"/>
      <c r="CT152" s="420"/>
      <c r="CU152" s="371">
        <f t="shared" si="420"/>
        <v>0</v>
      </c>
      <c r="CV152" s="372">
        <f t="shared" si="420"/>
        <v>0</v>
      </c>
      <c r="CW152" s="426"/>
      <c r="CX152" s="420"/>
      <c r="CY152" s="371">
        <f t="shared" si="421"/>
        <v>0</v>
      </c>
      <c r="CZ152" s="372">
        <f t="shared" si="421"/>
        <v>0</v>
      </c>
      <c r="DA152" s="421"/>
      <c r="DB152" s="420"/>
      <c r="DC152" s="371">
        <f t="shared" si="380"/>
        <v>0</v>
      </c>
      <c r="DD152" s="372">
        <f t="shared" si="380"/>
        <v>0</v>
      </c>
      <c r="DE152" s="371">
        <f t="shared" si="381"/>
        <v>0</v>
      </c>
      <c r="DF152" s="372">
        <f t="shared" si="381"/>
        <v>0</v>
      </c>
      <c r="DG152" s="371">
        <f t="shared" si="382"/>
        <v>0</v>
      </c>
      <c r="DH152" s="372">
        <f t="shared" si="382"/>
        <v>0</v>
      </c>
      <c r="DI152" s="371">
        <f t="shared" si="383"/>
        <v>0</v>
      </c>
      <c r="DJ152" s="372">
        <f t="shared" si="383"/>
        <v>146</v>
      </c>
      <c r="DK152" s="371">
        <f t="shared" si="383"/>
        <v>0</v>
      </c>
      <c r="DL152" s="372">
        <f t="shared" si="383"/>
        <v>0</v>
      </c>
      <c r="DM152" s="371">
        <f t="shared" si="384"/>
        <v>0</v>
      </c>
      <c r="DN152" s="372">
        <f t="shared" si="384"/>
        <v>4.765890410958904</v>
      </c>
      <c r="DO152" s="371">
        <f t="shared" si="385"/>
        <v>0</v>
      </c>
      <c r="DP152" s="372">
        <f t="shared" si="385"/>
        <v>695.81999999999994</v>
      </c>
      <c r="DQ152" s="371">
        <f t="shared" si="386"/>
        <v>0</v>
      </c>
      <c r="DR152" s="372">
        <f t="shared" si="386"/>
        <v>0</v>
      </c>
      <c r="DS152" s="371">
        <f t="shared" si="387"/>
        <v>0</v>
      </c>
      <c r="DT152" s="372">
        <f t="shared" si="387"/>
        <v>0</v>
      </c>
      <c r="DU152" s="424"/>
      <c r="DV152" s="469">
        <v>45</v>
      </c>
      <c r="DW152" s="371">
        <f t="shared" si="388"/>
        <v>0</v>
      </c>
      <c r="DX152" s="372">
        <f t="shared" si="388"/>
        <v>0</v>
      </c>
      <c r="DY152" s="426"/>
      <c r="DZ152" s="470">
        <v>61</v>
      </c>
      <c r="EA152" s="371">
        <f t="shared" si="389"/>
        <v>0</v>
      </c>
      <c r="EB152" s="372">
        <f t="shared" si="389"/>
        <v>0</v>
      </c>
      <c r="EC152" s="426"/>
      <c r="ED152" s="425"/>
      <c r="EE152" s="371">
        <f t="shared" si="390"/>
        <v>0</v>
      </c>
      <c r="EF152" s="372">
        <f t="shared" si="390"/>
        <v>0</v>
      </c>
      <c r="EG152" s="358">
        <f t="shared" si="391"/>
        <v>0</v>
      </c>
      <c r="EH152" s="372">
        <f t="shared" si="391"/>
        <v>106</v>
      </c>
      <c r="EI152" s="358">
        <f t="shared" si="392"/>
        <v>0</v>
      </c>
      <c r="EJ152" s="372">
        <f t="shared" si="392"/>
        <v>0</v>
      </c>
      <c r="EK152" s="427"/>
      <c r="EL152" s="471">
        <v>3.7</v>
      </c>
      <c r="EM152" s="371">
        <f t="shared" si="453"/>
        <v>0</v>
      </c>
      <c r="EN152" s="372">
        <f t="shared" si="453"/>
        <v>166.5</v>
      </c>
      <c r="EO152" s="426"/>
      <c r="EP152" s="472">
        <v>4.5999999999999996</v>
      </c>
      <c r="EQ152" s="371">
        <f t="shared" si="416"/>
        <v>0</v>
      </c>
      <c r="ER152" s="372">
        <f t="shared" si="416"/>
        <v>280.59999999999997</v>
      </c>
      <c r="ES152" s="426"/>
      <c r="ET152" s="446"/>
      <c r="EU152" s="371">
        <f t="shared" si="451"/>
        <v>0</v>
      </c>
      <c r="EV152" s="372">
        <f t="shared" si="452"/>
        <v>0</v>
      </c>
      <c r="EW152" s="371">
        <f t="shared" si="393"/>
        <v>0</v>
      </c>
      <c r="EX152" s="372">
        <f t="shared" si="393"/>
        <v>4.2179245283018867</v>
      </c>
      <c r="EY152" s="371">
        <f t="shared" si="394"/>
        <v>0</v>
      </c>
      <c r="EZ152" s="372">
        <f t="shared" si="394"/>
        <v>447.09999999999997</v>
      </c>
      <c r="FA152" s="426"/>
      <c r="FB152" s="420"/>
      <c r="FC152" s="371">
        <f t="shared" si="395"/>
        <v>0</v>
      </c>
      <c r="FD152" s="372">
        <f t="shared" si="395"/>
        <v>0</v>
      </c>
      <c r="FE152" s="426"/>
      <c r="FF152" s="420"/>
      <c r="FG152" s="371">
        <f t="shared" si="396"/>
        <v>0</v>
      </c>
      <c r="FH152" s="372">
        <f t="shared" si="396"/>
        <v>0</v>
      </c>
      <c r="FI152" s="421"/>
      <c r="FJ152" s="420"/>
      <c r="FK152" s="371">
        <f t="shared" si="397"/>
        <v>0</v>
      </c>
      <c r="FL152" s="372">
        <f t="shared" si="397"/>
        <v>0</v>
      </c>
      <c r="FM152" s="371">
        <f t="shared" si="398"/>
        <v>0</v>
      </c>
      <c r="FN152" s="372">
        <f t="shared" si="398"/>
        <v>0</v>
      </c>
      <c r="FO152" s="371">
        <f t="shared" si="399"/>
        <v>0</v>
      </c>
      <c r="FP152" s="372">
        <f t="shared" si="399"/>
        <v>0</v>
      </c>
      <c r="FQ152" s="424"/>
      <c r="FR152" s="425">
        <v>8</v>
      </c>
      <c r="FS152" s="371">
        <f t="shared" si="400"/>
        <v>0</v>
      </c>
      <c r="FT152" s="372">
        <f t="shared" si="400"/>
        <v>0</v>
      </c>
      <c r="FU152" s="426"/>
      <c r="FV152" s="425"/>
      <c r="FW152" s="371">
        <f t="shared" si="401"/>
        <v>0</v>
      </c>
      <c r="FX152" s="372">
        <f t="shared" si="401"/>
        <v>0</v>
      </c>
      <c r="FY152" s="426"/>
      <c r="FZ152" s="425"/>
      <c r="GA152" s="371">
        <f t="shared" si="402"/>
        <v>0</v>
      </c>
      <c r="GB152" s="372">
        <f t="shared" si="402"/>
        <v>0</v>
      </c>
      <c r="GC152" s="406">
        <f t="shared" si="456"/>
        <v>0</v>
      </c>
      <c r="GD152" s="372">
        <f t="shared" si="456"/>
        <v>159</v>
      </c>
      <c r="GE152" s="371">
        <f t="shared" si="456"/>
        <v>0</v>
      </c>
      <c r="GF152" s="372">
        <f t="shared" si="454"/>
        <v>0</v>
      </c>
      <c r="GG152" s="371" t="str">
        <f t="shared" si="403"/>
        <v/>
      </c>
      <c r="GH152" s="372">
        <f t="shared" si="403"/>
        <v>654.32000000000005</v>
      </c>
      <c r="GI152" s="371" t="str">
        <f t="shared" si="404"/>
        <v/>
      </c>
      <c r="GJ152" s="372" t="str">
        <f t="shared" si="404"/>
        <v/>
      </c>
      <c r="GK152" s="406">
        <f t="shared" si="457"/>
        <v>0</v>
      </c>
      <c r="GL152" s="372">
        <f t="shared" si="457"/>
        <v>93</v>
      </c>
      <c r="GM152" s="371">
        <f t="shared" si="457"/>
        <v>0</v>
      </c>
      <c r="GN152" s="372">
        <f t="shared" si="455"/>
        <v>0</v>
      </c>
      <c r="GO152" s="371">
        <f t="shared" si="405"/>
        <v>0</v>
      </c>
      <c r="GP152" s="372">
        <f t="shared" si="405"/>
        <v>488.59999999999997</v>
      </c>
      <c r="GQ152" s="371">
        <f t="shared" si="406"/>
        <v>0</v>
      </c>
      <c r="GR152" s="372">
        <f t="shared" si="406"/>
        <v>0</v>
      </c>
      <c r="GS152" s="406">
        <f t="shared" si="458"/>
        <v>0</v>
      </c>
      <c r="GT152" s="372">
        <f t="shared" si="458"/>
        <v>252</v>
      </c>
      <c r="GU152" s="371">
        <f t="shared" si="458"/>
        <v>0</v>
      </c>
      <c r="GV152" s="372">
        <f t="shared" si="458"/>
        <v>0</v>
      </c>
      <c r="GW152" s="371" t="str">
        <f t="shared" si="407"/>
        <v/>
      </c>
      <c r="GX152" s="372">
        <f t="shared" si="407"/>
        <v>1142.92</v>
      </c>
      <c r="GY152" s="371" t="str">
        <f t="shared" si="407"/>
        <v/>
      </c>
      <c r="GZ152" s="372" t="str">
        <f t="shared" si="372"/>
        <v/>
      </c>
      <c r="HA152" s="406">
        <f t="shared" si="459"/>
        <v>0</v>
      </c>
      <c r="HB152" s="372">
        <f t="shared" si="459"/>
        <v>0</v>
      </c>
      <c r="HC152" s="371">
        <f t="shared" si="459"/>
        <v>0</v>
      </c>
      <c r="HD152" s="372">
        <f t="shared" si="459"/>
        <v>0</v>
      </c>
      <c r="HE152" s="371" t="str">
        <f t="shared" si="460"/>
        <v/>
      </c>
      <c r="HF152" s="372" t="str">
        <f t="shared" si="460"/>
        <v/>
      </c>
      <c r="HG152" s="371" t="str">
        <f t="shared" si="408"/>
        <v/>
      </c>
      <c r="HH152" s="372" t="str">
        <f t="shared" si="408"/>
        <v/>
      </c>
      <c r="HI152" s="406" t="str">
        <f t="shared" si="409"/>
        <v/>
      </c>
      <c r="HJ152" s="372">
        <f t="shared" si="409"/>
        <v>1142.9199999999998</v>
      </c>
      <c r="HK152" s="371" t="str">
        <f t="shared" si="410"/>
        <v/>
      </c>
      <c r="HL152" s="371" t="str">
        <f t="shared" si="410"/>
        <v/>
      </c>
    </row>
    <row r="153" spans="1:221" ht="15">
      <c r="A153" s="463" t="s">
        <v>180</v>
      </c>
      <c r="B153" s="558" t="s">
        <v>199</v>
      </c>
      <c r="C153" s="563" t="s">
        <v>1054</v>
      </c>
      <c r="D153" s="461">
        <v>440624</v>
      </c>
      <c r="E153" s="466">
        <v>10</v>
      </c>
      <c r="F153" s="413"/>
      <c r="G153" s="420">
        <v>99</v>
      </c>
      <c r="H153" s="421"/>
      <c r="I153" s="422">
        <v>0</v>
      </c>
      <c r="J153" s="371">
        <f t="shared" si="422"/>
        <v>0</v>
      </c>
      <c r="K153" s="372">
        <f t="shared" si="423"/>
        <v>99</v>
      </c>
      <c r="L153" s="420"/>
      <c r="M153" s="371">
        <f t="shared" si="424"/>
        <v>0</v>
      </c>
      <c r="N153" s="372">
        <f t="shared" si="424"/>
        <v>99</v>
      </c>
      <c r="O153" s="371">
        <f t="shared" si="425"/>
        <v>0</v>
      </c>
      <c r="P153" s="372">
        <f t="shared" si="426"/>
        <v>0</v>
      </c>
      <c r="Q153" s="424"/>
      <c r="R153" s="652">
        <v>2</v>
      </c>
      <c r="S153" s="371">
        <f t="shared" si="427"/>
        <v>0</v>
      </c>
      <c r="T153" s="372">
        <f t="shared" si="428"/>
        <v>0</v>
      </c>
      <c r="U153" s="421"/>
      <c r="V153" s="653">
        <v>1</v>
      </c>
      <c r="W153" s="371">
        <f t="shared" si="429"/>
        <v>0</v>
      </c>
      <c r="X153" s="372">
        <f t="shared" si="430"/>
        <v>0</v>
      </c>
      <c r="Y153" s="421"/>
      <c r="Z153" s="425"/>
      <c r="AA153" s="371">
        <f t="shared" si="431"/>
        <v>0</v>
      </c>
      <c r="AB153" s="372">
        <f t="shared" si="432"/>
        <v>0</v>
      </c>
      <c r="AC153" s="358">
        <f t="shared" si="433"/>
        <v>0</v>
      </c>
      <c r="AD153" s="372">
        <f t="shared" si="434"/>
        <v>3</v>
      </c>
      <c r="AE153" s="358">
        <f t="shared" si="435"/>
        <v>0</v>
      </c>
      <c r="AF153" s="372">
        <f t="shared" si="436"/>
        <v>0</v>
      </c>
      <c r="AG153" s="427"/>
      <c r="AH153" s="654">
        <v>2.33</v>
      </c>
      <c r="AI153" s="371">
        <f t="shared" si="437"/>
        <v>0</v>
      </c>
      <c r="AJ153" s="372">
        <f t="shared" si="438"/>
        <v>4.66</v>
      </c>
      <c r="AK153" s="426"/>
      <c r="AL153" s="655">
        <v>1.7</v>
      </c>
      <c r="AM153" s="371">
        <f t="shared" si="439"/>
        <v>0</v>
      </c>
      <c r="AN153" s="372">
        <f t="shared" si="440"/>
        <v>1.7</v>
      </c>
      <c r="AO153" s="426"/>
      <c r="AP153" s="446"/>
      <c r="AQ153" s="371">
        <f t="shared" si="441"/>
        <v>0</v>
      </c>
      <c r="AR153" s="372">
        <f t="shared" si="442"/>
        <v>0</v>
      </c>
      <c r="AS153" s="371">
        <f t="shared" si="443"/>
        <v>0</v>
      </c>
      <c r="AT153" s="372">
        <f t="shared" si="444"/>
        <v>2.12</v>
      </c>
      <c r="AU153" s="371">
        <f t="shared" si="445"/>
        <v>0</v>
      </c>
      <c r="AV153" s="372">
        <f t="shared" si="446"/>
        <v>6.36</v>
      </c>
      <c r="AW153" s="426"/>
      <c r="AX153" s="420"/>
      <c r="AY153" s="371">
        <f t="shared" si="447"/>
        <v>0</v>
      </c>
      <c r="AZ153" s="372">
        <f t="shared" si="448"/>
        <v>0</v>
      </c>
      <c r="BA153" s="426"/>
      <c r="BB153" s="420"/>
      <c r="BC153" s="371">
        <f t="shared" si="449"/>
        <v>0</v>
      </c>
      <c r="BD153" s="372">
        <f t="shared" si="450"/>
        <v>0</v>
      </c>
      <c r="BE153" s="421"/>
      <c r="BF153" s="420"/>
      <c r="BG153" s="371">
        <f t="shared" si="373"/>
        <v>0</v>
      </c>
      <c r="BH153" s="372">
        <f t="shared" si="373"/>
        <v>0</v>
      </c>
      <c r="BI153" s="371">
        <f t="shared" si="374"/>
        <v>0</v>
      </c>
      <c r="BJ153" s="372">
        <f t="shared" si="374"/>
        <v>0</v>
      </c>
      <c r="BK153" s="371">
        <f t="shared" si="375"/>
        <v>0</v>
      </c>
      <c r="BL153" s="372">
        <f t="shared" si="375"/>
        <v>0</v>
      </c>
      <c r="BM153" s="431"/>
      <c r="BN153" s="425">
        <v>33</v>
      </c>
      <c r="BO153" s="371">
        <f t="shared" si="411"/>
        <v>0</v>
      </c>
      <c r="BP153" s="372">
        <f t="shared" si="411"/>
        <v>0</v>
      </c>
      <c r="BQ153" s="426"/>
      <c r="BR153" s="425">
        <v>16</v>
      </c>
      <c r="BS153" s="371">
        <f t="shared" si="412"/>
        <v>0</v>
      </c>
      <c r="BT153" s="372">
        <f t="shared" si="412"/>
        <v>0</v>
      </c>
      <c r="BU153" s="421"/>
      <c r="BV153" s="425"/>
      <c r="BW153" s="371">
        <f t="shared" si="413"/>
        <v>0</v>
      </c>
      <c r="BX153" s="423">
        <f t="shared" si="418"/>
        <v>0</v>
      </c>
      <c r="BY153" s="358">
        <f t="shared" si="376"/>
        <v>0</v>
      </c>
      <c r="BZ153" s="372">
        <f t="shared" si="376"/>
        <v>49</v>
      </c>
      <c r="CA153" s="358">
        <f t="shared" si="377"/>
        <v>0</v>
      </c>
      <c r="CB153" s="372">
        <f t="shared" si="377"/>
        <v>0</v>
      </c>
      <c r="CC153" s="421"/>
      <c r="CD153" s="471">
        <v>2.9</v>
      </c>
      <c r="CE153" s="371">
        <f t="shared" si="419"/>
        <v>0</v>
      </c>
      <c r="CF153" s="372">
        <f t="shared" si="419"/>
        <v>95.7</v>
      </c>
      <c r="CG153" s="421"/>
      <c r="CH153" s="472">
        <v>3.9</v>
      </c>
      <c r="CI153" s="371">
        <f t="shared" si="414"/>
        <v>0</v>
      </c>
      <c r="CJ153" s="372">
        <f t="shared" si="414"/>
        <v>62.4</v>
      </c>
      <c r="CK153" s="421"/>
      <c r="CL153" s="446"/>
      <c r="CM153" s="371">
        <f t="shared" si="415"/>
        <v>0</v>
      </c>
      <c r="CN153" s="372">
        <f t="shared" si="415"/>
        <v>0</v>
      </c>
      <c r="CO153" s="371">
        <f t="shared" si="378"/>
        <v>0</v>
      </c>
      <c r="CP153" s="372">
        <f t="shared" si="378"/>
        <v>3.2265306122448978</v>
      </c>
      <c r="CQ153" s="371">
        <f t="shared" si="379"/>
        <v>0</v>
      </c>
      <c r="CR153" s="372">
        <f t="shared" si="379"/>
        <v>158.1</v>
      </c>
      <c r="CS153" s="426"/>
      <c r="CT153" s="420"/>
      <c r="CU153" s="371">
        <f t="shared" si="420"/>
        <v>0</v>
      </c>
      <c r="CV153" s="372">
        <f t="shared" si="420"/>
        <v>0</v>
      </c>
      <c r="CW153" s="426"/>
      <c r="CX153" s="420"/>
      <c r="CY153" s="371">
        <f t="shared" si="421"/>
        <v>0</v>
      </c>
      <c r="CZ153" s="372">
        <f t="shared" si="421"/>
        <v>0</v>
      </c>
      <c r="DA153" s="421"/>
      <c r="DB153" s="420"/>
      <c r="DC153" s="371">
        <f t="shared" si="380"/>
        <v>0</v>
      </c>
      <c r="DD153" s="372">
        <f t="shared" si="380"/>
        <v>0</v>
      </c>
      <c r="DE153" s="371">
        <f t="shared" si="381"/>
        <v>0</v>
      </c>
      <c r="DF153" s="372">
        <f t="shared" si="381"/>
        <v>0</v>
      </c>
      <c r="DG153" s="371">
        <f t="shared" si="382"/>
        <v>0</v>
      </c>
      <c r="DH153" s="372">
        <f t="shared" si="382"/>
        <v>0</v>
      </c>
      <c r="DI153" s="371">
        <f t="shared" si="383"/>
        <v>0</v>
      </c>
      <c r="DJ153" s="372">
        <f t="shared" si="383"/>
        <v>52</v>
      </c>
      <c r="DK153" s="371">
        <f t="shared" si="383"/>
        <v>0</v>
      </c>
      <c r="DL153" s="372">
        <f t="shared" si="383"/>
        <v>0</v>
      </c>
      <c r="DM153" s="371">
        <f t="shared" si="384"/>
        <v>0</v>
      </c>
      <c r="DN153" s="372">
        <f t="shared" si="384"/>
        <v>3.1626923076923079</v>
      </c>
      <c r="DO153" s="371">
        <f t="shared" si="385"/>
        <v>0</v>
      </c>
      <c r="DP153" s="372">
        <f t="shared" si="385"/>
        <v>164.46</v>
      </c>
      <c r="DQ153" s="371">
        <f t="shared" si="386"/>
        <v>0</v>
      </c>
      <c r="DR153" s="372">
        <f t="shared" si="386"/>
        <v>0</v>
      </c>
      <c r="DS153" s="371">
        <f t="shared" si="387"/>
        <v>0</v>
      </c>
      <c r="DT153" s="372">
        <f t="shared" si="387"/>
        <v>0</v>
      </c>
      <c r="DU153" s="424"/>
      <c r="DV153" s="469">
        <v>30</v>
      </c>
      <c r="DW153" s="371">
        <f t="shared" si="388"/>
        <v>0</v>
      </c>
      <c r="DX153" s="372">
        <f t="shared" si="388"/>
        <v>0</v>
      </c>
      <c r="DY153" s="426"/>
      <c r="DZ153" s="470">
        <v>16</v>
      </c>
      <c r="EA153" s="371">
        <f t="shared" si="389"/>
        <v>0</v>
      </c>
      <c r="EB153" s="372">
        <f t="shared" si="389"/>
        <v>0</v>
      </c>
      <c r="EC153" s="426"/>
      <c r="ED153" s="425"/>
      <c r="EE153" s="371">
        <f t="shared" si="390"/>
        <v>0</v>
      </c>
      <c r="EF153" s="372">
        <f t="shared" si="390"/>
        <v>0</v>
      </c>
      <c r="EG153" s="358">
        <f t="shared" si="391"/>
        <v>0</v>
      </c>
      <c r="EH153" s="372">
        <f t="shared" si="391"/>
        <v>46</v>
      </c>
      <c r="EI153" s="358">
        <f t="shared" si="392"/>
        <v>0</v>
      </c>
      <c r="EJ153" s="372">
        <f t="shared" si="392"/>
        <v>0</v>
      </c>
      <c r="EK153" s="427"/>
      <c r="EL153" s="471">
        <v>2.2000000000000002</v>
      </c>
      <c r="EM153" s="371">
        <f t="shared" si="453"/>
        <v>0</v>
      </c>
      <c r="EN153" s="372">
        <f t="shared" si="453"/>
        <v>66</v>
      </c>
      <c r="EO153" s="426"/>
      <c r="EP153" s="472">
        <v>3.5</v>
      </c>
      <c r="EQ153" s="371">
        <f t="shared" si="416"/>
        <v>0</v>
      </c>
      <c r="ER153" s="372">
        <f t="shared" si="416"/>
        <v>56</v>
      </c>
      <c r="ES153" s="426"/>
      <c r="ET153" s="446"/>
      <c r="EU153" s="371">
        <f t="shared" si="451"/>
        <v>0</v>
      </c>
      <c r="EV153" s="372">
        <f t="shared" si="452"/>
        <v>0</v>
      </c>
      <c r="EW153" s="371">
        <f t="shared" si="393"/>
        <v>0</v>
      </c>
      <c r="EX153" s="372">
        <f t="shared" si="393"/>
        <v>2.652173913043478</v>
      </c>
      <c r="EY153" s="371">
        <f t="shared" si="394"/>
        <v>0</v>
      </c>
      <c r="EZ153" s="372">
        <f t="shared" si="394"/>
        <v>121.99999999999999</v>
      </c>
      <c r="FA153" s="426"/>
      <c r="FB153" s="420"/>
      <c r="FC153" s="371">
        <f t="shared" si="395"/>
        <v>0</v>
      </c>
      <c r="FD153" s="372">
        <f t="shared" si="395"/>
        <v>0</v>
      </c>
      <c r="FE153" s="426"/>
      <c r="FF153" s="420"/>
      <c r="FG153" s="371">
        <f t="shared" si="396"/>
        <v>0</v>
      </c>
      <c r="FH153" s="372">
        <f t="shared" si="396"/>
        <v>0</v>
      </c>
      <c r="FI153" s="421"/>
      <c r="FJ153" s="420"/>
      <c r="FK153" s="371">
        <f t="shared" si="397"/>
        <v>0</v>
      </c>
      <c r="FL153" s="372">
        <f t="shared" si="397"/>
        <v>0</v>
      </c>
      <c r="FM153" s="371">
        <f t="shared" si="398"/>
        <v>0</v>
      </c>
      <c r="FN153" s="372">
        <f t="shared" si="398"/>
        <v>0</v>
      </c>
      <c r="FO153" s="371">
        <f t="shared" si="399"/>
        <v>0</v>
      </c>
      <c r="FP153" s="372">
        <f t="shared" si="399"/>
        <v>0</v>
      </c>
      <c r="FQ153" s="424"/>
      <c r="FR153" s="425">
        <v>1</v>
      </c>
      <c r="FS153" s="371">
        <f t="shared" si="400"/>
        <v>0</v>
      </c>
      <c r="FT153" s="372">
        <f t="shared" si="400"/>
        <v>0</v>
      </c>
      <c r="FU153" s="426"/>
      <c r="FV153" s="425"/>
      <c r="FW153" s="371">
        <f t="shared" si="401"/>
        <v>0</v>
      </c>
      <c r="FX153" s="372">
        <f t="shared" si="401"/>
        <v>0</v>
      </c>
      <c r="FY153" s="426"/>
      <c r="FZ153" s="425"/>
      <c r="GA153" s="371">
        <f t="shared" si="402"/>
        <v>0</v>
      </c>
      <c r="GB153" s="372">
        <f t="shared" si="402"/>
        <v>0</v>
      </c>
      <c r="GC153" s="406">
        <f t="shared" si="456"/>
        <v>0</v>
      </c>
      <c r="GD153" s="372">
        <f t="shared" si="456"/>
        <v>65</v>
      </c>
      <c r="GE153" s="371">
        <f t="shared" si="456"/>
        <v>0</v>
      </c>
      <c r="GF153" s="372">
        <f t="shared" si="454"/>
        <v>0</v>
      </c>
      <c r="GG153" s="371" t="str">
        <f t="shared" si="403"/>
        <v/>
      </c>
      <c r="GH153" s="372">
        <f t="shared" si="403"/>
        <v>166.36</v>
      </c>
      <c r="GI153" s="371" t="str">
        <f t="shared" si="404"/>
        <v/>
      </c>
      <c r="GJ153" s="372" t="str">
        <f t="shared" si="404"/>
        <v/>
      </c>
      <c r="GK153" s="406">
        <f t="shared" si="457"/>
        <v>0</v>
      </c>
      <c r="GL153" s="372">
        <f t="shared" si="457"/>
        <v>33</v>
      </c>
      <c r="GM153" s="371">
        <f t="shared" si="457"/>
        <v>0</v>
      </c>
      <c r="GN153" s="372">
        <f t="shared" si="455"/>
        <v>0</v>
      </c>
      <c r="GO153" s="371">
        <f t="shared" si="405"/>
        <v>0</v>
      </c>
      <c r="GP153" s="372">
        <f t="shared" si="405"/>
        <v>120.1</v>
      </c>
      <c r="GQ153" s="371">
        <f t="shared" si="406"/>
        <v>0</v>
      </c>
      <c r="GR153" s="372">
        <f t="shared" si="406"/>
        <v>0</v>
      </c>
      <c r="GS153" s="406">
        <f t="shared" si="458"/>
        <v>0</v>
      </c>
      <c r="GT153" s="372">
        <f t="shared" si="458"/>
        <v>98</v>
      </c>
      <c r="GU153" s="371">
        <f t="shared" si="458"/>
        <v>0</v>
      </c>
      <c r="GV153" s="372">
        <f t="shared" si="458"/>
        <v>0</v>
      </c>
      <c r="GW153" s="371" t="str">
        <f t="shared" si="407"/>
        <v/>
      </c>
      <c r="GX153" s="372">
        <f t="shared" si="407"/>
        <v>286.46000000000004</v>
      </c>
      <c r="GY153" s="371" t="str">
        <f t="shared" si="407"/>
        <v/>
      </c>
      <c r="GZ153" s="372" t="str">
        <f t="shared" si="372"/>
        <v/>
      </c>
      <c r="HA153" s="406">
        <f t="shared" si="459"/>
        <v>0</v>
      </c>
      <c r="HB153" s="372">
        <f t="shared" si="459"/>
        <v>0</v>
      </c>
      <c r="HC153" s="371">
        <f t="shared" si="459"/>
        <v>0</v>
      </c>
      <c r="HD153" s="372">
        <f t="shared" si="459"/>
        <v>0</v>
      </c>
      <c r="HE153" s="371" t="str">
        <f t="shared" si="460"/>
        <v/>
      </c>
      <c r="HF153" s="372" t="str">
        <f t="shared" si="460"/>
        <v/>
      </c>
      <c r="HG153" s="371" t="str">
        <f t="shared" si="408"/>
        <v/>
      </c>
      <c r="HH153" s="372" t="str">
        <f t="shared" si="408"/>
        <v/>
      </c>
      <c r="HI153" s="406" t="str">
        <f t="shared" si="409"/>
        <v/>
      </c>
      <c r="HJ153" s="372">
        <f t="shared" si="409"/>
        <v>286.45999999999998</v>
      </c>
      <c r="HK153" s="371" t="str">
        <f t="shared" si="410"/>
        <v/>
      </c>
      <c r="HL153" s="371" t="str">
        <f t="shared" si="410"/>
        <v/>
      </c>
    </row>
    <row r="154" spans="1:221" ht="15">
      <c r="A154" s="463" t="s">
        <v>180</v>
      </c>
      <c r="B154" s="462" t="s">
        <v>200</v>
      </c>
      <c r="C154" s="45"/>
      <c r="D154" s="461">
        <v>158884</v>
      </c>
      <c r="E154" s="466">
        <v>10</v>
      </c>
      <c r="F154" s="413"/>
      <c r="G154" s="420">
        <v>130</v>
      </c>
      <c r="H154" s="421"/>
      <c r="I154" s="422">
        <v>1</v>
      </c>
      <c r="J154" s="371">
        <f t="shared" si="422"/>
        <v>0</v>
      </c>
      <c r="K154" s="372">
        <f t="shared" si="423"/>
        <v>129</v>
      </c>
      <c r="L154" s="420"/>
      <c r="M154" s="371">
        <f t="shared" si="424"/>
        <v>0</v>
      </c>
      <c r="N154" s="372">
        <f t="shared" si="424"/>
        <v>129</v>
      </c>
      <c r="O154" s="371">
        <f t="shared" si="425"/>
        <v>0</v>
      </c>
      <c r="P154" s="372">
        <f t="shared" si="426"/>
        <v>0</v>
      </c>
      <c r="Q154" s="424"/>
      <c r="R154" s="652">
        <v>4</v>
      </c>
      <c r="S154" s="371">
        <f t="shared" si="427"/>
        <v>0</v>
      </c>
      <c r="T154" s="372">
        <f t="shared" si="428"/>
        <v>0</v>
      </c>
      <c r="U154" s="421"/>
      <c r="V154" s="653">
        <v>1</v>
      </c>
      <c r="W154" s="371">
        <f t="shared" si="429"/>
        <v>0</v>
      </c>
      <c r="X154" s="372">
        <f t="shared" si="430"/>
        <v>0</v>
      </c>
      <c r="Y154" s="421"/>
      <c r="Z154" s="425"/>
      <c r="AA154" s="371">
        <f t="shared" si="431"/>
        <v>0</v>
      </c>
      <c r="AB154" s="372">
        <f t="shared" si="432"/>
        <v>0</v>
      </c>
      <c r="AC154" s="358">
        <f t="shared" si="433"/>
        <v>0</v>
      </c>
      <c r="AD154" s="372">
        <f t="shared" si="434"/>
        <v>5</v>
      </c>
      <c r="AE154" s="358">
        <f t="shared" si="435"/>
        <v>0</v>
      </c>
      <c r="AF154" s="372">
        <f t="shared" si="436"/>
        <v>0</v>
      </c>
      <c r="AG154" s="427"/>
      <c r="AH154" s="654">
        <v>3.2050000000000001</v>
      </c>
      <c r="AI154" s="371">
        <f t="shared" si="437"/>
        <v>0</v>
      </c>
      <c r="AJ154" s="372">
        <f t="shared" si="438"/>
        <v>12.82</v>
      </c>
      <c r="AK154" s="426"/>
      <c r="AL154" s="655">
        <v>2.33</v>
      </c>
      <c r="AM154" s="371">
        <f t="shared" si="439"/>
        <v>0</v>
      </c>
      <c r="AN154" s="372">
        <f t="shared" si="440"/>
        <v>2.33</v>
      </c>
      <c r="AO154" s="426"/>
      <c r="AP154" s="446"/>
      <c r="AQ154" s="371">
        <f t="shared" si="441"/>
        <v>0</v>
      </c>
      <c r="AR154" s="372">
        <f t="shared" si="442"/>
        <v>0</v>
      </c>
      <c r="AS154" s="371">
        <f t="shared" si="443"/>
        <v>0</v>
      </c>
      <c r="AT154" s="372">
        <f t="shared" si="444"/>
        <v>3.0300000000000002</v>
      </c>
      <c r="AU154" s="371">
        <f t="shared" si="445"/>
        <v>0</v>
      </c>
      <c r="AV154" s="372">
        <f t="shared" si="446"/>
        <v>15.150000000000002</v>
      </c>
      <c r="AW154" s="426"/>
      <c r="AX154" s="420"/>
      <c r="AY154" s="371">
        <f t="shared" si="447"/>
        <v>0</v>
      </c>
      <c r="AZ154" s="372">
        <f t="shared" si="448"/>
        <v>0</v>
      </c>
      <c r="BA154" s="426"/>
      <c r="BB154" s="420"/>
      <c r="BC154" s="371">
        <f t="shared" si="449"/>
        <v>0</v>
      </c>
      <c r="BD154" s="372">
        <f t="shared" si="450"/>
        <v>0</v>
      </c>
      <c r="BE154" s="421"/>
      <c r="BF154" s="420"/>
      <c r="BG154" s="371">
        <f t="shared" si="373"/>
        <v>0</v>
      </c>
      <c r="BH154" s="372">
        <f t="shared" si="373"/>
        <v>0</v>
      </c>
      <c r="BI154" s="371">
        <f t="shared" si="374"/>
        <v>0</v>
      </c>
      <c r="BJ154" s="372">
        <f t="shared" si="374"/>
        <v>0</v>
      </c>
      <c r="BK154" s="371">
        <f t="shared" si="375"/>
        <v>0</v>
      </c>
      <c r="BL154" s="372">
        <f t="shared" si="375"/>
        <v>0</v>
      </c>
      <c r="BM154" s="431"/>
      <c r="BN154" s="425">
        <v>33</v>
      </c>
      <c r="BO154" s="371">
        <f t="shared" si="411"/>
        <v>0</v>
      </c>
      <c r="BP154" s="372">
        <f t="shared" si="411"/>
        <v>0</v>
      </c>
      <c r="BQ154" s="426"/>
      <c r="BR154" s="425">
        <v>6</v>
      </c>
      <c r="BS154" s="371">
        <f t="shared" si="412"/>
        <v>0</v>
      </c>
      <c r="BT154" s="372">
        <f t="shared" si="412"/>
        <v>0</v>
      </c>
      <c r="BU154" s="421"/>
      <c r="BV154" s="425"/>
      <c r="BW154" s="371">
        <f t="shared" si="413"/>
        <v>0</v>
      </c>
      <c r="BX154" s="423">
        <f t="shared" si="418"/>
        <v>0</v>
      </c>
      <c r="BY154" s="358">
        <f t="shared" si="376"/>
        <v>0</v>
      </c>
      <c r="BZ154" s="372">
        <f t="shared" si="376"/>
        <v>39</v>
      </c>
      <c r="CA154" s="358">
        <f t="shared" si="377"/>
        <v>0</v>
      </c>
      <c r="CB154" s="372">
        <f t="shared" si="377"/>
        <v>0</v>
      </c>
      <c r="CC154" s="421"/>
      <c r="CD154" s="471">
        <v>6.1</v>
      </c>
      <c r="CE154" s="371">
        <f t="shared" si="419"/>
        <v>0</v>
      </c>
      <c r="CF154" s="372">
        <f t="shared" si="419"/>
        <v>201.29999999999998</v>
      </c>
      <c r="CG154" s="421"/>
      <c r="CH154" s="472">
        <v>6.1</v>
      </c>
      <c r="CI154" s="371">
        <f t="shared" si="414"/>
        <v>0</v>
      </c>
      <c r="CJ154" s="372">
        <f t="shared" si="414"/>
        <v>36.599999999999994</v>
      </c>
      <c r="CK154" s="421"/>
      <c r="CL154" s="446"/>
      <c r="CM154" s="371">
        <f t="shared" si="415"/>
        <v>0</v>
      </c>
      <c r="CN154" s="372">
        <f t="shared" si="415"/>
        <v>0</v>
      </c>
      <c r="CO154" s="371">
        <f t="shared" si="378"/>
        <v>0</v>
      </c>
      <c r="CP154" s="372">
        <f t="shared" si="378"/>
        <v>6.1</v>
      </c>
      <c r="CQ154" s="371">
        <f t="shared" si="379"/>
        <v>0</v>
      </c>
      <c r="CR154" s="372">
        <f t="shared" si="379"/>
        <v>237.89999999999998</v>
      </c>
      <c r="CS154" s="426"/>
      <c r="CT154" s="420"/>
      <c r="CU154" s="371">
        <f t="shared" si="420"/>
        <v>0</v>
      </c>
      <c r="CV154" s="372">
        <f t="shared" si="420"/>
        <v>0</v>
      </c>
      <c r="CW154" s="426"/>
      <c r="CX154" s="420"/>
      <c r="CY154" s="371">
        <f t="shared" si="421"/>
        <v>0</v>
      </c>
      <c r="CZ154" s="372">
        <f t="shared" si="421"/>
        <v>0</v>
      </c>
      <c r="DA154" s="421"/>
      <c r="DB154" s="420"/>
      <c r="DC154" s="371">
        <f t="shared" si="380"/>
        <v>0</v>
      </c>
      <c r="DD154" s="372">
        <f t="shared" si="380"/>
        <v>0</v>
      </c>
      <c r="DE154" s="371">
        <f t="shared" si="381"/>
        <v>0</v>
      </c>
      <c r="DF154" s="372">
        <f t="shared" si="381"/>
        <v>0</v>
      </c>
      <c r="DG154" s="371">
        <f t="shared" si="382"/>
        <v>0</v>
      </c>
      <c r="DH154" s="372">
        <f t="shared" si="382"/>
        <v>0</v>
      </c>
      <c r="DI154" s="371">
        <f t="shared" si="383"/>
        <v>0</v>
      </c>
      <c r="DJ154" s="372">
        <f t="shared" si="383"/>
        <v>44</v>
      </c>
      <c r="DK154" s="371">
        <f t="shared" si="383"/>
        <v>0</v>
      </c>
      <c r="DL154" s="372">
        <f t="shared" si="383"/>
        <v>0</v>
      </c>
      <c r="DM154" s="371">
        <f t="shared" si="384"/>
        <v>0</v>
      </c>
      <c r="DN154" s="372">
        <f t="shared" si="384"/>
        <v>5.7511363636363635</v>
      </c>
      <c r="DO154" s="371">
        <f t="shared" si="385"/>
        <v>0</v>
      </c>
      <c r="DP154" s="372">
        <f t="shared" si="385"/>
        <v>253.04999999999998</v>
      </c>
      <c r="DQ154" s="371">
        <f t="shared" si="386"/>
        <v>0</v>
      </c>
      <c r="DR154" s="372">
        <f t="shared" si="386"/>
        <v>0</v>
      </c>
      <c r="DS154" s="371">
        <f t="shared" si="387"/>
        <v>0</v>
      </c>
      <c r="DT154" s="372">
        <f t="shared" si="387"/>
        <v>0</v>
      </c>
      <c r="DU154" s="424"/>
      <c r="DV154" s="469">
        <v>54</v>
      </c>
      <c r="DW154" s="371">
        <f t="shared" si="388"/>
        <v>0</v>
      </c>
      <c r="DX154" s="372">
        <f t="shared" si="388"/>
        <v>0</v>
      </c>
      <c r="DY154" s="426"/>
      <c r="DZ154" s="470">
        <v>27</v>
      </c>
      <c r="EA154" s="371">
        <f t="shared" si="389"/>
        <v>0</v>
      </c>
      <c r="EB154" s="372">
        <f t="shared" si="389"/>
        <v>0</v>
      </c>
      <c r="EC154" s="426"/>
      <c r="ED154" s="425"/>
      <c r="EE154" s="371">
        <f t="shared" si="390"/>
        <v>0</v>
      </c>
      <c r="EF154" s="372">
        <f t="shared" si="390"/>
        <v>0</v>
      </c>
      <c r="EG154" s="358">
        <f t="shared" si="391"/>
        <v>0</v>
      </c>
      <c r="EH154" s="372">
        <f t="shared" si="391"/>
        <v>81</v>
      </c>
      <c r="EI154" s="358">
        <f t="shared" si="392"/>
        <v>0</v>
      </c>
      <c r="EJ154" s="372">
        <f t="shared" si="392"/>
        <v>0</v>
      </c>
      <c r="EK154" s="427"/>
      <c r="EL154" s="471">
        <v>3</v>
      </c>
      <c r="EM154" s="371">
        <f t="shared" si="453"/>
        <v>0</v>
      </c>
      <c r="EN154" s="372">
        <f t="shared" si="453"/>
        <v>162</v>
      </c>
      <c r="EO154" s="426"/>
      <c r="EP154" s="472">
        <v>5.3</v>
      </c>
      <c r="EQ154" s="371">
        <f t="shared" si="416"/>
        <v>0</v>
      </c>
      <c r="ER154" s="372">
        <f t="shared" si="416"/>
        <v>143.1</v>
      </c>
      <c r="ES154" s="426"/>
      <c r="ET154" s="446"/>
      <c r="EU154" s="371">
        <f t="shared" si="451"/>
        <v>0</v>
      </c>
      <c r="EV154" s="372">
        <f t="shared" si="452"/>
        <v>0</v>
      </c>
      <c r="EW154" s="371">
        <f t="shared" si="393"/>
        <v>0</v>
      </c>
      <c r="EX154" s="372">
        <f t="shared" si="393"/>
        <v>3.7666666666666671</v>
      </c>
      <c r="EY154" s="371">
        <f t="shared" si="394"/>
        <v>0</v>
      </c>
      <c r="EZ154" s="372">
        <f t="shared" si="394"/>
        <v>305.10000000000002</v>
      </c>
      <c r="FA154" s="426"/>
      <c r="FB154" s="420"/>
      <c r="FC154" s="371">
        <f t="shared" si="395"/>
        <v>0</v>
      </c>
      <c r="FD154" s="372">
        <f t="shared" si="395"/>
        <v>0</v>
      </c>
      <c r="FE154" s="426"/>
      <c r="FF154" s="420"/>
      <c r="FG154" s="371">
        <f t="shared" si="396"/>
        <v>0</v>
      </c>
      <c r="FH154" s="372">
        <f t="shared" si="396"/>
        <v>0</v>
      </c>
      <c r="FI154" s="421"/>
      <c r="FJ154" s="420"/>
      <c r="FK154" s="371">
        <f t="shared" si="397"/>
        <v>0</v>
      </c>
      <c r="FL154" s="372">
        <f t="shared" si="397"/>
        <v>0</v>
      </c>
      <c r="FM154" s="371">
        <f t="shared" si="398"/>
        <v>0</v>
      </c>
      <c r="FN154" s="372">
        <f t="shared" si="398"/>
        <v>0</v>
      </c>
      <c r="FO154" s="371">
        <f t="shared" si="399"/>
        <v>0</v>
      </c>
      <c r="FP154" s="372">
        <f t="shared" si="399"/>
        <v>0</v>
      </c>
      <c r="FQ154" s="424"/>
      <c r="FR154" s="425">
        <v>4</v>
      </c>
      <c r="FS154" s="371">
        <f t="shared" si="400"/>
        <v>0</v>
      </c>
      <c r="FT154" s="372">
        <f t="shared" si="400"/>
        <v>0</v>
      </c>
      <c r="FU154" s="426"/>
      <c r="FV154" s="425"/>
      <c r="FW154" s="371">
        <f t="shared" si="401"/>
        <v>0</v>
      </c>
      <c r="FX154" s="372">
        <f t="shared" si="401"/>
        <v>0</v>
      </c>
      <c r="FY154" s="426"/>
      <c r="FZ154" s="425"/>
      <c r="GA154" s="371">
        <f t="shared" si="402"/>
        <v>0</v>
      </c>
      <c r="GB154" s="372">
        <f t="shared" si="402"/>
        <v>0</v>
      </c>
      <c r="GC154" s="406">
        <f t="shared" si="456"/>
        <v>0</v>
      </c>
      <c r="GD154" s="372">
        <f t="shared" si="456"/>
        <v>91</v>
      </c>
      <c r="GE154" s="371">
        <f t="shared" si="456"/>
        <v>0</v>
      </c>
      <c r="GF154" s="372">
        <f t="shared" si="454"/>
        <v>0</v>
      </c>
      <c r="GG154" s="371" t="str">
        <f t="shared" si="403"/>
        <v/>
      </c>
      <c r="GH154" s="372">
        <f t="shared" si="403"/>
        <v>376.12</v>
      </c>
      <c r="GI154" s="371" t="str">
        <f t="shared" si="404"/>
        <v/>
      </c>
      <c r="GJ154" s="372" t="str">
        <f t="shared" si="404"/>
        <v/>
      </c>
      <c r="GK154" s="406">
        <f t="shared" si="457"/>
        <v>0</v>
      </c>
      <c r="GL154" s="372">
        <f t="shared" si="457"/>
        <v>34</v>
      </c>
      <c r="GM154" s="371">
        <f t="shared" si="457"/>
        <v>0</v>
      </c>
      <c r="GN154" s="372">
        <f t="shared" si="455"/>
        <v>0</v>
      </c>
      <c r="GO154" s="371">
        <f t="shared" si="405"/>
        <v>0</v>
      </c>
      <c r="GP154" s="372">
        <f t="shared" si="405"/>
        <v>182.02999999999997</v>
      </c>
      <c r="GQ154" s="371">
        <f t="shared" si="406"/>
        <v>0</v>
      </c>
      <c r="GR154" s="372">
        <f t="shared" si="406"/>
        <v>0</v>
      </c>
      <c r="GS154" s="406">
        <f t="shared" si="458"/>
        <v>0</v>
      </c>
      <c r="GT154" s="372">
        <f t="shared" si="458"/>
        <v>125</v>
      </c>
      <c r="GU154" s="371">
        <f t="shared" si="458"/>
        <v>0</v>
      </c>
      <c r="GV154" s="372">
        <f t="shared" si="458"/>
        <v>0</v>
      </c>
      <c r="GW154" s="371" t="str">
        <f t="shared" si="407"/>
        <v/>
      </c>
      <c r="GX154" s="372">
        <f t="shared" si="407"/>
        <v>558.15</v>
      </c>
      <c r="GY154" s="371" t="str">
        <f t="shared" si="407"/>
        <v/>
      </c>
      <c r="GZ154" s="372" t="str">
        <f t="shared" si="372"/>
        <v/>
      </c>
      <c r="HA154" s="406">
        <f t="shared" si="459"/>
        <v>0</v>
      </c>
      <c r="HB154" s="372">
        <f t="shared" si="459"/>
        <v>0</v>
      </c>
      <c r="HC154" s="371">
        <f t="shared" si="459"/>
        <v>0</v>
      </c>
      <c r="HD154" s="372">
        <f t="shared" si="459"/>
        <v>0</v>
      </c>
      <c r="HE154" s="371" t="str">
        <f t="shared" si="460"/>
        <v/>
      </c>
      <c r="HF154" s="372" t="str">
        <f t="shared" si="460"/>
        <v/>
      </c>
      <c r="HG154" s="371" t="str">
        <f t="shared" si="408"/>
        <v/>
      </c>
      <c r="HH154" s="372" t="str">
        <f t="shared" si="408"/>
        <v/>
      </c>
      <c r="HI154" s="406" t="str">
        <f t="shared" si="409"/>
        <v/>
      </c>
      <c r="HJ154" s="372">
        <f t="shared" si="409"/>
        <v>558.15</v>
      </c>
      <c r="HK154" s="371" t="str">
        <f t="shared" si="410"/>
        <v/>
      </c>
      <c r="HL154" s="371" t="str">
        <f t="shared" si="410"/>
        <v/>
      </c>
    </row>
    <row r="155" spans="1:221" ht="15">
      <c r="A155" s="463" t="s">
        <v>180</v>
      </c>
      <c r="B155" s="558" t="s">
        <v>201</v>
      </c>
      <c r="C155" s="563" t="s">
        <v>1055</v>
      </c>
      <c r="D155" s="461">
        <v>436304</v>
      </c>
      <c r="E155" s="466">
        <v>10</v>
      </c>
      <c r="F155" s="413"/>
      <c r="G155" s="420">
        <v>78</v>
      </c>
      <c r="H155" s="421"/>
      <c r="I155" s="422">
        <v>3</v>
      </c>
      <c r="J155" s="371">
        <f t="shared" si="422"/>
        <v>0</v>
      </c>
      <c r="K155" s="372">
        <f t="shared" si="423"/>
        <v>75</v>
      </c>
      <c r="L155" s="420"/>
      <c r="M155" s="371">
        <f t="shared" si="424"/>
        <v>0</v>
      </c>
      <c r="N155" s="372">
        <f t="shared" si="424"/>
        <v>75</v>
      </c>
      <c r="O155" s="371">
        <f t="shared" si="425"/>
        <v>0</v>
      </c>
      <c r="P155" s="372">
        <f t="shared" si="426"/>
        <v>0</v>
      </c>
      <c r="Q155" s="424"/>
      <c r="R155" s="652"/>
      <c r="S155" s="371">
        <f t="shared" si="427"/>
        <v>0</v>
      </c>
      <c r="T155" s="372">
        <f t="shared" si="428"/>
        <v>0</v>
      </c>
      <c r="U155" s="421"/>
      <c r="V155" s="653"/>
      <c r="W155" s="371">
        <f t="shared" si="429"/>
        <v>0</v>
      </c>
      <c r="X155" s="372">
        <f t="shared" si="430"/>
        <v>0</v>
      </c>
      <c r="Y155" s="421"/>
      <c r="Z155" s="425"/>
      <c r="AA155" s="371">
        <f t="shared" si="431"/>
        <v>0</v>
      </c>
      <c r="AB155" s="372">
        <f t="shared" si="432"/>
        <v>0</v>
      </c>
      <c r="AC155" s="358">
        <f t="shared" si="433"/>
        <v>0</v>
      </c>
      <c r="AD155" s="372">
        <f t="shared" si="434"/>
        <v>0</v>
      </c>
      <c r="AE155" s="358">
        <f t="shared" si="435"/>
        <v>0</v>
      </c>
      <c r="AF155" s="372">
        <f t="shared" si="436"/>
        <v>0</v>
      </c>
      <c r="AG155" s="427"/>
      <c r="AH155" s="654"/>
      <c r="AI155" s="371">
        <f t="shared" si="437"/>
        <v>0</v>
      </c>
      <c r="AJ155" s="372">
        <f t="shared" si="438"/>
        <v>0</v>
      </c>
      <c r="AK155" s="426"/>
      <c r="AL155" s="655"/>
      <c r="AM155" s="371">
        <f t="shared" si="439"/>
        <v>0</v>
      </c>
      <c r="AN155" s="372">
        <f t="shared" si="440"/>
        <v>0</v>
      </c>
      <c r="AO155" s="426"/>
      <c r="AP155" s="446"/>
      <c r="AQ155" s="371">
        <f t="shared" si="441"/>
        <v>0</v>
      </c>
      <c r="AR155" s="372">
        <f t="shared" si="442"/>
        <v>0</v>
      </c>
      <c r="AS155" s="371">
        <f t="shared" si="443"/>
        <v>0</v>
      </c>
      <c r="AT155" s="372">
        <f t="shared" si="444"/>
        <v>0</v>
      </c>
      <c r="AU155" s="371">
        <f t="shared" si="445"/>
        <v>0</v>
      </c>
      <c r="AV155" s="372">
        <f t="shared" si="446"/>
        <v>0</v>
      </c>
      <c r="AW155" s="426"/>
      <c r="AX155" s="420"/>
      <c r="AY155" s="371">
        <f t="shared" si="447"/>
        <v>0</v>
      </c>
      <c r="AZ155" s="372">
        <f t="shared" si="448"/>
        <v>0</v>
      </c>
      <c r="BA155" s="426"/>
      <c r="BB155" s="420"/>
      <c r="BC155" s="371">
        <f t="shared" si="449"/>
        <v>0</v>
      </c>
      <c r="BD155" s="372">
        <f t="shared" si="450"/>
        <v>0</v>
      </c>
      <c r="BE155" s="421"/>
      <c r="BF155" s="420"/>
      <c r="BG155" s="371">
        <f t="shared" si="373"/>
        <v>0</v>
      </c>
      <c r="BH155" s="372">
        <f t="shared" si="373"/>
        <v>0</v>
      </c>
      <c r="BI155" s="371">
        <f t="shared" si="374"/>
        <v>0</v>
      </c>
      <c r="BJ155" s="372">
        <f t="shared" si="374"/>
        <v>0</v>
      </c>
      <c r="BK155" s="371">
        <f t="shared" si="375"/>
        <v>0</v>
      </c>
      <c r="BL155" s="372">
        <f t="shared" si="375"/>
        <v>0</v>
      </c>
      <c r="BM155" s="431"/>
      <c r="BN155" s="425">
        <v>12</v>
      </c>
      <c r="BO155" s="371">
        <f t="shared" si="411"/>
        <v>0</v>
      </c>
      <c r="BP155" s="372">
        <f t="shared" si="411"/>
        <v>0</v>
      </c>
      <c r="BQ155" s="426"/>
      <c r="BR155" s="425">
        <v>22</v>
      </c>
      <c r="BS155" s="371">
        <f t="shared" si="412"/>
        <v>0</v>
      </c>
      <c r="BT155" s="372">
        <f t="shared" si="412"/>
        <v>0</v>
      </c>
      <c r="BU155" s="421"/>
      <c r="BV155" s="425"/>
      <c r="BW155" s="371">
        <f t="shared" si="413"/>
        <v>0</v>
      </c>
      <c r="BX155" s="423">
        <f t="shared" si="418"/>
        <v>0</v>
      </c>
      <c r="BY155" s="358">
        <f t="shared" si="376"/>
        <v>0</v>
      </c>
      <c r="BZ155" s="372">
        <f t="shared" si="376"/>
        <v>34</v>
      </c>
      <c r="CA155" s="358">
        <f t="shared" si="377"/>
        <v>0</v>
      </c>
      <c r="CB155" s="372">
        <f t="shared" si="377"/>
        <v>0</v>
      </c>
      <c r="CC155" s="421"/>
      <c r="CD155" s="471">
        <v>4.2</v>
      </c>
      <c r="CE155" s="371">
        <f t="shared" si="419"/>
        <v>0</v>
      </c>
      <c r="CF155" s="372">
        <f t="shared" si="419"/>
        <v>50.400000000000006</v>
      </c>
      <c r="CG155" s="421"/>
      <c r="CH155" s="472">
        <v>4.4000000000000004</v>
      </c>
      <c r="CI155" s="371">
        <f t="shared" si="414"/>
        <v>0</v>
      </c>
      <c r="CJ155" s="372">
        <f t="shared" si="414"/>
        <v>96.800000000000011</v>
      </c>
      <c r="CK155" s="421"/>
      <c r="CL155" s="446"/>
      <c r="CM155" s="371">
        <f t="shared" si="415"/>
        <v>0</v>
      </c>
      <c r="CN155" s="372">
        <f t="shared" si="415"/>
        <v>0</v>
      </c>
      <c r="CO155" s="371">
        <f t="shared" si="378"/>
        <v>0</v>
      </c>
      <c r="CP155" s="372">
        <f t="shared" si="378"/>
        <v>4.329411764705883</v>
      </c>
      <c r="CQ155" s="371">
        <f t="shared" si="379"/>
        <v>0</v>
      </c>
      <c r="CR155" s="372">
        <f t="shared" si="379"/>
        <v>147.20000000000002</v>
      </c>
      <c r="CS155" s="426"/>
      <c r="CT155" s="420"/>
      <c r="CU155" s="371">
        <f t="shared" si="420"/>
        <v>0</v>
      </c>
      <c r="CV155" s="372">
        <f t="shared" si="420"/>
        <v>0</v>
      </c>
      <c r="CW155" s="426"/>
      <c r="CX155" s="420"/>
      <c r="CY155" s="371">
        <f t="shared" si="421"/>
        <v>0</v>
      </c>
      <c r="CZ155" s="372">
        <f t="shared" si="421"/>
        <v>0</v>
      </c>
      <c r="DA155" s="421"/>
      <c r="DB155" s="420"/>
      <c r="DC155" s="371">
        <f t="shared" si="380"/>
        <v>0</v>
      </c>
      <c r="DD155" s="372">
        <f t="shared" si="380"/>
        <v>0</v>
      </c>
      <c r="DE155" s="371">
        <f t="shared" si="381"/>
        <v>0</v>
      </c>
      <c r="DF155" s="372">
        <f t="shared" si="381"/>
        <v>0</v>
      </c>
      <c r="DG155" s="371">
        <f t="shared" si="382"/>
        <v>0</v>
      </c>
      <c r="DH155" s="372">
        <f t="shared" si="382"/>
        <v>0</v>
      </c>
      <c r="DI155" s="371">
        <f t="shared" si="383"/>
        <v>0</v>
      </c>
      <c r="DJ155" s="372">
        <f t="shared" si="383"/>
        <v>34</v>
      </c>
      <c r="DK155" s="371">
        <f t="shared" si="383"/>
        <v>0</v>
      </c>
      <c r="DL155" s="372">
        <f t="shared" si="383"/>
        <v>0</v>
      </c>
      <c r="DM155" s="371">
        <f t="shared" si="384"/>
        <v>0</v>
      </c>
      <c r="DN155" s="372">
        <f t="shared" si="384"/>
        <v>4.329411764705883</v>
      </c>
      <c r="DO155" s="371">
        <f t="shared" si="385"/>
        <v>0</v>
      </c>
      <c r="DP155" s="372">
        <f t="shared" si="385"/>
        <v>147.20000000000002</v>
      </c>
      <c r="DQ155" s="371">
        <f t="shared" si="386"/>
        <v>0</v>
      </c>
      <c r="DR155" s="372">
        <f t="shared" si="386"/>
        <v>0</v>
      </c>
      <c r="DS155" s="371">
        <f t="shared" si="387"/>
        <v>0</v>
      </c>
      <c r="DT155" s="372">
        <f t="shared" si="387"/>
        <v>0</v>
      </c>
      <c r="DU155" s="424"/>
      <c r="DV155" s="469">
        <v>15</v>
      </c>
      <c r="DW155" s="371">
        <f t="shared" si="388"/>
        <v>0</v>
      </c>
      <c r="DX155" s="372">
        <f t="shared" si="388"/>
        <v>0</v>
      </c>
      <c r="DY155" s="426"/>
      <c r="DZ155" s="470">
        <v>9</v>
      </c>
      <c r="EA155" s="371">
        <f t="shared" si="389"/>
        <v>0</v>
      </c>
      <c r="EB155" s="372">
        <f t="shared" si="389"/>
        <v>0</v>
      </c>
      <c r="EC155" s="426"/>
      <c r="ED155" s="425"/>
      <c r="EE155" s="371">
        <f t="shared" si="390"/>
        <v>0</v>
      </c>
      <c r="EF155" s="372">
        <f t="shared" si="390"/>
        <v>0</v>
      </c>
      <c r="EG155" s="358">
        <f t="shared" si="391"/>
        <v>0</v>
      </c>
      <c r="EH155" s="372">
        <f t="shared" si="391"/>
        <v>24</v>
      </c>
      <c r="EI155" s="358">
        <f t="shared" si="392"/>
        <v>0</v>
      </c>
      <c r="EJ155" s="372">
        <f t="shared" si="392"/>
        <v>0</v>
      </c>
      <c r="EK155" s="427"/>
      <c r="EL155" s="471">
        <v>2.7</v>
      </c>
      <c r="EM155" s="371">
        <f t="shared" si="453"/>
        <v>0</v>
      </c>
      <c r="EN155" s="372">
        <f t="shared" si="453"/>
        <v>40.5</v>
      </c>
      <c r="EO155" s="426"/>
      <c r="EP155" s="472">
        <v>2.8</v>
      </c>
      <c r="EQ155" s="371">
        <f t="shared" si="416"/>
        <v>0</v>
      </c>
      <c r="ER155" s="372">
        <f t="shared" si="416"/>
        <v>25.2</v>
      </c>
      <c r="ES155" s="426"/>
      <c r="ET155" s="446"/>
      <c r="EU155" s="371">
        <f t="shared" si="451"/>
        <v>0</v>
      </c>
      <c r="EV155" s="372">
        <f t="shared" si="452"/>
        <v>0</v>
      </c>
      <c r="EW155" s="371">
        <f t="shared" si="393"/>
        <v>0</v>
      </c>
      <c r="EX155" s="372">
        <f t="shared" si="393"/>
        <v>2.7375000000000003</v>
      </c>
      <c r="EY155" s="371">
        <f t="shared" si="394"/>
        <v>0</v>
      </c>
      <c r="EZ155" s="372">
        <f t="shared" si="394"/>
        <v>65.7</v>
      </c>
      <c r="FA155" s="426"/>
      <c r="FB155" s="420"/>
      <c r="FC155" s="371">
        <f t="shared" si="395"/>
        <v>0</v>
      </c>
      <c r="FD155" s="372">
        <f t="shared" si="395"/>
        <v>0</v>
      </c>
      <c r="FE155" s="426"/>
      <c r="FF155" s="420"/>
      <c r="FG155" s="371">
        <f t="shared" si="396"/>
        <v>0</v>
      </c>
      <c r="FH155" s="372">
        <f t="shared" si="396"/>
        <v>0</v>
      </c>
      <c r="FI155" s="421"/>
      <c r="FJ155" s="420"/>
      <c r="FK155" s="371">
        <f t="shared" si="397"/>
        <v>0</v>
      </c>
      <c r="FL155" s="372">
        <f t="shared" si="397"/>
        <v>0</v>
      </c>
      <c r="FM155" s="371">
        <f t="shared" si="398"/>
        <v>0</v>
      </c>
      <c r="FN155" s="372">
        <f t="shared" si="398"/>
        <v>0</v>
      </c>
      <c r="FO155" s="371">
        <f t="shared" si="399"/>
        <v>0</v>
      </c>
      <c r="FP155" s="372">
        <f t="shared" si="399"/>
        <v>0</v>
      </c>
      <c r="FQ155" s="424"/>
      <c r="FR155" s="425">
        <v>17</v>
      </c>
      <c r="FS155" s="371">
        <f t="shared" si="400"/>
        <v>0</v>
      </c>
      <c r="FT155" s="372">
        <f t="shared" si="400"/>
        <v>0</v>
      </c>
      <c r="FU155" s="426"/>
      <c r="FV155" s="425"/>
      <c r="FW155" s="371">
        <f t="shared" si="401"/>
        <v>0</v>
      </c>
      <c r="FX155" s="372">
        <f t="shared" si="401"/>
        <v>0</v>
      </c>
      <c r="FY155" s="426"/>
      <c r="FZ155" s="425"/>
      <c r="GA155" s="371">
        <f t="shared" si="402"/>
        <v>0</v>
      </c>
      <c r="GB155" s="372">
        <f t="shared" si="402"/>
        <v>0</v>
      </c>
      <c r="GC155" s="406">
        <f t="shared" si="456"/>
        <v>0</v>
      </c>
      <c r="GD155" s="372">
        <f t="shared" si="456"/>
        <v>27</v>
      </c>
      <c r="GE155" s="371">
        <f t="shared" si="456"/>
        <v>0</v>
      </c>
      <c r="GF155" s="372">
        <f t="shared" si="454"/>
        <v>0</v>
      </c>
      <c r="GG155" s="371" t="str">
        <f t="shared" si="403"/>
        <v/>
      </c>
      <c r="GH155" s="372">
        <f t="shared" si="403"/>
        <v>90.9</v>
      </c>
      <c r="GI155" s="371" t="str">
        <f t="shared" si="404"/>
        <v/>
      </c>
      <c r="GJ155" s="372" t="str">
        <f t="shared" si="404"/>
        <v/>
      </c>
      <c r="GK155" s="406">
        <f t="shared" si="457"/>
        <v>0</v>
      </c>
      <c r="GL155" s="372">
        <f t="shared" si="457"/>
        <v>31</v>
      </c>
      <c r="GM155" s="371">
        <f t="shared" si="457"/>
        <v>0</v>
      </c>
      <c r="GN155" s="372">
        <f t="shared" si="455"/>
        <v>0</v>
      </c>
      <c r="GO155" s="371">
        <f t="shared" si="405"/>
        <v>0</v>
      </c>
      <c r="GP155" s="372">
        <f t="shared" si="405"/>
        <v>122.00000000000001</v>
      </c>
      <c r="GQ155" s="371">
        <f t="shared" si="406"/>
        <v>0</v>
      </c>
      <c r="GR155" s="372">
        <f t="shared" si="406"/>
        <v>0</v>
      </c>
      <c r="GS155" s="406">
        <f t="shared" si="458"/>
        <v>0</v>
      </c>
      <c r="GT155" s="372">
        <f t="shared" si="458"/>
        <v>58</v>
      </c>
      <c r="GU155" s="371">
        <f t="shared" si="458"/>
        <v>0</v>
      </c>
      <c r="GV155" s="372">
        <f t="shared" si="458"/>
        <v>0</v>
      </c>
      <c r="GW155" s="371" t="str">
        <f t="shared" si="407"/>
        <v/>
      </c>
      <c r="GX155" s="372">
        <f t="shared" si="407"/>
        <v>212.90000000000003</v>
      </c>
      <c r="GY155" s="371" t="str">
        <f t="shared" si="407"/>
        <v/>
      </c>
      <c r="GZ155" s="372" t="str">
        <f t="shared" si="372"/>
        <v/>
      </c>
      <c r="HA155" s="406">
        <f t="shared" si="459"/>
        <v>0</v>
      </c>
      <c r="HB155" s="372">
        <f t="shared" si="459"/>
        <v>0</v>
      </c>
      <c r="HC155" s="371">
        <f t="shared" si="459"/>
        <v>0</v>
      </c>
      <c r="HD155" s="372">
        <f t="shared" si="459"/>
        <v>0</v>
      </c>
      <c r="HE155" s="371" t="str">
        <f t="shared" si="460"/>
        <v/>
      </c>
      <c r="HF155" s="372" t="str">
        <f t="shared" si="460"/>
        <v/>
      </c>
      <c r="HG155" s="371" t="str">
        <f t="shared" si="408"/>
        <v/>
      </c>
      <c r="HH155" s="372" t="str">
        <f t="shared" si="408"/>
        <v/>
      </c>
      <c r="HI155" s="406" t="str">
        <f t="shared" si="409"/>
        <v/>
      </c>
      <c r="HJ155" s="372">
        <f t="shared" si="409"/>
        <v>212.90000000000003</v>
      </c>
      <c r="HK155" s="371" t="str">
        <f t="shared" si="410"/>
        <v/>
      </c>
      <c r="HL155" s="371" t="str">
        <f t="shared" si="410"/>
        <v/>
      </c>
    </row>
    <row r="156" spans="1:221" ht="15">
      <c r="A156" s="463" t="s">
        <v>180</v>
      </c>
      <c r="B156" s="560" t="s">
        <v>202</v>
      </c>
      <c r="C156" s="561" t="s">
        <v>1053</v>
      </c>
      <c r="D156" s="461">
        <v>434061</v>
      </c>
      <c r="E156" s="562">
        <v>9</v>
      </c>
      <c r="F156" s="413"/>
      <c r="G156" s="420">
        <v>170</v>
      </c>
      <c r="H156" s="421"/>
      <c r="I156" s="422">
        <v>3</v>
      </c>
      <c r="J156" s="371">
        <f t="shared" si="422"/>
        <v>0</v>
      </c>
      <c r="K156" s="372">
        <f t="shared" si="423"/>
        <v>167</v>
      </c>
      <c r="L156" s="420"/>
      <c r="M156" s="371">
        <f t="shared" si="424"/>
        <v>0</v>
      </c>
      <c r="N156" s="372">
        <f t="shared" si="424"/>
        <v>167</v>
      </c>
      <c r="O156" s="371">
        <f t="shared" si="425"/>
        <v>0</v>
      </c>
      <c r="P156" s="372">
        <f t="shared" si="426"/>
        <v>0</v>
      </c>
      <c r="Q156" s="424"/>
      <c r="R156" s="652">
        <v>3</v>
      </c>
      <c r="S156" s="371">
        <f t="shared" si="427"/>
        <v>0</v>
      </c>
      <c r="T156" s="372">
        <f t="shared" si="428"/>
        <v>0</v>
      </c>
      <c r="U156" s="421"/>
      <c r="V156" s="653"/>
      <c r="W156" s="371">
        <f t="shared" si="429"/>
        <v>0</v>
      </c>
      <c r="X156" s="372">
        <f t="shared" si="430"/>
        <v>0</v>
      </c>
      <c r="Y156" s="421"/>
      <c r="Z156" s="425"/>
      <c r="AA156" s="371">
        <f t="shared" si="431"/>
        <v>0</v>
      </c>
      <c r="AB156" s="372">
        <f t="shared" si="432"/>
        <v>0</v>
      </c>
      <c r="AC156" s="358">
        <f t="shared" si="433"/>
        <v>0</v>
      </c>
      <c r="AD156" s="372">
        <f t="shared" si="434"/>
        <v>3</v>
      </c>
      <c r="AE156" s="358">
        <f t="shared" si="435"/>
        <v>0</v>
      </c>
      <c r="AF156" s="372">
        <f t="shared" si="436"/>
        <v>0</v>
      </c>
      <c r="AG156" s="421"/>
      <c r="AH156" s="654">
        <v>1.74</v>
      </c>
      <c r="AI156" s="371">
        <f t="shared" si="437"/>
        <v>0</v>
      </c>
      <c r="AJ156" s="372">
        <f t="shared" si="438"/>
        <v>5.22</v>
      </c>
      <c r="AK156" s="421"/>
      <c r="AL156" s="655"/>
      <c r="AM156" s="371">
        <f t="shared" si="439"/>
        <v>0</v>
      </c>
      <c r="AN156" s="372">
        <f t="shared" si="440"/>
        <v>0</v>
      </c>
      <c r="AO156" s="426"/>
      <c r="AP156" s="446"/>
      <c r="AQ156" s="371">
        <f t="shared" si="441"/>
        <v>0</v>
      </c>
      <c r="AR156" s="372">
        <f t="shared" si="442"/>
        <v>0</v>
      </c>
      <c r="AS156" s="371">
        <f t="shared" si="443"/>
        <v>0</v>
      </c>
      <c r="AT156" s="372">
        <f t="shared" si="444"/>
        <v>1.74</v>
      </c>
      <c r="AU156" s="371">
        <f t="shared" si="445"/>
        <v>0</v>
      </c>
      <c r="AV156" s="372">
        <f t="shared" si="446"/>
        <v>5.22</v>
      </c>
      <c r="AW156" s="426"/>
      <c r="AX156" s="420"/>
      <c r="AY156" s="371">
        <f t="shared" si="447"/>
        <v>0</v>
      </c>
      <c r="AZ156" s="372">
        <f t="shared" si="448"/>
        <v>0</v>
      </c>
      <c r="BA156" s="421"/>
      <c r="BB156" s="420"/>
      <c r="BC156" s="371">
        <f t="shared" si="449"/>
        <v>0</v>
      </c>
      <c r="BD156" s="372">
        <f t="shared" si="450"/>
        <v>0</v>
      </c>
      <c r="BE156" s="421"/>
      <c r="BF156" s="420"/>
      <c r="BG156" s="371">
        <f t="shared" si="373"/>
        <v>0</v>
      </c>
      <c r="BH156" s="372">
        <f t="shared" si="373"/>
        <v>0</v>
      </c>
      <c r="BI156" s="371">
        <f t="shared" si="374"/>
        <v>0</v>
      </c>
      <c r="BJ156" s="372">
        <f t="shared" si="374"/>
        <v>0</v>
      </c>
      <c r="BK156" s="371">
        <f t="shared" si="375"/>
        <v>0</v>
      </c>
      <c r="BL156" s="372">
        <f t="shared" si="375"/>
        <v>0</v>
      </c>
      <c r="BM156" s="431"/>
      <c r="BN156" s="425">
        <v>38</v>
      </c>
      <c r="BO156" s="371">
        <f t="shared" si="411"/>
        <v>0</v>
      </c>
      <c r="BP156" s="372">
        <f t="shared" si="411"/>
        <v>0</v>
      </c>
      <c r="BQ156" s="426"/>
      <c r="BR156" s="425">
        <v>25</v>
      </c>
      <c r="BS156" s="371">
        <f t="shared" si="412"/>
        <v>0</v>
      </c>
      <c r="BT156" s="372">
        <f t="shared" si="412"/>
        <v>0</v>
      </c>
      <c r="BU156" s="421"/>
      <c r="BV156" s="425"/>
      <c r="BW156" s="371">
        <f t="shared" si="413"/>
        <v>0</v>
      </c>
      <c r="BX156" s="423">
        <f t="shared" si="418"/>
        <v>0</v>
      </c>
      <c r="BY156" s="358">
        <f t="shared" si="376"/>
        <v>0</v>
      </c>
      <c r="BZ156" s="372">
        <f t="shared" si="376"/>
        <v>63</v>
      </c>
      <c r="CA156" s="358">
        <f t="shared" si="377"/>
        <v>0</v>
      </c>
      <c r="CB156" s="372">
        <f t="shared" si="377"/>
        <v>0</v>
      </c>
      <c r="CC156" s="421"/>
      <c r="CD156" s="471">
        <v>3.4</v>
      </c>
      <c r="CE156" s="371">
        <f t="shared" si="419"/>
        <v>0</v>
      </c>
      <c r="CF156" s="372">
        <f t="shared" si="419"/>
        <v>129.19999999999999</v>
      </c>
      <c r="CG156" s="421"/>
      <c r="CH156" s="472">
        <v>4.8</v>
      </c>
      <c r="CI156" s="371">
        <f t="shared" si="414"/>
        <v>0</v>
      </c>
      <c r="CJ156" s="372">
        <f t="shared" si="414"/>
        <v>120</v>
      </c>
      <c r="CK156" s="421"/>
      <c r="CL156" s="446"/>
      <c r="CM156" s="371">
        <f t="shared" si="415"/>
        <v>0</v>
      </c>
      <c r="CN156" s="372">
        <f t="shared" si="415"/>
        <v>0</v>
      </c>
      <c r="CO156" s="371">
        <f t="shared" si="378"/>
        <v>0</v>
      </c>
      <c r="CP156" s="372">
        <f t="shared" si="378"/>
        <v>3.9555555555555553</v>
      </c>
      <c r="CQ156" s="371">
        <f t="shared" si="379"/>
        <v>0</v>
      </c>
      <c r="CR156" s="372">
        <f t="shared" si="379"/>
        <v>249.2</v>
      </c>
      <c r="CS156" s="421"/>
      <c r="CT156" s="420"/>
      <c r="CU156" s="371">
        <f t="shared" si="420"/>
        <v>0</v>
      </c>
      <c r="CV156" s="372">
        <f t="shared" si="420"/>
        <v>0</v>
      </c>
      <c r="CW156" s="421"/>
      <c r="CX156" s="420"/>
      <c r="CY156" s="371">
        <f t="shared" si="421"/>
        <v>0</v>
      </c>
      <c r="CZ156" s="372">
        <f t="shared" si="421"/>
        <v>0</v>
      </c>
      <c r="DA156" s="421"/>
      <c r="DB156" s="420"/>
      <c r="DC156" s="371">
        <f t="shared" si="380"/>
        <v>0</v>
      </c>
      <c r="DD156" s="372">
        <f t="shared" si="380"/>
        <v>0</v>
      </c>
      <c r="DE156" s="371">
        <f t="shared" si="381"/>
        <v>0</v>
      </c>
      <c r="DF156" s="372">
        <f t="shared" si="381"/>
        <v>0</v>
      </c>
      <c r="DG156" s="371">
        <f t="shared" si="382"/>
        <v>0</v>
      </c>
      <c r="DH156" s="372">
        <f t="shared" si="382"/>
        <v>0</v>
      </c>
      <c r="DI156" s="371">
        <f t="shared" si="383"/>
        <v>0</v>
      </c>
      <c r="DJ156" s="372">
        <f t="shared" si="383"/>
        <v>66</v>
      </c>
      <c r="DK156" s="371">
        <f t="shared" si="383"/>
        <v>0</v>
      </c>
      <c r="DL156" s="372">
        <f t="shared" si="383"/>
        <v>0</v>
      </c>
      <c r="DM156" s="371">
        <f t="shared" si="384"/>
        <v>0</v>
      </c>
      <c r="DN156" s="372">
        <f t="shared" si="384"/>
        <v>3.8548484848484845</v>
      </c>
      <c r="DO156" s="371">
        <f t="shared" si="385"/>
        <v>0</v>
      </c>
      <c r="DP156" s="372">
        <f t="shared" si="385"/>
        <v>254.42</v>
      </c>
      <c r="DQ156" s="371">
        <f t="shared" si="386"/>
        <v>0</v>
      </c>
      <c r="DR156" s="372">
        <f t="shared" si="386"/>
        <v>0</v>
      </c>
      <c r="DS156" s="371">
        <f t="shared" si="387"/>
        <v>0</v>
      </c>
      <c r="DT156" s="372">
        <f t="shared" si="387"/>
        <v>0</v>
      </c>
      <c r="DU156" s="424"/>
      <c r="DV156" s="469">
        <v>34</v>
      </c>
      <c r="DW156" s="371">
        <f t="shared" si="388"/>
        <v>0</v>
      </c>
      <c r="DX156" s="372">
        <f t="shared" si="388"/>
        <v>0</v>
      </c>
      <c r="DY156" s="421"/>
      <c r="DZ156" s="470">
        <v>36</v>
      </c>
      <c r="EA156" s="371">
        <f t="shared" si="389"/>
        <v>0</v>
      </c>
      <c r="EB156" s="372">
        <f t="shared" si="389"/>
        <v>0</v>
      </c>
      <c r="EC156" s="421"/>
      <c r="ED156" s="425"/>
      <c r="EE156" s="371">
        <f t="shared" si="390"/>
        <v>0</v>
      </c>
      <c r="EF156" s="372">
        <f t="shared" si="390"/>
        <v>0</v>
      </c>
      <c r="EG156" s="358">
        <f t="shared" si="391"/>
        <v>0</v>
      </c>
      <c r="EH156" s="372">
        <f t="shared" si="391"/>
        <v>70</v>
      </c>
      <c r="EI156" s="358">
        <f t="shared" si="392"/>
        <v>0</v>
      </c>
      <c r="EJ156" s="372">
        <f t="shared" si="392"/>
        <v>0</v>
      </c>
      <c r="EK156" s="421"/>
      <c r="EL156" s="471">
        <v>2.7</v>
      </c>
      <c r="EM156" s="371">
        <f t="shared" si="453"/>
        <v>0</v>
      </c>
      <c r="EN156" s="372">
        <f t="shared" si="453"/>
        <v>91.800000000000011</v>
      </c>
      <c r="EO156" s="426"/>
      <c r="EP156" s="472">
        <v>4.4000000000000004</v>
      </c>
      <c r="EQ156" s="371">
        <f t="shared" si="416"/>
        <v>0</v>
      </c>
      <c r="ER156" s="372">
        <f t="shared" si="416"/>
        <v>158.4</v>
      </c>
      <c r="ES156" s="421"/>
      <c r="ET156" s="446"/>
      <c r="EU156" s="371">
        <f t="shared" si="451"/>
        <v>0</v>
      </c>
      <c r="EV156" s="372">
        <f t="shared" si="452"/>
        <v>0</v>
      </c>
      <c r="EW156" s="371">
        <f t="shared" si="393"/>
        <v>0</v>
      </c>
      <c r="EX156" s="372">
        <f t="shared" si="393"/>
        <v>3.5742857142857147</v>
      </c>
      <c r="EY156" s="371">
        <f t="shared" si="394"/>
        <v>0</v>
      </c>
      <c r="EZ156" s="372">
        <f t="shared" si="394"/>
        <v>250.20000000000005</v>
      </c>
      <c r="FA156" s="421"/>
      <c r="FB156" s="420"/>
      <c r="FC156" s="371">
        <f t="shared" si="395"/>
        <v>0</v>
      </c>
      <c r="FD156" s="372">
        <f t="shared" si="395"/>
        <v>0</v>
      </c>
      <c r="FE156" s="421"/>
      <c r="FF156" s="420"/>
      <c r="FG156" s="371">
        <f t="shared" si="396"/>
        <v>0</v>
      </c>
      <c r="FH156" s="372">
        <f t="shared" si="396"/>
        <v>0</v>
      </c>
      <c r="FI156" s="421"/>
      <c r="FJ156" s="420"/>
      <c r="FK156" s="371">
        <f t="shared" si="397"/>
        <v>0</v>
      </c>
      <c r="FL156" s="372">
        <f t="shared" si="397"/>
        <v>0</v>
      </c>
      <c r="FM156" s="371">
        <f t="shared" si="398"/>
        <v>0</v>
      </c>
      <c r="FN156" s="372">
        <f t="shared" si="398"/>
        <v>0</v>
      </c>
      <c r="FO156" s="371">
        <f t="shared" si="399"/>
        <v>0</v>
      </c>
      <c r="FP156" s="372">
        <f t="shared" si="399"/>
        <v>0</v>
      </c>
      <c r="FQ156" s="421"/>
      <c r="FR156" s="425">
        <v>31</v>
      </c>
      <c r="FS156" s="371">
        <f t="shared" si="400"/>
        <v>0</v>
      </c>
      <c r="FT156" s="372">
        <f t="shared" si="400"/>
        <v>0</v>
      </c>
      <c r="FU156" s="421"/>
      <c r="FV156" s="425"/>
      <c r="FW156" s="371">
        <f t="shared" si="401"/>
        <v>0</v>
      </c>
      <c r="FX156" s="372">
        <f t="shared" si="401"/>
        <v>0</v>
      </c>
      <c r="FY156" s="421"/>
      <c r="FZ156" s="425"/>
      <c r="GA156" s="371">
        <f t="shared" si="402"/>
        <v>0</v>
      </c>
      <c r="GB156" s="372">
        <f t="shared" si="402"/>
        <v>0</v>
      </c>
      <c r="GC156" s="406">
        <f t="shared" si="456"/>
        <v>0</v>
      </c>
      <c r="GD156" s="372">
        <f t="shared" si="456"/>
        <v>75</v>
      </c>
      <c r="GE156" s="371">
        <f t="shared" si="456"/>
        <v>0</v>
      </c>
      <c r="GF156" s="372">
        <f t="shared" si="454"/>
        <v>0</v>
      </c>
      <c r="GG156" s="371" t="str">
        <f t="shared" si="403"/>
        <v/>
      </c>
      <c r="GH156" s="372">
        <f t="shared" si="403"/>
        <v>226.22</v>
      </c>
      <c r="GI156" s="371" t="str">
        <f t="shared" si="404"/>
        <v/>
      </c>
      <c r="GJ156" s="372" t="str">
        <f t="shared" si="404"/>
        <v/>
      </c>
      <c r="GK156" s="406">
        <f t="shared" si="457"/>
        <v>0</v>
      </c>
      <c r="GL156" s="372">
        <f t="shared" si="457"/>
        <v>61</v>
      </c>
      <c r="GM156" s="371">
        <f t="shared" si="457"/>
        <v>0</v>
      </c>
      <c r="GN156" s="372">
        <f t="shared" si="455"/>
        <v>0</v>
      </c>
      <c r="GO156" s="371">
        <f t="shared" si="405"/>
        <v>0</v>
      </c>
      <c r="GP156" s="372">
        <f t="shared" si="405"/>
        <v>278.39999999999998</v>
      </c>
      <c r="GQ156" s="371">
        <f t="shared" si="406"/>
        <v>0</v>
      </c>
      <c r="GR156" s="372">
        <f t="shared" si="406"/>
        <v>0</v>
      </c>
      <c r="GS156" s="406">
        <f t="shared" si="458"/>
        <v>0</v>
      </c>
      <c r="GT156" s="372">
        <f t="shared" si="458"/>
        <v>136</v>
      </c>
      <c r="GU156" s="371">
        <f t="shared" si="458"/>
        <v>0</v>
      </c>
      <c r="GV156" s="372">
        <f t="shared" si="458"/>
        <v>0</v>
      </c>
      <c r="GW156" s="371" t="str">
        <f t="shared" si="407"/>
        <v/>
      </c>
      <c r="GX156" s="372">
        <f t="shared" si="407"/>
        <v>504.62</v>
      </c>
      <c r="GY156" s="371" t="str">
        <f t="shared" si="407"/>
        <v/>
      </c>
      <c r="GZ156" s="372" t="str">
        <f t="shared" si="372"/>
        <v/>
      </c>
      <c r="HA156" s="406">
        <f t="shared" si="459"/>
        <v>0</v>
      </c>
      <c r="HB156" s="372">
        <f t="shared" si="459"/>
        <v>0</v>
      </c>
      <c r="HC156" s="371">
        <f t="shared" si="459"/>
        <v>0</v>
      </c>
      <c r="HD156" s="372">
        <f t="shared" si="459"/>
        <v>0</v>
      </c>
      <c r="HE156" s="371" t="str">
        <f t="shared" si="460"/>
        <v/>
      </c>
      <c r="HF156" s="372" t="str">
        <f t="shared" si="460"/>
        <v/>
      </c>
      <c r="HG156" s="371" t="str">
        <f t="shared" si="408"/>
        <v/>
      </c>
      <c r="HH156" s="372" t="str">
        <f t="shared" si="408"/>
        <v/>
      </c>
      <c r="HI156" s="406" t="str">
        <f t="shared" si="409"/>
        <v/>
      </c>
      <c r="HJ156" s="372">
        <f t="shared" si="409"/>
        <v>504.62</v>
      </c>
      <c r="HK156" s="371" t="str">
        <f t="shared" si="410"/>
        <v/>
      </c>
      <c r="HL156" s="371" t="str">
        <f t="shared" si="410"/>
        <v/>
      </c>
    </row>
    <row r="157" spans="1:221" ht="15">
      <c r="A157" s="465" t="s">
        <v>180</v>
      </c>
      <c r="B157" s="558" t="s">
        <v>203</v>
      </c>
      <c r="C157" s="564" t="s">
        <v>1056</v>
      </c>
      <c r="D157" s="473">
        <v>160649</v>
      </c>
      <c r="E157" s="474">
        <v>10</v>
      </c>
      <c r="F157" s="413"/>
      <c r="G157" s="420">
        <v>215</v>
      </c>
      <c r="H157" s="421"/>
      <c r="I157" s="422">
        <v>20</v>
      </c>
      <c r="J157" s="371">
        <f t="shared" si="422"/>
        <v>0</v>
      </c>
      <c r="K157" s="372">
        <f t="shared" si="423"/>
        <v>195</v>
      </c>
      <c r="L157" s="420"/>
      <c r="M157" s="371">
        <f t="shared" si="424"/>
        <v>0</v>
      </c>
      <c r="N157" s="372">
        <f t="shared" si="424"/>
        <v>195</v>
      </c>
      <c r="O157" s="371">
        <f t="shared" si="425"/>
        <v>0</v>
      </c>
      <c r="P157" s="372">
        <f t="shared" si="426"/>
        <v>0</v>
      </c>
      <c r="Q157" s="424"/>
      <c r="R157" s="652">
        <v>1</v>
      </c>
      <c r="S157" s="371">
        <f t="shared" si="427"/>
        <v>0</v>
      </c>
      <c r="T157" s="372">
        <f t="shared" si="428"/>
        <v>0</v>
      </c>
      <c r="U157" s="421"/>
      <c r="V157" s="653"/>
      <c r="W157" s="371">
        <f t="shared" si="429"/>
        <v>0</v>
      </c>
      <c r="X157" s="372">
        <f t="shared" si="430"/>
        <v>0</v>
      </c>
      <c r="Y157" s="421"/>
      <c r="Z157" s="425"/>
      <c r="AA157" s="371">
        <f t="shared" si="431"/>
        <v>0</v>
      </c>
      <c r="AB157" s="372">
        <f t="shared" si="432"/>
        <v>0</v>
      </c>
      <c r="AC157" s="358">
        <f t="shared" si="433"/>
        <v>0</v>
      </c>
      <c r="AD157" s="372">
        <f t="shared" si="434"/>
        <v>1</v>
      </c>
      <c r="AE157" s="358">
        <f t="shared" si="435"/>
        <v>0</v>
      </c>
      <c r="AF157" s="372">
        <f t="shared" si="436"/>
        <v>0</v>
      </c>
      <c r="AG157" s="421"/>
      <c r="AH157" s="654">
        <v>2.74</v>
      </c>
      <c r="AI157" s="371">
        <f t="shared" si="437"/>
        <v>0</v>
      </c>
      <c r="AJ157" s="372">
        <f t="shared" si="438"/>
        <v>2.74</v>
      </c>
      <c r="AK157" s="421"/>
      <c r="AL157" s="655"/>
      <c r="AM157" s="371">
        <f t="shared" si="439"/>
        <v>0</v>
      </c>
      <c r="AN157" s="372">
        <f t="shared" si="440"/>
        <v>0</v>
      </c>
      <c r="AO157" s="421"/>
      <c r="AP157" s="446"/>
      <c r="AQ157" s="371">
        <f t="shared" si="441"/>
        <v>0</v>
      </c>
      <c r="AR157" s="372">
        <f t="shared" si="442"/>
        <v>0</v>
      </c>
      <c r="AS157" s="371">
        <f t="shared" si="443"/>
        <v>0</v>
      </c>
      <c r="AT157" s="372">
        <f t="shared" si="444"/>
        <v>2.74</v>
      </c>
      <c r="AU157" s="371">
        <f t="shared" si="445"/>
        <v>0</v>
      </c>
      <c r="AV157" s="372">
        <f t="shared" si="446"/>
        <v>2.74</v>
      </c>
      <c r="AW157" s="421"/>
      <c r="AX157" s="420"/>
      <c r="AY157" s="371">
        <f t="shared" si="447"/>
        <v>0</v>
      </c>
      <c r="AZ157" s="372">
        <f t="shared" si="448"/>
        <v>0</v>
      </c>
      <c r="BA157" s="421"/>
      <c r="BB157" s="420"/>
      <c r="BC157" s="371">
        <f t="shared" si="449"/>
        <v>0</v>
      </c>
      <c r="BD157" s="372">
        <f t="shared" si="450"/>
        <v>0</v>
      </c>
      <c r="BE157" s="421"/>
      <c r="BF157" s="420"/>
      <c r="BG157" s="371">
        <f t="shared" si="373"/>
        <v>0</v>
      </c>
      <c r="BH157" s="372">
        <f t="shared" si="373"/>
        <v>0</v>
      </c>
      <c r="BI157" s="371">
        <f t="shared" si="374"/>
        <v>0</v>
      </c>
      <c r="BJ157" s="372">
        <f t="shared" si="374"/>
        <v>0</v>
      </c>
      <c r="BK157" s="371">
        <f t="shared" si="375"/>
        <v>0</v>
      </c>
      <c r="BL157" s="372">
        <f t="shared" si="375"/>
        <v>0</v>
      </c>
      <c r="BM157" s="431"/>
      <c r="BN157" s="425">
        <v>66</v>
      </c>
      <c r="BO157" s="371">
        <f t="shared" si="411"/>
        <v>0</v>
      </c>
      <c r="BP157" s="372">
        <f t="shared" si="411"/>
        <v>0</v>
      </c>
      <c r="BQ157" s="426"/>
      <c r="BR157" s="425">
        <v>10</v>
      </c>
      <c r="BS157" s="371">
        <f t="shared" si="412"/>
        <v>0</v>
      </c>
      <c r="BT157" s="372">
        <f t="shared" si="412"/>
        <v>0</v>
      </c>
      <c r="BU157" s="421"/>
      <c r="BV157" s="425"/>
      <c r="BW157" s="371">
        <f t="shared" si="413"/>
        <v>0</v>
      </c>
      <c r="BX157" s="423">
        <f t="shared" si="418"/>
        <v>0</v>
      </c>
      <c r="BY157" s="358">
        <f t="shared" si="376"/>
        <v>0</v>
      </c>
      <c r="BZ157" s="372">
        <f t="shared" si="376"/>
        <v>76</v>
      </c>
      <c r="CA157" s="358">
        <f t="shared" si="377"/>
        <v>0</v>
      </c>
      <c r="CB157" s="372">
        <f t="shared" si="377"/>
        <v>0</v>
      </c>
      <c r="CC157" s="421"/>
      <c r="CD157" s="471">
        <v>5.7</v>
      </c>
      <c r="CE157" s="371">
        <f t="shared" si="419"/>
        <v>0</v>
      </c>
      <c r="CF157" s="372">
        <f t="shared" si="419"/>
        <v>376.2</v>
      </c>
      <c r="CG157" s="421"/>
      <c r="CH157" s="472">
        <v>5.3</v>
      </c>
      <c r="CI157" s="371">
        <f t="shared" si="414"/>
        <v>0</v>
      </c>
      <c r="CJ157" s="372">
        <f t="shared" si="414"/>
        <v>53</v>
      </c>
      <c r="CK157" s="421"/>
      <c r="CL157" s="446"/>
      <c r="CM157" s="371">
        <f t="shared" si="415"/>
        <v>0</v>
      </c>
      <c r="CN157" s="372">
        <f t="shared" si="415"/>
        <v>0</v>
      </c>
      <c r="CO157" s="371">
        <f t="shared" si="378"/>
        <v>0</v>
      </c>
      <c r="CP157" s="372">
        <f t="shared" si="378"/>
        <v>5.6473684210526311</v>
      </c>
      <c r="CQ157" s="371">
        <f t="shared" si="379"/>
        <v>0</v>
      </c>
      <c r="CR157" s="372">
        <f t="shared" si="379"/>
        <v>429.2</v>
      </c>
      <c r="CS157" s="421"/>
      <c r="CT157" s="420"/>
      <c r="CU157" s="371">
        <f t="shared" si="420"/>
        <v>0</v>
      </c>
      <c r="CV157" s="372">
        <f t="shared" si="420"/>
        <v>0</v>
      </c>
      <c r="CW157" s="421"/>
      <c r="CX157" s="420"/>
      <c r="CY157" s="371">
        <f t="shared" si="421"/>
        <v>0</v>
      </c>
      <c r="CZ157" s="372">
        <f t="shared" si="421"/>
        <v>0</v>
      </c>
      <c r="DA157" s="421"/>
      <c r="DB157" s="420"/>
      <c r="DC157" s="371">
        <f t="shared" si="380"/>
        <v>0</v>
      </c>
      <c r="DD157" s="372">
        <f t="shared" si="380"/>
        <v>0</v>
      </c>
      <c r="DE157" s="371">
        <f t="shared" si="381"/>
        <v>0</v>
      </c>
      <c r="DF157" s="372">
        <f t="shared" si="381"/>
        <v>0</v>
      </c>
      <c r="DG157" s="371">
        <f t="shared" si="382"/>
        <v>0</v>
      </c>
      <c r="DH157" s="372">
        <f t="shared" si="382"/>
        <v>0</v>
      </c>
      <c r="DI157" s="371">
        <f t="shared" si="383"/>
        <v>0</v>
      </c>
      <c r="DJ157" s="372">
        <f t="shared" si="383"/>
        <v>77</v>
      </c>
      <c r="DK157" s="371">
        <f t="shared" si="383"/>
        <v>0</v>
      </c>
      <c r="DL157" s="372">
        <f t="shared" si="383"/>
        <v>0</v>
      </c>
      <c r="DM157" s="371">
        <f t="shared" si="384"/>
        <v>0</v>
      </c>
      <c r="DN157" s="372">
        <f t="shared" si="384"/>
        <v>5.6096103896103893</v>
      </c>
      <c r="DO157" s="371">
        <f t="shared" si="385"/>
        <v>0</v>
      </c>
      <c r="DP157" s="372">
        <f t="shared" si="385"/>
        <v>431.94</v>
      </c>
      <c r="DQ157" s="371">
        <f t="shared" si="386"/>
        <v>0</v>
      </c>
      <c r="DR157" s="372">
        <f t="shared" si="386"/>
        <v>0</v>
      </c>
      <c r="DS157" s="371">
        <f t="shared" si="387"/>
        <v>0</v>
      </c>
      <c r="DT157" s="372">
        <f t="shared" si="387"/>
        <v>0</v>
      </c>
      <c r="DU157" s="421"/>
      <c r="DV157" s="469">
        <v>87</v>
      </c>
      <c r="DW157" s="371">
        <f t="shared" si="388"/>
        <v>0</v>
      </c>
      <c r="DX157" s="372">
        <f t="shared" si="388"/>
        <v>0</v>
      </c>
      <c r="DY157" s="421"/>
      <c r="DZ157" s="470">
        <v>31</v>
      </c>
      <c r="EA157" s="371">
        <f t="shared" si="389"/>
        <v>0</v>
      </c>
      <c r="EB157" s="372">
        <f t="shared" si="389"/>
        <v>0</v>
      </c>
      <c r="EC157" s="421"/>
      <c r="ED157" s="425"/>
      <c r="EE157" s="371">
        <f t="shared" si="390"/>
        <v>0</v>
      </c>
      <c r="EF157" s="372">
        <f t="shared" si="390"/>
        <v>0</v>
      </c>
      <c r="EG157" s="358">
        <f t="shared" si="391"/>
        <v>0</v>
      </c>
      <c r="EH157" s="372">
        <f t="shared" si="391"/>
        <v>118</v>
      </c>
      <c r="EI157" s="358">
        <f t="shared" si="392"/>
        <v>0</v>
      </c>
      <c r="EJ157" s="372">
        <f t="shared" si="392"/>
        <v>0</v>
      </c>
      <c r="EK157" s="421"/>
      <c r="EL157" s="471">
        <v>3.4</v>
      </c>
      <c r="EM157" s="371">
        <f t="shared" si="453"/>
        <v>0</v>
      </c>
      <c r="EN157" s="372">
        <f t="shared" si="453"/>
        <v>295.8</v>
      </c>
      <c r="EO157" s="421"/>
      <c r="EP157" s="472">
        <v>4.7</v>
      </c>
      <c r="EQ157" s="371">
        <f t="shared" si="416"/>
        <v>0</v>
      </c>
      <c r="ER157" s="372">
        <f t="shared" si="416"/>
        <v>145.70000000000002</v>
      </c>
      <c r="ES157" s="421"/>
      <c r="ET157" s="446"/>
      <c r="EU157" s="371">
        <f t="shared" si="451"/>
        <v>0</v>
      </c>
      <c r="EV157" s="372">
        <f t="shared" si="452"/>
        <v>0</v>
      </c>
      <c r="EW157" s="371">
        <f t="shared" si="393"/>
        <v>0</v>
      </c>
      <c r="EX157" s="372">
        <f t="shared" si="393"/>
        <v>3.7415254237288136</v>
      </c>
      <c r="EY157" s="371">
        <f t="shared" si="394"/>
        <v>0</v>
      </c>
      <c r="EZ157" s="372">
        <f t="shared" si="394"/>
        <v>441.5</v>
      </c>
      <c r="FA157" s="421"/>
      <c r="FB157" s="420"/>
      <c r="FC157" s="371">
        <f t="shared" si="395"/>
        <v>0</v>
      </c>
      <c r="FD157" s="372">
        <f t="shared" si="395"/>
        <v>0</v>
      </c>
      <c r="FE157" s="421"/>
      <c r="FF157" s="420"/>
      <c r="FG157" s="371">
        <f t="shared" si="396"/>
        <v>0</v>
      </c>
      <c r="FH157" s="372">
        <f t="shared" si="396"/>
        <v>0</v>
      </c>
      <c r="FI157" s="421"/>
      <c r="FJ157" s="420"/>
      <c r="FK157" s="371">
        <f t="shared" si="397"/>
        <v>0</v>
      </c>
      <c r="FL157" s="372">
        <f t="shared" si="397"/>
        <v>0</v>
      </c>
      <c r="FM157" s="371">
        <f t="shared" si="398"/>
        <v>0</v>
      </c>
      <c r="FN157" s="372">
        <f t="shared" si="398"/>
        <v>0</v>
      </c>
      <c r="FO157" s="371">
        <f t="shared" si="399"/>
        <v>0</v>
      </c>
      <c r="FP157" s="372">
        <f t="shared" si="399"/>
        <v>0</v>
      </c>
      <c r="FQ157" s="421"/>
      <c r="FR157" s="425">
        <v>0</v>
      </c>
      <c r="FS157" s="371">
        <f t="shared" si="400"/>
        <v>0</v>
      </c>
      <c r="FT157" s="372">
        <f t="shared" si="400"/>
        <v>0</v>
      </c>
      <c r="FU157" s="421"/>
      <c r="FV157" s="425"/>
      <c r="FW157" s="371">
        <f t="shared" si="401"/>
        <v>0</v>
      </c>
      <c r="FX157" s="372">
        <f t="shared" si="401"/>
        <v>0</v>
      </c>
      <c r="FY157" s="421"/>
      <c r="FZ157" s="425"/>
      <c r="GA157" s="371">
        <f t="shared" si="402"/>
        <v>0</v>
      </c>
      <c r="GB157" s="372">
        <f t="shared" si="402"/>
        <v>0</v>
      </c>
      <c r="GC157" s="406">
        <f t="shared" si="456"/>
        <v>0</v>
      </c>
      <c r="GD157" s="372">
        <f t="shared" si="456"/>
        <v>154</v>
      </c>
      <c r="GE157" s="371">
        <f t="shared" si="456"/>
        <v>0</v>
      </c>
      <c r="GF157" s="372">
        <f t="shared" si="454"/>
        <v>0</v>
      </c>
      <c r="GG157" s="371" t="str">
        <f t="shared" si="403"/>
        <v/>
      </c>
      <c r="GH157" s="372">
        <f t="shared" si="403"/>
        <v>674.74</v>
      </c>
      <c r="GI157" s="371" t="str">
        <f t="shared" si="404"/>
        <v/>
      </c>
      <c r="GJ157" s="372" t="str">
        <f t="shared" si="404"/>
        <v/>
      </c>
      <c r="GK157" s="406">
        <f t="shared" si="457"/>
        <v>0</v>
      </c>
      <c r="GL157" s="372">
        <f t="shared" si="457"/>
        <v>41</v>
      </c>
      <c r="GM157" s="371">
        <f t="shared" si="457"/>
        <v>0</v>
      </c>
      <c r="GN157" s="372">
        <f t="shared" si="455"/>
        <v>0</v>
      </c>
      <c r="GO157" s="371">
        <f t="shared" si="405"/>
        <v>0</v>
      </c>
      <c r="GP157" s="372">
        <f t="shared" si="405"/>
        <v>198.70000000000002</v>
      </c>
      <c r="GQ157" s="371">
        <f t="shared" si="406"/>
        <v>0</v>
      </c>
      <c r="GR157" s="372">
        <f t="shared" si="406"/>
        <v>0</v>
      </c>
      <c r="GS157" s="406">
        <f t="shared" si="458"/>
        <v>0</v>
      </c>
      <c r="GT157" s="372">
        <f t="shared" si="458"/>
        <v>195</v>
      </c>
      <c r="GU157" s="371">
        <f t="shared" si="458"/>
        <v>0</v>
      </c>
      <c r="GV157" s="372">
        <f t="shared" si="458"/>
        <v>0</v>
      </c>
      <c r="GW157" s="371" t="str">
        <f t="shared" si="407"/>
        <v/>
      </c>
      <c r="GX157" s="372">
        <f t="shared" si="407"/>
        <v>873.44</v>
      </c>
      <c r="GY157" s="371" t="str">
        <f t="shared" si="407"/>
        <v/>
      </c>
      <c r="GZ157" s="372" t="str">
        <f t="shared" si="372"/>
        <v/>
      </c>
      <c r="HA157" s="406">
        <f t="shared" si="459"/>
        <v>0</v>
      </c>
      <c r="HB157" s="372">
        <f t="shared" si="459"/>
        <v>0</v>
      </c>
      <c r="HC157" s="371">
        <f t="shared" si="459"/>
        <v>0</v>
      </c>
      <c r="HD157" s="372">
        <f t="shared" si="459"/>
        <v>0</v>
      </c>
      <c r="HE157" s="371" t="str">
        <f t="shared" si="460"/>
        <v/>
      </c>
      <c r="HF157" s="372" t="str">
        <f t="shared" si="460"/>
        <v/>
      </c>
      <c r="HG157" s="371" t="str">
        <f t="shared" si="408"/>
        <v/>
      </c>
      <c r="HH157" s="372" t="str">
        <f t="shared" si="408"/>
        <v/>
      </c>
      <c r="HI157" s="406" t="str">
        <f t="shared" si="409"/>
        <v/>
      </c>
      <c r="HJ157" s="372">
        <f t="shared" si="409"/>
        <v>873.44</v>
      </c>
      <c r="HK157" s="371" t="str">
        <f t="shared" si="410"/>
        <v/>
      </c>
      <c r="HL157" s="371" t="str">
        <f t="shared" si="410"/>
        <v/>
      </c>
    </row>
    <row r="158" spans="1:221" s="343" customFormat="1" ht="15">
      <c r="A158" s="475" t="s">
        <v>284</v>
      </c>
      <c r="B158" s="476" t="s">
        <v>742</v>
      </c>
      <c r="C158" s="159"/>
      <c r="D158" s="478">
        <v>163286</v>
      </c>
      <c r="E158" s="479">
        <v>1</v>
      </c>
      <c r="F158" s="413"/>
      <c r="G158" s="650"/>
      <c r="H158" s="421"/>
      <c r="I158" s="651"/>
      <c r="J158" s="371">
        <f t="shared" si="422"/>
        <v>0</v>
      </c>
      <c r="K158" s="372">
        <f t="shared" si="423"/>
        <v>0</v>
      </c>
      <c r="L158" s="480"/>
      <c r="M158" s="371">
        <f t="shared" si="424"/>
        <v>0</v>
      </c>
      <c r="N158" s="372">
        <f t="shared" si="424"/>
        <v>0</v>
      </c>
      <c r="O158" s="371">
        <f t="shared" si="425"/>
        <v>0</v>
      </c>
      <c r="P158" s="372">
        <f t="shared" si="426"/>
        <v>0</v>
      </c>
      <c r="Q158" s="421"/>
      <c r="R158" s="425"/>
      <c r="S158" s="371">
        <f t="shared" si="427"/>
        <v>0</v>
      </c>
      <c r="T158" s="372">
        <f t="shared" si="428"/>
        <v>0</v>
      </c>
      <c r="U158" s="421"/>
      <c r="V158" s="425"/>
      <c r="W158" s="371">
        <f t="shared" si="429"/>
        <v>0</v>
      </c>
      <c r="X158" s="372">
        <f t="shared" si="430"/>
        <v>0</v>
      </c>
      <c r="Y158" s="421"/>
      <c r="Z158" s="425"/>
      <c r="AA158" s="371">
        <f t="shared" si="431"/>
        <v>0</v>
      </c>
      <c r="AB158" s="372">
        <f t="shared" si="432"/>
        <v>0</v>
      </c>
      <c r="AC158" s="358">
        <f t="shared" si="433"/>
        <v>0</v>
      </c>
      <c r="AD158" s="372">
        <f t="shared" si="434"/>
        <v>0</v>
      </c>
      <c r="AE158" s="358">
        <f t="shared" si="435"/>
        <v>0</v>
      </c>
      <c r="AF158" s="372">
        <f t="shared" si="436"/>
        <v>0</v>
      </c>
      <c r="AG158" s="421"/>
      <c r="AH158" s="480"/>
      <c r="AI158" s="371">
        <f t="shared" si="437"/>
        <v>0</v>
      </c>
      <c r="AJ158" s="372">
        <f t="shared" si="438"/>
        <v>0</v>
      </c>
      <c r="AK158" s="421"/>
      <c r="AL158" s="480"/>
      <c r="AM158" s="371">
        <f t="shared" si="439"/>
        <v>0</v>
      </c>
      <c r="AN158" s="372">
        <f t="shared" si="440"/>
        <v>0</v>
      </c>
      <c r="AO158" s="421"/>
      <c r="AP158" s="483"/>
      <c r="AQ158" s="371">
        <f t="shared" si="441"/>
        <v>0</v>
      </c>
      <c r="AR158" s="372">
        <f t="shared" si="442"/>
        <v>0</v>
      </c>
      <c r="AS158" s="371">
        <f t="shared" si="443"/>
        <v>0</v>
      </c>
      <c r="AT158" s="372">
        <f t="shared" si="444"/>
        <v>0</v>
      </c>
      <c r="AU158" s="371">
        <f t="shared" si="445"/>
        <v>0</v>
      </c>
      <c r="AV158" s="372">
        <f t="shared" si="446"/>
        <v>0</v>
      </c>
      <c r="AW158" s="421"/>
      <c r="AX158" s="480"/>
      <c r="AY158" s="371">
        <f t="shared" si="447"/>
        <v>0</v>
      </c>
      <c r="AZ158" s="372">
        <f t="shared" si="448"/>
        <v>0</v>
      </c>
      <c r="BA158" s="421"/>
      <c r="BB158" s="480"/>
      <c r="BC158" s="371">
        <f t="shared" si="449"/>
        <v>0</v>
      </c>
      <c r="BD158" s="372">
        <f t="shared" si="450"/>
        <v>0</v>
      </c>
      <c r="BE158" s="421"/>
      <c r="BF158" s="480"/>
      <c r="BG158" s="371">
        <f t="shared" si="373"/>
        <v>0</v>
      </c>
      <c r="BH158" s="372">
        <f t="shared" si="373"/>
        <v>0</v>
      </c>
      <c r="BI158" s="371">
        <f t="shared" si="374"/>
        <v>0</v>
      </c>
      <c r="BJ158" s="372">
        <f t="shared" si="374"/>
        <v>0</v>
      </c>
      <c r="BK158" s="371">
        <f t="shared" si="375"/>
        <v>0</v>
      </c>
      <c r="BL158" s="372">
        <f t="shared" si="375"/>
        <v>0</v>
      </c>
      <c r="BM158" s="431"/>
      <c r="BN158" s="425"/>
      <c r="BO158" s="371">
        <f t="shared" si="411"/>
        <v>0</v>
      </c>
      <c r="BP158" s="372">
        <f t="shared" si="411"/>
        <v>0</v>
      </c>
      <c r="BQ158" s="426"/>
      <c r="BR158" s="425"/>
      <c r="BS158" s="371">
        <f t="shared" si="412"/>
        <v>0</v>
      </c>
      <c r="BT158" s="372">
        <f t="shared" si="412"/>
        <v>0</v>
      </c>
      <c r="BU158" s="421"/>
      <c r="BV158" s="425"/>
      <c r="BW158" s="371">
        <f t="shared" si="413"/>
        <v>0</v>
      </c>
      <c r="BX158" s="482">
        <f t="shared" ref="BX158:BX173" si="461">IF(DB158&gt;0,BV158,)</f>
        <v>0</v>
      </c>
      <c r="BY158" s="358">
        <f t="shared" si="376"/>
        <v>0</v>
      </c>
      <c r="BZ158" s="372">
        <f t="shared" si="376"/>
        <v>0</v>
      </c>
      <c r="CA158" s="358">
        <f t="shared" si="377"/>
        <v>0</v>
      </c>
      <c r="CB158" s="372">
        <f t="shared" si="377"/>
        <v>0</v>
      </c>
      <c r="CC158" s="421"/>
      <c r="CD158" s="480"/>
      <c r="CE158" s="371">
        <f t="shared" si="419"/>
        <v>0</v>
      </c>
      <c r="CF158" s="372">
        <f t="shared" si="419"/>
        <v>0</v>
      </c>
      <c r="CG158" s="421"/>
      <c r="CH158" s="480"/>
      <c r="CI158" s="371">
        <f t="shared" si="414"/>
        <v>0</v>
      </c>
      <c r="CJ158" s="372">
        <f t="shared" si="414"/>
        <v>0</v>
      </c>
      <c r="CK158" s="421"/>
      <c r="CL158" s="483"/>
      <c r="CM158" s="371">
        <f t="shared" si="415"/>
        <v>0</v>
      </c>
      <c r="CN158" s="372">
        <f t="shared" si="415"/>
        <v>0</v>
      </c>
      <c r="CO158" s="371">
        <f t="shared" si="378"/>
        <v>0</v>
      </c>
      <c r="CP158" s="372">
        <f t="shared" si="378"/>
        <v>0</v>
      </c>
      <c r="CQ158" s="371">
        <f t="shared" si="379"/>
        <v>0</v>
      </c>
      <c r="CR158" s="372">
        <f t="shared" si="379"/>
        <v>0</v>
      </c>
      <c r="CS158" s="421"/>
      <c r="CT158" s="480"/>
      <c r="CU158" s="371">
        <f t="shared" si="420"/>
        <v>0</v>
      </c>
      <c r="CV158" s="372">
        <f t="shared" si="420"/>
        <v>0</v>
      </c>
      <c r="CW158" s="421"/>
      <c r="CX158" s="480"/>
      <c r="CY158" s="371">
        <f t="shared" si="421"/>
        <v>0</v>
      </c>
      <c r="CZ158" s="372">
        <f t="shared" si="421"/>
        <v>0</v>
      </c>
      <c r="DA158" s="421"/>
      <c r="DB158" s="480"/>
      <c r="DC158" s="371">
        <f t="shared" si="380"/>
        <v>0</v>
      </c>
      <c r="DD158" s="372">
        <f t="shared" si="380"/>
        <v>0</v>
      </c>
      <c r="DE158" s="371">
        <f t="shared" si="381"/>
        <v>0</v>
      </c>
      <c r="DF158" s="372">
        <f t="shared" si="381"/>
        <v>0</v>
      </c>
      <c r="DG158" s="371">
        <f t="shared" si="382"/>
        <v>0</v>
      </c>
      <c r="DH158" s="372">
        <f t="shared" si="382"/>
        <v>0</v>
      </c>
      <c r="DI158" s="371">
        <f t="shared" si="383"/>
        <v>0</v>
      </c>
      <c r="DJ158" s="372">
        <f t="shared" si="383"/>
        <v>0</v>
      </c>
      <c r="DK158" s="371">
        <f t="shared" si="383"/>
        <v>0</v>
      </c>
      <c r="DL158" s="372">
        <f t="shared" si="383"/>
        <v>0</v>
      </c>
      <c r="DM158" s="371">
        <f t="shared" si="384"/>
        <v>0</v>
      </c>
      <c r="DN158" s="372">
        <f t="shared" si="384"/>
        <v>0</v>
      </c>
      <c r="DO158" s="371">
        <f t="shared" si="385"/>
        <v>0</v>
      </c>
      <c r="DP158" s="372">
        <f t="shared" si="385"/>
        <v>0</v>
      </c>
      <c r="DQ158" s="371">
        <f t="shared" si="386"/>
        <v>0</v>
      </c>
      <c r="DR158" s="372">
        <f t="shared" si="386"/>
        <v>0</v>
      </c>
      <c r="DS158" s="371">
        <f t="shared" si="387"/>
        <v>0</v>
      </c>
      <c r="DT158" s="372">
        <f t="shared" si="387"/>
        <v>0</v>
      </c>
      <c r="DU158" s="421"/>
      <c r="DV158" s="425"/>
      <c r="DW158" s="371">
        <f t="shared" si="388"/>
        <v>0</v>
      </c>
      <c r="DX158" s="372">
        <f t="shared" si="388"/>
        <v>0</v>
      </c>
      <c r="DY158" s="421"/>
      <c r="DZ158" s="425"/>
      <c r="EA158" s="371">
        <f t="shared" si="389"/>
        <v>0</v>
      </c>
      <c r="EB158" s="372">
        <f t="shared" si="389"/>
        <v>0</v>
      </c>
      <c r="EC158" s="421"/>
      <c r="ED158" s="425"/>
      <c r="EE158" s="371">
        <f t="shared" si="390"/>
        <v>0</v>
      </c>
      <c r="EF158" s="372">
        <f t="shared" si="390"/>
        <v>0</v>
      </c>
      <c r="EG158" s="358">
        <f t="shared" si="391"/>
        <v>0</v>
      </c>
      <c r="EH158" s="372">
        <f t="shared" si="391"/>
        <v>0</v>
      </c>
      <c r="EI158" s="358">
        <f t="shared" si="392"/>
        <v>0</v>
      </c>
      <c r="EJ158" s="372">
        <f t="shared" si="392"/>
        <v>0</v>
      </c>
      <c r="EK158" s="421"/>
      <c r="EL158" s="480"/>
      <c r="EM158" s="371">
        <f t="shared" si="453"/>
        <v>0</v>
      </c>
      <c r="EN158" s="372">
        <f t="shared" si="453"/>
        <v>0</v>
      </c>
      <c r="EO158" s="421"/>
      <c r="EP158" s="480"/>
      <c r="EQ158" s="371">
        <f t="shared" si="416"/>
        <v>0</v>
      </c>
      <c r="ER158" s="372">
        <f t="shared" si="416"/>
        <v>0</v>
      </c>
      <c r="ES158" s="421"/>
      <c r="ET158" s="483"/>
      <c r="EU158" s="371">
        <f t="shared" si="451"/>
        <v>0</v>
      </c>
      <c r="EV158" s="372">
        <f t="shared" si="452"/>
        <v>0</v>
      </c>
      <c r="EW158" s="371">
        <f t="shared" si="393"/>
        <v>0</v>
      </c>
      <c r="EX158" s="372">
        <f t="shared" si="393"/>
        <v>0</v>
      </c>
      <c r="EY158" s="371">
        <f t="shared" si="394"/>
        <v>0</v>
      </c>
      <c r="EZ158" s="372">
        <f t="shared" si="394"/>
        <v>0</v>
      </c>
      <c r="FA158" s="421"/>
      <c r="FB158" s="480"/>
      <c r="FC158" s="371">
        <f t="shared" si="395"/>
        <v>0</v>
      </c>
      <c r="FD158" s="372">
        <f t="shared" si="395"/>
        <v>0</v>
      </c>
      <c r="FE158" s="421"/>
      <c r="FF158" s="480"/>
      <c r="FG158" s="371">
        <f t="shared" si="396"/>
        <v>0</v>
      </c>
      <c r="FH158" s="372">
        <f t="shared" si="396"/>
        <v>0</v>
      </c>
      <c r="FI158" s="421"/>
      <c r="FJ158" s="480"/>
      <c r="FK158" s="371">
        <f t="shared" si="397"/>
        <v>0</v>
      </c>
      <c r="FL158" s="372">
        <f t="shared" si="397"/>
        <v>0</v>
      </c>
      <c r="FM158" s="371">
        <f t="shared" si="398"/>
        <v>0</v>
      </c>
      <c r="FN158" s="372">
        <f t="shared" si="398"/>
        <v>0</v>
      </c>
      <c r="FO158" s="371">
        <f t="shared" si="399"/>
        <v>0</v>
      </c>
      <c r="FP158" s="372">
        <f t="shared" si="399"/>
        <v>0</v>
      </c>
      <c r="FQ158" s="421"/>
      <c r="FR158" s="425"/>
      <c r="FS158" s="371">
        <f t="shared" si="400"/>
        <v>0</v>
      </c>
      <c r="FT158" s="372">
        <f t="shared" si="400"/>
        <v>0</v>
      </c>
      <c r="FU158" s="421"/>
      <c r="FV158" s="425"/>
      <c r="FW158" s="371">
        <f t="shared" si="401"/>
        <v>0</v>
      </c>
      <c r="FX158" s="372">
        <f t="shared" si="401"/>
        <v>0</v>
      </c>
      <c r="FY158" s="421"/>
      <c r="FZ158" s="425"/>
      <c r="GA158" s="371">
        <f t="shared" si="402"/>
        <v>0</v>
      </c>
      <c r="GB158" s="372">
        <f t="shared" si="402"/>
        <v>0</v>
      </c>
      <c r="GC158" s="406">
        <f t="shared" si="456"/>
        <v>0</v>
      </c>
      <c r="GD158" s="372">
        <f t="shared" si="456"/>
        <v>0</v>
      </c>
      <c r="GE158" s="371">
        <f t="shared" si="456"/>
        <v>0</v>
      </c>
      <c r="GF158" s="372">
        <f t="shared" si="454"/>
        <v>0</v>
      </c>
      <c r="GG158" s="371" t="str">
        <f t="shared" si="403"/>
        <v/>
      </c>
      <c r="GH158" s="372" t="str">
        <f t="shared" si="403"/>
        <v/>
      </c>
      <c r="GI158" s="371" t="str">
        <f t="shared" si="404"/>
        <v/>
      </c>
      <c r="GJ158" s="372" t="str">
        <f t="shared" si="404"/>
        <v/>
      </c>
      <c r="GK158" s="406">
        <f t="shared" si="457"/>
        <v>0</v>
      </c>
      <c r="GL158" s="372">
        <f t="shared" si="457"/>
        <v>0</v>
      </c>
      <c r="GM158" s="371">
        <f t="shared" si="457"/>
        <v>0</v>
      </c>
      <c r="GN158" s="372">
        <f t="shared" si="455"/>
        <v>0</v>
      </c>
      <c r="GO158" s="371">
        <f t="shared" si="405"/>
        <v>0</v>
      </c>
      <c r="GP158" s="372">
        <f t="shared" si="405"/>
        <v>0</v>
      </c>
      <c r="GQ158" s="371">
        <f t="shared" si="406"/>
        <v>0</v>
      </c>
      <c r="GR158" s="372">
        <f t="shared" si="406"/>
        <v>0</v>
      </c>
      <c r="GS158" s="406">
        <f t="shared" si="458"/>
        <v>0</v>
      </c>
      <c r="GT158" s="372">
        <f t="shared" si="458"/>
        <v>0</v>
      </c>
      <c r="GU158" s="371">
        <f t="shared" si="458"/>
        <v>0</v>
      </c>
      <c r="GV158" s="372">
        <f t="shared" si="458"/>
        <v>0</v>
      </c>
      <c r="GW158" s="371" t="str">
        <f t="shared" si="407"/>
        <v/>
      </c>
      <c r="GX158" s="372" t="str">
        <f t="shared" si="407"/>
        <v/>
      </c>
      <c r="GY158" s="371" t="str">
        <f t="shared" si="407"/>
        <v/>
      </c>
      <c r="GZ158" s="372" t="str">
        <f t="shared" si="372"/>
        <v/>
      </c>
      <c r="HA158" s="406">
        <f t="shared" si="459"/>
        <v>0</v>
      </c>
      <c r="HB158" s="372">
        <f t="shared" si="459"/>
        <v>0</v>
      </c>
      <c r="HC158" s="371">
        <f t="shared" si="459"/>
        <v>0</v>
      </c>
      <c r="HD158" s="372">
        <f t="shared" si="459"/>
        <v>0</v>
      </c>
      <c r="HE158" s="371" t="str">
        <f t="shared" si="460"/>
        <v/>
      </c>
      <c r="HF158" s="372" t="str">
        <f t="shared" si="460"/>
        <v/>
      </c>
      <c r="HG158" s="371" t="str">
        <f t="shared" si="408"/>
        <v/>
      </c>
      <c r="HH158" s="372" t="str">
        <f t="shared" si="408"/>
        <v/>
      </c>
      <c r="HI158" s="406" t="str">
        <f t="shared" si="409"/>
        <v/>
      </c>
      <c r="HJ158" s="372" t="str">
        <f t="shared" si="409"/>
        <v/>
      </c>
      <c r="HK158" s="371" t="str">
        <f t="shared" si="410"/>
        <v/>
      </c>
      <c r="HL158" s="371" t="str">
        <f t="shared" si="410"/>
        <v/>
      </c>
      <c r="HM158" s="410"/>
    </row>
    <row r="159" spans="1:221" s="343" customFormat="1" ht="15">
      <c r="A159" s="475" t="s">
        <v>284</v>
      </c>
      <c r="B159" s="476" t="s">
        <v>743</v>
      </c>
      <c r="C159" s="159"/>
      <c r="D159" s="478">
        <v>163268</v>
      </c>
      <c r="E159" s="479">
        <v>2</v>
      </c>
      <c r="F159" s="413"/>
      <c r="G159" s="650"/>
      <c r="H159" s="421"/>
      <c r="I159" s="481"/>
      <c r="J159" s="371">
        <f t="shared" si="422"/>
        <v>0</v>
      </c>
      <c r="K159" s="372">
        <f t="shared" si="423"/>
        <v>0</v>
      </c>
      <c r="L159" s="480"/>
      <c r="M159" s="371">
        <f t="shared" si="424"/>
        <v>0</v>
      </c>
      <c r="N159" s="372">
        <f t="shared" ref="N159:N199" si="462">+R159+V159+Z159+BN159+BR159+BV159+DV159+DZ159+ED159+FR159</f>
        <v>0</v>
      </c>
      <c r="O159" s="371">
        <f t="shared" si="425"/>
        <v>0</v>
      </c>
      <c r="P159" s="372">
        <f t="shared" si="426"/>
        <v>0</v>
      </c>
      <c r="Q159" s="421"/>
      <c r="R159" s="425"/>
      <c r="S159" s="371">
        <f t="shared" si="427"/>
        <v>0</v>
      </c>
      <c r="T159" s="372">
        <f t="shared" si="428"/>
        <v>0</v>
      </c>
      <c r="U159" s="421"/>
      <c r="V159" s="425"/>
      <c r="W159" s="371">
        <f t="shared" si="429"/>
        <v>0</v>
      </c>
      <c r="X159" s="372">
        <f t="shared" si="430"/>
        <v>0</v>
      </c>
      <c r="Y159" s="421"/>
      <c r="Z159" s="425"/>
      <c r="AA159" s="371">
        <f t="shared" si="431"/>
        <v>0</v>
      </c>
      <c r="AB159" s="372">
        <f t="shared" si="432"/>
        <v>0</v>
      </c>
      <c r="AC159" s="358">
        <f t="shared" si="433"/>
        <v>0</v>
      </c>
      <c r="AD159" s="372">
        <f t="shared" si="434"/>
        <v>0</v>
      </c>
      <c r="AE159" s="358">
        <f t="shared" si="435"/>
        <v>0</v>
      </c>
      <c r="AF159" s="372">
        <f t="shared" si="436"/>
        <v>0</v>
      </c>
      <c r="AG159" s="421"/>
      <c r="AH159" s="480"/>
      <c r="AI159" s="371">
        <f t="shared" si="437"/>
        <v>0</v>
      </c>
      <c r="AJ159" s="372">
        <f t="shared" si="438"/>
        <v>0</v>
      </c>
      <c r="AK159" s="421"/>
      <c r="AL159" s="480"/>
      <c r="AM159" s="371">
        <f t="shared" si="439"/>
        <v>0</v>
      </c>
      <c r="AN159" s="372">
        <f t="shared" si="440"/>
        <v>0</v>
      </c>
      <c r="AO159" s="421"/>
      <c r="AP159" s="483"/>
      <c r="AQ159" s="371">
        <f t="shared" si="441"/>
        <v>0</v>
      </c>
      <c r="AR159" s="372">
        <f t="shared" si="442"/>
        <v>0</v>
      </c>
      <c r="AS159" s="371">
        <f t="shared" si="443"/>
        <v>0</v>
      </c>
      <c r="AT159" s="372">
        <f t="shared" si="444"/>
        <v>0</v>
      </c>
      <c r="AU159" s="371">
        <f t="shared" si="445"/>
        <v>0</v>
      </c>
      <c r="AV159" s="372">
        <f t="shared" si="446"/>
        <v>0</v>
      </c>
      <c r="AW159" s="421"/>
      <c r="AX159" s="480"/>
      <c r="AY159" s="371">
        <f t="shared" si="447"/>
        <v>0</v>
      </c>
      <c r="AZ159" s="372">
        <f t="shared" si="448"/>
        <v>0</v>
      </c>
      <c r="BA159" s="421"/>
      <c r="BB159" s="480"/>
      <c r="BC159" s="371">
        <f t="shared" si="449"/>
        <v>0</v>
      </c>
      <c r="BD159" s="372">
        <f t="shared" si="450"/>
        <v>0</v>
      </c>
      <c r="BE159" s="421"/>
      <c r="BF159" s="480"/>
      <c r="BG159" s="371">
        <f t="shared" si="373"/>
        <v>0</v>
      </c>
      <c r="BH159" s="372">
        <f t="shared" si="373"/>
        <v>0</v>
      </c>
      <c r="BI159" s="371">
        <f t="shared" si="374"/>
        <v>0</v>
      </c>
      <c r="BJ159" s="372">
        <f t="shared" si="374"/>
        <v>0</v>
      </c>
      <c r="BK159" s="371">
        <f t="shared" si="375"/>
        <v>0</v>
      </c>
      <c r="BL159" s="372">
        <f t="shared" si="375"/>
        <v>0</v>
      </c>
      <c r="BM159" s="431"/>
      <c r="BN159" s="425"/>
      <c r="BO159" s="371">
        <f t="shared" si="411"/>
        <v>0</v>
      </c>
      <c r="BP159" s="372">
        <f t="shared" si="411"/>
        <v>0</v>
      </c>
      <c r="BQ159" s="426"/>
      <c r="BR159" s="425"/>
      <c r="BS159" s="371">
        <f t="shared" si="412"/>
        <v>0</v>
      </c>
      <c r="BT159" s="372">
        <f t="shared" si="412"/>
        <v>0</v>
      </c>
      <c r="BU159" s="421"/>
      <c r="BV159" s="425"/>
      <c r="BW159" s="371">
        <f t="shared" si="413"/>
        <v>0</v>
      </c>
      <c r="BX159" s="482">
        <f t="shared" si="461"/>
        <v>0</v>
      </c>
      <c r="BY159" s="358">
        <f t="shared" si="376"/>
        <v>0</v>
      </c>
      <c r="BZ159" s="372">
        <f t="shared" si="376"/>
        <v>0</v>
      </c>
      <c r="CA159" s="358">
        <f t="shared" si="377"/>
        <v>0</v>
      </c>
      <c r="CB159" s="372">
        <f t="shared" si="377"/>
        <v>0</v>
      </c>
      <c r="CC159" s="421"/>
      <c r="CD159" s="480"/>
      <c r="CE159" s="371">
        <f t="shared" si="419"/>
        <v>0</v>
      </c>
      <c r="CF159" s="372">
        <f t="shared" si="419"/>
        <v>0</v>
      </c>
      <c r="CG159" s="421"/>
      <c r="CH159" s="480"/>
      <c r="CI159" s="371">
        <f t="shared" si="414"/>
        <v>0</v>
      </c>
      <c r="CJ159" s="372">
        <f t="shared" si="414"/>
        <v>0</v>
      </c>
      <c r="CK159" s="421"/>
      <c r="CL159" s="483"/>
      <c r="CM159" s="371">
        <f t="shared" si="415"/>
        <v>0</v>
      </c>
      <c r="CN159" s="372">
        <f t="shared" si="415"/>
        <v>0</v>
      </c>
      <c r="CO159" s="371">
        <f t="shared" si="378"/>
        <v>0</v>
      </c>
      <c r="CP159" s="372">
        <f t="shared" si="378"/>
        <v>0</v>
      </c>
      <c r="CQ159" s="371">
        <f t="shared" si="379"/>
        <v>0</v>
      </c>
      <c r="CR159" s="372">
        <f t="shared" si="379"/>
        <v>0</v>
      </c>
      <c r="CS159" s="421"/>
      <c r="CT159" s="480"/>
      <c r="CU159" s="371">
        <f t="shared" si="420"/>
        <v>0</v>
      </c>
      <c r="CV159" s="372">
        <f t="shared" si="420"/>
        <v>0</v>
      </c>
      <c r="CW159" s="421"/>
      <c r="CX159" s="480"/>
      <c r="CY159" s="371">
        <f t="shared" si="421"/>
        <v>0</v>
      </c>
      <c r="CZ159" s="372">
        <f t="shared" si="421"/>
        <v>0</v>
      </c>
      <c r="DA159" s="421"/>
      <c r="DB159" s="480"/>
      <c r="DC159" s="371">
        <f t="shared" si="380"/>
        <v>0</v>
      </c>
      <c r="DD159" s="372">
        <f t="shared" si="380"/>
        <v>0</v>
      </c>
      <c r="DE159" s="371">
        <f t="shared" si="381"/>
        <v>0</v>
      </c>
      <c r="DF159" s="372">
        <f t="shared" si="381"/>
        <v>0</v>
      </c>
      <c r="DG159" s="371">
        <f t="shared" si="382"/>
        <v>0</v>
      </c>
      <c r="DH159" s="372">
        <f t="shared" si="382"/>
        <v>0</v>
      </c>
      <c r="DI159" s="371">
        <f t="shared" si="383"/>
        <v>0</v>
      </c>
      <c r="DJ159" s="372">
        <f t="shared" si="383"/>
        <v>0</v>
      </c>
      <c r="DK159" s="371">
        <f t="shared" si="383"/>
        <v>0</v>
      </c>
      <c r="DL159" s="372">
        <f t="shared" si="383"/>
        <v>0</v>
      </c>
      <c r="DM159" s="371">
        <f t="shared" si="384"/>
        <v>0</v>
      </c>
      <c r="DN159" s="372">
        <f t="shared" si="384"/>
        <v>0</v>
      </c>
      <c r="DO159" s="371">
        <f t="shared" si="385"/>
        <v>0</v>
      </c>
      <c r="DP159" s="372">
        <f t="shared" si="385"/>
        <v>0</v>
      </c>
      <c r="DQ159" s="371">
        <f t="shared" si="386"/>
        <v>0</v>
      </c>
      <c r="DR159" s="372">
        <f t="shared" si="386"/>
        <v>0</v>
      </c>
      <c r="DS159" s="371">
        <f t="shared" si="387"/>
        <v>0</v>
      </c>
      <c r="DT159" s="372">
        <f t="shared" si="387"/>
        <v>0</v>
      </c>
      <c r="DU159" s="421"/>
      <c r="DV159" s="425"/>
      <c r="DW159" s="371">
        <f t="shared" si="388"/>
        <v>0</v>
      </c>
      <c r="DX159" s="372">
        <f t="shared" si="388"/>
        <v>0</v>
      </c>
      <c r="DY159" s="421"/>
      <c r="DZ159" s="425"/>
      <c r="EA159" s="371">
        <f t="shared" si="389"/>
        <v>0</v>
      </c>
      <c r="EB159" s="372">
        <f t="shared" si="389"/>
        <v>0</v>
      </c>
      <c r="EC159" s="421"/>
      <c r="ED159" s="425"/>
      <c r="EE159" s="371">
        <f t="shared" si="390"/>
        <v>0</v>
      </c>
      <c r="EF159" s="372">
        <f t="shared" si="390"/>
        <v>0</v>
      </c>
      <c r="EG159" s="358">
        <f t="shared" si="391"/>
        <v>0</v>
      </c>
      <c r="EH159" s="372">
        <f t="shared" si="391"/>
        <v>0</v>
      </c>
      <c r="EI159" s="358">
        <f t="shared" si="392"/>
        <v>0</v>
      </c>
      <c r="EJ159" s="372">
        <f t="shared" si="392"/>
        <v>0</v>
      </c>
      <c r="EK159" s="421"/>
      <c r="EL159" s="480"/>
      <c r="EM159" s="371">
        <f t="shared" si="453"/>
        <v>0</v>
      </c>
      <c r="EN159" s="372">
        <f t="shared" si="453"/>
        <v>0</v>
      </c>
      <c r="EO159" s="421"/>
      <c r="EP159" s="480"/>
      <c r="EQ159" s="371">
        <f t="shared" si="416"/>
        <v>0</v>
      </c>
      <c r="ER159" s="372">
        <f t="shared" si="416"/>
        <v>0</v>
      </c>
      <c r="ES159" s="421"/>
      <c r="ET159" s="483"/>
      <c r="EU159" s="371">
        <f t="shared" si="451"/>
        <v>0</v>
      </c>
      <c r="EV159" s="372">
        <f t="shared" si="452"/>
        <v>0</v>
      </c>
      <c r="EW159" s="371">
        <f t="shared" si="393"/>
        <v>0</v>
      </c>
      <c r="EX159" s="372">
        <f t="shared" si="393"/>
        <v>0</v>
      </c>
      <c r="EY159" s="371">
        <f t="shared" si="394"/>
        <v>0</v>
      </c>
      <c r="EZ159" s="372">
        <f t="shared" si="394"/>
        <v>0</v>
      </c>
      <c r="FA159" s="421"/>
      <c r="FB159" s="480"/>
      <c r="FC159" s="371">
        <f t="shared" si="395"/>
        <v>0</v>
      </c>
      <c r="FD159" s="372">
        <f t="shared" si="395"/>
        <v>0</v>
      </c>
      <c r="FE159" s="421"/>
      <c r="FF159" s="480"/>
      <c r="FG159" s="371">
        <f t="shared" si="396"/>
        <v>0</v>
      </c>
      <c r="FH159" s="372">
        <f t="shared" si="396"/>
        <v>0</v>
      </c>
      <c r="FI159" s="421"/>
      <c r="FJ159" s="480"/>
      <c r="FK159" s="371">
        <f t="shared" si="397"/>
        <v>0</v>
      </c>
      <c r="FL159" s="372">
        <f t="shared" si="397"/>
        <v>0</v>
      </c>
      <c r="FM159" s="371">
        <f t="shared" si="398"/>
        <v>0</v>
      </c>
      <c r="FN159" s="372">
        <f t="shared" si="398"/>
        <v>0</v>
      </c>
      <c r="FO159" s="371">
        <f t="shared" si="399"/>
        <v>0</v>
      </c>
      <c r="FP159" s="372">
        <f t="shared" si="399"/>
        <v>0</v>
      </c>
      <c r="FQ159" s="421"/>
      <c r="FR159" s="425"/>
      <c r="FS159" s="371">
        <f t="shared" si="400"/>
        <v>0</v>
      </c>
      <c r="FT159" s="372">
        <f t="shared" si="400"/>
        <v>0</v>
      </c>
      <c r="FU159" s="421"/>
      <c r="FV159" s="425"/>
      <c r="FW159" s="371">
        <f t="shared" si="401"/>
        <v>0</v>
      </c>
      <c r="FX159" s="372">
        <f t="shared" si="401"/>
        <v>0</v>
      </c>
      <c r="FY159" s="421"/>
      <c r="FZ159" s="425"/>
      <c r="GA159" s="371">
        <f t="shared" si="402"/>
        <v>0</v>
      </c>
      <c r="GB159" s="372">
        <f t="shared" si="402"/>
        <v>0</v>
      </c>
      <c r="GC159" s="406">
        <f t="shared" si="456"/>
        <v>0</v>
      </c>
      <c r="GD159" s="372">
        <f t="shared" si="456"/>
        <v>0</v>
      </c>
      <c r="GE159" s="371">
        <f t="shared" si="456"/>
        <v>0</v>
      </c>
      <c r="GF159" s="372">
        <f t="shared" si="454"/>
        <v>0</v>
      </c>
      <c r="GG159" s="371" t="str">
        <f t="shared" si="403"/>
        <v/>
      </c>
      <c r="GH159" s="372" t="str">
        <f t="shared" si="403"/>
        <v/>
      </c>
      <c r="GI159" s="371" t="str">
        <f t="shared" si="404"/>
        <v/>
      </c>
      <c r="GJ159" s="372" t="str">
        <f t="shared" si="404"/>
        <v/>
      </c>
      <c r="GK159" s="406">
        <f t="shared" si="457"/>
        <v>0</v>
      </c>
      <c r="GL159" s="372">
        <f t="shared" si="457"/>
        <v>0</v>
      </c>
      <c r="GM159" s="371">
        <f t="shared" si="457"/>
        <v>0</v>
      </c>
      <c r="GN159" s="372">
        <f t="shared" si="455"/>
        <v>0</v>
      </c>
      <c r="GO159" s="371">
        <f t="shared" si="405"/>
        <v>0</v>
      </c>
      <c r="GP159" s="372">
        <f t="shared" si="405"/>
        <v>0</v>
      </c>
      <c r="GQ159" s="371">
        <f t="shared" si="406"/>
        <v>0</v>
      </c>
      <c r="GR159" s="372">
        <f t="shared" si="406"/>
        <v>0</v>
      </c>
      <c r="GS159" s="406">
        <f t="shared" si="458"/>
        <v>0</v>
      </c>
      <c r="GT159" s="372">
        <f t="shared" si="458"/>
        <v>0</v>
      </c>
      <c r="GU159" s="371">
        <f t="shared" si="458"/>
        <v>0</v>
      </c>
      <c r="GV159" s="372">
        <f t="shared" si="458"/>
        <v>0</v>
      </c>
      <c r="GW159" s="371" t="str">
        <f t="shared" si="407"/>
        <v/>
      </c>
      <c r="GX159" s="372" t="str">
        <f t="shared" si="407"/>
        <v/>
      </c>
      <c r="GY159" s="371" t="str">
        <f t="shared" si="407"/>
        <v/>
      </c>
      <c r="GZ159" s="372" t="str">
        <f t="shared" si="372"/>
        <v/>
      </c>
      <c r="HA159" s="406">
        <f t="shared" si="459"/>
        <v>0</v>
      </c>
      <c r="HB159" s="372">
        <f t="shared" si="459"/>
        <v>0</v>
      </c>
      <c r="HC159" s="371">
        <f t="shared" si="459"/>
        <v>0</v>
      </c>
      <c r="HD159" s="372">
        <f t="shared" si="459"/>
        <v>0</v>
      </c>
      <c r="HE159" s="371" t="str">
        <f t="shared" si="460"/>
        <v/>
      </c>
      <c r="HF159" s="372" t="str">
        <f t="shared" si="460"/>
        <v/>
      </c>
      <c r="HG159" s="371" t="str">
        <f t="shared" si="408"/>
        <v/>
      </c>
      <c r="HH159" s="372" t="str">
        <f t="shared" si="408"/>
        <v/>
      </c>
      <c r="HI159" s="406" t="str">
        <f t="shared" si="409"/>
        <v/>
      </c>
      <c r="HJ159" s="372" t="str">
        <f t="shared" si="409"/>
        <v/>
      </c>
      <c r="HK159" s="371" t="str">
        <f t="shared" si="410"/>
        <v/>
      </c>
      <c r="HL159" s="371" t="str">
        <f t="shared" si="410"/>
        <v/>
      </c>
      <c r="HM159" s="410"/>
    </row>
    <row r="160" spans="1:221" s="343" customFormat="1" ht="15">
      <c r="A160" s="475" t="s">
        <v>284</v>
      </c>
      <c r="B160" s="476" t="s">
        <v>744</v>
      </c>
      <c r="C160" s="527" t="s">
        <v>1010</v>
      </c>
      <c r="D160" s="478">
        <v>163453</v>
      </c>
      <c r="E160" s="479">
        <v>3</v>
      </c>
      <c r="F160" s="413"/>
      <c r="G160" s="480"/>
      <c r="H160" s="421"/>
      <c r="I160" s="481"/>
      <c r="J160" s="371">
        <f t="shared" si="422"/>
        <v>0</v>
      </c>
      <c r="K160" s="372">
        <f t="shared" si="423"/>
        <v>0</v>
      </c>
      <c r="L160" s="480"/>
      <c r="M160" s="371">
        <f t="shared" si="424"/>
        <v>0</v>
      </c>
      <c r="N160" s="372">
        <f t="shared" si="462"/>
        <v>0</v>
      </c>
      <c r="O160" s="371">
        <f t="shared" si="425"/>
        <v>0</v>
      </c>
      <c r="P160" s="372">
        <f t="shared" si="426"/>
        <v>0</v>
      </c>
      <c r="Q160" s="421"/>
      <c r="R160" s="425"/>
      <c r="S160" s="371">
        <f t="shared" si="427"/>
        <v>0</v>
      </c>
      <c r="T160" s="372">
        <f t="shared" si="428"/>
        <v>0</v>
      </c>
      <c r="U160" s="421"/>
      <c r="V160" s="425"/>
      <c r="W160" s="371">
        <f t="shared" si="429"/>
        <v>0</v>
      </c>
      <c r="X160" s="372">
        <f t="shared" si="430"/>
        <v>0</v>
      </c>
      <c r="Y160" s="421"/>
      <c r="Z160" s="425"/>
      <c r="AA160" s="371">
        <f t="shared" si="431"/>
        <v>0</v>
      </c>
      <c r="AB160" s="372">
        <f t="shared" si="432"/>
        <v>0</v>
      </c>
      <c r="AC160" s="358">
        <f t="shared" si="433"/>
        <v>0</v>
      </c>
      <c r="AD160" s="372">
        <f t="shared" si="434"/>
        <v>0</v>
      </c>
      <c r="AE160" s="358">
        <f t="shared" si="435"/>
        <v>0</v>
      </c>
      <c r="AF160" s="372">
        <f t="shared" si="436"/>
        <v>0</v>
      </c>
      <c r="AG160" s="421"/>
      <c r="AH160" s="480"/>
      <c r="AI160" s="371">
        <f t="shared" si="437"/>
        <v>0</v>
      </c>
      <c r="AJ160" s="372">
        <f t="shared" si="438"/>
        <v>0</v>
      </c>
      <c r="AK160" s="421"/>
      <c r="AL160" s="480"/>
      <c r="AM160" s="371">
        <f t="shared" si="439"/>
        <v>0</v>
      </c>
      <c r="AN160" s="372">
        <f t="shared" si="440"/>
        <v>0</v>
      </c>
      <c r="AO160" s="421"/>
      <c r="AP160" s="483"/>
      <c r="AQ160" s="371">
        <f t="shared" si="441"/>
        <v>0</v>
      </c>
      <c r="AR160" s="372">
        <f t="shared" si="442"/>
        <v>0</v>
      </c>
      <c r="AS160" s="371">
        <f t="shared" si="443"/>
        <v>0</v>
      </c>
      <c r="AT160" s="372">
        <f t="shared" si="444"/>
        <v>0</v>
      </c>
      <c r="AU160" s="371">
        <f t="shared" si="445"/>
        <v>0</v>
      </c>
      <c r="AV160" s="372">
        <f t="shared" si="446"/>
        <v>0</v>
      </c>
      <c r="AW160" s="421"/>
      <c r="AX160" s="480"/>
      <c r="AY160" s="371">
        <f t="shared" si="447"/>
        <v>0</v>
      </c>
      <c r="AZ160" s="372">
        <f t="shared" si="448"/>
        <v>0</v>
      </c>
      <c r="BA160" s="421"/>
      <c r="BB160" s="480"/>
      <c r="BC160" s="371">
        <f t="shared" si="449"/>
        <v>0</v>
      </c>
      <c r="BD160" s="372">
        <f t="shared" si="450"/>
        <v>0</v>
      </c>
      <c r="BE160" s="421"/>
      <c r="BF160" s="480"/>
      <c r="BG160" s="371">
        <f t="shared" si="373"/>
        <v>0</v>
      </c>
      <c r="BH160" s="372">
        <f t="shared" si="373"/>
        <v>0</v>
      </c>
      <c r="BI160" s="371">
        <f t="shared" si="374"/>
        <v>0</v>
      </c>
      <c r="BJ160" s="372">
        <f t="shared" si="374"/>
        <v>0</v>
      </c>
      <c r="BK160" s="371">
        <f t="shared" si="375"/>
        <v>0</v>
      </c>
      <c r="BL160" s="372">
        <f t="shared" si="375"/>
        <v>0</v>
      </c>
      <c r="BM160" s="431"/>
      <c r="BN160" s="425"/>
      <c r="BO160" s="371">
        <f t="shared" si="411"/>
        <v>0</v>
      </c>
      <c r="BP160" s="372">
        <f t="shared" si="411"/>
        <v>0</v>
      </c>
      <c r="BQ160" s="426"/>
      <c r="BR160" s="425"/>
      <c r="BS160" s="371">
        <f t="shared" si="412"/>
        <v>0</v>
      </c>
      <c r="BT160" s="372">
        <f t="shared" si="412"/>
        <v>0</v>
      </c>
      <c r="BU160" s="421"/>
      <c r="BV160" s="425"/>
      <c r="BW160" s="371">
        <f t="shared" si="413"/>
        <v>0</v>
      </c>
      <c r="BX160" s="482">
        <f t="shared" si="461"/>
        <v>0</v>
      </c>
      <c r="BY160" s="358">
        <f t="shared" si="376"/>
        <v>0</v>
      </c>
      <c r="BZ160" s="372">
        <f t="shared" si="376"/>
        <v>0</v>
      </c>
      <c r="CA160" s="358">
        <f t="shared" si="377"/>
        <v>0</v>
      </c>
      <c r="CB160" s="372">
        <f t="shared" si="377"/>
        <v>0</v>
      </c>
      <c r="CC160" s="421"/>
      <c r="CD160" s="480"/>
      <c r="CE160" s="371">
        <f t="shared" si="419"/>
        <v>0</v>
      </c>
      <c r="CF160" s="372">
        <f t="shared" si="419"/>
        <v>0</v>
      </c>
      <c r="CG160" s="421"/>
      <c r="CH160" s="480"/>
      <c r="CI160" s="371">
        <f t="shared" si="414"/>
        <v>0</v>
      </c>
      <c r="CJ160" s="372">
        <f t="shared" si="414"/>
        <v>0</v>
      </c>
      <c r="CK160" s="421"/>
      <c r="CL160" s="483"/>
      <c r="CM160" s="371">
        <f t="shared" si="415"/>
        <v>0</v>
      </c>
      <c r="CN160" s="372">
        <f t="shared" si="415"/>
        <v>0</v>
      </c>
      <c r="CO160" s="371">
        <f t="shared" si="378"/>
        <v>0</v>
      </c>
      <c r="CP160" s="372">
        <f t="shared" si="378"/>
        <v>0</v>
      </c>
      <c r="CQ160" s="371">
        <f t="shared" si="379"/>
        <v>0</v>
      </c>
      <c r="CR160" s="372">
        <f t="shared" si="379"/>
        <v>0</v>
      </c>
      <c r="CS160" s="421"/>
      <c r="CT160" s="480"/>
      <c r="CU160" s="371">
        <f t="shared" si="420"/>
        <v>0</v>
      </c>
      <c r="CV160" s="372">
        <f t="shared" si="420"/>
        <v>0</v>
      </c>
      <c r="CW160" s="421"/>
      <c r="CX160" s="480"/>
      <c r="CY160" s="371">
        <f t="shared" si="421"/>
        <v>0</v>
      </c>
      <c r="CZ160" s="372">
        <f t="shared" si="421"/>
        <v>0</v>
      </c>
      <c r="DA160" s="421"/>
      <c r="DB160" s="480"/>
      <c r="DC160" s="371">
        <f t="shared" si="380"/>
        <v>0</v>
      </c>
      <c r="DD160" s="372">
        <f t="shared" si="380"/>
        <v>0</v>
      </c>
      <c r="DE160" s="371">
        <f t="shared" si="381"/>
        <v>0</v>
      </c>
      <c r="DF160" s="372">
        <f t="shared" si="381"/>
        <v>0</v>
      </c>
      <c r="DG160" s="371">
        <f t="shared" si="382"/>
        <v>0</v>
      </c>
      <c r="DH160" s="372">
        <f t="shared" si="382"/>
        <v>0</v>
      </c>
      <c r="DI160" s="371">
        <f t="shared" si="383"/>
        <v>0</v>
      </c>
      <c r="DJ160" s="372">
        <f t="shared" si="383"/>
        <v>0</v>
      </c>
      <c r="DK160" s="371">
        <f t="shared" si="383"/>
        <v>0</v>
      </c>
      <c r="DL160" s="372">
        <f t="shared" si="383"/>
        <v>0</v>
      </c>
      <c r="DM160" s="371">
        <f t="shared" si="384"/>
        <v>0</v>
      </c>
      <c r="DN160" s="372">
        <f t="shared" si="384"/>
        <v>0</v>
      </c>
      <c r="DO160" s="371">
        <f t="shared" si="385"/>
        <v>0</v>
      </c>
      <c r="DP160" s="372">
        <f t="shared" si="385"/>
        <v>0</v>
      </c>
      <c r="DQ160" s="371">
        <f t="shared" si="386"/>
        <v>0</v>
      </c>
      <c r="DR160" s="372">
        <f t="shared" si="386"/>
        <v>0</v>
      </c>
      <c r="DS160" s="371">
        <f t="shared" si="387"/>
        <v>0</v>
      </c>
      <c r="DT160" s="372">
        <f t="shared" si="387"/>
        <v>0</v>
      </c>
      <c r="DU160" s="421"/>
      <c r="DV160" s="425"/>
      <c r="DW160" s="371">
        <f t="shared" si="388"/>
        <v>0</v>
      </c>
      <c r="DX160" s="372">
        <f t="shared" si="388"/>
        <v>0</v>
      </c>
      <c r="DY160" s="421"/>
      <c r="DZ160" s="425"/>
      <c r="EA160" s="371">
        <f t="shared" si="389"/>
        <v>0</v>
      </c>
      <c r="EB160" s="372">
        <f t="shared" si="389"/>
        <v>0</v>
      </c>
      <c r="EC160" s="421"/>
      <c r="ED160" s="425"/>
      <c r="EE160" s="371">
        <f t="shared" si="390"/>
        <v>0</v>
      </c>
      <c r="EF160" s="372">
        <f t="shared" si="390"/>
        <v>0</v>
      </c>
      <c r="EG160" s="358">
        <f t="shared" si="391"/>
        <v>0</v>
      </c>
      <c r="EH160" s="372">
        <f t="shared" si="391"/>
        <v>0</v>
      </c>
      <c r="EI160" s="358">
        <f t="shared" si="392"/>
        <v>0</v>
      </c>
      <c r="EJ160" s="372">
        <f t="shared" si="392"/>
        <v>0</v>
      </c>
      <c r="EK160" s="421"/>
      <c r="EL160" s="480"/>
      <c r="EM160" s="371">
        <f t="shared" si="453"/>
        <v>0</v>
      </c>
      <c r="EN160" s="372">
        <f t="shared" si="453"/>
        <v>0</v>
      </c>
      <c r="EO160" s="421"/>
      <c r="EP160" s="480"/>
      <c r="EQ160" s="371">
        <f t="shared" si="416"/>
        <v>0</v>
      </c>
      <c r="ER160" s="372">
        <f t="shared" si="416"/>
        <v>0</v>
      </c>
      <c r="ES160" s="421"/>
      <c r="ET160" s="483"/>
      <c r="EU160" s="371">
        <f t="shared" si="451"/>
        <v>0</v>
      </c>
      <c r="EV160" s="372">
        <f t="shared" si="452"/>
        <v>0</v>
      </c>
      <c r="EW160" s="371">
        <f t="shared" si="393"/>
        <v>0</v>
      </c>
      <c r="EX160" s="372">
        <f t="shared" si="393"/>
        <v>0</v>
      </c>
      <c r="EY160" s="371">
        <f t="shared" si="394"/>
        <v>0</v>
      </c>
      <c r="EZ160" s="372">
        <f t="shared" si="394"/>
        <v>0</v>
      </c>
      <c r="FA160" s="421"/>
      <c r="FB160" s="480"/>
      <c r="FC160" s="371">
        <f t="shared" si="395"/>
        <v>0</v>
      </c>
      <c r="FD160" s="372">
        <f t="shared" si="395"/>
        <v>0</v>
      </c>
      <c r="FE160" s="421"/>
      <c r="FF160" s="480"/>
      <c r="FG160" s="371">
        <f t="shared" si="396"/>
        <v>0</v>
      </c>
      <c r="FH160" s="372">
        <f t="shared" si="396"/>
        <v>0</v>
      </c>
      <c r="FI160" s="421"/>
      <c r="FJ160" s="480"/>
      <c r="FK160" s="371">
        <f t="shared" si="397"/>
        <v>0</v>
      </c>
      <c r="FL160" s="372">
        <f t="shared" si="397"/>
        <v>0</v>
      </c>
      <c r="FM160" s="371">
        <f t="shared" si="398"/>
        <v>0</v>
      </c>
      <c r="FN160" s="372">
        <f t="shared" si="398"/>
        <v>0</v>
      </c>
      <c r="FO160" s="371">
        <f t="shared" si="399"/>
        <v>0</v>
      </c>
      <c r="FP160" s="372">
        <f t="shared" si="399"/>
        <v>0</v>
      </c>
      <c r="FQ160" s="421"/>
      <c r="FR160" s="425"/>
      <c r="FS160" s="371">
        <f t="shared" si="400"/>
        <v>0</v>
      </c>
      <c r="FT160" s="372">
        <f t="shared" si="400"/>
        <v>0</v>
      </c>
      <c r="FU160" s="421"/>
      <c r="FV160" s="425"/>
      <c r="FW160" s="371">
        <f t="shared" si="401"/>
        <v>0</v>
      </c>
      <c r="FX160" s="372">
        <f t="shared" si="401"/>
        <v>0</v>
      </c>
      <c r="FY160" s="421"/>
      <c r="FZ160" s="425"/>
      <c r="GA160" s="371">
        <f t="shared" si="402"/>
        <v>0</v>
      </c>
      <c r="GB160" s="372">
        <f t="shared" si="402"/>
        <v>0</v>
      </c>
      <c r="GC160" s="406">
        <f t="shared" si="456"/>
        <v>0</v>
      </c>
      <c r="GD160" s="372">
        <f t="shared" si="456"/>
        <v>0</v>
      </c>
      <c r="GE160" s="371">
        <f t="shared" si="456"/>
        <v>0</v>
      </c>
      <c r="GF160" s="372">
        <f t="shared" si="454"/>
        <v>0</v>
      </c>
      <c r="GG160" s="371" t="str">
        <f t="shared" si="403"/>
        <v/>
      </c>
      <c r="GH160" s="372" t="str">
        <f t="shared" si="403"/>
        <v/>
      </c>
      <c r="GI160" s="371" t="str">
        <f t="shared" si="404"/>
        <v/>
      </c>
      <c r="GJ160" s="372" t="str">
        <f t="shared" si="404"/>
        <v/>
      </c>
      <c r="GK160" s="406">
        <f t="shared" si="457"/>
        <v>0</v>
      </c>
      <c r="GL160" s="372">
        <f t="shared" si="457"/>
        <v>0</v>
      </c>
      <c r="GM160" s="371">
        <f t="shared" si="457"/>
        <v>0</v>
      </c>
      <c r="GN160" s="372">
        <f t="shared" si="455"/>
        <v>0</v>
      </c>
      <c r="GO160" s="371">
        <f t="shared" si="405"/>
        <v>0</v>
      </c>
      <c r="GP160" s="372">
        <f t="shared" si="405"/>
        <v>0</v>
      </c>
      <c r="GQ160" s="371">
        <f t="shared" si="406"/>
        <v>0</v>
      </c>
      <c r="GR160" s="372">
        <f t="shared" si="406"/>
        <v>0</v>
      </c>
      <c r="GS160" s="406">
        <f t="shared" si="458"/>
        <v>0</v>
      </c>
      <c r="GT160" s="372">
        <f t="shared" si="458"/>
        <v>0</v>
      </c>
      <c r="GU160" s="371">
        <f t="shared" si="458"/>
        <v>0</v>
      </c>
      <c r="GV160" s="372">
        <f t="shared" si="458"/>
        <v>0</v>
      </c>
      <c r="GW160" s="371" t="str">
        <f t="shared" si="407"/>
        <v/>
      </c>
      <c r="GX160" s="372" t="str">
        <f t="shared" si="407"/>
        <v/>
      </c>
      <c r="GY160" s="371" t="str">
        <f t="shared" si="407"/>
        <v/>
      </c>
      <c r="GZ160" s="372" t="str">
        <f t="shared" si="372"/>
        <v/>
      </c>
      <c r="HA160" s="406">
        <f t="shared" si="459"/>
        <v>0</v>
      </c>
      <c r="HB160" s="372">
        <f t="shared" si="459"/>
        <v>0</v>
      </c>
      <c r="HC160" s="371">
        <f t="shared" si="459"/>
        <v>0</v>
      </c>
      <c r="HD160" s="372">
        <f t="shared" si="459"/>
        <v>0</v>
      </c>
      <c r="HE160" s="371" t="str">
        <f t="shared" si="460"/>
        <v/>
      </c>
      <c r="HF160" s="372" t="str">
        <f t="shared" si="460"/>
        <v/>
      </c>
      <c r="HG160" s="371" t="str">
        <f t="shared" si="408"/>
        <v/>
      </c>
      <c r="HH160" s="372" t="str">
        <f t="shared" si="408"/>
        <v/>
      </c>
      <c r="HI160" s="406" t="str">
        <f t="shared" si="409"/>
        <v/>
      </c>
      <c r="HJ160" s="372" t="str">
        <f t="shared" si="409"/>
        <v/>
      </c>
      <c r="HK160" s="371" t="str">
        <f t="shared" si="410"/>
        <v/>
      </c>
      <c r="HL160" s="371" t="str">
        <f t="shared" si="410"/>
        <v/>
      </c>
      <c r="HM160" s="410"/>
    </row>
    <row r="161" spans="1:221" s="343" customFormat="1" ht="15">
      <c r="A161" s="475" t="s">
        <v>284</v>
      </c>
      <c r="B161" s="476" t="s">
        <v>745</v>
      </c>
      <c r="C161" s="159"/>
      <c r="D161" s="478">
        <v>164076</v>
      </c>
      <c r="E161" s="479">
        <v>3</v>
      </c>
      <c r="F161" s="413"/>
      <c r="G161" s="480"/>
      <c r="H161" s="421"/>
      <c r="I161" s="481"/>
      <c r="J161" s="371">
        <f t="shared" si="422"/>
        <v>0</v>
      </c>
      <c r="K161" s="372">
        <f t="shared" si="423"/>
        <v>0</v>
      </c>
      <c r="L161" s="480"/>
      <c r="M161" s="371">
        <f t="shared" si="424"/>
        <v>0</v>
      </c>
      <c r="N161" s="372">
        <f t="shared" si="462"/>
        <v>0</v>
      </c>
      <c r="O161" s="371">
        <f t="shared" si="425"/>
        <v>0</v>
      </c>
      <c r="P161" s="372">
        <f t="shared" si="426"/>
        <v>0</v>
      </c>
      <c r="Q161" s="421"/>
      <c r="R161" s="425"/>
      <c r="S161" s="371">
        <f t="shared" si="427"/>
        <v>0</v>
      </c>
      <c r="T161" s="372">
        <f t="shared" si="428"/>
        <v>0</v>
      </c>
      <c r="U161" s="421"/>
      <c r="V161" s="425"/>
      <c r="W161" s="371">
        <f t="shared" si="429"/>
        <v>0</v>
      </c>
      <c r="X161" s="372">
        <f t="shared" si="430"/>
        <v>0</v>
      </c>
      <c r="Y161" s="421"/>
      <c r="Z161" s="425"/>
      <c r="AA161" s="371">
        <f t="shared" si="431"/>
        <v>0</v>
      </c>
      <c r="AB161" s="372">
        <f t="shared" si="432"/>
        <v>0</v>
      </c>
      <c r="AC161" s="358">
        <f t="shared" si="433"/>
        <v>0</v>
      </c>
      <c r="AD161" s="372">
        <f t="shared" si="434"/>
        <v>0</v>
      </c>
      <c r="AE161" s="358">
        <f t="shared" si="435"/>
        <v>0</v>
      </c>
      <c r="AF161" s="372">
        <f t="shared" si="436"/>
        <v>0</v>
      </c>
      <c r="AG161" s="421"/>
      <c r="AH161" s="480"/>
      <c r="AI161" s="371">
        <f t="shared" si="437"/>
        <v>0</v>
      </c>
      <c r="AJ161" s="372">
        <f t="shared" si="438"/>
        <v>0</v>
      </c>
      <c r="AK161" s="421"/>
      <c r="AL161" s="480"/>
      <c r="AM161" s="371">
        <f t="shared" si="439"/>
        <v>0</v>
      </c>
      <c r="AN161" s="372">
        <f t="shared" si="440"/>
        <v>0</v>
      </c>
      <c r="AO161" s="421"/>
      <c r="AP161" s="483"/>
      <c r="AQ161" s="371">
        <f t="shared" si="441"/>
        <v>0</v>
      </c>
      <c r="AR161" s="372">
        <f t="shared" si="442"/>
        <v>0</v>
      </c>
      <c r="AS161" s="371">
        <f t="shared" si="443"/>
        <v>0</v>
      </c>
      <c r="AT161" s="372">
        <f t="shared" si="444"/>
        <v>0</v>
      </c>
      <c r="AU161" s="371">
        <f t="shared" si="445"/>
        <v>0</v>
      </c>
      <c r="AV161" s="372">
        <f t="shared" si="446"/>
        <v>0</v>
      </c>
      <c r="AW161" s="421"/>
      <c r="AX161" s="480"/>
      <c r="AY161" s="371">
        <f t="shared" si="447"/>
        <v>0</v>
      </c>
      <c r="AZ161" s="372">
        <f t="shared" si="448"/>
        <v>0</v>
      </c>
      <c r="BA161" s="421"/>
      <c r="BB161" s="480"/>
      <c r="BC161" s="371">
        <f t="shared" si="449"/>
        <v>0</v>
      </c>
      <c r="BD161" s="372">
        <f t="shared" si="450"/>
        <v>0</v>
      </c>
      <c r="BE161" s="421"/>
      <c r="BF161" s="480"/>
      <c r="BG161" s="371">
        <f t="shared" si="373"/>
        <v>0</v>
      </c>
      <c r="BH161" s="372">
        <f t="shared" si="373"/>
        <v>0</v>
      </c>
      <c r="BI161" s="371">
        <f t="shared" si="374"/>
        <v>0</v>
      </c>
      <c r="BJ161" s="372">
        <f t="shared" si="374"/>
        <v>0</v>
      </c>
      <c r="BK161" s="371">
        <f t="shared" si="375"/>
        <v>0</v>
      </c>
      <c r="BL161" s="372">
        <f t="shared" si="375"/>
        <v>0</v>
      </c>
      <c r="BM161" s="431"/>
      <c r="BN161" s="425"/>
      <c r="BO161" s="371">
        <f t="shared" si="411"/>
        <v>0</v>
      </c>
      <c r="BP161" s="372">
        <f t="shared" si="411"/>
        <v>0</v>
      </c>
      <c r="BQ161" s="426"/>
      <c r="BR161" s="425"/>
      <c r="BS161" s="371">
        <f t="shared" si="412"/>
        <v>0</v>
      </c>
      <c r="BT161" s="372">
        <f t="shared" si="412"/>
        <v>0</v>
      </c>
      <c r="BU161" s="421"/>
      <c r="BV161" s="425"/>
      <c r="BW161" s="371">
        <f t="shared" si="413"/>
        <v>0</v>
      </c>
      <c r="BX161" s="482">
        <f t="shared" si="461"/>
        <v>0</v>
      </c>
      <c r="BY161" s="358">
        <f t="shared" si="376"/>
        <v>0</v>
      </c>
      <c r="BZ161" s="372">
        <f t="shared" si="376"/>
        <v>0</v>
      </c>
      <c r="CA161" s="358">
        <f t="shared" si="377"/>
        <v>0</v>
      </c>
      <c r="CB161" s="372">
        <f t="shared" si="377"/>
        <v>0</v>
      </c>
      <c r="CC161" s="421"/>
      <c r="CD161" s="480"/>
      <c r="CE161" s="371">
        <f t="shared" si="419"/>
        <v>0</v>
      </c>
      <c r="CF161" s="372">
        <f t="shared" si="419"/>
        <v>0</v>
      </c>
      <c r="CG161" s="421"/>
      <c r="CH161" s="480"/>
      <c r="CI161" s="371">
        <f t="shared" si="414"/>
        <v>0</v>
      </c>
      <c r="CJ161" s="372">
        <f t="shared" si="414"/>
        <v>0</v>
      </c>
      <c r="CK161" s="421"/>
      <c r="CL161" s="483"/>
      <c r="CM161" s="371">
        <f t="shared" si="415"/>
        <v>0</v>
      </c>
      <c r="CN161" s="372">
        <f t="shared" si="415"/>
        <v>0</v>
      </c>
      <c r="CO161" s="371">
        <f t="shared" si="378"/>
        <v>0</v>
      </c>
      <c r="CP161" s="372">
        <f t="shared" si="378"/>
        <v>0</v>
      </c>
      <c r="CQ161" s="371">
        <f t="shared" si="379"/>
        <v>0</v>
      </c>
      <c r="CR161" s="372">
        <f t="shared" si="379"/>
        <v>0</v>
      </c>
      <c r="CS161" s="421"/>
      <c r="CT161" s="480"/>
      <c r="CU161" s="371">
        <f t="shared" si="420"/>
        <v>0</v>
      </c>
      <c r="CV161" s="372">
        <f t="shared" si="420"/>
        <v>0</v>
      </c>
      <c r="CW161" s="421"/>
      <c r="CX161" s="480"/>
      <c r="CY161" s="371">
        <f t="shared" si="421"/>
        <v>0</v>
      </c>
      <c r="CZ161" s="372">
        <f t="shared" si="421"/>
        <v>0</v>
      </c>
      <c r="DA161" s="421"/>
      <c r="DB161" s="480"/>
      <c r="DC161" s="371">
        <f t="shared" si="380"/>
        <v>0</v>
      </c>
      <c r="DD161" s="372">
        <f t="shared" si="380"/>
        <v>0</v>
      </c>
      <c r="DE161" s="371">
        <f t="shared" si="381"/>
        <v>0</v>
      </c>
      <c r="DF161" s="372">
        <f t="shared" si="381"/>
        <v>0</v>
      </c>
      <c r="DG161" s="371">
        <f t="shared" si="382"/>
        <v>0</v>
      </c>
      <c r="DH161" s="372">
        <f t="shared" si="382"/>
        <v>0</v>
      </c>
      <c r="DI161" s="371">
        <f t="shared" si="383"/>
        <v>0</v>
      </c>
      <c r="DJ161" s="372">
        <f t="shared" si="383"/>
        <v>0</v>
      </c>
      <c r="DK161" s="371">
        <f t="shared" si="383"/>
        <v>0</v>
      </c>
      <c r="DL161" s="372">
        <f t="shared" si="383"/>
        <v>0</v>
      </c>
      <c r="DM161" s="371">
        <f t="shared" si="384"/>
        <v>0</v>
      </c>
      <c r="DN161" s="372">
        <f t="shared" si="384"/>
        <v>0</v>
      </c>
      <c r="DO161" s="371">
        <f t="shared" si="385"/>
        <v>0</v>
      </c>
      <c r="DP161" s="372">
        <f t="shared" si="385"/>
        <v>0</v>
      </c>
      <c r="DQ161" s="371">
        <f t="shared" si="386"/>
        <v>0</v>
      </c>
      <c r="DR161" s="372">
        <f t="shared" si="386"/>
        <v>0</v>
      </c>
      <c r="DS161" s="371">
        <f t="shared" si="387"/>
        <v>0</v>
      </c>
      <c r="DT161" s="372">
        <f t="shared" si="387"/>
        <v>0</v>
      </c>
      <c r="DU161" s="421"/>
      <c r="DV161" s="425"/>
      <c r="DW161" s="371">
        <f t="shared" si="388"/>
        <v>0</v>
      </c>
      <c r="DX161" s="372">
        <f t="shared" si="388"/>
        <v>0</v>
      </c>
      <c r="DY161" s="421"/>
      <c r="DZ161" s="425"/>
      <c r="EA161" s="371">
        <f t="shared" si="389"/>
        <v>0</v>
      </c>
      <c r="EB161" s="372">
        <f t="shared" si="389"/>
        <v>0</v>
      </c>
      <c r="EC161" s="421"/>
      <c r="ED161" s="425"/>
      <c r="EE161" s="371">
        <f t="shared" si="390"/>
        <v>0</v>
      </c>
      <c r="EF161" s="372">
        <f t="shared" si="390"/>
        <v>0</v>
      </c>
      <c r="EG161" s="358">
        <f t="shared" si="391"/>
        <v>0</v>
      </c>
      <c r="EH161" s="372">
        <f t="shared" si="391"/>
        <v>0</v>
      </c>
      <c r="EI161" s="358">
        <f t="shared" si="392"/>
        <v>0</v>
      </c>
      <c r="EJ161" s="372">
        <f t="shared" si="392"/>
        <v>0</v>
      </c>
      <c r="EK161" s="421"/>
      <c r="EL161" s="480"/>
      <c r="EM161" s="371">
        <f t="shared" si="453"/>
        <v>0</v>
      </c>
      <c r="EN161" s="372">
        <f t="shared" si="453"/>
        <v>0</v>
      </c>
      <c r="EO161" s="421"/>
      <c r="EP161" s="480"/>
      <c r="EQ161" s="371">
        <f t="shared" si="416"/>
        <v>0</v>
      </c>
      <c r="ER161" s="372">
        <f t="shared" si="416"/>
        <v>0</v>
      </c>
      <c r="ES161" s="421"/>
      <c r="ET161" s="483"/>
      <c r="EU161" s="371">
        <f t="shared" si="451"/>
        <v>0</v>
      </c>
      <c r="EV161" s="372">
        <f t="shared" si="452"/>
        <v>0</v>
      </c>
      <c r="EW161" s="371">
        <f t="shared" si="393"/>
        <v>0</v>
      </c>
      <c r="EX161" s="372">
        <f t="shared" si="393"/>
        <v>0</v>
      </c>
      <c r="EY161" s="371">
        <f t="shared" si="394"/>
        <v>0</v>
      </c>
      <c r="EZ161" s="372">
        <f t="shared" si="394"/>
        <v>0</v>
      </c>
      <c r="FA161" s="421"/>
      <c r="FB161" s="480"/>
      <c r="FC161" s="371">
        <f t="shared" si="395"/>
        <v>0</v>
      </c>
      <c r="FD161" s="372">
        <f t="shared" si="395"/>
        <v>0</v>
      </c>
      <c r="FE161" s="421"/>
      <c r="FF161" s="480"/>
      <c r="FG161" s="371">
        <f t="shared" si="396"/>
        <v>0</v>
      </c>
      <c r="FH161" s="372">
        <f t="shared" si="396"/>
        <v>0</v>
      </c>
      <c r="FI161" s="421"/>
      <c r="FJ161" s="480"/>
      <c r="FK161" s="371">
        <f t="shared" si="397"/>
        <v>0</v>
      </c>
      <c r="FL161" s="372">
        <f t="shared" si="397"/>
        <v>0</v>
      </c>
      <c r="FM161" s="371">
        <f t="shared" si="398"/>
        <v>0</v>
      </c>
      <c r="FN161" s="372">
        <f t="shared" si="398"/>
        <v>0</v>
      </c>
      <c r="FO161" s="371">
        <f t="shared" si="399"/>
        <v>0</v>
      </c>
      <c r="FP161" s="372">
        <f t="shared" si="399"/>
        <v>0</v>
      </c>
      <c r="FQ161" s="421"/>
      <c r="FR161" s="425"/>
      <c r="FS161" s="371">
        <f t="shared" si="400"/>
        <v>0</v>
      </c>
      <c r="FT161" s="372">
        <f t="shared" si="400"/>
        <v>0</v>
      </c>
      <c r="FU161" s="421"/>
      <c r="FV161" s="425"/>
      <c r="FW161" s="371">
        <f t="shared" si="401"/>
        <v>0</v>
      </c>
      <c r="FX161" s="372">
        <f t="shared" si="401"/>
        <v>0</v>
      </c>
      <c r="FY161" s="421"/>
      <c r="FZ161" s="425"/>
      <c r="GA161" s="371">
        <f t="shared" si="402"/>
        <v>0</v>
      </c>
      <c r="GB161" s="372">
        <f t="shared" si="402"/>
        <v>0</v>
      </c>
      <c r="GC161" s="406">
        <f t="shared" si="456"/>
        <v>0</v>
      </c>
      <c r="GD161" s="372">
        <f t="shared" si="456"/>
        <v>0</v>
      </c>
      <c r="GE161" s="371">
        <f t="shared" si="456"/>
        <v>0</v>
      </c>
      <c r="GF161" s="372">
        <f t="shared" si="454"/>
        <v>0</v>
      </c>
      <c r="GG161" s="371" t="str">
        <f t="shared" si="403"/>
        <v/>
      </c>
      <c r="GH161" s="372" t="str">
        <f t="shared" si="403"/>
        <v/>
      </c>
      <c r="GI161" s="371" t="str">
        <f t="shared" si="404"/>
        <v/>
      </c>
      <c r="GJ161" s="372" t="str">
        <f t="shared" si="404"/>
        <v/>
      </c>
      <c r="GK161" s="406">
        <f t="shared" si="457"/>
        <v>0</v>
      </c>
      <c r="GL161" s="372">
        <f t="shared" si="457"/>
        <v>0</v>
      </c>
      <c r="GM161" s="371">
        <f t="shared" si="457"/>
        <v>0</v>
      </c>
      <c r="GN161" s="372">
        <f t="shared" si="455"/>
        <v>0</v>
      </c>
      <c r="GO161" s="371">
        <f t="shared" si="405"/>
        <v>0</v>
      </c>
      <c r="GP161" s="372">
        <f t="shared" si="405"/>
        <v>0</v>
      </c>
      <c r="GQ161" s="371">
        <f t="shared" si="406"/>
        <v>0</v>
      </c>
      <c r="GR161" s="372">
        <f t="shared" si="406"/>
        <v>0</v>
      </c>
      <c r="GS161" s="406">
        <f t="shared" si="458"/>
        <v>0</v>
      </c>
      <c r="GT161" s="372">
        <f t="shared" si="458"/>
        <v>0</v>
      </c>
      <c r="GU161" s="371">
        <f t="shared" si="458"/>
        <v>0</v>
      </c>
      <c r="GV161" s="372">
        <f t="shared" si="458"/>
        <v>0</v>
      </c>
      <c r="GW161" s="371" t="str">
        <f t="shared" si="407"/>
        <v/>
      </c>
      <c r="GX161" s="372" t="str">
        <f t="shared" si="407"/>
        <v/>
      </c>
      <c r="GY161" s="371" t="str">
        <f t="shared" si="407"/>
        <v/>
      </c>
      <c r="GZ161" s="372" t="str">
        <f t="shared" si="372"/>
        <v/>
      </c>
      <c r="HA161" s="406">
        <f t="shared" si="459"/>
        <v>0</v>
      </c>
      <c r="HB161" s="372">
        <f t="shared" si="459"/>
        <v>0</v>
      </c>
      <c r="HC161" s="371">
        <f t="shared" si="459"/>
        <v>0</v>
      </c>
      <c r="HD161" s="372">
        <f t="shared" si="459"/>
        <v>0</v>
      </c>
      <c r="HE161" s="371" t="str">
        <f t="shared" si="460"/>
        <v/>
      </c>
      <c r="HF161" s="372" t="str">
        <f t="shared" si="460"/>
        <v/>
      </c>
      <c r="HG161" s="371" t="str">
        <f t="shared" si="408"/>
        <v/>
      </c>
      <c r="HH161" s="372" t="str">
        <f t="shared" si="408"/>
        <v/>
      </c>
      <c r="HI161" s="406" t="str">
        <f t="shared" si="409"/>
        <v/>
      </c>
      <c r="HJ161" s="372" t="str">
        <f t="shared" si="409"/>
        <v/>
      </c>
      <c r="HK161" s="371" t="str">
        <f t="shared" si="410"/>
        <v/>
      </c>
      <c r="HL161" s="371" t="str">
        <f t="shared" si="410"/>
        <v/>
      </c>
      <c r="HM161" s="410"/>
    </row>
    <row r="162" spans="1:221" s="343" customFormat="1" ht="15">
      <c r="A162" s="475" t="s">
        <v>284</v>
      </c>
      <c r="B162" s="476" t="s">
        <v>746</v>
      </c>
      <c r="C162" s="159"/>
      <c r="D162" s="478">
        <v>162007</v>
      </c>
      <c r="E162" s="479">
        <v>4</v>
      </c>
      <c r="F162" s="413"/>
      <c r="G162" s="480"/>
      <c r="H162" s="421"/>
      <c r="I162" s="481"/>
      <c r="J162" s="371">
        <f t="shared" si="422"/>
        <v>0</v>
      </c>
      <c r="K162" s="372">
        <f t="shared" si="423"/>
        <v>0</v>
      </c>
      <c r="L162" s="480"/>
      <c r="M162" s="371">
        <f t="shared" si="424"/>
        <v>0</v>
      </c>
      <c r="N162" s="372">
        <f t="shared" si="462"/>
        <v>0</v>
      </c>
      <c r="O162" s="371">
        <f t="shared" si="425"/>
        <v>0</v>
      </c>
      <c r="P162" s="372">
        <f t="shared" si="426"/>
        <v>0</v>
      </c>
      <c r="Q162" s="421"/>
      <c r="R162" s="425"/>
      <c r="S162" s="371">
        <f t="shared" si="427"/>
        <v>0</v>
      </c>
      <c r="T162" s="372">
        <f t="shared" si="428"/>
        <v>0</v>
      </c>
      <c r="U162" s="421"/>
      <c r="V162" s="425"/>
      <c r="W162" s="371">
        <f t="shared" si="429"/>
        <v>0</v>
      </c>
      <c r="X162" s="372">
        <f t="shared" si="430"/>
        <v>0</v>
      </c>
      <c r="Y162" s="421"/>
      <c r="Z162" s="425"/>
      <c r="AA162" s="371">
        <f t="shared" si="431"/>
        <v>0</v>
      </c>
      <c r="AB162" s="372">
        <f t="shared" si="432"/>
        <v>0</v>
      </c>
      <c r="AC162" s="358">
        <f t="shared" si="433"/>
        <v>0</v>
      </c>
      <c r="AD162" s="372">
        <f t="shared" si="434"/>
        <v>0</v>
      </c>
      <c r="AE162" s="358">
        <f t="shared" si="435"/>
        <v>0</v>
      </c>
      <c r="AF162" s="372">
        <f t="shared" si="436"/>
        <v>0</v>
      </c>
      <c r="AG162" s="421"/>
      <c r="AH162" s="480"/>
      <c r="AI162" s="371">
        <f t="shared" si="437"/>
        <v>0</v>
      </c>
      <c r="AJ162" s="372">
        <f t="shared" si="438"/>
        <v>0</v>
      </c>
      <c r="AK162" s="421"/>
      <c r="AL162" s="480"/>
      <c r="AM162" s="371">
        <f t="shared" si="439"/>
        <v>0</v>
      </c>
      <c r="AN162" s="372">
        <f t="shared" si="440"/>
        <v>0</v>
      </c>
      <c r="AO162" s="421"/>
      <c r="AP162" s="483"/>
      <c r="AQ162" s="371">
        <f t="shared" si="441"/>
        <v>0</v>
      </c>
      <c r="AR162" s="372">
        <f t="shared" si="442"/>
        <v>0</v>
      </c>
      <c r="AS162" s="371">
        <f t="shared" si="443"/>
        <v>0</v>
      </c>
      <c r="AT162" s="372">
        <f t="shared" si="444"/>
        <v>0</v>
      </c>
      <c r="AU162" s="371">
        <f t="shared" si="445"/>
        <v>0</v>
      </c>
      <c r="AV162" s="372">
        <f t="shared" si="446"/>
        <v>0</v>
      </c>
      <c r="AW162" s="421"/>
      <c r="AX162" s="480"/>
      <c r="AY162" s="371">
        <f t="shared" si="447"/>
        <v>0</v>
      </c>
      <c r="AZ162" s="372">
        <f t="shared" si="448"/>
        <v>0</v>
      </c>
      <c r="BA162" s="421"/>
      <c r="BB162" s="480"/>
      <c r="BC162" s="371">
        <f t="shared" si="449"/>
        <v>0</v>
      </c>
      <c r="BD162" s="372">
        <f t="shared" si="450"/>
        <v>0</v>
      </c>
      <c r="BE162" s="421"/>
      <c r="BF162" s="480"/>
      <c r="BG162" s="371">
        <f t="shared" si="373"/>
        <v>0</v>
      </c>
      <c r="BH162" s="372">
        <f t="shared" si="373"/>
        <v>0</v>
      </c>
      <c r="BI162" s="371">
        <f t="shared" si="374"/>
        <v>0</v>
      </c>
      <c r="BJ162" s="372">
        <f t="shared" si="374"/>
        <v>0</v>
      </c>
      <c r="BK162" s="371">
        <f t="shared" si="375"/>
        <v>0</v>
      </c>
      <c r="BL162" s="372">
        <f t="shared" si="375"/>
        <v>0</v>
      </c>
      <c r="BM162" s="431"/>
      <c r="BN162" s="425"/>
      <c r="BO162" s="371">
        <f t="shared" si="411"/>
        <v>0</v>
      </c>
      <c r="BP162" s="372">
        <f t="shared" si="411"/>
        <v>0</v>
      </c>
      <c r="BQ162" s="426"/>
      <c r="BR162" s="425"/>
      <c r="BS162" s="371">
        <f t="shared" si="412"/>
        <v>0</v>
      </c>
      <c r="BT162" s="372">
        <f t="shared" si="412"/>
        <v>0</v>
      </c>
      <c r="BU162" s="421"/>
      <c r="BV162" s="425"/>
      <c r="BW162" s="371">
        <f t="shared" si="413"/>
        <v>0</v>
      </c>
      <c r="BX162" s="482">
        <f t="shared" si="461"/>
        <v>0</v>
      </c>
      <c r="BY162" s="358">
        <f t="shared" si="376"/>
        <v>0</v>
      </c>
      <c r="BZ162" s="372">
        <f t="shared" si="376"/>
        <v>0</v>
      </c>
      <c r="CA162" s="358">
        <f t="shared" si="377"/>
        <v>0</v>
      </c>
      <c r="CB162" s="372">
        <f t="shared" si="377"/>
        <v>0</v>
      </c>
      <c r="CC162" s="421"/>
      <c r="CD162" s="480"/>
      <c r="CE162" s="371">
        <f t="shared" si="419"/>
        <v>0</v>
      </c>
      <c r="CF162" s="372">
        <f t="shared" si="419"/>
        <v>0</v>
      </c>
      <c r="CG162" s="421"/>
      <c r="CH162" s="480"/>
      <c r="CI162" s="371">
        <f t="shared" si="414"/>
        <v>0</v>
      </c>
      <c r="CJ162" s="372">
        <f t="shared" si="414"/>
        <v>0</v>
      </c>
      <c r="CK162" s="421"/>
      <c r="CL162" s="483"/>
      <c r="CM162" s="371">
        <f t="shared" si="415"/>
        <v>0</v>
      </c>
      <c r="CN162" s="372">
        <f t="shared" si="415"/>
        <v>0</v>
      </c>
      <c r="CO162" s="371">
        <f t="shared" si="378"/>
        <v>0</v>
      </c>
      <c r="CP162" s="372">
        <f t="shared" si="378"/>
        <v>0</v>
      </c>
      <c r="CQ162" s="371">
        <f t="shared" si="379"/>
        <v>0</v>
      </c>
      <c r="CR162" s="372">
        <f t="shared" si="379"/>
        <v>0</v>
      </c>
      <c r="CS162" s="421"/>
      <c r="CT162" s="480"/>
      <c r="CU162" s="371">
        <f t="shared" si="420"/>
        <v>0</v>
      </c>
      <c r="CV162" s="372">
        <f t="shared" si="420"/>
        <v>0</v>
      </c>
      <c r="CW162" s="421"/>
      <c r="CX162" s="480"/>
      <c r="CY162" s="371">
        <f t="shared" si="421"/>
        <v>0</v>
      </c>
      <c r="CZ162" s="372">
        <f t="shared" si="421"/>
        <v>0</v>
      </c>
      <c r="DA162" s="421"/>
      <c r="DB162" s="480"/>
      <c r="DC162" s="371">
        <f t="shared" si="380"/>
        <v>0</v>
      </c>
      <c r="DD162" s="372">
        <f t="shared" si="380"/>
        <v>0</v>
      </c>
      <c r="DE162" s="371">
        <f t="shared" si="381"/>
        <v>0</v>
      </c>
      <c r="DF162" s="372">
        <f t="shared" si="381"/>
        <v>0</v>
      </c>
      <c r="DG162" s="371">
        <f t="shared" si="382"/>
        <v>0</v>
      </c>
      <c r="DH162" s="372">
        <f t="shared" si="382"/>
        <v>0</v>
      </c>
      <c r="DI162" s="371">
        <f t="shared" si="383"/>
        <v>0</v>
      </c>
      <c r="DJ162" s="372">
        <f t="shared" si="383"/>
        <v>0</v>
      </c>
      <c r="DK162" s="371">
        <f t="shared" si="383"/>
        <v>0</v>
      </c>
      <c r="DL162" s="372">
        <f t="shared" si="383"/>
        <v>0</v>
      </c>
      <c r="DM162" s="371">
        <f t="shared" si="384"/>
        <v>0</v>
      </c>
      <c r="DN162" s="372">
        <f t="shared" si="384"/>
        <v>0</v>
      </c>
      <c r="DO162" s="371">
        <f t="shared" si="385"/>
        <v>0</v>
      </c>
      <c r="DP162" s="372">
        <f t="shared" si="385"/>
        <v>0</v>
      </c>
      <c r="DQ162" s="371">
        <f t="shared" si="386"/>
        <v>0</v>
      </c>
      <c r="DR162" s="372">
        <f t="shared" si="386"/>
        <v>0</v>
      </c>
      <c r="DS162" s="371">
        <f t="shared" si="387"/>
        <v>0</v>
      </c>
      <c r="DT162" s="372">
        <f t="shared" si="387"/>
        <v>0</v>
      </c>
      <c r="DU162" s="421"/>
      <c r="DV162" s="425"/>
      <c r="DW162" s="371">
        <f t="shared" si="388"/>
        <v>0</v>
      </c>
      <c r="DX162" s="372">
        <f t="shared" si="388"/>
        <v>0</v>
      </c>
      <c r="DY162" s="421"/>
      <c r="DZ162" s="425"/>
      <c r="EA162" s="371">
        <f t="shared" si="389"/>
        <v>0</v>
      </c>
      <c r="EB162" s="372">
        <f t="shared" si="389"/>
        <v>0</v>
      </c>
      <c r="EC162" s="421"/>
      <c r="ED162" s="425"/>
      <c r="EE162" s="371">
        <f t="shared" si="390"/>
        <v>0</v>
      </c>
      <c r="EF162" s="372">
        <f t="shared" si="390"/>
        <v>0</v>
      </c>
      <c r="EG162" s="358">
        <f t="shared" si="391"/>
        <v>0</v>
      </c>
      <c r="EH162" s="372">
        <f t="shared" si="391"/>
        <v>0</v>
      </c>
      <c r="EI162" s="358">
        <f t="shared" si="392"/>
        <v>0</v>
      </c>
      <c r="EJ162" s="372">
        <f t="shared" si="392"/>
        <v>0</v>
      </c>
      <c r="EK162" s="421"/>
      <c r="EL162" s="480"/>
      <c r="EM162" s="371">
        <f t="shared" si="453"/>
        <v>0</v>
      </c>
      <c r="EN162" s="372">
        <f t="shared" si="453"/>
        <v>0</v>
      </c>
      <c r="EO162" s="421"/>
      <c r="EP162" s="480"/>
      <c r="EQ162" s="371">
        <f t="shared" si="416"/>
        <v>0</v>
      </c>
      <c r="ER162" s="372">
        <f t="shared" si="416"/>
        <v>0</v>
      </c>
      <c r="ES162" s="421"/>
      <c r="ET162" s="483"/>
      <c r="EU162" s="371">
        <f t="shared" si="451"/>
        <v>0</v>
      </c>
      <c r="EV162" s="372">
        <f t="shared" si="452"/>
        <v>0</v>
      </c>
      <c r="EW162" s="371">
        <f t="shared" si="393"/>
        <v>0</v>
      </c>
      <c r="EX162" s="372">
        <f t="shared" si="393"/>
        <v>0</v>
      </c>
      <c r="EY162" s="371">
        <f t="shared" si="394"/>
        <v>0</v>
      </c>
      <c r="EZ162" s="372">
        <f t="shared" si="394"/>
        <v>0</v>
      </c>
      <c r="FA162" s="421"/>
      <c r="FB162" s="480"/>
      <c r="FC162" s="371">
        <f t="shared" si="395"/>
        <v>0</v>
      </c>
      <c r="FD162" s="372">
        <f t="shared" si="395"/>
        <v>0</v>
      </c>
      <c r="FE162" s="421"/>
      <c r="FF162" s="480"/>
      <c r="FG162" s="371">
        <f t="shared" si="396"/>
        <v>0</v>
      </c>
      <c r="FH162" s="372">
        <f t="shared" si="396"/>
        <v>0</v>
      </c>
      <c r="FI162" s="421"/>
      <c r="FJ162" s="480"/>
      <c r="FK162" s="371">
        <f t="shared" si="397"/>
        <v>0</v>
      </c>
      <c r="FL162" s="372">
        <f t="shared" si="397"/>
        <v>0</v>
      </c>
      <c r="FM162" s="371">
        <f t="shared" si="398"/>
        <v>0</v>
      </c>
      <c r="FN162" s="372">
        <f t="shared" si="398"/>
        <v>0</v>
      </c>
      <c r="FO162" s="371">
        <f t="shared" si="399"/>
        <v>0</v>
      </c>
      <c r="FP162" s="372">
        <f t="shared" si="399"/>
        <v>0</v>
      </c>
      <c r="FQ162" s="421"/>
      <c r="FR162" s="425"/>
      <c r="FS162" s="371">
        <f t="shared" si="400"/>
        <v>0</v>
      </c>
      <c r="FT162" s="372">
        <f t="shared" si="400"/>
        <v>0</v>
      </c>
      <c r="FU162" s="421"/>
      <c r="FV162" s="425"/>
      <c r="FW162" s="371">
        <f t="shared" si="401"/>
        <v>0</v>
      </c>
      <c r="FX162" s="372">
        <f t="shared" si="401"/>
        <v>0</v>
      </c>
      <c r="FY162" s="421"/>
      <c r="FZ162" s="425"/>
      <c r="GA162" s="371">
        <f t="shared" si="402"/>
        <v>0</v>
      </c>
      <c r="GB162" s="372">
        <f t="shared" si="402"/>
        <v>0</v>
      </c>
      <c r="GC162" s="406">
        <f t="shared" si="456"/>
        <v>0</v>
      </c>
      <c r="GD162" s="372">
        <f t="shared" si="456"/>
        <v>0</v>
      </c>
      <c r="GE162" s="371">
        <f t="shared" si="456"/>
        <v>0</v>
      </c>
      <c r="GF162" s="372">
        <f t="shared" si="454"/>
        <v>0</v>
      </c>
      <c r="GG162" s="371" t="str">
        <f t="shared" si="403"/>
        <v/>
      </c>
      <c r="GH162" s="372" t="str">
        <f t="shared" si="403"/>
        <v/>
      </c>
      <c r="GI162" s="371" t="str">
        <f t="shared" si="404"/>
        <v/>
      </c>
      <c r="GJ162" s="372" t="str">
        <f t="shared" si="404"/>
        <v/>
      </c>
      <c r="GK162" s="406">
        <f t="shared" si="457"/>
        <v>0</v>
      </c>
      <c r="GL162" s="372">
        <f t="shared" si="457"/>
        <v>0</v>
      </c>
      <c r="GM162" s="371">
        <f t="shared" si="457"/>
        <v>0</v>
      </c>
      <c r="GN162" s="372">
        <f t="shared" si="455"/>
        <v>0</v>
      </c>
      <c r="GO162" s="371">
        <f t="shared" si="405"/>
        <v>0</v>
      </c>
      <c r="GP162" s="372">
        <f t="shared" si="405"/>
        <v>0</v>
      </c>
      <c r="GQ162" s="371">
        <f t="shared" si="406"/>
        <v>0</v>
      </c>
      <c r="GR162" s="372">
        <f t="shared" si="406"/>
        <v>0</v>
      </c>
      <c r="GS162" s="406">
        <f t="shared" si="458"/>
        <v>0</v>
      </c>
      <c r="GT162" s="372">
        <f t="shared" si="458"/>
        <v>0</v>
      </c>
      <c r="GU162" s="371">
        <f t="shared" si="458"/>
        <v>0</v>
      </c>
      <c r="GV162" s="372">
        <f t="shared" si="458"/>
        <v>0</v>
      </c>
      <c r="GW162" s="371" t="str">
        <f t="shared" si="407"/>
        <v/>
      </c>
      <c r="GX162" s="372" t="str">
        <f t="shared" si="407"/>
        <v/>
      </c>
      <c r="GY162" s="371" t="str">
        <f t="shared" si="407"/>
        <v/>
      </c>
      <c r="GZ162" s="372" t="str">
        <f t="shared" si="372"/>
        <v/>
      </c>
      <c r="HA162" s="406">
        <f t="shared" si="459"/>
        <v>0</v>
      </c>
      <c r="HB162" s="372">
        <f t="shared" si="459"/>
        <v>0</v>
      </c>
      <c r="HC162" s="371">
        <f t="shared" si="459"/>
        <v>0</v>
      </c>
      <c r="HD162" s="372">
        <f t="shared" si="459"/>
        <v>0</v>
      </c>
      <c r="HE162" s="371" t="str">
        <f t="shared" si="460"/>
        <v/>
      </c>
      <c r="HF162" s="372" t="str">
        <f t="shared" si="460"/>
        <v/>
      </c>
      <c r="HG162" s="371" t="str">
        <f t="shared" si="408"/>
        <v/>
      </c>
      <c r="HH162" s="372" t="str">
        <f t="shared" si="408"/>
        <v/>
      </c>
      <c r="HI162" s="406" t="str">
        <f t="shared" si="409"/>
        <v/>
      </c>
      <c r="HJ162" s="372" t="str">
        <f t="shared" si="409"/>
        <v/>
      </c>
      <c r="HK162" s="371" t="str">
        <f t="shared" si="410"/>
        <v/>
      </c>
      <c r="HL162" s="371" t="str">
        <f t="shared" si="410"/>
        <v/>
      </c>
      <c r="HM162" s="410"/>
    </row>
    <row r="163" spans="1:221" s="343" customFormat="1" ht="15">
      <c r="A163" s="475" t="s">
        <v>284</v>
      </c>
      <c r="B163" s="476" t="s">
        <v>747</v>
      </c>
      <c r="C163" s="527" t="s">
        <v>1003</v>
      </c>
      <c r="D163" s="478">
        <v>162283</v>
      </c>
      <c r="E163" s="479">
        <v>4</v>
      </c>
      <c r="F163" s="413"/>
      <c r="G163" s="480"/>
      <c r="H163" s="421"/>
      <c r="I163" s="481"/>
      <c r="J163" s="371">
        <f t="shared" si="422"/>
        <v>0</v>
      </c>
      <c r="K163" s="372">
        <f t="shared" si="423"/>
        <v>0</v>
      </c>
      <c r="L163" s="480"/>
      <c r="M163" s="371">
        <f t="shared" si="424"/>
        <v>0</v>
      </c>
      <c r="N163" s="372">
        <f t="shared" si="462"/>
        <v>0</v>
      </c>
      <c r="O163" s="371">
        <f t="shared" si="425"/>
        <v>0</v>
      </c>
      <c r="P163" s="372">
        <f t="shared" si="426"/>
        <v>0</v>
      </c>
      <c r="Q163" s="421"/>
      <c r="R163" s="425"/>
      <c r="S163" s="371">
        <f t="shared" si="427"/>
        <v>0</v>
      </c>
      <c r="T163" s="372">
        <f t="shared" si="428"/>
        <v>0</v>
      </c>
      <c r="U163" s="421"/>
      <c r="V163" s="425"/>
      <c r="W163" s="371">
        <f t="shared" si="429"/>
        <v>0</v>
      </c>
      <c r="X163" s="372">
        <f t="shared" si="430"/>
        <v>0</v>
      </c>
      <c r="Y163" s="421"/>
      <c r="Z163" s="425"/>
      <c r="AA163" s="371">
        <f t="shared" si="431"/>
        <v>0</v>
      </c>
      <c r="AB163" s="372">
        <f t="shared" si="432"/>
        <v>0</v>
      </c>
      <c r="AC163" s="358">
        <f t="shared" si="433"/>
        <v>0</v>
      </c>
      <c r="AD163" s="372">
        <f t="shared" si="434"/>
        <v>0</v>
      </c>
      <c r="AE163" s="358">
        <f t="shared" si="435"/>
        <v>0</v>
      </c>
      <c r="AF163" s="372">
        <f t="shared" si="436"/>
        <v>0</v>
      </c>
      <c r="AG163" s="421"/>
      <c r="AH163" s="480"/>
      <c r="AI163" s="371">
        <f t="shared" si="437"/>
        <v>0</v>
      </c>
      <c r="AJ163" s="372">
        <f t="shared" si="438"/>
        <v>0</v>
      </c>
      <c r="AK163" s="421"/>
      <c r="AL163" s="480"/>
      <c r="AM163" s="371">
        <f t="shared" si="439"/>
        <v>0</v>
      </c>
      <c r="AN163" s="372">
        <f t="shared" si="440"/>
        <v>0</v>
      </c>
      <c r="AO163" s="421"/>
      <c r="AP163" s="483"/>
      <c r="AQ163" s="371">
        <f t="shared" si="441"/>
        <v>0</v>
      </c>
      <c r="AR163" s="372">
        <f t="shared" si="442"/>
        <v>0</v>
      </c>
      <c r="AS163" s="371">
        <f t="shared" si="443"/>
        <v>0</v>
      </c>
      <c r="AT163" s="372">
        <f t="shared" si="444"/>
        <v>0</v>
      </c>
      <c r="AU163" s="371">
        <f t="shared" si="445"/>
        <v>0</v>
      </c>
      <c r="AV163" s="372">
        <f t="shared" si="446"/>
        <v>0</v>
      </c>
      <c r="AW163" s="421"/>
      <c r="AX163" s="480"/>
      <c r="AY163" s="371">
        <f t="shared" si="447"/>
        <v>0</v>
      </c>
      <c r="AZ163" s="372">
        <f t="shared" si="448"/>
        <v>0</v>
      </c>
      <c r="BA163" s="421"/>
      <c r="BB163" s="480"/>
      <c r="BC163" s="371">
        <f t="shared" si="449"/>
        <v>0</v>
      </c>
      <c r="BD163" s="372">
        <f t="shared" si="450"/>
        <v>0</v>
      </c>
      <c r="BE163" s="421"/>
      <c r="BF163" s="480"/>
      <c r="BG163" s="371">
        <f t="shared" si="373"/>
        <v>0</v>
      </c>
      <c r="BH163" s="372">
        <f t="shared" si="373"/>
        <v>0</v>
      </c>
      <c r="BI163" s="371">
        <f t="shared" si="374"/>
        <v>0</v>
      </c>
      <c r="BJ163" s="372">
        <f t="shared" si="374"/>
        <v>0</v>
      </c>
      <c r="BK163" s="371">
        <f t="shared" si="375"/>
        <v>0</v>
      </c>
      <c r="BL163" s="372">
        <f t="shared" si="375"/>
        <v>0</v>
      </c>
      <c r="BM163" s="431"/>
      <c r="BN163" s="425"/>
      <c r="BO163" s="371">
        <f t="shared" si="411"/>
        <v>0</v>
      </c>
      <c r="BP163" s="372">
        <f t="shared" si="411"/>
        <v>0</v>
      </c>
      <c r="BQ163" s="426"/>
      <c r="BR163" s="425"/>
      <c r="BS163" s="371">
        <f t="shared" si="412"/>
        <v>0</v>
      </c>
      <c r="BT163" s="372">
        <f t="shared" si="412"/>
        <v>0</v>
      </c>
      <c r="BU163" s="421"/>
      <c r="BV163" s="425"/>
      <c r="BW163" s="371">
        <f t="shared" si="413"/>
        <v>0</v>
      </c>
      <c r="BX163" s="482">
        <f t="shared" si="461"/>
        <v>0</v>
      </c>
      <c r="BY163" s="358">
        <f t="shared" si="376"/>
        <v>0</v>
      </c>
      <c r="BZ163" s="372">
        <f t="shared" si="376"/>
        <v>0</v>
      </c>
      <c r="CA163" s="358">
        <f t="shared" si="377"/>
        <v>0</v>
      </c>
      <c r="CB163" s="372">
        <f t="shared" si="377"/>
        <v>0</v>
      </c>
      <c r="CC163" s="421"/>
      <c r="CD163" s="480"/>
      <c r="CE163" s="371">
        <f t="shared" si="419"/>
        <v>0</v>
      </c>
      <c r="CF163" s="372">
        <f t="shared" si="419"/>
        <v>0</v>
      </c>
      <c r="CG163" s="421"/>
      <c r="CH163" s="480"/>
      <c r="CI163" s="371">
        <f t="shared" si="414"/>
        <v>0</v>
      </c>
      <c r="CJ163" s="372">
        <f t="shared" si="414"/>
        <v>0</v>
      </c>
      <c r="CK163" s="421"/>
      <c r="CL163" s="483"/>
      <c r="CM163" s="371">
        <f t="shared" si="415"/>
        <v>0</v>
      </c>
      <c r="CN163" s="372">
        <f t="shared" si="415"/>
        <v>0</v>
      </c>
      <c r="CO163" s="371">
        <f t="shared" si="378"/>
        <v>0</v>
      </c>
      <c r="CP163" s="372">
        <f t="shared" si="378"/>
        <v>0</v>
      </c>
      <c r="CQ163" s="371">
        <f t="shared" si="379"/>
        <v>0</v>
      </c>
      <c r="CR163" s="372">
        <f t="shared" si="379"/>
        <v>0</v>
      </c>
      <c r="CS163" s="421"/>
      <c r="CT163" s="480"/>
      <c r="CU163" s="371">
        <f t="shared" si="420"/>
        <v>0</v>
      </c>
      <c r="CV163" s="372">
        <f t="shared" si="420"/>
        <v>0</v>
      </c>
      <c r="CW163" s="421"/>
      <c r="CX163" s="480"/>
      <c r="CY163" s="371">
        <f t="shared" si="421"/>
        <v>0</v>
      </c>
      <c r="CZ163" s="372">
        <f t="shared" si="421"/>
        <v>0</v>
      </c>
      <c r="DA163" s="421"/>
      <c r="DB163" s="480"/>
      <c r="DC163" s="371">
        <f t="shared" si="380"/>
        <v>0</v>
      </c>
      <c r="DD163" s="372">
        <f t="shared" si="380"/>
        <v>0</v>
      </c>
      <c r="DE163" s="371">
        <f t="shared" si="381"/>
        <v>0</v>
      </c>
      <c r="DF163" s="372">
        <f t="shared" si="381"/>
        <v>0</v>
      </c>
      <c r="DG163" s="371">
        <f t="shared" si="382"/>
        <v>0</v>
      </c>
      <c r="DH163" s="372">
        <f t="shared" si="382"/>
        <v>0</v>
      </c>
      <c r="DI163" s="371">
        <f t="shared" si="383"/>
        <v>0</v>
      </c>
      <c r="DJ163" s="372">
        <f t="shared" si="383"/>
        <v>0</v>
      </c>
      <c r="DK163" s="371">
        <f t="shared" si="383"/>
        <v>0</v>
      </c>
      <c r="DL163" s="372">
        <f t="shared" si="383"/>
        <v>0</v>
      </c>
      <c r="DM163" s="371">
        <f t="shared" si="384"/>
        <v>0</v>
      </c>
      <c r="DN163" s="372">
        <f t="shared" si="384"/>
        <v>0</v>
      </c>
      <c r="DO163" s="371">
        <f t="shared" si="385"/>
        <v>0</v>
      </c>
      <c r="DP163" s="372">
        <f t="shared" si="385"/>
        <v>0</v>
      </c>
      <c r="DQ163" s="371">
        <f t="shared" si="386"/>
        <v>0</v>
      </c>
      <c r="DR163" s="372">
        <f t="shared" si="386"/>
        <v>0</v>
      </c>
      <c r="DS163" s="371">
        <f t="shared" si="387"/>
        <v>0</v>
      </c>
      <c r="DT163" s="372">
        <f t="shared" si="387"/>
        <v>0</v>
      </c>
      <c r="DU163" s="421"/>
      <c r="DV163" s="425"/>
      <c r="DW163" s="371">
        <f t="shared" si="388"/>
        <v>0</v>
      </c>
      <c r="DX163" s="372">
        <f t="shared" si="388"/>
        <v>0</v>
      </c>
      <c r="DY163" s="421"/>
      <c r="DZ163" s="425"/>
      <c r="EA163" s="371">
        <f t="shared" si="389"/>
        <v>0</v>
      </c>
      <c r="EB163" s="372">
        <f t="shared" si="389"/>
        <v>0</v>
      </c>
      <c r="EC163" s="421"/>
      <c r="ED163" s="425"/>
      <c r="EE163" s="371">
        <f t="shared" si="390"/>
        <v>0</v>
      </c>
      <c r="EF163" s="372">
        <f t="shared" si="390"/>
        <v>0</v>
      </c>
      <c r="EG163" s="358">
        <f t="shared" si="391"/>
        <v>0</v>
      </c>
      <c r="EH163" s="372">
        <f t="shared" si="391"/>
        <v>0</v>
      </c>
      <c r="EI163" s="358">
        <f t="shared" si="392"/>
        <v>0</v>
      </c>
      <c r="EJ163" s="372">
        <f t="shared" si="392"/>
        <v>0</v>
      </c>
      <c r="EK163" s="421"/>
      <c r="EL163" s="480"/>
      <c r="EM163" s="371">
        <f t="shared" si="453"/>
        <v>0</v>
      </c>
      <c r="EN163" s="372">
        <f t="shared" si="453"/>
        <v>0</v>
      </c>
      <c r="EO163" s="421"/>
      <c r="EP163" s="480"/>
      <c r="EQ163" s="371">
        <f t="shared" si="416"/>
        <v>0</v>
      </c>
      <c r="ER163" s="372">
        <f t="shared" si="416"/>
        <v>0</v>
      </c>
      <c r="ES163" s="421"/>
      <c r="ET163" s="483"/>
      <c r="EU163" s="371">
        <f t="shared" si="451"/>
        <v>0</v>
      </c>
      <c r="EV163" s="372">
        <f t="shared" si="452"/>
        <v>0</v>
      </c>
      <c r="EW163" s="371">
        <f t="shared" si="393"/>
        <v>0</v>
      </c>
      <c r="EX163" s="372">
        <f t="shared" si="393"/>
        <v>0</v>
      </c>
      <c r="EY163" s="371">
        <f t="shared" si="394"/>
        <v>0</v>
      </c>
      <c r="EZ163" s="372">
        <f t="shared" si="394"/>
        <v>0</v>
      </c>
      <c r="FA163" s="421"/>
      <c r="FB163" s="480"/>
      <c r="FC163" s="371">
        <f t="shared" si="395"/>
        <v>0</v>
      </c>
      <c r="FD163" s="372">
        <f t="shared" si="395"/>
        <v>0</v>
      </c>
      <c r="FE163" s="421"/>
      <c r="FF163" s="480"/>
      <c r="FG163" s="371">
        <f t="shared" si="396"/>
        <v>0</v>
      </c>
      <c r="FH163" s="372">
        <f t="shared" si="396"/>
        <v>0</v>
      </c>
      <c r="FI163" s="421"/>
      <c r="FJ163" s="480"/>
      <c r="FK163" s="371">
        <f t="shared" si="397"/>
        <v>0</v>
      </c>
      <c r="FL163" s="372">
        <f t="shared" si="397"/>
        <v>0</v>
      </c>
      <c r="FM163" s="371">
        <f t="shared" si="398"/>
        <v>0</v>
      </c>
      <c r="FN163" s="372">
        <f t="shared" si="398"/>
        <v>0</v>
      </c>
      <c r="FO163" s="371">
        <f t="shared" si="399"/>
        <v>0</v>
      </c>
      <c r="FP163" s="372">
        <f t="shared" si="399"/>
        <v>0</v>
      </c>
      <c r="FQ163" s="421"/>
      <c r="FR163" s="425"/>
      <c r="FS163" s="371">
        <f t="shared" si="400"/>
        <v>0</v>
      </c>
      <c r="FT163" s="372">
        <f t="shared" si="400"/>
        <v>0</v>
      </c>
      <c r="FU163" s="421"/>
      <c r="FV163" s="425"/>
      <c r="FW163" s="371">
        <f t="shared" si="401"/>
        <v>0</v>
      </c>
      <c r="FX163" s="372">
        <f t="shared" si="401"/>
        <v>0</v>
      </c>
      <c r="FY163" s="421"/>
      <c r="FZ163" s="425"/>
      <c r="GA163" s="371">
        <f t="shared" si="402"/>
        <v>0</v>
      </c>
      <c r="GB163" s="372">
        <f t="shared" si="402"/>
        <v>0</v>
      </c>
      <c r="GC163" s="406">
        <f t="shared" si="456"/>
        <v>0</v>
      </c>
      <c r="GD163" s="372">
        <f t="shared" si="456"/>
        <v>0</v>
      </c>
      <c r="GE163" s="371">
        <f t="shared" si="456"/>
        <v>0</v>
      </c>
      <c r="GF163" s="372">
        <f t="shared" si="454"/>
        <v>0</v>
      </c>
      <c r="GG163" s="371" t="str">
        <f t="shared" si="403"/>
        <v/>
      </c>
      <c r="GH163" s="372" t="str">
        <f t="shared" si="403"/>
        <v/>
      </c>
      <c r="GI163" s="371" t="str">
        <f t="shared" si="404"/>
        <v/>
      </c>
      <c r="GJ163" s="372" t="str">
        <f t="shared" si="404"/>
        <v/>
      </c>
      <c r="GK163" s="406">
        <f t="shared" si="457"/>
        <v>0</v>
      </c>
      <c r="GL163" s="372">
        <f t="shared" si="457"/>
        <v>0</v>
      </c>
      <c r="GM163" s="371">
        <f t="shared" si="457"/>
        <v>0</v>
      </c>
      <c r="GN163" s="372">
        <f t="shared" si="455"/>
        <v>0</v>
      </c>
      <c r="GO163" s="371">
        <f t="shared" si="405"/>
        <v>0</v>
      </c>
      <c r="GP163" s="372">
        <f t="shared" si="405"/>
        <v>0</v>
      </c>
      <c r="GQ163" s="371">
        <f t="shared" si="406"/>
        <v>0</v>
      </c>
      <c r="GR163" s="372">
        <f t="shared" si="406"/>
        <v>0</v>
      </c>
      <c r="GS163" s="406">
        <f t="shared" si="458"/>
        <v>0</v>
      </c>
      <c r="GT163" s="372">
        <f t="shared" si="458"/>
        <v>0</v>
      </c>
      <c r="GU163" s="371">
        <f t="shared" si="458"/>
        <v>0</v>
      </c>
      <c r="GV163" s="372">
        <f t="shared" si="458"/>
        <v>0</v>
      </c>
      <c r="GW163" s="371" t="str">
        <f t="shared" si="407"/>
        <v/>
      </c>
      <c r="GX163" s="372" t="str">
        <f t="shared" si="407"/>
        <v/>
      </c>
      <c r="GY163" s="371" t="str">
        <f t="shared" si="407"/>
        <v/>
      </c>
      <c r="GZ163" s="372" t="str">
        <f t="shared" si="372"/>
        <v/>
      </c>
      <c r="HA163" s="406">
        <f t="shared" si="459"/>
        <v>0</v>
      </c>
      <c r="HB163" s="372">
        <f t="shared" si="459"/>
        <v>0</v>
      </c>
      <c r="HC163" s="371">
        <f t="shared" si="459"/>
        <v>0</v>
      </c>
      <c r="HD163" s="372">
        <f t="shared" si="459"/>
        <v>0</v>
      </c>
      <c r="HE163" s="371" t="str">
        <f t="shared" si="460"/>
        <v/>
      </c>
      <c r="HF163" s="372" t="str">
        <f t="shared" si="460"/>
        <v/>
      </c>
      <c r="HG163" s="371" t="str">
        <f t="shared" si="408"/>
        <v/>
      </c>
      <c r="HH163" s="372" t="str">
        <f t="shared" si="408"/>
        <v/>
      </c>
      <c r="HI163" s="406" t="str">
        <f t="shared" si="409"/>
        <v/>
      </c>
      <c r="HJ163" s="372" t="str">
        <f t="shared" si="409"/>
        <v/>
      </c>
      <c r="HK163" s="371" t="str">
        <f t="shared" si="410"/>
        <v/>
      </c>
      <c r="HL163" s="371" t="str">
        <f t="shared" si="410"/>
        <v/>
      </c>
      <c r="HM163" s="410"/>
    </row>
    <row r="164" spans="1:221" s="343" customFormat="1" ht="15">
      <c r="A164" s="475" t="s">
        <v>284</v>
      </c>
      <c r="B164" s="476" t="s">
        <v>748</v>
      </c>
      <c r="C164" s="159"/>
      <c r="D164" s="478">
        <v>162584</v>
      </c>
      <c r="E164" s="479">
        <v>4</v>
      </c>
      <c r="F164" s="413"/>
      <c r="G164" s="480"/>
      <c r="H164" s="421"/>
      <c r="I164" s="481"/>
      <c r="J164" s="371">
        <f t="shared" si="422"/>
        <v>0</v>
      </c>
      <c r="K164" s="372">
        <f t="shared" si="423"/>
        <v>0</v>
      </c>
      <c r="L164" s="480"/>
      <c r="M164" s="371">
        <f t="shared" si="424"/>
        <v>0</v>
      </c>
      <c r="N164" s="372">
        <f t="shared" si="462"/>
        <v>0</v>
      </c>
      <c r="O164" s="371">
        <f t="shared" si="425"/>
        <v>0</v>
      </c>
      <c r="P164" s="372">
        <f t="shared" si="426"/>
        <v>0</v>
      </c>
      <c r="Q164" s="421"/>
      <c r="R164" s="425"/>
      <c r="S164" s="371">
        <f t="shared" si="427"/>
        <v>0</v>
      </c>
      <c r="T164" s="372">
        <f t="shared" si="428"/>
        <v>0</v>
      </c>
      <c r="U164" s="421"/>
      <c r="V164" s="425"/>
      <c r="W164" s="371">
        <f t="shared" si="429"/>
        <v>0</v>
      </c>
      <c r="X164" s="372">
        <f t="shared" si="430"/>
        <v>0</v>
      </c>
      <c r="Y164" s="421"/>
      <c r="Z164" s="425"/>
      <c r="AA164" s="371">
        <f t="shared" si="431"/>
        <v>0</v>
      </c>
      <c r="AB164" s="372">
        <f t="shared" si="432"/>
        <v>0</v>
      </c>
      <c r="AC164" s="358">
        <f t="shared" si="433"/>
        <v>0</v>
      </c>
      <c r="AD164" s="372">
        <f t="shared" si="434"/>
        <v>0</v>
      </c>
      <c r="AE164" s="358">
        <f t="shared" si="435"/>
        <v>0</v>
      </c>
      <c r="AF164" s="372">
        <f t="shared" si="436"/>
        <v>0</v>
      </c>
      <c r="AG164" s="421"/>
      <c r="AH164" s="480"/>
      <c r="AI164" s="371">
        <f t="shared" si="437"/>
        <v>0</v>
      </c>
      <c r="AJ164" s="372">
        <f t="shared" si="438"/>
        <v>0</v>
      </c>
      <c r="AK164" s="421"/>
      <c r="AL164" s="480"/>
      <c r="AM164" s="371">
        <f t="shared" si="439"/>
        <v>0</v>
      </c>
      <c r="AN164" s="372">
        <f t="shared" si="440"/>
        <v>0</v>
      </c>
      <c r="AO164" s="421"/>
      <c r="AP164" s="483"/>
      <c r="AQ164" s="371">
        <f t="shared" si="441"/>
        <v>0</v>
      </c>
      <c r="AR164" s="372">
        <f t="shared" si="442"/>
        <v>0</v>
      </c>
      <c r="AS164" s="371">
        <f t="shared" si="443"/>
        <v>0</v>
      </c>
      <c r="AT164" s="372">
        <f t="shared" si="444"/>
        <v>0</v>
      </c>
      <c r="AU164" s="371">
        <f t="shared" si="445"/>
        <v>0</v>
      </c>
      <c r="AV164" s="372">
        <f t="shared" si="446"/>
        <v>0</v>
      </c>
      <c r="AW164" s="421"/>
      <c r="AX164" s="480"/>
      <c r="AY164" s="371">
        <f t="shared" si="447"/>
        <v>0</v>
      </c>
      <c r="AZ164" s="372">
        <f t="shared" si="448"/>
        <v>0</v>
      </c>
      <c r="BA164" s="421"/>
      <c r="BB164" s="480"/>
      <c r="BC164" s="371">
        <f t="shared" si="449"/>
        <v>0</v>
      </c>
      <c r="BD164" s="372">
        <f t="shared" si="450"/>
        <v>0</v>
      </c>
      <c r="BE164" s="421"/>
      <c r="BF164" s="480"/>
      <c r="BG164" s="371">
        <f t="shared" si="373"/>
        <v>0</v>
      </c>
      <c r="BH164" s="372">
        <f t="shared" si="373"/>
        <v>0</v>
      </c>
      <c r="BI164" s="371">
        <f t="shared" si="374"/>
        <v>0</v>
      </c>
      <c r="BJ164" s="372">
        <f t="shared" si="374"/>
        <v>0</v>
      </c>
      <c r="BK164" s="371">
        <f t="shared" si="375"/>
        <v>0</v>
      </c>
      <c r="BL164" s="372">
        <f t="shared" si="375"/>
        <v>0</v>
      </c>
      <c r="BM164" s="421"/>
      <c r="BN164" s="425"/>
      <c r="BO164" s="371">
        <f t="shared" si="411"/>
        <v>0</v>
      </c>
      <c r="BP164" s="372">
        <f t="shared" si="411"/>
        <v>0</v>
      </c>
      <c r="BQ164" s="421"/>
      <c r="BR164" s="425"/>
      <c r="BS164" s="371">
        <f t="shared" si="412"/>
        <v>0</v>
      </c>
      <c r="BT164" s="372">
        <f t="shared" si="412"/>
        <v>0</v>
      </c>
      <c r="BU164" s="421"/>
      <c r="BV164" s="425"/>
      <c r="BW164" s="371">
        <f t="shared" si="413"/>
        <v>0</v>
      </c>
      <c r="BX164" s="482">
        <f t="shared" si="461"/>
        <v>0</v>
      </c>
      <c r="BY164" s="358">
        <f t="shared" si="376"/>
        <v>0</v>
      </c>
      <c r="BZ164" s="372">
        <f t="shared" si="376"/>
        <v>0</v>
      </c>
      <c r="CA164" s="358">
        <f t="shared" si="377"/>
        <v>0</v>
      </c>
      <c r="CB164" s="372">
        <f t="shared" si="377"/>
        <v>0</v>
      </c>
      <c r="CC164" s="421"/>
      <c r="CD164" s="480"/>
      <c r="CE164" s="371">
        <f t="shared" si="419"/>
        <v>0</v>
      </c>
      <c r="CF164" s="372">
        <f t="shared" si="419"/>
        <v>0</v>
      </c>
      <c r="CG164" s="421"/>
      <c r="CH164" s="480"/>
      <c r="CI164" s="371">
        <f t="shared" si="414"/>
        <v>0</v>
      </c>
      <c r="CJ164" s="372">
        <f t="shared" si="414"/>
        <v>0</v>
      </c>
      <c r="CK164" s="421"/>
      <c r="CL164" s="483"/>
      <c r="CM164" s="371">
        <f t="shared" si="415"/>
        <v>0</v>
      </c>
      <c r="CN164" s="372">
        <f t="shared" si="415"/>
        <v>0</v>
      </c>
      <c r="CO164" s="371">
        <f t="shared" si="378"/>
        <v>0</v>
      </c>
      <c r="CP164" s="372">
        <f t="shared" si="378"/>
        <v>0</v>
      </c>
      <c r="CQ164" s="371">
        <f t="shared" si="379"/>
        <v>0</v>
      </c>
      <c r="CR164" s="372">
        <f t="shared" si="379"/>
        <v>0</v>
      </c>
      <c r="CS164" s="421"/>
      <c r="CT164" s="480"/>
      <c r="CU164" s="371">
        <f t="shared" si="420"/>
        <v>0</v>
      </c>
      <c r="CV164" s="372">
        <f t="shared" si="420"/>
        <v>0</v>
      </c>
      <c r="CW164" s="421"/>
      <c r="CX164" s="480"/>
      <c r="CY164" s="371">
        <f t="shared" si="421"/>
        <v>0</v>
      </c>
      <c r="CZ164" s="372">
        <f t="shared" si="421"/>
        <v>0</v>
      </c>
      <c r="DA164" s="421"/>
      <c r="DB164" s="480"/>
      <c r="DC164" s="371">
        <f t="shared" si="380"/>
        <v>0</v>
      </c>
      <c r="DD164" s="372">
        <f t="shared" si="380"/>
        <v>0</v>
      </c>
      <c r="DE164" s="371">
        <f t="shared" si="381"/>
        <v>0</v>
      </c>
      <c r="DF164" s="372">
        <f t="shared" si="381"/>
        <v>0</v>
      </c>
      <c r="DG164" s="371">
        <f t="shared" si="382"/>
        <v>0</v>
      </c>
      <c r="DH164" s="372">
        <f t="shared" si="382"/>
        <v>0</v>
      </c>
      <c r="DI164" s="371">
        <f t="shared" si="383"/>
        <v>0</v>
      </c>
      <c r="DJ164" s="372">
        <f t="shared" si="383"/>
        <v>0</v>
      </c>
      <c r="DK164" s="371">
        <f t="shared" si="383"/>
        <v>0</v>
      </c>
      <c r="DL164" s="372">
        <f t="shared" ref="DL164:DL227" si="463">AF164+CB164</f>
        <v>0</v>
      </c>
      <c r="DM164" s="371">
        <f t="shared" si="384"/>
        <v>0</v>
      </c>
      <c r="DN164" s="372">
        <f t="shared" si="384"/>
        <v>0</v>
      </c>
      <c r="DO164" s="371">
        <f t="shared" si="385"/>
        <v>0</v>
      </c>
      <c r="DP164" s="372">
        <f t="shared" si="385"/>
        <v>0</v>
      </c>
      <c r="DQ164" s="371">
        <f t="shared" si="386"/>
        <v>0</v>
      </c>
      <c r="DR164" s="372">
        <f t="shared" si="386"/>
        <v>0</v>
      </c>
      <c r="DS164" s="371">
        <f t="shared" si="387"/>
        <v>0</v>
      </c>
      <c r="DT164" s="372">
        <f t="shared" si="387"/>
        <v>0</v>
      </c>
      <c r="DU164" s="421"/>
      <c r="DV164" s="425"/>
      <c r="DW164" s="371">
        <f t="shared" si="388"/>
        <v>0</v>
      </c>
      <c r="DX164" s="372">
        <f t="shared" si="388"/>
        <v>0</v>
      </c>
      <c r="DY164" s="421"/>
      <c r="DZ164" s="425"/>
      <c r="EA164" s="371">
        <f t="shared" si="389"/>
        <v>0</v>
      </c>
      <c r="EB164" s="372">
        <f t="shared" si="389"/>
        <v>0</v>
      </c>
      <c r="EC164" s="421"/>
      <c r="ED164" s="425"/>
      <c r="EE164" s="371">
        <f t="shared" si="390"/>
        <v>0</v>
      </c>
      <c r="EF164" s="372">
        <f t="shared" si="390"/>
        <v>0</v>
      </c>
      <c r="EG164" s="358">
        <f t="shared" si="391"/>
        <v>0</v>
      </c>
      <c r="EH164" s="372">
        <f t="shared" si="391"/>
        <v>0</v>
      </c>
      <c r="EI164" s="358">
        <f t="shared" si="392"/>
        <v>0</v>
      </c>
      <c r="EJ164" s="372">
        <f t="shared" si="392"/>
        <v>0</v>
      </c>
      <c r="EK164" s="421"/>
      <c r="EL164" s="480"/>
      <c r="EM164" s="371">
        <f t="shared" si="453"/>
        <v>0</v>
      </c>
      <c r="EN164" s="372">
        <f t="shared" si="453"/>
        <v>0</v>
      </c>
      <c r="EO164" s="421"/>
      <c r="EP164" s="480"/>
      <c r="EQ164" s="371">
        <f t="shared" si="416"/>
        <v>0</v>
      </c>
      <c r="ER164" s="372">
        <f t="shared" si="416"/>
        <v>0</v>
      </c>
      <c r="ES164" s="421"/>
      <c r="ET164" s="483"/>
      <c r="EU164" s="371">
        <f t="shared" si="451"/>
        <v>0</v>
      </c>
      <c r="EV164" s="372">
        <f t="shared" si="452"/>
        <v>0</v>
      </c>
      <c r="EW164" s="371">
        <f t="shared" si="393"/>
        <v>0</v>
      </c>
      <c r="EX164" s="372">
        <f t="shared" si="393"/>
        <v>0</v>
      </c>
      <c r="EY164" s="371">
        <f t="shared" si="394"/>
        <v>0</v>
      </c>
      <c r="EZ164" s="372">
        <f t="shared" si="394"/>
        <v>0</v>
      </c>
      <c r="FA164" s="421"/>
      <c r="FB164" s="480"/>
      <c r="FC164" s="371">
        <f t="shared" si="395"/>
        <v>0</v>
      </c>
      <c r="FD164" s="372">
        <f t="shared" si="395"/>
        <v>0</v>
      </c>
      <c r="FE164" s="421"/>
      <c r="FF164" s="480"/>
      <c r="FG164" s="371">
        <f t="shared" si="396"/>
        <v>0</v>
      </c>
      <c r="FH164" s="372">
        <f t="shared" si="396"/>
        <v>0</v>
      </c>
      <c r="FI164" s="421"/>
      <c r="FJ164" s="480"/>
      <c r="FK164" s="371">
        <f t="shared" si="397"/>
        <v>0</v>
      </c>
      <c r="FL164" s="372">
        <f t="shared" si="397"/>
        <v>0</v>
      </c>
      <c r="FM164" s="371">
        <f t="shared" si="398"/>
        <v>0</v>
      </c>
      <c r="FN164" s="372">
        <f t="shared" si="398"/>
        <v>0</v>
      </c>
      <c r="FO164" s="371">
        <f t="shared" si="399"/>
        <v>0</v>
      </c>
      <c r="FP164" s="372">
        <f t="shared" si="399"/>
        <v>0</v>
      </c>
      <c r="FQ164" s="421"/>
      <c r="FR164" s="425"/>
      <c r="FS164" s="371">
        <f t="shared" si="400"/>
        <v>0</v>
      </c>
      <c r="FT164" s="372">
        <f t="shared" si="400"/>
        <v>0</v>
      </c>
      <c r="FU164" s="421"/>
      <c r="FV164" s="425"/>
      <c r="FW164" s="371">
        <f t="shared" si="401"/>
        <v>0</v>
      </c>
      <c r="FX164" s="372">
        <f t="shared" si="401"/>
        <v>0</v>
      </c>
      <c r="FY164" s="421"/>
      <c r="FZ164" s="425"/>
      <c r="GA164" s="371">
        <f t="shared" si="402"/>
        <v>0</v>
      </c>
      <c r="GB164" s="372">
        <f t="shared" si="402"/>
        <v>0</v>
      </c>
      <c r="GC164" s="406">
        <f t="shared" si="456"/>
        <v>0</v>
      </c>
      <c r="GD164" s="372">
        <f t="shared" si="456"/>
        <v>0</v>
      </c>
      <c r="GE164" s="371">
        <f t="shared" si="456"/>
        <v>0</v>
      </c>
      <c r="GF164" s="372">
        <f t="shared" si="454"/>
        <v>0</v>
      </c>
      <c r="GG164" s="371" t="str">
        <f t="shared" si="403"/>
        <v/>
      </c>
      <c r="GH164" s="372" t="str">
        <f t="shared" si="403"/>
        <v/>
      </c>
      <c r="GI164" s="371" t="str">
        <f t="shared" si="404"/>
        <v/>
      </c>
      <c r="GJ164" s="372" t="str">
        <f t="shared" si="404"/>
        <v/>
      </c>
      <c r="GK164" s="406">
        <f t="shared" si="457"/>
        <v>0</v>
      </c>
      <c r="GL164" s="372">
        <f t="shared" si="457"/>
        <v>0</v>
      </c>
      <c r="GM164" s="371">
        <f t="shared" si="457"/>
        <v>0</v>
      </c>
      <c r="GN164" s="372">
        <f t="shared" si="455"/>
        <v>0</v>
      </c>
      <c r="GO164" s="371">
        <f t="shared" si="405"/>
        <v>0</v>
      </c>
      <c r="GP164" s="372">
        <f t="shared" si="405"/>
        <v>0</v>
      </c>
      <c r="GQ164" s="371">
        <f t="shared" si="406"/>
        <v>0</v>
      </c>
      <c r="GR164" s="372">
        <f t="shared" si="406"/>
        <v>0</v>
      </c>
      <c r="GS164" s="406">
        <f t="shared" si="458"/>
        <v>0</v>
      </c>
      <c r="GT164" s="372">
        <f t="shared" si="458"/>
        <v>0</v>
      </c>
      <c r="GU164" s="371">
        <f t="shared" si="458"/>
        <v>0</v>
      </c>
      <c r="GV164" s="372">
        <f t="shared" si="458"/>
        <v>0</v>
      </c>
      <c r="GW164" s="371" t="str">
        <f t="shared" si="407"/>
        <v/>
      </c>
      <c r="GX164" s="372" t="str">
        <f t="shared" si="407"/>
        <v/>
      </c>
      <c r="GY164" s="371" t="str">
        <f t="shared" si="407"/>
        <v/>
      </c>
      <c r="GZ164" s="372" t="str">
        <f t="shared" si="407"/>
        <v/>
      </c>
      <c r="HA164" s="406">
        <f t="shared" si="459"/>
        <v>0</v>
      </c>
      <c r="HB164" s="372">
        <f t="shared" si="459"/>
        <v>0</v>
      </c>
      <c r="HC164" s="371">
        <f t="shared" si="459"/>
        <v>0</v>
      </c>
      <c r="HD164" s="372">
        <f t="shared" si="459"/>
        <v>0</v>
      </c>
      <c r="HE164" s="371" t="str">
        <f t="shared" si="460"/>
        <v/>
      </c>
      <c r="HF164" s="372" t="str">
        <f t="shared" si="460"/>
        <v/>
      </c>
      <c r="HG164" s="371" t="str">
        <f t="shared" si="408"/>
        <v/>
      </c>
      <c r="HH164" s="372" t="str">
        <f t="shared" si="408"/>
        <v/>
      </c>
      <c r="HI164" s="406" t="str">
        <f t="shared" si="409"/>
        <v/>
      </c>
      <c r="HJ164" s="372" t="str">
        <f t="shared" si="409"/>
        <v/>
      </c>
      <c r="HK164" s="371" t="str">
        <f t="shared" si="410"/>
        <v/>
      </c>
      <c r="HL164" s="371" t="str">
        <f t="shared" si="410"/>
        <v/>
      </c>
      <c r="HM164" s="410"/>
    </row>
    <row r="165" spans="1:221" s="343" customFormat="1" ht="15">
      <c r="A165" s="475" t="s">
        <v>284</v>
      </c>
      <c r="B165" s="476" t="s">
        <v>749</v>
      </c>
      <c r="C165" s="159"/>
      <c r="D165" s="478">
        <v>163851</v>
      </c>
      <c r="E165" s="479">
        <v>4</v>
      </c>
      <c r="F165" s="413"/>
      <c r="G165" s="480"/>
      <c r="H165" s="421"/>
      <c r="I165" s="481"/>
      <c r="J165" s="371">
        <f t="shared" si="422"/>
        <v>0</v>
      </c>
      <c r="K165" s="372">
        <f t="shared" si="423"/>
        <v>0</v>
      </c>
      <c r="L165" s="480"/>
      <c r="M165" s="371">
        <f t="shared" si="424"/>
        <v>0</v>
      </c>
      <c r="N165" s="372">
        <f t="shared" si="462"/>
        <v>0</v>
      </c>
      <c r="O165" s="371">
        <f t="shared" si="425"/>
        <v>0</v>
      </c>
      <c r="P165" s="372">
        <f t="shared" si="426"/>
        <v>0</v>
      </c>
      <c r="Q165" s="421"/>
      <c r="R165" s="425"/>
      <c r="S165" s="371">
        <f t="shared" si="427"/>
        <v>0</v>
      </c>
      <c r="T165" s="372">
        <f t="shared" si="428"/>
        <v>0</v>
      </c>
      <c r="U165" s="421"/>
      <c r="V165" s="425"/>
      <c r="W165" s="371">
        <f t="shared" si="429"/>
        <v>0</v>
      </c>
      <c r="X165" s="372">
        <f t="shared" si="430"/>
        <v>0</v>
      </c>
      <c r="Y165" s="421"/>
      <c r="Z165" s="425"/>
      <c r="AA165" s="371">
        <f t="shared" si="431"/>
        <v>0</v>
      </c>
      <c r="AB165" s="372">
        <f t="shared" si="432"/>
        <v>0</v>
      </c>
      <c r="AC165" s="358">
        <f t="shared" si="433"/>
        <v>0</v>
      </c>
      <c r="AD165" s="372">
        <f t="shared" si="434"/>
        <v>0</v>
      </c>
      <c r="AE165" s="358">
        <f t="shared" si="435"/>
        <v>0</v>
      </c>
      <c r="AF165" s="372">
        <f t="shared" si="436"/>
        <v>0</v>
      </c>
      <c r="AG165" s="421"/>
      <c r="AH165" s="480"/>
      <c r="AI165" s="371">
        <f t="shared" si="437"/>
        <v>0</v>
      </c>
      <c r="AJ165" s="372">
        <f t="shared" si="438"/>
        <v>0</v>
      </c>
      <c r="AK165" s="421"/>
      <c r="AL165" s="480"/>
      <c r="AM165" s="371">
        <f t="shared" si="439"/>
        <v>0</v>
      </c>
      <c r="AN165" s="372">
        <f t="shared" si="440"/>
        <v>0</v>
      </c>
      <c r="AO165" s="421"/>
      <c r="AP165" s="483"/>
      <c r="AQ165" s="371">
        <f t="shared" si="441"/>
        <v>0</v>
      </c>
      <c r="AR165" s="372">
        <f t="shared" si="442"/>
        <v>0</v>
      </c>
      <c r="AS165" s="371">
        <f t="shared" si="443"/>
        <v>0</v>
      </c>
      <c r="AT165" s="372">
        <f t="shared" si="444"/>
        <v>0</v>
      </c>
      <c r="AU165" s="371">
        <f t="shared" si="445"/>
        <v>0</v>
      </c>
      <c r="AV165" s="372">
        <f t="shared" si="446"/>
        <v>0</v>
      </c>
      <c r="AW165" s="421"/>
      <c r="AX165" s="480"/>
      <c r="AY165" s="371">
        <f t="shared" si="447"/>
        <v>0</v>
      </c>
      <c r="AZ165" s="372">
        <f t="shared" si="448"/>
        <v>0</v>
      </c>
      <c r="BA165" s="421"/>
      <c r="BB165" s="480"/>
      <c r="BC165" s="371">
        <f t="shared" si="449"/>
        <v>0</v>
      </c>
      <c r="BD165" s="372">
        <f t="shared" si="450"/>
        <v>0</v>
      </c>
      <c r="BE165" s="421"/>
      <c r="BF165" s="480"/>
      <c r="BG165" s="371">
        <f t="shared" ref="BG165:BH228" si="464">IF(AA165&gt;0,(AA165*BE165),)</f>
        <v>0</v>
      </c>
      <c r="BH165" s="372">
        <f t="shared" si="464"/>
        <v>0</v>
      </c>
      <c r="BI165" s="371">
        <f t="shared" ref="BI165:BJ228" si="465">IF((AY165+BC165+BG165)&gt;0,((AY165+BC165+BG165)/AC165),)</f>
        <v>0</v>
      </c>
      <c r="BJ165" s="372">
        <f t="shared" si="465"/>
        <v>0</v>
      </c>
      <c r="BK165" s="371">
        <f t="shared" ref="BK165:BL228" si="466">IF(AE165&gt;0,(AC165*BI165),)</f>
        <v>0</v>
      </c>
      <c r="BL165" s="372">
        <f t="shared" si="466"/>
        <v>0</v>
      </c>
      <c r="BM165" s="421"/>
      <c r="BN165" s="425"/>
      <c r="BO165" s="371">
        <f t="shared" si="411"/>
        <v>0</v>
      </c>
      <c r="BP165" s="372">
        <f t="shared" si="411"/>
        <v>0</v>
      </c>
      <c r="BQ165" s="421"/>
      <c r="BR165" s="425"/>
      <c r="BS165" s="371">
        <f t="shared" si="412"/>
        <v>0</v>
      </c>
      <c r="BT165" s="372">
        <f t="shared" si="412"/>
        <v>0</v>
      </c>
      <c r="BU165" s="421"/>
      <c r="BV165" s="425"/>
      <c r="BW165" s="371">
        <f t="shared" si="413"/>
        <v>0</v>
      </c>
      <c r="BX165" s="482">
        <f t="shared" si="461"/>
        <v>0</v>
      </c>
      <c r="BY165" s="358">
        <f t="shared" ref="BY165:BZ228" si="467">BM165+BQ165+BU165</f>
        <v>0</v>
      </c>
      <c r="BZ165" s="372">
        <f t="shared" si="467"/>
        <v>0</v>
      </c>
      <c r="CA165" s="358">
        <f t="shared" ref="CA165:CB228" si="468">IF(DE165&gt;0,BY165,)</f>
        <v>0</v>
      </c>
      <c r="CB165" s="372">
        <f t="shared" si="468"/>
        <v>0</v>
      </c>
      <c r="CC165" s="421"/>
      <c r="CD165" s="480"/>
      <c r="CE165" s="371">
        <f t="shared" si="419"/>
        <v>0</v>
      </c>
      <c r="CF165" s="372">
        <f t="shared" si="419"/>
        <v>0</v>
      </c>
      <c r="CG165" s="421"/>
      <c r="CH165" s="480"/>
      <c r="CI165" s="371">
        <f t="shared" si="414"/>
        <v>0</v>
      </c>
      <c r="CJ165" s="372">
        <f t="shared" si="414"/>
        <v>0</v>
      </c>
      <c r="CK165" s="421"/>
      <c r="CL165" s="483"/>
      <c r="CM165" s="371">
        <f t="shared" si="415"/>
        <v>0</v>
      </c>
      <c r="CN165" s="372">
        <f t="shared" si="415"/>
        <v>0</v>
      </c>
      <c r="CO165" s="371">
        <f t="shared" ref="CO165:CP228" si="469">IF(BY165&gt;0,((CE165+CI165+CM165)/BY165),)</f>
        <v>0</v>
      </c>
      <c r="CP165" s="372">
        <f t="shared" si="469"/>
        <v>0</v>
      </c>
      <c r="CQ165" s="371">
        <f t="shared" ref="CQ165:CR228" si="470">IF(BY165&gt;0,(BY165*CO165),)</f>
        <v>0</v>
      </c>
      <c r="CR165" s="372">
        <f t="shared" si="470"/>
        <v>0</v>
      </c>
      <c r="CS165" s="421"/>
      <c r="CT165" s="480"/>
      <c r="CU165" s="371">
        <f t="shared" si="420"/>
        <v>0</v>
      </c>
      <c r="CV165" s="372">
        <f t="shared" si="420"/>
        <v>0</v>
      </c>
      <c r="CW165" s="421"/>
      <c r="CX165" s="480"/>
      <c r="CY165" s="371">
        <f t="shared" si="421"/>
        <v>0</v>
      </c>
      <c r="CZ165" s="372">
        <f t="shared" si="421"/>
        <v>0</v>
      </c>
      <c r="DA165" s="421"/>
      <c r="DB165" s="480"/>
      <c r="DC165" s="371">
        <f t="shared" ref="DC165:DD228" si="471">IF(BW165&gt;0,(BW165*DA165),)</f>
        <v>0</v>
      </c>
      <c r="DD165" s="372">
        <f t="shared" si="471"/>
        <v>0</v>
      </c>
      <c r="DE165" s="371">
        <f t="shared" ref="DE165:DF228" si="472">IF((CU165+CY165+DC165)&gt;0,((CU165+CY165+DC165)/BY165),)</f>
        <v>0</v>
      </c>
      <c r="DF165" s="372">
        <f t="shared" si="472"/>
        <v>0</v>
      </c>
      <c r="DG165" s="371">
        <f t="shared" ref="DG165:DH228" si="473">IF(CA165&gt;0,(BY165*DE165),)</f>
        <v>0</v>
      </c>
      <c r="DH165" s="372">
        <f t="shared" si="473"/>
        <v>0</v>
      </c>
      <c r="DI165" s="371">
        <f t="shared" ref="DI165:DL228" si="474">AC165+BY165</f>
        <v>0</v>
      </c>
      <c r="DJ165" s="372">
        <f t="shared" si="474"/>
        <v>0</v>
      </c>
      <c r="DK165" s="371">
        <f t="shared" si="474"/>
        <v>0</v>
      </c>
      <c r="DL165" s="372">
        <f t="shared" si="463"/>
        <v>0</v>
      </c>
      <c r="DM165" s="371">
        <f t="shared" ref="DM165:DN228" si="475">IF(DI165&gt;0,((AC165*AS165)+(BY165*CO165))/DI165,)</f>
        <v>0</v>
      </c>
      <c r="DN165" s="372">
        <f t="shared" si="475"/>
        <v>0</v>
      </c>
      <c r="DO165" s="371">
        <f t="shared" ref="DO165:DP228" si="476">IF(DI165&gt;0,(DI165*DM165),)</f>
        <v>0</v>
      </c>
      <c r="DP165" s="372">
        <f t="shared" si="476"/>
        <v>0</v>
      </c>
      <c r="DQ165" s="371">
        <f t="shared" ref="DQ165:DR228" si="477">IF(DK165&gt;0,((AE165*BI165)+(CA165*DE165))/DK165,)</f>
        <v>0</v>
      </c>
      <c r="DR165" s="372">
        <f t="shared" si="477"/>
        <v>0</v>
      </c>
      <c r="DS165" s="371">
        <f t="shared" ref="DS165:DT228" si="478">IF(DK165&gt;0,(DK165*DQ165),)</f>
        <v>0</v>
      </c>
      <c r="DT165" s="372">
        <f t="shared" si="478"/>
        <v>0</v>
      </c>
      <c r="DU165" s="421"/>
      <c r="DV165" s="425"/>
      <c r="DW165" s="371">
        <f t="shared" ref="DW165:DX228" si="479">IF(FA165&gt;0,DU165,)</f>
        <v>0</v>
      </c>
      <c r="DX165" s="372">
        <f t="shared" si="479"/>
        <v>0</v>
      </c>
      <c r="DY165" s="421"/>
      <c r="DZ165" s="425"/>
      <c r="EA165" s="371">
        <f t="shared" ref="EA165:EB228" si="480">IF(FE165&gt;0,DY165,)</f>
        <v>0</v>
      </c>
      <c r="EB165" s="372">
        <f t="shared" si="480"/>
        <v>0</v>
      </c>
      <c r="EC165" s="421"/>
      <c r="ED165" s="425"/>
      <c r="EE165" s="371">
        <f t="shared" ref="EE165:EF228" si="481">IF(FI165&gt;0,EC165,)</f>
        <v>0</v>
      </c>
      <c r="EF165" s="372">
        <f t="shared" si="481"/>
        <v>0</v>
      </c>
      <c r="EG165" s="358">
        <f t="shared" ref="EG165:EH228" si="482">DU165+DY165+EC165</f>
        <v>0</v>
      </c>
      <c r="EH165" s="372">
        <f t="shared" si="482"/>
        <v>0</v>
      </c>
      <c r="EI165" s="358">
        <f t="shared" ref="EI165:EJ228" si="483">IF(FM165&gt;0,EG165,)</f>
        <v>0</v>
      </c>
      <c r="EJ165" s="372">
        <f t="shared" si="483"/>
        <v>0</v>
      </c>
      <c r="EK165" s="421"/>
      <c r="EL165" s="480"/>
      <c r="EM165" s="371">
        <f t="shared" si="453"/>
        <v>0</v>
      </c>
      <c r="EN165" s="372">
        <f t="shared" si="453"/>
        <v>0</v>
      </c>
      <c r="EO165" s="421"/>
      <c r="EP165" s="480"/>
      <c r="EQ165" s="371">
        <f t="shared" si="416"/>
        <v>0</v>
      </c>
      <c r="ER165" s="372">
        <f t="shared" si="416"/>
        <v>0</v>
      </c>
      <c r="ES165" s="421"/>
      <c r="ET165" s="483"/>
      <c r="EU165" s="371">
        <f t="shared" si="451"/>
        <v>0</v>
      </c>
      <c r="EV165" s="372">
        <f t="shared" si="452"/>
        <v>0</v>
      </c>
      <c r="EW165" s="371">
        <f t="shared" ref="EW165:EX228" si="484">IF(EG165&gt;0,((EM165+EQ165+EU165)/EG165),)</f>
        <v>0</v>
      </c>
      <c r="EX165" s="372">
        <f t="shared" si="484"/>
        <v>0</v>
      </c>
      <c r="EY165" s="371">
        <f t="shared" ref="EY165:EZ228" si="485">IF(EG165&gt;0,(EG165*EW165),)</f>
        <v>0</v>
      </c>
      <c r="EZ165" s="372">
        <f t="shared" si="485"/>
        <v>0</v>
      </c>
      <c r="FA165" s="421"/>
      <c r="FB165" s="480"/>
      <c r="FC165" s="371">
        <f t="shared" ref="FC165:FD228" si="486">IF(DW165&gt;0,(DW165*FA165),)</f>
        <v>0</v>
      </c>
      <c r="FD165" s="372">
        <f t="shared" si="486"/>
        <v>0</v>
      </c>
      <c r="FE165" s="421"/>
      <c r="FF165" s="480"/>
      <c r="FG165" s="371">
        <f t="shared" ref="FG165:FH228" si="487">IF(EA165&gt;0,(EA165*FE165),)</f>
        <v>0</v>
      </c>
      <c r="FH165" s="372">
        <f t="shared" si="487"/>
        <v>0</v>
      </c>
      <c r="FI165" s="421"/>
      <c r="FJ165" s="480"/>
      <c r="FK165" s="371">
        <f t="shared" ref="FK165:FL228" si="488">IF(EE165&gt;0,(EE165*FI165),)</f>
        <v>0</v>
      </c>
      <c r="FL165" s="372">
        <f t="shared" si="488"/>
        <v>0</v>
      </c>
      <c r="FM165" s="371">
        <f t="shared" ref="FM165:FN228" si="489">IF((FC165+FG165+FK165)&gt;0,((FC165+FG165+FK165)/EG165),)</f>
        <v>0</v>
      </c>
      <c r="FN165" s="372">
        <f t="shared" si="489"/>
        <v>0</v>
      </c>
      <c r="FO165" s="371">
        <f t="shared" ref="FO165:FP228" si="490">IF(EG165&gt;0,(EG165*FM165),)</f>
        <v>0</v>
      </c>
      <c r="FP165" s="372">
        <f t="shared" si="490"/>
        <v>0</v>
      </c>
      <c r="FQ165" s="421"/>
      <c r="FR165" s="425"/>
      <c r="FS165" s="371">
        <f t="shared" ref="FS165:FT228" si="491">IF(FY165&gt;0,FQ165,)</f>
        <v>0</v>
      </c>
      <c r="FT165" s="372">
        <f t="shared" si="491"/>
        <v>0</v>
      </c>
      <c r="FU165" s="421"/>
      <c r="FV165" s="425"/>
      <c r="FW165" s="371">
        <f t="shared" ref="FW165:FX228" si="492">IF(FQ165&gt;0,(FQ165*FU165),)</f>
        <v>0</v>
      </c>
      <c r="FX165" s="372">
        <f t="shared" si="492"/>
        <v>0</v>
      </c>
      <c r="FY165" s="421"/>
      <c r="FZ165" s="425"/>
      <c r="GA165" s="371">
        <f t="shared" ref="GA165:GB228" si="493">IF(FY165&gt;0,(FQ165*FY165),)</f>
        <v>0</v>
      </c>
      <c r="GB165" s="372">
        <f t="shared" si="493"/>
        <v>0</v>
      </c>
      <c r="GC165" s="406">
        <f t="shared" si="456"/>
        <v>0</v>
      </c>
      <c r="GD165" s="372">
        <f t="shared" si="456"/>
        <v>0</v>
      </c>
      <c r="GE165" s="371">
        <f t="shared" si="456"/>
        <v>0</v>
      </c>
      <c r="GF165" s="372">
        <f t="shared" si="454"/>
        <v>0</v>
      </c>
      <c r="GG165" s="371" t="str">
        <f t="shared" ref="GG165:GH228" si="494">IF(GC165&gt;0,(AI165+CE165+EM165),"")</f>
        <v/>
      </c>
      <c r="GH165" s="372" t="str">
        <f t="shared" si="494"/>
        <v/>
      </c>
      <c r="GI165" s="371" t="str">
        <f t="shared" ref="GI165:GJ228" si="495">IF(GE165&gt;0,(AY165+CU165+FC165),"")</f>
        <v/>
      </c>
      <c r="GJ165" s="372" t="str">
        <f t="shared" si="495"/>
        <v/>
      </c>
      <c r="GK165" s="406">
        <f t="shared" si="457"/>
        <v>0</v>
      </c>
      <c r="GL165" s="372">
        <f t="shared" si="457"/>
        <v>0</v>
      </c>
      <c r="GM165" s="371">
        <f t="shared" si="457"/>
        <v>0</v>
      </c>
      <c r="GN165" s="372">
        <f t="shared" si="455"/>
        <v>0</v>
      </c>
      <c r="GO165" s="371">
        <f t="shared" ref="GO165:GP228" si="496">IF(GK165&gt;0,AM165+CI165+EQ165,)</f>
        <v>0</v>
      </c>
      <c r="GP165" s="372">
        <f t="shared" si="496"/>
        <v>0</v>
      </c>
      <c r="GQ165" s="371">
        <f t="shared" ref="GQ165:GR228" si="497">IF(GM165&gt;0,BC165+CY165+FG165,)</f>
        <v>0</v>
      </c>
      <c r="GR165" s="372">
        <f t="shared" si="497"/>
        <v>0</v>
      </c>
      <c r="GS165" s="406">
        <f t="shared" si="458"/>
        <v>0</v>
      </c>
      <c r="GT165" s="372">
        <f t="shared" si="458"/>
        <v>0</v>
      </c>
      <c r="GU165" s="371">
        <f t="shared" si="458"/>
        <v>0</v>
      </c>
      <c r="GV165" s="372">
        <f t="shared" si="458"/>
        <v>0</v>
      </c>
      <c r="GW165" s="371" t="str">
        <f t="shared" ref="GW165:GZ228" si="498">IF(GS165&gt;0,(GG165+GO165),"")</f>
        <v/>
      </c>
      <c r="GX165" s="372" t="str">
        <f t="shared" si="498"/>
        <v/>
      </c>
      <c r="GY165" s="371" t="str">
        <f t="shared" si="498"/>
        <v/>
      </c>
      <c r="GZ165" s="372" t="str">
        <f t="shared" si="498"/>
        <v/>
      </c>
      <c r="HA165" s="406">
        <f t="shared" si="459"/>
        <v>0</v>
      </c>
      <c r="HB165" s="372">
        <f t="shared" si="459"/>
        <v>0</v>
      </c>
      <c r="HC165" s="371">
        <f t="shared" si="459"/>
        <v>0</v>
      </c>
      <c r="HD165" s="372">
        <f t="shared" si="459"/>
        <v>0</v>
      </c>
      <c r="HE165" s="371" t="str">
        <f t="shared" si="460"/>
        <v/>
      </c>
      <c r="HF165" s="372" t="str">
        <f t="shared" si="460"/>
        <v/>
      </c>
      <c r="HG165" s="371" t="str">
        <f t="shared" ref="HG165:HH228" si="499">IF(HC165&gt;0,(BG165+DC165+FK165),"")</f>
        <v/>
      </c>
      <c r="HH165" s="372" t="str">
        <f t="shared" si="499"/>
        <v/>
      </c>
      <c r="HI165" s="406" t="str">
        <f t="shared" ref="HI165:HJ228" si="500">IF((DI165+EG165+FQ165)&gt;0,(DO165+EY165+FW165),"")</f>
        <v/>
      </c>
      <c r="HJ165" s="372" t="str">
        <f t="shared" si="500"/>
        <v/>
      </c>
      <c r="HK165" s="371" t="str">
        <f t="shared" ref="HK165:HL228" si="501">IF((DK165+EI165+FS165)&gt;0,(DS165+FO165+GA165),"")</f>
        <v/>
      </c>
      <c r="HL165" s="371" t="str">
        <f t="shared" si="501"/>
        <v/>
      </c>
      <c r="HM165" s="410"/>
    </row>
    <row r="166" spans="1:221" s="343" customFormat="1" ht="15">
      <c r="A166" s="475" t="s">
        <v>284</v>
      </c>
      <c r="B166" s="476" t="s">
        <v>750</v>
      </c>
      <c r="C166" s="159"/>
      <c r="D166" s="478">
        <v>161873</v>
      </c>
      <c r="E166" s="479">
        <v>4</v>
      </c>
      <c r="F166" s="413"/>
      <c r="G166" s="480"/>
      <c r="H166" s="421"/>
      <c r="I166" s="481"/>
      <c r="J166" s="371">
        <f t="shared" si="422"/>
        <v>0</v>
      </c>
      <c r="K166" s="372">
        <f t="shared" si="423"/>
        <v>0</v>
      </c>
      <c r="L166" s="480"/>
      <c r="M166" s="371">
        <f t="shared" si="424"/>
        <v>0</v>
      </c>
      <c r="N166" s="372">
        <f t="shared" si="462"/>
        <v>0</v>
      </c>
      <c r="O166" s="371">
        <f t="shared" si="425"/>
        <v>0</v>
      </c>
      <c r="P166" s="372">
        <f t="shared" si="426"/>
        <v>0</v>
      </c>
      <c r="Q166" s="421"/>
      <c r="R166" s="425"/>
      <c r="S166" s="371">
        <f t="shared" si="427"/>
        <v>0</v>
      </c>
      <c r="T166" s="372">
        <f t="shared" si="428"/>
        <v>0</v>
      </c>
      <c r="U166" s="421"/>
      <c r="V166" s="425"/>
      <c r="W166" s="371">
        <f t="shared" si="429"/>
        <v>0</v>
      </c>
      <c r="X166" s="372">
        <f t="shared" si="430"/>
        <v>0</v>
      </c>
      <c r="Y166" s="421"/>
      <c r="Z166" s="425"/>
      <c r="AA166" s="371">
        <f t="shared" si="431"/>
        <v>0</v>
      </c>
      <c r="AB166" s="372">
        <f t="shared" si="432"/>
        <v>0</v>
      </c>
      <c r="AC166" s="358">
        <f t="shared" si="433"/>
        <v>0</v>
      </c>
      <c r="AD166" s="372">
        <f t="shared" si="434"/>
        <v>0</v>
      </c>
      <c r="AE166" s="358">
        <f t="shared" si="435"/>
        <v>0</v>
      </c>
      <c r="AF166" s="372">
        <f t="shared" si="436"/>
        <v>0</v>
      </c>
      <c r="AG166" s="421"/>
      <c r="AH166" s="480"/>
      <c r="AI166" s="371">
        <f t="shared" si="437"/>
        <v>0</v>
      </c>
      <c r="AJ166" s="372">
        <f t="shared" si="438"/>
        <v>0</v>
      </c>
      <c r="AK166" s="421"/>
      <c r="AL166" s="480"/>
      <c r="AM166" s="371">
        <f t="shared" si="439"/>
        <v>0</v>
      </c>
      <c r="AN166" s="372">
        <f t="shared" si="440"/>
        <v>0</v>
      </c>
      <c r="AO166" s="421"/>
      <c r="AP166" s="483"/>
      <c r="AQ166" s="371">
        <f t="shared" si="441"/>
        <v>0</v>
      </c>
      <c r="AR166" s="372">
        <f t="shared" si="442"/>
        <v>0</v>
      </c>
      <c r="AS166" s="371">
        <f t="shared" si="443"/>
        <v>0</v>
      </c>
      <c r="AT166" s="372">
        <f t="shared" si="444"/>
        <v>0</v>
      </c>
      <c r="AU166" s="371">
        <f t="shared" si="445"/>
        <v>0</v>
      </c>
      <c r="AV166" s="372">
        <f t="shared" si="446"/>
        <v>0</v>
      </c>
      <c r="AW166" s="421"/>
      <c r="AX166" s="480"/>
      <c r="AY166" s="371">
        <f t="shared" si="447"/>
        <v>0</v>
      </c>
      <c r="AZ166" s="372">
        <f t="shared" si="448"/>
        <v>0</v>
      </c>
      <c r="BA166" s="421"/>
      <c r="BB166" s="480"/>
      <c r="BC166" s="371">
        <f t="shared" si="449"/>
        <v>0</v>
      </c>
      <c r="BD166" s="372">
        <f t="shared" si="450"/>
        <v>0</v>
      </c>
      <c r="BE166" s="421"/>
      <c r="BF166" s="480"/>
      <c r="BG166" s="371">
        <f t="shared" si="464"/>
        <v>0</v>
      </c>
      <c r="BH166" s="372">
        <f t="shared" si="464"/>
        <v>0</v>
      </c>
      <c r="BI166" s="371">
        <f t="shared" si="465"/>
        <v>0</v>
      </c>
      <c r="BJ166" s="372">
        <f t="shared" si="465"/>
        <v>0</v>
      </c>
      <c r="BK166" s="371">
        <f t="shared" si="466"/>
        <v>0</v>
      </c>
      <c r="BL166" s="372">
        <f t="shared" si="466"/>
        <v>0</v>
      </c>
      <c r="BM166" s="421"/>
      <c r="BN166" s="425"/>
      <c r="BO166" s="371">
        <f t="shared" si="411"/>
        <v>0</v>
      </c>
      <c r="BP166" s="372">
        <f t="shared" si="411"/>
        <v>0</v>
      </c>
      <c r="BQ166" s="421"/>
      <c r="BR166" s="425"/>
      <c r="BS166" s="371">
        <f t="shared" si="412"/>
        <v>0</v>
      </c>
      <c r="BT166" s="372">
        <f t="shared" si="412"/>
        <v>0</v>
      </c>
      <c r="BU166" s="421"/>
      <c r="BV166" s="425"/>
      <c r="BW166" s="371">
        <f t="shared" si="413"/>
        <v>0</v>
      </c>
      <c r="BX166" s="482">
        <f t="shared" si="461"/>
        <v>0</v>
      </c>
      <c r="BY166" s="358">
        <f t="shared" si="467"/>
        <v>0</v>
      </c>
      <c r="BZ166" s="372">
        <f t="shared" si="467"/>
        <v>0</v>
      </c>
      <c r="CA166" s="358">
        <f t="shared" si="468"/>
        <v>0</v>
      </c>
      <c r="CB166" s="372">
        <f t="shared" si="468"/>
        <v>0</v>
      </c>
      <c r="CC166" s="421"/>
      <c r="CD166" s="480"/>
      <c r="CE166" s="371">
        <f t="shared" si="419"/>
        <v>0</v>
      </c>
      <c r="CF166" s="372">
        <f t="shared" si="419"/>
        <v>0</v>
      </c>
      <c r="CG166" s="421"/>
      <c r="CH166" s="480"/>
      <c r="CI166" s="371">
        <f t="shared" si="414"/>
        <v>0</v>
      </c>
      <c r="CJ166" s="372">
        <f t="shared" si="414"/>
        <v>0</v>
      </c>
      <c r="CK166" s="421"/>
      <c r="CL166" s="483"/>
      <c r="CM166" s="371">
        <f t="shared" si="415"/>
        <v>0</v>
      </c>
      <c r="CN166" s="372">
        <f t="shared" si="415"/>
        <v>0</v>
      </c>
      <c r="CO166" s="371">
        <f t="shared" si="469"/>
        <v>0</v>
      </c>
      <c r="CP166" s="372">
        <f t="shared" si="469"/>
        <v>0</v>
      </c>
      <c r="CQ166" s="371">
        <f t="shared" si="470"/>
        <v>0</v>
      </c>
      <c r="CR166" s="372">
        <f t="shared" si="470"/>
        <v>0</v>
      </c>
      <c r="CS166" s="421"/>
      <c r="CT166" s="480"/>
      <c r="CU166" s="371">
        <f t="shared" si="420"/>
        <v>0</v>
      </c>
      <c r="CV166" s="372">
        <f t="shared" si="420"/>
        <v>0</v>
      </c>
      <c r="CW166" s="421"/>
      <c r="CX166" s="480"/>
      <c r="CY166" s="371">
        <f t="shared" si="421"/>
        <v>0</v>
      </c>
      <c r="CZ166" s="372">
        <f t="shared" si="421"/>
        <v>0</v>
      </c>
      <c r="DA166" s="421"/>
      <c r="DB166" s="480"/>
      <c r="DC166" s="371">
        <f t="shared" si="471"/>
        <v>0</v>
      </c>
      <c r="DD166" s="372">
        <f t="shared" si="471"/>
        <v>0</v>
      </c>
      <c r="DE166" s="371">
        <f t="shared" si="472"/>
        <v>0</v>
      </c>
      <c r="DF166" s="372">
        <f t="shared" si="472"/>
        <v>0</v>
      </c>
      <c r="DG166" s="371">
        <f t="shared" si="473"/>
        <v>0</v>
      </c>
      <c r="DH166" s="372">
        <f t="shared" si="473"/>
        <v>0</v>
      </c>
      <c r="DI166" s="371">
        <f t="shared" si="474"/>
        <v>0</v>
      </c>
      <c r="DJ166" s="372">
        <f t="shared" si="474"/>
        <v>0</v>
      </c>
      <c r="DK166" s="371">
        <f t="shared" si="474"/>
        <v>0</v>
      </c>
      <c r="DL166" s="372">
        <f t="shared" si="463"/>
        <v>0</v>
      </c>
      <c r="DM166" s="371">
        <f t="shared" si="475"/>
        <v>0</v>
      </c>
      <c r="DN166" s="372">
        <f t="shared" si="475"/>
        <v>0</v>
      </c>
      <c r="DO166" s="371">
        <f t="shared" si="476"/>
        <v>0</v>
      </c>
      <c r="DP166" s="372">
        <f t="shared" si="476"/>
        <v>0</v>
      </c>
      <c r="DQ166" s="371">
        <f t="shared" si="477"/>
        <v>0</v>
      </c>
      <c r="DR166" s="372">
        <f t="shared" si="477"/>
        <v>0</v>
      </c>
      <c r="DS166" s="371">
        <f t="shared" si="478"/>
        <v>0</v>
      </c>
      <c r="DT166" s="372">
        <f t="shared" si="478"/>
        <v>0</v>
      </c>
      <c r="DU166" s="421"/>
      <c r="DV166" s="425"/>
      <c r="DW166" s="371">
        <f t="shared" si="479"/>
        <v>0</v>
      </c>
      <c r="DX166" s="372">
        <f t="shared" si="479"/>
        <v>0</v>
      </c>
      <c r="DY166" s="421"/>
      <c r="DZ166" s="425"/>
      <c r="EA166" s="371">
        <f t="shared" si="480"/>
        <v>0</v>
      </c>
      <c r="EB166" s="372">
        <f t="shared" si="480"/>
        <v>0</v>
      </c>
      <c r="EC166" s="421"/>
      <c r="ED166" s="425"/>
      <c r="EE166" s="371">
        <f t="shared" si="481"/>
        <v>0</v>
      </c>
      <c r="EF166" s="372">
        <f t="shared" si="481"/>
        <v>0</v>
      </c>
      <c r="EG166" s="358">
        <f t="shared" si="482"/>
        <v>0</v>
      </c>
      <c r="EH166" s="372">
        <f t="shared" si="482"/>
        <v>0</v>
      </c>
      <c r="EI166" s="358">
        <f t="shared" si="483"/>
        <v>0</v>
      </c>
      <c r="EJ166" s="372">
        <f t="shared" si="483"/>
        <v>0</v>
      </c>
      <c r="EK166" s="421"/>
      <c r="EL166" s="480"/>
      <c r="EM166" s="371">
        <f t="shared" si="453"/>
        <v>0</v>
      </c>
      <c r="EN166" s="372">
        <f t="shared" si="453"/>
        <v>0</v>
      </c>
      <c r="EO166" s="421"/>
      <c r="EP166" s="480"/>
      <c r="EQ166" s="371">
        <f t="shared" si="416"/>
        <v>0</v>
      </c>
      <c r="ER166" s="372">
        <f t="shared" si="416"/>
        <v>0</v>
      </c>
      <c r="ES166" s="421"/>
      <c r="ET166" s="483"/>
      <c r="EU166" s="371">
        <f t="shared" si="451"/>
        <v>0</v>
      </c>
      <c r="EV166" s="372">
        <f t="shared" si="452"/>
        <v>0</v>
      </c>
      <c r="EW166" s="371">
        <f t="shared" si="484"/>
        <v>0</v>
      </c>
      <c r="EX166" s="372">
        <f t="shared" si="484"/>
        <v>0</v>
      </c>
      <c r="EY166" s="371">
        <f t="shared" si="485"/>
        <v>0</v>
      </c>
      <c r="EZ166" s="372">
        <f t="shared" si="485"/>
        <v>0</v>
      </c>
      <c r="FA166" s="421"/>
      <c r="FB166" s="480"/>
      <c r="FC166" s="371">
        <f t="shared" si="486"/>
        <v>0</v>
      </c>
      <c r="FD166" s="372">
        <f t="shared" si="486"/>
        <v>0</v>
      </c>
      <c r="FE166" s="421"/>
      <c r="FF166" s="480"/>
      <c r="FG166" s="371">
        <f t="shared" si="487"/>
        <v>0</v>
      </c>
      <c r="FH166" s="372">
        <f t="shared" si="487"/>
        <v>0</v>
      </c>
      <c r="FI166" s="421"/>
      <c r="FJ166" s="480"/>
      <c r="FK166" s="371">
        <f t="shared" si="488"/>
        <v>0</v>
      </c>
      <c r="FL166" s="372">
        <f t="shared" si="488"/>
        <v>0</v>
      </c>
      <c r="FM166" s="371">
        <f t="shared" si="489"/>
        <v>0</v>
      </c>
      <c r="FN166" s="372">
        <f t="shared" si="489"/>
        <v>0</v>
      </c>
      <c r="FO166" s="371">
        <f t="shared" si="490"/>
        <v>0</v>
      </c>
      <c r="FP166" s="372">
        <f t="shared" si="490"/>
        <v>0</v>
      </c>
      <c r="FQ166" s="421"/>
      <c r="FR166" s="425"/>
      <c r="FS166" s="371">
        <f t="shared" si="491"/>
        <v>0</v>
      </c>
      <c r="FT166" s="372">
        <f t="shared" si="491"/>
        <v>0</v>
      </c>
      <c r="FU166" s="421"/>
      <c r="FV166" s="425"/>
      <c r="FW166" s="371">
        <f t="shared" si="492"/>
        <v>0</v>
      </c>
      <c r="FX166" s="372">
        <f t="shared" si="492"/>
        <v>0</v>
      </c>
      <c r="FY166" s="421"/>
      <c r="FZ166" s="425"/>
      <c r="GA166" s="371">
        <f t="shared" si="493"/>
        <v>0</v>
      </c>
      <c r="GB166" s="372">
        <f t="shared" si="493"/>
        <v>0</v>
      </c>
      <c r="GC166" s="406">
        <f t="shared" si="456"/>
        <v>0</v>
      </c>
      <c r="GD166" s="372">
        <f t="shared" si="456"/>
        <v>0</v>
      </c>
      <c r="GE166" s="371">
        <f t="shared" si="456"/>
        <v>0</v>
      </c>
      <c r="GF166" s="372">
        <f t="shared" si="454"/>
        <v>0</v>
      </c>
      <c r="GG166" s="371" t="str">
        <f t="shared" si="494"/>
        <v/>
      </c>
      <c r="GH166" s="372" t="str">
        <f t="shared" si="494"/>
        <v/>
      </c>
      <c r="GI166" s="371" t="str">
        <f t="shared" si="495"/>
        <v/>
      </c>
      <c r="GJ166" s="372" t="str">
        <f t="shared" si="495"/>
        <v/>
      </c>
      <c r="GK166" s="406">
        <f t="shared" si="457"/>
        <v>0</v>
      </c>
      <c r="GL166" s="372">
        <f t="shared" si="457"/>
        <v>0</v>
      </c>
      <c r="GM166" s="371">
        <f t="shared" si="457"/>
        <v>0</v>
      </c>
      <c r="GN166" s="372">
        <f t="shared" si="455"/>
        <v>0</v>
      </c>
      <c r="GO166" s="371">
        <f t="shared" si="496"/>
        <v>0</v>
      </c>
      <c r="GP166" s="372">
        <f t="shared" si="496"/>
        <v>0</v>
      </c>
      <c r="GQ166" s="371">
        <f t="shared" si="497"/>
        <v>0</v>
      </c>
      <c r="GR166" s="372">
        <f t="shared" si="497"/>
        <v>0</v>
      </c>
      <c r="GS166" s="406">
        <f t="shared" si="458"/>
        <v>0</v>
      </c>
      <c r="GT166" s="372">
        <f t="shared" si="458"/>
        <v>0</v>
      </c>
      <c r="GU166" s="371">
        <f t="shared" si="458"/>
        <v>0</v>
      </c>
      <c r="GV166" s="372">
        <f t="shared" si="458"/>
        <v>0</v>
      </c>
      <c r="GW166" s="371" t="str">
        <f t="shared" si="498"/>
        <v/>
      </c>
      <c r="GX166" s="372" t="str">
        <f t="shared" si="498"/>
        <v/>
      </c>
      <c r="GY166" s="371" t="str">
        <f t="shared" si="498"/>
        <v/>
      </c>
      <c r="GZ166" s="372" t="str">
        <f t="shared" si="498"/>
        <v/>
      </c>
      <c r="HA166" s="406">
        <f t="shared" si="459"/>
        <v>0</v>
      </c>
      <c r="HB166" s="372">
        <f t="shared" si="459"/>
        <v>0</v>
      </c>
      <c r="HC166" s="371">
        <f t="shared" si="459"/>
        <v>0</v>
      </c>
      <c r="HD166" s="372">
        <f t="shared" si="459"/>
        <v>0</v>
      </c>
      <c r="HE166" s="371" t="str">
        <f t="shared" si="460"/>
        <v/>
      </c>
      <c r="HF166" s="372" t="str">
        <f t="shared" si="460"/>
        <v/>
      </c>
      <c r="HG166" s="371" t="str">
        <f t="shared" si="499"/>
        <v/>
      </c>
      <c r="HH166" s="372" t="str">
        <f t="shared" si="499"/>
        <v/>
      </c>
      <c r="HI166" s="406" t="str">
        <f t="shared" si="500"/>
        <v/>
      </c>
      <c r="HJ166" s="372" t="str">
        <f t="shared" si="500"/>
        <v/>
      </c>
      <c r="HK166" s="371" t="str">
        <f t="shared" si="501"/>
        <v/>
      </c>
      <c r="HL166" s="371" t="str">
        <f t="shared" si="501"/>
        <v/>
      </c>
      <c r="HM166" s="410"/>
    </row>
    <row r="167" spans="1:221" s="343" customFormat="1" ht="15">
      <c r="A167" s="475" t="s">
        <v>284</v>
      </c>
      <c r="B167" s="476" t="s">
        <v>751</v>
      </c>
      <c r="C167" s="159"/>
      <c r="D167" s="478">
        <v>163338</v>
      </c>
      <c r="E167" s="479">
        <v>4</v>
      </c>
      <c r="F167" s="413"/>
      <c r="G167" s="480"/>
      <c r="H167" s="421"/>
      <c r="I167" s="481"/>
      <c r="J167" s="371">
        <f t="shared" si="422"/>
        <v>0</v>
      </c>
      <c r="K167" s="372">
        <f t="shared" si="423"/>
        <v>0</v>
      </c>
      <c r="L167" s="480"/>
      <c r="M167" s="371">
        <f t="shared" si="424"/>
        <v>0</v>
      </c>
      <c r="N167" s="372">
        <f t="shared" si="462"/>
        <v>0</v>
      </c>
      <c r="O167" s="371">
        <f t="shared" si="425"/>
        <v>0</v>
      </c>
      <c r="P167" s="372">
        <f t="shared" si="426"/>
        <v>0</v>
      </c>
      <c r="Q167" s="421"/>
      <c r="R167" s="425"/>
      <c r="S167" s="371">
        <f t="shared" si="427"/>
        <v>0</v>
      </c>
      <c r="T167" s="372">
        <f t="shared" si="428"/>
        <v>0</v>
      </c>
      <c r="U167" s="421"/>
      <c r="V167" s="425"/>
      <c r="W167" s="371">
        <f t="shared" si="429"/>
        <v>0</v>
      </c>
      <c r="X167" s="372">
        <f t="shared" si="430"/>
        <v>0</v>
      </c>
      <c r="Y167" s="421"/>
      <c r="Z167" s="425"/>
      <c r="AA167" s="371">
        <f t="shared" si="431"/>
        <v>0</v>
      </c>
      <c r="AB167" s="372">
        <f t="shared" si="432"/>
        <v>0</v>
      </c>
      <c r="AC167" s="358">
        <f t="shared" si="433"/>
        <v>0</v>
      </c>
      <c r="AD167" s="372">
        <f t="shared" si="434"/>
        <v>0</v>
      </c>
      <c r="AE167" s="358">
        <f t="shared" si="435"/>
        <v>0</v>
      </c>
      <c r="AF167" s="372">
        <f t="shared" si="436"/>
        <v>0</v>
      </c>
      <c r="AG167" s="421"/>
      <c r="AH167" s="480"/>
      <c r="AI167" s="371">
        <f t="shared" si="437"/>
        <v>0</v>
      </c>
      <c r="AJ167" s="372">
        <f t="shared" si="438"/>
        <v>0</v>
      </c>
      <c r="AK167" s="421"/>
      <c r="AL167" s="480"/>
      <c r="AM167" s="371">
        <f t="shared" si="439"/>
        <v>0</v>
      </c>
      <c r="AN167" s="372">
        <f t="shared" si="440"/>
        <v>0</v>
      </c>
      <c r="AO167" s="421"/>
      <c r="AP167" s="483"/>
      <c r="AQ167" s="371">
        <f t="shared" si="441"/>
        <v>0</v>
      </c>
      <c r="AR167" s="372">
        <f t="shared" si="442"/>
        <v>0</v>
      </c>
      <c r="AS167" s="371">
        <f t="shared" si="443"/>
        <v>0</v>
      </c>
      <c r="AT167" s="372">
        <f t="shared" si="444"/>
        <v>0</v>
      </c>
      <c r="AU167" s="371">
        <f t="shared" si="445"/>
        <v>0</v>
      </c>
      <c r="AV167" s="372">
        <f t="shared" si="446"/>
        <v>0</v>
      </c>
      <c r="AW167" s="421"/>
      <c r="AX167" s="480"/>
      <c r="AY167" s="371">
        <f t="shared" si="447"/>
        <v>0</v>
      </c>
      <c r="AZ167" s="372">
        <f t="shared" si="448"/>
        <v>0</v>
      </c>
      <c r="BA167" s="421"/>
      <c r="BB167" s="480"/>
      <c r="BC167" s="371">
        <f t="shared" si="449"/>
        <v>0</v>
      </c>
      <c r="BD167" s="372">
        <f t="shared" si="450"/>
        <v>0</v>
      </c>
      <c r="BE167" s="421"/>
      <c r="BF167" s="480"/>
      <c r="BG167" s="371">
        <f t="shared" si="464"/>
        <v>0</v>
      </c>
      <c r="BH167" s="372">
        <f t="shared" si="464"/>
        <v>0</v>
      </c>
      <c r="BI167" s="371">
        <f t="shared" si="465"/>
        <v>0</v>
      </c>
      <c r="BJ167" s="372">
        <f t="shared" si="465"/>
        <v>0</v>
      </c>
      <c r="BK167" s="371">
        <f t="shared" si="466"/>
        <v>0</v>
      </c>
      <c r="BL167" s="372">
        <f t="shared" si="466"/>
        <v>0</v>
      </c>
      <c r="BM167" s="421"/>
      <c r="BN167" s="425"/>
      <c r="BO167" s="371">
        <f t="shared" si="411"/>
        <v>0</v>
      </c>
      <c r="BP167" s="372">
        <f t="shared" si="411"/>
        <v>0</v>
      </c>
      <c r="BQ167" s="421"/>
      <c r="BR167" s="425"/>
      <c r="BS167" s="371">
        <f t="shared" si="412"/>
        <v>0</v>
      </c>
      <c r="BT167" s="372">
        <f t="shared" si="412"/>
        <v>0</v>
      </c>
      <c r="BU167" s="421"/>
      <c r="BV167" s="425"/>
      <c r="BW167" s="371">
        <f t="shared" si="413"/>
        <v>0</v>
      </c>
      <c r="BX167" s="482">
        <f t="shared" si="461"/>
        <v>0</v>
      </c>
      <c r="BY167" s="358">
        <f t="shared" si="467"/>
        <v>0</v>
      </c>
      <c r="BZ167" s="372">
        <f t="shared" si="467"/>
        <v>0</v>
      </c>
      <c r="CA167" s="358">
        <f t="shared" si="468"/>
        <v>0</v>
      </c>
      <c r="CB167" s="372">
        <f t="shared" si="468"/>
        <v>0</v>
      </c>
      <c r="CC167" s="421"/>
      <c r="CD167" s="480"/>
      <c r="CE167" s="371">
        <f t="shared" si="419"/>
        <v>0</v>
      </c>
      <c r="CF167" s="372">
        <f t="shared" si="419"/>
        <v>0</v>
      </c>
      <c r="CG167" s="421"/>
      <c r="CH167" s="480"/>
      <c r="CI167" s="371">
        <f t="shared" si="414"/>
        <v>0</v>
      </c>
      <c r="CJ167" s="372">
        <f t="shared" si="414"/>
        <v>0</v>
      </c>
      <c r="CK167" s="421"/>
      <c r="CL167" s="483"/>
      <c r="CM167" s="371">
        <f t="shared" si="415"/>
        <v>0</v>
      </c>
      <c r="CN167" s="372">
        <f t="shared" si="415"/>
        <v>0</v>
      </c>
      <c r="CO167" s="371">
        <f t="shared" si="469"/>
        <v>0</v>
      </c>
      <c r="CP167" s="372">
        <f t="shared" si="469"/>
        <v>0</v>
      </c>
      <c r="CQ167" s="371">
        <f t="shared" si="470"/>
        <v>0</v>
      </c>
      <c r="CR167" s="372">
        <f t="shared" si="470"/>
        <v>0</v>
      </c>
      <c r="CS167" s="421"/>
      <c r="CT167" s="480"/>
      <c r="CU167" s="371">
        <f t="shared" si="420"/>
        <v>0</v>
      </c>
      <c r="CV167" s="372">
        <f t="shared" si="420"/>
        <v>0</v>
      </c>
      <c r="CW167" s="421"/>
      <c r="CX167" s="480"/>
      <c r="CY167" s="371">
        <f t="shared" si="421"/>
        <v>0</v>
      </c>
      <c r="CZ167" s="372">
        <f t="shared" si="421"/>
        <v>0</v>
      </c>
      <c r="DA167" s="421"/>
      <c r="DB167" s="480"/>
      <c r="DC167" s="371">
        <f t="shared" si="471"/>
        <v>0</v>
      </c>
      <c r="DD167" s="372">
        <f t="shared" si="471"/>
        <v>0</v>
      </c>
      <c r="DE167" s="371">
        <f t="shared" si="472"/>
        <v>0</v>
      </c>
      <c r="DF167" s="372">
        <f t="shared" si="472"/>
        <v>0</v>
      </c>
      <c r="DG167" s="371">
        <f t="shared" si="473"/>
        <v>0</v>
      </c>
      <c r="DH167" s="372">
        <f t="shared" si="473"/>
        <v>0</v>
      </c>
      <c r="DI167" s="371">
        <f t="shared" si="474"/>
        <v>0</v>
      </c>
      <c r="DJ167" s="372">
        <f t="shared" si="474"/>
        <v>0</v>
      </c>
      <c r="DK167" s="371">
        <f t="shared" si="474"/>
        <v>0</v>
      </c>
      <c r="DL167" s="372">
        <f t="shared" si="463"/>
        <v>0</v>
      </c>
      <c r="DM167" s="371">
        <f t="shared" si="475"/>
        <v>0</v>
      </c>
      <c r="DN167" s="372">
        <f t="shared" si="475"/>
        <v>0</v>
      </c>
      <c r="DO167" s="371">
        <f t="shared" si="476"/>
        <v>0</v>
      </c>
      <c r="DP167" s="372">
        <f t="shared" si="476"/>
        <v>0</v>
      </c>
      <c r="DQ167" s="371">
        <f t="shared" si="477"/>
        <v>0</v>
      </c>
      <c r="DR167" s="372">
        <f t="shared" si="477"/>
        <v>0</v>
      </c>
      <c r="DS167" s="371">
        <f t="shared" si="478"/>
        <v>0</v>
      </c>
      <c r="DT167" s="372">
        <f t="shared" si="478"/>
        <v>0</v>
      </c>
      <c r="DU167" s="421"/>
      <c r="DV167" s="425"/>
      <c r="DW167" s="371">
        <f t="shared" si="479"/>
        <v>0</v>
      </c>
      <c r="DX167" s="372">
        <f t="shared" si="479"/>
        <v>0</v>
      </c>
      <c r="DY167" s="421"/>
      <c r="DZ167" s="425"/>
      <c r="EA167" s="371">
        <f t="shared" si="480"/>
        <v>0</v>
      </c>
      <c r="EB167" s="372">
        <f t="shared" si="480"/>
        <v>0</v>
      </c>
      <c r="EC167" s="421"/>
      <c r="ED167" s="425"/>
      <c r="EE167" s="371">
        <f t="shared" si="481"/>
        <v>0</v>
      </c>
      <c r="EF167" s="372">
        <f t="shared" si="481"/>
        <v>0</v>
      </c>
      <c r="EG167" s="358">
        <f t="shared" si="482"/>
        <v>0</v>
      </c>
      <c r="EH167" s="372">
        <f t="shared" si="482"/>
        <v>0</v>
      </c>
      <c r="EI167" s="358">
        <f t="shared" si="483"/>
        <v>0</v>
      </c>
      <c r="EJ167" s="372">
        <f t="shared" si="483"/>
        <v>0</v>
      </c>
      <c r="EK167" s="421"/>
      <c r="EL167" s="480"/>
      <c r="EM167" s="371">
        <f t="shared" si="453"/>
        <v>0</v>
      </c>
      <c r="EN167" s="372">
        <f t="shared" si="453"/>
        <v>0</v>
      </c>
      <c r="EO167" s="421"/>
      <c r="EP167" s="480"/>
      <c r="EQ167" s="371">
        <f t="shared" si="416"/>
        <v>0</v>
      </c>
      <c r="ER167" s="372">
        <f t="shared" si="416"/>
        <v>0</v>
      </c>
      <c r="ES167" s="421"/>
      <c r="ET167" s="483"/>
      <c r="EU167" s="371">
        <f t="shared" si="451"/>
        <v>0</v>
      </c>
      <c r="EV167" s="372">
        <f t="shared" si="452"/>
        <v>0</v>
      </c>
      <c r="EW167" s="371">
        <f t="shared" si="484"/>
        <v>0</v>
      </c>
      <c r="EX167" s="372">
        <f t="shared" si="484"/>
        <v>0</v>
      </c>
      <c r="EY167" s="371">
        <f t="shared" si="485"/>
        <v>0</v>
      </c>
      <c r="EZ167" s="372">
        <f t="shared" si="485"/>
        <v>0</v>
      </c>
      <c r="FA167" s="421"/>
      <c r="FB167" s="480"/>
      <c r="FC167" s="371">
        <f t="shared" si="486"/>
        <v>0</v>
      </c>
      <c r="FD167" s="372">
        <f t="shared" si="486"/>
        <v>0</v>
      </c>
      <c r="FE167" s="421"/>
      <c r="FF167" s="480"/>
      <c r="FG167" s="371">
        <f t="shared" si="487"/>
        <v>0</v>
      </c>
      <c r="FH167" s="372">
        <f t="shared" si="487"/>
        <v>0</v>
      </c>
      <c r="FI167" s="421"/>
      <c r="FJ167" s="480"/>
      <c r="FK167" s="371">
        <f t="shared" si="488"/>
        <v>0</v>
      </c>
      <c r="FL167" s="372">
        <f t="shared" si="488"/>
        <v>0</v>
      </c>
      <c r="FM167" s="371">
        <f t="shared" si="489"/>
        <v>0</v>
      </c>
      <c r="FN167" s="372">
        <f t="shared" si="489"/>
        <v>0</v>
      </c>
      <c r="FO167" s="371">
        <f t="shared" si="490"/>
        <v>0</v>
      </c>
      <c r="FP167" s="372">
        <f t="shared" si="490"/>
        <v>0</v>
      </c>
      <c r="FQ167" s="421"/>
      <c r="FR167" s="425"/>
      <c r="FS167" s="371">
        <f t="shared" si="491"/>
        <v>0</v>
      </c>
      <c r="FT167" s="372">
        <f t="shared" si="491"/>
        <v>0</v>
      </c>
      <c r="FU167" s="421"/>
      <c r="FV167" s="425"/>
      <c r="FW167" s="371">
        <f t="shared" si="492"/>
        <v>0</v>
      </c>
      <c r="FX167" s="372">
        <f t="shared" si="492"/>
        <v>0</v>
      </c>
      <c r="FY167" s="421"/>
      <c r="FZ167" s="425"/>
      <c r="GA167" s="371">
        <f t="shared" si="493"/>
        <v>0</v>
      </c>
      <c r="GB167" s="372">
        <f t="shared" si="493"/>
        <v>0</v>
      </c>
      <c r="GC167" s="406">
        <f t="shared" si="456"/>
        <v>0</v>
      </c>
      <c r="GD167" s="372">
        <f t="shared" si="456"/>
        <v>0</v>
      </c>
      <c r="GE167" s="371">
        <f t="shared" si="456"/>
        <v>0</v>
      </c>
      <c r="GF167" s="372">
        <f t="shared" si="454"/>
        <v>0</v>
      </c>
      <c r="GG167" s="371" t="str">
        <f t="shared" si="494"/>
        <v/>
      </c>
      <c r="GH167" s="372" t="str">
        <f t="shared" si="494"/>
        <v/>
      </c>
      <c r="GI167" s="371" t="str">
        <f t="shared" si="495"/>
        <v/>
      </c>
      <c r="GJ167" s="372" t="str">
        <f t="shared" si="495"/>
        <v/>
      </c>
      <c r="GK167" s="406">
        <f t="shared" si="457"/>
        <v>0</v>
      </c>
      <c r="GL167" s="372">
        <f t="shared" si="457"/>
        <v>0</v>
      </c>
      <c r="GM167" s="371">
        <f t="shared" si="457"/>
        <v>0</v>
      </c>
      <c r="GN167" s="372">
        <f t="shared" si="455"/>
        <v>0</v>
      </c>
      <c r="GO167" s="371">
        <f t="shared" si="496"/>
        <v>0</v>
      </c>
      <c r="GP167" s="372">
        <f t="shared" si="496"/>
        <v>0</v>
      </c>
      <c r="GQ167" s="371">
        <f t="shared" si="497"/>
        <v>0</v>
      </c>
      <c r="GR167" s="372">
        <f t="shared" si="497"/>
        <v>0</v>
      </c>
      <c r="GS167" s="406">
        <f t="shared" si="458"/>
        <v>0</v>
      </c>
      <c r="GT167" s="372">
        <f t="shared" si="458"/>
        <v>0</v>
      </c>
      <c r="GU167" s="371">
        <f t="shared" si="458"/>
        <v>0</v>
      </c>
      <c r="GV167" s="372">
        <f t="shared" si="458"/>
        <v>0</v>
      </c>
      <c r="GW167" s="371" t="str">
        <f t="shared" si="498"/>
        <v/>
      </c>
      <c r="GX167" s="372" t="str">
        <f t="shared" si="498"/>
        <v/>
      </c>
      <c r="GY167" s="371" t="str">
        <f t="shared" si="498"/>
        <v/>
      </c>
      <c r="GZ167" s="372" t="str">
        <f t="shared" si="498"/>
        <v/>
      </c>
      <c r="HA167" s="406">
        <f t="shared" si="459"/>
        <v>0</v>
      </c>
      <c r="HB167" s="372">
        <f t="shared" si="459"/>
        <v>0</v>
      </c>
      <c r="HC167" s="371">
        <f t="shared" si="459"/>
        <v>0</v>
      </c>
      <c r="HD167" s="372">
        <f t="shared" si="459"/>
        <v>0</v>
      </c>
      <c r="HE167" s="371" t="str">
        <f t="shared" si="460"/>
        <v/>
      </c>
      <c r="HF167" s="372" t="str">
        <f t="shared" si="460"/>
        <v/>
      </c>
      <c r="HG167" s="371" t="str">
        <f t="shared" si="499"/>
        <v/>
      </c>
      <c r="HH167" s="372" t="str">
        <f t="shared" si="499"/>
        <v/>
      </c>
      <c r="HI167" s="406" t="str">
        <f t="shared" si="500"/>
        <v/>
      </c>
      <c r="HJ167" s="372" t="str">
        <f t="shared" si="500"/>
        <v/>
      </c>
      <c r="HK167" s="371" t="str">
        <f t="shared" si="501"/>
        <v/>
      </c>
      <c r="HL167" s="371" t="str">
        <f t="shared" si="501"/>
        <v/>
      </c>
      <c r="HM167" s="410"/>
    </row>
    <row r="168" spans="1:221" s="343" customFormat="1" ht="15">
      <c r="A168" s="475" t="s">
        <v>284</v>
      </c>
      <c r="B168" s="476" t="s">
        <v>752</v>
      </c>
      <c r="C168" s="527" t="s">
        <v>1003</v>
      </c>
      <c r="D168" s="478">
        <v>163912</v>
      </c>
      <c r="E168" s="479">
        <v>6</v>
      </c>
      <c r="F168" s="413"/>
      <c r="G168" s="480"/>
      <c r="H168" s="421"/>
      <c r="I168" s="481"/>
      <c r="J168" s="371">
        <f t="shared" si="422"/>
        <v>0</v>
      </c>
      <c r="K168" s="372">
        <f t="shared" si="423"/>
        <v>0</v>
      </c>
      <c r="L168" s="480"/>
      <c r="M168" s="371">
        <f t="shared" si="424"/>
        <v>0</v>
      </c>
      <c r="N168" s="372">
        <f t="shared" si="462"/>
        <v>0</v>
      </c>
      <c r="O168" s="371">
        <f t="shared" si="425"/>
        <v>0</v>
      </c>
      <c r="P168" s="372">
        <f t="shared" si="426"/>
        <v>0</v>
      </c>
      <c r="Q168" s="421"/>
      <c r="R168" s="425"/>
      <c r="S168" s="371">
        <f t="shared" si="427"/>
        <v>0</v>
      </c>
      <c r="T168" s="372">
        <f t="shared" si="428"/>
        <v>0</v>
      </c>
      <c r="U168" s="421"/>
      <c r="V168" s="425"/>
      <c r="W168" s="371">
        <f t="shared" si="429"/>
        <v>0</v>
      </c>
      <c r="X168" s="372">
        <f t="shared" si="430"/>
        <v>0</v>
      </c>
      <c r="Y168" s="421"/>
      <c r="Z168" s="425"/>
      <c r="AA168" s="371">
        <f t="shared" si="431"/>
        <v>0</v>
      </c>
      <c r="AB168" s="372">
        <f t="shared" si="432"/>
        <v>0</v>
      </c>
      <c r="AC168" s="358">
        <f t="shared" si="433"/>
        <v>0</v>
      </c>
      <c r="AD168" s="372">
        <f t="shared" si="434"/>
        <v>0</v>
      </c>
      <c r="AE168" s="358">
        <f t="shared" si="435"/>
        <v>0</v>
      </c>
      <c r="AF168" s="372">
        <f t="shared" si="436"/>
        <v>0</v>
      </c>
      <c r="AG168" s="421"/>
      <c r="AH168" s="480"/>
      <c r="AI168" s="371">
        <f t="shared" si="437"/>
        <v>0</v>
      </c>
      <c r="AJ168" s="372">
        <f t="shared" si="438"/>
        <v>0</v>
      </c>
      <c r="AK168" s="421"/>
      <c r="AL168" s="480"/>
      <c r="AM168" s="371">
        <f t="shared" si="439"/>
        <v>0</v>
      </c>
      <c r="AN168" s="372">
        <f t="shared" si="440"/>
        <v>0</v>
      </c>
      <c r="AO168" s="421"/>
      <c r="AP168" s="483"/>
      <c r="AQ168" s="371">
        <f t="shared" si="441"/>
        <v>0</v>
      </c>
      <c r="AR168" s="372">
        <f t="shared" si="442"/>
        <v>0</v>
      </c>
      <c r="AS168" s="371">
        <f t="shared" si="443"/>
        <v>0</v>
      </c>
      <c r="AT168" s="372">
        <f t="shared" si="444"/>
        <v>0</v>
      </c>
      <c r="AU168" s="371">
        <f t="shared" si="445"/>
        <v>0</v>
      </c>
      <c r="AV168" s="372">
        <f t="shared" si="446"/>
        <v>0</v>
      </c>
      <c r="AW168" s="421"/>
      <c r="AX168" s="480"/>
      <c r="AY168" s="371">
        <f t="shared" si="447"/>
        <v>0</v>
      </c>
      <c r="AZ168" s="372">
        <f t="shared" si="448"/>
        <v>0</v>
      </c>
      <c r="BA168" s="421"/>
      <c r="BB168" s="480"/>
      <c r="BC168" s="371">
        <f t="shared" si="449"/>
        <v>0</v>
      </c>
      <c r="BD168" s="372">
        <f t="shared" si="450"/>
        <v>0</v>
      </c>
      <c r="BE168" s="421"/>
      <c r="BF168" s="480"/>
      <c r="BG168" s="371">
        <f t="shared" si="464"/>
        <v>0</v>
      </c>
      <c r="BH168" s="372">
        <f t="shared" si="464"/>
        <v>0</v>
      </c>
      <c r="BI168" s="371">
        <f t="shared" si="465"/>
        <v>0</v>
      </c>
      <c r="BJ168" s="372">
        <f t="shared" si="465"/>
        <v>0</v>
      </c>
      <c r="BK168" s="371">
        <f t="shared" si="466"/>
        <v>0</v>
      </c>
      <c r="BL168" s="372">
        <f t="shared" si="466"/>
        <v>0</v>
      </c>
      <c r="BM168" s="421"/>
      <c r="BN168" s="425"/>
      <c r="BO168" s="371">
        <f t="shared" ref="BO168:BP231" si="502">IF(CS168&gt;0,BM168,)</f>
        <v>0</v>
      </c>
      <c r="BP168" s="372">
        <f t="shared" si="502"/>
        <v>0</v>
      </c>
      <c r="BQ168" s="421"/>
      <c r="BR168" s="425"/>
      <c r="BS168" s="371">
        <f t="shared" ref="BS168:BT231" si="503">IF(CW168&gt;0,BQ168,)</f>
        <v>0</v>
      </c>
      <c r="BT168" s="372">
        <f t="shared" si="503"/>
        <v>0</v>
      </c>
      <c r="BU168" s="421"/>
      <c r="BV168" s="425"/>
      <c r="BW168" s="371">
        <f t="shared" ref="BW168:BW231" si="504">IF(DA168&gt;0,BU168,)</f>
        <v>0</v>
      </c>
      <c r="BX168" s="482">
        <f t="shared" si="461"/>
        <v>0</v>
      </c>
      <c r="BY168" s="358">
        <f t="shared" si="467"/>
        <v>0</v>
      </c>
      <c r="BZ168" s="372">
        <f t="shared" si="467"/>
        <v>0</v>
      </c>
      <c r="CA168" s="358">
        <f t="shared" si="468"/>
        <v>0</v>
      </c>
      <c r="CB168" s="372">
        <f t="shared" si="468"/>
        <v>0</v>
      </c>
      <c r="CC168" s="421"/>
      <c r="CD168" s="480"/>
      <c r="CE168" s="371">
        <f t="shared" si="419"/>
        <v>0</v>
      </c>
      <c r="CF168" s="372">
        <f t="shared" si="419"/>
        <v>0</v>
      </c>
      <c r="CG168" s="421"/>
      <c r="CH168" s="480"/>
      <c r="CI168" s="371">
        <f t="shared" ref="CI168:CJ231" si="505">IF(BQ168&gt;0,(BQ168*CG168),)</f>
        <v>0</v>
      </c>
      <c r="CJ168" s="372">
        <f t="shared" si="505"/>
        <v>0</v>
      </c>
      <c r="CK168" s="421"/>
      <c r="CL168" s="483"/>
      <c r="CM168" s="371">
        <f t="shared" ref="CM168:CN231" si="506">IF(BU168&gt;0,(BU168*CK168),)</f>
        <v>0</v>
      </c>
      <c r="CN168" s="372">
        <f t="shared" si="506"/>
        <v>0</v>
      </c>
      <c r="CO168" s="371">
        <f t="shared" si="469"/>
        <v>0</v>
      </c>
      <c r="CP168" s="372">
        <f t="shared" si="469"/>
        <v>0</v>
      </c>
      <c r="CQ168" s="371">
        <f t="shared" si="470"/>
        <v>0</v>
      </c>
      <c r="CR168" s="372">
        <f t="shared" si="470"/>
        <v>0</v>
      </c>
      <c r="CS168" s="421"/>
      <c r="CT168" s="480"/>
      <c r="CU168" s="371">
        <f t="shared" si="420"/>
        <v>0</v>
      </c>
      <c r="CV168" s="372">
        <f t="shared" si="420"/>
        <v>0</v>
      </c>
      <c r="CW168" s="421"/>
      <c r="CX168" s="480"/>
      <c r="CY168" s="371">
        <f t="shared" si="421"/>
        <v>0</v>
      </c>
      <c r="CZ168" s="372">
        <f t="shared" si="421"/>
        <v>0</v>
      </c>
      <c r="DA168" s="421"/>
      <c r="DB168" s="480"/>
      <c r="DC168" s="371">
        <f t="shared" si="471"/>
        <v>0</v>
      </c>
      <c r="DD168" s="372">
        <f t="shared" si="471"/>
        <v>0</v>
      </c>
      <c r="DE168" s="371">
        <f t="shared" si="472"/>
        <v>0</v>
      </c>
      <c r="DF168" s="372">
        <f t="shared" si="472"/>
        <v>0</v>
      </c>
      <c r="DG168" s="371">
        <f t="shared" si="473"/>
        <v>0</v>
      </c>
      <c r="DH168" s="372">
        <f t="shared" si="473"/>
        <v>0</v>
      </c>
      <c r="DI168" s="371">
        <f t="shared" si="474"/>
        <v>0</v>
      </c>
      <c r="DJ168" s="372">
        <f t="shared" si="474"/>
        <v>0</v>
      </c>
      <c r="DK168" s="371">
        <f t="shared" si="474"/>
        <v>0</v>
      </c>
      <c r="DL168" s="372">
        <f t="shared" si="463"/>
        <v>0</v>
      </c>
      <c r="DM168" s="371">
        <f t="shared" si="475"/>
        <v>0</v>
      </c>
      <c r="DN168" s="372">
        <f t="shared" si="475"/>
        <v>0</v>
      </c>
      <c r="DO168" s="371">
        <f t="shared" si="476"/>
        <v>0</v>
      </c>
      <c r="DP168" s="372">
        <f t="shared" si="476"/>
        <v>0</v>
      </c>
      <c r="DQ168" s="371">
        <f t="shared" si="477"/>
        <v>0</v>
      </c>
      <c r="DR168" s="372">
        <f t="shared" si="477"/>
        <v>0</v>
      </c>
      <c r="DS168" s="371">
        <f t="shared" si="478"/>
        <v>0</v>
      </c>
      <c r="DT168" s="372">
        <f t="shared" si="478"/>
        <v>0</v>
      </c>
      <c r="DU168" s="421"/>
      <c r="DV168" s="425"/>
      <c r="DW168" s="371">
        <f t="shared" si="479"/>
        <v>0</v>
      </c>
      <c r="DX168" s="372">
        <f t="shared" si="479"/>
        <v>0</v>
      </c>
      <c r="DY168" s="421"/>
      <c r="DZ168" s="425"/>
      <c r="EA168" s="371">
        <f t="shared" si="480"/>
        <v>0</v>
      </c>
      <c r="EB168" s="372">
        <f t="shared" si="480"/>
        <v>0</v>
      </c>
      <c r="EC168" s="421"/>
      <c r="ED168" s="425"/>
      <c r="EE168" s="371">
        <f t="shared" si="481"/>
        <v>0</v>
      </c>
      <c r="EF168" s="372">
        <f t="shared" si="481"/>
        <v>0</v>
      </c>
      <c r="EG168" s="358">
        <f t="shared" si="482"/>
        <v>0</v>
      </c>
      <c r="EH168" s="372">
        <f t="shared" si="482"/>
        <v>0</v>
      </c>
      <c r="EI168" s="358">
        <f t="shared" si="483"/>
        <v>0</v>
      </c>
      <c r="EJ168" s="372">
        <f t="shared" si="483"/>
        <v>0</v>
      </c>
      <c r="EK168" s="421"/>
      <c r="EL168" s="480"/>
      <c r="EM168" s="371">
        <f t="shared" si="453"/>
        <v>0</v>
      </c>
      <c r="EN168" s="372">
        <f t="shared" si="453"/>
        <v>0</v>
      </c>
      <c r="EO168" s="421"/>
      <c r="EP168" s="480"/>
      <c r="EQ168" s="371">
        <f t="shared" ref="EQ168:ER231" si="507">IF(DY168&gt;0,(DY168*EO168),)</f>
        <v>0</v>
      </c>
      <c r="ER168" s="372">
        <f t="shared" si="507"/>
        <v>0</v>
      </c>
      <c r="ES168" s="421"/>
      <c r="ET168" s="483"/>
      <c r="EU168" s="371">
        <f t="shared" si="451"/>
        <v>0</v>
      </c>
      <c r="EV168" s="372">
        <f t="shared" si="452"/>
        <v>0</v>
      </c>
      <c r="EW168" s="371">
        <f t="shared" si="484"/>
        <v>0</v>
      </c>
      <c r="EX168" s="372">
        <f t="shared" si="484"/>
        <v>0</v>
      </c>
      <c r="EY168" s="371">
        <f t="shared" si="485"/>
        <v>0</v>
      </c>
      <c r="EZ168" s="372">
        <f t="shared" si="485"/>
        <v>0</v>
      </c>
      <c r="FA168" s="421"/>
      <c r="FB168" s="480"/>
      <c r="FC168" s="371">
        <f t="shared" si="486"/>
        <v>0</v>
      </c>
      <c r="FD168" s="372">
        <f t="shared" si="486"/>
        <v>0</v>
      </c>
      <c r="FE168" s="421"/>
      <c r="FF168" s="480"/>
      <c r="FG168" s="371">
        <f t="shared" si="487"/>
        <v>0</v>
      </c>
      <c r="FH168" s="372">
        <f t="shared" si="487"/>
        <v>0</v>
      </c>
      <c r="FI168" s="421"/>
      <c r="FJ168" s="480"/>
      <c r="FK168" s="371">
        <f t="shared" si="488"/>
        <v>0</v>
      </c>
      <c r="FL168" s="372">
        <f t="shared" si="488"/>
        <v>0</v>
      </c>
      <c r="FM168" s="371">
        <f t="shared" si="489"/>
        <v>0</v>
      </c>
      <c r="FN168" s="372">
        <f t="shared" si="489"/>
        <v>0</v>
      </c>
      <c r="FO168" s="371">
        <f t="shared" si="490"/>
        <v>0</v>
      </c>
      <c r="FP168" s="372">
        <f t="shared" si="490"/>
        <v>0</v>
      </c>
      <c r="FQ168" s="421"/>
      <c r="FR168" s="425"/>
      <c r="FS168" s="371">
        <f t="shared" si="491"/>
        <v>0</v>
      </c>
      <c r="FT168" s="372">
        <f t="shared" si="491"/>
        <v>0</v>
      </c>
      <c r="FU168" s="421"/>
      <c r="FV168" s="425"/>
      <c r="FW168" s="371">
        <f t="shared" si="492"/>
        <v>0</v>
      </c>
      <c r="FX168" s="372">
        <f t="shared" si="492"/>
        <v>0</v>
      </c>
      <c r="FY168" s="421"/>
      <c r="FZ168" s="425"/>
      <c r="GA168" s="371">
        <f t="shared" si="493"/>
        <v>0</v>
      </c>
      <c r="GB168" s="372">
        <f t="shared" si="493"/>
        <v>0</v>
      </c>
      <c r="GC168" s="406">
        <f t="shared" si="456"/>
        <v>0</v>
      </c>
      <c r="GD168" s="372">
        <f t="shared" si="456"/>
        <v>0</v>
      </c>
      <c r="GE168" s="371">
        <f t="shared" si="456"/>
        <v>0</v>
      </c>
      <c r="GF168" s="372">
        <f t="shared" si="454"/>
        <v>0</v>
      </c>
      <c r="GG168" s="371" t="str">
        <f t="shared" si="494"/>
        <v/>
      </c>
      <c r="GH168" s="372" t="str">
        <f t="shared" si="494"/>
        <v/>
      </c>
      <c r="GI168" s="371" t="str">
        <f t="shared" si="495"/>
        <v/>
      </c>
      <c r="GJ168" s="372" t="str">
        <f t="shared" si="495"/>
        <v/>
      </c>
      <c r="GK168" s="406">
        <f t="shared" si="457"/>
        <v>0</v>
      </c>
      <c r="GL168" s="372">
        <f t="shared" si="457"/>
        <v>0</v>
      </c>
      <c r="GM168" s="371">
        <f t="shared" si="457"/>
        <v>0</v>
      </c>
      <c r="GN168" s="372">
        <f t="shared" si="455"/>
        <v>0</v>
      </c>
      <c r="GO168" s="371">
        <f t="shared" si="496"/>
        <v>0</v>
      </c>
      <c r="GP168" s="372">
        <f t="shared" si="496"/>
        <v>0</v>
      </c>
      <c r="GQ168" s="371">
        <f t="shared" si="497"/>
        <v>0</v>
      </c>
      <c r="GR168" s="372">
        <f t="shared" si="497"/>
        <v>0</v>
      </c>
      <c r="GS168" s="406">
        <f t="shared" si="458"/>
        <v>0</v>
      </c>
      <c r="GT168" s="372">
        <f t="shared" si="458"/>
        <v>0</v>
      </c>
      <c r="GU168" s="371">
        <f t="shared" si="458"/>
        <v>0</v>
      </c>
      <c r="GV168" s="372">
        <f t="shared" si="458"/>
        <v>0</v>
      </c>
      <c r="GW168" s="371" t="str">
        <f t="shared" si="498"/>
        <v/>
      </c>
      <c r="GX168" s="372" t="str">
        <f t="shared" si="498"/>
        <v/>
      </c>
      <c r="GY168" s="371" t="str">
        <f t="shared" si="498"/>
        <v/>
      </c>
      <c r="GZ168" s="372" t="str">
        <f t="shared" si="498"/>
        <v/>
      </c>
      <c r="HA168" s="406">
        <f t="shared" si="459"/>
        <v>0</v>
      </c>
      <c r="HB168" s="372">
        <f t="shared" si="459"/>
        <v>0</v>
      </c>
      <c r="HC168" s="371">
        <f t="shared" si="459"/>
        <v>0</v>
      </c>
      <c r="HD168" s="372">
        <f t="shared" si="459"/>
        <v>0</v>
      </c>
      <c r="HE168" s="371" t="str">
        <f t="shared" si="460"/>
        <v/>
      </c>
      <c r="HF168" s="372" t="str">
        <f t="shared" si="460"/>
        <v/>
      </c>
      <c r="HG168" s="371" t="str">
        <f t="shared" si="499"/>
        <v/>
      </c>
      <c r="HH168" s="372" t="str">
        <f t="shared" si="499"/>
        <v/>
      </c>
      <c r="HI168" s="406" t="str">
        <f t="shared" si="500"/>
        <v/>
      </c>
      <c r="HJ168" s="372" t="str">
        <f t="shared" si="500"/>
        <v/>
      </c>
      <c r="HK168" s="371" t="str">
        <f t="shared" si="501"/>
        <v/>
      </c>
      <c r="HL168" s="371" t="str">
        <f t="shared" si="501"/>
        <v/>
      </c>
      <c r="HM168" s="410"/>
    </row>
    <row r="169" spans="1:221" s="343" customFormat="1" ht="15">
      <c r="A169" s="475" t="s">
        <v>284</v>
      </c>
      <c r="B169" s="476" t="s">
        <v>753</v>
      </c>
      <c r="C169" s="159"/>
      <c r="D169" s="478">
        <v>161767</v>
      </c>
      <c r="E169" s="479">
        <v>8</v>
      </c>
      <c r="F169" s="413"/>
      <c r="G169" s="480"/>
      <c r="H169" s="421"/>
      <c r="I169" s="481"/>
      <c r="J169" s="371">
        <f t="shared" si="422"/>
        <v>0</v>
      </c>
      <c r="K169" s="372">
        <f t="shared" si="423"/>
        <v>0</v>
      </c>
      <c r="L169" s="480"/>
      <c r="M169" s="371">
        <f t="shared" si="424"/>
        <v>0</v>
      </c>
      <c r="N169" s="372">
        <f t="shared" si="462"/>
        <v>0</v>
      </c>
      <c r="O169" s="371">
        <f t="shared" si="425"/>
        <v>0</v>
      </c>
      <c r="P169" s="372">
        <f t="shared" si="426"/>
        <v>0</v>
      </c>
      <c r="Q169" s="421"/>
      <c r="R169" s="425"/>
      <c r="S169" s="371">
        <f t="shared" si="427"/>
        <v>0</v>
      </c>
      <c r="T169" s="372">
        <f t="shared" si="428"/>
        <v>0</v>
      </c>
      <c r="U169" s="421"/>
      <c r="V169" s="425"/>
      <c r="W169" s="371">
        <f t="shared" si="429"/>
        <v>0</v>
      </c>
      <c r="X169" s="372">
        <f t="shared" si="430"/>
        <v>0</v>
      </c>
      <c r="Y169" s="421"/>
      <c r="Z169" s="425"/>
      <c r="AA169" s="371">
        <f t="shared" si="431"/>
        <v>0</v>
      </c>
      <c r="AB169" s="372">
        <f t="shared" si="432"/>
        <v>0</v>
      </c>
      <c r="AC169" s="358">
        <f t="shared" si="433"/>
        <v>0</v>
      </c>
      <c r="AD169" s="372">
        <f t="shared" si="434"/>
        <v>0</v>
      </c>
      <c r="AE169" s="358">
        <f t="shared" si="435"/>
        <v>0</v>
      </c>
      <c r="AF169" s="372">
        <f t="shared" si="436"/>
        <v>0</v>
      </c>
      <c r="AG169" s="421"/>
      <c r="AH169" s="480"/>
      <c r="AI169" s="371">
        <f t="shared" si="437"/>
        <v>0</v>
      </c>
      <c r="AJ169" s="372">
        <f t="shared" si="438"/>
        <v>0</v>
      </c>
      <c r="AK169" s="421"/>
      <c r="AL169" s="480"/>
      <c r="AM169" s="371">
        <f t="shared" si="439"/>
        <v>0</v>
      </c>
      <c r="AN169" s="372">
        <f t="shared" si="440"/>
        <v>0</v>
      </c>
      <c r="AO169" s="421"/>
      <c r="AP169" s="483"/>
      <c r="AQ169" s="371">
        <f t="shared" si="441"/>
        <v>0</v>
      </c>
      <c r="AR169" s="372">
        <f t="shared" si="442"/>
        <v>0</v>
      </c>
      <c r="AS169" s="371">
        <f t="shared" si="443"/>
        <v>0</v>
      </c>
      <c r="AT169" s="372">
        <f t="shared" si="444"/>
        <v>0</v>
      </c>
      <c r="AU169" s="371">
        <f t="shared" si="445"/>
        <v>0</v>
      </c>
      <c r="AV169" s="372">
        <f t="shared" si="446"/>
        <v>0</v>
      </c>
      <c r="AW169" s="421"/>
      <c r="AX169" s="480"/>
      <c r="AY169" s="371">
        <f t="shared" si="447"/>
        <v>0</v>
      </c>
      <c r="AZ169" s="372">
        <f t="shared" si="448"/>
        <v>0</v>
      </c>
      <c r="BA169" s="421"/>
      <c r="BB169" s="480"/>
      <c r="BC169" s="371">
        <f t="shared" si="449"/>
        <v>0</v>
      </c>
      <c r="BD169" s="372">
        <f t="shared" si="450"/>
        <v>0</v>
      </c>
      <c r="BE169" s="421"/>
      <c r="BF169" s="480"/>
      <c r="BG169" s="371">
        <f t="shared" si="464"/>
        <v>0</v>
      </c>
      <c r="BH169" s="372">
        <f t="shared" si="464"/>
        <v>0</v>
      </c>
      <c r="BI169" s="371">
        <f t="shared" si="465"/>
        <v>0</v>
      </c>
      <c r="BJ169" s="372">
        <f t="shared" si="465"/>
        <v>0</v>
      </c>
      <c r="BK169" s="371">
        <f t="shared" si="466"/>
        <v>0</v>
      </c>
      <c r="BL169" s="372">
        <f t="shared" si="466"/>
        <v>0</v>
      </c>
      <c r="BM169" s="421"/>
      <c r="BN169" s="425"/>
      <c r="BO169" s="371">
        <f t="shared" si="502"/>
        <v>0</v>
      </c>
      <c r="BP169" s="372">
        <f t="shared" si="502"/>
        <v>0</v>
      </c>
      <c r="BQ169" s="421"/>
      <c r="BR169" s="425"/>
      <c r="BS169" s="371">
        <f t="shared" si="503"/>
        <v>0</v>
      </c>
      <c r="BT169" s="372">
        <f t="shared" si="503"/>
        <v>0</v>
      </c>
      <c r="BU169" s="421"/>
      <c r="BV169" s="425"/>
      <c r="BW169" s="371">
        <f t="shared" si="504"/>
        <v>0</v>
      </c>
      <c r="BX169" s="482">
        <f t="shared" si="461"/>
        <v>0</v>
      </c>
      <c r="BY169" s="358">
        <f t="shared" si="467"/>
        <v>0</v>
      </c>
      <c r="BZ169" s="372">
        <f t="shared" si="467"/>
        <v>0</v>
      </c>
      <c r="CA169" s="358">
        <f t="shared" si="468"/>
        <v>0</v>
      </c>
      <c r="CB169" s="372">
        <f t="shared" si="468"/>
        <v>0</v>
      </c>
      <c r="CC169" s="421"/>
      <c r="CD169" s="480"/>
      <c r="CE169" s="371">
        <f t="shared" si="419"/>
        <v>0</v>
      </c>
      <c r="CF169" s="372">
        <f t="shared" si="419"/>
        <v>0</v>
      </c>
      <c r="CG169" s="421"/>
      <c r="CH169" s="480"/>
      <c r="CI169" s="371">
        <f t="shared" si="505"/>
        <v>0</v>
      </c>
      <c r="CJ169" s="372">
        <f t="shared" si="505"/>
        <v>0</v>
      </c>
      <c r="CK169" s="421"/>
      <c r="CL169" s="483"/>
      <c r="CM169" s="371">
        <f t="shared" si="506"/>
        <v>0</v>
      </c>
      <c r="CN169" s="372">
        <f t="shared" si="506"/>
        <v>0</v>
      </c>
      <c r="CO169" s="371">
        <f t="shared" si="469"/>
        <v>0</v>
      </c>
      <c r="CP169" s="372">
        <f t="shared" si="469"/>
        <v>0</v>
      </c>
      <c r="CQ169" s="371">
        <f t="shared" si="470"/>
        <v>0</v>
      </c>
      <c r="CR169" s="372">
        <f t="shared" si="470"/>
        <v>0</v>
      </c>
      <c r="CS169" s="421"/>
      <c r="CT169" s="480"/>
      <c r="CU169" s="371">
        <f t="shared" si="420"/>
        <v>0</v>
      </c>
      <c r="CV169" s="372">
        <f t="shared" si="420"/>
        <v>0</v>
      </c>
      <c r="CW169" s="421"/>
      <c r="CX169" s="480"/>
      <c r="CY169" s="371">
        <f t="shared" si="421"/>
        <v>0</v>
      </c>
      <c r="CZ169" s="372">
        <f t="shared" si="421"/>
        <v>0</v>
      </c>
      <c r="DA169" s="421"/>
      <c r="DB169" s="480"/>
      <c r="DC169" s="371">
        <f t="shared" si="471"/>
        <v>0</v>
      </c>
      <c r="DD169" s="372">
        <f t="shared" si="471"/>
        <v>0</v>
      </c>
      <c r="DE169" s="371">
        <f t="shared" si="472"/>
        <v>0</v>
      </c>
      <c r="DF169" s="372">
        <f t="shared" si="472"/>
        <v>0</v>
      </c>
      <c r="DG169" s="371">
        <f t="shared" si="473"/>
        <v>0</v>
      </c>
      <c r="DH169" s="372">
        <f t="shared" si="473"/>
        <v>0</v>
      </c>
      <c r="DI169" s="371">
        <f t="shared" si="474"/>
        <v>0</v>
      </c>
      <c r="DJ169" s="372">
        <f t="shared" si="474"/>
        <v>0</v>
      </c>
      <c r="DK169" s="371">
        <f t="shared" si="474"/>
        <v>0</v>
      </c>
      <c r="DL169" s="372">
        <f t="shared" si="463"/>
        <v>0</v>
      </c>
      <c r="DM169" s="371">
        <f t="shared" si="475"/>
        <v>0</v>
      </c>
      <c r="DN169" s="372">
        <f t="shared" si="475"/>
        <v>0</v>
      </c>
      <c r="DO169" s="371">
        <f t="shared" si="476"/>
        <v>0</v>
      </c>
      <c r="DP169" s="372">
        <f t="shared" si="476"/>
        <v>0</v>
      </c>
      <c r="DQ169" s="371">
        <f t="shared" si="477"/>
        <v>0</v>
      </c>
      <c r="DR169" s="372">
        <f t="shared" si="477"/>
        <v>0</v>
      </c>
      <c r="DS169" s="371">
        <f t="shared" si="478"/>
        <v>0</v>
      </c>
      <c r="DT169" s="372">
        <f t="shared" si="478"/>
        <v>0</v>
      </c>
      <c r="DU169" s="421"/>
      <c r="DV169" s="425"/>
      <c r="DW169" s="371">
        <f t="shared" si="479"/>
        <v>0</v>
      </c>
      <c r="DX169" s="372">
        <f t="shared" si="479"/>
        <v>0</v>
      </c>
      <c r="DY169" s="421"/>
      <c r="DZ169" s="425"/>
      <c r="EA169" s="371">
        <f t="shared" si="480"/>
        <v>0</v>
      </c>
      <c r="EB169" s="372">
        <f t="shared" si="480"/>
        <v>0</v>
      </c>
      <c r="EC169" s="421"/>
      <c r="ED169" s="425"/>
      <c r="EE169" s="371">
        <f t="shared" si="481"/>
        <v>0</v>
      </c>
      <c r="EF169" s="372">
        <f t="shared" si="481"/>
        <v>0</v>
      </c>
      <c r="EG169" s="358">
        <f t="shared" si="482"/>
        <v>0</v>
      </c>
      <c r="EH169" s="372">
        <f t="shared" si="482"/>
        <v>0</v>
      </c>
      <c r="EI169" s="358">
        <f t="shared" si="483"/>
        <v>0</v>
      </c>
      <c r="EJ169" s="372">
        <f t="shared" si="483"/>
        <v>0</v>
      </c>
      <c r="EK169" s="421"/>
      <c r="EL169" s="480"/>
      <c r="EM169" s="371">
        <f t="shared" si="453"/>
        <v>0</v>
      </c>
      <c r="EN169" s="372">
        <f t="shared" si="453"/>
        <v>0</v>
      </c>
      <c r="EO169" s="421"/>
      <c r="EP169" s="480"/>
      <c r="EQ169" s="371">
        <f t="shared" si="507"/>
        <v>0</v>
      </c>
      <c r="ER169" s="372">
        <f t="shared" si="507"/>
        <v>0</v>
      </c>
      <c r="ES169" s="421"/>
      <c r="ET169" s="483"/>
      <c r="EU169" s="371">
        <f t="shared" si="451"/>
        <v>0</v>
      </c>
      <c r="EV169" s="372">
        <f t="shared" si="452"/>
        <v>0</v>
      </c>
      <c r="EW169" s="371">
        <f t="shared" si="484"/>
        <v>0</v>
      </c>
      <c r="EX169" s="372">
        <f t="shared" si="484"/>
        <v>0</v>
      </c>
      <c r="EY169" s="371">
        <f t="shared" si="485"/>
        <v>0</v>
      </c>
      <c r="EZ169" s="372">
        <f t="shared" si="485"/>
        <v>0</v>
      </c>
      <c r="FA169" s="421"/>
      <c r="FB169" s="480"/>
      <c r="FC169" s="371">
        <f t="shared" si="486"/>
        <v>0</v>
      </c>
      <c r="FD169" s="372">
        <f t="shared" si="486"/>
        <v>0</v>
      </c>
      <c r="FE169" s="421"/>
      <c r="FF169" s="480"/>
      <c r="FG169" s="371">
        <f t="shared" si="487"/>
        <v>0</v>
      </c>
      <c r="FH169" s="372">
        <f t="shared" si="487"/>
        <v>0</v>
      </c>
      <c r="FI169" s="421"/>
      <c r="FJ169" s="480"/>
      <c r="FK169" s="371">
        <f t="shared" si="488"/>
        <v>0</v>
      </c>
      <c r="FL169" s="372">
        <f t="shared" si="488"/>
        <v>0</v>
      </c>
      <c r="FM169" s="371">
        <f t="shared" si="489"/>
        <v>0</v>
      </c>
      <c r="FN169" s="372">
        <f t="shared" si="489"/>
        <v>0</v>
      </c>
      <c r="FO169" s="371">
        <f t="shared" si="490"/>
        <v>0</v>
      </c>
      <c r="FP169" s="372">
        <f t="shared" si="490"/>
        <v>0</v>
      </c>
      <c r="FQ169" s="421"/>
      <c r="FR169" s="425"/>
      <c r="FS169" s="371">
        <f t="shared" si="491"/>
        <v>0</v>
      </c>
      <c r="FT169" s="372">
        <f t="shared" si="491"/>
        <v>0</v>
      </c>
      <c r="FU169" s="421"/>
      <c r="FV169" s="425"/>
      <c r="FW169" s="371">
        <f t="shared" si="492"/>
        <v>0</v>
      </c>
      <c r="FX169" s="372">
        <f t="shared" si="492"/>
        <v>0</v>
      </c>
      <c r="FY169" s="421"/>
      <c r="FZ169" s="425"/>
      <c r="GA169" s="371">
        <f t="shared" si="493"/>
        <v>0</v>
      </c>
      <c r="GB169" s="372">
        <f t="shared" si="493"/>
        <v>0</v>
      </c>
      <c r="GC169" s="406">
        <f t="shared" si="456"/>
        <v>0</v>
      </c>
      <c r="GD169" s="372">
        <f t="shared" si="456"/>
        <v>0</v>
      </c>
      <c r="GE169" s="371">
        <f t="shared" si="456"/>
        <v>0</v>
      </c>
      <c r="GF169" s="372">
        <f t="shared" si="454"/>
        <v>0</v>
      </c>
      <c r="GG169" s="371" t="str">
        <f t="shared" si="494"/>
        <v/>
      </c>
      <c r="GH169" s="372" t="str">
        <f t="shared" si="494"/>
        <v/>
      </c>
      <c r="GI169" s="371" t="str">
        <f t="shared" si="495"/>
        <v/>
      </c>
      <c r="GJ169" s="372" t="str">
        <f t="shared" si="495"/>
        <v/>
      </c>
      <c r="GK169" s="406">
        <f t="shared" si="457"/>
        <v>0</v>
      </c>
      <c r="GL169" s="372">
        <f t="shared" si="457"/>
        <v>0</v>
      </c>
      <c r="GM169" s="371">
        <f t="shared" si="457"/>
        <v>0</v>
      </c>
      <c r="GN169" s="372">
        <f t="shared" si="455"/>
        <v>0</v>
      </c>
      <c r="GO169" s="371">
        <f t="shared" si="496"/>
        <v>0</v>
      </c>
      <c r="GP169" s="372">
        <f t="shared" si="496"/>
        <v>0</v>
      </c>
      <c r="GQ169" s="371">
        <f t="shared" si="497"/>
        <v>0</v>
      </c>
      <c r="GR169" s="372">
        <f t="shared" si="497"/>
        <v>0</v>
      </c>
      <c r="GS169" s="406">
        <f t="shared" si="458"/>
        <v>0</v>
      </c>
      <c r="GT169" s="372">
        <f t="shared" si="458"/>
        <v>0</v>
      </c>
      <c r="GU169" s="371">
        <f t="shared" si="458"/>
        <v>0</v>
      </c>
      <c r="GV169" s="372">
        <f t="shared" si="458"/>
        <v>0</v>
      </c>
      <c r="GW169" s="371" t="str">
        <f t="shared" si="498"/>
        <v/>
      </c>
      <c r="GX169" s="372" t="str">
        <f t="shared" si="498"/>
        <v/>
      </c>
      <c r="GY169" s="371" t="str">
        <f t="shared" si="498"/>
        <v/>
      </c>
      <c r="GZ169" s="372" t="str">
        <f t="shared" si="498"/>
        <v/>
      </c>
      <c r="HA169" s="406">
        <f t="shared" si="459"/>
        <v>0</v>
      </c>
      <c r="HB169" s="372">
        <f t="shared" si="459"/>
        <v>0</v>
      </c>
      <c r="HC169" s="371">
        <f t="shared" si="459"/>
        <v>0</v>
      </c>
      <c r="HD169" s="372">
        <f t="shared" si="459"/>
        <v>0</v>
      </c>
      <c r="HE169" s="371" t="str">
        <f t="shared" si="460"/>
        <v/>
      </c>
      <c r="HF169" s="372" t="str">
        <f t="shared" si="460"/>
        <v/>
      </c>
      <c r="HG169" s="371" t="str">
        <f t="shared" si="499"/>
        <v/>
      </c>
      <c r="HH169" s="372" t="str">
        <f t="shared" si="499"/>
        <v/>
      </c>
      <c r="HI169" s="406" t="str">
        <f t="shared" si="500"/>
        <v/>
      </c>
      <c r="HJ169" s="372" t="str">
        <f t="shared" si="500"/>
        <v/>
      </c>
      <c r="HK169" s="371" t="str">
        <f t="shared" si="501"/>
        <v/>
      </c>
      <c r="HL169" s="371" t="str">
        <f t="shared" si="501"/>
        <v/>
      </c>
      <c r="HM169" s="410"/>
    </row>
    <row r="170" spans="1:221" s="343" customFormat="1" ht="15">
      <c r="A170" s="475" t="s">
        <v>284</v>
      </c>
      <c r="B170" s="476" t="s">
        <v>754</v>
      </c>
      <c r="C170" s="159"/>
      <c r="D170" s="478">
        <v>434672</v>
      </c>
      <c r="E170" s="479">
        <v>8</v>
      </c>
      <c r="F170" s="413"/>
      <c r="G170" s="480"/>
      <c r="H170" s="421"/>
      <c r="I170" s="481"/>
      <c r="J170" s="371">
        <f t="shared" si="422"/>
        <v>0</v>
      </c>
      <c r="K170" s="372">
        <f t="shared" si="423"/>
        <v>0</v>
      </c>
      <c r="L170" s="480"/>
      <c r="M170" s="371">
        <f t="shared" si="424"/>
        <v>0</v>
      </c>
      <c r="N170" s="372">
        <f t="shared" si="462"/>
        <v>0</v>
      </c>
      <c r="O170" s="371">
        <f t="shared" si="425"/>
        <v>0</v>
      </c>
      <c r="P170" s="372">
        <f t="shared" si="426"/>
        <v>0</v>
      </c>
      <c r="Q170" s="421"/>
      <c r="R170" s="425"/>
      <c r="S170" s="371">
        <f t="shared" si="427"/>
        <v>0</v>
      </c>
      <c r="T170" s="372">
        <f t="shared" si="428"/>
        <v>0</v>
      </c>
      <c r="U170" s="421"/>
      <c r="V170" s="425"/>
      <c r="W170" s="371">
        <f t="shared" si="429"/>
        <v>0</v>
      </c>
      <c r="X170" s="372">
        <f t="shared" si="430"/>
        <v>0</v>
      </c>
      <c r="Y170" s="421"/>
      <c r="Z170" s="425"/>
      <c r="AA170" s="371">
        <f t="shared" si="431"/>
        <v>0</v>
      </c>
      <c r="AB170" s="372">
        <f t="shared" si="432"/>
        <v>0</v>
      </c>
      <c r="AC170" s="358">
        <f t="shared" si="433"/>
        <v>0</v>
      </c>
      <c r="AD170" s="372">
        <f t="shared" si="434"/>
        <v>0</v>
      </c>
      <c r="AE170" s="358">
        <f t="shared" si="435"/>
        <v>0</v>
      </c>
      <c r="AF170" s="372">
        <f t="shared" si="436"/>
        <v>0</v>
      </c>
      <c r="AG170" s="421"/>
      <c r="AH170" s="480"/>
      <c r="AI170" s="371">
        <f t="shared" si="437"/>
        <v>0</v>
      </c>
      <c r="AJ170" s="372">
        <f t="shared" si="438"/>
        <v>0</v>
      </c>
      <c r="AK170" s="421"/>
      <c r="AL170" s="480"/>
      <c r="AM170" s="371">
        <f t="shared" si="439"/>
        <v>0</v>
      </c>
      <c r="AN170" s="372">
        <f t="shared" si="440"/>
        <v>0</v>
      </c>
      <c r="AO170" s="421"/>
      <c r="AP170" s="483"/>
      <c r="AQ170" s="371">
        <f t="shared" si="441"/>
        <v>0</v>
      </c>
      <c r="AR170" s="372">
        <f t="shared" si="442"/>
        <v>0</v>
      </c>
      <c r="AS170" s="371">
        <f t="shared" si="443"/>
        <v>0</v>
      </c>
      <c r="AT170" s="372">
        <f t="shared" si="444"/>
        <v>0</v>
      </c>
      <c r="AU170" s="371">
        <f t="shared" si="445"/>
        <v>0</v>
      </c>
      <c r="AV170" s="372">
        <f t="shared" si="446"/>
        <v>0</v>
      </c>
      <c r="AW170" s="421"/>
      <c r="AX170" s="480"/>
      <c r="AY170" s="371">
        <f t="shared" si="447"/>
        <v>0</v>
      </c>
      <c r="AZ170" s="372">
        <f t="shared" si="448"/>
        <v>0</v>
      </c>
      <c r="BA170" s="421"/>
      <c r="BB170" s="480"/>
      <c r="BC170" s="371">
        <f t="shared" si="449"/>
        <v>0</v>
      </c>
      <c r="BD170" s="372">
        <f t="shared" si="450"/>
        <v>0</v>
      </c>
      <c r="BE170" s="421"/>
      <c r="BF170" s="480"/>
      <c r="BG170" s="371">
        <f t="shared" si="464"/>
        <v>0</v>
      </c>
      <c r="BH170" s="372">
        <f t="shared" si="464"/>
        <v>0</v>
      </c>
      <c r="BI170" s="371">
        <f t="shared" si="465"/>
        <v>0</v>
      </c>
      <c r="BJ170" s="372">
        <f t="shared" si="465"/>
        <v>0</v>
      </c>
      <c r="BK170" s="371">
        <f t="shared" si="466"/>
        <v>0</v>
      </c>
      <c r="BL170" s="372">
        <f t="shared" si="466"/>
        <v>0</v>
      </c>
      <c r="BM170" s="421"/>
      <c r="BN170" s="425"/>
      <c r="BO170" s="371">
        <f t="shared" si="502"/>
        <v>0</v>
      </c>
      <c r="BP170" s="372">
        <f t="shared" si="502"/>
        <v>0</v>
      </c>
      <c r="BQ170" s="421"/>
      <c r="BR170" s="425"/>
      <c r="BS170" s="371">
        <f t="shared" si="503"/>
        <v>0</v>
      </c>
      <c r="BT170" s="372">
        <f t="shared" si="503"/>
        <v>0</v>
      </c>
      <c r="BU170" s="421"/>
      <c r="BV170" s="425"/>
      <c r="BW170" s="371">
        <f t="shared" si="504"/>
        <v>0</v>
      </c>
      <c r="BX170" s="482">
        <f t="shared" si="461"/>
        <v>0</v>
      </c>
      <c r="BY170" s="358">
        <f t="shared" si="467"/>
        <v>0</v>
      </c>
      <c r="BZ170" s="372">
        <f t="shared" si="467"/>
        <v>0</v>
      </c>
      <c r="CA170" s="358">
        <f t="shared" si="468"/>
        <v>0</v>
      </c>
      <c r="CB170" s="372">
        <f t="shared" si="468"/>
        <v>0</v>
      </c>
      <c r="CC170" s="421"/>
      <c r="CD170" s="480"/>
      <c r="CE170" s="371">
        <f t="shared" si="419"/>
        <v>0</v>
      </c>
      <c r="CF170" s="372">
        <f t="shared" si="419"/>
        <v>0</v>
      </c>
      <c r="CG170" s="421"/>
      <c r="CH170" s="480"/>
      <c r="CI170" s="371">
        <f t="shared" si="505"/>
        <v>0</v>
      </c>
      <c r="CJ170" s="372">
        <f t="shared" si="505"/>
        <v>0</v>
      </c>
      <c r="CK170" s="421"/>
      <c r="CL170" s="483"/>
      <c r="CM170" s="371">
        <f t="shared" si="506"/>
        <v>0</v>
      </c>
      <c r="CN170" s="372">
        <f t="shared" si="506"/>
        <v>0</v>
      </c>
      <c r="CO170" s="371">
        <f t="shared" si="469"/>
        <v>0</v>
      </c>
      <c r="CP170" s="372">
        <f t="shared" si="469"/>
        <v>0</v>
      </c>
      <c r="CQ170" s="371">
        <f t="shared" si="470"/>
        <v>0</v>
      </c>
      <c r="CR170" s="372">
        <f t="shared" si="470"/>
        <v>0</v>
      </c>
      <c r="CS170" s="421"/>
      <c r="CT170" s="480"/>
      <c r="CU170" s="371">
        <f t="shared" si="420"/>
        <v>0</v>
      </c>
      <c r="CV170" s="372">
        <f t="shared" si="420"/>
        <v>0</v>
      </c>
      <c r="CW170" s="421"/>
      <c r="CX170" s="480"/>
      <c r="CY170" s="371">
        <f t="shared" si="421"/>
        <v>0</v>
      </c>
      <c r="CZ170" s="372">
        <f t="shared" si="421"/>
        <v>0</v>
      </c>
      <c r="DA170" s="421"/>
      <c r="DB170" s="480"/>
      <c r="DC170" s="371">
        <f t="shared" si="471"/>
        <v>0</v>
      </c>
      <c r="DD170" s="372">
        <f t="shared" si="471"/>
        <v>0</v>
      </c>
      <c r="DE170" s="371">
        <f t="shared" si="472"/>
        <v>0</v>
      </c>
      <c r="DF170" s="372">
        <f t="shared" si="472"/>
        <v>0</v>
      </c>
      <c r="DG170" s="371">
        <f t="shared" si="473"/>
        <v>0</v>
      </c>
      <c r="DH170" s="372">
        <f t="shared" si="473"/>
        <v>0</v>
      </c>
      <c r="DI170" s="371">
        <f t="shared" si="474"/>
        <v>0</v>
      </c>
      <c r="DJ170" s="372">
        <f t="shared" si="474"/>
        <v>0</v>
      </c>
      <c r="DK170" s="371">
        <f t="shared" si="474"/>
        <v>0</v>
      </c>
      <c r="DL170" s="372">
        <f t="shared" si="463"/>
        <v>0</v>
      </c>
      <c r="DM170" s="371">
        <f t="shared" si="475"/>
        <v>0</v>
      </c>
      <c r="DN170" s="372">
        <f t="shared" si="475"/>
        <v>0</v>
      </c>
      <c r="DO170" s="371">
        <f t="shared" si="476"/>
        <v>0</v>
      </c>
      <c r="DP170" s="372">
        <f t="shared" si="476"/>
        <v>0</v>
      </c>
      <c r="DQ170" s="371">
        <f t="shared" si="477"/>
        <v>0</v>
      </c>
      <c r="DR170" s="372">
        <f t="shared" si="477"/>
        <v>0</v>
      </c>
      <c r="DS170" s="371">
        <f t="shared" si="478"/>
        <v>0</v>
      </c>
      <c r="DT170" s="372">
        <f t="shared" si="478"/>
        <v>0</v>
      </c>
      <c r="DU170" s="421"/>
      <c r="DV170" s="425"/>
      <c r="DW170" s="371">
        <f t="shared" si="479"/>
        <v>0</v>
      </c>
      <c r="DX170" s="372">
        <f t="shared" si="479"/>
        <v>0</v>
      </c>
      <c r="DY170" s="421"/>
      <c r="DZ170" s="425"/>
      <c r="EA170" s="371">
        <f t="shared" si="480"/>
        <v>0</v>
      </c>
      <c r="EB170" s="372">
        <f t="shared" si="480"/>
        <v>0</v>
      </c>
      <c r="EC170" s="421"/>
      <c r="ED170" s="425"/>
      <c r="EE170" s="371">
        <f t="shared" si="481"/>
        <v>0</v>
      </c>
      <c r="EF170" s="372">
        <f t="shared" si="481"/>
        <v>0</v>
      </c>
      <c r="EG170" s="358">
        <f t="shared" si="482"/>
        <v>0</v>
      </c>
      <c r="EH170" s="372">
        <f t="shared" si="482"/>
        <v>0</v>
      </c>
      <c r="EI170" s="358">
        <f t="shared" si="483"/>
        <v>0</v>
      </c>
      <c r="EJ170" s="372">
        <f t="shared" si="483"/>
        <v>0</v>
      </c>
      <c r="EK170" s="421"/>
      <c r="EL170" s="480"/>
      <c r="EM170" s="371">
        <f t="shared" si="453"/>
        <v>0</v>
      </c>
      <c r="EN170" s="372">
        <f t="shared" si="453"/>
        <v>0</v>
      </c>
      <c r="EO170" s="421"/>
      <c r="EP170" s="480"/>
      <c r="EQ170" s="371">
        <f t="shared" si="507"/>
        <v>0</v>
      </c>
      <c r="ER170" s="372">
        <f t="shared" si="507"/>
        <v>0</v>
      </c>
      <c r="ES170" s="421"/>
      <c r="ET170" s="483"/>
      <c r="EU170" s="371">
        <f t="shared" si="451"/>
        <v>0</v>
      </c>
      <c r="EV170" s="372">
        <f t="shared" si="452"/>
        <v>0</v>
      </c>
      <c r="EW170" s="371">
        <f t="shared" si="484"/>
        <v>0</v>
      </c>
      <c r="EX170" s="372">
        <f t="shared" si="484"/>
        <v>0</v>
      </c>
      <c r="EY170" s="371">
        <f t="shared" si="485"/>
        <v>0</v>
      </c>
      <c r="EZ170" s="372">
        <f t="shared" si="485"/>
        <v>0</v>
      </c>
      <c r="FA170" s="421"/>
      <c r="FB170" s="480"/>
      <c r="FC170" s="371">
        <f t="shared" si="486"/>
        <v>0</v>
      </c>
      <c r="FD170" s="372">
        <f t="shared" si="486"/>
        <v>0</v>
      </c>
      <c r="FE170" s="421"/>
      <c r="FF170" s="480"/>
      <c r="FG170" s="371">
        <f t="shared" si="487"/>
        <v>0</v>
      </c>
      <c r="FH170" s="372">
        <f t="shared" si="487"/>
        <v>0</v>
      </c>
      <c r="FI170" s="421"/>
      <c r="FJ170" s="480"/>
      <c r="FK170" s="371">
        <f t="shared" si="488"/>
        <v>0</v>
      </c>
      <c r="FL170" s="372">
        <f t="shared" si="488"/>
        <v>0</v>
      </c>
      <c r="FM170" s="371">
        <f t="shared" si="489"/>
        <v>0</v>
      </c>
      <c r="FN170" s="372">
        <f t="shared" si="489"/>
        <v>0</v>
      </c>
      <c r="FO170" s="371">
        <f t="shared" si="490"/>
        <v>0</v>
      </c>
      <c r="FP170" s="372">
        <f t="shared" si="490"/>
        <v>0</v>
      </c>
      <c r="FQ170" s="421"/>
      <c r="FR170" s="425"/>
      <c r="FS170" s="371">
        <f t="shared" si="491"/>
        <v>0</v>
      </c>
      <c r="FT170" s="372">
        <f t="shared" si="491"/>
        <v>0</v>
      </c>
      <c r="FU170" s="421"/>
      <c r="FV170" s="425"/>
      <c r="FW170" s="371">
        <f t="shared" si="492"/>
        <v>0</v>
      </c>
      <c r="FX170" s="372">
        <f t="shared" si="492"/>
        <v>0</v>
      </c>
      <c r="FY170" s="421"/>
      <c r="FZ170" s="425"/>
      <c r="GA170" s="371">
        <f t="shared" si="493"/>
        <v>0</v>
      </c>
      <c r="GB170" s="372">
        <f t="shared" si="493"/>
        <v>0</v>
      </c>
      <c r="GC170" s="406">
        <f t="shared" si="456"/>
        <v>0</v>
      </c>
      <c r="GD170" s="372">
        <f t="shared" si="456"/>
        <v>0</v>
      </c>
      <c r="GE170" s="371">
        <f t="shared" si="456"/>
        <v>0</v>
      </c>
      <c r="GF170" s="372">
        <f t="shared" si="454"/>
        <v>0</v>
      </c>
      <c r="GG170" s="371" t="str">
        <f t="shared" si="494"/>
        <v/>
      </c>
      <c r="GH170" s="372" t="str">
        <f t="shared" si="494"/>
        <v/>
      </c>
      <c r="GI170" s="371" t="str">
        <f t="shared" si="495"/>
        <v/>
      </c>
      <c r="GJ170" s="372" t="str">
        <f t="shared" si="495"/>
        <v/>
      </c>
      <c r="GK170" s="406">
        <f t="shared" si="457"/>
        <v>0</v>
      </c>
      <c r="GL170" s="372">
        <f t="shared" si="457"/>
        <v>0</v>
      </c>
      <c r="GM170" s="371">
        <f t="shared" si="457"/>
        <v>0</v>
      </c>
      <c r="GN170" s="372">
        <f t="shared" si="455"/>
        <v>0</v>
      </c>
      <c r="GO170" s="371">
        <f t="shared" si="496"/>
        <v>0</v>
      </c>
      <c r="GP170" s="372">
        <f t="shared" si="496"/>
        <v>0</v>
      </c>
      <c r="GQ170" s="371">
        <f t="shared" si="497"/>
        <v>0</v>
      </c>
      <c r="GR170" s="372">
        <f t="shared" si="497"/>
        <v>0</v>
      </c>
      <c r="GS170" s="406">
        <f t="shared" si="458"/>
        <v>0</v>
      </c>
      <c r="GT170" s="372">
        <f t="shared" si="458"/>
        <v>0</v>
      </c>
      <c r="GU170" s="371">
        <f t="shared" si="458"/>
        <v>0</v>
      </c>
      <c r="GV170" s="372">
        <f t="shared" si="458"/>
        <v>0</v>
      </c>
      <c r="GW170" s="371" t="str">
        <f t="shared" si="498"/>
        <v/>
      </c>
      <c r="GX170" s="372" t="str">
        <f t="shared" si="498"/>
        <v/>
      </c>
      <c r="GY170" s="371" t="str">
        <f t="shared" si="498"/>
        <v/>
      </c>
      <c r="GZ170" s="372" t="str">
        <f t="shared" si="498"/>
        <v/>
      </c>
      <c r="HA170" s="406">
        <f t="shared" si="459"/>
        <v>0</v>
      </c>
      <c r="HB170" s="372">
        <f t="shared" si="459"/>
        <v>0</v>
      </c>
      <c r="HC170" s="371">
        <f t="shared" si="459"/>
        <v>0</v>
      </c>
      <c r="HD170" s="372">
        <f t="shared" si="459"/>
        <v>0</v>
      </c>
      <c r="HE170" s="371" t="str">
        <f t="shared" si="460"/>
        <v/>
      </c>
      <c r="HF170" s="372" t="str">
        <f t="shared" si="460"/>
        <v/>
      </c>
      <c r="HG170" s="371" t="str">
        <f t="shared" si="499"/>
        <v/>
      </c>
      <c r="HH170" s="372" t="str">
        <f t="shared" si="499"/>
        <v/>
      </c>
      <c r="HI170" s="406" t="str">
        <f t="shared" si="500"/>
        <v/>
      </c>
      <c r="HJ170" s="372" t="str">
        <f t="shared" si="500"/>
        <v/>
      </c>
      <c r="HK170" s="371" t="str">
        <f t="shared" si="501"/>
        <v/>
      </c>
      <c r="HL170" s="371" t="str">
        <f t="shared" si="501"/>
        <v/>
      </c>
      <c r="HM170" s="410"/>
    </row>
    <row r="171" spans="1:221" s="343" customFormat="1" ht="15">
      <c r="A171" s="475" t="s">
        <v>284</v>
      </c>
      <c r="B171" s="476" t="s">
        <v>755</v>
      </c>
      <c r="C171" s="159"/>
      <c r="D171" s="478">
        <v>163426</v>
      </c>
      <c r="E171" s="479">
        <v>8</v>
      </c>
      <c r="F171" s="413"/>
      <c r="G171" s="480"/>
      <c r="H171" s="421"/>
      <c r="I171" s="481"/>
      <c r="J171" s="371">
        <f t="shared" si="422"/>
        <v>0</v>
      </c>
      <c r="K171" s="372">
        <f t="shared" si="423"/>
        <v>0</v>
      </c>
      <c r="L171" s="480"/>
      <c r="M171" s="371">
        <f t="shared" si="424"/>
        <v>0</v>
      </c>
      <c r="N171" s="372">
        <f t="shared" si="462"/>
        <v>0</v>
      </c>
      <c r="O171" s="371">
        <f t="shared" si="425"/>
        <v>0</v>
      </c>
      <c r="P171" s="372">
        <f t="shared" si="426"/>
        <v>0</v>
      </c>
      <c r="Q171" s="421"/>
      <c r="R171" s="425"/>
      <c r="S171" s="371">
        <f t="shared" si="427"/>
        <v>0</v>
      </c>
      <c r="T171" s="372">
        <f t="shared" si="428"/>
        <v>0</v>
      </c>
      <c r="U171" s="421"/>
      <c r="V171" s="425"/>
      <c r="W171" s="371">
        <f t="shared" si="429"/>
        <v>0</v>
      </c>
      <c r="X171" s="372">
        <f t="shared" si="430"/>
        <v>0</v>
      </c>
      <c r="Y171" s="421"/>
      <c r="Z171" s="425"/>
      <c r="AA171" s="371">
        <f t="shared" si="431"/>
        <v>0</v>
      </c>
      <c r="AB171" s="372">
        <f t="shared" si="432"/>
        <v>0</v>
      </c>
      <c r="AC171" s="358">
        <f t="shared" si="433"/>
        <v>0</v>
      </c>
      <c r="AD171" s="372">
        <f t="shared" si="434"/>
        <v>0</v>
      </c>
      <c r="AE171" s="358">
        <f t="shared" si="435"/>
        <v>0</v>
      </c>
      <c r="AF171" s="372">
        <f t="shared" si="436"/>
        <v>0</v>
      </c>
      <c r="AG171" s="421"/>
      <c r="AH171" s="480"/>
      <c r="AI171" s="371">
        <f t="shared" si="437"/>
        <v>0</v>
      </c>
      <c r="AJ171" s="372">
        <f t="shared" si="438"/>
        <v>0</v>
      </c>
      <c r="AK171" s="421"/>
      <c r="AL171" s="480"/>
      <c r="AM171" s="371">
        <f t="shared" si="439"/>
        <v>0</v>
      </c>
      <c r="AN171" s="372">
        <f t="shared" si="440"/>
        <v>0</v>
      </c>
      <c r="AO171" s="421"/>
      <c r="AP171" s="483"/>
      <c r="AQ171" s="371">
        <f t="shared" si="441"/>
        <v>0</v>
      </c>
      <c r="AR171" s="372">
        <f t="shared" si="442"/>
        <v>0</v>
      </c>
      <c r="AS171" s="371">
        <f t="shared" si="443"/>
        <v>0</v>
      </c>
      <c r="AT171" s="372">
        <f t="shared" si="444"/>
        <v>0</v>
      </c>
      <c r="AU171" s="371">
        <f t="shared" si="445"/>
        <v>0</v>
      </c>
      <c r="AV171" s="372">
        <f t="shared" si="446"/>
        <v>0</v>
      </c>
      <c r="AW171" s="421"/>
      <c r="AX171" s="480"/>
      <c r="AY171" s="371">
        <f t="shared" si="447"/>
        <v>0</v>
      </c>
      <c r="AZ171" s="372">
        <f t="shared" si="448"/>
        <v>0</v>
      </c>
      <c r="BA171" s="421"/>
      <c r="BB171" s="480"/>
      <c r="BC171" s="371">
        <f t="shared" si="449"/>
        <v>0</v>
      </c>
      <c r="BD171" s="372">
        <f t="shared" si="450"/>
        <v>0</v>
      </c>
      <c r="BE171" s="421"/>
      <c r="BF171" s="480"/>
      <c r="BG171" s="371">
        <f t="shared" si="464"/>
        <v>0</v>
      </c>
      <c r="BH171" s="372">
        <f t="shared" si="464"/>
        <v>0</v>
      </c>
      <c r="BI171" s="371">
        <f t="shared" si="465"/>
        <v>0</v>
      </c>
      <c r="BJ171" s="372">
        <f t="shared" si="465"/>
        <v>0</v>
      </c>
      <c r="BK171" s="371">
        <f t="shared" si="466"/>
        <v>0</v>
      </c>
      <c r="BL171" s="372">
        <f t="shared" si="466"/>
        <v>0</v>
      </c>
      <c r="BM171" s="421"/>
      <c r="BN171" s="425"/>
      <c r="BO171" s="371">
        <f t="shared" si="502"/>
        <v>0</v>
      </c>
      <c r="BP171" s="372">
        <f t="shared" si="502"/>
        <v>0</v>
      </c>
      <c r="BQ171" s="421"/>
      <c r="BR171" s="425"/>
      <c r="BS171" s="371">
        <f t="shared" si="503"/>
        <v>0</v>
      </c>
      <c r="BT171" s="372">
        <f t="shared" si="503"/>
        <v>0</v>
      </c>
      <c r="BU171" s="421"/>
      <c r="BV171" s="425"/>
      <c r="BW171" s="371">
        <f t="shared" si="504"/>
        <v>0</v>
      </c>
      <c r="BX171" s="482">
        <f t="shared" si="461"/>
        <v>0</v>
      </c>
      <c r="BY171" s="358">
        <f t="shared" si="467"/>
        <v>0</v>
      </c>
      <c r="BZ171" s="372">
        <f t="shared" si="467"/>
        <v>0</v>
      </c>
      <c r="CA171" s="358">
        <f t="shared" si="468"/>
        <v>0</v>
      </c>
      <c r="CB171" s="372">
        <f t="shared" si="468"/>
        <v>0</v>
      </c>
      <c r="CC171" s="421"/>
      <c r="CD171" s="480"/>
      <c r="CE171" s="371">
        <f t="shared" si="419"/>
        <v>0</v>
      </c>
      <c r="CF171" s="372">
        <f t="shared" si="419"/>
        <v>0</v>
      </c>
      <c r="CG171" s="421"/>
      <c r="CH171" s="480"/>
      <c r="CI171" s="371">
        <f t="shared" si="505"/>
        <v>0</v>
      </c>
      <c r="CJ171" s="372">
        <f t="shared" si="505"/>
        <v>0</v>
      </c>
      <c r="CK171" s="421"/>
      <c r="CL171" s="483"/>
      <c r="CM171" s="371">
        <f t="shared" si="506"/>
        <v>0</v>
      </c>
      <c r="CN171" s="372">
        <f t="shared" si="506"/>
        <v>0</v>
      </c>
      <c r="CO171" s="371">
        <f t="shared" si="469"/>
        <v>0</v>
      </c>
      <c r="CP171" s="372">
        <f t="shared" si="469"/>
        <v>0</v>
      </c>
      <c r="CQ171" s="371">
        <f t="shared" si="470"/>
        <v>0</v>
      </c>
      <c r="CR171" s="372">
        <f t="shared" si="470"/>
        <v>0</v>
      </c>
      <c r="CS171" s="421"/>
      <c r="CT171" s="480"/>
      <c r="CU171" s="371">
        <f t="shared" si="420"/>
        <v>0</v>
      </c>
      <c r="CV171" s="372">
        <f t="shared" si="420"/>
        <v>0</v>
      </c>
      <c r="CW171" s="421"/>
      <c r="CX171" s="480"/>
      <c r="CY171" s="371">
        <f t="shared" si="421"/>
        <v>0</v>
      </c>
      <c r="CZ171" s="372">
        <f t="shared" si="421"/>
        <v>0</v>
      </c>
      <c r="DA171" s="421"/>
      <c r="DB171" s="480"/>
      <c r="DC171" s="371">
        <f t="shared" si="471"/>
        <v>0</v>
      </c>
      <c r="DD171" s="372">
        <f t="shared" si="471"/>
        <v>0</v>
      </c>
      <c r="DE171" s="371">
        <f t="shared" si="472"/>
        <v>0</v>
      </c>
      <c r="DF171" s="372">
        <f t="shared" si="472"/>
        <v>0</v>
      </c>
      <c r="DG171" s="371">
        <f t="shared" si="473"/>
        <v>0</v>
      </c>
      <c r="DH171" s="372">
        <f t="shared" si="473"/>
        <v>0</v>
      </c>
      <c r="DI171" s="371">
        <f t="shared" si="474"/>
        <v>0</v>
      </c>
      <c r="DJ171" s="372">
        <f t="shared" si="474"/>
        <v>0</v>
      </c>
      <c r="DK171" s="371">
        <f t="shared" si="474"/>
        <v>0</v>
      </c>
      <c r="DL171" s="372">
        <f t="shared" si="463"/>
        <v>0</v>
      </c>
      <c r="DM171" s="371">
        <f t="shared" si="475"/>
        <v>0</v>
      </c>
      <c r="DN171" s="372">
        <f t="shared" si="475"/>
        <v>0</v>
      </c>
      <c r="DO171" s="371">
        <f t="shared" si="476"/>
        <v>0</v>
      </c>
      <c r="DP171" s="372">
        <f t="shared" si="476"/>
        <v>0</v>
      </c>
      <c r="DQ171" s="371">
        <f t="shared" si="477"/>
        <v>0</v>
      </c>
      <c r="DR171" s="372">
        <f t="shared" si="477"/>
        <v>0</v>
      </c>
      <c r="DS171" s="371">
        <f t="shared" si="478"/>
        <v>0</v>
      </c>
      <c r="DT171" s="372">
        <f t="shared" si="478"/>
        <v>0</v>
      </c>
      <c r="DU171" s="421"/>
      <c r="DV171" s="425"/>
      <c r="DW171" s="371">
        <f t="shared" si="479"/>
        <v>0</v>
      </c>
      <c r="DX171" s="372">
        <f t="shared" si="479"/>
        <v>0</v>
      </c>
      <c r="DY171" s="421"/>
      <c r="DZ171" s="425"/>
      <c r="EA171" s="371">
        <f t="shared" si="480"/>
        <v>0</v>
      </c>
      <c r="EB171" s="372">
        <f t="shared" si="480"/>
        <v>0</v>
      </c>
      <c r="EC171" s="421"/>
      <c r="ED171" s="425"/>
      <c r="EE171" s="371">
        <f t="shared" si="481"/>
        <v>0</v>
      </c>
      <c r="EF171" s="372">
        <f t="shared" si="481"/>
        <v>0</v>
      </c>
      <c r="EG171" s="358">
        <f t="shared" si="482"/>
        <v>0</v>
      </c>
      <c r="EH171" s="372">
        <f t="shared" si="482"/>
        <v>0</v>
      </c>
      <c r="EI171" s="358">
        <f t="shared" si="483"/>
        <v>0</v>
      </c>
      <c r="EJ171" s="372">
        <f t="shared" si="483"/>
        <v>0</v>
      </c>
      <c r="EK171" s="421"/>
      <c r="EL171" s="480"/>
      <c r="EM171" s="371">
        <f t="shared" si="453"/>
        <v>0</v>
      </c>
      <c r="EN171" s="372">
        <f t="shared" si="453"/>
        <v>0</v>
      </c>
      <c r="EO171" s="421"/>
      <c r="EP171" s="480"/>
      <c r="EQ171" s="371">
        <f t="shared" si="507"/>
        <v>0</v>
      </c>
      <c r="ER171" s="372">
        <f t="shared" si="507"/>
        <v>0</v>
      </c>
      <c r="ES171" s="421"/>
      <c r="ET171" s="483"/>
      <c r="EU171" s="371">
        <f t="shared" si="451"/>
        <v>0</v>
      </c>
      <c r="EV171" s="372">
        <f t="shared" si="452"/>
        <v>0</v>
      </c>
      <c r="EW171" s="371">
        <f t="shared" si="484"/>
        <v>0</v>
      </c>
      <c r="EX171" s="372">
        <f t="shared" si="484"/>
        <v>0</v>
      </c>
      <c r="EY171" s="371">
        <f t="shared" si="485"/>
        <v>0</v>
      </c>
      <c r="EZ171" s="372">
        <f t="shared" si="485"/>
        <v>0</v>
      </c>
      <c r="FA171" s="421"/>
      <c r="FB171" s="480"/>
      <c r="FC171" s="371">
        <f t="shared" si="486"/>
        <v>0</v>
      </c>
      <c r="FD171" s="372">
        <f t="shared" si="486"/>
        <v>0</v>
      </c>
      <c r="FE171" s="421"/>
      <c r="FF171" s="480"/>
      <c r="FG171" s="371">
        <f t="shared" si="487"/>
        <v>0</v>
      </c>
      <c r="FH171" s="372">
        <f t="shared" si="487"/>
        <v>0</v>
      </c>
      <c r="FI171" s="421"/>
      <c r="FJ171" s="480"/>
      <c r="FK171" s="371">
        <f t="shared" si="488"/>
        <v>0</v>
      </c>
      <c r="FL171" s="372">
        <f t="shared" si="488"/>
        <v>0</v>
      </c>
      <c r="FM171" s="371">
        <f t="shared" si="489"/>
        <v>0</v>
      </c>
      <c r="FN171" s="372">
        <f t="shared" si="489"/>
        <v>0</v>
      </c>
      <c r="FO171" s="371">
        <f t="shared" si="490"/>
        <v>0</v>
      </c>
      <c r="FP171" s="372">
        <f t="shared" si="490"/>
        <v>0</v>
      </c>
      <c r="FQ171" s="421"/>
      <c r="FR171" s="425"/>
      <c r="FS171" s="371">
        <f t="shared" si="491"/>
        <v>0</v>
      </c>
      <c r="FT171" s="372">
        <f t="shared" si="491"/>
        <v>0</v>
      </c>
      <c r="FU171" s="421"/>
      <c r="FV171" s="425"/>
      <c r="FW171" s="371">
        <f t="shared" si="492"/>
        <v>0</v>
      </c>
      <c r="FX171" s="372">
        <f t="shared" si="492"/>
        <v>0</v>
      </c>
      <c r="FY171" s="421"/>
      <c r="FZ171" s="425"/>
      <c r="GA171" s="371">
        <f t="shared" si="493"/>
        <v>0</v>
      </c>
      <c r="GB171" s="372">
        <f t="shared" si="493"/>
        <v>0</v>
      </c>
      <c r="GC171" s="406">
        <f t="shared" si="456"/>
        <v>0</v>
      </c>
      <c r="GD171" s="372">
        <f t="shared" si="456"/>
        <v>0</v>
      </c>
      <c r="GE171" s="371">
        <f t="shared" si="456"/>
        <v>0</v>
      </c>
      <c r="GF171" s="372">
        <f t="shared" si="454"/>
        <v>0</v>
      </c>
      <c r="GG171" s="371" t="str">
        <f t="shared" si="494"/>
        <v/>
      </c>
      <c r="GH171" s="372" t="str">
        <f t="shared" si="494"/>
        <v/>
      </c>
      <c r="GI171" s="371" t="str">
        <f t="shared" si="495"/>
        <v/>
      </c>
      <c r="GJ171" s="372" t="str">
        <f t="shared" si="495"/>
        <v/>
      </c>
      <c r="GK171" s="406">
        <f t="shared" si="457"/>
        <v>0</v>
      </c>
      <c r="GL171" s="372">
        <f t="shared" si="457"/>
        <v>0</v>
      </c>
      <c r="GM171" s="371">
        <f t="shared" si="457"/>
        <v>0</v>
      </c>
      <c r="GN171" s="372">
        <f t="shared" si="455"/>
        <v>0</v>
      </c>
      <c r="GO171" s="371">
        <f t="shared" si="496"/>
        <v>0</v>
      </c>
      <c r="GP171" s="372">
        <f t="shared" si="496"/>
        <v>0</v>
      </c>
      <c r="GQ171" s="371">
        <f t="shared" si="497"/>
        <v>0</v>
      </c>
      <c r="GR171" s="372">
        <f t="shared" si="497"/>
        <v>0</v>
      </c>
      <c r="GS171" s="406">
        <f t="shared" si="458"/>
        <v>0</v>
      </c>
      <c r="GT171" s="372">
        <f t="shared" si="458"/>
        <v>0</v>
      </c>
      <c r="GU171" s="371">
        <f t="shared" si="458"/>
        <v>0</v>
      </c>
      <c r="GV171" s="372">
        <f t="shared" si="458"/>
        <v>0</v>
      </c>
      <c r="GW171" s="371" t="str">
        <f t="shared" si="498"/>
        <v/>
      </c>
      <c r="GX171" s="372" t="str">
        <f t="shared" si="498"/>
        <v/>
      </c>
      <c r="GY171" s="371" t="str">
        <f t="shared" si="498"/>
        <v/>
      </c>
      <c r="GZ171" s="372" t="str">
        <f t="shared" si="498"/>
        <v/>
      </c>
      <c r="HA171" s="406">
        <f t="shared" si="459"/>
        <v>0</v>
      </c>
      <c r="HB171" s="372">
        <f t="shared" si="459"/>
        <v>0</v>
      </c>
      <c r="HC171" s="371">
        <f t="shared" si="459"/>
        <v>0</v>
      </c>
      <c r="HD171" s="372">
        <f t="shared" si="459"/>
        <v>0</v>
      </c>
      <c r="HE171" s="371" t="str">
        <f t="shared" si="460"/>
        <v/>
      </c>
      <c r="HF171" s="372" t="str">
        <f t="shared" si="460"/>
        <v/>
      </c>
      <c r="HG171" s="371" t="str">
        <f t="shared" si="499"/>
        <v/>
      </c>
      <c r="HH171" s="372" t="str">
        <f t="shared" si="499"/>
        <v/>
      </c>
      <c r="HI171" s="406" t="str">
        <f t="shared" si="500"/>
        <v/>
      </c>
      <c r="HJ171" s="372" t="str">
        <f t="shared" si="500"/>
        <v/>
      </c>
      <c r="HK171" s="371" t="str">
        <f t="shared" si="501"/>
        <v/>
      </c>
      <c r="HL171" s="371" t="str">
        <f t="shared" si="501"/>
        <v/>
      </c>
      <c r="HM171" s="410"/>
    </row>
    <row r="172" spans="1:221" s="343" customFormat="1" ht="15">
      <c r="A172" s="475" t="s">
        <v>284</v>
      </c>
      <c r="B172" s="476" t="s">
        <v>756</v>
      </c>
      <c r="C172" s="159"/>
      <c r="D172" s="478">
        <v>163657</v>
      </c>
      <c r="E172" s="479">
        <v>8</v>
      </c>
      <c r="F172" s="413"/>
      <c r="G172" s="480"/>
      <c r="H172" s="421"/>
      <c r="I172" s="481"/>
      <c r="J172" s="371">
        <f t="shared" si="422"/>
        <v>0</v>
      </c>
      <c r="K172" s="372">
        <f t="shared" si="423"/>
        <v>0</v>
      </c>
      <c r="L172" s="480"/>
      <c r="M172" s="371">
        <f t="shared" si="424"/>
        <v>0</v>
      </c>
      <c r="N172" s="372">
        <f t="shared" si="462"/>
        <v>0</v>
      </c>
      <c r="O172" s="371">
        <f t="shared" si="425"/>
        <v>0</v>
      </c>
      <c r="P172" s="372">
        <f t="shared" si="426"/>
        <v>0</v>
      </c>
      <c r="Q172" s="421"/>
      <c r="R172" s="425"/>
      <c r="S172" s="371">
        <f t="shared" si="427"/>
        <v>0</v>
      </c>
      <c r="T172" s="372">
        <f t="shared" si="428"/>
        <v>0</v>
      </c>
      <c r="U172" s="421"/>
      <c r="V172" s="425"/>
      <c r="W172" s="371">
        <f t="shared" si="429"/>
        <v>0</v>
      </c>
      <c r="X172" s="372">
        <f t="shared" si="430"/>
        <v>0</v>
      </c>
      <c r="Y172" s="421"/>
      <c r="Z172" s="425"/>
      <c r="AA172" s="371">
        <f t="shared" si="431"/>
        <v>0</v>
      </c>
      <c r="AB172" s="372">
        <f t="shared" si="432"/>
        <v>0</v>
      </c>
      <c r="AC172" s="358">
        <f t="shared" si="433"/>
        <v>0</v>
      </c>
      <c r="AD172" s="372">
        <f t="shared" si="434"/>
        <v>0</v>
      </c>
      <c r="AE172" s="358">
        <f t="shared" si="435"/>
        <v>0</v>
      </c>
      <c r="AF172" s="372">
        <f t="shared" si="436"/>
        <v>0</v>
      </c>
      <c r="AG172" s="421"/>
      <c r="AH172" s="480"/>
      <c r="AI172" s="371">
        <f t="shared" si="437"/>
        <v>0</v>
      </c>
      <c r="AJ172" s="372">
        <f t="shared" si="438"/>
        <v>0</v>
      </c>
      <c r="AK172" s="421"/>
      <c r="AL172" s="480"/>
      <c r="AM172" s="371">
        <f t="shared" si="439"/>
        <v>0</v>
      </c>
      <c r="AN172" s="372">
        <f t="shared" si="440"/>
        <v>0</v>
      </c>
      <c r="AO172" s="421"/>
      <c r="AP172" s="483"/>
      <c r="AQ172" s="371">
        <f t="shared" si="441"/>
        <v>0</v>
      </c>
      <c r="AR172" s="372">
        <f t="shared" si="442"/>
        <v>0</v>
      </c>
      <c r="AS172" s="371">
        <f t="shared" si="443"/>
        <v>0</v>
      </c>
      <c r="AT172" s="372">
        <f t="shared" si="444"/>
        <v>0</v>
      </c>
      <c r="AU172" s="371">
        <f t="shared" si="445"/>
        <v>0</v>
      </c>
      <c r="AV172" s="372">
        <f t="shared" si="446"/>
        <v>0</v>
      </c>
      <c r="AW172" s="421"/>
      <c r="AX172" s="480"/>
      <c r="AY172" s="371">
        <f t="shared" si="447"/>
        <v>0</v>
      </c>
      <c r="AZ172" s="372">
        <f t="shared" si="448"/>
        <v>0</v>
      </c>
      <c r="BA172" s="421"/>
      <c r="BB172" s="480"/>
      <c r="BC172" s="371">
        <f t="shared" si="449"/>
        <v>0</v>
      </c>
      <c r="BD172" s="372">
        <f t="shared" si="450"/>
        <v>0</v>
      </c>
      <c r="BE172" s="421"/>
      <c r="BF172" s="480"/>
      <c r="BG172" s="371">
        <f t="shared" si="464"/>
        <v>0</v>
      </c>
      <c r="BH172" s="372">
        <f t="shared" si="464"/>
        <v>0</v>
      </c>
      <c r="BI172" s="371">
        <f t="shared" si="465"/>
        <v>0</v>
      </c>
      <c r="BJ172" s="372">
        <f t="shared" si="465"/>
        <v>0</v>
      </c>
      <c r="BK172" s="371">
        <f t="shared" si="466"/>
        <v>0</v>
      </c>
      <c r="BL172" s="372">
        <f t="shared" si="466"/>
        <v>0</v>
      </c>
      <c r="BM172" s="421"/>
      <c r="BN172" s="425"/>
      <c r="BO172" s="371">
        <f t="shared" si="502"/>
        <v>0</v>
      </c>
      <c r="BP172" s="372">
        <f t="shared" si="502"/>
        <v>0</v>
      </c>
      <c r="BQ172" s="421"/>
      <c r="BR172" s="425"/>
      <c r="BS172" s="371">
        <f t="shared" si="503"/>
        <v>0</v>
      </c>
      <c r="BT172" s="372">
        <f t="shared" si="503"/>
        <v>0</v>
      </c>
      <c r="BU172" s="421"/>
      <c r="BV172" s="425"/>
      <c r="BW172" s="371">
        <f t="shared" si="504"/>
        <v>0</v>
      </c>
      <c r="BX172" s="482">
        <f t="shared" si="461"/>
        <v>0</v>
      </c>
      <c r="BY172" s="358">
        <f t="shared" si="467"/>
        <v>0</v>
      </c>
      <c r="BZ172" s="372">
        <f t="shared" si="467"/>
        <v>0</v>
      </c>
      <c r="CA172" s="358">
        <f t="shared" si="468"/>
        <v>0</v>
      </c>
      <c r="CB172" s="372">
        <f t="shared" si="468"/>
        <v>0</v>
      </c>
      <c r="CC172" s="421"/>
      <c r="CD172" s="480"/>
      <c r="CE172" s="371">
        <f t="shared" si="419"/>
        <v>0</v>
      </c>
      <c r="CF172" s="372">
        <f t="shared" si="419"/>
        <v>0</v>
      </c>
      <c r="CG172" s="421"/>
      <c r="CH172" s="480"/>
      <c r="CI172" s="371">
        <f t="shared" si="505"/>
        <v>0</v>
      </c>
      <c r="CJ172" s="372">
        <f t="shared" si="505"/>
        <v>0</v>
      </c>
      <c r="CK172" s="421"/>
      <c r="CL172" s="483"/>
      <c r="CM172" s="371">
        <f t="shared" si="506"/>
        <v>0</v>
      </c>
      <c r="CN172" s="372">
        <f t="shared" si="506"/>
        <v>0</v>
      </c>
      <c r="CO172" s="371">
        <f t="shared" si="469"/>
        <v>0</v>
      </c>
      <c r="CP172" s="372">
        <f t="shared" si="469"/>
        <v>0</v>
      </c>
      <c r="CQ172" s="371">
        <f t="shared" si="470"/>
        <v>0</v>
      </c>
      <c r="CR172" s="372">
        <f t="shared" si="470"/>
        <v>0</v>
      </c>
      <c r="CS172" s="421"/>
      <c r="CT172" s="480"/>
      <c r="CU172" s="371">
        <f t="shared" si="420"/>
        <v>0</v>
      </c>
      <c r="CV172" s="372">
        <f t="shared" si="420"/>
        <v>0</v>
      </c>
      <c r="CW172" s="421"/>
      <c r="CX172" s="480"/>
      <c r="CY172" s="371">
        <f t="shared" si="421"/>
        <v>0</v>
      </c>
      <c r="CZ172" s="372">
        <f t="shared" si="421"/>
        <v>0</v>
      </c>
      <c r="DA172" s="421"/>
      <c r="DB172" s="480"/>
      <c r="DC172" s="371">
        <f t="shared" si="471"/>
        <v>0</v>
      </c>
      <c r="DD172" s="372">
        <f t="shared" si="471"/>
        <v>0</v>
      </c>
      <c r="DE172" s="371">
        <f t="shared" si="472"/>
        <v>0</v>
      </c>
      <c r="DF172" s="372">
        <f t="shared" si="472"/>
        <v>0</v>
      </c>
      <c r="DG172" s="371">
        <f t="shared" si="473"/>
        <v>0</v>
      </c>
      <c r="DH172" s="372">
        <f t="shared" si="473"/>
        <v>0</v>
      </c>
      <c r="DI172" s="371">
        <f t="shared" si="474"/>
        <v>0</v>
      </c>
      <c r="DJ172" s="372">
        <f t="shared" si="474"/>
        <v>0</v>
      </c>
      <c r="DK172" s="371">
        <f t="shared" si="474"/>
        <v>0</v>
      </c>
      <c r="DL172" s="372">
        <f t="shared" si="463"/>
        <v>0</v>
      </c>
      <c r="DM172" s="371">
        <f t="shared" si="475"/>
        <v>0</v>
      </c>
      <c r="DN172" s="372">
        <f t="shared" si="475"/>
        <v>0</v>
      </c>
      <c r="DO172" s="371">
        <f t="shared" si="476"/>
        <v>0</v>
      </c>
      <c r="DP172" s="372">
        <f t="shared" si="476"/>
        <v>0</v>
      </c>
      <c r="DQ172" s="371">
        <f t="shared" si="477"/>
        <v>0</v>
      </c>
      <c r="DR172" s="372">
        <f t="shared" si="477"/>
        <v>0</v>
      </c>
      <c r="DS172" s="371">
        <f t="shared" si="478"/>
        <v>0</v>
      </c>
      <c r="DT172" s="372">
        <f t="shared" si="478"/>
        <v>0</v>
      </c>
      <c r="DU172" s="421"/>
      <c r="DV172" s="425"/>
      <c r="DW172" s="371">
        <f t="shared" si="479"/>
        <v>0</v>
      </c>
      <c r="DX172" s="372">
        <f t="shared" si="479"/>
        <v>0</v>
      </c>
      <c r="DY172" s="421"/>
      <c r="DZ172" s="425"/>
      <c r="EA172" s="371">
        <f t="shared" si="480"/>
        <v>0</v>
      </c>
      <c r="EB172" s="372">
        <f t="shared" si="480"/>
        <v>0</v>
      </c>
      <c r="EC172" s="421"/>
      <c r="ED172" s="425"/>
      <c r="EE172" s="371">
        <f t="shared" si="481"/>
        <v>0</v>
      </c>
      <c r="EF172" s="372">
        <f t="shared" si="481"/>
        <v>0</v>
      </c>
      <c r="EG172" s="358">
        <f t="shared" si="482"/>
        <v>0</v>
      </c>
      <c r="EH172" s="372">
        <f t="shared" si="482"/>
        <v>0</v>
      </c>
      <c r="EI172" s="358">
        <f t="shared" si="483"/>
        <v>0</v>
      </c>
      <c r="EJ172" s="372">
        <f t="shared" si="483"/>
        <v>0</v>
      </c>
      <c r="EK172" s="421"/>
      <c r="EL172" s="480"/>
      <c r="EM172" s="371">
        <f t="shared" si="453"/>
        <v>0</v>
      </c>
      <c r="EN172" s="372">
        <f t="shared" si="453"/>
        <v>0</v>
      </c>
      <c r="EO172" s="421"/>
      <c r="EP172" s="480"/>
      <c r="EQ172" s="371">
        <f t="shared" si="507"/>
        <v>0</v>
      </c>
      <c r="ER172" s="372">
        <f t="shared" si="507"/>
        <v>0</v>
      </c>
      <c r="ES172" s="421"/>
      <c r="ET172" s="483"/>
      <c r="EU172" s="371">
        <f t="shared" si="451"/>
        <v>0</v>
      </c>
      <c r="EV172" s="372">
        <f t="shared" si="452"/>
        <v>0</v>
      </c>
      <c r="EW172" s="371">
        <f t="shared" si="484"/>
        <v>0</v>
      </c>
      <c r="EX172" s="372">
        <f t="shared" si="484"/>
        <v>0</v>
      </c>
      <c r="EY172" s="371">
        <f t="shared" si="485"/>
        <v>0</v>
      </c>
      <c r="EZ172" s="372">
        <f t="shared" si="485"/>
        <v>0</v>
      </c>
      <c r="FA172" s="421"/>
      <c r="FB172" s="480"/>
      <c r="FC172" s="371">
        <f t="shared" si="486"/>
        <v>0</v>
      </c>
      <c r="FD172" s="372">
        <f t="shared" si="486"/>
        <v>0</v>
      </c>
      <c r="FE172" s="421"/>
      <c r="FF172" s="480"/>
      <c r="FG172" s="371">
        <f t="shared" si="487"/>
        <v>0</v>
      </c>
      <c r="FH172" s="372">
        <f t="shared" si="487"/>
        <v>0</v>
      </c>
      <c r="FI172" s="421"/>
      <c r="FJ172" s="480"/>
      <c r="FK172" s="371">
        <f t="shared" si="488"/>
        <v>0</v>
      </c>
      <c r="FL172" s="372">
        <f t="shared" si="488"/>
        <v>0</v>
      </c>
      <c r="FM172" s="371">
        <f t="shared" si="489"/>
        <v>0</v>
      </c>
      <c r="FN172" s="372">
        <f t="shared" si="489"/>
        <v>0</v>
      </c>
      <c r="FO172" s="371">
        <f t="shared" si="490"/>
        <v>0</v>
      </c>
      <c r="FP172" s="372">
        <f t="shared" si="490"/>
        <v>0</v>
      </c>
      <c r="FQ172" s="421"/>
      <c r="FR172" s="425"/>
      <c r="FS172" s="371">
        <f t="shared" si="491"/>
        <v>0</v>
      </c>
      <c r="FT172" s="372">
        <f t="shared" si="491"/>
        <v>0</v>
      </c>
      <c r="FU172" s="421"/>
      <c r="FV172" s="425"/>
      <c r="FW172" s="371">
        <f t="shared" si="492"/>
        <v>0</v>
      </c>
      <c r="FX172" s="372">
        <f t="shared" si="492"/>
        <v>0</v>
      </c>
      <c r="FY172" s="421"/>
      <c r="FZ172" s="425"/>
      <c r="GA172" s="371">
        <f t="shared" si="493"/>
        <v>0</v>
      </c>
      <c r="GB172" s="372">
        <f t="shared" si="493"/>
        <v>0</v>
      </c>
      <c r="GC172" s="406">
        <f t="shared" si="456"/>
        <v>0</v>
      </c>
      <c r="GD172" s="372">
        <f t="shared" si="456"/>
        <v>0</v>
      </c>
      <c r="GE172" s="371">
        <f t="shared" si="456"/>
        <v>0</v>
      </c>
      <c r="GF172" s="372">
        <f t="shared" si="454"/>
        <v>0</v>
      </c>
      <c r="GG172" s="371" t="str">
        <f t="shared" si="494"/>
        <v/>
      </c>
      <c r="GH172" s="372" t="str">
        <f t="shared" si="494"/>
        <v/>
      </c>
      <c r="GI172" s="371" t="str">
        <f t="shared" si="495"/>
        <v/>
      </c>
      <c r="GJ172" s="372" t="str">
        <f t="shared" si="495"/>
        <v/>
      </c>
      <c r="GK172" s="406">
        <f t="shared" si="457"/>
        <v>0</v>
      </c>
      <c r="GL172" s="372">
        <f t="shared" si="457"/>
        <v>0</v>
      </c>
      <c r="GM172" s="371">
        <f t="shared" si="457"/>
        <v>0</v>
      </c>
      <c r="GN172" s="372">
        <f t="shared" si="455"/>
        <v>0</v>
      </c>
      <c r="GO172" s="371">
        <f t="shared" si="496"/>
        <v>0</v>
      </c>
      <c r="GP172" s="372">
        <f t="shared" si="496"/>
        <v>0</v>
      </c>
      <c r="GQ172" s="371">
        <f t="shared" si="497"/>
        <v>0</v>
      </c>
      <c r="GR172" s="372">
        <f t="shared" si="497"/>
        <v>0</v>
      </c>
      <c r="GS172" s="406">
        <f t="shared" si="458"/>
        <v>0</v>
      </c>
      <c r="GT172" s="372">
        <f t="shared" si="458"/>
        <v>0</v>
      </c>
      <c r="GU172" s="371">
        <f t="shared" si="458"/>
        <v>0</v>
      </c>
      <c r="GV172" s="372">
        <f t="shared" si="458"/>
        <v>0</v>
      </c>
      <c r="GW172" s="371" t="str">
        <f t="shared" si="498"/>
        <v/>
      </c>
      <c r="GX172" s="372" t="str">
        <f t="shared" si="498"/>
        <v/>
      </c>
      <c r="GY172" s="371" t="str">
        <f t="shared" si="498"/>
        <v/>
      </c>
      <c r="GZ172" s="372" t="str">
        <f t="shared" si="498"/>
        <v/>
      </c>
      <c r="HA172" s="406">
        <f t="shared" si="459"/>
        <v>0</v>
      </c>
      <c r="HB172" s="372">
        <f t="shared" si="459"/>
        <v>0</v>
      </c>
      <c r="HC172" s="371">
        <f t="shared" si="459"/>
        <v>0</v>
      </c>
      <c r="HD172" s="372">
        <f t="shared" si="459"/>
        <v>0</v>
      </c>
      <c r="HE172" s="371" t="str">
        <f t="shared" si="460"/>
        <v/>
      </c>
      <c r="HF172" s="372" t="str">
        <f t="shared" si="460"/>
        <v/>
      </c>
      <c r="HG172" s="371" t="str">
        <f t="shared" si="499"/>
        <v/>
      </c>
      <c r="HH172" s="372" t="str">
        <f t="shared" si="499"/>
        <v/>
      </c>
      <c r="HI172" s="406" t="str">
        <f t="shared" si="500"/>
        <v/>
      </c>
      <c r="HJ172" s="372" t="str">
        <f t="shared" si="500"/>
        <v/>
      </c>
      <c r="HK172" s="371" t="str">
        <f t="shared" si="501"/>
        <v/>
      </c>
      <c r="HL172" s="371" t="str">
        <f t="shared" si="501"/>
        <v/>
      </c>
      <c r="HM172" s="410"/>
    </row>
    <row r="173" spans="1:221" s="343" customFormat="1" ht="15">
      <c r="A173" s="477" t="s">
        <v>284</v>
      </c>
      <c r="B173" s="476" t="s">
        <v>757</v>
      </c>
      <c r="C173" s="159"/>
      <c r="D173" s="484">
        <v>161688</v>
      </c>
      <c r="E173" s="485">
        <v>9</v>
      </c>
      <c r="F173" s="413"/>
      <c r="G173" s="480"/>
      <c r="H173" s="421"/>
      <c r="I173" s="481"/>
      <c r="J173" s="371">
        <f t="shared" si="422"/>
        <v>0</v>
      </c>
      <c r="K173" s="372">
        <f t="shared" si="423"/>
        <v>0</v>
      </c>
      <c r="L173" s="480"/>
      <c r="M173" s="371">
        <f t="shared" si="424"/>
        <v>0</v>
      </c>
      <c r="N173" s="372">
        <f t="shared" si="462"/>
        <v>0</v>
      </c>
      <c r="O173" s="371">
        <f t="shared" si="425"/>
        <v>0</v>
      </c>
      <c r="P173" s="372">
        <f t="shared" si="426"/>
        <v>0</v>
      </c>
      <c r="Q173" s="421"/>
      <c r="R173" s="425"/>
      <c r="S173" s="371">
        <f t="shared" si="427"/>
        <v>0</v>
      </c>
      <c r="T173" s="372">
        <f t="shared" si="428"/>
        <v>0</v>
      </c>
      <c r="U173" s="421"/>
      <c r="V173" s="425"/>
      <c r="W173" s="371">
        <f t="shared" si="429"/>
        <v>0</v>
      </c>
      <c r="X173" s="372">
        <f t="shared" si="430"/>
        <v>0</v>
      </c>
      <c r="Y173" s="421"/>
      <c r="Z173" s="425"/>
      <c r="AA173" s="371">
        <f t="shared" si="431"/>
        <v>0</v>
      </c>
      <c r="AB173" s="372">
        <f t="shared" si="432"/>
        <v>0</v>
      </c>
      <c r="AC173" s="358">
        <f t="shared" si="433"/>
        <v>0</v>
      </c>
      <c r="AD173" s="372">
        <f t="shared" si="434"/>
        <v>0</v>
      </c>
      <c r="AE173" s="358">
        <f t="shared" si="435"/>
        <v>0</v>
      </c>
      <c r="AF173" s="372">
        <f t="shared" si="436"/>
        <v>0</v>
      </c>
      <c r="AG173" s="421"/>
      <c r="AH173" s="480"/>
      <c r="AI173" s="371">
        <f t="shared" si="437"/>
        <v>0</v>
      </c>
      <c r="AJ173" s="372">
        <f t="shared" si="438"/>
        <v>0</v>
      </c>
      <c r="AK173" s="421"/>
      <c r="AL173" s="480"/>
      <c r="AM173" s="371">
        <f t="shared" si="439"/>
        <v>0</v>
      </c>
      <c r="AN173" s="372">
        <f t="shared" si="440"/>
        <v>0</v>
      </c>
      <c r="AO173" s="421"/>
      <c r="AP173" s="483"/>
      <c r="AQ173" s="371">
        <f t="shared" si="441"/>
        <v>0</v>
      </c>
      <c r="AR173" s="372">
        <f t="shared" si="442"/>
        <v>0</v>
      </c>
      <c r="AS173" s="371">
        <f t="shared" si="443"/>
        <v>0</v>
      </c>
      <c r="AT173" s="372">
        <f t="shared" si="444"/>
        <v>0</v>
      </c>
      <c r="AU173" s="371">
        <f t="shared" si="445"/>
        <v>0</v>
      </c>
      <c r="AV173" s="372">
        <f t="shared" si="446"/>
        <v>0</v>
      </c>
      <c r="AW173" s="421"/>
      <c r="AX173" s="480"/>
      <c r="AY173" s="371">
        <f t="shared" si="447"/>
        <v>0</v>
      </c>
      <c r="AZ173" s="372">
        <f t="shared" si="448"/>
        <v>0</v>
      </c>
      <c r="BA173" s="421"/>
      <c r="BB173" s="480"/>
      <c r="BC173" s="371">
        <f t="shared" si="449"/>
        <v>0</v>
      </c>
      <c r="BD173" s="372">
        <f t="shared" si="450"/>
        <v>0</v>
      </c>
      <c r="BE173" s="421"/>
      <c r="BF173" s="480"/>
      <c r="BG173" s="371">
        <f t="shared" si="464"/>
        <v>0</v>
      </c>
      <c r="BH173" s="372">
        <f t="shared" si="464"/>
        <v>0</v>
      </c>
      <c r="BI173" s="371">
        <f t="shared" si="465"/>
        <v>0</v>
      </c>
      <c r="BJ173" s="372">
        <f t="shared" si="465"/>
        <v>0</v>
      </c>
      <c r="BK173" s="371">
        <f t="shared" si="466"/>
        <v>0</v>
      </c>
      <c r="BL173" s="372">
        <f t="shared" si="466"/>
        <v>0</v>
      </c>
      <c r="BM173" s="421"/>
      <c r="BN173" s="425"/>
      <c r="BO173" s="371">
        <f t="shared" si="502"/>
        <v>0</v>
      </c>
      <c r="BP173" s="372">
        <f t="shared" si="502"/>
        <v>0</v>
      </c>
      <c r="BQ173" s="421"/>
      <c r="BR173" s="425"/>
      <c r="BS173" s="371">
        <f t="shared" si="503"/>
        <v>0</v>
      </c>
      <c r="BT173" s="372">
        <f t="shared" si="503"/>
        <v>0</v>
      </c>
      <c r="BU173" s="421"/>
      <c r="BV173" s="425"/>
      <c r="BW173" s="371">
        <f t="shared" si="504"/>
        <v>0</v>
      </c>
      <c r="BX173" s="482">
        <f t="shared" si="461"/>
        <v>0</v>
      </c>
      <c r="BY173" s="358">
        <f t="shared" si="467"/>
        <v>0</v>
      </c>
      <c r="BZ173" s="372">
        <f t="shared" si="467"/>
        <v>0</v>
      </c>
      <c r="CA173" s="358">
        <f t="shared" si="468"/>
        <v>0</v>
      </c>
      <c r="CB173" s="372">
        <f t="shared" si="468"/>
        <v>0</v>
      </c>
      <c r="CC173" s="421"/>
      <c r="CD173" s="480"/>
      <c r="CE173" s="371">
        <f t="shared" si="419"/>
        <v>0</v>
      </c>
      <c r="CF173" s="372">
        <f t="shared" si="419"/>
        <v>0</v>
      </c>
      <c r="CG173" s="421"/>
      <c r="CH173" s="480"/>
      <c r="CI173" s="371">
        <f t="shared" si="505"/>
        <v>0</v>
      </c>
      <c r="CJ173" s="372">
        <f t="shared" si="505"/>
        <v>0</v>
      </c>
      <c r="CK173" s="421"/>
      <c r="CL173" s="483"/>
      <c r="CM173" s="371">
        <f t="shared" si="506"/>
        <v>0</v>
      </c>
      <c r="CN173" s="372">
        <f t="shared" si="506"/>
        <v>0</v>
      </c>
      <c r="CO173" s="371">
        <f t="shared" si="469"/>
        <v>0</v>
      </c>
      <c r="CP173" s="372">
        <f t="shared" si="469"/>
        <v>0</v>
      </c>
      <c r="CQ173" s="371">
        <f t="shared" si="470"/>
        <v>0</v>
      </c>
      <c r="CR173" s="372">
        <f t="shared" si="470"/>
        <v>0</v>
      </c>
      <c r="CS173" s="421"/>
      <c r="CT173" s="480"/>
      <c r="CU173" s="371">
        <f t="shared" si="420"/>
        <v>0</v>
      </c>
      <c r="CV173" s="372">
        <f t="shared" si="420"/>
        <v>0</v>
      </c>
      <c r="CW173" s="421"/>
      <c r="CX173" s="480"/>
      <c r="CY173" s="371">
        <f t="shared" si="421"/>
        <v>0</v>
      </c>
      <c r="CZ173" s="372">
        <f t="shared" si="421"/>
        <v>0</v>
      </c>
      <c r="DA173" s="421"/>
      <c r="DB173" s="480"/>
      <c r="DC173" s="371">
        <f t="shared" si="471"/>
        <v>0</v>
      </c>
      <c r="DD173" s="372">
        <f t="shared" si="471"/>
        <v>0</v>
      </c>
      <c r="DE173" s="371">
        <f t="shared" si="472"/>
        <v>0</v>
      </c>
      <c r="DF173" s="372">
        <f t="shared" si="472"/>
        <v>0</v>
      </c>
      <c r="DG173" s="371">
        <f t="shared" si="473"/>
        <v>0</v>
      </c>
      <c r="DH173" s="372">
        <f t="shared" si="473"/>
        <v>0</v>
      </c>
      <c r="DI173" s="371">
        <f t="shared" si="474"/>
        <v>0</v>
      </c>
      <c r="DJ173" s="372">
        <f t="shared" si="474"/>
        <v>0</v>
      </c>
      <c r="DK173" s="371">
        <f t="shared" si="474"/>
        <v>0</v>
      </c>
      <c r="DL173" s="372">
        <f t="shared" si="463"/>
        <v>0</v>
      </c>
      <c r="DM173" s="371">
        <f t="shared" si="475"/>
        <v>0</v>
      </c>
      <c r="DN173" s="372">
        <f t="shared" si="475"/>
        <v>0</v>
      </c>
      <c r="DO173" s="371">
        <f t="shared" si="476"/>
        <v>0</v>
      </c>
      <c r="DP173" s="372">
        <f t="shared" si="476"/>
        <v>0</v>
      </c>
      <c r="DQ173" s="371">
        <f t="shared" si="477"/>
        <v>0</v>
      </c>
      <c r="DR173" s="372">
        <f t="shared" si="477"/>
        <v>0</v>
      </c>
      <c r="DS173" s="371">
        <f t="shared" si="478"/>
        <v>0</v>
      </c>
      <c r="DT173" s="372">
        <f t="shared" si="478"/>
        <v>0</v>
      </c>
      <c r="DU173" s="421"/>
      <c r="DV173" s="425"/>
      <c r="DW173" s="371">
        <f t="shared" si="479"/>
        <v>0</v>
      </c>
      <c r="DX173" s="372">
        <f t="shared" si="479"/>
        <v>0</v>
      </c>
      <c r="DY173" s="421"/>
      <c r="DZ173" s="425"/>
      <c r="EA173" s="371">
        <f t="shared" si="480"/>
        <v>0</v>
      </c>
      <c r="EB173" s="372">
        <f t="shared" si="480"/>
        <v>0</v>
      </c>
      <c r="EC173" s="421"/>
      <c r="ED173" s="425"/>
      <c r="EE173" s="371">
        <f t="shared" si="481"/>
        <v>0</v>
      </c>
      <c r="EF173" s="372">
        <f t="shared" si="481"/>
        <v>0</v>
      </c>
      <c r="EG173" s="358">
        <f t="shared" si="482"/>
        <v>0</v>
      </c>
      <c r="EH173" s="372">
        <f t="shared" si="482"/>
        <v>0</v>
      </c>
      <c r="EI173" s="358">
        <f t="shared" si="483"/>
        <v>0</v>
      </c>
      <c r="EJ173" s="372">
        <f t="shared" si="483"/>
        <v>0</v>
      </c>
      <c r="EK173" s="421"/>
      <c r="EL173" s="480"/>
      <c r="EM173" s="371">
        <f t="shared" si="453"/>
        <v>0</v>
      </c>
      <c r="EN173" s="372">
        <f t="shared" si="453"/>
        <v>0</v>
      </c>
      <c r="EO173" s="421"/>
      <c r="EP173" s="480"/>
      <c r="EQ173" s="371">
        <f t="shared" si="507"/>
        <v>0</v>
      </c>
      <c r="ER173" s="372">
        <f t="shared" si="507"/>
        <v>0</v>
      </c>
      <c r="ES173" s="421"/>
      <c r="ET173" s="483"/>
      <c r="EU173" s="371">
        <f t="shared" si="451"/>
        <v>0</v>
      </c>
      <c r="EV173" s="372">
        <f t="shared" si="452"/>
        <v>0</v>
      </c>
      <c r="EW173" s="371">
        <f t="shared" si="484"/>
        <v>0</v>
      </c>
      <c r="EX173" s="372">
        <f t="shared" si="484"/>
        <v>0</v>
      </c>
      <c r="EY173" s="371">
        <f t="shared" si="485"/>
        <v>0</v>
      </c>
      <c r="EZ173" s="372">
        <f t="shared" si="485"/>
        <v>0</v>
      </c>
      <c r="FA173" s="421"/>
      <c r="FB173" s="480"/>
      <c r="FC173" s="371">
        <f t="shared" si="486"/>
        <v>0</v>
      </c>
      <c r="FD173" s="372">
        <f t="shared" si="486"/>
        <v>0</v>
      </c>
      <c r="FE173" s="421"/>
      <c r="FF173" s="480"/>
      <c r="FG173" s="371">
        <f t="shared" si="487"/>
        <v>0</v>
      </c>
      <c r="FH173" s="372">
        <f t="shared" si="487"/>
        <v>0</v>
      </c>
      <c r="FI173" s="421"/>
      <c r="FJ173" s="480"/>
      <c r="FK173" s="371">
        <f t="shared" si="488"/>
        <v>0</v>
      </c>
      <c r="FL173" s="372">
        <f t="shared" si="488"/>
        <v>0</v>
      </c>
      <c r="FM173" s="371">
        <f t="shared" si="489"/>
        <v>0</v>
      </c>
      <c r="FN173" s="372">
        <f t="shared" si="489"/>
        <v>0</v>
      </c>
      <c r="FO173" s="371">
        <f t="shared" si="490"/>
        <v>0</v>
      </c>
      <c r="FP173" s="372">
        <f t="shared" si="490"/>
        <v>0</v>
      </c>
      <c r="FQ173" s="421"/>
      <c r="FR173" s="425"/>
      <c r="FS173" s="371">
        <f t="shared" si="491"/>
        <v>0</v>
      </c>
      <c r="FT173" s="372">
        <f t="shared" si="491"/>
        <v>0</v>
      </c>
      <c r="FU173" s="421"/>
      <c r="FV173" s="425"/>
      <c r="FW173" s="371">
        <f t="shared" si="492"/>
        <v>0</v>
      </c>
      <c r="FX173" s="372">
        <f t="shared" si="492"/>
        <v>0</v>
      </c>
      <c r="FY173" s="421"/>
      <c r="FZ173" s="425"/>
      <c r="GA173" s="371">
        <f t="shared" si="493"/>
        <v>0</v>
      </c>
      <c r="GB173" s="372">
        <f t="shared" si="493"/>
        <v>0</v>
      </c>
      <c r="GC173" s="406">
        <f t="shared" si="456"/>
        <v>0</v>
      </c>
      <c r="GD173" s="372">
        <f t="shared" si="456"/>
        <v>0</v>
      </c>
      <c r="GE173" s="371">
        <f t="shared" si="456"/>
        <v>0</v>
      </c>
      <c r="GF173" s="372">
        <f t="shared" si="454"/>
        <v>0</v>
      </c>
      <c r="GG173" s="371" t="str">
        <f t="shared" si="494"/>
        <v/>
      </c>
      <c r="GH173" s="372" t="str">
        <f t="shared" si="494"/>
        <v/>
      </c>
      <c r="GI173" s="371" t="str">
        <f t="shared" si="495"/>
        <v/>
      </c>
      <c r="GJ173" s="372" t="str">
        <f t="shared" si="495"/>
        <v/>
      </c>
      <c r="GK173" s="406">
        <f t="shared" si="457"/>
        <v>0</v>
      </c>
      <c r="GL173" s="372">
        <f t="shared" si="457"/>
        <v>0</v>
      </c>
      <c r="GM173" s="371">
        <f t="shared" si="457"/>
        <v>0</v>
      </c>
      <c r="GN173" s="372">
        <f t="shared" si="455"/>
        <v>0</v>
      </c>
      <c r="GO173" s="371">
        <f t="shared" si="496"/>
        <v>0</v>
      </c>
      <c r="GP173" s="372">
        <f t="shared" si="496"/>
        <v>0</v>
      </c>
      <c r="GQ173" s="371">
        <f t="shared" si="497"/>
        <v>0</v>
      </c>
      <c r="GR173" s="372">
        <f t="shared" si="497"/>
        <v>0</v>
      </c>
      <c r="GS173" s="406">
        <f t="shared" si="458"/>
        <v>0</v>
      </c>
      <c r="GT173" s="372">
        <f t="shared" si="458"/>
        <v>0</v>
      </c>
      <c r="GU173" s="371">
        <f t="shared" si="458"/>
        <v>0</v>
      </c>
      <c r="GV173" s="372">
        <f t="shared" si="458"/>
        <v>0</v>
      </c>
      <c r="GW173" s="371" t="str">
        <f t="shared" si="498"/>
        <v/>
      </c>
      <c r="GX173" s="372" t="str">
        <f t="shared" si="498"/>
        <v/>
      </c>
      <c r="GY173" s="371" t="str">
        <f t="shared" si="498"/>
        <v/>
      </c>
      <c r="GZ173" s="372" t="str">
        <f t="shared" si="498"/>
        <v/>
      </c>
      <c r="HA173" s="406">
        <f t="shared" si="459"/>
        <v>0</v>
      </c>
      <c r="HB173" s="372">
        <f t="shared" si="459"/>
        <v>0</v>
      </c>
      <c r="HC173" s="371">
        <f t="shared" si="459"/>
        <v>0</v>
      </c>
      <c r="HD173" s="372">
        <f t="shared" si="459"/>
        <v>0</v>
      </c>
      <c r="HE173" s="371" t="str">
        <f t="shared" si="460"/>
        <v/>
      </c>
      <c r="HF173" s="372" t="str">
        <f t="shared" si="460"/>
        <v/>
      </c>
      <c r="HG173" s="371" t="str">
        <f t="shared" si="499"/>
        <v/>
      </c>
      <c r="HH173" s="372" t="str">
        <f t="shared" si="499"/>
        <v/>
      </c>
      <c r="HI173" s="406" t="str">
        <f t="shared" si="500"/>
        <v/>
      </c>
      <c r="HJ173" s="372" t="str">
        <f t="shared" si="500"/>
        <v/>
      </c>
      <c r="HK173" s="371" t="str">
        <f t="shared" si="501"/>
        <v/>
      </c>
      <c r="HL173" s="371" t="str">
        <f t="shared" si="501"/>
        <v/>
      </c>
      <c r="HM173" s="410"/>
    </row>
    <row r="174" spans="1:221" s="343" customFormat="1" ht="15">
      <c r="A174" s="475" t="s">
        <v>284</v>
      </c>
      <c r="B174" s="476" t="s">
        <v>758</v>
      </c>
      <c r="C174" s="159"/>
      <c r="D174" s="478">
        <v>161864</v>
      </c>
      <c r="E174" s="479">
        <v>9</v>
      </c>
      <c r="F174" s="413"/>
      <c r="G174" s="480"/>
      <c r="H174" s="421"/>
      <c r="I174" s="481"/>
      <c r="J174" s="371">
        <f t="shared" si="422"/>
        <v>0</v>
      </c>
      <c r="K174" s="372">
        <f t="shared" si="423"/>
        <v>0</v>
      </c>
      <c r="L174" s="480"/>
      <c r="M174" s="371">
        <f t="shared" si="424"/>
        <v>0</v>
      </c>
      <c r="N174" s="372">
        <f t="shared" si="462"/>
        <v>0</v>
      </c>
      <c r="O174" s="371">
        <f t="shared" si="425"/>
        <v>0</v>
      </c>
      <c r="P174" s="372">
        <f t="shared" si="426"/>
        <v>0</v>
      </c>
      <c r="Q174" s="421"/>
      <c r="R174" s="425"/>
      <c r="S174" s="371">
        <f t="shared" si="427"/>
        <v>0</v>
      </c>
      <c r="T174" s="372">
        <f t="shared" si="428"/>
        <v>0</v>
      </c>
      <c r="U174" s="421"/>
      <c r="V174" s="425"/>
      <c r="W174" s="371">
        <f t="shared" si="429"/>
        <v>0</v>
      </c>
      <c r="X174" s="372">
        <f t="shared" si="430"/>
        <v>0</v>
      </c>
      <c r="Y174" s="421"/>
      <c r="Z174" s="425"/>
      <c r="AA174" s="371">
        <f t="shared" si="431"/>
        <v>0</v>
      </c>
      <c r="AB174" s="372">
        <f t="shared" si="432"/>
        <v>0</v>
      </c>
      <c r="AC174" s="358">
        <f t="shared" si="433"/>
        <v>0</v>
      </c>
      <c r="AD174" s="372">
        <f t="shared" si="434"/>
        <v>0</v>
      </c>
      <c r="AE174" s="358">
        <f t="shared" si="435"/>
        <v>0</v>
      </c>
      <c r="AF174" s="372">
        <f t="shared" si="436"/>
        <v>0</v>
      </c>
      <c r="AG174" s="421"/>
      <c r="AH174" s="480"/>
      <c r="AI174" s="371">
        <f t="shared" si="437"/>
        <v>0</v>
      </c>
      <c r="AJ174" s="372">
        <f t="shared" si="438"/>
        <v>0</v>
      </c>
      <c r="AK174" s="421"/>
      <c r="AL174" s="480"/>
      <c r="AM174" s="371">
        <f t="shared" si="439"/>
        <v>0</v>
      </c>
      <c r="AN174" s="372">
        <f t="shared" si="440"/>
        <v>0</v>
      </c>
      <c r="AO174" s="421"/>
      <c r="AP174" s="483"/>
      <c r="AQ174" s="371">
        <f t="shared" si="441"/>
        <v>0</v>
      </c>
      <c r="AR174" s="372">
        <f t="shared" si="442"/>
        <v>0</v>
      </c>
      <c r="AS174" s="371">
        <f t="shared" si="443"/>
        <v>0</v>
      </c>
      <c r="AT174" s="372">
        <f t="shared" si="444"/>
        <v>0</v>
      </c>
      <c r="AU174" s="371">
        <f t="shared" si="445"/>
        <v>0</v>
      </c>
      <c r="AV174" s="372">
        <f t="shared" si="446"/>
        <v>0</v>
      </c>
      <c r="AW174" s="421"/>
      <c r="AX174" s="480"/>
      <c r="AY174" s="371">
        <f t="shared" si="447"/>
        <v>0</v>
      </c>
      <c r="AZ174" s="372">
        <f t="shared" si="448"/>
        <v>0</v>
      </c>
      <c r="BA174" s="421"/>
      <c r="BB174" s="480"/>
      <c r="BC174" s="371">
        <f t="shared" si="449"/>
        <v>0</v>
      </c>
      <c r="BD174" s="372">
        <f t="shared" si="450"/>
        <v>0</v>
      </c>
      <c r="BE174" s="421"/>
      <c r="BF174" s="480"/>
      <c r="BG174" s="371">
        <f t="shared" si="464"/>
        <v>0</v>
      </c>
      <c r="BH174" s="372">
        <f t="shared" si="464"/>
        <v>0</v>
      </c>
      <c r="BI174" s="371">
        <f t="shared" si="465"/>
        <v>0</v>
      </c>
      <c r="BJ174" s="372">
        <f t="shared" si="465"/>
        <v>0</v>
      </c>
      <c r="BK174" s="371">
        <f t="shared" si="466"/>
        <v>0</v>
      </c>
      <c r="BL174" s="372">
        <f t="shared" si="466"/>
        <v>0</v>
      </c>
      <c r="BM174" s="421"/>
      <c r="BN174" s="425"/>
      <c r="BO174" s="371">
        <f t="shared" si="502"/>
        <v>0</v>
      </c>
      <c r="BP174" s="372">
        <f t="shared" si="502"/>
        <v>0</v>
      </c>
      <c r="BQ174" s="421"/>
      <c r="BR174" s="425"/>
      <c r="BS174" s="371">
        <f t="shared" si="503"/>
        <v>0</v>
      </c>
      <c r="BT174" s="372">
        <f t="shared" si="503"/>
        <v>0</v>
      </c>
      <c r="BU174" s="421"/>
      <c r="BV174" s="425"/>
      <c r="BW174" s="371">
        <f t="shared" si="504"/>
        <v>0</v>
      </c>
      <c r="BX174" s="482">
        <f t="shared" ref="BX174:BX189" si="508">IF(DB174&gt;0,BV174,)</f>
        <v>0</v>
      </c>
      <c r="BY174" s="358">
        <f t="shared" si="467"/>
        <v>0</v>
      </c>
      <c r="BZ174" s="372">
        <f t="shared" si="467"/>
        <v>0</v>
      </c>
      <c r="CA174" s="358">
        <f t="shared" si="468"/>
        <v>0</v>
      </c>
      <c r="CB174" s="372">
        <f t="shared" si="468"/>
        <v>0</v>
      </c>
      <c r="CC174" s="421"/>
      <c r="CD174" s="480"/>
      <c r="CE174" s="371">
        <f t="shared" si="419"/>
        <v>0</v>
      </c>
      <c r="CF174" s="372">
        <f t="shared" si="419"/>
        <v>0</v>
      </c>
      <c r="CG174" s="421"/>
      <c r="CH174" s="480"/>
      <c r="CI174" s="371">
        <f t="shared" si="505"/>
        <v>0</v>
      </c>
      <c r="CJ174" s="372">
        <f t="shared" si="505"/>
        <v>0</v>
      </c>
      <c r="CK174" s="421"/>
      <c r="CL174" s="483"/>
      <c r="CM174" s="371">
        <f t="shared" si="506"/>
        <v>0</v>
      </c>
      <c r="CN174" s="372">
        <f t="shared" si="506"/>
        <v>0</v>
      </c>
      <c r="CO174" s="371">
        <f t="shared" si="469"/>
        <v>0</v>
      </c>
      <c r="CP174" s="372">
        <f t="shared" si="469"/>
        <v>0</v>
      </c>
      <c r="CQ174" s="371">
        <f t="shared" si="470"/>
        <v>0</v>
      </c>
      <c r="CR174" s="372">
        <f t="shared" si="470"/>
        <v>0</v>
      </c>
      <c r="CS174" s="421"/>
      <c r="CT174" s="480"/>
      <c r="CU174" s="371">
        <f t="shared" si="420"/>
        <v>0</v>
      </c>
      <c r="CV174" s="372">
        <f t="shared" si="420"/>
        <v>0</v>
      </c>
      <c r="CW174" s="421"/>
      <c r="CX174" s="480"/>
      <c r="CY174" s="371">
        <f t="shared" si="421"/>
        <v>0</v>
      </c>
      <c r="CZ174" s="372">
        <f t="shared" si="421"/>
        <v>0</v>
      </c>
      <c r="DA174" s="421"/>
      <c r="DB174" s="480"/>
      <c r="DC174" s="371">
        <f t="shared" si="471"/>
        <v>0</v>
      </c>
      <c r="DD174" s="372">
        <f t="shared" si="471"/>
        <v>0</v>
      </c>
      <c r="DE174" s="371">
        <f t="shared" si="472"/>
        <v>0</v>
      </c>
      <c r="DF174" s="372">
        <f t="shared" si="472"/>
        <v>0</v>
      </c>
      <c r="DG174" s="371">
        <f t="shared" si="473"/>
        <v>0</v>
      </c>
      <c r="DH174" s="372">
        <f t="shared" si="473"/>
        <v>0</v>
      </c>
      <c r="DI174" s="371">
        <f t="shared" si="474"/>
        <v>0</v>
      </c>
      <c r="DJ174" s="372">
        <f t="shared" si="474"/>
        <v>0</v>
      </c>
      <c r="DK174" s="371">
        <f t="shared" si="474"/>
        <v>0</v>
      </c>
      <c r="DL174" s="372">
        <f t="shared" si="463"/>
        <v>0</v>
      </c>
      <c r="DM174" s="371">
        <f t="shared" si="475"/>
        <v>0</v>
      </c>
      <c r="DN174" s="372">
        <f t="shared" si="475"/>
        <v>0</v>
      </c>
      <c r="DO174" s="371">
        <f t="shared" si="476"/>
        <v>0</v>
      </c>
      <c r="DP174" s="372">
        <f t="shared" si="476"/>
        <v>0</v>
      </c>
      <c r="DQ174" s="371">
        <f t="shared" si="477"/>
        <v>0</v>
      </c>
      <c r="DR174" s="372">
        <f t="shared" si="477"/>
        <v>0</v>
      </c>
      <c r="DS174" s="371">
        <f t="shared" si="478"/>
        <v>0</v>
      </c>
      <c r="DT174" s="372">
        <f t="shared" si="478"/>
        <v>0</v>
      </c>
      <c r="DU174" s="421"/>
      <c r="DV174" s="425"/>
      <c r="DW174" s="371">
        <f t="shared" si="479"/>
        <v>0</v>
      </c>
      <c r="DX174" s="372">
        <f t="shared" si="479"/>
        <v>0</v>
      </c>
      <c r="DY174" s="421"/>
      <c r="DZ174" s="425"/>
      <c r="EA174" s="371">
        <f t="shared" si="480"/>
        <v>0</v>
      </c>
      <c r="EB174" s="372">
        <f t="shared" si="480"/>
        <v>0</v>
      </c>
      <c r="EC174" s="421"/>
      <c r="ED174" s="425"/>
      <c r="EE174" s="371">
        <f t="shared" si="481"/>
        <v>0</v>
      </c>
      <c r="EF174" s="372">
        <f t="shared" si="481"/>
        <v>0</v>
      </c>
      <c r="EG174" s="358">
        <f t="shared" si="482"/>
        <v>0</v>
      </c>
      <c r="EH174" s="372">
        <f t="shared" si="482"/>
        <v>0</v>
      </c>
      <c r="EI174" s="358">
        <f t="shared" si="483"/>
        <v>0</v>
      </c>
      <c r="EJ174" s="372">
        <f t="shared" si="483"/>
        <v>0</v>
      </c>
      <c r="EK174" s="421"/>
      <c r="EL174" s="480"/>
      <c r="EM174" s="371">
        <f t="shared" si="453"/>
        <v>0</v>
      </c>
      <c r="EN174" s="372">
        <f t="shared" si="453"/>
        <v>0</v>
      </c>
      <c r="EO174" s="421"/>
      <c r="EP174" s="480"/>
      <c r="EQ174" s="371">
        <f t="shared" si="507"/>
        <v>0</v>
      </c>
      <c r="ER174" s="372">
        <f t="shared" si="507"/>
        <v>0</v>
      </c>
      <c r="ES174" s="421"/>
      <c r="ET174" s="483"/>
      <c r="EU174" s="371">
        <f t="shared" si="451"/>
        <v>0</v>
      </c>
      <c r="EV174" s="372">
        <f t="shared" si="452"/>
        <v>0</v>
      </c>
      <c r="EW174" s="371">
        <f t="shared" si="484"/>
        <v>0</v>
      </c>
      <c r="EX174" s="372">
        <f t="shared" si="484"/>
        <v>0</v>
      </c>
      <c r="EY174" s="371">
        <f t="shared" si="485"/>
        <v>0</v>
      </c>
      <c r="EZ174" s="372">
        <f t="shared" si="485"/>
        <v>0</v>
      </c>
      <c r="FA174" s="421"/>
      <c r="FB174" s="480"/>
      <c r="FC174" s="371">
        <f t="shared" si="486"/>
        <v>0</v>
      </c>
      <c r="FD174" s="372">
        <f t="shared" si="486"/>
        <v>0</v>
      </c>
      <c r="FE174" s="421"/>
      <c r="FF174" s="480"/>
      <c r="FG174" s="371">
        <f t="shared" si="487"/>
        <v>0</v>
      </c>
      <c r="FH174" s="372">
        <f t="shared" si="487"/>
        <v>0</v>
      </c>
      <c r="FI174" s="421"/>
      <c r="FJ174" s="480"/>
      <c r="FK174" s="371">
        <f t="shared" si="488"/>
        <v>0</v>
      </c>
      <c r="FL174" s="372">
        <f t="shared" si="488"/>
        <v>0</v>
      </c>
      <c r="FM174" s="371">
        <f t="shared" si="489"/>
        <v>0</v>
      </c>
      <c r="FN174" s="372">
        <f t="shared" si="489"/>
        <v>0</v>
      </c>
      <c r="FO174" s="371">
        <f t="shared" si="490"/>
        <v>0</v>
      </c>
      <c r="FP174" s="372">
        <f t="shared" si="490"/>
        <v>0</v>
      </c>
      <c r="FQ174" s="421"/>
      <c r="FR174" s="425"/>
      <c r="FS174" s="371">
        <f t="shared" si="491"/>
        <v>0</v>
      </c>
      <c r="FT174" s="372">
        <f t="shared" si="491"/>
        <v>0</v>
      </c>
      <c r="FU174" s="421"/>
      <c r="FV174" s="425"/>
      <c r="FW174" s="371">
        <f t="shared" si="492"/>
        <v>0</v>
      </c>
      <c r="FX174" s="372">
        <f t="shared" si="492"/>
        <v>0</v>
      </c>
      <c r="FY174" s="421"/>
      <c r="FZ174" s="425"/>
      <c r="GA174" s="371">
        <f t="shared" si="493"/>
        <v>0</v>
      </c>
      <c r="GB174" s="372">
        <f t="shared" si="493"/>
        <v>0</v>
      </c>
      <c r="GC174" s="406">
        <f t="shared" si="456"/>
        <v>0</v>
      </c>
      <c r="GD174" s="372">
        <f t="shared" si="456"/>
        <v>0</v>
      </c>
      <c r="GE174" s="371">
        <f t="shared" si="456"/>
        <v>0</v>
      </c>
      <c r="GF174" s="372">
        <f t="shared" si="454"/>
        <v>0</v>
      </c>
      <c r="GG174" s="371" t="str">
        <f t="shared" si="494"/>
        <v/>
      </c>
      <c r="GH174" s="372" t="str">
        <f t="shared" si="494"/>
        <v/>
      </c>
      <c r="GI174" s="371" t="str">
        <f t="shared" si="495"/>
        <v/>
      </c>
      <c r="GJ174" s="372" t="str">
        <f t="shared" si="495"/>
        <v/>
      </c>
      <c r="GK174" s="406">
        <f t="shared" si="457"/>
        <v>0</v>
      </c>
      <c r="GL174" s="372">
        <f t="shared" si="457"/>
        <v>0</v>
      </c>
      <c r="GM174" s="371">
        <f t="shared" si="457"/>
        <v>0</v>
      </c>
      <c r="GN174" s="372">
        <f t="shared" si="455"/>
        <v>0</v>
      </c>
      <c r="GO174" s="371">
        <f t="shared" si="496"/>
        <v>0</v>
      </c>
      <c r="GP174" s="372">
        <f t="shared" si="496"/>
        <v>0</v>
      </c>
      <c r="GQ174" s="371">
        <f t="shared" si="497"/>
        <v>0</v>
      </c>
      <c r="GR174" s="372">
        <f t="shared" si="497"/>
        <v>0</v>
      </c>
      <c r="GS174" s="406">
        <f t="shared" si="458"/>
        <v>0</v>
      </c>
      <c r="GT174" s="372">
        <f t="shared" si="458"/>
        <v>0</v>
      </c>
      <c r="GU174" s="371">
        <f t="shared" si="458"/>
        <v>0</v>
      </c>
      <c r="GV174" s="372">
        <f t="shared" si="458"/>
        <v>0</v>
      </c>
      <c r="GW174" s="371" t="str">
        <f t="shared" si="498"/>
        <v/>
      </c>
      <c r="GX174" s="372" t="str">
        <f t="shared" si="498"/>
        <v/>
      </c>
      <c r="GY174" s="371" t="str">
        <f t="shared" si="498"/>
        <v/>
      </c>
      <c r="GZ174" s="372" t="str">
        <f t="shared" si="498"/>
        <v/>
      </c>
      <c r="HA174" s="406">
        <f t="shared" si="459"/>
        <v>0</v>
      </c>
      <c r="HB174" s="372">
        <f t="shared" si="459"/>
        <v>0</v>
      </c>
      <c r="HC174" s="371">
        <f t="shared" si="459"/>
        <v>0</v>
      </c>
      <c r="HD174" s="372">
        <f t="shared" si="459"/>
        <v>0</v>
      </c>
      <c r="HE174" s="371" t="str">
        <f t="shared" si="460"/>
        <v/>
      </c>
      <c r="HF174" s="372" t="str">
        <f t="shared" si="460"/>
        <v/>
      </c>
      <c r="HG174" s="371" t="str">
        <f t="shared" si="499"/>
        <v/>
      </c>
      <c r="HH174" s="372" t="str">
        <f t="shared" si="499"/>
        <v/>
      </c>
      <c r="HI174" s="406" t="str">
        <f t="shared" si="500"/>
        <v/>
      </c>
      <c r="HJ174" s="372" t="str">
        <f t="shared" si="500"/>
        <v/>
      </c>
      <c r="HK174" s="371" t="str">
        <f t="shared" si="501"/>
        <v/>
      </c>
      <c r="HL174" s="371" t="str">
        <f t="shared" si="501"/>
        <v/>
      </c>
      <c r="HM174" s="410"/>
    </row>
    <row r="175" spans="1:221" s="343" customFormat="1" ht="15">
      <c r="A175" s="475" t="s">
        <v>284</v>
      </c>
      <c r="B175" s="476" t="s">
        <v>759</v>
      </c>
      <c r="C175" s="568" t="s">
        <v>1020</v>
      </c>
      <c r="D175" s="478">
        <v>162122</v>
      </c>
      <c r="E175" s="479">
        <v>9</v>
      </c>
      <c r="F175" s="413"/>
      <c r="G175" s="480"/>
      <c r="H175" s="421"/>
      <c r="I175" s="481"/>
      <c r="J175" s="371">
        <f t="shared" si="422"/>
        <v>0</v>
      </c>
      <c r="K175" s="372">
        <f t="shared" si="423"/>
        <v>0</v>
      </c>
      <c r="L175" s="480"/>
      <c r="M175" s="371">
        <f t="shared" si="424"/>
        <v>0</v>
      </c>
      <c r="N175" s="372">
        <f t="shared" si="462"/>
        <v>0</v>
      </c>
      <c r="O175" s="371">
        <f t="shared" si="425"/>
        <v>0</v>
      </c>
      <c r="P175" s="372">
        <f t="shared" si="426"/>
        <v>0</v>
      </c>
      <c r="Q175" s="421"/>
      <c r="R175" s="425"/>
      <c r="S175" s="371">
        <f t="shared" si="427"/>
        <v>0</v>
      </c>
      <c r="T175" s="372">
        <f t="shared" si="428"/>
        <v>0</v>
      </c>
      <c r="U175" s="421"/>
      <c r="V175" s="425"/>
      <c r="W175" s="371">
        <f t="shared" si="429"/>
        <v>0</v>
      </c>
      <c r="X175" s="372">
        <f t="shared" si="430"/>
        <v>0</v>
      </c>
      <c r="Y175" s="421"/>
      <c r="Z175" s="425"/>
      <c r="AA175" s="371">
        <f t="shared" si="431"/>
        <v>0</v>
      </c>
      <c r="AB175" s="372">
        <f t="shared" si="432"/>
        <v>0</v>
      </c>
      <c r="AC175" s="358">
        <f t="shared" si="433"/>
        <v>0</v>
      </c>
      <c r="AD175" s="372">
        <f t="shared" si="434"/>
        <v>0</v>
      </c>
      <c r="AE175" s="358">
        <f t="shared" si="435"/>
        <v>0</v>
      </c>
      <c r="AF175" s="372">
        <f t="shared" si="436"/>
        <v>0</v>
      </c>
      <c r="AG175" s="421"/>
      <c r="AH175" s="480"/>
      <c r="AI175" s="371">
        <f t="shared" si="437"/>
        <v>0</v>
      </c>
      <c r="AJ175" s="372">
        <f t="shared" si="438"/>
        <v>0</v>
      </c>
      <c r="AK175" s="421"/>
      <c r="AL175" s="480"/>
      <c r="AM175" s="371">
        <f t="shared" si="439"/>
        <v>0</v>
      </c>
      <c r="AN175" s="372">
        <f t="shared" si="440"/>
        <v>0</v>
      </c>
      <c r="AO175" s="421"/>
      <c r="AP175" s="483"/>
      <c r="AQ175" s="371">
        <f t="shared" si="441"/>
        <v>0</v>
      </c>
      <c r="AR175" s="372">
        <f t="shared" si="442"/>
        <v>0</v>
      </c>
      <c r="AS175" s="371">
        <f t="shared" si="443"/>
        <v>0</v>
      </c>
      <c r="AT175" s="372">
        <f t="shared" si="444"/>
        <v>0</v>
      </c>
      <c r="AU175" s="371">
        <f t="shared" si="445"/>
        <v>0</v>
      </c>
      <c r="AV175" s="372">
        <f t="shared" si="446"/>
        <v>0</v>
      </c>
      <c r="AW175" s="421"/>
      <c r="AX175" s="480"/>
      <c r="AY175" s="371">
        <f t="shared" si="447"/>
        <v>0</v>
      </c>
      <c r="AZ175" s="372">
        <f t="shared" si="448"/>
        <v>0</v>
      </c>
      <c r="BA175" s="421"/>
      <c r="BB175" s="480"/>
      <c r="BC175" s="371">
        <f t="shared" si="449"/>
        <v>0</v>
      </c>
      <c r="BD175" s="372">
        <f t="shared" si="450"/>
        <v>0</v>
      </c>
      <c r="BE175" s="421"/>
      <c r="BF175" s="480"/>
      <c r="BG175" s="371">
        <f t="shared" si="464"/>
        <v>0</v>
      </c>
      <c r="BH175" s="372">
        <f t="shared" si="464"/>
        <v>0</v>
      </c>
      <c r="BI175" s="371">
        <f t="shared" si="465"/>
        <v>0</v>
      </c>
      <c r="BJ175" s="372">
        <f t="shared" si="465"/>
        <v>0</v>
      </c>
      <c r="BK175" s="371">
        <f t="shared" si="466"/>
        <v>0</v>
      </c>
      <c r="BL175" s="372">
        <f t="shared" si="466"/>
        <v>0</v>
      </c>
      <c r="BM175" s="421"/>
      <c r="BN175" s="425"/>
      <c r="BO175" s="371">
        <f t="shared" si="502"/>
        <v>0</v>
      </c>
      <c r="BP175" s="372">
        <f t="shared" si="502"/>
        <v>0</v>
      </c>
      <c r="BQ175" s="421"/>
      <c r="BR175" s="425"/>
      <c r="BS175" s="371">
        <f t="shared" si="503"/>
        <v>0</v>
      </c>
      <c r="BT175" s="372">
        <f t="shared" si="503"/>
        <v>0</v>
      </c>
      <c r="BU175" s="421"/>
      <c r="BV175" s="425"/>
      <c r="BW175" s="371">
        <f t="shared" si="504"/>
        <v>0</v>
      </c>
      <c r="BX175" s="482">
        <f t="shared" si="508"/>
        <v>0</v>
      </c>
      <c r="BY175" s="358">
        <f t="shared" si="467"/>
        <v>0</v>
      </c>
      <c r="BZ175" s="372">
        <f t="shared" si="467"/>
        <v>0</v>
      </c>
      <c r="CA175" s="358">
        <f t="shared" si="468"/>
        <v>0</v>
      </c>
      <c r="CB175" s="372">
        <f t="shared" si="468"/>
        <v>0</v>
      </c>
      <c r="CC175" s="421"/>
      <c r="CD175" s="480"/>
      <c r="CE175" s="371">
        <f t="shared" si="419"/>
        <v>0</v>
      </c>
      <c r="CF175" s="372">
        <f t="shared" si="419"/>
        <v>0</v>
      </c>
      <c r="CG175" s="421"/>
      <c r="CH175" s="480"/>
      <c r="CI175" s="371">
        <f t="shared" si="505"/>
        <v>0</v>
      </c>
      <c r="CJ175" s="372">
        <f t="shared" si="505"/>
        <v>0</v>
      </c>
      <c r="CK175" s="421"/>
      <c r="CL175" s="483"/>
      <c r="CM175" s="371">
        <f t="shared" si="506"/>
        <v>0</v>
      </c>
      <c r="CN175" s="372">
        <f t="shared" si="506"/>
        <v>0</v>
      </c>
      <c r="CO175" s="371">
        <f t="shared" si="469"/>
        <v>0</v>
      </c>
      <c r="CP175" s="372">
        <f t="shared" si="469"/>
        <v>0</v>
      </c>
      <c r="CQ175" s="371">
        <f t="shared" si="470"/>
        <v>0</v>
      </c>
      <c r="CR175" s="372">
        <f t="shared" si="470"/>
        <v>0</v>
      </c>
      <c r="CS175" s="421"/>
      <c r="CT175" s="480"/>
      <c r="CU175" s="371">
        <f t="shared" si="420"/>
        <v>0</v>
      </c>
      <c r="CV175" s="372">
        <f t="shared" si="420"/>
        <v>0</v>
      </c>
      <c r="CW175" s="421"/>
      <c r="CX175" s="480"/>
      <c r="CY175" s="371">
        <f t="shared" si="421"/>
        <v>0</v>
      </c>
      <c r="CZ175" s="372">
        <f t="shared" si="421"/>
        <v>0</v>
      </c>
      <c r="DA175" s="421"/>
      <c r="DB175" s="480"/>
      <c r="DC175" s="371">
        <f t="shared" si="471"/>
        <v>0</v>
      </c>
      <c r="DD175" s="372">
        <f t="shared" si="471"/>
        <v>0</v>
      </c>
      <c r="DE175" s="371">
        <f t="shared" si="472"/>
        <v>0</v>
      </c>
      <c r="DF175" s="372">
        <f t="shared" si="472"/>
        <v>0</v>
      </c>
      <c r="DG175" s="371">
        <f t="shared" si="473"/>
        <v>0</v>
      </c>
      <c r="DH175" s="372">
        <f t="shared" si="473"/>
        <v>0</v>
      </c>
      <c r="DI175" s="371">
        <f t="shared" si="474"/>
        <v>0</v>
      </c>
      <c r="DJ175" s="372">
        <f t="shared" si="474"/>
        <v>0</v>
      </c>
      <c r="DK175" s="371">
        <f t="shared" si="474"/>
        <v>0</v>
      </c>
      <c r="DL175" s="372">
        <f t="shared" si="463"/>
        <v>0</v>
      </c>
      <c r="DM175" s="371">
        <f t="shared" si="475"/>
        <v>0</v>
      </c>
      <c r="DN175" s="372">
        <f t="shared" si="475"/>
        <v>0</v>
      </c>
      <c r="DO175" s="371">
        <f t="shared" si="476"/>
        <v>0</v>
      </c>
      <c r="DP175" s="372">
        <f t="shared" si="476"/>
        <v>0</v>
      </c>
      <c r="DQ175" s="371">
        <f t="shared" si="477"/>
        <v>0</v>
      </c>
      <c r="DR175" s="372">
        <f t="shared" si="477"/>
        <v>0</v>
      </c>
      <c r="DS175" s="371">
        <f t="shared" si="478"/>
        <v>0</v>
      </c>
      <c r="DT175" s="372">
        <f t="shared" si="478"/>
        <v>0</v>
      </c>
      <c r="DU175" s="421"/>
      <c r="DV175" s="425"/>
      <c r="DW175" s="371">
        <f t="shared" si="479"/>
        <v>0</v>
      </c>
      <c r="DX175" s="372">
        <f t="shared" si="479"/>
        <v>0</v>
      </c>
      <c r="DY175" s="421"/>
      <c r="DZ175" s="425"/>
      <c r="EA175" s="371">
        <f t="shared" si="480"/>
        <v>0</v>
      </c>
      <c r="EB175" s="372">
        <f t="shared" si="480"/>
        <v>0</v>
      </c>
      <c r="EC175" s="421"/>
      <c r="ED175" s="425"/>
      <c r="EE175" s="371">
        <f t="shared" si="481"/>
        <v>0</v>
      </c>
      <c r="EF175" s="372">
        <f t="shared" si="481"/>
        <v>0</v>
      </c>
      <c r="EG175" s="358">
        <f t="shared" si="482"/>
        <v>0</v>
      </c>
      <c r="EH175" s="372">
        <f t="shared" si="482"/>
        <v>0</v>
      </c>
      <c r="EI175" s="358">
        <f t="shared" si="483"/>
        <v>0</v>
      </c>
      <c r="EJ175" s="372">
        <f t="shared" si="483"/>
        <v>0</v>
      </c>
      <c r="EK175" s="421"/>
      <c r="EL175" s="480"/>
      <c r="EM175" s="371">
        <f t="shared" si="453"/>
        <v>0</v>
      </c>
      <c r="EN175" s="372">
        <f t="shared" si="453"/>
        <v>0</v>
      </c>
      <c r="EO175" s="421"/>
      <c r="EP175" s="480"/>
      <c r="EQ175" s="371">
        <f t="shared" si="507"/>
        <v>0</v>
      </c>
      <c r="ER175" s="372">
        <f t="shared" si="507"/>
        <v>0</v>
      </c>
      <c r="ES175" s="421"/>
      <c r="ET175" s="483"/>
      <c r="EU175" s="371">
        <f t="shared" si="451"/>
        <v>0</v>
      </c>
      <c r="EV175" s="372">
        <f t="shared" si="452"/>
        <v>0</v>
      </c>
      <c r="EW175" s="371">
        <f t="shared" si="484"/>
        <v>0</v>
      </c>
      <c r="EX175" s="372">
        <f t="shared" si="484"/>
        <v>0</v>
      </c>
      <c r="EY175" s="371">
        <f t="shared" si="485"/>
        <v>0</v>
      </c>
      <c r="EZ175" s="372">
        <f t="shared" si="485"/>
        <v>0</v>
      </c>
      <c r="FA175" s="421"/>
      <c r="FB175" s="480"/>
      <c r="FC175" s="371">
        <f t="shared" si="486"/>
        <v>0</v>
      </c>
      <c r="FD175" s="372">
        <f t="shared" si="486"/>
        <v>0</v>
      </c>
      <c r="FE175" s="421"/>
      <c r="FF175" s="480"/>
      <c r="FG175" s="371">
        <f t="shared" si="487"/>
        <v>0</v>
      </c>
      <c r="FH175" s="372">
        <f t="shared" si="487"/>
        <v>0</v>
      </c>
      <c r="FI175" s="421"/>
      <c r="FJ175" s="480"/>
      <c r="FK175" s="371">
        <f t="shared" si="488"/>
        <v>0</v>
      </c>
      <c r="FL175" s="372">
        <f t="shared" si="488"/>
        <v>0</v>
      </c>
      <c r="FM175" s="371">
        <f t="shared" si="489"/>
        <v>0</v>
      </c>
      <c r="FN175" s="372">
        <f t="shared" si="489"/>
        <v>0</v>
      </c>
      <c r="FO175" s="371">
        <f t="shared" si="490"/>
        <v>0</v>
      </c>
      <c r="FP175" s="372">
        <f t="shared" si="490"/>
        <v>0</v>
      </c>
      <c r="FQ175" s="421"/>
      <c r="FR175" s="425"/>
      <c r="FS175" s="371">
        <f t="shared" si="491"/>
        <v>0</v>
      </c>
      <c r="FT175" s="372">
        <f t="shared" si="491"/>
        <v>0</v>
      </c>
      <c r="FU175" s="421"/>
      <c r="FV175" s="425"/>
      <c r="FW175" s="371">
        <f t="shared" si="492"/>
        <v>0</v>
      </c>
      <c r="FX175" s="372">
        <f t="shared" si="492"/>
        <v>0</v>
      </c>
      <c r="FY175" s="421"/>
      <c r="FZ175" s="425"/>
      <c r="GA175" s="371">
        <f t="shared" si="493"/>
        <v>0</v>
      </c>
      <c r="GB175" s="372">
        <f t="shared" si="493"/>
        <v>0</v>
      </c>
      <c r="GC175" s="406">
        <f t="shared" si="456"/>
        <v>0</v>
      </c>
      <c r="GD175" s="372">
        <f t="shared" si="456"/>
        <v>0</v>
      </c>
      <c r="GE175" s="371">
        <f t="shared" si="456"/>
        <v>0</v>
      </c>
      <c r="GF175" s="372">
        <f t="shared" si="454"/>
        <v>0</v>
      </c>
      <c r="GG175" s="371" t="str">
        <f t="shared" si="494"/>
        <v/>
      </c>
      <c r="GH175" s="372" t="str">
        <f t="shared" si="494"/>
        <v/>
      </c>
      <c r="GI175" s="371" t="str">
        <f t="shared" si="495"/>
        <v/>
      </c>
      <c r="GJ175" s="372" t="str">
        <f t="shared" si="495"/>
        <v/>
      </c>
      <c r="GK175" s="406">
        <f t="shared" si="457"/>
        <v>0</v>
      </c>
      <c r="GL175" s="372">
        <f t="shared" si="457"/>
        <v>0</v>
      </c>
      <c r="GM175" s="371">
        <f t="shared" si="457"/>
        <v>0</v>
      </c>
      <c r="GN175" s="372">
        <f t="shared" si="455"/>
        <v>0</v>
      </c>
      <c r="GO175" s="371">
        <f t="shared" si="496"/>
        <v>0</v>
      </c>
      <c r="GP175" s="372">
        <f t="shared" si="496"/>
        <v>0</v>
      </c>
      <c r="GQ175" s="371">
        <f t="shared" si="497"/>
        <v>0</v>
      </c>
      <c r="GR175" s="372">
        <f t="shared" si="497"/>
        <v>0</v>
      </c>
      <c r="GS175" s="406">
        <f t="shared" si="458"/>
        <v>0</v>
      </c>
      <c r="GT175" s="372">
        <f t="shared" si="458"/>
        <v>0</v>
      </c>
      <c r="GU175" s="371">
        <f t="shared" si="458"/>
        <v>0</v>
      </c>
      <c r="GV175" s="372">
        <f t="shared" si="458"/>
        <v>0</v>
      </c>
      <c r="GW175" s="371" t="str">
        <f t="shared" si="498"/>
        <v/>
      </c>
      <c r="GX175" s="372" t="str">
        <f t="shared" si="498"/>
        <v/>
      </c>
      <c r="GY175" s="371" t="str">
        <f t="shared" si="498"/>
        <v/>
      </c>
      <c r="GZ175" s="372" t="str">
        <f t="shared" si="498"/>
        <v/>
      </c>
      <c r="HA175" s="406">
        <f t="shared" si="459"/>
        <v>0</v>
      </c>
      <c r="HB175" s="372">
        <f t="shared" si="459"/>
        <v>0</v>
      </c>
      <c r="HC175" s="371">
        <f t="shared" si="459"/>
        <v>0</v>
      </c>
      <c r="HD175" s="372">
        <f t="shared" si="459"/>
        <v>0</v>
      </c>
      <c r="HE175" s="371" t="str">
        <f t="shared" si="460"/>
        <v/>
      </c>
      <c r="HF175" s="372" t="str">
        <f t="shared" si="460"/>
        <v/>
      </c>
      <c r="HG175" s="371" t="str">
        <f t="shared" si="499"/>
        <v/>
      </c>
      <c r="HH175" s="372" t="str">
        <f t="shared" si="499"/>
        <v/>
      </c>
      <c r="HI175" s="406" t="str">
        <f t="shared" si="500"/>
        <v/>
      </c>
      <c r="HJ175" s="372" t="str">
        <f t="shared" si="500"/>
        <v/>
      </c>
      <c r="HK175" s="371" t="str">
        <f t="shared" si="501"/>
        <v/>
      </c>
      <c r="HL175" s="371" t="str">
        <f t="shared" si="501"/>
        <v/>
      </c>
      <c r="HM175" s="410"/>
    </row>
    <row r="176" spans="1:221" s="343" customFormat="1" ht="15">
      <c r="A176" s="475" t="s">
        <v>284</v>
      </c>
      <c r="B176" s="476" t="s">
        <v>760</v>
      </c>
      <c r="C176" s="159"/>
      <c r="D176" s="478">
        <v>162557</v>
      </c>
      <c r="E176" s="479">
        <v>9</v>
      </c>
      <c r="F176" s="413"/>
      <c r="G176" s="480"/>
      <c r="H176" s="421"/>
      <c r="I176" s="481"/>
      <c r="J176" s="371">
        <f t="shared" si="422"/>
        <v>0</v>
      </c>
      <c r="K176" s="372">
        <f t="shared" si="423"/>
        <v>0</v>
      </c>
      <c r="L176" s="480"/>
      <c r="M176" s="371">
        <f t="shared" si="424"/>
        <v>0</v>
      </c>
      <c r="N176" s="372">
        <f t="shared" si="462"/>
        <v>0</v>
      </c>
      <c r="O176" s="371">
        <f t="shared" si="425"/>
        <v>0</v>
      </c>
      <c r="P176" s="372">
        <f t="shared" si="426"/>
        <v>0</v>
      </c>
      <c r="Q176" s="421"/>
      <c r="R176" s="425"/>
      <c r="S176" s="371">
        <f t="shared" si="427"/>
        <v>0</v>
      </c>
      <c r="T176" s="372">
        <f t="shared" si="428"/>
        <v>0</v>
      </c>
      <c r="U176" s="421"/>
      <c r="V176" s="425"/>
      <c r="W176" s="371">
        <f t="shared" si="429"/>
        <v>0</v>
      </c>
      <c r="X176" s="372">
        <f t="shared" si="430"/>
        <v>0</v>
      </c>
      <c r="Y176" s="421"/>
      <c r="Z176" s="425"/>
      <c r="AA176" s="371">
        <f t="shared" si="431"/>
        <v>0</v>
      </c>
      <c r="AB176" s="372">
        <f t="shared" si="432"/>
        <v>0</v>
      </c>
      <c r="AC176" s="358">
        <f t="shared" si="433"/>
        <v>0</v>
      </c>
      <c r="AD176" s="372">
        <f t="shared" si="434"/>
        <v>0</v>
      </c>
      <c r="AE176" s="358">
        <f t="shared" si="435"/>
        <v>0</v>
      </c>
      <c r="AF176" s="372">
        <f t="shared" si="436"/>
        <v>0</v>
      </c>
      <c r="AG176" s="421"/>
      <c r="AH176" s="480"/>
      <c r="AI176" s="371">
        <f t="shared" si="437"/>
        <v>0</v>
      </c>
      <c r="AJ176" s="372">
        <f t="shared" si="438"/>
        <v>0</v>
      </c>
      <c r="AK176" s="421"/>
      <c r="AL176" s="480"/>
      <c r="AM176" s="371">
        <f t="shared" si="439"/>
        <v>0</v>
      </c>
      <c r="AN176" s="372">
        <f t="shared" si="440"/>
        <v>0</v>
      </c>
      <c r="AO176" s="421"/>
      <c r="AP176" s="483"/>
      <c r="AQ176" s="371">
        <f t="shared" si="441"/>
        <v>0</v>
      </c>
      <c r="AR176" s="372">
        <f t="shared" si="442"/>
        <v>0</v>
      </c>
      <c r="AS176" s="371">
        <f t="shared" si="443"/>
        <v>0</v>
      </c>
      <c r="AT176" s="372">
        <f t="shared" si="444"/>
        <v>0</v>
      </c>
      <c r="AU176" s="371">
        <f t="shared" si="445"/>
        <v>0</v>
      </c>
      <c r="AV176" s="372">
        <f t="shared" si="446"/>
        <v>0</v>
      </c>
      <c r="AW176" s="421"/>
      <c r="AX176" s="480"/>
      <c r="AY176" s="371">
        <f t="shared" si="447"/>
        <v>0</v>
      </c>
      <c r="AZ176" s="372">
        <f t="shared" si="448"/>
        <v>0</v>
      </c>
      <c r="BA176" s="421"/>
      <c r="BB176" s="480"/>
      <c r="BC176" s="371">
        <f t="shared" si="449"/>
        <v>0</v>
      </c>
      <c r="BD176" s="372">
        <f t="shared" si="450"/>
        <v>0</v>
      </c>
      <c r="BE176" s="421"/>
      <c r="BF176" s="480"/>
      <c r="BG176" s="371">
        <f t="shared" si="464"/>
        <v>0</v>
      </c>
      <c r="BH176" s="372">
        <f t="shared" si="464"/>
        <v>0</v>
      </c>
      <c r="BI176" s="371">
        <f t="shared" si="465"/>
        <v>0</v>
      </c>
      <c r="BJ176" s="372">
        <f t="shared" si="465"/>
        <v>0</v>
      </c>
      <c r="BK176" s="371">
        <f t="shared" si="466"/>
        <v>0</v>
      </c>
      <c r="BL176" s="372">
        <f t="shared" si="466"/>
        <v>0</v>
      </c>
      <c r="BM176" s="421"/>
      <c r="BN176" s="425"/>
      <c r="BO176" s="371">
        <f t="shared" si="502"/>
        <v>0</v>
      </c>
      <c r="BP176" s="372">
        <f t="shared" si="502"/>
        <v>0</v>
      </c>
      <c r="BQ176" s="421"/>
      <c r="BR176" s="425"/>
      <c r="BS176" s="371">
        <f t="shared" si="503"/>
        <v>0</v>
      </c>
      <c r="BT176" s="372">
        <f t="shared" si="503"/>
        <v>0</v>
      </c>
      <c r="BU176" s="421"/>
      <c r="BV176" s="425"/>
      <c r="BW176" s="371">
        <f t="shared" si="504"/>
        <v>0</v>
      </c>
      <c r="BX176" s="482">
        <f t="shared" si="508"/>
        <v>0</v>
      </c>
      <c r="BY176" s="358">
        <f t="shared" si="467"/>
        <v>0</v>
      </c>
      <c r="BZ176" s="372">
        <f t="shared" si="467"/>
        <v>0</v>
      </c>
      <c r="CA176" s="358">
        <f t="shared" si="468"/>
        <v>0</v>
      </c>
      <c r="CB176" s="372">
        <f t="shared" si="468"/>
        <v>0</v>
      </c>
      <c r="CC176" s="421"/>
      <c r="CD176" s="480"/>
      <c r="CE176" s="371">
        <f t="shared" si="419"/>
        <v>0</v>
      </c>
      <c r="CF176" s="372">
        <f t="shared" si="419"/>
        <v>0</v>
      </c>
      <c r="CG176" s="421"/>
      <c r="CH176" s="480"/>
      <c r="CI176" s="371">
        <f t="shared" si="505"/>
        <v>0</v>
      </c>
      <c r="CJ176" s="372">
        <f t="shared" si="505"/>
        <v>0</v>
      </c>
      <c r="CK176" s="421"/>
      <c r="CL176" s="483"/>
      <c r="CM176" s="371">
        <f t="shared" si="506"/>
        <v>0</v>
      </c>
      <c r="CN176" s="372">
        <f t="shared" si="506"/>
        <v>0</v>
      </c>
      <c r="CO176" s="371">
        <f t="shared" si="469"/>
        <v>0</v>
      </c>
      <c r="CP176" s="372">
        <f t="shared" si="469"/>
        <v>0</v>
      </c>
      <c r="CQ176" s="371">
        <f t="shared" si="470"/>
        <v>0</v>
      </c>
      <c r="CR176" s="372">
        <f t="shared" si="470"/>
        <v>0</v>
      </c>
      <c r="CS176" s="421"/>
      <c r="CT176" s="480"/>
      <c r="CU176" s="371">
        <f t="shared" si="420"/>
        <v>0</v>
      </c>
      <c r="CV176" s="372">
        <f t="shared" si="420"/>
        <v>0</v>
      </c>
      <c r="CW176" s="421"/>
      <c r="CX176" s="480"/>
      <c r="CY176" s="371">
        <f t="shared" si="421"/>
        <v>0</v>
      </c>
      <c r="CZ176" s="372">
        <f t="shared" si="421"/>
        <v>0</v>
      </c>
      <c r="DA176" s="421"/>
      <c r="DB176" s="480"/>
      <c r="DC176" s="371">
        <f t="shared" si="471"/>
        <v>0</v>
      </c>
      <c r="DD176" s="372">
        <f t="shared" si="471"/>
        <v>0</v>
      </c>
      <c r="DE176" s="371">
        <f t="shared" si="472"/>
        <v>0</v>
      </c>
      <c r="DF176" s="372">
        <f t="shared" si="472"/>
        <v>0</v>
      </c>
      <c r="DG176" s="371">
        <f t="shared" si="473"/>
        <v>0</v>
      </c>
      <c r="DH176" s="372">
        <f t="shared" si="473"/>
        <v>0</v>
      </c>
      <c r="DI176" s="371">
        <f t="shared" si="474"/>
        <v>0</v>
      </c>
      <c r="DJ176" s="372">
        <f t="shared" si="474"/>
        <v>0</v>
      </c>
      <c r="DK176" s="371">
        <f t="shared" si="474"/>
        <v>0</v>
      </c>
      <c r="DL176" s="372">
        <f t="shared" si="463"/>
        <v>0</v>
      </c>
      <c r="DM176" s="371">
        <f t="shared" si="475"/>
        <v>0</v>
      </c>
      <c r="DN176" s="372">
        <f t="shared" si="475"/>
        <v>0</v>
      </c>
      <c r="DO176" s="371">
        <f t="shared" si="476"/>
        <v>0</v>
      </c>
      <c r="DP176" s="372">
        <f t="shared" si="476"/>
        <v>0</v>
      </c>
      <c r="DQ176" s="371">
        <f t="shared" si="477"/>
        <v>0</v>
      </c>
      <c r="DR176" s="372">
        <f t="shared" si="477"/>
        <v>0</v>
      </c>
      <c r="DS176" s="371">
        <f t="shared" si="478"/>
        <v>0</v>
      </c>
      <c r="DT176" s="372">
        <f t="shared" si="478"/>
        <v>0</v>
      </c>
      <c r="DU176" s="421"/>
      <c r="DV176" s="425"/>
      <c r="DW176" s="371">
        <f t="shared" si="479"/>
        <v>0</v>
      </c>
      <c r="DX176" s="372">
        <f t="shared" si="479"/>
        <v>0</v>
      </c>
      <c r="DY176" s="421"/>
      <c r="DZ176" s="425"/>
      <c r="EA176" s="371">
        <f t="shared" si="480"/>
        <v>0</v>
      </c>
      <c r="EB176" s="372">
        <f t="shared" si="480"/>
        <v>0</v>
      </c>
      <c r="EC176" s="421"/>
      <c r="ED176" s="425"/>
      <c r="EE176" s="371">
        <f t="shared" si="481"/>
        <v>0</v>
      </c>
      <c r="EF176" s="372">
        <f t="shared" si="481"/>
        <v>0</v>
      </c>
      <c r="EG176" s="358">
        <f t="shared" si="482"/>
        <v>0</v>
      </c>
      <c r="EH176" s="372">
        <f t="shared" si="482"/>
        <v>0</v>
      </c>
      <c r="EI176" s="358">
        <f t="shared" si="483"/>
        <v>0</v>
      </c>
      <c r="EJ176" s="372">
        <f t="shared" si="483"/>
        <v>0</v>
      </c>
      <c r="EK176" s="421"/>
      <c r="EL176" s="480"/>
      <c r="EM176" s="371">
        <f t="shared" si="453"/>
        <v>0</v>
      </c>
      <c r="EN176" s="372">
        <f t="shared" si="453"/>
        <v>0</v>
      </c>
      <c r="EO176" s="421"/>
      <c r="EP176" s="480"/>
      <c r="EQ176" s="371">
        <f t="shared" si="507"/>
        <v>0</v>
      </c>
      <c r="ER176" s="372">
        <f t="shared" si="507"/>
        <v>0</v>
      </c>
      <c r="ES176" s="421"/>
      <c r="ET176" s="483"/>
      <c r="EU176" s="371">
        <f t="shared" si="451"/>
        <v>0</v>
      </c>
      <c r="EV176" s="372">
        <f t="shared" si="452"/>
        <v>0</v>
      </c>
      <c r="EW176" s="371">
        <f t="shared" si="484"/>
        <v>0</v>
      </c>
      <c r="EX176" s="372">
        <f t="shared" si="484"/>
        <v>0</v>
      </c>
      <c r="EY176" s="371">
        <f t="shared" si="485"/>
        <v>0</v>
      </c>
      <c r="EZ176" s="372">
        <f t="shared" si="485"/>
        <v>0</v>
      </c>
      <c r="FA176" s="421"/>
      <c r="FB176" s="480"/>
      <c r="FC176" s="371">
        <f t="shared" si="486"/>
        <v>0</v>
      </c>
      <c r="FD176" s="372">
        <f t="shared" si="486"/>
        <v>0</v>
      </c>
      <c r="FE176" s="421"/>
      <c r="FF176" s="480"/>
      <c r="FG176" s="371">
        <f t="shared" si="487"/>
        <v>0</v>
      </c>
      <c r="FH176" s="372">
        <f t="shared" si="487"/>
        <v>0</v>
      </c>
      <c r="FI176" s="421"/>
      <c r="FJ176" s="480"/>
      <c r="FK176" s="371">
        <f t="shared" si="488"/>
        <v>0</v>
      </c>
      <c r="FL176" s="372">
        <f t="shared" si="488"/>
        <v>0</v>
      </c>
      <c r="FM176" s="371">
        <f t="shared" si="489"/>
        <v>0</v>
      </c>
      <c r="FN176" s="372">
        <f t="shared" si="489"/>
        <v>0</v>
      </c>
      <c r="FO176" s="371">
        <f t="shared" si="490"/>
        <v>0</v>
      </c>
      <c r="FP176" s="372">
        <f t="shared" si="490"/>
        <v>0</v>
      </c>
      <c r="FQ176" s="421"/>
      <c r="FR176" s="425"/>
      <c r="FS176" s="371">
        <f t="shared" si="491"/>
        <v>0</v>
      </c>
      <c r="FT176" s="372">
        <f t="shared" si="491"/>
        <v>0</v>
      </c>
      <c r="FU176" s="421"/>
      <c r="FV176" s="425"/>
      <c r="FW176" s="371">
        <f t="shared" si="492"/>
        <v>0</v>
      </c>
      <c r="FX176" s="372">
        <f t="shared" si="492"/>
        <v>0</v>
      </c>
      <c r="FY176" s="421"/>
      <c r="FZ176" s="425"/>
      <c r="GA176" s="371">
        <f t="shared" si="493"/>
        <v>0</v>
      </c>
      <c r="GB176" s="372">
        <f t="shared" si="493"/>
        <v>0</v>
      </c>
      <c r="GC176" s="406">
        <f t="shared" si="456"/>
        <v>0</v>
      </c>
      <c r="GD176" s="372">
        <f t="shared" si="456"/>
        <v>0</v>
      </c>
      <c r="GE176" s="371">
        <f t="shared" si="456"/>
        <v>0</v>
      </c>
      <c r="GF176" s="372">
        <f t="shared" si="454"/>
        <v>0</v>
      </c>
      <c r="GG176" s="371" t="str">
        <f t="shared" si="494"/>
        <v/>
      </c>
      <c r="GH176" s="372" t="str">
        <f t="shared" si="494"/>
        <v/>
      </c>
      <c r="GI176" s="371" t="str">
        <f t="shared" si="495"/>
        <v/>
      </c>
      <c r="GJ176" s="372" t="str">
        <f t="shared" si="495"/>
        <v/>
      </c>
      <c r="GK176" s="406">
        <f t="shared" si="457"/>
        <v>0</v>
      </c>
      <c r="GL176" s="372">
        <f t="shared" si="457"/>
        <v>0</v>
      </c>
      <c r="GM176" s="371">
        <f t="shared" si="457"/>
        <v>0</v>
      </c>
      <c r="GN176" s="372">
        <f t="shared" si="455"/>
        <v>0</v>
      </c>
      <c r="GO176" s="371">
        <f t="shared" si="496"/>
        <v>0</v>
      </c>
      <c r="GP176" s="372">
        <f t="shared" si="496"/>
        <v>0</v>
      </c>
      <c r="GQ176" s="371">
        <f t="shared" si="497"/>
        <v>0</v>
      </c>
      <c r="GR176" s="372">
        <f t="shared" si="497"/>
        <v>0</v>
      </c>
      <c r="GS176" s="406">
        <f t="shared" si="458"/>
        <v>0</v>
      </c>
      <c r="GT176" s="372">
        <f t="shared" si="458"/>
        <v>0</v>
      </c>
      <c r="GU176" s="371">
        <f t="shared" si="458"/>
        <v>0</v>
      </c>
      <c r="GV176" s="372">
        <f t="shared" si="458"/>
        <v>0</v>
      </c>
      <c r="GW176" s="371" t="str">
        <f t="shared" si="498"/>
        <v/>
      </c>
      <c r="GX176" s="372" t="str">
        <f t="shared" si="498"/>
        <v/>
      </c>
      <c r="GY176" s="371" t="str">
        <f t="shared" si="498"/>
        <v/>
      </c>
      <c r="GZ176" s="372" t="str">
        <f t="shared" si="498"/>
        <v/>
      </c>
      <c r="HA176" s="406">
        <f t="shared" si="459"/>
        <v>0</v>
      </c>
      <c r="HB176" s="372">
        <f t="shared" si="459"/>
        <v>0</v>
      </c>
      <c r="HC176" s="371">
        <f t="shared" si="459"/>
        <v>0</v>
      </c>
      <c r="HD176" s="372">
        <f t="shared" si="459"/>
        <v>0</v>
      </c>
      <c r="HE176" s="371" t="str">
        <f t="shared" si="460"/>
        <v/>
      </c>
      <c r="HF176" s="372" t="str">
        <f t="shared" si="460"/>
        <v/>
      </c>
      <c r="HG176" s="371" t="str">
        <f t="shared" si="499"/>
        <v/>
      </c>
      <c r="HH176" s="372" t="str">
        <f t="shared" si="499"/>
        <v/>
      </c>
      <c r="HI176" s="406" t="str">
        <f t="shared" si="500"/>
        <v/>
      </c>
      <c r="HJ176" s="372" t="str">
        <f t="shared" si="500"/>
        <v/>
      </c>
      <c r="HK176" s="371" t="str">
        <f t="shared" si="501"/>
        <v/>
      </c>
      <c r="HL176" s="371" t="str">
        <f t="shared" si="501"/>
        <v/>
      </c>
      <c r="HM176" s="410"/>
    </row>
    <row r="177" spans="1:221" s="343" customFormat="1" ht="15">
      <c r="A177" s="477" t="s">
        <v>284</v>
      </c>
      <c r="B177" s="476" t="s">
        <v>761</v>
      </c>
      <c r="C177" s="159"/>
      <c r="D177" s="484">
        <v>162690</v>
      </c>
      <c r="E177" s="485">
        <v>9</v>
      </c>
      <c r="F177" s="413"/>
      <c r="G177" s="480"/>
      <c r="H177" s="421"/>
      <c r="I177" s="481"/>
      <c r="J177" s="371">
        <f t="shared" si="422"/>
        <v>0</v>
      </c>
      <c r="K177" s="372">
        <f t="shared" si="423"/>
        <v>0</v>
      </c>
      <c r="L177" s="480"/>
      <c r="M177" s="371">
        <f t="shared" si="424"/>
        <v>0</v>
      </c>
      <c r="N177" s="372">
        <f t="shared" si="462"/>
        <v>0</v>
      </c>
      <c r="O177" s="371">
        <f t="shared" si="425"/>
        <v>0</v>
      </c>
      <c r="P177" s="372">
        <f t="shared" si="426"/>
        <v>0</v>
      </c>
      <c r="Q177" s="421"/>
      <c r="R177" s="425"/>
      <c r="S177" s="371">
        <f t="shared" si="427"/>
        <v>0</v>
      </c>
      <c r="T177" s="372">
        <f t="shared" si="428"/>
        <v>0</v>
      </c>
      <c r="U177" s="421"/>
      <c r="V177" s="425"/>
      <c r="W177" s="371">
        <f t="shared" si="429"/>
        <v>0</v>
      </c>
      <c r="X177" s="372">
        <f t="shared" si="430"/>
        <v>0</v>
      </c>
      <c r="Y177" s="421"/>
      <c r="Z177" s="425"/>
      <c r="AA177" s="371">
        <f t="shared" si="431"/>
        <v>0</v>
      </c>
      <c r="AB177" s="372">
        <f t="shared" si="432"/>
        <v>0</v>
      </c>
      <c r="AC177" s="358">
        <f t="shared" si="433"/>
        <v>0</v>
      </c>
      <c r="AD177" s="372">
        <f t="shared" si="434"/>
        <v>0</v>
      </c>
      <c r="AE177" s="358">
        <f t="shared" si="435"/>
        <v>0</v>
      </c>
      <c r="AF177" s="372">
        <f t="shared" si="436"/>
        <v>0</v>
      </c>
      <c r="AG177" s="421"/>
      <c r="AH177" s="480"/>
      <c r="AI177" s="371">
        <f t="shared" si="437"/>
        <v>0</v>
      </c>
      <c r="AJ177" s="372">
        <f t="shared" si="438"/>
        <v>0</v>
      </c>
      <c r="AK177" s="421"/>
      <c r="AL177" s="480"/>
      <c r="AM177" s="371">
        <f t="shared" si="439"/>
        <v>0</v>
      </c>
      <c r="AN177" s="372">
        <f t="shared" si="440"/>
        <v>0</v>
      </c>
      <c r="AO177" s="421"/>
      <c r="AP177" s="483"/>
      <c r="AQ177" s="371">
        <f t="shared" si="441"/>
        <v>0</v>
      </c>
      <c r="AR177" s="372">
        <f t="shared" si="442"/>
        <v>0</v>
      </c>
      <c r="AS177" s="371">
        <f t="shared" si="443"/>
        <v>0</v>
      </c>
      <c r="AT177" s="372">
        <f t="shared" si="444"/>
        <v>0</v>
      </c>
      <c r="AU177" s="371">
        <f t="shared" si="445"/>
        <v>0</v>
      </c>
      <c r="AV177" s="372">
        <f t="shared" si="446"/>
        <v>0</v>
      </c>
      <c r="AW177" s="421"/>
      <c r="AX177" s="480"/>
      <c r="AY177" s="371">
        <f t="shared" si="447"/>
        <v>0</v>
      </c>
      <c r="AZ177" s="372">
        <f t="shared" si="448"/>
        <v>0</v>
      </c>
      <c r="BA177" s="421"/>
      <c r="BB177" s="480"/>
      <c r="BC177" s="371">
        <f t="shared" si="449"/>
        <v>0</v>
      </c>
      <c r="BD177" s="372">
        <f t="shared" si="450"/>
        <v>0</v>
      </c>
      <c r="BE177" s="421"/>
      <c r="BF177" s="480"/>
      <c r="BG177" s="371">
        <f t="shared" si="464"/>
        <v>0</v>
      </c>
      <c r="BH177" s="372">
        <f t="shared" si="464"/>
        <v>0</v>
      </c>
      <c r="BI177" s="371">
        <f t="shared" si="465"/>
        <v>0</v>
      </c>
      <c r="BJ177" s="372">
        <f t="shared" si="465"/>
        <v>0</v>
      </c>
      <c r="BK177" s="371">
        <f t="shared" si="466"/>
        <v>0</v>
      </c>
      <c r="BL177" s="372">
        <f t="shared" si="466"/>
        <v>0</v>
      </c>
      <c r="BM177" s="421"/>
      <c r="BN177" s="425"/>
      <c r="BO177" s="371">
        <f t="shared" si="502"/>
        <v>0</v>
      </c>
      <c r="BP177" s="372">
        <f t="shared" si="502"/>
        <v>0</v>
      </c>
      <c r="BQ177" s="421"/>
      <c r="BR177" s="425"/>
      <c r="BS177" s="371">
        <f t="shared" si="503"/>
        <v>0</v>
      </c>
      <c r="BT177" s="372">
        <f t="shared" si="503"/>
        <v>0</v>
      </c>
      <c r="BU177" s="421"/>
      <c r="BV177" s="425"/>
      <c r="BW177" s="371">
        <f t="shared" si="504"/>
        <v>0</v>
      </c>
      <c r="BX177" s="482">
        <f t="shared" si="508"/>
        <v>0</v>
      </c>
      <c r="BY177" s="358">
        <f t="shared" si="467"/>
        <v>0</v>
      </c>
      <c r="BZ177" s="372">
        <f t="shared" si="467"/>
        <v>0</v>
      </c>
      <c r="CA177" s="358">
        <f t="shared" si="468"/>
        <v>0</v>
      </c>
      <c r="CB177" s="372">
        <f t="shared" si="468"/>
        <v>0</v>
      </c>
      <c r="CC177" s="421"/>
      <c r="CD177" s="480"/>
      <c r="CE177" s="371">
        <f t="shared" si="419"/>
        <v>0</v>
      </c>
      <c r="CF177" s="372">
        <f t="shared" si="419"/>
        <v>0</v>
      </c>
      <c r="CG177" s="421"/>
      <c r="CH177" s="480"/>
      <c r="CI177" s="371">
        <f t="shared" si="505"/>
        <v>0</v>
      </c>
      <c r="CJ177" s="372">
        <f t="shared" si="505"/>
        <v>0</v>
      </c>
      <c r="CK177" s="421"/>
      <c r="CL177" s="483"/>
      <c r="CM177" s="371">
        <f t="shared" si="506"/>
        <v>0</v>
      </c>
      <c r="CN177" s="372">
        <f t="shared" si="506"/>
        <v>0</v>
      </c>
      <c r="CO177" s="371">
        <f t="shared" si="469"/>
        <v>0</v>
      </c>
      <c r="CP177" s="372">
        <f t="shared" si="469"/>
        <v>0</v>
      </c>
      <c r="CQ177" s="371">
        <f t="shared" si="470"/>
        <v>0</v>
      </c>
      <c r="CR177" s="372">
        <f t="shared" si="470"/>
        <v>0</v>
      </c>
      <c r="CS177" s="421"/>
      <c r="CT177" s="480"/>
      <c r="CU177" s="371">
        <f t="shared" si="420"/>
        <v>0</v>
      </c>
      <c r="CV177" s="372">
        <f t="shared" si="420"/>
        <v>0</v>
      </c>
      <c r="CW177" s="421"/>
      <c r="CX177" s="480"/>
      <c r="CY177" s="371">
        <f t="shared" si="421"/>
        <v>0</v>
      </c>
      <c r="CZ177" s="372">
        <f t="shared" si="421"/>
        <v>0</v>
      </c>
      <c r="DA177" s="421"/>
      <c r="DB177" s="480"/>
      <c r="DC177" s="371">
        <f t="shared" si="471"/>
        <v>0</v>
      </c>
      <c r="DD177" s="372">
        <f t="shared" si="471"/>
        <v>0</v>
      </c>
      <c r="DE177" s="371">
        <f t="shared" si="472"/>
        <v>0</v>
      </c>
      <c r="DF177" s="372">
        <f t="shared" si="472"/>
        <v>0</v>
      </c>
      <c r="DG177" s="371">
        <f t="shared" si="473"/>
        <v>0</v>
      </c>
      <c r="DH177" s="372">
        <f t="shared" si="473"/>
        <v>0</v>
      </c>
      <c r="DI177" s="371">
        <f t="shared" si="474"/>
        <v>0</v>
      </c>
      <c r="DJ177" s="372">
        <f t="shared" si="474"/>
        <v>0</v>
      </c>
      <c r="DK177" s="371">
        <f t="shared" si="474"/>
        <v>0</v>
      </c>
      <c r="DL177" s="372">
        <f t="shared" si="463"/>
        <v>0</v>
      </c>
      <c r="DM177" s="371">
        <f t="shared" si="475"/>
        <v>0</v>
      </c>
      <c r="DN177" s="372">
        <f t="shared" si="475"/>
        <v>0</v>
      </c>
      <c r="DO177" s="371">
        <f t="shared" si="476"/>
        <v>0</v>
      </c>
      <c r="DP177" s="372">
        <f t="shared" si="476"/>
        <v>0</v>
      </c>
      <c r="DQ177" s="371">
        <f t="shared" si="477"/>
        <v>0</v>
      </c>
      <c r="DR177" s="372">
        <f t="shared" si="477"/>
        <v>0</v>
      </c>
      <c r="DS177" s="371">
        <f t="shared" si="478"/>
        <v>0</v>
      </c>
      <c r="DT177" s="372">
        <f t="shared" si="478"/>
        <v>0</v>
      </c>
      <c r="DU177" s="421"/>
      <c r="DV177" s="425"/>
      <c r="DW177" s="371">
        <f t="shared" si="479"/>
        <v>0</v>
      </c>
      <c r="DX177" s="372">
        <f t="shared" si="479"/>
        <v>0</v>
      </c>
      <c r="DY177" s="421"/>
      <c r="DZ177" s="425"/>
      <c r="EA177" s="371">
        <f t="shared" si="480"/>
        <v>0</v>
      </c>
      <c r="EB177" s="372">
        <f t="shared" si="480"/>
        <v>0</v>
      </c>
      <c r="EC177" s="421"/>
      <c r="ED177" s="425"/>
      <c r="EE177" s="371">
        <f t="shared" si="481"/>
        <v>0</v>
      </c>
      <c r="EF177" s="372">
        <f t="shared" si="481"/>
        <v>0</v>
      </c>
      <c r="EG177" s="358">
        <f t="shared" si="482"/>
        <v>0</v>
      </c>
      <c r="EH177" s="372">
        <f t="shared" si="482"/>
        <v>0</v>
      </c>
      <c r="EI177" s="358">
        <f t="shared" si="483"/>
        <v>0</v>
      </c>
      <c r="EJ177" s="372">
        <f t="shared" si="483"/>
        <v>0</v>
      </c>
      <c r="EK177" s="421"/>
      <c r="EL177" s="480"/>
      <c r="EM177" s="371">
        <f t="shared" si="453"/>
        <v>0</v>
      </c>
      <c r="EN177" s="372">
        <f t="shared" si="453"/>
        <v>0</v>
      </c>
      <c r="EO177" s="421"/>
      <c r="EP177" s="480"/>
      <c r="EQ177" s="371">
        <f t="shared" si="507"/>
        <v>0</v>
      </c>
      <c r="ER177" s="372">
        <f t="shared" si="507"/>
        <v>0</v>
      </c>
      <c r="ES177" s="421"/>
      <c r="ET177" s="483"/>
      <c r="EU177" s="371">
        <f t="shared" si="451"/>
        <v>0</v>
      </c>
      <c r="EV177" s="372">
        <f t="shared" si="452"/>
        <v>0</v>
      </c>
      <c r="EW177" s="371">
        <f t="shared" si="484"/>
        <v>0</v>
      </c>
      <c r="EX177" s="372">
        <f t="shared" si="484"/>
        <v>0</v>
      </c>
      <c r="EY177" s="371">
        <f t="shared" si="485"/>
        <v>0</v>
      </c>
      <c r="EZ177" s="372">
        <f t="shared" si="485"/>
        <v>0</v>
      </c>
      <c r="FA177" s="421"/>
      <c r="FB177" s="480"/>
      <c r="FC177" s="371">
        <f t="shared" si="486"/>
        <v>0</v>
      </c>
      <c r="FD177" s="372">
        <f t="shared" si="486"/>
        <v>0</v>
      </c>
      <c r="FE177" s="421"/>
      <c r="FF177" s="480"/>
      <c r="FG177" s="371">
        <f t="shared" si="487"/>
        <v>0</v>
      </c>
      <c r="FH177" s="372">
        <f t="shared" si="487"/>
        <v>0</v>
      </c>
      <c r="FI177" s="421"/>
      <c r="FJ177" s="480"/>
      <c r="FK177" s="371">
        <f t="shared" si="488"/>
        <v>0</v>
      </c>
      <c r="FL177" s="372">
        <f t="shared" si="488"/>
        <v>0</v>
      </c>
      <c r="FM177" s="371">
        <f t="shared" si="489"/>
        <v>0</v>
      </c>
      <c r="FN177" s="372">
        <f t="shared" si="489"/>
        <v>0</v>
      </c>
      <c r="FO177" s="371">
        <f t="shared" si="490"/>
        <v>0</v>
      </c>
      <c r="FP177" s="372">
        <f t="shared" si="490"/>
        <v>0</v>
      </c>
      <c r="FQ177" s="421"/>
      <c r="FR177" s="425"/>
      <c r="FS177" s="371">
        <f t="shared" si="491"/>
        <v>0</v>
      </c>
      <c r="FT177" s="372">
        <f t="shared" si="491"/>
        <v>0</v>
      </c>
      <c r="FU177" s="421"/>
      <c r="FV177" s="425"/>
      <c r="FW177" s="371">
        <f t="shared" si="492"/>
        <v>0</v>
      </c>
      <c r="FX177" s="372">
        <f t="shared" si="492"/>
        <v>0</v>
      </c>
      <c r="FY177" s="421"/>
      <c r="FZ177" s="425"/>
      <c r="GA177" s="371">
        <f t="shared" si="493"/>
        <v>0</v>
      </c>
      <c r="GB177" s="372">
        <f t="shared" si="493"/>
        <v>0</v>
      </c>
      <c r="GC177" s="406">
        <f t="shared" si="456"/>
        <v>0</v>
      </c>
      <c r="GD177" s="372">
        <f t="shared" si="456"/>
        <v>0</v>
      </c>
      <c r="GE177" s="371">
        <f t="shared" si="456"/>
        <v>0</v>
      </c>
      <c r="GF177" s="372">
        <f t="shared" si="454"/>
        <v>0</v>
      </c>
      <c r="GG177" s="371" t="str">
        <f t="shared" si="494"/>
        <v/>
      </c>
      <c r="GH177" s="372" t="str">
        <f t="shared" si="494"/>
        <v/>
      </c>
      <c r="GI177" s="371" t="str">
        <f t="shared" si="495"/>
        <v/>
      </c>
      <c r="GJ177" s="372" t="str">
        <f t="shared" si="495"/>
        <v/>
      </c>
      <c r="GK177" s="406">
        <f t="shared" si="457"/>
        <v>0</v>
      </c>
      <c r="GL177" s="372">
        <f t="shared" si="457"/>
        <v>0</v>
      </c>
      <c r="GM177" s="371">
        <f t="shared" si="457"/>
        <v>0</v>
      </c>
      <c r="GN177" s="372">
        <f t="shared" si="455"/>
        <v>0</v>
      </c>
      <c r="GO177" s="371">
        <f t="shared" si="496"/>
        <v>0</v>
      </c>
      <c r="GP177" s="372">
        <f t="shared" si="496"/>
        <v>0</v>
      </c>
      <c r="GQ177" s="371">
        <f t="shared" si="497"/>
        <v>0</v>
      </c>
      <c r="GR177" s="372">
        <f t="shared" si="497"/>
        <v>0</v>
      </c>
      <c r="GS177" s="406">
        <f t="shared" si="458"/>
        <v>0</v>
      </c>
      <c r="GT177" s="372">
        <f t="shared" si="458"/>
        <v>0</v>
      </c>
      <c r="GU177" s="371">
        <f t="shared" si="458"/>
        <v>0</v>
      </c>
      <c r="GV177" s="372">
        <f t="shared" si="458"/>
        <v>0</v>
      </c>
      <c r="GW177" s="371" t="str">
        <f t="shared" si="498"/>
        <v/>
      </c>
      <c r="GX177" s="372" t="str">
        <f t="shared" si="498"/>
        <v/>
      </c>
      <c r="GY177" s="371" t="str">
        <f t="shared" si="498"/>
        <v/>
      </c>
      <c r="GZ177" s="372" t="str">
        <f t="shared" si="498"/>
        <v/>
      </c>
      <c r="HA177" s="406">
        <f t="shared" si="459"/>
        <v>0</v>
      </c>
      <c r="HB177" s="372">
        <f t="shared" si="459"/>
        <v>0</v>
      </c>
      <c r="HC177" s="371">
        <f t="shared" si="459"/>
        <v>0</v>
      </c>
      <c r="HD177" s="372">
        <f t="shared" si="459"/>
        <v>0</v>
      </c>
      <c r="HE177" s="371" t="str">
        <f t="shared" si="460"/>
        <v/>
      </c>
      <c r="HF177" s="372" t="str">
        <f t="shared" si="460"/>
        <v/>
      </c>
      <c r="HG177" s="371" t="str">
        <f t="shared" si="499"/>
        <v/>
      </c>
      <c r="HH177" s="372" t="str">
        <f t="shared" si="499"/>
        <v/>
      </c>
      <c r="HI177" s="406" t="str">
        <f t="shared" si="500"/>
        <v/>
      </c>
      <c r="HJ177" s="372" t="str">
        <f t="shared" si="500"/>
        <v/>
      </c>
      <c r="HK177" s="371" t="str">
        <f t="shared" si="501"/>
        <v/>
      </c>
      <c r="HL177" s="371" t="str">
        <f t="shared" si="501"/>
        <v/>
      </c>
      <c r="HM177" s="410"/>
    </row>
    <row r="178" spans="1:221" s="343" customFormat="1" ht="15">
      <c r="A178" s="475" t="s">
        <v>284</v>
      </c>
      <c r="B178" s="476" t="s">
        <v>762</v>
      </c>
      <c r="C178" s="159"/>
      <c r="D178" s="478">
        <v>162706</v>
      </c>
      <c r="E178" s="479">
        <v>9</v>
      </c>
      <c r="F178" s="413"/>
      <c r="G178" s="480"/>
      <c r="H178" s="421"/>
      <c r="I178" s="481"/>
      <c r="J178" s="371">
        <f t="shared" si="422"/>
        <v>0</v>
      </c>
      <c r="K178" s="372">
        <f t="shared" si="423"/>
        <v>0</v>
      </c>
      <c r="L178" s="480"/>
      <c r="M178" s="371">
        <f t="shared" si="424"/>
        <v>0</v>
      </c>
      <c r="N178" s="372">
        <f t="shared" si="462"/>
        <v>0</v>
      </c>
      <c r="O178" s="371">
        <f t="shared" si="425"/>
        <v>0</v>
      </c>
      <c r="P178" s="372">
        <f t="shared" si="426"/>
        <v>0</v>
      </c>
      <c r="Q178" s="421"/>
      <c r="R178" s="425"/>
      <c r="S178" s="371">
        <f t="shared" si="427"/>
        <v>0</v>
      </c>
      <c r="T178" s="372">
        <f t="shared" si="428"/>
        <v>0</v>
      </c>
      <c r="U178" s="421"/>
      <c r="V178" s="425"/>
      <c r="W178" s="371">
        <f t="shared" si="429"/>
        <v>0</v>
      </c>
      <c r="X178" s="372">
        <f t="shared" si="430"/>
        <v>0</v>
      </c>
      <c r="Y178" s="421"/>
      <c r="Z178" s="425"/>
      <c r="AA178" s="371">
        <f t="shared" si="431"/>
        <v>0</v>
      </c>
      <c r="AB178" s="372">
        <f t="shared" si="432"/>
        <v>0</v>
      </c>
      <c r="AC178" s="358">
        <f t="shared" si="433"/>
        <v>0</v>
      </c>
      <c r="AD178" s="372">
        <f t="shared" si="434"/>
        <v>0</v>
      </c>
      <c r="AE178" s="358">
        <f t="shared" si="435"/>
        <v>0</v>
      </c>
      <c r="AF178" s="372">
        <f t="shared" si="436"/>
        <v>0</v>
      </c>
      <c r="AG178" s="421"/>
      <c r="AH178" s="480"/>
      <c r="AI178" s="371">
        <f t="shared" si="437"/>
        <v>0</v>
      </c>
      <c r="AJ178" s="372">
        <f t="shared" si="438"/>
        <v>0</v>
      </c>
      <c r="AK178" s="421"/>
      <c r="AL178" s="480"/>
      <c r="AM178" s="371">
        <f t="shared" si="439"/>
        <v>0</v>
      </c>
      <c r="AN178" s="372">
        <f t="shared" si="440"/>
        <v>0</v>
      </c>
      <c r="AO178" s="421"/>
      <c r="AP178" s="483"/>
      <c r="AQ178" s="371">
        <f t="shared" si="441"/>
        <v>0</v>
      </c>
      <c r="AR178" s="372">
        <f t="shared" si="442"/>
        <v>0</v>
      </c>
      <c r="AS178" s="371">
        <f t="shared" si="443"/>
        <v>0</v>
      </c>
      <c r="AT178" s="372">
        <f t="shared" si="444"/>
        <v>0</v>
      </c>
      <c r="AU178" s="371">
        <f t="shared" si="445"/>
        <v>0</v>
      </c>
      <c r="AV178" s="372">
        <f t="shared" si="446"/>
        <v>0</v>
      </c>
      <c r="AW178" s="421"/>
      <c r="AX178" s="480"/>
      <c r="AY178" s="371">
        <f t="shared" si="447"/>
        <v>0</v>
      </c>
      <c r="AZ178" s="372">
        <f t="shared" si="448"/>
        <v>0</v>
      </c>
      <c r="BA178" s="421"/>
      <c r="BB178" s="480"/>
      <c r="BC178" s="371">
        <f t="shared" si="449"/>
        <v>0</v>
      </c>
      <c r="BD178" s="372">
        <f t="shared" si="450"/>
        <v>0</v>
      </c>
      <c r="BE178" s="421"/>
      <c r="BF178" s="480"/>
      <c r="BG178" s="371">
        <f t="shared" si="464"/>
        <v>0</v>
      </c>
      <c r="BH178" s="372">
        <f t="shared" si="464"/>
        <v>0</v>
      </c>
      <c r="BI178" s="371">
        <f t="shared" si="465"/>
        <v>0</v>
      </c>
      <c r="BJ178" s="372">
        <f t="shared" si="465"/>
        <v>0</v>
      </c>
      <c r="BK178" s="371">
        <f t="shared" si="466"/>
        <v>0</v>
      </c>
      <c r="BL178" s="372">
        <f t="shared" si="466"/>
        <v>0</v>
      </c>
      <c r="BM178" s="421"/>
      <c r="BN178" s="425"/>
      <c r="BO178" s="371">
        <f t="shared" si="502"/>
        <v>0</v>
      </c>
      <c r="BP178" s="372">
        <f t="shared" si="502"/>
        <v>0</v>
      </c>
      <c r="BQ178" s="421"/>
      <c r="BR178" s="425"/>
      <c r="BS178" s="371">
        <f t="shared" si="503"/>
        <v>0</v>
      </c>
      <c r="BT178" s="372">
        <f t="shared" si="503"/>
        <v>0</v>
      </c>
      <c r="BU178" s="421"/>
      <c r="BV178" s="425"/>
      <c r="BW178" s="371">
        <f t="shared" si="504"/>
        <v>0</v>
      </c>
      <c r="BX178" s="482">
        <f t="shared" si="508"/>
        <v>0</v>
      </c>
      <c r="BY178" s="358">
        <f t="shared" si="467"/>
        <v>0</v>
      </c>
      <c r="BZ178" s="372">
        <f t="shared" si="467"/>
        <v>0</v>
      </c>
      <c r="CA178" s="358">
        <f t="shared" si="468"/>
        <v>0</v>
      </c>
      <c r="CB178" s="372">
        <f t="shared" si="468"/>
        <v>0</v>
      </c>
      <c r="CC178" s="421"/>
      <c r="CD178" s="480"/>
      <c r="CE178" s="371">
        <f t="shared" si="419"/>
        <v>0</v>
      </c>
      <c r="CF178" s="372">
        <f t="shared" si="419"/>
        <v>0</v>
      </c>
      <c r="CG178" s="421"/>
      <c r="CH178" s="480"/>
      <c r="CI178" s="371">
        <f t="shared" si="505"/>
        <v>0</v>
      </c>
      <c r="CJ178" s="372">
        <f t="shared" si="505"/>
        <v>0</v>
      </c>
      <c r="CK178" s="421"/>
      <c r="CL178" s="483"/>
      <c r="CM178" s="371">
        <f t="shared" si="506"/>
        <v>0</v>
      </c>
      <c r="CN178" s="372">
        <f t="shared" si="506"/>
        <v>0</v>
      </c>
      <c r="CO178" s="371">
        <f t="shared" si="469"/>
        <v>0</v>
      </c>
      <c r="CP178" s="372">
        <f t="shared" si="469"/>
        <v>0</v>
      </c>
      <c r="CQ178" s="371">
        <f t="shared" si="470"/>
        <v>0</v>
      </c>
      <c r="CR178" s="372">
        <f t="shared" si="470"/>
        <v>0</v>
      </c>
      <c r="CS178" s="421"/>
      <c r="CT178" s="480"/>
      <c r="CU178" s="371">
        <f t="shared" si="420"/>
        <v>0</v>
      </c>
      <c r="CV178" s="372">
        <f t="shared" si="420"/>
        <v>0</v>
      </c>
      <c r="CW178" s="421"/>
      <c r="CX178" s="480"/>
      <c r="CY178" s="371">
        <f t="shared" si="421"/>
        <v>0</v>
      </c>
      <c r="CZ178" s="372">
        <f t="shared" si="421"/>
        <v>0</v>
      </c>
      <c r="DA178" s="421"/>
      <c r="DB178" s="480"/>
      <c r="DC178" s="371">
        <f t="shared" si="471"/>
        <v>0</v>
      </c>
      <c r="DD178" s="372">
        <f t="shared" si="471"/>
        <v>0</v>
      </c>
      <c r="DE178" s="371">
        <f t="shared" si="472"/>
        <v>0</v>
      </c>
      <c r="DF178" s="372">
        <f t="shared" si="472"/>
        <v>0</v>
      </c>
      <c r="DG178" s="371">
        <f t="shared" si="473"/>
        <v>0</v>
      </c>
      <c r="DH178" s="372">
        <f t="shared" si="473"/>
        <v>0</v>
      </c>
      <c r="DI178" s="371">
        <f t="shared" si="474"/>
        <v>0</v>
      </c>
      <c r="DJ178" s="372">
        <f t="shared" si="474"/>
        <v>0</v>
      </c>
      <c r="DK178" s="371">
        <f t="shared" si="474"/>
        <v>0</v>
      </c>
      <c r="DL178" s="372">
        <f t="shared" si="463"/>
        <v>0</v>
      </c>
      <c r="DM178" s="371">
        <f t="shared" si="475"/>
        <v>0</v>
      </c>
      <c r="DN178" s="372">
        <f t="shared" si="475"/>
        <v>0</v>
      </c>
      <c r="DO178" s="371">
        <f t="shared" si="476"/>
        <v>0</v>
      </c>
      <c r="DP178" s="372">
        <f t="shared" si="476"/>
        <v>0</v>
      </c>
      <c r="DQ178" s="371">
        <f t="shared" si="477"/>
        <v>0</v>
      </c>
      <c r="DR178" s="372">
        <f t="shared" si="477"/>
        <v>0</v>
      </c>
      <c r="DS178" s="371">
        <f t="shared" si="478"/>
        <v>0</v>
      </c>
      <c r="DT178" s="372">
        <f t="shared" si="478"/>
        <v>0</v>
      </c>
      <c r="DU178" s="421"/>
      <c r="DV178" s="425"/>
      <c r="DW178" s="371">
        <f t="shared" si="479"/>
        <v>0</v>
      </c>
      <c r="DX178" s="372">
        <f t="shared" si="479"/>
        <v>0</v>
      </c>
      <c r="DY178" s="421"/>
      <c r="DZ178" s="425"/>
      <c r="EA178" s="371">
        <f t="shared" si="480"/>
        <v>0</v>
      </c>
      <c r="EB178" s="372">
        <f t="shared" si="480"/>
        <v>0</v>
      </c>
      <c r="EC178" s="421"/>
      <c r="ED178" s="425"/>
      <c r="EE178" s="371">
        <f t="shared" si="481"/>
        <v>0</v>
      </c>
      <c r="EF178" s="372">
        <f t="shared" si="481"/>
        <v>0</v>
      </c>
      <c r="EG178" s="358">
        <f t="shared" si="482"/>
        <v>0</v>
      </c>
      <c r="EH178" s="372">
        <f t="shared" si="482"/>
        <v>0</v>
      </c>
      <c r="EI178" s="358">
        <f t="shared" si="483"/>
        <v>0</v>
      </c>
      <c r="EJ178" s="372">
        <f t="shared" si="483"/>
        <v>0</v>
      </c>
      <c r="EK178" s="421"/>
      <c r="EL178" s="480"/>
      <c r="EM178" s="371">
        <f t="shared" si="453"/>
        <v>0</v>
      </c>
      <c r="EN178" s="372">
        <f t="shared" si="453"/>
        <v>0</v>
      </c>
      <c r="EO178" s="421"/>
      <c r="EP178" s="480"/>
      <c r="EQ178" s="371">
        <f t="shared" si="507"/>
        <v>0</v>
      </c>
      <c r="ER178" s="372">
        <f t="shared" si="507"/>
        <v>0</v>
      </c>
      <c r="ES178" s="421"/>
      <c r="ET178" s="483"/>
      <c r="EU178" s="371">
        <f t="shared" si="451"/>
        <v>0</v>
      </c>
      <c r="EV178" s="372">
        <f t="shared" si="452"/>
        <v>0</v>
      </c>
      <c r="EW178" s="371">
        <f t="shared" si="484"/>
        <v>0</v>
      </c>
      <c r="EX178" s="372">
        <f t="shared" si="484"/>
        <v>0</v>
      </c>
      <c r="EY178" s="371">
        <f t="shared" si="485"/>
        <v>0</v>
      </c>
      <c r="EZ178" s="372">
        <f t="shared" si="485"/>
        <v>0</v>
      </c>
      <c r="FA178" s="421"/>
      <c r="FB178" s="480"/>
      <c r="FC178" s="371">
        <f t="shared" si="486"/>
        <v>0</v>
      </c>
      <c r="FD178" s="372">
        <f t="shared" si="486"/>
        <v>0</v>
      </c>
      <c r="FE178" s="421"/>
      <c r="FF178" s="480"/>
      <c r="FG178" s="371">
        <f t="shared" si="487"/>
        <v>0</v>
      </c>
      <c r="FH178" s="372">
        <f t="shared" si="487"/>
        <v>0</v>
      </c>
      <c r="FI178" s="421"/>
      <c r="FJ178" s="480"/>
      <c r="FK178" s="371">
        <f t="shared" si="488"/>
        <v>0</v>
      </c>
      <c r="FL178" s="372">
        <f t="shared" si="488"/>
        <v>0</v>
      </c>
      <c r="FM178" s="371">
        <f t="shared" si="489"/>
        <v>0</v>
      </c>
      <c r="FN178" s="372">
        <f t="shared" si="489"/>
        <v>0</v>
      </c>
      <c r="FO178" s="371">
        <f t="shared" si="490"/>
        <v>0</v>
      </c>
      <c r="FP178" s="372">
        <f t="shared" si="490"/>
        <v>0</v>
      </c>
      <c r="FQ178" s="421"/>
      <c r="FR178" s="425"/>
      <c r="FS178" s="371">
        <f t="shared" si="491"/>
        <v>0</v>
      </c>
      <c r="FT178" s="372">
        <f t="shared" si="491"/>
        <v>0</v>
      </c>
      <c r="FU178" s="421"/>
      <c r="FV178" s="425"/>
      <c r="FW178" s="371">
        <f t="shared" si="492"/>
        <v>0</v>
      </c>
      <c r="FX178" s="372">
        <f t="shared" si="492"/>
        <v>0</v>
      </c>
      <c r="FY178" s="421"/>
      <c r="FZ178" s="425"/>
      <c r="GA178" s="371">
        <f t="shared" si="493"/>
        <v>0</v>
      </c>
      <c r="GB178" s="372">
        <f t="shared" si="493"/>
        <v>0</v>
      </c>
      <c r="GC178" s="406">
        <f t="shared" si="456"/>
        <v>0</v>
      </c>
      <c r="GD178" s="372">
        <f t="shared" si="456"/>
        <v>0</v>
      </c>
      <c r="GE178" s="371">
        <f t="shared" si="456"/>
        <v>0</v>
      </c>
      <c r="GF178" s="372">
        <f t="shared" si="454"/>
        <v>0</v>
      </c>
      <c r="GG178" s="371" t="str">
        <f t="shared" si="494"/>
        <v/>
      </c>
      <c r="GH178" s="372" t="str">
        <f t="shared" si="494"/>
        <v/>
      </c>
      <c r="GI178" s="371" t="str">
        <f t="shared" si="495"/>
        <v/>
      </c>
      <c r="GJ178" s="372" t="str">
        <f t="shared" si="495"/>
        <v/>
      </c>
      <c r="GK178" s="406">
        <f t="shared" si="457"/>
        <v>0</v>
      </c>
      <c r="GL178" s="372">
        <f t="shared" si="457"/>
        <v>0</v>
      </c>
      <c r="GM178" s="371">
        <f t="shared" si="457"/>
        <v>0</v>
      </c>
      <c r="GN178" s="372">
        <f t="shared" si="455"/>
        <v>0</v>
      </c>
      <c r="GO178" s="371">
        <f t="shared" si="496"/>
        <v>0</v>
      </c>
      <c r="GP178" s="372">
        <f t="shared" si="496"/>
        <v>0</v>
      </c>
      <c r="GQ178" s="371">
        <f t="shared" si="497"/>
        <v>0</v>
      </c>
      <c r="GR178" s="372">
        <f t="shared" si="497"/>
        <v>0</v>
      </c>
      <c r="GS178" s="406">
        <f t="shared" si="458"/>
        <v>0</v>
      </c>
      <c r="GT178" s="372">
        <f t="shared" si="458"/>
        <v>0</v>
      </c>
      <c r="GU178" s="371">
        <f t="shared" si="458"/>
        <v>0</v>
      </c>
      <c r="GV178" s="372">
        <f t="shared" si="458"/>
        <v>0</v>
      </c>
      <c r="GW178" s="371" t="str">
        <f t="shared" si="498"/>
        <v/>
      </c>
      <c r="GX178" s="372" t="str">
        <f t="shared" si="498"/>
        <v/>
      </c>
      <c r="GY178" s="371" t="str">
        <f t="shared" si="498"/>
        <v/>
      </c>
      <c r="GZ178" s="372" t="str">
        <f t="shared" si="498"/>
        <v/>
      </c>
      <c r="HA178" s="406">
        <f t="shared" si="459"/>
        <v>0</v>
      </c>
      <c r="HB178" s="372">
        <f t="shared" si="459"/>
        <v>0</v>
      </c>
      <c r="HC178" s="371">
        <f t="shared" si="459"/>
        <v>0</v>
      </c>
      <c r="HD178" s="372">
        <f t="shared" si="459"/>
        <v>0</v>
      </c>
      <c r="HE178" s="371" t="str">
        <f t="shared" si="460"/>
        <v/>
      </c>
      <c r="HF178" s="372" t="str">
        <f t="shared" si="460"/>
        <v/>
      </c>
      <c r="HG178" s="371" t="str">
        <f t="shared" si="499"/>
        <v/>
      </c>
      <c r="HH178" s="372" t="str">
        <f t="shared" si="499"/>
        <v/>
      </c>
      <c r="HI178" s="406" t="str">
        <f t="shared" si="500"/>
        <v/>
      </c>
      <c r="HJ178" s="372" t="str">
        <f t="shared" si="500"/>
        <v/>
      </c>
      <c r="HK178" s="371" t="str">
        <f t="shared" si="501"/>
        <v/>
      </c>
      <c r="HL178" s="371" t="str">
        <f t="shared" si="501"/>
        <v/>
      </c>
      <c r="HM178" s="410"/>
    </row>
    <row r="179" spans="1:221" s="343" customFormat="1" ht="15">
      <c r="A179" s="475" t="s">
        <v>284</v>
      </c>
      <c r="B179" s="476" t="s">
        <v>763</v>
      </c>
      <c r="C179" s="568" t="s">
        <v>1020</v>
      </c>
      <c r="D179" s="478">
        <v>162779</v>
      </c>
      <c r="E179" s="479">
        <v>9</v>
      </c>
      <c r="F179" s="413"/>
      <c r="G179" s="480"/>
      <c r="H179" s="421"/>
      <c r="I179" s="481"/>
      <c r="J179" s="371">
        <f t="shared" si="422"/>
        <v>0</v>
      </c>
      <c r="K179" s="372">
        <f t="shared" si="423"/>
        <v>0</v>
      </c>
      <c r="L179" s="480"/>
      <c r="M179" s="371">
        <f t="shared" si="424"/>
        <v>0</v>
      </c>
      <c r="N179" s="372">
        <f t="shared" si="462"/>
        <v>0</v>
      </c>
      <c r="O179" s="371">
        <f t="shared" si="425"/>
        <v>0</v>
      </c>
      <c r="P179" s="372">
        <f t="shared" si="426"/>
        <v>0</v>
      </c>
      <c r="Q179" s="421"/>
      <c r="R179" s="425"/>
      <c r="S179" s="371">
        <f t="shared" si="427"/>
        <v>0</v>
      </c>
      <c r="T179" s="372">
        <f t="shared" si="428"/>
        <v>0</v>
      </c>
      <c r="U179" s="421"/>
      <c r="V179" s="425"/>
      <c r="W179" s="371">
        <f t="shared" si="429"/>
        <v>0</v>
      </c>
      <c r="X179" s="372">
        <f t="shared" si="430"/>
        <v>0</v>
      </c>
      <c r="Y179" s="421"/>
      <c r="Z179" s="425"/>
      <c r="AA179" s="371">
        <f t="shared" si="431"/>
        <v>0</v>
      </c>
      <c r="AB179" s="372">
        <f t="shared" si="432"/>
        <v>0</v>
      </c>
      <c r="AC179" s="358">
        <f t="shared" si="433"/>
        <v>0</v>
      </c>
      <c r="AD179" s="372">
        <f t="shared" si="434"/>
        <v>0</v>
      </c>
      <c r="AE179" s="358">
        <f t="shared" si="435"/>
        <v>0</v>
      </c>
      <c r="AF179" s="372">
        <f t="shared" si="436"/>
        <v>0</v>
      </c>
      <c r="AG179" s="421"/>
      <c r="AH179" s="480"/>
      <c r="AI179" s="371">
        <f t="shared" si="437"/>
        <v>0</v>
      </c>
      <c r="AJ179" s="372">
        <f t="shared" si="438"/>
        <v>0</v>
      </c>
      <c r="AK179" s="421"/>
      <c r="AL179" s="480"/>
      <c r="AM179" s="371">
        <f t="shared" si="439"/>
        <v>0</v>
      </c>
      <c r="AN179" s="372">
        <f t="shared" si="440"/>
        <v>0</v>
      </c>
      <c r="AO179" s="421"/>
      <c r="AP179" s="483"/>
      <c r="AQ179" s="371">
        <f t="shared" si="441"/>
        <v>0</v>
      </c>
      <c r="AR179" s="372">
        <f t="shared" si="442"/>
        <v>0</v>
      </c>
      <c r="AS179" s="371">
        <f t="shared" si="443"/>
        <v>0</v>
      </c>
      <c r="AT179" s="372">
        <f t="shared" si="444"/>
        <v>0</v>
      </c>
      <c r="AU179" s="371">
        <f t="shared" si="445"/>
        <v>0</v>
      </c>
      <c r="AV179" s="372">
        <f t="shared" si="446"/>
        <v>0</v>
      </c>
      <c r="AW179" s="421"/>
      <c r="AX179" s="480"/>
      <c r="AY179" s="371">
        <f t="shared" si="447"/>
        <v>0</v>
      </c>
      <c r="AZ179" s="372">
        <f t="shared" si="448"/>
        <v>0</v>
      </c>
      <c r="BA179" s="421"/>
      <c r="BB179" s="480"/>
      <c r="BC179" s="371">
        <f t="shared" si="449"/>
        <v>0</v>
      </c>
      <c r="BD179" s="372">
        <f t="shared" si="450"/>
        <v>0</v>
      </c>
      <c r="BE179" s="421"/>
      <c r="BF179" s="480"/>
      <c r="BG179" s="371">
        <f t="shared" si="464"/>
        <v>0</v>
      </c>
      <c r="BH179" s="372">
        <f t="shared" si="464"/>
        <v>0</v>
      </c>
      <c r="BI179" s="371">
        <f t="shared" si="465"/>
        <v>0</v>
      </c>
      <c r="BJ179" s="372">
        <f t="shared" si="465"/>
        <v>0</v>
      </c>
      <c r="BK179" s="371">
        <f t="shared" si="466"/>
        <v>0</v>
      </c>
      <c r="BL179" s="372">
        <f t="shared" si="466"/>
        <v>0</v>
      </c>
      <c r="BM179" s="421"/>
      <c r="BN179" s="425"/>
      <c r="BO179" s="371">
        <f t="shared" si="502"/>
        <v>0</v>
      </c>
      <c r="BP179" s="372">
        <f t="shared" si="502"/>
        <v>0</v>
      </c>
      <c r="BQ179" s="421"/>
      <c r="BR179" s="425"/>
      <c r="BS179" s="371">
        <f t="shared" si="503"/>
        <v>0</v>
      </c>
      <c r="BT179" s="372">
        <f t="shared" si="503"/>
        <v>0</v>
      </c>
      <c r="BU179" s="421"/>
      <c r="BV179" s="425"/>
      <c r="BW179" s="371">
        <f t="shared" si="504"/>
        <v>0</v>
      </c>
      <c r="BX179" s="482">
        <f t="shared" si="508"/>
        <v>0</v>
      </c>
      <c r="BY179" s="358">
        <f t="shared" si="467"/>
        <v>0</v>
      </c>
      <c r="BZ179" s="372">
        <f t="shared" si="467"/>
        <v>0</v>
      </c>
      <c r="CA179" s="358">
        <f t="shared" si="468"/>
        <v>0</v>
      </c>
      <c r="CB179" s="372">
        <f t="shared" si="468"/>
        <v>0</v>
      </c>
      <c r="CC179" s="421"/>
      <c r="CD179" s="480"/>
      <c r="CE179" s="371">
        <f t="shared" si="419"/>
        <v>0</v>
      </c>
      <c r="CF179" s="372">
        <f t="shared" si="419"/>
        <v>0</v>
      </c>
      <c r="CG179" s="421"/>
      <c r="CH179" s="480"/>
      <c r="CI179" s="371">
        <f t="shared" si="505"/>
        <v>0</v>
      </c>
      <c r="CJ179" s="372">
        <f t="shared" si="505"/>
        <v>0</v>
      </c>
      <c r="CK179" s="421"/>
      <c r="CL179" s="483"/>
      <c r="CM179" s="371">
        <f t="shared" si="506"/>
        <v>0</v>
      </c>
      <c r="CN179" s="372">
        <f t="shared" si="506"/>
        <v>0</v>
      </c>
      <c r="CO179" s="371">
        <f t="shared" si="469"/>
        <v>0</v>
      </c>
      <c r="CP179" s="372">
        <f t="shared" si="469"/>
        <v>0</v>
      </c>
      <c r="CQ179" s="371">
        <f t="shared" si="470"/>
        <v>0</v>
      </c>
      <c r="CR179" s="372">
        <f t="shared" si="470"/>
        <v>0</v>
      </c>
      <c r="CS179" s="421"/>
      <c r="CT179" s="480"/>
      <c r="CU179" s="371">
        <f t="shared" si="420"/>
        <v>0</v>
      </c>
      <c r="CV179" s="372">
        <f t="shared" si="420"/>
        <v>0</v>
      </c>
      <c r="CW179" s="421"/>
      <c r="CX179" s="480"/>
      <c r="CY179" s="371">
        <f t="shared" si="421"/>
        <v>0</v>
      </c>
      <c r="CZ179" s="372">
        <f t="shared" si="421"/>
        <v>0</v>
      </c>
      <c r="DA179" s="421"/>
      <c r="DB179" s="480"/>
      <c r="DC179" s="371">
        <f t="shared" si="471"/>
        <v>0</v>
      </c>
      <c r="DD179" s="372">
        <f t="shared" si="471"/>
        <v>0</v>
      </c>
      <c r="DE179" s="371">
        <f t="shared" si="472"/>
        <v>0</v>
      </c>
      <c r="DF179" s="372">
        <f t="shared" si="472"/>
        <v>0</v>
      </c>
      <c r="DG179" s="371">
        <f t="shared" si="473"/>
        <v>0</v>
      </c>
      <c r="DH179" s="372">
        <f t="shared" si="473"/>
        <v>0</v>
      </c>
      <c r="DI179" s="371">
        <f t="shared" si="474"/>
        <v>0</v>
      </c>
      <c r="DJ179" s="372">
        <f t="shared" si="474"/>
        <v>0</v>
      </c>
      <c r="DK179" s="371">
        <f t="shared" si="474"/>
        <v>0</v>
      </c>
      <c r="DL179" s="372">
        <f t="shared" si="463"/>
        <v>0</v>
      </c>
      <c r="DM179" s="371">
        <f t="shared" si="475"/>
        <v>0</v>
      </c>
      <c r="DN179" s="372">
        <f t="shared" si="475"/>
        <v>0</v>
      </c>
      <c r="DO179" s="371">
        <f t="shared" si="476"/>
        <v>0</v>
      </c>
      <c r="DP179" s="372">
        <f t="shared" si="476"/>
        <v>0</v>
      </c>
      <c r="DQ179" s="371">
        <f t="shared" si="477"/>
        <v>0</v>
      </c>
      <c r="DR179" s="372">
        <f t="shared" si="477"/>
        <v>0</v>
      </c>
      <c r="DS179" s="371">
        <f t="shared" si="478"/>
        <v>0</v>
      </c>
      <c r="DT179" s="372">
        <f t="shared" si="478"/>
        <v>0</v>
      </c>
      <c r="DU179" s="421"/>
      <c r="DV179" s="425"/>
      <c r="DW179" s="371">
        <f t="shared" si="479"/>
        <v>0</v>
      </c>
      <c r="DX179" s="372">
        <f t="shared" si="479"/>
        <v>0</v>
      </c>
      <c r="DY179" s="421"/>
      <c r="DZ179" s="425"/>
      <c r="EA179" s="371">
        <f t="shared" si="480"/>
        <v>0</v>
      </c>
      <c r="EB179" s="372">
        <f t="shared" si="480"/>
        <v>0</v>
      </c>
      <c r="EC179" s="421"/>
      <c r="ED179" s="425"/>
      <c r="EE179" s="371">
        <f t="shared" si="481"/>
        <v>0</v>
      </c>
      <c r="EF179" s="372">
        <f t="shared" si="481"/>
        <v>0</v>
      </c>
      <c r="EG179" s="358">
        <f t="shared" si="482"/>
        <v>0</v>
      </c>
      <c r="EH179" s="372">
        <f t="shared" si="482"/>
        <v>0</v>
      </c>
      <c r="EI179" s="358">
        <f t="shared" si="483"/>
        <v>0</v>
      </c>
      <c r="EJ179" s="372">
        <f t="shared" si="483"/>
        <v>0</v>
      </c>
      <c r="EK179" s="421"/>
      <c r="EL179" s="480"/>
      <c r="EM179" s="371">
        <f t="shared" si="453"/>
        <v>0</v>
      </c>
      <c r="EN179" s="372">
        <f t="shared" si="453"/>
        <v>0</v>
      </c>
      <c r="EO179" s="421"/>
      <c r="EP179" s="480"/>
      <c r="EQ179" s="371">
        <f t="shared" si="507"/>
        <v>0</v>
      </c>
      <c r="ER179" s="372">
        <f t="shared" si="507"/>
        <v>0</v>
      </c>
      <c r="ES179" s="421"/>
      <c r="ET179" s="483"/>
      <c r="EU179" s="371">
        <f t="shared" si="451"/>
        <v>0</v>
      </c>
      <c r="EV179" s="372">
        <f t="shared" si="452"/>
        <v>0</v>
      </c>
      <c r="EW179" s="371">
        <f t="shared" si="484"/>
        <v>0</v>
      </c>
      <c r="EX179" s="372">
        <f t="shared" si="484"/>
        <v>0</v>
      </c>
      <c r="EY179" s="371">
        <f t="shared" si="485"/>
        <v>0</v>
      </c>
      <c r="EZ179" s="372">
        <f t="shared" si="485"/>
        <v>0</v>
      </c>
      <c r="FA179" s="421"/>
      <c r="FB179" s="480"/>
      <c r="FC179" s="371">
        <f t="shared" si="486"/>
        <v>0</v>
      </c>
      <c r="FD179" s="372">
        <f t="shared" si="486"/>
        <v>0</v>
      </c>
      <c r="FE179" s="421"/>
      <c r="FF179" s="480"/>
      <c r="FG179" s="371">
        <f t="shared" si="487"/>
        <v>0</v>
      </c>
      <c r="FH179" s="372">
        <f t="shared" si="487"/>
        <v>0</v>
      </c>
      <c r="FI179" s="421"/>
      <c r="FJ179" s="480"/>
      <c r="FK179" s="371">
        <f t="shared" si="488"/>
        <v>0</v>
      </c>
      <c r="FL179" s="372">
        <f t="shared" si="488"/>
        <v>0</v>
      </c>
      <c r="FM179" s="371">
        <f t="shared" si="489"/>
        <v>0</v>
      </c>
      <c r="FN179" s="372">
        <f t="shared" si="489"/>
        <v>0</v>
      </c>
      <c r="FO179" s="371">
        <f t="shared" si="490"/>
        <v>0</v>
      </c>
      <c r="FP179" s="372">
        <f t="shared" si="490"/>
        <v>0</v>
      </c>
      <c r="FQ179" s="421"/>
      <c r="FR179" s="425"/>
      <c r="FS179" s="371">
        <f t="shared" si="491"/>
        <v>0</v>
      </c>
      <c r="FT179" s="372">
        <f t="shared" si="491"/>
        <v>0</v>
      </c>
      <c r="FU179" s="421"/>
      <c r="FV179" s="425"/>
      <c r="FW179" s="371">
        <f t="shared" si="492"/>
        <v>0</v>
      </c>
      <c r="FX179" s="372">
        <f t="shared" si="492"/>
        <v>0</v>
      </c>
      <c r="FY179" s="421"/>
      <c r="FZ179" s="425"/>
      <c r="GA179" s="371">
        <f t="shared" si="493"/>
        <v>0</v>
      </c>
      <c r="GB179" s="372">
        <f t="shared" si="493"/>
        <v>0</v>
      </c>
      <c r="GC179" s="406">
        <f t="shared" si="456"/>
        <v>0</v>
      </c>
      <c r="GD179" s="372">
        <f t="shared" si="456"/>
        <v>0</v>
      </c>
      <c r="GE179" s="371">
        <f t="shared" si="456"/>
        <v>0</v>
      </c>
      <c r="GF179" s="372">
        <f t="shared" si="454"/>
        <v>0</v>
      </c>
      <c r="GG179" s="371" t="str">
        <f t="shared" si="494"/>
        <v/>
      </c>
      <c r="GH179" s="372" t="str">
        <f t="shared" si="494"/>
        <v/>
      </c>
      <c r="GI179" s="371" t="str">
        <f t="shared" si="495"/>
        <v/>
      </c>
      <c r="GJ179" s="372" t="str">
        <f t="shared" si="495"/>
        <v/>
      </c>
      <c r="GK179" s="406">
        <f t="shared" si="457"/>
        <v>0</v>
      </c>
      <c r="GL179" s="372">
        <f t="shared" si="457"/>
        <v>0</v>
      </c>
      <c r="GM179" s="371">
        <f t="shared" si="457"/>
        <v>0</v>
      </c>
      <c r="GN179" s="372">
        <f t="shared" si="455"/>
        <v>0</v>
      </c>
      <c r="GO179" s="371">
        <f t="shared" si="496"/>
        <v>0</v>
      </c>
      <c r="GP179" s="372">
        <f t="shared" si="496"/>
        <v>0</v>
      </c>
      <c r="GQ179" s="371">
        <f t="shared" si="497"/>
        <v>0</v>
      </c>
      <c r="GR179" s="372">
        <f t="shared" si="497"/>
        <v>0</v>
      </c>
      <c r="GS179" s="406">
        <f t="shared" si="458"/>
        <v>0</v>
      </c>
      <c r="GT179" s="372">
        <f t="shared" si="458"/>
        <v>0</v>
      </c>
      <c r="GU179" s="371">
        <f t="shared" si="458"/>
        <v>0</v>
      </c>
      <c r="GV179" s="372">
        <f t="shared" si="458"/>
        <v>0</v>
      </c>
      <c r="GW179" s="371" t="str">
        <f t="shared" si="498"/>
        <v/>
      </c>
      <c r="GX179" s="372" t="str">
        <f t="shared" si="498"/>
        <v/>
      </c>
      <c r="GY179" s="371" t="str">
        <f t="shared" si="498"/>
        <v/>
      </c>
      <c r="GZ179" s="372" t="str">
        <f t="shared" si="498"/>
        <v/>
      </c>
      <c r="HA179" s="406">
        <f t="shared" si="459"/>
        <v>0</v>
      </c>
      <c r="HB179" s="372">
        <f t="shared" si="459"/>
        <v>0</v>
      </c>
      <c r="HC179" s="371">
        <f t="shared" si="459"/>
        <v>0</v>
      </c>
      <c r="HD179" s="372">
        <f t="shared" si="459"/>
        <v>0</v>
      </c>
      <c r="HE179" s="371" t="str">
        <f t="shared" si="460"/>
        <v/>
      </c>
      <c r="HF179" s="372" t="str">
        <f t="shared" si="460"/>
        <v/>
      </c>
      <c r="HG179" s="371" t="str">
        <f t="shared" si="499"/>
        <v/>
      </c>
      <c r="HH179" s="372" t="str">
        <f t="shared" si="499"/>
        <v/>
      </c>
      <c r="HI179" s="406" t="str">
        <f t="shared" si="500"/>
        <v/>
      </c>
      <c r="HJ179" s="372" t="str">
        <f t="shared" si="500"/>
        <v/>
      </c>
      <c r="HK179" s="371" t="str">
        <f t="shared" si="501"/>
        <v/>
      </c>
      <c r="HL179" s="371" t="str">
        <f t="shared" si="501"/>
        <v/>
      </c>
      <c r="HM179" s="410"/>
    </row>
    <row r="180" spans="1:221" s="343" customFormat="1" ht="15">
      <c r="A180" s="475" t="s">
        <v>284</v>
      </c>
      <c r="B180" s="565" t="s">
        <v>764</v>
      </c>
      <c r="C180" s="566" t="s">
        <v>1057</v>
      </c>
      <c r="D180" s="478">
        <v>405872</v>
      </c>
      <c r="E180" s="567">
        <v>9</v>
      </c>
      <c r="F180" s="413"/>
      <c r="G180" s="480"/>
      <c r="H180" s="421"/>
      <c r="I180" s="481"/>
      <c r="J180" s="371">
        <f t="shared" si="422"/>
        <v>0</v>
      </c>
      <c r="K180" s="372">
        <f t="shared" si="423"/>
        <v>0</v>
      </c>
      <c r="L180" s="480"/>
      <c r="M180" s="371">
        <f t="shared" si="424"/>
        <v>0</v>
      </c>
      <c r="N180" s="372">
        <f t="shared" si="462"/>
        <v>0</v>
      </c>
      <c r="O180" s="371">
        <f t="shared" si="425"/>
        <v>0</v>
      </c>
      <c r="P180" s="372">
        <f t="shared" si="426"/>
        <v>0</v>
      </c>
      <c r="Q180" s="421"/>
      <c r="R180" s="425"/>
      <c r="S180" s="371">
        <f t="shared" si="427"/>
        <v>0</v>
      </c>
      <c r="T180" s="372">
        <f t="shared" si="428"/>
        <v>0</v>
      </c>
      <c r="U180" s="421"/>
      <c r="V180" s="425"/>
      <c r="W180" s="371">
        <f t="shared" si="429"/>
        <v>0</v>
      </c>
      <c r="X180" s="372">
        <f t="shared" si="430"/>
        <v>0</v>
      </c>
      <c r="Y180" s="421"/>
      <c r="Z180" s="425"/>
      <c r="AA180" s="371">
        <f t="shared" si="431"/>
        <v>0</v>
      </c>
      <c r="AB180" s="372">
        <f t="shared" si="432"/>
        <v>0</v>
      </c>
      <c r="AC180" s="358">
        <f t="shared" si="433"/>
        <v>0</v>
      </c>
      <c r="AD180" s="372">
        <f t="shared" si="434"/>
        <v>0</v>
      </c>
      <c r="AE180" s="358">
        <f t="shared" si="435"/>
        <v>0</v>
      </c>
      <c r="AF180" s="372">
        <f t="shared" si="436"/>
        <v>0</v>
      </c>
      <c r="AG180" s="421"/>
      <c r="AH180" s="480"/>
      <c r="AI180" s="371">
        <f t="shared" si="437"/>
        <v>0</v>
      </c>
      <c r="AJ180" s="372">
        <f t="shared" si="438"/>
        <v>0</v>
      </c>
      <c r="AK180" s="421"/>
      <c r="AL180" s="480"/>
      <c r="AM180" s="371">
        <f t="shared" si="439"/>
        <v>0</v>
      </c>
      <c r="AN180" s="372">
        <f t="shared" si="440"/>
        <v>0</v>
      </c>
      <c r="AO180" s="421"/>
      <c r="AP180" s="483"/>
      <c r="AQ180" s="371">
        <f t="shared" si="441"/>
        <v>0</v>
      </c>
      <c r="AR180" s="372">
        <f t="shared" si="442"/>
        <v>0</v>
      </c>
      <c r="AS180" s="371">
        <f t="shared" si="443"/>
        <v>0</v>
      </c>
      <c r="AT180" s="372">
        <f t="shared" si="444"/>
        <v>0</v>
      </c>
      <c r="AU180" s="371">
        <f t="shared" si="445"/>
        <v>0</v>
      </c>
      <c r="AV180" s="372">
        <f t="shared" si="446"/>
        <v>0</v>
      </c>
      <c r="AW180" s="421"/>
      <c r="AX180" s="480"/>
      <c r="AY180" s="371">
        <f t="shared" si="447"/>
        <v>0</v>
      </c>
      <c r="AZ180" s="372">
        <f t="shared" si="448"/>
        <v>0</v>
      </c>
      <c r="BA180" s="421"/>
      <c r="BB180" s="480"/>
      <c r="BC180" s="371">
        <f t="shared" si="449"/>
        <v>0</v>
      </c>
      <c r="BD180" s="372">
        <f t="shared" si="450"/>
        <v>0</v>
      </c>
      <c r="BE180" s="421"/>
      <c r="BF180" s="480"/>
      <c r="BG180" s="371">
        <f t="shared" si="464"/>
        <v>0</v>
      </c>
      <c r="BH180" s="372">
        <f t="shared" si="464"/>
        <v>0</v>
      </c>
      <c r="BI180" s="371">
        <f t="shared" si="465"/>
        <v>0</v>
      </c>
      <c r="BJ180" s="372">
        <f t="shared" si="465"/>
        <v>0</v>
      </c>
      <c r="BK180" s="371">
        <f t="shared" si="466"/>
        <v>0</v>
      </c>
      <c r="BL180" s="372">
        <f t="shared" si="466"/>
        <v>0</v>
      </c>
      <c r="BM180" s="421"/>
      <c r="BN180" s="425"/>
      <c r="BO180" s="371">
        <f t="shared" si="502"/>
        <v>0</v>
      </c>
      <c r="BP180" s="372">
        <f t="shared" si="502"/>
        <v>0</v>
      </c>
      <c r="BQ180" s="421"/>
      <c r="BR180" s="425"/>
      <c r="BS180" s="371">
        <f t="shared" si="503"/>
        <v>0</v>
      </c>
      <c r="BT180" s="372">
        <f t="shared" si="503"/>
        <v>0</v>
      </c>
      <c r="BU180" s="421"/>
      <c r="BV180" s="425"/>
      <c r="BW180" s="371">
        <f t="shared" si="504"/>
        <v>0</v>
      </c>
      <c r="BX180" s="482">
        <f t="shared" si="508"/>
        <v>0</v>
      </c>
      <c r="BY180" s="358">
        <f t="shared" si="467"/>
        <v>0</v>
      </c>
      <c r="BZ180" s="372">
        <f t="shared" si="467"/>
        <v>0</v>
      </c>
      <c r="CA180" s="358">
        <f t="shared" si="468"/>
        <v>0</v>
      </c>
      <c r="CB180" s="372">
        <f t="shared" si="468"/>
        <v>0</v>
      </c>
      <c r="CC180" s="421"/>
      <c r="CD180" s="480"/>
      <c r="CE180" s="371">
        <f t="shared" si="419"/>
        <v>0</v>
      </c>
      <c r="CF180" s="372">
        <f t="shared" si="419"/>
        <v>0</v>
      </c>
      <c r="CG180" s="421"/>
      <c r="CH180" s="480"/>
      <c r="CI180" s="371">
        <f t="shared" si="505"/>
        <v>0</v>
      </c>
      <c r="CJ180" s="372">
        <f t="shared" si="505"/>
        <v>0</v>
      </c>
      <c r="CK180" s="421"/>
      <c r="CL180" s="483"/>
      <c r="CM180" s="371">
        <f t="shared" si="506"/>
        <v>0</v>
      </c>
      <c r="CN180" s="372">
        <f t="shared" si="506"/>
        <v>0</v>
      </c>
      <c r="CO180" s="371">
        <f t="shared" si="469"/>
        <v>0</v>
      </c>
      <c r="CP180" s="372">
        <f t="shared" si="469"/>
        <v>0</v>
      </c>
      <c r="CQ180" s="371">
        <f t="shared" si="470"/>
        <v>0</v>
      </c>
      <c r="CR180" s="372">
        <f t="shared" si="470"/>
        <v>0</v>
      </c>
      <c r="CS180" s="421"/>
      <c r="CT180" s="480"/>
      <c r="CU180" s="371">
        <f t="shared" si="420"/>
        <v>0</v>
      </c>
      <c r="CV180" s="372">
        <f t="shared" si="420"/>
        <v>0</v>
      </c>
      <c r="CW180" s="421"/>
      <c r="CX180" s="480"/>
      <c r="CY180" s="371">
        <f t="shared" si="421"/>
        <v>0</v>
      </c>
      <c r="CZ180" s="372">
        <f t="shared" si="421"/>
        <v>0</v>
      </c>
      <c r="DA180" s="421"/>
      <c r="DB180" s="480"/>
      <c r="DC180" s="371">
        <f t="shared" si="471"/>
        <v>0</v>
      </c>
      <c r="DD180" s="372">
        <f t="shared" si="471"/>
        <v>0</v>
      </c>
      <c r="DE180" s="371">
        <f t="shared" si="472"/>
        <v>0</v>
      </c>
      <c r="DF180" s="372">
        <f t="shared" si="472"/>
        <v>0</v>
      </c>
      <c r="DG180" s="371">
        <f t="shared" si="473"/>
        <v>0</v>
      </c>
      <c r="DH180" s="372">
        <f t="shared" si="473"/>
        <v>0</v>
      </c>
      <c r="DI180" s="371">
        <f t="shared" si="474"/>
        <v>0</v>
      </c>
      <c r="DJ180" s="372">
        <f t="shared" si="474"/>
        <v>0</v>
      </c>
      <c r="DK180" s="371">
        <f t="shared" si="474"/>
        <v>0</v>
      </c>
      <c r="DL180" s="372">
        <f t="shared" si="463"/>
        <v>0</v>
      </c>
      <c r="DM180" s="371">
        <f t="shared" si="475"/>
        <v>0</v>
      </c>
      <c r="DN180" s="372">
        <f t="shared" si="475"/>
        <v>0</v>
      </c>
      <c r="DO180" s="371">
        <f t="shared" si="476"/>
        <v>0</v>
      </c>
      <c r="DP180" s="372">
        <f t="shared" si="476"/>
        <v>0</v>
      </c>
      <c r="DQ180" s="371">
        <f t="shared" si="477"/>
        <v>0</v>
      </c>
      <c r="DR180" s="372">
        <f t="shared" si="477"/>
        <v>0</v>
      </c>
      <c r="DS180" s="371">
        <f t="shared" si="478"/>
        <v>0</v>
      </c>
      <c r="DT180" s="372">
        <f t="shared" si="478"/>
        <v>0</v>
      </c>
      <c r="DU180" s="421"/>
      <c r="DV180" s="425"/>
      <c r="DW180" s="371">
        <f t="shared" si="479"/>
        <v>0</v>
      </c>
      <c r="DX180" s="372">
        <f t="shared" si="479"/>
        <v>0</v>
      </c>
      <c r="DY180" s="421"/>
      <c r="DZ180" s="425"/>
      <c r="EA180" s="371">
        <f t="shared" si="480"/>
        <v>0</v>
      </c>
      <c r="EB180" s="372">
        <f t="shared" si="480"/>
        <v>0</v>
      </c>
      <c r="EC180" s="421"/>
      <c r="ED180" s="425"/>
      <c r="EE180" s="371">
        <f t="shared" si="481"/>
        <v>0</v>
      </c>
      <c r="EF180" s="372">
        <f t="shared" si="481"/>
        <v>0</v>
      </c>
      <c r="EG180" s="358">
        <f t="shared" si="482"/>
        <v>0</v>
      </c>
      <c r="EH180" s="372">
        <f t="shared" si="482"/>
        <v>0</v>
      </c>
      <c r="EI180" s="358">
        <f t="shared" si="483"/>
        <v>0</v>
      </c>
      <c r="EJ180" s="372">
        <f t="shared" si="483"/>
        <v>0</v>
      </c>
      <c r="EK180" s="421"/>
      <c r="EL180" s="480"/>
      <c r="EM180" s="371">
        <f t="shared" si="453"/>
        <v>0</v>
      </c>
      <c r="EN180" s="372">
        <f t="shared" si="453"/>
        <v>0</v>
      </c>
      <c r="EO180" s="421"/>
      <c r="EP180" s="480"/>
      <c r="EQ180" s="371">
        <f t="shared" si="507"/>
        <v>0</v>
      </c>
      <c r="ER180" s="372">
        <f t="shared" si="507"/>
        <v>0</v>
      </c>
      <c r="ES180" s="421"/>
      <c r="ET180" s="483"/>
      <c r="EU180" s="371">
        <f t="shared" si="451"/>
        <v>0</v>
      </c>
      <c r="EV180" s="372">
        <f t="shared" si="452"/>
        <v>0</v>
      </c>
      <c r="EW180" s="371">
        <f t="shared" si="484"/>
        <v>0</v>
      </c>
      <c r="EX180" s="372">
        <f t="shared" si="484"/>
        <v>0</v>
      </c>
      <c r="EY180" s="371">
        <f t="shared" si="485"/>
        <v>0</v>
      </c>
      <c r="EZ180" s="372">
        <f t="shared" si="485"/>
        <v>0</v>
      </c>
      <c r="FA180" s="421"/>
      <c r="FB180" s="480"/>
      <c r="FC180" s="371">
        <f t="shared" si="486"/>
        <v>0</v>
      </c>
      <c r="FD180" s="372">
        <f t="shared" si="486"/>
        <v>0</v>
      </c>
      <c r="FE180" s="421"/>
      <c r="FF180" s="480"/>
      <c r="FG180" s="371">
        <f t="shared" si="487"/>
        <v>0</v>
      </c>
      <c r="FH180" s="372">
        <f t="shared" si="487"/>
        <v>0</v>
      </c>
      <c r="FI180" s="421"/>
      <c r="FJ180" s="480"/>
      <c r="FK180" s="371">
        <f t="shared" si="488"/>
        <v>0</v>
      </c>
      <c r="FL180" s="372">
        <f t="shared" si="488"/>
        <v>0</v>
      </c>
      <c r="FM180" s="371">
        <f t="shared" si="489"/>
        <v>0</v>
      </c>
      <c r="FN180" s="372">
        <f t="shared" si="489"/>
        <v>0</v>
      </c>
      <c r="FO180" s="371">
        <f t="shared" si="490"/>
        <v>0</v>
      </c>
      <c r="FP180" s="372">
        <f t="shared" si="490"/>
        <v>0</v>
      </c>
      <c r="FQ180" s="421"/>
      <c r="FR180" s="425"/>
      <c r="FS180" s="371">
        <f t="shared" si="491"/>
        <v>0</v>
      </c>
      <c r="FT180" s="372">
        <f t="shared" si="491"/>
        <v>0</v>
      </c>
      <c r="FU180" s="421"/>
      <c r="FV180" s="425"/>
      <c r="FW180" s="371">
        <f t="shared" si="492"/>
        <v>0</v>
      </c>
      <c r="FX180" s="372">
        <f t="shared" si="492"/>
        <v>0</v>
      </c>
      <c r="FY180" s="421"/>
      <c r="FZ180" s="425"/>
      <c r="GA180" s="371">
        <f t="shared" si="493"/>
        <v>0</v>
      </c>
      <c r="GB180" s="372">
        <f t="shared" si="493"/>
        <v>0</v>
      </c>
      <c r="GC180" s="406">
        <f t="shared" si="456"/>
        <v>0</v>
      </c>
      <c r="GD180" s="372">
        <f t="shared" si="456"/>
        <v>0</v>
      </c>
      <c r="GE180" s="371">
        <f t="shared" si="456"/>
        <v>0</v>
      </c>
      <c r="GF180" s="372">
        <f t="shared" si="454"/>
        <v>0</v>
      </c>
      <c r="GG180" s="371" t="str">
        <f t="shared" si="494"/>
        <v/>
      </c>
      <c r="GH180" s="372" t="str">
        <f t="shared" si="494"/>
        <v/>
      </c>
      <c r="GI180" s="371" t="str">
        <f t="shared" si="495"/>
        <v/>
      </c>
      <c r="GJ180" s="372" t="str">
        <f t="shared" si="495"/>
        <v/>
      </c>
      <c r="GK180" s="406">
        <f t="shared" si="457"/>
        <v>0</v>
      </c>
      <c r="GL180" s="372">
        <f t="shared" si="457"/>
        <v>0</v>
      </c>
      <c r="GM180" s="371">
        <f t="shared" si="457"/>
        <v>0</v>
      </c>
      <c r="GN180" s="372">
        <f t="shared" si="455"/>
        <v>0</v>
      </c>
      <c r="GO180" s="371">
        <f t="shared" si="496"/>
        <v>0</v>
      </c>
      <c r="GP180" s="372">
        <f t="shared" si="496"/>
        <v>0</v>
      </c>
      <c r="GQ180" s="371">
        <f t="shared" si="497"/>
        <v>0</v>
      </c>
      <c r="GR180" s="372">
        <f t="shared" si="497"/>
        <v>0</v>
      </c>
      <c r="GS180" s="406">
        <f t="shared" si="458"/>
        <v>0</v>
      </c>
      <c r="GT180" s="372">
        <f t="shared" si="458"/>
        <v>0</v>
      </c>
      <c r="GU180" s="371">
        <f t="shared" si="458"/>
        <v>0</v>
      </c>
      <c r="GV180" s="372">
        <f t="shared" si="458"/>
        <v>0</v>
      </c>
      <c r="GW180" s="371" t="str">
        <f t="shared" si="498"/>
        <v/>
      </c>
      <c r="GX180" s="372" t="str">
        <f t="shared" si="498"/>
        <v/>
      </c>
      <c r="GY180" s="371" t="str">
        <f t="shared" si="498"/>
        <v/>
      </c>
      <c r="GZ180" s="372" t="str">
        <f t="shared" si="498"/>
        <v/>
      </c>
      <c r="HA180" s="406">
        <f t="shared" si="459"/>
        <v>0</v>
      </c>
      <c r="HB180" s="372">
        <f t="shared" si="459"/>
        <v>0</v>
      </c>
      <c r="HC180" s="371">
        <f t="shared" si="459"/>
        <v>0</v>
      </c>
      <c r="HD180" s="372">
        <f t="shared" si="459"/>
        <v>0</v>
      </c>
      <c r="HE180" s="371" t="str">
        <f t="shared" si="460"/>
        <v/>
      </c>
      <c r="HF180" s="372" t="str">
        <f t="shared" si="460"/>
        <v/>
      </c>
      <c r="HG180" s="371" t="str">
        <f t="shared" si="499"/>
        <v/>
      </c>
      <c r="HH180" s="372" t="str">
        <f t="shared" si="499"/>
        <v/>
      </c>
      <c r="HI180" s="406" t="str">
        <f t="shared" si="500"/>
        <v/>
      </c>
      <c r="HJ180" s="372" t="str">
        <f t="shared" si="500"/>
        <v/>
      </c>
      <c r="HK180" s="371" t="str">
        <f t="shared" si="501"/>
        <v/>
      </c>
      <c r="HL180" s="371" t="str">
        <f t="shared" si="501"/>
        <v/>
      </c>
      <c r="HM180" s="410"/>
    </row>
    <row r="181" spans="1:221" s="343" customFormat="1" ht="15">
      <c r="A181" s="475" t="s">
        <v>284</v>
      </c>
      <c r="B181" s="476" t="s">
        <v>765</v>
      </c>
      <c r="C181" s="159"/>
      <c r="D181" s="478">
        <v>162104</v>
      </c>
      <c r="E181" s="479">
        <v>10</v>
      </c>
      <c r="F181" s="413"/>
      <c r="G181" s="480"/>
      <c r="H181" s="421"/>
      <c r="I181" s="481"/>
      <c r="J181" s="371">
        <f t="shared" si="422"/>
        <v>0</v>
      </c>
      <c r="K181" s="372">
        <f t="shared" si="423"/>
        <v>0</v>
      </c>
      <c r="L181" s="480"/>
      <c r="M181" s="371">
        <f t="shared" si="424"/>
        <v>0</v>
      </c>
      <c r="N181" s="372">
        <f t="shared" si="462"/>
        <v>0</v>
      </c>
      <c r="O181" s="371">
        <f t="shared" si="425"/>
        <v>0</v>
      </c>
      <c r="P181" s="372">
        <f t="shared" si="426"/>
        <v>0</v>
      </c>
      <c r="Q181" s="421"/>
      <c r="R181" s="425"/>
      <c r="S181" s="371">
        <f t="shared" si="427"/>
        <v>0</v>
      </c>
      <c r="T181" s="372">
        <f t="shared" si="428"/>
        <v>0</v>
      </c>
      <c r="U181" s="421"/>
      <c r="V181" s="425"/>
      <c r="W181" s="371">
        <f t="shared" si="429"/>
        <v>0</v>
      </c>
      <c r="X181" s="372">
        <f t="shared" si="430"/>
        <v>0</v>
      </c>
      <c r="Y181" s="421"/>
      <c r="Z181" s="425"/>
      <c r="AA181" s="371">
        <f t="shared" si="431"/>
        <v>0</v>
      </c>
      <c r="AB181" s="372">
        <f t="shared" si="432"/>
        <v>0</v>
      </c>
      <c r="AC181" s="358">
        <f t="shared" si="433"/>
        <v>0</v>
      </c>
      <c r="AD181" s="372">
        <f t="shared" si="434"/>
        <v>0</v>
      </c>
      <c r="AE181" s="358">
        <f t="shared" si="435"/>
        <v>0</v>
      </c>
      <c r="AF181" s="372">
        <f t="shared" si="436"/>
        <v>0</v>
      </c>
      <c r="AG181" s="421"/>
      <c r="AH181" s="480"/>
      <c r="AI181" s="371">
        <f t="shared" si="437"/>
        <v>0</v>
      </c>
      <c r="AJ181" s="372">
        <f t="shared" si="438"/>
        <v>0</v>
      </c>
      <c r="AK181" s="421"/>
      <c r="AL181" s="480"/>
      <c r="AM181" s="371">
        <f t="shared" si="439"/>
        <v>0</v>
      </c>
      <c r="AN181" s="372">
        <f t="shared" si="440"/>
        <v>0</v>
      </c>
      <c r="AO181" s="421"/>
      <c r="AP181" s="483"/>
      <c r="AQ181" s="371">
        <f t="shared" si="441"/>
        <v>0</v>
      </c>
      <c r="AR181" s="372">
        <f t="shared" si="442"/>
        <v>0</v>
      </c>
      <c r="AS181" s="371">
        <f t="shared" si="443"/>
        <v>0</v>
      </c>
      <c r="AT181" s="372">
        <f t="shared" si="444"/>
        <v>0</v>
      </c>
      <c r="AU181" s="371">
        <f t="shared" si="445"/>
        <v>0</v>
      </c>
      <c r="AV181" s="372">
        <f t="shared" si="446"/>
        <v>0</v>
      </c>
      <c r="AW181" s="421"/>
      <c r="AX181" s="480"/>
      <c r="AY181" s="371">
        <f t="shared" si="447"/>
        <v>0</v>
      </c>
      <c r="AZ181" s="372">
        <f t="shared" si="448"/>
        <v>0</v>
      </c>
      <c r="BA181" s="421"/>
      <c r="BB181" s="480"/>
      <c r="BC181" s="371">
        <f t="shared" si="449"/>
        <v>0</v>
      </c>
      <c r="BD181" s="372">
        <f t="shared" si="450"/>
        <v>0</v>
      </c>
      <c r="BE181" s="421"/>
      <c r="BF181" s="480"/>
      <c r="BG181" s="371">
        <f t="shared" si="464"/>
        <v>0</v>
      </c>
      <c r="BH181" s="372">
        <f t="shared" si="464"/>
        <v>0</v>
      </c>
      <c r="BI181" s="371">
        <f t="shared" si="465"/>
        <v>0</v>
      </c>
      <c r="BJ181" s="372">
        <f t="shared" si="465"/>
        <v>0</v>
      </c>
      <c r="BK181" s="371">
        <f t="shared" si="466"/>
        <v>0</v>
      </c>
      <c r="BL181" s="372">
        <f t="shared" si="466"/>
        <v>0</v>
      </c>
      <c r="BM181" s="421"/>
      <c r="BN181" s="425"/>
      <c r="BO181" s="371">
        <f t="shared" si="502"/>
        <v>0</v>
      </c>
      <c r="BP181" s="372">
        <f t="shared" si="502"/>
        <v>0</v>
      </c>
      <c r="BQ181" s="421"/>
      <c r="BR181" s="425"/>
      <c r="BS181" s="371">
        <f t="shared" si="503"/>
        <v>0</v>
      </c>
      <c r="BT181" s="372">
        <f t="shared" si="503"/>
        <v>0</v>
      </c>
      <c r="BU181" s="421"/>
      <c r="BV181" s="425"/>
      <c r="BW181" s="371">
        <f t="shared" si="504"/>
        <v>0</v>
      </c>
      <c r="BX181" s="482">
        <f t="shared" si="508"/>
        <v>0</v>
      </c>
      <c r="BY181" s="358">
        <f t="shared" si="467"/>
        <v>0</v>
      </c>
      <c r="BZ181" s="372">
        <f t="shared" si="467"/>
        <v>0</v>
      </c>
      <c r="CA181" s="358">
        <f t="shared" si="468"/>
        <v>0</v>
      </c>
      <c r="CB181" s="372">
        <f t="shared" si="468"/>
        <v>0</v>
      </c>
      <c r="CC181" s="421"/>
      <c r="CD181" s="480"/>
      <c r="CE181" s="371">
        <f t="shared" si="419"/>
        <v>0</v>
      </c>
      <c r="CF181" s="372">
        <f t="shared" si="419"/>
        <v>0</v>
      </c>
      <c r="CG181" s="421"/>
      <c r="CH181" s="480"/>
      <c r="CI181" s="371">
        <f t="shared" si="505"/>
        <v>0</v>
      </c>
      <c r="CJ181" s="372">
        <f t="shared" si="505"/>
        <v>0</v>
      </c>
      <c r="CK181" s="421"/>
      <c r="CL181" s="483"/>
      <c r="CM181" s="371">
        <f t="shared" si="506"/>
        <v>0</v>
      </c>
      <c r="CN181" s="372">
        <f t="shared" si="506"/>
        <v>0</v>
      </c>
      <c r="CO181" s="371">
        <f t="shared" si="469"/>
        <v>0</v>
      </c>
      <c r="CP181" s="372">
        <f t="shared" si="469"/>
        <v>0</v>
      </c>
      <c r="CQ181" s="371">
        <f t="shared" si="470"/>
        <v>0</v>
      </c>
      <c r="CR181" s="372">
        <f t="shared" si="470"/>
        <v>0</v>
      </c>
      <c r="CS181" s="421"/>
      <c r="CT181" s="480"/>
      <c r="CU181" s="371">
        <f t="shared" si="420"/>
        <v>0</v>
      </c>
      <c r="CV181" s="372">
        <f t="shared" si="420"/>
        <v>0</v>
      </c>
      <c r="CW181" s="421"/>
      <c r="CX181" s="480"/>
      <c r="CY181" s="371">
        <f t="shared" si="421"/>
        <v>0</v>
      </c>
      <c r="CZ181" s="372">
        <f t="shared" si="421"/>
        <v>0</v>
      </c>
      <c r="DA181" s="421"/>
      <c r="DB181" s="480"/>
      <c r="DC181" s="371">
        <f t="shared" si="471"/>
        <v>0</v>
      </c>
      <c r="DD181" s="372">
        <f t="shared" si="471"/>
        <v>0</v>
      </c>
      <c r="DE181" s="371">
        <f t="shared" si="472"/>
        <v>0</v>
      </c>
      <c r="DF181" s="372">
        <f t="shared" si="472"/>
        <v>0</v>
      </c>
      <c r="DG181" s="371">
        <f t="shared" si="473"/>
        <v>0</v>
      </c>
      <c r="DH181" s="372">
        <f t="shared" si="473"/>
        <v>0</v>
      </c>
      <c r="DI181" s="371">
        <f t="shared" si="474"/>
        <v>0</v>
      </c>
      <c r="DJ181" s="372">
        <f t="shared" si="474"/>
        <v>0</v>
      </c>
      <c r="DK181" s="371">
        <f t="shared" si="474"/>
        <v>0</v>
      </c>
      <c r="DL181" s="372">
        <f t="shared" si="463"/>
        <v>0</v>
      </c>
      <c r="DM181" s="371">
        <f t="shared" si="475"/>
        <v>0</v>
      </c>
      <c r="DN181" s="372">
        <f t="shared" si="475"/>
        <v>0</v>
      </c>
      <c r="DO181" s="371">
        <f t="shared" si="476"/>
        <v>0</v>
      </c>
      <c r="DP181" s="372">
        <f t="shared" si="476"/>
        <v>0</v>
      </c>
      <c r="DQ181" s="371">
        <f t="shared" si="477"/>
        <v>0</v>
      </c>
      <c r="DR181" s="372">
        <f t="shared" si="477"/>
        <v>0</v>
      </c>
      <c r="DS181" s="371">
        <f t="shared" si="478"/>
        <v>0</v>
      </c>
      <c r="DT181" s="372">
        <f t="shared" si="478"/>
        <v>0</v>
      </c>
      <c r="DU181" s="421"/>
      <c r="DV181" s="425"/>
      <c r="DW181" s="371">
        <f t="shared" si="479"/>
        <v>0</v>
      </c>
      <c r="DX181" s="372">
        <f t="shared" si="479"/>
        <v>0</v>
      </c>
      <c r="DY181" s="421"/>
      <c r="DZ181" s="425"/>
      <c r="EA181" s="371">
        <f t="shared" si="480"/>
        <v>0</v>
      </c>
      <c r="EB181" s="372">
        <f t="shared" si="480"/>
        <v>0</v>
      </c>
      <c r="EC181" s="421"/>
      <c r="ED181" s="425"/>
      <c r="EE181" s="371">
        <f t="shared" si="481"/>
        <v>0</v>
      </c>
      <c r="EF181" s="372">
        <f t="shared" si="481"/>
        <v>0</v>
      </c>
      <c r="EG181" s="358">
        <f t="shared" si="482"/>
        <v>0</v>
      </c>
      <c r="EH181" s="372">
        <f t="shared" si="482"/>
        <v>0</v>
      </c>
      <c r="EI181" s="358">
        <f t="shared" si="483"/>
        <v>0</v>
      </c>
      <c r="EJ181" s="372">
        <f t="shared" si="483"/>
        <v>0</v>
      </c>
      <c r="EK181" s="421"/>
      <c r="EL181" s="480"/>
      <c r="EM181" s="371">
        <f t="shared" si="453"/>
        <v>0</v>
      </c>
      <c r="EN181" s="372">
        <f t="shared" si="453"/>
        <v>0</v>
      </c>
      <c r="EO181" s="421"/>
      <c r="EP181" s="480"/>
      <c r="EQ181" s="371">
        <f t="shared" si="507"/>
        <v>0</v>
      </c>
      <c r="ER181" s="372">
        <f t="shared" si="507"/>
        <v>0</v>
      </c>
      <c r="ES181" s="421"/>
      <c r="ET181" s="483"/>
      <c r="EU181" s="371">
        <f t="shared" si="451"/>
        <v>0</v>
      </c>
      <c r="EV181" s="372">
        <f t="shared" si="452"/>
        <v>0</v>
      </c>
      <c r="EW181" s="371">
        <f t="shared" si="484"/>
        <v>0</v>
      </c>
      <c r="EX181" s="372">
        <f t="shared" si="484"/>
        <v>0</v>
      </c>
      <c r="EY181" s="371">
        <f t="shared" si="485"/>
        <v>0</v>
      </c>
      <c r="EZ181" s="372">
        <f t="shared" si="485"/>
        <v>0</v>
      </c>
      <c r="FA181" s="421"/>
      <c r="FB181" s="480"/>
      <c r="FC181" s="371">
        <f t="shared" si="486"/>
        <v>0</v>
      </c>
      <c r="FD181" s="372">
        <f t="shared" si="486"/>
        <v>0</v>
      </c>
      <c r="FE181" s="421"/>
      <c r="FF181" s="480"/>
      <c r="FG181" s="371">
        <f t="shared" si="487"/>
        <v>0</v>
      </c>
      <c r="FH181" s="372">
        <f t="shared" si="487"/>
        <v>0</v>
      </c>
      <c r="FI181" s="421"/>
      <c r="FJ181" s="480"/>
      <c r="FK181" s="371">
        <f t="shared" si="488"/>
        <v>0</v>
      </c>
      <c r="FL181" s="372">
        <f t="shared" si="488"/>
        <v>0</v>
      </c>
      <c r="FM181" s="371">
        <f t="shared" si="489"/>
        <v>0</v>
      </c>
      <c r="FN181" s="372">
        <f t="shared" si="489"/>
        <v>0</v>
      </c>
      <c r="FO181" s="371">
        <f t="shared" si="490"/>
        <v>0</v>
      </c>
      <c r="FP181" s="372">
        <f t="shared" si="490"/>
        <v>0</v>
      </c>
      <c r="FQ181" s="421"/>
      <c r="FR181" s="425"/>
      <c r="FS181" s="371">
        <f t="shared" si="491"/>
        <v>0</v>
      </c>
      <c r="FT181" s="372">
        <f t="shared" si="491"/>
        <v>0</v>
      </c>
      <c r="FU181" s="421"/>
      <c r="FV181" s="425"/>
      <c r="FW181" s="371">
        <f t="shared" si="492"/>
        <v>0</v>
      </c>
      <c r="FX181" s="372">
        <f t="shared" si="492"/>
        <v>0</v>
      </c>
      <c r="FY181" s="421"/>
      <c r="FZ181" s="425"/>
      <c r="GA181" s="371">
        <f t="shared" si="493"/>
        <v>0</v>
      </c>
      <c r="GB181" s="372">
        <f t="shared" si="493"/>
        <v>0</v>
      </c>
      <c r="GC181" s="406">
        <f t="shared" si="456"/>
        <v>0</v>
      </c>
      <c r="GD181" s="372">
        <f t="shared" si="456"/>
        <v>0</v>
      </c>
      <c r="GE181" s="371">
        <f t="shared" si="456"/>
        <v>0</v>
      </c>
      <c r="GF181" s="372">
        <f t="shared" si="454"/>
        <v>0</v>
      </c>
      <c r="GG181" s="371" t="str">
        <f t="shared" si="494"/>
        <v/>
      </c>
      <c r="GH181" s="372" t="str">
        <f t="shared" si="494"/>
        <v/>
      </c>
      <c r="GI181" s="371" t="str">
        <f t="shared" si="495"/>
        <v/>
      </c>
      <c r="GJ181" s="372" t="str">
        <f t="shared" si="495"/>
        <v/>
      </c>
      <c r="GK181" s="406">
        <f t="shared" si="457"/>
        <v>0</v>
      </c>
      <c r="GL181" s="372">
        <f t="shared" si="457"/>
        <v>0</v>
      </c>
      <c r="GM181" s="371">
        <f t="shared" si="457"/>
        <v>0</v>
      </c>
      <c r="GN181" s="372">
        <f t="shared" si="455"/>
        <v>0</v>
      </c>
      <c r="GO181" s="371">
        <f t="shared" si="496"/>
        <v>0</v>
      </c>
      <c r="GP181" s="372">
        <f t="shared" si="496"/>
        <v>0</v>
      </c>
      <c r="GQ181" s="371">
        <f t="shared" si="497"/>
        <v>0</v>
      </c>
      <c r="GR181" s="372">
        <f t="shared" si="497"/>
        <v>0</v>
      </c>
      <c r="GS181" s="406">
        <f t="shared" si="458"/>
        <v>0</v>
      </c>
      <c r="GT181" s="372">
        <f t="shared" si="458"/>
        <v>0</v>
      </c>
      <c r="GU181" s="371">
        <f t="shared" si="458"/>
        <v>0</v>
      </c>
      <c r="GV181" s="372">
        <f t="shared" si="458"/>
        <v>0</v>
      </c>
      <c r="GW181" s="371" t="str">
        <f t="shared" si="498"/>
        <v/>
      </c>
      <c r="GX181" s="372" t="str">
        <f t="shared" si="498"/>
        <v/>
      </c>
      <c r="GY181" s="371" t="str">
        <f t="shared" si="498"/>
        <v/>
      </c>
      <c r="GZ181" s="372" t="str">
        <f t="shared" si="498"/>
        <v/>
      </c>
      <c r="HA181" s="406">
        <f t="shared" si="459"/>
        <v>0</v>
      </c>
      <c r="HB181" s="372">
        <f t="shared" si="459"/>
        <v>0</v>
      </c>
      <c r="HC181" s="371">
        <f t="shared" si="459"/>
        <v>0</v>
      </c>
      <c r="HD181" s="372">
        <f t="shared" si="459"/>
        <v>0</v>
      </c>
      <c r="HE181" s="371" t="str">
        <f t="shared" si="460"/>
        <v/>
      </c>
      <c r="HF181" s="372" t="str">
        <f t="shared" si="460"/>
        <v/>
      </c>
      <c r="HG181" s="371" t="str">
        <f t="shared" si="499"/>
        <v/>
      </c>
      <c r="HH181" s="372" t="str">
        <f t="shared" si="499"/>
        <v/>
      </c>
      <c r="HI181" s="406" t="str">
        <f t="shared" si="500"/>
        <v/>
      </c>
      <c r="HJ181" s="372" t="str">
        <f t="shared" si="500"/>
        <v/>
      </c>
      <c r="HK181" s="371" t="str">
        <f t="shared" si="501"/>
        <v/>
      </c>
      <c r="HL181" s="371" t="str">
        <f t="shared" si="501"/>
        <v/>
      </c>
      <c r="HM181" s="410"/>
    </row>
    <row r="182" spans="1:221" s="343" customFormat="1" ht="15">
      <c r="A182" s="475" t="s">
        <v>284</v>
      </c>
      <c r="B182" s="476" t="s">
        <v>766</v>
      </c>
      <c r="C182" s="159"/>
      <c r="D182" s="478">
        <v>162168</v>
      </c>
      <c r="E182" s="479">
        <v>10</v>
      </c>
      <c r="F182" s="413"/>
      <c r="G182" s="480"/>
      <c r="H182" s="421"/>
      <c r="I182" s="481"/>
      <c r="J182" s="371">
        <f t="shared" si="422"/>
        <v>0</v>
      </c>
      <c r="K182" s="372">
        <f t="shared" si="423"/>
        <v>0</v>
      </c>
      <c r="L182" s="480"/>
      <c r="M182" s="371">
        <f t="shared" si="424"/>
        <v>0</v>
      </c>
      <c r="N182" s="372">
        <f t="shared" si="462"/>
        <v>0</v>
      </c>
      <c r="O182" s="371">
        <f t="shared" si="425"/>
        <v>0</v>
      </c>
      <c r="P182" s="372">
        <f t="shared" si="426"/>
        <v>0</v>
      </c>
      <c r="Q182" s="421"/>
      <c r="R182" s="425"/>
      <c r="S182" s="371">
        <f t="shared" si="427"/>
        <v>0</v>
      </c>
      <c r="T182" s="372">
        <f t="shared" si="428"/>
        <v>0</v>
      </c>
      <c r="U182" s="421"/>
      <c r="V182" s="425"/>
      <c r="W182" s="371">
        <f t="shared" si="429"/>
        <v>0</v>
      </c>
      <c r="X182" s="372">
        <f t="shared" si="430"/>
        <v>0</v>
      </c>
      <c r="Y182" s="421"/>
      <c r="Z182" s="425"/>
      <c r="AA182" s="371">
        <f t="shared" si="431"/>
        <v>0</v>
      </c>
      <c r="AB182" s="372">
        <f t="shared" si="432"/>
        <v>0</v>
      </c>
      <c r="AC182" s="358">
        <f t="shared" si="433"/>
        <v>0</v>
      </c>
      <c r="AD182" s="372">
        <f t="shared" si="434"/>
        <v>0</v>
      </c>
      <c r="AE182" s="358">
        <f t="shared" si="435"/>
        <v>0</v>
      </c>
      <c r="AF182" s="372">
        <f t="shared" si="436"/>
        <v>0</v>
      </c>
      <c r="AG182" s="421"/>
      <c r="AH182" s="480"/>
      <c r="AI182" s="371">
        <f t="shared" si="437"/>
        <v>0</v>
      </c>
      <c r="AJ182" s="372">
        <f t="shared" si="438"/>
        <v>0</v>
      </c>
      <c r="AK182" s="421"/>
      <c r="AL182" s="480"/>
      <c r="AM182" s="371">
        <f t="shared" si="439"/>
        <v>0</v>
      </c>
      <c r="AN182" s="372">
        <f t="shared" si="440"/>
        <v>0</v>
      </c>
      <c r="AO182" s="421"/>
      <c r="AP182" s="483"/>
      <c r="AQ182" s="371">
        <f t="shared" si="441"/>
        <v>0</v>
      </c>
      <c r="AR182" s="372">
        <f t="shared" si="442"/>
        <v>0</v>
      </c>
      <c r="AS182" s="371">
        <f t="shared" si="443"/>
        <v>0</v>
      </c>
      <c r="AT182" s="372">
        <f t="shared" si="444"/>
        <v>0</v>
      </c>
      <c r="AU182" s="371">
        <f t="shared" si="445"/>
        <v>0</v>
      </c>
      <c r="AV182" s="372">
        <f t="shared" si="446"/>
        <v>0</v>
      </c>
      <c r="AW182" s="421"/>
      <c r="AX182" s="480"/>
      <c r="AY182" s="371">
        <f t="shared" si="447"/>
        <v>0</v>
      </c>
      <c r="AZ182" s="372">
        <f t="shared" si="448"/>
        <v>0</v>
      </c>
      <c r="BA182" s="421"/>
      <c r="BB182" s="480"/>
      <c r="BC182" s="371">
        <f t="shared" si="449"/>
        <v>0</v>
      </c>
      <c r="BD182" s="372">
        <f t="shared" si="450"/>
        <v>0</v>
      </c>
      <c r="BE182" s="421"/>
      <c r="BF182" s="480"/>
      <c r="BG182" s="371">
        <f t="shared" si="464"/>
        <v>0</v>
      </c>
      <c r="BH182" s="372">
        <f t="shared" si="464"/>
        <v>0</v>
      </c>
      <c r="BI182" s="371">
        <f t="shared" si="465"/>
        <v>0</v>
      </c>
      <c r="BJ182" s="372">
        <f t="shared" si="465"/>
        <v>0</v>
      </c>
      <c r="BK182" s="371">
        <f t="shared" si="466"/>
        <v>0</v>
      </c>
      <c r="BL182" s="372">
        <f t="shared" si="466"/>
        <v>0</v>
      </c>
      <c r="BM182" s="421"/>
      <c r="BN182" s="425"/>
      <c r="BO182" s="371">
        <f t="shared" si="502"/>
        <v>0</v>
      </c>
      <c r="BP182" s="372">
        <f t="shared" si="502"/>
        <v>0</v>
      </c>
      <c r="BQ182" s="421"/>
      <c r="BR182" s="425"/>
      <c r="BS182" s="371">
        <f t="shared" si="503"/>
        <v>0</v>
      </c>
      <c r="BT182" s="372">
        <f t="shared" si="503"/>
        <v>0</v>
      </c>
      <c r="BU182" s="421"/>
      <c r="BV182" s="425"/>
      <c r="BW182" s="371">
        <f t="shared" si="504"/>
        <v>0</v>
      </c>
      <c r="BX182" s="482">
        <f t="shared" si="508"/>
        <v>0</v>
      </c>
      <c r="BY182" s="358">
        <f t="shared" si="467"/>
        <v>0</v>
      </c>
      <c r="BZ182" s="372">
        <f t="shared" si="467"/>
        <v>0</v>
      </c>
      <c r="CA182" s="358">
        <f t="shared" si="468"/>
        <v>0</v>
      </c>
      <c r="CB182" s="372">
        <f t="shared" si="468"/>
        <v>0</v>
      </c>
      <c r="CC182" s="421"/>
      <c r="CD182" s="480"/>
      <c r="CE182" s="371">
        <f t="shared" si="419"/>
        <v>0</v>
      </c>
      <c r="CF182" s="372">
        <f t="shared" si="419"/>
        <v>0</v>
      </c>
      <c r="CG182" s="421"/>
      <c r="CH182" s="480"/>
      <c r="CI182" s="371">
        <f t="shared" si="505"/>
        <v>0</v>
      </c>
      <c r="CJ182" s="372">
        <f t="shared" si="505"/>
        <v>0</v>
      </c>
      <c r="CK182" s="421"/>
      <c r="CL182" s="483"/>
      <c r="CM182" s="371">
        <f t="shared" si="506"/>
        <v>0</v>
      </c>
      <c r="CN182" s="372">
        <f t="shared" si="506"/>
        <v>0</v>
      </c>
      <c r="CO182" s="371">
        <f t="shared" si="469"/>
        <v>0</v>
      </c>
      <c r="CP182" s="372">
        <f t="shared" si="469"/>
        <v>0</v>
      </c>
      <c r="CQ182" s="371">
        <f t="shared" si="470"/>
        <v>0</v>
      </c>
      <c r="CR182" s="372">
        <f t="shared" si="470"/>
        <v>0</v>
      </c>
      <c r="CS182" s="421"/>
      <c r="CT182" s="480"/>
      <c r="CU182" s="371">
        <f t="shared" si="420"/>
        <v>0</v>
      </c>
      <c r="CV182" s="372">
        <f t="shared" si="420"/>
        <v>0</v>
      </c>
      <c r="CW182" s="421"/>
      <c r="CX182" s="480"/>
      <c r="CY182" s="371">
        <f t="shared" si="421"/>
        <v>0</v>
      </c>
      <c r="CZ182" s="372">
        <f t="shared" si="421"/>
        <v>0</v>
      </c>
      <c r="DA182" s="421"/>
      <c r="DB182" s="480"/>
      <c r="DC182" s="371">
        <f t="shared" si="471"/>
        <v>0</v>
      </c>
      <c r="DD182" s="372">
        <f t="shared" si="471"/>
        <v>0</v>
      </c>
      <c r="DE182" s="371">
        <f t="shared" si="472"/>
        <v>0</v>
      </c>
      <c r="DF182" s="372">
        <f t="shared" si="472"/>
        <v>0</v>
      </c>
      <c r="DG182" s="371">
        <f t="shared" si="473"/>
        <v>0</v>
      </c>
      <c r="DH182" s="372">
        <f t="shared" si="473"/>
        <v>0</v>
      </c>
      <c r="DI182" s="371">
        <f t="shared" si="474"/>
        <v>0</v>
      </c>
      <c r="DJ182" s="372">
        <f t="shared" si="474"/>
        <v>0</v>
      </c>
      <c r="DK182" s="371">
        <f t="shared" si="474"/>
        <v>0</v>
      </c>
      <c r="DL182" s="372">
        <f t="shared" si="463"/>
        <v>0</v>
      </c>
      <c r="DM182" s="371">
        <f t="shared" si="475"/>
        <v>0</v>
      </c>
      <c r="DN182" s="372">
        <f t="shared" si="475"/>
        <v>0</v>
      </c>
      <c r="DO182" s="371">
        <f t="shared" si="476"/>
        <v>0</v>
      </c>
      <c r="DP182" s="372">
        <f t="shared" si="476"/>
        <v>0</v>
      </c>
      <c r="DQ182" s="371">
        <f t="shared" si="477"/>
        <v>0</v>
      </c>
      <c r="DR182" s="372">
        <f t="shared" si="477"/>
        <v>0</v>
      </c>
      <c r="DS182" s="371">
        <f t="shared" si="478"/>
        <v>0</v>
      </c>
      <c r="DT182" s="372">
        <f t="shared" si="478"/>
        <v>0</v>
      </c>
      <c r="DU182" s="421"/>
      <c r="DV182" s="425"/>
      <c r="DW182" s="371">
        <f t="shared" si="479"/>
        <v>0</v>
      </c>
      <c r="DX182" s="372">
        <f t="shared" si="479"/>
        <v>0</v>
      </c>
      <c r="DY182" s="421"/>
      <c r="DZ182" s="425"/>
      <c r="EA182" s="371">
        <f t="shared" si="480"/>
        <v>0</v>
      </c>
      <c r="EB182" s="372">
        <f t="shared" si="480"/>
        <v>0</v>
      </c>
      <c r="EC182" s="421"/>
      <c r="ED182" s="425"/>
      <c r="EE182" s="371">
        <f t="shared" si="481"/>
        <v>0</v>
      </c>
      <c r="EF182" s="372">
        <f t="shared" si="481"/>
        <v>0</v>
      </c>
      <c r="EG182" s="358">
        <f t="shared" si="482"/>
        <v>0</v>
      </c>
      <c r="EH182" s="372">
        <f t="shared" si="482"/>
        <v>0</v>
      </c>
      <c r="EI182" s="358">
        <f t="shared" si="483"/>
        <v>0</v>
      </c>
      <c r="EJ182" s="372">
        <f t="shared" si="483"/>
        <v>0</v>
      </c>
      <c r="EK182" s="421"/>
      <c r="EL182" s="480"/>
      <c r="EM182" s="371">
        <f t="shared" si="453"/>
        <v>0</v>
      </c>
      <c r="EN182" s="372">
        <f t="shared" si="453"/>
        <v>0</v>
      </c>
      <c r="EO182" s="421"/>
      <c r="EP182" s="480"/>
      <c r="EQ182" s="371">
        <f t="shared" si="507"/>
        <v>0</v>
      </c>
      <c r="ER182" s="372">
        <f t="shared" si="507"/>
        <v>0</v>
      </c>
      <c r="ES182" s="421"/>
      <c r="ET182" s="483"/>
      <c r="EU182" s="371">
        <f t="shared" si="451"/>
        <v>0</v>
      </c>
      <c r="EV182" s="372">
        <f t="shared" si="452"/>
        <v>0</v>
      </c>
      <c r="EW182" s="371">
        <f t="shared" si="484"/>
        <v>0</v>
      </c>
      <c r="EX182" s="372">
        <f t="shared" si="484"/>
        <v>0</v>
      </c>
      <c r="EY182" s="371">
        <f t="shared" si="485"/>
        <v>0</v>
      </c>
      <c r="EZ182" s="372">
        <f t="shared" si="485"/>
        <v>0</v>
      </c>
      <c r="FA182" s="421"/>
      <c r="FB182" s="480"/>
      <c r="FC182" s="371">
        <f t="shared" si="486"/>
        <v>0</v>
      </c>
      <c r="FD182" s="372">
        <f t="shared" si="486"/>
        <v>0</v>
      </c>
      <c r="FE182" s="421"/>
      <c r="FF182" s="480"/>
      <c r="FG182" s="371">
        <f t="shared" si="487"/>
        <v>0</v>
      </c>
      <c r="FH182" s="372">
        <f t="shared" si="487"/>
        <v>0</v>
      </c>
      <c r="FI182" s="421"/>
      <c r="FJ182" s="480"/>
      <c r="FK182" s="371">
        <f t="shared" si="488"/>
        <v>0</v>
      </c>
      <c r="FL182" s="372">
        <f t="shared" si="488"/>
        <v>0</v>
      </c>
      <c r="FM182" s="371">
        <f t="shared" si="489"/>
        <v>0</v>
      </c>
      <c r="FN182" s="372">
        <f t="shared" si="489"/>
        <v>0</v>
      </c>
      <c r="FO182" s="371">
        <f t="shared" si="490"/>
        <v>0</v>
      </c>
      <c r="FP182" s="372">
        <f t="shared" si="490"/>
        <v>0</v>
      </c>
      <c r="FQ182" s="421"/>
      <c r="FR182" s="425"/>
      <c r="FS182" s="371">
        <f t="shared" si="491"/>
        <v>0</v>
      </c>
      <c r="FT182" s="372">
        <f t="shared" si="491"/>
        <v>0</v>
      </c>
      <c r="FU182" s="421"/>
      <c r="FV182" s="425"/>
      <c r="FW182" s="371">
        <f t="shared" si="492"/>
        <v>0</v>
      </c>
      <c r="FX182" s="372">
        <f t="shared" si="492"/>
        <v>0</v>
      </c>
      <c r="FY182" s="421"/>
      <c r="FZ182" s="425"/>
      <c r="GA182" s="371">
        <f t="shared" si="493"/>
        <v>0</v>
      </c>
      <c r="GB182" s="372">
        <f t="shared" si="493"/>
        <v>0</v>
      </c>
      <c r="GC182" s="406">
        <f t="shared" si="456"/>
        <v>0</v>
      </c>
      <c r="GD182" s="372">
        <f t="shared" si="456"/>
        <v>0</v>
      </c>
      <c r="GE182" s="371">
        <f t="shared" si="456"/>
        <v>0</v>
      </c>
      <c r="GF182" s="372">
        <f t="shared" si="454"/>
        <v>0</v>
      </c>
      <c r="GG182" s="371" t="str">
        <f t="shared" si="494"/>
        <v/>
      </c>
      <c r="GH182" s="372" t="str">
        <f t="shared" si="494"/>
        <v/>
      </c>
      <c r="GI182" s="371" t="str">
        <f t="shared" si="495"/>
        <v/>
      </c>
      <c r="GJ182" s="372" t="str">
        <f t="shared" si="495"/>
        <v/>
      </c>
      <c r="GK182" s="406">
        <f t="shared" si="457"/>
        <v>0</v>
      </c>
      <c r="GL182" s="372">
        <f t="shared" si="457"/>
        <v>0</v>
      </c>
      <c r="GM182" s="371">
        <f t="shared" si="457"/>
        <v>0</v>
      </c>
      <c r="GN182" s="372">
        <f t="shared" si="455"/>
        <v>0</v>
      </c>
      <c r="GO182" s="371">
        <f t="shared" si="496"/>
        <v>0</v>
      </c>
      <c r="GP182" s="372">
        <f t="shared" si="496"/>
        <v>0</v>
      </c>
      <c r="GQ182" s="371">
        <f t="shared" si="497"/>
        <v>0</v>
      </c>
      <c r="GR182" s="372">
        <f t="shared" si="497"/>
        <v>0</v>
      </c>
      <c r="GS182" s="406">
        <f t="shared" si="458"/>
        <v>0</v>
      </c>
      <c r="GT182" s="372">
        <f t="shared" si="458"/>
        <v>0</v>
      </c>
      <c r="GU182" s="371">
        <f t="shared" si="458"/>
        <v>0</v>
      </c>
      <c r="GV182" s="372">
        <f t="shared" si="458"/>
        <v>0</v>
      </c>
      <c r="GW182" s="371" t="str">
        <f t="shared" si="498"/>
        <v/>
      </c>
      <c r="GX182" s="372" t="str">
        <f t="shared" si="498"/>
        <v/>
      </c>
      <c r="GY182" s="371" t="str">
        <f t="shared" si="498"/>
        <v/>
      </c>
      <c r="GZ182" s="372" t="str">
        <f t="shared" si="498"/>
        <v/>
      </c>
      <c r="HA182" s="406">
        <f t="shared" si="459"/>
        <v>0</v>
      </c>
      <c r="HB182" s="372">
        <f t="shared" si="459"/>
        <v>0</v>
      </c>
      <c r="HC182" s="371">
        <f t="shared" si="459"/>
        <v>0</v>
      </c>
      <c r="HD182" s="372">
        <f t="shared" si="459"/>
        <v>0</v>
      </c>
      <c r="HE182" s="371" t="str">
        <f t="shared" si="460"/>
        <v/>
      </c>
      <c r="HF182" s="372" t="str">
        <f t="shared" si="460"/>
        <v/>
      </c>
      <c r="HG182" s="371" t="str">
        <f t="shared" si="499"/>
        <v/>
      </c>
      <c r="HH182" s="372" t="str">
        <f t="shared" si="499"/>
        <v/>
      </c>
      <c r="HI182" s="406" t="str">
        <f t="shared" si="500"/>
        <v/>
      </c>
      <c r="HJ182" s="372" t="str">
        <f t="shared" si="500"/>
        <v/>
      </c>
      <c r="HK182" s="371" t="str">
        <f t="shared" si="501"/>
        <v/>
      </c>
      <c r="HL182" s="371" t="str">
        <f t="shared" si="501"/>
        <v/>
      </c>
      <c r="HM182" s="410"/>
    </row>
    <row r="183" spans="1:221" s="343" customFormat="1" ht="15">
      <c r="A183" s="475" t="s">
        <v>284</v>
      </c>
      <c r="B183" s="476" t="s">
        <v>767</v>
      </c>
      <c r="C183" s="159"/>
      <c r="D183" s="478">
        <v>162609</v>
      </c>
      <c r="E183" s="479">
        <v>10</v>
      </c>
      <c r="F183" s="413"/>
      <c r="G183" s="480"/>
      <c r="H183" s="421"/>
      <c r="I183" s="481"/>
      <c r="J183" s="371">
        <f t="shared" si="422"/>
        <v>0</v>
      </c>
      <c r="K183" s="372">
        <f t="shared" si="423"/>
        <v>0</v>
      </c>
      <c r="L183" s="480"/>
      <c r="M183" s="371">
        <f t="shared" si="424"/>
        <v>0</v>
      </c>
      <c r="N183" s="372">
        <f t="shared" si="462"/>
        <v>0</v>
      </c>
      <c r="O183" s="371">
        <f t="shared" si="425"/>
        <v>0</v>
      </c>
      <c r="P183" s="372">
        <f t="shared" si="426"/>
        <v>0</v>
      </c>
      <c r="Q183" s="421"/>
      <c r="R183" s="425"/>
      <c r="S183" s="371">
        <f t="shared" si="427"/>
        <v>0</v>
      </c>
      <c r="T183" s="372">
        <f t="shared" si="428"/>
        <v>0</v>
      </c>
      <c r="U183" s="421"/>
      <c r="V183" s="425"/>
      <c r="W183" s="371">
        <f t="shared" si="429"/>
        <v>0</v>
      </c>
      <c r="X183" s="372">
        <f t="shared" si="430"/>
        <v>0</v>
      </c>
      <c r="Y183" s="421"/>
      <c r="Z183" s="425"/>
      <c r="AA183" s="371">
        <f t="shared" si="431"/>
        <v>0</v>
      </c>
      <c r="AB183" s="372">
        <f t="shared" si="432"/>
        <v>0</v>
      </c>
      <c r="AC183" s="358">
        <f t="shared" si="433"/>
        <v>0</v>
      </c>
      <c r="AD183" s="372">
        <f t="shared" si="434"/>
        <v>0</v>
      </c>
      <c r="AE183" s="358">
        <f t="shared" si="435"/>
        <v>0</v>
      </c>
      <c r="AF183" s="372">
        <f t="shared" si="436"/>
        <v>0</v>
      </c>
      <c r="AG183" s="421"/>
      <c r="AH183" s="480"/>
      <c r="AI183" s="371">
        <f t="shared" si="437"/>
        <v>0</v>
      </c>
      <c r="AJ183" s="372">
        <f t="shared" si="438"/>
        <v>0</v>
      </c>
      <c r="AK183" s="421"/>
      <c r="AL183" s="480"/>
      <c r="AM183" s="371">
        <f t="shared" si="439"/>
        <v>0</v>
      </c>
      <c r="AN183" s="372">
        <f t="shared" si="440"/>
        <v>0</v>
      </c>
      <c r="AO183" s="421"/>
      <c r="AP183" s="483"/>
      <c r="AQ183" s="371">
        <f t="shared" si="441"/>
        <v>0</v>
      </c>
      <c r="AR183" s="372">
        <f t="shared" si="442"/>
        <v>0</v>
      </c>
      <c r="AS183" s="371">
        <f t="shared" si="443"/>
        <v>0</v>
      </c>
      <c r="AT183" s="372">
        <f t="shared" si="444"/>
        <v>0</v>
      </c>
      <c r="AU183" s="371">
        <f t="shared" si="445"/>
        <v>0</v>
      </c>
      <c r="AV183" s="372">
        <f t="shared" si="446"/>
        <v>0</v>
      </c>
      <c r="AW183" s="421"/>
      <c r="AX183" s="480"/>
      <c r="AY183" s="371">
        <f t="shared" si="447"/>
        <v>0</v>
      </c>
      <c r="AZ183" s="372">
        <f t="shared" si="448"/>
        <v>0</v>
      </c>
      <c r="BA183" s="421"/>
      <c r="BB183" s="480"/>
      <c r="BC183" s="371">
        <f t="shared" si="449"/>
        <v>0</v>
      </c>
      <c r="BD183" s="372">
        <f t="shared" si="450"/>
        <v>0</v>
      </c>
      <c r="BE183" s="421"/>
      <c r="BF183" s="480"/>
      <c r="BG183" s="371">
        <f t="shared" si="464"/>
        <v>0</v>
      </c>
      <c r="BH183" s="372">
        <f t="shared" si="464"/>
        <v>0</v>
      </c>
      <c r="BI183" s="371">
        <f t="shared" si="465"/>
        <v>0</v>
      </c>
      <c r="BJ183" s="372">
        <f t="shared" si="465"/>
        <v>0</v>
      </c>
      <c r="BK183" s="371">
        <f t="shared" si="466"/>
        <v>0</v>
      </c>
      <c r="BL183" s="372">
        <f t="shared" si="466"/>
        <v>0</v>
      </c>
      <c r="BM183" s="421"/>
      <c r="BN183" s="425"/>
      <c r="BO183" s="371">
        <f t="shared" si="502"/>
        <v>0</v>
      </c>
      <c r="BP183" s="372">
        <f t="shared" si="502"/>
        <v>0</v>
      </c>
      <c r="BQ183" s="421"/>
      <c r="BR183" s="425"/>
      <c r="BS183" s="371">
        <f t="shared" si="503"/>
        <v>0</v>
      </c>
      <c r="BT183" s="372">
        <f t="shared" si="503"/>
        <v>0</v>
      </c>
      <c r="BU183" s="421"/>
      <c r="BV183" s="425"/>
      <c r="BW183" s="371">
        <f t="shared" si="504"/>
        <v>0</v>
      </c>
      <c r="BX183" s="482">
        <f t="shared" si="508"/>
        <v>0</v>
      </c>
      <c r="BY183" s="358">
        <f t="shared" si="467"/>
        <v>0</v>
      </c>
      <c r="BZ183" s="372">
        <f t="shared" si="467"/>
        <v>0</v>
      </c>
      <c r="CA183" s="358">
        <f t="shared" si="468"/>
        <v>0</v>
      </c>
      <c r="CB183" s="372">
        <f t="shared" si="468"/>
        <v>0</v>
      </c>
      <c r="CC183" s="421"/>
      <c r="CD183" s="480"/>
      <c r="CE183" s="371">
        <f t="shared" si="419"/>
        <v>0</v>
      </c>
      <c r="CF183" s="372">
        <f t="shared" si="419"/>
        <v>0</v>
      </c>
      <c r="CG183" s="421"/>
      <c r="CH183" s="480"/>
      <c r="CI183" s="371">
        <f t="shared" si="505"/>
        <v>0</v>
      </c>
      <c r="CJ183" s="372">
        <f t="shared" si="505"/>
        <v>0</v>
      </c>
      <c r="CK183" s="421"/>
      <c r="CL183" s="483"/>
      <c r="CM183" s="371">
        <f t="shared" si="506"/>
        <v>0</v>
      </c>
      <c r="CN183" s="372">
        <f t="shared" si="506"/>
        <v>0</v>
      </c>
      <c r="CO183" s="371">
        <f t="shared" si="469"/>
        <v>0</v>
      </c>
      <c r="CP183" s="372">
        <f t="shared" si="469"/>
        <v>0</v>
      </c>
      <c r="CQ183" s="371">
        <f t="shared" si="470"/>
        <v>0</v>
      </c>
      <c r="CR183" s="372">
        <f t="shared" si="470"/>
        <v>0</v>
      </c>
      <c r="CS183" s="421"/>
      <c r="CT183" s="480"/>
      <c r="CU183" s="371">
        <f t="shared" si="420"/>
        <v>0</v>
      </c>
      <c r="CV183" s="372">
        <f t="shared" si="420"/>
        <v>0</v>
      </c>
      <c r="CW183" s="421"/>
      <c r="CX183" s="480"/>
      <c r="CY183" s="371">
        <f t="shared" si="421"/>
        <v>0</v>
      </c>
      <c r="CZ183" s="372">
        <f t="shared" si="421"/>
        <v>0</v>
      </c>
      <c r="DA183" s="421"/>
      <c r="DB183" s="480"/>
      <c r="DC183" s="371">
        <f t="shared" si="471"/>
        <v>0</v>
      </c>
      <c r="DD183" s="372">
        <f t="shared" si="471"/>
        <v>0</v>
      </c>
      <c r="DE183" s="371">
        <f t="shared" si="472"/>
        <v>0</v>
      </c>
      <c r="DF183" s="372">
        <f t="shared" si="472"/>
        <v>0</v>
      </c>
      <c r="DG183" s="371">
        <f t="shared" si="473"/>
        <v>0</v>
      </c>
      <c r="DH183" s="372">
        <f t="shared" si="473"/>
        <v>0</v>
      </c>
      <c r="DI183" s="371">
        <f t="shared" si="474"/>
        <v>0</v>
      </c>
      <c r="DJ183" s="372">
        <f t="shared" si="474"/>
        <v>0</v>
      </c>
      <c r="DK183" s="371">
        <f t="shared" si="474"/>
        <v>0</v>
      </c>
      <c r="DL183" s="372">
        <f t="shared" si="463"/>
        <v>0</v>
      </c>
      <c r="DM183" s="371">
        <f t="shared" si="475"/>
        <v>0</v>
      </c>
      <c r="DN183" s="372">
        <f t="shared" si="475"/>
        <v>0</v>
      </c>
      <c r="DO183" s="371">
        <f t="shared" si="476"/>
        <v>0</v>
      </c>
      <c r="DP183" s="372">
        <f t="shared" si="476"/>
        <v>0</v>
      </c>
      <c r="DQ183" s="371">
        <f t="shared" si="477"/>
        <v>0</v>
      </c>
      <c r="DR183" s="372">
        <f t="shared" si="477"/>
        <v>0</v>
      </c>
      <c r="DS183" s="371">
        <f t="shared" si="478"/>
        <v>0</v>
      </c>
      <c r="DT183" s="372">
        <f t="shared" si="478"/>
        <v>0</v>
      </c>
      <c r="DU183" s="421"/>
      <c r="DV183" s="425"/>
      <c r="DW183" s="371">
        <f t="shared" si="479"/>
        <v>0</v>
      </c>
      <c r="DX183" s="372">
        <f t="shared" si="479"/>
        <v>0</v>
      </c>
      <c r="DY183" s="421"/>
      <c r="DZ183" s="425"/>
      <c r="EA183" s="371">
        <f t="shared" si="480"/>
        <v>0</v>
      </c>
      <c r="EB183" s="372">
        <f t="shared" si="480"/>
        <v>0</v>
      </c>
      <c r="EC183" s="421"/>
      <c r="ED183" s="425"/>
      <c r="EE183" s="371">
        <f t="shared" si="481"/>
        <v>0</v>
      </c>
      <c r="EF183" s="372">
        <f t="shared" si="481"/>
        <v>0</v>
      </c>
      <c r="EG183" s="358">
        <f t="shared" si="482"/>
        <v>0</v>
      </c>
      <c r="EH183" s="372">
        <f t="shared" si="482"/>
        <v>0</v>
      </c>
      <c r="EI183" s="358">
        <f t="shared" si="483"/>
        <v>0</v>
      </c>
      <c r="EJ183" s="372">
        <f t="shared" si="483"/>
        <v>0</v>
      </c>
      <c r="EK183" s="421"/>
      <c r="EL183" s="480"/>
      <c r="EM183" s="371">
        <f t="shared" si="453"/>
        <v>0</v>
      </c>
      <c r="EN183" s="372">
        <f t="shared" si="453"/>
        <v>0</v>
      </c>
      <c r="EO183" s="421"/>
      <c r="EP183" s="480"/>
      <c r="EQ183" s="371">
        <f t="shared" si="507"/>
        <v>0</v>
      </c>
      <c r="ER183" s="372">
        <f t="shared" si="507"/>
        <v>0</v>
      </c>
      <c r="ES183" s="421"/>
      <c r="ET183" s="483"/>
      <c r="EU183" s="371">
        <f t="shared" si="451"/>
        <v>0</v>
      </c>
      <c r="EV183" s="372">
        <f t="shared" si="452"/>
        <v>0</v>
      </c>
      <c r="EW183" s="371">
        <f t="shared" si="484"/>
        <v>0</v>
      </c>
      <c r="EX183" s="372">
        <f t="shared" si="484"/>
        <v>0</v>
      </c>
      <c r="EY183" s="371">
        <f t="shared" si="485"/>
        <v>0</v>
      </c>
      <c r="EZ183" s="372">
        <f t="shared" si="485"/>
        <v>0</v>
      </c>
      <c r="FA183" s="421"/>
      <c r="FB183" s="480"/>
      <c r="FC183" s="371">
        <f t="shared" si="486"/>
        <v>0</v>
      </c>
      <c r="FD183" s="372">
        <f t="shared" si="486"/>
        <v>0</v>
      </c>
      <c r="FE183" s="421"/>
      <c r="FF183" s="480"/>
      <c r="FG183" s="371">
        <f t="shared" si="487"/>
        <v>0</v>
      </c>
      <c r="FH183" s="372">
        <f t="shared" si="487"/>
        <v>0</v>
      </c>
      <c r="FI183" s="421"/>
      <c r="FJ183" s="480"/>
      <c r="FK183" s="371">
        <f t="shared" si="488"/>
        <v>0</v>
      </c>
      <c r="FL183" s="372">
        <f t="shared" si="488"/>
        <v>0</v>
      </c>
      <c r="FM183" s="371">
        <f t="shared" si="489"/>
        <v>0</v>
      </c>
      <c r="FN183" s="372">
        <f t="shared" si="489"/>
        <v>0</v>
      </c>
      <c r="FO183" s="371">
        <f t="shared" si="490"/>
        <v>0</v>
      </c>
      <c r="FP183" s="372">
        <f t="shared" si="490"/>
        <v>0</v>
      </c>
      <c r="FQ183" s="421"/>
      <c r="FR183" s="425"/>
      <c r="FS183" s="371">
        <f t="shared" si="491"/>
        <v>0</v>
      </c>
      <c r="FT183" s="372">
        <f t="shared" si="491"/>
        <v>0</v>
      </c>
      <c r="FU183" s="421"/>
      <c r="FV183" s="425"/>
      <c r="FW183" s="371">
        <f t="shared" si="492"/>
        <v>0</v>
      </c>
      <c r="FX183" s="372">
        <f t="shared" si="492"/>
        <v>0</v>
      </c>
      <c r="FY183" s="421"/>
      <c r="FZ183" s="425"/>
      <c r="GA183" s="371">
        <f t="shared" si="493"/>
        <v>0</v>
      </c>
      <c r="GB183" s="372">
        <f t="shared" si="493"/>
        <v>0</v>
      </c>
      <c r="GC183" s="406">
        <f t="shared" si="456"/>
        <v>0</v>
      </c>
      <c r="GD183" s="372">
        <f t="shared" si="456"/>
        <v>0</v>
      </c>
      <c r="GE183" s="371">
        <f t="shared" si="456"/>
        <v>0</v>
      </c>
      <c r="GF183" s="372">
        <f t="shared" si="454"/>
        <v>0</v>
      </c>
      <c r="GG183" s="371" t="str">
        <f t="shared" si="494"/>
        <v/>
      </c>
      <c r="GH183" s="372" t="str">
        <f t="shared" si="494"/>
        <v/>
      </c>
      <c r="GI183" s="371" t="str">
        <f t="shared" si="495"/>
        <v/>
      </c>
      <c r="GJ183" s="372" t="str">
        <f t="shared" si="495"/>
        <v/>
      </c>
      <c r="GK183" s="406">
        <f t="shared" si="457"/>
        <v>0</v>
      </c>
      <c r="GL183" s="372">
        <f t="shared" si="457"/>
        <v>0</v>
      </c>
      <c r="GM183" s="371">
        <f t="shared" si="457"/>
        <v>0</v>
      </c>
      <c r="GN183" s="372">
        <f t="shared" si="455"/>
        <v>0</v>
      </c>
      <c r="GO183" s="371">
        <f t="shared" si="496"/>
        <v>0</v>
      </c>
      <c r="GP183" s="372">
        <f t="shared" si="496"/>
        <v>0</v>
      </c>
      <c r="GQ183" s="371">
        <f t="shared" si="497"/>
        <v>0</v>
      </c>
      <c r="GR183" s="372">
        <f t="shared" si="497"/>
        <v>0</v>
      </c>
      <c r="GS183" s="406">
        <f t="shared" si="458"/>
        <v>0</v>
      </c>
      <c r="GT183" s="372">
        <f t="shared" si="458"/>
        <v>0</v>
      </c>
      <c r="GU183" s="371">
        <f t="shared" si="458"/>
        <v>0</v>
      </c>
      <c r="GV183" s="372">
        <f t="shared" si="458"/>
        <v>0</v>
      </c>
      <c r="GW183" s="371" t="str">
        <f t="shared" si="498"/>
        <v/>
      </c>
      <c r="GX183" s="372" t="str">
        <f t="shared" si="498"/>
        <v/>
      </c>
      <c r="GY183" s="371" t="str">
        <f t="shared" si="498"/>
        <v/>
      </c>
      <c r="GZ183" s="372" t="str">
        <f t="shared" si="498"/>
        <v/>
      </c>
      <c r="HA183" s="406">
        <f t="shared" si="459"/>
        <v>0</v>
      </c>
      <c r="HB183" s="372">
        <f t="shared" si="459"/>
        <v>0</v>
      </c>
      <c r="HC183" s="371">
        <f t="shared" si="459"/>
        <v>0</v>
      </c>
      <c r="HD183" s="372">
        <f t="shared" si="459"/>
        <v>0</v>
      </c>
      <c r="HE183" s="371" t="str">
        <f t="shared" si="460"/>
        <v/>
      </c>
      <c r="HF183" s="372" t="str">
        <f t="shared" si="460"/>
        <v/>
      </c>
      <c r="HG183" s="371" t="str">
        <f t="shared" si="499"/>
        <v/>
      </c>
      <c r="HH183" s="372" t="str">
        <f t="shared" si="499"/>
        <v/>
      </c>
      <c r="HI183" s="406" t="str">
        <f t="shared" si="500"/>
        <v/>
      </c>
      <c r="HJ183" s="372" t="str">
        <f t="shared" si="500"/>
        <v/>
      </c>
      <c r="HK183" s="371" t="str">
        <f t="shared" si="501"/>
        <v/>
      </c>
      <c r="HL183" s="371" t="str">
        <f t="shared" si="501"/>
        <v/>
      </c>
      <c r="HM183" s="410"/>
    </row>
    <row r="184" spans="1:221" s="343" customFormat="1" ht="15">
      <c r="A184" s="475" t="s">
        <v>284</v>
      </c>
      <c r="B184" s="565" t="s">
        <v>768</v>
      </c>
      <c r="C184" s="566" t="s">
        <v>1057</v>
      </c>
      <c r="D184" s="478">
        <v>164313</v>
      </c>
      <c r="E184" s="567">
        <v>9</v>
      </c>
      <c r="F184" s="413"/>
      <c r="G184" s="480"/>
      <c r="H184" s="421"/>
      <c r="I184" s="481"/>
      <c r="J184" s="371">
        <f t="shared" si="422"/>
        <v>0</v>
      </c>
      <c r="K184" s="372">
        <f t="shared" si="423"/>
        <v>0</v>
      </c>
      <c r="L184" s="480"/>
      <c r="M184" s="371">
        <f t="shared" si="424"/>
        <v>0</v>
      </c>
      <c r="N184" s="372">
        <f t="shared" si="462"/>
        <v>0</v>
      </c>
      <c r="O184" s="371">
        <f t="shared" si="425"/>
        <v>0</v>
      </c>
      <c r="P184" s="372">
        <f t="shared" si="426"/>
        <v>0</v>
      </c>
      <c r="Q184" s="421"/>
      <c r="R184" s="425"/>
      <c r="S184" s="371">
        <f t="shared" si="427"/>
        <v>0</v>
      </c>
      <c r="T184" s="372">
        <f t="shared" si="428"/>
        <v>0</v>
      </c>
      <c r="U184" s="421"/>
      <c r="V184" s="425"/>
      <c r="W184" s="371">
        <f t="shared" si="429"/>
        <v>0</v>
      </c>
      <c r="X184" s="372">
        <f t="shared" si="430"/>
        <v>0</v>
      </c>
      <c r="Y184" s="421"/>
      <c r="Z184" s="425"/>
      <c r="AA184" s="371">
        <f t="shared" si="431"/>
        <v>0</v>
      </c>
      <c r="AB184" s="372">
        <f t="shared" si="432"/>
        <v>0</v>
      </c>
      <c r="AC184" s="358">
        <f t="shared" si="433"/>
        <v>0</v>
      </c>
      <c r="AD184" s="372">
        <f t="shared" si="434"/>
        <v>0</v>
      </c>
      <c r="AE184" s="358">
        <f t="shared" si="435"/>
        <v>0</v>
      </c>
      <c r="AF184" s="372">
        <f t="shared" si="436"/>
        <v>0</v>
      </c>
      <c r="AG184" s="421"/>
      <c r="AH184" s="480"/>
      <c r="AI184" s="371">
        <f t="shared" si="437"/>
        <v>0</v>
      </c>
      <c r="AJ184" s="372">
        <f t="shared" si="438"/>
        <v>0</v>
      </c>
      <c r="AK184" s="421"/>
      <c r="AL184" s="480"/>
      <c r="AM184" s="371">
        <f t="shared" si="439"/>
        <v>0</v>
      </c>
      <c r="AN184" s="372">
        <f t="shared" si="440"/>
        <v>0</v>
      </c>
      <c r="AO184" s="421"/>
      <c r="AP184" s="483"/>
      <c r="AQ184" s="371">
        <f t="shared" si="441"/>
        <v>0</v>
      </c>
      <c r="AR184" s="372">
        <f t="shared" si="442"/>
        <v>0</v>
      </c>
      <c r="AS184" s="371">
        <f t="shared" si="443"/>
        <v>0</v>
      </c>
      <c r="AT184" s="372">
        <f t="shared" si="444"/>
        <v>0</v>
      </c>
      <c r="AU184" s="371">
        <f t="shared" si="445"/>
        <v>0</v>
      </c>
      <c r="AV184" s="372">
        <f t="shared" si="446"/>
        <v>0</v>
      </c>
      <c r="AW184" s="421"/>
      <c r="AX184" s="480"/>
      <c r="AY184" s="371">
        <f t="shared" si="447"/>
        <v>0</v>
      </c>
      <c r="AZ184" s="372">
        <f t="shared" si="448"/>
        <v>0</v>
      </c>
      <c r="BA184" s="421"/>
      <c r="BB184" s="480"/>
      <c r="BC184" s="371">
        <f t="shared" si="449"/>
        <v>0</v>
      </c>
      <c r="BD184" s="372">
        <f t="shared" si="450"/>
        <v>0</v>
      </c>
      <c r="BE184" s="421"/>
      <c r="BF184" s="480"/>
      <c r="BG184" s="371">
        <f t="shared" si="464"/>
        <v>0</v>
      </c>
      <c r="BH184" s="372">
        <f t="shared" si="464"/>
        <v>0</v>
      </c>
      <c r="BI184" s="371">
        <f t="shared" si="465"/>
        <v>0</v>
      </c>
      <c r="BJ184" s="372">
        <f t="shared" si="465"/>
        <v>0</v>
      </c>
      <c r="BK184" s="371">
        <f t="shared" si="466"/>
        <v>0</v>
      </c>
      <c r="BL184" s="372">
        <f t="shared" si="466"/>
        <v>0</v>
      </c>
      <c r="BM184" s="421"/>
      <c r="BN184" s="425"/>
      <c r="BO184" s="371">
        <f t="shared" si="502"/>
        <v>0</v>
      </c>
      <c r="BP184" s="372">
        <f t="shared" si="502"/>
        <v>0</v>
      </c>
      <c r="BQ184" s="421"/>
      <c r="BR184" s="425"/>
      <c r="BS184" s="371">
        <f t="shared" si="503"/>
        <v>0</v>
      </c>
      <c r="BT184" s="372">
        <f t="shared" si="503"/>
        <v>0</v>
      </c>
      <c r="BU184" s="421"/>
      <c r="BV184" s="425"/>
      <c r="BW184" s="371">
        <f t="shared" si="504"/>
        <v>0</v>
      </c>
      <c r="BX184" s="482">
        <f t="shared" si="508"/>
        <v>0</v>
      </c>
      <c r="BY184" s="358">
        <f t="shared" si="467"/>
        <v>0</v>
      </c>
      <c r="BZ184" s="372">
        <f t="shared" si="467"/>
        <v>0</v>
      </c>
      <c r="CA184" s="358">
        <f t="shared" si="468"/>
        <v>0</v>
      </c>
      <c r="CB184" s="372">
        <f t="shared" si="468"/>
        <v>0</v>
      </c>
      <c r="CC184" s="421"/>
      <c r="CD184" s="480"/>
      <c r="CE184" s="371">
        <f t="shared" si="419"/>
        <v>0</v>
      </c>
      <c r="CF184" s="372">
        <f t="shared" si="419"/>
        <v>0</v>
      </c>
      <c r="CG184" s="421"/>
      <c r="CH184" s="480"/>
      <c r="CI184" s="371">
        <f t="shared" si="505"/>
        <v>0</v>
      </c>
      <c r="CJ184" s="372">
        <f t="shared" si="505"/>
        <v>0</v>
      </c>
      <c r="CK184" s="421"/>
      <c r="CL184" s="483"/>
      <c r="CM184" s="371">
        <f t="shared" si="506"/>
        <v>0</v>
      </c>
      <c r="CN184" s="372">
        <f t="shared" si="506"/>
        <v>0</v>
      </c>
      <c r="CO184" s="371">
        <f t="shared" si="469"/>
        <v>0</v>
      </c>
      <c r="CP184" s="372">
        <f t="shared" si="469"/>
        <v>0</v>
      </c>
      <c r="CQ184" s="371">
        <f t="shared" si="470"/>
        <v>0</v>
      </c>
      <c r="CR184" s="372">
        <f t="shared" si="470"/>
        <v>0</v>
      </c>
      <c r="CS184" s="421"/>
      <c r="CT184" s="480"/>
      <c r="CU184" s="371">
        <f t="shared" si="420"/>
        <v>0</v>
      </c>
      <c r="CV184" s="372">
        <f t="shared" si="420"/>
        <v>0</v>
      </c>
      <c r="CW184" s="421"/>
      <c r="CX184" s="480"/>
      <c r="CY184" s="371">
        <f t="shared" si="421"/>
        <v>0</v>
      </c>
      <c r="CZ184" s="372">
        <f t="shared" si="421"/>
        <v>0</v>
      </c>
      <c r="DA184" s="421"/>
      <c r="DB184" s="480"/>
      <c r="DC184" s="371">
        <f t="shared" si="471"/>
        <v>0</v>
      </c>
      <c r="DD184" s="372">
        <f t="shared" si="471"/>
        <v>0</v>
      </c>
      <c r="DE184" s="371">
        <f t="shared" si="472"/>
        <v>0</v>
      </c>
      <c r="DF184" s="372">
        <f t="shared" si="472"/>
        <v>0</v>
      </c>
      <c r="DG184" s="371">
        <f t="shared" si="473"/>
        <v>0</v>
      </c>
      <c r="DH184" s="372">
        <f t="shared" si="473"/>
        <v>0</v>
      </c>
      <c r="DI184" s="371">
        <f t="shared" si="474"/>
        <v>0</v>
      </c>
      <c r="DJ184" s="372">
        <f t="shared" si="474"/>
        <v>0</v>
      </c>
      <c r="DK184" s="371">
        <f t="shared" si="474"/>
        <v>0</v>
      </c>
      <c r="DL184" s="372">
        <f t="shared" si="463"/>
        <v>0</v>
      </c>
      <c r="DM184" s="371">
        <f t="shared" si="475"/>
        <v>0</v>
      </c>
      <c r="DN184" s="372">
        <f t="shared" si="475"/>
        <v>0</v>
      </c>
      <c r="DO184" s="371">
        <f t="shared" si="476"/>
        <v>0</v>
      </c>
      <c r="DP184" s="372">
        <f t="shared" si="476"/>
        <v>0</v>
      </c>
      <c r="DQ184" s="371">
        <f t="shared" si="477"/>
        <v>0</v>
      </c>
      <c r="DR184" s="372">
        <f t="shared" si="477"/>
        <v>0</v>
      </c>
      <c r="DS184" s="371">
        <f t="shared" si="478"/>
        <v>0</v>
      </c>
      <c r="DT184" s="372">
        <f t="shared" si="478"/>
        <v>0</v>
      </c>
      <c r="DU184" s="421"/>
      <c r="DV184" s="425"/>
      <c r="DW184" s="371">
        <f t="shared" si="479"/>
        <v>0</v>
      </c>
      <c r="DX184" s="372">
        <f t="shared" si="479"/>
        <v>0</v>
      </c>
      <c r="DY184" s="421"/>
      <c r="DZ184" s="425"/>
      <c r="EA184" s="371">
        <f t="shared" si="480"/>
        <v>0</v>
      </c>
      <c r="EB184" s="372">
        <f t="shared" si="480"/>
        <v>0</v>
      </c>
      <c r="EC184" s="421"/>
      <c r="ED184" s="425"/>
      <c r="EE184" s="371">
        <f t="shared" si="481"/>
        <v>0</v>
      </c>
      <c r="EF184" s="372">
        <f t="shared" si="481"/>
        <v>0</v>
      </c>
      <c r="EG184" s="358">
        <f t="shared" si="482"/>
        <v>0</v>
      </c>
      <c r="EH184" s="372">
        <f t="shared" si="482"/>
        <v>0</v>
      </c>
      <c r="EI184" s="358">
        <f t="shared" si="483"/>
        <v>0</v>
      </c>
      <c r="EJ184" s="372">
        <f t="shared" si="483"/>
        <v>0</v>
      </c>
      <c r="EK184" s="421"/>
      <c r="EL184" s="480"/>
      <c r="EM184" s="371">
        <f t="shared" si="453"/>
        <v>0</v>
      </c>
      <c r="EN184" s="372">
        <f t="shared" si="453"/>
        <v>0</v>
      </c>
      <c r="EO184" s="421"/>
      <c r="EP184" s="480"/>
      <c r="EQ184" s="371">
        <f t="shared" si="507"/>
        <v>0</v>
      </c>
      <c r="ER184" s="372">
        <f t="shared" si="507"/>
        <v>0</v>
      </c>
      <c r="ES184" s="421"/>
      <c r="ET184" s="483"/>
      <c r="EU184" s="371">
        <f t="shared" si="451"/>
        <v>0</v>
      </c>
      <c r="EV184" s="372">
        <f t="shared" si="452"/>
        <v>0</v>
      </c>
      <c r="EW184" s="371">
        <f t="shared" si="484"/>
        <v>0</v>
      </c>
      <c r="EX184" s="372">
        <f t="shared" si="484"/>
        <v>0</v>
      </c>
      <c r="EY184" s="371">
        <f t="shared" si="485"/>
        <v>0</v>
      </c>
      <c r="EZ184" s="372">
        <f t="shared" si="485"/>
        <v>0</v>
      </c>
      <c r="FA184" s="421"/>
      <c r="FB184" s="480"/>
      <c r="FC184" s="371">
        <f t="shared" si="486"/>
        <v>0</v>
      </c>
      <c r="FD184" s="372">
        <f t="shared" si="486"/>
        <v>0</v>
      </c>
      <c r="FE184" s="421"/>
      <c r="FF184" s="480"/>
      <c r="FG184" s="371">
        <f t="shared" si="487"/>
        <v>0</v>
      </c>
      <c r="FH184" s="372">
        <f t="shared" si="487"/>
        <v>0</v>
      </c>
      <c r="FI184" s="421"/>
      <c r="FJ184" s="480"/>
      <c r="FK184" s="371">
        <f t="shared" si="488"/>
        <v>0</v>
      </c>
      <c r="FL184" s="372">
        <f t="shared" si="488"/>
        <v>0</v>
      </c>
      <c r="FM184" s="371">
        <f t="shared" si="489"/>
        <v>0</v>
      </c>
      <c r="FN184" s="372">
        <f t="shared" si="489"/>
        <v>0</v>
      </c>
      <c r="FO184" s="371">
        <f t="shared" si="490"/>
        <v>0</v>
      </c>
      <c r="FP184" s="372">
        <f t="shared" si="490"/>
        <v>0</v>
      </c>
      <c r="FQ184" s="421"/>
      <c r="FR184" s="425"/>
      <c r="FS184" s="371">
        <f t="shared" si="491"/>
        <v>0</v>
      </c>
      <c r="FT184" s="372">
        <f t="shared" si="491"/>
        <v>0</v>
      </c>
      <c r="FU184" s="421"/>
      <c r="FV184" s="425"/>
      <c r="FW184" s="371">
        <f t="shared" si="492"/>
        <v>0</v>
      </c>
      <c r="FX184" s="372">
        <f t="shared" si="492"/>
        <v>0</v>
      </c>
      <c r="FY184" s="421"/>
      <c r="FZ184" s="425"/>
      <c r="GA184" s="371">
        <f t="shared" si="493"/>
        <v>0</v>
      </c>
      <c r="GB184" s="372">
        <f t="shared" si="493"/>
        <v>0</v>
      </c>
      <c r="GC184" s="406">
        <f t="shared" si="456"/>
        <v>0</v>
      </c>
      <c r="GD184" s="372">
        <f t="shared" si="456"/>
        <v>0</v>
      </c>
      <c r="GE184" s="371">
        <f t="shared" si="456"/>
        <v>0</v>
      </c>
      <c r="GF184" s="372">
        <f t="shared" si="454"/>
        <v>0</v>
      </c>
      <c r="GG184" s="371" t="str">
        <f t="shared" si="494"/>
        <v/>
      </c>
      <c r="GH184" s="372" t="str">
        <f t="shared" si="494"/>
        <v/>
      </c>
      <c r="GI184" s="371" t="str">
        <f t="shared" si="495"/>
        <v/>
      </c>
      <c r="GJ184" s="372" t="str">
        <f t="shared" si="495"/>
        <v/>
      </c>
      <c r="GK184" s="406">
        <f t="shared" si="457"/>
        <v>0</v>
      </c>
      <c r="GL184" s="372">
        <f t="shared" si="457"/>
        <v>0</v>
      </c>
      <c r="GM184" s="371">
        <f t="shared" si="457"/>
        <v>0</v>
      </c>
      <c r="GN184" s="372">
        <f t="shared" si="455"/>
        <v>0</v>
      </c>
      <c r="GO184" s="371">
        <f t="shared" si="496"/>
        <v>0</v>
      </c>
      <c r="GP184" s="372">
        <f t="shared" si="496"/>
        <v>0</v>
      </c>
      <c r="GQ184" s="371">
        <f t="shared" si="497"/>
        <v>0</v>
      </c>
      <c r="GR184" s="372">
        <f t="shared" si="497"/>
        <v>0</v>
      </c>
      <c r="GS184" s="406">
        <f t="shared" si="458"/>
        <v>0</v>
      </c>
      <c r="GT184" s="372">
        <f t="shared" si="458"/>
        <v>0</v>
      </c>
      <c r="GU184" s="371">
        <f t="shared" si="458"/>
        <v>0</v>
      </c>
      <c r="GV184" s="372">
        <f t="shared" si="458"/>
        <v>0</v>
      </c>
      <c r="GW184" s="371" t="str">
        <f t="shared" si="498"/>
        <v/>
      </c>
      <c r="GX184" s="372" t="str">
        <f t="shared" si="498"/>
        <v/>
      </c>
      <c r="GY184" s="371" t="str">
        <f t="shared" si="498"/>
        <v/>
      </c>
      <c r="GZ184" s="372" t="str">
        <f t="shared" si="498"/>
        <v/>
      </c>
      <c r="HA184" s="406">
        <f t="shared" si="459"/>
        <v>0</v>
      </c>
      <c r="HB184" s="372">
        <f t="shared" si="459"/>
        <v>0</v>
      </c>
      <c r="HC184" s="371">
        <f t="shared" si="459"/>
        <v>0</v>
      </c>
      <c r="HD184" s="372">
        <f t="shared" si="459"/>
        <v>0</v>
      </c>
      <c r="HE184" s="371" t="str">
        <f t="shared" si="460"/>
        <v/>
      </c>
      <c r="HF184" s="372" t="str">
        <f t="shared" si="460"/>
        <v/>
      </c>
      <c r="HG184" s="371" t="str">
        <f t="shared" si="499"/>
        <v/>
      </c>
      <c r="HH184" s="372" t="str">
        <f t="shared" si="499"/>
        <v/>
      </c>
      <c r="HI184" s="406" t="str">
        <f t="shared" si="500"/>
        <v/>
      </c>
      <c r="HJ184" s="372" t="str">
        <f t="shared" si="500"/>
        <v/>
      </c>
      <c r="HK184" s="371" t="str">
        <f t="shared" si="501"/>
        <v/>
      </c>
      <c r="HL184" s="371" t="str">
        <f t="shared" si="501"/>
        <v/>
      </c>
      <c r="HM184" s="410"/>
    </row>
    <row r="185" spans="1:221" ht="15">
      <c r="A185" s="486" t="s">
        <v>285</v>
      </c>
      <c r="B185" s="487" t="s">
        <v>377</v>
      </c>
      <c r="C185" s="48"/>
      <c r="D185" s="488">
        <v>176080</v>
      </c>
      <c r="E185" s="442">
        <v>1</v>
      </c>
      <c r="F185" s="413">
        <v>2656</v>
      </c>
      <c r="G185" s="443">
        <v>2732</v>
      </c>
      <c r="H185" s="421">
        <v>64</v>
      </c>
      <c r="I185" s="422">
        <v>50</v>
      </c>
      <c r="J185" s="371">
        <f t="shared" si="422"/>
        <v>2592</v>
      </c>
      <c r="K185" s="372">
        <f t="shared" si="423"/>
        <v>2682</v>
      </c>
      <c r="L185" s="420">
        <v>120</v>
      </c>
      <c r="M185" s="371">
        <f t="shared" si="424"/>
        <v>2592</v>
      </c>
      <c r="N185" s="372">
        <f t="shared" si="462"/>
        <v>2682</v>
      </c>
      <c r="O185" s="371">
        <f t="shared" si="425"/>
        <v>0</v>
      </c>
      <c r="P185" s="372">
        <f t="shared" si="426"/>
        <v>0</v>
      </c>
      <c r="Q185" s="424">
        <v>170</v>
      </c>
      <c r="R185" s="425">
        <v>242</v>
      </c>
      <c r="S185" s="371">
        <f t="shared" si="427"/>
        <v>0</v>
      </c>
      <c r="T185" s="372">
        <f t="shared" si="428"/>
        <v>0</v>
      </c>
      <c r="U185" s="426">
        <v>57</v>
      </c>
      <c r="V185" s="425">
        <v>2</v>
      </c>
      <c r="W185" s="371">
        <f t="shared" si="429"/>
        <v>0</v>
      </c>
      <c r="X185" s="372">
        <f t="shared" si="430"/>
        <v>0</v>
      </c>
      <c r="Y185" s="426"/>
      <c r="Z185" s="425"/>
      <c r="AA185" s="371">
        <f t="shared" si="431"/>
        <v>0</v>
      </c>
      <c r="AB185" s="372">
        <f t="shared" si="432"/>
        <v>0</v>
      </c>
      <c r="AC185" s="358">
        <f t="shared" si="433"/>
        <v>227</v>
      </c>
      <c r="AD185" s="372">
        <f t="shared" si="434"/>
        <v>244</v>
      </c>
      <c r="AE185" s="358">
        <f t="shared" si="435"/>
        <v>0</v>
      </c>
      <c r="AF185" s="372">
        <f t="shared" si="436"/>
        <v>0</v>
      </c>
      <c r="AG185" s="421">
        <v>4.6399999999999997</v>
      </c>
      <c r="AH185" s="420">
        <v>5</v>
      </c>
      <c r="AI185" s="371">
        <f t="shared" si="437"/>
        <v>788.8</v>
      </c>
      <c r="AJ185" s="372">
        <f t="shared" si="438"/>
        <v>1210</v>
      </c>
      <c r="AK185" s="421">
        <v>4.74</v>
      </c>
      <c r="AL185" s="420">
        <v>5.5</v>
      </c>
      <c r="AM185" s="371">
        <f t="shared" si="439"/>
        <v>270.18</v>
      </c>
      <c r="AN185" s="372">
        <f t="shared" si="440"/>
        <v>11</v>
      </c>
      <c r="AO185" s="421"/>
      <c r="AP185" s="446"/>
      <c r="AQ185" s="371">
        <f t="shared" si="441"/>
        <v>0</v>
      </c>
      <c r="AR185" s="372">
        <f t="shared" si="442"/>
        <v>0</v>
      </c>
      <c r="AS185" s="371">
        <f t="shared" si="443"/>
        <v>4.6651101321585902</v>
      </c>
      <c r="AT185" s="372">
        <f t="shared" si="444"/>
        <v>5.0040983606557381</v>
      </c>
      <c r="AU185" s="371">
        <f t="shared" si="445"/>
        <v>1058.98</v>
      </c>
      <c r="AV185" s="372">
        <f t="shared" si="446"/>
        <v>1221</v>
      </c>
      <c r="AW185" s="421"/>
      <c r="AX185" s="420"/>
      <c r="AY185" s="371">
        <f t="shared" si="447"/>
        <v>0</v>
      </c>
      <c r="AZ185" s="372">
        <f t="shared" si="448"/>
        <v>0</v>
      </c>
      <c r="BA185" s="421"/>
      <c r="BB185" s="420"/>
      <c r="BC185" s="371">
        <f t="shared" si="449"/>
        <v>0</v>
      </c>
      <c r="BD185" s="372">
        <f t="shared" si="450"/>
        <v>0</v>
      </c>
      <c r="BE185" s="421"/>
      <c r="BF185" s="420"/>
      <c r="BG185" s="371">
        <f t="shared" si="464"/>
        <v>0</v>
      </c>
      <c r="BH185" s="372">
        <f t="shared" si="464"/>
        <v>0</v>
      </c>
      <c r="BI185" s="371">
        <f t="shared" si="465"/>
        <v>0</v>
      </c>
      <c r="BJ185" s="372">
        <f t="shared" si="465"/>
        <v>0</v>
      </c>
      <c r="BK185" s="371">
        <f t="shared" si="466"/>
        <v>0</v>
      </c>
      <c r="BL185" s="372">
        <f t="shared" si="466"/>
        <v>0</v>
      </c>
      <c r="BM185" s="421">
        <v>630</v>
      </c>
      <c r="BN185" s="425">
        <v>946</v>
      </c>
      <c r="BO185" s="371">
        <f t="shared" si="502"/>
        <v>0</v>
      </c>
      <c r="BP185" s="372">
        <f t="shared" si="502"/>
        <v>0</v>
      </c>
      <c r="BQ185" s="421">
        <v>341</v>
      </c>
      <c r="BR185" s="425">
        <v>54</v>
      </c>
      <c r="BS185" s="371">
        <f t="shared" si="503"/>
        <v>0</v>
      </c>
      <c r="BT185" s="372">
        <f t="shared" si="503"/>
        <v>0</v>
      </c>
      <c r="BU185" s="421"/>
      <c r="BV185" s="425"/>
      <c r="BW185" s="371">
        <f t="shared" si="504"/>
        <v>0</v>
      </c>
      <c r="BX185" s="423">
        <f t="shared" si="508"/>
        <v>0</v>
      </c>
      <c r="BY185" s="358">
        <f t="shared" si="467"/>
        <v>971</v>
      </c>
      <c r="BZ185" s="372">
        <f t="shared" si="467"/>
        <v>1000</v>
      </c>
      <c r="CA185" s="358">
        <f t="shared" si="468"/>
        <v>0</v>
      </c>
      <c r="CB185" s="372">
        <f t="shared" si="468"/>
        <v>0</v>
      </c>
      <c r="CC185" s="427">
        <v>5.16</v>
      </c>
      <c r="CD185" s="420">
        <v>5</v>
      </c>
      <c r="CE185" s="371">
        <f t="shared" si="419"/>
        <v>3250.8</v>
      </c>
      <c r="CF185" s="372">
        <f t="shared" si="419"/>
        <v>4730</v>
      </c>
      <c r="CG185" s="421">
        <v>5.36</v>
      </c>
      <c r="CH185" s="420">
        <v>5</v>
      </c>
      <c r="CI185" s="371">
        <f t="shared" si="505"/>
        <v>1827.7600000000002</v>
      </c>
      <c r="CJ185" s="372">
        <f t="shared" si="505"/>
        <v>270</v>
      </c>
      <c r="CK185" s="421"/>
      <c r="CL185" s="446"/>
      <c r="CM185" s="371">
        <f t="shared" si="506"/>
        <v>0</v>
      </c>
      <c r="CN185" s="372">
        <f t="shared" si="506"/>
        <v>0</v>
      </c>
      <c r="CO185" s="371">
        <f t="shared" si="469"/>
        <v>5.2302368692070038</v>
      </c>
      <c r="CP185" s="372">
        <f t="shared" si="469"/>
        <v>5</v>
      </c>
      <c r="CQ185" s="371">
        <f t="shared" si="470"/>
        <v>5078.5600000000004</v>
      </c>
      <c r="CR185" s="372">
        <f t="shared" si="470"/>
        <v>5000</v>
      </c>
      <c r="CS185" s="421"/>
      <c r="CT185" s="420"/>
      <c r="CU185" s="371">
        <f t="shared" si="420"/>
        <v>0</v>
      </c>
      <c r="CV185" s="372">
        <f t="shared" si="420"/>
        <v>0</v>
      </c>
      <c r="CW185" s="421"/>
      <c r="CX185" s="420"/>
      <c r="CY185" s="371">
        <f t="shared" si="421"/>
        <v>0</v>
      </c>
      <c r="CZ185" s="372">
        <f t="shared" si="421"/>
        <v>0</v>
      </c>
      <c r="DA185" s="421"/>
      <c r="DB185" s="420"/>
      <c r="DC185" s="371">
        <f t="shared" si="471"/>
        <v>0</v>
      </c>
      <c r="DD185" s="372">
        <f t="shared" si="471"/>
        <v>0</v>
      </c>
      <c r="DE185" s="371">
        <f t="shared" si="472"/>
        <v>0</v>
      </c>
      <c r="DF185" s="372">
        <f t="shared" si="472"/>
        <v>0</v>
      </c>
      <c r="DG185" s="371">
        <f t="shared" si="473"/>
        <v>0</v>
      </c>
      <c r="DH185" s="372">
        <f t="shared" si="473"/>
        <v>0</v>
      </c>
      <c r="DI185" s="371">
        <f t="shared" si="474"/>
        <v>1198</v>
      </c>
      <c r="DJ185" s="372">
        <f t="shared" si="474"/>
        <v>1244</v>
      </c>
      <c r="DK185" s="371">
        <f t="shared" si="474"/>
        <v>0</v>
      </c>
      <c r="DL185" s="372">
        <f t="shared" si="463"/>
        <v>0</v>
      </c>
      <c r="DM185" s="371">
        <f t="shared" si="475"/>
        <v>5.1231552587646085</v>
      </c>
      <c r="DN185" s="372">
        <f t="shared" si="475"/>
        <v>5.0008038585209</v>
      </c>
      <c r="DO185" s="371">
        <f t="shared" si="476"/>
        <v>6137.5400000000009</v>
      </c>
      <c r="DP185" s="372">
        <f t="shared" si="476"/>
        <v>6221</v>
      </c>
      <c r="DQ185" s="371">
        <f t="shared" si="477"/>
        <v>0</v>
      </c>
      <c r="DR185" s="372">
        <f t="shared" si="477"/>
        <v>0</v>
      </c>
      <c r="DS185" s="371">
        <f t="shared" si="478"/>
        <v>0</v>
      </c>
      <c r="DT185" s="372">
        <f t="shared" si="478"/>
        <v>0</v>
      </c>
      <c r="DU185" s="421">
        <v>707</v>
      </c>
      <c r="DV185" s="425">
        <v>1228</v>
      </c>
      <c r="DW185" s="371">
        <f t="shared" si="479"/>
        <v>0</v>
      </c>
      <c r="DX185" s="372">
        <f t="shared" si="479"/>
        <v>0</v>
      </c>
      <c r="DY185" s="421">
        <v>621</v>
      </c>
      <c r="DZ185" s="425">
        <v>157</v>
      </c>
      <c r="EA185" s="371">
        <f t="shared" si="480"/>
        <v>0</v>
      </c>
      <c r="EB185" s="372">
        <f t="shared" si="480"/>
        <v>0</v>
      </c>
      <c r="EC185" s="421"/>
      <c r="ED185" s="425"/>
      <c r="EE185" s="371">
        <f t="shared" si="481"/>
        <v>0</v>
      </c>
      <c r="EF185" s="372">
        <f t="shared" si="481"/>
        <v>0</v>
      </c>
      <c r="EG185" s="358">
        <f t="shared" si="482"/>
        <v>1328</v>
      </c>
      <c r="EH185" s="372">
        <f t="shared" si="482"/>
        <v>1385</v>
      </c>
      <c r="EI185" s="358">
        <f t="shared" si="483"/>
        <v>0</v>
      </c>
      <c r="EJ185" s="372">
        <f t="shared" si="483"/>
        <v>0</v>
      </c>
      <c r="EK185" s="421">
        <v>3.34</v>
      </c>
      <c r="EL185" s="420">
        <v>4</v>
      </c>
      <c r="EM185" s="371">
        <f t="shared" si="453"/>
        <v>2361.38</v>
      </c>
      <c r="EN185" s="372">
        <f t="shared" si="453"/>
        <v>4912</v>
      </c>
      <c r="EO185" s="421">
        <v>4.01</v>
      </c>
      <c r="EP185" s="420">
        <v>4</v>
      </c>
      <c r="EQ185" s="371">
        <f t="shared" si="507"/>
        <v>2490.21</v>
      </c>
      <c r="ER185" s="372">
        <f t="shared" si="507"/>
        <v>628</v>
      </c>
      <c r="ES185" s="421"/>
      <c r="ET185" s="446"/>
      <c r="EU185" s="371">
        <f t="shared" si="451"/>
        <v>0</v>
      </c>
      <c r="EV185" s="372">
        <f t="shared" si="452"/>
        <v>0</v>
      </c>
      <c r="EW185" s="371">
        <f t="shared" si="484"/>
        <v>3.6533057228915662</v>
      </c>
      <c r="EX185" s="372">
        <f t="shared" si="484"/>
        <v>4</v>
      </c>
      <c r="EY185" s="371">
        <f t="shared" si="485"/>
        <v>4851.59</v>
      </c>
      <c r="EZ185" s="372">
        <f t="shared" si="485"/>
        <v>5540</v>
      </c>
      <c r="FA185" s="421"/>
      <c r="FB185" s="420"/>
      <c r="FC185" s="371">
        <f t="shared" si="486"/>
        <v>0</v>
      </c>
      <c r="FD185" s="372">
        <f t="shared" si="486"/>
        <v>0</v>
      </c>
      <c r="FE185" s="421"/>
      <c r="FF185" s="420"/>
      <c r="FG185" s="371">
        <f t="shared" si="487"/>
        <v>0</v>
      </c>
      <c r="FH185" s="372">
        <f t="shared" si="487"/>
        <v>0</v>
      </c>
      <c r="FI185" s="421"/>
      <c r="FJ185" s="420"/>
      <c r="FK185" s="371">
        <f t="shared" si="488"/>
        <v>0</v>
      </c>
      <c r="FL185" s="372">
        <f t="shared" si="488"/>
        <v>0</v>
      </c>
      <c r="FM185" s="371">
        <f t="shared" si="489"/>
        <v>0</v>
      </c>
      <c r="FN185" s="372">
        <f t="shared" si="489"/>
        <v>0</v>
      </c>
      <c r="FO185" s="371">
        <f t="shared" si="490"/>
        <v>0</v>
      </c>
      <c r="FP185" s="372">
        <f t="shared" si="490"/>
        <v>0</v>
      </c>
      <c r="FQ185" s="421">
        <v>66</v>
      </c>
      <c r="FR185" s="425">
        <v>53</v>
      </c>
      <c r="FS185" s="371">
        <f t="shared" si="491"/>
        <v>0</v>
      </c>
      <c r="FT185" s="372">
        <f t="shared" si="491"/>
        <v>0</v>
      </c>
      <c r="FU185" s="421">
        <v>5.16</v>
      </c>
      <c r="FV185" s="425">
        <v>6</v>
      </c>
      <c r="FW185" s="371">
        <f t="shared" si="492"/>
        <v>340.56</v>
      </c>
      <c r="FX185" s="372">
        <f t="shared" si="492"/>
        <v>318</v>
      </c>
      <c r="FY185" s="421"/>
      <c r="FZ185" s="425"/>
      <c r="GA185" s="371">
        <f t="shared" si="493"/>
        <v>0</v>
      </c>
      <c r="GB185" s="372">
        <f t="shared" si="493"/>
        <v>0</v>
      </c>
      <c r="GC185" s="406">
        <f t="shared" si="456"/>
        <v>1507</v>
      </c>
      <c r="GD185" s="372">
        <f t="shared" si="456"/>
        <v>2416</v>
      </c>
      <c r="GE185" s="371">
        <f t="shared" si="456"/>
        <v>0</v>
      </c>
      <c r="GF185" s="372">
        <f t="shared" si="454"/>
        <v>0</v>
      </c>
      <c r="GG185" s="371">
        <f t="shared" si="494"/>
        <v>6400.9800000000005</v>
      </c>
      <c r="GH185" s="372">
        <f t="shared" si="494"/>
        <v>10852</v>
      </c>
      <c r="GI185" s="371" t="str">
        <f t="shared" si="495"/>
        <v/>
      </c>
      <c r="GJ185" s="372" t="str">
        <f t="shared" si="495"/>
        <v/>
      </c>
      <c r="GK185" s="406">
        <f t="shared" si="457"/>
        <v>1019</v>
      </c>
      <c r="GL185" s="372">
        <f t="shared" si="457"/>
        <v>213</v>
      </c>
      <c r="GM185" s="371">
        <f t="shared" si="457"/>
        <v>0</v>
      </c>
      <c r="GN185" s="372">
        <f t="shared" si="455"/>
        <v>0</v>
      </c>
      <c r="GO185" s="371">
        <f t="shared" si="496"/>
        <v>4588.1499999999996</v>
      </c>
      <c r="GP185" s="372">
        <f t="shared" si="496"/>
        <v>909</v>
      </c>
      <c r="GQ185" s="371">
        <f t="shared" si="497"/>
        <v>0</v>
      </c>
      <c r="GR185" s="372">
        <f t="shared" si="497"/>
        <v>0</v>
      </c>
      <c r="GS185" s="406">
        <f t="shared" si="458"/>
        <v>2526</v>
      </c>
      <c r="GT185" s="372">
        <f t="shared" si="458"/>
        <v>2629</v>
      </c>
      <c r="GU185" s="371">
        <f t="shared" si="458"/>
        <v>0</v>
      </c>
      <c r="GV185" s="372">
        <f t="shared" si="458"/>
        <v>0</v>
      </c>
      <c r="GW185" s="371">
        <f t="shared" si="498"/>
        <v>10989.130000000001</v>
      </c>
      <c r="GX185" s="372">
        <f t="shared" si="498"/>
        <v>11761</v>
      </c>
      <c r="GY185" s="371" t="str">
        <f t="shared" si="498"/>
        <v/>
      </c>
      <c r="GZ185" s="372" t="str">
        <f t="shared" si="498"/>
        <v/>
      </c>
      <c r="HA185" s="406">
        <f t="shared" si="459"/>
        <v>0</v>
      </c>
      <c r="HB185" s="372">
        <f t="shared" si="459"/>
        <v>0</v>
      </c>
      <c r="HC185" s="371">
        <f t="shared" si="459"/>
        <v>0</v>
      </c>
      <c r="HD185" s="372">
        <f t="shared" si="459"/>
        <v>0</v>
      </c>
      <c r="HE185" s="371" t="str">
        <f t="shared" si="460"/>
        <v/>
      </c>
      <c r="HF185" s="372" t="str">
        <f t="shared" si="460"/>
        <v/>
      </c>
      <c r="HG185" s="371" t="str">
        <f t="shared" si="499"/>
        <v/>
      </c>
      <c r="HH185" s="372" t="str">
        <f t="shared" si="499"/>
        <v/>
      </c>
      <c r="HI185" s="406">
        <f t="shared" si="500"/>
        <v>11329.69</v>
      </c>
      <c r="HJ185" s="372">
        <f t="shared" si="500"/>
        <v>12079</v>
      </c>
      <c r="HK185" s="371" t="str">
        <f t="shared" si="501"/>
        <v/>
      </c>
      <c r="HL185" s="371" t="str">
        <f t="shared" si="501"/>
        <v/>
      </c>
    </row>
    <row r="186" spans="1:221" ht="15">
      <c r="A186" s="486" t="s">
        <v>285</v>
      </c>
      <c r="B186" s="487" t="s">
        <v>378</v>
      </c>
      <c r="C186" s="48"/>
      <c r="D186" s="488">
        <v>176372</v>
      </c>
      <c r="E186" s="442">
        <v>1</v>
      </c>
      <c r="F186" s="413">
        <v>2375</v>
      </c>
      <c r="G186" s="443">
        <v>2555</v>
      </c>
      <c r="H186" s="421">
        <v>16</v>
      </c>
      <c r="I186" s="422">
        <v>14</v>
      </c>
      <c r="J186" s="371">
        <f t="shared" si="422"/>
        <v>2359</v>
      </c>
      <c r="K186" s="372">
        <f t="shared" si="423"/>
        <v>2541</v>
      </c>
      <c r="L186" s="420">
        <v>120</v>
      </c>
      <c r="M186" s="371">
        <f t="shared" si="424"/>
        <v>2359</v>
      </c>
      <c r="N186" s="372">
        <f t="shared" si="462"/>
        <v>2541</v>
      </c>
      <c r="O186" s="371">
        <f t="shared" si="425"/>
        <v>0</v>
      </c>
      <c r="P186" s="372">
        <f t="shared" si="426"/>
        <v>0</v>
      </c>
      <c r="Q186" s="424">
        <v>40</v>
      </c>
      <c r="R186" s="425">
        <v>28</v>
      </c>
      <c r="S186" s="371">
        <f t="shared" si="427"/>
        <v>0</v>
      </c>
      <c r="T186" s="372">
        <f t="shared" si="428"/>
        <v>0</v>
      </c>
      <c r="U186" s="426">
        <v>19</v>
      </c>
      <c r="V186" s="425">
        <v>3</v>
      </c>
      <c r="W186" s="371">
        <f t="shared" si="429"/>
        <v>0</v>
      </c>
      <c r="X186" s="372">
        <f t="shared" si="430"/>
        <v>0</v>
      </c>
      <c r="Y186" s="426"/>
      <c r="Z186" s="425"/>
      <c r="AA186" s="371">
        <f t="shared" si="431"/>
        <v>0</v>
      </c>
      <c r="AB186" s="372">
        <f t="shared" si="432"/>
        <v>0</v>
      </c>
      <c r="AC186" s="358">
        <f t="shared" si="433"/>
        <v>59</v>
      </c>
      <c r="AD186" s="372">
        <f t="shared" si="434"/>
        <v>31</v>
      </c>
      <c r="AE186" s="358">
        <f t="shared" si="435"/>
        <v>0</v>
      </c>
      <c r="AF186" s="372">
        <f t="shared" si="436"/>
        <v>0</v>
      </c>
      <c r="AG186" s="427">
        <v>4.8600000000000003</v>
      </c>
      <c r="AH186" s="420">
        <v>5</v>
      </c>
      <c r="AI186" s="371">
        <f t="shared" si="437"/>
        <v>194.4</v>
      </c>
      <c r="AJ186" s="372">
        <f t="shared" si="438"/>
        <v>140</v>
      </c>
      <c r="AK186" s="426">
        <v>5.37</v>
      </c>
      <c r="AL186" s="420">
        <v>6.67</v>
      </c>
      <c r="AM186" s="371">
        <f t="shared" si="439"/>
        <v>102.03</v>
      </c>
      <c r="AN186" s="372">
        <f t="shared" si="440"/>
        <v>20.009999999999998</v>
      </c>
      <c r="AO186" s="426"/>
      <c r="AP186" s="446"/>
      <c r="AQ186" s="371">
        <f t="shared" si="441"/>
        <v>0</v>
      </c>
      <c r="AR186" s="372">
        <f t="shared" si="442"/>
        <v>0</v>
      </c>
      <c r="AS186" s="371">
        <f t="shared" si="443"/>
        <v>5.024237288135593</v>
      </c>
      <c r="AT186" s="372">
        <f t="shared" si="444"/>
        <v>5.161612903225806</v>
      </c>
      <c r="AU186" s="371">
        <f t="shared" si="445"/>
        <v>296.43</v>
      </c>
      <c r="AV186" s="372">
        <f t="shared" si="446"/>
        <v>160.01</v>
      </c>
      <c r="AW186" s="426"/>
      <c r="AX186" s="420"/>
      <c r="AY186" s="371">
        <f t="shared" si="447"/>
        <v>0</v>
      </c>
      <c r="AZ186" s="372">
        <f t="shared" si="448"/>
        <v>0</v>
      </c>
      <c r="BA186" s="426"/>
      <c r="BB186" s="420"/>
      <c r="BC186" s="371">
        <f t="shared" si="449"/>
        <v>0</v>
      </c>
      <c r="BD186" s="372">
        <f t="shared" si="450"/>
        <v>0</v>
      </c>
      <c r="BE186" s="421"/>
      <c r="BF186" s="420"/>
      <c r="BG186" s="371">
        <f t="shared" si="464"/>
        <v>0</v>
      </c>
      <c r="BH186" s="372">
        <f t="shared" si="464"/>
        <v>0</v>
      </c>
      <c r="BI186" s="371">
        <f t="shared" si="465"/>
        <v>0</v>
      </c>
      <c r="BJ186" s="372">
        <f t="shared" si="465"/>
        <v>0</v>
      </c>
      <c r="BK186" s="371">
        <f t="shared" si="466"/>
        <v>0</v>
      </c>
      <c r="BL186" s="372">
        <f t="shared" si="466"/>
        <v>0</v>
      </c>
      <c r="BM186" s="431">
        <v>556</v>
      </c>
      <c r="BN186" s="425">
        <v>841</v>
      </c>
      <c r="BO186" s="371">
        <f t="shared" si="502"/>
        <v>0</v>
      </c>
      <c r="BP186" s="372">
        <f t="shared" si="502"/>
        <v>0</v>
      </c>
      <c r="BQ186" s="421">
        <v>212</v>
      </c>
      <c r="BR186" s="425">
        <v>46</v>
      </c>
      <c r="BS186" s="371">
        <f t="shared" si="503"/>
        <v>0</v>
      </c>
      <c r="BT186" s="372">
        <f t="shared" si="503"/>
        <v>0</v>
      </c>
      <c r="BU186" s="426"/>
      <c r="BV186" s="425"/>
      <c r="BW186" s="371">
        <f t="shared" si="504"/>
        <v>0</v>
      </c>
      <c r="BX186" s="423">
        <f t="shared" si="508"/>
        <v>0</v>
      </c>
      <c r="BY186" s="358">
        <f t="shared" si="467"/>
        <v>768</v>
      </c>
      <c r="BZ186" s="372">
        <f t="shared" si="467"/>
        <v>887</v>
      </c>
      <c r="CA186" s="358">
        <f t="shared" si="468"/>
        <v>0</v>
      </c>
      <c r="CB186" s="372">
        <f t="shared" si="468"/>
        <v>0</v>
      </c>
      <c r="CC186" s="427">
        <v>5.26</v>
      </c>
      <c r="CD186" s="420">
        <v>5</v>
      </c>
      <c r="CE186" s="371">
        <f t="shared" si="419"/>
        <v>2924.56</v>
      </c>
      <c r="CF186" s="372">
        <f t="shared" si="419"/>
        <v>4205</v>
      </c>
      <c r="CG186" s="426">
        <v>5.59</v>
      </c>
      <c r="CH186" s="420">
        <v>6</v>
      </c>
      <c r="CI186" s="371">
        <f t="shared" si="505"/>
        <v>1185.08</v>
      </c>
      <c r="CJ186" s="372">
        <f t="shared" si="505"/>
        <v>276</v>
      </c>
      <c r="CK186" s="426"/>
      <c r="CL186" s="446"/>
      <c r="CM186" s="371">
        <f t="shared" si="506"/>
        <v>0</v>
      </c>
      <c r="CN186" s="372">
        <f t="shared" si="506"/>
        <v>0</v>
      </c>
      <c r="CO186" s="371">
        <f t="shared" si="469"/>
        <v>5.3510937499999995</v>
      </c>
      <c r="CP186" s="372">
        <f t="shared" si="469"/>
        <v>5.0518602029312287</v>
      </c>
      <c r="CQ186" s="371">
        <f t="shared" si="470"/>
        <v>4109.6399999999994</v>
      </c>
      <c r="CR186" s="372">
        <f t="shared" si="470"/>
        <v>4481</v>
      </c>
      <c r="CS186" s="426"/>
      <c r="CT186" s="420"/>
      <c r="CU186" s="371">
        <f t="shared" si="420"/>
        <v>0</v>
      </c>
      <c r="CV186" s="372">
        <f t="shared" si="420"/>
        <v>0</v>
      </c>
      <c r="CW186" s="421"/>
      <c r="CX186" s="420"/>
      <c r="CY186" s="371">
        <f t="shared" si="421"/>
        <v>0</v>
      </c>
      <c r="CZ186" s="372">
        <f t="shared" si="421"/>
        <v>0</v>
      </c>
      <c r="DA186" s="421"/>
      <c r="DB186" s="420"/>
      <c r="DC186" s="371">
        <f t="shared" si="471"/>
        <v>0</v>
      </c>
      <c r="DD186" s="372">
        <f t="shared" si="471"/>
        <v>0</v>
      </c>
      <c r="DE186" s="371">
        <f t="shared" si="472"/>
        <v>0</v>
      </c>
      <c r="DF186" s="372">
        <f t="shared" si="472"/>
        <v>0</v>
      </c>
      <c r="DG186" s="371">
        <f t="shared" si="473"/>
        <v>0</v>
      </c>
      <c r="DH186" s="372">
        <f t="shared" si="473"/>
        <v>0</v>
      </c>
      <c r="DI186" s="371">
        <f t="shared" si="474"/>
        <v>827</v>
      </c>
      <c r="DJ186" s="372">
        <f t="shared" si="474"/>
        <v>918</v>
      </c>
      <c r="DK186" s="371">
        <f t="shared" si="474"/>
        <v>0</v>
      </c>
      <c r="DL186" s="372">
        <f t="shared" si="463"/>
        <v>0</v>
      </c>
      <c r="DM186" s="371">
        <f t="shared" si="475"/>
        <v>5.3277750906892383</v>
      </c>
      <c r="DN186" s="372">
        <f t="shared" si="475"/>
        <v>5.0555664488017431</v>
      </c>
      <c r="DO186" s="371">
        <f t="shared" si="476"/>
        <v>4406.07</v>
      </c>
      <c r="DP186" s="372">
        <f t="shared" si="476"/>
        <v>4641.01</v>
      </c>
      <c r="DQ186" s="371">
        <f t="shared" si="477"/>
        <v>0</v>
      </c>
      <c r="DR186" s="372">
        <f t="shared" si="477"/>
        <v>0</v>
      </c>
      <c r="DS186" s="371">
        <f t="shared" si="478"/>
        <v>0</v>
      </c>
      <c r="DT186" s="372">
        <f t="shared" si="478"/>
        <v>0</v>
      </c>
      <c r="DU186" s="421">
        <v>645</v>
      </c>
      <c r="DV186" s="425">
        <v>1134</v>
      </c>
      <c r="DW186" s="371">
        <f t="shared" si="479"/>
        <v>0</v>
      </c>
      <c r="DX186" s="372">
        <f t="shared" si="479"/>
        <v>0</v>
      </c>
      <c r="DY186" s="426">
        <v>750</v>
      </c>
      <c r="DZ186" s="425">
        <v>336</v>
      </c>
      <c r="EA186" s="371">
        <f t="shared" si="480"/>
        <v>0</v>
      </c>
      <c r="EB186" s="372">
        <f t="shared" si="480"/>
        <v>0</v>
      </c>
      <c r="EC186" s="426"/>
      <c r="ED186" s="425"/>
      <c r="EE186" s="371">
        <f t="shared" si="481"/>
        <v>0</v>
      </c>
      <c r="EF186" s="372">
        <f t="shared" si="481"/>
        <v>0</v>
      </c>
      <c r="EG186" s="358">
        <f t="shared" si="482"/>
        <v>1395</v>
      </c>
      <c r="EH186" s="372">
        <f t="shared" si="482"/>
        <v>1470</v>
      </c>
      <c r="EI186" s="358">
        <f t="shared" si="483"/>
        <v>0</v>
      </c>
      <c r="EJ186" s="372">
        <f t="shared" si="483"/>
        <v>0</v>
      </c>
      <c r="EK186" s="421">
        <v>3.65</v>
      </c>
      <c r="EL186" s="420">
        <v>4</v>
      </c>
      <c r="EM186" s="371">
        <f t="shared" si="453"/>
        <v>2354.25</v>
      </c>
      <c r="EN186" s="372">
        <f t="shared" si="453"/>
        <v>4536</v>
      </c>
      <c r="EO186" s="426">
        <v>3.96</v>
      </c>
      <c r="EP186" s="420">
        <v>4</v>
      </c>
      <c r="EQ186" s="371">
        <f t="shared" si="507"/>
        <v>2970</v>
      </c>
      <c r="ER186" s="372">
        <f t="shared" si="507"/>
        <v>1344</v>
      </c>
      <c r="ES186" s="426"/>
      <c r="ET186" s="446"/>
      <c r="EU186" s="371">
        <f t="shared" si="451"/>
        <v>0</v>
      </c>
      <c r="EV186" s="372">
        <f t="shared" si="452"/>
        <v>0</v>
      </c>
      <c r="EW186" s="371">
        <f t="shared" si="484"/>
        <v>3.8166666666666669</v>
      </c>
      <c r="EX186" s="372">
        <f t="shared" si="484"/>
        <v>4</v>
      </c>
      <c r="EY186" s="371">
        <f t="shared" si="485"/>
        <v>5324.25</v>
      </c>
      <c r="EZ186" s="372">
        <f t="shared" si="485"/>
        <v>5880</v>
      </c>
      <c r="FA186" s="426"/>
      <c r="FB186" s="420"/>
      <c r="FC186" s="371">
        <f t="shared" si="486"/>
        <v>0</v>
      </c>
      <c r="FD186" s="372">
        <f t="shared" si="486"/>
        <v>0</v>
      </c>
      <c r="FE186" s="426"/>
      <c r="FF186" s="420"/>
      <c r="FG186" s="371">
        <f t="shared" si="487"/>
        <v>0</v>
      </c>
      <c r="FH186" s="372">
        <f t="shared" si="487"/>
        <v>0</v>
      </c>
      <c r="FI186" s="421"/>
      <c r="FJ186" s="420"/>
      <c r="FK186" s="371">
        <f t="shared" si="488"/>
        <v>0</v>
      </c>
      <c r="FL186" s="372">
        <f t="shared" si="488"/>
        <v>0</v>
      </c>
      <c r="FM186" s="371">
        <f t="shared" si="489"/>
        <v>0</v>
      </c>
      <c r="FN186" s="372">
        <f t="shared" si="489"/>
        <v>0</v>
      </c>
      <c r="FO186" s="371">
        <f t="shared" si="490"/>
        <v>0</v>
      </c>
      <c r="FP186" s="372">
        <f t="shared" si="490"/>
        <v>0</v>
      </c>
      <c r="FQ186" s="424">
        <v>137</v>
      </c>
      <c r="FR186" s="425">
        <v>153</v>
      </c>
      <c r="FS186" s="371">
        <f t="shared" si="491"/>
        <v>0</v>
      </c>
      <c r="FT186" s="372">
        <f t="shared" si="491"/>
        <v>0</v>
      </c>
      <c r="FU186" s="421">
        <v>4.79</v>
      </c>
      <c r="FV186" s="425">
        <v>4</v>
      </c>
      <c r="FW186" s="371">
        <f t="shared" si="492"/>
        <v>656.23</v>
      </c>
      <c r="FX186" s="372">
        <f t="shared" si="492"/>
        <v>612</v>
      </c>
      <c r="FY186" s="426"/>
      <c r="FZ186" s="425"/>
      <c r="GA186" s="371">
        <f t="shared" si="493"/>
        <v>0</v>
      </c>
      <c r="GB186" s="372">
        <f t="shared" si="493"/>
        <v>0</v>
      </c>
      <c r="GC186" s="406">
        <f t="shared" si="456"/>
        <v>1241</v>
      </c>
      <c r="GD186" s="372">
        <f t="shared" si="456"/>
        <v>2003</v>
      </c>
      <c r="GE186" s="371">
        <f t="shared" si="456"/>
        <v>0</v>
      </c>
      <c r="GF186" s="372">
        <f t="shared" si="454"/>
        <v>0</v>
      </c>
      <c r="GG186" s="371">
        <f t="shared" si="494"/>
        <v>5473.21</v>
      </c>
      <c r="GH186" s="372">
        <f t="shared" si="494"/>
        <v>8881</v>
      </c>
      <c r="GI186" s="371" t="str">
        <f t="shared" si="495"/>
        <v/>
      </c>
      <c r="GJ186" s="372" t="str">
        <f t="shared" si="495"/>
        <v/>
      </c>
      <c r="GK186" s="406">
        <f t="shared" si="457"/>
        <v>981</v>
      </c>
      <c r="GL186" s="372">
        <f t="shared" si="457"/>
        <v>385</v>
      </c>
      <c r="GM186" s="371">
        <f t="shared" si="457"/>
        <v>0</v>
      </c>
      <c r="GN186" s="372">
        <f t="shared" si="455"/>
        <v>0</v>
      </c>
      <c r="GO186" s="371">
        <f t="shared" si="496"/>
        <v>4257.1099999999997</v>
      </c>
      <c r="GP186" s="372">
        <f t="shared" si="496"/>
        <v>1640.01</v>
      </c>
      <c r="GQ186" s="371">
        <f t="shared" si="497"/>
        <v>0</v>
      </c>
      <c r="GR186" s="372">
        <f t="shared" si="497"/>
        <v>0</v>
      </c>
      <c r="GS186" s="406">
        <f t="shared" si="458"/>
        <v>2222</v>
      </c>
      <c r="GT186" s="372">
        <f t="shared" si="458"/>
        <v>2388</v>
      </c>
      <c r="GU186" s="371">
        <f t="shared" si="458"/>
        <v>0</v>
      </c>
      <c r="GV186" s="372">
        <f t="shared" si="458"/>
        <v>0</v>
      </c>
      <c r="GW186" s="371">
        <f t="shared" si="498"/>
        <v>9730.32</v>
      </c>
      <c r="GX186" s="372">
        <f t="shared" si="498"/>
        <v>10521.01</v>
      </c>
      <c r="GY186" s="371" t="str">
        <f t="shared" si="498"/>
        <v/>
      </c>
      <c r="GZ186" s="372" t="str">
        <f t="shared" si="498"/>
        <v/>
      </c>
      <c r="HA186" s="406">
        <f t="shared" si="459"/>
        <v>0</v>
      </c>
      <c r="HB186" s="372">
        <f t="shared" si="459"/>
        <v>0</v>
      </c>
      <c r="HC186" s="371">
        <f t="shared" si="459"/>
        <v>0</v>
      </c>
      <c r="HD186" s="372">
        <f t="shared" si="459"/>
        <v>0</v>
      </c>
      <c r="HE186" s="371" t="str">
        <f t="shared" si="460"/>
        <v/>
      </c>
      <c r="HF186" s="372" t="str">
        <f t="shared" si="460"/>
        <v/>
      </c>
      <c r="HG186" s="371" t="str">
        <f t="shared" si="499"/>
        <v/>
      </c>
      <c r="HH186" s="372" t="str">
        <f t="shared" si="499"/>
        <v/>
      </c>
      <c r="HI186" s="406">
        <f t="shared" si="500"/>
        <v>10386.549999999999</v>
      </c>
      <c r="HJ186" s="372">
        <f t="shared" si="500"/>
        <v>11133.01</v>
      </c>
      <c r="HK186" s="371" t="str">
        <f t="shared" si="501"/>
        <v/>
      </c>
      <c r="HL186" s="371" t="str">
        <f t="shared" si="501"/>
        <v/>
      </c>
    </row>
    <row r="187" spans="1:221" ht="15">
      <c r="A187" s="486" t="s">
        <v>285</v>
      </c>
      <c r="B187" s="487" t="s">
        <v>379</v>
      </c>
      <c r="C187" s="48"/>
      <c r="D187" s="488">
        <v>175856</v>
      </c>
      <c r="E187" s="442">
        <v>2</v>
      </c>
      <c r="F187" s="413">
        <v>905</v>
      </c>
      <c r="G187" s="443">
        <v>982</v>
      </c>
      <c r="H187" s="421">
        <v>4</v>
      </c>
      <c r="I187" s="422">
        <v>5</v>
      </c>
      <c r="J187" s="371">
        <f t="shared" si="422"/>
        <v>901</v>
      </c>
      <c r="K187" s="372">
        <f t="shared" si="423"/>
        <v>977</v>
      </c>
      <c r="L187" s="420">
        <v>120</v>
      </c>
      <c r="M187" s="371">
        <f t="shared" si="424"/>
        <v>901</v>
      </c>
      <c r="N187" s="372">
        <f t="shared" si="462"/>
        <v>977</v>
      </c>
      <c r="O187" s="371">
        <f t="shared" si="425"/>
        <v>0</v>
      </c>
      <c r="P187" s="372">
        <f t="shared" si="426"/>
        <v>0</v>
      </c>
      <c r="Q187" s="424">
        <v>4</v>
      </c>
      <c r="R187" s="425">
        <v>13</v>
      </c>
      <c r="S187" s="371">
        <f t="shared" si="427"/>
        <v>0</v>
      </c>
      <c r="T187" s="372">
        <f t="shared" si="428"/>
        <v>0</v>
      </c>
      <c r="U187" s="426">
        <v>27</v>
      </c>
      <c r="V187" s="425">
        <v>16</v>
      </c>
      <c r="W187" s="371">
        <f t="shared" si="429"/>
        <v>0</v>
      </c>
      <c r="X187" s="372">
        <f t="shared" si="430"/>
        <v>0</v>
      </c>
      <c r="Y187" s="426"/>
      <c r="Z187" s="425"/>
      <c r="AA187" s="371">
        <f t="shared" si="431"/>
        <v>0</v>
      </c>
      <c r="AB187" s="372">
        <f t="shared" si="432"/>
        <v>0</v>
      </c>
      <c r="AC187" s="358">
        <f t="shared" si="433"/>
        <v>31</v>
      </c>
      <c r="AD187" s="372">
        <f t="shared" si="434"/>
        <v>29</v>
      </c>
      <c r="AE187" s="358">
        <f t="shared" si="435"/>
        <v>0</v>
      </c>
      <c r="AF187" s="372">
        <f t="shared" si="436"/>
        <v>0</v>
      </c>
      <c r="AG187" s="427">
        <v>6</v>
      </c>
      <c r="AH187" s="420">
        <v>5</v>
      </c>
      <c r="AI187" s="371">
        <f t="shared" si="437"/>
        <v>24</v>
      </c>
      <c r="AJ187" s="372">
        <f t="shared" si="438"/>
        <v>65</v>
      </c>
      <c r="AK187" s="426">
        <v>5.26</v>
      </c>
      <c r="AL187" s="420">
        <v>6.31</v>
      </c>
      <c r="AM187" s="371">
        <f t="shared" si="439"/>
        <v>142.01999999999998</v>
      </c>
      <c r="AN187" s="372">
        <f t="shared" si="440"/>
        <v>100.96</v>
      </c>
      <c r="AO187" s="426"/>
      <c r="AP187" s="446"/>
      <c r="AQ187" s="371">
        <f t="shared" si="441"/>
        <v>0</v>
      </c>
      <c r="AR187" s="372">
        <f t="shared" si="442"/>
        <v>0</v>
      </c>
      <c r="AS187" s="371">
        <f t="shared" si="443"/>
        <v>5.355483870967741</v>
      </c>
      <c r="AT187" s="372">
        <f t="shared" si="444"/>
        <v>5.7227586206896541</v>
      </c>
      <c r="AU187" s="371">
        <f t="shared" si="445"/>
        <v>166.01999999999998</v>
      </c>
      <c r="AV187" s="372">
        <f t="shared" si="446"/>
        <v>165.95999999999998</v>
      </c>
      <c r="AW187" s="426"/>
      <c r="AX187" s="420"/>
      <c r="AY187" s="371">
        <f t="shared" si="447"/>
        <v>0</v>
      </c>
      <c r="AZ187" s="372">
        <f t="shared" si="448"/>
        <v>0</v>
      </c>
      <c r="BA187" s="426"/>
      <c r="BB187" s="420"/>
      <c r="BC187" s="371">
        <f t="shared" si="449"/>
        <v>0</v>
      </c>
      <c r="BD187" s="372">
        <f t="shared" si="450"/>
        <v>0</v>
      </c>
      <c r="BE187" s="421"/>
      <c r="BF187" s="420"/>
      <c r="BG187" s="371">
        <f t="shared" si="464"/>
        <v>0</v>
      </c>
      <c r="BH187" s="372">
        <f t="shared" si="464"/>
        <v>0</v>
      </c>
      <c r="BI187" s="371">
        <f t="shared" si="465"/>
        <v>0</v>
      </c>
      <c r="BJ187" s="372">
        <f t="shared" si="465"/>
        <v>0</v>
      </c>
      <c r="BK187" s="371">
        <f t="shared" si="466"/>
        <v>0</v>
      </c>
      <c r="BL187" s="372">
        <f t="shared" si="466"/>
        <v>0</v>
      </c>
      <c r="BM187" s="431">
        <v>311</v>
      </c>
      <c r="BN187" s="425">
        <v>424</v>
      </c>
      <c r="BO187" s="371">
        <f t="shared" si="502"/>
        <v>0</v>
      </c>
      <c r="BP187" s="372">
        <f t="shared" si="502"/>
        <v>0</v>
      </c>
      <c r="BQ187" s="426">
        <v>96</v>
      </c>
      <c r="BR187" s="425">
        <v>5</v>
      </c>
      <c r="BS187" s="371">
        <f t="shared" si="503"/>
        <v>0</v>
      </c>
      <c r="BT187" s="372">
        <f t="shared" si="503"/>
        <v>0</v>
      </c>
      <c r="BU187" s="426"/>
      <c r="BV187" s="425"/>
      <c r="BW187" s="371">
        <f t="shared" si="504"/>
        <v>0</v>
      </c>
      <c r="BX187" s="423">
        <f t="shared" si="508"/>
        <v>0</v>
      </c>
      <c r="BY187" s="358">
        <f t="shared" si="467"/>
        <v>407</v>
      </c>
      <c r="BZ187" s="372">
        <f t="shared" si="467"/>
        <v>429</v>
      </c>
      <c r="CA187" s="358">
        <f t="shared" si="468"/>
        <v>0</v>
      </c>
      <c r="CB187" s="372">
        <f t="shared" si="468"/>
        <v>0</v>
      </c>
      <c r="CC187" s="427">
        <v>5.26</v>
      </c>
      <c r="CD187" s="420">
        <v>6</v>
      </c>
      <c r="CE187" s="371">
        <f t="shared" si="419"/>
        <v>1635.86</v>
      </c>
      <c r="CF187" s="372">
        <f t="shared" si="419"/>
        <v>2544</v>
      </c>
      <c r="CG187" s="426">
        <v>6.22</v>
      </c>
      <c r="CH187" s="420">
        <v>6.5</v>
      </c>
      <c r="CI187" s="371">
        <f t="shared" si="505"/>
        <v>597.12</v>
      </c>
      <c r="CJ187" s="372">
        <f t="shared" si="505"/>
        <v>32.5</v>
      </c>
      <c r="CK187" s="426"/>
      <c r="CL187" s="446"/>
      <c r="CM187" s="371">
        <f t="shared" si="506"/>
        <v>0</v>
      </c>
      <c r="CN187" s="372">
        <f t="shared" si="506"/>
        <v>0</v>
      </c>
      <c r="CO187" s="371">
        <f t="shared" si="469"/>
        <v>5.4864373464373468</v>
      </c>
      <c r="CP187" s="372">
        <f t="shared" si="469"/>
        <v>6.0058275058275061</v>
      </c>
      <c r="CQ187" s="371">
        <f t="shared" si="470"/>
        <v>2232.98</v>
      </c>
      <c r="CR187" s="372">
        <f t="shared" si="470"/>
        <v>2576.5</v>
      </c>
      <c r="CS187" s="426"/>
      <c r="CT187" s="420"/>
      <c r="CU187" s="371">
        <f t="shared" si="420"/>
        <v>0</v>
      </c>
      <c r="CV187" s="372">
        <f t="shared" si="420"/>
        <v>0</v>
      </c>
      <c r="CW187" s="426"/>
      <c r="CX187" s="420"/>
      <c r="CY187" s="371">
        <f t="shared" si="421"/>
        <v>0</v>
      </c>
      <c r="CZ187" s="372">
        <f t="shared" si="421"/>
        <v>0</v>
      </c>
      <c r="DA187" s="421"/>
      <c r="DB187" s="420"/>
      <c r="DC187" s="371">
        <f t="shared" si="471"/>
        <v>0</v>
      </c>
      <c r="DD187" s="372">
        <f t="shared" si="471"/>
        <v>0</v>
      </c>
      <c r="DE187" s="371">
        <f t="shared" si="472"/>
        <v>0</v>
      </c>
      <c r="DF187" s="372">
        <f t="shared" si="472"/>
        <v>0</v>
      </c>
      <c r="DG187" s="371">
        <f t="shared" si="473"/>
        <v>0</v>
      </c>
      <c r="DH187" s="372">
        <f t="shared" si="473"/>
        <v>0</v>
      </c>
      <c r="DI187" s="371">
        <f t="shared" si="474"/>
        <v>438</v>
      </c>
      <c r="DJ187" s="372">
        <f t="shared" si="474"/>
        <v>458</v>
      </c>
      <c r="DK187" s="371">
        <f t="shared" si="474"/>
        <v>0</v>
      </c>
      <c r="DL187" s="372">
        <f t="shared" si="463"/>
        <v>0</v>
      </c>
      <c r="DM187" s="371">
        <f t="shared" si="475"/>
        <v>5.4771689497716896</v>
      </c>
      <c r="DN187" s="372">
        <f t="shared" si="475"/>
        <v>5.9879039301310044</v>
      </c>
      <c r="DO187" s="371">
        <f t="shared" si="476"/>
        <v>2399</v>
      </c>
      <c r="DP187" s="372">
        <f t="shared" si="476"/>
        <v>2742.46</v>
      </c>
      <c r="DQ187" s="371">
        <f t="shared" si="477"/>
        <v>0</v>
      </c>
      <c r="DR187" s="372">
        <f t="shared" si="477"/>
        <v>0</v>
      </c>
      <c r="DS187" s="371">
        <f t="shared" si="478"/>
        <v>0</v>
      </c>
      <c r="DT187" s="372">
        <f t="shared" si="478"/>
        <v>0</v>
      </c>
      <c r="DU187" s="424">
        <v>156</v>
      </c>
      <c r="DV187" s="425">
        <v>304</v>
      </c>
      <c r="DW187" s="371">
        <f t="shared" si="479"/>
        <v>0</v>
      </c>
      <c r="DX187" s="372">
        <f t="shared" si="479"/>
        <v>0</v>
      </c>
      <c r="DY187" s="426">
        <v>201</v>
      </c>
      <c r="DZ187" s="425">
        <v>95</v>
      </c>
      <c r="EA187" s="371">
        <f t="shared" si="480"/>
        <v>0</v>
      </c>
      <c r="EB187" s="372">
        <f t="shared" si="480"/>
        <v>0</v>
      </c>
      <c r="EC187" s="426">
        <v>1</v>
      </c>
      <c r="ED187" s="425"/>
      <c r="EE187" s="371">
        <f t="shared" si="481"/>
        <v>0</v>
      </c>
      <c r="EF187" s="372">
        <f t="shared" si="481"/>
        <v>0</v>
      </c>
      <c r="EG187" s="358">
        <f t="shared" si="482"/>
        <v>358</v>
      </c>
      <c r="EH187" s="372">
        <f t="shared" si="482"/>
        <v>399</v>
      </c>
      <c r="EI187" s="358">
        <f t="shared" si="483"/>
        <v>0</v>
      </c>
      <c r="EJ187" s="372">
        <f t="shared" si="483"/>
        <v>0</v>
      </c>
      <c r="EK187" s="427">
        <v>3.8</v>
      </c>
      <c r="EL187" s="420">
        <v>4</v>
      </c>
      <c r="EM187" s="371">
        <f t="shared" si="453"/>
        <v>592.79999999999995</v>
      </c>
      <c r="EN187" s="372">
        <f t="shared" si="453"/>
        <v>1216</v>
      </c>
      <c r="EO187" s="426">
        <v>4.37</v>
      </c>
      <c r="EP187" s="420">
        <v>4.54</v>
      </c>
      <c r="EQ187" s="371">
        <f t="shared" si="507"/>
        <v>878.37</v>
      </c>
      <c r="ER187" s="372">
        <f t="shared" si="507"/>
        <v>431.3</v>
      </c>
      <c r="ES187" s="426">
        <v>4.5</v>
      </c>
      <c r="ET187" s="446"/>
      <c r="EU187" s="371">
        <f t="shared" si="451"/>
        <v>4.5</v>
      </c>
      <c r="EV187" s="372">
        <f t="shared" si="452"/>
        <v>0</v>
      </c>
      <c r="EW187" s="371">
        <f t="shared" si="484"/>
        <v>4.1219832402234635</v>
      </c>
      <c r="EX187" s="372">
        <f t="shared" si="484"/>
        <v>4.1285714285714281</v>
      </c>
      <c r="EY187" s="371">
        <f t="shared" si="485"/>
        <v>1475.6699999999998</v>
      </c>
      <c r="EZ187" s="372">
        <f t="shared" si="485"/>
        <v>1647.2999999999997</v>
      </c>
      <c r="FA187" s="426"/>
      <c r="FB187" s="420"/>
      <c r="FC187" s="371">
        <f t="shared" si="486"/>
        <v>0</v>
      </c>
      <c r="FD187" s="372">
        <f t="shared" si="486"/>
        <v>0</v>
      </c>
      <c r="FE187" s="426"/>
      <c r="FF187" s="420"/>
      <c r="FG187" s="371">
        <f t="shared" si="487"/>
        <v>0</v>
      </c>
      <c r="FH187" s="372">
        <f t="shared" si="487"/>
        <v>0</v>
      </c>
      <c r="FI187" s="421"/>
      <c r="FJ187" s="420"/>
      <c r="FK187" s="371">
        <f t="shared" si="488"/>
        <v>0</v>
      </c>
      <c r="FL187" s="372">
        <f t="shared" si="488"/>
        <v>0</v>
      </c>
      <c r="FM187" s="371">
        <f t="shared" si="489"/>
        <v>0</v>
      </c>
      <c r="FN187" s="372">
        <f t="shared" si="489"/>
        <v>0</v>
      </c>
      <c r="FO187" s="371">
        <f t="shared" si="490"/>
        <v>0</v>
      </c>
      <c r="FP187" s="372">
        <f t="shared" si="490"/>
        <v>0</v>
      </c>
      <c r="FQ187" s="424">
        <v>105</v>
      </c>
      <c r="FR187" s="425">
        <v>120</v>
      </c>
      <c r="FS187" s="371">
        <f t="shared" si="491"/>
        <v>0</v>
      </c>
      <c r="FT187" s="372">
        <f t="shared" si="491"/>
        <v>0</v>
      </c>
      <c r="FU187" s="426">
        <v>6.4</v>
      </c>
      <c r="FV187" s="425">
        <v>6</v>
      </c>
      <c r="FW187" s="371">
        <f t="shared" si="492"/>
        <v>672</v>
      </c>
      <c r="FX187" s="372">
        <f t="shared" si="492"/>
        <v>720</v>
      </c>
      <c r="FY187" s="426"/>
      <c r="FZ187" s="425"/>
      <c r="GA187" s="371">
        <f t="shared" si="493"/>
        <v>0</v>
      </c>
      <c r="GB187" s="372">
        <f t="shared" si="493"/>
        <v>0</v>
      </c>
      <c r="GC187" s="406">
        <f t="shared" si="456"/>
        <v>471</v>
      </c>
      <c r="GD187" s="372">
        <f t="shared" si="456"/>
        <v>741</v>
      </c>
      <c r="GE187" s="371">
        <f t="shared" si="456"/>
        <v>0</v>
      </c>
      <c r="GF187" s="372">
        <f t="shared" si="454"/>
        <v>0</v>
      </c>
      <c r="GG187" s="371">
        <f t="shared" si="494"/>
        <v>2252.66</v>
      </c>
      <c r="GH187" s="372">
        <f t="shared" si="494"/>
        <v>3825</v>
      </c>
      <c r="GI187" s="371" t="str">
        <f t="shared" si="495"/>
        <v/>
      </c>
      <c r="GJ187" s="372" t="str">
        <f t="shared" si="495"/>
        <v/>
      </c>
      <c r="GK187" s="406">
        <f t="shared" si="457"/>
        <v>324</v>
      </c>
      <c r="GL187" s="372">
        <f t="shared" si="457"/>
        <v>116</v>
      </c>
      <c r="GM187" s="371">
        <f t="shared" si="457"/>
        <v>0</v>
      </c>
      <c r="GN187" s="372">
        <f t="shared" si="455"/>
        <v>0</v>
      </c>
      <c r="GO187" s="371">
        <f t="shared" si="496"/>
        <v>1617.51</v>
      </c>
      <c r="GP187" s="372">
        <f t="shared" si="496"/>
        <v>564.76</v>
      </c>
      <c r="GQ187" s="371">
        <f t="shared" si="497"/>
        <v>0</v>
      </c>
      <c r="GR187" s="372">
        <f t="shared" si="497"/>
        <v>0</v>
      </c>
      <c r="GS187" s="406">
        <f t="shared" si="458"/>
        <v>795</v>
      </c>
      <c r="GT187" s="372">
        <f t="shared" si="458"/>
        <v>857</v>
      </c>
      <c r="GU187" s="371">
        <f t="shared" si="458"/>
        <v>0</v>
      </c>
      <c r="GV187" s="372">
        <f t="shared" si="458"/>
        <v>0</v>
      </c>
      <c r="GW187" s="371">
        <f t="shared" si="498"/>
        <v>3870.17</v>
      </c>
      <c r="GX187" s="372">
        <f t="shared" si="498"/>
        <v>4389.76</v>
      </c>
      <c r="GY187" s="371" t="str">
        <f t="shared" si="498"/>
        <v/>
      </c>
      <c r="GZ187" s="372" t="str">
        <f t="shared" si="498"/>
        <v/>
      </c>
      <c r="HA187" s="406">
        <f t="shared" si="459"/>
        <v>1</v>
      </c>
      <c r="HB187" s="372">
        <f t="shared" si="459"/>
        <v>0</v>
      </c>
      <c r="HC187" s="371">
        <f t="shared" si="459"/>
        <v>0</v>
      </c>
      <c r="HD187" s="372">
        <f t="shared" si="459"/>
        <v>0</v>
      </c>
      <c r="HE187" s="371">
        <f t="shared" si="460"/>
        <v>4.5</v>
      </c>
      <c r="HF187" s="372" t="str">
        <f t="shared" si="460"/>
        <v/>
      </c>
      <c r="HG187" s="371" t="str">
        <f t="shared" si="499"/>
        <v/>
      </c>
      <c r="HH187" s="372" t="str">
        <f t="shared" si="499"/>
        <v/>
      </c>
      <c r="HI187" s="406">
        <f t="shared" si="500"/>
        <v>4546.67</v>
      </c>
      <c r="HJ187" s="372">
        <f t="shared" si="500"/>
        <v>5109.76</v>
      </c>
      <c r="HK187" s="371" t="str">
        <f t="shared" si="501"/>
        <v/>
      </c>
      <c r="HL187" s="371" t="str">
        <f t="shared" si="501"/>
        <v/>
      </c>
    </row>
    <row r="188" spans="1:221" ht="15">
      <c r="A188" s="486" t="s">
        <v>285</v>
      </c>
      <c r="B188" s="487" t="s">
        <v>380</v>
      </c>
      <c r="C188" s="48"/>
      <c r="D188" s="488">
        <v>176017</v>
      </c>
      <c r="E188" s="442">
        <v>2</v>
      </c>
      <c r="F188" s="413">
        <v>2506</v>
      </c>
      <c r="G188" s="443">
        <v>2566</v>
      </c>
      <c r="H188" s="421">
        <v>41</v>
      </c>
      <c r="I188" s="422">
        <v>42</v>
      </c>
      <c r="J188" s="371">
        <f t="shared" si="422"/>
        <v>2465</v>
      </c>
      <c r="K188" s="372">
        <f t="shared" si="423"/>
        <v>2524</v>
      </c>
      <c r="L188" s="420">
        <v>120</v>
      </c>
      <c r="M188" s="371">
        <f t="shared" si="424"/>
        <v>2465</v>
      </c>
      <c r="N188" s="372">
        <f t="shared" si="462"/>
        <v>2524</v>
      </c>
      <c r="O188" s="371">
        <f t="shared" si="425"/>
        <v>0</v>
      </c>
      <c r="P188" s="372">
        <f t="shared" si="426"/>
        <v>0</v>
      </c>
      <c r="Q188" s="424">
        <v>61</v>
      </c>
      <c r="R188" s="425">
        <v>58</v>
      </c>
      <c r="S188" s="371">
        <f t="shared" si="427"/>
        <v>0</v>
      </c>
      <c r="T188" s="372">
        <f t="shared" si="428"/>
        <v>0</v>
      </c>
      <c r="U188" s="426">
        <v>30</v>
      </c>
      <c r="V188" s="425">
        <v>9</v>
      </c>
      <c r="W188" s="371">
        <f t="shared" si="429"/>
        <v>0</v>
      </c>
      <c r="X188" s="372">
        <f t="shared" si="430"/>
        <v>0</v>
      </c>
      <c r="Y188" s="426"/>
      <c r="Z188" s="425"/>
      <c r="AA188" s="371">
        <f t="shared" si="431"/>
        <v>0</v>
      </c>
      <c r="AB188" s="372">
        <f t="shared" si="432"/>
        <v>0</v>
      </c>
      <c r="AC188" s="358">
        <f t="shared" si="433"/>
        <v>91</v>
      </c>
      <c r="AD188" s="372">
        <f t="shared" si="434"/>
        <v>67</v>
      </c>
      <c r="AE188" s="358">
        <f t="shared" si="435"/>
        <v>0</v>
      </c>
      <c r="AF188" s="372">
        <f t="shared" si="436"/>
        <v>0</v>
      </c>
      <c r="AG188" s="427">
        <v>4.6399999999999997</v>
      </c>
      <c r="AH188" s="420">
        <v>4.79</v>
      </c>
      <c r="AI188" s="371">
        <f t="shared" si="437"/>
        <v>283.03999999999996</v>
      </c>
      <c r="AJ188" s="372">
        <f t="shared" si="438"/>
        <v>277.82</v>
      </c>
      <c r="AK188" s="426">
        <v>4.88</v>
      </c>
      <c r="AL188" s="420">
        <v>4.0999999999999996</v>
      </c>
      <c r="AM188" s="371">
        <f t="shared" si="439"/>
        <v>146.4</v>
      </c>
      <c r="AN188" s="372">
        <f t="shared" si="440"/>
        <v>36.9</v>
      </c>
      <c r="AO188" s="426"/>
      <c r="AP188" s="446"/>
      <c r="AQ188" s="371">
        <f t="shared" si="441"/>
        <v>0</v>
      </c>
      <c r="AR188" s="372">
        <f t="shared" si="442"/>
        <v>0</v>
      </c>
      <c r="AS188" s="371">
        <f t="shared" si="443"/>
        <v>4.7191208791208785</v>
      </c>
      <c r="AT188" s="372">
        <f t="shared" si="444"/>
        <v>4.6973134328358208</v>
      </c>
      <c r="AU188" s="371">
        <f t="shared" si="445"/>
        <v>429.43999999999994</v>
      </c>
      <c r="AV188" s="372">
        <f t="shared" si="446"/>
        <v>314.71999999999997</v>
      </c>
      <c r="AW188" s="426"/>
      <c r="AX188" s="420"/>
      <c r="AY188" s="371">
        <f t="shared" si="447"/>
        <v>0</v>
      </c>
      <c r="AZ188" s="372">
        <f t="shared" si="448"/>
        <v>0</v>
      </c>
      <c r="BA188" s="426"/>
      <c r="BB188" s="420"/>
      <c r="BC188" s="371">
        <f t="shared" si="449"/>
        <v>0</v>
      </c>
      <c r="BD188" s="372">
        <f t="shared" si="450"/>
        <v>0</v>
      </c>
      <c r="BE188" s="421"/>
      <c r="BF188" s="420"/>
      <c r="BG188" s="371">
        <f t="shared" si="464"/>
        <v>0</v>
      </c>
      <c r="BH188" s="372">
        <f t="shared" si="464"/>
        <v>0</v>
      </c>
      <c r="BI188" s="371">
        <f t="shared" si="465"/>
        <v>0</v>
      </c>
      <c r="BJ188" s="372">
        <f t="shared" si="465"/>
        <v>0</v>
      </c>
      <c r="BK188" s="371">
        <f t="shared" si="466"/>
        <v>0</v>
      </c>
      <c r="BL188" s="372">
        <f t="shared" si="466"/>
        <v>0</v>
      </c>
      <c r="BM188" s="431">
        <v>660</v>
      </c>
      <c r="BN188" s="425">
        <v>1274</v>
      </c>
      <c r="BO188" s="371">
        <f t="shared" si="502"/>
        <v>0</v>
      </c>
      <c r="BP188" s="372">
        <f t="shared" si="502"/>
        <v>0</v>
      </c>
      <c r="BQ188" s="426">
        <v>695</v>
      </c>
      <c r="BR188" s="425">
        <v>138</v>
      </c>
      <c r="BS188" s="371">
        <f t="shared" si="503"/>
        <v>0</v>
      </c>
      <c r="BT188" s="372">
        <f t="shared" si="503"/>
        <v>0</v>
      </c>
      <c r="BU188" s="426"/>
      <c r="BV188" s="425"/>
      <c r="BW188" s="371">
        <f t="shared" si="504"/>
        <v>0</v>
      </c>
      <c r="BX188" s="423">
        <f t="shared" si="508"/>
        <v>0</v>
      </c>
      <c r="BY188" s="358">
        <f t="shared" si="467"/>
        <v>1355</v>
      </c>
      <c r="BZ188" s="372">
        <f t="shared" si="467"/>
        <v>1412</v>
      </c>
      <c r="CA188" s="358">
        <f t="shared" si="468"/>
        <v>0</v>
      </c>
      <c r="CB188" s="372">
        <f t="shared" si="468"/>
        <v>0</v>
      </c>
      <c r="CC188" s="427">
        <v>4.8600000000000003</v>
      </c>
      <c r="CD188" s="420">
        <v>5</v>
      </c>
      <c r="CE188" s="371">
        <f t="shared" si="419"/>
        <v>3207.6000000000004</v>
      </c>
      <c r="CF188" s="372">
        <f t="shared" si="419"/>
        <v>6370</v>
      </c>
      <c r="CG188" s="426">
        <v>5.18</v>
      </c>
      <c r="CH188" s="420">
        <v>5</v>
      </c>
      <c r="CI188" s="371">
        <f t="shared" si="505"/>
        <v>3600.1</v>
      </c>
      <c r="CJ188" s="372">
        <f t="shared" si="505"/>
        <v>690</v>
      </c>
      <c r="CK188" s="426"/>
      <c r="CL188" s="446"/>
      <c r="CM188" s="371">
        <f t="shared" si="506"/>
        <v>0</v>
      </c>
      <c r="CN188" s="372">
        <f t="shared" si="506"/>
        <v>0</v>
      </c>
      <c r="CO188" s="371">
        <f t="shared" si="469"/>
        <v>5.0241328413284139</v>
      </c>
      <c r="CP188" s="372">
        <f t="shared" si="469"/>
        <v>5</v>
      </c>
      <c r="CQ188" s="371">
        <f t="shared" si="470"/>
        <v>6807.7000000000007</v>
      </c>
      <c r="CR188" s="372">
        <f t="shared" si="470"/>
        <v>7060</v>
      </c>
      <c r="CS188" s="426"/>
      <c r="CT188" s="420"/>
      <c r="CU188" s="371">
        <f t="shared" si="420"/>
        <v>0</v>
      </c>
      <c r="CV188" s="372">
        <f t="shared" si="420"/>
        <v>0</v>
      </c>
      <c r="CW188" s="426"/>
      <c r="CX188" s="420"/>
      <c r="CY188" s="371">
        <f t="shared" si="421"/>
        <v>0</v>
      </c>
      <c r="CZ188" s="372">
        <f t="shared" si="421"/>
        <v>0</v>
      </c>
      <c r="DA188" s="421"/>
      <c r="DB188" s="420"/>
      <c r="DC188" s="371">
        <f t="shared" si="471"/>
        <v>0</v>
      </c>
      <c r="DD188" s="372">
        <f t="shared" si="471"/>
        <v>0</v>
      </c>
      <c r="DE188" s="371">
        <f t="shared" si="472"/>
        <v>0</v>
      </c>
      <c r="DF188" s="372">
        <f t="shared" si="472"/>
        <v>0</v>
      </c>
      <c r="DG188" s="371">
        <f t="shared" si="473"/>
        <v>0</v>
      </c>
      <c r="DH188" s="372">
        <f t="shared" si="473"/>
        <v>0</v>
      </c>
      <c r="DI188" s="371">
        <f t="shared" si="474"/>
        <v>1446</v>
      </c>
      <c r="DJ188" s="372">
        <f t="shared" si="474"/>
        <v>1479</v>
      </c>
      <c r="DK188" s="371">
        <f t="shared" si="474"/>
        <v>0</v>
      </c>
      <c r="DL188" s="372">
        <f t="shared" si="463"/>
        <v>0</v>
      </c>
      <c r="DM188" s="371">
        <f t="shared" si="475"/>
        <v>5.0049377593360997</v>
      </c>
      <c r="DN188" s="372">
        <f t="shared" si="475"/>
        <v>4.986288032454361</v>
      </c>
      <c r="DO188" s="371">
        <f t="shared" si="476"/>
        <v>7237.14</v>
      </c>
      <c r="DP188" s="372">
        <f t="shared" si="476"/>
        <v>7374.72</v>
      </c>
      <c r="DQ188" s="371">
        <f t="shared" si="477"/>
        <v>0</v>
      </c>
      <c r="DR188" s="372">
        <f t="shared" si="477"/>
        <v>0</v>
      </c>
      <c r="DS188" s="371">
        <f t="shared" si="478"/>
        <v>0</v>
      </c>
      <c r="DT188" s="372">
        <f t="shared" si="478"/>
        <v>0</v>
      </c>
      <c r="DU188" s="424">
        <v>382</v>
      </c>
      <c r="DV188" s="425">
        <v>794</v>
      </c>
      <c r="DW188" s="371">
        <f t="shared" si="479"/>
        <v>0</v>
      </c>
      <c r="DX188" s="372">
        <f t="shared" si="479"/>
        <v>0</v>
      </c>
      <c r="DY188" s="426">
        <v>487</v>
      </c>
      <c r="DZ188" s="425">
        <v>116</v>
      </c>
      <c r="EA188" s="371">
        <f t="shared" si="480"/>
        <v>0</v>
      </c>
      <c r="EB188" s="372">
        <f t="shared" si="480"/>
        <v>0</v>
      </c>
      <c r="EC188" s="426"/>
      <c r="ED188" s="425">
        <v>7</v>
      </c>
      <c r="EE188" s="371">
        <f t="shared" si="481"/>
        <v>0</v>
      </c>
      <c r="EF188" s="372">
        <f t="shared" si="481"/>
        <v>0</v>
      </c>
      <c r="EG188" s="358">
        <f t="shared" si="482"/>
        <v>869</v>
      </c>
      <c r="EH188" s="372">
        <f t="shared" si="482"/>
        <v>917</v>
      </c>
      <c r="EI188" s="358">
        <f t="shared" si="483"/>
        <v>0</v>
      </c>
      <c r="EJ188" s="372">
        <f t="shared" si="483"/>
        <v>0</v>
      </c>
      <c r="EK188" s="427">
        <v>3.24</v>
      </c>
      <c r="EL188" s="420">
        <v>3.68</v>
      </c>
      <c r="EM188" s="371">
        <f t="shared" si="453"/>
        <v>1237.68</v>
      </c>
      <c r="EN188" s="372">
        <f t="shared" si="453"/>
        <v>2921.92</v>
      </c>
      <c r="EO188" s="426">
        <v>3.68</v>
      </c>
      <c r="EP188" s="420">
        <v>4</v>
      </c>
      <c r="EQ188" s="371">
        <f t="shared" si="507"/>
        <v>1792.16</v>
      </c>
      <c r="ER188" s="372">
        <f t="shared" si="507"/>
        <v>464</v>
      </c>
      <c r="ES188" s="426"/>
      <c r="ET188" s="446">
        <v>1.5</v>
      </c>
      <c r="EU188" s="371">
        <f t="shared" si="451"/>
        <v>0</v>
      </c>
      <c r="EV188" s="372">
        <f t="shared" si="452"/>
        <v>10.5</v>
      </c>
      <c r="EW188" s="371">
        <f t="shared" si="484"/>
        <v>3.4865822784810128</v>
      </c>
      <c r="EX188" s="372">
        <f t="shared" si="484"/>
        <v>3.7038386041439479</v>
      </c>
      <c r="EY188" s="371">
        <f t="shared" si="485"/>
        <v>3029.84</v>
      </c>
      <c r="EZ188" s="372">
        <f t="shared" si="485"/>
        <v>3396.42</v>
      </c>
      <c r="FA188" s="426"/>
      <c r="FB188" s="420"/>
      <c r="FC188" s="371">
        <f t="shared" si="486"/>
        <v>0</v>
      </c>
      <c r="FD188" s="372">
        <f t="shared" si="486"/>
        <v>0</v>
      </c>
      <c r="FE188" s="426"/>
      <c r="FF188" s="420"/>
      <c r="FG188" s="371">
        <f t="shared" si="487"/>
        <v>0</v>
      </c>
      <c r="FH188" s="372">
        <f t="shared" si="487"/>
        <v>0</v>
      </c>
      <c r="FI188" s="421"/>
      <c r="FJ188" s="420"/>
      <c r="FK188" s="371">
        <f t="shared" si="488"/>
        <v>0</v>
      </c>
      <c r="FL188" s="372">
        <f t="shared" si="488"/>
        <v>0</v>
      </c>
      <c r="FM188" s="371">
        <f t="shared" si="489"/>
        <v>0</v>
      </c>
      <c r="FN188" s="372">
        <f t="shared" si="489"/>
        <v>0</v>
      </c>
      <c r="FO188" s="371">
        <f t="shared" si="490"/>
        <v>0</v>
      </c>
      <c r="FP188" s="372">
        <f t="shared" si="490"/>
        <v>0</v>
      </c>
      <c r="FQ188" s="424">
        <v>150</v>
      </c>
      <c r="FR188" s="425">
        <v>128</v>
      </c>
      <c r="FS188" s="371">
        <f t="shared" si="491"/>
        <v>0</v>
      </c>
      <c r="FT188" s="372">
        <f t="shared" si="491"/>
        <v>0</v>
      </c>
      <c r="FU188" s="426">
        <v>4.22</v>
      </c>
      <c r="FV188" s="425">
        <v>4</v>
      </c>
      <c r="FW188" s="371">
        <f t="shared" si="492"/>
        <v>633</v>
      </c>
      <c r="FX188" s="372">
        <f t="shared" si="492"/>
        <v>512</v>
      </c>
      <c r="FY188" s="426"/>
      <c r="FZ188" s="425"/>
      <c r="GA188" s="371">
        <f t="shared" si="493"/>
        <v>0</v>
      </c>
      <c r="GB188" s="372">
        <f t="shared" si="493"/>
        <v>0</v>
      </c>
      <c r="GC188" s="406">
        <f t="shared" si="456"/>
        <v>1103</v>
      </c>
      <c r="GD188" s="372">
        <f t="shared" si="456"/>
        <v>2126</v>
      </c>
      <c r="GE188" s="371">
        <f t="shared" si="456"/>
        <v>0</v>
      </c>
      <c r="GF188" s="372">
        <f t="shared" si="454"/>
        <v>0</v>
      </c>
      <c r="GG188" s="371">
        <f t="shared" si="494"/>
        <v>4728.3200000000006</v>
      </c>
      <c r="GH188" s="372">
        <f t="shared" si="494"/>
        <v>9569.74</v>
      </c>
      <c r="GI188" s="371" t="str">
        <f t="shared" si="495"/>
        <v/>
      </c>
      <c r="GJ188" s="372" t="str">
        <f t="shared" si="495"/>
        <v/>
      </c>
      <c r="GK188" s="406">
        <f t="shared" si="457"/>
        <v>1212</v>
      </c>
      <c r="GL188" s="372">
        <f t="shared" si="457"/>
        <v>263</v>
      </c>
      <c r="GM188" s="371">
        <f t="shared" si="457"/>
        <v>0</v>
      </c>
      <c r="GN188" s="372">
        <f t="shared" si="455"/>
        <v>0</v>
      </c>
      <c r="GO188" s="371">
        <f t="shared" si="496"/>
        <v>5538.66</v>
      </c>
      <c r="GP188" s="372">
        <f t="shared" si="496"/>
        <v>1190.9000000000001</v>
      </c>
      <c r="GQ188" s="371">
        <f t="shared" si="497"/>
        <v>0</v>
      </c>
      <c r="GR188" s="372">
        <f t="shared" si="497"/>
        <v>0</v>
      </c>
      <c r="GS188" s="406">
        <f t="shared" si="458"/>
        <v>2315</v>
      </c>
      <c r="GT188" s="372">
        <f t="shared" si="458"/>
        <v>2389</v>
      </c>
      <c r="GU188" s="371">
        <f t="shared" si="458"/>
        <v>0</v>
      </c>
      <c r="GV188" s="372">
        <f t="shared" si="458"/>
        <v>0</v>
      </c>
      <c r="GW188" s="371">
        <f t="shared" si="498"/>
        <v>10266.98</v>
      </c>
      <c r="GX188" s="372">
        <f t="shared" si="498"/>
        <v>10760.64</v>
      </c>
      <c r="GY188" s="371" t="str">
        <f t="shared" si="498"/>
        <v/>
      </c>
      <c r="GZ188" s="372" t="str">
        <f t="shared" si="498"/>
        <v/>
      </c>
      <c r="HA188" s="406">
        <f t="shared" si="459"/>
        <v>0</v>
      </c>
      <c r="HB188" s="372">
        <f t="shared" si="459"/>
        <v>7</v>
      </c>
      <c r="HC188" s="371">
        <f t="shared" si="459"/>
        <v>0</v>
      </c>
      <c r="HD188" s="372">
        <f t="shared" si="459"/>
        <v>0</v>
      </c>
      <c r="HE188" s="371" t="str">
        <f t="shared" si="460"/>
        <v/>
      </c>
      <c r="HF188" s="372">
        <f t="shared" si="460"/>
        <v>10.5</v>
      </c>
      <c r="HG188" s="371" t="str">
        <f t="shared" si="499"/>
        <v/>
      </c>
      <c r="HH188" s="372" t="str">
        <f t="shared" si="499"/>
        <v/>
      </c>
      <c r="HI188" s="406">
        <f t="shared" si="500"/>
        <v>10899.98</v>
      </c>
      <c r="HJ188" s="372">
        <f t="shared" si="500"/>
        <v>11283.14</v>
      </c>
      <c r="HK188" s="371" t="str">
        <f t="shared" si="501"/>
        <v/>
      </c>
      <c r="HL188" s="371" t="str">
        <f t="shared" si="501"/>
        <v/>
      </c>
    </row>
    <row r="189" spans="1:221" ht="15">
      <c r="A189" s="486" t="s">
        <v>285</v>
      </c>
      <c r="B189" s="487" t="s">
        <v>381</v>
      </c>
      <c r="C189" s="48"/>
      <c r="D189" s="488">
        <v>175342</v>
      </c>
      <c r="E189" s="442">
        <v>4</v>
      </c>
      <c r="F189" s="413">
        <v>439</v>
      </c>
      <c r="G189" s="443">
        <v>357</v>
      </c>
      <c r="H189" s="421">
        <v>2</v>
      </c>
      <c r="I189" s="422">
        <v>0</v>
      </c>
      <c r="J189" s="371">
        <f t="shared" si="422"/>
        <v>437</v>
      </c>
      <c r="K189" s="372">
        <f t="shared" si="423"/>
        <v>357</v>
      </c>
      <c r="L189" s="420">
        <v>120</v>
      </c>
      <c r="M189" s="371">
        <f t="shared" si="424"/>
        <v>437</v>
      </c>
      <c r="N189" s="372">
        <f t="shared" si="462"/>
        <v>357</v>
      </c>
      <c r="O189" s="371">
        <f t="shared" si="425"/>
        <v>0</v>
      </c>
      <c r="P189" s="372">
        <f t="shared" si="426"/>
        <v>0</v>
      </c>
      <c r="Q189" s="424">
        <v>28</v>
      </c>
      <c r="R189" s="425">
        <v>25</v>
      </c>
      <c r="S189" s="371">
        <f t="shared" si="427"/>
        <v>0</v>
      </c>
      <c r="T189" s="372">
        <f t="shared" si="428"/>
        <v>0</v>
      </c>
      <c r="U189" s="426">
        <v>20</v>
      </c>
      <c r="V189" s="425">
        <v>17</v>
      </c>
      <c r="W189" s="371">
        <f t="shared" si="429"/>
        <v>0</v>
      </c>
      <c r="X189" s="372">
        <f t="shared" si="430"/>
        <v>0</v>
      </c>
      <c r="Y189" s="426"/>
      <c r="Z189" s="425"/>
      <c r="AA189" s="371">
        <f t="shared" si="431"/>
        <v>0</v>
      </c>
      <c r="AB189" s="372">
        <f t="shared" si="432"/>
        <v>0</v>
      </c>
      <c r="AC189" s="358">
        <f t="shared" si="433"/>
        <v>48</v>
      </c>
      <c r="AD189" s="372">
        <f t="shared" si="434"/>
        <v>42</v>
      </c>
      <c r="AE189" s="358">
        <f t="shared" si="435"/>
        <v>0</v>
      </c>
      <c r="AF189" s="372">
        <f t="shared" si="436"/>
        <v>0</v>
      </c>
      <c r="AG189" s="427">
        <v>5.39</v>
      </c>
      <c r="AH189" s="420">
        <v>5.28</v>
      </c>
      <c r="AI189" s="371">
        <f t="shared" si="437"/>
        <v>150.91999999999999</v>
      </c>
      <c r="AJ189" s="372">
        <f t="shared" si="438"/>
        <v>132</v>
      </c>
      <c r="AK189" s="426">
        <v>4.95</v>
      </c>
      <c r="AL189" s="420">
        <v>4</v>
      </c>
      <c r="AM189" s="371">
        <f t="shared" si="439"/>
        <v>99</v>
      </c>
      <c r="AN189" s="372">
        <f t="shared" si="440"/>
        <v>68</v>
      </c>
      <c r="AO189" s="426"/>
      <c r="AP189" s="446"/>
      <c r="AQ189" s="371">
        <f t="shared" si="441"/>
        <v>0</v>
      </c>
      <c r="AR189" s="372">
        <f t="shared" si="442"/>
        <v>0</v>
      </c>
      <c r="AS189" s="371">
        <f t="shared" si="443"/>
        <v>5.2066666666666661</v>
      </c>
      <c r="AT189" s="372">
        <f t="shared" si="444"/>
        <v>4.7619047619047619</v>
      </c>
      <c r="AU189" s="371">
        <f t="shared" si="445"/>
        <v>249.91999999999996</v>
      </c>
      <c r="AV189" s="372">
        <f t="shared" si="446"/>
        <v>200</v>
      </c>
      <c r="AW189" s="426"/>
      <c r="AX189" s="420"/>
      <c r="AY189" s="371">
        <f t="shared" si="447"/>
        <v>0</v>
      </c>
      <c r="AZ189" s="372">
        <f t="shared" si="448"/>
        <v>0</v>
      </c>
      <c r="BA189" s="426"/>
      <c r="BB189" s="420"/>
      <c r="BC189" s="371">
        <f t="shared" si="449"/>
        <v>0</v>
      </c>
      <c r="BD189" s="372">
        <f t="shared" si="450"/>
        <v>0</v>
      </c>
      <c r="BE189" s="421"/>
      <c r="BF189" s="420"/>
      <c r="BG189" s="371">
        <f t="shared" si="464"/>
        <v>0</v>
      </c>
      <c r="BH189" s="372">
        <f t="shared" si="464"/>
        <v>0</v>
      </c>
      <c r="BI189" s="371">
        <f t="shared" si="465"/>
        <v>0</v>
      </c>
      <c r="BJ189" s="372">
        <f t="shared" si="465"/>
        <v>0</v>
      </c>
      <c r="BK189" s="371">
        <f t="shared" si="466"/>
        <v>0</v>
      </c>
      <c r="BL189" s="372">
        <f t="shared" si="466"/>
        <v>0</v>
      </c>
      <c r="BM189" s="431">
        <v>143</v>
      </c>
      <c r="BN189" s="425">
        <v>140</v>
      </c>
      <c r="BO189" s="371">
        <f t="shared" si="502"/>
        <v>0</v>
      </c>
      <c r="BP189" s="372">
        <f t="shared" si="502"/>
        <v>0</v>
      </c>
      <c r="BQ189" s="426">
        <v>32</v>
      </c>
      <c r="BR189" s="425">
        <v>7</v>
      </c>
      <c r="BS189" s="371">
        <f t="shared" si="503"/>
        <v>0</v>
      </c>
      <c r="BT189" s="372">
        <f t="shared" si="503"/>
        <v>0</v>
      </c>
      <c r="BU189" s="426"/>
      <c r="BV189" s="425"/>
      <c r="BW189" s="371">
        <f t="shared" si="504"/>
        <v>0</v>
      </c>
      <c r="BX189" s="423">
        <f t="shared" si="508"/>
        <v>0</v>
      </c>
      <c r="BY189" s="358">
        <f t="shared" si="467"/>
        <v>175</v>
      </c>
      <c r="BZ189" s="372">
        <f t="shared" si="467"/>
        <v>147</v>
      </c>
      <c r="CA189" s="358">
        <f t="shared" si="468"/>
        <v>0</v>
      </c>
      <c r="CB189" s="372">
        <f t="shared" si="468"/>
        <v>0</v>
      </c>
      <c r="CC189" s="427">
        <v>5.0199999999999996</v>
      </c>
      <c r="CD189" s="420">
        <v>5</v>
      </c>
      <c r="CE189" s="371">
        <f t="shared" si="419"/>
        <v>717.8599999999999</v>
      </c>
      <c r="CF189" s="372">
        <f t="shared" si="419"/>
        <v>700</v>
      </c>
      <c r="CG189" s="426">
        <v>6.05</v>
      </c>
      <c r="CH189" s="420">
        <v>9</v>
      </c>
      <c r="CI189" s="371">
        <f t="shared" si="505"/>
        <v>193.6</v>
      </c>
      <c r="CJ189" s="372">
        <f t="shared" si="505"/>
        <v>63</v>
      </c>
      <c r="CK189" s="426"/>
      <c r="CL189" s="446"/>
      <c r="CM189" s="371">
        <f t="shared" si="506"/>
        <v>0</v>
      </c>
      <c r="CN189" s="372">
        <f t="shared" si="506"/>
        <v>0</v>
      </c>
      <c r="CO189" s="371">
        <f t="shared" si="469"/>
        <v>5.2083428571428563</v>
      </c>
      <c r="CP189" s="372">
        <f t="shared" si="469"/>
        <v>5.1904761904761907</v>
      </c>
      <c r="CQ189" s="371">
        <f t="shared" si="470"/>
        <v>911.45999999999981</v>
      </c>
      <c r="CR189" s="372">
        <f t="shared" si="470"/>
        <v>763</v>
      </c>
      <c r="CS189" s="426"/>
      <c r="CT189" s="420"/>
      <c r="CU189" s="371">
        <f t="shared" si="420"/>
        <v>0</v>
      </c>
      <c r="CV189" s="372">
        <f t="shared" si="420"/>
        <v>0</v>
      </c>
      <c r="CW189" s="426"/>
      <c r="CX189" s="420"/>
      <c r="CY189" s="371">
        <f t="shared" si="421"/>
        <v>0</v>
      </c>
      <c r="CZ189" s="372">
        <f t="shared" si="421"/>
        <v>0</v>
      </c>
      <c r="DA189" s="421"/>
      <c r="DB189" s="420"/>
      <c r="DC189" s="371">
        <f t="shared" si="471"/>
        <v>0</v>
      </c>
      <c r="DD189" s="372">
        <f t="shared" si="471"/>
        <v>0</v>
      </c>
      <c r="DE189" s="371">
        <f t="shared" si="472"/>
        <v>0</v>
      </c>
      <c r="DF189" s="372">
        <f t="shared" si="472"/>
        <v>0</v>
      </c>
      <c r="DG189" s="371">
        <f t="shared" si="473"/>
        <v>0</v>
      </c>
      <c r="DH189" s="372">
        <f t="shared" si="473"/>
        <v>0</v>
      </c>
      <c r="DI189" s="371">
        <f t="shared" si="474"/>
        <v>223</v>
      </c>
      <c r="DJ189" s="372">
        <f t="shared" si="474"/>
        <v>189</v>
      </c>
      <c r="DK189" s="371">
        <f t="shared" si="474"/>
        <v>0</v>
      </c>
      <c r="DL189" s="372">
        <f t="shared" si="463"/>
        <v>0</v>
      </c>
      <c r="DM189" s="371">
        <f t="shared" si="475"/>
        <v>5.2079820627802675</v>
      </c>
      <c r="DN189" s="372">
        <f t="shared" si="475"/>
        <v>5.0952380952380949</v>
      </c>
      <c r="DO189" s="371">
        <f t="shared" si="476"/>
        <v>1161.3799999999997</v>
      </c>
      <c r="DP189" s="372">
        <f t="shared" si="476"/>
        <v>962.99999999999989</v>
      </c>
      <c r="DQ189" s="371">
        <f t="shared" si="477"/>
        <v>0</v>
      </c>
      <c r="DR189" s="372">
        <f t="shared" si="477"/>
        <v>0</v>
      </c>
      <c r="DS189" s="371">
        <f t="shared" si="478"/>
        <v>0</v>
      </c>
      <c r="DT189" s="372">
        <f t="shared" si="478"/>
        <v>0</v>
      </c>
      <c r="DU189" s="424">
        <v>63</v>
      </c>
      <c r="DV189" s="425">
        <v>100</v>
      </c>
      <c r="DW189" s="371">
        <f t="shared" si="479"/>
        <v>0</v>
      </c>
      <c r="DX189" s="372">
        <f t="shared" si="479"/>
        <v>0</v>
      </c>
      <c r="DY189" s="426">
        <v>103</v>
      </c>
      <c r="DZ189" s="425">
        <v>22</v>
      </c>
      <c r="EA189" s="371">
        <f t="shared" si="480"/>
        <v>0</v>
      </c>
      <c r="EB189" s="372">
        <f t="shared" si="480"/>
        <v>0</v>
      </c>
      <c r="EC189" s="426"/>
      <c r="ED189" s="425"/>
      <c r="EE189" s="371">
        <f t="shared" si="481"/>
        <v>0</v>
      </c>
      <c r="EF189" s="372">
        <f t="shared" si="481"/>
        <v>0</v>
      </c>
      <c r="EG189" s="358">
        <f t="shared" si="482"/>
        <v>166</v>
      </c>
      <c r="EH189" s="372">
        <f t="shared" si="482"/>
        <v>122</v>
      </c>
      <c r="EI189" s="358">
        <f t="shared" si="483"/>
        <v>0</v>
      </c>
      <c r="EJ189" s="372">
        <f t="shared" si="483"/>
        <v>0</v>
      </c>
      <c r="EK189" s="427">
        <v>3.23</v>
      </c>
      <c r="EL189" s="420">
        <v>4</v>
      </c>
      <c r="EM189" s="371">
        <f t="shared" si="453"/>
        <v>203.49</v>
      </c>
      <c r="EN189" s="372">
        <f t="shared" si="453"/>
        <v>400</v>
      </c>
      <c r="EO189" s="426">
        <v>3.76</v>
      </c>
      <c r="EP189" s="420">
        <v>5</v>
      </c>
      <c r="EQ189" s="371">
        <f t="shared" si="507"/>
        <v>387.28</v>
      </c>
      <c r="ER189" s="372">
        <f t="shared" si="507"/>
        <v>110</v>
      </c>
      <c r="ES189" s="426"/>
      <c r="ET189" s="446"/>
      <c r="EU189" s="371">
        <f t="shared" si="451"/>
        <v>0</v>
      </c>
      <c r="EV189" s="372">
        <f t="shared" si="452"/>
        <v>0</v>
      </c>
      <c r="EW189" s="371">
        <f t="shared" si="484"/>
        <v>3.5588554216867467</v>
      </c>
      <c r="EX189" s="372">
        <f t="shared" si="484"/>
        <v>4.1803278688524594</v>
      </c>
      <c r="EY189" s="371">
        <f t="shared" si="485"/>
        <v>590.77</v>
      </c>
      <c r="EZ189" s="372">
        <f t="shared" si="485"/>
        <v>510.00000000000006</v>
      </c>
      <c r="FA189" s="426"/>
      <c r="FB189" s="420"/>
      <c r="FC189" s="371">
        <f t="shared" si="486"/>
        <v>0</v>
      </c>
      <c r="FD189" s="372">
        <f t="shared" si="486"/>
        <v>0</v>
      </c>
      <c r="FE189" s="426"/>
      <c r="FF189" s="420"/>
      <c r="FG189" s="371">
        <f t="shared" si="487"/>
        <v>0</v>
      </c>
      <c r="FH189" s="372">
        <f t="shared" si="487"/>
        <v>0</v>
      </c>
      <c r="FI189" s="421"/>
      <c r="FJ189" s="420"/>
      <c r="FK189" s="371">
        <f t="shared" si="488"/>
        <v>0</v>
      </c>
      <c r="FL189" s="372">
        <f t="shared" si="488"/>
        <v>0</v>
      </c>
      <c r="FM189" s="371">
        <f t="shared" si="489"/>
        <v>0</v>
      </c>
      <c r="FN189" s="372">
        <f t="shared" si="489"/>
        <v>0</v>
      </c>
      <c r="FO189" s="371">
        <f t="shared" si="490"/>
        <v>0</v>
      </c>
      <c r="FP189" s="372">
        <f t="shared" si="490"/>
        <v>0</v>
      </c>
      <c r="FQ189" s="424">
        <v>48</v>
      </c>
      <c r="FR189" s="425">
        <v>46</v>
      </c>
      <c r="FS189" s="371">
        <f t="shared" si="491"/>
        <v>0</v>
      </c>
      <c r="FT189" s="372">
        <f t="shared" si="491"/>
        <v>0</v>
      </c>
      <c r="FU189" s="426">
        <v>5.16</v>
      </c>
      <c r="FV189" s="425">
        <v>6</v>
      </c>
      <c r="FW189" s="371">
        <f t="shared" si="492"/>
        <v>247.68</v>
      </c>
      <c r="FX189" s="372">
        <f t="shared" si="492"/>
        <v>276</v>
      </c>
      <c r="FY189" s="426"/>
      <c r="FZ189" s="425"/>
      <c r="GA189" s="371">
        <f t="shared" si="493"/>
        <v>0</v>
      </c>
      <c r="GB189" s="372">
        <f t="shared" si="493"/>
        <v>0</v>
      </c>
      <c r="GC189" s="406">
        <f t="shared" si="456"/>
        <v>234</v>
      </c>
      <c r="GD189" s="372">
        <f t="shared" si="456"/>
        <v>265</v>
      </c>
      <c r="GE189" s="371">
        <f t="shared" si="456"/>
        <v>0</v>
      </c>
      <c r="GF189" s="372">
        <f t="shared" si="454"/>
        <v>0</v>
      </c>
      <c r="GG189" s="371">
        <f t="shared" si="494"/>
        <v>1072.27</v>
      </c>
      <c r="GH189" s="372">
        <f t="shared" si="494"/>
        <v>1232</v>
      </c>
      <c r="GI189" s="371" t="str">
        <f t="shared" si="495"/>
        <v/>
      </c>
      <c r="GJ189" s="372" t="str">
        <f t="shared" si="495"/>
        <v/>
      </c>
      <c r="GK189" s="406">
        <f t="shared" si="457"/>
        <v>155</v>
      </c>
      <c r="GL189" s="372">
        <f t="shared" si="457"/>
        <v>46</v>
      </c>
      <c r="GM189" s="371">
        <f t="shared" si="457"/>
        <v>0</v>
      </c>
      <c r="GN189" s="372">
        <f t="shared" si="455"/>
        <v>0</v>
      </c>
      <c r="GO189" s="371">
        <f t="shared" si="496"/>
        <v>679.88</v>
      </c>
      <c r="GP189" s="372">
        <f t="shared" si="496"/>
        <v>241</v>
      </c>
      <c r="GQ189" s="371">
        <f t="shared" si="497"/>
        <v>0</v>
      </c>
      <c r="GR189" s="372">
        <f t="shared" si="497"/>
        <v>0</v>
      </c>
      <c r="GS189" s="406">
        <f t="shared" si="458"/>
        <v>389</v>
      </c>
      <c r="GT189" s="372">
        <f t="shared" si="458"/>
        <v>311</v>
      </c>
      <c r="GU189" s="371">
        <f t="shared" si="458"/>
        <v>0</v>
      </c>
      <c r="GV189" s="372">
        <f t="shared" si="458"/>
        <v>0</v>
      </c>
      <c r="GW189" s="371">
        <f t="shared" si="498"/>
        <v>1752.15</v>
      </c>
      <c r="GX189" s="372">
        <f t="shared" si="498"/>
        <v>1473</v>
      </c>
      <c r="GY189" s="371" t="str">
        <f t="shared" si="498"/>
        <v/>
      </c>
      <c r="GZ189" s="372" t="str">
        <f t="shared" si="498"/>
        <v/>
      </c>
      <c r="HA189" s="406">
        <f t="shared" si="459"/>
        <v>0</v>
      </c>
      <c r="HB189" s="372">
        <f t="shared" si="459"/>
        <v>0</v>
      </c>
      <c r="HC189" s="371">
        <f t="shared" si="459"/>
        <v>0</v>
      </c>
      <c r="HD189" s="372">
        <f t="shared" si="459"/>
        <v>0</v>
      </c>
      <c r="HE189" s="371" t="str">
        <f t="shared" si="460"/>
        <v/>
      </c>
      <c r="HF189" s="372" t="str">
        <f t="shared" si="460"/>
        <v/>
      </c>
      <c r="HG189" s="371" t="str">
        <f t="shared" si="499"/>
        <v/>
      </c>
      <c r="HH189" s="372" t="str">
        <f t="shared" si="499"/>
        <v/>
      </c>
      <c r="HI189" s="406">
        <f t="shared" si="500"/>
        <v>1999.8299999999997</v>
      </c>
      <c r="HJ189" s="372">
        <f t="shared" si="500"/>
        <v>1749</v>
      </c>
      <c r="HK189" s="371" t="str">
        <f t="shared" si="501"/>
        <v/>
      </c>
      <c r="HL189" s="371" t="str">
        <f t="shared" si="501"/>
        <v/>
      </c>
    </row>
    <row r="190" spans="1:221" ht="15">
      <c r="A190" s="486" t="s">
        <v>285</v>
      </c>
      <c r="B190" s="487" t="s">
        <v>382</v>
      </c>
      <c r="C190" s="48"/>
      <c r="D190" s="488">
        <v>175616</v>
      </c>
      <c r="E190" s="442">
        <v>4</v>
      </c>
      <c r="F190" s="413">
        <v>598</v>
      </c>
      <c r="G190" s="443">
        <v>519</v>
      </c>
      <c r="H190" s="421">
        <v>3</v>
      </c>
      <c r="I190" s="422">
        <v>5</v>
      </c>
      <c r="J190" s="371">
        <f t="shared" si="422"/>
        <v>595</v>
      </c>
      <c r="K190" s="372">
        <f t="shared" si="423"/>
        <v>514</v>
      </c>
      <c r="L190" s="420">
        <v>120</v>
      </c>
      <c r="M190" s="371">
        <f t="shared" si="424"/>
        <v>595</v>
      </c>
      <c r="N190" s="372">
        <f t="shared" si="462"/>
        <v>514</v>
      </c>
      <c r="O190" s="371">
        <f t="shared" si="425"/>
        <v>0</v>
      </c>
      <c r="P190" s="372">
        <f t="shared" si="426"/>
        <v>0</v>
      </c>
      <c r="Q190" s="424">
        <v>55</v>
      </c>
      <c r="R190" s="425">
        <v>60</v>
      </c>
      <c r="S190" s="371">
        <f t="shared" si="427"/>
        <v>0</v>
      </c>
      <c r="T190" s="372">
        <f t="shared" si="428"/>
        <v>0</v>
      </c>
      <c r="U190" s="426">
        <v>23</v>
      </c>
      <c r="V190" s="425">
        <v>4</v>
      </c>
      <c r="W190" s="371">
        <f t="shared" si="429"/>
        <v>0</v>
      </c>
      <c r="X190" s="372">
        <f t="shared" si="430"/>
        <v>0</v>
      </c>
      <c r="Y190" s="426"/>
      <c r="Z190" s="425"/>
      <c r="AA190" s="371">
        <f t="shared" si="431"/>
        <v>0</v>
      </c>
      <c r="AB190" s="372">
        <f t="shared" si="432"/>
        <v>0</v>
      </c>
      <c r="AC190" s="358">
        <f t="shared" si="433"/>
        <v>78</v>
      </c>
      <c r="AD190" s="372">
        <f t="shared" si="434"/>
        <v>64</v>
      </c>
      <c r="AE190" s="358">
        <f t="shared" si="435"/>
        <v>0</v>
      </c>
      <c r="AF190" s="372">
        <f t="shared" si="436"/>
        <v>0</v>
      </c>
      <c r="AG190" s="427">
        <v>4.54</v>
      </c>
      <c r="AH190" s="420">
        <v>5</v>
      </c>
      <c r="AI190" s="371">
        <f t="shared" si="437"/>
        <v>249.7</v>
      </c>
      <c r="AJ190" s="372">
        <f t="shared" si="438"/>
        <v>300</v>
      </c>
      <c r="AK190" s="426">
        <v>4.6500000000000004</v>
      </c>
      <c r="AL190" s="420">
        <v>5</v>
      </c>
      <c r="AM190" s="371">
        <f t="shared" si="439"/>
        <v>106.95</v>
      </c>
      <c r="AN190" s="372">
        <f t="shared" si="440"/>
        <v>20</v>
      </c>
      <c r="AO190" s="426"/>
      <c r="AP190" s="446"/>
      <c r="AQ190" s="371">
        <f t="shared" si="441"/>
        <v>0</v>
      </c>
      <c r="AR190" s="372">
        <f t="shared" si="442"/>
        <v>0</v>
      </c>
      <c r="AS190" s="371">
        <f t="shared" si="443"/>
        <v>4.5724358974358967</v>
      </c>
      <c r="AT190" s="372">
        <f t="shared" si="444"/>
        <v>5</v>
      </c>
      <c r="AU190" s="371">
        <f t="shared" si="445"/>
        <v>356.64999999999992</v>
      </c>
      <c r="AV190" s="372">
        <f t="shared" si="446"/>
        <v>320</v>
      </c>
      <c r="AW190" s="426"/>
      <c r="AX190" s="420"/>
      <c r="AY190" s="371">
        <f t="shared" si="447"/>
        <v>0</v>
      </c>
      <c r="AZ190" s="372">
        <f t="shared" si="448"/>
        <v>0</v>
      </c>
      <c r="BA190" s="426"/>
      <c r="BB190" s="420"/>
      <c r="BC190" s="371">
        <f t="shared" si="449"/>
        <v>0</v>
      </c>
      <c r="BD190" s="372">
        <f t="shared" si="450"/>
        <v>0</v>
      </c>
      <c r="BE190" s="421"/>
      <c r="BF190" s="420"/>
      <c r="BG190" s="371">
        <f t="shared" si="464"/>
        <v>0</v>
      </c>
      <c r="BH190" s="372">
        <f t="shared" si="464"/>
        <v>0</v>
      </c>
      <c r="BI190" s="371">
        <f t="shared" si="465"/>
        <v>0</v>
      </c>
      <c r="BJ190" s="372">
        <f t="shared" si="465"/>
        <v>0</v>
      </c>
      <c r="BK190" s="371">
        <f t="shared" si="466"/>
        <v>0</v>
      </c>
      <c r="BL190" s="372">
        <f t="shared" si="466"/>
        <v>0</v>
      </c>
      <c r="BM190" s="431">
        <v>90</v>
      </c>
      <c r="BN190" s="425">
        <v>111</v>
      </c>
      <c r="BO190" s="371">
        <f t="shared" si="502"/>
        <v>0</v>
      </c>
      <c r="BP190" s="372">
        <f t="shared" si="502"/>
        <v>0</v>
      </c>
      <c r="BQ190" s="426">
        <v>39</v>
      </c>
      <c r="BR190" s="425">
        <v>2</v>
      </c>
      <c r="BS190" s="371">
        <f t="shared" si="503"/>
        <v>0</v>
      </c>
      <c r="BT190" s="372">
        <f t="shared" si="503"/>
        <v>0</v>
      </c>
      <c r="BU190" s="426"/>
      <c r="BV190" s="425"/>
      <c r="BW190" s="371">
        <f t="shared" si="504"/>
        <v>0</v>
      </c>
      <c r="BX190" s="423">
        <f t="shared" ref="BX190:BX205" si="509">IF(DB190&gt;0,BV190,)</f>
        <v>0</v>
      </c>
      <c r="BY190" s="358">
        <f t="shared" si="467"/>
        <v>129</v>
      </c>
      <c r="BZ190" s="372">
        <f t="shared" si="467"/>
        <v>113</v>
      </c>
      <c r="CA190" s="358">
        <f t="shared" si="468"/>
        <v>0</v>
      </c>
      <c r="CB190" s="372">
        <f t="shared" si="468"/>
        <v>0</v>
      </c>
      <c r="CC190" s="427">
        <v>5.45</v>
      </c>
      <c r="CD190" s="420">
        <v>5</v>
      </c>
      <c r="CE190" s="371">
        <f t="shared" si="419"/>
        <v>490.5</v>
      </c>
      <c r="CF190" s="372">
        <f t="shared" si="419"/>
        <v>555</v>
      </c>
      <c r="CG190" s="426">
        <v>5.8</v>
      </c>
      <c r="CH190" s="420">
        <v>7</v>
      </c>
      <c r="CI190" s="371">
        <f t="shared" si="505"/>
        <v>226.2</v>
      </c>
      <c r="CJ190" s="372">
        <f t="shared" si="505"/>
        <v>14</v>
      </c>
      <c r="CK190" s="426"/>
      <c r="CL190" s="446"/>
      <c r="CM190" s="371">
        <f t="shared" si="506"/>
        <v>0</v>
      </c>
      <c r="CN190" s="372">
        <f t="shared" si="506"/>
        <v>0</v>
      </c>
      <c r="CO190" s="371">
        <f t="shared" si="469"/>
        <v>5.5558139534883724</v>
      </c>
      <c r="CP190" s="372">
        <f t="shared" si="469"/>
        <v>5.0353982300884956</v>
      </c>
      <c r="CQ190" s="371">
        <f t="shared" si="470"/>
        <v>716.7</v>
      </c>
      <c r="CR190" s="372">
        <f t="shared" si="470"/>
        <v>569</v>
      </c>
      <c r="CS190" s="426"/>
      <c r="CT190" s="420"/>
      <c r="CU190" s="371">
        <f t="shared" si="420"/>
        <v>0</v>
      </c>
      <c r="CV190" s="372">
        <f t="shared" si="420"/>
        <v>0</v>
      </c>
      <c r="CW190" s="426"/>
      <c r="CX190" s="420"/>
      <c r="CY190" s="371">
        <f t="shared" si="421"/>
        <v>0</v>
      </c>
      <c r="CZ190" s="372">
        <f t="shared" si="421"/>
        <v>0</v>
      </c>
      <c r="DA190" s="421"/>
      <c r="DB190" s="420"/>
      <c r="DC190" s="371">
        <f t="shared" si="471"/>
        <v>0</v>
      </c>
      <c r="DD190" s="372">
        <f t="shared" si="471"/>
        <v>0</v>
      </c>
      <c r="DE190" s="371">
        <f t="shared" si="472"/>
        <v>0</v>
      </c>
      <c r="DF190" s="372">
        <f t="shared" si="472"/>
        <v>0</v>
      </c>
      <c r="DG190" s="371">
        <f t="shared" si="473"/>
        <v>0</v>
      </c>
      <c r="DH190" s="372">
        <f t="shared" si="473"/>
        <v>0</v>
      </c>
      <c r="DI190" s="371">
        <f t="shared" si="474"/>
        <v>207</v>
      </c>
      <c r="DJ190" s="372">
        <f t="shared" si="474"/>
        <v>177</v>
      </c>
      <c r="DK190" s="371">
        <f t="shared" si="474"/>
        <v>0</v>
      </c>
      <c r="DL190" s="372">
        <f t="shared" si="463"/>
        <v>0</v>
      </c>
      <c r="DM190" s="371">
        <f t="shared" si="475"/>
        <v>5.1852657004830913</v>
      </c>
      <c r="DN190" s="372">
        <f t="shared" si="475"/>
        <v>5.0225988700564974</v>
      </c>
      <c r="DO190" s="371">
        <f t="shared" si="476"/>
        <v>1073.3499999999999</v>
      </c>
      <c r="DP190" s="372">
        <f t="shared" si="476"/>
        <v>889</v>
      </c>
      <c r="DQ190" s="371">
        <f t="shared" si="477"/>
        <v>0</v>
      </c>
      <c r="DR190" s="372">
        <f t="shared" si="477"/>
        <v>0</v>
      </c>
      <c r="DS190" s="371">
        <f t="shared" si="478"/>
        <v>0</v>
      </c>
      <c r="DT190" s="372">
        <f t="shared" si="478"/>
        <v>0</v>
      </c>
      <c r="DU190" s="424">
        <v>190</v>
      </c>
      <c r="DV190" s="425">
        <v>274</v>
      </c>
      <c r="DW190" s="371">
        <f t="shared" si="479"/>
        <v>0</v>
      </c>
      <c r="DX190" s="372">
        <f t="shared" si="479"/>
        <v>0</v>
      </c>
      <c r="DY190" s="426">
        <v>171</v>
      </c>
      <c r="DZ190" s="425">
        <v>44</v>
      </c>
      <c r="EA190" s="371">
        <f t="shared" si="480"/>
        <v>0</v>
      </c>
      <c r="EB190" s="372">
        <f t="shared" si="480"/>
        <v>0</v>
      </c>
      <c r="EC190" s="426"/>
      <c r="ED190" s="425"/>
      <c r="EE190" s="371">
        <f t="shared" si="481"/>
        <v>0</v>
      </c>
      <c r="EF190" s="372">
        <f t="shared" si="481"/>
        <v>0</v>
      </c>
      <c r="EG190" s="358">
        <f t="shared" si="482"/>
        <v>361</v>
      </c>
      <c r="EH190" s="372">
        <f t="shared" si="482"/>
        <v>318</v>
      </c>
      <c r="EI190" s="358">
        <f t="shared" si="483"/>
        <v>0</v>
      </c>
      <c r="EJ190" s="372">
        <f t="shared" si="483"/>
        <v>0</v>
      </c>
      <c r="EK190" s="427">
        <v>3.69</v>
      </c>
      <c r="EL190" s="420">
        <v>4</v>
      </c>
      <c r="EM190" s="371">
        <f t="shared" si="453"/>
        <v>701.1</v>
      </c>
      <c r="EN190" s="372">
        <f t="shared" si="453"/>
        <v>1096</v>
      </c>
      <c r="EO190" s="426">
        <v>3.88</v>
      </c>
      <c r="EP190" s="420">
        <v>3.26</v>
      </c>
      <c r="EQ190" s="371">
        <f t="shared" si="507"/>
        <v>663.48</v>
      </c>
      <c r="ER190" s="372">
        <f t="shared" si="507"/>
        <v>143.44</v>
      </c>
      <c r="ES190" s="426"/>
      <c r="ET190" s="446"/>
      <c r="EU190" s="371">
        <f t="shared" si="451"/>
        <v>0</v>
      </c>
      <c r="EV190" s="372">
        <f t="shared" si="452"/>
        <v>0</v>
      </c>
      <c r="EW190" s="371">
        <f t="shared" si="484"/>
        <v>3.78</v>
      </c>
      <c r="EX190" s="372">
        <f t="shared" si="484"/>
        <v>3.8976100628930821</v>
      </c>
      <c r="EY190" s="371">
        <f t="shared" si="485"/>
        <v>1364.58</v>
      </c>
      <c r="EZ190" s="372">
        <f t="shared" si="485"/>
        <v>1239.44</v>
      </c>
      <c r="FA190" s="426"/>
      <c r="FB190" s="420"/>
      <c r="FC190" s="371">
        <f t="shared" si="486"/>
        <v>0</v>
      </c>
      <c r="FD190" s="372">
        <f t="shared" si="486"/>
        <v>0</v>
      </c>
      <c r="FE190" s="426"/>
      <c r="FF190" s="420"/>
      <c r="FG190" s="371">
        <f t="shared" si="487"/>
        <v>0</v>
      </c>
      <c r="FH190" s="372">
        <f t="shared" si="487"/>
        <v>0</v>
      </c>
      <c r="FI190" s="421"/>
      <c r="FJ190" s="420"/>
      <c r="FK190" s="371">
        <f t="shared" si="488"/>
        <v>0</v>
      </c>
      <c r="FL190" s="372">
        <f t="shared" si="488"/>
        <v>0</v>
      </c>
      <c r="FM190" s="371">
        <f t="shared" si="489"/>
        <v>0</v>
      </c>
      <c r="FN190" s="372">
        <f t="shared" si="489"/>
        <v>0</v>
      </c>
      <c r="FO190" s="371">
        <f t="shared" si="490"/>
        <v>0</v>
      </c>
      <c r="FP190" s="372">
        <f t="shared" si="490"/>
        <v>0</v>
      </c>
      <c r="FQ190" s="424">
        <v>27</v>
      </c>
      <c r="FR190" s="425">
        <v>19</v>
      </c>
      <c r="FS190" s="371">
        <f t="shared" si="491"/>
        <v>0</v>
      </c>
      <c r="FT190" s="372">
        <f t="shared" si="491"/>
        <v>0</v>
      </c>
      <c r="FU190" s="426">
        <v>5.1100000000000003</v>
      </c>
      <c r="FV190" s="425">
        <v>4</v>
      </c>
      <c r="FW190" s="371">
        <f t="shared" si="492"/>
        <v>137.97</v>
      </c>
      <c r="FX190" s="372">
        <f t="shared" si="492"/>
        <v>76</v>
      </c>
      <c r="FY190" s="426"/>
      <c r="FZ190" s="425"/>
      <c r="GA190" s="371">
        <f t="shared" si="493"/>
        <v>0</v>
      </c>
      <c r="GB190" s="372">
        <f t="shared" si="493"/>
        <v>0</v>
      </c>
      <c r="GC190" s="406">
        <f t="shared" si="456"/>
        <v>335</v>
      </c>
      <c r="GD190" s="372">
        <f t="shared" si="456"/>
        <v>445</v>
      </c>
      <c r="GE190" s="371">
        <f t="shared" si="456"/>
        <v>0</v>
      </c>
      <c r="GF190" s="372">
        <f t="shared" si="454"/>
        <v>0</v>
      </c>
      <c r="GG190" s="371">
        <f t="shared" si="494"/>
        <v>1441.3000000000002</v>
      </c>
      <c r="GH190" s="372">
        <f t="shared" si="494"/>
        <v>1951</v>
      </c>
      <c r="GI190" s="371" t="str">
        <f t="shared" si="495"/>
        <v/>
      </c>
      <c r="GJ190" s="372" t="str">
        <f t="shared" si="495"/>
        <v/>
      </c>
      <c r="GK190" s="406">
        <f t="shared" si="457"/>
        <v>233</v>
      </c>
      <c r="GL190" s="372">
        <f t="shared" si="457"/>
        <v>50</v>
      </c>
      <c r="GM190" s="371">
        <f t="shared" si="457"/>
        <v>0</v>
      </c>
      <c r="GN190" s="372">
        <f t="shared" si="455"/>
        <v>0</v>
      </c>
      <c r="GO190" s="371">
        <f t="shared" si="496"/>
        <v>996.63</v>
      </c>
      <c r="GP190" s="372">
        <f t="shared" si="496"/>
        <v>177.44</v>
      </c>
      <c r="GQ190" s="371">
        <f t="shared" si="497"/>
        <v>0</v>
      </c>
      <c r="GR190" s="372">
        <f t="shared" si="497"/>
        <v>0</v>
      </c>
      <c r="GS190" s="406">
        <f t="shared" si="458"/>
        <v>568</v>
      </c>
      <c r="GT190" s="372">
        <f t="shared" si="458"/>
        <v>495</v>
      </c>
      <c r="GU190" s="371">
        <f t="shared" si="458"/>
        <v>0</v>
      </c>
      <c r="GV190" s="372">
        <f t="shared" si="458"/>
        <v>0</v>
      </c>
      <c r="GW190" s="371">
        <f t="shared" si="498"/>
        <v>2437.9300000000003</v>
      </c>
      <c r="GX190" s="372">
        <f t="shared" si="498"/>
        <v>2128.44</v>
      </c>
      <c r="GY190" s="371" t="str">
        <f t="shared" si="498"/>
        <v/>
      </c>
      <c r="GZ190" s="372" t="str">
        <f t="shared" si="498"/>
        <v/>
      </c>
      <c r="HA190" s="406">
        <f t="shared" si="459"/>
        <v>0</v>
      </c>
      <c r="HB190" s="372">
        <f t="shared" si="459"/>
        <v>0</v>
      </c>
      <c r="HC190" s="371">
        <f t="shared" si="459"/>
        <v>0</v>
      </c>
      <c r="HD190" s="372">
        <f t="shared" si="459"/>
        <v>0</v>
      </c>
      <c r="HE190" s="371" t="str">
        <f t="shared" si="460"/>
        <v/>
      </c>
      <c r="HF190" s="372" t="str">
        <f t="shared" si="460"/>
        <v/>
      </c>
      <c r="HG190" s="371" t="str">
        <f t="shared" si="499"/>
        <v/>
      </c>
      <c r="HH190" s="372" t="str">
        <f t="shared" si="499"/>
        <v/>
      </c>
      <c r="HI190" s="406">
        <f t="shared" si="500"/>
        <v>2575.8999999999996</v>
      </c>
      <c r="HJ190" s="372">
        <f t="shared" si="500"/>
        <v>2204.44</v>
      </c>
      <c r="HK190" s="371" t="str">
        <f t="shared" si="501"/>
        <v/>
      </c>
      <c r="HL190" s="371" t="str">
        <f t="shared" si="501"/>
        <v/>
      </c>
    </row>
    <row r="191" spans="1:221" ht="15">
      <c r="A191" s="486" t="s">
        <v>285</v>
      </c>
      <c r="B191" s="487" t="s">
        <v>384</v>
      </c>
      <c r="C191" s="48"/>
      <c r="D191" s="488">
        <v>176044</v>
      </c>
      <c r="E191" s="442">
        <v>4</v>
      </c>
      <c r="F191" s="413">
        <v>308</v>
      </c>
      <c r="G191" s="443">
        <v>319</v>
      </c>
      <c r="H191" s="421">
        <v>2</v>
      </c>
      <c r="I191" s="422">
        <v>2</v>
      </c>
      <c r="J191" s="371">
        <f t="shared" si="422"/>
        <v>306</v>
      </c>
      <c r="K191" s="372">
        <f t="shared" si="423"/>
        <v>317</v>
      </c>
      <c r="L191" s="420">
        <v>120</v>
      </c>
      <c r="M191" s="371">
        <f t="shared" si="424"/>
        <v>306</v>
      </c>
      <c r="N191" s="372">
        <f t="shared" si="462"/>
        <v>317</v>
      </c>
      <c r="O191" s="371">
        <f t="shared" si="425"/>
        <v>0</v>
      </c>
      <c r="P191" s="372">
        <f t="shared" si="426"/>
        <v>0</v>
      </c>
      <c r="Q191" s="424">
        <v>3</v>
      </c>
      <c r="R191" s="425">
        <v>3</v>
      </c>
      <c r="S191" s="371">
        <f t="shared" si="427"/>
        <v>0</v>
      </c>
      <c r="T191" s="372">
        <f t="shared" si="428"/>
        <v>0</v>
      </c>
      <c r="U191" s="426">
        <v>17</v>
      </c>
      <c r="V191" s="425">
        <v>15</v>
      </c>
      <c r="W191" s="371">
        <f t="shared" si="429"/>
        <v>0</v>
      </c>
      <c r="X191" s="372">
        <f t="shared" si="430"/>
        <v>0</v>
      </c>
      <c r="Y191" s="426"/>
      <c r="Z191" s="425"/>
      <c r="AA191" s="371">
        <f t="shared" si="431"/>
        <v>0</v>
      </c>
      <c r="AB191" s="372">
        <f t="shared" si="432"/>
        <v>0</v>
      </c>
      <c r="AC191" s="358">
        <f t="shared" si="433"/>
        <v>20</v>
      </c>
      <c r="AD191" s="372">
        <f t="shared" si="434"/>
        <v>18</v>
      </c>
      <c r="AE191" s="358">
        <f t="shared" si="435"/>
        <v>0</v>
      </c>
      <c r="AF191" s="372">
        <f t="shared" si="436"/>
        <v>0</v>
      </c>
      <c r="AG191" s="427">
        <v>9</v>
      </c>
      <c r="AH191" s="420">
        <v>7</v>
      </c>
      <c r="AI191" s="371">
        <f t="shared" si="437"/>
        <v>27</v>
      </c>
      <c r="AJ191" s="372">
        <f t="shared" si="438"/>
        <v>21</v>
      </c>
      <c r="AK191" s="426">
        <v>6.12</v>
      </c>
      <c r="AL191" s="420">
        <v>4.4400000000000004</v>
      </c>
      <c r="AM191" s="371">
        <f t="shared" si="439"/>
        <v>104.04</v>
      </c>
      <c r="AN191" s="372">
        <f t="shared" si="440"/>
        <v>66.600000000000009</v>
      </c>
      <c r="AO191" s="426"/>
      <c r="AP191" s="446"/>
      <c r="AQ191" s="371">
        <f t="shared" si="441"/>
        <v>0</v>
      </c>
      <c r="AR191" s="372">
        <f t="shared" si="442"/>
        <v>0</v>
      </c>
      <c r="AS191" s="371">
        <f t="shared" si="443"/>
        <v>6.5520000000000014</v>
      </c>
      <c r="AT191" s="372">
        <f t="shared" si="444"/>
        <v>4.8666666666666671</v>
      </c>
      <c r="AU191" s="371">
        <f t="shared" si="445"/>
        <v>131.04000000000002</v>
      </c>
      <c r="AV191" s="372">
        <f t="shared" si="446"/>
        <v>87.600000000000009</v>
      </c>
      <c r="AW191" s="426"/>
      <c r="AX191" s="420"/>
      <c r="AY191" s="371">
        <f t="shared" si="447"/>
        <v>0</v>
      </c>
      <c r="AZ191" s="372">
        <f t="shared" si="448"/>
        <v>0</v>
      </c>
      <c r="BA191" s="426"/>
      <c r="BB191" s="420"/>
      <c r="BC191" s="371">
        <f t="shared" si="449"/>
        <v>0</v>
      </c>
      <c r="BD191" s="372">
        <f t="shared" si="450"/>
        <v>0</v>
      </c>
      <c r="BE191" s="421"/>
      <c r="BF191" s="420"/>
      <c r="BG191" s="371">
        <f t="shared" si="464"/>
        <v>0</v>
      </c>
      <c r="BH191" s="372">
        <f t="shared" si="464"/>
        <v>0</v>
      </c>
      <c r="BI191" s="371">
        <f t="shared" si="465"/>
        <v>0</v>
      </c>
      <c r="BJ191" s="372">
        <f t="shared" si="465"/>
        <v>0</v>
      </c>
      <c r="BK191" s="371">
        <f t="shared" si="466"/>
        <v>0</v>
      </c>
      <c r="BL191" s="372">
        <f t="shared" si="466"/>
        <v>0</v>
      </c>
      <c r="BM191" s="431">
        <v>70</v>
      </c>
      <c r="BN191" s="425">
        <v>115</v>
      </c>
      <c r="BO191" s="371">
        <f t="shared" si="502"/>
        <v>0</v>
      </c>
      <c r="BP191" s="372">
        <f t="shared" si="502"/>
        <v>0</v>
      </c>
      <c r="BQ191" s="426">
        <v>31</v>
      </c>
      <c r="BR191" s="425">
        <v>0</v>
      </c>
      <c r="BS191" s="371">
        <f t="shared" si="503"/>
        <v>0</v>
      </c>
      <c r="BT191" s="372">
        <f t="shared" si="503"/>
        <v>0</v>
      </c>
      <c r="BU191" s="426"/>
      <c r="BV191" s="425"/>
      <c r="BW191" s="371">
        <f t="shared" si="504"/>
        <v>0</v>
      </c>
      <c r="BX191" s="423">
        <f t="shared" si="509"/>
        <v>0</v>
      </c>
      <c r="BY191" s="358">
        <f t="shared" si="467"/>
        <v>101</v>
      </c>
      <c r="BZ191" s="372">
        <f t="shared" si="467"/>
        <v>115</v>
      </c>
      <c r="CA191" s="358">
        <f t="shared" si="468"/>
        <v>0</v>
      </c>
      <c r="CB191" s="372">
        <f t="shared" si="468"/>
        <v>0</v>
      </c>
      <c r="CC191" s="427">
        <v>4.8</v>
      </c>
      <c r="CD191" s="420">
        <v>5</v>
      </c>
      <c r="CE191" s="371">
        <f t="shared" si="419"/>
        <v>336</v>
      </c>
      <c r="CF191" s="372">
        <f t="shared" si="419"/>
        <v>575</v>
      </c>
      <c r="CG191" s="426">
        <v>5.88</v>
      </c>
      <c r="CH191" s="420" t="s">
        <v>390</v>
      </c>
      <c r="CI191" s="371">
        <f t="shared" si="505"/>
        <v>182.28</v>
      </c>
      <c r="CJ191" s="372">
        <f t="shared" si="505"/>
        <v>0</v>
      </c>
      <c r="CK191" s="426"/>
      <c r="CL191" s="446"/>
      <c r="CM191" s="371">
        <f t="shared" si="506"/>
        <v>0</v>
      </c>
      <c r="CN191" s="372">
        <f t="shared" si="506"/>
        <v>0</v>
      </c>
      <c r="CO191" s="371">
        <f t="shared" si="469"/>
        <v>5.1314851485148516</v>
      </c>
      <c r="CP191" s="372">
        <f t="shared" si="469"/>
        <v>5</v>
      </c>
      <c r="CQ191" s="371">
        <f t="shared" si="470"/>
        <v>518.28</v>
      </c>
      <c r="CR191" s="372">
        <f t="shared" si="470"/>
        <v>575</v>
      </c>
      <c r="CS191" s="426"/>
      <c r="CT191" s="420"/>
      <c r="CU191" s="371">
        <f t="shared" si="420"/>
        <v>0</v>
      </c>
      <c r="CV191" s="372">
        <f t="shared" si="420"/>
        <v>0</v>
      </c>
      <c r="CW191" s="426"/>
      <c r="CX191" s="420"/>
      <c r="CY191" s="371">
        <f t="shared" si="421"/>
        <v>0</v>
      </c>
      <c r="CZ191" s="372">
        <f t="shared" si="421"/>
        <v>0</v>
      </c>
      <c r="DA191" s="421"/>
      <c r="DB191" s="420"/>
      <c r="DC191" s="371">
        <f t="shared" si="471"/>
        <v>0</v>
      </c>
      <c r="DD191" s="372">
        <f t="shared" si="471"/>
        <v>0</v>
      </c>
      <c r="DE191" s="371">
        <f t="shared" si="472"/>
        <v>0</v>
      </c>
      <c r="DF191" s="372">
        <f t="shared" si="472"/>
        <v>0</v>
      </c>
      <c r="DG191" s="371">
        <f t="shared" si="473"/>
        <v>0</v>
      </c>
      <c r="DH191" s="372">
        <f t="shared" si="473"/>
        <v>0</v>
      </c>
      <c r="DI191" s="371">
        <f t="shared" si="474"/>
        <v>121</v>
      </c>
      <c r="DJ191" s="372">
        <f t="shared" si="474"/>
        <v>133</v>
      </c>
      <c r="DK191" s="371">
        <f t="shared" si="474"/>
        <v>0</v>
      </c>
      <c r="DL191" s="372">
        <f t="shared" si="463"/>
        <v>0</v>
      </c>
      <c r="DM191" s="371">
        <f t="shared" si="475"/>
        <v>5.366280991735537</v>
      </c>
      <c r="DN191" s="372">
        <f t="shared" si="475"/>
        <v>4.9819548872180457</v>
      </c>
      <c r="DO191" s="371">
        <f t="shared" si="476"/>
        <v>649.31999999999994</v>
      </c>
      <c r="DP191" s="372">
        <f t="shared" si="476"/>
        <v>662.6</v>
      </c>
      <c r="DQ191" s="371">
        <f t="shared" si="477"/>
        <v>0</v>
      </c>
      <c r="DR191" s="372">
        <f t="shared" si="477"/>
        <v>0</v>
      </c>
      <c r="DS191" s="371">
        <f t="shared" si="478"/>
        <v>0</v>
      </c>
      <c r="DT191" s="372">
        <f t="shared" si="478"/>
        <v>0</v>
      </c>
      <c r="DU191" s="424">
        <v>38</v>
      </c>
      <c r="DV191" s="425">
        <v>100</v>
      </c>
      <c r="DW191" s="371">
        <f t="shared" si="479"/>
        <v>0</v>
      </c>
      <c r="DX191" s="372">
        <f t="shared" si="479"/>
        <v>0</v>
      </c>
      <c r="DY191" s="426">
        <v>87</v>
      </c>
      <c r="DZ191" s="425">
        <v>40</v>
      </c>
      <c r="EA191" s="371">
        <f t="shared" si="480"/>
        <v>0</v>
      </c>
      <c r="EB191" s="372">
        <f t="shared" si="480"/>
        <v>0</v>
      </c>
      <c r="EC191" s="426"/>
      <c r="ED191" s="425"/>
      <c r="EE191" s="371">
        <f t="shared" si="481"/>
        <v>0</v>
      </c>
      <c r="EF191" s="372">
        <f t="shared" si="481"/>
        <v>0</v>
      </c>
      <c r="EG191" s="358">
        <f t="shared" si="482"/>
        <v>125</v>
      </c>
      <c r="EH191" s="372">
        <f t="shared" si="482"/>
        <v>140</v>
      </c>
      <c r="EI191" s="358">
        <f t="shared" si="483"/>
        <v>0</v>
      </c>
      <c r="EJ191" s="372">
        <f t="shared" si="483"/>
        <v>0</v>
      </c>
      <c r="EK191" s="427">
        <v>3.58</v>
      </c>
      <c r="EL191" s="420">
        <v>4</v>
      </c>
      <c r="EM191" s="371">
        <f t="shared" si="453"/>
        <v>136.04</v>
      </c>
      <c r="EN191" s="372">
        <f t="shared" si="453"/>
        <v>400</v>
      </c>
      <c r="EO191" s="426">
        <v>4.3499999999999996</v>
      </c>
      <c r="EP191" s="420">
        <v>4</v>
      </c>
      <c r="EQ191" s="371">
        <f t="shared" si="507"/>
        <v>378.45</v>
      </c>
      <c r="ER191" s="372">
        <f t="shared" si="507"/>
        <v>160</v>
      </c>
      <c r="ES191" s="426"/>
      <c r="ET191" s="446"/>
      <c r="EU191" s="371">
        <f t="shared" si="451"/>
        <v>0</v>
      </c>
      <c r="EV191" s="372">
        <f t="shared" si="452"/>
        <v>0</v>
      </c>
      <c r="EW191" s="371">
        <f t="shared" si="484"/>
        <v>4.11592</v>
      </c>
      <c r="EX191" s="372">
        <f t="shared" si="484"/>
        <v>4</v>
      </c>
      <c r="EY191" s="371">
        <f t="shared" si="485"/>
        <v>514.49</v>
      </c>
      <c r="EZ191" s="372">
        <f t="shared" si="485"/>
        <v>560</v>
      </c>
      <c r="FA191" s="426"/>
      <c r="FB191" s="420"/>
      <c r="FC191" s="371">
        <f t="shared" si="486"/>
        <v>0</v>
      </c>
      <c r="FD191" s="372">
        <f t="shared" si="486"/>
        <v>0</v>
      </c>
      <c r="FE191" s="426"/>
      <c r="FF191" s="420"/>
      <c r="FG191" s="371">
        <f t="shared" si="487"/>
        <v>0</v>
      </c>
      <c r="FH191" s="372">
        <f t="shared" si="487"/>
        <v>0</v>
      </c>
      <c r="FI191" s="421"/>
      <c r="FJ191" s="420"/>
      <c r="FK191" s="371">
        <f t="shared" si="488"/>
        <v>0</v>
      </c>
      <c r="FL191" s="372">
        <f t="shared" si="488"/>
        <v>0</v>
      </c>
      <c r="FM191" s="371">
        <f t="shared" si="489"/>
        <v>0</v>
      </c>
      <c r="FN191" s="372">
        <f t="shared" si="489"/>
        <v>0</v>
      </c>
      <c r="FO191" s="371">
        <f t="shared" si="490"/>
        <v>0</v>
      </c>
      <c r="FP191" s="372">
        <f t="shared" si="490"/>
        <v>0</v>
      </c>
      <c r="FQ191" s="424">
        <v>60</v>
      </c>
      <c r="FR191" s="425">
        <v>44</v>
      </c>
      <c r="FS191" s="371">
        <f t="shared" si="491"/>
        <v>0</v>
      </c>
      <c r="FT191" s="372">
        <f t="shared" si="491"/>
        <v>0</v>
      </c>
      <c r="FU191" s="426">
        <v>5.84</v>
      </c>
      <c r="FV191" s="425">
        <v>7</v>
      </c>
      <c r="FW191" s="371">
        <f t="shared" si="492"/>
        <v>350.4</v>
      </c>
      <c r="FX191" s="372">
        <f t="shared" si="492"/>
        <v>308</v>
      </c>
      <c r="FY191" s="426"/>
      <c r="FZ191" s="425"/>
      <c r="GA191" s="371">
        <f t="shared" si="493"/>
        <v>0</v>
      </c>
      <c r="GB191" s="372">
        <f t="shared" si="493"/>
        <v>0</v>
      </c>
      <c r="GC191" s="406">
        <f t="shared" si="456"/>
        <v>111</v>
      </c>
      <c r="GD191" s="372">
        <f t="shared" si="456"/>
        <v>218</v>
      </c>
      <c r="GE191" s="371">
        <f t="shared" si="456"/>
        <v>0</v>
      </c>
      <c r="GF191" s="372">
        <f t="shared" si="454"/>
        <v>0</v>
      </c>
      <c r="GG191" s="371">
        <f t="shared" si="494"/>
        <v>499.03999999999996</v>
      </c>
      <c r="GH191" s="372">
        <f t="shared" si="494"/>
        <v>996</v>
      </c>
      <c r="GI191" s="371" t="str">
        <f t="shared" si="495"/>
        <v/>
      </c>
      <c r="GJ191" s="372" t="str">
        <f t="shared" si="495"/>
        <v/>
      </c>
      <c r="GK191" s="406">
        <f t="shared" si="457"/>
        <v>135</v>
      </c>
      <c r="GL191" s="372">
        <f t="shared" si="457"/>
        <v>55</v>
      </c>
      <c r="GM191" s="371">
        <f t="shared" si="457"/>
        <v>0</v>
      </c>
      <c r="GN191" s="372">
        <f t="shared" si="455"/>
        <v>0</v>
      </c>
      <c r="GO191" s="371">
        <f t="shared" si="496"/>
        <v>664.77</v>
      </c>
      <c r="GP191" s="372">
        <f t="shared" si="496"/>
        <v>226.60000000000002</v>
      </c>
      <c r="GQ191" s="371">
        <f t="shared" si="497"/>
        <v>0</v>
      </c>
      <c r="GR191" s="372">
        <f t="shared" si="497"/>
        <v>0</v>
      </c>
      <c r="GS191" s="406">
        <f t="shared" si="458"/>
        <v>246</v>
      </c>
      <c r="GT191" s="372">
        <f t="shared" si="458"/>
        <v>273</v>
      </c>
      <c r="GU191" s="371">
        <f t="shared" si="458"/>
        <v>0</v>
      </c>
      <c r="GV191" s="372">
        <f t="shared" si="458"/>
        <v>0</v>
      </c>
      <c r="GW191" s="371">
        <f t="shared" si="498"/>
        <v>1163.81</v>
      </c>
      <c r="GX191" s="372">
        <f t="shared" si="498"/>
        <v>1222.5999999999999</v>
      </c>
      <c r="GY191" s="371" t="str">
        <f t="shared" si="498"/>
        <v/>
      </c>
      <c r="GZ191" s="372" t="str">
        <f t="shared" si="498"/>
        <v/>
      </c>
      <c r="HA191" s="406">
        <f t="shared" si="459"/>
        <v>0</v>
      </c>
      <c r="HB191" s="372">
        <f t="shared" si="459"/>
        <v>0</v>
      </c>
      <c r="HC191" s="371">
        <f t="shared" si="459"/>
        <v>0</v>
      </c>
      <c r="HD191" s="372">
        <f t="shared" si="459"/>
        <v>0</v>
      </c>
      <c r="HE191" s="371" t="str">
        <f t="shared" si="460"/>
        <v/>
      </c>
      <c r="HF191" s="372" t="str">
        <f t="shared" si="460"/>
        <v/>
      </c>
      <c r="HG191" s="371" t="str">
        <f t="shared" si="499"/>
        <v/>
      </c>
      <c r="HH191" s="372" t="str">
        <f t="shared" si="499"/>
        <v/>
      </c>
      <c r="HI191" s="406">
        <f t="shared" si="500"/>
        <v>1514.21</v>
      </c>
      <c r="HJ191" s="372">
        <f t="shared" si="500"/>
        <v>1530.6</v>
      </c>
      <c r="HK191" s="371" t="str">
        <f t="shared" si="501"/>
        <v/>
      </c>
      <c r="HL191" s="371" t="str">
        <f t="shared" si="501"/>
        <v/>
      </c>
    </row>
    <row r="192" spans="1:221" ht="15">
      <c r="A192" s="486" t="s">
        <v>285</v>
      </c>
      <c r="B192" s="487" t="s">
        <v>383</v>
      </c>
      <c r="C192" s="48"/>
      <c r="D192" s="488">
        <v>176035</v>
      </c>
      <c r="E192" s="442">
        <v>5</v>
      </c>
      <c r="F192" s="413">
        <v>406</v>
      </c>
      <c r="G192" s="443">
        <v>434</v>
      </c>
      <c r="H192" s="421">
        <v>0</v>
      </c>
      <c r="I192" s="422">
        <v>0</v>
      </c>
      <c r="J192" s="371">
        <f t="shared" si="422"/>
        <v>406</v>
      </c>
      <c r="K192" s="372">
        <f t="shared" si="423"/>
        <v>434</v>
      </c>
      <c r="L192" s="420">
        <v>120</v>
      </c>
      <c r="M192" s="371">
        <f t="shared" si="424"/>
        <v>406</v>
      </c>
      <c r="N192" s="372">
        <f t="shared" si="462"/>
        <v>434</v>
      </c>
      <c r="O192" s="371">
        <f t="shared" si="425"/>
        <v>0</v>
      </c>
      <c r="P192" s="372">
        <f t="shared" si="426"/>
        <v>0</v>
      </c>
      <c r="Q192" s="424">
        <v>11</v>
      </c>
      <c r="R192" s="425">
        <v>5</v>
      </c>
      <c r="S192" s="371">
        <f t="shared" si="427"/>
        <v>0</v>
      </c>
      <c r="T192" s="372">
        <f t="shared" si="428"/>
        <v>0</v>
      </c>
      <c r="U192" s="426">
        <v>9</v>
      </c>
      <c r="V192" s="425">
        <v>9</v>
      </c>
      <c r="W192" s="371">
        <f t="shared" si="429"/>
        <v>0</v>
      </c>
      <c r="X192" s="372">
        <f t="shared" si="430"/>
        <v>0</v>
      </c>
      <c r="Y192" s="426"/>
      <c r="Z192" s="425"/>
      <c r="AA192" s="371">
        <f t="shared" si="431"/>
        <v>0</v>
      </c>
      <c r="AB192" s="372">
        <f t="shared" si="432"/>
        <v>0</v>
      </c>
      <c r="AC192" s="358">
        <f t="shared" si="433"/>
        <v>20</v>
      </c>
      <c r="AD192" s="372">
        <f t="shared" si="434"/>
        <v>14</v>
      </c>
      <c r="AE192" s="358">
        <f t="shared" si="435"/>
        <v>0</v>
      </c>
      <c r="AF192" s="372">
        <f t="shared" si="436"/>
        <v>0</v>
      </c>
      <c r="AG192" s="427">
        <v>4</v>
      </c>
      <c r="AH192" s="420">
        <v>4.4000000000000004</v>
      </c>
      <c r="AI192" s="371">
        <f t="shared" si="437"/>
        <v>44</v>
      </c>
      <c r="AJ192" s="372">
        <f t="shared" si="438"/>
        <v>22</v>
      </c>
      <c r="AK192" s="426">
        <v>5</v>
      </c>
      <c r="AL192" s="420">
        <v>5</v>
      </c>
      <c r="AM192" s="371">
        <f t="shared" si="439"/>
        <v>45</v>
      </c>
      <c r="AN192" s="372">
        <f t="shared" si="440"/>
        <v>45</v>
      </c>
      <c r="AO192" s="426"/>
      <c r="AP192" s="446"/>
      <c r="AQ192" s="371">
        <f t="shared" si="441"/>
        <v>0</v>
      </c>
      <c r="AR192" s="372">
        <f t="shared" si="442"/>
        <v>0</v>
      </c>
      <c r="AS192" s="371">
        <f t="shared" si="443"/>
        <v>4.45</v>
      </c>
      <c r="AT192" s="372">
        <f t="shared" si="444"/>
        <v>4.7857142857142856</v>
      </c>
      <c r="AU192" s="371">
        <f t="shared" si="445"/>
        <v>89</v>
      </c>
      <c r="AV192" s="372">
        <f t="shared" si="446"/>
        <v>67</v>
      </c>
      <c r="AW192" s="426"/>
      <c r="AX192" s="420"/>
      <c r="AY192" s="371">
        <f t="shared" si="447"/>
        <v>0</v>
      </c>
      <c r="AZ192" s="372">
        <f t="shared" si="448"/>
        <v>0</v>
      </c>
      <c r="BA192" s="426"/>
      <c r="BB192" s="420"/>
      <c r="BC192" s="371">
        <f t="shared" si="449"/>
        <v>0</v>
      </c>
      <c r="BD192" s="372">
        <f t="shared" si="450"/>
        <v>0</v>
      </c>
      <c r="BE192" s="421"/>
      <c r="BF192" s="420"/>
      <c r="BG192" s="371">
        <f t="shared" si="464"/>
        <v>0</v>
      </c>
      <c r="BH192" s="372">
        <f t="shared" si="464"/>
        <v>0</v>
      </c>
      <c r="BI192" s="371">
        <f t="shared" si="465"/>
        <v>0</v>
      </c>
      <c r="BJ192" s="372">
        <f t="shared" si="465"/>
        <v>0</v>
      </c>
      <c r="BK192" s="371">
        <f t="shared" si="466"/>
        <v>0</v>
      </c>
      <c r="BL192" s="372">
        <f t="shared" si="466"/>
        <v>0</v>
      </c>
      <c r="BM192" s="431">
        <v>96</v>
      </c>
      <c r="BN192" s="425">
        <v>96</v>
      </c>
      <c r="BO192" s="371">
        <f t="shared" si="502"/>
        <v>0</v>
      </c>
      <c r="BP192" s="372">
        <f t="shared" si="502"/>
        <v>0</v>
      </c>
      <c r="BQ192" s="426">
        <v>15</v>
      </c>
      <c r="BR192" s="425">
        <v>2</v>
      </c>
      <c r="BS192" s="371">
        <f t="shared" si="503"/>
        <v>0</v>
      </c>
      <c r="BT192" s="372">
        <f t="shared" si="503"/>
        <v>0</v>
      </c>
      <c r="BU192" s="426"/>
      <c r="BV192" s="425"/>
      <c r="BW192" s="371">
        <f t="shared" si="504"/>
        <v>0</v>
      </c>
      <c r="BX192" s="423">
        <f t="shared" si="509"/>
        <v>0</v>
      </c>
      <c r="BY192" s="358">
        <f t="shared" si="467"/>
        <v>111</v>
      </c>
      <c r="BZ192" s="372">
        <f t="shared" si="467"/>
        <v>98</v>
      </c>
      <c r="CA192" s="358">
        <f t="shared" si="468"/>
        <v>0</v>
      </c>
      <c r="CB192" s="372">
        <f t="shared" si="468"/>
        <v>0</v>
      </c>
      <c r="CC192" s="427">
        <v>5.35</v>
      </c>
      <c r="CD192" s="420">
        <v>5</v>
      </c>
      <c r="CE192" s="371">
        <f t="shared" si="419"/>
        <v>513.59999999999991</v>
      </c>
      <c r="CF192" s="372">
        <f t="shared" si="419"/>
        <v>480</v>
      </c>
      <c r="CG192" s="426">
        <v>6.63</v>
      </c>
      <c r="CH192" s="420">
        <v>10</v>
      </c>
      <c r="CI192" s="371">
        <f t="shared" si="505"/>
        <v>99.45</v>
      </c>
      <c r="CJ192" s="372">
        <f t="shared" si="505"/>
        <v>20</v>
      </c>
      <c r="CK192" s="426"/>
      <c r="CL192" s="446"/>
      <c r="CM192" s="371">
        <f t="shared" si="506"/>
        <v>0</v>
      </c>
      <c r="CN192" s="372">
        <f t="shared" si="506"/>
        <v>0</v>
      </c>
      <c r="CO192" s="371">
        <f t="shared" si="469"/>
        <v>5.5229729729729726</v>
      </c>
      <c r="CP192" s="372">
        <f t="shared" si="469"/>
        <v>5.1020408163265305</v>
      </c>
      <c r="CQ192" s="371">
        <f t="shared" si="470"/>
        <v>613.04999999999995</v>
      </c>
      <c r="CR192" s="372">
        <f t="shared" si="470"/>
        <v>500</v>
      </c>
      <c r="CS192" s="426"/>
      <c r="CT192" s="420"/>
      <c r="CU192" s="371">
        <f t="shared" si="420"/>
        <v>0</v>
      </c>
      <c r="CV192" s="372">
        <f t="shared" si="420"/>
        <v>0</v>
      </c>
      <c r="CW192" s="426"/>
      <c r="CX192" s="420"/>
      <c r="CY192" s="371">
        <f t="shared" si="421"/>
        <v>0</v>
      </c>
      <c r="CZ192" s="372">
        <f t="shared" si="421"/>
        <v>0</v>
      </c>
      <c r="DA192" s="421"/>
      <c r="DB192" s="420"/>
      <c r="DC192" s="371">
        <f t="shared" si="471"/>
        <v>0</v>
      </c>
      <c r="DD192" s="372">
        <f t="shared" si="471"/>
        <v>0</v>
      </c>
      <c r="DE192" s="371">
        <f t="shared" si="472"/>
        <v>0</v>
      </c>
      <c r="DF192" s="372">
        <f t="shared" si="472"/>
        <v>0</v>
      </c>
      <c r="DG192" s="371">
        <f t="shared" si="473"/>
        <v>0</v>
      </c>
      <c r="DH192" s="372">
        <f t="shared" si="473"/>
        <v>0</v>
      </c>
      <c r="DI192" s="371">
        <f t="shared" si="474"/>
        <v>131</v>
      </c>
      <c r="DJ192" s="372">
        <f t="shared" si="474"/>
        <v>112</v>
      </c>
      <c r="DK192" s="371">
        <f t="shared" si="474"/>
        <v>0</v>
      </c>
      <c r="DL192" s="372">
        <f t="shared" si="463"/>
        <v>0</v>
      </c>
      <c r="DM192" s="371">
        <f t="shared" si="475"/>
        <v>5.3591603053435115</v>
      </c>
      <c r="DN192" s="372">
        <f t="shared" si="475"/>
        <v>5.0625</v>
      </c>
      <c r="DO192" s="371">
        <f t="shared" si="476"/>
        <v>702.05</v>
      </c>
      <c r="DP192" s="372">
        <f t="shared" si="476"/>
        <v>567</v>
      </c>
      <c r="DQ192" s="371">
        <f t="shared" si="477"/>
        <v>0</v>
      </c>
      <c r="DR192" s="372">
        <f t="shared" si="477"/>
        <v>0</v>
      </c>
      <c r="DS192" s="371">
        <f t="shared" si="478"/>
        <v>0</v>
      </c>
      <c r="DT192" s="372">
        <f t="shared" si="478"/>
        <v>0</v>
      </c>
      <c r="DU192" s="424">
        <v>109</v>
      </c>
      <c r="DV192" s="425">
        <v>225</v>
      </c>
      <c r="DW192" s="371">
        <f t="shared" si="479"/>
        <v>0</v>
      </c>
      <c r="DX192" s="372">
        <f t="shared" si="479"/>
        <v>0</v>
      </c>
      <c r="DY192" s="426">
        <v>148</v>
      </c>
      <c r="DZ192" s="425">
        <v>70</v>
      </c>
      <c r="EA192" s="371">
        <f t="shared" si="480"/>
        <v>0</v>
      </c>
      <c r="EB192" s="372">
        <f t="shared" si="480"/>
        <v>0</v>
      </c>
      <c r="EC192" s="426"/>
      <c r="ED192" s="425"/>
      <c r="EE192" s="371">
        <f t="shared" si="481"/>
        <v>0</v>
      </c>
      <c r="EF192" s="372">
        <f t="shared" si="481"/>
        <v>0</v>
      </c>
      <c r="EG192" s="358">
        <f t="shared" si="482"/>
        <v>257</v>
      </c>
      <c r="EH192" s="372">
        <f t="shared" si="482"/>
        <v>295</v>
      </c>
      <c r="EI192" s="358">
        <f t="shared" si="483"/>
        <v>0</v>
      </c>
      <c r="EJ192" s="372">
        <f t="shared" si="483"/>
        <v>0</v>
      </c>
      <c r="EK192" s="427">
        <v>3.46</v>
      </c>
      <c r="EL192" s="420">
        <v>4</v>
      </c>
      <c r="EM192" s="371">
        <f t="shared" si="453"/>
        <v>377.14</v>
      </c>
      <c r="EN192" s="372">
        <f t="shared" si="453"/>
        <v>900</v>
      </c>
      <c r="EO192" s="426">
        <v>3.35</v>
      </c>
      <c r="EP192" s="420">
        <v>4</v>
      </c>
      <c r="EQ192" s="371">
        <f t="shared" si="507"/>
        <v>495.8</v>
      </c>
      <c r="ER192" s="372">
        <f t="shared" si="507"/>
        <v>280</v>
      </c>
      <c r="ES192" s="426"/>
      <c r="ET192" s="446"/>
      <c r="EU192" s="371">
        <f t="shared" si="451"/>
        <v>0</v>
      </c>
      <c r="EV192" s="372">
        <f t="shared" si="452"/>
        <v>0</v>
      </c>
      <c r="EW192" s="371">
        <f t="shared" si="484"/>
        <v>3.3966536964980545</v>
      </c>
      <c r="EX192" s="372">
        <f t="shared" si="484"/>
        <v>4</v>
      </c>
      <c r="EY192" s="371">
        <f t="shared" si="485"/>
        <v>872.94</v>
      </c>
      <c r="EZ192" s="372">
        <f t="shared" si="485"/>
        <v>1180</v>
      </c>
      <c r="FA192" s="426"/>
      <c r="FB192" s="420"/>
      <c r="FC192" s="371">
        <f t="shared" si="486"/>
        <v>0</v>
      </c>
      <c r="FD192" s="372">
        <f t="shared" si="486"/>
        <v>0</v>
      </c>
      <c r="FE192" s="426"/>
      <c r="FF192" s="420"/>
      <c r="FG192" s="371">
        <f t="shared" si="487"/>
        <v>0</v>
      </c>
      <c r="FH192" s="372">
        <f t="shared" si="487"/>
        <v>0</v>
      </c>
      <c r="FI192" s="421"/>
      <c r="FJ192" s="420"/>
      <c r="FK192" s="371">
        <f t="shared" si="488"/>
        <v>0</v>
      </c>
      <c r="FL192" s="372">
        <f t="shared" si="488"/>
        <v>0</v>
      </c>
      <c r="FM192" s="371">
        <f t="shared" si="489"/>
        <v>0</v>
      </c>
      <c r="FN192" s="372">
        <f t="shared" si="489"/>
        <v>0</v>
      </c>
      <c r="FO192" s="371">
        <f t="shared" si="490"/>
        <v>0</v>
      </c>
      <c r="FP192" s="372">
        <f t="shared" si="490"/>
        <v>0</v>
      </c>
      <c r="FQ192" s="424">
        <v>18</v>
      </c>
      <c r="FR192" s="425">
        <v>27</v>
      </c>
      <c r="FS192" s="371">
        <f t="shared" si="491"/>
        <v>0</v>
      </c>
      <c r="FT192" s="372">
        <f t="shared" si="491"/>
        <v>0</v>
      </c>
      <c r="FU192" s="426">
        <v>5.5</v>
      </c>
      <c r="FV192" s="425">
        <v>7</v>
      </c>
      <c r="FW192" s="371">
        <f t="shared" si="492"/>
        <v>99</v>
      </c>
      <c r="FX192" s="372">
        <f t="shared" si="492"/>
        <v>189</v>
      </c>
      <c r="FY192" s="426"/>
      <c r="FZ192" s="425"/>
      <c r="GA192" s="371">
        <f t="shared" si="493"/>
        <v>0</v>
      </c>
      <c r="GB192" s="372">
        <f t="shared" si="493"/>
        <v>0</v>
      </c>
      <c r="GC192" s="406">
        <f t="shared" si="456"/>
        <v>216</v>
      </c>
      <c r="GD192" s="372">
        <f t="shared" si="456"/>
        <v>326</v>
      </c>
      <c r="GE192" s="371">
        <f t="shared" si="456"/>
        <v>0</v>
      </c>
      <c r="GF192" s="372">
        <f t="shared" si="454"/>
        <v>0</v>
      </c>
      <c r="GG192" s="371">
        <f t="shared" si="494"/>
        <v>934.7399999999999</v>
      </c>
      <c r="GH192" s="372">
        <f t="shared" si="494"/>
        <v>1402</v>
      </c>
      <c r="GI192" s="371" t="str">
        <f t="shared" si="495"/>
        <v/>
      </c>
      <c r="GJ192" s="372" t="str">
        <f t="shared" si="495"/>
        <v/>
      </c>
      <c r="GK192" s="406">
        <f t="shared" si="457"/>
        <v>172</v>
      </c>
      <c r="GL192" s="372">
        <f t="shared" si="457"/>
        <v>81</v>
      </c>
      <c r="GM192" s="371">
        <f t="shared" si="457"/>
        <v>0</v>
      </c>
      <c r="GN192" s="372">
        <f t="shared" si="455"/>
        <v>0</v>
      </c>
      <c r="GO192" s="371">
        <f t="shared" si="496"/>
        <v>640.25</v>
      </c>
      <c r="GP192" s="372">
        <f t="shared" si="496"/>
        <v>345</v>
      </c>
      <c r="GQ192" s="371">
        <f t="shared" si="497"/>
        <v>0</v>
      </c>
      <c r="GR192" s="372">
        <f t="shared" si="497"/>
        <v>0</v>
      </c>
      <c r="GS192" s="406">
        <f t="shared" si="458"/>
        <v>388</v>
      </c>
      <c r="GT192" s="372">
        <f t="shared" si="458"/>
        <v>407</v>
      </c>
      <c r="GU192" s="371">
        <f t="shared" si="458"/>
        <v>0</v>
      </c>
      <c r="GV192" s="372">
        <f t="shared" si="458"/>
        <v>0</v>
      </c>
      <c r="GW192" s="371">
        <f t="shared" si="498"/>
        <v>1574.9899999999998</v>
      </c>
      <c r="GX192" s="372">
        <f t="shared" si="498"/>
        <v>1747</v>
      </c>
      <c r="GY192" s="371" t="str">
        <f t="shared" si="498"/>
        <v/>
      </c>
      <c r="GZ192" s="372" t="str">
        <f t="shared" si="498"/>
        <v/>
      </c>
      <c r="HA192" s="406">
        <f t="shared" si="459"/>
        <v>0</v>
      </c>
      <c r="HB192" s="372">
        <f t="shared" si="459"/>
        <v>0</v>
      </c>
      <c r="HC192" s="371">
        <f t="shared" si="459"/>
        <v>0</v>
      </c>
      <c r="HD192" s="372">
        <f t="shared" si="459"/>
        <v>0</v>
      </c>
      <c r="HE192" s="371" t="str">
        <f t="shared" si="460"/>
        <v/>
      </c>
      <c r="HF192" s="372" t="str">
        <f t="shared" si="460"/>
        <v/>
      </c>
      <c r="HG192" s="371" t="str">
        <f t="shared" si="499"/>
        <v/>
      </c>
      <c r="HH192" s="372" t="str">
        <f t="shared" si="499"/>
        <v/>
      </c>
      <c r="HI192" s="406">
        <f t="shared" si="500"/>
        <v>1673.99</v>
      </c>
      <c r="HJ192" s="372">
        <f t="shared" si="500"/>
        <v>1936</v>
      </c>
      <c r="HK192" s="371" t="str">
        <f t="shared" si="501"/>
        <v/>
      </c>
      <c r="HL192" s="371" t="str">
        <f t="shared" si="501"/>
        <v/>
      </c>
    </row>
    <row r="193" spans="1:220" ht="15">
      <c r="A193" s="499" t="s">
        <v>43</v>
      </c>
      <c r="B193" s="500" t="s">
        <v>44</v>
      </c>
      <c r="C193" s="108"/>
      <c r="D193" s="499">
        <v>199193</v>
      </c>
      <c r="E193" s="502">
        <v>1</v>
      </c>
      <c r="F193" s="676">
        <v>4623</v>
      </c>
      <c r="G193" s="420">
        <v>4790</v>
      </c>
      <c r="H193" s="421">
        <v>350</v>
      </c>
      <c r="I193" s="422">
        <v>321</v>
      </c>
      <c r="J193" s="371">
        <f t="shared" si="422"/>
        <v>4273</v>
      </c>
      <c r="K193" s="372">
        <f t="shared" si="423"/>
        <v>4469</v>
      </c>
      <c r="L193" s="420" t="s">
        <v>1175</v>
      </c>
      <c r="M193" s="371">
        <f t="shared" si="424"/>
        <v>4273</v>
      </c>
      <c r="N193" s="372">
        <f t="shared" si="462"/>
        <v>4469</v>
      </c>
      <c r="O193" s="371">
        <f t="shared" si="425"/>
        <v>4273</v>
      </c>
      <c r="P193" s="372">
        <f t="shared" si="426"/>
        <v>4469</v>
      </c>
      <c r="Q193" s="424">
        <v>34</v>
      </c>
      <c r="R193" s="425">
        <v>44</v>
      </c>
      <c r="S193" s="371">
        <f t="shared" si="427"/>
        <v>34</v>
      </c>
      <c r="T193" s="372">
        <f t="shared" si="428"/>
        <v>44</v>
      </c>
      <c r="U193" s="426">
        <v>0</v>
      </c>
      <c r="V193" s="425">
        <v>0</v>
      </c>
      <c r="W193" s="371">
        <f t="shared" si="429"/>
        <v>0</v>
      </c>
      <c r="X193" s="372">
        <f t="shared" si="430"/>
        <v>0</v>
      </c>
      <c r="Y193" s="426">
        <v>0</v>
      </c>
      <c r="Z193" s="446">
        <v>0</v>
      </c>
      <c r="AA193" s="371">
        <f t="shared" si="431"/>
        <v>0</v>
      </c>
      <c r="AB193" s="372">
        <f t="shared" si="432"/>
        <v>0</v>
      </c>
      <c r="AC193" s="358">
        <f t="shared" si="433"/>
        <v>34</v>
      </c>
      <c r="AD193" s="372">
        <f t="shared" si="434"/>
        <v>44</v>
      </c>
      <c r="AE193" s="358">
        <f t="shared" si="435"/>
        <v>34</v>
      </c>
      <c r="AF193" s="372">
        <f t="shared" si="436"/>
        <v>44</v>
      </c>
      <c r="AG193" s="427">
        <v>4.7</v>
      </c>
      <c r="AH193" s="420">
        <v>4.5</v>
      </c>
      <c r="AI193" s="371">
        <f t="shared" si="437"/>
        <v>159.80000000000001</v>
      </c>
      <c r="AJ193" s="372">
        <f t="shared" si="438"/>
        <v>198</v>
      </c>
      <c r="AK193" s="426">
        <v>0</v>
      </c>
      <c r="AL193" s="420">
        <v>0</v>
      </c>
      <c r="AM193" s="371">
        <f t="shared" si="439"/>
        <v>0</v>
      </c>
      <c r="AN193" s="372">
        <f t="shared" si="440"/>
        <v>0</v>
      </c>
      <c r="AO193" s="426">
        <v>0</v>
      </c>
      <c r="AP193" s="446">
        <v>0</v>
      </c>
      <c r="AQ193" s="371">
        <f t="shared" si="441"/>
        <v>0</v>
      </c>
      <c r="AR193" s="372">
        <f t="shared" si="442"/>
        <v>0</v>
      </c>
      <c r="AS193" s="371">
        <f t="shared" si="443"/>
        <v>4.7</v>
      </c>
      <c r="AT193" s="372">
        <f t="shared" si="444"/>
        <v>4.5</v>
      </c>
      <c r="AU193" s="371">
        <f t="shared" si="445"/>
        <v>159.80000000000001</v>
      </c>
      <c r="AV193" s="372">
        <f t="shared" si="446"/>
        <v>198</v>
      </c>
      <c r="AW193" s="426">
        <v>184.3</v>
      </c>
      <c r="AX193" s="420">
        <v>162.19999999999999</v>
      </c>
      <c r="AY193" s="371">
        <f t="shared" si="447"/>
        <v>6266.2000000000007</v>
      </c>
      <c r="AZ193" s="372">
        <f t="shared" si="448"/>
        <v>7136.7999999999993</v>
      </c>
      <c r="BA193" s="426">
        <v>0</v>
      </c>
      <c r="BB193" s="420">
        <v>0</v>
      </c>
      <c r="BC193" s="371">
        <f t="shared" si="449"/>
        <v>0</v>
      </c>
      <c r="BD193" s="372">
        <f t="shared" si="450"/>
        <v>0</v>
      </c>
      <c r="BE193" s="421">
        <v>0</v>
      </c>
      <c r="BF193" s="420">
        <v>0</v>
      </c>
      <c r="BG193" s="371">
        <f t="shared" si="464"/>
        <v>0</v>
      </c>
      <c r="BH193" s="372">
        <f t="shared" si="464"/>
        <v>0</v>
      </c>
      <c r="BI193" s="371">
        <f t="shared" si="465"/>
        <v>184.3</v>
      </c>
      <c r="BJ193" s="372">
        <f t="shared" si="465"/>
        <v>162.19999999999999</v>
      </c>
      <c r="BK193" s="371">
        <f t="shared" si="466"/>
        <v>6266.2000000000007</v>
      </c>
      <c r="BL193" s="372">
        <f t="shared" si="466"/>
        <v>7136.7999999999993</v>
      </c>
      <c r="BM193" s="431">
        <v>3146</v>
      </c>
      <c r="BN193" s="425">
        <v>3326</v>
      </c>
      <c r="BO193" s="371">
        <f t="shared" si="502"/>
        <v>3146</v>
      </c>
      <c r="BP193" s="372">
        <f t="shared" si="502"/>
        <v>3326</v>
      </c>
      <c r="BQ193" s="426">
        <v>2</v>
      </c>
      <c r="BR193" s="425">
        <v>3</v>
      </c>
      <c r="BS193" s="371">
        <f t="shared" si="503"/>
        <v>2</v>
      </c>
      <c r="BT193" s="372">
        <f t="shared" si="503"/>
        <v>3</v>
      </c>
      <c r="BU193" s="426">
        <v>1</v>
      </c>
      <c r="BV193" s="425">
        <v>1</v>
      </c>
      <c r="BW193" s="371">
        <f t="shared" si="504"/>
        <v>1</v>
      </c>
      <c r="BX193" s="423">
        <f t="shared" si="509"/>
        <v>1</v>
      </c>
      <c r="BY193" s="358">
        <f t="shared" si="467"/>
        <v>3149</v>
      </c>
      <c r="BZ193" s="372">
        <f t="shared" si="467"/>
        <v>3330</v>
      </c>
      <c r="CA193" s="358">
        <f t="shared" si="468"/>
        <v>3149</v>
      </c>
      <c r="CB193" s="372">
        <f t="shared" si="468"/>
        <v>3330</v>
      </c>
      <c r="CC193" s="427">
        <v>4.9000000000000004</v>
      </c>
      <c r="CD193" s="420">
        <v>4.8</v>
      </c>
      <c r="CE193" s="371">
        <f t="shared" si="419"/>
        <v>15415.400000000001</v>
      </c>
      <c r="CF193" s="372">
        <f t="shared" si="419"/>
        <v>15964.8</v>
      </c>
      <c r="CG193" s="426">
        <v>4</v>
      </c>
      <c r="CH193" s="420">
        <v>5.3</v>
      </c>
      <c r="CI193" s="371">
        <f t="shared" si="505"/>
        <v>8</v>
      </c>
      <c r="CJ193" s="372">
        <f t="shared" si="505"/>
        <v>15.899999999999999</v>
      </c>
      <c r="CK193" s="426">
        <v>6</v>
      </c>
      <c r="CL193" s="446">
        <v>7</v>
      </c>
      <c r="CM193" s="371">
        <f t="shared" si="506"/>
        <v>6</v>
      </c>
      <c r="CN193" s="372">
        <f t="shared" si="506"/>
        <v>7</v>
      </c>
      <c r="CO193" s="371">
        <f t="shared" si="469"/>
        <v>4.8997777072086377</v>
      </c>
      <c r="CP193" s="372">
        <f t="shared" si="469"/>
        <v>4.8011111111111111</v>
      </c>
      <c r="CQ193" s="371">
        <f t="shared" si="470"/>
        <v>15429.4</v>
      </c>
      <c r="CR193" s="372">
        <f t="shared" si="470"/>
        <v>15987.7</v>
      </c>
      <c r="CS193" s="426">
        <v>152.19999999999999</v>
      </c>
      <c r="CT193" s="420">
        <v>148.4</v>
      </c>
      <c r="CU193" s="371">
        <f t="shared" si="420"/>
        <v>478821.19999999995</v>
      </c>
      <c r="CV193" s="372">
        <f t="shared" si="420"/>
        <v>493578.4</v>
      </c>
      <c r="CW193" s="426">
        <v>130.5</v>
      </c>
      <c r="CX193" s="420">
        <v>154.69999999999999</v>
      </c>
      <c r="CY193" s="371">
        <f t="shared" si="421"/>
        <v>261</v>
      </c>
      <c r="CZ193" s="372">
        <f t="shared" si="421"/>
        <v>464.09999999999997</v>
      </c>
      <c r="DA193" s="421">
        <v>145</v>
      </c>
      <c r="DB193" s="420">
        <v>140</v>
      </c>
      <c r="DC193" s="371">
        <f t="shared" si="471"/>
        <v>145</v>
      </c>
      <c r="DD193" s="372">
        <f t="shared" si="471"/>
        <v>140</v>
      </c>
      <c r="DE193" s="371">
        <f t="shared" si="472"/>
        <v>152.18393140679581</v>
      </c>
      <c r="DF193" s="372">
        <f t="shared" si="472"/>
        <v>148.40315315315314</v>
      </c>
      <c r="DG193" s="371">
        <f t="shared" si="473"/>
        <v>479227.2</v>
      </c>
      <c r="DH193" s="372">
        <f t="shared" si="473"/>
        <v>494182.49999999994</v>
      </c>
      <c r="DI193" s="371">
        <f t="shared" si="474"/>
        <v>3183</v>
      </c>
      <c r="DJ193" s="372">
        <f t="shared" si="474"/>
        <v>3374</v>
      </c>
      <c r="DK193" s="371">
        <f t="shared" si="474"/>
        <v>3183</v>
      </c>
      <c r="DL193" s="372">
        <f t="shared" si="463"/>
        <v>3374</v>
      </c>
      <c r="DM193" s="371">
        <f t="shared" si="475"/>
        <v>4.8976437323279924</v>
      </c>
      <c r="DN193" s="372">
        <f t="shared" si="475"/>
        <v>4.7971843509187906</v>
      </c>
      <c r="DO193" s="371">
        <f t="shared" si="476"/>
        <v>15589.2</v>
      </c>
      <c r="DP193" s="372">
        <f t="shared" si="476"/>
        <v>16185.699999999999</v>
      </c>
      <c r="DQ193" s="371">
        <f t="shared" si="477"/>
        <v>152.52698711907007</v>
      </c>
      <c r="DR193" s="372">
        <f t="shared" si="477"/>
        <v>148.58307646710134</v>
      </c>
      <c r="DS193" s="371">
        <f t="shared" si="478"/>
        <v>485493.4</v>
      </c>
      <c r="DT193" s="372">
        <f t="shared" si="478"/>
        <v>501319.29999999993</v>
      </c>
      <c r="DU193" s="424">
        <v>962</v>
      </c>
      <c r="DV193" s="425">
        <v>935</v>
      </c>
      <c r="DW193" s="371">
        <f t="shared" si="479"/>
        <v>962</v>
      </c>
      <c r="DX193" s="372">
        <f t="shared" si="479"/>
        <v>935</v>
      </c>
      <c r="DY193" s="426">
        <v>92</v>
      </c>
      <c r="DZ193" s="425">
        <v>77</v>
      </c>
      <c r="EA193" s="371">
        <f t="shared" si="480"/>
        <v>92</v>
      </c>
      <c r="EB193" s="372">
        <f t="shared" si="480"/>
        <v>77</v>
      </c>
      <c r="EC193" s="426">
        <v>12</v>
      </c>
      <c r="ED193" s="425">
        <v>6</v>
      </c>
      <c r="EE193" s="371">
        <f t="shared" si="481"/>
        <v>12</v>
      </c>
      <c r="EF193" s="372">
        <f t="shared" si="481"/>
        <v>6</v>
      </c>
      <c r="EG193" s="358">
        <f t="shared" si="482"/>
        <v>1066</v>
      </c>
      <c r="EH193" s="372">
        <f t="shared" si="482"/>
        <v>1018</v>
      </c>
      <c r="EI193" s="358">
        <f t="shared" si="483"/>
        <v>1066</v>
      </c>
      <c r="EJ193" s="372">
        <f t="shared" si="483"/>
        <v>1018</v>
      </c>
      <c r="EK193" s="427">
        <v>3.7</v>
      </c>
      <c r="EL193" s="420">
        <v>3.8</v>
      </c>
      <c r="EM193" s="371">
        <f t="shared" si="453"/>
        <v>3559.4</v>
      </c>
      <c r="EN193" s="372">
        <f t="shared" si="453"/>
        <v>3553</v>
      </c>
      <c r="EO193" s="426">
        <v>3.8</v>
      </c>
      <c r="EP193" s="420">
        <v>4.4000000000000004</v>
      </c>
      <c r="EQ193" s="371">
        <f t="shared" si="507"/>
        <v>349.59999999999997</v>
      </c>
      <c r="ER193" s="372">
        <f t="shared" si="507"/>
        <v>338.8</v>
      </c>
      <c r="ES193" s="426">
        <v>7.3</v>
      </c>
      <c r="ET193" s="446">
        <v>7.2</v>
      </c>
      <c r="EU193" s="371">
        <f t="shared" si="451"/>
        <v>87.6</v>
      </c>
      <c r="EV193" s="372">
        <f t="shared" si="452"/>
        <v>43.2</v>
      </c>
      <c r="EW193" s="371">
        <f t="shared" si="484"/>
        <v>3.7491557223264538</v>
      </c>
      <c r="EX193" s="372">
        <f t="shared" si="484"/>
        <v>3.8654223968565815</v>
      </c>
      <c r="EY193" s="371">
        <f t="shared" si="485"/>
        <v>3996.6</v>
      </c>
      <c r="EZ193" s="372">
        <f t="shared" si="485"/>
        <v>3935</v>
      </c>
      <c r="FA193" s="426">
        <v>130.1</v>
      </c>
      <c r="FB193" s="420">
        <v>146.9</v>
      </c>
      <c r="FC193" s="371">
        <f t="shared" si="486"/>
        <v>125156.2</v>
      </c>
      <c r="FD193" s="372">
        <f t="shared" si="486"/>
        <v>137351.5</v>
      </c>
      <c r="FE193" s="426">
        <v>131.9</v>
      </c>
      <c r="FF193" s="420">
        <v>145.5</v>
      </c>
      <c r="FG193" s="371">
        <f t="shared" si="487"/>
        <v>12134.800000000001</v>
      </c>
      <c r="FH193" s="372">
        <f t="shared" si="487"/>
        <v>11203.5</v>
      </c>
      <c r="FI193" s="421">
        <v>99.5</v>
      </c>
      <c r="FJ193" s="420">
        <v>130.80000000000001</v>
      </c>
      <c r="FK193" s="371">
        <f t="shared" si="488"/>
        <v>1194</v>
      </c>
      <c r="FL193" s="372">
        <f t="shared" si="488"/>
        <v>784.80000000000007</v>
      </c>
      <c r="FM193" s="371">
        <f t="shared" si="489"/>
        <v>129.9108818011257</v>
      </c>
      <c r="FN193" s="372">
        <f t="shared" si="489"/>
        <v>146.69921414538308</v>
      </c>
      <c r="FO193" s="371">
        <f t="shared" si="490"/>
        <v>138485</v>
      </c>
      <c r="FP193" s="372">
        <f t="shared" si="490"/>
        <v>149339.79999999999</v>
      </c>
      <c r="FQ193" s="424">
        <v>24</v>
      </c>
      <c r="FR193" s="425">
        <v>77</v>
      </c>
      <c r="FS193" s="371">
        <f t="shared" si="491"/>
        <v>24</v>
      </c>
      <c r="FT193" s="372">
        <f t="shared" si="491"/>
        <v>77</v>
      </c>
      <c r="FU193" s="426">
        <v>10.4</v>
      </c>
      <c r="FV193" s="425">
        <v>6</v>
      </c>
      <c r="FW193" s="371">
        <f t="shared" si="492"/>
        <v>249.60000000000002</v>
      </c>
      <c r="FX193" s="372">
        <f t="shared" si="492"/>
        <v>462</v>
      </c>
      <c r="FY193" s="426">
        <v>131.30000000000001</v>
      </c>
      <c r="FZ193" s="425">
        <v>144.19999999999999</v>
      </c>
      <c r="GA193" s="371">
        <f t="shared" si="493"/>
        <v>3151.2000000000003</v>
      </c>
      <c r="GB193" s="372">
        <f t="shared" si="493"/>
        <v>11103.4</v>
      </c>
      <c r="GC193" s="406">
        <f t="shared" si="456"/>
        <v>4142</v>
      </c>
      <c r="GD193" s="372">
        <f t="shared" si="456"/>
        <v>4305</v>
      </c>
      <c r="GE193" s="371">
        <f t="shared" si="456"/>
        <v>4142</v>
      </c>
      <c r="GF193" s="372">
        <f t="shared" si="454"/>
        <v>4305</v>
      </c>
      <c r="GG193" s="371">
        <f t="shared" si="494"/>
        <v>19134.600000000002</v>
      </c>
      <c r="GH193" s="372">
        <f t="shared" si="494"/>
        <v>19715.8</v>
      </c>
      <c r="GI193" s="371">
        <f t="shared" si="495"/>
        <v>610243.6</v>
      </c>
      <c r="GJ193" s="372">
        <f t="shared" si="495"/>
        <v>638066.69999999995</v>
      </c>
      <c r="GK193" s="406">
        <f t="shared" si="457"/>
        <v>94</v>
      </c>
      <c r="GL193" s="372">
        <f t="shared" si="457"/>
        <v>80</v>
      </c>
      <c r="GM193" s="371">
        <f t="shared" si="457"/>
        <v>94</v>
      </c>
      <c r="GN193" s="372">
        <f t="shared" si="455"/>
        <v>80</v>
      </c>
      <c r="GO193" s="371">
        <f t="shared" si="496"/>
        <v>357.59999999999997</v>
      </c>
      <c r="GP193" s="372">
        <f t="shared" si="496"/>
        <v>354.7</v>
      </c>
      <c r="GQ193" s="371">
        <f t="shared" si="497"/>
        <v>12395.800000000001</v>
      </c>
      <c r="GR193" s="372">
        <f t="shared" si="497"/>
        <v>11667.6</v>
      </c>
      <c r="GS193" s="406">
        <f t="shared" si="458"/>
        <v>4236</v>
      </c>
      <c r="GT193" s="372">
        <f t="shared" si="458"/>
        <v>4385</v>
      </c>
      <c r="GU193" s="371">
        <f t="shared" si="458"/>
        <v>4236</v>
      </c>
      <c r="GV193" s="372">
        <f t="shared" si="458"/>
        <v>4385</v>
      </c>
      <c r="GW193" s="371">
        <f t="shared" si="498"/>
        <v>19492.2</v>
      </c>
      <c r="GX193" s="372">
        <f t="shared" si="498"/>
        <v>20070.5</v>
      </c>
      <c r="GY193" s="371">
        <f t="shared" si="498"/>
        <v>622639.4</v>
      </c>
      <c r="GZ193" s="372">
        <f t="shared" si="498"/>
        <v>649734.29999999993</v>
      </c>
      <c r="HA193" s="406">
        <f t="shared" si="459"/>
        <v>13</v>
      </c>
      <c r="HB193" s="372">
        <f t="shared" si="459"/>
        <v>7</v>
      </c>
      <c r="HC193" s="371">
        <f t="shared" si="459"/>
        <v>13</v>
      </c>
      <c r="HD193" s="372">
        <f t="shared" si="459"/>
        <v>7</v>
      </c>
      <c r="HE193" s="371">
        <f t="shared" si="460"/>
        <v>93.6</v>
      </c>
      <c r="HF193" s="372">
        <f t="shared" si="460"/>
        <v>50.2</v>
      </c>
      <c r="HG193" s="371">
        <f t="shared" si="499"/>
        <v>1339</v>
      </c>
      <c r="HH193" s="372">
        <f t="shared" si="499"/>
        <v>924.80000000000007</v>
      </c>
      <c r="HI193" s="406">
        <f t="shared" si="500"/>
        <v>19835.399999999998</v>
      </c>
      <c r="HJ193" s="372">
        <f t="shared" si="500"/>
        <v>20582.699999999997</v>
      </c>
      <c r="HK193" s="371">
        <f t="shared" si="501"/>
        <v>627129.59999999998</v>
      </c>
      <c r="HL193" s="371">
        <f t="shared" si="501"/>
        <v>661762.49999999988</v>
      </c>
    </row>
    <row r="194" spans="1:220" ht="15">
      <c r="A194" s="499" t="s">
        <v>43</v>
      </c>
      <c r="B194" s="500" t="s">
        <v>45</v>
      </c>
      <c r="C194" s="108"/>
      <c r="D194" s="499">
        <v>199120</v>
      </c>
      <c r="E194" s="502">
        <v>1</v>
      </c>
      <c r="F194" s="676">
        <v>4236</v>
      </c>
      <c r="G194" s="420">
        <v>4396</v>
      </c>
      <c r="H194" s="421">
        <v>0</v>
      </c>
      <c r="I194" s="422">
        <v>0</v>
      </c>
      <c r="J194" s="371">
        <f t="shared" si="422"/>
        <v>4236</v>
      </c>
      <c r="K194" s="372">
        <f t="shared" si="423"/>
        <v>4396</v>
      </c>
      <c r="L194" s="420" t="s">
        <v>1175</v>
      </c>
      <c r="M194" s="371">
        <f t="shared" si="424"/>
        <v>4236</v>
      </c>
      <c r="N194" s="372">
        <f t="shared" si="462"/>
        <v>4396</v>
      </c>
      <c r="O194" s="371">
        <f t="shared" si="425"/>
        <v>4236</v>
      </c>
      <c r="P194" s="372">
        <f t="shared" si="426"/>
        <v>4396</v>
      </c>
      <c r="Q194" s="424">
        <v>5</v>
      </c>
      <c r="R194" s="425">
        <v>12</v>
      </c>
      <c r="S194" s="371">
        <f t="shared" si="427"/>
        <v>5</v>
      </c>
      <c r="T194" s="372">
        <f t="shared" si="428"/>
        <v>12</v>
      </c>
      <c r="U194" s="426">
        <v>0</v>
      </c>
      <c r="V194" s="425">
        <v>0</v>
      </c>
      <c r="W194" s="371">
        <f t="shared" si="429"/>
        <v>0</v>
      </c>
      <c r="X194" s="372">
        <f t="shared" si="430"/>
        <v>0</v>
      </c>
      <c r="Y194" s="426">
        <v>0</v>
      </c>
      <c r="Z194" s="446">
        <v>0</v>
      </c>
      <c r="AA194" s="371">
        <f t="shared" si="431"/>
        <v>0</v>
      </c>
      <c r="AB194" s="372">
        <f t="shared" si="432"/>
        <v>0</v>
      </c>
      <c r="AC194" s="358">
        <f t="shared" si="433"/>
        <v>5</v>
      </c>
      <c r="AD194" s="372">
        <f t="shared" si="434"/>
        <v>12</v>
      </c>
      <c r="AE194" s="358">
        <f t="shared" si="435"/>
        <v>5</v>
      </c>
      <c r="AF194" s="372">
        <f t="shared" si="436"/>
        <v>12</v>
      </c>
      <c r="AG194" s="427">
        <v>4</v>
      </c>
      <c r="AH194" s="420">
        <v>3.8</v>
      </c>
      <c r="AI194" s="371">
        <f t="shared" si="437"/>
        <v>20</v>
      </c>
      <c r="AJ194" s="372">
        <f t="shared" si="438"/>
        <v>45.599999999999994</v>
      </c>
      <c r="AK194" s="426">
        <v>0</v>
      </c>
      <c r="AL194" s="420">
        <v>0</v>
      </c>
      <c r="AM194" s="371">
        <f t="shared" si="439"/>
        <v>0</v>
      </c>
      <c r="AN194" s="372">
        <f t="shared" si="440"/>
        <v>0</v>
      </c>
      <c r="AO194" s="426">
        <v>0</v>
      </c>
      <c r="AP194" s="446">
        <v>0</v>
      </c>
      <c r="AQ194" s="371">
        <f t="shared" si="441"/>
        <v>0</v>
      </c>
      <c r="AR194" s="372">
        <f t="shared" si="442"/>
        <v>0</v>
      </c>
      <c r="AS194" s="371">
        <f t="shared" si="443"/>
        <v>4</v>
      </c>
      <c r="AT194" s="372">
        <f t="shared" si="444"/>
        <v>3.7999999999999994</v>
      </c>
      <c r="AU194" s="371">
        <f t="shared" si="445"/>
        <v>20</v>
      </c>
      <c r="AV194" s="372">
        <f t="shared" si="446"/>
        <v>45.599999999999994</v>
      </c>
      <c r="AW194" s="426">
        <v>161.9</v>
      </c>
      <c r="AX194" s="420">
        <v>139.5</v>
      </c>
      <c r="AY194" s="371">
        <f t="shared" si="447"/>
        <v>809.5</v>
      </c>
      <c r="AZ194" s="372">
        <f t="shared" si="448"/>
        <v>1674</v>
      </c>
      <c r="BA194" s="426">
        <v>0</v>
      </c>
      <c r="BB194" s="420">
        <v>0</v>
      </c>
      <c r="BC194" s="371">
        <f t="shared" si="449"/>
        <v>0</v>
      </c>
      <c r="BD194" s="372">
        <f t="shared" si="450"/>
        <v>0</v>
      </c>
      <c r="BE194" s="421">
        <v>0</v>
      </c>
      <c r="BF194" s="420">
        <v>0</v>
      </c>
      <c r="BG194" s="371">
        <f t="shared" si="464"/>
        <v>0</v>
      </c>
      <c r="BH194" s="372">
        <f t="shared" si="464"/>
        <v>0</v>
      </c>
      <c r="BI194" s="371">
        <f t="shared" si="465"/>
        <v>161.9</v>
      </c>
      <c r="BJ194" s="372">
        <f t="shared" si="465"/>
        <v>139.5</v>
      </c>
      <c r="BK194" s="371">
        <f t="shared" si="466"/>
        <v>809.5</v>
      </c>
      <c r="BL194" s="372">
        <f t="shared" si="466"/>
        <v>1674</v>
      </c>
      <c r="BM194" s="431">
        <v>3378</v>
      </c>
      <c r="BN194" s="425">
        <v>3503</v>
      </c>
      <c r="BO194" s="371">
        <f t="shared" si="502"/>
        <v>3378</v>
      </c>
      <c r="BP194" s="372">
        <f t="shared" si="502"/>
        <v>3503</v>
      </c>
      <c r="BQ194" s="426">
        <v>6</v>
      </c>
      <c r="BR194" s="425">
        <v>4</v>
      </c>
      <c r="BS194" s="371">
        <f t="shared" si="503"/>
        <v>6</v>
      </c>
      <c r="BT194" s="372">
        <f t="shared" si="503"/>
        <v>4</v>
      </c>
      <c r="BU194" s="426">
        <v>0</v>
      </c>
      <c r="BV194" s="425">
        <v>1</v>
      </c>
      <c r="BW194" s="371">
        <f t="shared" si="504"/>
        <v>0</v>
      </c>
      <c r="BX194" s="423">
        <f t="shared" si="509"/>
        <v>1</v>
      </c>
      <c r="BY194" s="358">
        <f t="shared" si="467"/>
        <v>3384</v>
      </c>
      <c r="BZ194" s="372">
        <f t="shared" si="467"/>
        <v>3508</v>
      </c>
      <c r="CA194" s="358">
        <f t="shared" si="468"/>
        <v>3384</v>
      </c>
      <c r="CB194" s="372">
        <f t="shared" si="468"/>
        <v>3508</v>
      </c>
      <c r="CC194" s="427">
        <v>4.5</v>
      </c>
      <c r="CD194" s="420">
        <v>4.5</v>
      </c>
      <c r="CE194" s="371">
        <f t="shared" si="419"/>
        <v>15201</v>
      </c>
      <c r="CF194" s="372">
        <f t="shared" si="419"/>
        <v>15763.5</v>
      </c>
      <c r="CG194" s="426">
        <v>11.2</v>
      </c>
      <c r="CH194" s="420">
        <v>4</v>
      </c>
      <c r="CI194" s="371">
        <f t="shared" si="505"/>
        <v>67.199999999999989</v>
      </c>
      <c r="CJ194" s="372">
        <f t="shared" si="505"/>
        <v>16</v>
      </c>
      <c r="CK194" s="426">
        <v>0</v>
      </c>
      <c r="CL194" s="446">
        <v>11</v>
      </c>
      <c r="CM194" s="371">
        <f t="shared" si="506"/>
        <v>0</v>
      </c>
      <c r="CN194" s="372">
        <f t="shared" si="506"/>
        <v>11</v>
      </c>
      <c r="CO194" s="371">
        <f t="shared" si="469"/>
        <v>4.5118794326241138</v>
      </c>
      <c r="CP194" s="372">
        <f t="shared" si="469"/>
        <v>4.5012827822120869</v>
      </c>
      <c r="CQ194" s="371">
        <f t="shared" si="470"/>
        <v>15268.2</v>
      </c>
      <c r="CR194" s="372">
        <f t="shared" si="470"/>
        <v>15790.5</v>
      </c>
      <c r="CS194" s="426">
        <v>144.80000000000001</v>
      </c>
      <c r="CT194" s="420">
        <v>147.19999999999999</v>
      </c>
      <c r="CU194" s="371">
        <f t="shared" si="420"/>
        <v>489134.4</v>
      </c>
      <c r="CV194" s="372">
        <f t="shared" si="420"/>
        <v>515641.59999999998</v>
      </c>
      <c r="CW194" s="426">
        <v>134.5</v>
      </c>
      <c r="CX194" s="420">
        <v>148.80000000000001</v>
      </c>
      <c r="CY194" s="371">
        <f t="shared" si="421"/>
        <v>807</v>
      </c>
      <c r="CZ194" s="372">
        <f t="shared" si="421"/>
        <v>595.20000000000005</v>
      </c>
      <c r="DA194" s="421">
        <v>0</v>
      </c>
      <c r="DB194" s="420">
        <v>158</v>
      </c>
      <c r="DC194" s="371">
        <f t="shared" si="471"/>
        <v>0</v>
      </c>
      <c r="DD194" s="372">
        <f t="shared" si="471"/>
        <v>158</v>
      </c>
      <c r="DE194" s="371">
        <f t="shared" si="472"/>
        <v>144.78173758865248</v>
      </c>
      <c r="DF194" s="372">
        <f t="shared" si="472"/>
        <v>147.20490307867732</v>
      </c>
      <c r="DG194" s="371">
        <f t="shared" si="473"/>
        <v>489941.39999999997</v>
      </c>
      <c r="DH194" s="372">
        <f t="shared" si="473"/>
        <v>516394.80000000005</v>
      </c>
      <c r="DI194" s="371">
        <f t="shared" si="474"/>
        <v>3389</v>
      </c>
      <c r="DJ194" s="372">
        <f t="shared" si="474"/>
        <v>3520</v>
      </c>
      <c r="DK194" s="371">
        <f t="shared" si="474"/>
        <v>3389</v>
      </c>
      <c r="DL194" s="372">
        <f t="shared" si="463"/>
        <v>3520</v>
      </c>
      <c r="DM194" s="371">
        <f t="shared" si="475"/>
        <v>4.5111242254352319</v>
      </c>
      <c r="DN194" s="372">
        <f t="shared" si="475"/>
        <v>4.4988920454545456</v>
      </c>
      <c r="DO194" s="371">
        <f t="shared" si="476"/>
        <v>15288.2</v>
      </c>
      <c r="DP194" s="372">
        <f t="shared" si="476"/>
        <v>15836.1</v>
      </c>
      <c r="DQ194" s="371">
        <f t="shared" si="477"/>
        <v>144.80699321333725</v>
      </c>
      <c r="DR194" s="372">
        <f t="shared" si="477"/>
        <v>147.17863636363637</v>
      </c>
      <c r="DS194" s="371">
        <f t="shared" si="478"/>
        <v>490750.89999999997</v>
      </c>
      <c r="DT194" s="372">
        <f t="shared" si="478"/>
        <v>518068.80000000005</v>
      </c>
      <c r="DU194" s="424">
        <v>711</v>
      </c>
      <c r="DV194" s="425">
        <v>741</v>
      </c>
      <c r="DW194" s="371">
        <f t="shared" si="479"/>
        <v>711</v>
      </c>
      <c r="DX194" s="372">
        <f t="shared" si="479"/>
        <v>741</v>
      </c>
      <c r="DY194" s="426">
        <v>24</v>
      </c>
      <c r="DZ194" s="425">
        <v>29</v>
      </c>
      <c r="EA194" s="371">
        <f t="shared" si="480"/>
        <v>24</v>
      </c>
      <c r="EB194" s="372">
        <f t="shared" si="480"/>
        <v>29</v>
      </c>
      <c r="EC194" s="426">
        <v>1</v>
      </c>
      <c r="ED194" s="425">
        <v>0</v>
      </c>
      <c r="EE194" s="371">
        <f t="shared" si="481"/>
        <v>1</v>
      </c>
      <c r="EF194" s="372">
        <f t="shared" si="481"/>
        <v>0</v>
      </c>
      <c r="EG194" s="358">
        <f t="shared" si="482"/>
        <v>736</v>
      </c>
      <c r="EH194" s="372">
        <f t="shared" si="482"/>
        <v>770</v>
      </c>
      <c r="EI194" s="358">
        <f t="shared" si="483"/>
        <v>736</v>
      </c>
      <c r="EJ194" s="372">
        <f t="shared" si="483"/>
        <v>770</v>
      </c>
      <c r="EK194" s="427">
        <v>3.1</v>
      </c>
      <c r="EL194" s="420">
        <v>3</v>
      </c>
      <c r="EM194" s="371">
        <f t="shared" si="453"/>
        <v>2204.1</v>
      </c>
      <c r="EN194" s="372">
        <f t="shared" si="453"/>
        <v>2223</v>
      </c>
      <c r="EO194" s="426">
        <v>2.7</v>
      </c>
      <c r="EP194" s="420">
        <v>3</v>
      </c>
      <c r="EQ194" s="371">
        <f t="shared" si="507"/>
        <v>64.800000000000011</v>
      </c>
      <c r="ER194" s="372">
        <f t="shared" si="507"/>
        <v>87</v>
      </c>
      <c r="ES194" s="426">
        <v>6</v>
      </c>
      <c r="ET194" s="446">
        <v>0</v>
      </c>
      <c r="EU194" s="371">
        <f t="shared" si="451"/>
        <v>6</v>
      </c>
      <c r="EV194" s="372">
        <f t="shared" si="452"/>
        <v>0</v>
      </c>
      <c r="EW194" s="371">
        <f t="shared" si="484"/>
        <v>3.0908967391304349</v>
      </c>
      <c r="EX194" s="372">
        <f t="shared" si="484"/>
        <v>3</v>
      </c>
      <c r="EY194" s="371">
        <f t="shared" si="485"/>
        <v>2274.9</v>
      </c>
      <c r="EZ194" s="372">
        <f t="shared" si="485"/>
        <v>2310</v>
      </c>
      <c r="FA194" s="426">
        <v>86.6</v>
      </c>
      <c r="FB194" s="420">
        <v>87.1</v>
      </c>
      <c r="FC194" s="371">
        <f t="shared" si="486"/>
        <v>61572.6</v>
      </c>
      <c r="FD194" s="372">
        <f t="shared" si="486"/>
        <v>64541.1</v>
      </c>
      <c r="FE194" s="426">
        <v>64.400000000000006</v>
      </c>
      <c r="FF194" s="420">
        <v>65.900000000000006</v>
      </c>
      <c r="FG194" s="371">
        <f t="shared" si="487"/>
        <v>1545.6000000000001</v>
      </c>
      <c r="FH194" s="372">
        <f t="shared" si="487"/>
        <v>1911.1000000000001</v>
      </c>
      <c r="FI194" s="421">
        <v>45</v>
      </c>
      <c r="FJ194" s="420" t="s">
        <v>732</v>
      </c>
      <c r="FK194" s="371">
        <f t="shared" si="488"/>
        <v>45</v>
      </c>
      <c r="FL194" s="372">
        <f t="shared" si="488"/>
        <v>0</v>
      </c>
      <c r="FM194" s="371">
        <f t="shared" si="489"/>
        <v>85.8195652173913</v>
      </c>
      <c r="FN194" s="372">
        <f t="shared" si="489"/>
        <v>86.301558441558441</v>
      </c>
      <c r="FO194" s="371">
        <f t="shared" si="490"/>
        <v>63163.199999999997</v>
      </c>
      <c r="FP194" s="372">
        <f t="shared" si="490"/>
        <v>66452.2</v>
      </c>
      <c r="FQ194" s="424">
        <v>111</v>
      </c>
      <c r="FR194" s="425">
        <v>106</v>
      </c>
      <c r="FS194" s="371">
        <f t="shared" si="491"/>
        <v>111</v>
      </c>
      <c r="FT194" s="372">
        <f t="shared" si="491"/>
        <v>106</v>
      </c>
      <c r="FU194" s="426">
        <v>6.7</v>
      </c>
      <c r="FV194" s="425">
        <v>5.9</v>
      </c>
      <c r="FW194" s="371">
        <f t="shared" si="492"/>
        <v>743.7</v>
      </c>
      <c r="FX194" s="372">
        <f t="shared" si="492"/>
        <v>625.40000000000009</v>
      </c>
      <c r="FY194" s="426">
        <v>108.8</v>
      </c>
      <c r="FZ194" s="425">
        <v>103.2</v>
      </c>
      <c r="GA194" s="371">
        <f t="shared" si="493"/>
        <v>12076.8</v>
      </c>
      <c r="GB194" s="372">
        <f t="shared" si="493"/>
        <v>10939.2</v>
      </c>
      <c r="GC194" s="406">
        <f t="shared" si="456"/>
        <v>4094</v>
      </c>
      <c r="GD194" s="372">
        <f t="shared" si="456"/>
        <v>4256</v>
      </c>
      <c r="GE194" s="371">
        <f t="shared" si="456"/>
        <v>4094</v>
      </c>
      <c r="GF194" s="372">
        <f t="shared" si="454"/>
        <v>4256</v>
      </c>
      <c r="GG194" s="371">
        <f t="shared" si="494"/>
        <v>17425.099999999999</v>
      </c>
      <c r="GH194" s="372">
        <f t="shared" si="494"/>
        <v>18032.099999999999</v>
      </c>
      <c r="GI194" s="371">
        <f t="shared" si="495"/>
        <v>551516.5</v>
      </c>
      <c r="GJ194" s="372">
        <f t="shared" si="495"/>
        <v>581856.69999999995</v>
      </c>
      <c r="GK194" s="406">
        <f t="shared" si="457"/>
        <v>30</v>
      </c>
      <c r="GL194" s="372">
        <f t="shared" si="457"/>
        <v>33</v>
      </c>
      <c r="GM194" s="371">
        <f t="shared" si="457"/>
        <v>30</v>
      </c>
      <c r="GN194" s="372">
        <f t="shared" si="455"/>
        <v>33</v>
      </c>
      <c r="GO194" s="371">
        <f t="shared" si="496"/>
        <v>132</v>
      </c>
      <c r="GP194" s="372">
        <f t="shared" si="496"/>
        <v>103</v>
      </c>
      <c r="GQ194" s="371">
        <f t="shared" si="497"/>
        <v>2352.6000000000004</v>
      </c>
      <c r="GR194" s="372">
        <f t="shared" si="497"/>
        <v>2506.3000000000002</v>
      </c>
      <c r="GS194" s="406">
        <f t="shared" si="458"/>
        <v>4124</v>
      </c>
      <c r="GT194" s="372">
        <f t="shared" si="458"/>
        <v>4289</v>
      </c>
      <c r="GU194" s="371">
        <f t="shared" si="458"/>
        <v>4124</v>
      </c>
      <c r="GV194" s="372">
        <f t="shared" si="458"/>
        <v>4289</v>
      </c>
      <c r="GW194" s="371">
        <f t="shared" si="498"/>
        <v>17557.099999999999</v>
      </c>
      <c r="GX194" s="372">
        <f t="shared" si="498"/>
        <v>18135.099999999999</v>
      </c>
      <c r="GY194" s="371">
        <f t="shared" si="498"/>
        <v>553869.1</v>
      </c>
      <c r="GZ194" s="372">
        <f t="shared" si="498"/>
        <v>584363</v>
      </c>
      <c r="HA194" s="406">
        <f t="shared" si="459"/>
        <v>1</v>
      </c>
      <c r="HB194" s="372">
        <f t="shared" si="459"/>
        <v>1</v>
      </c>
      <c r="HC194" s="371">
        <f t="shared" si="459"/>
        <v>1</v>
      </c>
      <c r="HD194" s="372">
        <f t="shared" si="459"/>
        <v>1</v>
      </c>
      <c r="HE194" s="371">
        <f t="shared" si="460"/>
        <v>6</v>
      </c>
      <c r="HF194" s="372">
        <f t="shared" si="460"/>
        <v>11</v>
      </c>
      <c r="HG194" s="371">
        <f t="shared" si="499"/>
        <v>45</v>
      </c>
      <c r="HH194" s="372">
        <f t="shared" si="499"/>
        <v>158</v>
      </c>
      <c r="HI194" s="406">
        <f t="shared" si="500"/>
        <v>18306.800000000003</v>
      </c>
      <c r="HJ194" s="372">
        <f t="shared" si="500"/>
        <v>18771.5</v>
      </c>
      <c r="HK194" s="371">
        <f t="shared" si="501"/>
        <v>565990.9</v>
      </c>
      <c r="HL194" s="371">
        <f t="shared" si="501"/>
        <v>595460.19999999995</v>
      </c>
    </row>
    <row r="195" spans="1:220" ht="15">
      <c r="A195" s="499" t="s">
        <v>43</v>
      </c>
      <c r="B195" s="500" t="s">
        <v>46</v>
      </c>
      <c r="C195" s="108"/>
      <c r="D195" s="499">
        <v>199139</v>
      </c>
      <c r="E195" s="502">
        <v>2</v>
      </c>
      <c r="F195" s="676">
        <v>3455</v>
      </c>
      <c r="G195" s="420">
        <v>3584</v>
      </c>
      <c r="H195" s="421">
        <v>105</v>
      </c>
      <c r="I195" s="422">
        <v>134</v>
      </c>
      <c r="J195" s="371">
        <f t="shared" si="422"/>
        <v>3350</v>
      </c>
      <c r="K195" s="372">
        <f t="shared" si="423"/>
        <v>3450</v>
      </c>
      <c r="L195" s="420" t="s">
        <v>1175</v>
      </c>
      <c r="M195" s="371">
        <f t="shared" si="424"/>
        <v>3350</v>
      </c>
      <c r="N195" s="372">
        <f t="shared" si="462"/>
        <v>3450</v>
      </c>
      <c r="O195" s="371">
        <f t="shared" si="425"/>
        <v>3350</v>
      </c>
      <c r="P195" s="372">
        <f t="shared" si="426"/>
        <v>3450</v>
      </c>
      <c r="Q195" s="424">
        <v>4</v>
      </c>
      <c r="R195" s="425">
        <v>0</v>
      </c>
      <c r="S195" s="371">
        <f t="shared" si="427"/>
        <v>4</v>
      </c>
      <c r="T195" s="372">
        <f t="shared" si="428"/>
        <v>0</v>
      </c>
      <c r="U195" s="426">
        <v>0</v>
      </c>
      <c r="V195" s="425">
        <v>0</v>
      </c>
      <c r="W195" s="371">
        <f t="shared" si="429"/>
        <v>0</v>
      </c>
      <c r="X195" s="372">
        <f t="shared" si="430"/>
        <v>0</v>
      </c>
      <c r="Y195" s="426">
        <v>0</v>
      </c>
      <c r="Z195" s="446">
        <v>0</v>
      </c>
      <c r="AA195" s="371">
        <f t="shared" si="431"/>
        <v>0</v>
      </c>
      <c r="AB195" s="372">
        <f t="shared" si="432"/>
        <v>0</v>
      </c>
      <c r="AC195" s="358">
        <f t="shared" si="433"/>
        <v>4</v>
      </c>
      <c r="AD195" s="372">
        <f t="shared" si="434"/>
        <v>0</v>
      </c>
      <c r="AE195" s="358">
        <f t="shared" si="435"/>
        <v>4</v>
      </c>
      <c r="AF195" s="372">
        <f t="shared" si="436"/>
        <v>0</v>
      </c>
      <c r="AG195" s="427">
        <v>5.8</v>
      </c>
      <c r="AH195" s="420" t="s">
        <v>732</v>
      </c>
      <c r="AI195" s="371">
        <f t="shared" si="437"/>
        <v>23.2</v>
      </c>
      <c r="AJ195" s="372">
        <f t="shared" si="438"/>
        <v>0</v>
      </c>
      <c r="AK195" s="426">
        <v>0</v>
      </c>
      <c r="AL195" s="420">
        <v>0</v>
      </c>
      <c r="AM195" s="371">
        <f t="shared" si="439"/>
        <v>0</v>
      </c>
      <c r="AN195" s="372">
        <f t="shared" si="440"/>
        <v>0</v>
      </c>
      <c r="AO195" s="426">
        <v>0</v>
      </c>
      <c r="AP195" s="446">
        <v>0</v>
      </c>
      <c r="AQ195" s="371">
        <f t="shared" si="441"/>
        <v>0</v>
      </c>
      <c r="AR195" s="372">
        <f t="shared" si="442"/>
        <v>0</v>
      </c>
      <c r="AS195" s="371">
        <f t="shared" si="443"/>
        <v>5.8</v>
      </c>
      <c r="AT195" s="372">
        <f t="shared" si="444"/>
        <v>0</v>
      </c>
      <c r="AU195" s="371">
        <f t="shared" si="445"/>
        <v>23.2</v>
      </c>
      <c r="AV195" s="372">
        <f t="shared" si="446"/>
        <v>0</v>
      </c>
      <c r="AW195" s="426">
        <v>205.3</v>
      </c>
      <c r="AX195" s="420">
        <v>0</v>
      </c>
      <c r="AY195" s="371">
        <f t="shared" si="447"/>
        <v>821.2</v>
      </c>
      <c r="AZ195" s="372">
        <f t="shared" si="448"/>
        <v>0</v>
      </c>
      <c r="BA195" s="426">
        <v>0</v>
      </c>
      <c r="BB195" s="420">
        <v>0</v>
      </c>
      <c r="BC195" s="371">
        <f t="shared" si="449"/>
        <v>0</v>
      </c>
      <c r="BD195" s="372">
        <f t="shared" si="450"/>
        <v>0</v>
      </c>
      <c r="BE195" s="421">
        <v>0</v>
      </c>
      <c r="BF195" s="420">
        <v>0</v>
      </c>
      <c r="BG195" s="371">
        <f t="shared" si="464"/>
        <v>0</v>
      </c>
      <c r="BH195" s="372">
        <f t="shared" si="464"/>
        <v>0</v>
      </c>
      <c r="BI195" s="371">
        <f t="shared" si="465"/>
        <v>205.3</v>
      </c>
      <c r="BJ195" s="372">
        <f t="shared" si="465"/>
        <v>0</v>
      </c>
      <c r="BK195" s="371">
        <f t="shared" si="466"/>
        <v>821.2</v>
      </c>
      <c r="BL195" s="372">
        <f t="shared" si="466"/>
        <v>0</v>
      </c>
      <c r="BM195" s="431">
        <v>1692</v>
      </c>
      <c r="BN195" s="425">
        <v>1707</v>
      </c>
      <c r="BO195" s="371">
        <f t="shared" si="502"/>
        <v>1692</v>
      </c>
      <c r="BP195" s="372">
        <f t="shared" si="502"/>
        <v>1707</v>
      </c>
      <c r="BQ195" s="426">
        <v>10</v>
      </c>
      <c r="BR195" s="425">
        <v>9</v>
      </c>
      <c r="BS195" s="371">
        <f t="shared" si="503"/>
        <v>10</v>
      </c>
      <c r="BT195" s="372">
        <f t="shared" si="503"/>
        <v>9</v>
      </c>
      <c r="BU195" s="426">
        <v>5</v>
      </c>
      <c r="BV195" s="425">
        <v>3</v>
      </c>
      <c r="BW195" s="371">
        <f t="shared" si="504"/>
        <v>5</v>
      </c>
      <c r="BX195" s="423">
        <f t="shared" si="509"/>
        <v>3</v>
      </c>
      <c r="BY195" s="358">
        <f t="shared" si="467"/>
        <v>1707</v>
      </c>
      <c r="BZ195" s="372">
        <f t="shared" si="467"/>
        <v>1719</v>
      </c>
      <c r="CA195" s="358">
        <f t="shared" si="468"/>
        <v>1707</v>
      </c>
      <c r="CB195" s="372">
        <f t="shared" si="468"/>
        <v>1719</v>
      </c>
      <c r="CC195" s="427">
        <v>5.2</v>
      </c>
      <c r="CD195" s="420">
        <v>5.3</v>
      </c>
      <c r="CE195" s="371">
        <f t="shared" si="419"/>
        <v>8798.4</v>
      </c>
      <c r="CF195" s="372">
        <f t="shared" si="419"/>
        <v>9047.1</v>
      </c>
      <c r="CG195" s="426">
        <v>7.1</v>
      </c>
      <c r="CH195" s="420">
        <v>6</v>
      </c>
      <c r="CI195" s="371">
        <f t="shared" si="505"/>
        <v>71</v>
      </c>
      <c r="CJ195" s="372">
        <f t="shared" si="505"/>
        <v>54</v>
      </c>
      <c r="CK195" s="426">
        <v>7.4</v>
      </c>
      <c r="CL195" s="446">
        <v>9.6999999999999993</v>
      </c>
      <c r="CM195" s="371">
        <f t="shared" si="506"/>
        <v>37</v>
      </c>
      <c r="CN195" s="372">
        <f t="shared" si="506"/>
        <v>29.099999999999998</v>
      </c>
      <c r="CO195" s="371">
        <f t="shared" si="469"/>
        <v>5.2175746924428816</v>
      </c>
      <c r="CP195" s="372">
        <f t="shared" si="469"/>
        <v>5.3113438045375219</v>
      </c>
      <c r="CQ195" s="371">
        <f t="shared" si="470"/>
        <v>8906.4</v>
      </c>
      <c r="CR195" s="372">
        <f t="shared" si="470"/>
        <v>9130.2000000000007</v>
      </c>
      <c r="CS195" s="426">
        <v>142.1</v>
      </c>
      <c r="CT195" s="420">
        <v>142.69999999999999</v>
      </c>
      <c r="CU195" s="371">
        <f t="shared" si="420"/>
        <v>240433.19999999998</v>
      </c>
      <c r="CV195" s="372">
        <f t="shared" si="420"/>
        <v>243588.9</v>
      </c>
      <c r="CW195" s="426">
        <v>121.5</v>
      </c>
      <c r="CX195" s="420">
        <v>112.4</v>
      </c>
      <c r="CY195" s="371">
        <f t="shared" si="421"/>
        <v>1215</v>
      </c>
      <c r="CZ195" s="372">
        <f t="shared" si="421"/>
        <v>1011.6</v>
      </c>
      <c r="DA195" s="421">
        <v>117.6</v>
      </c>
      <c r="DB195" s="420">
        <v>159</v>
      </c>
      <c r="DC195" s="371">
        <f t="shared" si="471"/>
        <v>588</v>
      </c>
      <c r="DD195" s="372">
        <f t="shared" si="471"/>
        <v>477</v>
      </c>
      <c r="DE195" s="371">
        <f t="shared" si="472"/>
        <v>141.90755711775043</v>
      </c>
      <c r="DF195" s="372">
        <f t="shared" si="472"/>
        <v>142.56980802792322</v>
      </c>
      <c r="DG195" s="371">
        <f t="shared" si="473"/>
        <v>242236.19999999998</v>
      </c>
      <c r="DH195" s="372">
        <f t="shared" si="473"/>
        <v>245077.5</v>
      </c>
      <c r="DI195" s="371">
        <f t="shared" si="474"/>
        <v>1711</v>
      </c>
      <c r="DJ195" s="372">
        <f t="shared" si="474"/>
        <v>1719</v>
      </c>
      <c r="DK195" s="371">
        <f t="shared" si="474"/>
        <v>1711</v>
      </c>
      <c r="DL195" s="372">
        <f t="shared" si="463"/>
        <v>1719</v>
      </c>
      <c r="DM195" s="371">
        <f t="shared" si="475"/>
        <v>5.2189362945645827</v>
      </c>
      <c r="DN195" s="372">
        <f t="shared" si="475"/>
        <v>5.3113438045375219</v>
      </c>
      <c r="DO195" s="371">
        <f t="shared" si="476"/>
        <v>8929.6</v>
      </c>
      <c r="DP195" s="372">
        <f t="shared" si="476"/>
        <v>9130.2000000000007</v>
      </c>
      <c r="DQ195" s="371">
        <f t="shared" si="477"/>
        <v>142.05575686732905</v>
      </c>
      <c r="DR195" s="372">
        <f t="shared" si="477"/>
        <v>142.56980802792322</v>
      </c>
      <c r="DS195" s="371">
        <f t="shared" si="478"/>
        <v>243057.4</v>
      </c>
      <c r="DT195" s="372">
        <f t="shared" si="478"/>
        <v>245077.5</v>
      </c>
      <c r="DU195" s="424">
        <v>1218</v>
      </c>
      <c r="DV195" s="425">
        <v>1299</v>
      </c>
      <c r="DW195" s="371">
        <f t="shared" si="479"/>
        <v>1218</v>
      </c>
      <c r="DX195" s="372">
        <f t="shared" si="479"/>
        <v>1299</v>
      </c>
      <c r="DY195" s="426">
        <v>316</v>
      </c>
      <c r="DZ195" s="425">
        <v>361</v>
      </c>
      <c r="EA195" s="371">
        <f t="shared" si="480"/>
        <v>316</v>
      </c>
      <c r="EB195" s="372">
        <f t="shared" si="480"/>
        <v>361</v>
      </c>
      <c r="EC195" s="426">
        <v>66</v>
      </c>
      <c r="ED195" s="425">
        <v>43</v>
      </c>
      <c r="EE195" s="371">
        <f t="shared" si="481"/>
        <v>66</v>
      </c>
      <c r="EF195" s="372">
        <f t="shared" si="481"/>
        <v>43</v>
      </c>
      <c r="EG195" s="358">
        <f t="shared" si="482"/>
        <v>1600</v>
      </c>
      <c r="EH195" s="372">
        <f t="shared" si="482"/>
        <v>1703</v>
      </c>
      <c r="EI195" s="358">
        <f t="shared" si="483"/>
        <v>1600</v>
      </c>
      <c r="EJ195" s="372">
        <f t="shared" si="483"/>
        <v>1703</v>
      </c>
      <c r="EK195" s="427">
        <v>4.0999999999999996</v>
      </c>
      <c r="EL195" s="420">
        <v>4.0999999999999996</v>
      </c>
      <c r="EM195" s="371">
        <f t="shared" si="453"/>
        <v>4993.7999999999993</v>
      </c>
      <c r="EN195" s="372">
        <f t="shared" si="453"/>
        <v>5325.9</v>
      </c>
      <c r="EO195" s="426">
        <v>4.5</v>
      </c>
      <c r="EP195" s="420">
        <v>4.0999999999999996</v>
      </c>
      <c r="EQ195" s="371">
        <f t="shared" si="507"/>
        <v>1422</v>
      </c>
      <c r="ER195" s="372">
        <f t="shared" si="507"/>
        <v>1480.1</v>
      </c>
      <c r="ES195" s="426">
        <v>7.1</v>
      </c>
      <c r="ET195" s="446">
        <v>8</v>
      </c>
      <c r="EU195" s="371">
        <f t="shared" si="451"/>
        <v>468.59999999999997</v>
      </c>
      <c r="EV195" s="372">
        <f t="shared" si="452"/>
        <v>344</v>
      </c>
      <c r="EW195" s="371">
        <f t="shared" si="484"/>
        <v>4.3027499999999996</v>
      </c>
      <c r="EX195" s="372">
        <f t="shared" si="484"/>
        <v>4.1984732824427482</v>
      </c>
      <c r="EY195" s="371">
        <f t="shared" si="485"/>
        <v>6884.4</v>
      </c>
      <c r="EZ195" s="372">
        <f t="shared" si="485"/>
        <v>7150</v>
      </c>
      <c r="FA195" s="426">
        <v>92.1</v>
      </c>
      <c r="FB195" s="420">
        <v>95.1</v>
      </c>
      <c r="FC195" s="371">
        <f t="shared" si="486"/>
        <v>112177.79999999999</v>
      </c>
      <c r="FD195" s="372">
        <f t="shared" si="486"/>
        <v>123534.9</v>
      </c>
      <c r="FE195" s="426">
        <v>69.599999999999994</v>
      </c>
      <c r="FF195" s="420">
        <v>69.7</v>
      </c>
      <c r="FG195" s="371">
        <f t="shared" si="487"/>
        <v>21993.599999999999</v>
      </c>
      <c r="FH195" s="372">
        <f t="shared" si="487"/>
        <v>25161.7</v>
      </c>
      <c r="FI195" s="421">
        <v>92.7</v>
      </c>
      <c r="FJ195" s="420">
        <v>103.6</v>
      </c>
      <c r="FK195" s="371">
        <f t="shared" si="488"/>
        <v>6118.2</v>
      </c>
      <c r="FL195" s="372">
        <f t="shared" si="488"/>
        <v>4454.8</v>
      </c>
      <c r="FM195" s="371">
        <f t="shared" si="489"/>
        <v>87.680999999999997</v>
      </c>
      <c r="FN195" s="372">
        <f t="shared" si="489"/>
        <v>89.93035819142689</v>
      </c>
      <c r="FO195" s="371">
        <f t="shared" si="490"/>
        <v>140289.60000000001</v>
      </c>
      <c r="FP195" s="372">
        <f t="shared" si="490"/>
        <v>153151.4</v>
      </c>
      <c r="FQ195" s="424">
        <v>39</v>
      </c>
      <c r="FR195" s="425">
        <v>28</v>
      </c>
      <c r="FS195" s="371">
        <f t="shared" si="491"/>
        <v>39</v>
      </c>
      <c r="FT195" s="372">
        <f t="shared" si="491"/>
        <v>28</v>
      </c>
      <c r="FU195" s="426">
        <v>9.1</v>
      </c>
      <c r="FV195" s="425">
        <v>11</v>
      </c>
      <c r="FW195" s="371">
        <f t="shared" si="492"/>
        <v>354.9</v>
      </c>
      <c r="FX195" s="372">
        <f t="shared" si="492"/>
        <v>308</v>
      </c>
      <c r="FY195" s="426">
        <v>104.3</v>
      </c>
      <c r="FZ195" s="425">
        <v>99.3</v>
      </c>
      <c r="GA195" s="371">
        <f t="shared" si="493"/>
        <v>4067.7</v>
      </c>
      <c r="GB195" s="372">
        <f t="shared" si="493"/>
        <v>2780.4</v>
      </c>
      <c r="GC195" s="406">
        <f t="shared" si="456"/>
        <v>2914</v>
      </c>
      <c r="GD195" s="372">
        <f t="shared" si="456"/>
        <v>3006</v>
      </c>
      <c r="GE195" s="371">
        <f t="shared" si="456"/>
        <v>2914</v>
      </c>
      <c r="GF195" s="372">
        <f t="shared" si="454"/>
        <v>3006</v>
      </c>
      <c r="GG195" s="371">
        <f t="shared" si="494"/>
        <v>13815.4</v>
      </c>
      <c r="GH195" s="372">
        <f t="shared" si="494"/>
        <v>14373</v>
      </c>
      <c r="GI195" s="371">
        <f t="shared" si="495"/>
        <v>353432.19999999995</v>
      </c>
      <c r="GJ195" s="372">
        <f t="shared" si="495"/>
        <v>367123.8</v>
      </c>
      <c r="GK195" s="406">
        <f t="shared" si="457"/>
        <v>326</v>
      </c>
      <c r="GL195" s="372">
        <f t="shared" si="457"/>
        <v>370</v>
      </c>
      <c r="GM195" s="371">
        <f t="shared" si="457"/>
        <v>326</v>
      </c>
      <c r="GN195" s="372">
        <f t="shared" si="455"/>
        <v>370</v>
      </c>
      <c r="GO195" s="371">
        <f t="shared" si="496"/>
        <v>1493</v>
      </c>
      <c r="GP195" s="372">
        <f t="shared" si="496"/>
        <v>1534.1</v>
      </c>
      <c r="GQ195" s="371">
        <f t="shared" si="497"/>
        <v>23208.6</v>
      </c>
      <c r="GR195" s="372">
        <f t="shared" si="497"/>
        <v>26173.3</v>
      </c>
      <c r="GS195" s="406">
        <f t="shared" si="458"/>
        <v>3240</v>
      </c>
      <c r="GT195" s="372">
        <f t="shared" si="458"/>
        <v>3376</v>
      </c>
      <c r="GU195" s="371">
        <f t="shared" si="458"/>
        <v>3240</v>
      </c>
      <c r="GV195" s="372">
        <f t="shared" si="458"/>
        <v>3376</v>
      </c>
      <c r="GW195" s="371">
        <f t="shared" si="498"/>
        <v>15308.4</v>
      </c>
      <c r="GX195" s="372">
        <f t="shared" si="498"/>
        <v>15907.1</v>
      </c>
      <c r="GY195" s="371">
        <f t="shared" si="498"/>
        <v>376640.79999999993</v>
      </c>
      <c r="GZ195" s="372">
        <f t="shared" si="498"/>
        <v>393297.1</v>
      </c>
      <c r="HA195" s="406">
        <f t="shared" si="459"/>
        <v>71</v>
      </c>
      <c r="HB195" s="372">
        <f t="shared" si="459"/>
        <v>46</v>
      </c>
      <c r="HC195" s="371">
        <f t="shared" si="459"/>
        <v>71</v>
      </c>
      <c r="HD195" s="372">
        <f t="shared" si="459"/>
        <v>46</v>
      </c>
      <c r="HE195" s="371">
        <f t="shared" si="460"/>
        <v>505.59999999999997</v>
      </c>
      <c r="HF195" s="372">
        <f t="shared" si="460"/>
        <v>373.1</v>
      </c>
      <c r="HG195" s="371">
        <f t="shared" si="499"/>
        <v>6706.2</v>
      </c>
      <c r="HH195" s="372">
        <f t="shared" si="499"/>
        <v>4931.8</v>
      </c>
      <c r="HI195" s="406">
        <f t="shared" si="500"/>
        <v>16168.9</v>
      </c>
      <c r="HJ195" s="372">
        <f t="shared" si="500"/>
        <v>16588.2</v>
      </c>
      <c r="HK195" s="371">
        <f t="shared" si="501"/>
        <v>387414.7</v>
      </c>
      <c r="HL195" s="371">
        <f t="shared" si="501"/>
        <v>401009.30000000005</v>
      </c>
    </row>
    <row r="196" spans="1:220" ht="15">
      <c r="A196" s="499" t="s">
        <v>43</v>
      </c>
      <c r="B196" s="501" t="s">
        <v>47</v>
      </c>
      <c r="C196" s="528" t="s">
        <v>1011</v>
      </c>
      <c r="D196" s="499">
        <v>199148</v>
      </c>
      <c r="E196" s="502">
        <v>2</v>
      </c>
      <c r="F196" s="676">
        <v>2441</v>
      </c>
      <c r="G196" s="420">
        <v>2574</v>
      </c>
      <c r="H196" s="421">
        <v>39</v>
      </c>
      <c r="I196" s="422">
        <v>50</v>
      </c>
      <c r="J196" s="371">
        <f t="shared" si="422"/>
        <v>2402</v>
      </c>
      <c r="K196" s="372">
        <f t="shared" si="423"/>
        <v>2524</v>
      </c>
      <c r="L196" s="420" t="s">
        <v>1175</v>
      </c>
      <c r="M196" s="371">
        <f t="shared" si="424"/>
        <v>2402</v>
      </c>
      <c r="N196" s="372">
        <f t="shared" si="462"/>
        <v>2524</v>
      </c>
      <c r="O196" s="371">
        <f t="shared" si="425"/>
        <v>2402</v>
      </c>
      <c r="P196" s="372">
        <f t="shared" si="426"/>
        <v>2524</v>
      </c>
      <c r="Q196" s="424">
        <v>2</v>
      </c>
      <c r="R196" s="425">
        <v>5</v>
      </c>
      <c r="S196" s="371">
        <f t="shared" si="427"/>
        <v>2</v>
      </c>
      <c r="T196" s="372">
        <f t="shared" si="428"/>
        <v>5</v>
      </c>
      <c r="U196" s="426">
        <v>0</v>
      </c>
      <c r="V196" s="425">
        <v>0</v>
      </c>
      <c r="W196" s="371">
        <f t="shared" si="429"/>
        <v>0</v>
      </c>
      <c r="X196" s="372">
        <f t="shared" si="430"/>
        <v>0</v>
      </c>
      <c r="Y196" s="426">
        <v>0</v>
      </c>
      <c r="Z196" s="446">
        <v>0</v>
      </c>
      <c r="AA196" s="371">
        <f t="shared" si="431"/>
        <v>0</v>
      </c>
      <c r="AB196" s="372">
        <f t="shared" si="432"/>
        <v>0</v>
      </c>
      <c r="AC196" s="358">
        <f t="shared" si="433"/>
        <v>2</v>
      </c>
      <c r="AD196" s="372">
        <f t="shared" si="434"/>
        <v>5</v>
      </c>
      <c r="AE196" s="358">
        <f t="shared" si="435"/>
        <v>2</v>
      </c>
      <c r="AF196" s="372">
        <f t="shared" si="436"/>
        <v>5</v>
      </c>
      <c r="AG196" s="427">
        <v>5</v>
      </c>
      <c r="AH196" s="420">
        <v>2.8</v>
      </c>
      <c r="AI196" s="371">
        <f t="shared" si="437"/>
        <v>10</v>
      </c>
      <c r="AJ196" s="372">
        <f t="shared" si="438"/>
        <v>14</v>
      </c>
      <c r="AK196" s="426">
        <v>0</v>
      </c>
      <c r="AL196" s="420">
        <v>0</v>
      </c>
      <c r="AM196" s="371">
        <f t="shared" si="439"/>
        <v>0</v>
      </c>
      <c r="AN196" s="372">
        <f t="shared" si="440"/>
        <v>0</v>
      </c>
      <c r="AO196" s="426">
        <v>0</v>
      </c>
      <c r="AP196" s="446">
        <v>0</v>
      </c>
      <c r="AQ196" s="371">
        <f t="shared" si="441"/>
        <v>0</v>
      </c>
      <c r="AR196" s="372">
        <f t="shared" si="442"/>
        <v>0</v>
      </c>
      <c r="AS196" s="371">
        <f t="shared" si="443"/>
        <v>5</v>
      </c>
      <c r="AT196" s="372">
        <f t="shared" si="444"/>
        <v>2.8</v>
      </c>
      <c r="AU196" s="371">
        <f t="shared" si="445"/>
        <v>10</v>
      </c>
      <c r="AV196" s="372">
        <f t="shared" si="446"/>
        <v>14</v>
      </c>
      <c r="AW196" s="426">
        <v>114</v>
      </c>
      <c r="AX196" s="420">
        <v>75</v>
      </c>
      <c r="AY196" s="371">
        <f t="shared" si="447"/>
        <v>228</v>
      </c>
      <c r="AZ196" s="372">
        <f t="shared" si="448"/>
        <v>375</v>
      </c>
      <c r="BA196" s="426">
        <v>0</v>
      </c>
      <c r="BB196" s="420">
        <v>0</v>
      </c>
      <c r="BC196" s="371">
        <f t="shared" si="449"/>
        <v>0</v>
      </c>
      <c r="BD196" s="372">
        <f t="shared" si="450"/>
        <v>0</v>
      </c>
      <c r="BE196" s="421">
        <v>0</v>
      </c>
      <c r="BF196" s="420">
        <v>0</v>
      </c>
      <c r="BG196" s="371">
        <f t="shared" si="464"/>
        <v>0</v>
      </c>
      <c r="BH196" s="372">
        <f t="shared" si="464"/>
        <v>0</v>
      </c>
      <c r="BI196" s="371">
        <f t="shared" si="465"/>
        <v>114</v>
      </c>
      <c r="BJ196" s="372">
        <f t="shared" si="465"/>
        <v>75</v>
      </c>
      <c r="BK196" s="371">
        <f t="shared" si="466"/>
        <v>228</v>
      </c>
      <c r="BL196" s="372">
        <f t="shared" si="466"/>
        <v>375</v>
      </c>
      <c r="BM196" s="431">
        <v>1285</v>
      </c>
      <c r="BN196" s="425">
        <v>1386</v>
      </c>
      <c r="BO196" s="371">
        <f t="shared" si="502"/>
        <v>1285</v>
      </c>
      <c r="BP196" s="372">
        <f t="shared" si="502"/>
        <v>1386</v>
      </c>
      <c r="BQ196" s="426">
        <v>6</v>
      </c>
      <c r="BR196" s="425">
        <v>9</v>
      </c>
      <c r="BS196" s="371">
        <f t="shared" si="503"/>
        <v>6</v>
      </c>
      <c r="BT196" s="372">
        <f t="shared" si="503"/>
        <v>9</v>
      </c>
      <c r="BU196" s="426">
        <v>9</v>
      </c>
      <c r="BV196" s="425">
        <v>0</v>
      </c>
      <c r="BW196" s="371">
        <f t="shared" si="504"/>
        <v>9</v>
      </c>
      <c r="BX196" s="423">
        <f t="shared" si="509"/>
        <v>0</v>
      </c>
      <c r="BY196" s="358">
        <f t="shared" si="467"/>
        <v>1300</v>
      </c>
      <c r="BZ196" s="372">
        <f t="shared" si="467"/>
        <v>1395</v>
      </c>
      <c r="CA196" s="358">
        <f t="shared" si="468"/>
        <v>1300</v>
      </c>
      <c r="CB196" s="372">
        <f t="shared" si="468"/>
        <v>1395</v>
      </c>
      <c r="CC196" s="427">
        <v>5</v>
      </c>
      <c r="CD196" s="420">
        <v>5.0999999999999996</v>
      </c>
      <c r="CE196" s="371">
        <f t="shared" si="419"/>
        <v>6425</v>
      </c>
      <c r="CF196" s="372">
        <f t="shared" si="419"/>
        <v>7068.5999999999995</v>
      </c>
      <c r="CG196" s="426">
        <v>7.2</v>
      </c>
      <c r="CH196" s="420">
        <v>7</v>
      </c>
      <c r="CI196" s="371">
        <f t="shared" si="505"/>
        <v>43.2</v>
      </c>
      <c r="CJ196" s="372">
        <f t="shared" si="505"/>
        <v>63</v>
      </c>
      <c r="CK196" s="426">
        <v>7.4</v>
      </c>
      <c r="CL196" s="446">
        <v>0</v>
      </c>
      <c r="CM196" s="371">
        <f t="shared" si="506"/>
        <v>66.600000000000009</v>
      </c>
      <c r="CN196" s="372">
        <f t="shared" si="506"/>
        <v>0</v>
      </c>
      <c r="CO196" s="371">
        <f t="shared" si="469"/>
        <v>5.0267692307692311</v>
      </c>
      <c r="CP196" s="372">
        <f t="shared" si="469"/>
        <v>5.1122580645161291</v>
      </c>
      <c r="CQ196" s="371">
        <f t="shared" si="470"/>
        <v>6534.8</v>
      </c>
      <c r="CR196" s="372">
        <f t="shared" si="470"/>
        <v>7131.6</v>
      </c>
      <c r="CS196" s="426">
        <v>132</v>
      </c>
      <c r="CT196" s="420">
        <v>132.9</v>
      </c>
      <c r="CU196" s="371">
        <f t="shared" si="420"/>
        <v>169620</v>
      </c>
      <c r="CV196" s="372">
        <f t="shared" si="420"/>
        <v>184199.4</v>
      </c>
      <c r="CW196" s="426">
        <v>115.5</v>
      </c>
      <c r="CX196" s="420">
        <v>111.9</v>
      </c>
      <c r="CY196" s="371">
        <f t="shared" si="421"/>
        <v>693</v>
      </c>
      <c r="CZ196" s="372">
        <f t="shared" si="421"/>
        <v>1007.1</v>
      </c>
      <c r="DA196" s="421">
        <v>114.6</v>
      </c>
      <c r="DB196" s="420">
        <v>0</v>
      </c>
      <c r="DC196" s="371">
        <f t="shared" si="471"/>
        <v>1031.3999999999999</v>
      </c>
      <c r="DD196" s="372">
        <f t="shared" si="471"/>
        <v>0</v>
      </c>
      <c r="DE196" s="371">
        <f t="shared" si="472"/>
        <v>131.8033846153846</v>
      </c>
      <c r="DF196" s="372">
        <f t="shared" si="472"/>
        <v>132.76451612903224</v>
      </c>
      <c r="DG196" s="371">
        <f t="shared" si="473"/>
        <v>171344.4</v>
      </c>
      <c r="DH196" s="372">
        <f t="shared" si="473"/>
        <v>185206.49999999997</v>
      </c>
      <c r="DI196" s="371">
        <f t="shared" si="474"/>
        <v>1302</v>
      </c>
      <c r="DJ196" s="372">
        <f t="shared" si="474"/>
        <v>1400</v>
      </c>
      <c r="DK196" s="371">
        <f t="shared" si="474"/>
        <v>1302</v>
      </c>
      <c r="DL196" s="372">
        <f t="shared" si="463"/>
        <v>1400</v>
      </c>
      <c r="DM196" s="371">
        <f t="shared" si="475"/>
        <v>5.0267281105990786</v>
      </c>
      <c r="DN196" s="372">
        <f t="shared" si="475"/>
        <v>5.1040000000000001</v>
      </c>
      <c r="DO196" s="371">
        <f t="shared" si="476"/>
        <v>6544.8</v>
      </c>
      <c r="DP196" s="372">
        <f t="shared" si="476"/>
        <v>7145.6</v>
      </c>
      <c r="DQ196" s="371">
        <f t="shared" si="477"/>
        <v>131.77603686635945</v>
      </c>
      <c r="DR196" s="372">
        <f t="shared" si="477"/>
        <v>132.55821428571426</v>
      </c>
      <c r="DS196" s="371">
        <f t="shared" si="478"/>
        <v>171572.4</v>
      </c>
      <c r="DT196" s="372">
        <f t="shared" si="478"/>
        <v>185581.49999999997</v>
      </c>
      <c r="DU196" s="424">
        <v>826</v>
      </c>
      <c r="DV196" s="425">
        <v>863</v>
      </c>
      <c r="DW196" s="371">
        <f t="shared" si="479"/>
        <v>826</v>
      </c>
      <c r="DX196" s="372">
        <f t="shared" si="479"/>
        <v>863</v>
      </c>
      <c r="DY196" s="426">
        <v>156</v>
      </c>
      <c r="DZ196" s="425">
        <v>178</v>
      </c>
      <c r="EA196" s="371">
        <f t="shared" si="480"/>
        <v>156</v>
      </c>
      <c r="EB196" s="372">
        <f t="shared" si="480"/>
        <v>178</v>
      </c>
      <c r="EC196" s="426">
        <v>31</v>
      </c>
      <c r="ED196" s="425">
        <v>18</v>
      </c>
      <c r="EE196" s="371">
        <f t="shared" si="481"/>
        <v>31</v>
      </c>
      <c r="EF196" s="372">
        <f t="shared" si="481"/>
        <v>18</v>
      </c>
      <c r="EG196" s="358">
        <f t="shared" si="482"/>
        <v>1013</v>
      </c>
      <c r="EH196" s="372">
        <f t="shared" si="482"/>
        <v>1059</v>
      </c>
      <c r="EI196" s="358">
        <f t="shared" si="483"/>
        <v>1013</v>
      </c>
      <c r="EJ196" s="372">
        <f t="shared" si="483"/>
        <v>1059</v>
      </c>
      <c r="EK196" s="427">
        <v>4.0999999999999996</v>
      </c>
      <c r="EL196" s="420">
        <v>4.3</v>
      </c>
      <c r="EM196" s="371">
        <f t="shared" si="453"/>
        <v>3386.6</v>
      </c>
      <c r="EN196" s="372">
        <f t="shared" si="453"/>
        <v>3710.8999999999996</v>
      </c>
      <c r="EO196" s="426">
        <v>4.5</v>
      </c>
      <c r="EP196" s="420">
        <v>4.2</v>
      </c>
      <c r="EQ196" s="371">
        <f t="shared" si="507"/>
        <v>702</v>
      </c>
      <c r="ER196" s="372">
        <f t="shared" si="507"/>
        <v>747.6</v>
      </c>
      <c r="ES196" s="426">
        <v>8.1</v>
      </c>
      <c r="ET196" s="446">
        <v>9.5</v>
      </c>
      <c r="EU196" s="371">
        <f t="shared" si="451"/>
        <v>251.1</v>
      </c>
      <c r="EV196" s="372">
        <f t="shared" si="452"/>
        <v>171</v>
      </c>
      <c r="EW196" s="371">
        <f t="shared" si="484"/>
        <v>4.2840078973346492</v>
      </c>
      <c r="EX196" s="372">
        <f t="shared" si="484"/>
        <v>4.3715769593956564</v>
      </c>
      <c r="EY196" s="371">
        <f t="shared" si="485"/>
        <v>4339.7</v>
      </c>
      <c r="EZ196" s="372">
        <f t="shared" si="485"/>
        <v>4629.5</v>
      </c>
      <c r="FA196" s="426">
        <v>87.2</v>
      </c>
      <c r="FB196" s="420">
        <v>89.8</v>
      </c>
      <c r="FC196" s="371">
        <f t="shared" si="486"/>
        <v>72027.199999999997</v>
      </c>
      <c r="FD196" s="372">
        <f t="shared" si="486"/>
        <v>77497.399999999994</v>
      </c>
      <c r="FE196" s="426">
        <v>69</v>
      </c>
      <c r="FF196" s="420">
        <v>72.099999999999994</v>
      </c>
      <c r="FG196" s="371">
        <f t="shared" si="487"/>
        <v>10764</v>
      </c>
      <c r="FH196" s="372">
        <f t="shared" si="487"/>
        <v>12833.8</v>
      </c>
      <c r="FI196" s="421">
        <v>82.6</v>
      </c>
      <c r="FJ196" s="420">
        <v>94.4</v>
      </c>
      <c r="FK196" s="371">
        <f t="shared" si="488"/>
        <v>2560.6</v>
      </c>
      <c r="FL196" s="372">
        <f t="shared" si="488"/>
        <v>1699.2</v>
      </c>
      <c r="FM196" s="371">
        <f t="shared" si="489"/>
        <v>84.256465942744327</v>
      </c>
      <c r="FN196" s="372">
        <f t="shared" si="489"/>
        <v>86.903116147308779</v>
      </c>
      <c r="FO196" s="371">
        <f t="shared" si="490"/>
        <v>85351.8</v>
      </c>
      <c r="FP196" s="372">
        <f t="shared" si="490"/>
        <v>92030.399999999994</v>
      </c>
      <c r="FQ196" s="424">
        <v>87</v>
      </c>
      <c r="FR196" s="425">
        <v>65</v>
      </c>
      <c r="FS196" s="371">
        <f t="shared" si="491"/>
        <v>87</v>
      </c>
      <c r="FT196" s="372">
        <f t="shared" si="491"/>
        <v>65</v>
      </c>
      <c r="FU196" s="426">
        <v>8</v>
      </c>
      <c r="FV196" s="425">
        <v>8.3000000000000007</v>
      </c>
      <c r="FW196" s="371">
        <f t="shared" si="492"/>
        <v>696</v>
      </c>
      <c r="FX196" s="372">
        <f t="shared" si="492"/>
        <v>539.5</v>
      </c>
      <c r="FY196" s="426">
        <v>99.9</v>
      </c>
      <c r="FZ196" s="425">
        <v>99.1</v>
      </c>
      <c r="GA196" s="371">
        <f t="shared" si="493"/>
        <v>8691.3000000000011</v>
      </c>
      <c r="GB196" s="372">
        <f t="shared" si="493"/>
        <v>6441.5</v>
      </c>
      <c r="GC196" s="406">
        <f t="shared" si="456"/>
        <v>2113</v>
      </c>
      <c r="GD196" s="372">
        <f t="shared" si="456"/>
        <v>2254</v>
      </c>
      <c r="GE196" s="371">
        <f t="shared" si="456"/>
        <v>2113</v>
      </c>
      <c r="GF196" s="372">
        <f t="shared" si="454"/>
        <v>2254</v>
      </c>
      <c r="GG196" s="371">
        <f t="shared" si="494"/>
        <v>9821.6</v>
      </c>
      <c r="GH196" s="372">
        <f t="shared" si="494"/>
        <v>10793.5</v>
      </c>
      <c r="GI196" s="371">
        <f t="shared" si="495"/>
        <v>241875.20000000001</v>
      </c>
      <c r="GJ196" s="372">
        <f t="shared" si="495"/>
        <v>262071.8</v>
      </c>
      <c r="GK196" s="406">
        <f t="shared" si="457"/>
        <v>162</v>
      </c>
      <c r="GL196" s="372">
        <f t="shared" si="457"/>
        <v>187</v>
      </c>
      <c r="GM196" s="371">
        <f t="shared" si="457"/>
        <v>162</v>
      </c>
      <c r="GN196" s="372">
        <f t="shared" si="455"/>
        <v>187</v>
      </c>
      <c r="GO196" s="371">
        <f t="shared" si="496"/>
        <v>745.2</v>
      </c>
      <c r="GP196" s="372">
        <f t="shared" si="496"/>
        <v>810.6</v>
      </c>
      <c r="GQ196" s="371">
        <f t="shared" si="497"/>
        <v>11457</v>
      </c>
      <c r="GR196" s="372">
        <f t="shared" si="497"/>
        <v>13840.9</v>
      </c>
      <c r="GS196" s="406">
        <f t="shared" si="458"/>
        <v>2275</v>
      </c>
      <c r="GT196" s="372">
        <f t="shared" si="458"/>
        <v>2441</v>
      </c>
      <c r="GU196" s="371">
        <f t="shared" si="458"/>
        <v>2275</v>
      </c>
      <c r="GV196" s="372">
        <f t="shared" si="458"/>
        <v>2441</v>
      </c>
      <c r="GW196" s="371">
        <f t="shared" si="498"/>
        <v>10566.800000000001</v>
      </c>
      <c r="GX196" s="372">
        <f t="shared" si="498"/>
        <v>11604.1</v>
      </c>
      <c r="GY196" s="371">
        <f t="shared" si="498"/>
        <v>253332.2</v>
      </c>
      <c r="GZ196" s="372">
        <f t="shared" si="498"/>
        <v>275912.7</v>
      </c>
      <c r="HA196" s="406">
        <f t="shared" si="459"/>
        <v>40</v>
      </c>
      <c r="HB196" s="372">
        <f t="shared" si="459"/>
        <v>18</v>
      </c>
      <c r="HC196" s="371">
        <f t="shared" si="459"/>
        <v>40</v>
      </c>
      <c r="HD196" s="372">
        <f t="shared" si="459"/>
        <v>18</v>
      </c>
      <c r="HE196" s="371">
        <f t="shared" si="460"/>
        <v>317.7</v>
      </c>
      <c r="HF196" s="372">
        <f t="shared" si="460"/>
        <v>171</v>
      </c>
      <c r="HG196" s="371">
        <f t="shared" si="499"/>
        <v>3592</v>
      </c>
      <c r="HH196" s="372">
        <f t="shared" si="499"/>
        <v>1699.2</v>
      </c>
      <c r="HI196" s="406">
        <f t="shared" si="500"/>
        <v>11580.5</v>
      </c>
      <c r="HJ196" s="372">
        <f t="shared" si="500"/>
        <v>12314.6</v>
      </c>
      <c r="HK196" s="371">
        <f t="shared" si="501"/>
        <v>265615.5</v>
      </c>
      <c r="HL196" s="371">
        <f t="shared" si="501"/>
        <v>284053.39999999997</v>
      </c>
    </row>
    <row r="197" spans="1:220" ht="15">
      <c r="A197" s="499" t="s">
        <v>43</v>
      </c>
      <c r="B197" s="500" t="s">
        <v>48</v>
      </c>
      <c r="C197" s="108"/>
      <c r="D197" s="499">
        <v>197869</v>
      </c>
      <c r="E197" s="502">
        <v>3</v>
      </c>
      <c r="F197" s="676">
        <v>2812</v>
      </c>
      <c r="G197" s="420">
        <v>3000</v>
      </c>
      <c r="H197" s="421">
        <v>40</v>
      </c>
      <c r="I197" s="422">
        <v>51</v>
      </c>
      <c r="J197" s="371">
        <f t="shared" si="422"/>
        <v>2772</v>
      </c>
      <c r="K197" s="372">
        <f t="shared" si="423"/>
        <v>2949</v>
      </c>
      <c r="L197" s="420" t="s">
        <v>1175</v>
      </c>
      <c r="M197" s="371">
        <f t="shared" si="424"/>
        <v>2772</v>
      </c>
      <c r="N197" s="372">
        <f t="shared" si="462"/>
        <v>2949</v>
      </c>
      <c r="O197" s="371">
        <f t="shared" si="425"/>
        <v>2772</v>
      </c>
      <c r="P197" s="372">
        <f t="shared" si="426"/>
        <v>2949</v>
      </c>
      <c r="Q197" s="424">
        <v>24</v>
      </c>
      <c r="R197" s="425">
        <v>16</v>
      </c>
      <c r="S197" s="371">
        <f t="shared" si="427"/>
        <v>24</v>
      </c>
      <c r="T197" s="372">
        <f t="shared" si="428"/>
        <v>16</v>
      </c>
      <c r="U197" s="426">
        <v>1</v>
      </c>
      <c r="V197" s="425">
        <v>0</v>
      </c>
      <c r="W197" s="371">
        <f t="shared" si="429"/>
        <v>1</v>
      </c>
      <c r="X197" s="372">
        <f t="shared" si="430"/>
        <v>0</v>
      </c>
      <c r="Y197" s="426">
        <v>3</v>
      </c>
      <c r="Z197" s="446">
        <v>0</v>
      </c>
      <c r="AA197" s="371">
        <f t="shared" si="431"/>
        <v>3</v>
      </c>
      <c r="AB197" s="372">
        <f t="shared" si="432"/>
        <v>0</v>
      </c>
      <c r="AC197" s="358">
        <f t="shared" si="433"/>
        <v>28</v>
      </c>
      <c r="AD197" s="372">
        <f t="shared" si="434"/>
        <v>16</v>
      </c>
      <c r="AE197" s="358">
        <f t="shared" si="435"/>
        <v>28</v>
      </c>
      <c r="AF197" s="372">
        <f t="shared" si="436"/>
        <v>16</v>
      </c>
      <c r="AG197" s="427">
        <v>4.9000000000000004</v>
      </c>
      <c r="AH197" s="420">
        <v>5.8</v>
      </c>
      <c r="AI197" s="371">
        <f t="shared" si="437"/>
        <v>117.60000000000001</v>
      </c>
      <c r="AJ197" s="372">
        <f t="shared" si="438"/>
        <v>92.8</v>
      </c>
      <c r="AK197" s="426">
        <v>4</v>
      </c>
      <c r="AL197" s="420">
        <v>0</v>
      </c>
      <c r="AM197" s="371">
        <f t="shared" si="439"/>
        <v>4</v>
      </c>
      <c r="AN197" s="372">
        <f t="shared" si="440"/>
        <v>0</v>
      </c>
      <c r="AO197" s="426">
        <v>5</v>
      </c>
      <c r="AP197" s="446">
        <v>0</v>
      </c>
      <c r="AQ197" s="371">
        <f t="shared" si="441"/>
        <v>15</v>
      </c>
      <c r="AR197" s="372">
        <f t="shared" si="442"/>
        <v>0</v>
      </c>
      <c r="AS197" s="371">
        <f t="shared" si="443"/>
        <v>4.878571428571429</v>
      </c>
      <c r="AT197" s="372">
        <f t="shared" si="444"/>
        <v>5.8</v>
      </c>
      <c r="AU197" s="371">
        <f t="shared" si="445"/>
        <v>136.60000000000002</v>
      </c>
      <c r="AV197" s="372">
        <f t="shared" si="446"/>
        <v>92.8</v>
      </c>
      <c r="AW197" s="426">
        <v>147</v>
      </c>
      <c r="AX197" s="420">
        <v>181.6</v>
      </c>
      <c r="AY197" s="371">
        <f t="shared" si="447"/>
        <v>3528</v>
      </c>
      <c r="AZ197" s="372">
        <f t="shared" si="448"/>
        <v>2905.6</v>
      </c>
      <c r="BA197" s="426">
        <v>150</v>
      </c>
      <c r="BB197" s="420">
        <v>0</v>
      </c>
      <c r="BC197" s="371">
        <f t="shared" si="449"/>
        <v>150</v>
      </c>
      <c r="BD197" s="372">
        <f t="shared" si="450"/>
        <v>0</v>
      </c>
      <c r="BE197" s="421">
        <v>142.30000000000001</v>
      </c>
      <c r="BF197" s="420">
        <v>0</v>
      </c>
      <c r="BG197" s="371">
        <f t="shared" si="464"/>
        <v>426.90000000000003</v>
      </c>
      <c r="BH197" s="372">
        <f t="shared" si="464"/>
        <v>0</v>
      </c>
      <c r="BI197" s="371">
        <f t="shared" si="465"/>
        <v>146.60357142857143</v>
      </c>
      <c r="BJ197" s="372">
        <f t="shared" si="465"/>
        <v>181.6</v>
      </c>
      <c r="BK197" s="371">
        <f t="shared" si="466"/>
        <v>4104.8999999999996</v>
      </c>
      <c r="BL197" s="372">
        <f t="shared" si="466"/>
        <v>2905.6</v>
      </c>
      <c r="BM197" s="431">
        <v>1886</v>
      </c>
      <c r="BN197" s="425">
        <v>1999</v>
      </c>
      <c r="BO197" s="371">
        <f t="shared" si="502"/>
        <v>1886</v>
      </c>
      <c r="BP197" s="372">
        <f t="shared" si="502"/>
        <v>1999</v>
      </c>
      <c r="BQ197" s="426">
        <v>1</v>
      </c>
      <c r="BR197" s="425">
        <v>4</v>
      </c>
      <c r="BS197" s="371">
        <f t="shared" si="503"/>
        <v>1</v>
      </c>
      <c r="BT197" s="372">
        <f t="shared" si="503"/>
        <v>4</v>
      </c>
      <c r="BU197" s="426">
        <v>7</v>
      </c>
      <c r="BV197" s="425">
        <v>3</v>
      </c>
      <c r="BW197" s="371">
        <f t="shared" si="504"/>
        <v>7</v>
      </c>
      <c r="BX197" s="423">
        <f t="shared" si="509"/>
        <v>3</v>
      </c>
      <c r="BY197" s="358">
        <f t="shared" si="467"/>
        <v>1894</v>
      </c>
      <c r="BZ197" s="372">
        <f t="shared" si="467"/>
        <v>2006</v>
      </c>
      <c r="CA197" s="358">
        <f t="shared" si="468"/>
        <v>1894</v>
      </c>
      <c r="CB197" s="372">
        <f t="shared" si="468"/>
        <v>2006</v>
      </c>
      <c r="CC197" s="427">
        <v>4.9000000000000004</v>
      </c>
      <c r="CD197" s="420">
        <v>5</v>
      </c>
      <c r="CE197" s="371">
        <f t="shared" si="419"/>
        <v>9241.4000000000015</v>
      </c>
      <c r="CF197" s="372">
        <f t="shared" si="419"/>
        <v>9995</v>
      </c>
      <c r="CG197" s="426">
        <v>5</v>
      </c>
      <c r="CH197" s="420">
        <v>6</v>
      </c>
      <c r="CI197" s="371">
        <f t="shared" si="505"/>
        <v>5</v>
      </c>
      <c r="CJ197" s="372">
        <f t="shared" si="505"/>
        <v>24</v>
      </c>
      <c r="CK197" s="426">
        <v>8</v>
      </c>
      <c r="CL197" s="446">
        <v>7</v>
      </c>
      <c r="CM197" s="371">
        <f t="shared" si="506"/>
        <v>56</v>
      </c>
      <c r="CN197" s="372">
        <f t="shared" si="506"/>
        <v>21</v>
      </c>
      <c r="CO197" s="371">
        <f t="shared" si="469"/>
        <v>4.9115100316789873</v>
      </c>
      <c r="CP197" s="372">
        <f t="shared" si="469"/>
        <v>5.0049850448654034</v>
      </c>
      <c r="CQ197" s="371">
        <f t="shared" si="470"/>
        <v>9302.4000000000015</v>
      </c>
      <c r="CR197" s="372">
        <f t="shared" si="470"/>
        <v>10040</v>
      </c>
      <c r="CS197" s="426">
        <v>139.1</v>
      </c>
      <c r="CT197" s="420">
        <v>143.1</v>
      </c>
      <c r="CU197" s="371">
        <f t="shared" si="420"/>
        <v>262342.59999999998</v>
      </c>
      <c r="CV197" s="372">
        <f t="shared" si="420"/>
        <v>286056.89999999997</v>
      </c>
      <c r="CW197" s="426">
        <v>117</v>
      </c>
      <c r="CX197" s="420">
        <v>94.3</v>
      </c>
      <c r="CY197" s="371">
        <f t="shared" si="421"/>
        <v>117</v>
      </c>
      <c r="CZ197" s="372">
        <f t="shared" si="421"/>
        <v>377.2</v>
      </c>
      <c r="DA197" s="421">
        <v>113.9</v>
      </c>
      <c r="DB197" s="420">
        <v>92.7</v>
      </c>
      <c r="DC197" s="371">
        <f t="shared" si="471"/>
        <v>797.30000000000007</v>
      </c>
      <c r="DD197" s="372">
        <f t="shared" si="471"/>
        <v>278.10000000000002</v>
      </c>
      <c r="DE197" s="371">
        <f t="shared" si="472"/>
        <v>138.99519535374867</v>
      </c>
      <c r="DF197" s="372">
        <f t="shared" si="472"/>
        <v>142.92731804586239</v>
      </c>
      <c r="DG197" s="371">
        <f t="shared" si="473"/>
        <v>263256.89999999997</v>
      </c>
      <c r="DH197" s="372">
        <f t="shared" si="473"/>
        <v>286712.19999999995</v>
      </c>
      <c r="DI197" s="371">
        <f t="shared" si="474"/>
        <v>1922</v>
      </c>
      <c r="DJ197" s="372">
        <f t="shared" si="474"/>
        <v>2022</v>
      </c>
      <c r="DK197" s="371">
        <f t="shared" si="474"/>
        <v>1922</v>
      </c>
      <c r="DL197" s="372">
        <f t="shared" si="463"/>
        <v>2022</v>
      </c>
      <c r="DM197" s="371">
        <f t="shared" si="475"/>
        <v>4.9110301768990645</v>
      </c>
      <c r="DN197" s="372">
        <f t="shared" si="475"/>
        <v>5.0112759643916913</v>
      </c>
      <c r="DO197" s="371">
        <f t="shared" si="476"/>
        <v>9439.0000000000018</v>
      </c>
      <c r="DP197" s="372">
        <f t="shared" si="476"/>
        <v>10132.799999999999</v>
      </c>
      <c r="DQ197" s="371">
        <f t="shared" si="477"/>
        <v>139.10603537981268</v>
      </c>
      <c r="DR197" s="372">
        <f t="shared" si="477"/>
        <v>143.23333333333329</v>
      </c>
      <c r="DS197" s="371">
        <f t="shared" si="478"/>
        <v>267361.8</v>
      </c>
      <c r="DT197" s="372">
        <f t="shared" si="478"/>
        <v>289617.79999999993</v>
      </c>
      <c r="DU197" s="424">
        <v>693</v>
      </c>
      <c r="DV197" s="425">
        <v>750</v>
      </c>
      <c r="DW197" s="371">
        <f t="shared" si="479"/>
        <v>693</v>
      </c>
      <c r="DX197" s="372">
        <f t="shared" si="479"/>
        <v>750</v>
      </c>
      <c r="DY197" s="426">
        <v>133</v>
      </c>
      <c r="DZ197" s="425">
        <v>139</v>
      </c>
      <c r="EA197" s="371">
        <f t="shared" si="480"/>
        <v>133</v>
      </c>
      <c r="EB197" s="372">
        <f t="shared" si="480"/>
        <v>139</v>
      </c>
      <c r="EC197" s="426">
        <v>8</v>
      </c>
      <c r="ED197" s="425">
        <v>4</v>
      </c>
      <c r="EE197" s="371">
        <f t="shared" si="481"/>
        <v>8</v>
      </c>
      <c r="EF197" s="372">
        <f t="shared" si="481"/>
        <v>4</v>
      </c>
      <c r="EG197" s="358">
        <f t="shared" si="482"/>
        <v>834</v>
      </c>
      <c r="EH197" s="372">
        <f t="shared" si="482"/>
        <v>893</v>
      </c>
      <c r="EI197" s="358">
        <f t="shared" si="483"/>
        <v>834</v>
      </c>
      <c r="EJ197" s="372">
        <f t="shared" si="483"/>
        <v>893</v>
      </c>
      <c r="EK197" s="427">
        <v>3.7</v>
      </c>
      <c r="EL197" s="420">
        <v>3.7</v>
      </c>
      <c r="EM197" s="371">
        <f t="shared" si="453"/>
        <v>2564.1</v>
      </c>
      <c r="EN197" s="372">
        <f t="shared" si="453"/>
        <v>2775</v>
      </c>
      <c r="EO197" s="426">
        <v>3.6</v>
      </c>
      <c r="EP197" s="420">
        <v>3.8</v>
      </c>
      <c r="EQ197" s="371">
        <f t="shared" si="507"/>
        <v>478.8</v>
      </c>
      <c r="ER197" s="372">
        <f t="shared" si="507"/>
        <v>528.19999999999993</v>
      </c>
      <c r="ES197" s="426">
        <v>6.9</v>
      </c>
      <c r="ET197" s="446">
        <v>9.3000000000000007</v>
      </c>
      <c r="EU197" s="371">
        <f t="shared" si="451"/>
        <v>55.2</v>
      </c>
      <c r="EV197" s="372">
        <f t="shared" si="452"/>
        <v>37.200000000000003</v>
      </c>
      <c r="EW197" s="371">
        <f t="shared" si="484"/>
        <v>3.7147482014388489</v>
      </c>
      <c r="EX197" s="372">
        <f t="shared" si="484"/>
        <v>3.7406494960806267</v>
      </c>
      <c r="EY197" s="371">
        <f t="shared" si="485"/>
        <v>3098.1</v>
      </c>
      <c r="EZ197" s="372">
        <f t="shared" si="485"/>
        <v>3340.3999999999996</v>
      </c>
      <c r="FA197" s="426">
        <v>94.5</v>
      </c>
      <c r="FB197" s="420">
        <v>96.2</v>
      </c>
      <c r="FC197" s="371">
        <f t="shared" si="486"/>
        <v>65488.5</v>
      </c>
      <c r="FD197" s="372">
        <f t="shared" si="486"/>
        <v>72150</v>
      </c>
      <c r="FE197" s="426">
        <v>61.4</v>
      </c>
      <c r="FF197" s="420">
        <v>57.9</v>
      </c>
      <c r="FG197" s="371">
        <f t="shared" si="487"/>
        <v>8166.2</v>
      </c>
      <c r="FH197" s="372">
        <f t="shared" si="487"/>
        <v>8048.0999999999995</v>
      </c>
      <c r="FI197" s="421">
        <v>82.1</v>
      </c>
      <c r="FJ197" s="420">
        <v>136.30000000000001</v>
      </c>
      <c r="FK197" s="371">
        <f t="shared" si="488"/>
        <v>656.8</v>
      </c>
      <c r="FL197" s="372">
        <f t="shared" si="488"/>
        <v>545.20000000000005</v>
      </c>
      <c r="FM197" s="371">
        <f t="shared" si="489"/>
        <v>89.102517985611513</v>
      </c>
      <c r="FN197" s="372">
        <f t="shared" si="489"/>
        <v>90.418029115341554</v>
      </c>
      <c r="FO197" s="371">
        <f t="shared" si="490"/>
        <v>74311.5</v>
      </c>
      <c r="FP197" s="372">
        <f t="shared" si="490"/>
        <v>80743.3</v>
      </c>
      <c r="FQ197" s="424">
        <v>16</v>
      </c>
      <c r="FR197" s="425">
        <v>34</v>
      </c>
      <c r="FS197" s="371">
        <f t="shared" si="491"/>
        <v>16</v>
      </c>
      <c r="FT197" s="372">
        <f t="shared" si="491"/>
        <v>34</v>
      </c>
      <c r="FU197" s="426">
        <v>9.6</v>
      </c>
      <c r="FV197" s="425">
        <v>6</v>
      </c>
      <c r="FW197" s="371">
        <f t="shared" si="492"/>
        <v>153.6</v>
      </c>
      <c r="FX197" s="372">
        <f t="shared" si="492"/>
        <v>204</v>
      </c>
      <c r="FY197" s="426">
        <v>92.6</v>
      </c>
      <c r="FZ197" s="425">
        <v>100.1</v>
      </c>
      <c r="GA197" s="371">
        <f t="shared" si="493"/>
        <v>1481.6</v>
      </c>
      <c r="GB197" s="372">
        <f t="shared" si="493"/>
        <v>3403.3999999999996</v>
      </c>
      <c r="GC197" s="406">
        <f t="shared" si="456"/>
        <v>2603</v>
      </c>
      <c r="GD197" s="372">
        <f t="shared" si="456"/>
        <v>2765</v>
      </c>
      <c r="GE197" s="371">
        <f t="shared" si="456"/>
        <v>2603</v>
      </c>
      <c r="GF197" s="372">
        <f t="shared" si="454"/>
        <v>2765</v>
      </c>
      <c r="GG197" s="371">
        <f t="shared" si="494"/>
        <v>11923.100000000002</v>
      </c>
      <c r="GH197" s="372">
        <f t="shared" si="494"/>
        <v>12862.8</v>
      </c>
      <c r="GI197" s="371">
        <f t="shared" si="495"/>
        <v>331359.09999999998</v>
      </c>
      <c r="GJ197" s="372">
        <f t="shared" si="495"/>
        <v>361112.49999999994</v>
      </c>
      <c r="GK197" s="406">
        <f t="shared" si="457"/>
        <v>135</v>
      </c>
      <c r="GL197" s="372">
        <f t="shared" si="457"/>
        <v>143</v>
      </c>
      <c r="GM197" s="371">
        <f t="shared" si="457"/>
        <v>135</v>
      </c>
      <c r="GN197" s="372">
        <f t="shared" si="455"/>
        <v>143</v>
      </c>
      <c r="GO197" s="371">
        <f t="shared" si="496"/>
        <v>487.8</v>
      </c>
      <c r="GP197" s="372">
        <f t="shared" si="496"/>
        <v>552.19999999999993</v>
      </c>
      <c r="GQ197" s="371">
        <f t="shared" si="497"/>
        <v>8433.2000000000007</v>
      </c>
      <c r="GR197" s="372">
        <f t="shared" si="497"/>
        <v>8425.2999999999993</v>
      </c>
      <c r="GS197" s="406">
        <f t="shared" si="458"/>
        <v>2738</v>
      </c>
      <c r="GT197" s="372">
        <f t="shared" si="458"/>
        <v>2908</v>
      </c>
      <c r="GU197" s="371">
        <f t="shared" si="458"/>
        <v>2738</v>
      </c>
      <c r="GV197" s="372">
        <f t="shared" si="458"/>
        <v>2908</v>
      </c>
      <c r="GW197" s="371">
        <f t="shared" si="498"/>
        <v>12410.900000000001</v>
      </c>
      <c r="GX197" s="372">
        <f t="shared" si="498"/>
        <v>13415</v>
      </c>
      <c r="GY197" s="371">
        <f t="shared" si="498"/>
        <v>339792.3</v>
      </c>
      <c r="GZ197" s="372">
        <f t="shared" si="498"/>
        <v>369537.79999999993</v>
      </c>
      <c r="HA197" s="406">
        <f t="shared" si="459"/>
        <v>18</v>
      </c>
      <c r="HB197" s="372">
        <f t="shared" si="459"/>
        <v>7</v>
      </c>
      <c r="HC197" s="371">
        <f t="shared" si="459"/>
        <v>18</v>
      </c>
      <c r="HD197" s="372">
        <f t="shared" si="459"/>
        <v>7</v>
      </c>
      <c r="HE197" s="371">
        <f t="shared" si="460"/>
        <v>126.2</v>
      </c>
      <c r="HF197" s="372">
        <f t="shared" si="460"/>
        <v>58.2</v>
      </c>
      <c r="HG197" s="371">
        <f t="shared" si="499"/>
        <v>1881</v>
      </c>
      <c r="HH197" s="372">
        <f t="shared" si="499"/>
        <v>823.30000000000007</v>
      </c>
      <c r="HI197" s="406">
        <f t="shared" si="500"/>
        <v>12690.700000000003</v>
      </c>
      <c r="HJ197" s="372">
        <f t="shared" si="500"/>
        <v>13677.199999999999</v>
      </c>
      <c r="HK197" s="371">
        <f t="shared" si="501"/>
        <v>343154.89999999997</v>
      </c>
      <c r="HL197" s="371">
        <f t="shared" si="501"/>
        <v>373764.49999999994</v>
      </c>
    </row>
    <row r="198" spans="1:220" ht="15">
      <c r="A198" s="499" t="s">
        <v>43</v>
      </c>
      <c r="B198" s="500" t="s">
        <v>49</v>
      </c>
      <c r="C198" s="528" t="s">
        <v>1012</v>
      </c>
      <c r="D198" s="499">
        <v>198464</v>
      </c>
      <c r="E198" s="502">
        <v>3</v>
      </c>
      <c r="F198" s="676">
        <v>3606</v>
      </c>
      <c r="G198" s="420">
        <v>3758</v>
      </c>
      <c r="H198" s="421">
        <v>46</v>
      </c>
      <c r="I198" s="422">
        <v>40</v>
      </c>
      <c r="J198" s="371">
        <f t="shared" si="422"/>
        <v>3560</v>
      </c>
      <c r="K198" s="372">
        <f t="shared" si="423"/>
        <v>3718</v>
      </c>
      <c r="L198" s="420" t="s">
        <v>1175</v>
      </c>
      <c r="M198" s="371">
        <f t="shared" si="424"/>
        <v>3560</v>
      </c>
      <c r="N198" s="372">
        <f t="shared" si="462"/>
        <v>3718</v>
      </c>
      <c r="O198" s="371">
        <f t="shared" si="425"/>
        <v>3560</v>
      </c>
      <c r="P198" s="372">
        <f t="shared" si="426"/>
        <v>3718</v>
      </c>
      <c r="Q198" s="424">
        <v>0</v>
      </c>
      <c r="R198" s="425">
        <v>0</v>
      </c>
      <c r="S198" s="371">
        <f t="shared" si="427"/>
        <v>0</v>
      </c>
      <c r="T198" s="372">
        <f t="shared" si="428"/>
        <v>0</v>
      </c>
      <c r="U198" s="426">
        <v>0</v>
      </c>
      <c r="V198" s="425">
        <v>0</v>
      </c>
      <c r="W198" s="371">
        <f t="shared" si="429"/>
        <v>0</v>
      </c>
      <c r="X198" s="372">
        <f t="shared" si="430"/>
        <v>0</v>
      </c>
      <c r="Y198" s="426">
        <v>1</v>
      </c>
      <c r="Z198" s="446">
        <v>0</v>
      </c>
      <c r="AA198" s="371">
        <f t="shared" si="431"/>
        <v>1</v>
      </c>
      <c r="AB198" s="372">
        <f t="shared" si="432"/>
        <v>0</v>
      </c>
      <c r="AC198" s="358">
        <f t="shared" si="433"/>
        <v>1</v>
      </c>
      <c r="AD198" s="372">
        <f t="shared" si="434"/>
        <v>0</v>
      </c>
      <c r="AE198" s="358">
        <f t="shared" si="435"/>
        <v>1</v>
      </c>
      <c r="AF198" s="372">
        <f t="shared" si="436"/>
        <v>0</v>
      </c>
      <c r="AG198" s="427">
        <v>0</v>
      </c>
      <c r="AH198" s="420" t="s">
        <v>732</v>
      </c>
      <c r="AI198" s="371">
        <f t="shared" si="437"/>
        <v>0</v>
      </c>
      <c r="AJ198" s="372">
        <f t="shared" si="438"/>
        <v>0</v>
      </c>
      <c r="AK198" s="426">
        <v>0</v>
      </c>
      <c r="AL198" s="420">
        <v>0</v>
      </c>
      <c r="AM198" s="371">
        <f t="shared" si="439"/>
        <v>0</v>
      </c>
      <c r="AN198" s="372">
        <f t="shared" si="440"/>
        <v>0</v>
      </c>
      <c r="AO198" s="426">
        <v>4</v>
      </c>
      <c r="AP198" s="446">
        <v>0</v>
      </c>
      <c r="AQ198" s="371">
        <f t="shared" si="441"/>
        <v>4</v>
      </c>
      <c r="AR198" s="372">
        <f t="shared" si="442"/>
        <v>0</v>
      </c>
      <c r="AS198" s="371">
        <f t="shared" si="443"/>
        <v>4</v>
      </c>
      <c r="AT198" s="372">
        <f t="shared" si="444"/>
        <v>0</v>
      </c>
      <c r="AU198" s="371">
        <f t="shared" si="445"/>
        <v>4</v>
      </c>
      <c r="AV198" s="372">
        <f t="shared" si="446"/>
        <v>0</v>
      </c>
      <c r="AW198" s="426">
        <v>0</v>
      </c>
      <c r="AX198" s="420">
        <v>0</v>
      </c>
      <c r="AY198" s="371">
        <f t="shared" si="447"/>
        <v>0</v>
      </c>
      <c r="AZ198" s="372">
        <f t="shared" si="448"/>
        <v>0</v>
      </c>
      <c r="BA198" s="426">
        <v>0</v>
      </c>
      <c r="BB198" s="420">
        <v>0</v>
      </c>
      <c r="BC198" s="371">
        <f t="shared" si="449"/>
        <v>0</v>
      </c>
      <c r="BD198" s="372">
        <f t="shared" si="450"/>
        <v>0</v>
      </c>
      <c r="BE198" s="421">
        <v>106</v>
      </c>
      <c r="BF198" s="420">
        <v>0</v>
      </c>
      <c r="BG198" s="371">
        <f t="shared" si="464"/>
        <v>106</v>
      </c>
      <c r="BH198" s="372">
        <f t="shared" si="464"/>
        <v>0</v>
      </c>
      <c r="BI198" s="371">
        <f t="shared" si="465"/>
        <v>106</v>
      </c>
      <c r="BJ198" s="372">
        <f t="shared" si="465"/>
        <v>0</v>
      </c>
      <c r="BK198" s="371">
        <f t="shared" si="466"/>
        <v>106</v>
      </c>
      <c r="BL198" s="372">
        <f t="shared" si="466"/>
        <v>0</v>
      </c>
      <c r="BM198" s="431">
        <v>2192</v>
      </c>
      <c r="BN198" s="425">
        <v>2341</v>
      </c>
      <c r="BO198" s="371">
        <f t="shared" si="502"/>
        <v>2192</v>
      </c>
      <c r="BP198" s="372">
        <f t="shared" si="502"/>
        <v>2341</v>
      </c>
      <c r="BQ198" s="426">
        <v>15</v>
      </c>
      <c r="BR198" s="425">
        <v>20</v>
      </c>
      <c r="BS198" s="371">
        <f t="shared" si="503"/>
        <v>15</v>
      </c>
      <c r="BT198" s="372">
        <f t="shared" si="503"/>
        <v>20</v>
      </c>
      <c r="BU198" s="426">
        <v>7</v>
      </c>
      <c r="BV198" s="425">
        <v>6</v>
      </c>
      <c r="BW198" s="371">
        <f t="shared" si="504"/>
        <v>7</v>
      </c>
      <c r="BX198" s="423">
        <f t="shared" si="509"/>
        <v>6</v>
      </c>
      <c r="BY198" s="358">
        <f t="shared" si="467"/>
        <v>2214</v>
      </c>
      <c r="BZ198" s="372">
        <f t="shared" si="467"/>
        <v>2367</v>
      </c>
      <c r="CA198" s="358">
        <f t="shared" si="468"/>
        <v>2214</v>
      </c>
      <c r="CB198" s="372">
        <f t="shared" si="468"/>
        <v>2367</v>
      </c>
      <c r="CC198" s="427">
        <v>4.4000000000000004</v>
      </c>
      <c r="CD198" s="420">
        <v>4.9000000000000004</v>
      </c>
      <c r="CE198" s="371">
        <f t="shared" si="419"/>
        <v>9644.8000000000011</v>
      </c>
      <c r="CF198" s="372">
        <f t="shared" si="419"/>
        <v>11470.900000000001</v>
      </c>
      <c r="CG198" s="426">
        <v>4.0999999999999996</v>
      </c>
      <c r="CH198" s="420">
        <v>5.5</v>
      </c>
      <c r="CI198" s="371">
        <f t="shared" si="505"/>
        <v>61.499999999999993</v>
      </c>
      <c r="CJ198" s="372">
        <f t="shared" si="505"/>
        <v>110</v>
      </c>
      <c r="CK198" s="426">
        <v>6.1</v>
      </c>
      <c r="CL198" s="446">
        <v>7.2</v>
      </c>
      <c r="CM198" s="371">
        <f t="shared" si="506"/>
        <v>42.699999999999996</v>
      </c>
      <c r="CN198" s="372">
        <f t="shared" si="506"/>
        <v>43.2</v>
      </c>
      <c r="CO198" s="371">
        <f t="shared" si="469"/>
        <v>4.403342366757002</v>
      </c>
      <c r="CP198" s="372">
        <f t="shared" si="469"/>
        <v>4.9108998732572884</v>
      </c>
      <c r="CQ198" s="371">
        <f t="shared" si="470"/>
        <v>9749.0000000000018</v>
      </c>
      <c r="CR198" s="372">
        <f t="shared" si="470"/>
        <v>11624.100000000002</v>
      </c>
      <c r="CS198" s="426">
        <v>148.69999999999999</v>
      </c>
      <c r="CT198" s="420">
        <v>146.6</v>
      </c>
      <c r="CU198" s="371">
        <f t="shared" si="420"/>
        <v>325950.39999999997</v>
      </c>
      <c r="CV198" s="372">
        <f t="shared" si="420"/>
        <v>343190.6</v>
      </c>
      <c r="CW198" s="426">
        <v>120.9</v>
      </c>
      <c r="CX198" s="420">
        <v>146.69999999999999</v>
      </c>
      <c r="CY198" s="371">
        <f t="shared" si="421"/>
        <v>1813.5</v>
      </c>
      <c r="CZ198" s="372">
        <f t="shared" si="421"/>
        <v>2934</v>
      </c>
      <c r="DA198" s="421">
        <v>174.7</v>
      </c>
      <c r="DB198" s="420">
        <v>168.3</v>
      </c>
      <c r="DC198" s="371">
        <f t="shared" si="471"/>
        <v>1222.8999999999999</v>
      </c>
      <c r="DD198" s="372">
        <f t="shared" si="471"/>
        <v>1009.8000000000001</v>
      </c>
      <c r="DE198" s="371">
        <f t="shared" si="472"/>
        <v>148.59385727190605</v>
      </c>
      <c r="DF198" s="372">
        <f t="shared" si="472"/>
        <v>146.65585128855091</v>
      </c>
      <c r="DG198" s="371">
        <f t="shared" si="473"/>
        <v>328986.8</v>
      </c>
      <c r="DH198" s="372">
        <f t="shared" si="473"/>
        <v>347134.4</v>
      </c>
      <c r="DI198" s="371">
        <f t="shared" si="474"/>
        <v>2215</v>
      </c>
      <c r="DJ198" s="372">
        <f t="shared" si="474"/>
        <v>2367</v>
      </c>
      <c r="DK198" s="371">
        <f t="shared" si="474"/>
        <v>2215</v>
      </c>
      <c r="DL198" s="372">
        <f t="shared" si="463"/>
        <v>2367</v>
      </c>
      <c r="DM198" s="371">
        <f t="shared" si="475"/>
        <v>4.4031602708803623</v>
      </c>
      <c r="DN198" s="372">
        <f t="shared" si="475"/>
        <v>4.9108998732572884</v>
      </c>
      <c r="DO198" s="371">
        <f t="shared" si="476"/>
        <v>9753.0000000000018</v>
      </c>
      <c r="DP198" s="372">
        <f t="shared" si="476"/>
        <v>11624.100000000002</v>
      </c>
      <c r="DQ198" s="371">
        <f t="shared" si="477"/>
        <v>148.57462753950338</v>
      </c>
      <c r="DR198" s="372">
        <f t="shared" si="477"/>
        <v>146.65585128855091</v>
      </c>
      <c r="DS198" s="371">
        <f t="shared" si="478"/>
        <v>329092.8</v>
      </c>
      <c r="DT198" s="372">
        <f t="shared" si="478"/>
        <v>347134.4</v>
      </c>
      <c r="DU198" s="424">
        <v>975</v>
      </c>
      <c r="DV198" s="425">
        <v>990</v>
      </c>
      <c r="DW198" s="371">
        <f t="shared" si="479"/>
        <v>975</v>
      </c>
      <c r="DX198" s="372">
        <f t="shared" si="479"/>
        <v>990</v>
      </c>
      <c r="DY198" s="426">
        <v>273</v>
      </c>
      <c r="DZ198" s="425">
        <v>301</v>
      </c>
      <c r="EA198" s="371">
        <f t="shared" si="480"/>
        <v>273</v>
      </c>
      <c r="EB198" s="372">
        <f t="shared" si="480"/>
        <v>301</v>
      </c>
      <c r="EC198" s="426">
        <v>31</v>
      </c>
      <c r="ED198" s="425">
        <v>14</v>
      </c>
      <c r="EE198" s="371">
        <f t="shared" si="481"/>
        <v>31</v>
      </c>
      <c r="EF198" s="372">
        <f t="shared" si="481"/>
        <v>14</v>
      </c>
      <c r="EG198" s="358">
        <f t="shared" si="482"/>
        <v>1279</v>
      </c>
      <c r="EH198" s="372">
        <f t="shared" si="482"/>
        <v>1305</v>
      </c>
      <c r="EI198" s="358">
        <f t="shared" si="483"/>
        <v>1279</v>
      </c>
      <c r="EJ198" s="372">
        <f t="shared" si="483"/>
        <v>1305</v>
      </c>
      <c r="EK198" s="427">
        <v>3.3</v>
      </c>
      <c r="EL198" s="420">
        <v>3.8</v>
      </c>
      <c r="EM198" s="371">
        <f t="shared" si="453"/>
        <v>3217.5</v>
      </c>
      <c r="EN198" s="372">
        <f t="shared" si="453"/>
        <v>3762</v>
      </c>
      <c r="EO198" s="426">
        <v>3.5</v>
      </c>
      <c r="EP198" s="420">
        <v>4.0999999999999996</v>
      </c>
      <c r="EQ198" s="371">
        <f t="shared" si="507"/>
        <v>955.5</v>
      </c>
      <c r="ER198" s="372">
        <f t="shared" si="507"/>
        <v>1234.0999999999999</v>
      </c>
      <c r="ES198" s="426">
        <v>4.8</v>
      </c>
      <c r="ET198" s="446">
        <v>8.8000000000000007</v>
      </c>
      <c r="EU198" s="371">
        <f t="shared" si="451"/>
        <v>148.79999999999998</v>
      </c>
      <c r="EV198" s="372">
        <f t="shared" si="452"/>
        <v>123.20000000000002</v>
      </c>
      <c r="EW198" s="371">
        <f t="shared" si="484"/>
        <v>3.3790461297888976</v>
      </c>
      <c r="EX198" s="372">
        <f t="shared" si="484"/>
        <v>3.9228352490421456</v>
      </c>
      <c r="EY198" s="371">
        <f t="shared" si="485"/>
        <v>4321.8</v>
      </c>
      <c r="EZ198" s="372">
        <f t="shared" si="485"/>
        <v>5119.3</v>
      </c>
      <c r="FA198" s="426">
        <v>99.8</v>
      </c>
      <c r="FB198" s="420">
        <v>98</v>
      </c>
      <c r="FC198" s="371">
        <f t="shared" si="486"/>
        <v>97305</v>
      </c>
      <c r="FD198" s="372">
        <f t="shared" si="486"/>
        <v>97020</v>
      </c>
      <c r="FE198" s="426">
        <v>72.900000000000006</v>
      </c>
      <c r="FF198" s="420">
        <v>76.5</v>
      </c>
      <c r="FG198" s="371">
        <f t="shared" si="487"/>
        <v>19901.7</v>
      </c>
      <c r="FH198" s="372">
        <f t="shared" si="487"/>
        <v>23026.5</v>
      </c>
      <c r="FI198" s="421">
        <v>84</v>
      </c>
      <c r="FJ198" s="420">
        <v>88.9</v>
      </c>
      <c r="FK198" s="371">
        <f t="shared" si="488"/>
        <v>2604</v>
      </c>
      <c r="FL198" s="372">
        <f t="shared" si="488"/>
        <v>1244.6000000000001</v>
      </c>
      <c r="FM198" s="371">
        <f t="shared" si="489"/>
        <v>93.675293197810788</v>
      </c>
      <c r="FN198" s="372">
        <f t="shared" si="489"/>
        <v>92.943371647509579</v>
      </c>
      <c r="FO198" s="371">
        <f t="shared" si="490"/>
        <v>119810.7</v>
      </c>
      <c r="FP198" s="372">
        <f t="shared" si="490"/>
        <v>121291.1</v>
      </c>
      <c r="FQ198" s="424">
        <v>66</v>
      </c>
      <c r="FR198" s="425">
        <v>46</v>
      </c>
      <c r="FS198" s="371">
        <f t="shared" si="491"/>
        <v>66</v>
      </c>
      <c r="FT198" s="372">
        <f t="shared" si="491"/>
        <v>46</v>
      </c>
      <c r="FU198" s="426">
        <v>3.5</v>
      </c>
      <c r="FV198" s="425">
        <v>8.8000000000000007</v>
      </c>
      <c r="FW198" s="371">
        <f t="shared" si="492"/>
        <v>231</v>
      </c>
      <c r="FX198" s="372">
        <f t="shared" si="492"/>
        <v>404.8</v>
      </c>
      <c r="FY198" s="426">
        <v>100.9</v>
      </c>
      <c r="FZ198" s="425">
        <v>91.5</v>
      </c>
      <c r="GA198" s="371">
        <f t="shared" si="493"/>
        <v>6659.4000000000005</v>
      </c>
      <c r="GB198" s="372">
        <f t="shared" si="493"/>
        <v>4209</v>
      </c>
      <c r="GC198" s="406">
        <f t="shared" si="456"/>
        <v>3167</v>
      </c>
      <c r="GD198" s="372">
        <f t="shared" si="456"/>
        <v>3331</v>
      </c>
      <c r="GE198" s="371">
        <f t="shared" si="456"/>
        <v>3167</v>
      </c>
      <c r="GF198" s="372">
        <f t="shared" si="454"/>
        <v>3331</v>
      </c>
      <c r="GG198" s="371">
        <f t="shared" si="494"/>
        <v>12862.300000000001</v>
      </c>
      <c r="GH198" s="372">
        <f t="shared" si="494"/>
        <v>15232.900000000001</v>
      </c>
      <c r="GI198" s="371">
        <f t="shared" si="495"/>
        <v>423255.39999999997</v>
      </c>
      <c r="GJ198" s="372">
        <f t="shared" si="495"/>
        <v>440210.6</v>
      </c>
      <c r="GK198" s="406">
        <f t="shared" si="457"/>
        <v>288</v>
      </c>
      <c r="GL198" s="372">
        <f t="shared" si="457"/>
        <v>321</v>
      </c>
      <c r="GM198" s="371">
        <f t="shared" si="457"/>
        <v>288</v>
      </c>
      <c r="GN198" s="372">
        <f t="shared" si="455"/>
        <v>321</v>
      </c>
      <c r="GO198" s="371">
        <f t="shared" si="496"/>
        <v>1017</v>
      </c>
      <c r="GP198" s="372">
        <f t="shared" si="496"/>
        <v>1344.1</v>
      </c>
      <c r="GQ198" s="371">
        <f t="shared" si="497"/>
        <v>21715.200000000001</v>
      </c>
      <c r="GR198" s="372">
        <f t="shared" si="497"/>
        <v>25960.5</v>
      </c>
      <c r="GS198" s="406">
        <f t="shared" si="458"/>
        <v>3455</v>
      </c>
      <c r="GT198" s="372">
        <f t="shared" si="458"/>
        <v>3652</v>
      </c>
      <c r="GU198" s="371">
        <f t="shared" si="458"/>
        <v>3455</v>
      </c>
      <c r="GV198" s="372">
        <f t="shared" si="458"/>
        <v>3652</v>
      </c>
      <c r="GW198" s="371">
        <f t="shared" si="498"/>
        <v>13879.300000000001</v>
      </c>
      <c r="GX198" s="372">
        <f t="shared" si="498"/>
        <v>16577</v>
      </c>
      <c r="GY198" s="371">
        <f t="shared" si="498"/>
        <v>444970.6</v>
      </c>
      <c r="GZ198" s="372">
        <f t="shared" si="498"/>
        <v>466171.1</v>
      </c>
      <c r="HA198" s="406">
        <f t="shared" si="459"/>
        <v>39</v>
      </c>
      <c r="HB198" s="372">
        <f t="shared" si="459"/>
        <v>20</v>
      </c>
      <c r="HC198" s="371">
        <f t="shared" si="459"/>
        <v>39</v>
      </c>
      <c r="HD198" s="372">
        <f t="shared" si="459"/>
        <v>20</v>
      </c>
      <c r="HE198" s="371">
        <f t="shared" si="460"/>
        <v>195.49999999999997</v>
      </c>
      <c r="HF198" s="372">
        <f t="shared" si="460"/>
        <v>166.40000000000003</v>
      </c>
      <c r="HG198" s="371">
        <f t="shared" si="499"/>
        <v>3932.8999999999996</v>
      </c>
      <c r="HH198" s="372">
        <f t="shared" si="499"/>
        <v>2254.4</v>
      </c>
      <c r="HI198" s="406">
        <f t="shared" si="500"/>
        <v>14305.800000000003</v>
      </c>
      <c r="HJ198" s="372">
        <f t="shared" si="500"/>
        <v>17148.2</v>
      </c>
      <c r="HK198" s="371">
        <f t="shared" si="501"/>
        <v>455562.9</v>
      </c>
      <c r="HL198" s="371">
        <f t="shared" si="501"/>
        <v>472634.5</v>
      </c>
    </row>
    <row r="199" spans="1:220" ht="15">
      <c r="A199" s="499" t="s">
        <v>43</v>
      </c>
      <c r="B199" s="501" t="s">
        <v>375</v>
      </c>
      <c r="C199" s="109"/>
      <c r="D199" s="499">
        <v>199102</v>
      </c>
      <c r="E199" s="502">
        <v>3</v>
      </c>
      <c r="F199" s="676">
        <v>1372</v>
      </c>
      <c r="G199" s="420">
        <v>1349</v>
      </c>
      <c r="H199" s="421">
        <v>0</v>
      </c>
      <c r="I199" s="422">
        <v>0</v>
      </c>
      <c r="J199" s="371">
        <f t="shared" si="422"/>
        <v>1372</v>
      </c>
      <c r="K199" s="372">
        <f t="shared" si="423"/>
        <v>1349</v>
      </c>
      <c r="L199" s="420" t="s">
        <v>1175</v>
      </c>
      <c r="M199" s="371">
        <f t="shared" si="424"/>
        <v>1372</v>
      </c>
      <c r="N199" s="372">
        <f t="shared" si="462"/>
        <v>1349</v>
      </c>
      <c r="O199" s="371">
        <f t="shared" si="425"/>
        <v>1372</v>
      </c>
      <c r="P199" s="372">
        <f t="shared" si="426"/>
        <v>1349</v>
      </c>
      <c r="Q199" s="424">
        <v>0</v>
      </c>
      <c r="R199" s="425">
        <v>8</v>
      </c>
      <c r="S199" s="371">
        <f t="shared" si="427"/>
        <v>0</v>
      </c>
      <c r="T199" s="372">
        <f t="shared" si="428"/>
        <v>8</v>
      </c>
      <c r="U199" s="426">
        <v>0</v>
      </c>
      <c r="V199" s="425">
        <v>1</v>
      </c>
      <c r="W199" s="371">
        <f t="shared" si="429"/>
        <v>0</v>
      </c>
      <c r="X199" s="372">
        <f t="shared" si="430"/>
        <v>1</v>
      </c>
      <c r="Y199" s="426">
        <v>0</v>
      </c>
      <c r="Z199" s="446">
        <v>0</v>
      </c>
      <c r="AA199" s="371">
        <f t="shared" si="431"/>
        <v>0</v>
      </c>
      <c r="AB199" s="372">
        <f t="shared" si="432"/>
        <v>0</v>
      </c>
      <c r="AC199" s="358">
        <f t="shared" si="433"/>
        <v>0</v>
      </c>
      <c r="AD199" s="372">
        <f t="shared" si="434"/>
        <v>9</v>
      </c>
      <c r="AE199" s="358">
        <f t="shared" si="435"/>
        <v>0</v>
      </c>
      <c r="AF199" s="372">
        <f t="shared" si="436"/>
        <v>9</v>
      </c>
      <c r="AG199" s="427">
        <v>0</v>
      </c>
      <c r="AH199" s="420">
        <v>4.9000000000000004</v>
      </c>
      <c r="AI199" s="371">
        <f t="shared" si="437"/>
        <v>0</v>
      </c>
      <c r="AJ199" s="372">
        <f t="shared" si="438"/>
        <v>39.200000000000003</v>
      </c>
      <c r="AK199" s="426">
        <v>0</v>
      </c>
      <c r="AL199" s="420">
        <v>5</v>
      </c>
      <c r="AM199" s="371">
        <f t="shared" si="439"/>
        <v>0</v>
      </c>
      <c r="AN199" s="372">
        <f t="shared" si="440"/>
        <v>5</v>
      </c>
      <c r="AO199" s="426">
        <v>0</v>
      </c>
      <c r="AP199" s="446">
        <v>0</v>
      </c>
      <c r="AQ199" s="371">
        <f t="shared" si="441"/>
        <v>0</v>
      </c>
      <c r="AR199" s="372">
        <f t="shared" si="442"/>
        <v>0</v>
      </c>
      <c r="AS199" s="371">
        <f t="shared" si="443"/>
        <v>0</v>
      </c>
      <c r="AT199" s="372">
        <f t="shared" si="444"/>
        <v>4.9111111111111114</v>
      </c>
      <c r="AU199" s="371">
        <f t="shared" si="445"/>
        <v>0</v>
      </c>
      <c r="AV199" s="372">
        <f t="shared" si="446"/>
        <v>44.2</v>
      </c>
      <c r="AW199" s="426">
        <v>0</v>
      </c>
      <c r="AX199" s="420">
        <v>148.4</v>
      </c>
      <c r="AY199" s="371">
        <f t="shared" si="447"/>
        <v>0</v>
      </c>
      <c r="AZ199" s="372">
        <f t="shared" si="448"/>
        <v>1187.2</v>
      </c>
      <c r="BA199" s="426">
        <v>0</v>
      </c>
      <c r="BB199" s="420">
        <v>147</v>
      </c>
      <c r="BC199" s="371">
        <f t="shared" si="449"/>
        <v>0</v>
      </c>
      <c r="BD199" s="372">
        <f t="shared" si="450"/>
        <v>147</v>
      </c>
      <c r="BE199" s="421">
        <v>0</v>
      </c>
      <c r="BF199" s="420">
        <v>0</v>
      </c>
      <c r="BG199" s="371">
        <f t="shared" si="464"/>
        <v>0</v>
      </c>
      <c r="BH199" s="372">
        <f t="shared" si="464"/>
        <v>0</v>
      </c>
      <c r="BI199" s="371">
        <f t="shared" si="465"/>
        <v>0</v>
      </c>
      <c r="BJ199" s="372">
        <f t="shared" si="465"/>
        <v>148.24444444444444</v>
      </c>
      <c r="BK199" s="371">
        <f t="shared" si="466"/>
        <v>0</v>
      </c>
      <c r="BL199" s="372">
        <f t="shared" si="466"/>
        <v>1334.2</v>
      </c>
      <c r="BM199" s="431">
        <v>1007</v>
      </c>
      <c r="BN199" s="425">
        <v>1013</v>
      </c>
      <c r="BO199" s="371">
        <f t="shared" si="502"/>
        <v>1007</v>
      </c>
      <c r="BP199" s="372">
        <f t="shared" si="502"/>
        <v>1013</v>
      </c>
      <c r="BQ199" s="426">
        <v>5</v>
      </c>
      <c r="BR199" s="425">
        <v>4</v>
      </c>
      <c r="BS199" s="371">
        <f t="shared" si="503"/>
        <v>5</v>
      </c>
      <c r="BT199" s="372">
        <f t="shared" si="503"/>
        <v>4</v>
      </c>
      <c r="BU199" s="426">
        <v>3</v>
      </c>
      <c r="BV199" s="425">
        <v>2</v>
      </c>
      <c r="BW199" s="371">
        <f t="shared" si="504"/>
        <v>3</v>
      </c>
      <c r="BX199" s="423">
        <f t="shared" si="509"/>
        <v>2</v>
      </c>
      <c r="BY199" s="358">
        <f t="shared" si="467"/>
        <v>1015</v>
      </c>
      <c r="BZ199" s="372">
        <f t="shared" si="467"/>
        <v>1019</v>
      </c>
      <c r="CA199" s="358">
        <f t="shared" si="468"/>
        <v>1015</v>
      </c>
      <c r="CB199" s="372">
        <f t="shared" si="468"/>
        <v>1019</v>
      </c>
      <c r="CC199" s="427">
        <v>5.3</v>
      </c>
      <c r="CD199" s="420">
        <v>5.4</v>
      </c>
      <c r="CE199" s="371">
        <f t="shared" ref="CE199:CF262" si="510">IF(BM199&gt;0,(BM199*CC199),)</f>
        <v>5337.0999999999995</v>
      </c>
      <c r="CF199" s="372">
        <f t="shared" si="510"/>
        <v>5470.2000000000007</v>
      </c>
      <c r="CG199" s="426">
        <v>4.5999999999999996</v>
      </c>
      <c r="CH199" s="420">
        <v>10.3</v>
      </c>
      <c r="CI199" s="371">
        <f t="shared" si="505"/>
        <v>23</v>
      </c>
      <c r="CJ199" s="372">
        <f t="shared" si="505"/>
        <v>41.2</v>
      </c>
      <c r="CK199" s="426">
        <v>6</v>
      </c>
      <c r="CL199" s="446">
        <v>7.5</v>
      </c>
      <c r="CM199" s="371">
        <f t="shared" si="506"/>
        <v>18</v>
      </c>
      <c r="CN199" s="372">
        <f t="shared" si="506"/>
        <v>15</v>
      </c>
      <c r="CO199" s="371">
        <f t="shared" si="469"/>
        <v>5.2986206896551717</v>
      </c>
      <c r="CP199" s="372">
        <f t="shared" si="469"/>
        <v>5.423356231599608</v>
      </c>
      <c r="CQ199" s="371">
        <f t="shared" si="470"/>
        <v>5378.0999999999995</v>
      </c>
      <c r="CR199" s="372">
        <f t="shared" si="470"/>
        <v>5526.4000000000005</v>
      </c>
      <c r="CS199" s="426">
        <v>154</v>
      </c>
      <c r="CT199" s="420">
        <v>155.1</v>
      </c>
      <c r="CU199" s="371">
        <f t="shared" ref="CU199:CV262" si="511">IF(BO199&gt;0,(BO199*CS199),)</f>
        <v>155078</v>
      </c>
      <c r="CV199" s="372">
        <f t="shared" si="511"/>
        <v>157116.29999999999</v>
      </c>
      <c r="CW199" s="426">
        <v>130.19999999999999</v>
      </c>
      <c r="CX199" s="420">
        <v>150.5</v>
      </c>
      <c r="CY199" s="371">
        <f t="shared" ref="CY199:CZ262" si="512">IF(BS199&gt;0,(BS199*CW199),)</f>
        <v>651</v>
      </c>
      <c r="CZ199" s="372">
        <f t="shared" si="512"/>
        <v>602</v>
      </c>
      <c r="DA199" s="421">
        <v>161.69999999999999</v>
      </c>
      <c r="DB199" s="420">
        <v>158.5</v>
      </c>
      <c r="DC199" s="371">
        <f t="shared" si="471"/>
        <v>485.09999999999997</v>
      </c>
      <c r="DD199" s="372">
        <f t="shared" si="471"/>
        <v>317</v>
      </c>
      <c r="DE199" s="371">
        <f t="shared" si="472"/>
        <v>153.90551724137933</v>
      </c>
      <c r="DF199" s="372">
        <f t="shared" si="472"/>
        <v>155.08861629048084</v>
      </c>
      <c r="DG199" s="371">
        <f t="shared" si="473"/>
        <v>156214.1</v>
      </c>
      <c r="DH199" s="372">
        <f t="shared" si="473"/>
        <v>158035.29999999999</v>
      </c>
      <c r="DI199" s="371">
        <f t="shared" si="474"/>
        <v>1015</v>
      </c>
      <c r="DJ199" s="372">
        <f t="shared" si="474"/>
        <v>1028</v>
      </c>
      <c r="DK199" s="371">
        <f t="shared" si="474"/>
        <v>1015</v>
      </c>
      <c r="DL199" s="372">
        <f t="shared" si="463"/>
        <v>1028</v>
      </c>
      <c r="DM199" s="371">
        <f t="shared" si="475"/>
        <v>5.2986206896551717</v>
      </c>
      <c r="DN199" s="372">
        <f t="shared" si="475"/>
        <v>5.4188715953307396</v>
      </c>
      <c r="DO199" s="371">
        <f t="shared" si="476"/>
        <v>5378.0999999999995</v>
      </c>
      <c r="DP199" s="372">
        <f t="shared" si="476"/>
        <v>5570.6</v>
      </c>
      <c r="DQ199" s="371">
        <f t="shared" si="477"/>
        <v>153.90551724137933</v>
      </c>
      <c r="DR199" s="372">
        <f t="shared" si="477"/>
        <v>155.02869649805447</v>
      </c>
      <c r="DS199" s="371">
        <f t="shared" si="478"/>
        <v>156214.1</v>
      </c>
      <c r="DT199" s="372">
        <f t="shared" si="478"/>
        <v>159369.5</v>
      </c>
      <c r="DU199" s="424">
        <v>279</v>
      </c>
      <c r="DV199" s="425">
        <v>271</v>
      </c>
      <c r="DW199" s="371">
        <f t="shared" si="479"/>
        <v>279</v>
      </c>
      <c r="DX199" s="372">
        <f t="shared" si="479"/>
        <v>271</v>
      </c>
      <c r="DY199" s="426">
        <v>44</v>
      </c>
      <c r="DZ199" s="425">
        <v>24</v>
      </c>
      <c r="EA199" s="371">
        <f t="shared" si="480"/>
        <v>44</v>
      </c>
      <c r="EB199" s="372">
        <f t="shared" si="480"/>
        <v>24</v>
      </c>
      <c r="EC199" s="426">
        <v>16</v>
      </c>
      <c r="ED199" s="425">
        <v>7</v>
      </c>
      <c r="EE199" s="371">
        <f t="shared" si="481"/>
        <v>16</v>
      </c>
      <c r="EF199" s="372">
        <f t="shared" si="481"/>
        <v>7</v>
      </c>
      <c r="EG199" s="358">
        <f t="shared" si="482"/>
        <v>339</v>
      </c>
      <c r="EH199" s="372">
        <f t="shared" si="482"/>
        <v>302</v>
      </c>
      <c r="EI199" s="358">
        <f t="shared" si="483"/>
        <v>339</v>
      </c>
      <c r="EJ199" s="372">
        <f t="shared" si="483"/>
        <v>302</v>
      </c>
      <c r="EK199" s="427">
        <v>4.5999999999999996</v>
      </c>
      <c r="EL199" s="420">
        <v>4.8</v>
      </c>
      <c r="EM199" s="371">
        <f t="shared" si="453"/>
        <v>1283.3999999999999</v>
      </c>
      <c r="EN199" s="372">
        <f t="shared" si="453"/>
        <v>1300.8</v>
      </c>
      <c r="EO199" s="426">
        <v>5.3</v>
      </c>
      <c r="EP199" s="420">
        <v>5.3</v>
      </c>
      <c r="EQ199" s="371">
        <f t="shared" si="507"/>
        <v>233.2</v>
      </c>
      <c r="ER199" s="372">
        <f t="shared" si="507"/>
        <v>127.19999999999999</v>
      </c>
      <c r="ES199" s="426">
        <v>7.3</v>
      </c>
      <c r="ET199" s="446">
        <v>7.7</v>
      </c>
      <c r="EU199" s="371">
        <f t="shared" si="451"/>
        <v>116.8</v>
      </c>
      <c r="EV199" s="372">
        <f t="shared" si="452"/>
        <v>53.9</v>
      </c>
      <c r="EW199" s="371">
        <f t="shared" si="484"/>
        <v>4.8182890855457225</v>
      </c>
      <c r="EX199" s="372">
        <f t="shared" si="484"/>
        <v>4.9069536423841065</v>
      </c>
      <c r="EY199" s="371">
        <f t="shared" si="485"/>
        <v>1633.3999999999999</v>
      </c>
      <c r="EZ199" s="372">
        <f t="shared" si="485"/>
        <v>1481.9</v>
      </c>
      <c r="FA199" s="426">
        <v>117.8</v>
      </c>
      <c r="FB199" s="420">
        <v>123.1</v>
      </c>
      <c r="FC199" s="371">
        <f t="shared" si="486"/>
        <v>32866.199999999997</v>
      </c>
      <c r="FD199" s="372">
        <f t="shared" si="486"/>
        <v>33360.1</v>
      </c>
      <c r="FE199" s="426">
        <v>95.6</v>
      </c>
      <c r="FF199" s="420">
        <v>100.6</v>
      </c>
      <c r="FG199" s="371">
        <f t="shared" si="487"/>
        <v>4206.3999999999996</v>
      </c>
      <c r="FH199" s="372">
        <f t="shared" si="487"/>
        <v>2414.3999999999996</v>
      </c>
      <c r="FI199" s="421">
        <v>118.7</v>
      </c>
      <c r="FJ199" s="420">
        <v>108.4</v>
      </c>
      <c r="FK199" s="371">
        <f t="shared" si="488"/>
        <v>1899.2</v>
      </c>
      <c r="FL199" s="372">
        <f t="shared" si="488"/>
        <v>758.80000000000007</v>
      </c>
      <c r="FM199" s="371">
        <f t="shared" si="489"/>
        <v>114.96106194690265</v>
      </c>
      <c r="FN199" s="372">
        <f t="shared" si="489"/>
        <v>120.97119205298014</v>
      </c>
      <c r="FO199" s="371">
        <f t="shared" si="490"/>
        <v>38971.799999999996</v>
      </c>
      <c r="FP199" s="372">
        <f t="shared" si="490"/>
        <v>36533.300000000003</v>
      </c>
      <c r="FQ199" s="424">
        <v>18</v>
      </c>
      <c r="FR199" s="425">
        <v>19</v>
      </c>
      <c r="FS199" s="371">
        <f t="shared" si="491"/>
        <v>18</v>
      </c>
      <c r="FT199" s="372">
        <f t="shared" si="491"/>
        <v>19</v>
      </c>
      <c r="FU199" s="426">
        <v>6.9</v>
      </c>
      <c r="FV199" s="425">
        <v>8.9</v>
      </c>
      <c r="FW199" s="371">
        <f t="shared" si="492"/>
        <v>124.2</v>
      </c>
      <c r="FX199" s="372">
        <f t="shared" si="492"/>
        <v>169.1</v>
      </c>
      <c r="FY199" s="426">
        <v>138.4</v>
      </c>
      <c r="FZ199" s="425">
        <v>152.19999999999999</v>
      </c>
      <c r="GA199" s="371">
        <f t="shared" si="493"/>
        <v>2491.2000000000003</v>
      </c>
      <c r="GB199" s="372">
        <f t="shared" si="493"/>
        <v>2891.7999999999997</v>
      </c>
      <c r="GC199" s="406">
        <f t="shared" si="456"/>
        <v>1286</v>
      </c>
      <c r="GD199" s="372">
        <f t="shared" si="456"/>
        <v>1292</v>
      </c>
      <c r="GE199" s="371">
        <f t="shared" si="456"/>
        <v>1286</v>
      </c>
      <c r="GF199" s="372">
        <f t="shared" si="454"/>
        <v>1292</v>
      </c>
      <c r="GG199" s="371">
        <f t="shared" si="494"/>
        <v>6620.4999999999991</v>
      </c>
      <c r="GH199" s="372">
        <f t="shared" si="494"/>
        <v>6810.2000000000007</v>
      </c>
      <c r="GI199" s="371">
        <f t="shared" si="495"/>
        <v>187944.2</v>
      </c>
      <c r="GJ199" s="372">
        <f t="shared" si="495"/>
        <v>191663.6</v>
      </c>
      <c r="GK199" s="406">
        <f t="shared" si="457"/>
        <v>49</v>
      </c>
      <c r="GL199" s="372">
        <f t="shared" si="457"/>
        <v>29</v>
      </c>
      <c r="GM199" s="371">
        <f t="shared" si="457"/>
        <v>49</v>
      </c>
      <c r="GN199" s="372">
        <f t="shared" si="455"/>
        <v>29</v>
      </c>
      <c r="GO199" s="371">
        <f t="shared" si="496"/>
        <v>256.2</v>
      </c>
      <c r="GP199" s="372">
        <f t="shared" si="496"/>
        <v>173.39999999999998</v>
      </c>
      <c r="GQ199" s="371">
        <f t="shared" si="497"/>
        <v>4857.3999999999996</v>
      </c>
      <c r="GR199" s="372">
        <f t="shared" si="497"/>
        <v>3163.3999999999996</v>
      </c>
      <c r="GS199" s="406">
        <f t="shared" si="458"/>
        <v>1335</v>
      </c>
      <c r="GT199" s="372">
        <f t="shared" si="458"/>
        <v>1321</v>
      </c>
      <c r="GU199" s="371">
        <f t="shared" si="458"/>
        <v>1335</v>
      </c>
      <c r="GV199" s="372">
        <f t="shared" si="458"/>
        <v>1321</v>
      </c>
      <c r="GW199" s="371">
        <f t="shared" si="498"/>
        <v>6876.6999999999989</v>
      </c>
      <c r="GX199" s="372">
        <f t="shared" si="498"/>
        <v>6983.6</v>
      </c>
      <c r="GY199" s="371">
        <f t="shared" si="498"/>
        <v>192801.6</v>
      </c>
      <c r="GZ199" s="372">
        <f t="shared" si="498"/>
        <v>194827</v>
      </c>
      <c r="HA199" s="406">
        <f t="shared" si="459"/>
        <v>19</v>
      </c>
      <c r="HB199" s="372">
        <f t="shared" si="459"/>
        <v>9</v>
      </c>
      <c r="HC199" s="371">
        <f t="shared" si="459"/>
        <v>19</v>
      </c>
      <c r="HD199" s="372">
        <f t="shared" si="459"/>
        <v>9</v>
      </c>
      <c r="HE199" s="371">
        <f t="shared" si="460"/>
        <v>134.80000000000001</v>
      </c>
      <c r="HF199" s="372">
        <f t="shared" si="460"/>
        <v>68.900000000000006</v>
      </c>
      <c r="HG199" s="371">
        <f t="shared" si="499"/>
        <v>2384.3000000000002</v>
      </c>
      <c r="HH199" s="372">
        <f t="shared" si="499"/>
        <v>1075.8000000000002</v>
      </c>
      <c r="HI199" s="406">
        <f t="shared" si="500"/>
        <v>7135.6999999999989</v>
      </c>
      <c r="HJ199" s="372">
        <f t="shared" si="500"/>
        <v>7221.6</v>
      </c>
      <c r="HK199" s="371">
        <f t="shared" si="501"/>
        <v>197677.1</v>
      </c>
      <c r="HL199" s="371">
        <f t="shared" si="501"/>
        <v>198794.59999999998</v>
      </c>
    </row>
    <row r="200" spans="1:220" ht="15">
      <c r="A200" s="499" t="s">
        <v>43</v>
      </c>
      <c r="B200" s="500" t="s">
        <v>50</v>
      </c>
      <c r="C200" s="108"/>
      <c r="D200" s="499">
        <v>199157</v>
      </c>
      <c r="E200" s="502">
        <v>3</v>
      </c>
      <c r="F200" s="676">
        <v>809</v>
      </c>
      <c r="G200" s="420">
        <v>791</v>
      </c>
      <c r="H200" s="421">
        <v>1</v>
      </c>
      <c r="I200" s="422">
        <v>0</v>
      </c>
      <c r="J200" s="371">
        <f t="shared" ref="J200:J263" si="513">F200-H200</f>
        <v>808</v>
      </c>
      <c r="K200" s="372">
        <f t="shared" ref="K200:K263" si="514">G200-I200</f>
        <v>791</v>
      </c>
      <c r="L200" s="420" t="s">
        <v>1175</v>
      </c>
      <c r="M200" s="371">
        <f t="shared" ref="M200:M263" si="515">+Q200+U200+Y200+BM200+BQ200+BU200+DU200+DY200+EC200+FQ200</f>
        <v>808</v>
      </c>
      <c r="N200" s="372">
        <f t="shared" ref="N200:N263" si="516">+R200+V200+Z200+BN200+BR200+BV200+DV200+DZ200+ED200+FR200</f>
        <v>791</v>
      </c>
      <c r="O200" s="371">
        <f t="shared" ref="O200:O263" si="517">+S200+W200+AA200+BO200+BS200+BW200+DW200+EA200+EE200+FS200</f>
        <v>808</v>
      </c>
      <c r="P200" s="372">
        <f t="shared" ref="P200:P263" si="518">+T200+X200+AB200+BP200+BT200+BX200+DX200+EB200+EF200+FT200</f>
        <v>791</v>
      </c>
      <c r="Q200" s="424">
        <v>2</v>
      </c>
      <c r="R200" s="425">
        <v>7</v>
      </c>
      <c r="S200" s="371">
        <f t="shared" ref="S200:S263" si="519">IF(AW200&gt;0,Q200,)</f>
        <v>2</v>
      </c>
      <c r="T200" s="372">
        <f t="shared" ref="T200:T263" si="520">IF(AX200&gt;0,R200,)</f>
        <v>7</v>
      </c>
      <c r="U200" s="426">
        <v>0</v>
      </c>
      <c r="V200" s="425">
        <v>0</v>
      </c>
      <c r="W200" s="371">
        <f t="shared" ref="W200:W263" si="521">IF(BA200&gt;0,U200,)</f>
        <v>0</v>
      </c>
      <c r="X200" s="372">
        <f t="shared" ref="X200:X263" si="522">IF(BB200&gt;0,V200,)</f>
        <v>0</v>
      </c>
      <c r="Y200" s="426">
        <v>1</v>
      </c>
      <c r="Z200" s="446">
        <v>0</v>
      </c>
      <c r="AA200" s="371">
        <f t="shared" ref="AA200:AA263" si="523">IF(BE200&gt;0,Y200,)</f>
        <v>1</v>
      </c>
      <c r="AB200" s="372">
        <f t="shared" ref="AB200:AB263" si="524">IF(BF200&gt;0,Z200,)</f>
        <v>0</v>
      </c>
      <c r="AC200" s="358">
        <f t="shared" ref="AC200:AC263" si="525">Q200+U200+Y200</f>
        <v>3</v>
      </c>
      <c r="AD200" s="372">
        <f t="shared" ref="AD200:AD263" si="526">R200+V200+Z200</f>
        <v>7</v>
      </c>
      <c r="AE200" s="358">
        <f t="shared" ref="AE200:AE263" si="527">IF(BI200&gt;0,AC200,)</f>
        <v>3</v>
      </c>
      <c r="AF200" s="372">
        <f t="shared" ref="AF200:AF263" si="528">IF(BJ200&gt;0,AD200,)</f>
        <v>7</v>
      </c>
      <c r="AG200" s="427">
        <v>4.5</v>
      </c>
      <c r="AH200" s="420">
        <v>5.6</v>
      </c>
      <c r="AI200" s="371">
        <f t="shared" ref="AI200:AI263" si="529">IF(Q200&gt;0,(Q200*AG200),)</f>
        <v>9</v>
      </c>
      <c r="AJ200" s="372">
        <f t="shared" ref="AJ200:AJ263" si="530">IF(R200&gt;0,(R200*AH200),)</f>
        <v>39.199999999999996</v>
      </c>
      <c r="AK200" s="426">
        <v>0</v>
      </c>
      <c r="AL200" s="420">
        <v>0</v>
      </c>
      <c r="AM200" s="371">
        <f t="shared" ref="AM200:AM263" si="531">IF(U200&gt;0,(U200*AK200),)</f>
        <v>0</v>
      </c>
      <c r="AN200" s="372">
        <f t="shared" ref="AN200:AN263" si="532">IF(V200&gt;0,(V200*AL200),)</f>
        <v>0</v>
      </c>
      <c r="AO200" s="426">
        <v>7</v>
      </c>
      <c r="AP200" s="446">
        <v>0</v>
      </c>
      <c r="AQ200" s="371">
        <f t="shared" ref="AQ200:AQ262" si="533">IF(Y200&gt;0,(Y200*AO200),)</f>
        <v>7</v>
      </c>
      <c r="AR200" s="372">
        <f t="shared" ref="AR200:AR262" si="534">IF(Z200&gt;0,(Z200*AP200),)</f>
        <v>0</v>
      </c>
      <c r="AS200" s="371">
        <f t="shared" ref="AS200:AS262" si="535">IF(AC200&gt;0,((AI200+AM200+AQ200)/AC200),)</f>
        <v>5.333333333333333</v>
      </c>
      <c r="AT200" s="372">
        <f t="shared" ref="AT200:AT262" si="536">IF(AD200&gt;0,((AJ200+AN200+AR200)/AD200),)</f>
        <v>5.6</v>
      </c>
      <c r="AU200" s="371">
        <f t="shared" ref="AU200:AU262" si="537">IF(AC200&gt;0,(AC200*AS200),)</f>
        <v>16</v>
      </c>
      <c r="AV200" s="372">
        <f t="shared" ref="AV200:AV262" si="538">IF(AD200&gt;0,(AD200*AT200),)</f>
        <v>39.199999999999996</v>
      </c>
      <c r="AW200" s="426">
        <v>169</v>
      </c>
      <c r="AX200" s="420">
        <v>150.1</v>
      </c>
      <c r="AY200" s="371">
        <f t="shared" ref="AY200:AY263" si="539">IF(S200&gt;0,(S200*AW200),)</f>
        <v>338</v>
      </c>
      <c r="AZ200" s="372">
        <f t="shared" ref="AZ200:AZ263" si="540">IF(T200&gt;0,(T200*AX200),)</f>
        <v>1050.7</v>
      </c>
      <c r="BA200" s="426">
        <v>0</v>
      </c>
      <c r="BB200" s="420">
        <v>0</v>
      </c>
      <c r="BC200" s="371">
        <f t="shared" ref="BC200:BC263" si="541">IF(W200&gt;0,(W200*BA200),)</f>
        <v>0</v>
      </c>
      <c r="BD200" s="372">
        <f t="shared" ref="BD200:BD263" si="542">IF(X200&gt;0,(X200*BB200),)</f>
        <v>0</v>
      </c>
      <c r="BE200" s="421">
        <v>168</v>
      </c>
      <c r="BF200" s="420">
        <v>0</v>
      </c>
      <c r="BG200" s="371">
        <f t="shared" si="464"/>
        <v>168</v>
      </c>
      <c r="BH200" s="372">
        <f t="shared" si="464"/>
        <v>0</v>
      </c>
      <c r="BI200" s="371">
        <f t="shared" si="465"/>
        <v>168.66666666666666</v>
      </c>
      <c r="BJ200" s="372">
        <f t="shared" si="465"/>
        <v>150.1</v>
      </c>
      <c r="BK200" s="371">
        <f t="shared" si="466"/>
        <v>506</v>
      </c>
      <c r="BL200" s="372">
        <f t="shared" si="466"/>
        <v>1050.7</v>
      </c>
      <c r="BM200" s="431">
        <v>501</v>
      </c>
      <c r="BN200" s="425">
        <v>494</v>
      </c>
      <c r="BO200" s="371">
        <f t="shared" si="502"/>
        <v>501</v>
      </c>
      <c r="BP200" s="372">
        <f t="shared" si="502"/>
        <v>494</v>
      </c>
      <c r="BQ200" s="426">
        <v>6</v>
      </c>
      <c r="BR200" s="425">
        <v>6</v>
      </c>
      <c r="BS200" s="371">
        <f t="shared" si="503"/>
        <v>6</v>
      </c>
      <c r="BT200" s="372">
        <f t="shared" si="503"/>
        <v>6</v>
      </c>
      <c r="BU200" s="426">
        <v>3</v>
      </c>
      <c r="BV200" s="425">
        <v>4</v>
      </c>
      <c r="BW200" s="371">
        <f t="shared" si="504"/>
        <v>3</v>
      </c>
      <c r="BX200" s="423">
        <f t="shared" si="509"/>
        <v>4</v>
      </c>
      <c r="BY200" s="358">
        <f t="shared" si="467"/>
        <v>510</v>
      </c>
      <c r="BZ200" s="372">
        <f t="shared" si="467"/>
        <v>504</v>
      </c>
      <c r="CA200" s="358">
        <f t="shared" si="468"/>
        <v>510</v>
      </c>
      <c r="CB200" s="372">
        <f t="shared" si="468"/>
        <v>504</v>
      </c>
      <c r="CC200" s="427">
        <v>5.5</v>
      </c>
      <c r="CD200" s="420">
        <v>5.6</v>
      </c>
      <c r="CE200" s="371">
        <f t="shared" si="510"/>
        <v>2755.5</v>
      </c>
      <c r="CF200" s="372">
        <f t="shared" si="510"/>
        <v>2766.3999999999996</v>
      </c>
      <c r="CG200" s="426">
        <v>7.2</v>
      </c>
      <c r="CH200" s="420">
        <v>7.7</v>
      </c>
      <c r="CI200" s="371">
        <f t="shared" si="505"/>
        <v>43.2</v>
      </c>
      <c r="CJ200" s="372">
        <f t="shared" si="505"/>
        <v>46.2</v>
      </c>
      <c r="CK200" s="426">
        <v>6.7</v>
      </c>
      <c r="CL200" s="446">
        <v>7</v>
      </c>
      <c r="CM200" s="371">
        <f t="shared" si="506"/>
        <v>20.100000000000001</v>
      </c>
      <c r="CN200" s="372">
        <f t="shared" si="506"/>
        <v>28</v>
      </c>
      <c r="CO200" s="371">
        <f t="shared" si="469"/>
        <v>5.5270588235294111</v>
      </c>
      <c r="CP200" s="372">
        <f t="shared" si="469"/>
        <v>5.6361111111111102</v>
      </c>
      <c r="CQ200" s="371">
        <f t="shared" si="470"/>
        <v>2818.7999999999997</v>
      </c>
      <c r="CR200" s="372">
        <f t="shared" si="470"/>
        <v>2840.5999999999995</v>
      </c>
      <c r="CS200" s="426">
        <v>143.9</v>
      </c>
      <c r="CT200" s="420">
        <v>158.80000000000001</v>
      </c>
      <c r="CU200" s="371">
        <f t="shared" si="511"/>
        <v>72093.900000000009</v>
      </c>
      <c r="CV200" s="372">
        <f t="shared" si="511"/>
        <v>78447.200000000012</v>
      </c>
      <c r="CW200" s="426">
        <v>116.3</v>
      </c>
      <c r="CX200" s="420">
        <v>136.4</v>
      </c>
      <c r="CY200" s="371">
        <f t="shared" si="512"/>
        <v>697.8</v>
      </c>
      <c r="CZ200" s="372">
        <f t="shared" si="512"/>
        <v>818.40000000000009</v>
      </c>
      <c r="DA200" s="421">
        <v>114.5</v>
      </c>
      <c r="DB200" s="420">
        <v>151.80000000000001</v>
      </c>
      <c r="DC200" s="371">
        <f t="shared" si="471"/>
        <v>343.5</v>
      </c>
      <c r="DD200" s="372">
        <f t="shared" si="471"/>
        <v>607.20000000000005</v>
      </c>
      <c r="DE200" s="371">
        <f t="shared" si="472"/>
        <v>143.4023529411765</v>
      </c>
      <c r="DF200" s="372">
        <f t="shared" si="472"/>
        <v>158.47777777777779</v>
      </c>
      <c r="DG200" s="371">
        <f t="shared" si="473"/>
        <v>73135.200000000012</v>
      </c>
      <c r="DH200" s="372">
        <f t="shared" si="473"/>
        <v>79872.800000000003</v>
      </c>
      <c r="DI200" s="371">
        <f t="shared" si="474"/>
        <v>513</v>
      </c>
      <c r="DJ200" s="372">
        <f t="shared" si="474"/>
        <v>511</v>
      </c>
      <c r="DK200" s="371">
        <f t="shared" si="474"/>
        <v>513</v>
      </c>
      <c r="DL200" s="372">
        <f t="shared" si="463"/>
        <v>511</v>
      </c>
      <c r="DM200" s="371">
        <f t="shared" si="475"/>
        <v>5.5259259259259252</v>
      </c>
      <c r="DN200" s="372">
        <f t="shared" si="475"/>
        <v>5.6356164383561627</v>
      </c>
      <c r="DO200" s="371">
        <f t="shared" si="476"/>
        <v>2834.7999999999997</v>
      </c>
      <c r="DP200" s="372">
        <f t="shared" si="476"/>
        <v>2879.7999999999993</v>
      </c>
      <c r="DQ200" s="371">
        <f t="shared" si="477"/>
        <v>143.55009746588695</v>
      </c>
      <c r="DR200" s="372">
        <f t="shared" si="477"/>
        <v>158.36301369863014</v>
      </c>
      <c r="DS200" s="371">
        <f t="shared" si="478"/>
        <v>73641.200000000012</v>
      </c>
      <c r="DT200" s="372">
        <f t="shared" si="478"/>
        <v>80923.5</v>
      </c>
      <c r="DU200" s="424">
        <v>190</v>
      </c>
      <c r="DV200" s="425">
        <v>190</v>
      </c>
      <c r="DW200" s="371">
        <f t="shared" si="479"/>
        <v>190</v>
      </c>
      <c r="DX200" s="372">
        <f t="shared" si="479"/>
        <v>190</v>
      </c>
      <c r="DY200" s="426">
        <v>48</v>
      </c>
      <c r="DZ200" s="425">
        <v>48</v>
      </c>
      <c r="EA200" s="371">
        <f t="shared" si="480"/>
        <v>48</v>
      </c>
      <c r="EB200" s="372">
        <f t="shared" si="480"/>
        <v>48</v>
      </c>
      <c r="EC200" s="426">
        <v>19</v>
      </c>
      <c r="ED200" s="425">
        <v>10</v>
      </c>
      <c r="EE200" s="371">
        <f t="shared" si="481"/>
        <v>19</v>
      </c>
      <c r="EF200" s="372">
        <f t="shared" si="481"/>
        <v>10</v>
      </c>
      <c r="EG200" s="358">
        <f t="shared" si="482"/>
        <v>257</v>
      </c>
      <c r="EH200" s="372">
        <f t="shared" si="482"/>
        <v>248</v>
      </c>
      <c r="EI200" s="358">
        <f t="shared" si="483"/>
        <v>257</v>
      </c>
      <c r="EJ200" s="372">
        <f t="shared" si="483"/>
        <v>248</v>
      </c>
      <c r="EK200" s="427">
        <v>4.4000000000000004</v>
      </c>
      <c r="EL200" s="420">
        <v>4.0999999999999996</v>
      </c>
      <c r="EM200" s="371">
        <f t="shared" si="453"/>
        <v>836.00000000000011</v>
      </c>
      <c r="EN200" s="372">
        <f t="shared" si="453"/>
        <v>778.99999999999989</v>
      </c>
      <c r="EO200" s="426">
        <v>4.9000000000000004</v>
      </c>
      <c r="EP200" s="420">
        <v>4.4000000000000004</v>
      </c>
      <c r="EQ200" s="371">
        <f t="shared" si="507"/>
        <v>235.20000000000002</v>
      </c>
      <c r="ER200" s="372">
        <f t="shared" si="507"/>
        <v>211.20000000000002</v>
      </c>
      <c r="ES200" s="426">
        <v>7.4</v>
      </c>
      <c r="ET200" s="446">
        <v>8.5</v>
      </c>
      <c r="EU200" s="371">
        <f t="shared" ref="EU200:EU263" si="543">IF(EC200&gt;0,(EC200*ES200),)</f>
        <v>140.6</v>
      </c>
      <c r="EV200" s="372">
        <f t="shared" ref="EV200:EV263" si="544">IF(ED200&gt;0,(ED200*ET200),)</f>
        <v>85</v>
      </c>
      <c r="EW200" s="371">
        <f t="shared" si="484"/>
        <v>4.7151750972762647</v>
      </c>
      <c r="EX200" s="372">
        <f t="shared" si="484"/>
        <v>4.3354838709677415</v>
      </c>
      <c r="EY200" s="371">
        <f t="shared" si="485"/>
        <v>1211.8</v>
      </c>
      <c r="EZ200" s="372">
        <f t="shared" si="485"/>
        <v>1075.1999999999998</v>
      </c>
      <c r="FA200" s="426">
        <v>104.8</v>
      </c>
      <c r="FB200" s="420">
        <v>107.5</v>
      </c>
      <c r="FC200" s="371">
        <f t="shared" si="486"/>
        <v>19912</v>
      </c>
      <c r="FD200" s="372">
        <f t="shared" si="486"/>
        <v>20425</v>
      </c>
      <c r="FE200" s="426">
        <v>81.8</v>
      </c>
      <c r="FF200" s="420">
        <v>83</v>
      </c>
      <c r="FG200" s="371">
        <f t="shared" si="487"/>
        <v>3926.3999999999996</v>
      </c>
      <c r="FH200" s="372">
        <f t="shared" si="487"/>
        <v>3984</v>
      </c>
      <c r="FI200" s="421">
        <v>96.1</v>
      </c>
      <c r="FJ200" s="420">
        <v>105.5</v>
      </c>
      <c r="FK200" s="371">
        <f t="shared" si="488"/>
        <v>1825.8999999999999</v>
      </c>
      <c r="FL200" s="372">
        <f t="shared" si="488"/>
        <v>1055</v>
      </c>
      <c r="FM200" s="371">
        <f t="shared" si="489"/>
        <v>99.861089494163437</v>
      </c>
      <c r="FN200" s="372">
        <f t="shared" si="489"/>
        <v>102.6774193548387</v>
      </c>
      <c r="FO200" s="371">
        <f t="shared" si="490"/>
        <v>25664.300000000003</v>
      </c>
      <c r="FP200" s="372">
        <f t="shared" si="490"/>
        <v>25464</v>
      </c>
      <c r="FQ200" s="424">
        <v>38</v>
      </c>
      <c r="FR200" s="425">
        <v>32</v>
      </c>
      <c r="FS200" s="371">
        <f t="shared" si="491"/>
        <v>38</v>
      </c>
      <c r="FT200" s="372">
        <f t="shared" si="491"/>
        <v>32</v>
      </c>
      <c r="FU200" s="426">
        <v>7.7</v>
      </c>
      <c r="FV200" s="425">
        <v>6.4</v>
      </c>
      <c r="FW200" s="371">
        <f t="shared" si="492"/>
        <v>292.60000000000002</v>
      </c>
      <c r="FX200" s="372">
        <f t="shared" si="492"/>
        <v>204.8</v>
      </c>
      <c r="FY200" s="426">
        <v>115.2</v>
      </c>
      <c r="FZ200" s="425">
        <v>107.3</v>
      </c>
      <c r="GA200" s="371">
        <f t="shared" si="493"/>
        <v>4377.6000000000004</v>
      </c>
      <c r="GB200" s="372">
        <f t="shared" si="493"/>
        <v>3433.6</v>
      </c>
      <c r="GC200" s="406">
        <f t="shared" si="456"/>
        <v>693</v>
      </c>
      <c r="GD200" s="372">
        <f t="shared" si="456"/>
        <v>691</v>
      </c>
      <c r="GE200" s="371">
        <f t="shared" si="456"/>
        <v>693</v>
      </c>
      <c r="GF200" s="372">
        <f t="shared" si="454"/>
        <v>691</v>
      </c>
      <c r="GG200" s="371">
        <f t="shared" si="494"/>
        <v>3600.5</v>
      </c>
      <c r="GH200" s="372">
        <f t="shared" si="494"/>
        <v>3584.5999999999995</v>
      </c>
      <c r="GI200" s="371">
        <f t="shared" si="495"/>
        <v>92343.900000000009</v>
      </c>
      <c r="GJ200" s="372">
        <f t="shared" si="495"/>
        <v>99922.900000000009</v>
      </c>
      <c r="GK200" s="406">
        <f t="shared" si="457"/>
        <v>54</v>
      </c>
      <c r="GL200" s="372">
        <f t="shared" si="457"/>
        <v>54</v>
      </c>
      <c r="GM200" s="371">
        <f t="shared" si="457"/>
        <v>54</v>
      </c>
      <c r="GN200" s="372">
        <f t="shared" si="455"/>
        <v>54</v>
      </c>
      <c r="GO200" s="371">
        <f t="shared" si="496"/>
        <v>278.40000000000003</v>
      </c>
      <c r="GP200" s="372">
        <f t="shared" si="496"/>
        <v>257.40000000000003</v>
      </c>
      <c r="GQ200" s="371">
        <f t="shared" si="497"/>
        <v>4624.2</v>
      </c>
      <c r="GR200" s="372">
        <f t="shared" si="497"/>
        <v>4802.3999999999996</v>
      </c>
      <c r="GS200" s="406">
        <f t="shared" si="458"/>
        <v>747</v>
      </c>
      <c r="GT200" s="372">
        <f t="shared" si="458"/>
        <v>745</v>
      </c>
      <c r="GU200" s="371">
        <f t="shared" si="458"/>
        <v>747</v>
      </c>
      <c r="GV200" s="372">
        <f t="shared" si="458"/>
        <v>745</v>
      </c>
      <c r="GW200" s="371">
        <f t="shared" si="498"/>
        <v>3878.9</v>
      </c>
      <c r="GX200" s="372">
        <f t="shared" si="498"/>
        <v>3841.9999999999995</v>
      </c>
      <c r="GY200" s="371">
        <f t="shared" si="498"/>
        <v>96968.1</v>
      </c>
      <c r="GZ200" s="372">
        <f t="shared" si="498"/>
        <v>104725.3</v>
      </c>
      <c r="HA200" s="406">
        <f t="shared" si="459"/>
        <v>23</v>
      </c>
      <c r="HB200" s="372">
        <f t="shared" si="459"/>
        <v>14</v>
      </c>
      <c r="HC200" s="371">
        <f t="shared" si="459"/>
        <v>23</v>
      </c>
      <c r="HD200" s="372">
        <f t="shared" si="459"/>
        <v>14</v>
      </c>
      <c r="HE200" s="371">
        <f t="shared" si="460"/>
        <v>167.7</v>
      </c>
      <c r="HF200" s="372">
        <f t="shared" si="460"/>
        <v>113</v>
      </c>
      <c r="HG200" s="371">
        <f t="shared" si="499"/>
        <v>2337.3999999999996</v>
      </c>
      <c r="HH200" s="372">
        <f t="shared" si="499"/>
        <v>1662.2</v>
      </c>
      <c r="HI200" s="406">
        <f t="shared" si="500"/>
        <v>4339.2</v>
      </c>
      <c r="HJ200" s="372">
        <f t="shared" si="500"/>
        <v>4159.7999999999993</v>
      </c>
      <c r="HK200" s="371">
        <f t="shared" si="501"/>
        <v>103683.10000000002</v>
      </c>
      <c r="HL200" s="371">
        <f t="shared" si="501"/>
        <v>109821.1</v>
      </c>
    </row>
    <row r="201" spans="1:220" ht="15">
      <c r="A201" s="499" t="s">
        <v>43</v>
      </c>
      <c r="B201" s="500" t="s">
        <v>51</v>
      </c>
      <c r="C201" s="108"/>
      <c r="D201" s="499">
        <v>199218</v>
      </c>
      <c r="E201" s="502">
        <v>3</v>
      </c>
      <c r="F201" s="676">
        <v>2480</v>
      </c>
      <c r="G201" s="420">
        <v>2628</v>
      </c>
      <c r="H201" s="421">
        <v>0</v>
      </c>
      <c r="I201" s="422">
        <v>3</v>
      </c>
      <c r="J201" s="371">
        <f t="shared" si="513"/>
        <v>2480</v>
      </c>
      <c r="K201" s="372">
        <f t="shared" si="514"/>
        <v>2625</v>
      </c>
      <c r="L201" s="420" t="s">
        <v>1175</v>
      </c>
      <c r="M201" s="371">
        <f t="shared" si="515"/>
        <v>2480</v>
      </c>
      <c r="N201" s="372">
        <f t="shared" si="516"/>
        <v>2625</v>
      </c>
      <c r="O201" s="371">
        <f t="shared" si="517"/>
        <v>2480</v>
      </c>
      <c r="P201" s="372">
        <f t="shared" si="518"/>
        <v>2625</v>
      </c>
      <c r="Q201" s="424">
        <v>4</v>
      </c>
      <c r="R201" s="425">
        <v>9</v>
      </c>
      <c r="S201" s="371">
        <f t="shared" si="519"/>
        <v>4</v>
      </c>
      <c r="T201" s="372">
        <f t="shared" si="520"/>
        <v>9</v>
      </c>
      <c r="U201" s="426">
        <v>0</v>
      </c>
      <c r="V201" s="425">
        <v>1</v>
      </c>
      <c r="W201" s="371">
        <f t="shared" si="521"/>
        <v>0</v>
      </c>
      <c r="X201" s="372">
        <f t="shared" si="522"/>
        <v>1</v>
      </c>
      <c r="Y201" s="426">
        <v>1</v>
      </c>
      <c r="Z201" s="446">
        <v>0</v>
      </c>
      <c r="AA201" s="371">
        <f t="shared" si="523"/>
        <v>1</v>
      </c>
      <c r="AB201" s="372">
        <f t="shared" si="524"/>
        <v>0</v>
      </c>
      <c r="AC201" s="358">
        <f t="shared" si="525"/>
        <v>5</v>
      </c>
      <c r="AD201" s="372">
        <f t="shared" si="526"/>
        <v>10</v>
      </c>
      <c r="AE201" s="358">
        <f t="shared" si="527"/>
        <v>5</v>
      </c>
      <c r="AF201" s="372">
        <f t="shared" si="528"/>
        <v>10</v>
      </c>
      <c r="AG201" s="427">
        <v>5.5</v>
      </c>
      <c r="AH201" s="420">
        <v>5.8</v>
      </c>
      <c r="AI201" s="371">
        <f t="shared" si="529"/>
        <v>22</v>
      </c>
      <c r="AJ201" s="372">
        <f t="shared" si="530"/>
        <v>52.199999999999996</v>
      </c>
      <c r="AK201" s="426">
        <v>0</v>
      </c>
      <c r="AL201" s="420">
        <v>14</v>
      </c>
      <c r="AM201" s="371">
        <f t="shared" si="531"/>
        <v>0</v>
      </c>
      <c r="AN201" s="372">
        <f t="shared" si="532"/>
        <v>14</v>
      </c>
      <c r="AO201" s="426">
        <v>9</v>
      </c>
      <c r="AP201" s="446">
        <v>0</v>
      </c>
      <c r="AQ201" s="371">
        <f t="shared" si="533"/>
        <v>9</v>
      </c>
      <c r="AR201" s="372">
        <f t="shared" si="534"/>
        <v>0</v>
      </c>
      <c r="AS201" s="371">
        <f t="shared" si="535"/>
        <v>6.2</v>
      </c>
      <c r="AT201" s="372">
        <f t="shared" si="536"/>
        <v>6.6199999999999992</v>
      </c>
      <c r="AU201" s="371">
        <f t="shared" si="537"/>
        <v>31</v>
      </c>
      <c r="AV201" s="372">
        <f t="shared" si="538"/>
        <v>66.199999999999989</v>
      </c>
      <c r="AW201" s="426">
        <v>123</v>
      </c>
      <c r="AX201" s="420">
        <v>154.4</v>
      </c>
      <c r="AY201" s="371">
        <f t="shared" si="539"/>
        <v>492</v>
      </c>
      <c r="AZ201" s="372">
        <f t="shared" si="540"/>
        <v>1389.6000000000001</v>
      </c>
      <c r="BA201" s="426">
        <v>0</v>
      </c>
      <c r="BB201" s="420">
        <v>125</v>
      </c>
      <c r="BC201" s="371">
        <f t="shared" si="541"/>
        <v>0</v>
      </c>
      <c r="BD201" s="372">
        <f t="shared" si="542"/>
        <v>125</v>
      </c>
      <c r="BE201" s="421">
        <v>130</v>
      </c>
      <c r="BF201" s="420">
        <v>0</v>
      </c>
      <c r="BG201" s="371">
        <f t="shared" si="464"/>
        <v>130</v>
      </c>
      <c r="BH201" s="372">
        <f t="shared" si="464"/>
        <v>0</v>
      </c>
      <c r="BI201" s="371">
        <f t="shared" si="465"/>
        <v>124.4</v>
      </c>
      <c r="BJ201" s="372">
        <f t="shared" si="465"/>
        <v>151.46</v>
      </c>
      <c r="BK201" s="371">
        <f t="shared" si="466"/>
        <v>622</v>
      </c>
      <c r="BL201" s="372">
        <f t="shared" si="466"/>
        <v>1514.6000000000001</v>
      </c>
      <c r="BM201" s="431">
        <v>1310</v>
      </c>
      <c r="BN201" s="425">
        <v>1486</v>
      </c>
      <c r="BO201" s="371">
        <f t="shared" si="502"/>
        <v>1310</v>
      </c>
      <c r="BP201" s="372">
        <f t="shared" si="502"/>
        <v>1486</v>
      </c>
      <c r="BQ201" s="426">
        <v>4</v>
      </c>
      <c r="BR201" s="425">
        <v>1</v>
      </c>
      <c r="BS201" s="371">
        <f t="shared" si="503"/>
        <v>4</v>
      </c>
      <c r="BT201" s="372">
        <f t="shared" si="503"/>
        <v>1</v>
      </c>
      <c r="BU201" s="426">
        <v>0</v>
      </c>
      <c r="BV201" s="425">
        <v>0</v>
      </c>
      <c r="BW201" s="371">
        <f t="shared" si="504"/>
        <v>0</v>
      </c>
      <c r="BX201" s="423">
        <f t="shared" si="509"/>
        <v>0</v>
      </c>
      <c r="BY201" s="358">
        <f t="shared" si="467"/>
        <v>1314</v>
      </c>
      <c r="BZ201" s="372">
        <f t="shared" si="467"/>
        <v>1487</v>
      </c>
      <c r="CA201" s="358">
        <f t="shared" si="468"/>
        <v>1314</v>
      </c>
      <c r="CB201" s="372">
        <f t="shared" si="468"/>
        <v>1487</v>
      </c>
      <c r="CC201" s="427">
        <v>4.7</v>
      </c>
      <c r="CD201" s="420">
        <v>4.5999999999999996</v>
      </c>
      <c r="CE201" s="371">
        <f t="shared" si="510"/>
        <v>6157</v>
      </c>
      <c r="CF201" s="372">
        <f t="shared" si="510"/>
        <v>6835.5999999999995</v>
      </c>
      <c r="CG201" s="426">
        <v>6</v>
      </c>
      <c r="CH201" s="420">
        <v>6</v>
      </c>
      <c r="CI201" s="371">
        <f t="shared" si="505"/>
        <v>24</v>
      </c>
      <c r="CJ201" s="372">
        <f t="shared" si="505"/>
        <v>6</v>
      </c>
      <c r="CK201" s="426">
        <v>0</v>
      </c>
      <c r="CL201" s="446">
        <v>0</v>
      </c>
      <c r="CM201" s="371">
        <f t="shared" si="506"/>
        <v>0</v>
      </c>
      <c r="CN201" s="372">
        <f t="shared" si="506"/>
        <v>0</v>
      </c>
      <c r="CO201" s="371">
        <f t="shared" si="469"/>
        <v>4.7039573820395741</v>
      </c>
      <c r="CP201" s="372">
        <f t="shared" si="469"/>
        <v>4.6009414929388024</v>
      </c>
      <c r="CQ201" s="371">
        <f t="shared" si="470"/>
        <v>6181</v>
      </c>
      <c r="CR201" s="372">
        <f t="shared" si="470"/>
        <v>6841.5999999999995</v>
      </c>
      <c r="CS201" s="426">
        <v>130.4</v>
      </c>
      <c r="CT201" s="420">
        <v>131</v>
      </c>
      <c r="CU201" s="371">
        <f t="shared" si="511"/>
        <v>170824</v>
      </c>
      <c r="CV201" s="372">
        <f t="shared" si="511"/>
        <v>194666</v>
      </c>
      <c r="CW201" s="426">
        <v>142</v>
      </c>
      <c r="CX201" s="420">
        <v>125</v>
      </c>
      <c r="CY201" s="371">
        <f t="shared" si="512"/>
        <v>568</v>
      </c>
      <c r="CZ201" s="372">
        <f t="shared" si="512"/>
        <v>125</v>
      </c>
      <c r="DA201" s="421">
        <v>0</v>
      </c>
      <c r="DB201" s="420">
        <v>0</v>
      </c>
      <c r="DC201" s="371">
        <f t="shared" si="471"/>
        <v>0</v>
      </c>
      <c r="DD201" s="372">
        <f t="shared" si="471"/>
        <v>0</v>
      </c>
      <c r="DE201" s="371">
        <f t="shared" si="472"/>
        <v>130.43531202435312</v>
      </c>
      <c r="DF201" s="372">
        <f t="shared" si="472"/>
        <v>130.99596503026228</v>
      </c>
      <c r="DG201" s="371">
        <f t="shared" si="473"/>
        <v>171392</v>
      </c>
      <c r="DH201" s="372">
        <f t="shared" si="473"/>
        <v>194791.00000000003</v>
      </c>
      <c r="DI201" s="371">
        <f t="shared" si="474"/>
        <v>1319</v>
      </c>
      <c r="DJ201" s="372">
        <f t="shared" si="474"/>
        <v>1497</v>
      </c>
      <c r="DK201" s="371">
        <f t="shared" si="474"/>
        <v>1319</v>
      </c>
      <c r="DL201" s="372">
        <f t="shared" si="463"/>
        <v>1497</v>
      </c>
      <c r="DM201" s="371">
        <f t="shared" si="475"/>
        <v>4.7096285064442762</v>
      </c>
      <c r="DN201" s="372">
        <f t="shared" si="475"/>
        <v>4.6144288577154304</v>
      </c>
      <c r="DO201" s="371">
        <f t="shared" si="476"/>
        <v>6212</v>
      </c>
      <c r="DP201" s="372">
        <f t="shared" si="476"/>
        <v>6907.7999999999993</v>
      </c>
      <c r="DQ201" s="371">
        <f t="shared" si="477"/>
        <v>130.41243366186504</v>
      </c>
      <c r="DR201" s="372">
        <f t="shared" si="477"/>
        <v>131.13266533066135</v>
      </c>
      <c r="DS201" s="371">
        <f t="shared" si="478"/>
        <v>172013.99999999997</v>
      </c>
      <c r="DT201" s="372">
        <f t="shared" si="478"/>
        <v>196305.60000000003</v>
      </c>
      <c r="DU201" s="424">
        <v>996</v>
      </c>
      <c r="DV201" s="425">
        <v>943</v>
      </c>
      <c r="DW201" s="371">
        <f t="shared" si="479"/>
        <v>996</v>
      </c>
      <c r="DX201" s="372">
        <f t="shared" si="479"/>
        <v>943</v>
      </c>
      <c r="DY201" s="426">
        <v>119</v>
      </c>
      <c r="DZ201" s="425">
        <v>149</v>
      </c>
      <c r="EA201" s="371">
        <f t="shared" si="480"/>
        <v>119</v>
      </c>
      <c r="EB201" s="372">
        <f t="shared" si="480"/>
        <v>149</v>
      </c>
      <c r="EC201" s="426">
        <v>11</v>
      </c>
      <c r="ED201" s="425">
        <v>9</v>
      </c>
      <c r="EE201" s="371">
        <f t="shared" si="481"/>
        <v>11</v>
      </c>
      <c r="EF201" s="372">
        <f t="shared" si="481"/>
        <v>9</v>
      </c>
      <c r="EG201" s="358">
        <f t="shared" si="482"/>
        <v>1126</v>
      </c>
      <c r="EH201" s="372">
        <f t="shared" si="482"/>
        <v>1101</v>
      </c>
      <c r="EI201" s="358">
        <f t="shared" si="483"/>
        <v>1126</v>
      </c>
      <c r="EJ201" s="372">
        <f t="shared" si="483"/>
        <v>1101</v>
      </c>
      <c r="EK201" s="427">
        <v>3.3</v>
      </c>
      <c r="EL201" s="420">
        <v>3.3</v>
      </c>
      <c r="EM201" s="371">
        <f t="shared" ref="EM201:EN264" si="545">IF(DU201&gt;0,(DU201*EK201),)</f>
        <v>3286.7999999999997</v>
      </c>
      <c r="EN201" s="372">
        <f t="shared" si="545"/>
        <v>3111.8999999999996</v>
      </c>
      <c r="EO201" s="426">
        <v>3.3</v>
      </c>
      <c r="EP201" s="420">
        <v>3.6</v>
      </c>
      <c r="EQ201" s="371">
        <f t="shared" si="507"/>
        <v>392.7</v>
      </c>
      <c r="ER201" s="372">
        <f t="shared" si="507"/>
        <v>536.4</v>
      </c>
      <c r="ES201" s="426">
        <v>7.5</v>
      </c>
      <c r="ET201" s="446">
        <v>7.9</v>
      </c>
      <c r="EU201" s="371">
        <f t="shared" si="543"/>
        <v>82.5</v>
      </c>
      <c r="EV201" s="372">
        <f t="shared" si="544"/>
        <v>71.100000000000009</v>
      </c>
      <c r="EW201" s="371">
        <f t="shared" si="484"/>
        <v>3.3410301953818822</v>
      </c>
      <c r="EX201" s="372">
        <f t="shared" si="484"/>
        <v>3.3782016348773838</v>
      </c>
      <c r="EY201" s="371">
        <f t="shared" si="485"/>
        <v>3761.9999999999995</v>
      </c>
      <c r="EZ201" s="372">
        <f t="shared" si="485"/>
        <v>3719.3999999999996</v>
      </c>
      <c r="FA201" s="426">
        <v>83.8</v>
      </c>
      <c r="FB201" s="420">
        <v>82.4</v>
      </c>
      <c r="FC201" s="371">
        <f t="shared" si="486"/>
        <v>83464.800000000003</v>
      </c>
      <c r="FD201" s="372">
        <f t="shared" si="486"/>
        <v>77703.200000000012</v>
      </c>
      <c r="FE201" s="426">
        <v>67.400000000000006</v>
      </c>
      <c r="FF201" s="420">
        <v>70.5</v>
      </c>
      <c r="FG201" s="371">
        <f t="shared" si="487"/>
        <v>8020.6</v>
      </c>
      <c r="FH201" s="372">
        <f t="shared" si="487"/>
        <v>10504.5</v>
      </c>
      <c r="FI201" s="421">
        <v>77.5</v>
      </c>
      <c r="FJ201" s="420">
        <v>102.2</v>
      </c>
      <c r="FK201" s="371">
        <f t="shared" si="488"/>
        <v>852.5</v>
      </c>
      <c r="FL201" s="372">
        <f t="shared" si="488"/>
        <v>919.80000000000007</v>
      </c>
      <c r="FM201" s="371">
        <f t="shared" si="489"/>
        <v>82.005239786856137</v>
      </c>
      <c r="FN201" s="372">
        <f t="shared" si="489"/>
        <v>80.951407811080855</v>
      </c>
      <c r="FO201" s="371">
        <f t="shared" si="490"/>
        <v>92337.900000000009</v>
      </c>
      <c r="FP201" s="372">
        <f t="shared" si="490"/>
        <v>89127.500000000029</v>
      </c>
      <c r="FQ201" s="424">
        <v>35</v>
      </c>
      <c r="FR201" s="425">
        <v>27</v>
      </c>
      <c r="FS201" s="371">
        <f t="shared" si="491"/>
        <v>35</v>
      </c>
      <c r="FT201" s="372">
        <f t="shared" si="491"/>
        <v>27</v>
      </c>
      <c r="FU201" s="426">
        <v>4.2</v>
      </c>
      <c r="FV201" s="425">
        <v>2.9</v>
      </c>
      <c r="FW201" s="371">
        <f t="shared" si="492"/>
        <v>147</v>
      </c>
      <c r="FX201" s="372">
        <f t="shared" si="492"/>
        <v>78.3</v>
      </c>
      <c r="FY201" s="426">
        <v>76.900000000000006</v>
      </c>
      <c r="FZ201" s="425">
        <v>76.099999999999994</v>
      </c>
      <c r="GA201" s="371">
        <f t="shared" si="493"/>
        <v>2691.5</v>
      </c>
      <c r="GB201" s="372">
        <f t="shared" si="493"/>
        <v>2054.6999999999998</v>
      </c>
      <c r="GC201" s="406">
        <f t="shared" si="456"/>
        <v>2310</v>
      </c>
      <c r="GD201" s="372">
        <f t="shared" si="456"/>
        <v>2438</v>
      </c>
      <c r="GE201" s="371">
        <f t="shared" si="456"/>
        <v>2310</v>
      </c>
      <c r="GF201" s="372">
        <f t="shared" si="454"/>
        <v>2438</v>
      </c>
      <c r="GG201" s="371">
        <f t="shared" si="494"/>
        <v>9465.7999999999993</v>
      </c>
      <c r="GH201" s="372">
        <f t="shared" si="494"/>
        <v>9999.6999999999989</v>
      </c>
      <c r="GI201" s="371">
        <f t="shared" si="495"/>
        <v>254780.79999999999</v>
      </c>
      <c r="GJ201" s="372">
        <f t="shared" si="495"/>
        <v>273758.80000000005</v>
      </c>
      <c r="GK201" s="406">
        <f t="shared" si="457"/>
        <v>123</v>
      </c>
      <c r="GL201" s="372">
        <f t="shared" si="457"/>
        <v>151</v>
      </c>
      <c r="GM201" s="371">
        <f t="shared" si="457"/>
        <v>123</v>
      </c>
      <c r="GN201" s="372">
        <f t="shared" si="455"/>
        <v>151</v>
      </c>
      <c r="GO201" s="371">
        <f t="shared" si="496"/>
        <v>416.7</v>
      </c>
      <c r="GP201" s="372">
        <f t="shared" si="496"/>
        <v>556.4</v>
      </c>
      <c r="GQ201" s="371">
        <f t="shared" si="497"/>
        <v>8588.6</v>
      </c>
      <c r="GR201" s="372">
        <f t="shared" si="497"/>
        <v>10754.5</v>
      </c>
      <c r="GS201" s="406">
        <f t="shared" si="458"/>
        <v>2433</v>
      </c>
      <c r="GT201" s="372">
        <f t="shared" si="458"/>
        <v>2589</v>
      </c>
      <c r="GU201" s="371">
        <f t="shared" si="458"/>
        <v>2433</v>
      </c>
      <c r="GV201" s="372">
        <f t="shared" si="458"/>
        <v>2589</v>
      </c>
      <c r="GW201" s="371">
        <f t="shared" si="498"/>
        <v>9882.5</v>
      </c>
      <c r="GX201" s="372">
        <f t="shared" si="498"/>
        <v>10556.099999999999</v>
      </c>
      <c r="GY201" s="371">
        <f t="shared" si="498"/>
        <v>263369.39999999997</v>
      </c>
      <c r="GZ201" s="372">
        <f t="shared" si="498"/>
        <v>284513.30000000005</v>
      </c>
      <c r="HA201" s="406">
        <f t="shared" si="459"/>
        <v>12</v>
      </c>
      <c r="HB201" s="372">
        <f t="shared" si="459"/>
        <v>9</v>
      </c>
      <c r="HC201" s="371">
        <f t="shared" si="459"/>
        <v>12</v>
      </c>
      <c r="HD201" s="372">
        <f t="shared" si="459"/>
        <v>9</v>
      </c>
      <c r="HE201" s="371">
        <f t="shared" si="460"/>
        <v>91.5</v>
      </c>
      <c r="HF201" s="372">
        <f t="shared" si="460"/>
        <v>71.100000000000009</v>
      </c>
      <c r="HG201" s="371">
        <f t="shared" si="499"/>
        <v>982.5</v>
      </c>
      <c r="HH201" s="372">
        <f t="shared" si="499"/>
        <v>919.80000000000007</v>
      </c>
      <c r="HI201" s="406">
        <f t="shared" si="500"/>
        <v>10121</v>
      </c>
      <c r="HJ201" s="372">
        <f t="shared" si="500"/>
        <v>10705.499999999998</v>
      </c>
      <c r="HK201" s="371">
        <f t="shared" si="501"/>
        <v>267043.39999999997</v>
      </c>
      <c r="HL201" s="371">
        <f t="shared" si="501"/>
        <v>287487.8000000001</v>
      </c>
    </row>
    <row r="202" spans="1:220" ht="15">
      <c r="A202" s="499" t="s">
        <v>43</v>
      </c>
      <c r="B202" s="500" t="s">
        <v>52</v>
      </c>
      <c r="C202" s="108"/>
      <c r="D202" s="499">
        <v>200004</v>
      </c>
      <c r="E202" s="502">
        <v>3</v>
      </c>
      <c r="F202" s="676">
        <v>1547</v>
      </c>
      <c r="G202" s="420">
        <v>1760</v>
      </c>
      <c r="H202" s="421">
        <v>70</v>
      </c>
      <c r="I202" s="422">
        <v>83</v>
      </c>
      <c r="J202" s="371">
        <f t="shared" si="513"/>
        <v>1477</v>
      </c>
      <c r="K202" s="372">
        <f t="shared" si="514"/>
        <v>1677</v>
      </c>
      <c r="L202" s="420" t="s">
        <v>1175</v>
      </c>
      <c r="M202" s="371">
        <f t="shared" si="515"/>
        <v>1477</v>
      </c>
      <c r="N202" s="372">
        <f t="shared" si="516"/>
        <v>1677</v>
      </c>
      <c r="O202" s="371">
        <f t="shared" si="517"/>
        <v>1477</v>
      </c>
      <c r="P202" s="372">
        <f t="shared" si="518"/>
        <v>1677</v>
      </c>
      <c r="Q202" s="424">
        <v>6</v>
      </c>
      <c r="R202" s="425">
        <v>5</v>
      </c>
      <c r="S202" s="371">
        <f t="shared" si="519"/>
        <v>6</v>
      </c>
      <c r="T202" s="372">
        <f t="shared" si="520"/>
        <v>5</v>
      </c>
      <c r="U202" s="426">
        <v>0</v>
      </c>
      <c r="V202" s="425">
        <v>0</v>
      </c>
      <c r="W202" s="371">
        <f t="shared" si="521"/>
        <v>0</v>
      </c>
      <c r="X202" s="372">
        <f t="shared" si="522"/>
        <v>0</v>
      </c>
      <c r="Y202" s="426">
        <v>0</v>
      </c>
      <c r="Z202" s="446">
        <v>0</v>
      </c>
      <c r="AA202" s="371">
        <f t="shared" si="523"/>
        <v>0</v>
      </c>
      <c r="AB202" s="372">
        <f t="shared" si="524"/>
        <v>0</v>
      </c>
      <c r="AC202" s="358">
        <f t="shared" si="525"/>
        <v>6</v>
      </c>
      <c r="AD202" s="372">
        <f t="shared" si="526"/>
        <v>5</v>
      </c>
      <c r="AE202" s="358">
        <f t="shared" si="527"/>
        <v>6</v>
      </c>
      <c r="AF202" s="372">
        <f t="shared" si="528"/>
        <v>5</v>
      </c>
      <c r="AG202" s="427">
        <v>4.2</v>
      </c>
      <c r="AH202" s="420">
        <v>5.2</v>
      </c>
      <c r="AI202" s="371">
        <f t="shared" si="529"/>
        <v>25.200000000000003</v>
      </c>
      <c r="AJ202" s="372">
        <f t="shared" si="530"/>
        <v>26</v>
      </c>
      <c r="AK202" s="426">
        <v>0</v>
      </c>
      <c r="AL202" s="420">
        <v>0</v>
      </c>
      <c r="AM202" s="371">
        <f t="shared" si="531"/>
        <v>0</v>
      </c>
      <c r="AN202" s="372">
        <f t="shared" si="532"/>
        <v>0</v>
      </c>
      <c r="AO202" s="426">
        <v>0</v>
      </c>
      <c r="AP202" s="446">
        <v>0</v>
      </c>
      <c r="AQ202" s="371">
        <f t="shared" si="533"/>
        <v>0</v>
      </c>
      <c r="AR202" s="372">
        <f t="shared" si="534"/>
        <v>0</v>
      </c>
      <c r="AS202" s="371">
        <f t="shared" si="535"/>
        <v>4.2</v>
      </c>
      <c r="AT202" s="372">
        <f t="shared" si="536"/>
        <v>5.2</v>
      </c>
      <c r="AU202" s="371">
        <f t="shared" si="537"/>
        <v>25.200000000000003</v>
      </c>
      <c r="AV202" s="372">
        <f t="shared" si="538"/>
        <v>26</v>
      </c>
      <c r="AW202" s="426">
        <v>129.5</v>
      </c>
      <c r="AX202" s="420">
        <v>152.6</v>
      </c>
      <c r="AY202" s="371">
        <f t="shared" si="539"/>
        <v>777</v>
      </c>
      <c r="AZ202" s="372">
        <f t="shared" si="540"/>
        <v>763</v>
      </c>
      <c r="BA202" s="426">
        <v>0</v>
      </c>
      <c r="BB202" s="420">
        <v>0</v>
      </c>
      <c r="BC202" s="371">
        <f t="shared" si="541"/>
        <v>0</v>
      </c>
      <c r="BD202" s="372">
        <f t="shared" si="542"/>
        <v>0</v>
      </c>
      <c r="BE202" s="421">
        <v>0</v>
      </c>
      <c r="BF202" s="420">
        <v>0</v>
      </c>
      <c r="BG202" s="371">
        <f t="shared" si="464"/>
        <v>0</v>
      </c>
      <c r="BH202" s="372">
        <f t="shared" si="464"/>
        <v>0</v>
      </c>
      <c r="BI202" s="371">
        <f t="shared" si="465"/>
        <v>129.5</v>
      </c>
      <c r="BJ202" s="372">
        <f t="shared" si="465"/>
        <v>152.6</v>
      </c>
      <c r="BK202" s="371">
        <f t="shared" si="466"/>
        <v>777</v>
      </c>
      <c r="BL202" s="372">
        <f t="shared" si="466"/>
        <v>763</v>
      </c>
      <c r="BM202" s="431">
        <v>864</v>
      </c>
      <c r="BN202" s="425">
        <v>869</v>
      </c>
      <c r="BO202" s="371">
        <f t="shared" si="502"/>
        <v>864</v>
      </c>
      <c r="BP202" s="372">
        <f t="shared" si="502"/>
        <v>869</v>
      </c>
      <c r="BQ202" s="426">
        <v>5</v>
      </c>
      <c r="BR202" s="425">
        <v>6</v>
      </c>
      <c r="BS202" s="371">
        <f t="shared" si="503"/>
        <v>5</v>
      </c>
      <c r="BT202" s="372">
        <f t="shared" si="503"/>
        <v>6</v>
      </c>
      <c r="BU202" s="426">
        <v>0</v>
      </c>
      <c r="BV202" s="425">
        <v>1</v>
      </c>
      <c r="BW202" s="371">
        <f t="shared" si="504"/>
        <v>0</v>
      </c>
      <c r="BX202" s="423">
        <f t="shared" si="509"/>
        <v>1</v>
      </c>
      <c r="BY202" s="358">
        <f t="shared" si="467"/>
        <v>869</v>
      </c>
      <c r="BZ202" s="372">
        <f t="shared" si="467"/>
        <v>876</v>
      </c>
      <c r="CA202" s="358">
        <f t="shared" si="468"/>
        <v>869</v>
      </c>
      <c r="CB202" s="372">
        <f t="shared" si="468"/>
        <v>876</v>
      </c>
      <c r="CC202" s="427">
        <v>5</v>
      </c>
      <c r="CD202" s="420">
        <v>5.0999999999999996</v>
      </c>
      <c r="CE202" s="371">
        <f t="shared" si="510"/>
        <v>4320</v>
      </c>
      <c r="CF202" s="372">
        <f t="shared" si="510"/>
        <v>4431.8999999999996</v>
      </c>
      <c r="CG202" s="426">
        <v>5</v>
      </c>
      <c r="CH202" s="420">
        <v>3.3</v>
      </c>
      <c r="CI202" s="371">
        <f t="shared" si="505"/>
        <v>25</v>
      </c>
      <c r="CJ202" s="372">
        <f t="shared" si="505"/>
        <v>19.799999999999997</v>
      </c>
      <c r="CK202" s="426">
        <v>0</v>
      </c>
      <c r="CL202" s="446">
        <v>7</v>
      </c>
      <c r="CM202" s="371">
        <f t="shared" si="506"/>
        <v>0</v>
      </c>
      <c r="CN202" s="372">
        <f t="shared" si="506"/>
        <v>7</v>
      </c>
      <c r="CO202" s="371">
        <f t="shared" si="469"/>
        <v>5</v>
      </c>
      <c r="CP202" s="372">
        <f t="shared" si="469"/>
        <v>5.0898401826484019</v>
      </c>
      <c r="CQ202" s="371">
        <f t="shared" si="470"/>
        <v>4345</v>
      </c>
      <c r="CR202" s="372">
        <f t="shared" si="470"/>
        <v>4458.7</v>
      </c>
      <c r="CS202" s="426">
        <v>147.30000000000001</v>
      </c>
      <c r="CT202" s="420">
        <v>146.9</v>
      </c>
      <c r="CU202" s="371">
        <f t="shared" si="511"/>
        <v>127267.20000000001</v>
      </c>
      <c r="CV202" s="372">
        <f t="shared" si="511"/>
        <v>127656.1</v>
      </c>
      <c r="CW202" s="426">
        <v>121.2</v>
      </c>
      <c r="CX202" s="420">
        <v>77.2</v>
      </c>
      <c r="CY202" s="371">
        <f t="shared" si="512"/>
        <v>606</v>
      </c>
      <c r="CZ202" s="372">
        <f t="shared" si="512"/>
        <v>463.20000000000005</v>
      </c>
      <c r="DA202" s="421">
        <v>0</v>
      </c>
      <c r="DB202" s="420">
        <v>48</v>
      </c>
      <c r="DC202" s="371">
        <f t="shared" si="471"/>
        <v>0</v>
      </c>
      <c r="DD202" s="372">
        <f t="shared" si="471"/>
        <v>48</v>
      </c>
      <c r="DE202" s="371">
        <f t="shared" si="472"/>
        <v>147.14982738780208</v>
      </c>
      <c r="DF202" s="372">
        <f t="shared" si="472"/>
        <v>146.30970319634704</v>
      </c>
      <c r="DG202" s="371">
        <f t="shared" si="473"/>
        <v>127873.20000000001</v>
      </c>
      <c r="DH202" s="372">
        <f t="shared" si="473"/>
        <v>128167.30000000002</v>
      </c>
      <c r="DI202" s="371">
        <f t="shared" si="474"/>
        <v>875</v>
      </c>
      <c r="DJ202" s="372">
        <f t="shared" si="474"/>
        <v>881</v>
      </c>
      <c r="DK202" s="371">
        <f t="shared" si="474"/>
        <v>875</v>
      </c>
      <c r="DL202" s="372">
        <f t="shared" si="463"/>
        <v>881</v>
      </c>
      <c r="DM202" s="371">
        <f t="shared" si="475"/>
        <v>4.9945142857142857</v>
      </c>
      <c r="DN202" s="372">
        <f t="shared" si="475"/>
        <v>5.0904653802497162</v>
      </c>
      <c r="DO202" s="371">
        <f t="shared" si="476"/>
        <v>4370.2</v>
      </c>
      <c r="DP202" s="372">
        <f t="shared" si="476"/>
        <v>4484.7</v>
      </c>
      <c r="DQ202" s="371">
        <f t="shared" si="477"/>
        <v>147.02880000000002</v>
      </c>
      <c r="DR202" s="372">
        <f t="shared" si="477"/>
        <v>146.34540295119186</v>
      </c>
      <c r="DS202" s="371">
        <f t="shared" si="478"/>
        <v>128650.20000000001</v>
      </c>
      <c r="DT202" s="372">
        <f t="shared" si="478"/>
        <v>128930.30000000003</v>
      </c>
      <c r="DU202" s="424">
        <v>395</v>
      </c>
      <c r="DV202" s="425">
        <v>457</v>
      </c>
      <c r="DW202" s="371">
        <f t="shared" si="479"/>
        <v>395</v>
      </c>
      <c r="DX202" s="372">
        <f t="shared" si="479"/>
        <v>457</v>
      </c>
      <c r="DY202" s="426">
        <v>177</v>
      </c>
      <c r="DZ202" s="425">
        <v>297</v>
      </c>
      <c r="EA202" s="371">
        <f t="shared" si="480"/>
        <v>177</v>
      </c>
      <c r="EB202" s="372">
        <f t="shared" si="480"/>
        <v>297</v>
      </c>
      <c r="EC202" s="426">
        <v>12</v>
      </c>
      <c r="ED202" s="425">
        <v>18</v>
      </c>
      <c r="EE202" s="371">
        <f t="shared" si="481"/>
        <v>12</v>
      </c>
      <c r="EF202" s="372">
        <f t="shared" si="481"/>
        <v>18</v>
      </c>
      <c r="EG202" s="358">
        <f t="shared" si="482"/>
        <v>584</v>
      </c>
      <c r="EH202" s="372">
        <f t="shared" si="482"/>
        <v>772</v>
      </c>
      <c r="EI202" s="358">
        <f t="shared" si="483"/>
        <v>584</v>
      </c>
      <c r="EJ202" s="372">
        <f t="shared" si="483"/>
        <v>772</v>
      </c>
      <c r="EK202" s="427">
        <v>3.5</v>
      </c>
      <c r="EL202" s="420">
        <v>3.7</v>
      </c>
      <c r="EM202" s="371">
        <f t="shared" si="545"/>
        <v>1382.5</v>
      </c>
      <c r="EN202" s="372">
        <f t="shared" si="545"/>
        <v>1690.9</v>
      </c>
      <c r="EO202" s="426">
        <v>3.5</v>
      </c>
      <c r="EP202" s="420">
        <v>3.5</v>
      </c>
      <c r="EQ202" s="371">
        <f t="shared" si="507"/>
        <v>619.5</v>
      </c>
      <c r="ER202" s="372">
        <f t="shared" si="507"/>
        <v>1039.5</v>
      </c>
      <c r="ES202" s="426">
        <v>5.9</v>
      </c>
      <c r="ET202" s="446">
        <v>7.8</v>
      </c>
      <c r="EU202" s="371">
        <f t="shared" si="543"/>
        <v>70.800000000000011</v>
      </c>
      <c r="EV202" s="372">
        <f t="shared" si="544"/>
        <v>140.4</v>
      </c>
      <c r="EW202" s="371">
        <f t="shared" si="484"/>
        <v>3.5493150684931511</v>
      </c>
      <c r="EX202" s="372">
        <f t="shared" si="484"/>
        <v>3.7186528497409328</v>
      </c>
      <c r="EY202" s="371">
        <f t="shared" si="485"/>
        <v>2072.8000000000002</v>
      </c>
      <c r="EZ202" s="372">
        <f t="shared" si="485"/>
        <v>2870.8</v>
      </c>
      <c r="FA202" s="426">
        <v>89.3</v>
      </c>
      <c r="FB202" s="420">
        <v>90.5</v>
      </c>
      <c r="FC202" s="371">
        <f t="shared" si="486"/>
        <v>35273.5</v>
      </c>
      <c r="FD202" s="372">
        <f t="shared" si="486"/>
        <v>41358.5</v>
      </c>
      <c r="FE202" s="426">
        <v>46.5</v>
      </c>
      <c r="FF202" s="420">
        <v>48.1</v>
      </c>
      <c r="FG202" s="371">
        <f t="shared" si="487"/>
        <v>8230.5</v>
      </c>
      <c r="FH202" s="372">
        <f t="shared" si="487"/>
        <v>14285.7</v>
      </c>
      <c r="FI202" s="421">
        <v>46.3</v>
      </c>
      <c r="FJ202" s="420">
        <v>50.5</v>
      </c>
      <c r="FK202" s="371">
        <f t="shared" si="488"/>
        <v>555.59999999999991</v>
      </c>
      <c r="FL202" s="372">
        <f t="shared" si="488"/>
        <v>909</v>
      </c>
      <c r="FM202" s="371">
        <f t="shared" si="489"/>
        <v>75.444520547945203</v>
      </c>
      <c r="FN202" s="372">
        <f t="shared" si="489"/>
        <v>73.255440414507774</v>
      </c>
      <c r="FO202" s="371">
        <f t="shared" si="490"/>
        <v>44059.6</v>
      </c>
      <c r="FP202" s="372">
        <f t="shared" si="490"/>
        <v>56553.200000000004</v>
      </c>
      <c r="FQ202" s="424">
        <v>18</v>
      </c>
      <c r="FR202" s="425">
        <v>24</v>
      </c>
      <c r="FS202" s="371">
        <f t="shared" si="491"/>
        <v>18</v>
      </c>
      <c r="FT202" s="372">
        <f t="shared" si="491"/>
        <v>24</v>
      </c>
      <c r="FU202" s="426">
        <v>7.7</v>
      </c>
      <c r="FV202" s="425">
        <v>5.3</v>
      </c>
      <c r="FW202" s="371">
        <f t="shared" si="492"/>
        <v>138.6</v>
      </c>
      <c r="FX202" s="372">
        <f t="shared" si="492"/>
        <v>127.19999999999999</v>
      </c>
      <c r="FY202" s="426">
        <v>59</v>
      </c>
      <c r="FZ202" s="425">
        <v>77.900000000000006</v>
      </c>
      <c r="GA202" s="371">
        <f t="shared" si="493"/>
        <v>1062</v>
      </c>
      <c r="GB202" s="372">
        <f t="shared" si="493"/>
        <v>1869.6000000000001</v>
      </c>
      <c r="GC202" s="406">
        <f t="shared" si="456"/>
        <v>1265</v>
      </c>
      <c r="GD202" s="372">
        <f t="shared" si="456"/>
        <v>1331</v>
      </c>
      <c r="GE202" s="371">
        <f t="shared" si="456"/>
        <v>1265</v>
      </c>
      <c r="GF202" s="372">
        <f t="shared" si="454"/>
        <v>1331</v>
      </c>
      <c r="GG202" s="371">
        <f t="shared" si="494"/>
        <v>5727.7</v>
      </c>
      <c r="GH202" s="372">
        <f t="shared" si="494"/>
        <v>6148.7999999999993</v>
      </c>
      <c r="GI202" s="371">
        <f t="shared" si="495"/>
        <v>163317.70000000001</v>
      </c>
      <c r="GJ202" s="372">
        <f t="shared" si="495"/>
        <v>169777.6</v>
      </c>
      <c r="GK202" s="406">
        <f t="shared" si="457"/>
        <v>182</v>
      </c>
      <c r="GL202" s="372">
        <f t="shared" si="457"/>
        <v>303</v>
      </c>
      <c r="GM202" s="371">
        <f t="shared" si="457"/>
        <v>182</v>
      </c>
      <c r="GN202" s="372">
        <f t="shared" si="455"/>
        <v>303</v>
      </c>
      <c r="GO202" s="371">
        <f t="shared" si="496"/>
        <v>644.5</v>
      </c>
      <c r="GP202" s="372">
        <f t="shared" si="496"/>
        <v>1059.3</v>
      </c>
      <c r="GQ202" s="371">
        <f t="shared" si="497"/>
        <v>8836.5</v>
      </c>
      <c r="GR202" s="372">
        <f t="shared" si="497"/>
        <v>14748.900000000001</v>
      </c>
      <c r="GS202" s="406">
        <f t="shared" si="458"/>
        <v>1447</v>
      </c>
      <c r="GT202" s="372">
        <f t="shared" si="458"/>
        <v>1634</v>
      </c>
      <c r="GU202" s="371">
        <f t="shared" si="458"/>
        <v>1447</v>
      </c>
      <c r="GV202" s="372">
        <f t="shared" si="458"/>
        <v>1634</v>
      </c>
      <c r="GW202" s="371">
        <f t="shared" si="498"/>
        <v>6372.2</v>
      </c>
      <c r="GX202" s="372">
        <f t="shared" si="498"/>
        <v>7208.0999999999995</v>
      </c>
      <c r="GY202" s="371">
        <f t="shared" si="498"/>
        <v>172154.2</v>
      </c>
      <c r="GZ202" s="372">
        <f t="shared" si="498"/>
        <v>184526.5</v>
      </c>
      <c r="HA202" s="406">
        <f t="shared" si="459"/>
        <v>12</v>
      </c>
      <c r="HB202" s="372">
        <f t="shared" si="459"/>
        <v>19</v>
      </c>
      <c r="HC202" s="371">
        <f t="shared" si="459"/>
        <v>12</v>
      </c>
      <c r="HD202" s="372">
        <f t="shared" si="459"/>
        <v>19</v>
      </c>
      <c r="HE202" s="371">
        <f t="shared" si="460"/>
        <v>70.800000000000011</v>
      </c>
      <c r="HF202" s="372">
        <f t="shared" si="460"/>
        <v>147.4</v>
      </c>
      <c r="HG202" s="371">
        <f t="shared" si="499"/>
        <v>555.59999999999991</v>
      </c>
      <c r="HH202" s="372">
        <f t="shared" si="499"/>
        <v>957</v>
      </c>
      <c r="HI202" s="406">
        <f t="shared" si="500"/>
        <v>6581.6</v>
      </c>
      <c r="HJ202" s="372">
        <f t="shared" si="500"/>
        <v>7482.7</v>
      </c>
      <c r="HK202" s="371">
        <f t="shared" si="501"/>
        <v>173771.80000000002</v>
      </c>
      <c r="HL202" s="371">
        <f t="shared" si="501"/>
        <v>187353.10000000003</v>
      </c>
    </row>
    <row r="203" spans="1:220" ht="15">
      <c r="A203" s="499" t="s">
        <v>43</v>
      </c>
      <c r="B203" s="501" t="s">
        <v>53</v>
      </c>
      <c r="C203" s="528" t="s">
        <v>1001</v>
      </c>
      <c r="D203" s="499">
        <v>198543</v>
      </c>
      <c r="E203" s="502">
        <v>4</v>
      </c>
      <c r="F203" s="676">
        <v>773</v>
      </c>
      <c r="G203" s="420">
        <v>876</v>
      </c>
      <c r="H203" s="421">
        <v>0</v>
      </c>
      <c r="I203" s="422">
        <v>0</v>
      </c>
      <c r="J203" s="371">
        <f t="shared" si="513"/>
        <v>773</v>
      </c>
      <c r="K203" s="372">
        <f t="shared" si="514"/>
        <v>876</v>
      </c>
      <c r="L203" s="420" t="s">
        <v>1175</v>
      </c>
      <c r="M203" s="371">
        <f t="shared" si="515"/>
        <v>773</v>
      </c>
      <c r="N203" s="372">
        <f t="shared" si="516"/>
        <v>876</v>
      </c>
      <c r="O203" s="371">
        <f t="shared" si="517"/>
        <v>773</v>
      </c>
      <c r="P203" s="372">
        <f t="shared" si="518"/>
        <v>876</v>
      </c>
      <c r="Q203" s="424">
        <v>0</v>
      </c>
      <c r="R203" s="425">
        <v>0</v>
      </c>
      <c r="S203" s="371">
        <f t="shared" si="519"/>
        <v>0</v>
      </c>
      <c r="T203" s="372">
        <f t="shared" si="520"/>
        <v>0</v>
      </c>
      <c r="U203" s="426">
        <v>2</v>
      </c>
      <c r="V203" s="425">
        <v>0</v>
      </c>
      <c r="W203" s="371">
        <f t="shared" si="521"/>
        <v>2</v>
      </c>
      <c r="X203" s="372">
        <f t="shared" si="522"/>
        <v>0</v>
      </c>
      <c r="Y203" s="426">
        <v>1</v>
      </c>
      <c r="Z203" s="446">
        <v>0</v>
      </c>
      <c r="AA203" s="371">
        <f t="shared" si="523"/>
        <v>1</v>
      </c>
      <c r="AB203" s="372">
        <f t="shared" si="524"/>
        <v>0</v>
      </c>
      <c r="AC203" s="358">
        <f t="shared" si="525"/>
        <v>3</v>
      </c>
      <c r="AD203" s="372">
        <f t="shared" si="526"/>
        <v>0</v>
      </c>
      <c r="AE203" s="358">
        <f t="shared" si="527"/>
        <v>3</v>
      </c>
      <c r="AF203" s="372">
        <f t="shared" si="528"/>
        <v>0</v>
      </c>
      <c r="AG203" s="427">
        <v>0</v>
      </c>
      <c r="AH203" s="420" t="s">
        <v>732</v>
      </c>
      <c r="AI203" s="371">
        <f t="shared" si="529"/>
        <v>0</v>
      </c>
      <c r="AJ203" s="372">
        <f t="shared" si="530"/>
        <v>0</v>
      </c>
      <c r="AK203" s="426">
        <v>9</v>
      </c>
      <c r="AL203" s="420">
        <v>0</v>
      </c>
      <c r="AM203" s="371">
        <f t="shared" si="531"/>
        <v>18</v>
      </c>
      <c r="AN203" s="372">
        <f t="shared" si="532"/>
        <v>0</v>
      </c>
      <c r="AO203" s="426">
        <v>6</v>
      </c>
      <c r="AP203" s="446">
        <v>0</v>
      </c>
      <c r="AQ203" s="371">
        <f t="shared" si="533"/>
        <v>6</v>
      </c>
      <c r="AR203" s="372">
        <f t="shared" si="534"/>
        <v>0</v>
      </c>
      <c r="AS203" s="371">
        <f t="shared" si="535"/>
        <v>8</v>
      </c>
      <c r="AT203" s="372">
        <f t="shared" si="536"/>
        <v>0</v>
      </c>
      <c r="AU203" s="371">
        <f t="shared" si="537"/>
        <v>24</v>
      </c>
      <c r="AV203" s="372">
        <f t="shared" si="538"/>
        <v>0</v>
      </c>
      <c r="AW203" s="426">
        <v>0</v>
      </c>
      <c r="AX203" s="420">
        <v>0</v>
      </c>
      <c r="AY203" s="371">
        <f t="shared" si="539"/>
        <v>0</v>
      </c>
      <c r="AZ203" s="372">
        <f t="shared" si="540"/>
        <v>0</v>
      </c>
      <c r="BA203" s="426">
        <v>112</v>
      </c>
      <c r="BB203" s="420">
        <v>0</v>
      </c>
      <c r="BC203" s="371">
        <f t="shared" si="541"/>
        <v>224</v>
      </c>
      <c r="BD203" s="372">
        <f t="shared" si="542"/>
        <v>0</v>
      </c>
      <c r="BE203" s="421">
        <v>171</v>
      </c>
      <c r="BF203" s="420">
        <v>0</v>
      </c>
      <c r="BG203" s="371">
        <f t="shared" si="464"/>
        <v>171</v>
      </c>
      <c r="BH203" s="372">
        <f t="shared" si="464"/>
        <v>0</v>
      </c>
      <c r="BI203" s="371">
        <f t="shared" si="465"/>
        <v>131.66666666666666</v>
      </c>
      <c r="BJ203" s="372">
        <f t="shared" si="465"/>
        <v>0</v>
      </c>
      <c r="BK203" s="371">
        <f t="shared" si="466"/>
        <v>395</v>
      </c>
      <c r="BL203" s="372">
        <f t="shared" si="466"/>
        <v>0</v>
      </c>
      <c r="BM203" s="431">
        <v>299</v>
      </c>
      <c r="BN203" s="425">
        <v>367</v>
      </c>
      <c r="BO203" s="371">
        <f t="shared" si="502"/>
        <v>299</v>
      </c>
      <c r="BP203" s="372">
        <f t="shared" si="502"/>
        <v>367</v>
      </c>
      <c r="BQ203" s="426">
        <v>5</v>
      </c>
      <c r="BR203" s="425">
        <v>4</v>
      </c>
      <c r="BS203" s="371">
        <f t="shared" si="503"/>
        <v>5</v>
      </c>
      <c r="BT203" s="372">
        <f t="shared" si="503"/>
        <v>4</v>
      </c>
      <c r="BU203" s="426">
        <v>6</v>
      </c>
      <c r="BV203" s="425">
        <v>3</v>
      </c>
      <c r="BW203" s="371">
        <f t="shared" si="504"/>
        <v>6</v>
      </c>
      <c r="BX203" s="423">
        <f t="shared" si="509"/>
        <v>3</v>
      </c>
      <c r="BY203" s="358">
        <f t="shared" si="467"/>
        <v>310</v>
      </c>
      <c r="BZ203" s="372">
        <f t="shared" si="467"/>
        <v>374</v>
      </c>
      <c r="CA203" s="358">
        <f t="shared" si="468"/>
        <v>310</v>
      </c>
      <c r="CB203" s="372">
        <f t="shared" si="468"/>
        <v>374</v>
      </c>
      <c r="CC203" s="427">
        <v>5.9</v>
      </c>
      <c r="CD203" s="420">
        <v>6.1</v>
      </c>
      <c r="CE203" s="371">
        <f t="shared" si="510"/>
        <v>1764.1000000000001</v>
      </c>
      <c r="CF203" s="372">
        <f t="shared" si="510"/>
        <v>2238.6999999999998</v>
      </c>
      <c r="CG203" s="426">
        <v>11.6</v>
      </c>
      <c r="CH203" s="420">
        <v>10.5</v>
      </c>
      <c r="CI203" s="371">
        <f t="shared" si="505"/>
        <v>58</v>
      </c>
      <c r="CJ203" s="372">
        <f t="shared" si="505"/>
        <v>42</v>
      </c>
      <c r="CK203" s="426">
        <v>7.8</v>
      </c>
      <c r="CL203" s="446">
        <v>9.3000000000000007</v>
      </c>
      <c r="CM203" s="371">
        <f t="shared" si="506"/>
        <v>46.8</v>
      </c>
      <c r="CN203" s="372">
        <f t="shared" si="506"/>
        <v>27.900000000000002</v>
      </c>
      <c r="CO203" s="371">
        <f t="shared" si="469"/>
        <v>6.0287096774193554</v>
      </c>
      <c r="CP203" s="372">
        <f t="shared" si="469"/>
        <v>6.1727272727272728</v>
      </c>
      <c r="CQ203" s="371">
        <f t="shared" si="470"/>
        <v>1868.9</v>
      </c>
      <c r="CR203" s="372">
        <f t="shared" si="470"/>
        <v>2308.6</v>
      </c>
      <c r="CS203" s="426">
        <v>157.6</v>
      </c>
      <c r="CT203" s="420">
        <v>158.6</v>
      </c>
      <c r="CU203" s="371">
        <f t="shared" si="511"/>
        <v>47122.400000000001</v>
      </c>
      <c r="CV203" s="372">
        <f t="shared" si="511"/>
        <v>58206.2</v>
      </c>
      <c r="CW203" s="426">
        <v>125.8</v>
      </c>
      <c r="CX203" s="420">
        <v>132.30000000000001</v>
      </c>
      <c r="CY203" s="371">
        <f t="shared" si="512"/>
        <v>629</v>
      </c>
      <c r="CZ203" s="372">
        <f t="shared" si="512"/>
        <v>529.20000000000005</v>
      </c>
      <c r="DA203" s="421">
        <v>180.3</v>
      </c>
      <c r="DB203" s="420">
        <v>166</v>
      </c>
      <c r="DC203" s="371">
        <f t="shared" si="471"/>
        <v>1081.8000000000002</v>
      </c>
      <c r="DD203" s="372">
        <f t="shared" si="471"/>
        <v>498</v>
      </c>
      <c r="DE203" s="371">
        <f t="shared" si="472"/>
        <v>157.52645161290323</v>
      </c>
      <c r="DF203" s="372">
        <f t="shared" si="472"/>
        <v>158.37807486631016</v>
      </c>
      <c r="DG203" s="371">
        <f t="shared" si="473"/>
        <v>48833.200000000004</v>
      </c>
      <c r="DH203" s="372">
        <f t="shared" si="473"/>
        <v>59233.4</v>
      </c>
      <c r="DI203" s="371">
        <f t="shared" si="474"/>
        <v>313</v>
      </c>
      <c r="DJ203" s="372">
        <f t="shared" si="474"/>
        <v>374</v>
      </c>
      <c r="DK203" s="371">
        <f t="shared" si="474"/>
        <v>313</v>
      </c>
      <c r="DL203" s="372">
        <f t="shared" si="463"/>
        <v>374</v>
      </c>
      <c r="DM203" s="371">
        <f t="shared" si="475"/>
        <v>6.0476038338658151</v>
      </c>
      <c r="DN203" s="372">
        <f t="shared" si="475"/>
        <v>6.1727272727272728</v>
      </c>
      <c r="DO203" s="371">
        <f t="shared" si="476"/>
        <v>1892.9</v>
      </c>
      <c r="DP203" s="372">
        <f t="shared" si="476"/>
        <v>2308.6</v>
      </c>
      <c r="DQ203" s="371">
        <f t="shared" si="477"/>
        <v>157.27859424920129</v>
      </c>
      <c r="DR203" s="372">
        <f t="shared" si="477"/>
        <v>158.37807486631016</v>
      </c>
      <c r="DS203" s="371">
        <f t="shared" si="478"/>
        <v>49228.200000000004</v>
      </c>
      <c r="DT203" s="372">
        <f t="shared" si="478"/>
        <v>59233.4</v>
      </c>
      <c r="DU203" s="424">
        <v>301</v>
      </c>
      <c r="DV203" s="425">
        <v>306</v>
      </c>
      <c r="DW203" s="371">
        <f t="shared" si="479"/>
        <v>301</v>
      </c>
      <c r="DX203" s="372">
        <f t="shared" si="479"/>
        <v>306</v>
      </c>
      <c r="DY203" s="426">
        <v>103</v>
      </c>
      <c r="DZ203" s="425">
        <v>121</v>
      </c>
      <c r="EA203" s="371">
        <f t="shared" si="480"/>
        <v>103</v>
      </c>
      <c r="EB203" s="372">
        <f t="shared" si="480"/>
        <v>121</v>
      </c>
      <c r="EC203" s="426">
        <v>10</v>
      </c>
      <c r="ED203" s="425">
        <v>10</v>
      </c>
      <c r="EE203" s="371">
        <f t="shared" si="481"/>
        <v>10</v>
      </c>
      <c r="EF203" s="372">
        <f t="shared" si="481"/>
        <v>10</v>
      </c>
      <c r="EG203" s="358">
        <f t="shared" si="482"/>
        <v>414</v>
      </c>
      <c r="EH203" s="372">
        <f t="shared" si="482"/>
        <v>437</v>
      </c>
      <c r="EI203" s="358">
        <f t="shared" si="483"/>
        <v>414</v>
      </c>
      <c r="EJ203" s="372">
        <f t="shared" si="483"/>
        <v>437</v>
      </c>
      <c r="EK203" s="427">
        <v>4.8</v>
      </c>
      <c r="EL203" s="420">
        <v>4.7</v>
      </c>
      <c r="EM203" s="371">
        <f t="shared" si="545"/>
        <v>1444.8</v>
      </c>
      <c r="EN203" s="372">
        <f t="shared" si="545"/>
        <v>1438.2</v>
      </c>
      <c r="EO203" s="426">
        <v>4.4000000000000004</v>
      </c>
      <c r="EP203" s="420">
        <v>4.3</v>
      </c>
      <c r="EQ203" s="371">
        <f t="shared" si="507"/>
        <v>453.20000000000005</v>
      </c>
      <c r="ER203" s="372">
        <f t="shared" si="507"/>
        <v>520.29999999999995</v>
      </c>
      <c r="ES203" s="426">
        <v>7.8</v>
      </c>
      <c r="ET203" s="446">
        <v>8.9</v>
      </c>
      <c r="EU203" s="371">
        <f t="shared" si="543"/>
        <v>78</v>
      </c>
      <c r="EV203" s="372">
        <f t="shared" si="544"/>
        <v>89</v>
      </c>
      <c r="EW203" s="371">
        <f t="shared" si="484"/>
        <v>4.7729468599033815</v>
      </c>
      <c r="EX203" s="372">
        <f t="shared" si="484"/>
        <v>4.6853546910755153</v>
      </c>
      <c r="EY203" s="371">
        <f t="shared" si="485"/>
        <v>1976</v>
      </c>
      <c r="EZ203" s="372">
        <f t="shared" si="485"/>
        <v>2047.5000000000002</v>
      </c>
      <c r="FA203" s="426">
        <v>98.5</v>
      </c>
      <c r="FB203" s="420">
        <v>103.3</v>
      </c>
      <c r="FC203" s="371">
        <f t="shared" si="486"/>
        <v>29648.5</v>
      </c>
      <c r="FD203" s="372">
        <f t="shared" si="486"/>
        <v>31609.8</v>
      </c>
      <c r="FE203" s="426">
        <v>71.8</v>
      </c>
      <c r="FF203" s="420">
        <v>73.900000000000006</v>
      </c>
      <c r="FG203" s="371">
        <f t="shared" si="487"/>
        <v>7395.4</v>
      </c>
      <c r="FH203" s="372">
        <f t="shared" si="487"/>
        <v>8941.9000000000015</v>
      </c>
      <c r="FI203" s="421">
        <v>106.9</v>
      </c>
      <c r="FJ203" s="420">
        <v>118.7</v>
      </c>
      <c r="FK203" s="371">
        <f t="shared" si="488"/>
        <v>1069</v>
      </c>
      <c r="FL203" s="372">
        <f t="shared" si="488"/>
        <v>1187</v>
      </c>
      <c r="FM203" s="371">
        <f t="shared" si="489"/>
        <v>92.060144927536228</v>
      </c>
      <c r="FN203" s="372">
        <f t="shared" si="489"/>
        <v>95.511899313501132</v>
      </c>
      <c r="FO203" s="371">
        <f t="shared" si="490"/>
        <v>38112.9</v>
      </c>
      <c r="FP203" s="372">
        <f t="shared" si="490"/>
        <v>41738.699999999997</v>
      </c>
      <c r="FQ203" s="424">
        <v>46</v>
      </c>
      <c r="FR203" s="425">
        <v>65</v>
      </c>
      <c r="FS203" s="371">
        <f t="shared" si="491"/>
        <v>46</v>
      </c>
      <c r="FT203" s="372">
        <f t="shared" si="491"/>
        <v>65</v>
      </c>
      <c r="FU203" s="426">
        <v>10.1</v>
      </c>
      <c r="FV203" s="425">
        <v>7.6</v>
      </c>
      <c r="FW203" s="371">
        <f t="shared" si="492"/>
        <v>464.59999999999997</v>
      </c>
      <c r="FX203" s="372">
        <f t="shared" si="492"/>
        <v>494</v>
      </c>
      <c r="FY203" s="426">
        <v>94.8</v>
      </c>
      <c r="FZ203" s="425">
        <v>90.7</v>
      </c>
      <c r="GA203" s="371">
        <f t="shared" si="493"/>
        <v>4360.8</v>
      </c>
      <c r="GB203" s="372">
        <f t="shared" si="493"/>
        <v>5895.5</v>
      </c>
      <c r="GC203" s="406">
        <f t="shared" si="456"/>
        <v>600</v>
      </c>
      <c r="GD203" s="372">
        <f t="shared" si="456"/>
        <v>673</v>
      </c>
      <c r="GE203" s="371">
        <f t="shared" si="456"/>
        <v>600</v>
      </c>
      <c r="GF203" s="372">
        <f t="shared" si="454"/>
        <v>673</v>
      </c>
      <c r="GG203" s="371">
        <f t="shared" si="494"/>
        <v>3208.9</v>
      </c>
      <c r="GH203" s="372">
        <f t="shared" si="494"/>
        <v>3676.8999999999996</v>
      </c>
      <c r="GI203" s="371">
        <f t="shared" si="495"/>
        <v>76770.899999999994</v>
      </c>
      <c r="GJ203" s="372">
        <f t="shared" si="495"/>
        <v>89816</v>
      </c>
      <c r="GK203" s="406">
        <f t="shared" si="457"/>
        <v>110</v>
      </c>
      <c r="GL203" s="372">
        <f t="shared" si="457"/>
        <v>125</v>
      </c>
      <c r="GM203" s="371">
        <f t="shared" si="457"/>
        <v>110</v>
      </c>
      <c r="GN203" s="372">
        <f t="shared" si="455"/>
        <v>125</v>
      </c>
      <c r="GO203" s="371">
        <f t="shared" si="496"/>
        <v>529.20000000000005</v>
      </c>
      <c r="GP203" s="372">
        <f t="shared" si="496"/>
        <v>562.29999999999995</v>
      </c>
      <c r="GQ203" s="371">
        <f t="shared" si="497"/>
        <v>8248.4</v>
      </c>
      <c r="GR203" s="372">
        <f t="shared" si="497"/>
        <v>9471.1000000000022</v>
      </c>
      <c r="GS203" s="406">
        <f t="shared" si="458"/>
        <v>710</v>
      </c>
      <c r="GT203" s="372">
        <f t="shared" si="458"/>
        <v>798</v>
      </c>
      <c r="GU203" s="371">
        <f t="shared" si="458"/>
        <v>710</v>
      </c>
      <c r="GV203" s="372">
        <f t="shared" si="458"/>
        <v>798</v>
      </c>
      <c r="GW203" s="371">
        <f t="shared" si="498"/>
        <v>3738.1000000000004</v>
      </c>
      <c r="GX203" s="372">
        <f t="shared" si="498"/>
        <v>4239.2</v>
      </c>
      <c r="GY203" s="371">
        <f t="shared" si="498"/>
        <v>85019.299999999988</v>
      </c>
      <c r="GZ203" s="372">
        <f t="shared" si="498"/>
        <v>99287.1</v>
      </c>
      <c r="HA203" s="406">
        <f t="shared" si="459"/>
        <v>17</v>
      </c>
      <c r="HB203" s="372">
        <f t="shared" si="459"/>
        <v>13</v>
      </c>
      <c r="HC203" s="371">
        <f t="shared" si="459"/>
        <v>17</v>
      </c>
      <c r="HD203" s="372">
        <f t="shared" si="459"/>
        <v>13</v>
      </c>
      <c r="HE203" s="371">
        <f t="shared" si="460"/>
        <v>130.80000000000001</v>
      </c>
      <c r="HF203" s="372">
        <f t="shared" si="460"/>
        <v>116.9</v>
      </c>
      <c r="HG203" s="371">
        <f t="shared" si="499"/>
        <v>2321.8000000000002</v>
      </c>
      <c r="HH203" s="372">
        <f t="shared" si="499"/>
        <v>1685</v>
      </c>
      <c r="HI203" s="406">
        <f t="shared" si="500"/>
        <v>4333.5</v>
      </c>
      <c r="HJ203" s="372">
        <f t="shared" si="500"/>
        <v>4850.1000000000004</v>
      </c>
      <c r="HK203" s="371">
        <f t="shared" si="501"/>
        <v>91701.900000000009</v>
      </c>
      <c r="HL203" s="371">
        <f t="shared" si="501"/>
        <v>106867.6</v>
      </c>
    </row>
    <row r="204" spans="1:220" ht="15">
      <c r="A204" s="499" t="s">
        <v>43</v>
      </c>
      <c r="B204" s="500" t="s">
        <v>54</v>
      </c>
      <c r="C204" s="108"/>
      <c r="D204" s="499">
        <v>199281</v>
      </c>
      <c r="E204" s="502">
        <v>5</v>
      </c>
      <c r="F204" s="676">
        <v>739</v>
      </c>
      <c r="G204" s="420">
        <v>813</v>
      </c>
      <c r="H204" s="421">
        <v>0</v>
      </c>
      <c r="I204" s="422">
        <v>0</v>
      </c>
      <c r="J204" s="371">
        <f t="shared" si="513"/>
        <v>739</v>
      </c>
      <c r="K204" s="372">
        <f t="shared" si="514"/>
        <v>813</v>
      </c>
      <c r="L204" s="420" t="s">
        <v>1175</v>
      </c>
      <c r="M204" s="371">
        <f t="shared" si="515"/>
        <v>739</v>
      </c>
      <c r="N204" s="372">
        <f t="shared" si="516"/>
        <v>813</v>
      </c>
      <c r="O204" s="371">
        <f t="shared" si="517"/>
        <v>739</v>
      </c>
      <c r="P204" s="372">
        <f t="shared" si="518"/>
        <v>813</v>
      </c>
      <c r="Q204" s="424">
        <v>4</v>
      </c>
      <c r="R204" s="425">
        <v>1</v>
      </c>
      <c r="S204" s="371">
        <f t="shared" si="519"/>
        <v>4</v>
      </c>
      <c r="T204" s="372">
        <f t="shared" si="520"/>
        <v>1</v>
      </c>
      <c r="U204" s="426">
        <v>1</v>
      </c>
      <c r="V204" s="425">
        <v>0</v>
      </c>
      <c r="W204" s="371">
        <f t="shared" si="521"/>
        <v>1</v>
      </c>
      <c r="X204" s="372">
        <f t="shared" si="522"/>
        <v>0</v>
      </c>
      <c r="Y204" s="426">
        <v>0</v>
      </c>
      <c r="Z204" s="446">
        <v>0</v>
      </c>
      <c r="AA204" s="371">
        <f t="shared" si="523"/>
        <v>0</v>
      </c>
      <c r="AB204" s="372">
        <f t="shared" si="524"/>
        <v>0</v>
      </c>
      <c r="AC204" s="358">
        <f t="shared" si="525"/>
        <v>5</v>
      </c>
      <c r="AD204" s="372">
        <f t="shared" si="526"/>
        <v>1</v>
      </c>
      <c r="AE204" s="358">
        <f t="shared" si="527"/>
        <v>5</v>
      </c>
      <c r="AF204" s="372">
        <f t="shared" si="528"/>
        <v>1</v>
      </c>
      <c r="AG204" s="427">
        <v>5.8</v>
      </c>
      <c r="AH204" s="420">
        <v>5</v>
      </c>
      <c r="AI204" s="371">
        <f t="shared" si="529"/>
        <v>23.2</v>
      </c>
      <c r="AJ204" s="372">
        <f t="shared" si="530"/>
        <v>5</v>
      </c>
      <c r="AK204" s="426">
        <v>5</v>
      </c>
      <c r="AL204" s="420">
        <v>0</v>
      </c>
      <c r="AM204" s="371">
        <f t="shared" si="531"/>
        <v>5</v>
      </c>
      <c r="AN204" s="372">
        <f t="shared" si="532"/>
        <v>0</v>
      </c>
      <c r="AO204" s="426">
        <v>0</v>
      </c>
      <c r="AP204" s="446">
        <v>0</v>
      </c>
      <c r="AQ204" s="371">
        <f t="shared" si="533"/>
        <v>0</v>
      </c>
      <c r="AR204" s="372">
        <f t="shared" si="534"/>
        <v>0</v>
      </c>
      <c r="AS204" s="371">
        <f t="shared" si="535"/>
        <v>5.64</v>
      </c>
      <c r="AT204" s="372">
        <f t="shared" si="536"/>
        <v>5</v>
      </c>
      <c r="AU204" s="371">
        <f t="shared" si="537"/>
        <v>28.2</v>
      </c>
      <c r="AV204" s="372">
        <f t="shared" si="538"/>
        <v>5</v>
      </c>
      <c r="AW204" s="426">
        <v>142</v>
      </c>
      <c r="AX204" s="420">
        <v>135</v>
      </c>
      <c r="AY204" s="371">
        <f t="shared" si="539"/>
        <v>568</v>
      </c>
      <c r="AZ204" s="372">
        <f t="shared" si="540"/>
        <v>135</v>
      </c>
      <c r="BA204" s="426">
        <v>126</v>
      </c>
      <c r="BB204" s="420">
        <v>0</v>
      </c>
      <c r="BC204" s="371">
        <f t="shared" si="541"/>
        <v>126</v>
      </c>
      <c r="BD204" s="372">
        <f t="shared" si="542"/>
        <v>0</v>
      </c>
      <c r="BE204" s="421">
        <v>0</v>
      </c>
      <c r="BF204" s="420">
        <v>0</v>
      </c>
      <c r="BG204" s="371">
        <f t="shared" si="464"/>
        <v>0</v>
      </c>
      <c r="BH204" s="372">
        <f t="shared" si="464"/>
        <v>0</v>
      </c>
      <c r="BI204" s="371">
        <f t="shared" si="465"/>
        <v>138.80000000000001</v>
      </c>
      <c r="BJ204" s="372">
        <f t="shared" si="465"/>
        <v>135</v>
      </c>
      <c r="BK204" s="371">
        <f t="shared" si="466"/>
        <v>694</v>
      </c>
      <c r="BL204" s="372">
        <f t="shared" si="466"/>
        <v>135</v>
      </c>
      <c r="BM204" s="431">
        <v>343</v>
      </c>
      <c r="BN204" s="425">
        <v>396</v>
      </c>
      <c r="BO204" s="371">
        <f t="shared" si="502"/>
        <v>343</v>
      </c>
      <c r="BP204" s="372">
        <f t="shared" si="502"/>
        <v>396</v>
      </c>
      <c r="BQ204" s="426">
        <v>2</v>
      </c>
      <c r="BR204" s="425">
        <v>4</v>
      </c>
      <c r="BS204" s="371">
        <f t="shared" si="503"/>
        <v>2</v>
      </c>
      <c r="BT204" s="372">
        <f t="shared" si="503"/>
        <v>4</v>
      </c>
      <c r="BU204" s="426">
        <v>3</v>
      </c>
      <c r="BV204" s="425">
        <v>3</v>
      </c>
      <c r="BW204" s="371">
        <f t="shared" si="504"/>
        <v>3</v>
      </c>
      <c r="BX204" s="423">
        <f t="shared" si="509"/>
        <v>3</v>
      </c>
      <c r="BY204" s="358">
        <f t="shared" si="467"/>
        <v>348</v>
      </c>
      <c r="BZ204" s="372">
        <f t="shared" si="467"/>
        <v>403</v>
      </c>
      <c r="CA204" s="358">
        <f t="shared" si="468"/>
        <v>348</v>
      </c>
      <c r="CB204" s="372">
        <f t="shared" si="468"/>
        <v>403</v>
      </c>
      <c r="CC204" s="427">
        <v>5.5</v>
      </c>
      <c r="CD204" s="420">
        <v>5.0999999999999996</v>
      </c>
      <c r="CE204" s="371">
        <f t="shared" si="510"/>
        <v>1886.5</v>
      </c>
      <c r="CF204" s="372">
        <f t="shared" si="510"/>
        <v>2019.6</v>
      </c>
      <c r="CG204" s="426">
        <v>10</v>
      </c>
      <c r="CH204" s="420">
        <v>6.8</v>
      </c>
      <c r="CI204" s="371">
        <f t="shared" si="505"/>
        <v>20</v>
      </c>
      <c r="CJ204" s="372">
        <f t="shared" si="505"/>
        <v>27.2</v>
      </c>
      <c r="CK204" s="426">
        <v>8</v>
      </c>
      <c r="CL204" s="446">
        <v>7</v>
      </c>
      <c r="CM204" s="371">
        <f t="shared" si="506"/>
        <v>24</v>
      </c>
      <c r="CN204" s="372">
        <f t="shared" si="506"/>
        <v>21</v>
      </c>
      <c r="CO204" s="371">
        <f t="shared" si="469"/>
        <v>5.5474137931034484</v>
      </c>
      <c r="CP204" s="372">
        <f t="shared" si="469"/>
        <v>5.131017369727048</v>
      </c>
      <c r="CQ204" s="371">
        <f t="shared" si="470"/>
        <v>1930.5</v>
      </c>
      <c r="CR204" s="372">
        <f t="shared" si="470"/>
        <v>2067.8000000000002</v>
      </c>
      <c r="CS204" s="426">
        <v>146.19999999999999</v>
      </c>
      <c r="CT204" s="420">
        <v>145.69999999999999</v>
      </c>
      <c r="CU204" s="371">
        <f t="shared" si="511"/>
        <v>50146.6</v>
      </c>
      <c r="CV204" s="372">
        <f t="shared" si="511"/>
        <v>57697.2</v>
      </c>
      <c r="CW204" s="426">
        <v>135.5</v>
      </c>
      <c r="CX204" s="420">
        <v>147.80000000000001</v>
      </c>
      <c r="CY204" s="371">
        <f t="shared" si="512"/>
        <v>271</v>
      </c>
      <c r="CZ204" s="372">
        <f t="shared" si="512"/>
        <v>591.20000000000005</v>
      </c>
      <c r="DA204" s="421">
        <v>129.69999999999999</v>
      </c>
      <c r="DB204" s="420">
        <v>156.69999999999999</v>
      </c>
      <c r="DC204" s="371">
        <f t="shared" si="471"/>
        <v>389.09999999999997</v>
      </c>
      <c r="DD204" s="372">
        <f t="shared" si="471"/>
        <v>470.09999999999997</v>
      </c>
      <c r="DE204" s="371">
        <f t="shared" si="472"/>
        <v>145.99626436781608</v>
      </c>
      <c r="DF204" s="372">
        <f t="shared" si="472"/>
        <v>145.80272952853596</v>
      </c>
      <c r="DG204" s="371">
        <f t="shared" si="473"/>
        <v>50806.7</v>
      </c>
      <c r="DH204" s="372">
        <f t="shared" si="473"/>
        <v>58758.499999999993</v>
      </c>
      <c r="DI204" s="371">
        <f t="shared" si="474"/>
        <v>353</v>
      </c>
      <c r="DJ204" s="372">
        <f t="shared" si="474"/>
        <v>404</v>
      </c>
      <c r="DK204" s="371">
        <f t="shared" si="474"/>
        <v>353</v>
      </c>
      <c r="DL204" s="372">
        <f t="shared" si="463"/>
        <v>404</v>
      </c>
      <c r="DM204" s="371">
        <f t="shared" si="475"/>
        <v>5.5487252124645892</v>
      </c>
      <c r="DN204" s="372">
        <f t="shared" si="475"/>
        <v>5.1306930693069308</v>
      </c>
      <c r="DO204" s="371">
        <f t="shared" si="476"/>
        <v>1958.7</v>
      </c>
      <c r="DP204" s="372">
        <f t="shared" si="476"/>
        <v>2072.8000000000002</v>
      </c>
      <c r="DQ204" s="371">
        <f t="shared" si="477"/>
        <v>145.8943342776204</v>
      </c>
      <c r="DR204" s="372">
        <f t="shared" si="477"/>
        <v>145.77599009900987</v>
      </c>
      <c r="DS204" s="371">
        <f t="shared" si="478"/>
        <v>51500.700000000004</v>
      </c>
      <c r="DT204" s="372">
        <f t="shared" si="478"/>
        <v>58893.499999999993</v>
      </c>
      <c r="DU204" s="424">
        <v>262</v>
      </c>
      <c r="DV204" s="425">
        <v>268</v>
      </c>
      <c r="DW204" s="371">
        <f t="shared" si="479"/>
        <v>262</v>
      </c>
      <c r="DX204" s="372">
        <f t="shared" si="479"/>
        <v>268</v>
      </c>
      <c r="DY204" s="426">
        <v>75</v>
      </c>
      <c r="DZ204" s="425">
        <v>104</v>
      </c>
      <c r="EA204" s="371">
        <f t="shared" si="480"/>
        <v>75</v>
      </c>
      <c r="EB204" s="372">
        <f t="shared" si="480"/>
        <v>104</v>
      </c>
      <c r="EC204" s="426">
        <v>19</v>
      </c>
      <c r="ED204" s="425">
        <v>7</v>
      </c>
      <c r="EE204" s="371">
        <f t="shared" si="481"/>
        <v>19</v>
      </c>
      <c r="EF204" s="372">
        <f t="shared" si="481"/>
        <v>7</v>
      </c>
      <c r="EG204" s="358">
        <f t="shared" si="482"/>
        <v>356</v>
      </c>
      <c r="EH204" s="372">
        <f t="shared" si="482"/>
        <v>379</v>
      </c>
      <c r="EI204" s="358">
        <f t="shared" si="483"/>
        <v>356</v>
      </c>
      <c r="EJ204" s="372">
        <f t="shared" si="483"/>
        <v>379</v>
      </c>
      <c r="EK204" s="427">
        <v>4.2</v>
      </c>
      <c r="EL204" s="420">
        <v>3.5</v>
      </c>
      <c r="EM204" s="371">
        <f t="shared" si="545"/>
        <v>1100.4000000000001</v>
      </c>
      <c r="EN204" s="372">
        <f t="shared" si="545"/>
        <v>938</v>
      </c>
      <c r="EO204" s="426">
        <v>4.5</v>
      </c>
      <c r="EP204" s="420">
        <v>3.6</v>
      </c>
      <c r="EQ204" s="371">
        <f t="shared" si="507"/>
        <v>337.5</v>
      </c>
      <c r="ER204" s="372">
        <f t="shared" si="507"/>
        <v>374.40000000000003</v>
      </c>
      <c r="ES204" s="426">
        <v>7</v>
      </c>
      <c r="ET204" s="446">
        <v>6</v>
      </c>
      <c r="EU204" s="371">
        <f t="shared" si="543"/>
        <v>133</v>
      </c>
      <c r="EV204" s="372">
        <f t="shared" si="544"/>
        <v>42</v>
      </c>
      <c r="EW204" s="371">
        <f t="shared" si="484"/>
        <v>4.4126404494382028</v>
      </c>
      <c r="EX204" s="372">
        <f t="shared" si="484"/>
        <v>3.5736147757255941</v>
      </c>
      <c r="EY204" s="371">
        <f t="shared" si="485"/>
        <v>1570.9</v>
      </c>
      <c r="EZ204" s="372">
        <f t="shared" si="485"/>
        <v>1354.4</v>
      </c>
      <c r="FA204" s="426">
        <v>92.9</v>
      </c>
      <c r="FB204" s="420">
        <v>97.1</v>
      </c>
      <c r="FC204" s="371">
        <f t="shared" si="486"/>
        <v>24339.800000000003</v>
      </c>
      <c r="FD204" s="372">
        <f t="shared" si="486"/>
        <v>26022.799999999999</v>
      </c>
      <c r="FE204" s="426">
        <v>80.5</v>
      </c>
      <c r="FF204" s="420">
        <v>75.599999999999994</v>
      </c>
      <c r="FG204" s="371">
        <f t="shared" si="487"/>
        <v>6037.5</v>
      </c>
      <c r="FH204" s="372">
        <f t="shared" si="487"/>
        <v>7862.4</v>
      </c>
      <c r="FI204" s="421">
        <v>104.9</v>
      </c>
      <c r="FJ204" s="420">
        <v>97</v>
      </c>
      <c r="FK204" s="371">
        <f t="shared" si="488"/>
        <v>1993.1000000000001</v>
      </c>
      <c r="FL204" s="372">
        <f t="shared" si="488"/>
        <v>679</v>
      </c>
      <c r="FM204" s="371">
        <f t="shared" si="489"/>
        <v>90.928089887640454</v>
      </c>
      <c r="FN204" s="372">
        <f t="shared" si="489"/>
        <v>91.198416886543527</v>
      </c>
      <c r="FO204" s="371">
        <f t="shared" si="490"/>
        <v>32370.400000000001</v>
      </c>
      <c r="FP204" s="372">
        <f t="shared" si="490"/>
        <v>34564.199999999997</v>
      </c>
      <c r="FQ204" s="424">
        <v>30</v>
      </c>
      <c r="FR204" s="425">
        <v>30</v>
      </c>
      <c r="FS204" s="371">
        <f t="shared" si="491"/>
        <v>30</v>
      </c>
      <c r="FT204" s="372">
        <f t="shared" si="491"/>
        <v>30</v>
      </c>
      <c r="FU204" s="426">
        <v>8.6</v>
      </c>
      <c r="FV204" s="425">
        <v>4.0999999999999996</v>
      </c>
      <c r="FW204" s="371">
        <f t="shared" si="492"/>
        <v>258</v>
      </c>
      <c r="FX204" s="372">
        <f t="shared" si="492"/>
        <v>122.99999999999999</v>
      </c>
      <c r="FY204" s="426">
        <v>98.2</v>
      </c>
      <c r="FZ204" s="425">
        <v>86.1</v>
      </c>
      <c r="GA204" s="371">
        <f t="shared" si="493"/>
        <v>2946</v>
      </c>
      <c r="GB204" s="372">
        <f t="shared" si="493"/>
        <v>2583</v>
      </c>
      <c r="GC204" s="406">
        <f t="shared" si="456"/>
        <v>609</v>
      </c>
      <c r="GD204" s="372">
        <f t="shared" si="456"/>
        <v>665</v>
      </c>
      <c r="GE204" s="371">
        <f t="shared" si="456"/>
        <v>609</v>
      </c>
      <c r="GF204" s="372">
        <f t="shared" si="454"/>
        <v>665</v>
      </c>
      <c r="GG204" s="371">
        <f t="shared" si="494"/>
        <v>3010.1000000000004</v>
      </c>
      <c r="GH204" s="372">
        <f t="shared" si="494"/>
        <v>2962.6</v>
      </c>
      <c r="GI204" s="371">
        <f t="shared" si="495"/>
        <v>75054.399999999994</v>
      </c>
      <c r="GJ204" s="372">
        <f t="shared" si="495"/>
        <v>83855</v>
      </c>
      <c r="GK204" s="406">
        <f t="shared" si="457"/>
        <v>78</v>
      </c>
      <c r="GL204" s="372">
        <f t="shared" si="457"/>
        <v>108</v>
      </c>
      <c r="GM204" s="371">
        <f t="shared" si="457"/>
        <v>78</v>
      </c>
      <c r="GN204" s="372">
        <f t="shared" si="455"/>
        <v>108</v>
      </c>
      <c r="GO204" s="371">
        <f t="shared" si="496"/>
        <v>362.5</v>
      </c>
      <c r="GP204" s="372">
        <f t="shared" si="496"/>
        <v>401.6</v>
      </c>
      <c r="GQ204" s="371">
        <f t="shared" si="497"/>
        <v>6434.5</v>
      </c>
      <c r="GR204" s="372">
        <f t="shared" si="497"/>
        <v>8453.6</v>
      </c>
      <c r="GS204" s="406">
        <f t="shared" si="458"/>
        <v>687</v>
      </c>
      <c r="GT204" s="372">
        <f t="shared" si="458"/>
        <v>773</v>
      </c>
      <c r="GU204" s="371">
        <f t="shared" si="458"/>
        <v>687</v>
      </c>
      <c r="GV204" s="372">
        <f t="shared" si="458"/>
        <v>773</v>
      </c>
      <c r="GW204" s="371">
        <f t="shared" si="498"/>
        <v>3372.6000000000004</v>
      </c>
      <c r="GX204" s="372">
        <f t="shared" si="498"/>
        <v>3364.2</v>
      </c>
      <c r="GY204" s="371">
        <f t="shared" si="498"/>
        <v>81488.899999999994</v>
      </c>
      <c r="GZ204" s="372">
        <f t="shared" si="498"/>
        <v>92308.6</v>
      </c>
      <c r="HA204" s="406">
        <f t="shared" si="459"/>
        <v>22</v>
      </c>
      <c r="HB204" s="372">
        <f t="shared" si="459"/>
        <v>10</v>
      </c>
      <c r="HC204" s="371">
        <f t="shared" si="459"/>
        <v>22</v>
      </c>
      <c r="HD204" s="372">
        <f t="shared" si="459"/>
        <v>10</v>
      </c>
      <c r="HE204" s="371">
        <f t="shared" si="460"/>
        <v>157</v>
      </c>
      <c r="HF204" s="372">
        <f t="shared" si="460"/>
        <v>63</v>
      </c>
      <c r="HG204" s="371">
        <f t="shared" si="499"/>
        <v>2382.2000000000003</v>
      </c>
      <c r="HH204" s="372">
        <f t="shared" si="499"/>
        <v>1149.0999999999999</v>
      </c>
      <c r="HI204" s="406">
        <f t="shared" si="500"/>
        <v>3787.6000000000004</v>
      </c>
      <c r="HJ204" s="372">
        <f t="shared" si="500"/>
        <v>3550.2000000000003</v>
      </c>
      <c r="HK204" s="371">
        <f t="shared" si="501"/>
        <v>86817.1</v>
      </c>
      <c r="HL204" s="371">
        <f t="shared" si="501"/>
        <v>96040.699999999983</v>
      </c>
    </row>
    <row r="205" spans="1:220" ht="15">
      <c r="A205" s="499" t="s">
        <v>43</v>
      </c>
      <c r="B205" s="500" t="s">
        <v>55</v>
      </c>
      <c r="C205" s="108"/>
      <c r="D205" s="499">
        <v>199999</v>
      </c>
      <c r="E205" s="502">
        <v>5</v>
      </c>
      <c r="F205" s="676">
        <v>1012</v>
      </c>
      <c r="G205" s="420">
        <v>1144</v>
      </c>
      <c r="H205" s="421">
        <v>4</v>
      </c>
      <c r="I205" s="422">
        <v>0</v>
      </c>
      <c r="J205" s="371">
        <f t="shared" si="513"/>
        <v>1008</v>
      </c>
      <c r="K205" s="372">
        <f t="shared" si="514"/>
        <v>1144</v>
      </c>
      <c r="L205" s="420" t="s">
        <v>1175</v>
      </c>
      <c r="M205" s="371">
        <f t="shared" si="515"/>
        <v>1008</v>
      </c>
      <c r="N205" s="372">
        <f t="shared" si="516"/>
        <v>1144</v>
      </c>
      <c r="O205" s="371">
        <f t="shared" si="517"/>
        <v>1008</v>
      </c>
      <c r="P205" s="372">
        <f t="shared" si="518"/>
        <v>1144</v>
      </c>
      <c r="Q205" s="424">
        <v>0</v>
      </c>
      <c r="R205" s="425">
        <v>0</v>
      </c>
      <c r="S205" s="371">
        <f t="shared" si="519"/>
        <v>0</v>
      </c>
      <c r="T205" s="372">
        <f t="shared" si="520"/>
        <v>0</v>
      </c>
      <c r="U205" s="426">
        <v>0</v>
      </c>
      <c r="V205" s="425">
        <v>0</v>
      </c>
      <c r="W205" s="371">
        <f t="shared" si="521"/>
        <v>0</v>
      </c>
      <c r="X205" s="372">
        <f t="shared" si="522"/>
        <v>0</v>
      </c>
      <c r="Y205" s="426">
        <v>0</v>
      </c>
      <c r="Z205" s="446">
        <v>0</v>
      </c>
      <c r="AA205" s="371">
        <f t="shared" si="523"/>
        <v>0</v>
      </c>
      <c r="AB205" s="372">
        <f t="shared" si="524"/>
        <v>0</v>
      </c>
      <c r="AC205" s="358">
        <f t="shared" si="525"/>
        <v>0</v>
      </c>
      <c r="AD205" s="372">
        <f t="shared" si="526"/>
        <v>0</v>
      </c>
      <c r="AE205" s="358">
        <f t="shared" si="527"/>
        <v>0</v>
      </c>
      <c r="AF205" s="372">
        <f t="shared" si="528"/>
        <v>0</v>
      </c>
      <c r="AG205" s="427">
        <v>0</v>
      </c>
      <c r="AH205" s="420" t="s">
        <v>732</v>
      </c>
      <c r="AI205" s="371">
        <f t="shared" si="529"/>
        <v>0</v>
      </c>
      <c r="AJ205" s="372">
        <f t="shared" si="530"/>
        <v>0</v>
      </c>
      <c r="AK205" s="426">
        <v>0</v>
      </c>
      <c r="AL205" s="420">
        <v>0</v>
      </c>
      <c r="AM205" s="371">
        <f t="shared" si="531"/>
        <v>0</v>
      </c>
      <c r="AN205" s="372">
        <f t="shared" si="532"/>
        <v>0</v>
      </c>
      <c r="AO205" s="426">
        <v>0</v>
      </c>
      <c r="AP205" s="446">
        <v>0</v>
      </c>
      <c r="AQ205" s="371">
        <f t="shared" si="533"/>
        <v>0</v>
      </c>
      <c r="AR205" s="372">
        <f t="shared" si="534"/>
        <v>0</v>
      </c>
      <c r="AS205" s="371">
        <f t="shared" si="535"/>
        <v>0</v>
      </c>
      <c r="AT205" s="372">
        <f t="shared" si="536"/>
        <v>0</v>
      </c>
      <c r="AU205" s="371">
        <f t="shared" si="537"/>
        <v>0</v>
      </c>
      <c r="AV205" s="372">
        <f t="shared" si="538"/>
        <v>0</v>
      </c>
      <c r="AW205" s="426">
        <v>0</v>
      </c>
      <c r="AX205" s="420">
        <v>0</v>
      </c>
      <c r="AY205" s="371">
        <f t="shared" si="539"/>
        <v>0</v>
      </c>
      <c r="AZ205" s="372">
        <f t="shared" si="540"/>
        <v>0</v>
      </c>
      <c r="BA205" s="426">
        <v>0</v>
      </c>
      <c r="BB205" s="420">
        <v>0</v>
      </c>
      <c r="BC205" s="371">
        <f t="shared" si="541"/>
        <v>0</v>
      </c>
      <c r="BD205" s="372">
        <f t="shared" si="542"/>
        <v>0</v>
      </c>
      <c r="BE205" s="421">
        <v>0</v>
      </c>
      <c r="BF205" s="420">
        <v>0</v>
      </c>
      <c r="BG205" s="371">
        <f t="shared" si="464"/>
        <v>0</v>
      </c>
      <c r="BH205" s="372">
        <f t="shared" si="464"/>
        <v>0</v>
      </c>
      <c r="BI205" s="371">
        <f t="shared" si="465"/>
        <v>0</v>
      </c>
      <c r="BJ205" s="372">
        <f t="shared" si="465"/>
        <v>0</v>
      </c>
      <c r="BK205" s="371">
        <f t="shared" si="466"/>
        <v>0</v>
      </c>
      <c r="BL205" s="372">
        <f t="shared" si="466"/>
        <v>0</v>
      </c>
      <c r="BM205" s="431">
        <v>417</v>
      </c>
      <c r="BN205" s="425">
        <v>447</v>
      </c>
      <c r="BO205" s="371">
        <f t="shared" si="502"/>
        <v>417</v>
      </c>
      <c r="BP205" s="372">
        <f t="shared" si="502"/>
        <v>447</v>
      </c>
      <c r="BQ205" s="426">
        <v>16</v>
      </c>
      <c r="BR205" s="425">
        <v>15</v>
      </c>
      <c r="BS205" s="371">
        <f t="shared" si="503"/>
        <v>16</v>
      </c>
      <c r="BT205" s="372">
        <f t="shared" si="503"/>
        <v>15</v>
      </c>
      <c r="BU205" s="426">
        <v>5</v>
      </c>
      <c r="BV205" s="425">
        <v>2</v>
      </c>
      <c r="BW205" s="371">
        <f t="shared" si="504"/>
        <v>5</v>
      </c>
      <c r="BX205" s="423">
        <f t="shared" si="509"/>
        <v>2</v>
      </c>
      <c r="BY205" s="358">
        <f t="shared" si="467"/>
        <v>438</v>
      </c>
      <c r="BZ205" s="372">
        <f t="shared" si="467"/>
        <v>464</v>
      </c>
      <c r="CA205" s="358">
        <f t="shared" si="468"/>
        <v>438</v>
      </c>
      <c r="CB205" s="372">
        <f t="shared" si="468"/>
        <v>464</v>
      </c>
      <c r="CC205" s="427">
        <v>5.3</v>
      </c>
      <c r="CD205" s="420">
        <v>5.5</v>
      </c>
      <c r="CE205" s="371">
        <f t="shared" si="510"/>
        <v>2210.1</v>
      </c>
      <c r="CF205" s="372">
        <f t="shared" si="510"/>
        <v>2458.5</v>
      </c>
      <c r="CG205" s="426">
        <v>4.5</v>
      </c>
      <c r="CH205" s="420">
        <v>7.5</v>
      </c>
      <c r="CI205" s="371">
        <f t="shared" si="505"/>
        <v>72</v>
      </c>
      <c r="CJ205" s="372">
        <f t="shared" si="505"/>
        <v>112.5</v>
      </c>
      <c r="CK205" s="426">
        <v>8.4</v>
      </c>
      <c r="CL205" s="446">
        <v>9</v>
      </c>
      <c r="CM205" s="371">
        <f t="shared" si="506"/>
        <v>42</v>
      </c>
      <c r="CN205" s="372">
        <f t="shared" si="506"/>
        <v>18</v>
      </c>
      <c r="CO205" s="371">
        <f t="shared" si="469"/>
        <v>5.3061643835616437</v>
      </c>
      <c r="CP205" s="372">
        <f t="shared" si="469"/>
        <v>5.5797413793103452</v>
      </c>
      <c r="CQ205" s="371">
        <f t="shared" si="470"/>
        <v>2324.1</v>
      </c>
      <c r="CR205" s="372">
        <f t="shared" si="470"/>
        <v>2589</v>
      </c>
      <c r="CS205" s="426">
        <v>146</v>
      </c>
      <c r="CT205" s="420">
        <v>148.4</v>
      </c>
      <c r="CU205" s="371">
        <f t="shared" si="511"/>
        <v>60882</v>
      </c>
      <c r="CV205" s="372">
        <f t="shared" si="511"/>
        <v>66334.8</v>
      </c>
      <c r="CW205" s="426">
        <v>99</v>
      </c>
      <c r="CX205" s="420">
        <v>115.7</v>
      </c>
      <c r="CY205" s="371">
        <f t="shared" si="512"/>
        <v>1584</v>
      </c>
      <c r="CZ205" s="372">
        <f t="shared" si="512"/>
        <v>1735.5</v>
      </c>
      <c r="DA205" s="421">
        <v>131</v>
      </c>
      <c r="DB205" s="420">
        <v>132</v>
      </c>
      <c r="DC205" s="371">
        <f t="shared" si="471"/>
        <v>655</v>
      </c>
      <c r="DD205" s="372">
        <f t="shared" si="471"/>
        <v>264</v>
      </c>
      <c r="DE205" s="371">
        <f t="shared" si="472"/>
        <v>144.11187214611871</v>
      </c>
      <c r="DF205" s="372">
        <f t="shared" si="472"/>
        <v>147.27219827586208</v>
      </c>
      <c r="DG205" s="371">
        <f t="shared" si="473"/>
        <v>63121</v>
      </c>
      <c r="DH205" s="372">
        <f t="shared" si="473"/>
        <v>68334.3</v>
      </c>
      <c r="DI205" s="371">
        <f t="shared" si="474"/>
        <v>438</v>
      </c>
      <c r="DJ205" s="372">
        <f t="shared" si="474"/>
        <v>464</v>
      </c>
      <c r="DK205" s="371">
        <f t="shared" si="474"/>
        <v>438</v>
      </c>
      <c r="DL205" s="372">
        <f t="shared" si="463"/>
        <v>464</v>
      </c>
      <c r="DM205" s="371">
        <f t="shared" si="475"/>
        <v>5.3061643835616437</v>
      </c>
      <c r="DN205" s="372">
        <f t="shared" si="475"/>
        <v>5.5797413793103452</v>
      </c>
      <c r="DO205" s="371">
        <f t="shared" si="476"/>
        <v>2324.1</v>
      </c>
      <c r="DP205" s="372">
        <f t="shared" si="476"/>
        <v>2589</v>
      </c>
      <c r="DQ205" s="371">
        <f t="shared" si="477"/>
        <v>144.11187214611871</v>
      </c>
      <c r="DR205" s="372">
        <f t="shared" si="477"/>
        <v>147.27219827586208</v>
      </c>
      <c r="DS205" s="371">
        <f t="shared" si="478"/>
        <v>63121</v>
      </c>
      <c r="DT205" s="372">
        <f t="shared" si="478"/>
        <v>68334.3</v>
      </c>
      <c r="DU205" s="424">
        <v>379</v>
      </c>
      <c r="DV205" s="425">
        <v>450</v>
      </c>
      <c r="DW205" s="371">
        <f t="shared" si="479"/>
        <v>379</v>
      </c>
      <c r="DX205" s="372">
        <f t="shared" si="479"/>
        <v>450</v>
      </c>
      <c r="DY205" s="426">
        <v>149</v>
      </c>
      <c r="DZ205" s="425">
        <v>187</v>
      </c>
      <c r="EA205" s="371">
        <f t="shared" si="480"/>
        <v>149</v>
      </c>
      <c r="EB205" s="372">
        <f t="shared" si="480"/>
        <v>187</v>
      </c>
      <c r="EC205" s="426">
        <v>20</v>
      </c>
      <c r="ED205" s="425">
        <v>12</v>
      </c>
      <c r="EE205" s="371">
        <f t="shared" si="481"/>
        <v>20</v>
      </c>
      <c r="EF205" s="372">
        <f t="shared" si="481"/>
        <v>12</v>
      </c>
      <c r="EG205" s="358">
        <f t="shared" si="482"/>
        <v>548</v>
      </c>
      <c r="EH205" s="372">
        <f t="shared" si="482"/>
        <v>649</v>
      </c>
      <c r="EI205" s="358">
        <f t="shared" si="483"/>
        <v>548</v>
      </c>
      <c r="EJ205" s="372">
        <f t="shared" si="483"/>
        <v>649</v>
      </c>
      <c r="EK205" s="427">
        <v>3.4</v>
      </c>
      <c r="EL205" s="420">
        <v>3.3</v>
      </c>
      <c r="EM205" s="371">
        <f t="shared" si="545"/>
        <v>1288.5999999999999</v>
      </c>
      <c r="EN205" s="372">
        <f t="shared" si="545"/>
        <v>1485</v>
      </c>
      <c r="EO205" s="426">
        <v>3.2</v>
      </c>
      <c r="EP205" s="420">
        <v>3</v>
      </c>
      <c r="EQ205" s="371">
        <f t="shared" si="507"/>
        <v>476.8</v>
      </c>
      <c r="ER205" s="372">
        <f t="shared" si="507"/>
        <v>561</v>
      </c>
      <c r="ES205" s="426">
        <v>8</v>
      </c>
      <c r="ET205" s="446">
        <v>8.1999999999999993</v>
      </c>
      <c r="EU205" s="371">
        <f t="shared" si="543"/>
        <v>160</v>
      </c>
      <c r="EV205" s="372">
        <f t="shared" si="544"/>
        <v>98.399999999999991</v>
      </c>
      <c r="EW205" s="371">
        <f t="shared" si="484"/>
        <v>3.513503649635036</v>
      </c>
      <c r="EX205" s="372">
        <f t="shared" si="484"/>
        <v>3.3041602465331281</v>
      </c>
      <c r="EY205" s="371">
        <f t="shared" si="485"/>
        <v>1925.3999999999996</v>
      </c>
      <c r="EZ205" s="372">
        <f t="shared" si="485"/>
        <v>2144.4</v>
      </c>
      <c r="FA205" s="426">
        <v>76.099999999999994</v>
      </c>
      <c r="FB205" s="420">
        <v>74.8</v>
      </c>
      <c r="FC205" s="371">
        <f t="shared" si="486"/>
        <v>28841.899999999998</v>
      </c>
      <c r="FD205" s="372">
        <f t="shared" si="486"/>
        <v>33660</v>
      </c>
      <c r="FE205" s="426">
        <v>57.3</v>
      </c>
      <c r="FF205" s="420">
        <v>53.8</v>
      </c>
      <c r="FG205" s="371">
        <f t="shared" si="487"/>
        <v>8537.6999999999989</v>
      </c>
      <c r="FH205" s="372">
        <f t="shared" si="487"/>
        <v>10060.6</v>
      </c>
      <c r="FI205" s="421">
        <v>95.8</v>
      </c>
      <c r="FJ205" s="420">
        <v>110.4</v>
      </c>
      <c r="FK205" s="371">
        <f t="shared" si="488"/>
        <v>1916</v>
      </c>
      <c r="FL205" s="372">
        <f t="shared" si="488"/>
        <v>1324.8000000000002</v>
      </c>
      <c r="FM205" s="371">
        <f t="shared" si="489"/>
        <v>71.707299270072994</v>
      </c>
      <c r="FN205" s="372">
        <f t="shared" si="489"/>
        <v>69.407395993836673</v>
      </c>
      <c r="FO205" s="371">
        <f t="shared" si="490"/>
        <v>39295.599999999999</v>
      </c>
      <c r="FP205" s="372">
        <f t="shared" si="490"/>
        <v>45045.4</v>
      </c>
      <c r="FQ205" s="424">
        <v>22</v>
      </c>
      <c r="FR205" s="425">
        <v>31</v>
      </c>
      <c r="FS205" s="371">
        <f t="shared" si="491"/>
        <v>22</v>
      </c>
      <c r="FT205" s="372">
        <f t="shared" si="491"/>
        <v>31</v>
      </c>
      <c r="FU205" s="426">
        <v>6.9</v>
      </c>
      <c r="FV205" s="425">
        <v>6.4</v>
      </c>
      <c r="FW205" s="371">
        <f t="shared" si="492"/>
        <v>151.80000000000001</v>
      </c>
      <c r="FX205" s="372">
        <f t="shared" si="492"/>
        <v>198.4</v>
      </c>
      <c r="FY205" s="426">
        <v>85</v>
      </c>
      <c r="FZ205" s="425">
        <v>104.4</v>
      </c>
      <c r="GA205" s="371">
        <f t="shared" si="493"/>
        <v>1870</v>
      </c>
      <c r="GB205" s="372">
        <f t="shared" si="493"/>
        <v>3236.4</v>
      </c>
      <c r="GC205" s="406">
        <f t="shared" si="456"/>
        <v>796</v>
      </c>
      <c r="GD205" s="372">
        <f t="shared" si="456"/>
        <v>897</v>
      </c>
      <c r="GE205" s="371">
        <f t="shared" si="456"/>
        <v>796</v>
      </c>
      <c r="GF205" s="372">
        <f t="shared" si="454"/>
        <v>897</v>
      </c>
      <c r="GG205" s="371">
        <f t="shared" si="494"/>
        <v>3498.7</v>
      </c>
      <c r="GH205" s="372">
        <f t="shared" si="494"/>
        <v>3943.5</v>
      </c>
      <c r="GI205" s="371">
        <f t="shared" si="495"/>
        <v>89723.9</v>
      </c>
      <c r="GJ205" s="372">
        <f t="shared" si="495"/>
        <v>99994.8</v>
      </c>
      <c r="GK205" s="406">
        <f t="shared" si="457"/>
        <v>165</v>
      </c>
      <c r="GL205" s="372">
        <f t="shared" si="457"/>
        <v>202</v>
      </c>
      <c r="GM205" s="371">
        <f t="shared" si="457"/>
        <v>165</v>
      </c>
      <c r="GN205" s="372">
        <f t="shared" si="455"/>
        <v>202</v>
      </c>
      <c r="GO205" s="371">
        <f t="shared" si="496"/>
        <v>548.79999999999995</v>
      </c>
      <c r="GP205" s="372">
        <f t="shared" si="496"/>
        <v>673.5</v>
      </c>
      <c r="GQ205" s="371">
        <f t="shared" si="497"/>
        <v>10121.699999999999</v>
      </c>
      <c r="GR205" s="372">
        <f t="shared" si="497"/>
        <v>11796.1</v>
      </c>
      <c r="GS205" s="406">
        <f t="shared" si="458"/>
        <v>961</v>
      </c>
      <c r="GT205" s="372">
        <f t="shared" si="458"/>
        <v>1099</v>
      </c>
      <c r="GU205" s="371">
        <f t="shared" si="458"/>
        <v>961</v>
      </c>
      <c r="GV205" s="372">
        <f t="shared" si="458"/>
        <v>1099</v>
      </c>
      <c r="GW205" s="371">
        <f t="shared" si="498"/>
        <v>4047.5</v>
      </c>
      <c r="GX205" s="372">
        <f t="shared" si="498"/>
        <v>4617</v>
      </c>
      <c r="GY205" s="371">
        <f t="shared" si="498"/>
        <v>99845.599999999991</v>
      </c>
      <c r="GZ205" s="372">
        <f t="shared" si="498"/>
        <v>111790.90000000001</v>
      </c>
      <c r="HA205" s="406">
        <f t="shared" si="459"/>
        <v>25</v>
      </c>
      <c r="HB205" s="372">
        <f t="shared" si="459"/>
        <v>14</v>
      </c>
      <c r="HC205" s="371">
        <f t="shared" si="459"/>
        <v>25</v>
      </c>
      <c r="HD205" s="372">
        <f t="shared" si="459"/>
        <v>14</v>
      </c>
      <c r="HE205" s="371">
        <f t="shared" si="460"/>
        <v>202</v>
      </c>
      <c r="HF205" s="372">
        <f t="shared" si="460"/>
        <v>116.39999999999999</v>
      </c>
      <c r="HG205" s="371">
        <f t="shared" si="499"/>
        <v>2571</v>
      </c>
      <c r="HH205" s="372">
        <f t="shared" si="499"/>
        <v>1588.8000000000002</v>
      </c>
      <c r="HI205" s="406">
        <f t="shared" si="500"/>
        <v>4401.3</v>
      </c>
      <c r="HJ205" s="372">
        <f t="shared" si="500"/>
        <v>4931.7999999999993</v>
      </c>
      <c r="HK205" s="371">
        <f t="shared" si="501"/>
        <v>104286.6</v>
      </c>
      <c r="HL205" s="371">
        <f t="shared" si="501"/>
        <v>116616.1</v>
      </c>
    </row>
    <row r="206" spans="1:220" ht="15">
      <c r="A206" s="499" t="s">
        <v>43</v>
      </c>
      <c r="B206" s="500" t="s">
        <v>56</v>
      </c>
      <c r="C206" s="108"/>
      <c r="D206" s="499">
        <v>198507</v>
      </c>
      <c r="E206" s="502">
        <v>6</v>
      </c>
      <c r="F206" s="676">
        <v>396</v>
      </c>
      <c r="G206" s="420">
        <v>430</v>
      </c>
      <c r="H206" s="421">
        <v>3</v>
      </c>
      <c r="I206" s="422">
        <v>9</v>
      </c>
      <c r="J206" s="371">
        <f t="shared" si="513"/>
        <v>393</v>
      </c>
      <c r="K206" s="372">
        <f t="shared" si="514"/>
        <v>421</v>
      </c>
      <c r="L206" s="420" t="s">
        <v>1175</v>
      </c>
      <c r="M206" s="371">
        <f t="shared" si="515"/>
        <v>393</v>
      </c>
      <c r="N206" s="372">
        <f t="shared" si="516"/>
        <v>421</v>
      </c>
      <c r="O206" s="371">
        <f t="shared" si="517"/>
        <v>393</v>
      </c>
      <c r="P206" s="372">
        <f t="shared" si="518"/>
        <v>421</v>
      </c>
      <c r="Q206" s="424">
        <v>0</v>
      </c>
      <c r="R206" s="425">
        <v>0</v>
      </c>
      <c r="S206" s="371">
        <f t="shared" si="519"/>
        <v>0</v>
      </c>
      <c r="T206" s="372">
        <f t="shared" si="520"/>
        <v>0</v>
      </c>
      <c r="U206" s="426">
        <v>0</v>
      </c>
      <c r="V206" s="425">
        <v>0</v>
      </c>
      <c r="W206" s="371">
        <f t="shared" si="521"/>
        <v>0</v>
      </c>
      <c r="X206" s="372">
        <f t="shared" si="522"/>
        <v>0</v>
      </c>
      <c r="Y206" s="426">
        <v>0</v>
      </c>
      <c r="Z206" s="446">
        <v>0</v>
      </c>
      <c r="AA206" s="371">
        <f t="shared" si="523"/>
        <v>0</v>
      </c>
      <c r="AB206" s="372">
        <f t="shared" si="524"/>
        <v>0</v>
      </c>
      <c r="AC206" s="358">
        <f t="shared" si="525"/>
        <v>0</v>
      </c>
      <c r="AD206" s="372">
        <f t="shared" si="526"/>
        <v>0</v>
      </c>
      <c r="AE206" s="358">
        <f t="shared" si="527"/>
        <v>0</v>
      </c>
      <c r="AF206" s="372">
        <f t="shared" si="528"/>
        <v>0</v>
      </c>
      <c r="AG206" s="427">
        <v>0</v>
      </c>
      <c r="AH206" s="420" t="s">
        <v>732</v>
      </c>
      <c r="AI206" s="371">
        <f t="shared" si="529"/>
        <v>0</v>
      </c>
      <c r="AJ206" s="372">
        <f t="shared" si="530"/>
        <v>0</v>
      </c>
      <c r="AK206" s="426">
        <v>0</v>
      </c>
      <c r="AL206" s="420">
        <v>0</v>
      </c>
      <c r="AM206" s="371">
        <f t="shared" si="531"/>
        <v>0</v>
      </c>
      <c r="AN206" s="372">
        <f t="shared" si="532"/>
        <v>0</v>
      </c>
      <c r="AO206" s="426">
        <v>0</v>
      </c>
      <c r="AP206" s="446">
        <v>0</v>
      </c>
      <c r="AQ206" s="371">
        <f t="shared" si="533"/>
        <v>0</v>
      </c>
      <c r="AR206" s="372">
        <f t="shared" si="534"/>
        <v>0</v>
      </c>
      <c r="AS206" s="371">
        <f t="shared" si="535"/>
        <v>0</v>
      </c>
      <c r="AT206" s="372">
        <f t="shared" si="536"/>
        <v>0</v>
      </c>
      <c r="AU206" s="371">
        <f t="shared" si="537"/>
        <v>0</v>
      </c>
      <c r="AV206" s="372">
        <f t="shared" si="538"/>
        <v>0</v>
      </c>
      <c r="AW206" s="426">
        <v>0</v>
      </c>
      <c r="AX206" s="420">
        <v>0</v>
      </c>
      <c r="AY206" s="371">
        <f t="shared" si="539"/>
        <v>0</v>
      </c>
      <c r="AZ206" s="372">
        <f t="shared" si="540"/>
        <v>0</v>
      </c>
      <c r="BA206" s="426">
        <v>0</v>
      </c>
      <c r="BB206" s="420">
        <v>0</v>
      </c>
      <c r="BC206" s="371">
        <f t="shared" si="541"/>
        <v>0</v>
      </c>
      <c r="BD206" s="372">
        <f t="shared" si="542"/>
        <v>0</v>
      </c>
      <c r="BE206" s="421">
        <v>0</v>
      </c>
      <c r="BF206" s="420">
        <v>0</v>
      </c>
      <c r="BG206" s="371">
        <f t="shared" si="464"/>
        <v>0</v>
      </c>
      <c r="BH206" s="372">
        <f t="shared" si="464"/>
        <v>0</v>
      </c>
      <c r="BI206" s="371">
        <f t="shared" si="465"/>
        <v>0</v>
      </c>
      <c r="BJ206" s="372">
        <f t="shared" si="465"/>
        <v>0</v>
      </c>
      <c r="BK206" s="371">
        <f t="shared" si="466"/>
        <v>0</v>
      </c>
      <c r="BL206" s="372">
        <f t="shared" si="466"/>
        <v>0</v>
      </c>
      <c r="BM206" s="431">
        <v>245</v>
      </c>
      <c r="BN206" s="425">
        <v>277</v>
      </c>
      <c r="BO206" s="371">
        <f t="shared" si="502"/>
        <v>245</v>
      </c>
      <c r="BP206" s="372">
        <f t="shared" si="502"/>
        <v>277</v>
      </c>
      <c r="BQ206" s="426">
        <v>0</v>
      </c>
      <c r="BR206" s="425">
        <v>2</v>
      </c>
      <c r="BS206" s="371">
        <f t="shared" si="503"/>
        <v>0</v>
      </c>
      <c r="BT206" s="372">
        <f t="shared" si="503"/>
        <v>2</v>
      </c>
      <c r="BU206" s="426">
        <v>1</v>
      </c>
      <c r="BV206" s="425">
        <v>2</v>
      </c>
      <c r="BW206" s="371">
        <f t="shared" si="504"/>
        <v>1</v>
      </c>
      <c r="BX206" s="423">
        <f t="shared" ref="BX206:BX207" si="546">IF(DB206&gt;0,BV206,)</f>
        <v>2</v>
      </c>
      <c r="BY206" s="358">
        <f t="shared" si="467"/>
        <v>246</v>
      </c>
      <c r="BZ206" s="372">
        <f t="shared" si="467"/>
        <v>281</v>
      </c>
      <c r="CA206" s="358">
        <f t="shared" si="468"/>
        <v>246</v>
      </c>
      <c r="CB206" s="372">
        <f t="shared" si="468"/>
        <v>281</v>
      </c>
      <c r="CC206" s="427">
        <v>5.2</v>
      </c>
      <c r="CD206" s="420">
        <v>5.0999999999999996</v>
      </c>
      <c r="CE206" s="371">
        <f t="shared" si="510"/>
        <v>1274</v>
      </c>
      <c r="CF206" s="372">
        <f t="shared" si="510"/>
        <v>1412.6999999999998</v>
      </c>
      <c r="CG206" s="426">
        <v>0</v>
      </c>
      <c r="CH206" s="420">
        <v>5</v>
      </c>
      <c r="CI206" s="371">
        <f t="shared" si="505"/>
        <v>0</v>
      </c>
      <c r="CJ206" s="372">
        <f t="shared" si="505"/>
        <v>10</v>
      </c>
      <c r="CK206" s="426">
        <v>9</v>
      </c>
      <c r="CL206" s="446">
        <v>8</v>
      </c>
      <c r="CM206" s="371">
        <f t="shared" si="506"/>
        <v>9</v>
      </c>
      <c r="CN206" s="372">
        <f t="shared" si="506"/>
        <v>16</v>
      </c>
      <c r="CO206" s="371">
        <f t="shared" si="469"/>
        <v>5.2154471544715451</v>
      </c>
      <c r="CP206" s="372">
        <f t="shared" si="469"/>
        <v>5.1199288256227753</v>
      </c>
      <c r="CQ206" s="371">
        <f t="shared" si="470"/>
        <v>1283</v>
      </c>
      <c r="CR206" s="372">
        <f t="shared" si="470"/>
        <v>1438.6999999999998</v>
      </c>
      <c r="CS206" s="426">
        <v>154.80000000000001</v>
      </c>
      <c r="CT206" s="420">
        <v>155.80000000000001</v>
      </c>
      <c r="CU206" s="371">
        <f t="shared" si="511"/>
        <v>37926</v>
      </c>
      <c r="CV206" s="372">
        <f t="shared" si="511"/>
        <v>43156.600000000006</v>
      </c>
      <c r="CW206" s="426" t="s">
        <v>732</v>
      </c>
      <c r="CX206" s="420">
        <v>92</v>
      </c>
      <c r="CY206" s="371">
        <f t="shared" si="512"/>
        <v>0</v>
      </c>
      <c r="CZ206" s="372">
        <f t="shared" si="512"/>
        <v>184</v>
      </c>
      <c r="DA206" s="421">
        <v>207</v>
      </c>
      <c r="DB206" s="420">
        <v>95.5</v>
      </c>
      <c r="DC206" s="371">
        <f t="shared" si="471"/>
        <v>207</v>
      </c>
      <c r="DD206" s="372">
        <f t="shared" si="471"/>
        <v>191</v>
      </c>
      <c r="DE206" s="371">
        <f t="shared" si="472"/>
        <v>155.01219512195121</v>
      </c>
      <c r="DF206" s="372">
        <f t="shared" si="472"/>
        <v>154.91672597864772</v>
      </c>
      <c r="DG206" s="371">
        <f t="shared" si="473"/>
        <v>38133</v>
      </c>
      <c r="DH206" s="372">
        <f t="shared" si="473"/>
        <v>43531.600000000006</v>
      </c>
      <c r="DI206" s="371">
        <f t="shared" si="474"/>
        <v>246</v>
      </c>
      <c r="DJ206" s="372">
        <f t="shared" si="474"/>
        <v>281</v>
      </c>
      <c r="DK206" s="371">
        <f t="shared" si="474"/>
        <v>246</v>
      </c>
      <c r="DL206" s="372">
        <f t="shared" si="463"/>
        <v>281</v>
      </c>
      <c r="DM206" s="371">
        <f t="shared" si="475"/>
        <v>5.2154471544715451</v>
      </c>
      <c r="DN206" s="372">
        <f t="shared" si="475"/>
        <v>5.1199288256227753</v>
      </c>
      <c r="DO206" s="371">
        <f t="shared" si="476"/>
        <v>1283</v>
      </c>
      <c r="DP206" s="372">
        <f t="shared" si="476"/>
        <v>1438.6999999999998</v>
      </c>
      <c r="DQ206" s="371">
        <f t="shared" si="477"/>
        <v>155.01219512195121</v>
      </c>
      <c r="DR206" s="372">
        <f t="shared" si="477"/>
        <v>154.91672597864772</v>
      </c>
      <c r="DS206" s="371">
        <f t="shared" si="478"/>
        <v>38133</v>
      </c>
      <c r="DT206" s="372">
        <f t="shared" si="478"/>
        <v>43531.600000000006</v>
      </c>
      <c r="DU206" s="424">
        <v>117</v>
      </c>
      <c r="DV206" s="425">
        <v>111</v>
      </c>
      <c r="DW206" s="371">
        <f t="shared" si="479"/>
        <v>117</v>
      </c>
      <c r="DX206" s="372">
        <f t="shared" si="479"/>
        <v>111</v>
      </c>
      <c r="DY206" s="426">
        <v>5</v>
      </c>
      <c r="DZ206" s="425">
        <v>13</v>
      </c>
      <c r="EA206" s="371">
        <f t="shared" si="480"/>
        <v>5</v>
      </c>
      <c r="EB206" s="372">
        <f t="shared" si="480"/>
        <v>13</v>
      </c>
      <c r="EC206" s="426">
        <v>4</v>
      </c>
      <c r="ED206" s="425">
        <v>1</v>
      </c>
      <c r="EE206" s="371">
        <f t="shared" si="481"/>
        <v>4</v>
      </c>
      <c r="EF206" s="372">
        <f t="shared" si="481"/>
        <v>1</v>
      </c>
      <c r="EG206" s="358">
        <f t="shared" si="482"/>
        <v>126</v>
      </c>
      <c r="EH206" s="372">
        <f t="shared" si="482"/>
        <v>125</v>
      </c>
      <c r="EI206" s="358">
        <f t="shared" si="483"/>
        <v>126</v>
      </c>
      <c r="EJ206" s="372">
        <f t="shared" si="483"/>
        <v>125</v>
      </c>
      <c r="EK206" s="427">
        <v>4.0999999999999996</v>
      </c>
      <c r="EL206" s="420">
        <v>3.9</v>
      </c>
      <c r="EM206" s="371">
        <f t="shared" si="545"/>
        <v>479.69999999999993</v>
      </c>
      <c r="EN206" s="372">
        <f t="shared" si="545"/>
        <v>432.9</v>
      </c>
      <c r="EO206" s="426">
        <v>6</v>
      </c>
      <c r="EP206" s="420">
        <v>4</v>
      </c>
      <c r="EQ206" s="371">
        <f t="shared" si="507"/>
        <v>30</v>
      </c>
      <c r="ER206" s="372">
        <f t="shared" si="507"/>
        <v>52</v>
      </c>
      <c r="ES206" s="426">
        <v>6.5</v>
      </c>
      <c r="ET206" s="446">
        <v>7</v>
      </c>
      <c r="EU206" s="371">
        <f t="shared" si="543"/>
        <v>26</v>
      </c>
      <c r="EV206" s="372">
        <f t="shared" si="544"/>
        <v>7</v>
      </c>
      <c r="EW206" s="371">
        <f t="shared" si="484"/>
        <v>4.2515873015873007</v>
      </c>
      <c r="EX206" s="372">
        <f t="shared" si="484"/>
        <v>3.9352</v>
      </c>
      <c r="EY206" s="371">
        <f t="shared" si="485"/>
        <v>535.69999999999993</v>
      </c>
      <c r="EZ206" s="372">
        <f t="shared" si="485"/>
        <v>491.9</v>
      </c>
      <c r="FA206" s="426">
        <v>116.3</v>
      </c>
      <c r="FB206" s="420">
        <v>113.5</v>
      </c>
      <c r="FC206" s="371">
        <f t="shared" si="486"/>
        <v>13607.1</v>
      </c>
      <c r="FD206" s="372">
        <f t="shared" si="486"/>
        <v>12598.5</v>
      </c>
      <c r="FE206" s="426">
        <v>107.5</v>
      </c>
      <c r="FF206" s="420">
        <v>82.3</v>
      </c>
      <c r="FG206" s="371">
        <f t="shared" si="487"/>
        <v>537.5</v>
      </c>
      <c r="FH206" s="372">
        <f t="shared" si="487"/>
        <v>1069.8999999999999</v>
      </c>
      <c r="FI206" s="421">
        <v>117</v>
      </c>
      <c r="FJ206" s="420">
        <v>102</v>
      </c>
      <c r="FK206" s="371">
        <f t="shared" si="488"/>
        <v>468</v>
      </c>
      <c r="FL206" s="372">
        <f t="shared" si="488"/>
        <v>102</v>
      </c>
      <c r="FM206" s="371">
        <f t="shared" si="489"/>
        <v>115.97301587301588</v>
      </c>
      <c r="FN206" s="372">
        <f t="shared" si="489"/>
        <v>110.1632</v>
      </c>
      <c r="FO206" s="371">
        <f t="shared" si="490"/>
        <v>14612.6</v>
      </c>
      <c r="FP206" s="372">
        <f t="shared" si="490"/>
        <v>13770.4</v>
      </c>
      <c r="FQ206" s="424">
        <v>21</v>
      </c>
      <c r="FR206" s="425">
        <v>15</v>
      </c>
      <c r="FS206" s="371">
        <f t="shared" si="491"/>
        <v>21</v>
      </c>
      <c r="FT206" s="372">
        <f t="shared" si="491"/>
        <v>15</v>
      </c>
      <c r="FU206" s="426">
        <v>6.7</v>
      </c>
      <c r="FV206" s="425">
        <v>7.8</v>
      </c>
      <c r="FW206" s="371">
        <f t="shared" si="492"/>
        <v>140.70000000000002</v>
      </c>
      <c r="FX206" s="372">
        <f t="shared" si="492"/>
        <v>117</v>
      </c>
      <c r="FY206" s="426">
        <v>136.6</v>
      </c>
      <c r="FZ206" s="425">
        <v>144.1</v>
      </c>
      <c r="GA206" s="371">
        <f t="shared" si="493"/>
        <v>2868.6</v>
      </c>
      <c r="GB206" s="372">
        <f t="shared" si="493"/>
        <v>2161.5</v>
      </c>
      <c r="GC206" s="406">
        <f t="shared" si="456"/>
        <v>362</v>
      </c>
      <c r="GD206" s="372">
        <f t="shared" si="456"/>
        <v>388</v>
      </c>
      <c r="GE206" s="371">
        <f t="shared" si="456"/>
        <v>362</v>
      </c>
      <c r="GF206" s="372">
        <f t="shared" si="454"/>
        <v>388</v>
      </c>
      <c r="GG206" s="371">
        <f t="shared" si="494"/>
        <v>1753.6999999999998</v>
      </c>
      <c r="GH206" s="372">
        <f t="shared" si="494"/>
        <v>1845.6</v>
      </c>
      <c r="GI206" s="371">
        <f t="shared" si="495"/>
        <v>51533.1</v>
      </c>
      <c r="GJ206" s="372">
        <f t="shared" si="495"/>
        <v>55755.100000000006</v>
      </c>
      <c r="GK206" s="406">
        <f t="shared" si="457"/>
        <v>5</v>
      </c>
      <c r="GL206" s="372">
        <f t="shared" si="457"/>
        <v>15</v>
      </c>
      <c r="GM206" s="371">
        <f t="shared" si="457"/>
        <v>5</v>
      </c>
      <c r="GN206" s="372">
        <f t="shared" si="455"/>
        <v>15</v>
      </c>
      <c r="GO206" s="371">
        <f t="shared" si="496"/>
        <v>30</v>
      </c>
      <c r="GP206" s="372">
        <f t="shared" si="496"/>
        <v>62</v>
      </c>
      <c r="GQ206" s="371">
        <f t="shared" si="497"/>
        <v>537.5</v>
      </c>
      <c r="GR206" s="372">
        <f t="shared" si="497"/>
        <v>1253.8999999999999</v>
      </c>
      <c r="GS206" s="406">
        <f t="shared" si="458"/>
        <v>367</v>
      </c>
      <c r="GT206" s="372">
        <f t="shared" si="458"/>
        <v>403</v>
      </c>
      <c r="GU206" s="371">
        <f t="shared" si="458"/>
        <v>367</v>
      </c>
      <c r="GV206" s="372">
        <f t="shared" si="458"/>
        <v>403</v>
      </c>
      <c r="GW206" s="371">
        <f t="shared" si="498"/>
        <v>1783.6999999999998</v>
      </c>
      <c r="GX206" s="372">
        <f t="shared" si="498"/>
        <v>1907.6</v>
      </c>
      <c r="GY206" s="371">
        <f t="shared" si="498"/>
        <v>52070.6</v>
      </c>
      <c r="GZ206" s="372">
        <f t="shared" si="498"/>
        <v>57009.000000000007</v>
      </c>
      <c r="HA206" s="406">
        <f t="shared" si="459"/>
        <v>5</v>
      </c>
      <c r="HB206" s="372">
        <f t="shared" si="459"/>
        <v>3</v>
      </c>
      <c r="HC206" s="371">
        <f t="shared" si="459"/>
        <v>5</v>
      </c>
      <c r="HD206" s="372">
        <f t="shared" si="459"/>
        <v>3</v>
      </c>
      <c r="HE206" s="371">
        <f t="shared" si="460"/>
        <v>35</v>
      </c>
      <c r="HF206" s="372">
        <f t="shared" si="460"/>
        <v>23</v>
      </c>
      <c r="HG206" s="371">
        <f t="shared" si="499"/>
        <v>675</v>
      </c>
      <c r="HH206" s="372">
        <f t="shared" si="499"/>
        <v>293</v>
      </c>
      <c r="HI206" s="406">
        <f t="shared" si="500"/>
        <v>1959.3999999999999</v>
      </c>
      <c r="HJ206" s="372">
        <f t="shared" si="500"/>
        <v>2047.6</v>
      </c>
      <c r="HK206" s="371">
        <f t="shared" si="501"/>
        <v>55614.2</v>
      </c>
      <c r="HL206" s="371">
        <f t="shared" si="501"/>
        <v>59463.500000000007</v>
      </c>
    </row>
    <row r="207" spans="1:220" ht="15">
      <c r="A207" s="499" t="s">
        <v>43</v>
      </c>
      <c r="B207" s="500" t="s">
        <v>57</v>
      </c>
      <c r="C207" s="108"/>
      <c r="D207" s="499">
        <v>199111</v>
      </c>
      <c r="E207" s="502">
        <v>6</v>
      </c>
      <c r="F207" s="676">
        <v>604</v>
      </c>
      <c r="G207" s="420">
        <v>672</v>
      </c>
      <c r="H207" s="421">
        <v>0</v>
      </c>
      <c r="I207" s="422">
        <v>0</v>
      </c>
      <c r="J207" s="371">
        <f t="shared" si="513"/>
        <v>604</v>
      </c>
      <c r="K207" s="372">
        <f t="shared" si="514"/>
        <v>672</v>
      </c>
      <c r="L207" s="420" t="s">
        <v>1175</v>
      </c>
      <c r="M207" s="371">
        <f t="shared" si="515"/>
        <v>604</v>
      </c>
      <c r="N207" s="372">
        <f t="shared" si="516"/>
        <v>672</v>
      </c>
      <c r="O207" s="371">
        <f t="shared" si="517"/>
        <v>604</v>
      </c>
      <c r="P207" s="372">
        <f t="shared" si="518"/>
        <v>672</v>
      </c>
      <c r="Q207" s="424">
        <v>1</v>
      </c>
      <c r="R207" s="425">
        <v>1</v>
      </c>
      <c r="S207" s="371">
        <f t="shared" si="519"/>
        <v>1</v>
      </c>
      <c r="T207" s="372">
        <f t="shared" si="520"/>
        <v>1</v>
      </c>
      <c r="U207" s="426">
        <v>0</v>
      </c>
      <c r="V207" s="425">
        <v>0</v>
      </c>
      <c r="W207" s="371">
        <f t="shared" si="521"/>
        <v>0</v>
      </c>
      <c r="X207" s="372">
        <f t="shared" si="522"/>
        <v>0</v>
      </c>
      <c r="Y207" s="426">
        <v>0</v>
      </c>
      <c r="Z207" s="446">
        <v>0</v>
      </c>
      <c r="AA207" s="371">
        <f t="shared" si="523"/>
        <v>0</v>
      </c>
      <c r="AB207" s="372">
        <f t="shared" si="524"/>
        <v>0</v>
      </c>
      <c r="AC207" s="358">
        <f t="shared" si="525"/>
        <v>1</v>
      </c>
      <c r="AD207" s="372">
        <f t="shared" si="526"/>
        <v>1</v>
      </c>
      <c r="AE207" s="358">
        <f t="shared" si="527"/>
        <v>1</v>
      </c>
      <c r="AF207" s="372">
        <f t="shared" si="528"/>
        <v>1</v>
      </c>
      <c r="AG207" s="427">
        <v>4</v>
      </c>
      <c r="AH207" s="420">
        <v>6</v>
      </c>
      <c r="AI207" s="371">
        <f t="shared" si="529"/>
        <v>4</v>
      </c>
      <c r="AJ207" s="372">
        <f t="shared" si="530"/>
        <v>6</v>
      </c>
      <c r="AK207" s="426">
        <v>0</v>
      </c>
      <c r="AL207" s="420">
        <v>0</v>
      </c>
      <c r="AM207" s="371">
        <f t="shared" si="531"/>
        <v>0</v>
      </c>
      <c r="AN207" s="372">
        <f t="shared" si="532"/>
        <v>0</v>
      </c>
      <c r="AO207" s="426">
        <v>0</v>
      </c>
      <c r="AP207" s="446">
        <v>0</v>
      </c>
      <c r="AQ207" s="371">
        <f t="shared" si="533"/>
        <v>0</v>
      </c>
      <c r="AR207" s="372">
        <f t="shared" si="534"/>
        <v>0</v>
      </c>
      <c r="AS207" s="371">
        <f t="shared" si="535"/>
        <v>4</v>
      </c>
      <c r="AT207" s="372">
        <f t="shared" si="536"/>
        <v>6</v>
      </c>
      <c r="AU207" s="371">
        <f t="shared" si="537"/>
        <v>4</v>
      </c>
      <c r="AV207" s="372">
        <f t="shared" si="538"/>
        <v>6</v>
      </c>
      <c r="AW207" s="426">
        <v>125</v>
      </c>
      <c r="AX207" s="420">
        <v>175</v>
      </c>
      <c r="AY207" s="371">
        <f t="shared" si="539"/>
        <v>125</v>
      </c>
      <c r="AZ207" s="372">
        <f t="shared" si="540"/>
        <v>175</v>
      </c>
      <c r="BA207" s="426">
        <v>0</v>
      </c>
      <c r="BB207" s="420">
        <v>0</v>
      </c>
      <c r="BC207" s="371">
        <f t="shared" si="541"/>
        <v>0</v>
      </c>
      <c r="BD207" s="372">
        <f t="shared" si="542"/>
        <v>0</v>
      </c>
      <c r="BE207" s="421">
        <v>0</v>
      </c>
      <c r="BF207" s="420">
        <v>0</v>
      </c>
      <c r="BG207" s="371">
        <f t="shared" si="464"/>
        <v>0</v>
      </c>
      <c r="BH207" s="372">
        <f t="shared" si="464"/>
        <v>0</v>
      </c>
      <c r="BI207" s="371">
        <f t="shared" si="465"/>
        <v>125</v>
      </c>
      <c r="BJ207" s="372">
        <f t="shared" si="465"/>
        <v>175</v>
      </c>
      <c r="BK207" s="371">
        <f t="shared" si="466"/>
        <v>125</v>
      </c>
      <c r="BL207" s="372">
        <f t="shared" si="466"/>
        <v>175</v>
      </c>
      <c r="BM207" s="431">
        <v>358</v>
      </c>
      <c r="BN207" s="425">
        <v>345</v>
      </c>
      <c r="BO207" s="371">
        <f t="shared" si="502"/>
        <v>358</v>
      </c>
      <c r="BP207" s="372">
        <f t="shared" si="502"/>
        <v>345</v>
      </c>
      <c r="BQ207" s="426">
        <v>5</v>
      </c>
      <c r="BR207" s="425">
        <v>1</v>
      </c>
      <c r="BS207" s="371">
        <f t="shared" si="503"/>
        <v>5</v>
      </c>
      <c r="BT207" s="372">
        <f t="shared" si="503"/>
        <v>1</v>
      </c>
      <c r="BU207" s="426">
        <v>1</v>
      </c>
      <c r="BV207" s="425">
        <v>1</v>
      </c>
      <c r="BW207" s="371">
        <f t="shared" si="504"/>
        <v>1</v>
      </c>
      <c r="BX207" s="423">
        <f t="shared" si="546"/>
        <v>1</v>
      </c>
      <c r="BY207" s="358">
        <f t="shared" si="467"/>
        <v>364</v>
      </c>
      <c r="BZ207" s="372">
        <f t="shared" si="467"/>
        <v>347</v>
      </c>
      <c r="CA207" s="358">
        <f t="shared" si="468"/>
        <v>364</v>
      </c>
      <c r="CB207" s="372">
        <f t="shared" si="468"/>
        <v>347</v>
      </c>
      <c r="CC207" s="427">
        <v>4.9000000000000004</v>
      </c>
      <c r="CD207" s="420">
        <v>4.8</v>
      </c>
      <c r="CE207" s="371">
        <f t="shared" si="510"/>
        <v>1754.2</v>
      </c>
      <c r="CF207" s="372">
        <f t="shared" si="510"/>
        <v>1656</v>
      </c>
      <c r="CG207" s="426">
        <v>9.6</v>
      </c>
      <c r="CH207" s="420">
        <v>14</v>
      </c>
      <c r="CI207" s="371">
        <f t="shared" si="505"/>
        <v>48</v>
      </c>
      <c r="CJ207" s="372">
        <f t="shared" si="505"/>
        <v>14</v>
      </c>
      <c r="CK207" s="426">
        <v>7</v>
      </c>
      <c r="CL207" s="446">
        <v>7</v>
      </c>
      <c r="CM207" s="371">
        <f t="shared" si="506"/>
        <v>7</v>
      </c>
      <c r="CN207" s="372">
        <f t="shared" si="506"/>
        <v>7</v>
      </c>
      <c r="CO207" s="371">
        <f t="shared" si="469"/>
        <v>4.9703296703296704</v>
      </c>
      <c r="CP207" s="372">
        <f t="shared" si="469"/>
        <v>4.8328530259365996</v>
      </c>
      <c r="CQ207" s="371">
        <f t="shared" si="470"/>
        <v>1809.2</v>
      </c>
      <c r="CR207" s="372">
        <f t="shared" si="470"/>
        <v>1677</v>
      </c>
      <c r="CS207" s="426">
        <v>135.30000000000001</v>
      </c>
      <c r="CT207" s="420">
        <v>131.5</v>
      </c>
      <c r="CU207" s="371">
        <f t="shared" si="511"/>
        <v>48437.4</v>
      </c>
      <c r="CV207" s="372">
        <f t="shared" si="511"/>
        <v>45367.5</v>
      </c>
      <c r="CW207" s="426">
        <v>115.6</v>
      </c>
      <c r="CX207" s="420">
        <v>188</v>
      </c>
      <c r="CY207" s="371">
        <f t="shared" si="512"/>
        <v>578</v>
      </c>
      <c r="CZ207" s="372">
        <f t="shared" si="512"/>
        <v>188</v>
      </c>
      <c r="DA207" s="421">
        <v>117</v>
      </c>
      <c r="DB207" s="420">
        <v>187</v>
      </c>
      <c r="DC207" s="371">
        <f t="shared" si="471"/>
        <v>117</v>
      </c>
      <c r="DD207" s="372">
        <f t="shared" si="471"/>
        <v>187</v>
      </c>
      <c r="DE207" s="371">
        <f t="shared" si="472"/>
        <v>134.97912087912087</v>
      </c>
      <c r="DF207" s="372">
        <f t="shared" si="472"/>
        <v>131.82276657060518</v>
      </c>
      <c r="DG207" s="371">
        <f t="shared" si="473"/>
        <v>49132.399999999994</v>
      </c>
      <c r="DH207" s="372">
        <f t="shared" si="473"/>
        <v>45742.5</v>
      </c>
      <c r="DI207" s="371">
        <f t="shared" si="474"/>
        <v>365</v>
      </c>
      <c r="DJ207" s="372">
        <f t="shared" si="474"/>
        <v>348</v>
      </c>
      <c r="DK207" s="371">
        <f t="shared" si="474"/>
        <v>365</v>
      </c>
      <c r="DL207" s="372">
        <f t="shared" si="463"/>
        <v>348</v>
      </c>
      <c r="DM207" s="371">
        <f t="shared" si="475"/>
        <v>4.9676712328767128</v>
      </c>
      <c r="DN207" s="372">
        <f t="shared" si="475"/>
        <v>4.8362068965517242</v>
      </c>
      <c r="DO207" s="371">
        <f t="shared" si="476"/>
        <v>1813.2</v>
      </c>
      <c r="DP207" s="372">
        <f t="shared" si="476"/>
        <v>1683</v>
      </c>
      <c r="DQ207" s="371">
        <f t="shared" si="477"/>
        <v>134.95178082191779</v>
      </c>
      <c r="DR207" s="372">
        <f t="shared" si="477"/>
        <v>131.94683908045977</v>
      </c>
      <c r="DS207" s="371">
        <f t="shared" si="478"/>
        <v>49257.399999999994</v>
      </c>
      <c r="DT207" s="372">
        <f t="shared" si="478"/>
        <v>45917.5</v>
      </c>
      <c r="DU207" s="424">
        <v>206</v>
      </c>
      <c r="DV207" s="425">
        <v>285</v>
      </c>
      <c r="DW207" s="371">
        <f t="shared" si="479"/>
        <v>206</v>
      </c>
      <c r="DX207" s="372">
        <f t="shared" si="479"/>
        <v>285</v>
      </c>
      <c r="DY207" s="426">
        <v>20</v>
      </c>
      <c r="DZ207" s="425">
        <v>26</v>
      </c>
      <c r="EA207" s="371">
        <f t="shared" si="480"/>
        <v>20</v>
      </c>
      <c r="EB207" s="372">
        <f t="shared" si="480"/>
        <v>26</v>
      </c>
      <c r="EC207" s="426">
        <v>6</v>
      </c>
      <c r="ED207" s="425">
        <v>3</v>
      </c>
      <c r="EE207" s="371">
        <f t="shared" si="481"/>
        <v>6</v>
      </c>
      <c r="EF207" s="372">
        <f t="shared" si="481"/>
        <v>3</v>
      </c>
      <c r="EG207" s="358">
        <f t="shared" si="482"/>
        <v>232</v>
      </c>
      <c r="EH207" s="372">
        <f t="shared" si="482"/>
        <v>314</v>
      </c>
      <c r="EI207" s="358">
        <f t="shared" si="483"/>
        <v>232</v>
      </c>
      <c r="EJ207" s="372">
        <f t="shared" si="483"/>
        <v>314</v>
      </c>
      <c r="EK207" s="427">
        <v>4</v>
      </c>
      <c r="EL207" s="420">
        <v>3.8</v>
      </c>
      <c r="EM207" s="371">
        <f t="shared" si="545"/>
        <v>824</v>
      </c>
      <c r="EN207" s="372">
        <f t="shared" si="545"/>
        <v>1083</v>
      </c>
      <c r="EO207" s="426">
        <v>3.9</v>
      </c>
      <c r="EP207" s="420">
        <v>5.2</v>
      </c>
      <c r="EQ207" s="371">
        <f t="shared" si="507"/>
        <v>78</v>
      </c>
      <c r="ER207" s="372">
        <f t="shared" si="507"/>
        <v>135.20000000000002</v>
      </c>
      <c r="ES207" s="426">
        <v>6.7</v>
      </c>
      <c r="ET207" s="446">
        <v>8.6999999999999993</v>
      </c>
      <c r="EU207" s="371">
        <f t="shared" si="543"/>
        <v>40.200000000000003</v>
      </c>
      <c r="EV207" s="372">
        <f t="shared" si="544"/>
        <v>26.099999999999998</v>
      </c>
      <c r="EW207" s="371">
        <f t="shared" si="484"/>
        <v>4.0612068965517247</v>
      </c>
      <c r="EX207" s="372">
        <f t="shared" si="484"/>
        <v>3.9627388535031844</v>
      </c>
      <c r="EY207" s="371">
        <f t="shared" si="485"/>
        <v>942.20000000000016</v>
      </c>
      <c r="EZ207" s="372">
        <f t="shared" si="485"/>
        <v>1244.3</v>
      </c>
      <c r="FA207" s="426">
        <v>93.7</v>
      </c>
      <c r="FB207" s="420">
        <v>93.1</v>
      </c>
      <c r="FC207" s="371">
        <f t="shared" si="486"/>
        <v>19302.2</v>
      </c>
      <c r="FD207" s="372">
        <f t="shared" si="486"/>
        <v>26533.5</v>
      </c>
      <c r="FE207" s="426">
        <v>77.400000000000006</v>
      </c>
      <c r="FF207" s="420">
        <v>78.599999999999994</v>
      </c>
      <c r="FG207" s="371">
        <f t="shared" si="487"/>
        <v>1548</v>
      </c>
      <c r="FH207" s="372">
        <f t="shared" si="487"/>
        <v>2043.6</v>
      </c>
      <c r="FI207" s="421">
        <v>102</v>
      </c>
      <c r="FJ207" s="420">
        <v>111.3</v>
      </c>
      <c r="FK207" s="371">
        <f t="shared" si="488"/>
        <v>612</v>
      </c>
      <c r="FL207" s="372">
        <f t="shared" si="488"/>
        <v>333.9</v>
      </c>
      <c r="FM207" s="371">
        <f t="shared" si="489"/>
        <v>92.509482758620692</v>
      </c>
      <c r="FN207" s="372">
        <f t="shared" si="489"/>
        <v>92.073248407643305</v>
      </c>
      <c r="FO207" s="371">
        <f t="shared" si="490"/>
        <v>21462.2</v>
      </c>
      <c r="FP207" s="372">
        <f t="shared" si="490"/>
        <v>28910.999999999996</v>
      </c>
      <c r="FQ207" s="424">
        <v>7</v>
      </c>
      <c r="FR207" s="425">
        <v>10</v>
      </c>
      <c r="FS207" s="371">
        <f t="shared" si="491"/>
        <v>7</v>
      </c>
      <c r="FT207" s="372">
        <f t="shared" si="491"/>
        <v>10</v>
      </c>
      <c r="FU207" s="426">
        <v>5.3</v>
      </c>
      <c r="FV207" s="425">
        <v>14.1</v>
      </c>
      <c r="FW207" s="371">
        <f t="shared" si="492"/>
        <v>37.1</v>
      </c>
      <c r="FX207" s="372">
        <f t="shared" si="492"/>
        <v>141</v>
      </c>
      <c r="FY207" s="426">
        <v>113.7</v>
      </c>
      <c r="FZ207" s="425">
        <v>110.6</v>
      </c>
      <c r="GA207" s="371">
        <f t="shared" si="493"/>
        <v>795.9</v>
      </c>
      <c r="GB207" s="372">
        <f t="shared" si="493"/>
        <v>1106</v>
      </c>
      <c r="GC207" s="406">
        <f t="shared" si="456"/>
        <v>565</v>
      </c>
      <c r="GD207" s="372">
        <f t="shared" si="456"/>
        <v>631</v>
      </c>
      <c r="GE207" s="371">
        <f t="shared" si="456"/>
        <v>565</v>
      </c>
      <c r="GF207" s="372">
        <f t="shared" si="454"/>
        <v>631</v>
      </c>
      <c r="GG207" s="371">
        <f t="shared" si="494"/>
        <v>2582.1999999999998</v>
      </c>
      <c r="GH207" s="372">
        <f t="shared" si="494"/>
        <v>2745</v>
      </c>
      <c r="GI207" s="371">
        <f t="shared" si="495"/>
        <v>67864.600000000006</v>
      </c>
      <c r="GJ207" s="372">
        <f t="shared" si="495"/>
        <v>72076</v>
      </c>
      <c r="GK207" s="406">
        <f t="shared" si="457"/>
        <v>25</v>
      </c>
      <c r="GL207" s="372">
        <f t="shared" si="457"/>
        <v>27</v>
      </c>
      <c r="GM207" s="371">
        <f t="shared" si="457"/>
        <v>25</v>
      </c>
      <c r="GN207" s="372">
        <f t="shared" si="455"/>
        <v>27</v>
      </c>
      <c r="GO207" s="371">
        <f t="shared" si="496"/>
        <v>126</v>
      </c>
      <c r="GP207" s="372">
        <f t="shared" si="496"/>
        <v>149.20000000000002</v>
      </c>
      <c r="GQ207" s="371">
        <f t="shared" si="497"/>
        <v>2126</v>
      </c>
      <c r="GR207" s="372">
        <f t="shared" si="497"/>
        <v>2231.6</v>
      </c>
      <c r="GS207" s="406">
        <f t="shared" si="458"/>
        <v>590</v>
      </c>
      <c r="GT207" s="372">
        <f t="shared" si="458"/>
        <v>658</v>
      </c>
      <c r="GU207" s="371">
        <f t="shared" si="458"/>
        <v>590</v>
      </c>
      <c r="GV207" s="372">
        <f t="shared" si="458"/>
        <v>658</v>
      </c>
      <c r="GW207" s="371">
        <f t="shared" si="498"/>
        <v>2708.2</v>
      </c>
      <c r="GX207" s="372">
        <f t="shared" si="498"/>
        <v>2894.2</v>
      </c>
      <c r="GY207" s="371">
        <f t="shared" si="498"/>
        <v>69990.600000000006</v>
      </c>
      <c r="GZ207" s="372">
        <f t="shared" si="498"/>
        <v>74307.600000000006</v>
      </c>
      <c r="HA207" s="406">
        <f t="shared" si="459"/>
        <v>7</v>
      </c>
      <c r="HB207" s="372">
        <f t="shared" si="459"/>
        <v>4</v>
      </c>
      <c r="HC207" s="371">
        <f t="shared" si="459"/>
        <v>7</v>
      </c>
      <c r="HD207" s="372">
        <f t="shared" si="459"/>
        <v>4</v>
      </c>
      <c r="HE207" s="371">
        <f t="shared" si="460"/>
        <v>47.2</v>
      </c>
      <c r="HF207" s="372">
        <f t="shared" si="460"/>
        <v>33.099999999999994</v>
      </c>
      <c r="HG207" s="371">
        <f t="shared" si="499"/>
        <v>729</v>
      </c>
      <c r="HH207" s="372">
        <f t="shared" si="499"/>
        <v>520.9</v>
      </c>
      <c r="HI207" s="406">
        <f t="shared" si="500"/>
        <v>2792.5</v>
      </c>
      <c r="HJ207" s="372">
        <f t="shared" si="500"/>
        <v>3068.3</v>
      </c>
      <c r="HK207" s="371">
        <f t="shared" si="501"/>
        <v>71515.499999999985</v>
      </c>
      <c r="HL207" s="371">
        <f t="shared" si="501"/>
        <v>75934.5</v>
      </c>
    </row>
    <row r="208" spans="1:220" ht="15">
      <c r="A208" s="489" t="s">
        <v>43</v>
      </c>
      <c r="B208" s="490" t="s">
        <v>204</v>
      </c>
      <c r="C208" s="50"/>
      <c r="D208" s="492">
        <v>197887</v>
      </c>
      <c r="E208" s="452">
        <v>8</v>
      </c>
      <c r="F208" s="676">
        <v>561</v>
      </c>
      <c r="G208" s="420">
        <v>584</v>
      </c>
      <c r="H208" s="421">
        <v>15</v>
      </c>
      <c r="I208" s="493">
        <v>9</v>
      </c>
      <c r="J208" s="371">
        <f t="shared" si="513"/>
        <v>546</v>
      </c>
      <c r="K208" s="372">
        <f t="shared" si="514"/>
        <v>575</v>
      </c>
      <c r="L208" s="420">
        <v>67.806231155778889</v>
      </c>
      <c r="M208" s="371">
        <f t="shared" si="515"/>
        <v>546</v>
      </c>
      <c r="N208" s="372">
        <f t="shared" si="516"/>
        <v>575</v>
      </c>
      <c r="O208" s="371">
        <f t="shared" si="517"/>
        <v>546</v>
      </c>
      <c r="P208" s="372">
        <f t="shared" si="518"/>
        <v>571</v>
      </c>
      <c r="Q208" s="424">
        <v>52</v>
      </c>
      <c r="R208" s="494">
        <v>70</v>
      </c>
      <c r="S208" s="371">
        <f t="shared" si="519"/>
        <v>52</v>
      </c>
      <c r="T208" s="372">
        <f t="shared" si="520"/>
        <v>70</v>
      </c>
      <c r="U208" s="426">
        <v>28</v>
      </c>
      <c r="V208" s="493">
        <v>41</v>
      </c>
      <c r="W208" s="371">
        <f t="shared" si="521"/>
        <v>28</v>
      </c>
      <c r="X208" s="372">
        <f t="shared" si="522"/>
        <v>41</v>
      </c>
      <c r="Y208" s="426">
        <v>2</v>
      </c>
      <c r="Z208" s="493">
        <v>5</v>
      </c>
      <c r="AA208" s="371">
        <f t="shared" si="523"/>
        <v>2</v>
      </c>
      <c r="AB208" s="372">
        <f t="shared" si="524"/>
        <v>5</v>
      </c>
      <c r="AC208" s="358">
        <f t="shared" si="525"/>
        <v>82</v>
      </c>
      <c r="AD208" s="372">
        <f t="shared" si="526"/>
        <v>116</v>
      </c>
      <c r="AE208" s="358">
        <f t="shared" si="527"/>
        <v>82</v>
      </c>
      <c r="AF208" s="372">
        <f t="shared" si="528"/>
        <v>116</v>
      </c>
      <c r="AG208" s="495">
        <v>3.14</v>
      </c>
      <c r="AH208" s="496">
        <v>3.2285714285714286</v>
      </c>
      <c r="AI208" s="371">
        <f t="shared" si="529"/>
        <v>163.28</v>
      </c>
      <c r="AJ208" s="372">
        <f t="shared" si="530"/>
        <v>226</v>
      </c>
      <c r="AK208" s="497">
        <v>3.39</v>
      </c>
      <c r="AL208" s="496">
        <v>3.9634146341463414</v>
      </c>
      <c r="AM208" s="371">
        <f t="shared" si="531"/>
        <v>94.92</v>
      </c>
      <c r="AN208" s="372">
        <f t="shared" si="532"/>
        <v>162.5</v>
      </c>
      <c r="AO208" s="497">
        <v>2.75</v>
      </c>
      <c r="AP208" s="496">
        <v>5</v>
      </c>
      <c r="AQ208" s="371">
        <f t="shared" si="533"/>
        <v>5.5</v>
      </c>
      <c r="AR208" s="372">
        <f t="shared" si="534"/>
        <v>25</v>
      </c>
      <c r="AS208" s="371">
        <f t="shared" si="535"/>
        <v>3.2158536585365853</v>
      </c>
      <c r="AT208" s="372">
        <f t="shared" si="536"/>
        <v>3.5646551724137931</v>
      </c>
      <c r="AU208" s="371">
        <f t="shared" si="537"/>
        <v>263.7</v>
      </c>
      <c r="AV208" s="372">
        <f t="shared" si="538"/>
        <v>413.5</v>
      </c>
      <c r="AW208" s="497">
        <v>92.615384615384613</v>
      </c>
      <c r="AX208" s="496">
        <v>84.525000000000006</v>
      </c>
      <c r="AY208" s="371">
        <f t="shared" si="539"/>
        <v>4816</v>
      </c>
      <c r="AZ208" s="372">
        <f t="shared" si="540"/>
        <v>5916.75</v>
      </c>
      <c r="BA208" s="497">
        <v>85.678571428571431</v>
      </c>
      <c r="BB208" s="496">
        <v>86.82352941176471</v>
      </c>
      <c r="BC208" s="371">
        <f t="shared" si="541"/>
        <v>2399</v>
      </c>
      <c r="BD208" s="372">
        <f t="shared" si="542"/>
        <v>3559.7647058823532</v>
      </c>
      <c r="BE208" s="498">
        <v>74</v>
      </c>
      <c r="BF208" s="496">
        <v>106</v>
      </c>
      <c r="BG208" s="371">
        <f t="shared" si="464"/>
        <v>148</v>
      </c>
      <c r="BH208" s="372">
        <f t="shared" si="464"/>
        <v>530</v>
      </c>
      <c r="BI208" s="371">
        <f t="shared" si="465"/>
        <v>89.792682926829272</v>
      </c>
      <c r="BJ208" s="372">
        <f t="shared" si="465"/>
        <v>86.263057809330633</v>
      </c>
      <c r="BK208" s="371">
        <f t="shared" si="466"/>
        <v>7363</v>
      </c>
      <c r="BL208" s="372">
        <f t="shared" si="466"/>
        <v>10006.514705882353</v>
      </c>
      <c r="BM208" s="431">
        <v>182</v>
      </c>
      <c r="BN208" s="494">
        <v>167</v>
      </c>
      <c r="BO208" s="371">
        <f t="shared" si="502"/>
        <v>182</v>
      </c>
      <c r="BP208" s="372">
        <f t="shared" si="502"/>
        <v>167</v>
      </c>
      <c r="BQ208" s="426">
        <v>192</v>
      </c>
      <c r="BR208" s="494">
        <v>229</v>
      </c>
      <c r="BS208" s="371">
        <f t="shared" si="503"/>
        <v>192</v>
      </c>
      <c r="BT208" s="372">
        <f t="shared" si="503"/>
        <v>229</v>
      </c>
      <c r="BU208" s="426">
        <v>4</v>
      </c>
      <c r="BV208" s="494">
        <v>4</v>
      </c>
      <c r="BW208" s="371">
        <f t="shared" si="504"/>
        <v>4</v>
      </c>
      <c r="BX208" s="423">
        <f t="shared" ref="BX208:BX227" si="547">IF(DB208&gt;0,BV208,)</f>
        <v>0</v>
      </c>
      <c r="BY208" s="358">
        <f t="shared" si="467"/>
        <v>378</v>
      </c>
      <c r="BZ208" s="372">
        <f t="shared" si="467"/>
        <v>400</v>
      </c>
      <c r="CA208" s="358">
        <f t="shared" si="468"/>
        <v>378</v>
      </c>
      <c r="CB208" s="372">
        <f t="shared" si="468"/>
        <v>400</v>
      </c>
      <c r="CC208" s="427">
        <v>3.94</v>
      </c>
      <c r="CD208" s="496">
        <v>4.1407185628742518</v>
      </c>
      <c r="CE208" s="371">
        <f t="shared" si="510"/>
        <v>717.08</v>
      </c>
      <c r="CF208" s="372">
        <f t="shared" si="510"/>
        <v>691.5</v>
      </c>
      <c r="CG208" s="426">
        <v>4.6399999999999997</v>
      </c>
      <c r="CH208" s="496">
        <v>5.2816593886462879</v>
      </c>
      <c r="CI208" s="371">
        <f t="shared" si="505"/>
        <v>890.87999999999988</v>
      </c>
      <c r="CJ208" s="372">
        <f t="shared" si="505"/>
        <v>1209.5</v>
      </c>
      <c r="CK208" s="426">
        <v>2.75</v>
      </c>
      <c r="CL208" s="496">
        <v>3.125</v>
      </c>
      <c r="CM208" s="371">
        <f t="shared" si="506"/>
        <v>11</v>
      </c>
      <c r="CN208" s="372">
        <f t="shared" si="506"/>
        <v>12.5</v>
      </c>
      <c r="CO208" s="371">
        <f t="shared" si="469"/>
        <v>4.2829629629629631</v>
      </c>
      <c r="CP208" s="372">
        <f t="shared" si="469"/>
        <v>4.7837500000000004</v>
      </c>
      <c r="CQ208" s="371">
        <f t="shared" si="470"/>
        <v>1618.96</v>
      </c>
      <c r="CR208" s="372">
        <f t="shared" si="470"/>
        <v>1913.5000000000002</v>
      </c>
      <c r="CS208" s="426">
        <v>82.77472527472527</v>
      </c>
      <c r="CT208" s="496">
        <v>94.615384615384613</v>
      </c>
      <c r="CU208" s="371">
        <f t="shared" si="511"/>
        <v>15065</v>
      </c>
      <c r="CV208" s="372">
        <f t="shared" si="511"/>
        <v>15800.76923076923</v>
      </c>
      <c r="CW208" s="426">
        <v>73.841145833333329</v>
      </c>
      <c r="CX208" s="496">
        <v>82.936274509803923</v>
      </c>
      <c r="CY208" s="371">
        <f t="shared" si="512"/>
        <v>14177.5</v>
      </c>
      <c r="CZ208" s="372">
        <f t="shared" si="512"/>
        <v>18992.406862745098</v>
      </c>
      <c r="DA208" s="426">
        <v>80.75</v>
      </c>
      <c r="DB208" s="496"/>
      <c r="DC208" s="371">
        <f t="shared" si="471"/>
        <v>323</v>
      </c>
      <c r="DD208" s="372">
        <f t="shared" si="471"/>
        <v>0</v>
      </c>
      <c r="DE208" s="371">
        <f t="shared" si="472"/>
        <v>78.215608465608469</v>
      </c>
      <c r="DF208" s="372">
        <f t="shared" si="472"/>
        <v>86.982940233785811</v>
      </c>
      <c r="DG208" s="371">
        <f t="shared" si="473"/>
        <v>29565.5</v>
      </c>
      <c r="DH208" s="372">
        <f t="shared" si="473"/>
        <v>34793.176093514325</v>
      </c>
      <c r="DI208" s="371">
        <f t="shared" si="474"/>
        <v>460</v>
      </c>
      <c r="DJ208" s="372">
        <f t="shared" si="474"/>
        <v>516</v>
      </c>
      <c r="DK208" s="371">
        <f t="shared" si="474"/>
        <v>460</v>
      </c>
      <c r="DL208" s="372">
        <f t="shared" si="463"/>
        <v>516</v>
      </c>
      <c r="DM208" s="371">
        <f t="shared" si="475"/>
        <v>4.0927391304347829</v>
      </c>
      <c r="DN208" s="372">
        <f t="shared" si="475"/>
        <v>4.5096899224806197</v>
      </c>
      <c r="DO208" s="371">
        <f t="shared" si="476"/>
        <v>1882.66</v>
      </c>
      <c r="DP208" s="372">
        <f t="shared" si="476"/>
        <v>2327</v>
      </c>
      <c r="DQ208" s="371">
        <f t="shared" si="477"/>
        <v>80.279347826086962</v>
      </c>
      <c r="DR208" s="372">
        <f t="shared" si="477"/>
        <v>86.821106200381152</v>
      </c>
      <c r="DS208" s="371">
        <f t="shared" si="478"/>
        <v>36928.5</v>
      </c>
      <c r="DT208" s="372">
        <f t="shared" si="478"/>
        <v>44799.690799396674</v>
      </c>
      <c r="DU208" s="424">
        <v>34</v>
      </c>
      <c r="DV208" s="496">
        <v>25</v>
      </c>
      <c r="DW208" s="371">
        <f t="shared" si="479"/>
        <v>34</v>
      </c>
      <c r="DX208" s="372">
        <f t="shared" si="479"/>
        <v>25</v>
      </c>
      <c r="DY208" s="426">
        <v>50</v>
      </c>
      <c r="DZ208" s="496">
        <v>34</v>
      </c>
      <c r="EA208" s="371">
        <f t="shared" si="480"/>
        <v>50</v>
      </c>
      <c r="EB208" s="372">
        <f t="shared" si="480"/>
        <v>34</v>
      </c>
      <c r="EC208" s="426">
        <v>2</v>
      </c>
      <c r="ED208" s="496"/>
      <c r="EE208" s="371">
        <f t="shared" si="481"/>
        <v>2</v>
      </c>
      <c r="EF208" s="372">
        <f t="shared" si="481"/>
        <v>0</v>
      </c>
      <c r="EG208" s="358">
        <f t="shared" si="482"/>
        <v>86</v>
      </c>
      <c r="EH208" s="372">
        <f t="shared" si="482"/>
        <v>59</v>
      </c>
      <c r="EI208" s="358">
        <f t="shared" si="483"/>
        <v>86</v>
      </c>
      <c r="EJ208" s="372">
        <f t="shared" si="483"/>
        <v>59</v>
      </c>
      <c r="EK208" s="427">
        <v>2.5</v>
      </c>
      <c r="EL208" s="496">
        <v>2.72</v>
      </c>
      <c r="EM208" s="371">
        <f t="shared" si="545"/>
        <v>85</v>
      </c>
      <c r="EN208" s="372">
        <f t="shared" si="545"/>
        <v>68</v>
      </c>
      <c r="EO208" s="426">
        <v>2.93</v>
      </c>
      <c r="EP208" s="496">
        <v>4.367647058823529</v>
      </c>
      <c r="EQ208" s="371">
        <f t="shared" si="507"/>
        <v>146.5</v>
      </c>
      <c r="ER208" s="372">
        <f t="shared" si="507"/>
        <v>148.5</v>
      </c>
      <c r="ES208" s="426">
        <v>3</v>
      </c>
      <c r="ET208" s="496"/>
      <c r="EU208" s="371">
        <f t="shared" si="543"/>
        <v>6</v>
      </c>
      <c r="EV208" s="372">
        <f t="shared" si="544"/>
        <v>0</v>
      </c>
      <c r="EW208" s="371">
        <f t="shared" si="484"/>
        <v>2.7616279069767442</v>
      </c>
      <c r="EX208" s="372">
        <f t="shared" si="484"/>
        <v>3.6694915254237288</v>
      </c>
      <c r="EY208" s="371">
        <f t="shared" si="485"/>
        <v>237.5</v>
      </c>
      <c r="EZ208" s="372">
        <f t="shared" si="485"/>
        <v>216.5</v>
      </c>
      <c r="FA208" s="426">
        <v>85.588235294117652</v>
      </c>
      <c r="FB208" s="496">
        <v>82.887096774193552</v>
      </c>
      <c r="FC208" s="371">
        <f t="shared" si="486"/>
        <v>2910</v>
      </c>
      <c r="FD208" s="372">
        <f t="shared" si="486"/>
        <v>2072.177419354839</v>
      </c>
      <c r="FE208" s="426">
        <v>85.74</v>
      </c>
      <c r="FF208" s="496">
        <v>74.266187050359719</v>
      </c>
      <c r="FG208" s="371">
        <f t="shared" si="487"/>
        <v>4287</v>
      </c>
      <c r="FH208" s="372">
        <f t="shared" si="487"/>
        <v>2525.0503597122306</v>
      </c>
      <c r="FI208" s="426">
        <v>77</v>
      </c>
      <c r="FJ208" s="496">
        <v>67.400000000000006</v>
      </c>
      <c r="FK208" s="371">
        <f t="shared" si="488"/>
        <v>154</v>
      </c>
      <c r="FL208" s="372">
        <f t="shared" si="488"/>
        <v>0</v>
      </c>
      <c r="FM208" s="371">
        <f t="shared" si="489"/>
        <v>85.476744186046517</v>
      </c>
      <c r="FN208" s="372">
        <f t="shared" si="489"/>
        <v>77.919114899441851</v>
      </c>
      <c r="FO208" s="371">
        <f t="shared" si="490"/>
        <v>7351</v>
      </c>
      <c r="FP208" s="372">
        <f t="shared" si="490"/>
        <v>4597.2277790670696</v>
      </c>
      <c r="FQ208" s="424"/>
      <c r="FR208" s="425"/>
      <c r="FS208" s="371">
        <f t="shared" si="491"/>
        <v>0</v>
      </c>
      <c r="FT208" s="372">
        <f t="shared" si="491"/>
        <v>0</v>
      </c>
      <c r="FU208" s="426"/>
      <c r="FV208" s="425"/>
      <c r="FW208" s="371">
        <f t="shared" si="492"/>
        <v>0</v>
      </c>
      <c r="FX208" s="372">
        <f t="shared" si="492"/>
        <v>0</v>
      </c>
      <c r="FY208" s="426"/>
      <c r="FZ208" s="425"/>
      <c r="GA208" s="371">
        <f t="shared" si="493"/>
        <v>0</v>
      </c>
      <c r="GB208" s="372">
        <f t="shared" si="493"/>
        <v>0</v>
      </c>
      <c r="GC208" s="406">
        <f t="shared" si="456"/>
        <v>268</v>
      </c>
      <c r="GD208" s="372">
        <f t="shared" si="456"/>
        <v>262</v>
      </c>
      <c r="GE208" s="371">
        <f t="shared" si="456"/>
        <v>268</v>
      </c>
      <c r="GF208" s="372">
        <f t="shared" si="454"/>
        <v>262</v>
      </c>
      <c r="GG208" s="371">
        <f t="shared" si="494"/>
        <v>965.36</v>
      </c>
      <c r="GH208" s="372">
        <f t="shared" si="494"/>
        <v>985.5</v>
      </c>
      <c r="GI208" s="371">
        <f t="shared" si="495"/>
        <v>22791</v>
      </c>
      <c r="GJ208" s="372">
        <f t="shared" si="495"/>
        <v>23789.696650124068</v>
      </c>
      <c r="GK208" s="406">
        <f t="shared" si="457"/>
        <v>270</v>
      </c>
      <c r="GL208" s="372">
        <f t="shared" si="457"/>
        <v>304</v>
      </c>
      <c r="GM208" s="371">
        <f t="shared" si="457"/>
        <v>270</v>
      </c>
      <c r="GN208" s="372">
        <f t="shared" si="455"/>
        <v>304</v>
      </c>
      <c r="GO208" s="371">
        <f t="shared" si="496"/>
        <v>1132.2999999999997</v>
      </c>
      <c r="GP208" s="372">
        <f t="shared" si="496"/>
        <v>1520.5</v>
      </c>
      <c r="GQ208" s="371">
        <f t="shared" si="497"/>
        <v>20863.5</v>
      </c>
      <c r="GR208" s="372">
        <f t="shared" si="497"/>
        <v>25077.221928339681</v>
      </c>
      <c r="GS208" s="406">
        <f t="shared" si="458"/>
        <v>538</v>
      </c>
      <c r="GT208" s="372">
        <f t="shared" si="458"/>
        <v>566</v>
      </c>
      <c r="GU208" s="371">
        <f t="shared" si="458"/>
        <v>538</v>
      </c>
      <c r="GV208" s="372">
        <f t="shared" si="458"/>
        <v>566</v>
      </c>
      <c r="GW208" s="371">
        <f t="shared" si="498"/>
        <v>2097.66</v>
      </c>
      <c r="GX208" s="372">
        <f t="shared" si="498"/>
        <v>2506</v>
      </c>
      <c r="GY208" s="371">
        <f t="shared" si="498"/>
        <v>43654.5</v>
      </c>
      <c r="GZ208" s="372">
        <f t="shared" si="498"/>
        <v>48866.918578463752</v>
      </c>
      <c r="HA208" s="406">
        <f t="shared" si="459"/>
        <v>8</v>
      </c>
      <c r="HB208" s="372">
        <f t="shared" si="459"/>
        <v>9</v>
      </c>
      <c r="HC208" s="371">
        <f t="shared" si="459"/>
        <v>8</v>
      </c>
      <c r="HD208" s="372">
        <f t="shared" si="459"/>
        <v>5</v>
      </c>
      <c r="HE208" s="371">
        <f t="shared" si="460"/>
        <v>22.5</v>
      </c>
      <c r="HF208" s="372">
        <f t="shared" si="460"/>
        <v>37.5</v>
      </c>
      <c r="HG208" s="371">
        <f t="shared" si="499"/>
        <v>625</v>
      </c>
      <c r="HH208" s="372">
        <f t="shared" si="499"/>
        <v>530</v>
      </c>
      <c r="HI208" s="406">
        <f t="shared" si="500"/>
        <v>2120.16</v>
      </c>
      <c r="HJ208" s="372">
        <f t="shared" si="500"/>
        <v>2543.5</v>
      </c>
      <c r="HK208" s="371">
        <f t="shared" si="501"/>
        <v>44279.5</v>
      </c>
      <c r="HL208" s="371">
        <f t="shared" si="501"/>
        <v>49396.918578463745</v>
      </c>
    </row>
    <row r="209" spans="1:220" ht="15">
      <c r="A209" s="489" t="s">
        <v>43</v>
      </c>
      <c r="B209" s="490" t="s">
        <v>205</v>
      </c>
      <c r="C209" s="50"/>
      <c r="D209" s="492">
        <v>198154</v>
      </c>
      <c r="E209" s="452">
        <v>8</v>
      </c>
      <c r="F209" s="676">
        <v>831</v>
      </c>
      <c r="G209" s="420">
        <v>892</v>
      </c>
      <c r="H209" s="421">
        <v>33</v>
      </c>
      <c r="I209" s="493">
        <v>37</v>
      </c>
      <c r="J209" s="371">
        <f t="shared" si="513"/>
        <v>798</v>
      </c>
      <c r="K209" s="372">
        <f t="shared" si="514"/>
        <v>855</v>
      </c>
      <c r="L209" s="420">
        <v>65.856807511737088</v>
      </c>
      <c r="M209" s="371">
        <f t="shared" si="515"/>
        <v>798</v>
      </c>
      <c r="N209" s="372">
        <f t="shared" si="516"/>
        <v>855</v>
      </c>
      <c r="O209" s="371">
        <f t="shared" si="517"/>
        <v>798</v>
      </c>
      <c r="P209" s="372">
        <f t="shared" si="518"/>
        <v>855</v>
      </c>
      <c r="Q209" s="424">
        <v>43</v>
      </c>
      <c r="R209" s="494">
        <v>46</v>
      </c>
      <c r="S209" s="371">
        <f t="shared" si="519"/>
        <v>43</v>
      </c>
      <c r="T209" s="372">
        <f t="shared" si="520"/>
        <v>46</v>
      </c>
      <c r="U209" s="426">
        <v>36</v>
      </c>
      <c r="V209" s="493">
        <v>37</v>
      </c>
      <c r="W209" s="371">
        <f t="shared" si="521"/>
        <v>36</v>
      </c>
      <c r="X209" s="372">
        <f t="shared" si="522"/>
        <v>37</v>
      </c>
      <c r="Y209" s="426">
        <v>2</v>
      </c>
      <c r="Z209" s="493">
        <v>4</v>
      </c>
      <c r="AA209" s="371">
        <f t="shared" si="523"/>
        <v>2</v>
      </c>
      <c r="AB209" s="372">
        <f t="shared" si="524"/>
        <v>4</v>
      </c>
      <c r="AC209" s="358">
        <f t="shared" si="525"/>
        <v>81</v>
      </c>
      <c r="AD209" s="372">
        <f t="shared" si="526"/>
        <v>87</v>
      </c>
      <c r="AE209" s="358">
        <f t="shared" si="527"/>
        <v>81</v>
      </c>
      <c r="AF209" s="372">
        <f t="shared" si="528"/>
        <v>87</v>
      </c>
      <c r="AG209" s="495">
        <v>3.07</v>
      </c>
      <c r="AH209" s="496">
        <v>3.1956521739130435</v>
      </c>
      <c r="AI209" s="371">
        <f t="shared" si="529"/>
        <v>132.01</v>
      </c>
      <c r="AJ209" s="372">
        <f t="shared" si="530"/>
        <v>147</v>
      </c>
      <c r="AK209" s="497">
        <v>2.94</v>
      </c>
      <c r="AL209" s="496">
        <v>3.4324324324324325</v>
      </c>
      <c r="AM209" s="371">
        <f t="shared" si="531"/>
        <v>105.84</v>
      </c>
      <c r="AN209" s="372">
        <f t="shared" si="532"/>
        <v>127</v>
      </c>
      <c r="AO209" s="497">
        <v>2</v>
      </c>
      <c r="AP209" s="496">
        <v>4</v>
      </c>
      <c r="AQ209" s="371">
        <f t="shared" si="533"/>
        <v>4</v>
      </c>
      <c r="AR209" s="372">
        <f t="shared" si="534"/>
        <v>16</v>
      </c>
      <c r="AS209" s="371">
        <f t="shared" si="535"/>
        <v>2.9858024691358023</v>
      </c>
      <c r="AT209" s="372">
        <f t="shared" si="536"/>
        <v>3.3333333333333335</v>
      </c>
      <c r="AU209" s="371">
        <f t="shared" si="537"/>
        <v>241.85</v>
      </c>
      <c r="AV209" s="372">
        <f t="shared" si="538"/>
        <v>290</v>
      </c>
      <c r="AW209" s="497">
        <v>84.069767441860463</v>
      </c>
      <c r="AX209" s="496">
        <v>89.405405405405403</v>
      </c>
      <c r="AY209" s="371">
        <f t="shared" si="539"/>
        <v>3615</v>
      </c>
      <c r="AZ209" s="372">
        <f t="shared" si="540"/>
        <v>4112.6486486486483</v>
      </c>
      <c r="BA209" s="497">
        <v>81.805555555555557</v>
      </c>
      <c r="BB209" s="496">
        <v>84.65384615384616</v>
      </c>
      <c r="BC209" s="371">
        <f t="shared" si="541"/>
        <v>2945</v>
      </c>
      <c r="BD209" s="372">
        <f t="shared" si="542"/>
        <v>3132.1923076923081</v>
      </c>
      <c r="BE209" s="498">
        <v>75.5</v>
      </c>
      <c r="BF209" s="496">
        <v>65</v>
      </c>
      <c r="BG209" s="371">
        <f t="shared" si="464"/>
        <v>151</v>
      </c>
      <c r="BH209" s="372">
        <f t="shared" si="464"/>
        <v>260</v>
      </c>
      <c r="BI209" s="371">
        <f t="shared" si="465"/>
        <v>82.851851851851848</v>
      </c>
      <c r="BJ209" s="372">
        <f t="shared" si="465"/>
        <v>86.262539728056979</v>
      </c>
      <c r="BK209" s="371">
        <f t="shared" si="466"/>
        <v>6711</v>
      </c>
      <c r="BL209" s="372">
        <f t="shared" si="466"/>
        <v>7504.8409563409568</v>
      </c>
      <c r="BM209" s="431">
        <v>243</v>
      </c>
      <c r="BN209" s="494">
        <v>222</v>
      </c>
      <c r="BO209" s="371">
        <f t="shared" si="502"/>
        <v>243</v>
      </c>
      <c r="BP209" s="372">
        <f t="shared" si="502"/>
        <v>222</v>
      </c>
      <c r="BQ209" s="426">
        <v>309</v>
      </c>
      <c r="BR209" s="494">
        <v>355</v>
      </c>
      <c r="BS209" s="371">
        <f t="shared" si="503"/>
        <v>309</v>
      </c>
      <c r="BT209" s="372">
        <f t="shared" si="503"/>
        <v>355</v>
      </c>
      <c r="BU209" s="426">
        <v>8</v>
      </c>
      <c r="BV209" s="494">
        <v>22</v>
      </c>
      <c r="BW209" s="371">
        <f t="shared" si="504"/>
        <v>8</v>
      </c>
      <c r="BX209" s="423">
        <f t="shared" si="547"/>
        <v>22</v>
      </c>
      <c r="BY209" s="358">
        <f t="shared" si="467"/>
        <v>560</v>
      </c>
      <c r="BZ209" s="372">
        <f t="shared" si="467"/>
        <v>599</v>
      </c>
      <c r="CA209" s="358">
        <f t="shared" si="468"/>
        <v>560</v>
      </c>
      <c r="CB209" s="372">
        <f t="shared" si="468"/>
        <v>599</v>
      </c>
      <c r="CC209" s="427">
        <v>3.91</v>
      </c>
      <c r="CD209" s="496">
        <v>4.4504504504504503</v>
      </c>
      <c r="CE209" s="371">
        <f t="shared" si="510"/>
        <v>950.13</v>
      </c>
      <c r="CF209" s="372">
        <f t="shared" si="510"/>
        <v>988</v>
      </c>
      <c r="CG209" s="426">
        <v>3.85</v>
      </c>
      <c r="CH209" s="496">
        <v>4.4943661971830986</v>
      </c>
      <c r="CI209" s="371">
        <f t="shared" si="505"/>
        <v>1189.6500000000001</v>
      </c>
      <c r="CJ209" s="372">
        <f t="shared" si="505"/>
        <v>1595.5</v>
      </c>
      <c r="CK209" s="426">
        <v>2.94</v>
      </c>
      <c r="CL209" s="496">
        <v>3.5454545454545454</v>
      </c>
      <c r="CM209" s="371">
        <f t="shared" si="506"/>
        <v>23.52</v>
      </c>
      <c r="CN209" s="372">
        <f t="shared" si="506"/>
        <v>78</v>
      </c>
      <c r="CO209" s="371">
        <f t="shared" si="469"/>
        <v>3.8630357142857146</v>
      </c>
      <c r="CP209" s="372">
        <f t="shared" si="469"/>
        <v>4.4432387312186981</v>
      </c>
      <c r="CQ209" s="371">
        <f t="shared" si="470"/>
        <v>2163.3000000000002</v>
      </c>
      <c r="CR209" s="372">
        <f t="shared" si="470"/>
        <v>2661.5</v>
      </c>
      <c r="CS209" s="426">
        <v>80.53086419753086</v>
      </c>
      <c r="CT209" s="496">
        <v>89.417808219178085</v>
      </c>
      <c r="CU209" s="371">
        <f t="shared" si="511"/>
        <v>19569</v>
      </c>
      <c r="CV209" s="372">
        <f t="shared" si="511"/>
        <v>19850.753424657534</v>
      </c>
      <c r="CW209" s="426">
        <v>73.750809061488667</v>
      </c>
      <c r="CX209" s="496">
        <v>83.521951219512189</v>
      </c>
      <c r="CY209" s="371">
        <f t="shared" si="512"/>
        <v>22788.999999999996</v>
      </c>
      <c r="CZ209" s="372">
        <f t="shared" si="512"/>
        <v>29650.292682926829</v>
      </c>
      <c r="DA209" s="426">
        <v>72.75</v>
      </c>
      <c r="DB209" s="496">
        <v>87.263157894736835</v>
      </c>
      <c r="DC209" s="371">
        <f t="shared" si="471"/>
        <v>582</v>
      </c>
      <c r="DD209" s="372">
        <f t="shared" si="471"/>
        <v>1919.7894736842104</v>
      </c>
      <c r="DE209" s="371">
        <f t="shared" si="472"/>
        <v>76.678571428571431</v>
      </c>
      <c r="DF209" s="372">
        <f t="shared" si="472"/>
        <v>85.84446674669212</v>
      </c>
      <c r="DG209" s="371">
        <f t="shared" si="473"/>
        <v>42940</v>
      </c>
      <c r="DH209" s="372">
        <f t="shared" si="473"/>
        <v>51420.835581268577</v>
      </c>
      <c r="DI209" s="371">
        <f t="shared" si="474"/>
        <v>641</v>
      </c>
      <c r="DJ209" s="372">
        <f t="shared" si="474"/>
        <v>686</v>
      </c>
      <c r="DK209" s="371">
        <f t="shared" si="474"/>
        <v>641</v>
      </c>
      <c r="DL209" s="372">
        <f t="shared" si="463"/>
        <v>686</v>
      </c>
      <c r="DM209" s="371">
        <f t="shared" si="475"/>
        <v>3.7521840873634948</v>
      </c>
      <c r="DN209" s="372">
        <f t="shared" si="475"/>
        <v>4.3024781341107872</v>
      </c>
      <c r="DO209" s="371">
        <f t="shared" si="476"/>
        <v>2405.15</v>
      </c>
      <c r="DP209" s="372">
        <f t="shared" si="476"/>
        <v>2951.5</v>
      </c>
      <c r="DQ209" s="371">
        <f t="shared" si="477"/>
        <v>77.458658346333848</v>
      </c>
      <c r="DR209" s="372">
        <f t="shared" si="477"/>
        <v>85.897487664153843</v>
      </c>
      <c r="DS209" s="371">
        <f t="shared" si="478"/>
        <v>49651</v>
      </c>
      <c r="DT209" s="372">
        <f t="shared" si="478"/>
        <v>58925.676537609535</v>
      </c>
      <c r="DU209" s="424">
        <v>68</v>
      </c>
      <c r="DV209" s="496">
        <v>75</v>
      </c>
      <c r="DW209" s="371">
        <f t="shared" si="479"/>
        <v>68</v>
      </c>
      <c r="DX209" s="372">
        <f t="shared" si="479"/>
        <v>75</v>
      </c>
      <c r="DY209" s="426">
        <v>85</v>
      </c>
      <c r="DZ209" s="496">
        <v>86</v>
      </c>
      <c r="EA209" s="371">
        <f t="shared" si="480"/>
        <v>85</v>
      </c>
      <c r="EB209" s="372">
        <f t="shared" si="480"/>
        <v>86</v>
      </c>
      <c r="EC209" s="426">
        <v>4</v>
      </c>
      <c r="ED209" s="496">
        <v>8</v>
      </c>
      <c r="EE209" s="371">
        <f t="shared" si="481"/>
        <v>4</v>
      </c>
      <c r="EF209" s="372">
        <f t="shared" si="481"/>
        <v>8</v>
      </c>
      <c r="EG209" s="358">
        <f t="shared" si="482"/>
        <v>157</v>
      </c>
      <c r="EH209" s="372">
        <f t="shared" si="482"/>
        <v>169</v>
      </c>
      <c r="EI209" s="358">
        <f t="shared" si="483"/>
        <v>157</v>
      </c>
      <c r="EJ209" s="372">
        <f t="shared" si="483"/>
        <v>169</v>
      </c>
      <c r="EK209" s="427">
        <v>2.85</v>
      </c>
      <c r="EL209" s="496">
        <v>3.22</v>
      </c>
      <c r="EM209" s="371">
        <f t="shared" si="545"/>
        <v>193.8</v>
      </c>
      <c r="EN209" s="372">
        <f t="shared" si="545"/>
        <v>241.50000000000003</v>
      </c>
      <c r="EO209" s="426">
        <v>2.61</v>
      </c>
      <c r="EP209" s="496">
        <v>4.6051401869158877</v>
      </c>
      <c r="EQ209" s="371">
        <f t="shared" si="507"/>
        <v>221.85</v>
      </c>
      <c r="ER209" s="372">
        <f t="shared" si="507"/>
        <v>396.04205607476632</v>
      </c>
      <c r="ES209" s="426">
        <v>2.25</v>
      </c>
      <c r="ET209" s="496">
        <v>4.375</v>
      </c>
      <c r="EU209" s="371">
        <f t="shared" si="543"/>
        <v>9</v>
      </c>
      <c r="EV209" s="372">
        <f t="shared" si="544"/>
        <v>35</v>
      </c>
      <c r="EW209" s="371">
        <f t="shared" si="484"/>
        <v>2.7047770700636939</v>
      </c>
      <c r="EX209" s="372">
        <f t="shared" si="484"/>
        <v>3.9795387933418129</v>
      </c>
      <c r="EY209" s="371">
        <f t="shared" si="485"/>
        <v>424.65</v>
      </c>
      <c r="EZ209" s="372">
        <f t="shared" si="485"/>
        <v>672.54205607476638</v>
      </c>
      <c r="FA209" s="426">
        <v>88.470588235294116</v>
      </c>
      <c r="FB209" s="496">
        <v>83.722972972972968</v>
      </c>
      <c r="FC209" s="371">
        <f t="shared" si="486"/>
        <v>6016</v>
      </c>
      <c r="FD209" s="372">
        <f t="shared" si="486"/>
        <v>6279.2229729729725</v>
      </c>
      <c r="FE209" s="426">
        <v>87.635294117647064</v>
      </c>
      <c r="FF209" s="496">
        <v>73.322429906542055</v>
      </c>
      <c r="FG209" s="371">
        <f t="shared" si="487"/>
        <v>7449</v>
      </c>
      <c r="FH209" s="372">
        <f t="shared" si="487"/>
        <v>6305.7289719626169</v>
      </c>
      <c r="FI209" s="426">
        <v>76.75</v>
      </c>
      <c r="FJ209" s="496">
        <v>84</v>
      </c>
      <c r="FK209" s="371">
        <f t="shared" si="488"/>
        <v>307</v>
      </c>
      <c r="FL209" s="372">
        <f t="shared" si="488"/>
        <v>672</v>
      </c>
      <c r="FM209" s="371">
        <f t="shared" si="489"/>
        <v>87.71974522292993</v>
      </c>
      <c r="FN209" s="372">
        <f t="shared" si="489"/>
        <v>78.443502632754971</v>
      </c>
      <c r="FO209" s="371">
        <f t="shared" si="490"/>
        <v>13771.999999999998</v>
      </c>
      <c r="FP209" s="372">
        <f t="shared" si="490"/>
        <v>13256.95194493559</v>
      </c>
      <c r="FQ209" s="424"/>
      <c r="FR209" s="425"/>
      <c r="FS209" s="371">
        <f t="shared" si="491"/>
        <v>0</v>
      </c>
      <c r="FT209" s="372">
        <f t="shared" si="491"/>
        <v>0</v>
      </c>
      <c r="FU209" s="426"/>
      <c r="FV209" s="425"/>
      <c r="FW209" s="371">
        <f t="shared" si="492"/>
        <v>0</v>
      </c>
      <c r="FX209" s="372">
        <f t="shared" si="492"/>
        <v>0</v>
      </c>
      <c r="FY209" s="426"/>
      <c r="FZ209" s="425"/>
      <c r="GA209" s="371">
        <f t="shared" si="493"/>
        <v>0</v>
      </c>
      <c r="GB209" s="372">
        <f t="shared" si="493"/>
        <v>0</v>
      </c>
      <c r="GC209" s="406">
        <f t="shared" si="456"/>
        <v>354</v>
      </c>
      <c r="GD209" s="372">
        <f t="shared" si="456"/>
        <v>343</v>
      </c>
      <c r="GE209" s="371">
        <f t="shared" si="456"/>
        <v>354</v>
      </c>
      <c r="GF209" s="372">
        <f t="shared" si="454"/>
        <v>343</v>
      </c>
      <c r="GG209" s="371">
        <f t="shared" si="494"/>
        <v>1275.9399999999998</v>
      </c>
      <c r="GH209" s="372">
        <f t="shared" si="494"/>
        <v>1376.5</v>
      </c>
      <c r="GI209" s="371">
        <f t="shared" si="495"/>
        <v>29200</v>
      </c>
      <c r="GJ209" s="372">
        <f t="shared" si="495"/>
        <v>30242.625046279158</v>
      </c>
      <c r="GK209" s="406">
        <f t="shared" si="457"/>
        <v>430</v>
      </c>
      <c r="GL209" s="372">
        <f t="shared" si="457"/>
        <v>478</v>
      </c>
      <c r="GM209" s="371">
        <f t="shared" si="457"/>
        <v>430</v>
      </c>
      <c r="GN209" s="372">
        <f t="shared" si="455"/>
        <v>478</v>
      </c>
      <c r="GO209" s="371">
        <f t="shared" si="496"/>
        <v>1517.34</v>
      </c>
      <c r="GP209" s="372">
        <f t="shared" si="496"/>
        <v>2118.5420560747662</v>
      </c>
      <c r="GQ209" s="371">
        <f t="shared" si="497"/>
        <v>33183</v>
      </c>
      <c r="GR209" s="372">
        <f t="shared" si="497"/>
        <v>39088.213962581751</v>
      </c>
      <c r="GS209" s="406">
        <f t="shared" si="458"/>
        <v>784</v>
      </c>
      <c r="GT209" s="372">
        <f t="shared" si="458"/>
        <v>821</v>
      </c>
      <c r="GU209" s="371">
        <f t="shared" si="458"/>
        <v>784</v>
      </c>
      <c r="GV209" s="372">
        <f t="shared" si="458"/>
        <v>821</v>
      </c>
      <c r="GW209" s="371">
        <f t="shared" si="498"/>
        <v>2793.2799999999997</v>
      </c>
      <c r="GX209" s="372">
        <f t="shared" si="498"/>
        <v>3495.0420560747662</v>
      </c>
      <c r="GY209" s="371">
        <f t="shared" si="498"/>
        <v>62383</v>
      </c>
      <c r="GZ209" s="372">
        <f t="shared" si="498"/>
        <v>69330.839008860901</v>
      </c>
      <c r="HA209" s="406">
        <f t="shared" si="459"/>
        <v>14</v>
      </c>
      <c r="HB209" s="372">
        <f t="shared" si="459"/>
        <v>34</v>
      </c>
      <c r="HC209" s="371">
        <f t="shared" si="459"/>
        <v>14</v>
      </c>
      <c r="HD209" s="372">
        <f t="shared" si="459"/>
        <v>34</v>
      </c>
      <c r="HE209" s="371">
        <f t="shared" si="460"/>
        <v>36.519999999999996</v>
      </c>
      <c r="HF209" s="372">
        <f t="shared" si="460"/>
        <v>129</v>
      </c>
      <c r="HG209" s="371">
        <f t="shared" si="499"/>
        <v>1040</v>
      </c>
      <c r="HH209" s="372">
        <f t="shared" si="499"/>
        <v>2851.7894736842104</v>
      </c>
      <c r="HI209" s="406">
        <f t="shared" si="500"/>
        <v>2829.8</v>
      </c>
      <c r="HJ209" s="372">
        <f t="shared" si="500"/>
        <v>3624.0420560747662</v>
      </c>
      <c r="HK209" s="371">
        <f t="shared" si="501"/>
        <v>63423</v>
      </c>
      <c r="HL209" s="371">
        <f t="shared" si="501"/>
        <v>72182.628482545129</v>
      </c>
    </row>
    <row r="210" spans="1:220" ht="15">
      <c r="A210" s="489" t="s">
        <v>43</v>
      </c>
      <c r="B210" s="569" t="s">
        <v>206</v>
      </c>
      <c r="C210" s="570" t="s">
        <v>1059</v>
      </c>
      <c r="D210" s="492">
        <v>198233</v>
      </c>
      <c r="E210" s="571">
        <v>9</v>
      </c>
      <c r="F210" s="676">
        <v>467</v>
      </c>
      <c r="G210" s="420">
        <v>467</v>
      </c>
      <c r="H210" s="421">
        <v>12</v>
      </c>
      <c r="I210" s="493">
        <v>10</v>
      </c>
      <c r="J210" s="371">
        <f t="shared" si="513"/>
        <v>455</v>
      </c>
      <c r="K210" s="372">
        <f t="shared" si="514"/>
        <v>457</v>
      </c>
      <c r="L210" s="420">
        <v>66.844690585119196</v>
      </c>
      <c r="M210" s="371">
        <f t="shared" si="515"/>
        <v>455</v>
      </c>
      <c r="N210" s="372">
        <f t="shared" si="516"/>
        <v>457</v>
      </c>
      <c r="O210" s="371">
        <f t="shared" si="517"/>
        <v>455</v>
      </c>
      <c r="P210" s="372">
        <f t="shared" si="518"/>
        <v>457</v>
      </c>
      <c r="Q210" s="424">
        <v>13</v>
      </c>
      <c r="R210" s="494">
        <v>63</v>
      </c>
      <c r="S210" s="371">
        <f t="shared" si="519"/>
        <v>13</v>
      </c>
      <c r="T210" s="372">
        <f t="shared" si="520"/>
        <v>63</v>
      </c>
      <c r="U210" s="426">
        <v>19</v>
      </c>
      <c r="V210" s="493">
        <v>38</v>
      </c>
      <c r="W210" s="371">
        <f t="shared" si="521"/>
        <v>19</v>
      </c>
      <c r="X210" s="372">
        <f t="shared" si="522"/>
        <v>38</v>
      </c>
      <c r="Y210" s="426"/>
      <c r="Z210" s="493">
        <v>1</v>
      </c>
      <c r="AA210" s="371">
        <f t="shared" si="523"/>
        <v>0</v>
      </c>
      <c r="AB210" s="372">
        <f t="shared" si="524"/>
        <v>1</v>
      </c>
      <c r="AC210" s="358">
        <f t="shared" si="525"/>
        <v>32</v>
      </c>
      <c r="AD210" s="372">
        <f t="shared" si="526"/>
        <v>102</v>
      </c>
      <c r="AE210" s="358">
        <f t="shared" si="527"/>
        <v>32</v>
      </c>
      <c r="AF210" s="372">
        <f t="shared" si="528"/>
        <v>102</v>
      </c>
      <c r="AG210" s="495">
        <v>2.75</v>
      </c>
      <c r="AH210" s="496">
        <v>1.8174603174603174</v>
      </c>
      <c r="AI210" s="371">
        <f t="shared" si="529"/>
        <v>35.75</v>
      </c>
      <c r="AJ210" s="372">
        <f t="shared" si="530"/>
        <v>114.5</v>
      </c>
      <c r="AK210" s="497">
        <v>3.18</v>
      </c>
      <c r="AL210" s="496">
        <v>1.9605263157894737</v>
      </c>
      <c r="AM210" s="371">
        <f t="shared" si="531"/>
        <v>60.42</v>
      </c>
      <c r="AN210" s="372">
        <f t="shared" si="532"/>
        <v>74.5</v>
      </c>
      <c r="AO210" s="497"/>
      <c r="AP210" s="496">
        <v>1</v>
      </c>
      <c r="AQ210" s="371">
        <f t="shared" si="533"/>
        <v>0</v>
      </c>
      <c r="AR210" s="372">
        <f t="shared" si="534"/>
        <v>1</v>
      </c>
      <c r="AS210" s="371">
        <f t="shared" si="535"/>
        <v>3.0053125000000001</v>
      </c>
      <c r="AT210" s="372">
        <f t="shared" si="536"/>
        <v>1.8627450980392157</v>
      </c>
      <c r="AU210" s="371">
        <f t="shared" si="537"/>
        <v>96.17</v>
      </c>
      <c r="AV210" s="372">
        <f t="shared" si="538"/>
        <v>190</v>
      </c>
      <c r="AW210" s="497">
        <v>88.083333333333329</v>
      </c>
      <c r="AX210" s="496">
        <v>95.060606060606062</v>
      </c>
      <c r="AY210" s="371">
        <f t="shared" si="539"/>
        <v>1145.0833333333333</v>
      </c>
      <c r="AZ210" s="372">
        <f t="shared" si="540"/>
        <v>5988.818181818182</v>
      </c>
      <c r="BA210" s="497">
        <v>82.368421052631575</v>
      </c>
      <c r="BB210" s="496">
        <v>80.75555555555556</v>
      </c>
      <c r="BC210" s="371">
        <f t="shared" si="541"/>
        <v>1565</v>
      </c>
      <c r="BD210" s="372">
        <f t="shared" si="542"/>
        <v>3068.7111111111112</v>
      </c>
      <c r="BE210" s="498"/>
      <c r="BF210" s="496">
        <v>82.5</v>
      </c>
      <c r="BG210" s="371">
        <f t="shared" si="464"/>
        <v>0</v>
      </c>
      <c r="BH210" s="372">
        <f t="shared" si="464"/>
        <v>82.5</v>
      </c>
      <c r="BI210" s="371">
        <f t="shared" si="465"/>
        <v>84.690104166666657</v>
      </c>
      <c r="BJ210" s="372">
        <f t="shared" si="465"/>
        <v>89.608130322836217</v>
      </c>
      <c r="BK210" s="371">
        <f t="shared" si="466"/>
        <v>2710.083333333333</v>
      </c>
      <c r="BL210" s="372">
        <f t="shared" si="466"/>
        <v>9140.0292929292937</v>
      </c>
      <c r="BM210" s="431">
        <v>167</v>
      </c>
      <c r="BN210" s="494">
        <v>141</v>
      </c>
      <c r="BO210" s="371">
        <f t="shared" si="502"/>
        <v>167</v>
      </c>
      <c r="BP210" s="372">
        <f t="shared" si="502"/>
        <v>141</v>
      </c>
      <c r="BQ210" s="426">
        <v>175</v>
      </c>
      <c r="BR210" s="494">
        <v>159</v>
      </c>
      <c r="BS210" s="371">
        <f t="shared" si="503"/>
        <v>175</v>
      </c>
      <c r="BT210" s="372">
        <f t="shared" si="503"/>
        <v>159</v>
      </c>
      <c r="BU210" s="426">
        <v>3</v>
      </c>
      <c r="BV210" s="494">
        <v>3</v>
      </c>
      <c r="BW210" s="371">
        <f t="shared" si="504"/>
        <v>3</v>
      </c>
      <c r="BX210" s="423">
        <f t="shared" si="547"/>
        <v>3</v>
      </c>
      <c r="BY210" s="358">
        <f t="shared" si="467"/>
        <v>345</v>
      </c>
      <c r="BZ210" s="372">
        <f t="shared" si="467"/>
        <v>303</v>
      </c>
      <c r="CA210" s="358">
        <f t="shared" si="468"/>
        <v>345</v>
      </c>
      <c r="CB210" s="372">
        <f t="shared" si="468"/>
        <v>303</v>
      </c>
      <c r="CC210" s="427">
        <v>3.7</v>
      </c>
      <c r="CD210" s="496">
        <v>4.2269503546099294</v>
      </c>
      <c r="CE210" s="371">
        <f t="shared" si="510"/>
        <v>617.9</v>
      </c>
      <c r="CF210" s="372">
        <f t="shared" si="510"/>
        <v>596</v>
      </c>
      <c r="CG210" s="426">
        <v>4.3899999999999997</v>
      </c>
      <c r="CH210" s="496">
        <v>5.4150943396226419</v>
      </c>
      <c r="CI210" s="371">
        <f t="shared" si="505"/>
        <v>768.25</v>
      </c>
      <c r="CJ210" s="372">
        <f t="shared" si="505"/>
        <v>861</v>
      </c>
      <c r="CK210" s="426">
        <v>5.5</v>
      </c>
      <c r="CL210" s="496">
        <v>5.5</v>
      </c>
      <c r="CM210" s="371">
        <f t="shared" si="506"/>
        <v>16.5</v>
      </c>
      <c r="CN210" s="372">
        <f t="shared" si="506"/>
        <v>16.5</v>
      </c>
      <c r="CO210" s="371">
        <f t="shared" si="469"/>
        <v>4.065652173913044</v>
      </c>
      <c r="CP210" s="372">
        <f t="shared" si="469"/>
        <v>4.8630363036303628</v>
      </c>
      <c r="CQ210" s="371">
        <f t="shared" si="470"/>
        <v>1402.65</v>
      </c>
      <c r="CR210" s="372">
        <f t="shared" si="470"/>
        <v>1473.5</v>
      </c>
      <c r="CS210" s="426">
        <v>88.467065868263475</v>
      </c>
      <c r="CT210" s="496">
        <v>92.833333333333329</v>
      </c>
      <c r="CU210" s="371">
        <f t="shared" si="511"/>
        <v>14774</v>
      </c>
      <c r="CV210" s="372">
        <f t="shared" si="511"/>
        <v>13089.5</v>
      </c>
      <c r="CW210" s="426">
        <v>79.417142857142863</v>
      </c>
      <c r="CX210" s="496">
        <v>96.065420560747668</v>
      </c>
      <c r="CY210" s="371">
        <f t="shared" si="512"/>
        <v>13898.000000000002</v>
      </c>
      <c r="CZ210" s="372">
        <f t="shared" si="512"/>
        <v>15274.401869158879</v>
      </c>
      <c r="DA210" s="426">
        <v>115</v>
      </c>
      <c r="DB210" s="496">
        <v>97.5</v>
      </c>
      <c r="DC210" s="371">
        <f t="shared" si="471"/>
        <v>345</v>
      </c>
      <c r="DD210" s="372">
        <f t="shared" si="471"/>
        <v>292.5</v>
      </c>
      <c r="DE210" s="371">
        <f t="shared" si="472"/>
        <v>84.107246376811588</v>
      </c>
      <c r="DF210" s="372">
        <f t="shared" si="472"/>
        <v>94.57558372659696</v>
      </c>
      <c r="DG210" s="371">
        <f t="shared" si="473"/>
        <v>29016.999999999996</v>
      </c>
      <c r="DH210" s="372">
        <f t="shared" si="473"/>
        <v>28656.401869158879</v>
      </c>
      <c r="DI210" s="371">
        <f t="shared" si="474"/>
        <v>377</v>
      </c>
      <c r="DJ210" s="372">
        <f t="shared" si="474"/>
        <v>405</v>
      </c>
      <c r="DK210" s="371">
        <f t="shared" si="474"/>
        <v>377</v>
      </c>
      <c r="DL210" s="372">
        <f t="shared" si="463"/>
        <v>405</v>
      </c>
      <c r="DM210" s="371">
        <f t="shared" si="475"/>
        <v>3.9756498673740057</v>
      </c>
      <c r="DN210" s="372">
        <f t="shared" si="475"/>
        <v>4.1074074074074076</v>
      </c>
      <c r="DO210" s="371">
        <f t="shared" si="476"/>
        <v>1498.8200000000002</v>
      </c>
      <c r="DP210" s="372">
        <f t="shared" si="476"/>
        <v>1663.5</v>
      </c>
      <c r="DQ210" s="371">
        <f t="shared" si="477"/>
        <v>84.156719717064533</v>
      </c>
      <c r="DR210" s="372">
        <f t="shared" si="477"/>
        <v>93.324521387872025</v>
      </c>
      <c r="DS210" s="371">
        <f t="shared" si="478"/>
        <v>31727.083333333328</v>
      </c>
      <c r="DT210" s="372">
        <f t="shared" si="478"/>
        <v>37796.431162088171</v>
      </c>
      <c r="DU210" s="424">
        <v>18</v>
      </c>
      <c r="DV210" s="496">
        <v>9</v>
      </c>
      <c r="DW210" s="371">
        <f t="shared" si="479"/>
        <v>18</v>
      </c>
      <c r="DX210" s="372">
        <f t="shared" si="479"/>
        <v>9</v>
      </c>
      <c r="DY210" s="426">
        <v>58</v>
      </c>
      <c r="DZ210" s="496">
        <v>43</v>
      </c>
      <c r="EA210" s="371">
        <f t="shared" si="480"/>
        <v>58</v>
      </c>
      <c r="EB210" s="372">
        <f t="shared" si="480"/>
        <v>43</v>
      </c>
      <c r="EC210" s="426">
        <v>2</v>
      </c>
      <c r="ED210" s="496"/>
      <c r="EE210" s="371">
        <f t="shared" si="481"/>
        <v>2</v>
      </c>
      <c r="EF210" s="372">
        <f t="shared" si="481"/>
        <v>0</v>
      </c>
      <c r="EG210" s="358">
        <f t="shared" si="482"/>
        <v>78</v>
      </c>
      <c r="EH210" s="372">
        <f t="shared" si="482"/>
        <v>52</v>
      </c>
      <c r="EI210" s="358">
        <f t="shared" si="483"/>
        <v>78</v>
      </c>
      <c r="EJ210" s="372">
        <f t="shared" si="483"/>
        <v>52</v>
      </c>
      <c r="EK210" s="427">
        <v>3.03</v>
      </c>
      <c r="EL210" s="496">
        <v>2.8888888888888888</v>
      </c>
      <c r="EM210" s="371">
        <f t="shared" si="545"/>
        <v>54.54</v>
      </c>
      <c r="EN210" s="372">
        <f t="shared" si="545"/>
        <v>26</v>
      </c>
      <c r="EO210" s="426">
        <v>2.71</v>
      </c>
      <c r="EP210" s="496">
        <v>6.5049999999999999</v>
      </c>
      <c r="EQ210" s="371">
        <f t="shared" si="507"/>
        <v>157.18</v>
      </c>
      <c r="ER210" s="372">
        <f t="shared" si="507"/>
        <v>279.71499999999997</v>
      </c>
      <c r="ES210" s="426">
        <v>2.75</v>
      </c>
      <c r="ET210" s="496"/>
      <c r="EU210" s="371">
        <f t="shared" si="543"/>
        <v>5.5</v>
      </c>
      <c r="EV210" s="372">
        <f t="shared" si="544"/>
        <v>0</v>
      </c>
      <c r="EW210" s="371">
        <f t="shared" si="484"/>
        <v>2.7848717948717949</v>
      </c>
      <c r="EX210" s="372">
        <f t="shared" si="484"/>
        <v>5.8791346153846149</v>
      </c>
      <c r="EY210" s="371">
        <f t="shared" si="485"/>
        <v>217.22</v>
      </c>
      <c r="EZ210" s="372">
        <f t="shared" si="485"/>
        <v>305.71499999999997</v>
      </c>
      <c r="FA210" s="426">
        <v>88.277777777777771</v>
      </c>
      <c r="FB210" s="496">
        <v>84.36363636363636</v>
      </c>
      <c r="FC210" s="371">
        <f t="shared" si="486"/>
        <v>1589</v>
      </c>
      <c r="FD210" s="372">
        <f t="shared" si="486"/>
        <v>759.27272727272725</v>
      </c>
      <c r="FE210" s="426">
        <v>86.91379310344827</v>
      </c>
      <c r="FF210" s="496">
        <v>79.819999999999993</v>
      </c>
      <c r="FG210" s="371">
        <f t="shared" si="487"/>
        <v>5041</v>
      </c>
      <c r="FH210" s="372">
        <f t="shared" si="487"/>
        <v>3432.2599999999998</v>
      </c>
      <c r="FI210" s="426">
        <v>134.5</v>
      </c>
      <c r="FJ210" s="496">
        <v>96.333333333333329</v>
      </c>
      <c r="FK210" s="371">
        <f t="shared" si="488"/>
        <v>269</v>
      </c>
      <c r="FL210" s="372">
        <f t="shared" si="488"/>
        <v>0</v>
      </c>
      <c r="FM210" s="371">
        <f t="shared" si="489"/>
        <v>88.448717948717942</v>
      </c>
      <c r="FN210" s="372">
        <f t="shared" si="489"/>
        <v>80.606398601398595</v>
      </c>
      <c r="FO210" s="371">
        <f t="shared" si="490"/>
        <v>6898.9999999999991</v>
      </c>
      <c r="FP210" s="372">
        <f t="shared" si="490"/>
        <v>4191.5327272727272</v>
      </c>
      <c r="FQ210" s="424"/>
      <c r="FR210" s="425"/>
      <c r="FS210" s="371">
        <f t="shared" si="491"/>
        <v>0</v>
      </c>
      <c r="FT210" s="372">
        <f t="shared" si="491"/>
        <v>0</v>
      </c>
      <c r="FU210" s="426"/>
      <c r="FV210" s="425"/>
      <c r="FW210" s="371">
        <f t="shared" si="492"/>
        <v>0</v>
      </c>
      <c r="FX210" s="372">
        <f t="shared" si="492"/>
        <v>0</v>
      </c>
      <c r="FY210" s="426"/>
      <c r="FZ210" s="425"/>
      <c r="GA210" s="371">
        <f t="shared" si="493"/>
        <v>0</v>
      </c>
      <c r="GB210" s="372">
        <f t="shared" si="493"/>
        <v>0</v>
      </c>
      <c r="GC210" s="406">
        <f t="shared" si="456"/>
        <v>198</v>
      </c>
      <c r="GD210" s="372">
        <f t="shared" si="456"/>
        <v>213</v>
      </c>
      <c r="GE210" s="371">
        <f t="shared" si="456"/>
        <v>198</v>
      </c>
      <c r="GF210" s="372">
        <f t="shared" si="454"/>
        <v>213</v>
      </c>
      <c r="GG210" s="371">
        <f t="shared" si="494"/>
        <v>708.18999999999994</v>
      </c>
      <c r="GH210" s="372">
        <f t="shared" si="494"/>
        <v>736.5</v>
      </c>
      <c r="GI210" s="371">
        <f t="shared" si="495"/>
        <v>17508.083333333336</v>
      </c>
      <c r="GJ210" s="372">
        <f t="shared" si="495"/>
        <v>19837.590909090912</v>
      </c>
      <c r="GK210" s="406">
        <f t="shared" si="457"/>
        <v>252</v>
      </c>
      <c r="GL210" s="372">
        <f t="shared" si="457"/>
        <v>240</v>
      </c>
      <c r="GM210" s="371">
        <f t="shared" si="457"/>
        <v>252</v>
      </c>
      <c r="GN210" s="372">
        <f t="shared" si="455"/>
        <v>240</v>
      </c>
      <c r="GO210" s="371">
        <f t="shared" si="496"/>
        <v>985.84999999999991</v>
      </c>
      <c r="GP210" s="372">
        <f t="shared" si="496"/>
        <v>1215.2149999999999</v>
      </c>
      <c r="GQ210" s="371">
        <f t="shared" si="497"/>
        <v>20504</v>
      </c>
      <c r="GR210" s="372">
        <f t="shared" si="497"/>
        <v>21775.372980269989</v>
      </c>
      <c r="GS210" s="406">
        <f t="shared" si="458"/>
        <v>450</v>
      </c>
      <c r="GT210" s="372">
        <f t="shared" si="458"/>
        <v>453</v>
      </c>
      <c r="GU210" s="371">
        <f t="shared" si="458"/>
        <v>450</v>
      </c>
      <c r="GV210" s="372">
        <f t="shared" si="458"/>
        <v>453</v>
      </c>
      <c r="GW210" s="371">
        <f t="shared" si="498"/>
        <v>1694.04</v>
      </c>
      <c r="GX210" s="372">
        <f t="shared" si="498"/>
        <v>1951.7149999999999</v>
      </c>
      <c r="GY210" s="371">
        <f t="shared" si="498"/>
        <v>38012.083333333336</v>
      </c>
      <c r="GZ210" s="372">
        <f t="shared" si="498"/>
        <v>41612.963889360901</v>
      </c>
      <c r="HA210" s="406">
        <f t="shared" si="459"/>
        <v>5</v>
      </c>
      <c r="HB210" s="372">
        <f t="shared" si="459"/>
        <v>4</v>
      </c>
      <c r="HC210" s="371">
        <f t="shared" si="459"/>
        <v>5</v>
      </c>
      <c r="HD210" s="372">
        <f t="shared" si="459"/>
        <v>4</v>
      </c>
      <c r="HE210" s="371">
        <f t="shared" si="460"/>
        <v>22</v>
      </c>
      <c r="HF210" s="372">
        <f t="shared" si="460"/>
        <v>17.5</v>
      </c>
      <c r="HG210" s="371">
        <f t="shared" si="499"/>
        <v>614</v>
      </c>
      <c r="HH210" s="372">
        <f t="shared" si="499"/>
        <v>375</v>
      </c>
      <c r="HI210" s="406">
        <f t="shared" si="500"/>
        <v>1716.0400000000002</v>
      </c>
      <c r="HJ210" s="372">
        <f t="shared" si="500"/>
        <v>1969.2149999999999</v>
      </c>
      <c r="HK210" s="371">
        <f t="shared" si="501"/>
        <v>38626.083333333328</v>
      </c>
      <c r="HL210" s="371">
        <f t="shared" si="501"/>
        <v>41987.963889360901</v>
      </c>
    </row>
    <row r="211" spans="1:220" ht="15">
      <c r="A211" s="489" t="s">
        <v>43</v>
      </c>
      <c r="B211" s="569" t="s">
        <v>207</v>
      </c>
      <c r="C211" s="570" t="s">
        <v>1059</v>
      </c>
      <c r="D211" s="492">
        <v>198251</v>
      </c>
      <c r="E211" s="571">
        <v>9</v>
      </c>
      <c r="F211" s="676">
        <v>379</v>
      </c>
      <c r="G211" s="420">
        <v>379</v>
      </c>
      <c r="H211" s="421">
        <v>19</v>
      </c>
      <c r="I211" s="493">
        <v>16</v>
      </c>
      <c r="J211" s="371">
        <f t="shared" si="513"/>
        <v>360</v>
      </c>
      <c r="K211" s="372">
        <f t="shared" si="514"/>
        <v>363</v>
      </c>
      <c r="L211" s="420">
        <v>68.404688463911171</v>
      </c>
      <c r="M211" s="371">
        <f t="shared" si="515"/>
        <v>360</v>
      </c>
      <c r="N211" s="372">
        <f t="shared" si="516"/>
        <v>363</v>
      </c>
      <c r="O211" s="371">
        <f t="shared" si="517"/>
        <v>360</v>
      </c>
      <c r="P211" s="372">
        <f t="shared" si="518"/>
        <v>361</v>
      </c>
      <c r="Q211" s="424">
        <v>38</v>
      </c>
      <c r="R211" s="494">
        <v>38</v>
      </c>
      <c r="S211" s="371">
        <f t="shared" si="519"/>
        <v>38</v>
      </c>
      <c r="T211" s="372">
        <f t="shared" si="520"/>
        <v>38</v>
      </c>
      <c r="U211" s="426">
        <v>10</v>
      </c>
      <c r="V211" s="493">
        <v>9</v>
      </c>
      <c r="W211" s="371">
        <f t="shared" si="521"/>
        <v>10</v>
      </c>
      <c r="X211" s="372">
        <f t="shared" si="522"/>
        <v>9</v>
      </c>
      <c r="Y211" s="426">
        <v>3</v>
      </c>
      <c r="Z211" s="493">
        <v>3</v>
      </c>
      <c r="AA211" s="371">
        <f t="shared" si="523"/>
        <v>3</v>
      </c>
      <c r="AB211" s="372">
        <f t="shared" si="524"/>
        <v>3</v>
      </c>
      <c r="AC211" s="358">
        <f t="shared" si="525"/>
        <v>51</v>
      </c>
      <c r="AD211" s="372">
        <f t="shared" si="526"/>
        <v>50</v>
      </c>
      <c r="AE211" s="358">
        <f t="shared" si="527"/>
        <v>51</v>
      </c>
      <c r="AF211" s="372">
        <f t="shared" si="528"/>
        <v>50</v>
      </c>
      <c r="AG211" s="495">
        <v>2.46</v>
      </c>
      <c r="AH211" s="496">
        <v>2.9342105263157894</v>
      </c>
      <c r="AI211" s="371">
        <f t="shared" si="529"/>
        <v>93.48</v>
      </c>
      <c r="AJ211" s="372">
        <f t="shared" si="530"/>
        <v>111.5</v>
      </c>
      <c r="AK211" s="497">
        <v>3.35</v>
      </c>
      <c r="AL211" s="496">
        <v>3.1111111111111112</v>
      </c>
      <c r="AM211" s="371">
        <f t="shared" si="531"/>
        <v>33.5</v>
      </c>
      <c r="AN211" s="372">
        <f t="shared" si="532"/>
        <v>28</v>
      </c>
      <c r="AO211" s="497">
        <v>4.5</v>
      </c>
      <c r="AP211" s="496">
        <v>3</v>
      </c>
      <c r="AQ211" s="371">
        <f t="shared" si="533"/>
        <v>13.5</v>
      </c>
      <c r="AR211" s="372">
        <f t="shared" si="534"/>
        <v>9</v>
      </c>
      <c r="AS211" s="371">
        <f t="shared" si="535"/>
        <v>2.754509803921569</v>
      </c>
      <c r="AT211" s="372">
        <f t="shared" si="536"/>
        <v>2.97</v>
      </c>
      <c r="AU211" s="371">
        <f t="shared" si="537"/>
        <v>140.48000000000002</v>
      </c>
      <c r="AV211" s="372">
        <f t="shared" si="538"/>
        <v>148.5</v>
      </c>
      <c r="AW211" s="497">
        <v>84.513513513513516</v>
      </c>
      <c r="AX211" s="496">
        <v>88.611111111111114</v>
      </c>
      <c r="AY211" s="371">
        <f t="shared" si="539"/>
        <v>3211.5135135135138</v>
      </c>
      <c r="AZ211" s="372">
        <f t="shared" si="540"/>
        <v>3367.2222222222222</v>
      </c>
      <c r="BA211" s="497">
        <v>73.7</v>
      </c>
      <c r="BB211" s="496">
        <v>82.857142857142861</v>
      </c>
      <c r="BC211" s="371">
        <f t="shared" si="541"/>
        <v>737</v>
      </c>
      <c r="BD211" s="372">
        <f t="shared" si="542"/>
        <v>745.71428571428578</v>
      </c>
      <c r="BE211" s="498">
        <v>99</v>
      </c>
      <c r="BF211" s="496">
        <v>86</v>
      </c>
      <c r="BG211" s="371">
        <f t="shared" si="464"/>
        <v>297</v>
      </c>
      <c r="BH211" s="372">
        <f t="shared" si="464"/>
        <v>258</v>
      </c>
      <c r="BI211" s="371">
        <f t="shared" si="465"/>
        <v>83.245363010068886</v>
      </c>
      <c r="BJ211" s="372">
        <f t="shared" si="465"/>
        <v>87.418730158730156</v>
      </c>
      <c r="BK211" s="371">
        <f t="shared" si="466"/>
        <v>4245.5135135135133</v>
      </c>
      <c r="BL211" s="372">
        <f t="shared" si="466"/>
        <v>4370.936507936508</v>
      </c>
      <c r="BM211" s="431">
        <v>138</v>
      </c>
      <c r="BN211" s="494">
        <v>134</v>
      </c>
      <c r="BO211" s="371">
        <f t="shared" si="502"/>
        <v>138</v>
      </c>
      <c r="BP211" s="372">
        <f t="shared" si="502"/>
        <v>134</v>
      </c>
      <c r="BQ211" s="426">
        <v>96</v>
      </c>
      <c r="BR211" s="494">
        <v>106</v>
      </c>
      <c r="BS211" s="371">
        <f t="shared" si="503"/>
        <v>96</v>
      </c>
      <c r="BT211" s="372">
        <f t="shared" si="503"/>
        <v>106</v>
      </c>
      <c r="BU211" s="426">
        <v>3</v>
      </c>
      <c r="BV211" s="494">
        <v>8</v>
      </c>
      <c r="BW211" s="371">
        <f t="shared" si="504"/>
        <v>3</v>
      </c>
      <c r="BX211" s="423">
        <f t="shared" si="547"/>
        <v>8</v>
      </c>
      <c r="BY211" s="358">
        <f t="shared" si="467"/>
        <v>237</v>
      </c>
      <c r="BZ211" s="372">
        <f t="shared" si="467"/>
        <v>248</v>
      </c>
      <c r="CA211" s="358">
        <f t="shared" si="468"/>
        <v>237</v>
      </c>
      <c r="CB211" s="372">
        <f t="shared" si="468"/>
        <v>248</v>
      </c>
      <c r="CC211" s="427">
        <v>3.64</v>
      </c>
      <c r="CD211" s="496">
        <v>4.0111940298507465</v>
      </c>
      <c r="CE211" s="371">
        <f t="shared" si="510"/>
        <v>502.32</v>
      </c>
      <c r="CF211" s="372">
        <f t="shared" si="510"/>
        <v>537.5</v>
      </c>
      <c r="CG211" s="426">
        <v>4.88</v>
      </c>
      <c r="CH211" s="496">
        <v>5.7877358490566042</v>
      </c>
      <c r="CI211" s="371">
        <f t="shared" si="505"/>
        <v>468.48</v>
      </c>
      <c r="CJ211" s="372">
        <f t="shared" si="505"/>
        <v>613.5</v>
      </c>
      <c r="CK211" s="426">
        <v>4.5</v>
      </c>
      <c r="CL211" s="496">
        <v>3.25</v>
      </c>
      <c r="CM211" s="371">
        <f t="shared" si="506"/>
        <v>13.5</v>
      </c>
      <c r="CN211" s="372">
        <f t="shared" si="506"/>
        <v>26</v>
      </c>
      <c r="CO211" s="371">
        <f t="shared" si="469"/>
        <v>4.1531645569620252</v>
      </c>
      <c r="CP211" s="372">
        <f t="shared" si="469"/>
        <v>4.745967741935484</v>
      </c>
      <c r="CQ211" s="371">
        <f t="shared" si="470"/>
        <v>984.3</v>
      </c>
      <c r="CR211" s="372">
        <f t="shared" si="470"/>
        <v>1177</v>
      </c>
      <c r="CS211" s="426">
        <v>79.44202898550725</v>
      </c>
      <c r="CT211" s="496">
        <v>92.373913043478254</v>
      </c>
      <c r="CU211" s="371">
        <f t="shared" si="511"/>
        <v>10963</v>
      </c>
      <c r="CV211" s="372">
        <f t="shared" si="511"/>
        <v>12378.104347826085</v>
      </c>
      <c r="CW211" s="426">
        <v>74.166666666666671</v>
      </c>
      <c r="CX211" s="496">
        <v>83.181818181818187</v>
      </c>
      <c r="CY211" s="371">
        <f t="shared" si="512"/>
        <v>7120</v>
      </c>
      <c r="CZ211" s="372">
        <f t="shared" si="512"/>
        <v>8817.2727272727279</v>
      </c>
      <c r="DA211" s="426">
        <v>92</v>
      </c>
      <c r="DB211" s="496">
        <v>89.25</v>
      </c>
      <c r="DC211" s="371">
        <f t="shared" si="471"/>
        <v>276</v>
      </c>
      <c r="DD211" s="372">
        <f t="shared" si="471"/>
        <v>714</v>
      </c>
      <c r="DE211" s="371">
        <f t="shared" si="472"/>
        <v>77.46413502109705</v>
      </c>
      <c r="DF211" s="372">
        <f t="shared" si="472"/>
        <v>88.344262399591983</v>
      </c>
      <c r="DG211" s="371">
        <f t="shared" si="473"/>
        <v>18359</v>
      </c>
      <c r="DH211" s="372">
        <f t="shared" si="473"/>
        <v>21909.377075098811</v>
      </c>
      <c r="DI211" s="371">
        <f t="shared" si="474"/>
        <v>288</v>
      </c>
      <c r="DJ211" s="372">
        <f t="shared" si="474"/>
        <v>298</v>
      </c>
      <c r="DK211" s="371">
        <f t="shared" si="474"/>
        <v>288</v>
      </c>
      <c r="DL211" s="372">
        <f t="shared" si="463"/>
        <v>298</v>
      </c>
      <c r="DM211" s="371">
        <f t="shared" si="475"/>
        <v>3.9054861111111112</v>
      </c>
      <c r="DN211" s="372">
        <f t="shared" si="475"/>
        <v>4.4479865771812079</v>
      </c>
      <c r="DO211" s="371">
        <f t="shared" si="476"/>
        <v>1124.78</v>
      </c>
      <c r="DP211" s="372">
        <f t="shared" si="476"/>
        <v>1325.5</v>
      </c>
      <c r="DQ211" s="371">
        <f t="shared" si="477"/>
        <v>78.48789414414415</v>
      </c>
      <c r="DR211" s="372">
        <f t="shared" si="477"/>
        <v>88.188971755152082</v>
      </c>
      <c r="DS211" s="371">
        <f t="shared" si="478"/>
        <v>22604.513513513513</v>
      </c>
      <c r="DT211" s="372">
        <f t="shared" si="478"/>
        <v>26280.31358303532</v>
      </c>
      <c r="DU211" s="424">
        <v>41</v>
      </c>
      <c r="DV211" s="496">
        <v>37</v>
      </c>
      <c r="DW211" s="371">
        <f t="shared" si="479"/>
        <v>41</v>
      </c>
      <c r="DX211" s="372">
        <f t="shared" si="479"/>
        <v>37</v>
      </c>
      <c r="DY211" s="426">
        <v>29</v>
      </c>
      <c r="DZ211" s="496">
        <v>26</v>
      </c>
      <c r="EA211" s="371">
        <f t="shared" si="480"/>
        <v>29</v>
      </c>
      <c r="EB211" s="372">
        <f t="shared" si="480"/>
        <v>26</v>
      </c>
      <c r="EC211" s="426">
        <v>2</v>
      </c>
      <c r="ED211" s="496">
        <v>2</v>
      </c>
      <c r="EE211" s="371">
        <f t="shared" si="481"/>
        <v>2</v>
      </c>
      <c r="EF211" s="372">
        <f t="shared" si="481"/>
        <v>0</v>
      </c>
      <c r="EG211" s="358">
        <f t="shared" si="482"/>
        <v>72</v>
      </c>
      <c r="EH211" s="372">
        <f t="shared" si="482"/>
        <v>65</v>
      </c>
      <c r="EI211" s="358">
        <f t="shared" si="483"/>
        <v>72</v>
      </c>
      <c r="EJ211" s="372">
        <f t="shared" si="483"/>
        <v>65</v>
      </c>
      <c r="EK211" s="427">
        <v>2.46</v>
      </c>
      <c r="EL211" s="496">
        <v>3.9054054054054053</v>
      </c>
      <c r="EM211" s="371">
        <f t="shared" si="545"/>
        <v>100.86</v>
      </c>
      <c r="EN211" s="372">
        <f t="shared" si="545"/>
        <v>144.5</v>
      </c>
      <c r="EO211" s="426">
        <v>3.02</v>
      </c>
      <c r="EP211" s="496">
        <v>3.7169811320754715</v>
      </c>
      <c r="EQ211" s="371">
        <f t="shared" si="507"/>
        <v>87.58</v>
      </c>
      <c r="ER211" s="372">
        <f t="shared" si="507"/>
        <v>96.641509433962256</v>
      </c>
      <c r="ES211" s="426">
        <v>4.5</v>
      </c>
      <c r="ET211" s="496">
        <v>2</v>
      </c>
      <c r="EU211" s="371">
        <f t="shared" si="543"/>
        <v>9</v>
      </c>
      <c r="EV211" s="372">
        <f t="shared" si="544"/>
        <v>4</v>
      </c>
      <c r="EW211" s="371">
        <f t="shared" si="484"/>
        <v>2.7422222222222223</v>
      </c>
      <c r="EX211" s="372">
        <f t="shared" si="484"/>
        <v>3.7714078374455733</v>
      </c>
      <c r="EY211" s="371">
        <f t="shared" si="485"/>
        <v>197.44</v>
      </c>
      <c r="EZ211" s="372">
        <f t="shared" si="485"/>
        <v>245.14150943396226</v>
      </c>
      <c r="FA211" s="426">
        <v>90.634146341463421</v>
      </c>
      <c r="FB211" s="496">
        <v>78.33898305084746</v>
      </c>
      <c r="FC211" s="371">
        <f t="shared" si="486"/>
        <v>3716.0000000000005</v>
      </c>
      <c r="FD211" s="372">
        <f t="shared" si="486"/>
        <v>2898.5423728813562</v>
      </c>
      <c r="FE211" s="426">
        <v>85.620689655172413</v>
      </c>
      <c r="FF211" s="496">
        <v>79.622641509433961</v>
      </c>
      <c r="FG211" s="371">
        <f t="shared" si="487"/>
        <v>2483</v>
      </c>
      <c r="FH211" s="372">
        <f t="shared" si="487"/>
        <v>2070.1886792452829</v>
      </c>
      <c r="FI211" s="426">
        <v>93</v>
      </c>
      <c r="FJ211" s="496"/>
      <c r="FK211" s="371">
        <f t="shared" si="488"/>
        <v>186</v>
      </c>
      <c r="FL211" s="372">
        <f t="shared" si="488"/>
        <v>0</v>
      </c>
      <c r="FM211" s="371">
        <f t="shared" si="489"/>
        <v>88.680555555555557</v>
      </c>
      <c r="FN211" s="372">
        <f t="shared" si="489"/>
        <v>76.442016186563677</v>
      </c>
      <c r="FO211" s="371">
        <f t="shared" si="490"/>
        <v>6385</v>
      </c>
      <c r="FP211" s="372">
        <f t="shared" si="490"/>
        <v>4968.731052126639</v>
      </c>
      <c r="FQ211" s="424"/>
      <c r="FR211" s="425"/>
      <c r="FS211" s="371">
        <f t="shared" si="491"/>
        <v>0</v>
      </c>
      <c r="FT211" s="372">
        <f t="shared" si="491"/>
        <v>0</v>
      </c>
      <c r="FU211" s="426"/>
      <c r="FV211" s="425"/>
      <c r="FW211" s="371">
        <f t="shared" si="492"/>
        <v>0</v>
      </c>
      <c r="FX211" s="372">
        <f t="shared" si="492"/>
        <v>0</v>
      </c>
      <c r="FY211" s="426"/>
      <c r="FZ211" s="425"/>
      <c r="GA211" s="371">
        <f t="shared" si="493"/>
        <v>0</v>
      </c>
      <c r="GB211" s="372">
        <f t="shared" si="493"/>
        <v>0</v>
      </c>
      <c r="GC211" s="406">
        <f t="shared" si="456"/>
        <v>217</v>
      </c>
      <c r="GD211" s="372">
        <f t="shared" si="456"/>
        <v>209</v>
      </c>
      <c r="GE211" s="371">
        <f t="shared" si="456"/>
        <v>217</v>
      </c>
      <c r="GF211" s="372">
        <f t="shared" si="454"/>
        <v>209</v>
      </c>
      <c r="GG211" s="371">
        <f t="shared" si="494"/>
        <v>696.66</v>
      </c>
      <c r="GH211" s="372">
        <f t="shared" si="494"/>
        <v>793.5</v>
      </c>
      <c r="GI211" s="371">
        <f t="shared" si="495"/>
        <v>17890.513513513513</v>
      </c>
      <c r="GJ211" s="372">
        <f t="shared" si="495"/>
        <v>18643.868942929665</v>
      </c>
      <c r="GK211" s="406">
        <f t="shared" si="457"/>
        <v>135</v>
      </c>
      <c r="GL211" s="372">
        <f t="shared" si="457"/>
        <v>141</v>
      </c>
      <c r="GM211" s="371">
        <f t="shared" si="457"/>
        <v>135</v>
      </c>
      <c r="GN211" s="372">
        <f t="shared" si="455"/>
        <v>141</v>
      </c>
      <c r="GO211" s="371">
        <f t="shared" si="496"/>
        <v>589.56000000000006</v>
      </c>
      <c r="GP211" s="372">
        <f t="shared" si="496"/>
        <v>738.14150943396226</v>
      </c>
      <c r="GQ211" s="371">
        <f t="shared" si="497"/>
        <v>10340</v>
      </c>
      <c r="GR211" s="372">
        <f t="shared" si="497"/>
        <v>11633.175692232297</v>
      </c>
      <c r="GS211" s="406">
        <f t="shared" si="458"/>
        <v>352</v>
      </c>
      <c r="GT211" s="372">
        <f t="shared" si="458"/>
        <v>350</v>
      </c>
      <c r="GU211" s="371">
        <f t="shared" si="458"/>
        <v>352</v>
      </c>
      <c r="GV211" s="372">
        <f t="shared" si="458"/>
        <v>350</v>
      </c>
      <c r="GW211" s="371">
        <f t="shared" si="498"/>
        <v>1286.22</v>
      </c>
      <c r="GX211" s="372">
        <f t="shared" si="498"/>
        <v>1531.6415094339623</v>
      </c>
      <c r="GY211" s="371">
        <f t="shared" si="498"/>
        <v>28230.513513513513</v>
      </c>
      <c r="GZ211" s="372">
        <f t="shared" si="498"/>
        <v>30277.044635161961</v>
      </c>
      <c r="HA211" s="406">
        <f t="shared" si="459"/>
        <v>8</v>
      </c>
      <c r="HB211" s="372">
        <f t="shared" si="459"/>
        <v>13</v>
      </c>
      <c r="HC211" s="371">
        <f t="shared" si="459"/>
        <v>8</v>
      </c>
      <c r="HD211" s="372">
        <f t="shared" si="459"/>
        <v>11</v>
      </c>
      <c r="HE211" s="371">
        <f t="shared" si="460"/>
        <v>36</v>
      </c>
      <c r="HF211" s="372">
        <f t="shared" si="460"/>
        <v>39</v>
      </c>
      <c r="HG211" s="371">
        <f t="shared" si="499"/>
        <v>759</v>
      </c>
      <c r="HH211" s="372">
        <f t="shared" si="499"/>
        <v>972</v>
      </c>
      <c r="HI211" s="406">
        <f t="shared" si="500"/>
        <v>1322.22</v>
      </c>
      <c r="HJ211" s="372">
        <f t="shared" si="500"/>
        <v>1570.6415094339623</v>
      </c>
      <c r="HK211" s="371">
        <f t="shared" si="501"/>
        <v>28989.513513513513</v>
      </c>
      <c r="HL211" s="371">
        <f t="shared" si="501"/>
        <v>31249.044635161961</v>
      </c>
    </row>
    <row r="212" spans="1:220" ht="15">
      <c r="A212" s="489" t="s">
        <v>43</v>
      </c>
      <c r="B212" s="490" t="s">
        <v>208</v>
      </c>
      <c r="C212" s="50"/>
      <c r="D212" s="492">
        <v>198260</v>
      </c>
      <c r="E212" s="452">
        <v>8</v>
      </c>
      <c r="F212" s="676">
        <v>1196</v>
      </c>
      <c r="G212" s="420">
        <v>1256</v>
      </c>
      <c r="H212" s="421">
        <v>60</v>
      </c>
      <c r="I212" s="493">
        <v>34</v>
      </c>
      <c r="J212" s="371">
        <f t="shared" si="513"/>
        <v>1136</v>
      </c>
      <c r="K212" s="372">
        <f t="shared" si="514"/>
        <v>1222</v>
      </c>
      <c r="L212" s="420">
        <v>66.376462371224022</v>
      </c>
      <c r="M212" s="371">
        <f t="shared" si="515"/>
        <v>1136</v>
      </c>
      <c r="N212" s="372">
        <f t="shared" si="516"/>
        <v>1222</v>
      </c>
      <c r="O212" s="371">
        <f t="shared" si="517"/>
        <v>1136</v>
      </c>
      <c r="P212" s="372">
        <f t="shared" si="518"/>
        <v>1221</v>
      </c>
      <c r="Q212" s="424">
        <v>28</v>
      </c>
      <c r="R212" s="494">
        <v>30</v>
      </c>
      <c r="S212" s="371">
        <f t="shared" si="519"/>
        <v>28</v>
      </c>
      <c r="T212" s="372">
        <f t="shared" si="520"/>
        <v>30</v>
      </c>
      <c r="U212" s="426">
        <v>27</v>
      </c>
      <c r="V212" s="493">
        <v>43</v>
      </c>
      <c r="W212" s="371">
        <f t="shared" si="521"/>
        <v>27</v>
      </c>
      <c r="X212" s="372">
        <f t="shared" si="522"/>
        <v>43</v>
      </c>
      <c r="Y212" s="426"/>
      <c r="Z212" s="493">
        <v>1</v>
      </c>
      <c r="AA212" s="371">
        <f t="shared" si="523"/>
        <v>0</v>
      </c>
      <c r="AB212" s="372">
        <f t="shared" si="524"/>
        <v>0</v>
      </c>
      <c r="AC212" s="358">
        <f t="shared" si="525"/>
        <v>55</v>
      </c>
      <c r="AD212" s="372">
        <f t="shared" si="526"/>
        <v>74</v>
      </c>
      <c r="AE212" s="358">
        <f t="shared" si="527"/>
        <v>55</v>
      </c>
      <c r="AF212" s="372">
        <f t="shared" si="528"/>
        <v>74</v>
      </c>
      <c r="AG212" s="495">
        <v>2.4300000000000002</v>
      </c>
      <c r="AH212" s="496">
        <v>3.0666666666666669</v>
      </c>
      <c r="AI212" s="371">
        <f t="shared" si="529"/>
        <v>68.040000000000006</v>
      </c>
      <c r="AJ212" s="372">
        <f t="shared" si="530"/>
        <v>92</v>
      </c>
      <c r="AK212" s="497">
        <v>3.39</v>
      </c>
      <c r="AL212" s="496">
        <v>3.9883720930232558</v>
      </c>
      <c r="AM212" s="371">
        <f t="shared" si="531"/>
        <v>91.53</v>
      </c>
      <c r="AN212" s="372">
        <f t="shared" si="532"/>
        <v>171.5</v>
      </c>
      <c r="AO212" s="497"/>
      <c r="AP212" s="496">
        <v>1</v>
      </c>
      <c r="AQ212" s="371">
        <f t="shared" si="533"/>
        <v>0</v>
      </c>
      <c r="AR212" s="372">
        <f t="shared" si="534"/>
        <v>1</v>
      </c>
      <c r="AS212" s="371">
        <f t="shared" si="535"/>
        <v>2.901272727272727</v>
      </c>
      <c r="AT212" s="372">
        <f t="shared" si="536"/>
        <v>3.5743243243243241</v>
      </c>
      <c r="AU212" s="371">
        <f t="shared" si="537"/>
        <v>159.57</v>
      </c>
      <c r="AV212" s="372">
        <f t="shared" si="538"/>
        <v>264.5</v>
      </c>
      <c r="AW212" s="497">
        <v>77.107142857142861</v>
      </c>
      <c r="AX212" s="496">
        <v>87.65</v>
      </c>
      <c r="AY212" s="371">
        <f t="shared" si="539"/>
        <v>2159</v>
      </c>
      <c r="AZ212" s="372">
        <f t="shared" si="540"/>
        <v>2629.5</v>
      </c>
      <c r="BA212" s="497">
        <v>75.777777777777771</v>
      </c>
      <c r="BB212" s="496">
        <v>81.94736842105263</v>
      </c>
      <c r="BC212" s="371">
        <f t="shared" si="541"/>
        <v>2045.9999999999998</v>
      </c>
      <c r="BD212" s="372">
        <f t="shared" si="542"/>
        <v>3523.7368421052629</v>
      </c>
      <c r="BE212" s="498"/>
      <c r="BF212" s="496"/>
      <c r="BG212" s="371">
        <f t="shared" si="464"/>
        <v>0</v>
      </c>
      <c r="BH212" s="372">
        <f t="shared" si="464"/>
        <v>0</v>
      </c>
      <c r="BI212" s="371">
        <f t="shared" si="465"/>
        <v>76.454545454545453</v>
      </c>
      <c r="BJ212" s="372">
        <f t="shared" si="465"/>
        <v>83.151849217638699</v>
      </c>
      <c r="BK212" s="371">
        <f t="shared" si="466"/>
        <v>4205</v>
      </c>
      <c r="BL212" s="372">
        <f t="shared" si="466"/>
        <v>6153.2368421052633</v>
      </c>
      <c r="BM212" s="431">
        <v>480</v>
      </c>
      <c r="BN212" s="494">
        <v>455</v>
      </c>
      <c r="BO212" s="371">
        <f t="shared" si="502"/>
        <v>480</v>
      </c>
      <c r="BP212" s="372">
        <f t="shared" si="502"/>
        <v>455</v>
      </c>
      <c r="BQ212" s="426">
        <v>492</v>
      </c>
      <c r="BR212" s="494">
        <v>575</v>
      </c>
      <c r="BS212" s="371">
        <f t="shared" si="503"/>
        <v>492</v>
      </c>
      <c r="BT212" s="372">
        <f t="shared" si="503"/>
        <v>575</v>
      </c>
      <c r="BU212" s="426">
        <v>8</v>
      </c>
      <c r="BV212" s="494">
        <v>18</v>
      </c>
      <c r="BW212" s="371">
        <f t="shared" si="504"/>
        <v>8</v>
      </c>
      <c r="BX212" s="423">
        <f t="shared" si="547"/>
        <v>18</v>
      </c>
      <c r="BY212" s="358">
        <f t="shared" si="467"/>
        <v>980</v>
      </c>
      <c r="BZ212" s="372">
        <f t="shared" si="467"/>
        <v>1048</v>
      </c>
      <c r="CA212" s="358">
        <f t="shared" si="468"/>
        <v>980</v>
      </c>
      <c r="CB212" s="372">
        <f t="shared" si="468"/>
        <v>1048</v>
      </c>
      <c r="CC212" s="427">
        <v>3.91</v>
      </c>
      <c r="CD212" s="496">
        <v>4.4416299559471364</v>
      </c>
      <c r="CE212" s="371">
        <f t="shared" si="510"/>
        <v>1876.8000000000002</v>
      </c>
      <c r="CF212" s="372">
        <f t="shared" si="510"/>
        <v>2020.9416299559471</v>
      </c>
      <c r="CG212" s="426">
        <v>4.6399999999999997</v>
      </c>
      <c r="CH212" s="496">
        <v>5.0365217391304347</v>
      </c>
      <c r="CI212" s="371">
        <f t="shared" si="505"/>
        <v>2282.8799999999997</v>
      </c>
      <c r="CJ212" s="372">
        <f t="shared" si="505"/>
        <v>2896</v>
      </c>
      <c r="CK212" s="426">
        <v>2</v>
      </c>
      <c r="CL212" s="496">
        <v>3.1388888888888888</v>
      </c>
      <c r="CM212" s="371">
        <f t="shared" si="506"/>
        <v>16</v>
      </c>
      <c r="CN212" s="372">
        <f t="shared" si="506"/>
        <v>56.5</v>
      </c>
      <c r="CO212" s="371">
        <f t="shared" si="469"/>
        <v>4.2608979591836738</v>
      </c>
      <c r="CP212" s="372">
        <f t="shared" si="469"/>
        <v>4.7456504102633081</v>
      </c>
      <c r="CQ212" s="371">
        <f t="shared" si="470"/>
        <v>4175.68</v>
      </c>
      <c r="CR212" s="372">
        <f t="shared" si="470"/>
        <v>4973.4416299559471</v>
      </c>
      <c r="CS212" s="426">
        <v>80.345833333333331</v>
      </c>
      <c r="CT212" s="496">
        <v>84.835396039603964</v>
      </c>
      <c r="CU212" s="371">
        <f t="shared" si="511"/>
        <v>38566</v>
      </c>
      <c r="CV212" s="372">
        <f t="shared" si="511"/>
        <v>38600.105198019803</v>
      </c>
      <c r="CW212" s="426">
        <v>69.432520325203242</v>
      </c>
      <c r="CX212" s="496">
        <v>74.799145299145295</v>
      </c>
      <c r="CY212" s="371">
        <f t="shared" si="512"/>
        <v>34160.799999999996</v>
      </c>
      <c r="CZ212" s="372">
        <f t="shared" si="512"/>
        <v>43009.508547008547</v>
      </c>
      <c r="DA212" s="426">
        <v>54.125</v>
      </c>
      <c r="DB212" s="496">
        <v>71.055555555555557</v>
      </c>
      <c r="DC212" s="371">
        <f t="shared" si="471"/>
        <v>433</v>
      </c>
      <c r="DD212" s="372">
        <f t="shared" si="471"/>
        <v>1279</v>
      </c>
      <c r="DE212" s="371">
        <f t="shared" si="472"/>
        <v>74.65285714285713</v>
      </c>
      <c r="DF212" s="372">
        <f t="shared" si="472"/>
        <v>79.092188688004157</v>
      </c>
      <c r="DG212" s="371">
        <f t="shared" si="473"/>
        <v>73159.799999999988</v>
      </c>
      <c r="DH212" s="372">
        <f t="shared" si="473"/>
        <v>82888.613745028357</v>
      </c>
      <c r="DI212" s="371">
        <f t="shared" si="474"/>
        <v>1035</v>
      </c>
      <c r="DJ212" s="372">
        <f t="shared" si="474"/>
        <v>1122</v>
      </c>
      <c r="DK212" s="371">
        <f t="shared" si="474"/>
        <v>1035</v>
      </c>
      <c r="DL212" s="372">
        <f t="shared" si="463"/>
        <v>1122</v>
      </c>
      <c r="DM212" s="371">
        <f t="shared" si="475"/>
        <v>4.1886473429951687</v>
      </c>
      <c r="DN212" s="372">
        <f t="shared" si="475"/>
        <v>4.6683971746487938</v>
      </c>
      <c r="DO212" s="371">
        <f t="shared" si="476"/>
        <v>4335.25</v>
      </c>
      <c r="DP212" s="372">
        <f t="shared" si="476"/>
        <v>5237.9416299559471</v>
      </c>
      <c r="DQ212" s="371">
        <f t="shared" si="477"/>
        <v>74.748599033816419</v>
      </c>
      <c r="DR212" s="372">
        <f t="shared" si="477"/>
        <v>79.359938134700201</v>
      </c>
      <c r="DS212" s="371">
        <f t="shared" si="478"/>
        <v>77364.799999999988</v>
      </c>
      <c r="DT212" s="372">
        <f t="shared" si="478"/>
        <v>89041.850587133624</v>
      </c>
      <c r="DU212" s="424">
        <v>42</v>
      </c>
      <c r="DV212" s="496">
        <v>33</v>
      </c>
      <c r="DW212" s="371">
        <f t="shared" si="479"/>
        <v>42</v>
      </c>
      <c r="DX212" s="372">
        <f t="shared" si="479"/>
        <v>33</v>
      </c>
      <c r="DY212" s="426">
        <v>59</v>
      </c>
      <c r="DZ212" s="496">
        <v>65</v>
      </c>
      <c r="EA212" s="371">
        <f t="shared" si="480"/>
        <v>59</v>
      </c>
      <c r="EB212" s="372">
        <f t="shared" si="480"/>
        <v>65</v>
      </c>
      <c r="EC212" s="426"/>
      <c r="ED212" s="496">
        <v>2</v>
      </c>
      <c r="EE212" s="371">
        <f t="shared" si="481"/>
        <v>0</v>
      </c>
      <c r="EF212" s="372">
        <f t="shared" si="481"/>
        <v>2</v>
      </c>
      <c r="EG212" s="358">
        <f t="shared" si="482"/>
        <v>101</v>
      </c>
      <c r="EH212" s="372">
        <f t="shared" si="482"/>
        <v>100</v>
      </c>
      <c r="EI212" s="358">
        <f t="shared" si="483"/>
        <v>101</v>
      </c>
      <c r="EJ212" s="372">
        <f t="shared" si="483"/>
        <v>100</v>
      </c>
      <c r="EK212" s="427">
        <v>3.07</v>
      </c>
      <c r="EL212" s="496">
        <v>3.3030303030303032</v>
      </c>
      <c r="EM212" s="371">
        <f t="shared" si="545"/>
        <v>128.94</v>
      </c>
      <c r="EN212" s="372">
        <f t="shared" si="545"/>
        <v>109</v>
      </c>
      <c r="EO212" s="426">
        <v>3.53</v>
      </c>
      <c r="EP212" s="496">
        <v>4.5340909090909092</v>
      </c>
      <c r="EQ212" s="371">
        <f t="shared" si="507"/>
        <v>208.26999999999998</v>
      </c>
      <c r="ER212" s="372">
        <f t="shared" si="507"/>
        <v>294.71590909090912</v>
      </c>
      <c r="ES212" s="426"/>
      <c r="ET212" s="496">
        <v>2.75</v>
      </c>
      <c r="EU212" s="371">
        <f t="shared" si="543"/>
        <v>0</v>
      </c>
      <c r="EV212" s="372">
        <f t="shared" si="544"/>
        <v>5.5</v>
      </c>
      <c r="EW212" s="371">
        <f t="shared" si="484"/>
        <v>3.3387128712871283</v>
      </c>
      <c r="EX212" s="372">
        <f t="shared" si="484"/>
        <v>4.0921590909090915</v>
      </c>
      <c r="EY212" s="371">
        <f t="shared" si="485"/>
        <v>337.21</v>
      </c>
      <c r="EZ212" s="372">
        <f t="shared" si="485"/>
        <v>409.21590909090912</v>
      </c>
      <c r="FA212" s="426">
        <v>90.761904761904759</v>
      </c>
      <c r="FB212" s="496">
        <v>72.738095238095241</v>
      </c>
      <c r="FC212" s="371">
        <f t="shared" si="486"/>
        <v>3812</v>
      </c>
      <c r="FD212" s="372">
        <f t="shared" si="486"/>
        <v>2400.3571428571431</v>
      </c>
      <c r="FE212" s="426">
        <v>80.971186440677968</v>
      </c>
      <c r="FF212" s="496">
        <v>64.621212121212125</v>
      </c>
      <c r="FG212" s="371">
        <f t="shared" si="487"/>
        <v>4777.3</v>
      </c>
      <c r="FH212" s="372">
        <f t="shared" si="487"/>
        <v>4200.378787878788</v>
      </c>
      <c r="FI212" s="426"/>
      <c r="FJ212" s="496">
        <v>58.333333333333336</v>
      </c>
      <c r="FK212" s="371">
        <f t="shared" si="488"/>
        <v>0</v>
      </c>
      <c r="FL212" s="372">
        <f t="shared" si="488"/>
        <v>116.66666666666667</v>
      </c>
      <c r="FM212" s="371">
        <f t="shared" si="489"/>
        <v>85.042574257425741</v>
      </c>
      <c r="FN212" s="372">
        <f t="shared" si="489"/>
        <v>67.17402597402598</v>
      </c>
      <c r="FO212" s="371">
        <f t="shared" si="490"/>
        <v>8589.2999999999993</v>
      </c>
      <c r="FP212" s="372">
        <f t="shared" si="490"/>
        <v>6717.4025974025981</v>
      </c>
      <c r="FQ212" s="424"/>
      <c r="FR212" s="425"/>
      <c r="FS212" s="371">
        <f t="shared" si="491"/>
        <v>0</v>
      </c>
      <c r="FT212" s="372">
        <f t="shared" si="491"/>
        <v>0</v>
      </c>
      <c r="FU212" s="426"/>
      <c r="FV212" s="425"/>
      <c r="FW212" s="371">
        <f t="shared" si="492"/>
        <v>0</v>
      </c>
      <c r="FX212" s="372">
        <f t="shared" si="492"/>
        <v>0</v>
      </c>
      <c r="FY212" s="426"/>
      <c r="FZ212" s="425"/>
      <c r="GA212" s="371">
        <f t="shared" si="493"/>
        <v>0</v>
      </c>
      <c r="GB212" s="372">
        <f t="shared" si="493"/>
        <v>0</v>
      </c>
      <c r="GC212" s="406">
        <f t="shared" si="456"/>
        <v>550</v>
      </c>
      <c r="GD212" s="372">
        <f t="shared" si="456"/>
        <v>518</v>
      </c>
      <c r="GE212" s="371">
        <f t="shared" si="456"/>
        <v>550</v>
      </c>
      <c r="GF212" s="372">
        <f t="shared" si="454"/>
        <v>518</v>
      </c>
      <c r="GG212" s="371">
        <f t="shared" si="494"/>
        <v>2073.7800000000002</v>
      </c>
      <c r="GH212" s="372">
        <f t="shared" si="494"/>
        <v>2221.9416299559471</v>
      </c>
      <c r="GI212" s="371">
        <f t="shared" si="495"/>
        <v>44537</v>
      </c>
      <c r="GJ212" s="372">
        <f t="shared" si="495"/>
        <v>43629.962340876948</v>
      </c>
      <c r="GK212" s="406">
        <f t="shared" si="457"/>
        <v>578</v>
      </c>
      <c r="GL212" s="372">
        <f t="shared" si="457"/>
        <v>683</v>
      </c>
      <c r="GM212" s="371">
        <f t="shared" si="457"/>
        <v>578</v>
      </c>
      <c r="GN212" s="372">
        <f t="shared" si="455"/>
        <v>683</v>
      </c>
      <c r="GO212" s="371">
        <f t="shared" si="496"/>
        <v>2582.6799999999998</v>
      </c>
      <c r="GP212" s="372">
        <f t="shared" si="496"/>
        <v>3362.215909090909</v>
      </c>
      <c r="GQ212" s="371">
        <f t="shared" si="497"/>
        <v>40984.1</v>
      </c>
      <c r="GR212" s="372">
        <f t="shared" si="497"/>
        <v>50733.624176992598</v>
      </c>
      <c r="GS212" s="406">
        <f t="shared" si="458"/>
        <v>1128</v>
      </c>
      <c r="GT212" s="372">
        <f t="shared" si="458"/>
        <v>1201</v>
      </c>
      <c r="GU212" s="371">
        <f t="shared" si="458"/>
        <v>1128</v>
      </c>
      <c r="GV212" s="372">
        <f t="shared" si="458"/>
        <v>1201</v>
      </c>
      <c r="GW212" s="371">
        <f t="shared" si="498"/>
        <v>4656.46</v>
      </c>
      <c r="GX212" s="372">
        <f t="shared" si="498"/>
        <v>5584.1575390468561</v>
      </c>
      <c r="GY212" s="371">
        <f t="shared" si="498"/>
        <v>85521.1</v>
      </c>
      <c r="GZ212" s="372">
        <f t="shared" si="498"/>
        <v>94363.586517869553</v>
      </c>
      <c r="HA212" s="406">
        <f t="shared" si="459"/>
        <v>8</v>
      </c>
      <c r="HB212" s="372">
        <f t="shared" si="459"/>
        <v>21</v>
      </c>
      <c r="HC212" s="371">
        <f t="shared" si="459"/>
        <v>8</v>
      </c>
      <c r="HD212" s="372">
        <f t="shared" si="459"/>
        <v>20</v>
      </c>
      <c r="HE212" s="371">
        <f t="shared" si="460"/>
        <v>16</v>
      </c>
      <c r="HF212" s="372">
        <f t="shared" si="460"/>
        <v>63</v>
      </c>
      <c r="HG212" s="371">
        <f t="shared" si="499"/>
        <v>433</v>
      </c>
      <c r="HH212" s="372">
        <f t="shared" si="499"/>
        <v>1395.6666666666667</v>
      </c>
      <c r="HI212" s="406">
        <f t="shared" si="500"/>
        <v>4672.46</v>
      </c>
      <c r="HJ212" s="372">
        <f t="shared" si="500"/>
        <v>5647.1575390468561</v>
      </c>
      <c r="HK212" s="371">
        <f t="shared" si="501"/>
        <v>85954.099999999991</v>
      </c>
      <c r="HL212" s="371">
        <f t="shared" si="501"/>
        <v>95759.253184536225</v>
      </c>
    </row>
    <row r="213" spans="1:220" ht="15">
      <c r="A213" s="491" t="s">
        <v>43</v>
      </c>
      <c r="B213" s="569" t="s">
        <v>209</v>
      </c>
      <c r="C213" s="570" t="s">
        <v>1059</v>
      </c>
      <c r="D213" s="450">
        <v>198455</v>
      </c>
      <c r="E213" s="571">
        <v>9</v>
      </c>
      <c r="F213" s="676">
        <v>290</v>
      </c>
      <c r="G213" s="420">
        <v>267</v>
      </c>
      <c r="H213" s="421">
        <v>1</v>
      </c>
      <c r="I213" s="493">
        <v>3</v>
      </c>
      <c r="J213" s="371">
        <f t="shared" si="513"/>
        <v>289</v>
      </c>
      <c r="K213" s="372">
        <f t="shared" si="514"/>
        <v>264</v>
      </c>
      <c r="L213" s="420">
        <v>66.426759947529519</v>
      </c>
      <c r="M213" s="371">
        <f t="shared" si="515"/>
        <v>289</v>
      </c>
      <c r="N213" s="372">
        <f t="shared" si="516"/>
        <v>264</v>
      </c>
      <c r="O213" s="371">
        <f t="shared" si="517"/>
        <v>289</v>
      </c>
      <c r="P213" s="372">
        <f t="shared" si="518"/>
        <v>264</v>
      </c>
      <c r="Q213" s="424">
        <v>5</v>
      </c>
      <c r="R213" s="494">
        <v>4</v>
      </c>
      <c r="S213" s="371">
        <f t="shared" si="519"/>
        <v>5</v>
      </c>
      <c r="T213" s="372">
        <f t="shared" si="520"/>
        <v>4</v>
      </c>
      <c r="U213" s="426">
        <v>2</v>
      </c>
      <c r="V213" s="493">
        <v>6</v>
      </c>
      <c r="W213" s="371">
        <f t="shared" si="521"/>
        <v>2</v>
      </c>
      <c r="X213" s="372">
        <f t="shared" si="522"/>
        <v>6</v>
      </c>
      <c r="Y213" s="426"/>
      <c r="Z213" s="493"/>
      <c r="AA213" s="371">
        <f t="shared" si="523"/>
        <v>0</v>
      </c>
      <c r="AB213" s="372">
        <f t="shared" si="524"/>
        <v>0</v>
      </c>
      <c r="AC213" s="358">
        <f t="shared" si="525"/>
        <v>7</v>
      </c>
      <c r="AD213" s="372">
        <f t="shared" si="526"/>
        <v>10</v>
      </c>
      <c r="AE213" s="358">
        <f t="shared" si="527"/>
        <v>7</v>
      </c>
      <c r="AF213" s="372">
        <f t="shared" si="528"/>
        <v>10</v>
      </c>
      <c r="AG213" s="495">
        <v>3.2</v>
      </c>
      <c r="AH213" s="496">
        <v>3</v>
      </c>
      <c r="AI213" s="371">
        <f t="shared" si="529"/>
        <v>16</v>
      </c>
      <c r="AJ213" s="372">
        <f t="shared" si="530"/>
        <v>12</v>
      </c>
      <c r="AK213" s="497">
        <v>1.25</v>
      </c>
      <c r="AL213" s="496">
        <v>3.4166666666666665</v>
      </c>
      <c r="AM213" s="371">
        <f t="shared" si="531"/>
        <v>2.5</v>
      </c>
      <c r="AN213" s="372">
        <f t="shared" si="532"/>
        <v>20.5</v>
      </c>
      <c r="AO213" s="497"/>
      <c r="AP213" s="496"/>
      <c r="AQ213" s="371">
        <f t="shared" si="533"/>
        <v>0</v>
      </c>
      <c r="AR213" s="372">
        <f t="shared" si="534"/>
        <v>0</v>
      </c>
      <c r="AS213" s="371">
        <f t="shared" si="535"/>
        <v>2.6428571428571428</v>
      </c>
      <c r="AT213" s="372">
        <f t="shared" si="536"/>
        <v>3.25</v>
      </c>
      <c r="AU213" s="371">
        <f t="shared" si="537"/>
        <v>18.5</v>
      </c>
      <c r="AV213" s="372">
        <f t="shared" si="538"/>
        <v>32.5</v>
      </c>
      <c r="AW213" s="497">
        <v>85.2</v>
      </c>
      <c r="AX213" s="496">
        <v>89.428571428571431</v>
      </c>
      <c r="AY213" s="371">
        <f t="shared" si="539"/>
        <v>426</v>
      </c>
      <c r="AZ213" s="372">
        <f t="shared" si="540"/>
        <v>357.71428571428572</v>
      </c>
      <c r="BA213" s="497">
        <v>79</v>
      </c>
      <c r="BB213" s="496">
        <v>78.25</v>
      </c>
      <c r="BC213" s="371">
        <f t="shared" si="541"/>
        <v>158</v>
      </c>
      <c r="BD213" s="372">
        <f t="shared" si="542"/>
        <v>469.5</v>
      </c>
      <c r="BE213" s="498"/>
      <c r="BF213" s="496"/>
      <c r="BG213" s="371">
        <f t="shared" si="464"/>
        <v>0</v>
      </c>
      <c r="BH213" s="372">
        <f t="shared" si="464"/>
        <v>0</v>
      </c>
      <c r="BI213" s="371">
        <f t="shared" si="465"/>
        <v>83.428571428571431</v>
      </c>
      <c r="BJ213" s="372">
        <f t="shared" si="465"/>
        <v>82.721428571428575</v>
      </c>
      <c r="BK213" s="371">
        <f t="shared" si="466"/>
        <v>584</v>
      </c>
      <c r="BL213" s="372">
        <f t="shared" si="466"/>
        <v>827.21428571428578</v>
      </c>
      <c r="BM213" s="431">
        <v>88</v>
      </c>
      <c r="BN213" s="494">
        <v>69</v>
      </c>
      <c r="BO213" s="371">
        <f t="shared" si="502"/>
        <v>88</v>
      </c>
      <c r="BP213" s="372">
        <f t="shared" si="502"/>
        <v>69</v>
      </c>
      <c r="BQ213" s="426">
        <v>158</v>
      </c>
      <c r="BR213" s="494">
        <v>118</v>
      </c>
      <c r="BS213" s="371">
        <f t="shared" si="503"/>
        <v>158</v>
      </c>
      <c r="BT213" s="372">
        <f t="shared" si="503"/>
        <v>118</v>
      </c>
      <c r="BU213" s="426">
        <v>1</v>
      </c>
      <c r="BV213" s="494">
        <v>1</v>
      </c>
      <c r="BW213" s="371">
        <f t="shared" si="504"/>
        <v>1</v>
      </c>
      <c r="BX213" s="423">
        <f t="shared" si="547"/>
        <v>1</v>
      </c>
      <c r="BY213" s="358">
        <f t="shared" si="467"/>
        <v>247</v>
      </c>
      <c r="BZ213" s="372">
        <f t="shared" si="467"/>
        <v>188</v>
      </c>
      <c r="CA213" s="358">
        <f t="shared" si="468"/>
        <v>247</v>
      </c>
      <c r="CB213" s="372">
        <f t="shared" si="468"/>
        <v>188</v>
      </c>
      <c r="CC213" s="427">
        <v>4.1399999999999997</v>
      </c>
      <c r="CD213" s="496">
        <v>4.2318840579710146</v>
      </c>
      <c r="CE213" s="371">
        <f t="shared" si="510"/>
        <v>364.32</v>
      </c>
      <c r="CF213" s="372">
        <f t="shared" si="510"/>
        <v>292</v>
      </c>
      <c r="CG213" s="426">
        <v>5.16</v>
      </c>
      <c r="CH213" s="496">
        <v>5</v>
      </c>
      <c r="CI213" s="371">
        <f t="shared" si="505"/>
        <v>815.28</v>
      </c>
      <c r="CJ213" s="372">
        <f t="shared" si="505"/>
        <v>590</v>
      </c>
      <c r="CK213" s="426">
        <v>1.5</v>
      </c>
      <c r="CL213" s="496">
        <v>2</v>
      </c>
      <c r="CM213" s="371">
        <f t="shared" si="506"/>
        <v>1.5</v>
      </c>
      <c r="CN213" s="372">
        <f t="shared" si="506"/>
        <v>2</v>
      </c>
      <c r="CO213" s="371">
        <f t="shared" si="469"/>
        <v>4.781781376518218</v>
      </c>
      <c r="CP213" s="372">
        <f t="shared" si="469"/>
        <v>4.7021276595744679</v>
      </c>
      <c r="CQ213" s="371">
        <f t="shared" si="470"/>
        <v>1181.0999999999999</v>
      </c>
      <c r="CR213" s="372">
        <f t="shared" si="470"/>
        <v>884</v>
      </c>
      <c r="CS213" s="426">
        <v>79.965909090909093</v>
      </c>
      <c r="CT213" s="496">
        <v>90</v>
      </c>
      <c r="CU213" s="371">
        <f t="shared" si="511"/>
        <v>7037</v>
      </c>
      <c r="CV213" s="372">
        <f t="shared" si="511"/>
        <v>6210</v>
      </c>
      <c r="CW213" s="426">
        <v>75.120253164556956</v>
      </c>
      <c r="CX213" s="496">
        <v>83.25352112676056</v>
      </c>
      <c r="CY213" s="371">
        <f t="shared" si="512"/>
        <v>11869</v>
      </c>
      <c r="CZ213" s="372">
        <f t="shared" si="512"/>
        <v>9823.9154929577453</v>
      </c>
      <c r="DA213" s="426">
        <v>56</v>
      </c>
      <c r="DB213" s="496">
        <v>48</v>
      </c>
      <c r="DC213" s="371">
        <f t="shared" si="471"/>
        <v>56</v>
      </c>
      <c r="DD213" s="372">
        <f t="shared" si="471"/>
        <v>48</v>
      </c>
      <c r="DE213" s="371">
        <f t="shared" si="472"/>
        <v>76.769230769230774</v>
      </c>
      <c r="DF213" s="372">
        <f t="shared" si="472"/>
        <v>85.542103685945449</v>
      </c>
      <c r="DG213" s="371">
        <f t="shared" si="473"/>
        <v>18962</v>
      </c>
      <c r="DH213" s="372">
        <f t="shared" si="473"/>
        <v>16081.915492957745</v>
      </c>
      <c r="DI213" s="371">
        <f t="shared" si="474"/>
        <v>254</v>
      </c>
      <c r="DJ213" s="372">
        <f t="shared" si="474"/>
        <v>198</v>
      </c>
      <c r="DK213" s="371">
        <f t="shared" si="474"/>
        <v>254</v>
      </c>
      <c r="DL213" s="372">
        <f t="shared" si="463"/>
        <v>198</v>
      </c>
      <c r="DM213" s="371">
        <f t="shared" si="475"/>
        <v>4.7228346456692911</v>
      </c>
      <c r="DN213" s="372">
        <f t="shared" si="475"/>
        <v>4.6287878787878789</v>
      </c>
      <c r="DO213" s="371">
        <f t="shared" si="476"/>
        <v>1199.5999999999999</v>
      </c>
      <c r="DP213" s="372">
        <f t="shared" si="476"/>
        <v>916.5</v>
      </c>
      <c r="DQ213" s="371">
        <f t="shared" si="477"/>
        <v>76.952755905511808</v>
      </c>
      <c r="DR213" s="372">
        <f t="shared" si="477"/>
        <v>85.399645346828436</v>
      </c>
      <c r="DS213" s="371">
        <f t="shared" si="478"/>
        <v>19546</v>
      </c>
      <c r="DT213" s="372">
        <f t="shared" si="478"/>
        <v>16909.129778672032</v>
      </c>
      <c r="DU213" s="424">
        <v>17</v>
      </c>
      <c r="DV213" s="496">
        <v>17</v>
      </c>
      <c r="DW213" s="371">
        <f t="shared" si="479"/>
        <v>17</v>
      </c>
      <c r="DX213" s="372">
        <f t="shared" si="479"/>
        <v>17</v>
      </c>
      <c r="DY213" s="426">
        <v>18</v>
      </c>
      <c r="DZ213" s="496">
        <v>49</v>
      </c>
      <c r="EA213" s="371">
        <f t="shared" si="480"/>
        <v>18</v>
      </c>
      <c r="EB213" s="372">
        <f t="shared" si="480"/>
        <v>49</v>
      </c>
      <c r="EC213" s="426"/>
      <c r="ED213" s="496"/>
      <c r="EE213" s="371">
        <f t="shared" si="481"/>
        <v>0</v>
      </c>
      <c r="EF213" s="372">
        <f t="shared" si="481"/>
        <v>0</v>
      </c>
      <c r="EG213" s="358">
        <f t="shared" si="482"/>
        <v>35</v>
      </c>
      <c r="EH213" s="372">
        <f t="shared" si="482"/>
        <v>66</v>
      </c>
      <c r="EI213" s="358">
        <f t="shared" si="483"/>
        <v>35</v>
      </c>
      <c r="EJ213" s="372">
        <f t="shared" si="483"/>
        <v>66</v>
      </c>
      <c r="EK213" s="427">
        <v>3.53</v>
      </c>
      <c r="EL213" s="496">
        <v>3.7058823529411766</v>
      </c>
      <c r="EM213" s="371">
        <f t="shared" si="545"/>
        <v>60.01</v>
      </c>
      <c r="EN213" s="372">
        <f t="shared" si="545"/>
        <v>63</v>
      </c>
      <c r="EO213" s="426">
        <v>3.33</v>
      </c>
      <c r="EP213" s="496">
        <v>4.8176470588235292</v>
      </c>
      <c r="EQ213" s="371">
        <f t="shared" si="507"/>
        <v>59.94</v>
      </c>
      <c r="ER213" s="372">
        <f t="shared" si="507"/>
        <v>236.06470588235294</v>
      </c>
      <c r="ES213" s="426"/>
      <c r="ET213" s="496"/>
      <c r="EU213" s="371">
        <f t="shared" si="543"/>
        <v>0</v>
      </c>
      <c r="EV213" s="372">
        <f t="shared" si="544"/>
        <v>0</v>
      </c>
      <c r="EW213" s="371">
        <f t="shared" si="484"/>
        <v>3.4271428571428566</v>
      </c>
      <c r="EX213" s="372">
        <f t="shared" si="484"/>
        <v>4.531283422459893</v>
      </c>
      <c r="EY213" s="371">
        <f t="shared" si="485"/>
        <v>119.94999999999997</v>
      </c>
      <c r="EZ213" s="372">
        <f t="shared" si="485"/>
        <v>299.06470588235294</v>
      </c>
      <c r="FA213" s="426">
        <v>82.411764705882348</v>
      </c>
      <c r="FB213" s="496">
        <v>80.285714285714292</v>
      </c>
      <c r="FC213" s="371">
        <f t="shared" si="486"/>
        <v>1401</v>
      </c>
      <c r="FD213" s="372">
        <f t="shared" si="486"/>
        <v>1364.8571428571429</v>
      </c>
      <c r="FE213" s="426">
        <v>79.722222222222229</v>
      </c>
      <c r="FF213" s="496">
        <v>76.882352941176464</v>
      </c>
      <c r="FG213" s="371">
        <f t="shared" si="487"/>
        <v>1435</v>
      </c>
      <c r="FH213" s="372">
        <f t="shared" si="487"/>
        <v>3767.2352941176468</v>
      </c>
      <c r="FI213" s="426"/>
      <c r="FJ213" s="496"/>
      <c r="FK213" s="371">
        <f t="shared" si="488"/>
        <v>0</v>
      </c>
      <c r="FL213" s="372">
        <f t="shared" si="488"/>
        <v>0</v>
      </c>
      <c r="FM213" s="371">
        <f t="shared" si="489"/>
        <v>81.028571428571425</v>
      </c>
      <c r="FN213" s="372">
        <f t="shared" si="489"/>
        <v>77.758976317799849</v>
      </c>
      <c r="FO213" s="371">
        <f t="shared" si="490"/>
        <v>2836</v>
      </c>
      <c r="FP213" s="372">
        <f t="shared" si="490"/>
        <v>5132.09243697479</v>
      </c>
      <c r="FQ213" s="424"/>
      <c r="FR213" s="425"/>
      <c r="FS213" s="371">
        <f t="shared" si="491"/>
        <v>0</v>
      </c>
      <c r="FT213" s="372">
        <f t="shared" si="491"/>
        <v>0</v>
      </c>
      <c r="FU213" s="426"/>
      <c r="FV213" s="425"/>
      <c r="FW213" s="371">
        <f t="shared" si="492"/>
        <v>0</v>
      </c>
      <c r="FX213" s="372">
        <f t="shared" si="492"/>
        <v>0</v>
      </c>
      <c r="FY213" s="426"/>
      <c r="FZ213" s="425"/>
      <c r="GA213" s="371">
        <f t="shared" si="493"/>
        <v>0</v>
      </c>
      <c r="GB213" s="372">
        <f t="shared" si="493"/>
        <v>0</v>
      </c>
      <c r="GC213" s="406">
        <f t="shared" si="456"/>
        <v>110</v>
      </c>
      <c r="GD213" s="372">
        <f t="shared" si="456"/>
        <v>90</v>
      </c>
      <c r="GE213" s="371">
        <f t="shared" si="456"/>
        <v>110</v>
      </c>
      <c r="GF213" s="372">
        <f t="shared" si="454"/>
        <v>90</v>
      </c>
      <c r="GG213" s="371">
        <f t="shared" si="494"/>
        <v>440.33</v>
      </c>
      <c r="GH213" s="372">
        <f t="shared" si="494"/>
        <v>367</v>
      </c>
      <c r="GI213" s="371">
        <f t="shared" si="495"/>
        <v>8864</v>
      </c>
      <c r="GJ213" s="372">
        <f t="shared" si="495"/>
        <v>7932.5714285714284</v>
      </c>
      <c r="GK213" s="406">
        <f t="shared" si="457"/>
        <v>178</v>
      </c>
      <c r="GL213" s="372">
        <f t="shared" si="457"/>
        <v>173</v>
      </c>
      <c r="GM213" s="371">
        <f t="shared" si="457"/>
        <v>178</v>
      </c>
      <c r="GN213" s="372">
        <f t="shared" si="455"/>
        <v>173</v>
      </c>
      <c r="GO213" s="371">
        <f t="shared" si="496"/>
        <v>877.72</v>
      </c>
      <c r="GP213" s="372">
        <f t="shared" si="496"/>
        <v>846.56470588235288</v>
      </c>
      <c r="GQ213" s="371">
        <f t="shared" si="497"/>
        <v>13462</v>
      </c>
      <c r="GR213" s="372">
        <f t="shared" si="497"/>
        <v>14060.650787075392</v>
      </c>
      <c r="GS213" s="406">
        <f t="shared" si="458"/>
        <v>288</v>
      </c>
      <c r="GT213" s="372">
        <f t="shared" si="458"/>
        <v>263</v>
      </c>
      <c r="GU213" s="371">
        <f t="shared" si="458"/>
        <v>288</v>
      </c>
      <c r="GV213" s="372">
        <f t="shared" si="458"/>
        <v>263</v>
      </c>
      <c r="GW213" s="371">
        <f t="shared" si="498"/>
        <v>1318.05</v>
      </c>
      <c r="GX213" s="372">
        <f t="shared" si="498"/>
        <v>1213.5647058823529</v>
      </c>
      <c r="GY213" s="371">
        <f t="shared" si="498"/>
        <v>22326</v>
      </c>
      <c r="GZ213" s="372">
        <f t="shared" si="498"/>
        <v>21993.22221564682</v>
      </c>
      <c r="HA213" s="406">
        <f t="shared" si="459"/>
        <v>1</v>
      </c>
      <c r="HB213" s="372">
        <f t="shared" si="459"/>
        <v>1</v>
      </c>
      <c r="HC213" s="371">
        <f t="shared" si="459"/>
        <v>1</v>
      </c>
      <c r="HD213" s="372">
        <f t="shared" si="459"/>
        <v>1</v>
      </c>
      <c r="HE213" s="371">
        <f t="shared" si="460"/>
        <v>1.5</v>
      </c>
      <c r="HF213" s="372">
        <f t="shared" si="460"/>
        <v>2</v>
      </c>
      <c r="HG213" s="371">
        <f t="shared" si="499"/>
        <v>56</v>
      </c>
      <c r="HH213" s="372">
        <f t="shared" si="499"/>
        <v>48</v>
      </c>
      <c r="HI213" s="406">
        <f t="shared" si="500"/>
        <v>1319.55</v>
      </c>
      <c r="HJ213" s="372">
        <f t="shared" si="500"/>
        <v>1215.5647058823529</v>
      </c>
      <c r="HK213" s="371">
        <f t="shared" si="501"/>
        <v>22382</v>
      </c>
      <c r="HL213" s="371">
        <f t="shared" si="501"/>
        <v>22041.22221564682</v>
      </c>
    </row>
    <row r="214" spans="1:220" ht="15">
      <c r="A214" s="489" t="s">
        <v>43</v>
      </c>
      <c r="B214" s="490" t="s">
        <v>210</v>
      </c>
      <c r="C214" s="50"/>
      <c r="D214" s="492">
        <v>198534</v>
      </c>
      <c r="E214" s="452">
        <v>8</v>
      </c>
      <c r="F214" s="676">
        <v>802</v>
      </c>
      <c r="G214" s="420">
        <v>768</v>
      </c>
      <c r="H214" s="421">
        <v>45</v>
      </c>
      <c r="I214" s="493">
        <v>19</v>
      </c>
      <c r="J214" s="371">
        <f t="shared" si="513"/>
        <v>757</v>
      </c>
      <c r="K214" s="372">
        <f t="shared" si="514"/>
        <v>749</v>
      </c>
      <c r="L214" s="420">
        <v>67.144621230111611</v>
      </c>
      <c r="M214" s="371">
        <f t="shared" si="515"/>
        <v>757</v>
      </c>
      <c r="N214" s="372">
        <f t="shared" si="516"/>
        <v>749</v>
      </c>
      <c r="O214" s="371">
        <f t="shared" si="517"/>
        <v>757</v>
      </c>
      <c r="P214" s="372">
        <f t="shared" si="518"/>
        <v>749</v>
      </c>
      <c r="Q214" s="424">
        <v>22</v>
      </c>
      <c r="R214" s="494">
        <v>16</v>
      </c>
      <c r="S214" s="371">
        <f t="shared" si="519"/>
        <v>22</v>
      </c>
      <c r="T214" s="372">
        <f t="shared" si="520"/>
        <v>16</v>
      </c>
      <c r="U214" s="426">
        <v>13</v>
      </c>
      <c r="V214" s="493">
        <v>12</v>
      </c>
      <c r="W214" s="371">
        <f t="shared" si="521"/>
        <v>13</v>
      </c>
      <c r="X214" s="372">
        <f t="shared" si="522"/>
        <v>12</v>
      </c>
      <c r="Y214" s="426"/>
      <c r="Z214" s="493">
        <v>1</v>
      </c>
      <c r="AA214" s="371">
        <f t="shared" si="523"/>
        <v>0</v>
      </c>
      <c r="AB214" s="372">
        <f t="shared" si="524"/>
        <v>1</v>
      </c>
      <c r="AC214" s="358">
        <f t="shared" si="525"/>
        <v>35</v>
      </c>
      <c r="AD214" s="372">
        <f t="shared" si="526"/>
        <v>29</v>
      </c>
      <c r="AE214" s="358">
        <f t="shared" si="527"/>
        <v>35</v>
      </c>
      <c r="AF214" s="372">
        <f t="shared" si="528"/>
        <v>29</v>
      </c>
      <c r="AG214" s="495">
        <v>2.77</v>
      </c>
      <c r="AH214" s="496">
        <v>3.53125</v>
      </c>
      <c r="AI214" s="371">
        <f t="shared" si="529"/>
        <v>60.94</v>
      </c>
      <c r="AJ214" s="372">
        <f t="shared" si="530"/>
        <v>56.5</v>
      </c>
      <c r="AK214" s="497">
        <v>3.15</v>
      </c>
      <c r="AL214" s="496">
        <v>3.2083333333333335</v>
      </c>
      <c r="AM214" s="371">
        <f t="shared" si="531"/>
        <v>40.949999999999996</v>
      </c>
      <c r="AN214" s="372">
        <f t="shared" si="532"/>
        <v>38.5</v>
      </c>
      <c r="AO214" s="497"/>
      <c r="AP214" s="496">
        <v>1</v>
      </c>
      <c r="AQ214" s="371">
        <f t="shared" si="533"/>
        <v>0</v>
      </c>
      <c r="AR214" s="372">
        <f t="shared" si="534"/>
        <v>1</v>
      </c>
      <c r="AS214" s="371">
        <f t="shared" si="535"/>
        <v>2.9111428571428566</v>
      </c>
      <c r="AT214" s="372">
        <f t="shared" si="536"/>
        <v>3.3103448275862069</v>
      </c>
      <c r="AU214" s="371">
        <f t="shared" si="537"/>
        <v>101.88999999999999</v>
      </c>
      <c r="AV214" s="372">
        <f t="shared" si="538"/>
        <v>96</v>
      </c>
      <c r="AW214" s="497">
        <v>84.227272727272734</v>
      </c>
      <c r="AX214" s="496">
        <v>89.45</v>
      </c>
      <c r="AY214" s="371">
        <f t="shared" si="539"/>
        <v>1853.0000000000002</v>
      </c>
      <c r="AZ214" s="372">
        <f t="shared" si="540"/>
        <v>1431.2</v>
      </c>
      <c r="BA214" s="497">
        <v>81.615384615384613</v>
      </c>
      <c r="BB214" s="496">
        <v>90.75</v>
      </c>
      <c r="BC214" s="371">
        <f t="shared" si="541"/>
        <v>1061</v>
      </c>
      <c r="BD214" s="372">
        <f t="shared" si="542"/>
        <v>1089</v>
      </c>
      <c r="BE214" s="498"/>
      <c r="BF214" s="496">
        <v>90</v>
      </c>
      <c r="BG214" s="371">
        <f t="shared" si="464"/>
        <v>0</v>
      </c>
      <c r="BH214" s="372">
        <f t="shared" si="464"/>
        <v>90</v>
      </c>
      <c r="BI214" s="371">
        <f t="shared" si="465"/>
        <v>83.257142857142853</v>
      </c>
      <c r="BJ214" s="372">
        <f t="shared" si="465"/>
        <v>90.006896551724125</v>
      </c>
      <c r="BK214" s="371">
        <f t="shared" si="466"/>
        <v>2914</v>
      </c>
      <c r="BL214" s="372">
        <f t="shared" si="466"/>
        <v>2610.1999999999998</v>
      </c>
      <c r="BM214" s="431">
        <v>203</v>
      </c>
      <c r="BN214" s="494">
        <v>206</v>
      </c>
      <c r="BO214" s="371">
        <f t="shared" si="502"/>
        <v>203</v>
      </c>
      <c r="BP214" s="372">
        <f t="shared" si="502"/>
        <v>206</v>
      </c>
      <c r="BQ214" s="426">
        <v>411</v>
      </c>
      <c r="BR214" s="494">
        <v>411</v>
      </c>
      <c r="BS214" s="371">
        <f t="shared" si="503"/>
        <v>411</v>
      </c>
      <c r="BT214" s="372">
        <f t="shared" si="503"/>
        <v>411</v>
      </c>
      <c r="BU214" s="426">
        <v>26</v>
      </c>
      <c r="BV214" s="494">
        <v>29</v>
      </c>
      <c r="BW214" s="371">
        <f t="shared" si="504"/>
        <v>26</v>
      </c>
      <c r="BX214" s="423">
        <f t="shared" si="547"/>
        <v>29</v>
      </c>
      <c r="BY214" s="358">
        <f t="shared" si="467"/>
        <v>640</v>
      </c>
      <c r="BZ214" s="372">
        <f t="shared" si="467"/>
        <v>646</v>
      </c>
      <c r="CA214" s="358">
        <f t="shared" si="468"/>
        <v>640</v>
      </c>
      <c r="CB214" s="372">
        <f t="shared" si="468"/>
        <v>646</v>
      </c>
      <c r="CC214" s="427">
        <v>4.42</v>
      </c>
      <c r="CD214" s="496">
        <v>5.2427184466019421</v>
      </c>
      <c r="CE214" s="371">
        <f t="shared" si="510"/>
        <v>897.26</v>
      </c>
      <c r="CF214" s="372">
        <f t="shared" si="510"/>
        <v>1080</v>
      </c>
      <c r="CG214" s="426">
        <v>4.71</v>
      </c>
      <c r="CH214" s="496">
        <v>5.3965936739659366</v>
      </c>
      <c r="CI214" s="371">
        <f t="shared" si="505"/>
        <v>1935.81</v>
      </c>
      <c r="CJ214" s="372">
        <f t="shared" si="505"/>
        <v>2218</v>
      </c>
      <c r="CK214" s="426">
        <v>3.04</v>
      </c>
      <c r="CL214" s="496">
        <v>3.7241379310344827</v>
      </c>
      <c r="CM214" s="371">
        <f t="shared" si="506"/>
        <v>79.040000000000006</v>
      </c>
      <c r="CN214" s="372">
        <f t="shared" si="506"/>
        <v>108</v>
      </c>
      <c r="CO214" s="371">
        <f t="shared" si="469"/>
        <v>4.5501718749999993</v>
      </c>
      <c r="CP214" s="372">
        <f t="shared" si="469"/>
        <v>5.2724458204334361</v>
      </c>
      <c r="CQ214" s="371">
        <f t="shared" si="470"/>
        <v>2912.1099999999997</v>
      </c>
      <c r="CR214" s="372">
        <f t="shared" si="470"/>
        <v>3405.9999999999995</v>
      </c>
      <c r="CS214" s="426">
        <v>83.86699507389163</v>
      </c>
      <c r="CT214" s="496">
        <v>91.375</v>
      </c>
      <c r="CU214" s="371">
        <f t="shared" si="511"/>
        <v>17025</v>
      </c>
      <c r="CV214" s="372">
        <f t="shared" si="511"/>
        <v>18823.25</v>
      </c>
      <c r="CW214" s="426">
        <v>78.807785888077859</v>
      </c>
      <c r="CX214" s="496">
        <v>83.369565217391298</v>
      </c>
      <c r="CY214" s="371">
        <f t="shared" si="512"/>
        <v>32390</v>
      </c>
      <c r="CZ214" s="372">
        <f t="shared" si="512"/>
        <v>34264.891304347824</v>
      </c>
      <c r="DA214" s="426">
        <v>77.34615384615384</v>
      </c>
      <c r="DB214" s="496">
        <v>80.285714285714292</v>
      </c>
      <c r="DC214" s="371">
        <f t="shared" si="471"/>
        <v>2010.9999999999998</v>
      </c>
      <c r="DD214" s="372">
        <f t="shared" si="471"/>
        <v>2328.2857142857147</v>
      </c>
      <c r="DE214" s="371">
        <f t="shared" si="472"/>
        <v>80.353125000000006</v>
      </c>
      <c r="DF214" s="372">
        <f t="shared" si="472"/>
        <v>85.783942753302696</v>
      </c>
      <c r="DG214" s="371">
        <f t="shared" si="473"/>
        <v>51426</v>
      </c>
      <c r="DH214" s="372">
        <f t="shared" si="473"/>
        <v>55416.427018633542</v>
      </c>
      <c r="DI214" s="371">
        <f t="shared" si="474"/>
        <v>675</v>
      </c>
      <c r="DJ214" s="372">
        <f t="shared" si="474"/>
        <v>675</v>
      </c>
      <c r="DK214" s="371">
        <f t="shared" si="474"/>
        <v>675</v>
      </c>
      <c r="DL214" s="372">
        <f t="shared" si="463"/>
        <v>675</v>
      </c>
      <c r="DM214" s="371">
        <f t="shared" si="475"/>
        <v>4.4651851851851845</v>
      </c>
      <c r="DN214" s="372">
        <f t="shared" si="475"/>
        <v>5.1881481481481471</v>
      </c>
      <c r="DO214" s="371">
        <f t="shared" si="476"/>
        <v>3013.9999999999995</v>
      </c>
      <c r="DP214" s="372">
        <f t="shared" si="476"/>
        <v>3501.9999999999991</v>
      </c>
      <c r="DQ214" s="371">
        <f t="shared" si="477"/>
        <v>80.503703703703707</v>
      </c>
      <c r="DR214" s="372">
        <f t="shared" si="477"/>
        <v>85.965373360938571</v>
      </c>
      <c r="DS214" s="371">
        <f t="shared" si="478"/>
        <v>54340</v>
      </c>
      <c r="DT214" s="372">
        <f t="shared" si="478"/>
        <v>58026.627018633539</v>
      </c>
      <c r="DU214" s="424">
        <v>22</v>
      </c>
      <c r="DV214" s="496">
        <v>25</v>
      </c>
      <c r="DW214" s="371">
        <f t="shared" si="479"/>
        <v>22</v>
      </c>
      <c r="DX214" s="372">
        <f t="shared" si="479"/>
        <v>25</v>
      </c>
      <c r="DY214" s="426">
        <v>59</v>
      </c>
      <c r="DZ214" s="496">
        <v>48</v>
      </c>
      <c r="EA214" s="371">
        <f t="shared" si="480"/>
        <v>59</v>
      </c>
      <c r="EB214" s="372">
        <f t="shared" si="480"/>
        <v>48</v>
      </c>
      <c r="EC214" s="426">
        <v>1</v>
      </c>
      <c r="ED214" s="496">
        <v>1</v>
      </c>
      <c r="EE214" s="371">
        <f t="shared" si="481"/>
        <v>1</v>
      </c>
      <c r="EF214" s="372">
        <f t="shared" si="481"/>
        <v>1</v>
      </c>
      <c r="EG214" s="358">
        <f t="shared" si="482"/>
        <v>82</v>
      </c>
      <c r="EH214" s="372">
        <f t="shared" si="482"/>
        <v>74</v>
      </c>
      <c r="EI214" s="358">
        <f t="shared" si="483"/>
        <v>82</v>
      </c>
      <c r="EJ214" s="372">
        <f t="shared" si="483"/>
        <v>74</v>
      </c>
      <c r="EK214" s="427">
        <v>3.8</v>
      </c>
      <c r="EL214" s="496">
        <v>3.52</v>
      </c>
      <c r="EM214" s="371">
        <f t="shared" si="545"/>
        <v>83.6</v>
      </c>
      <c r="EN214" s="372">
        <f t="shared" si="545"/>
        <v>88</v>
      </c>
      <c r="EO214" s="426">
        <v>3.11</v>
      </c>
      <c r="EP214" s="496">
        <v>5.3624999999999998</v>
      </c>
      <c r="EQ214" s="371">
        <f t="shared" si="507"/>
        <v>183.48999999999998</v>
      </c>
      <c r="ER214" s="372">
        <f t="shared" si="507"/>
        <v>257.39999999999998</v>
      </c>
      <c r="ES214" s="426">
        <v>2.5</v>
      </c>
      <c r="ET214" s="496">
        <v>3.5</v>
      </c>
      <c r="EU214" s="371">
        <f t="shared" si="543"/>
        <v>2.5</v>
      </c>
      <c r="EV214" s="372">
        <f t="shared" si="544"/>
        <v>3.5</v>
      </c>
      <c r="EW214" s="371">
        <f t="shared" si="484"/>
        <v>3.2876829268292678</v>
      </c>
      <c r="EX214" s="372">
        <f t="shared" si="484"/>
        <v>4.7148648648648646</v>
      </c>
      <c r="EY214" s="371">
        <f t="shared" si="485"/>
        <v>269.58999999999997</v>
      </c>
      <c r="EZ214" s="372">
        <f t="shared" si="485"/>
        <v>348.9</v>
      </c>
      <c r="FA214" s="426">
        <v>94.681818181818187</v>
      </c>
      <c r="FB214" s="496">
        <v>88.082191780821915</v>
      </c>
      <c r="FC214" s="371">
        <f t="shared" si="486"/>
        <v>2083</v>
      </c>
      <c r="FD214" s="372">
        <f t="shared" si="486"/>
        <v>2202.0547945205481</v>
      </c>
      <c r="FE214" s="426">
        <v>98.186440677966104</v>
      </c>
      <c r="FF214" s="496">
        <v>81.5</v>
      </c>
      <c r="FG214" s="371">
        <f t="shared" si="487"/>
        <v>5793</v>
      </c>
      <c r="FH214" s="372">
        <f t="shared" si="487"/>
        <v>3912</v>
      </c>
      <c r="FI214" s="426">
        <v>36</v>
      </c>
      <c r="FJ214" s="496">
        <v>68.416666666666671</v>
      </c>
      <c r="FK214" s="371">
        <f t="shared" si="488"/>
        <v>36</v>
      </c>
      <c r="FL214" s="372">
        <f t="shared" si="488"/>
        <v>68.416666666666671</v>
      </c>
      <c r="FM214" s="371">
        <f t="shared" si="489"/>
        <v>96.487804878048777</v>
      </c>
      <c r="FN214" s="372">
        <f t="shared" si="489"/>
        <v>83.546911637665062</v>
      </c>
      <c r="FO214" s="371">
        <f t="shared" si="490"/>
        <v>7912</v>
      </c>
      <c r="FP214" s="372">
        <f t="shared" si="490"/>
        <v>6182.471461187215</v>
      </c>
      <c r="FQ214" s="424"/>
      <c r="FR214" s="425"/>
      <c r="FS214" s="371">
        <f t="shared" si="491"/>
        <v>0</v>
      </c>
      <c r="FT214" s="372">
        <f t="shared" si="491"/>
        <v>0</v>
      </c>
      <c r="FU214" s="426"/>
      <c r="FV214" s="425"/>
      <c r="FW214" s="371">
        <f t="shared" si="492"/>
        <v>0</v>
      </c>
      <c r="FX214" s="372">
        <f t="shared" si="492"/>
        <v>0</v>
      </c>
      <c r="FY214" s="426"/>
      <c r="FZ214" s="425"/>
      <c r="GA214" s="371">
        <f t="shared" si="493"/>
        <v>0</v>
      </c>
      <c r="GB214" s="372">
        <f t="shared" si="493"/>
        <v>0</v>
      </c>
      <c r="GC214" s="406">
        <f t="shared" si="456"/>
        <v>247</v>
      </c>
      <c r="GD214" s="372">
        <f t="shared" si="456"/>
        <v>247</v>
      </c>
      <c r="GE214" s="371">
        <f t="shared" si="456"/>
        <v>247</v>
      </c>
      <c r="GF214" s="372">
        <f t="shared" si="456"/>
        <v>247</v>
      </c>
      <c r="GG214" s="371">
        <f t="shared" si="494"/>
        <v>1041.8</v>
      </c>
      <c r="GH214" s="372">
        <f t="shared" si="494"/>
        <v>1224.5</v>
      </c>
      <c r="GI214" s="371">
        <f t="shared" si="495"/>
        <v>20961</v>
      </c>
      <c r="GJ214" s="372">
        <f t="shared" si="495"/>
        <v>22456.504794520548</v>
      </c>
      <c r="GK214" s="406">
        <f t="shared" si="457"/>
        <v>483</v>
      </c>
      <c r="GL214" s="372">
        <f t="shared" si="457"/>
        <v>471</v>
      </c>
      <c r="GM214" s="371">
        <f t="shared" si="457"/>
        <v>483</v>
      </c>
      <c r="GN214" s="372">
        <f t="shared" si="457"/>
        <v>471</v>
      </c>
      <c r="GO214" s="371">
        <f t="shared" si="496"/>
        <v>2160.25</v>
      </c>
      <c r="GP214" s="372">
        <f t="shared" si="496"/>
        <v>2513.9</v>
      </c>
      <c r="GQ214" s="371">
        <f t="shared" si="497"/>
        <v>39244</v>
      </c>
      <c r="GR214" s="372">
        <f t="shared" si="497"/>
        <v>39265.891304347824</v>
      </c>
      <c r="GS214" s="406">
        <f t="shared" si="458"/>
        <v>730</v>
      </c>
      <c r="GT214" s="372">
        <f t="shared" si="458"/>
        <v>718</v>
      </c>
      <c r="GU214" s="371">
        <f t="shared" si="458"/>
        <v>730</v>
      </c>
      <c r="GV214" s="372">
        <f t="shared" ref="GV214:GV263" si="548">+GN214+GF214</f>
        <v>718</v>
      </c>
      <c r="GW214" s="371">
        <f t="shared" si="498"/>
        <v>3202.05</v>
      </c>
      <c r="GX214" s="372">
        <f t="shared" si="498"/>
        <v>3738.4</v>
      </c>
      <c r="GY214" s="371">
        <f t="shared" si="498"/>
        <v>60205</v>
      </c>
      <c r="GZ214" s="372">
        <f t="shared" si="498"/>
        <v>61722.396098868368</v>
      </c>
      <c r="HA214" s="406">
        <f t="shared" si="459"/>
        <v>27</v>
      </c>
      <c r="HB214" s="372">
        <f t="shared" si="459"/>
        <v>31</v>
      </c>
      <c r="HC214" s="371">
        <f t="shared" si="459"/>
        <v>27</v>
      </c>
      <c r="HD214" s="372">
        <f t="shared" ref="HD214:HD263" si="549">(AB214+BX214+EF214)</f>
        <v>31</v>
      </c>
      <c r="HE214" s="371">
        <f t="shared" si="460"/>
        <v>81.540000000000006</v>
      </c>
      <c r="HF214" s="372">
        <f t="shared" si="460"/>
        <v>112.5</v>
      </c>
      <c r="HG214" s="371">
        <f t="shared" si="499"/>
        <v>2046.9999999999998</v>
      </c>
      <c r="HH214" s="372">
        <f t="shared" si="499"/>
        <v>2486.7023809523812</v>
      </c>
      <c r="HI214" s="406">
        <f t="shared" si="500"/>
        <v>3283.5899999999997</v>
      </c>
      <c r="HJ214" s="372">
        <f t="shared" si="500"/>
        <v>3850.8999999999992</v>
      </c>
      <c r="HK214" s="371">
        <f t="shared" si="501"/>
        <v>62252</v>
      </c>
      <c r="HL214" s="371">
        <f t="shared" si="501"/>
        <v>64209.09847982075</v>
      </c>
    </row>
    <row r="215" spans="1:220" ht="15">
      <c r="A215" s="489" t="s">
        <v>43</v>
      </c>
      <c r="B215" s="490" t="s">
        <v>211</v>
      </c>
      <c r="C215" s="50"/>
      <c r="D215" s="492">
        <v>198552</v>
      </c>
      <c r="E215" s="452">
        <v>8</v>
      </c>
      <c r="F215" s="676">
        <v>702</v>
      </c>
      <c r="G215" s="420">
        <v>799</v>
      </c>
      <c r="H215" s="421">
        <v>11</v>
      </c>
      <c r="I215" s="493">
        <v>30</v>
      </c>
      <c r="J215" s="371">
        <f t="shared" si="513"/>
        <v>691</v>
      </c>
      <c r="K215" s="372">
        <f t="shared" si="514"/>
        <v>769</v>
      </c>
      <c r="L215" s="420">
        <v>68.178300455235203</v>
      </c>
      <c r="M215" s="371">
        <f t="shared" si="515"/>
        <v>691</v>
      </c>
      <c r="N215" s="372">
        <f t="shared" si="516"/>
        <v>769</v>
      </c>
      <c r="O215" s="371">
        <f t="shared" si="517"/>
        <v>691</v>
      </c>
      <c r="P215" s="372">
        <f t="shared" si="518"/>
        <v>769</v>
      </c>
      <c r="Q215" s="424">
        <v>35</v>
      </c>
      <c r="R215" s="494">
        <v>36</v>
      </c>
      <c r="S215" s="371">
        <f t="shared" si="519"/>
        <v>35</v>
      </c>
      <c r="T215" s="372">
        <f t="shared" si="520"/>
        <v>36</v>
      </c>
      <c r="U215" s="426">
        <v>13</v>
      </c>
      <c r="V215" s="493">
        <v>15</v>
      </c>
      <c r="W215" s="371">
        <f t="shared" si="521"/>
        <v>13</v>
      </c>
      <c r="X215" s="372">
        <f t="shared" si="522"/>
        <v>15</v>
      </c>
      <c r="Y215" s="426"/>
      <c r="Z215" s="493"/>
      <c r="AA215" s="371">
        <f t="shared" si="523"/>
        <v>0</v>
      </c>
      <c r="AB215" s="372">
        <f t="shared" si="524"/>
        <v>0</v>
      </c>
      <c r="AC215" s="358">
        <f t="shared" si="525"/>
        <v>48</v>
      </c>
      <c r="AD215" s="372">
        <f t="shared" si="526"/>
        <v>51</v>
      </c>
      <c r="AE215" s="358">
        <f t="shared" si="527"/>
        <v>48</v>
      </c>
      <c r="AF215" s="372">
        <f t="shared" si="528"/>
        <v>51</v>
      </c>
      <c r="AG215" s="495">
        <v>2.44</v>
      </c>
      <c r="AH215" s="496">
        <v>3.1111111111111112</v>
      </c>
      <c r="AI215" s="371">
        <f t="shared" si="529"/>
        <v>85.399999999999991</v>
      </c>
      <c r="AJ215" s="372">
        <f t="shared" si="530"/>
        <v>112</v>
      </c>
      <c r="AK215" s="497">
        <v>3.15</v>
      </c>
      <c r="AL215" s="496">
        <v>3.8333333333333335</v>
      </c>
      <c r="AM215" s="371">
        <f t="shared" si="531"/>
        <v>40.949999999999996</v>
      </c>
      <c r="AN215" s="372">
        <f t="shared" si="532"/>
        <v>57.5</v>
      </c>
      <c r="AO215" s="497"/>
      <c r="AP215" s="496"/>
      <c r="AQ215" s="371">
        <f t="shared" si="533"/>
        <v>0</v>
      </c>
      <c r="AR215" s="372">
        <f t="shared" si="534"/>
        <v>0</v>
      </c>
      <c r="AS215" s="371">
        <f t="shared" si="535"/>
        <v>2.6322916666666667</v>
      </c>
      <c r="AT215" s="372">
        <f t="shared" si="536"/>
        <v>3.3235294117647061</v>
      </c>
      <c r="AU215" s="371">
        <f t="shared" si="537"/>
        <v>126.35</v>
      </c>
      <c r="AV215" s="372">
        <f t="shared" si="538"/>
        <v>169.5</v>
      </c>
      <c r="AW215" s="497">
        <v>80.5</v>
      </c>
      <c r="AX215" s="496">
        <v>87.40625</v>
      </c>
      <c r="AY215" s="371">
        <f t="shared" si="539"/>
        <v>2817.5</v>
      </c>
      <c r="AZ215" s="372">
        <f t="shared" si="540"/>
        <v>3146.625</v>
      </c>
      <c r="BA215" s="497">
        <v>82.692307692307693</v>
      </c>
      <c r="BB215" s="496">
        <v>83.15384615384616</v>
      </c>
      <c r="BC215" s="371">
        <f t="shared" si="541"/>
        <v>1075</v>
      </c>
      <c r="BD215" s="372">
        <f t="shared" si="542"/>
        <v>1247.3076923076924</v>
      </c>
      <c r="BE215" s="498"/>
      <c r="BF215" s="496"/>
      <c r="BG215" s="371">
        <f t="shared" si="464"/>
        <v>0</v>
      </c>
      <c r="BH215" s="372">
        <f t="shared" si="464"/>
        <v>0</v>
      </c>
      <c r="BI215" s="371">
        <f t="shared" si="465"/>
        <v>81.09375</v>
      </c>
      <c r="BJ215" s="372">
        <f t="shared" si="465"/>
        <v>86.155542986425345</v>
      </c>
      <c r="BK215" s="371">
        <f t="shared" si="466"/>
        <v>3892.5</v>
      </c>
      <c r="BL215" s="372">
        <f t="shared" si="466"/>
        <v>4393.9326923076924</v>
      </c>
      <c r="BM215" s="431">
        <v>221</v>
      </c>
      <c r="BN215" s="494">
        <v>268</v>
      </c>
      <c r="BO215" s="371">
        <f t="shared" si="502"/>
        <v>221</v>
      </c>
      <c r="BP215" s="372">
        <f t="shared" si="502"/>
        <v>268</v>
      </c>
      <c r="BQ215" s="426">
        <v>268</v>
      </c>
      <c r="BR215" s="494">
        <v>285</v>
      </c>
      <c r="BS215" s="371">
        <f t="shared" si="503"/>
        <v>268</v>
      </c>
      <c r="BT215" s="372">
        <f t="shared" si="503"/>
        <v>285</v>
      </c>
      <c r="BU215" s="426"/>
      <c r="BV215" s="494">
        <v>3</v>
      </c>
      <c r="BW215" s="371">
        <f t="shared" si="504"/>
        <v>0</v>
      </c>
      <c r="BX215" s="423">
        <f t="shared" si="547"/>
        <v>3</v>
      </c>
      <c r="BY215" s="358">
        <f t="shared" si="467"/>
        <v>489</v>
      </c>
      <c r="BZ215" s="372">
        <f t="shared" si="467"/>
        <v>556</v>
      </c>
      <c r="CA215" s="358">
        <f t="shared" si="468"/>
        <v>489</v>
      </c>
      <c r="CB215" s="372">
        <f t="shared" si="468"/>
        <v>556</v>
      </c>
      <c r="CC215" s="427">
        <v>3.97</v>
      </c>
      <c r="CD215" s="496">
        <v>4.2985074626865671</v>
      </c>
      <c r="CE215" s="371">
        <f t="shared" si="510"/>
        <v>877.37</v>
      </c>
      <c r="CF215" s="372">
        <f t="shared" si="510"/>
        <v>1152</v>
      </c>
      <c r="CG215" s="426">
        <v>4.58</v>
      </c>
      <c r="CH215" s="496">
        <v>5.1070175438596488</v>
      </c>
      <c r="CI215" s="371">
        <f t="shared" si="505"/>
        <v>1227.44</v>
      </c>
      <c r="CJ215" s="372">
        <f t="shared" si="505"/>
        <v>1455.5</v>
      </c>
      <c r="CK215" s="426"/>
      <c r="CL215" s="496">
        <v>3.5</v>
      </c>
      <c r="CM215" s="371">
        <f t="shared" si="506"/>
        <v>0</v>
      </c>
      <c r="CN215" s="372">
        <f t="shared" si="506"/>
        <v>10.5</v>
      </c>
      <c r="CO215" s="371">
        <f t="shared" si="469"/>
        <v>4.3043149284253577</v>
      </c>
      <c r="CP215" s="372">
        <f t="shared" si="469"/>
        <v>4.7086330935251794</v>
      </c>
      <c r="CQ215" s="371">
        <f t="shared" si="470"/>
        <v>2104.81</v>
      </c>
      <c r="CR215" s="372">
        <f t="shared" si="470"/>
        <v>2618</v>
      </c>
      <c r="CS215" s="426">
        <v>83.398190045248867</v>
      </c>
      <c r="CT215" s="496">
        <v>91.320574162679421</v>
      </c>
      <c r="CU215" s="371">
        <f t="shared" si="511"/>
        <v>18431</v>
      </c>
      <c r="CV215" s="372">
        <f t="shared" si="511"/>
        <v>24473.913875598086</v>
      </c>
      <c r="CW215" s="426">
        <v>76.71641791044776</v>
      </c>
      <c r="CX215" s="496">
        <v>79.518324607329845</v>
      </c>
      <c r="CY215" s="371">
        <f t="shared" si="512"/>
        <v>20560</v>
      </c>
      <c r="CZ215" s="372">
        <f t="shared" si="512"/>
        <v>22662.722513089007</v>
      </c>
      <c r="DA215" s="426"/>
      <c r="DB215" s="496">
        <v>79.599999999999994</v>
      </c>
      <c r="DC215" s="371">
        <f t="shared" si="471"/>
        <v>0</v>
      </c>
      <c r="DD215" s="372">
        <f t="shared" si="471"/>
        <v>238.79999999999998</v>
      </c>
      <c r="DE215" s="371">
        <f t="shared" si="472"/>
        <v>79.736196319018404</v>
      </c>
      <c r="DF215" s="372">
        <f t="shared" si="472"/>
        <v>85.207619404113487</v>
      </c>
      <c r="DG215" s="371">
        <f t="shared" si="473"/>
        <v>38991</v>
      </c>
      <c r="DH215" s="372">
        <f t="shared" si="473"/>
        <v>47375.4363886871</v>
      </c>
      <c r="DI215" s="371">
        <f t="shared" si="474"/>
        <v>537</v>
      </c>
      <c r="DJ215" s="372">
        <f t="shared" si="474"/>
        <v>607</v>
      </c>
      <c r="DK215" s="371">
        <f t="shared" si="474"/>
        <v>537</v>
      </c>
      <c r="DL215" s="372">
        <f t="shared" si="463"/>
        <v>607</v>
      </c>
      <c r="DM215" s="371">
        <f t="shared" si="475"/>
        <v>4.1548603351955302</v>
      </c>
      <c r="DN215" s="372">
        <f t="shared" si="475"/>
        <v>4.5922570016474467</v>
      </c>
      <c r="DO215" s="371">
        <f t="shared" si="476"/>
        <v>2231.16</v>
      </c>
      <c r="DP215" s="372">
        <f t="shared" si="476"/>
        <v>2787.5</v>
      </c>
      <c r="DQ215" s="371">
        <f t="shared" si="477"/>
        <v>79.857541899441344</v>
      </c>
      <c r="DR215" s="372">
        <f t="shared" si="477"/>
        <v>85.28726372486787</v>
      </c>
      <c r="DS215" s="371">
        <f t="shared" si="478"/>
        <v>42883.5</v>
      </c>
      <c r="DT215" s="372">
        <f t="shared" si="478"/>
        <v>51769.369080994795</v>
      </c>
      <c r="DU215" s="424">
        <v>50</v>
      </c>
      <c r="DV215" s="496">
        <v>50</v>
      </c>
      <c r="DW215" s="371">
        <f t="shared" si="479"/>
        <v>50</v>
      </c>
      <c r="DX215" s="372">
        <f t="shared" si="479"/>
        <v>50</v>
      </c>
      <c r="DY215" s="426">
        <v>101</v>
      </c>
      <c r="DZ215" s="496">
        <v>112</v>
      </c>
      <c r="EA215" s="371">
        <f t="shared" si="480"/>
        <v>101</v>
      </c>
      <c r="EB215" s="372">
        <f t="shared" si="480"/>
        <v>112</v>
      </c>
      <c r="EC215" s="426">
        <v>3</v>
      </c>
      <c r="ED215" s="496"/>
      <c r="EE215" s="371">
        <f t="shared" si="481"/>
        <v>3</v>
      </c>
      <c r="EF215" s="372">
        <f t="shared" si="481"/>
        <v>0</v>
      </c>
      <c r="EG215" s="358">
        <f t="shared" si="482"/>
        <v>154</v>
      </c>
      <c r="EH215" s="372">
        <f t="shared" si="482"/>
        <v>162</v>
      </c>
      <c r="EI215" s="358">
        <f t="shared" si="483"/>
        <v>154</v>
      </c>
      <c r="EJ215" s="372">
        <f t="shared" si="483"/>
        <v>162</v>
      </c>
      <c r="EK215" s="427">
        <v>2.54</v>
      </c>
      <c r="EL215" s="496">
        <v>2.95</v>
      </c>
      <c r="EM215" s="371">
        <f t="shared" si="545"/>
        <v>127</v>
      </c>
      <c r="EN215" s="372">
        <f t="shared" si="545"/>
        <v>147.5</v>
      </c>
      <c r="EO215" s="426">
        <v>2.42</v>
      </c>
      <c r="EP215" s="496">
        <v>4.5747126436781613</v>
      </c>
      <c r="EQ215" s="371">
        <f t="shared" si="507"/>
        <v>244.42</v>
      </c>
      <c r="ER215" s="372">
        <f t="shared" si="507"/>
        <v>512.36781609195407</v>
      </c>
      <c r="ES215" s="426">
        <v>2</v>
      </c>
      <c r="ET215" s="496"/>
      <c r="EU215" s="371">
        <f t="shared" si="543"/>
        <v>6</v>
      </c>
      <c r="EV215" s="372">
        <f t="shared" si="544"/>
        <v>0</v>
      </c>
      <c r="EW215" s="371">
        <f t="shared" si="484"/>
        <v>2.4507792207792205</v>
      </c>
      <c r="EX215" s="372">
        <f t="shared" si="484"/>
        <v>4.0732581240244077</v>
      </c>
      <c r="EY215" s="371">
        <f t="shared" si="485"/>
        <v>377.41999999999996</v>
      </c>
      <c r="EZ215" s="372">
        <f t="shared" si="485"/>
        <v>659.86781609195407</v>
      </c>
      <c r="FA215" s="426">
        <v>81.96</v>
      </c>
      <c r="FB215" s="496">
        <v>89.835820895522389</v>
      </c>
      <c r="FC215" s="371">
        <f t="shared" si="486"/>
        <v>4098</v>
      </c>
      <c r="FD215" s="372">
        <f t="shared" si="486"/>
        <v>4491.7910447761196</v>
      </c>
      <c r="FE215" s="426">
        <v>85.841584158415841</v>
      </c>
      <c r="FF215" s="496">
        <v>73.011494252873561</v>
      </c>
      <c r="FG215" s="371">
        <f t="shared" si="487"/>
        <v>8670</v>
      </c>
      <c r="FH215" s="372">
        <f t="shared" si="487"/>
        <v>8177.2873563218391</v>
      </c>
      <c r="FI215" s="426">
        <v>69</v>
      </c>
      <c r="FJ215" s="496">
        <v>66</v>
      </c>
      <c r="FK215" s="371">
        <f t="shared" si="488"/>
        <v>207</v>
      </c>
      <c r="FL215" s="372">
        <f t="shared" si="488"/>
        <v>0</v>
      </c>
      <c r="FM215" s="371">
        <f t="shared" si="489"/>
        <v>84.253246753246756</v>
      </c>
      <c r="FN215" s="372">
        <f t="shared" si="489"/>
        <v>78.204187661098516</v>
      </c>
      <c r="FO215" s="371">
        <f t="shared" si="490"/>
        <v>12975</v>
      </c>
      <c r="FP215" s="372">
        <f t="shared" si="490"/>
        <v>12669.078401097959</v>
      </c>
      <c r="FQ215" s="424"/>
      <c r="FR215" s="425"/>
      <c r="FS215" s="371">
        <f t="shared" si="491"/>
        <v>0</v>
      </c>
      <c r="FT215" s="372">
        <f t="shared" si="491"/>
        <v>0</v>
      </c>
      <c r="FU215" s="426"/>
      <c r="FV215" s="425"/>
      <c r="FW215" s="371">
        <f t="shared" si="492"/>
        <v>0</v>
      </c>
      <c r="FX215" s="372">
        <f t="shared" si="492"/>
        <v>0</v>
      </c>
      <c r="FY215" s="426"/>
      <c r="FZ215" s="425"/>
      <c r="GA215" s="371">
        <f t="shared" si="493"/>
        <v>0</v>
      </c>
      <c r="GB215" s="372">
        <f t="shared" si="493"/>
        <v>0</v>
      </c>
      <c r="GC215" s="406">
        <f t="shared" ref="GC215:GF263" si="550">(Q215+BM215+DU215)</f>
        <v>306</v>
      </c>
      <c r="GD215" s="372">
        <f t="shared" si="550"/>
        <v>354</v>
      </c>
      <c r="GE215" s="371">
        <f t="shared" si="550"/>
        <v>306</v>
      </c>
      <c r="GF215" s="372">
        <f t="shared" si="550"/>
        <v>354</v>
      </c>
      <c r="GG215" s="371">
        <f t="shared" si="494"/>
        <v>1089.77</v>
      </c>
      <c r="GH215" s="372">
        <f t="shared" si="494"/>
        <v>1411.5</v>
      </c>
      <c r="GI215" s="371">
        <f t="shared" si="495"/>
        <v>25346.5</v>
      </c>
      <c r="GJ215" s="372">
        <f t="shared" si="495"/>
        <v>32112.329920374206</v>
      </c>
      <c r="GK215" s="406">
        <f t="shared" ref="GK215:GN263" si="551">(U215+BQ215+DY215)</f>
        <v>382</v>
      </c>
      <c r="GL215" s="372">
        <f t="shared" si="551"/>
        <v>412</v>
      </c>
      <c r="GM215" s="371">
        <f t="shared" si="551"/>
        <v>382</v>
      </c>
      <c r="GN215" s="372">
        <f t="shared" si="551"/>
        <v>412</v>
      </c>
      <c r="GO215" s="371">
        <f t="shared" si="496"/>
        <v>1512.8100000000002</v>
      </c>
      <c r="GP215" s="372">
        <f t="shared" si="496"/>
        <v>2025.367816091954</v>
      </c>
      <c r="GQ215" s="371">
        <f t="shared" si="497"/>
        <v>30305</v>
      </c>
      <c r="GR215" s="372">
        <f t="shared" si="497"/>
        <v>32087.317561718537</v>
      </c>
      <c r="GS215" s="406">
        <f t="shared" ref="GS215:GU263" si="552">+GK215+GC215</f>
        <v>688</v>
      </c>
      <c r="GT215" s="372">
        <f t="shared" si="552"/>
        <v>766</v>
      </c>
      <c r="GU215" s="371">
        <f t="shared" si="552"/>
        <v>688</v>
      </c>
      <c r="GV215" s="372">
        <f t="shared" si="548"/>
        <v>766</v>
      </c>
      <c r="GW215" s="371">
        <f t="shared" si="498"/>
        <v>2602.58</v>
      </c>
      <c r="GX215" s="372">
        <f t="shared" si="498"/>
        <v>3436.867816091954</v>
      </c>
      <c r="GY215" s="371">
        <f t="shared" si="498"/>
        <v>55651.5</v>
      </c>
      <c r="GZ215" s="372">
        <f t="shared" si="498"/>
        <v>64199.64748209274</v>
      </c>
      <c r="HA215" s="406">
        <f t="shared" ref="HA215:HC263" si="553">(Y215+BU215+EC215)</f>
        <v>3</v>
      </c>
      <c r="HB215" s="372">
        <f t="shared" si="553"/>
        <v>3</v>
      </c>
      <c r="HC215" s="371">
        <f t="shared" si="553"/>
        <v>3</v>
      </c>
      <c r="HD215" s="372">
        <f t="shared" si="549"/>
        <v>3</v>
      </c>
      <c r="HE215" s="371">
        <f t="shared" ref="HE215:HF263" si="554">IF(HA215&gt;0,(AQ215+CM215+EU215),"")</f>
        <v>6</v>
      </c>
      <c r="HF215" s="372">
        <f t="shared" si="554"/>
        <v>10.5</v>
      </c>
      <c r="HG215" s="371">
        <f t="shared" si="499"/>
        <v>207</v>
      </c>
      <c r="HH215" s="372">
        <f t="shared" si="499"/>
        <v>238.79999999999998</v>
      </c>
      <c r="HI215" s="406">
        <f t="shared" si="500"/>
        <v>2608.58</v>
      </c>
      <c r="HJ215" s="372">
        <f t="shared" si="500"/>
        <v>3447.367816091954</v>
      </c>
      <c r="HK215" s="371">
        <f t="shared" si="501"/>
        <v>55858.5</v>
      </c>
      <c r="HL215" s="371">
        <f t="shared" si="501"/>
        <v>64438.447482092757</v>
      </c>
    </row>
    <row r="216" spans="1:220" ht="15">
      <c r="A216" s="489" t="s">
        <v>43</v>
      </c>
      <c r="B216" s="490" t="s">
        <v>212</v>
      </c>
      <c r="C216" s="50"/>
      <c r="D216" s="492">
        <v>198622</v>
      </c>
      <c r="E216" s="452">
        <v>8</v>
      </c>
      <c r="F216" s="676">
        <v>1163</v>
      </c>
      <c r="G216" s="420">
        <v>1220</v>
      </c>
      <c r="H216" s="421">
        <v>126</v>
      </c>
      <c r="I216" s="493">
        <v>64</v>
      </c>
      <c r="J216" s="371">
        <f t="shared" si="513"/>
        <v>1037</v>
      </c>
      <c r="K216" s="372">
        <f t="shared" si="514"/>
        <v>1156</v>
      </c>
      <c r="L216" s="420">
        <v>66.880623961868992</v>
      </c>
      <c r="M216" s="371">
        <f t="shared" si="515"/>
        <v>1037</v>
      </c>
      <c r="N216" s="372">
        <f t="shared" si="516"/>
        <v>1156</v>
      </c>
      <c r="O216" s="371">
        <f t="shared" si="517"/>
        <v>1037</v>
      </c>
      <c r="P216" s="372">
        <f t="shared" si="518"/>
        <v>1156</v>
      </c>
      <c r="Q216" s="424">
        <v>18</v>
      </c>
      <c r="R216" s="494">
        <v>39</v>
      </c>
      <c r="S216" s="371">
        <f t="shared" si="519"/>
        <v>18</v>
      </c>
      <c r="T216" s="372">
        <f t="shared" si="520"/>
        <v>39</v>
      </c>
      <c r="U216" s="426">
        <v>12</v>
      </c>
      <c r="V216" s="493">
        <v>26</v>
      </c>
      <c r="W216" s="371">
        <f t="shared" si="521"/>
        <v>12</v>
      </c>
      <c r="X216" s="372">
        <f t="shared" si="522"/>
        <v>26</v>
      </c>
      <c r="Y216" s="426">
        <v>6</v>
      </c>
      <c r="Z216" s="493">
        <v>6</v>
      </c>
      <c r="AA216" s="371">
        <f t="shared" si="523"/>
        <v>6</v>
      </c>
      <c r="AB216" s="372">
        <f t="shared" si="524"/>
        <v>6</v>
      </c>
      <c r="AC216" s="358">
        <f t="shared" si="525"/>
        <v>36</v>
      </c>
      <c r="AD216" s="372">
        <f t="shared" si="526"/>
        <v>71</v>
      </c>
      <c r="AE216" s="358">
        <f t="shared" si="527"/>
        <v>36</v>
      </c>
      <c r="AF216" s="372">
        <f t="shared" si="528"/>
        <v>71</v>
      </c>
      <c r="AG216" s="495">
        <v>2.1800000000000002</v>
      </c>
      <c r="AH216" s="496">
        <v>2.0256410256410255</v>
      </c>
      <c r="AI216" s="371">
        <f t="shared" si="529"/>
        <v>39.24</v>
      </c>
      <c r="AJ216" s="372">
        <f t="shared" si="530"/>
        <v>79</v>
      </c>
      <c r="AK216" s="497">
        <v>2.83</v>
      </c>
      <c r="AL216" s="496">
        <v>3.75</v>
      </c>
      <c r="AM216" s="371">
        <f t="shared" si="531"/>
        <v>33.96</v>
      </c>
      <c r="AN216" s="372">
        <f t="shared" si="532"/>
        <v>97.5</v>
      </c>
      <c r="AO216" s="497">
        <v>5.67</v>
      </c>
      <c r="AP216" s="496">
        <v>6</v>
      </c>
      <c r="AQ216" s="371">
        <f t="shared" si="533"/>
        <v>34.019999999999996</v>
      </c>
      <c r="AR216" s="372">
        <f t="shared" si="534"/>
        <v>36</v>
      </c>
      <c r="AS216" s="371">
        <f t="shared" si="535"/>
        <v>2.9783333333333335</v>
      </c>
      <c r="AT216" s="372">
        <f t="shared" si="536"/>
        <v>2.992957746478873</v>
      </c>
      <c r="AU216" s="371">
        <f t="shared" si="537"/>
        <v>107.22</v>
      </c>
      <c r="AV216" s="372">
        <f t="shared" si="538"/>
        <v>212.49999999999997</v>
      </c>
      <c r="AW216" s="497">
        <v>76.117647058823536</v>
      </c>
      <c r="AX216" s="496">
        <v>82.631578947368425</v>
      </c>
      <c r="AY216" s="371">
        <f t="shared" si="539"/>
        <v>1370.1176470588236</v>
      </c>
      <c r="AZ216" s="372">
        <f t="shared" si="540"/>
        <v>3222.6315789473688</v>
      </c>
      <c r="BA216" s="497">
        <v>73.666666666666671</v>
      </c>
      <c r="BB216" s="496">
        <v>88.473684210526315</v>
      </c>
      <c r="BC216" s="371">
        <f t="shared" si="541"/>
        <v>884</v>
      </c>
      <c r="BD216" s="372">
        <f t="shared" si="542"/>
        <v>2300.3157894736842</v>
      </c>
      <c r="BE216" s="498">
        <v>93</v>
      </c>
      <c r="BF216" s="496">
        <v>77.526315789473685</v>
      </c>
      <c r="BG216" s="371">
        <f t="shared" si="464"/>
        <v>558</v>
      </c>
      <c r="BH216" s="372">
        <f t="shared" si="464"/>
        <v>465.15789473684208</v>
      </c>
      <c r="BI216" s="371">
        <f t="shared" si="465"/>
        <v>78.114379084967311</v>
      </c>
      <c r="BJ216" s="372">
        <f t="shared" si="465"/>
        <v>84.33951074870275</v>
      </c>
      <c r="BK216" s="371">
        <f t="shared" si="466"/>
        <v>2812.1176470588234</v>
      </c>
      <c r="BL216" s="372">
        <f t="shared" si="466"/>
        <v>5988.105263157895</v>
      </c>
      <c r="BM216" s="431">
        <v>269</v>
      </c>
      <c r="BN216" s="494">
        <v>269</v>
      </c>
      <c r="BO216" s="371">
        <f t="shared" si="502"/>
        <v>269</v>
      </c>
      <c r="BP216" s="372">
        <f t="shared" si="502"/>
        <v>269</v>
      </c>
      <c r="BQ216" s="426">
        <v>464</v>
      </c>
      <c r="BR216" s="494">
        <v>528</v>
      </c>
      <c r="BS216" s="371">
        <f t="shared" si="503"/>
        <v>464</v>
      </c>
      <c r="BT216" s="372">
        <f t="shared" si="503"/>
        <v>528</v>
      </c>
      <c r="BU216" s="426">
        <v>85</v>
      </c>
      <c r="BV216" s="494">
        <v>110</v>
      </c>
      <c r="BW216" s="371">
        <f t="shared" si="504"/>
        <v>85</v>
      </c>
      <c r="BX216" s="423">
        <f t="shared" si="547"/>
        <v>110</v>
      </c>
      <c r="BY216" s="358">
        <f t="shared" si="467"/>
        <v>818</v>
      </c>
      <c r="BZ216" s="372">
        <f t="shared" si="467"/>
        <v>907</v>
      </c>
      <c r="CA216" s="358">
        <f t="shared" si="468"/>
        <v>818</v>
      </c>
      <c r="CB216" s="372">
        <f t="shared" si="468"/>
        <v>907</v>
      </c>
      <c r="CC216" s="427">
        <v>3.45</v>
      </c>
      <c r="CD216" s="496">
        <v>4.2453531598513008</v>
      </c>
      <c r="CE216" s="371">
        <f t="shared" si="510"/>
        <v>928.05000000000007</v>
      </c>
      <c r="CF216" s="372">
        <f t="shared" si="510"/>
        <v>1142</v>
      </c>
      <c r="CG216" s="426">
        <v>4.24</v>
      </c>
      <c r="CH216" s="496">
        <v>4.7774621212121211</v>
      </c>
      <c r="CI216" s="371">
        <f t="shared" si="505"/>
        <v>1967.3600000000001</v>
      </c>
      <c r="CJ216" s="372">
        <f t="shared" si="505"/>
        <v>2522.5</v>
      </c>
      <c r="CK216" s="426">
        <v>3.74</v>
      </c>
      <c r="CL216" s="496">
        <v>4.6136363636363633</v>
      </c>
      <c r="CM216" s="371">
        <f t="shared" si="506"/>
        <v>317.90000000000003</v>
      </c>
      <c r="CN216" s="372">
        <f t="shared" si="506"/>
        <v>507.49999999999994</v>
      </c>
      <c r="CO216" s="371">
        <f t="shared" si="469"/>
        <v>3.9282518337408319</v>
      </c>
      <c r="CP216" s="372">
        <f t="shared" si="469"/>
        <v>4.5997794928335169</v>
      </c>
      <c r="CQ216" s="371">
        <f t="shared" si="470"/>
        <v>3213.3100000000004</v>
      </c>
      <c r="CR216" s="372">
        <f t="shared" si="470"/>
        <v>4172</v>
      </c>
      <c r="CS216" s="426">
        <v>73.315985130111528</v>
      </c>
      <c r="CT216" s="496">
        <v>82.09134615384616</v>
      </c>
      <c r="CU216" s="371">
        <f t="shared" si="511"/>
        <v>19722</v>
      </c>
      <c r="CV216" s="372">
        <f t="shared" si="511"/>
        <v>22082.572115384617</v>
      </c>
      <c r="CW216" s="426">
        <v>72.015086206896555</v>
      </c>
      <c r="CX216" s="496">
        <v>77.766129032258064</v>
      </c>
      <c r="CY216" s="371">
        <f t="shared" si="512"/>
        <v>33415</v>
      </c>
      <c r="CZ216" s="372">
        <f t="shared" si="512"/>
        <v>41060.516129032258</v>
      </c>
      <c r="DA216" s="426">
        <v>75.529411764705884</v>
      </c>
      <c r="DB216" s="496">
        <v>79.329545454545453</v>
      </c>
      <c r="DC216" s="371">
        <f t="shared" si="471"/>
        <v>6420</v>
      </c>
      <c r="DD216" s="372">
        <f t="shared" si="471"/>
        <v>8726.25</v>
      </c>
      <c r="DE216" s="371">
        <f t="shared" si="472"/>
        <v>72.808068459657704</v>
      </c>
      <c r="DF216" s="372">
        <f t="shared" si="472"/>
        <v>79.238520666391253</v>
      </c>
      <c r="DG216" s="371">
        <f t="shared" si="473"/>
        <v>59557</v>
      </c>
      <c r="DH216" s="372">
        <f t="shared" si="473"/>
        <v>71869.338244416867</v>
      </c>
      <c r="DI216" s="371">
        <f t="shared" si="474"/>
        <v>854</v>
      </c>
      <c r="DJ216" s="372">
        <f t="shared" si="474"/>
        <v>978</v>
      </c>
      <c r="DK216" s="371">
        <f t="shared" si="474"/>
        <v>854</v>
      </c>
      <c r="DL216" s="372">
        <f t="shared" si="463"/>
        <v>978</v>
      </c>
      <c r="DM216" s="371">
        <f t="shared" si="475"/>
        <v>3.8882084309133491</v>
      </c>
      <c r="DN216" s="372">
        <f t="shared" si="475"/>
        <v>4.4831288343558287</v>
      </c>
      <c r="DO216" s="371">
        <f t="shared" si="476"/>
        <v>3320.53</v>
      </c>
      <c r="DP216" s="372">
        <f t="shared" si="476"/>
        <v>4384.5</v>
      </c>
      <c r="DQ216" s="371">
        <f t="shared" si="477"/>
        <v>73.031753685080588</v>
      </c>
      <c r="DR216" s="372">
        <f t="shared" si="477"/>
        <v>79.608837942305485</v>
      </c>
      <c r="DS216" s="371">
        <f t="shared" si="478"/>
        <v>62369.117647058825</v>
      </c>
      <c r="DT216" s="372">
        <f t="shared" si="478"/>
        <v>77857.443507574761</v>
      </c>
      <c r="DU216" s="424">
        <v>65</v>
      </c>
      <c r="DV216" s="496">
        <v>55</v>
      </c>
      <c r="DW216" s="371">
        <f t="shared" si="479"/>
        <v>65</v>
      </c>
      <c r="DX216" s="372">
        <f t="shared" si="479"/>
        <v>55</v>
      </c>
      <c r="DY216" s="426">
        <v>106</v>
      </c>
      <c r="DZ216" s="496">
        <v>107</v>
      </c>
      <c r="EA216" s="371">
        <f t="shared" si="480"/>
        <v>106</v>
      </c>
      <c r="EB216" s="372">
        <f t="shared" si="480"/>
        <v>107</v>
      </c>
      <c r="EC216" s="426">
        <v>12</v>
      </c>
      <c r="ED216" s="496">
        <v>16</v>
      </c>
      <c r="EE216" s="371">
        <f t="shared" si="481"/>
        <v>12</v>
      </c>
      <c r="EF216" s="372">
        <f t="shared" si="481"/>
        <v>16</v>
      </c>
      <c r="EG216" s="358">
        <f t="shared" si="482"/>
        <v>183</v>
      </c>
      <c r="EH216" s="372">
        <f t="shared" si="482"/>
        <v>178</v>
      </c>
      <c r="EI216" s="358">
        <f t="shared" si="483"/>
        <v>183</v>
      </c>
      <c r="EJ216" s="372">
        <f t="shared" si="483"/>
        <v>178</v>
      </c>
      <c r="EK216" s="427">
        <v>2.1800000000000002</v>
      </c>
      <c r="EL216" s="496">
        <v>2.9636363636363638</v>
      </c>
      <c r="EM216" s="371">
        <f t="shared" si="545"/>
        <v>141.70000000000002</v>
      </c>
      <c r="EN216" s="372">
        <f t="shared" si="545"/>
        <v>163</v>
      </c>
      <c r="EO216" s="426">
        <v>2.62</v>
      </c>
      <c r="EP216" s="496">
        <v>4.4174528301886795</v>
      </c>
      <c r="EQ216" s="371">
        <f t="shared" si="507"/>
        <v>277.72000000000003</v>
      </c>
      <c r="ER216" s="372">
        <f t="shared" si="507"/>
        <v>472.66745283018872</v>
      </c>
      <c r="ES216" s="426">
        <v>4.17</v>
      </c>
      <c r="ET216" s="496">
        <v>4.28125</v>
      </c>
      <c r="EU216" s="371">
        <f t="shared" si="543"/>
        <v>50.04</v>
      </c>
      <c r="EV216" s="372">
        <f t="shared" si="544"/>
        <v>68.5</v>
      </c>
      <c r="EW216" s="371">
        <f t="shared" si="484"/>
        <v>2.5653551912568311</v>
      </c>
      <c r="EX216" s="372">
        <f t="shared" si="484"/>
        <v>3.955996926012296</v>
      </c>
      <c r="EY216" s="371">
        <f t="shared" si="485"/>
        <v>469.46000000000009</v>
      </c>
      <c r="EZ216" s="372">
        <f t="shared" si="485"/>
        <v>704.16745283018872</v>
      </c>
      <c r="FA216" s="426">
        <v>85.4</v>
      </c>
      <c r="FB216" s="496">
        <v>82.106382978723403</v>
      </c>
      <c r="FC216" s="371">
        <f t="shared" si="486"/>
        <v>5551</v>
      </c>
      <c r="FD216" s="372">
        <f t="shared" si="486"/>
        <v>4515.8510638297876</v>
      </c>
      <c r="FE216" s="426">
        <v>80.70754716981132</v>
      </c>
      <c r="FF216" s="496">
        <v>70.433962264150949</v>
      </c>
      <c r="FG216" s="371">
        <f t="shared" si="487"/>
        <v>8555</v>
      </c>
      <c r="FH216" s="372">
        <f t="shared" si="487"/>
        <v>7536.4339622641519</v>
      </c>
      <c r="FI216" s="426">
        <v>94.25</v>
      </c>
      <c r="FJ216" s="496">
        <v>75.25</v>
      </c>
      <c r="FK216" s="371">
        <f t="shared" si="488"/>
        <v>1131</v>
      </c>
      <c r="FL216" s="372">
        <f t="shared" si="488"/>
        <v>1204</v>
      </c>
      <c r="FM216" s="371">
        <f t="shared" si="489"/>
        <v>83.26229508196721</v>
      </c>
      <c r="FN216" s="372">
        <f t="shared" si="489"/>
        <v>74.473511382550228</v>
      </c>
      <c r="FO216" s="371">
        <f t="shared" si="490"/>
        <v>15237</v>
      </c>
      <c r="FP216" s="372">
        <f t="shared" si="490"/>
        <v>13256.285026093941</v>
      </c>
      <c r="FQ216" s="424"/>
      <c r="FR216" s="425"/>
      <c r="FS216" s="371">
        <f t="shared" si="491"/>
        <v>0</v>
      </c>
      <c r="FT216" s="372">
        <f t="shared" si="491"/>
        <v>0</v>
      </c>
      <c r="FU216" s="426"/>
      <c r="FV216" s="425"/>
      <c r="FW216" s="371">
        <f t="shared" si="492"/>
        <v>0</v>
      </c>
      <c r="FX216" s="372">
        <f t="shared" si="492"/>
        <v>0</v>
      </c>
      <c r="FY216" s="426"/>
      <c r="FZ216" s="425"/>
      <c r="GA216" s="371">
        <f t="shared" si="493"/>
        <v>0</v>
      </c>
      <c r="GB216" s="372">
        <f t="shared" si="493"/>
        <v>0</v>
      </c>
      <c r="GC216" s="406">
        <f t="shared" si="550"/>
        <v>352</v>
      </c>
      <c r="GD216" s="372">
        <f t="shared" si="550"/>
        <v>363</v>
      </c>
      <c r="GE216" s="371">
        <f t="shared" si="550"/>
        <v>352</v>
      </c>
      <c r="GF216" s="372">
        <f t="shared" si="550"/>
        <v>363</v>
      </c>
      <c r="GG216" s="371">
        <f t="shared" si="494"/>
        <v>1108.99</v>
      </c>
      <c r="GH216" s="372">
        <f t="shared" si="494"/>
        <v>1384</v>
      </c>
      <c r="GI216" s="371">
        <f t="shared" si="495"/>
        <v>26643.117647058825</v>
      </c>
      <c r="GJ216" s="372">
        <f t="shared" si="495"/>
        <v>29821.054758161776</v>
      </c>
      <c r="GK216" s="406">
        <f t="shared" si="551"/>
        <v>582</v>
      </c>
      <c r="GL216" s="372">
        <f t="shared" si="551"/>
        <v>661</v>
      </c>
      <c r="GM216" s="371">
        <f t="shared" si="551"/>
        <v>582</v>
      </c>
      <c r="GN216" s="372">
        <f t="shared" si="551"/>
        <v>661</v>
      </c>
      <c r="GO216" s="371">
        <f t="shared" si="496"/>
        <v>2279.04</v>
      </c>
      <c r="GP216" s="372">
        <f t="shared" si="496"/>
        <v>3092.6674528301887</v>
      </c>
      <c r="GQ216" s="371">
        <f t="shared" si="497"/>
        <v>42854</v>
      </c>
      <c r="GR216" s="372">
        <f t="shared" si="497"/>
        <v>50897.265880770094</v>
      </c>
      <c r="GS216" s="406">
        <f t="shared" si="552"/>
        <v>934</v>
      </c>
      <c r="GT216" s="372">
        <f t="shared" si="552"/>
        <v>1024</v>
      </c>
      <c r="GU216" s="371">
        <f t="shared" si="552"/>
        <v>934</v>
      </c>
      <c r="GV216" s="372">
        <f t="shared" si="548"/>
        <v>1024</v>
      </c>
      <c r="GW216" s="371">
        <f t="shared" si="498"/>
        <v>3388.0299999999997</v>
      </c>
      <c r="GX216" s="372">
        <f t="shared" si="498"/>
        <v>4476.6674528301883</v>
      </c>
      <c r="GY216" s="371">
        <f t="shared" si="498"/>
        <v>69497.117647058825</v>
      </c>
      <c r="GZ216" s="372">
        <f t="shared" si="498"/>
        <v>80718.320638931866</v>
      </c>
      <c r="HA216" s="406">
        <f t="shared" si="553"/>
        <v>103</v>
      </c>
      <c r="HB216" s="372">
        <f t="shared" si="553"/>
        <v>132</v>
      </c>
      <c r="HC216" s="371">
        <f t="shared" si="553"/>
        <v>103</v>
      </c>
      <c r="HD216" s="372">
        <f t="shared" si="549"/>
        <v>132</v>
      </c>
      <c r="HE216" s="371">
        <f t="shared" si="554"/>
        <v>401.96000000000004</v>
      </c>
      <c r="HF216" s="372">
        <f t="shared" si="554"/>
        <v>612</v>
      </c>
      <c r="HG216" s="371">
        <f t="shared" si="499"/>
        <v>8109</v>
      </c>
      <c r="HH216" s="372">
        <f t="shared" si="499"/>
        <v>10395.407894736842</v>
      </c>
      <c r="HI216" s="406">
        <f t="shared" si="500"/>
        <v>3789.9900000000002</v>
      </c>
      <c r="HJ216" s="372">
        <f t="shared" si="500"/>
        <v>5088.6674528301883</v>
      </c>
      <c r="HK216" s="371">
        <f t="shared" si="501"/>
        <v>77606.117647058825</v>
      </c>
      <c r="HL216" s="371">
        <f t="shared" si="501"/>
        <v>91113.728533668705</v>
      </c>
    </row>
    <row r="217" spans="1:220" ht="15">
      <c r="A217" s="489" t="s">
        <v>43</v>
      </c>
      <c r="B217" s="490" t="s">
        <v>213</v>
      </c>
      <c r="C217" s="50"/>
      <c r="D217" s="492">
        <v>199333</v>
      </c>
      <c r="E217" s="452">
        <v>8</v>
      </c>
      <c r="F217" s="676">
        <v>616</v>
      </c>
      <c r="G217" s="420">
        <v>632</v>
      </c>
      <c r="H217" s="421">
        <v>15</v>
      </c>
      <c r="I217" s="493">
        <v>9</v>
      </c>
      <c r="J217" s="371">
        <f t="shared" si="513"/>
        <v>601</v>
      </c>
      <c r="K217" s="372">
        <f t="shared" si="514"/>
        <v>623</v>
      </c>
      <c r="L217" s="420">
        <v>66.761107905366416</v>
      </c>
      <c r="M217" s="371">
        <f t="shared" si="515"/>
        <v>601</v>
      </c>
      <c r="N217" s="372">
        <f t="shared" si="516"/>
        <v>623</v>
      </c>
      <c r="O217" s="371">
        <f t="shared" si="517"/>
        <v>601</v>
      </c>
      <c r="P217" s="372">
        <f t="shared" si="518"/>
        <v>623</v>
      </c>
      <c r="Q217" s="424">
        <v>33</v>
      </c>
      <c r="R217" s="494">
        <v>41</v>
      </c>
      <c r="S217" s="371">
        <f t="shared" si="519"/>
        <v>33</v>
      </c>
      <c r="T217" s="372">
        <f t="shared" si="520"/>
        <v>41</v>
      </c>
      <c r="U217" s="426">
        <v>19</v>
      </c>
      <c r="V217" s="493">
        <v>22</v>
      </c>
      <c r="W217" s="371">
        <f t="shared" si="521"/>
        <v>19</v>
      </c>
      <c r="X217" s="372">
        <f t="shared" si="522"/>
        <v>22</v>
      </c>
      <c r="Y217" s="426">
        <v>2</v>
      </c>
      <c r="Z217" s="493">
        <v>3</v>
      </c>
      <c r="AA217" s="371">
        <f t="shared" si="523"/>
        <v>2</v>
      </c>
      <c r="AB217" s="372">
        <f t="shared" si="524"/>
        <v>3</v>
      </c>
      <c r="AC217" s="358">
        <f t="shared" si="525"/>
        <v>54</v>
      </c>
      <c r="AD217" s="372">
        <f t="shared" si="526"/>
        <v>66</v>
      </c>
      <c r="AE217" s="358">
        <f t="shared" si="527"/>
        <v>54</v>
      </c>
      <c r="AF217" s="372">
        <f t="shared" si="528"/>
        <v>66</v>
      </c>
      <c r="AG217" s="495">
        <v>2.7</v>
      </c>
      <c r="AH217" s="496">
        <v>3.2439024390243905</v>
      </c>
      <c r="AI217" s="371">
        <f t="shared" si="529"/>
        <v>89.100000000000009</v>
      </c>
      <c r="AJ217" s="372">
        <f t="shared" si="530"/>
        <v>133</v>
      </c>
      <c r="AK217" s="497">
        <v>3.16</v>
      </c>
      <c r="AL217" s="496">
        <v>3.3636363636363638</v>
      </c>
      <c r="AM217" s="371">
        <f t="shared" si="531"/>
        <v>60.040000000000006</v>
      </c>
      <c r="AN217" s="372">
        <f t="shared" si="532"/>
        <v>74</v>
      </c>
      <c r="AO217" s="497">
        <v>4.5</v>
      </c>
      <c r="AP217" s="496">
        <v>3</v>
      </c>
      <c r="AQ217" s="371">
        <f t="shared" si="533"/>
        <v>9</v>
      </c>
      <c r="AR217" s="372">
        <f t="shared" si="534"/>
        <v>9</v>
      </c>
      <c r="AS217" s="371">
        <f t="shared" si="535"/>
        <v>2.9285185185185187</v>
      </c>
      <c r="AT217" s="372">
        <f t="shared" si="536"/>
        <v>3.2727272727272729</v>
      </c>
      <c r="AU217" s="371">
        <f t="shared" si="537"/>
        <v>158.14000000000001</v>
      </c>
      <c r="AV217" s="372">
        <f t="shared" si="538"/>
        <v>216</v>
      </c>
      <c r="AW217" s="497">
        <v>92.075757575757578</v>
      </c>
      <c r="AX217" s="496">
        <v>97.710810810810813</v>
      </c>
      <c r="AY217" s="371">
        <f t="shared" si="539"/>
        <v>3038.5</v>
      </c>
      <c r="AZ217" s="372">
        <f t="shared" si="540"/>
        <v>4006.1432432432434</v>
      </c>
      <c r="BA217" s="497">
        <v>86.10526315789474</v>
      </c>
      <c r="BB217" s="496">
        <v>98.75</v>
      </c>
      <c r="BC217" s="371">
        <f t="shared" si="541"/>
        <v>1636</v>
      </c>
      <c r="BD217" s="372">
        <f t="shared" si="542"/>
        <v>2172.5</v>
      </c>
      <c r="BE217" s="498">
        <v>73.5</v>
      </c>
      <c r="BF217" s="496">
        <v>90</v>
      </c>
      <c r="BG217" s="371">
        <f t="shared" si="464"/>
        <v>147</v>
      </c>
      <c r="BH217" s="372">
        <f t="shared" si="464"/>
        <v>270</v>
      </c>
      <c r="BI217" s="371">
        <f t="shared" si="465"/>
        <v>89.287037037037038</v>
      </c>
      <c r="BJ217" s="372">
        <f t="shared" si="465"/>
        <v>97.706715806715806</v>
      </c>
      <c r="BK217" s="371">
        <f t="shared" si="466"/>
        <v>4821.5</v>
      </c>
      <c r="BL217" s="372">
        <f t="shared" si="466"/>
        <v>6448.643243243243</v>
      </c>
      <c r="BM217" s="431">
        <v>258</v>
      </c>
      <c r="BN217" s="494">
        <v>230</v>
      </c>
      <c r="BO217" s="371">
        <f t="shared" si="502"/>
        <v>258</v>
      </c>
      <c r="BP217" s="372">
        <f t="shared" si="502"/>
        <v>230</v>
      </c>
      <c r="BQ217" s="426">
        <v>179</v>
      </c>
      <c r="BR217" s="494">
        <v>185</v>
      </c>
      <c r="BS217" s="371">
        <f t="shared" si="503"/>
        <v>179</v>
      </c>
      <c r="BT217" s="372">
        <f t="shared" si="503"/>
        <v>185</v>
      </c>
      <c r="BU217" s="426">
        <v>10</v>
      </c>
      <c r="BV217" s="494">
        <v>6</v>
      </c>
      <c r="BW217" s="371">
        <f t="shared" si="504"/>
        <v>10</v>
      </c>
      <c r="BX217" s="423">
        <f t="shared" si="547"/>
        <v>6</v>
      </c>
      <c r="BY217" s="358">
        <f t="shared" si="467"/>
        <v>447</v>
      </c>
      <c r="BZ217" s="372">
        <f t="shared" si="467"/>
        <v>421</v>
      </c>
      <c r="CA217" s="358">
        <f t="shared" si="468"/>
        <v>447</v>
      </c>
      <c r="CB217" s="372">
        <f t="shared" si="468"/>
        <v>421</v>
      </c>
      <c r="CC217" s="427">
        <v>3.64</v>
      </c>
      <c r="CD217" s="496">
        <v>4.571739130434783</v>
      </c>
      <c r="CE217" s="371">
        <f t="shared" si="510"/>
        <v>939.12</v>
      </c>
      <c r="CF217" s="372">
        <f t="shared" si="510"/>
        <v>1051.5</v>
      </c>
      <c r="CG217" s="426">
        <v>4.62</v>
      </c>
      <c r="CH217" s="496">
        <v>5.25</v>
      </c>
      <c r="CI217" s="371">
        <f t="shared" si="505"/>
        <v>826.98</v>
      </c>
      <c r="CJ217" s="372">
        <f t="shared" si="505"/>
        <v>971.25</v>
      </c>
      <c r="CK217" s="426">
        <v>4.95</v>
      </c>
      <c r="CL217" s="496">
        <v>4.833333333333333</v>
      </c>
      <c r="CM217" s="371">
        <f t="shared" si="506"/>
        <v>49.5</v>
      </c>
      <c r="CN217" s="372">
        <f t="shared" si="506"/>
        <v>29</v>
      </c>
      <c r="CO217" s="371">
        <f t="shared" si="469"/>
        <v>4.0617449664429532</v>
      </c>
      <c r="CP217" s="372">
        <f t="shared" si="469"/>
        <v>4.8735154394299292</v>
      </c>
      <c r="CQ217" s="371">
        <f t="shared" si="470"/>
        <v>1815.6000000000001</v>
      </c>
      <c r="CR217" s="372">
        <f t="shared" si="470"/>
        <v>2051.75</v>
      </c>
      <c r="CS217" s="426">
        <v>85.930232558139537</v>
      </c>
      <c r="CT217" s="496">
        <v>95.459183673469383</v>
      </c>
      <c r="CU217" s="371">
        <f t="shared" si="511"/>
        <v>22170</v>
      </c>
      <c r="CV217" s="372">
        <f t="shared" si="511"/>
        <v>21955.612244897959</v>
      </c>
      <c r="CW217" s="426">
        <v>76.067039106145245</v>
      </c>
      <c r="CX217" s="496">
        <v>86.038461538461533</v>
      </c>
      <c r="CY217" s="371">
        <f t="shared" si="512"/>
        <v>13615.999999999998</v>
      </c>
      <c r="CZ217" s="372">
        <f t="shared" si="512"/>
        <v>15917.115384615383</v>
      </c>
      <c r="DA217" s="426">
        <v>94.6</v>
      </c>
      <c r="DB217" s="496">
        <v>84</v>
      </c>
      <c r="DC217" s="371">
        <f t="shared" si="471"/>
        <v>946</v>
      </c>
      <c r="DD217" s="372">
        <f t="shared" si="471"/>
        <v>504</v>
      </c>
      <c r="DE217" s="371">
        <f t="shared" si="472"/>
        <v>82.174496644295303</v>
      </c>
      <c r="DF217" s="372">
        <f t="shared" si="472"/>
        <v>91.156122635423614</v>
      </c>
      <c r="DG217" s="371">
        <f t="shared" si="473"/>
        <v>36732</v>
      </c>
      <c r="DH217" s="372">
        <f t="shared" si="473"/>
        <v>38376.727629513342</v>
      </c>
      <c r="DI217" s="371">
        <f t="shared" si="474"/>
        <v>501</v>
      </c>
      <c r="DJ217" s="372">
        <f t="shared" si="474"/>
        <v>487</v>
      </c>
      <c r="DK217" s="371">
        <f t="shared" si="474"/>
        <v>501</v>
      </c>
      <c r="DL217" s="372">
        <f t="shared" si="463"/>
        <v>487</v>
      </c>
      <c r="DM217" s="371">
        <f t="shared" si="475"/>
        <v>3.9396007984031942</v>
      </c>
      <c r="DN217" s="372">
        <f t="shared" si="475"/>
        <v>4.656570841889117</v>
      </c>
      <c r="DO217" s="371">
        <f t="shared" si="476"/>
        <v>1973.7400000000002</v>
      </c>
      <c r="DP217" s="372">
        <f t="shared" si="476"/>
        <v>2267.75</v>
      </c>
      <c r="DQ217" s="371">
        <f t="shared" si="477"/>
        <v>82.941117764471059</v>
      </c>
      <c r="DR217" s="372">
        <f t="shared" si="477"/>
        <v>92.043882695598739</v>
      </c>
      <c r="DS217" s="371">
        <f t="shared" si="478"/>
        <v>41553.5</v>
      </c>
      <c r="DT217" s="372">
        <f t="shared" si="478"/>
        <v>44825.370872756583</v>
      </c>
      <c r="DU217" s="424">
        <v>37</v>
      </c>
      <c r="DV217" s="496">
        <v>62</v>
      </c>
      <c r="DW217" s="371">
        <f t="shared" si="479"/>
        <v>37</v>
      </c>
      <c r="DX217" s="372">
        <f t="shared" si="479"/>
        <v>62</v>
      </c>
      <c r="DY217" s="426">
        <v>57</v>
      </c>
      <c r="DZ217" s="496">
        <v>71</v>
      </c>
      <c r="EA217" s="371">
        <f t="shared" si="480"/>
        <v>57</v>
      </c>
      <c r="EB217" s="372">
        <f t="shared" si="480"/>
        <v>71</v>
      </c>
      <c r="EC217" s="426">
        <v>6</v>
      </c>
      <c r="ED217" s="496">
        <v>3</v>
      </c>
      <c r="EE217" s="371">
        <f t="shared" si="481"/>
        <v>6</v>
      </c>
      <c r="EF217" s="372">
        <f t="shared" si="481"/>
        <v>3</v>
      </c>
      <c r="EG217" s="358">
        <f t="shared" si="482"/>
        <v>100</v>
      </c>
      <c r="EH217" s="372">
        <f t="shared" si="482"/>
        <v>136</v>
      </c>
      <c r="EI217" s="358">
        <f t="shared" si="483"/>
        <v>100</v>
      </c>
      <c r="EJ217" s="372">
        <f t="shared" si="483"/>
        <v>136</v>
      </c>
      <c r="EK217" s="427">
        <v>2.59</v>
      </c>
      <c r="EL217" s="496">
        <v>2.8225806451612905</v>
      </c>
      <c r="EM217" s="371">
        <f t="shared" si="545"/>
        <v>95.83</v>
      </c>
      <c r="EN217" s="372">
        <f t="shared" si="545"/>
        <v>175</v>
      </c>
      <c r="EO217" s="426">
        <v>2.36</v>
      </c>
      <c r="EP217" s="496">
        <v>4.9416058394160585</v>
      </c>
      <c r="EQ217" s="371">
        <f t="shared" si="507"/>
        <v>134.51999999999998</v>
      </c>
      <c r="ER217" s="372">
        <f t="shared" si="507"/>
        <v>350.85401459854018</v>
      </c>
      <c r="ES217" s="426">
        <v>4.25</v>
      </c>
      <c r="ET217" s="496">
        <v>3.6666666666666665</v>
      </c>
      <c r="EU217" s="371">
        <f t="shared" si="543"/>
        <v>25.5</v>
      </c>
      <c r="EV217" s="372">
        <f t="shared" si="544"/>
        <v>11</v>
      </c>
      <c r="EW217" s="371">
        <f t="shared" si="484"/>
        <v>2.5584999999999996</v>
      </c>
      <c r="EX217" s="372">
        <f t="shared" si="484"/>
        <v>3.9474559896951482</v>
      </c>
      <c r="EY217" s="371">
        <f t="shared" si="485"/>
        <v>255.84999999999997</v>
      </c>
      <c r="EZ217" s="372">
        <f t="shared" si="485"/>
        <v>536.85401459854018</v>
      </c>
      <c r="FA217" s="426">
        <v>95.675675675675677</v>
      </c>
      <c r="FB217" s="496">
        <v>89.116504854368927</v>
      </c>
      <c r="FC217" s="371">
        <f t="shared" si="486"/>
        <v>3540</v>
      </c>
      <c r="FD217" s="372">
        <f t="shared" si="486"/>
        <v>5525.2233009708734</v>
      </c>
      <c r="FE217" s="426">
        <v>82.824561403508767</v>
      </c>
      <c r="FF217" s="496">
        <v>78.762773722627742</v>
      </c>
      <c r="FG217" s="371">
        <f t="shared" si="487"/>
        <v>4721</v>
      </c>
      <c r="FH217" s="372">
        <f t="shared" si="487"/>
        <v>5592.1569343065694</v>
      </c>
      <c r="FI217" s="426">
        <v>95</v>
      </c>
      <c r="FJ217" s="496">
        <v>73.2</v>
      </c>
      <c r="FK217" s="371">
        <f t="shared" si="488"/>
        <v>570</v>
      </c>
      <c r="FL217" s="372">
        <f t="shared" si="488"/>
        <v>219.60000000000002</v>
      </c>
      <c r="FM217" s="371">
        <f t="shared" si="489"/>
        <v>88.31</v>
      </c>
      <c r="FN217" s="372">
        <f t="shared" si="489"/>
        <v>83.360148788804736</v>
      </c>
      <c r="FO217" s="371">
        <f t="shared" si="490"/>
        <v>8831</v>
      </c>
      <c r="FP217" s="372">
        <f t="shared" si="490"/>
        <v>11336.980235277444</v>
      </c>
      <c r="FQ217" s="424"/>
      <c r="FR217" s="425"/>
      <c r="FS217" s="371">
        <f t="shared" si="491"/>
        <v>0</v>
      </c>
      <c r="FT217" s="372">
        <f t="shared" si="491"/>
        <v>0</v>
      </c>
      <c r="FU217" s="426"/>
      <c r="FV217" s="425"/>
      <c r="FW217" s="371">
        <f t="shared" si="492"/>
        <v>0</v>
      </c>
      <c r="FX217" s="372">
        <f t="shared" si="492"/>
        <v>0</v>
      </c>
      <c r="FY217" s="426"/>
      <c r="FZ217" s="425"/>
      <c r="GA217" s="371">
        <f t="shared" si="493"/>
        <v>0</v>
      </c>
      <c r="GB217" s="372">
        <f t="shared" si="493"/>
        <v>0</v>
      </c>
      <c r="GC217" s="406">
        <f t="shared" si="550"/>
        <v>328</v>
      </c>
      <c r="GD217" s="372">
        <f t="shared" si="550"/>
        <v>333</v>
      </c>
      <c r="GE217" s="371">
        <f t="shared" si="550"/>
        <v>328</v>
      </c>
      <c r="GF217" s="372">
        <f t="shared" si="550"/>
        <v>333</v>
      </c>
      <c r="GG217" s="371">
        <f t="shared" si="494"/>
        <v>1124.05</v>
      </c>
      <c r="GH217" s="372">
        <f t="shared" si="494"/>
        <v>1359.5</v>
      </c>
      <c r="GI217" s="371">
        <f t="shared" si="495"/>
        <v>28748.5</v>
      </c>
      <c r="GJ217" s="372">
        <f t="shared" si="495"/>
        <v>31486.978789112076</v>
      </c>
      <c r="GK217" s="406">
        <f t="shared" si="551"/>
        <v>255</v>
      </c>
      <c r="GL217" s="372">
        <f t="shared" si="551"/>
        <v>278</v>
      </c>
      <c r="GM217" s="371">
        <f t="shared" si="551"/>
        <v>255</v>
      </c>
      <c r="GN217" s="372">
        <f t="shared" si="551"/>
        <v>278</v>
      </c>
      <c r="GO217" s="371">
        <f t="shared" si="496"/>
        <v>1021.54</v>
      </c>
      <c r="GP217" s="372">
        <f t="shared" si="496"/>
        <v>1396.1040145985403</v>
      </c>
      <c r="GQ217" s="371">
        <f t="shared" si="497"/>
        <v>19973</v>
      </c>
      <c r="GR217" s="372">
        <f t="shared" si="497"/>
        <v>23681.772318921954</v>
      </c>
      <c r="GS217" s="406">
        <f t="shared" si="552"/>
        <v>583</v>
      </c>
      <c r="GT217" s="372">
        <f t="shared" si="552"/>
        <v>611</v>
      </c>
      <c r="GU217" s="371">
        <f t="shared" si="552"/>
        <v>583</v>
      </c>
      <c r="GV217" s="372">
        <f t="shared" si="548"/>
        <v>611</v>
      </c>
      <c r="GW217" s="371">
        <f t="shared" si="498"/>
        <v>2145.59</v>
      </c>
      <c r="GX217" s="372">
        <f t="shared" si="498"/>
        <v>2755.6040145985403</v>
      </c>
      <c r="GY217" s="371">
        <f t="shared" si="498"/>
        <v>48721.5</v>
      </c>
      <c r="GZ217" s="372">
        <f t="shared" si="498"/>
        <v>55168.751108034034</v>
      </c>
      <c r="HA217" s="406">
        <f t="shared" si="553"/>
        <v>18</v>
      </c>
      <c r="HB217" s="372">
        <f t="shared" si="553"/>
        <v>12</v>
      </c>
      <c r="HC217" s="371">
        <f t="shared" si="553"/>
        <v>18</v>
      </c>
      <c r="HD217" s="372">
        <f t="shared" si="549"/>
        <v>12</v>
      </c>
      <c r="HE217" s="371">
        <f t="shared" si="554"/>
        <v>84</v>
      </c>
      <c r="HF217" s="372">
        <f t="shared" si="554"/>
        <v>49</v>
      </c>
      <c r="HG217" s="371">
        <f t="shared" si="499"/>
        <v>1663</v>
      </c>
      <c r="HH217" s="372">
        <f t="shared" si="499"/>
        <v>993.6</v>
      </c>
      <c r="HI217" s="406">
        <f t="shared" si="500"/>
        <v>2229.59</v>
      </c>
      <c r="HJ217" s="372">
        <f t="shared" si="500"/>
        <v>2804.6040145985403</v>
      </c>
      <c r="HK217" s="371">
        <f t="shared" si="501"/>
        <v>50384.5</v>
      </c>
      <c r="HL217" s="371">
        <f t="shared" si="501"/>
        <v>56162.351108034025</v>
      </c>
    </row>
    <row r="218" spans="1:220" ht="15">
      <c r="A218" s="491" t="s">
        <v>43</v>
      </c>
      <c r="B218" s="451" t="s">
        <v>214</v>
      </c>
      <c r="C218" s="51"/>
      <c r="D218" s="450">
        <v>199494</v>
      </c>
      <c r="E218" s="456">
        <v>8</v>
      </c>
      <c r="F218" s="676">
        <v>484</v>
      </c>
      <c r="G218" s="420">
        <v>427</v>
      </c>
      <c r="H218" s="421">
        <v>14</v>
      </c>
      <c r="I218" s="493">
        <v>18</v>
      </c>
      <c r="J218" s="371">
        <f t="shared" si="513"/>
        <v>470</v>
      </c>
      <c r="K218" s="372">
        <f t="shared" si="514"/>
        <v>409</v>
      </c>
      <c r="L218" s="420">
        <v>66.818667125882556</v>
      </c>
      <c r="M218" s="371">
        <f t="shared" si="515"/>
        <v>470</v>
      </c>
      <c r="N218" s="372">
        <f t="shared" si="516"/>
        <v>409</v>
      </c>
      <c r="O218" s="371">
        <f t="shared" si="517"/>
        <v>470</v>
      </c>
      <c r="P218" s="372">
        <f t="shared" si="518"/>
        <v>409</v>
      </c>
      <c r="Q218" s="424">
        <v>10</v>
      </c>
      <c r="R218" s="494">
        <v>13</v>
      </c>
      <c r="S218" s="371">
        <f t="shared" si="519"/>
        <v>10</v>
      </c>
      <c r="T218" s="372">
        <f t="shared" si="520"/>
        <v>13</v>
      </c>
      <c r="U218" s="426">
        <v>9</v>
      </c>
      <c r="V218" s="493">
        <v>11</v>
      </c>
      <c r="W218" s="371">
        <f t="shared" si="521"/>
        <v>9</v>
      </c>
      <c r="X218" s="372">
        <f t="shared" si="522"/>
        <v>11</v>
      </c>
      <c r="Y218" s="426">
        <v>2</v>
      </c>
      <c r="Z218" s="493">
        <v>3</v>
      </c>
      <c r="AA218" s="371">
        <f t="shared" si="523"/>
        <v>2</v>
      </c>
      <c r="AB218" s="372">
        <f t="shared" si="524"/>
        <v>3</v>
      </c>
      <c r="AC218" s="358">
        <f t="shared" si="525"/>
        <v>21</v>
      </c>
      <c r="AD218" s="372">
        <f t="shared" si="526"/>
        <v>27</v>
      </c>
      <c r="AE218" s="358">
        <f t="shared" si="527"/>
        <v>21</v>
      </c>
      <c r="AF218" s="372">
        <f t="shared" si="528"/>
        <v>27</v>
      </c>
      <c r="AG218" s="495">
        <v>2.75</v>
      </c>
      <c r="AH218" s="496">
        <v>2.6538461538461537</v>
      </c>
      <c r="AI218" s="371">
        <f t="shared" si="529"/>
        <v>27.5</v>
      </c>
      <c r="AJ218" s="372">
        <f t="shared" si="530"/>
        <v>34.5</v>
      </c>
      <c r="AK218" s="497">
        <v>3.11</v>
      </c>
      <c r="AL218" s="496">
        <v>3.4090909090909092</v>
      </c>
      <c r="AM218" s="371">
        <f t="shared" si="531"/>
        <v>27.99</v>
      </c>
      <c r="AN218" s="372">
        <f t="shared" si="532"/>
        <v>37.5</v>
      </c>
      <c r="AO218" s="497">
        <v>2.75</v>
      </c>
      <c r="AP218" s="496">
        <v>3</v>
      </c>
      <c r="AQ218" s="371">
        <f t="shared" si="533"/>
        <v>5.5</v>
      </c>
      <c r="AR218" s="372">
        <f t="shared" si="534"/>
        <v>9</v>
      </c>
      <c r="AS218" s="371">
        <f t="shared" si="535"/>
        <v>2.9042857142857139</v>
      </c>
      <c r="AT218" s="372">
        <f t="shared" si="536"/>
        <v>3</v>
      </c>
      <c r="AU218" s="371">
        <f t="shared" si="537"/>
        <v>60.989999999999995</v>
      </c>
      <c r="AV218" s="372">
        <f t="shared" si="538"/>
        <v>81</v>
      </c>
      <c r="AW218" s="497">
        <v>81.400000000000006</v>
      </c>
      <c r="AX218" s="496">
        <v>88.833333333333329</v>
      </c>
      <c r="AY218" s="371">
        <f t="shared" si="539"/>
        <v>814</v>
      </c>
      <c r="AZ218" s="372">
        <f t="shared" si="540"/>
        <v>1154.8333333333333</v>
      </c>
      <c r="BA218" s="497">
        <v>84.666666666666671</v>
      </c>
      <c r="BB218" s="496">
        <v>78</v>
      </c>
      <c r="BC218" s="371">
        <f t="shared" si="541"/>
        <v>762</v>
      </c>
      <c r="BD218" s="372">
        <f t="shared" si="542"/>
        <v>858</v>
      </c>
      <c r="BE218" s="498">
        <v>75</v>
      </c>
      <c r="BF218" s="496">
        <v>86.25</v>
      </c>
      <c r="BG218" s="371">
        <f t="shared" si="464"/>
        <v>150</v>
      </c>
      <c r="BH218" s="372">
        <f t="shared" si="464"/>
        <v>258.75</v>
      </c>
      <c r="BI218" s="371">
        <f t="shared" si="465"/>
        <v>82.19047619047619</v>
      </c>
      <c r="BJ218" s="372">
        <f t="shared" si="465"/>
        <v>84.132716049382708</v>
      </c>
      <c r="BK218" s="371">
        <f t="shared" si="466"/>
        <v>1726</v>
      </c>
      <c r="BL218" s="372">
        <f t="shared" si="466"/>
        <v>2271.583333333333</v>
      </c>
      <c r="BM218" s="431">
        <v>160</v>
      </c>
      <c r="BN218" s="494">
        <v>131</v>
      </c>
      <c r="BO218" s="371">
        <f t="shared" si="502"/>
        <v>160</v>
      </c>
      <c r="BP218" s="372">
        <f t="shared" si="502"/>
        <v>131</v>
      </c>
      <c r="BQ218" s="426">
        <v>223</v>
      </c>
      <c r="BR218" s="494">
        <v>198</v>
      </c>
      <c r="BS218" s="371">
        <f t="shared" si="503"/>
        <v>223</v>
      </c>
      <c r="BT218" s="372">
        <f t="shared" si="503"/>
        <v>198</v>
      </c>
      <c r="BU218" s="426">
        <v>14</v>
      </c>
      <c r="BV218" s="494">
        <v>13</v>
      </c>
      <c r="BW218" s="371">
        <f t="shared" si="504"/>
        <v>14</v>
      </c>
      <c r="BX218" s="423">
        <f t="shared" si="547"/>
        <v>13</v>
      </c>
      <c r="BY218" s="358">
        <f t="shared" si="467"/>
        <v>397</v>
      </c>
      <c r="BZ218" s="372">
        <f t="shared" si="467"/>
        <v>342</v>
      </c>
      <c r="CA218" s="358">
        <f t="shared" si="468"/>
        <v>397</v>
      </c>
      <c r="CB218" s="372">
        <f t="shared" si="468"/>
        <v>342</v>
      </c>
      <c r="CC218" s="427">
        <v>4.3099999999999996</v>
      </c>
      <c r="CD218" s="496">
        <v>4.5839694656488552</v>
      </c>
      <c r="CE218" s="371">
        <f t="shared" si="510"/>
        <v>689.59999999999991</v>
      </c>
      <c r="CF218" s="372">
        <f t="shared" si="510"/>
        <v>600.5</v>
      </c>
      <c r="CG218" s="426">
        <v>4.41</v>
      </c>
      <c r="CH218" s="496">
        <v>5.1464646464646462</v>
      </c>
      <c r="CI218" s="371">
        <f t="shared" si="505"/>
        <v>983.43000000000006</v>
      </c>
      <c r="CJ218" s="372">
        <f t="shared" si="505"/>
        <v>1019</v>
      </c>
      <c r="CK218" s="426">
        <v>2.5</v>
      </c>
      <c r="CL218" s="496">
        <v>3.7307692307692308</v>
      </c>
      <c r="CM218" s="371">
        <f t="shared" si="506"/>
        <v>35</v>
      </c>
      <c r="CN218" s="372">
        <f t="shared" si="506"/>
        <v>48.5</v>
      </c>
      <c r="CO218" s="371">
        <f t="shared" si="469"/>
        <v>4.3023425692695216</v>
      </c>
      <c r="CP218" s="372">
        <f t="shared" si="469"/>
        <v>4.8771929824561404</v>
      </c>
      <c r="CQ218" s="371">
        <f t="shared" si="470"/>
        <v>1708.0300000000002</v>
      </c>
      <c r="CR218" s="372">
        <f t="shared" si="470"/>
        <v>1668</v>
      </c>
      <c r="CS218" s="426">
        <v>82.731250000000003</v>
      </c>
      <c r="CT218" s="496">
        <v>87.955752212389385</v>
      </c>
      <c r="CU218" s="371">
        <f t="shared" si="511"/>
        <v>13237</v>
      </c>
      <c r="CV218" s="372">
        <f t="shared" si="511"/>
        <v>11522.203539823009</v>
      </c>
      <c r="CW218" s="426">
        <v>73.54708520179372</v>
      </c>
      <c r="CX218" s="496">
        <v>80.103030303030309</v>
      </c>
      <c r="CY218" s="371">
        <f t="shared" si="512"/>
        <v>16401</v>
      </c>
      <c r="CZ218" s="372">
        <f t="shared" si="512"/>
        <v>15860.400000000001</v>
      </c>
      <c r="DA218" s="426">
        <v>70.142857142857139</v>
      </c>
      <c r="DB218" s="496">
        <v>81.666666666666671</v>
      </c>
      <c r="DC218" s="371">
        <f t="shared" si="471"/>
        <v>982</v>
      </c>
      <c r="DD218" s="372">
        <f t="shared" si="471"/>
        <v>1061.6666666666667</v>
      </c>
      <c r="DE218" s="371">
        <f t="shared" si="472"/>
        <v>77.128463476070536</v>
      </c>
      <c r="DF218" s="372">
        <f t="shared" si="472"/>
        <v>83.170380720730051</v>
      </c>
      <c r="DG218" s="371">
        <f t="shared" si="473"/>
        <v>30620.000000000004</v>
      </c>
      <c r="DH218" s="372">
        <f t="shared" si="473"/>
        <v>28444.270206489677</v>
      </c>
      <c r="DI218" s="371">
        <f t="shared" si="474"/>
        <v>418</v>
      </c>
      <c r="DJ218" s="372">
        <f t="shared" si="474"/>
        <v>369</v>
      </c>
      <c r="DK218" s="371">
        <f t="shared" si="474"/>
        <v>418</v>
      </c>
      <c r="DL218" s="372">
        <f t="shared" si="463"/>
        <v>369</v>
      </c>
      <c r="DM218" s="371">
        <f t="shared" si="475"/>
        <v>4.2321052631578953</v>
      </c>
      <c r="DN218" s="372">
        <f t="shared" si="475"/>
        <v>4.7398373983739841</v>
      </c>
      <c r="DO218" s="371">
        <f t="shared" si="476"/>
        <v>1769.0200000000002</v>
      </c>
      <c r="DP218" s="372">
        <f t="shared" si="476"/>
        <v>1749.0000000000002</v>
      </c>
      <c r="DQ218" s="371">
        <f t="shared" si="477"/>
        <v>77.382775119617236</v>
      </c>
      <c r="DR218" s="372">
        <f t="shared" si="477"/>
        <v>83.240795500875365</v>
      </c>
      <c r="DS218" s="371">
        <f t="shared" si="478"/>
        <v>32346.000000000004</v>
      </c>
      <c r="DT218" s="372">
        <f t="shared" si="478"/>
        <v>30715.853539823009</v>
      </c>
      <c r="DU218" s="424">
        <v>13</v>
      </c>
      <c r="DV218" s="496">
        <v>9</v>
      </c>
      <c r="DW218" s="371">
        <f t="shared" si="479"/>
        <v>13</v>
      </c>
      <c r="DX218" s="372">
        <f t="shared" si="479"/>
        <v>9</v>
      </c>
      <c r="DY218" s="426">
        <v>38</v>
      </c>
      <c r="DZ218" s="496">
        <v>25</v>
      </c>
      <c r="EA218" s="371">
        <f t="shared" si="480"/>
        <v>38</v>
      </c>
      <c r="EB218" s="372">
        <f t="shared" si="480"/>
        <v>25</v>
      </c>
      <c r="EC218" s="426">
        <v>1</v>
      </c>
      <c r="ED218" s="496">
        <v>6</v>
      </c>
      <c r="EE218" s="371">
        <f t="shared" si="481"/>
        <v>1</v>
      </c>
      <c r="EF218" s="372">
        <f t="shared" si="481"/>
        <v>6</v>
      </c>
      <c r="EG218" s="358">
        <f t="shared" si="482"/>
        <v>52</v>
      </c>
      <c r="EH218" s="372">
        <f t="shared" si="482"/>
        <v>40</v>
      </c>
      <c r="EI218" s="358">
        <f t="shared" si="483"/>
        <v>52</v>
      </c>
      <c r="EJ218" s="372">
        <f t="shared" si="483"/>
        <v>40</v>
      </c>
      <c r="EK218" s="427">
        <v>2.62</v>
      </c>
      <c r="EL218" s="496">
        <v>6.0555555555555554</v>
      </c>
      <c r="EM218" s="371">
        <f t="shared" si="545"/>
        <v>34.06</v>
      </c>
      <c r="EN218" s="372">
        <f t="shared" si="545"/>
        <v>54.5</v>
      </c>
      <c r="EO218" s="426">
        <v>3.42</v>
      </c>
      <c r="EP218" s="496">
        <v>4.4897959183673466</v>
      </c>
      <c r="EQ218" s="371">
        <f t="shared" si="507"/>
        <v>129.96</v>
      </c>
      <c r="ER218" s="372">
        <f t="shared" si="507"/>
        <v>112.24489795918366</v>
      </c>
      <c r="ES218" s="426">
        <v>3</v>
      </c>
      <c r="ET218" s="496">
        <v>3.3333333333333335</v>
      </c>
      <c r="EU218" s="371">
        <f t="shared" si="543"/>
        <v>3</v>
      </c>
      <c r="EV218" s="372">
        <f t="shared" si="544"/>
        <v>20</v>
      </c>
      <c r="EW218" s="371">
        <f t="shared" si="484"/>
        <v>3.2119230769230773</v>
      </c>
      <c r="EX218" s="372">
        <f t="shared" si="484"/>
        <v>4.6686224489795922</v>
      </c>
      <c r="EY218" s="371">
        <f t="shared" si="485"/>
        <v>167.02</v>
      </c>
      <c r="EZ218" s="372">
        <f t="shared" si="485"/>
        <v>186.74489795918367</v>
      </c>
      <c r="FA218" s="426">
        <v>82.230769230769226</v>
      </c>
      <c r="FB218" s="496">
        <v>79.444444444444443</v>
      </c>
      <c r="FC218" s="371">
        <f t="shared" si="486"/>
        <v>1069</v>
      </c>
      <c r="FD218" s="372">
        <f t="shared" si="486"/>
        <v>715</v>
      </c>
      <c r="FE218" s="426">
        <v>86.263157894736835</v>
      </c>
      <c r="FF218" s="496">
        <v>75.469387755102048</v>
      </c>
      <c r="FG218" s="371">
        <f t="shared" si="487"/>
        <v>3277.9999999999995</v>
      </c>
      <c r="FH218" s="372">
        <f t="shared" si="487"/>
        <v>1886.7346938775513</v>
      </c>
      <c r="FI218" s="426">
        <v>75</v>
      </c>
      <c r="FJ218" s="496">
        <v>81.333333333333329</v>
      </c>
      <c r="FK218" s="371">
        <f t="shared" si="488"/>
        <v>75</v>
      </c>
      <c r="FL218" s="372">
        <f t="shared" si="488"/>
        <v>488</v>
      </c>
      <c r="FM218" s="371">
        <f t="shared" si="489"/>
        <v>85.038461538461533</v>
      </c>
      <c r="FN218" s="372">
        <f t="shared" si="489"/>
        <v>77.243367346938783</v>
      </c>
      <c r="FO218" s="371">
        <f t="shared" si="490"/>
        <v>4422</v>
      </c>
      <c r="FP218" s="372">
        <f t="shared" si="490"/>
        <v>3089.7346938775513</v>
      </c>
      <c r="FQ218" s="424"/>
      <c r="FR218" s="425"/>
      <c r="FS218" s="371">
        <f t="shared" si="491"/>
        <v>0</v>
      </c>
      <c r="FT218" s="372">
        <f t="shared" si="491"/>
        <v>0</v>
      </c>
      <c r="FU218" s="426"/>
      <c r="FV218" s="425"/>
      <c r="FW218" s="371">
        <f t="shared" si="492"/>
        <v>0</v>
      </c>
      <c r="FX218" s="372">
        <f t="shared" si="492"/>
        <v>0</v>
      </c>
      <c r="FY218" s="426"/>
      <c r="FZ218" s="425"/>
      <c r="GA218" s="371">
        <f t="shared" si="493"/>
        <v>0</v>
      </c>
      <c r="GB218" s="372">
        <f t="shared" si="493"/>
        <v>0</v>
      </c>
      <c r="GC218" s="406">
        <f t="shared" si="550"/>
        <v>183</v>
      </c>
      <c r="GD218" s="372">
        <f t="shared" si="550"/>
        <v>153</v>
      </c>
      <c r="GE218" s="371">
        <f t="shared" si="550"/>
        <v>183</v>
      </c>
      <c r="GF218" s="372">
        <f t="shared" si="550"/>
        <v>153</v>
      </c>
      <c r="GG218" s="371">
        <f t="shared" si="494"/>
        <v>751.15999999999985</v>
      </c>
      <c r="GH218" s="372">
        <f t="shared" si="494"/>
        <v>689.5</v>
      </c>
      <c r="GI218" s="371">
        <f t="shared" si="495"/>
        <v>15120</v>
      </c>
      <c r="GJ218" s="372">
        <f t="shared" si="495"/>
        <v>13392.036873156343</v>
      </c>
      <c r="GK218" s="406">
        <f t="shared" si="551"/>
        <v>270</v>
      </c>
      <c r="GL218" s="372">
        <f t="shared" si="551"/>
        <v>234</v>
      </c>
      <c r="GM218" s="371">
        <f t="shared" si="551"/>
        <v>270</v>
      </c>
      <c r="GN218" s="372">
        <f t="shared" si="551"/>
        <v>234</v>
      </c>
      <c r="GO218" s="371">
        <f t="shared" si="496"/>
        <v>1141.3800000000001</v>
      </c>
      <c r="GP218" s="372">
        <f t="shared" si="496"/>
        <v>1168.7448979591836</v>
      </c>
      <c r="GQ218" s="371">
        <f t="shared" si="497"/>
        <v>20441</v>
      </c>
      <c r="GR218" s="372">
        <f t="shared" si="497"/>
        <v>18605.134693877553</v>
      </c>
      <c r="GS218" s="406">
        <f t="shared" si="552"/>
        <v>453</v>
      </c>
      <c r="GT218" s="372">
        <f t="shared" si="552"/>
        <v>387</v>
      </c>
      <c r="GU218" s="371">
        <f t="shared" si="552"/>
        <v>453</v>
      </c>
      <c r="GV218" s="372">
        <f t="shared" si="548"/>
        <v>387</v>
      </c>
      <c r="GW218" s="371">
        <f t="shared" si="498"/>
        <v>1892.54</v>
      </c>
      <c r="GX218" s="372">
        <f t="shared" si="498"/>
        <v>1858.2448979591836</v>
      </c>
      <c r="GY218" s="371">
        <f t="shared" si="498"/>
        <v>35561</v>
      </c>
      <c r="GZ218" s="372">
        <f t="shared" si="498"/>
        <v>31997.171567033896</v>
      </c>
      <c r="HA218" s="406">
        <f t="shared" si="553"/>
        <v>17</v>
      </c>
      <c r="HB218" s="372">
        <f t="shared" si="553"/>
        <v>22</v>
      </c>
      <c r="HC218" s="371">
        <f t="shared" si="553"/>
        <v>17</v>
      </c>
      <c r="HD218" s="372">
        <f t="shared" si="549"/>
        <v>22</v>
      </c>
      <c r="HE218" s="371">
        <f t="shared" si="554"/>
        <v>43.5</v>
      </c>
      <c r="HF218" s="372">
        <f t="shared" si="554"/>
        <v>77.5</v>
      </c>
      <c r="HG218" s="371">
        <f t="shared" si="499"/>
        <v>1207</v>
      </c>
      <c r="HH218" s="372">
        <f t="shared" si="499"/>
        <v>1808.4166666666667</v>
      </c>
      <c r="HI218" s="406">
        <f t="shared" si="500"/>
        <v>1936.0400000000002</v>
      </c>
      <c r="HJ218" s="372">
        <f t="shared" si="500"/>
        <v>1935.7448979591838</v>
      </c>
      <c r="HK218" s="371">
        <f t="shared" si="501"/>
        <v>36768</v>
      </c>
      <c r="HL218" s="371">
        <f t="shared" si="501"/>
        <v>33805.588233700561</v>
      </c>
    </row>
    <row r="219" spans="1:220" ht="15">
      <c r="A219" s="489" t="s">
        <v>43</v>
      </c>
      <c r="B219" s="490" t="s">
        <v>215</v>
      </c>
      <c r="C219" s="50"/>
      <c r="D219" s="492">
        <v>199856</v>
      </c>
      <c r="E219" s="452">
        <v>8</v>
      </c>
      <c r="F219" s="676">
        <v>866</v>
      </c>
      <c r="G219" s="420">
        <v>994</v>
      </c>
      <c r="H219" s="421">
        <v>32</v>
      </c>
      <c r="I219" s="493">
        <v>27</v>
      </c>
      <c r="J219" s="371">
        <f t="shared" si="513"/>
        <v>834</v>
      </c>
      <c r="K219" s="372">
        <f t="shared" si="514"/>
        <v>967</v>
      </c>
      <c r="L219" s="420">
        <v>66.831867910598021</v>
      </c>
      <c r="M219" s="371">
        <f t="shared" si="515"/>
        <v>834</v>
      </c>
      <c r="N219" s="372">
        <f t="shared" si="516"/>
        <v>967</v>
      </c>
      <c r="O219" s="371">
        <f t="shared" si="517"/>
        <v>834</v>
      </c>
      <c r="P219" s="372">
        <f t="shared" si="518"/>
        <v>967</v>
      </c>
      <c r="Q219" s="424">
        <v>21</v>
      </c>
      <c r="R219" s="494">
        <v>47</v>
      </c>
      <c r="S219" s="371">
        <f t="shared" si="519"/>
        <v>21</v>
      </c>
      <c r="T219" s="372">
        <f t="shared" si="520"/>
        <v>47</v>
      </c>
      <c r="U219" s="426">
        <v>12</v>
      </c>
      <c r="V219" s="493">
        <v>15</v>
      </c>
      <c r="W219" s="371">
        <f t="shared" si="521"/>
        <v>12</v>
      </c>
      <c r="X219" s="372">
        <f t="shared" si="522"/>
        <v>15</v>
      </c>
      <c r="Y219" s="426"/>
      <c r="Z219" s="493"/>
      <c r="AA219" s="371">
        <f t="shared" si="523"/>
        <v>0</v>
      </c>
      <c r="AB219" s="372">
        <f t="shared" si="524"/>
        <v>0</v>
      </c>
      <c r="AC219" s="358">
        <f t="shared" si="525"/>
        <v>33</v>
      </c>
      <c r="AD219" s="372">
        <f t="shared" si="526"/>
        <v>62</v>
      </c>
      <c r="AE219" s="358">
        <f t="shared" si="527"/>
        <v>33</v>
      </c>
      <c r="AF219" s="372">
        <f t="shared" si="528"/>
        <v>62</v>
      </c>
      <c r="AG219" s="495">
        <v>3.07</v>
      </c>
      <c r="AH219" s="496">
        <v>2.478723404255319</v>
      </c>
      <c r="AI219" s="371">
        <f t="shared" si="529"/>
        <v>64.47</v>
      </c>
      <c r="AJ219" s="372">
        <f t="shared" si="530"/>
        <v>116.5</v>
      </c>
      <c r="AK219" s="497">
        <v>2.38</v>
      </c>
      <c r="AL219" s="496">
        <v>2.8</v>
      </c>
      <c r="AM219" s="371">
        <f t="shared" si="531"/>
        <v>28.56</v>
      </c>
      <c r="AN219" s="372">
        <f t="shared" si="532"/>
        <v>42</v>
      </c>
      <c r="AO219" s="497"/>
      <c r="AP219" s="496"/>
      <c r="AQ219" s="371">
        <f t="shared" si="533"/>
        <v>0</v>
      </c>
      <c r="AR219" s="372">
        <f t="shared" si="534"/>
        <v>0</v>
      </c>
      <c r="AS219" s="371">
        <f t="shared" si="535"/>
        <v>2.8190909090909093</v>
      </c>
      <c r="AT219" s="372">
        <f t="shared" si="536"/>
        <v>2.556451612903226</v>
      </c>
      <c r="AU219" s="371">
        <f t="shared" si="537"/>
        <v>93.03</v>
      </c>
      <c r="AV219" s="372">
        <f t="shared" si="538"/>
        <v>158.5</v>
      </c>
      <c r="AW219" s="497">
        <v>82.904761904761898</v>
      </c>
      <c r="AX219" s="496">
        <v>84.896551724137936</v>
      </c>
      <c r="AY219" s="371">
        <f t="shared" si="539"/>
        <v>1740.9999999999998</v>
      </c>
      <c r="AZ219" s="372">
        <f t="shared" si="540"/>
        <v>3990.1379310344828</v>
      </c>
      <c r="BA219" s="497">
        <v>83.666666666666671</v>
      </c>
      <c r="BB219" s="496">
        <v>90.5</v>
      </c>
      <c r="BC219" s="371">
        <f t="shared" si="541"/>
        <v>1004</v>
      </c>
      <c r="BD219" s="372">
        <f t="shared" si="542"/>
        <v>1357.5</v>
      </c>
      <c r="BE219" s="498"/>
      <c r="BF219" s="496">
        <v>68.8</v>
      </c>
      <c r="BG219" s="371">
        <f t="shared" si="464"/>
        <v>0</v>
      </c>
      <c r="BH219" s="372">
        <f t="shared" si="464"/>
        <v>0</v>
      </c>
      <c r="BI219" s="371">
        <f t="shared" si="465"/>
        <v>83.181818181818187</v>
      </c>
      <c r="BJ219" s="372">
        <f t="shared" si="465"/>
        <v>86.252224694104555</v>
      </c>
      <c r="BK219" s="371">
        <f t="shared" si="466"/>
        <v>2745</v>
      </c>
      <c r="BL219" s="372">
        <f t="shared" si="466"/>
        <v>5347.6379310344828</v>
      </c>
      <c r="BM219" s="431">
        <v>276</v>
      </c>
      <c r="BN219" s="494">
        <v>245</v>
      </c>
      <c r="BO219" s="371">
        <f t="shared" si="502"/>
        <v>276</v>
      </c>
      <c r="BP219" s="372">
        <f t="shared" si="502"/>
        <v>245</v>
      </c>
      <c r="BQ219" s="426">
        <v>405</v>
      </c>
      <c r="BR219" s="494">
        <v>490</v>
      </c>
      <c r="BS219" s="371">
        <f t="shared" si="503"/>
        <v>405</v>
      </c>
      <c r="BT219" s="372">
        <f t="shared" si="503"/>
        <v>490</v>
      </c>
      <c r="BU219" s="426">
        <v>9</v>
      </c>
      <c r="BV219" s="494">
        <v>37</v>
      </c>
      <c r="BW219" s="371">
        <f t="shared" si="504"/>
        <v>9</v>
      </c>
      <c r="BX219" s="423">
        <f t="shared" si="547"/>
        <v>37</v>
      </c>
      <c r="BY219" s="358">
        <f t="shared" si="467"/>
        <v>690</v>
      </c>
      <c r="BZ219" s="372">
        <f t="shared" si="467"/>
        <v>772</v>
      </c>
      <c r="CA219" s="358">
        <f t="shared" si="468"/>
        <v>690</v>
      </c>
      <c r="CB219" s="372">
        <f t="shared" si="468"/>
        <v>772</v>
      </c>
      <c r="CC219" s="427">
        <v>3.84</v>
      </c>
      <c r="CD219" s="496">
        <v>4.0204081632653059</v>
      </c>
      <c r="CE219" s="371">
        <f t="shared" si="510"/>
        <v>1059.8399999999999</v>
      </c>
      <c r="CF219" s="372">
        <f t="shared" si="510"/>
        <v>985</v>
      </c>
      <c r="CG219" s="426">
        <v>4.34</v>
      </c>
      <c r="CH219" s="496">
        <v>4.75</v>
      </c>
      <c r="CI219" s="371">
        <f t="shared" si="505"/>
        <v>1757.7</v>
      </c>
      <c r="CJ219" s="372">
        <f t="shared" si="505"/>
        <v>2327.5</v>
      </c>
      <c r="CK219" s="426">
        <v>1.67</v>
      </c>
      <c r="CL219" s="496">
        <v>3.2567567567567566</v>
      </c>
      <c r="CM219" s="371">
        <f t="shared" si="506"/>
        <v>15.03</v>
      </c>
      <c r="CN219" s="372">
        <f t="shared" si="506"/>
        <v>120.5</v>
      </c>
      <c r="CO219" s="371">
        <f t="shared" si="469"/>
        <v>4.1051739130434788</v>
      </c>
      <c r="CP219" s="372">
        <f t="shared" si="469"/>
        <v>4.4468911917098444</v>
      </c>
      <c r="CQ219" s="371">
        <f t="shared" si="470"/>
        <v>2832.57</v>
      </c>
      <c r="CR219" s="372">
        <f t="shared" si="470"/>
        <v>3433</v>
      </c>
      <c r="CS219" s="426">
        <v>79.123188405797094</v>
      </c>
      <c r="CT219" s="496">
        <v>86.874172185430467</v>
      </c>
      <c r="CU219" s="371">
        <f t="shared" si="511"/>
        <v>21837.999999999996</v>
      </c>
      <c r="CV219" s="372">
        <f t="shared" si="511"/>
        <v>21284.172185430463</v>
      </c>
      <c r="CW219" s="426">
        <v>70.604938271604937</v>
      </c>
      <c r="CX219" s="496">
        <v>79.540178571428569</v>
      </c>
      <c r="CY219" s="371">
        <f t="shared" si="512"/>
        <v>28595</v>
      </c>
      <c r="CZ219" s="372">
        <f t="shared" si="512"/>
        <v>38974.6875</v>
      </c>
      <c r="DA219" s="426">
        <v>59.666666666666664</v>
      </c>
      <c r="DB219" s="496">
        <v>78.94736842105263</v>
      </c>
      <c r="DC219" s="371">
        <f t="shared" si="471"/>
        <v>537</v>
      </c>
      <c r="DD219" s="372">
        <f t="shared" si="471"/>
        <v>2921.0526315789475</v>
      </c>
      <c r="DE219" s="371">
        <f t="shared" si="472"/>
        <v>73.869565217391298</v>
      </c>
      <c r="DF219" s="372">
        <f t="shared" si="472"/>
        <v>81.83926465933861</v>
      </c>
      <c r="DG219" s="371">
        <f t="shared" si="473"/>
        <v>50969.999999999993</v>
      </c>
      <c r="DH219" s="372">
        <f t="shared" si="473"/>
        <v>63179.91231700941</v>
      </c>
      <c r="DI219" s="371">
        <f t="shared" si="474"/>
        <v>723</v>
      </c>
      <c r="DJ219" s="372">
        <f t="shared" si="474"/>
        <v>834</v>
      </c>
      <c r="DK219" s="371">
        <f t="shared" si="474"/>
        <v>723</v>
      </c>
      <c r="DL219" s="372">
        <f t="shared" si="463"/>
        <v>834</v>
      </c>
      <c r="DM219" s="371">
        <f t="shared" si="475"/>
        <v>4.0464730290456439</v>
      </c>
      <c r="DN219" s="372">
        <f t="shared" si="475"/>
        <v>4.3063549160671464</v>
      </c>
      <c r="DO219" s="371">
        <f t="shared" si="476"/>
        <v>2925.6000000000004</v>
      </c>
      <c r="DP219" s="372">
        <f t="shared" si="476"/>
        <v>3591.5</v>
      </c>
      <c r="DQ219" s="371">
        <f t="shared" si="477"/>
        <v>74.294605809128626</v>
      </c>
      <c r="DR219" s="372">
        <f t="shared" si="477"/>
        <v>82.167326436503458</v>
      </c>
      <c r="DS219" s="371">
        <f t="shared" si="478"/>
        <v>53715</v>
      </c>
      <c r="DT219" s="372">
        <f t="shared" si="478"/>
        <v>68527.550248043888</v>
      </c>
      <c r="DU219" s="424">
        <v>36</v>
      </c>
      <c r="DV219" s="496">
        <v>53</v>
      </c>
      <c r="DW219" s="371">
        <f t="shared" si="479"/>
        <v>36</v>
      </c>
      <c r="DX219" s="372">
        <f t="shared" si="479"/>
        <v>53</v>
      </c>
      <c r="DY219" s="426">
        <v>73</v>
      </c>
      <c r="DZ219" s="496">
        <v>74</v>
      </c>
      <c r="EA219" s="371">
        <f t="shared" si="480"/>
        <v>73</v>
      </c>
      <c r="EB219" s="372">
        <f t="shared" si="480"/>
        <v>74</v>
      </c>
      <c r="EC219" s="426">
        <v>2</v>
      </c>
      <c r="ED219" s="496">
        <v>6</v>
      </c>
      <c r="EE219" s="371">
        <f t="shared" si="481"/>
        <v>2</v>
      </c>
      <c r="EF219" s="372">
        <f t="shared" si="481"/>
        <v>6</v>
      </c>
      <c r="EG219" s="358">
        <f t="shared" si="482"/>
        <v>111</v>
      </c>
      <c r="EH219" s="372">
        <f t="shared" si="482"/>
        <v>133</v>
      </c>
      <c r="EI219" s="358">
        <f t="shared" si="483"/>
        <v>111</v>
      </c>
      <c r="EJ219" s="372">
        <f t="shared" si="483"/>
        <v>133</v>
      </c>
      <c r="EK219" s="427">
        <v>2.54</v>
      </c>
      <c r="EL219" s="496">
        <v>3.1886792452830188</v>
      </c>
      <c r="EM219" s="371">
        <f t="shared" si="545"/>
        <v>91.44</v>
      </c>
      <c r="EN219" s="372">
        <f t="shared" si="545"/>
        <v>169</v>
      </c>
      <c r="EO219" s="426">
        <v>3.28</v>
      </c>
      <c r="EP219" s="496">
        <v>3.796551724137931</v>
      </c>
      <c r="EQ219" s="371">
        <f t="shared" si="507"/>
        <v>239.44</v>
      </c>
      <c r="ER219" s="372">
        <f t="shared" si="507"/>
        <v>280.94482758620688</v>
      </c>
      <c r="ES219" s="426">
        <v>2</v>
      </c>
      <c r="ET219" s="496">
        <v>2.9166666666666665</v>
      </c>
      <c r="EU219" s="371">
        <f t="shared" si="543"/>
        <v>4</v>
      </c>
      <c r="EV219" s="372">
        <f t="shared" si="544"/>
        <v>17.5</v>
      </c>
      <c r="EW219" s="371">
        <f t="shared" si="484"/>
        <v>3.0169369369369368</v>
      </c>
      <c r="EX219" s="372">
        <f t="shared" si="484"/>
        <v>3.514622763806067</v>
      </c>
      <c r="EY219" s="371">
        <f t="shared" si="485"/>
        <v>334.88</v>
      </c>
      <c r="EZ219" s="372">
        <f t="shared" si="485"/>
        <v>467.44482758620688</v>
      </c>
      <c r="FA219" s="426">
        <v>86.388888888888886</v>
      </c>
      <c r="FB219" s="496">
        <v>76.548192771084331</v>
      </c>
      <c r="FC219" s="371">
        <f t="shared" si="486"/>
        <v>3110</v>
      </c>
      <c r="FD219" s="372">
        <f t="shared" si="486"/>
        <v>4057.0542168674697</v>
      </c>
      <c r="FE219" s="426">
        <v>81.246575342465746</v>
      </c>
      <c r="FF219" s="496">
        <v>67.162068965517236</v>
      </c>
      <c r="FG219" s="371">
        <f t="shared" si="487"/>
        <v>5930.9999999999991</v>
      </c>
      <c r="FH219" s="372">
        <f t="shared" si="487"/>
        <v>4969.9931034482752</v>
      </c>
      <c r="FI219" s="426">
        <v>80.5</v>
      </c>
      <c r="FJ219" s="496">
        <v>70.666666666666671</v>
      </c>
      <c r="FK219" s="371">
        <f t="shared" si="488"/>
        <v>161</v>
      </c>
      <c r="FL219" s="372">
        <f t="shared" si="488"/>
        <v>424</v>
      </c>
      <c r="FM219" s="371">
        <f t="shared" si="489"/>
        <v>82.900900900900908</v>
      </c>
      <c r="FN219" s="372">
        <f t="shared" si="489"/>
        <v>71.060506167787565</v>
      </c>
      <c r="FO219" s="371">
        <f t="shared" si="490"/>
        <v>9202</v>
      </c>
      <c r="FP219" s="372">
        <f t="shared" si="490"/>
        <v>9451.0473203157453</v>
      </c>
      <c r="FQ219" s="424"/>
      <c r="FR219" s="425"/>
      <c r="FS219" s="371">
        <f t="shared" si="491"/>
        <v>0</v>
      </c>
      <c r="FT219" s="372">
        <f t="shared" si="491"/>
        <v>0</v>
      </c>
      <c r="FU219" s="426"/>
      <c r="FV219" s="425"/>
      <c r="FW219" s="371">
        <f t="shared" si="492"/>
        <v>0</v>
      </c>
      <c r="FX219" s="372">
        <f t="shared" si="492"/>
        <v>0</v>
      </c>
      <c r="FY219" s="426"/>
      <c r="FZ219" s="425"/>
      <c r="GA219" s="371">
        <f t="shared" si="493"/>
        <v>0</v>
      </c>
      <c r="GB219" s="372">
        <f t="shared" si="493"/>
        <v>0</v>
      </c>
      <c r="GC219" s="406">
        <f t="shared" si="550"/>
        <v>333</v>
      </c>
      <c r="GD219" s="372">
        <f t="shared" si="550"/>
        <v>345</v>
      </c>
      <c r="GE219" s="371">
        <f t="shared" si="550"/>
        <v>333</v>
      </c>
      <c r="GF219" s="372">
        <f t="shared" si="550"/>
        <v>345</v>
      </c>
      <c r="GG219" s="371">
        <f t="shared" si="494"/>
        <v>1215.75</v>
      </c>
      <c r="GH219" s="372">
        <f t="shared" si="494"/>
        <v>1270.5</v>
      </c>
      <c r="GI219" s="371">
        <f t="shared" si="495"/>
        <v>26688.999999999996</v>
      </c>
      <c r="GJ219" s="372">
        <f t="shared" si="495"/>
        <v>29331.364333332414</v>
      </c>
      <c r="GK219" s="406">
        <f t="shared" si="551"/>
        <v>490</v>
      </c>
      <c r="GL219" s="372">
        <f t="shared" si="551"/>
        <v>579</v>
      </c>
      <c r="GM219" s="371">
        <f t="shared" si="551"/>
        <v>490</v>
      </c>
      <c r="GN219" s="372">
        <f t="shared" si="551"/>
        <v>579</v>
      </c>
      <c r="GO219" s="371">
        <f t="shared" si="496"/>
        <v>2025.7</v>
      </c>
      <c r="GP219" s="372">
        <f t="shared" si="496"/>
        <v>2650.4448275862069</v>
      </c>
      <c r="GQ219" s="371">
        <f t="shared" si="497"/>
        <v>35530</v>
      </c>
      <c r="GR219" s="372">
        <f t="shared" si="497"/>
        <v>45302.180603448272</v>
      </c>
      <c r="GS219" s="406">
        <f t="shared" si="552"/>
        <v>823</v>
      </c>
      <c r="GT219" s="372">
        <f t="shared" si="552"/>
        <v>924</v>
      </c>
      <c r="GU219" s="371">
        <f t="shared" si="552"/>
        <v>823</v>
      </c>
      <c r="GV219" s="372">
        <f t="shared" si="548"/>
        <v>924</v>
      </c>
      <c r="GW219" s="371">
        <f t="shared" si="498"/>
        <v>3241.45</v>
      </c>
      <c r="GX219" s="372">
        <f t="shared" si="498"/>
        <v>3920.9448275862069</v>
      </c>
      <c r="GY219" s="371">
        <f t="shared" si="498"/>
        <v>62219</v>
      </c>
      <c r="GZ219" s="372">
        <f t="shared" si="498"/>
        <v>74633.544936780687</v>
      </c>
      <c r="HA219" s="406">
        <f t="shared" si="553"/>
        <v>11</v>
      </c>
      <c r="HB219" s="372">
        <f t="shared" si="553"/>
        <v>43</v>
      </c>
      <c r="HC219" s="371">
        <f t="shared" si="553"/>
        <v>11</v>
      </c>
      <c r="HD219" s="372">
        <f t="shared" si="549"/>
        <v>43</v>
      </c>
      <c r="HE219" s="371">
        <f t="shared" si="554"/>
        <v>19.03</v>
      </c>
      <c r="HF219" s="372">
        <f t="shared" si="554"/>
        <v>138</v>
      </c>
      <c r="HG219" s="371">
        <f t="shared" si="499"/>
        <v>698</v>
      </c>
      <c r="HH219" s="372">
        <f t="shared" si="499"/>
        <v>3345.0526315789475</v>
      </c>
      <c r="HI219" s="406">
        <f t="shared" si="500"/>
        <v>3260.4800000000005</v>
      </c>
      <c r="HJ219" s="372">
        <f t="shared" si="500"/>
        <v>4058.9448275862069</v>
      </c>
      <c r="HK219" s="371">
        <f t="shared" si="501"/>
        <v>62917</v>
      </c>
      <c r="HL219" s="371">
        <f t="shared" si="501"/>
        <v>77978.597568359633</v>
      </c>
    </row>
    <row r="220" spans="1:220" ht="15">
      <c r="A220" s="489" t="s">
        <v>43</v>
      </c>
      <c r="B220" s="490" t="s">
        <v>216</v>
      </c>
      <c r="C220" s="50"/>
      <c r="D220" s="492">
        <v>199786</v>
      </c>
      <c r="E220" s="452">
        <v>9</v>
      </c>
      <c r="F220" s="676">
        <v>437</v>
      </c>
      <c r="G220" s="420">
        <v>437</v>
      </c>
      <c r="H220" s="421">
        <v>14</v>
      </c>
      <c r="I220" s="493">
        <v>9</v>
      </c>
      <c r="J220" s="371">
        <f t="shared" si="513"/>
        <v>423</v>
      </c>
      <c r="K220" s="372">
        <f t="shared" si="514"/>
        <v>428</v>
      </c>
      <c r="L220" s="420">
        <v>67.200857755539673</v>
      </c>
      <c r="M220" s="371">
        <f t="shared" si="515"/>
        <v>423</v>
      </c>
      <c r="N220" s="372">
        <f t="shared" si="516"/>
        <v>428</v>
      </c>
      <c r="O220" s="371">
        <f t="shared" si="517"/>
        <v>423</v>
      </c>
      <c r="P220" s="372">
        <f t="shared" si="518"/>
        <v>428</v>
      </c>
      <c r="Q220" s="424">
        <v>33</v>
      </c>
      <c r="R220" s="494">
        <v>44</v>
      </c>
      <c r="S220" s="371">
        <f t="shared" si="519"/>
        <v>33</v>
      </c>
      <c r="T220" s="372">
        <f t="shared" si="520"/>
        <v>44</v>
      </c>
      <c r="U220" s="426">
        <v>7</v>
      </c>
      <c r="V220" s="493">
        <v>14</v>
      </c>
      <c r="W220" s="371">
        <f t="shared" si="521"/>
        <v>7</v>
      </c>
      <c r="X220" s="372">
        <f t="shared" si="522"/>
        <v>14</v>
      </c>
      <c r="Y220" s="426"/>
      <c r="Z220" s="493"/>
      <c r="AA220" s="371">
        <f t="shared" si="523"/>
        <v>0</v>
      </c>
      <c r="AB220" s="372">
        <f t="shared" si="524"/>
        <v>0</v>
      </c>
      <c r="AC220" s="358">
        <f t="shared" si="525"/>
        <v>40</v>
      </c>
      <c r="AD220" s="372">
        <f t="shared" si="526"/>
        <v>58</v>
      </c>
      <c r="AE220" s="358">
        <f t="shared" si="527"/>
        <v>40</v>
      </c>
      <c r="AF220" s="372">
        <f t="shared" si="528"/>
        <v>58</v>
      </c>
      <c r="AG220" s="495">
        <v>2.83</v>
      </c>
      <c r="AH220" s="496">
        <v>3.6477272727272729</v>
      </c>
      <c r="AI220" s="371">
        <f t="shared" si="529"/>
        <v>93.39</v>
      </c>
      <c r="AJ220" s="372">
        <f t="shared" si="530"/>
        <v>160.5</v>
      </c>
      <c r="AK220" s="497">
        <v>3.07</v>
      </c>
      <c r="AL220" s="496">
        <v>3.5714285714285716</v>
      </c>
      <c r="AM220" s="371">
        <f t="shared" si="531"/>
        <v>21.49</v>
      </c>
      <c r="AN220" s="372">
        <f t="shared" si="532"/>
        <v>50</v>
      </c>
      <c r="AO220" s="497"/>
      <c r="AP220" s="496"/>
      <c r="AQ220" s="371">
        <f t="shared" si="533"/>
        <v>0</v>
      </c>
      <c r="AR220" s="372">
        <f t="shared" si="534"/>
        <v>0</v>
      </c>
      <c r="AS220" s="371">
        <f t="shared" si="535"/>
        <v>2.8719999999999999</v>
      </c>
      <c r="AT220" s="372">
        <f t="shared" si="536"/>
        <v>3.6293103448275863</v>
      </c>
      <c r="AU220" s="371">
        <f t="shared" si="537"/>
        <v>114.88</v>
      </c>
      <c r="AV220" s="372">
        <f t="shared" si="538"/>
        <v>210.5</v>
      </c>
      <c r="AW220" s="497">
        <v>86.090909090909093</v>
      </c>
      <c r="AX220" s="496">
        <v>85.294117647058826</v>
      </c>
      <c r="AY220" s="371">
        <f t="shared" si="539"/>
        <v>2841</v>
      </c>
      <c r="AZ220" s="372">
        <f t="shared" si="540"/>
        <v>3752.9411764705883</v>
      </c>
      <c r="BA220" s="497">
        <v>81.571428571428569</v>
      </c>
      <c r="BB220" s="496">
        <v>94</v>
      </c>
      <c r="BC220" s="371">
        <f t="shared" si="541"/>
        <v>571</v>
      </c>
      <c r="BD220" s="372">
        <f t="shared" si="542"/>
        <v>1316</v>
      </c>
      <c r="BE220" s="498"/>
      <c r="BF220" s="496"/>
      <c r="BG220" s="371">
        <f t="shared" si="464"/>
        <v>0</v>
      </c>
      <c r="BH220" s="372">
        <f t="shared" si="464"/>
        <v>0</v>
      </c>
      <c r="BI220" s="371">
        <f t="shared" si="465"/>
        <v>85.3</v>
      </c>
      <c r="BJ220" s="372">
        <f t="shared" si="465"/>
        <v>87.395537525354968</v>
      </c>
      <c r="BK220" s="371">
        <f t="shared" si="466"/>
        <v>3412</v>
      </c>
      <c r="BL220" s="372">
        <f t="shared" si="466"/>
        <v>5068.9411764705883</v>
      </c>
      <c r="BM220" s="431">
        <v>182</v>
      </c>
      <c r="BN220" s="494">
        <v>177</v>
      </c>
      <c r="BO220" s="371">
        <f t="shared" si="502"/>
        <v>182</v>
      </c>
      <c r="BP220" s="372">
        <f t="shared" si="502"/>
        <v>177</v>
      </c>
      <c r="BQ220" s="426">
        <v>159</v>
      </c>
      <c r="BR220" s="494">
        <v>133</v>
      </c>
      <c r="BS220" s="371">
        <f t="shared" si="503"/>
        <v>159</v>
      </c>
      <c r="BT220" s="372">
        <f t="shared" si="503"/>
        <v>133</v>
      </c>
      <c r="BU220" s="426"/>
      <c r="BV220" s="494"/>
      <c r="BW220" s="371">
        <f t="shared" si="504"/>
        <v>0</v>
      </c>
      <c r="BX220" s="423">
        <f t="shared" si="547"/>
        <v>0</v>
      </c>
      <c r="BY220" s="358">
        <f t="shared" si="467"/>
        <v>341</v>
      </c>
      <c r="BZ220" s="372">
        <f t="shared" si="467"/>
        <v>310</v>
      </c>
      <c r="CA220" s="358">
        <f t="shared" si="468"/>
        <v>341</v>
      </c>
      <c r="CB220" s="372">
        <f t="shared" si="468"/>
        <v>310</v>
      </c>
      <c r="CC220" s="427">
        <v>3.66</v>
      </c>
      <c r="CD220" s="496">
        <v>4.2033898305084749</v>
      </c>
      <c r="CE220" s="371">
        <f t="shared" si="510"/>
        <v>666.12</v>
      </c>
      <c r="CF220" s="372">
        <f t="shared" si="510"/>
        <v>744.00000000000011</v>
      </c>
      <c r="CG220" s="426">
        <v>4.74</v>
      </c>
      <c r="CH220" s="496">
        <v>5.5488721804511281</v>
      </c>
      <c r="CI220" s="371">
        <f t="shared" si="505"/>
        <v>753.66000000000008</v>
      </c>
      <c r="CJ220" s="372">
        <f t="shared" si="505"/>
        <v>738</v>
      </c>
      <c r="CK220" s="426"/>
      <c r="CL220" s="496"/>
      <c r="CM220" s="371">
        <f t="shared" si="506"/>
        <v>0</v>
      </c>
      <c r="CN220" s="372">
        <f t="shared" si="506"/>
        <v>0</v>
      </c>
      <c r="CO220" s="371">
        <f t="shared" si="469"/>
        <v>4.1635777126099711</v>
      </c>
      <c r="CP220" s="372">
        <f t="shared" si="469"/>
        <v>4.7806451612903222</v>
      </c>
      <c r="CQ220" s="371">
        <f t="shared" si="470"/>
        <v>1419.7800000000002</v>
      </c>
      <c r="CR220" s="372">
        <f t="shared" si="470"/>
        <v>1482</v>
      </c>
      <c r="CS220" s="426">
        <v>81.785714285714292</v>
      </c>
      <c r="CT220" s="496">
        <v>89.428571428571431</v>
      </c>
      <c r="CU220" s="371">
        <f t="shared" si="511"/>
        <v>14885.000000000002</v>
      </c>
      <c r="CV220" s="372">
        <f t="shared" si="511"/>
        <v>15828.857142857143</v>
      </c>
      <c r="CW220" s="426">
        <v>78.15094339622641</v>
      </c>
      <c r="CX220" s="496">
        <v>86</v>
      </c>
      <c r="CY220" s="371">
        <f t="shared" si="512"/>
        <v>12426</v>
      </c>
      <c r="CZ220" s="372">
        <f t="shared" si="512"/>
        <v>11438</v>
      </c>
      <c r="DA220" s="426"/>
      <c r="DB220" s="496">
        <v>80.5</v>
      </c>
      <c r="DC220" s="371">
        <f t="shared" si="471"/>
        <v>0</v>
      </c>
      <c r="DD220" s="372">
        <f t="shared" si="471"/>
        <v>0</v>
      </c>
      <c r="DE220" s="371">
        <f t="shared" si="472"/>
        <v>80.090909090909093</v>
      </c>
      <c r="DF220" s="372">
        <f t="shared" si="472"/>
        <v>87.957603686635949</v>
      </c>
      <c r="DG220" s="371">
        <f t="shared" si="473"/>
        <v>27311</v>
      </c>
      <c r="DH220" s="372">
        <f t="shared" si="473"/>
        <v>27266.857142857145</v>
      </c>
      <c r="DI220" s="371">
        <f t="shared" si="474"/>
        <v>381</v>
      </c>
      <c r="DJ220" s="372">
        <f t="shared" si="474"/>
        <v>368</v>
      </c>
      <c r="DK220" s="371">
        <f t="shared" si="474"/>
        <v>381</v>
      </c>
      <c r="DL220" s="372">
        <f t="shared" si="463"/>
        <v>368</v>
      </c>
      <c r="DM220" s="371">
        <f t="shared" si="475"/>
        <v>4.0279790026246731</v>
      </c>
      <c r="DN220" s="372">
        <f t="shared" si="475"/>
        <v>4.5991847826086953</v>
      </c>
      <c r="DO220" s="371">
        <f t="shared" si="476"/>
        <v>1534.6600000000005</v>
      </c>
      <c r="DP220" s="372">
        <f t="shared" si="476"/>
        <v>1692.5</v>
      </c>
      <c r="DQ220" s="371">
        <f t="shared" si="477"/>
        <v>80.637795275590548</v>
      </c>
      <c r="DR220" s="372">
        <f t="shared" si="477"/>
        <v>87.869017172086231</v>
      </c>
      <c r="DS220" s="371">
        <f t="shared" si="478"/>
        <v>30723</v>
      </c>
      <c r="DT220" s="372">
        <f t="shared" si="478"/>
        <v>32335.798319327732</v>
      </c>
      <c r="DU220" s="424">
        <v>17</v>
      </c>
      <c r="DV220" s="496">
        <v>30</v>
      </c>
      <c r="DW220" s="371">
        <f t="shared" si="479"/>
        <v>17</v>
      </c>
      <c r="DX220" s="372">
        <f t="shared" si="479"/>
        <v>30</v>
      </c>
      <c r="DY220" s="426">
        <v>24</v>
      </c>
      <c r="DZ220" s="496">
        <v>30</v>
      </c>
      <c r="EA220" s="371">
        <f t="shared" si="480"/>
        <v>24</v>
      </c>
      <c r="EB220" s="372">
        <f t="shared" si="480"/>
        <v>30</v>
      </c>
      <c r="EC220" s="426">
        <v>1</v>
      </c>
      <c r="ED220" s="496"/>
      <c r="EE220" s="371">
        <f t="shared" si="481"/>
        <v>1</v>
      </c>
      <c r="EF220" s="372">
        <f t="shared" si="481"/>
        <v>0</v>
      </c>
      <c r="EG220" s="358">
        <f t="shared" si="482"/>
        <v>42</v>
      </c>
      <c r="EH220" s="372">
        <f t="shared" si="482"/>
        <v>60</v>
      </c>
      <c r="EI220" s="358">
        <f t="shared" si="483"/>
        <v>42</v>
      </c>
      <c r="EJ220" s="372">
        <f t="shared" si="483"/>
        <v>60</v>
      </c>
      <c r="EK220" s="427">
        <v>3</v>
      </c>
      <c r="EL220" s="496">
        <v>2.8166666666666669</v>
      </c>
      <c r="EM220" s="371">
        <f t="shared" si="545"/>
        <v>51</v>
      </c>
      <c r="EN220" s="372">
        <f t="shared" si="545"/>
        <v>84.5</v>
      </c>
      <c r="EO220" s="426">
        <v>2.71</v>
      </c>
      <c r="EP220" s="496">
        <v>4.5763888888888893</v>
      </c>
      <c r="EQ220" s="371">
        <f t="shared" si="507"/>
        <v>65.039999999999992</v>
      </c>
      <c r="ER220" s="372">
        <f t="shared" si="507"/>
        <v>137.29166666666669</v>
      </c>
      <c r="ES220" s="426">
        <v>1.5</v>
      </c>
      <c r="ET220" s="496"/>
      <c r="EU220" s="371">
        <f t="shared" si="543"/>
        <v>1.5</v>
      </c>
      <c r="EV220" s="372">
        <f t="shared" si="544"/>
        <v>0</v>
      </c>
      <c r="EW220" s="371">
        <f t="shared" si="484"/>
        <v>2.7985714285714285</v>
      </c>
      <c r="EX220" s="372">
        <f t="shared" si="484"/>
        <v>3.6965277777777783</v>
      </c>
      <c r="EY220" s="371">
        <f t="shared" si="485"/>
        <v>117.53999999999999</v>
      </c>
      <c r="EZ220" s="372">
        <f t="shared" si="485"/>
        <v>221.79166666666669</v>
      </c>
      <c r="FA220" s="426">
        <v>88.82352941176471</v>
      </c>
      <c r="FB220" s="496">
        <v>82.580357142857139</v>
      </c>
      <c r="FC220" s="371">
        <f t="shared" si="486"/>
        <v>1510</v>
      </c>
      <c r="FD220" s="372">
        <f t="shared" si="486"/>
        <v>2477.4107142857142</v>
      </c>
      <c r="FE220" s="426">
        <v>84.083333333333329</v>
      </c>
      <c r="FF220" s="496">
        <v>73.652777777777771</v>
      </c>
      <c r="FG220" s="371">
        <f t="shared" si="487"/>
        <v>2018</v>
      </c>
      <c r="FH220" s="372">
        <f t="shared" si="487"/>
        <v>2209.583333333333</v>
      </c>
      <c r="FI220" s="426">
        <v>75</v>
      </c>
      <c r="FJ220" s="496">
        <v>73</v>
      </c>
      <c r="FK220" s="371">
        <f t="shared" si="488"/>
        <v>75</v>
      </c>
      <c r="FL220" s="372">
        <f t="shared" si="488"/>
        <v>0</v>
      </c>
      <c r="FM220" s="371">
        <f t="shared" si="489"/>
        <v>85.785714285714292</v>
      </c>
      <c r="FN220" s="372">
        <f t="shared" si="489"/>
        <v>78.116567460317455</v>
      </c>
      <c r="FO220" s="371">
        <f t="shared" si="490"/>
        <v>3603.0000000000005</v>
      </c>
      <c r="FP220" s="372">
        <f t="shared" si="490"/>
        <v>4686.9940476190477</v>
      </c>
      <c r="FQ220" s="424"/>
      <c r="FR220" s="425"/>
      <c r="FS220" s="371">
        <f t="shared" si="491"/>
        <v>0</v>
      </c>
      <c r="FT220" s="372">
        <f t="shared" si="491"/>
        <v>0</v>
      </c>
      <c r="FU220" s="426"/>
      <c r="FV220" s="425"/>
      <c r="FW220" s="371">
        <f t="shared" si="492"/>
        <v>0</v>
      </c>
      <c r="FX220" s="372">
        <f t="shared" si="492"/>
        <v>0</v>
      </c>
      <c r="FY220" s="426"/>
      <c r="FZ220" s="425"/>
      <c r="GA220" s="371">
        <f t="shared" si="493"/>
        <v>0</v>
      </c>
      <c r="GB220" s="372">
        <f t="shared" si="493"/>
        <v>0</v>
      </c>
      <c r="GC220" s="406">
        <f t="shared" si="550"/>
        <v>232</v>
      </c>
      <c r="GD220" s="372">
        <f t="shared" si="550"/>
        <v>251</v>
      </c>
      <c r="GE220" s="371">
        <f t="shared" si="550"/>
        <v>232</v>
      </c>
      <c r="GF220" s="372">
        <f t="shared" si="550"/>
        <v>251</v>
      </c>
      <c r="GG220" s="371">
        <f t="shared" si="494"/>
        <v>810.51</v>
      </c>
      <c r="GH220" s="372">
        <f t="shared" si="494"/>
        <v>989.00000000000011</v>
      </c>
      <c r="GI220" s="371">
        <f t="shared" si="495"/>
        <v>19236</v>
      </c>
      <c r="GJ220" s="372">
        <f t="shared" si="495"/>
        <v>22059.209033613446</v>
      </c>
      <c r="GK220" s="406">
        <f t="shared" si="551"/>
        <v>190</v>
      </c>
      <c r="GL220" s="372">
        <f t="shared" si="551"/>
        <v>177</v>
      </c>
      <c r="GM220" s="371">
        <f t="shared" si="551"/>
        <v>190</v>
      </c>
      <c r="GN220" s="372">
        <f t="shared" si="551"/>
        <v>177</v>
      </c>
      <c r="GO220" s="371">
        <f t="shared" si="496"/>
        <v>840.19</v>
      </c>
      <c r="GP220" s="372">
        <f t="shared" si="496"/>
        <v>925.29166666666674</v>
      </c>
      <c r="GQ220" s="371">
        <f t="shared" si="497"/>
        <v>15015</v>
      </c>
      <c r="GR220" s="372">
        <f t="shared" si="497"/>
        <v>14963.583333333332</v>
      </c>
      <c r="GS220" s="406">
        <f t="shared" si="552"/>
        <v>422</v>
      </c>
      <c r="GT220" s="372">
        <f t="shared" si="552"/>
        <v>428</v>
      </c>
      <c r="GU220" s="371">
        <f t="shared" si="552"/>
        <v>422</v>
      </c>
      <c r="GV220" s="372">
        <f t="shared" si="548"/>
        <v>428</v>
      </c>
      <c r="GW220" s="371">
        <f t="shared" si="498"/>
        <v>1650.7</v>
      </c>
      <c r="GX220" s="372">
        <f t="shared" si="498"/>
        <v>1914.291666666667</v>
      </c>
      <c r="GY220" s="371">
        <f t="shared" si="498"/>
        <v>34251</v>
      </c>
      <c r="GZ220" s="372">
        <f t="shared" si="498"/>
        <v>37022.792366946778</v>
      </c>
      <c r="HA220" s="406">
        <f t="shared" si="553"/>
        <v>1</v>
      </c>
      <c r="HB220" s="372">
        <f t="shared" si="553"/>
        <v>0</v>
      </c>
      <c r="HC220" s="371">
        <f t="shared" si="553"/>
        <v>1</v>
      </c>
      <c r="HD220" s="372">
        <f t="shared" si="549"/>
        <v>0</v>
      </c>
      <c r="HE220" s="371">
        <f t="shared" si="554"/>
        <v>1.5</v>
      </c>
      <c r="HF220" s="372" t="str">
        <f t="shared" si="554"/>
        <v/>
      </c>
      <c r="HG220" s="371">
        <f t="shared" si="499"/>
        <v>75</v>
      </c>
      <c r="HH220" s="372" t="str">
        <f t="shared" si="499"/>
        <v/>
      </c>
      <c r="HI220" s="406">
        <f t="shared" si="500"/>
        <v>1652.2000000000005</v>
      </c>
      <c r="HJ220" s="372">
        <f t="shared" si="500"/>
        <v>1914.2916666666667</v>
      </c>
      <c r="HK220" s="371">
        <f t="shared" si="501"/>
        <v>34326</v>
      </c>
      <c r="HL220" s="371">
        <f t="shared" si="501"/>
        <v>37022.792366946778</v>
      </c>
    </row>
    <row r="221" spans="1:220" ht="15">
      <c r="A221" s="489" t="s">
        <v>43</v>
      </c>
      <c r="B221" s="569" t="s">
        <v>217</v>
      </c>
      <c r="C221" s="570" t="s">
        <v>1060</v>
      </c>
      <c r="D221" s="492">
        <v>198039</v>
      </c>
      <c r="E221" s="571">
        <v>10</v>
      </c>
      <c r="F221" s="676">
        <v>149</v>
      </c>
      <c r="G221" s="420">
        <v>176</v>
      </c>
      <c r="H221" s="421">
        <v>1</v>
      </c>
      <c r="I221" s="493">
        <v>5</v>
      </c>
      <c r="J221" s="371">
        <f t="shared" si="513"/>
        <v>148</v>
      </c>
      <c r="K221" s="372">
        <f t="shared" si="514"/>
        <v>171</v>
      </c>
      <c r="L221" s="420">
        <v>66.953740719588808</v>
      </c>
      <c r="M221" s="371">
        <f t="shared" si="515"/>
        <v>148</v>
      </c>
      <c r="N221" s="372">
        <f t="shared" si="516"/>
        <v>171</v>
      </c>
      <c r="O221" s="371">
        <f t="shared" si="517"/>
        <v>148</v>
      </c>
      <c r="P221" s="372">
        <f t="shared" si="518"/>
        <v>171</v>
      </c>
      <c r="Q221" s="424">
        <v>8</v>
      </c>
      <c r="R221" s="494">
        <v>9</v>
      </c>
      <c r="S221" s="371">
        <f t="shared" si="519"/>
        <v>8</v>
      </c>
      <c r="T221" s="372">
        <f t="shared" si="520"/>
        <v>9</v>
      </c>
      <c r="U221" s="426">
        <v>9</v>
      </c>
      <c r="V221" s="493">
        <v>4</v>
      </c>
      <c r="W221" s="371">
        <f t="shared" si="521"/>
        <v>9</v>
      </c>
      <c r="X221" s="372">
        <f t="shared" si="522"/>
        <v>4</v>
      </c>
      <c r="Y221" s="426"/>
      <c r="Z221" s="493"/>
      <c r="AA221" s="371">
        <f t="shared" si="523"/>
        <v>0</v>
      </c>
      <c r="AB221" s="372">
        <f t="shared" si="524"/>
        <v>0</v>
      </c>
      <c r="AC221" s="358">
        <f t="shared" si="525"/>
        <v>17</v>
      </c>
      <c r="AD221" s="372">
        <f t="shared" si="526"/>
        <v>13</v>
      </c>
      <c r="AE221" s="358">
        <f t="shared" si="527"/>
        <v>17</v>
      </c>
      <c r="AF221" s="372">
        <f t="shared" si="528"/>
        <v>13</v>
      </c>
      <c r="AG221" s="495">
        <v>3.38</v>
      </c>
      <c r="AH221" s="496">
        <v>2.6111111111111112</v>
      </c>
      <c r="AI221" s="371">
        <f t="shared" si="529"/>
        <v>27.04</v>
      </c>
      <c r="AJ221" s="372">
        <f t="shared" si="530"/>
        <v>23.5</v>
      </c>
      <c r="AK221" s="497">
        <v>2.2799999999999998</v>
      </c>
      <c r="AL221" s="496">
        <v>2.125</v>
      </c>
      <c r="AM221" s="371">
        <f t="shared" si="531"/>
        <v>20.52</v>
      </c>
      <c r="AN221" s="372">
        <f t="shared" si="532"/>
        <v>8.5</v>
      </c>
      <c r="AO221" s="497"/>
      <c r="AP221" s="496"/>
      <c r="AQ221" s="371">
        <f t="shared" si="533"/>
        <v>0</v>
      </c>
      <c r="AR221" s="372">
        <f t="shared" si="534"/>
        <v>0</v>
      </c>
      <c r="AS221" s="371">
        <f t="shared" si="535"/>
        <v>2.7976470588235296</v>
      </c>
      <c r="AT221" s="372">
        <f t="shared" si="536"/>
        <v>2.4615384615384617</v>
      </c>
      <c r="AU221" s="371">
        <f t="shared" si="537"/>
        <v>47.56</v>
      </c>
      <c r="AV221" s="372">
        <f t="shared" si="538"/>
        <v>32</v>
      </c>
      <c r="AW221" s="497">
        <v>88.375</v>
      </c>
      <c r="AX221" s="496">
        <v>73.272727272727266</v>
      </c>
      <c r="AY221" s="371">
        <f t="shared" si="539"/>
        <v>707</v>
      </c>
      <c r="AZ221" s="372">
        <f t="shared" si="540"/>
        <v>659.45454545454538</v>
      </c>
      <c r="BA221" s="497">
        <v>78.888888888888886</v>
      </c>
      <c r="BB221" s="496">
        <v>73.5</v>
      </c>
      <c r="BC221" s="371">
        <f t="shared" si="541"/>
        <v>710</v>
      </c>
      <c r="BD221" s="372">
        <f t="shared" si="542"/>
        <v>294</v>
      </c>
      <c r="BE221" s="498"/>
      <c r="BF221" s="496">
        <v>53</v>
      </c>
      <c r="BG221" s="371">
        <f t="shared" si="464"/>
        <v>0</v>
      </c>
      <c r="BH221" s="372">
        <f t="shared" si="464"/>
        <v>0</v>
      </c>
      <c r="BI221" s="371">
        <f t="shared" si="465"/>
        <v>83.352941176470594</v>
      </c>
      <c r="BJ221" s="372">
        <f t="shared" si="465"/>
        <v>73.342657342657333</v>
      </c>
      <c r="BK221" s="371">
        <f t="shared" si="466"/>
        <v>1417</v>
      </c>
      <c r="BL221" s="372">
        <f t="shared" si="466"/>
        <v>953.45454545454527</v>
      </c>
      <c r="BM221" s="431">
        <v>54</v>
      </c>
      <c r="BN221" s="494">
        <v>77</v>
      </c>
      <c r="BO221" s="371">
        <f t="shared" si="502"/>
        <v>54</v>
      </c>
      <c r="BP221" s="372">
        <f t="shared" si="502"/>
        <v>77</v>
      </c>
      <c r="BQ221" s="426">
        <v>63</v>
      </c>
      <c r="BR221" s="494">
        <v>63</v>
      </c>
      <c r="BS221" s="371">
        <f t="shared" si="503"/>
        <v>63</v>
      </c>
      <c r="BT221" s="372">
        <f t="shared" si="503"/>
        <v>63</v>
      </c>
      <c r="BU221" s="426"/>
      <c r="BV221" s="494"/>
      <c r="BW221" s="371">
        <f t="shared" si="504"/>
        <v>0</v>
      </c>
      <c r="BX221" s="423">
        <f t="shared" si="547"/>
        <v>0</v>
      </c>
      <c r="BY221" s="358">
        <f t="shared" si="467"/>
        <v>117</v>
      </c>
      <c r="BZ221" s="372">
        <f t="shared" si="467"/>
        <v>140</v>
      </c>
      <c r="CA221" s="358">
        <f t="shared" si="468"/>
        <v>117</v>
      </c>
      <c r="CB221" s="372">
        <f t="shared" si="468"/>
        <v>140</v>
      </c>
      <c r="CC221" s="427">
        <v>3.89</v>
      </c>
      <c r="CD221" s="496">
        <v>4.5519480519480515</v>
      </c>
      <c r="CE221" s="371">
        <f t="shared" si="510"/>
        <v>210.06</v>
      </c>
      <c r="CF221" s="372">
        <f t="shared" si="510"/>
        <v>350.49999999999994</v>
      </c>
      <c r="CG221" s="426">
        <v>5.0199999999999996</v>
      </c>
      <c r="CH221" s="496">
        <v>5.4761904761904763</v>
      </c>
      <c r="CI221" s="371">
        <f t="shared" si="505"/>
        <v>316.26</v>
      </c>
      <c r="CJ221" s="372">
        <f t="shared" si="505"/>
        <v>345</v>
      </c>
      <c r="CK221" s="426"/>
      <c r="CL221" s="496"/>
      <c r="CM221" s="371">
        <f t="shared" si="506"/>
        <v>0</v>
      </c>
      <c r="CN221" s="372">
        <f t="shared" si="506"/>
        <v>0</v>
      </c>
      <c r="CO221" s="371">
        <f t="shared" si="469"/>
        <v>4.4984615384615383</v>
      </c>
      <c r="CP221" s="372">
        <f t="shared" si="469"/>
        <v>4.9678571428571425</v>
      </c>
      <c r="CQ221" s="371">
        <f t="shared" si="470"/>
        <v>526.31999999999994</v>
      </c>
      <c r="CR221" s="372">
        <f t="shared" si="470"/>
        <v>695.5</v>
      </c>
      <c r="CS221" s="426">
        <v>85.574074074074076</v>
      </c>
      <c r="CT221" s="496">
        <v>87.725490196078425</v>
      </c>
      <c r="CU221" s="371">
        <f t="shared" si="511"/>
        <v>4621</v>
      </c>
      <c r="CV221" s="372">
        <f t="shared" si="511"/>
        <v>6754.8627450980384</v>
      </c>
      <c r="CW221" s="426">
        <v>80.984126984126988</v>
      </c>
      <c r="CX221" s="496">
        <v>81.166666666666671</v>
      </c>
      <c r="CY221" s="371">
        <f t="shared" si="512"/>
        <v>5102</v>
      </c>
      <c r="CZ221" s="372">
        <f t="shared" si="512"/>
        <v>5113.5</v>
      </c>
      <c r="DA221" s="426"/>
      <c r="DB221" s="496"/>
      <c r="DC221" s="371">
        <f t="shared" si="471"/>
        <v>0</v>
      </c>
      <c r="DD221" s="372">
        <f t="shared" si="471"/>
        <v>0</v>
      </c>
      <c r="DE221" s="371">
        <f t="shared" si="472"/>
        <v>83.102564102564102</v>
      </c>
      <c r="DF221" s="372">
        <f t="shared" si="472"/>
        <v>84.77401960784313</v>
      </c>
      <c r="DG221" s="371">
        <f t="shared" si="473"/>
        <v>9723</v>
      </c>
      <c r="DH221" s="372">
        <f t="shared" si="473"/>
        <v>11868.362745098038</v>
      </c>
      <c r="DI221" s="371">
        <f t="shared" si="474"/>
        <v>134</v>
      </c>
      <c r="DJ221" s="372">
        <f t="shared" si="474"/>
        <v>153</v>
      </c>
      <c r="DK221" s="371">
        <f t="shared" si="474"/>
        <v>134</v>
      </c>
      <c r="DL221" s="372">
        <f t="shared" si="463"/>
        <v>153</v>
      </c>
      <c r="DM221" s="371">
        <f t="shared" si="475"/>
        <v>4.2826865671641778</v>
      </c>
      <c r="DN221" s="372">
        <f t="shared" si="475"/>
        <v>4.7549019607843137</v>
      </c>
      <c r="DO221" s="371">
        <f t="shared" si="476"/>
        <v>573.87999999999988</v>
      </c>
      <c r="DP221" s="372">
        <f t="shared" si="476"/>
        <v>727.5</v>
      </c>
      <c r="DQ221" s="371">
        <f t="shared" si="477"/>
        <v>83.134328358208961</v>
      </c>
      <c r="DR221" s="372">
        <f t="shared" si="477"/>
        <v>83.802727389232572</v>
      </c>
      <c r="DS221" s="371">
        <f t="shared" si="478"/>
        <v>11140</v>
      </c>
      <c r="DT221" s="372">
        <f t="shared" si="478"/>
        <v>12821.817290552584</v>
      </c>
      <c r="DU221" s="424">
        <v>5</v>
      </c>
      <c r="DV221" s="496">
        <v>7</v>
      </c>
      <c r="DW221" s="371">
        <f t="shared" si="479"/>
        <v>5</v>
      </c>
      <c r="DX221" s="372">
        <f t="shared" si="479"/>
        <v>7</v>
      </c>
      <c r="DY221" s="426">
        <v>9</v>
      </c>
      <c r="DZ221" s="496">
        <v>11</v>
      </c>
      <c r="EA221" s="371">
        <f t="shared" si="480"/>
        <v>9</v>
      </c>
      <c r="EB221" s="372">
        <f t="shared" si="480"/>
        <v>11</v>
      </c>
      <c r="EC221" s="426"/>
      <c r="ED221" s="496"/>
      <c r="EE221" s="371">
        <f t="shared" si="481"/>
        <v>0</v>
      </c>
      <c r="EF221" s="372">
        <f t="shared" si="481"/>
        <v>0</v>
      </c>
      <c r="EG221" s="358">
        <f t="shared" si="482"/>
        <v>14</v>
      </c>
      <c r="EH221" s="372">
        <f t="shared" si="482"/>
        <v>18</v>
      </c>
      <c r="EI221" s="358">
        <f t="shared" si="483"/>
        <v>14</v>
      </c>
      <c r="EJ221" s="372">
        <f t="shared" si="483"/>
        <v>18</v>
      </c>
      <c r="EK221" s="427">
        <v>1.8</v>
      </c>
      <c r="EL221" s="496">
        <v>3.8571428571428572</v>
      </c>
      <c r="EM221" s="371">
        <f t="shared" si="545"/>
        <v>9</v>
      </c>
      <c r="EN221" s="372">
        <f t="shared" si="545"/>
        <v>27</v>
      </c>
      <c r="EO221" s="426">
        <v>4.78</v>
      </c>
      <c r="EP221" s="496">
        <v>5.2647058823529411</v>
      </c>
      <c r="EQ221" s="371">
        <f t="shared" si="507"/>
        <v>43.02</v>
      </c>
      <c r="ER221" s="372">
        <f t="shared" si="507"/>
        <v>57.911764705882355</v>
      </c>
      <c r="ES221" s="426"/>
      <c r="ET221" s="496"/>
      <c r="EU221" s="371">
        <f t="shared" si="543"/>
        <v>0</v>
      </c>
      <c r="EV221" s="372">
        <f t="shared" si="544"/>
        <v>0</v>
      </c>
      <c r="EW221" s="371">
        <f t="shared" si="484"/>
        <v>3.7157142857142857</v>
      </c>
      <c r="EX221" s="372">
        <f t="shared" si="484"/>
        <v>4.7173202614379086</v>
      </c>
      <c r="EY221" s="371">
        <f t="shared" si="485"/>
        <v>52.02</v>
      </c>
      <c r="EZ221" s="372">
        <f t="shared" si="485"/>
        <v>84.911764705882348</v>
      </c>
      <c r="FA221" s="426">
        <v>79.2</v>
      </c>
      <c r="FB221" s="496">
        <v>84.393939393939391</v>
      </c>
      <c r="FC221" s="371">
        <f t="shared" si="486"/>
        <v>396</v>
      </c>
      <c r="FD221" s="372">
        <f t="shared" si="486"/>
        <v>590.75757575757575</v>
      </c>
      <c r="FE221" s="426">
        <v>95.333333333333329</v>
      </c>
      <c r="FF221" s="496">
        <v>74.941176470588232</v>
      </c>
      <c r="FG221" s="371">
        <f t="shared" si="487"/>
        <v>858</v>
      </c>
      <c r="FH221" s="372">
        <f t="shared" si="487"/>
        <v>824.35294117647049</v>
      </c>
      <c r="FI221" s="426"/>
      <c r="FJ221" s="496"/>
      <c r="FK221" s="371">
        <f t="shared" si="488"/>
        <v>0</v>
      </c>
      <c r="FL221" s="372">
        <f t="shared" si="488"/>
        <v>0</v>
      </c>
      <c r="FM221" s="371">
        <f t="shared" si="489"/>
        <v>89.571428571428569</v>
      </c>
      <c r="FN221" s="372">
        <f t="shared" si="489"/>
        <v>78.617250940780352</v>
      </c>
      <c r="FO221" s="371">
        <f t="shared" si="490"/>
        <v>1254</v>
      </c>
      <c r="FP221" s="372">
        <f t="shared" si="490"/>
        <v>1415.1105169340462</v>
      </c>
      <c r="FQ221" s="424"/>
      <c r="FR221" s="425"/>
      <c r="FS221" s="371">
        <f t="shared" si="491"/>
        <v>0</v>
      </c>
      <c r="FT221" s="372">
        <f t="shared" si="491"/>
        <v>0</v>
      </c>
      <c r="FU221" s="426"/>
      <c r="FV221" s="425"/>
      <c r="FW221" s="371">
        <f t="shared" si="492"/>
        <v>0</v>
      </c>
      <c r="FX221" s="372">
        <f t="shared" si="492"/>
        <v>0</v>
      </c>
      <c r="FY221" s="426"/>
      <c r="FZ221" s="425"/>
      <c r="GA221" s="371">
        <f t="shared" si="493"/>
        <v>0</v>
      </c>
      <c r="GB221" s="372">
        <f t="shared" si="493"/>
        <v>0</v>
      </c>
      <c r="GC221" s="406">
        <f t="shared" si="550"/>
        <v>67</v>
      </c>
      <c r="GD221" s="372">
        <f t="shared" si="550"/>
        <v>93</v>
      </c>
      <c r="GE221" s="371">
        <f t="shared" si="550"/>
        <v>67</v>
      </c>
      <c r="GF221" s="372">
        <f t="shared" si="550"/>
        <v>93</v>
      </c>
      <c r="GG221" s="371">
        <f t="shared" si="494"/>
        <v>246.1</v>
      </c>
      <c r="GH221" s="372">
        <f t="shared" si="494"/>
        <v>400.99999999999994</v>
      </c>
      <c r="GI221" s="371">
        <f t="shared" si="495"/>
        <v>5724</v>
      </c>
      <c r="GJ221" s="372">
        <f t="shared" si="495"/>
        <v>8005.0748663101595</v>
      </c>
      <c r="GK221" s="406">
        <f t="shared" si="551"/>
        <v>81</v>
      </c>
      <c r="GL221" s="372">
        <f t="shared" si="551"/>
        <v>78</v>
      </c>
      <c r="GM221" s="371">
        <f t="shared" si="551"/>
        <v>81</v>
      </c>
      <c r="GN221" s="372">
        <f t="shared" si="551"/>
        <v>78</v>
      </c>
      <c r="GO221" s="371">
        <f t="shared" si="496"/>
        <v>379.79999999999995</v>
      </c>
      <c r="GP221" s="372">
        <f t="shared" si="496"/>
        <v>411.41176470588238</v>
      </c>
      <c r="GQ221" s="371">
        <f t="shared" si="497"/>
        <v>6670</v>
      </c>
      <c r="GR221" s="372">
        <f t="shared" si="497"/>
        <v>6231.8529411764703</v>
      </c>
      <c r="GS221" s="406">
        <f t="shared" si="552"/>
        <v>148</v>
      </c>
      <c r="GT221" s="372">
        <f t="shared" si="552"/>
        <v>171</v>
      </c>
      <c r="GU221" s="371">
        <f t="shared" si="552"/>
        <v>148</v>
      </c>
      <c r="GV221" s="372">
        <f t="shared" si="548"/>
        <v>171</v>
      </c>
      <c r="GW221" s="371">
        <f t="shared" si="498"/>
        <v>625.9</v>
      </c>
      <c r="GX221" s="372">
        <f t="shared" si="498"/>
        <v>812.41176470588232</v>
      </c>
      <c r="GY221" s="371">
        <f t="shared" si="498"/>
        <v>12394</v>
      </c>
      <c r="GZ221" s="372">
        <f t="shared" si="498"/>
        <v>14236.927807486631</v>
      </c>
      <c r="HA221" s="406">
        <f t="shared" si="553"/>
        <v>0</v>
      </c>
      <c r="HB221" s="372">
        <f t="shared" si="553"/>
        <v>0</v>
      </c>
      <c r="HC221" s="371">
        <f t="shared" si="553"/>
        <v>0</v>
      </c>
      <c r="HD221" s="372">
        <f t="shared" si="549"/>
        <v>0</v>
      </c>
      <c r="HE221" s="371" t="str">
        <f t="shared" si="554"/>
        <v/>
      </c>
      <c r="HF221" s="372" t="str">
        <f t="shared" si="554"/>
        <v/>
      </c>
      <c r="HG221" s="371" t="str">
        <f t="shared" si="499"/>
        <v/>
      </c>
      <c r="HH221" s="372" t="str">
        <f t="shared" si="499"/>
        <v/>
      </c>
      <c r="HI221" s="406">
        <f t="shared" si="500"/>
        <v>625.89999999999986</v>
      </c>
      <c r="HJ221" s="372">
        <f t="shared" si="500"/>
        <v>812.41176470588232</v>
      </c>
      <c r="HK221" s="371">
        <f t="shared" si="501"/>
        <v>12394</v>
      </c>
      <c r="HL221" s="371">
        <f t="shared" si="501"/>
        <v>14236.927807486631</v>
      </c>
    </row>
    <row r="222" spans="1:220" ht="15">
      <c r="A222" s="489" t="s">
        <v>43</v>
      </c>
      <c r="B222" s="490" t="s">
        <v>218</v>
      </c>
      <c r="C222" s="50"/>
      <c r="D222" s="492">
        <v>198118</v>
      </c>
      <c r="E222" s="452">
        <v>9</v>
      </c>
      <c r="F222" s="676">
        <v>433</v>
      </c>
      <c r="G222" s="420">
        <v>473</v>
      </c>
      <c r="H222" s="421">
        <v>7</v>
      </c>
      <c r="I222" s="493">
        <v>11</v>
      </c>
      <c r="J222" s="371">
        <f t="shared" si="513"/>
        <v>426</v>
      </c>
      <c r="K222" s="372">
        <f t="shared" si="514"/>
        <v>462</v>
      </c>
      <c r="L222" s="420">
        <v>66.411914893617023</v>
      </c>
      <c r="M222" s="371">
        <f t="shared" si="515"/>
        <v>426</v>
      </c>
      <c r="N222" s="372">
        <f t="shared" si="516"/>
        <v>462</v>
      </c>
      <c r="O222" s="371">
        <f t="shared" si="517"/>
        <v>426</v>
      </c>
      <c r="P222" s="372">
        <f t="shared" si="518"/>
        <v>462</v>
      </c>
      <c r="Q222" s="424">
        <v>21</v>
      </c>
      <c r="R222" s="494">
        <v>33</v>
      </c>
      <c r="S222" s="371">
        <f t="shared" si="519"/>
        <v>21</v>
      </c>
      <c r="T222" s="372">
        <f t="shared" si="520"/>
        <v>33</v>
      </c>
      <c r="U222" s="426">
        <v>7</v>
      </c>
      <c r="V222" s="493">
        <v>13</v>
      </c>
      <c r="W222" s="371">
        <f t="shared" si="521"/>
        <v>7</v>
      </c>
      <c r="X222" s="372">
        <f t="shared" si="522"/>
        <v>13</v>
      </c>
      <c r="Y222" s="426">
        <v>1</v>
      </c>
      <c r="Z222" s="493"/>
      <c r="AA222" s="371">
        <f t="shared" si="523"/>
        <v>1</v>
      </c>
      <c r="AB222" s="372">
        <f t="shared" si="524"/>
        <v>0</v>
      </c>
      <c r="AC222" s="358">
        <f t="shared" si="525"/>
        <v>29</v>
      </c>
      <c r="AD222" s="372">
        <f t="shared" si="526"/>
        <v>46</v>
      </c>
      <c r="AE222" s="358">
        <f t="shared" si="527"/>
        <v>29</v>
      </c>
      <c r="AF222" s="372">
        <f t="shared" si="528"/>
        <v>46</v>
      </c>
      <c r="AG222" s="495">
        <v>2.71</v>
      </c>
      <c r="AH222" s="496">
        <v>3.1515151515151514</v>
      </c>
      <c r="AI222" s="371">
        <f t="shared" si="529"/>
        <v>56.91</v>
      </c>
      <c r="AJ222" s="372">
        <f t="shared" si="530"/>
        <v>104</v>
      </c>
      <c r="AK222" s="497">
        <v>3.36</v>
      </c>
      <c r="AL222" s="496">
        <v>4.4230769230769234</v>
      </c>
      <c r="AM222" s="371">
        <f t="shared" si="531"/>
        <v>23.52</v>
      </c>
      <c r="AN222" s="372">
        <f t="shared" si="532"/>
        <v>57.5</v>
      </c>
      <c r="AO222" s="497">
        <v>2.5</v>
      </c>
      <c r="AP222" s="496"/>
      <c r="AQ222" s="371">
        <f t="shared" si="533"/>
        <v>2.5</v>
      </c>
      <c r="AR222" s="372">
        <f t="shared" si="534"/>
        <v>0</v>
      </c>
      <c r="AS222" s="371">
        <f t="shared" si="535"/>
        <v>2.8596551724137926</v>
      </c>
      <c r="AT222" s="372">
        <f t="shared" si="536"/>
        <v>3.5108695652173911</v>
      </c>
      <c r="AU222" s="371">
        <f t="shared" si="537"/>
        <v>82.929999999999993</v>
      </c>
      <c r="AV222" s="372">
        <f t="shared" si="538"/>
        <v>161.5</v>
      </c>
      <c r="AW222" s="497">
        <v>79.761904761904759</v>
      </c>
      <c r="AX222" s="496">
        <v>91.942857142857136</v>
      </c>
      <c r="AY222" s="371">
        <f t="shared" si="539"/>
        <v>1675</v>
      </c>
      <c r="AZ222" s="372">
        <f t="shared" si="540"/>
        <v>3034.1142857142854</v>
      </c>
      <c r="BA222" s="497">
        <v>89</v>
      </c>
      <c r="BB222" s="496">
        <v>90.63636363636364</v>
      </c>
      <c r="BC222" s="371">
        <f t="shared" si="541"/>
        <v>623</v>
      </c>
      <c r="BD222" s="372">
        <f t="shared" si="542"/>
        <v>1178.2727272727273</v>
      </c>
      <c r="BE222" s="498">
        <v>73</v>
      </c>
      <c r="BF222" s="496">
        <v>75</v>
      </c>
      <c r="BG222" s="371">
        <f t="shared" si="464"/>
        <v>73</v>
      </c>
      <c r="BH222" s="372">
        <f t="shared" si="464"/>
        <v>0</v>
      </c>
      <c r="BI222" s="371">
        <f t="shared" si="465"/>
        <v>81.758620689655174</v>
      </c>
      <c r="BJ222" s="372">
        <f t="shared" si="465"/>
        <v>91.573630717108969</v>
      </c>
      <c r="BK222" s="371">
        <f t="shared" si="466"/>
        <v>2371</v>
      </c>
      <c r="BL222" s="372">
        <f t="shared" si="466"/>
        <v>4212.3870129870129</v>
      </c>
      <c r="BM222" s="431">
        <v>146</v>
      </c>
      <c r="BN222" s="494">
        <v>154</v>
      </c>
      <c r="BO222" s="371">
        <f t="shared" si="502"/>
        <v>146</v>
      </c>
      <c r="BP222" s="372">
        <f t="shared" si="502"/>
        <v>154</v>
      </c>
      <c r="BQ222" s="426">
        <v>168</v>
      </c>
      <c r="BR222" s="494">
        <v>157</v>
      </c>
      <c r="BS222" s="371">
        <f t="shared" si="503"/>
        <v>168</v>
      </c>
      <c r="BT222" s="372">
        <f t="shared" si="503"/>
        <v>157</v>
      </c>
      <c r="BU222" s="426">
        <v>2</v>
      </c>
      <c r="BV222" s="494">
        <v>3</v>
      </c>
      <c r="BW222" s="371">
        <f t="shared" si="504"/>
        <v>2</v>
      </c>
      <c r="BX222" s="423">
        <f t="shared" si="547"/>
        <v>3</v>
      </c>
      <c r="BY222" s="358">
        <f t="shared" si="467"/>
        <v>316</v>
      </c>
      <c r="BZ222" s="372">
        <f t="shared" si="467"/>
        <v>314</v>
      </c>
      <c r="CA222" s="358">
        <f t="shared" si="468"/>
        <v>316</v>
      </c>
      <c r="CB222" s="372">
        <f t="shared" si="468"/>
        <v>314</v>
      </c>
      <c r="CC222" s="427">
        <v>3.4</v>
      </c>
      <c r="CD222" s="496">
        <v>3.8863636363636362</v>
      </c>
      <c r="CE222" s="371">
        <f t="shared" si="510"/>
        <v>496.4</v>
      </c>
      <c r="CF222" s="372">
        <f t="shared" si="510"/>
        <v>598.5</v>
      </c>
      <c r="CG222" s="426">
        <v>4.46</v>
      </c>
      <c r="CH222" s="496">
        <v>5.4267515923566876</v>
      </c>
      <c r="CI222" s="371">
        <f t="shared" si="505"/>
        <v>749.28</v>
      </c>
      <c r="CJ222" s="372">
        <f t="shared" si="505"/>
        <v>852</v>
      </c>
      <c r="CK222" s="426">
        <v>4.25</v>
      </c>
      <c r="CL222" s="496">
        <v>4.5</v>
      </c>
      <c r="CM222" s="371">
        <f t="shared" si="506"/>
        <v>8.5</v>
      </c>
      <c r="CN222" s="372">
        <f t="shared" si="506"/>
        <v>13.5</v>
      </c>
      <c r="CO222" s="371">
        <f t="shared" si="469"/>
        <v>3.9689240506329111</v>
      </c>
      <c r="CP222" s="372">
        <f t="shared" si="469"/>
        <v>4.6624203821656049</v>
      </c>
      <c r="CQ222" s="371">
        <f t="shared" si="470"/>
        <v>1254.1799999999998</v>
      </c>
      <c r="CR222" s="372">
        <f t="shared" si="470"/>
        <v>1464</v>
      </c>
      <c r="CS222" s="426">
        <v>82.273972602739732</v>
      </c>
      <c r="CT222" s="496">
        <v>89.992753623188406</v>
      </c>
      <c r="CU222" s="371">
        <f t="shared" si="511"/>
        <v>12012.000000000002</v>
      </c>
      <c r="CV222" s="372">
        <f t="shared" si="511"/>
        <v>13858.884057971014</v>
      </c>
      <c r="CW222" s="426">
        <v>74.196428571428569</v>
      </c>
      <c r="CX222" s="496">
        <v>85.446153846153848</v>
      </c>
      <c r="CY222" s="371">
        <f t="shared" si="512"/>
        <v>12465</v>
      </c>
      <c r="CZ222" s="372">
        <f t="shared" si="512"/>
        <v>13415.046153846155</v>
      </c>
      <c r="DA222" s="426">
        <v>53.5</v>
      </c>
      <c r="DB222" s="496">
        <v>93</v>
      </c>
      <c r="DC222" s="371">
        <f t="shared" si="471"/>
        <v>107</v>
      </c>
      <c r="DD222" s="372">
        <f t="shared" si="471"/>
        <v>279</v>
      </c>
      <c r="DE222" s="371">
        <f t="shared" si="472"/>
        <v>77.797468354430379</v>
      </c>
      <c r="DF222" s="372">
        <f t="shared" si="472"/>
        <v>87.748185387952773</v>
      </c>
      <c r="DG222" s="371">
        <f t="shared" si="473"/>
        <v>24584</v>
      </c>
      <c r="DH222" s="372">
        <f t="shared" si="473"/>
        <v>27552.930211817169</v>
      </c>
      <c r="DI222" s="371">
        <f t="shared" si="474"/>
        <v>345</v>
      </c>
      <c r="DJ222" s="372">
        <f t="shared" si="474"/>
        <v>360</v>
      </c>
      <c r="DK222" s="371">
        <f t="shared" si="474"/>
        <v>345</v>
      </c>
      <c r="DL222" s="372">
        <f t="shared" si="463"/>
        <v>360</v>
      </c>
      <c r="DM222" s="371">
        <f t="shared" si="475"/>
        <v>3.8756811594202896</v>
      </c>
      <c r="DN222" s="372">
        <f t="shared" si="475"/>
        <v>4.5152777777777775</v>
      </c>
      <c r="DO222" s="371">
        <f t="shared" si="476"/>
        <v>1337.11</v>
      </c>
      <c r="DP222" s="372">
        <f t="shared" si="476"/>
        <v>1625.5</v>
      </c>
      <c r="DQ222" s="371">
        <f t="shared" si="477"/>
        <v>78.130434782608702</v>
      </c>
      <c r="DR222" s="372">
        <f t="shared" si="477"/>
        <v>88.236992291122732</v>
      </c>
      <c r="DS222" s="371">
        <f t="shared" si="478"/>
        <v>26955.000000000004</v>
      </c>
      <c r="DT222" s="372">
        <f t="shared" si="478"/>
        <v>31765.317224804185</v>
      </c>
      <c r="DU222" s="424">
        <v>28</v>
      </c>
      <c r="DV222" s="496">
        <v>40</v>
      </c>
      <c r="DW222" s="371">
        <f t="shared" si="479"/>
        <v>28</v>
      </c>
      <c r="DX222" s="372">
        <f t="shared" si="479"/>
        <v>40</v>
      </c>
      <c r="DY222" s="426">
        <v>52</v>
      </c>
      <c r="DZ222" s="496">
        <v>59</v>
      </c>
      <c r="EA222" s="371">
        <f t="shared" si="480"/>
        <v>52</v>
      </c>
      <c r="EB222" s="372">
        <f t="shared" si="480"/>
        <v>59</v>
      </c>
      <c r="EC222" s="426">
        <v>1</v>
      </c>
      <c r="ED222" s="496">
        <v>3</v>
      </c>
      <c r="EE222" s="371">
        <f t="shared" si="481"/>
        <v>1</v>
      </c>
      <c r="EF222" s="372">
        <f t="shared" si="481"/>
        <v>3</v>
      </c>
      <c r="EG222" s="358">
        <f t="shared" si="482"/>
        <v>81</v>
      </c>
      <c r="EH222" s="372">
        <f t="shared" si="482"/>
        <v>102</v>
      </c>
      <c r="EI222" s="358">
        <f t="shared" si="483"/>
        <v>81</v>
      </c>
      <c r="EJ222" s="372">
        <f t="shared" si="483"/>
        <v>102</v>
      </c>
      <c r="EK222" s="427">
        <v>3</v>
      </c>
      <c r="EL222" s="496">
        <v>2.35</v>
      </c>
      <c r="EM222" s="371">
        <f t="shared" si="545"/>
        <v>84</v>
      </c>
      <c r="EN222" s="372">
        <f t="shared" si="545"/>
        <v>94</v>
      </c>
      <c r="EO222" s="426">
        <v>2.5499999999999998</v>
      </c>
      <c r="EP222" s="496">
        <v>4.4249999999999998</v>
      </c>
      <c r="EQ222" s="371">
        <f t="shared" si="507"/>
        <v>132.6</v>
      </c>
      <c r="ER222" s="372">
        <f t="shared" si="507"/>
        <v>261.07499999999999</v>
      </c>
      <c r="ES222" s="426">
        <v>2.5</v>
      </c>
      <c r="ET222" s="496">
        <v>4.833333333333333</v>
      </c>
      <c r="EU222" s="371">
        <f t="shared" si="543"/>
        <v>2.5</v>
      </c>
      <c r="EV222" s="372">
        <f t="shared" si="544"/>
        <v>14.5</v>
      </c>
      <c r="EW222" s="371">
        <f t="shared" si="484"/>
        <v>2.7049382716049384</v>
      </c>
      <c r="EX222" s="372">
        <f t="shared" si="484"/>
        <v>3.62328431372549</v>
      </c>
      <c r="EY222" s="371">
        <f t="shared" si="485"/>
        <v>219.10000000000002</v>
      </c>
      <c r="EZ222" s="372">
        <f t="shared" si="485"/>
        <v>369.57499999999999</v>
      </c>
      <c r="FA222" s="426">
        <v>81.25</v>
      </c>
      <c r="FB222" s="496">
        <v>83.727272727272734</v>
      </c>
      <c r="FC222" s="371">
        <f t="shared" si="486"/>
        <v>2275</v>
      </c>
      <c r="FD222" s="372">
        <f t="shared" si="486"/>
        <v>3349.0909090909095</v>
      </c>
      <c r="FE222" s="426">
        <v>87.711538461538467</v>
      </c>
      <c r="FF222" s="496">
        <v>72.8125</v>
      </c>
      <c r="FG222" s="371">
        <f t="shared" si="487"/>
        <v>4561</v>
      </c>
      <c r="FH222" s="372">
        <f t="shared" si="487"/>
        <v>4295.9375</v>
      </c>
      <c r="FI222" s="426">
        <v>89</v>
      </c>
      <c r="FJ222" s="496">
        <v>46.5</v>
      </c>
      <c r="FK222" s="371">
        <f t="shared" si="488"/>
        <v>89</v>
      </c>
      <c r="FL222" s="372">
        <f t="shared" si="488"/>
        <v>139.5</v>
      </c>
      <c r="FM222" s="371">
        <f t="shared" si="489"/>
        <v>85.493827160493822</v>
      </c>
      <c r="FN222" s="372">
        <f t="shared" si="489"/>
        <v>76.318905971479509</v>
      </c>
      <c r="FO222" s="371">
        <f t="shared" si="490"/>
        <v>6925</v>
      </c>
      <c r="FP222" s="372">
        <f t="shared" si="490"/>
        <v>7784.5284090909099</v>
      </c>
      <c r="FQ222" s="424"/>
      <c r="FR222" s="425"/>
      <c r="FS222" s="371">
        <f t="shared" si="491"/>
        <v>0</v>
      </c>
      <c r="FT222" s="372">
        <f t="shared" si="491"/>
        <v>0</v>
      </c>
      <c r="FU222" s="426"/>
      <c r="FV222" s="425"/>
      <c r="FW222" s="371">
        <f t="shared" si="492"/>
        <v>0</v>
      </c>
      <c r="FX222" s="372">
        <f t="shared" si="492"/>
        <v>0</v>
      </c>
      <c r="FY222" s="426"/>
      <c r="FZ222" s="425"/>
      <c r="GA222" s="371">
        <f t="shared" si="493"/>
        <v>0</v>
      </c>
      <c r="GB222" s="372">
        <f t="shared" si="493"/>
        <v>0</v>
      </c>
      <c r="GC222" s="406">
        <f t="shared" si="550"/>
        <v>195</v>
      </c>
      <c r="GD222" s="372">
        <f t="shared" si="550"/>
        <v>227</v>
      </c>
      <c r="GE222" s="371">
        <f t="shared" si="550"/>
        <v>195</v>
      </c>
      <c r="GF222" s="372">
        <f t="shared" si="550"/>
        <v>227</v>
      </c>
      <c r="GG222" s="371">
        <f t="shared" si="494"/>
        <v>637.30999999999995</v>
      </c>
      <c r="GH222" s="372">
        <f t="shared" si="494"/>
        <v>796.5</v>
      </c>
      <c r="GI222" s="371">
        <f t="shared" si="495"/>
        <v>15962.000000000002</v>
      </c>
      <c r="GJ222" s="372">
        <f t="shared" si="495"/>
        <v>20242.089252776208</v>
      </c>
      <c r="GK222" s="406">
        <f t="shared" si="551"/>
        <v>227</v>
      </c>
      <c r="GL222" s="372">
        <f t="shared" si="551"/>
        <v>229</v>
      </c>
      <c r="GM222" s="371">
        <f t="shared" si="551"/>
        <v>227</v>
      </c>
      <c r="GN222" s="372">
        <f t="shared" si="551"/>
        <v>229</v>
      </c>
      <c r="GO222" s="371">
        <f t="shared" si="496"/>
        <v>905.4</v>
      </c>
      <c r="GP222" s="372">
        <f t="shared" si="496"/>
        <v>1170.575</v>
      </c>
      <c r="GQ222" s="371">
        <f t="shared" si="497"/>
        <v>17649</v>
      </c>
      <c r="GR222" s="372">
        <f t="shared" si="497"/>
        <v>18889.256381118881</v>
      </c>
      <c r="GS222" s="406">
        <f t="shared" si="552"/>
        <v>422</v>
      </c>
      <c r="GT222" s="372">
        <f t="shared" si="552"/>
        <v>456</v>
      </c>
      <c r="GU222" s="371">
        <f t="shared" si="552"/>
        <v>422</v>
      </c>
      <c r="GV222" s="372">
        <f t="shared" si="548"/>
        <v>456</v>
      </c>
      <c r="GW222" s="371">
        <f t="shared" si="498"/>
        <v>1542.71</v>
      </c>
      <c r="GX222" s="372">
        <f t="shared" si="498"/>
        <v>1967.075</v>
      </c>
      <c r="GY222" s="371">
        <f t="shared" si="498"/>
        <v>33611</v>
      </c>
      <c r="GZ222" s="372">
        <f t="shared" si="498"/>
        <v>39131.345633895093</v>
      </c>
      <c r="HA222" s="406">
        <f t="shared" si="553"/>
        <v>4</v>
      </c>
      <c r="HB222" s="372">
        <f t="shared" si="553"/>
        <v>6</v>
      </c>
      <c r="HC222" s="371">
        <f t="shared" si="553"/>
        <v>4</v>
      </c>
      <c r="HD222" s="372">
        <f t="shared" si="549"/>
        <v>6</v>
      </c>
      <c r="HE222" s="371">
        <f t="shared" si="554"/>
        <v>13.5</v>
      </c>
      <c r="HF222" s="372">
        <f t="shared" si="554"/>
        <v>28</v>
      </c>
      <c r="HG222" s="371">
        <f t="shared" si="499"/>
        <v>269</v>
      </c>
      <c r="HH222" s="372">
        <f t="shared" si="499"/>
        <v>418.5</v>
      </c>
      <c r="HI222" s="406">
        <f t="shared" si="500"/>
        <v>1556.21</v>
      </c>
      <c r="HJ222" s="372">
        <f t="shared" si="500"/>
        <v>1995.075</v>
      </c>
      <c r="HK222" s="371">
        <f t="shared" si="501"/>
        <v>33880</v>
      </c>
      <c r="HL222" s="371">
        <f t="shared" si="501"/>
        <v>39549.845633895093</v>
      </c>
    </row>
    <row r="223" spans="1:220" ht="15">
      <c r="A223" s="489" t="s">
        <v>43</v>
      </c>
      <c r="B223" s="490" t="s">
        <v>219</v>
      </c>
      <c r="C223" s="50"/>
      <c r="D223" s="492">
        <v>198321</v>
      </c>
      <c r="E223" s="452">
        <v>9</v>
      </c>
      <c r="F223" s="676">
        <v>195</v>
      </c>
      <c r="G223" s="420">
        <v>217</v>
      </c>
      <c r="H223" s="421">
        <v>10</v>
      </c>
      <c r="I223" s="493">
        <v>9</v>
      </c>
      <c r="J223" s="371">
        <f t="shared" si="513"/>
        <v>185</v>
      </c>
      <c r="K223" s="372">
        <f t="shared" si="514"/>
        <v>208</v>
      </c>
      <c r="L223" s="420">
        <v>66.957961783439487</v>
      </c>
      <c r="M223" s="371">
        <f t="shared" si="515"/>
        <v>185</v>
      </c>
      <c r="N223" s="372">
        <f t="shared" si="516"/>
        <v>208</v>
      </c>
      <c r="O223" s="371">
        <f t="shared" si="517"/>
        <v>185</v>
      </c>
      <c r="P223" s="372">
        <f t="shared" si="518"/>
        <v>206</v>
      </c>
      <c r="Q223" s="424">
        <v>22</v>
      </c>
      <c r="R223" s="494">
        <v>23</v>
      </c>
      <c r="S223" s="371">
        <f t="shared" si="519"/>
        <v>22</v>
      </c>
      <c r="T223" s="372">
        <f t="shared" si="520"/>
        <v>23</v>
      </c>
      <c r="U223" s="426">
        <v>6</v>
      </c>
      <c r="V223" s="493">
        <v>14</v>
      </c>
      <c r="W223" s="371">
        <f t="shared" si="521"/>
        <v>6</v>
      </c>
      <c r="X223" s="372">
        <f t="shared" si="522"/>
        <v>14</v>
      </c>
      <c r="Y223" s="426"/>
      <c r="Z223" s="493">
        <v>1</v>
      </c>
      <c r="AA223" s="371">
        <f t="shared" si="523"/>
        <v>0</v>
      </c>
      <c r="AB223" s="372">
        <f t="shared" si="524"/>
        <v>0</v>
      </c>
      <c r="AC223" s="358">
        <f t="shared" si="525"/>
        <v>28</v>
      </c>
      <c r="AD223" s="372">
        <f t="shared" si="526"/>
        <v>38</v>
      </c>
      <c r="AE223" s="358">
        <f t="shared" si="527"/>
        <v>28</v>
      </c>
      <c r="AF223" s="372">
        <f t="shared" si="528"/>
        <v>38</v>
      </c>
      <c r="AG223" s="495">
        <v>2.57</v>
      </c>
      <c r="AH223" s="496">
        <v>3.4565217391304346</v>
      </c>
      <c r="AI223" s="371">
        <f t="shared" si="529"/>
        <v>56.54</v>
      </c>
      <c r="AJ223" s="372">
        <f t="shared" si="530"/>
        <v>79.5</v>
      </c>
      <c r="AK223" s="497">
        <v>2.58</v>
      </c>
      <c r="AL223" s="496">
        <v>3.0357142857142856</v>
      </c>
      <c r="AM223" s="371">
        <f t="shared" si="531"/>
        <v>15.48</v>
      </c>
      <c r="AN223" s="372">
        <f t="shared" si="532"/>
        <v>42.5</v>
      </c>
      <c r="AO223" s="497"/>
      <c r="AP223" s="496">
        <v>1</v>
      </c>
      <c r="AQ223" s="371">
        <f t="shared" si="533"/>
        <v>0</v>
      </c>
      <c r="AR223" s="372">
        <f t="shared" si="534"/>
        <v>1</v>
      </c>
      <c r="AS223" s="371">
        <f t="shared" si="535"/>
        <v>2.5721428571428571</v>
      </c>
      <c r="AT223" s="372">
        <f t="shared" si="536"/>
        <v>3.236842105263158</v>
      </c>
      <c r="AU223" s="371">
        <f t="shared" si="537"/>
        <v>72.02</v>
      </c>
      <c r="AV223" s="372">
        <f t="shared" si="538"/>
        <v>123</v>
      </c>
      <c r="AW223" s="497">
        <v>80.217391304347828</v>
      </c>
      <c r="AX223" s="496">
        <v>101.65</v>
      </c>
      <c r="AY223" s="371">
        <f t="shared" si="539"/>
        <v>1764.7826086956522</v>
      </c>
      <c r="AZ223" s="372">
        <f t="shared" si="540"/>
        <v>2337.9500000000003</v>
      </c>
      <c r="BA223" s="497">
        <v>83.166666666666671</v>
      </c>
      <c r="BB223" s="496">
        <v>82.928571428571431</v>
      </c>
      <c r="BC223" s="371">
        <f t="shared" si="541"/>
        <v>499</v>
      </c>
      <c r="BD223" s="372">
        <f t="shared" si="542"/>
        <v>1161</v>
      </c>
      <c r="BE223" s="498"/>
      <c r="BF223" s="496"/>
      <c r="BG223" s="371">
        <f t="shared" si="464"/>
        <v>0</v>
      </c>
      <c r="BH223" s="372">
        <f t="shared" si="464"/>
        <v>0</v>
      </c>
      <c r="BI223" s="371">
        <f t="shared" si="465"/>
        <v>80.849378881987576</v>
      </c>
      <c r="BJ223" s="372">
        <f t="shared" si="465"/>
        <v>92.077631578947376</v>
      </c>
      <c r="BK223" s="371">
        <f t="shared" si="466"/>
        <v>2263.782608695652</v>
      </c>
      <c r="BL223" s="372">
        <f t="shared" si="466"/>
        <v>3498.9500000000003</v>
      </c>
      <c r="BM223" s="431">
        <v>65</v>
      </c>
      <c r="BN223" s="494">
        <v>59</v>
      </c>
      <c r="BO223" s="371">
        <f t="shared" si="502"/>
        <v>65</v>
      </c>
      <c r="BP223" s="372">
        <f t="shared" si="502"/>
        <v>59</v>
      </c>
      <c r="BQ223" s="426">
        <v>66</v>
      </c>
      <c r="BR223" s="494">
        <v>81</v>
      </c>
      <c r="BS223" s="371">
        <f t="shared" si="503"/>
        <v>66</v>
      </c>
      <c r="BT223" s="372">
        <f t="shared" si="503"/>
        <v>81</v>
      </c>
      <c r="BU223" s="426"/>
      <c r="BV223" s="494"/>
      <c r="BW223" s="371">
        <f t="shared" si="504"/>
        <v>0</v>
      </c>
      <c r="BX223" s="423">
        <f t="shared" si="547"/>
        <v>0</v>
      </c>
      <c r="BY223" s="358">
        <f t="shared" si="467"/>
        <v>131</v>
      </c>
      <c r="BZ223" s="372">
        <f t="shared" si="467"/>
        <v>140</v>
      </c>
      <c r="CA223" s="358">
        <f t="shared" si="468"/>
        <v>131</v>
      </c>
      <c r="CB223" s="372">
        <f t="shared" si="468"/>
        <v>140</v>
      </c>
      <c r="CC223" s="427">
        <v>4.03</v>
      </c>
      <c r="CD223" s="496">
        <v>5.4406779661016946</v>
      </c>
      <c r="CE223" s="371">
        <f t="shared" si="510"/>
        <v>261.95</v>
      </c>
      <c r="CF223" s="372">
        <f t="shared" si="510"/>
        <v>321</v>
      </c>
      <c r="CG223" s="426">
        <v>5.83</v>
      </c>
      <c r="CH223" s="496">
        <v>5.7962962962962967</v>
      </c>
      <c r="CI223" s="371">
        <f t="shared" si="505"/>
        <v>384.78000000000003</v>
      </c>
      <c r="CJ223" s="372">
        <f t="shared" si="505"/>
        <v>469.50000000000006</v>
      </c>
      <c r="CK223" s="426"/>
      <c r="CL223" s="496"/>
      <c r="CM223" s="371">
        <f t="shared" si="506"/>
        <v>0</v>
      </c>
      <c r="CN223" s="372">
        <f t="shared" si="506"/>
        <v>0</v>
      </c>
      <c r="CO223" s="371">
        <f t="shared" si="469"/>
        <v>4.9368702290076341</v>
      </c>
      <c r="CP223" s="372">
        <f t="shared" si="469"/>
        <v>5.6464285714285714</v>
      </c>
      <c r="CQ223" s="371">
        <f t="shared" si="470"/>
        <v>646.73</v>
      </c>
      <c r="CR223" s="372">
        <f t="shared" si="470"/>
        <v>790.5</v>
      </c>
      <c r="CS223" s="426">
        <v>87.969230769230762</v>
      </c>
      <c r="CT223" s="496">
        <v>94.86</v>
      </c>
      <c r="CU223" s="371">
        <f t="shared" si="511"/>
        <v>5718</v>
      </c>
      <c r="CV223" s="372">
        <f t="shared" si="511"/>
        <v>5596.74</v>
      </c>
      <c r="CW223" s="426">
        <v>85.727272727272734</v>
      </c>
      <c r="CX223" s="496">
        <v>89.327272727272728</v>
      </c>
      <c r="CY223" s="371">
        <f t="shared" si="512"/>
        <v>5658</v>
      </c>
      <c r="CZ223" s="372">
        <f t="shared" si="512"/>
        <v>7235.5090909090914</v>
      </c>
      <c r="DA223" s="426"/>
      <c r="DB223" s="496"/>
      <c r="DC223" s="371">
        <f t="shared" si="471"/>
        <v>0</v>
      </c>
      <c r="DD223" s="372">
        <f t="shared" si="471"/>
        <v>0</v>
      </c>
      <c r="DE223" s="371">
        <f t="shared" si="472"/>
        <v>86.839694656488547</v>
      </c>
      <c r="DF223" s="372">
        <f t="shared" si="472"/>
        <v>91.658922077922085</v>
      </c>
      <c r="DG223" s="371">
        <f t="shared" si="473"/>
        <v>11376</v>
      </c>
      <c r="DH223" s="372">
        <f t="shared" si="473"/>
        <v>12832.249090909092</v>
      </c>
      <c r="DI223" s="371">
        <f t="shared" si="474"/>
        <v>159</v>
      </c>
      <c r="DJ223" s="372">
        <f t="shared" si="474"/>
        <v>178</v>
      </c>
      <c r="DK223" s="371">
        <f t="shared" si="474"/>
        <v>159</v>
      </c>
      <c r="DL223" s="372">
        <f t="shared" si="463"/>
        <v>178</v>
      </c>
      <c r="DM223" s="371">
        <f t="shared" si="475"/>
        <v>4.5204402515723272</v>
      </c>
      <c r="DN223" s="372">
        <f t="shared" si="475"/>
        <v>5.132022471910112</v>
      </c>
      <c r="DO223" s="371">
        <f t="shared" si="476"/>
        <v>718.75</v>
      </c>
      <c r="DP223" s="372">
        <f t="shared" si="476"/>
        <v>913.49999999999989</v>
      </c>
      <c r="DQ223" s="371">
        <f t="shared" si="477"/>
        <v>85.784796281104732</v>
      </c>
      <c r="DR223" s="372">
        <f t="shared" si="477"/>
        <v>91.748309499489281</v>
      </c>
      <c r="DS223" s="371">
        <f t="shared" si="478"/>
        <v>13639.782608695652</v>
      </c>
      <c r="DT223" s="372">
        <f t="shared" si="478"/>
        <v>16331.199090909093</v>
      </c>
      <c r="DU223" s="424">
        <v>11</v>
      </c>
      <c r="DV223" s="496">
        <v>12</v>
      </c>
      <c r="DW223" s="371">
        <f t="shared" si="479"/>
        <v>11</v>
      </c>
      <c r="DX223" s="372">
        <f t="shared" si="479"/>
        <v>12</v>
      </c>
      <c r="DY223" s="426">
        <v>15</v>
      </c>
      <c r="DZ223" s="496">
        <v>17</v>
      </c>
      <c r="EA223" s="371">
        <f t="shared" si="480"/>
        <v>15</v>
      </c>
      <c r="EB223" s="372">
        <f t="shared" si="480"/>
        <v>17</v>
      </c>
      <c r="EC223" s="426"/>
      <c r="ED223" s="496">
        <v>1</v>
      </c>
      <c r="EE223" s="371">
        <f t="shared" si="481"/>
        <v>0</v>
      </c>
      <c r="EF223" s="372">
        <f t="shared" si="481"/>
        <v>0</v>
      </c>
      <c r="EG223" s="358">
        <f t="shared" si="482"/>
        <v>26</v>
      </c>
      <c r="EH223" s="372">
        <f t="shared" si="482"/>
        <v>30</v>
      </c>
      <c r="EI223" s="358">
        <f t="shared" si="483"/>
        <v>26</v>
      </c>
      <c r="EJ223" s="372">
        <f t="shared" si="483"/>
        <v>30</v>
      </c>
      <c r="EK223" s="427">
        <v>2.86</v>
      </c>
      <c r="EL223" s="496">
        <v>3.5</v>
      </c>
      <c r="EM223" s="371">
        <f t="shared" si="545"/>
        <v>31.459999999999997</v>
      </c>
      <c r="EN223" s="372">
        <f t="shared" si="545"/>
        <v>42</v>
      </c>
      <c r="EO223" s="426">
        <v>3.27</v>
      </c>
      <c r="EP223" s="496">
        <v>4.666666666666667</v>
      </c>
      <c r="EQ223" s="371">
        <f t="shared" si="507"/>
        <v>49.05</v>
      </c>
      <c r="ER223" s="372">
        <f t="shared" si="507"/>
        <v>79.333333333333343</v>
      </c>
      <c r="ES223" s="426"/>
      <c r="ET223" s="496">
        <v>2</v>
      </c>
      <c r="EU223" s="371">
        <f t="shared" si="543"/>
        <v>0</v>
      </c>
      <c r="EV223" s="372">
        <f t="shared" si="544"/>
        <v>2</v>
      </c>
      <c r="EW223" s="371">
        <f t="shared" si="484"/>
        <v>3.096538461538461</v>
      </c>
      <c r="EX223" s="372">
        <f t="shared" si="484"/>
        <v>4.1111111111111116</v>
      </c>
      <c r="EY223" s="371">
        <f t="shared" si="485"/>
        <v>80.509999999999991</v>
      </c>
      <c r="EZ223" s="372">
        <f t="shared" si="485"/>
        <v>123.33333333333334</v>
      </c>
      <c r="FA223" s="426">
        <v>92.909090909090907</v>
      </c>
      <c r="FB223" s="496">
        <v>90.5</v>
      </c>
      <c r="FC223" s="371">
        <f t="shared" si="486"/>
        <v>1022</v>
      </c>
      <c r="FD223" s="372">
        <f t="shared" si="486"/>
        <v>1086</v>
      </c>
      <c r="FE223" s="426">
        <v>83.666666666666671</v>
      </c>
      <c r="FF223" s="496">
        <v>80.305555555555557</v>
      </c>
      <c r="FG223" s="371">
        <f t="shared" si="487"/>
        <v>1255</v>
      </c>
      <c r="FH223" s="372">
        <f t="shared" si="487"/>
        <v>1365.1944444444446</v>
      </c>
      <c r="FI223" s="426"/>
      <c r="FJ223" s="496"/>
      <c r="FK223" s="371">
        <f t="shared" si="488"/>
        <v>0</v>
      </c>
      <c r="FL223" s="372">
        <f t="shared" si="488"/>
        <v>0</v>
      </c>
      <c r="FM223" s="371">
        <f t="shared" si="489"/>
        <v>87.57692307692308</v>
      </c>
      <c r="FN223" s="372">
        <f t="shared" si="489"/>
        <v>81.706481481481475</v>
      </c>
      <c r="FO223" s="371">
        <f t="shared" si="490"/>
        <v>2277</v>
      </c>
      <c r="FP223" s="372">
        <f t="shared" si="490"/>
        <v>2451.1944444444443</v>
      </c>
      <c r="FQ223" s="424"/>
      <c r="FR223" s="425"/>
      <c r="FS223" s="371">
        <f t="shared" si="491"/>
        <v>0</v>
      </c>
      <c r="FT223" s="372">
        <f t="shared" si="491"/>
        <v>0</v>
      </c>
      <c r="FU223" s="426"/>
      <c r="FV223" s="425"/>
      <c r="FW223" s="371">
        <f t="shared" si="492"/>
        <v>0</v>
      </c>
      <c r="FX223" s="372">
        <f t="shared" si="492"/>
        <v>0</v>
      </c>
      <c r="FY223" s="426"/>
      <c r="FZ223" s="425"/>
      <c r="GA223" s="371">
        <f t="shared" si="493"/>
        <v>0</v>
      </c>
      <c r="GB223" s="372">
        <f t="shared" si="493"/>
        <v>0</v>
      </c>
      <c r="GC223" s="406">
        <f t="shared" si="550"/>
        <v>98</v>
      </c>
      <c r="GD223" s="372">
        <f t="shared" si="550"/>
        <v>94</v>
      </c>
      <c r="GE223" s="371">
        <f t="shared" si="550"/>
        <v>98</v>
      </c>
      <c r="GF223" s="372">
        <f t="shared" si="550"/>
        <v>94</v>
      </c>
      <c r="GG223" s="371">
        <f t="shared" si="494"/>
        <v>349.95</v>
      </c>
      <c r="GH223" s="372">
        <f t="shared" si="494"/>
        <v>442.5</v>
      </c>
      <c r="GI223" s="371">
        <f t="shared" si="495"/>
        <v>8504.782608695652</v>
      </c>
      <c r="GJ223" s="372">
        <f t="shared" si="495"/>
        <v>9020.69</v>
      </c>
      <c r="GK223" s="406">
        <f t="shared" si="551"/>
        <v>87</v>
      </c>
      <c r="GL223" s="372">
        <f t="shared" si="551"/>
        <v>112</v>
      </c>
      <c r="GM223" s="371">
        <f t="shared" si="551"/>
        <v>87</v>
      </c>
      <c r="GN223" s="372">
        <f t="shared" si="551"/>
        <v>112</v>
      </c>
      <c r="GO223" s="371">
        <f t="shared" si="496"/>
        <v>449.31000000000006</v>
      </c>
      <c r="GP223" s="372">
        <f t="shared" si="496"/>
        <v>591.33333333333337</v>
      </c>
      <c r="GQ223" s="371">
        <f t="shared" si="497"/>
        <v>7412</v>
      </c>
      <c r="GR223" s="372">
        <f t="shared" si="497"/>
        <v>9761.7035353535357</v>
      </c>
      <c r="GS223" s="406">
        <f t="shared" si="552"/>
        <v>185</v>
      </c>
      <c r="GT223" s="372">
        <f t="shared" si="552"/>
        <v>206</v>
      </c>
      <c r="GU223" s="371">
        <f t="shared" si="552"/>
        <v>185</v>
      </c>
      <c r="GV223" s="372">
        <f t="shared" si="548"/>
        <v>206</v>
      </c>
      <c r="GW223" s="371">
        <f t="shared" si="498"/>
        <v>799.26</v>
      </c>
      <c r="GX223" s="372">
        <f t="shared" si="498"/>
        <v>1033.8333333333335</v>
      </c>
      <c r="GY223" s="371">
        <f t="shared" si="498"/>
        <v>15916.782608695652</v>
      </c>
      <c r="GZ223" s="372">
        <f t="shared" si="498"/>
        <v>18782.393535353534</v>
      </c>
      <c r="HA223" s="406">
        <f t="shared" si="553"/>
        <v>0</v>
      </c>
      <c r="HB223" s="372">
        <f t="shared" si="553"/>
        <v>2</v>
      </c>
      <c r="HC223" s="371">
        <f t="shared" si="553"/>
        <v>0</v>
      </c>
      <c r="HD223" s="372">
        <f t="shared" si="549"/>
        <v>0</v>
      </c>
      <c r="HE223" s="371" t="str">
        <f t="shared" si="554"/>
        <v/>
      </c>
      <c r="HF223" s="372">
        <f t="shared" si="554"/>
        <v>3</v>
      </c>
      <c r="HG223" s="371" t="str">
        <f t="shared" si="499"/>
        <v/>
      </c>
      <c r="HH223" s="372" t="str">
        <f t="shared" si="499"/>
        <v/>
      </c>
      <c r="HI223" s="406">
        <f t="shared" si="500"/>
        <v>799.26</v>
      </c>
      <c r="HJ223" s="372">
        <f t="shared" si="500"/>
        <v>1036.8333333333333</v>
      </c>
      <c r="HK223" s="371">
        <f t="shared" si="501"/>
        <v>15916.782608695652</v>
      </c>
      <c r="HL223" s="371">
        <f t="shared" si="501"/>
        <v>18782.393535353538</v>
      </c>
    </row>
    <row r="224" spans="1:220" ht="15">
      <c r="A224" s="489" t="s">
        <v>43</v>
      </c>
      <c r="B224" s="449" t="s">
        <v>220</v>
      </c>
      <c r="C224" s="52"/>
      <c r="D224" s="492">
        <v>198330</v>
      </c>
      <c r="E224" s="452">
        <v>9</v>
      </c>
      <c r="F224" s="676">
        <v>447</v>
      </c>
      <c r="G224" s="420">
        <v>479</v>
      </c>
      <c r="H224" s="421">
        <v>4</v>
      </c>
      <c r="I224" s="493">
        <v>12</v>
      </c>
      <c r="J224" s="371">
        <f t="shared" si="513"/>
        <v>443</v>
      </c>
      <c r="K224" s="372">
        <f t="shared" si="514"/>
        <v>467</v>
      </c>
      <c r="L224" s="420">
        <v>65.631067961165044</v>
      </c>
      <c r="M224" s="371">
        <f t="shared" si="515"/>
        <v>443</v>
      </c>
      <c r="N224" s="372">
        <f t="shared" si="516"/>
        <v>467</v>
      </c>
      <c r="O224" s="371">
        <f t="shared" si="517"/>
        <v>443</v>
      </c>
      <c r="P224" s="372">
        <f t="shared" si="518"/>
        <v>467</v>
      </c>
      <c r="Q224" s="424">
        <v>13</v>
      </c>
      <c r="R224" s="494">
        <v>16</v>
      </c>
      <c r="S224" s="371">
        <f t="shared" si="519"/>
        <v>13</v>
      </c>
      <c r="T224" s="372">
        <f t="shared" si="520"/>
        <v>16</v>
      </c>
      <c r="U224" s="426">
        <v>7</v>
      </c>
      <c r="V224" s="493">
        <v>12</v>
      </c>
      <c r="W224" s="371">
        <f t="shared" si="521"/>
        <v>7</v>
      </c>
      <c r="X224" s="372">
        <f t="shared" si="522"/>
        <v>12</v>
      </c>
      <c r="Y224" s="426"/>
      <c r="Z224" s="493"/>
      <c r="AA224" s="371">
        <f t="shared" si="523"/>
        <v>0</v>
      </c>
      <c r="AB224" s="372">
        <f t="shared" si="524"/>
        <v>0</v>
      </c>
      <c r="AC224" s="358">
        <f t="shared" si="525"/>
        <v>20</v>
      </c>
      <c r="AD224" s="372">
        <f t="shared" si="526"/>
        <v>28</v>
      </c>
      <c r="AE224" s="358">
        <f t="shared" si="527"/>
        <v>20</v>
      </c>
      <c r="AF224" s="372">
        <f t="shared" si="528"/>
        <v>28</v>
      </c>
      <c r="AG224" s="495">
        <v>2.73</v>
      </c>
      <c r="AH224" s="496">
        <v>2.78125</v>
      </c>
      <c r="AI224" s="371">
        <f t="shared" si="529"/>
        <v>35.49</v>
      </c>
      <c r="AJ224" s="372">
        <f t="shared" si="530"/>
        <v>44.5</v>
      </c>
      <c r="AK224" s="497">
        <v>2.14</v>
      </c>
      <c r="AL224" s="496">
        <v>2.5416666666666665</v>
      </c>
      <c r="AM224" s="371">
        <f t="shared" si="531"/>
        <v>14.98</v>
      </c>
      <c r="AN224" s="372">
        <f t="shared" si="532"/>
        <v>30.5</v>
      </c>
      <c r="AO224" s="497"/>
      <c r="AP224" s="496"/>
      <c r="AQ224" s="371">
        <f t="shared" si="533"/>
        <v>0</v>
      </c>
      <c r="AR224" s="372">
        <f t="shared" si="534"/>
        <v>0</v>
      </c>
      <c r="AS224" s="371">
        <f t="shared" si="535"/>
        <v>2.5234999999999999</v>
      </c>
      <c r="AT224" s="372">
        <f t="shared" si="536"/>
        <v>2.6785714285714284</v>
      </c>
      <c r="AU224" s="371">
        <f t="shared" si="537"/>
        <v>50.47</v>
      </c>
      <c r="AV224" s="372">
        <f t="shared" si="538"/>
        <v>75</v>
      </c>
      <c r="AW224" s="497">
        <v>80.92307692307692</v>
      </c>
      <c r="AX224" s="496">
        <v>76.5</v>
      </c>
      <c r="AY224" s="371">
        <f t="shared" si="539"/>
        <v>1052</v>
      </c>
      <c r="AZ224" s="372">
        <f t="shared" si="540"/>
        <v>1224</v>
      </c>
      <c r="BA224" s="497">
        <v>68.571428571428569</v>
      </c>
      <c r="BB224" s="496">
        <v>95.857142857142861</v>
      </c>
      <c r="BC224" s="371">
        <f t="shared" si="541"/>
        <v>480</v>
      </c>
      <c r="BD224" s="372">
        <f t="shared" si="542"/>
        <v>1150.2857142857142</v>
      </c>
      <c r="BE224" s="498"/>
      <c r="BF224" s="496"/>
      <c r="BG224" s="371">
        <f t="shared" si="464"/>
        <v>0</v>
      </c>
      <c r="BH224" s="372">
        <f t="shared" si="464"/>
        <v>0</v>
      </c>
      <c r="BI224" s="371">
        <f t="shared" si="465"/>
        <v>76.599999999999994</v>
      </c>
      <c r="BJ224" s="372">
        <f t="shared" si="465"/>
        <v>84.795918367346943</v>
      </c>
      <c r="BK224" s="371">
        <f t="shared" si="466"/>
        <v>1532</v>
      </c>
      <c r="BL224" s="372">
        <f t="shared" si="466"/>
        <v>2374.2857142857142</v>
      </c>
      <c r="BM224" s="431">
        <v>183</v>
      </c>
      <c r="BN224" s="494">
        <v>184</v>
      </c>
      <c r="BO224" s="371">
        <f t="shared" si="502"/>
        <v>183</v>
      </c>
      <c r="BP224" s="372">
        <f t="shared" si="502"/>
        <v>184</v>
      </c>
      <c r="BQ224" s="426">
        <v>189</v>
      </c>
      <c r="BR224" s="494">
        <v>209</v>
      </c>
      <c r="BS224" s="371">
        <f t="shared" si="503"/>
        <v>189</v>
      </c>
      <c r="BT224" s="372">
        <f t="shared" si="503"/>
        <v>209</v>
      </c>
      <c r="BU224" s="426">
        <v>1</v>
      </c>
      <c r="BV224" s="494">
        <v>4</v>
      </c>
      <c r="BW224" s="371">
        <f t="shared" si="504"/>
        <v>1</v>
      </c>
      <c r="BX224" s="423">
        <f t="shared" si="547"/>
        <v>4</v>
      </c>
      <c r="BY224" s="358">
        <f t="shared" si="467"/>
        <v>373</v>
      </c>
      <c r="BZ224" s="372">
        <f t="shared" si="467"/>
        <v>397</v>
      </c>
      <c r="CA224" s="358">
        <f t="shared" si="468"/>
        <v>373</v>
      </c>
      <c r="CB224" s="372">
        <f t="shared" si="468"/>
        <v>397</v>
      </c>
      <c r="CC224" s="427">
        <v>3.45</v>
      </c>
      <c r="CD224" s="496">
        <v>4.0407608695652177</v>
      </c>
      <c r="CE224" s="371">
        <f t="shared" si="510"/>
        <v>631.35</v>
      </c>
      <c r="CF224" s="372">
        <f t="shared" si="510"/>
        <v>743.50000000000011</v>
      </c>
      <c r="CG224" s="426">
        <v>3.89</v>
      </c>
      <c r="CH224" s="496">
        <v>4.0813397129186599</v>
      </c>
      <c r="CI224" s="371">
        <f t="shared" si="505"/>
        <v>735.21</v>
      </c>
      <c r="CJ224" s="372">
        <f t="shared" si="505"/>
        <v>852.99999999999989</v>
      </c>
      <c r="CK224" s="426">
        <v>1.5</v>
      </c>
      <c r="CL224" s="496">
        <v>2.625</v>
      </c>
      <c r="CM224" s="371">
        <f t="shared" si="506"/>
        <v>1.5</v>
      </c>
      <c r="CN224" s="372">
        <f t="shared" si="506"/>
        <v>10.5</v>
      </c>
      <c r="CO224" s="371">
        <f t="shared" si="469"/>
        <v>3.6677211796246647</v>
      </c>
      <c r="CP224" s="372">
        <f t="shared" si="469"/>
        <v>4.0478589420654911</v>
      </c>
      <c r="CQ224" s="371">
        <f t="shared" si="470"/>
        <v>1368.06</v>
      </c>
      <c r="CR224" s="372">
        <f t="shared" si="470"/>
        <v>1607</v>
      </c>
      <c r="CS224" s="426">
        <v>76.163934426229503</v>
      </c>
      <c r="CT224" s="496">
        <v>87.079646017699119</v>
      </c>
      <c r="CU224" s="371">
        <f t="shared" si="511"/>
        <v>13937.999999999998</v>
      </c>
      <c r="CV224" s="372">
        <f t="shared" si="511"/>
        <v>16022.654867256639</v>
      </c>
      <c r="CW224" s="426">
        <v>69.820105820105823</v>
      </c>
      <c r="CX224" s="496">
        <v>76.849206349206355</v>
      </c>
      <c r="CY224" s="371">
        <f t="shared" si="512"/>
        <v>13196</v>
      </c>
      <c r="CZ224" s="372">
        <f t="shared" si="512"/>
        <v>16061.484126984129</v>
      </c>
      <c r="DA224" s="426">
        <v>40</v>
      </c>
      <c r="DB224" s="496">
        <v>35</v>
      </c>
      <c r="DC224" s="371">
        <f t="shared" si="471"/>
        <v>40</v>
      </c>
      <c r="DD224" s="372">
        <f t="shared" si="471"/>
        <v>140</v>
      </c>
      <c r="DE224" s="371">
        <f t="shared" si="472"/>
        <v>72.852546916890077</v>
      </c>
      <c r="DF224" s="372">
        <f t="shared" si="472"/>
        <v>81.16911585451075</v>
      </c>
      <c r="DG224" s="371">
        <f t="shared" si="473"/>
        <v>27174</v>
      </c>
      <c r="DH224" s="372">
        <f t="shared" si="473"/>
        <v>32224.138994240766</v>
      </c>
      <c r="DI224" s="371">
        <f t="shared" si="474"/>
        <v>393</v>
      </c>
      <c r="DJ224" s="372">
        <f t="shared" si="474"/>
        <v>425</v>
      </c>
      <c r="DK224" s="371">
        <f t="shared" si="474"/>
        <v>393</v>
      </c>
      <c r="DL224" s="372">
        <f t="shared" si="463"/>
        <v>425</v>
      </c>
      <c r="DM224" s="371">
        <f t="shared" si="475"/>
        <v>3.6094910941475828</v>
      </c>
      <c r="DN224" s="372">
        <f t="shared" si="475"/>
        <v>3.9576470588235293</v>
      </c>
      <c r="DO224" s="371">
        <f t="shared" si="476"/>
        <v>1418.53</v>
      </c>
      <c r="DP224" s="372">
        <f t="shared" si="476"/>
        <v>1682</v>
      </c>
      <c r="DQ224" s="371">
        <f t="shared" si="477"/>
        <v>73.043256997455472</v>
      </c>
      <c r="DR224" s="372">
        <f t="shared" si="477"/>
        <v>81.408058137709361</v>
      </c>
      <c r="DS224" s="371">
        <f t="shared" si="478"/>
        <v>28706</v>
      </c>
      <c r="DT224" s="372">
        <f t="shared" si="478"/>
        <v>34598.42470852648</v>
      </c>
      <c r="DU224" s="424">
        <v>20</v>
      </c>
      <c r="DV224" s="496">
        <v>15</v>
      </c>
      <c r="DW224" s="371">
        <f t="shared" si="479"/>
        <v>20</v>
      </c>
      <c r="DX224" s="372">
        <f t="shared" si="479"/>
        <v>15</v>
      </c>
      <c r="DY224" s="426">
        <v>30</v>
      </c>
      <c r="DZ224" s="496">
        <v>26</v>
      </c>
      <c r="EA224" s="371">
        <f t="shared" si="480"/>
        <v>30</v>
      </c>
      <c r="EB224" s="372">
        <f t="shared" si="480"/>
        <v>26</v>
      </c>
      <c r="EC224" s="426"/>
      <c r="ED224" s="496">
        <v>1</v>
      </c>
      <c r="EE224" s="371">
        <f t="shared" si="481"/>
        <v>0</v>
      </c>
      <c r="EF224" s="372">
        <f t="shared" si="481"/>
        <v>1</v>
      </c>
      <c r="EG224" s="358">
        <f t="shared" si="482"/>
        <v>50</v>
      </c>
      <c r="EH224" s="372">
        <f t="shared" si="482"/>
        <v>42</v>
      </c>
      <c r="EI224" s="358">
        <f t="shared" si="483"/>
        <v>50</v>
      </c>
      <c r="EJ224" s="372">
        <f t="shared" si="483"/>
        <v>42</v>
      </c>
      <c r="EK224" s="427">
        <v>3.35</v>
      </c>
      <c r="EL224" s="496">
        <v>3.6333333333333333</v>
      </c>
      <c r="EM224" s="371">
        <f t="shared" si="545"/>
        <v>67</v>
      </c>
      <c r="EN224" s="372">
        <f t="shared" si="545"/>
        <v>54.5</v>
      </c>
      <c r="EO224" s="426">
        <v>2.5299999999999998</v>
      </c>
      <c r="EP224" s="496">
        <v>3.9508928571428572</v>
      </c>
      <c r="EQ224" s="371">
        <f t="shared" si="507"/>
        <v>75.899999999999991</v>
      </c>
      <c r="ER224" s="372">
        <f t="shared" si="507"/>
        <v>102.72321428571429</v>
      </c>
      <c r="ES224" s="426"/>
      <c r="ET224" s="496">
        <v>2.5</v>
      </c>
      <c r="EU224" s="371">
        <f t="shared" si="543"/>
        <v>0</v>
      </c>
      <c r="EV224" s="372">
        <f t="shared" si="544"/>
        <v>2.5</v>
      </c>
      <c r="EW224" s="371">
        <f t="shared" si="484"/>
        <v>2.8579999999999997</v>
      </c>
      <c r="EX224" s="372">
        <f t="shared" si="484"/>
        <v>3.8029336734693877</v>
      </c>
      <c r="EY224" s="371">
        <f t="shared" si="485"/>
        <v>142.89999999999998</v>
      </c>
      <c r="EZ224" s="372">
        <f t="shared" si="485"/>
        <v>159.72321428571428</v>
      </c>
      <c r="FA224" s="426">
        <v>86.65</v>
      </c>
      <c r="FB224" s="496">
        <v>69.544303797468359</v>
      </c>
      <c r="FC224" s="371">
        <f t="shared" si="486"/>
        <v>1733</v>
      </c>
      <c r="FD224" s="372">
        <f t="shared" si="486"/>
        <v>1043.1645569620255</v>
      </c>
      <c r="FE224" s="426">
        <v>73.13333333333334</v>
      </c>
      <c r="FF224" s="496">
        <v>61.642857142857146</v>
      </c>
      <c r="FG224" s="371">
        <f t="shared" si="487"/>
        <v>2194</v>
      </c>
      <c r="FH224" s="372">
        <f t="shared" si="487"/>
        <v>1602.7142857142858</v>
      </c>
      <c r="FI224" s="426"/>
      <c r="FJ224" s="496">
        <v>69</v>
      </c>
      <c r="FK224" s="371">
        <f t="shared" si="488"/>
        <v>0</v>
      </c>
      <c r="FL224" s="372">
        <f t="shared" si="488"/>
        <v>69</v>
      </c>
      <c r="FM224" s="371">
        <f t="shared" si="489"/>
        <v>78.540000000000006</v>
      </c>
      <c r="FN224" s="372">
        <f t="shared" si="489"/>
        <v>64.639972444674072</v>
      </c>
      <c r="FO224" s="371">
        <f t="shared" si="490"/>
        <v>3927.0000000000005</v>
      </c>
      <c r="FP224" s="372">
        <f t="shared" si="490"/>
        <v>2714.8788426763113</v>
      </c>
      <c r="FQ224" s="424"/>
      <c r="FR224" s="425"/>
      <c r="FS224" s="371">
        <f t="shared" si="491"/>
        <v>0</v>
      </c>
      <c r="FT224" s="372">
        <f t="shared" si="491"/>
        <v>0</v>
      </c>
      <c r="FU224" s="426"/>
      <c r="FV224" s="425"/>
      <c r="FW224" s="371">
        <f t="shared" si="492"/>
        <v>0</v>
      </c>
      <c r="FX224" s="372">
        <f t="shared" si="492"/>
        <v>0</v>
      </c>
      <c r="FY224" s="426"/>
      <c r="FZ224" s="425"/>
      <c r="GA224" s="371">
        <f t="shared" si="493"/>
        <v>0</v>
      </c>
      <c r="GB224" s="372">
        <f t="shared" si="493"/>
        <v>0</v>
      </c>
      <c r="GC224" s="406">
        <f t="shared" si="550"/>
        <v>216</v>
      </c>
      <c r="GD224" s="372">
        <f t="shared" si="550"/>
        <v>215</v>
      </c>
      <c r="GE224" s="371">
        <f t="shared" si="550"/>
        <v>216</v>
      </c>
      <c r="GF224" s="372">
        <f t="shared" si="550"/>
        <v>215</v>
      </c>
      <c r="GG224" s="371">
        <f t="shared" si="494"/>
        <v>733.84</v>
      </c>
      <c r="GH224" s="372">
        <f t="shared" si="494"/>
        <v>842.50000000000011</v>
      </c>
      <c r="GI224" s="371">
        <f t="shared" si="495"/>
        <v>16723</v>
      </c>
      <c r="GJ224" s="372">
        <f t="shared" si="495"/>
        <v>18289.819424218666</v>
      </c>
      <c r="GK224" s="406">
        <f t="shared" si="551"/>
        <v>226</v>
      </c>
      <c r="GL224" s="372">
        <f t="shared" si="551"/>
        <v>247</v>
      </c>
      <c r="GM224" s="371">
        <f t="shared" si="551"/>
        <v>226</v>
      </c>
      <c r="GN224" s="372">
        <f t="shared" si="551"/>
        <v>247</v>
      </c>
      <c r="GO224" s="371">
        <f t="shared" si="496"/>
        <v>826.09</v>
      </c>
      <c r="GP224" s="372">
        <f t="shared" si="496"/>
        <v>986.22321428571422</v>
      </c>
      <c r="GQ224" s="371">
        <f t="shared" si="497"/>
        <v>15870</v>
      </c>
      <c r="GR224" s="372">
        <f t="shared" si="497"/>
        <v>18814.484126984131</v>
      </c>
      <c r="GS224" s="406">
        <f t="shared" si="552"/>
        <v>442</v>
      </c>
      <c r="GT224" s="372">
        <f t="shared" si="552"/>
        <v>462</v>
      </c>
      <c r="GU224" s="371">
        <f t="shared" si="552"/>
        <v>442</v>
      </c>
      <c r="GV224" s="372">
        <f t="shared" si="548"/>
        <v>462</v>
      </c>
      <c r="GW224" s="371">
        <f t="shared" si="498"/>
        <v>1559.93</v>
      </c>
      <c r="GX224" s="372">
        <f t="shared" si="498"/>
        <v>1828.7232142857142</v>
      </c>
      <c r="GY224" s="371">
        <f t="shared" si="498"/>
        <v>32593</v>
      </c>
      <c r="GZ224" s="372">
        <f t="shared" si="498"/>
        <v>37104.3035512028</v>
      </c>
      <c r="HA224" s="406">
        <f t="shared" si="553"/>
        <v>1</v>
      </c>
      <c r="HB224" s="372">
        <f t="shared" si="553"/>
        <v>5</v>
      </c>
      <c r="HC224" s="371">
        <f t="shared" si="553"/>
        <v>1</v>
      </c>
      <c r="HD224" s="372">
        <f t="shared" si="549"/>
        <v>5</v>
      </c>
      <c r="HE224" s="371">
        <f t="shared" si="554"/>
        <v>1.5</v>
      </c>
      <c r="HF224" s="372">
        <f t="shared" si="554"/>
        <v>13</v>
      </c>
      <c r="HG224" s="371">
        <f t="shared" si="499"/>
        <v>40</v>
      </c>
      <c r="HH224" s="372">
        <f t="shared" si="499"/>
        <v>209</v>
      </c>
      <c r="HI224" s="406">
        <f t="shared" si="500"/>
        <v>1561.4299999999998</v>
      </c>
      <c r="HJ224" s="372">
        <f t="shared" si="500"/>
        <v>1841.7232142857142</v>
      </c>
      <c r="HK224" s="371">
        <f t="shared" si="501"/>
        <v>32633</v>
      </c>
      <c r="HL224" s="371">
        <f t="shared" si="501"/>
        <v>37313.303551202793</v>
      </c>
    </row>
    <row r="225" spans="1:220" ht="15">
      <c r="A225" s="489" t="s">
        <v>43</v>
      </c>
      <c r="B225" s="569" t="s">
        <v>221</v>
      </c>
      <c r="C225" s="570" t="s">
        <v>1060</v>
      </c>
      <c r="D225" s="492">
        <v>197814</v>
      </c>
      <c r="E225" s="571">
        <v>10</v>
      </c>
      <c r="F225" s="676">
        <v>144</v>
      </c>
      <c r="G225" s="420">
        <v>168</v>
      </c>
      <c r="H225" s="421">
        <v>4</v>
      </c>
      <c r="I225" s="493">
        <v>8</v>
      </c>
      <c r="J225" s="371">
        <f t="shared" si="513"/>
        <v>140</v>
      </c>
      <c r="K225" s="372">
        <f t="shared" si="514"/>
        <v>160</v>
      </c>
      <c r="L225" s="420">
        <v>65.820825515947462</v>
      </c>
      <c r="M225" s="371">
        <f t="shared" si="515"/>
        <v>140</v>
      </c>
      <c r="N225" s="372">
        <f t="shared" si="516"/>
        <v>160</v>
      </c>
      <c r="O225" s="371">
        <f t="shared" si="517"/>
        <v>140</v>
      </c>
      <c r="P225" s="372">
        <f t="shared" si="518"/>
        <v>160</v>
      </c>
      <c r="Q225" s="424">
        <v>6</v>
      </c>
      <c r="R225" s="494">
        <v>13</v>
      </c>
      <c r="S225" s="371">
        <f t="shared" si="519"/>
        <v>6</v>
      </c>
      <c r="T225" s="372">
        <f t="shared" si="520"/>
        <v>13</v>
      </c>
      <c r="U225" s="426">
        <v>3</v>
      </c>
      <c r="V225" s="493">
        <v>7</v>
      </c>
      <c r="W225" s="371">
        <f t="shared" si="521"/>
        <v>3</v>
      </c>
      <c r="X225" s="372">
        <f t="shared" si="522"/>
        <v>7</v>
      </c>
      <c r="Y225" s="426">
        <v>1</v>
      </c>
      <c r="Z225" s="493"/>
      <c r="AA225" s="371">
        <f t="shared" si="523"/>
        <v>1</v>
      </c>
      <c r="AB225" s="372">
        <f t="shared" si="524"/>
        <v>0</v>
      </c>
      <c r="AC225" s="358">
        <f t="shared" si="525"/>
        <v>10</v>
      </c>
      <c r="AD225" s="372">
        <f t="shared" si="526"/>
        <v>20</v>
      </c>
      <c r="AE225" s="358">
        <f t="shared" si="527"/>
        <v>10</v>
      </c>
      <c r="AF225" s="372">
        <f t="shared" si="528"/>
        <v>20</v>
      </c>
      <c r="AG225" s="495">
        <v>2.25</v>
      </c>
      <c r="AH225" s="496">
        <v>2.7692307692307692</v>
      </c>
      <c r="AI225" s="371">
        <f t="shared" si="529"/>
        <v>13.5</v>
      </c>
      <c r="AJ225" s="372">
        <f t="shared" si="530"/>
        <v>36</v>
      </c>
      <c r="AK225" s="497">
        <v>2</v>
      </c>
      <c r="AL225" s="496">
        <v>2.7142857142857144</v>
      </c>
      <c r="AM225" s="371">
        <f t="shared" si="531"/>
        <v>6</v>
      </c>
      <c r="AN225" s="372">
        <f t="shared" si="532"/>
        <v>19</v>
      </c>
      <c r="AO225" s="497">
        <v>3.5</v>
      </c>
      <c r="AP225" s="496"/>
      <c r="AQ225" s="371">
        <f t="shared" si="533"/>
        <v>3.5</v>
      </c>
      <c r="AR225" s="372">
        <f t="shared" si="534"/>
        <v>0</v>
      </c>
      <c r="AS225" s="371">
        <f t="shared" si="535"/>
        <v>2.2999999999999998</v>
      </c>
      <c r="AT225" s="372">
        <f t="shared" si="536"/>
        <v>2.75</v>
      </c>
      <c r="AU225" s="371">
        <f t="shared" si="537"/>
        <v>23</v>
      </c>
      <c r="AV225" s="372">
        <f t="shared" si="538"/>
        <v>55</v>
      </c>
      <c r="AW225" s="497">
        <v>79.5</v>
      </c>
      <c r="AX225" s="496">
        <v>86.9375</v>
      </c>
      <c r="AY225" s="371">
        <f t="shared" si="539"/>
        <v>477</v>
      </c>
      <c r="AZ225" s="372">
        <f t="shared" si="540"/>
        <v>1130.1875</v>
      </c>
      <c r="BA225" s="497">
        <v>72.666666666666671</v>
      </c>
      <c r="BB225" s="496">
        <v>83.2</v>
      </c>
      <c r="BC225" s="371">
        <f t="shared" si="541"/>
        <v>218</v>
      </c>
      <c r="BD225" s="372">
        <f t="shared" si="542"/>
        <v>582.4</v>
      </c>
      <c r="BE225" s="498">
        <v>79</v>
      </c>
      <c r="BF225" s="496"/>
      <c r="BG225" s="371">
        <f t="shared" si="464"/>
        <v>79</v>
      </c>
      <c r="BH225" s="372">
        <f t="shared" si="464"/>
        <v>0</v>
      </c>
      <c r="BI225" s="371">
        <f t="shared" si="465"/>
        <v>77.400000000000006</v>
      </c>
      <c r="BJ225" s="372">
        <f t="shared" si="465"/>
        <v>85.62937500000001</v>
      </c>
      <c r="BK225" s="371">
        <f t="shared" si="466"/>
        <v>774</v>
      </c>
      <c r="BL225" s="372">
        <f t="shared" si="466"/>
        <v>1712.5875000000001</v>
      </c>
      <c r="BM225" s="431">
        <v>49</v>
      </c>
      <c r="BN225" s="494">
        <v>50</v>
      </c>
      <c r="BO225" s="371">
        <f t="shared" si="502"/>
        <v>49</v>
      </c>
      <c r="BP225" s="372">
        <f t="shared" si="502"/>
        <v>50</v>
      </c>
      <c r="BQ225" s="426">
        <v>72</v>
      </c>
      <c r="BR225" s="494">
        <v>74</v>
      </c>
      <c r="BS225" s="371">
        <f t="shared" si="503"/>
        <v>72</v>
      </c>
      <c r="BT225" s="372">
        <f t="shared" si="503"/>
        <v>74</v>
      </c>
      <c r="BU225" s="426">
        <v>1</v>
      </c>
      <c r="BV225" s="494">
        <v>1</v>
      </c>
      <c r="BW225" s="371">
        <f t="shared" si="504"/>
        <v>1</v>
      </c>
      <c r="BX225" s="423">
        <f t="shared" si="547"/>
        <v>1</v>
      </c>
      <c r="BY225" s="358">
        <f t="shared" si="467"/>
        <v>122</v>
      </c>
      <c r="BZ225" s="372">
        <f t="shared" si="467"/>
        <v>125</v>
      </c>
      <c r="CA225" s="358">
        <f t="shared" si="468"/>
        <v>122</v>
      </c>
      <c r="CB225" s="372">
        <f t="shared" si="468"/>
        <v>125</v>
      </c>
      <c r="CC225" s="427">
        <v>3.91</v>
      </c>
      <c r="CD225" s="496">
        <v>3.98</v>
      </c>
      <c r="CE225" s="371">
        <f t="shared" si="510"/>
        <v>191.59</v>
      </c>
      <c r="CF225" s="372">
        <f t="shared" si="510"/>
        <v>199</v>
      </c>
      <c r="CG225" s="426">
        <v>4.0999999999999996</v>
      </c>
      <c r="CH225" s="496">
        <v>4.2770270270270272</v>
      </c>
      <c r="CI225" s="371">
        <f t="shared" si="505"/>
        <v>295.2</v>
      </c>
      <c r="CJ225" s="372">
        <f t="shared" si="505"/>
        <v>316.5</v>
      </c>
      <c r="CK225" s="426">
        <v>2.5</v>
      </c>
      <c r="CL225" s="496">
        <v>3.5</v>
      </c>
      <c r="CM225" s="371">
        <f t="shared" si="506"/>
        <v>2.5</v>
      </c>
      <c r="CN225" s="372">
        <f t="shared" si="506"/>
        <v>3.5</v>
      </c>
      <c r="CO225" s="371">
        <f t="shared" si="469"/>
        <v>4.0105737704918027</v>
      </c>
      <c r="CP225" s="372">
        <f t="shared" si="469"/>
        <v>4.1520000000000001</v>
      </c>
      <c r="CQ225" s="371">
        <f t="shared" si="470"/>
        <v>489.28999999999996</v>
      </c>
      <c r="CR225" s="372">
        <f t="shared" si="470"/>
        <v>519</v>
      </c>
      <c r="CS225" s="426">
        <v>73.142857142857139</v>
      </c>
      <c r="CT225" s="496">
        <v>84.666666666666671</v>
      </c>
      <c r="CU225" s="371">
        <f t="shared" si="511"/>
        <v>3584</v>
      </c>
      <c r="CV225" s="372">
        <f t="shared" si="511"/>
        <v>4233.3333333333339</v>
      </c>
      <c r="CW225" s="426">
        <v>71.638888888888886</v>
      </c>
      <c r="CX225" s="496">
        <v>83.266666666666666</v>
      </c>
      <c r="CY225" s="371">
        <f t="shared" si="512"/>
        <v>5158</v>
      </c>
      <c r="CZ225" s="372">
        <f t="shared" si="512"/>
        <v>6161.7333333333336</v>
      </c>
      <c r="DA225" s="426">
        <v>75</v>
      </c>
      <c r="DB225" s="496">
        <v>43</v>
      </c>
      <c r="DC225" s="371">
        <f t="shared" si="471"/>
        <v>75</v>
      </c>
      <c r="DD225" s="372">
        <f t="shared" si="471"/>
        <v>43</v>
      </c>
      <c r="DE225" s="371">
        <f t="shared" si="472"/>
        <v>72.270491803278688</v>
      </c>
      <c r="DF225" s="372">
        <f t="shared" si="472"/>
        <v>83.504533333333342</v>
      </c>
      <c r="DG225" s="371">
        <f t="shared" si="473"/>
        <v>8817</v>
      </c>
      <c r="DH225" s="372">
        <f t="shared" si="473"/>
        <v>10438.066666666668</v>
      </c>
      <c r="DI225" s="371">
        <f t="shared" si="474"/>
        <v>132</v>
      </c>
      <c r="DJ225" s="372">
        <f t="shared" si="474"/>
        <v>145</v>
      </c>
      <c r="DK225" s="371">
        <f t="shared" si="474"/>
        <v>132</v>
      </c>
      <c r="DL225" s="372">
        <f t="shared" si="463"/>
        <v>145</v>
      </c>
      <c r="DM225" s="371">
        <f t="shared" si="475"/>
        <v>3.8809848484848484</v>
      </c>
      <c r="DN225" s="372">
        <f t="shared" si="475"/>
        <v>3.9586206896551723</v>
      </c>
      <c r="DO225" s="371">
        <f t="shared" si="476"/>
        <v>512.29</v>
      </c>
      <c r="DP225" s="372">
        <f t="shared" si="476"/>
        <v>574</v>
      </c>
      <c r="DQ225" s="371">
        <f t="shared" si="477"/>
        <v>72.659090909090907</v>
      </c>
      <c r="DR225" s="372">
        <f t="shared" si="477"/>
        <v>83.797614942528739</v>
      </c>
      <c r="DS225" s="371">
        <f t="shared" si="478"/>
        <v>9591</v>
      </c>
      <c r="DT225" s="372">
        <f t="shared" si="478"/>
        <v>12150.654166666667</v>
      </c>
      <c r="DU225" s="424">
        <v>2</v>
      </c>
      <c r="DV225" s="496">
        <v>5</v>
      </c>
      <c r="DW225" s="371">
        <f t="shared" si="479"/>
        <v>2</v>
      </c>
      <c r="DX225" s="372">
        <f t="shared" si="479"/>
        <v>5</v>
      </c>
      <c r="DY225" s="426">
        <v>6</v>
      </c>
      <c r="DZ225" s="496">
        <v>10</v>
      </c>
      <c r="EA225" s="371">
        <f t="shared" si="480"/>
        <v>6</v>
      </c>
      <c r="EB225" s="372">
        <f t="shared" si="480"/>
        <v>10</v>
      </c>
      <c r="EC225" s="426"/>
      <c r="ED225" s="496"/>
      <c r="EE225" s="371">
        <f t="shared" si="481"/>
        <v>0</v>
      </c>
      <c r="EF225" s="372">
        <f t="shared" si="481"/>
        <v>0</v>
      </c>
      <c r="EG225" s="358">
        <f t="shared" si="482"/>
        <v>8</v>
      </c>
      <c r="EH225" s="372">
        <f t="shared" si="482"/>
        <v>15</v>
      </c>
      <c r="EI225" s="358">
        <f t="shared" si="483"/>
        <v>8</v>
      </c>
      <c r="EJ225" s="372">
        <f t="shared" si="483"/>
        <v>15</v>
      </c>
      <c r="EK225" s="427">
        <v>2.75</v>
      </c>
      <c r="EL225" s="496">
        <v>1.9</v>
      </c>
      <c r="EM225" s="371">
        <f t="shared" si="545"/>
        <v>5.5</v>
      </c>
      <c r="EN225" s="372">
        <f t="shared" si="545"/>
        <v>9.5</v>
      </c>
      <c r="EO225" s="426">
        <v>4</v>
      </c>
      <c r="EP225" s="496">
        <v>4.2435897435897436</v>
      </c>
      <c r="EQ225" s="371">
        <f t="shared" si="507"/>
        <v>24</v>
      </c>
      <c r="ER225" s="372">
        <f t="shared" si="507"/>
        <v>42.435897435897438</v>
      </c>
      <c r="ES225" s="426"/>
      <c r="ET225" s="496"/>
      <c r="EU225" s="371">
        <f t="shared" si="543"/>
        <v>0</v>
      </c>
      <c r="EV225" s="372">
        <f t="shared" si="544"/>
        <v>0</v>
      </c>
      <c r="EW225" s="371">
        <f t="shared" si="484"/>
        <v>3.6875</v>
      </c>
      <c r="EX225" s="372">
        <f t="shared" si="484"/>
        <v>3.4623931623931625</v>
      </c>
      <c r="EY225" s="371">
        <f t="shared" si="485"/>
        <v>29.5</v>
      </c>
      <c r="EZ225" s="372">
        <f t="shared" si="485"/>
        <v>51.935897435897438</v>
      </c>
      <c r="FA225" s="426">
        <v>57.5</v>
      </c>
      <c r="FB225" s="496">
        <v>76.192307692307693</v>
      </c>
      <c r="FC225" s="371">
        <f t="shared" si="486"/>
        <v>115</v>
      </c>
      <c r="FD225" s="372">
        <f t="shared" si="486"/>
        <v>380.96153846153845</v>
      </c>
      <c r="FE225" s="426">
        <v>72</v>
      </c>
      <c r="FF225" s="496">
        <v>66.666666666666671</v>
      </c>
      <c r="FG225" s="371">
        <f t="shared" si="487"/>
        <v>432</v>
      </c>
      <c r="FH225" s="372">
        <f t="shared" si="487"/>
        <v>666.66666666666674</v>
      </c>
      <c r="FI225" s="426"/>
      <c r="FJ225" s="496">
        <v>73</v>
      </c>
      <c r="FK225" s="371">
        <f t="shared" si="488"/>
        <v>0</v>
      </c>
      <c r="FL225" s="372">
        <f t="shared" si="488"/>
        <v>0</v>
      </c>
      <c r="FM225" s="371">
        <f t="shared" si="489"/>
        <v>68.375</v>
      </c>
      <c r="FN225" s="372">
        <f t="shared" si="489"/>
        <v>69.841880341880341</v>
      </c>
      <c r="FO225" s="371">
        <f t="shared" si="490"/>
        <v>547</v>
      </c>
      <c r="FP225" s="372">
        <f t="shared" si="490"/>
        <v>1047.6282051282051</v>
      </c>
      <c r="FQ225" s="424"/>
      <c r="FR225" s="425"/>
      <c r="FS225" s="371">
        <f t="shared" si="491"/>
        <v>0</v>
      </c>
      <c r="FT225" s="372">
        <f t="shared" si="491"/>
        <v>0</v>
      </c>
      <c r="FU225" s="426"/>
      <c r="FV225" s="425"/>
      <c r="FW225" s="371">
        <f t="shared" si="492"/>
        <v>0</v>
      </c>
      <c r="FX225" s="372">
        <f t="shared" si="492"/>
        <v>0</v>
      </c>
      <c r="FY225" s="426"/>
      <c r="FZ225" s="425"/>
      <c r="GA225" s="371">
        <f t="shared" si="493"/>
        <v>0</v>
      </c>
      <c r="GB225" s="372">
        <f t="shared" si="493"/>
        <v>0</v>
      </c>
      <c r="GC225" s="406">
        <f t="shared" si="550"/>
        <v>57</v>
      </c>
      <c r="GD225" s="372">
        <f t="shared" si="550"/>
        <v>68</v>
      </c>
      <c r="GE225" s="371">
        <f t="shared" si="550"/>
        <v>57</v>
      </c>
      <c r="GF225" s="372">
        <f t="shared" si="550"/>
        <v>68</v>
      </c>
      <c r="GG225" s="371">
        <f t="shared" si="494"/>
        <v>210.59</v>
      </c>
      <c r="GH225" s="372">
        <f t="shared" si="494"/>
        <v>244.5</v>
      </c>
      <c r="GI225" s="371">
        <f t="shared" si="495"/>
        <v>4176</v>
      </c>
      <c r="GJ225" s="372">
        <f t="shared" si="495"/>
        <v>5744.4823717948721</v>
      </c>
      <c r="GK225" s="406">
        <f t="shared" si="551"/>
        <v>81</v>
      </c>
      <c r="GL225" s="372">
        <f t="shared" si="551"/>
        <v>91</v>
      </c>
      <c r="GM225" s="371">
        <f t="shared" si="551"/>
        <v>81</v>
      </c>
      <c r="GN225" s="372">
        <f t="shared" si="551"/>
        <v>91</v>
      </c>
      <c r="GO225" s="371">
        <f t="shared" si="496"/>
        <v>325.2</v>
      </c>
      <c r="GP225" s="372">
        <f t="shared" si="496"/>
        <v>377.93589743589746</v>
      </c>
      <c r="GQ225" s="371">
        <f t="shared" si="497"/>
        <v>5808</v>
      </c>
      <c r="GR225" s="372">
        <f t="shared" si="497"/>
        <v>7410.8</v>
      </c>
      <c r="GS225" s="406">
        <f t="shared" si="552"/>
        <v>138</v>
      </c>
      <c r="GT225" s="372">
        <f t="shared" si="552"/>
        <v>159</v>
      </c>
      <c r="GU225" s="371">
        <f t="shared" si="552"/>
        <v>138</v>
      </c>
      <c r="GV225" s="372">
        <f t="shared" si="548"/>
        <v>159</v>
      </c>
      <c r="GW225" s="371">
        <f t="shared" si="498"/>
        <v>535.79</v>
      </c>
      <c r="GX225" s="372">
        <f t="shared" si="498"/>
        <v>622.43589743589746</v>
      </c>
      <c r="GY225" s="371">
        <f t="shared" si="498"/>
        <v>9984</v>
      </c>
      <c r="GZ225" s="372">
        <f t="shared" si="498"/>
        <v>13155.282371794872</v>
      </c>
      <c r="HA225" s="406">
        <f t="shared" si="553"/>
        <v>2</v>
      </c>
      <c r="HB225" s="372">
        <f t="shared" si="553"/>
        <v>1</v>
      </c>
      <c r="HC225" s="371">
        <f t="shared" si="553"/>
        <v>2</v>
      </c>
      <c r="HD225" s="372">
        <f t="shared" si="549"/>
        <v>1</v>
      </c>
      <c r="HE225" s="371">
        <f t="shared" si="554"/>
        <v>6</v>
      </c>
      <c r="HF225" s="372">
        <f t="shared" si="554"/>
        <v>3.5</v>
      </c>
      <c r="HG225" s="371">
        <f t="shared" si="499"/>
        <v>154</v>
      </c>
      <c r="HH225" s="372">
        <f t="shared" si="499"/>
        <v>43</v>
      </c>
      <c r="HI225" s="406">
        <f t="shared" si="500"/>
        <v>541.79</v>
      </c>
      <c r="HJ225" s="372">
        <f t="shared" si="500"/>
        <v>625.93589743589746</v>
      </c>
      <c r="HK225" s="371">
        <f t="shared" si="501"/>
        <v>10138</v>
      </c>
      <c r="HL225" s="371">
        <f t="shared" si="501"/>
        <v>13198.282371794872</v>
      </c>
    </row>
    <row r="226" spans="1:220" ht="15">
      <c r="A226" s="489" t="s">
        <v>43</v>
      </c>
      <c r="B226" s="490" t="s">
        <v>222</v>
      </c>
      <c r="C226" s="50"/>
      <c r="D226" s="492">
        <v>198367</v>
      </c>
      <c r="E226" s="452">
        <v>9</v>
      </c>
      <c r="F226" s="676">
        <v>303</v>
      </c>
      <c r="G226" s="420">
        <v>300</v>
      </c>
      <c r="H226" s="421">
        <v>25</v>
      </c>
      <c r="I226" s="493">
        <v>13</v>
      </c>
      <c r="J226" s="371">
        <f t="shared" si="513"/>
        <v>278</v>
      </c>
      <c r="K226" s="372">
        <f t="shared" si="514"/>
        <v>287</v>
      </c>
      <c r="L226" s="420">
        <v>66.309433962264151</v>
      </c>
      <c r="M226" s="371">
        <f t="shared" si="515"/>
        <v>278</v>
      </c>
      <c r="N226" s="372">
        <f t="shared" si="516"/>
        <v>287</v>
      </c>
      <c r="O226" s="371">
        <f t="shared" si="517"/>
        <v>278</v>
      </c>
      <c r="P226" s="372">
        <f t="shared" si="518"/>
        <v>287</v>
      </c>
      <c r="Q226" s="424">
        <v>13</v>
      </c>
      <c r="R226" s="494">
        <v>17</v>
      </c>
      <c r="S226" s="371">
        <f t="shared" si="519"/>
        <v>13</v>
      </c>
      <c r="T226" s="372">
        <f t="shared" si="520"/>
        <v>17</v>
      </c>
      <c r="U226" s="426">
        <v>7</v>
      </c>
      <c r="V226" s="493">
        <v>17</v>
      </c>
      <c r="W226" s="371">
        <f t="shared" si="521"/>
        <v>7</v>
      </c>
      <c r="X226" s="372">
        <f t="shared" si="522"/>
        <v>17</v>
      </c>
      <c r="Y226" s="426"/>
      <c r="Z226" s="493"/>
      <c r="AA226" s="371">
        <f t="shared" si="523"/>
        <v>0</v>
      </c>
      <c r="AB226" s="372">
        <f t="shared" si="524"/>
        <v>0</v>
      </c>
      <c r="AC226" s="358">
        <f t="shared" si="525"/>
        <v>20</v>
      </c>
      <c r="AD226" s="372">
        <f t="shared" si="526"/>
        <v>34</v>
      </c>
      <c r="AE226" s="358">
        <f t="shared" si="527"/>
        <v>20</v>
      </c>
      <c r="AF226" s="372">
        <f t="shared" si="528"/>
        <v>34</v>
      </c>
      <c r="AG226" s="495">
        <v>2.31</v>
      </c>
      <c r="AH226" s="496">
        <v>2.2352941176470589</v>
      </c>
      <c r="AI226" s="371">
        <f t="shared" si="529"/>
        <v>30.03</v>
      </c>
      <c r="AJ226" s="372">
        <f t="shared" si="530"/>
        <v>38</v>
      </c>
      <c r="AK226" s="497">
        <v>2.0699999999999998</v>
      </c>
      <c r="AL226" s="496">
        <v>3.0882352941176472</v>
      </c>
      <c r="AM226" s="371">
        <f t="shared" si="531"/>
        <v>14.489999999999998</v>
      </c>
      <c r="AN226" s="372">
        <f t="shared" si="532"/>
        <v>52.5</v>
      </c>
      <c r="AO226" s="497"/>
      <c r="AP226" s="496"/>
      <c r="AQ226" s="371">
        <f t="shared" si="533"/>
        <v>0</v>
      </c>
      <c r="AR226" s="372">
        <f t="shared" si="534"/>
        <v>0</v>
      </c>
      <c r="AS226" s="371">
        <f t="shared" si="535"/>
        <v>2.226</v>
      </c>
      <c r="AT226" s="372">
        <f t="shared" si="536"/>
        <v>2.6617647058823528</v>
      </c>
      <c r="AU226" s="371">
        <f t="shared" si="537"/>
        <v>44.519999999999996</v>
      </c>
      <c r="AV226" s="372">
        <f t="shared" si="538"/>
        <v>90.5</v>
      </c>
      <c r="AW226" s="497">
        <v>78.15384615384616</v>
      </c>
      <c r="AX226" s="496">
        <v>80.599999999999994</v>
      </c>
      <c r="AY226" s="371">
        <f t="shared" si="539"/>
        <v>1016.0000000000001</v>
      </c>
      <c r="AZ226" s="372">
        <f t="shared" si="540"/>
        <v>1370.1999999999998</v>
      </c>
      <c r="BA226" s="497">
        <v>78.285714285714292</v>
      </c>
      <c r="BB226" s="496">
        <v>85.083333333333329</v>
      </c>
      <c r="BC226" s="371">
        <f t="shared" si="541"/>
        <v>548</v>
      </c>
      <c r="BD226" s="372">
        <f t="shared" si="542"/>
        <v>1446.4166666666665</v>
      </c>
      <c r="BE226" s="498"/>
      <c r="BF226" s="496">
        <v>77.2</v>
      </c>
      <c r="BG226" s="371">
        <f t="shared" si="464"/>
        <v>0</v>
      </c>
      <c r="BH226" s="372">
        <f t="shared" si="464"/>
        <v>0</v>
      </c>
      <c r="BI226" s="371">
        <f t="shared" si="465"/>
        <v>78.2</v>
      </c>
      <c r="BJ226" s="372">
        <f t="shared" si="465"/>
        <v>82.841666666666654</v>
      </c>
      <c r="BK226" s="371">
        <f t="shared" si="466"/>
        <v>1564</v>
      </c>
      <c r="BL226" s="372">
        <f t="shared" si="466"/>
        <v>2816.6166666666663</v>
      </c>
      <c r="BM226" s="431">
        <v>106</v>
      </c>
      <c r="BN226" s="494">
        <v>107</v>
      </c>
      <c r="BO226" s="371">
        <f t="shared" si="502"/>
        <v>106</v>
      </c>
      <c r="BP226" s="372">
        <f t="shared" si="502"/>
        <v>107</v>
      </c>
      <c r="BQ226" s="426">
        <v>119</v>
      </c>
      <c r="BR226" s="494">
        <v>103</v>
      </c>
      <c r="BS226" s="371">
        <f t="shared" si="503"/>
        <v>119</v>
      </c>
      <c r="BT226" s="372">
        <f t="shared" si="503"/>
        <v>103</v>
      </c>
      <c r="BU226" s="426"/>
      <c r="BV226" s="494"/>
      <c r="BW226" s="371">
        <f t="shared" si="504"/>
        <v>0</v>
      </c>
      <c r="BX226" s="423">
        <f t="shared" si="547"/>
        <v>0</v>
      </c>
      <c r="BY226" s="358">
        <f t="shared" si="467"/>
        <v>225</v>
      </c>
      <c r="BZ226" s="372">
        <f t="shared" si="467"/>
        <v>210</v>
      </c>
      <c r="CA226" s="358">
        <f t="shared" si="468"/>
        <v>225</v>
      </c>
      <c r="CB226" s="372">
        <f t="shared" si="468"/>
        <v>210</v>
      </c>
      <c r="CC226" s="427">
        <v>3.91</v>
      </c>
      <c r="CD226" s="496">
        <v>4.5140186915887854</v>
      </c>
      <c r="CE226" s="371">
        <f t="shared" si="510"/>
        <v>414.46000000000004</v>
      </c>
      <c r="CF226" s="372">
        <f t="shared" si="510"/>
        <v>483.00000000000006</v>
      </c>
      <c r="CG226" s="426">
        <v>4.8899999999999997</v>
      </c>
      <c r="CH226" s="496">
        <v>4.7621359223300974</v>
      </c>
      <c r="CI226" s="371">
        <f t="shared" si="505"/>
        <v>581.91</v>
      </c>
      <c r="CJ226" s="372">
        <f t="shared" si="505"/>
        <v>490.50000000000006</v>
      </c>
      <c r="CK226" s="426"/>
      <c r="CL226" s="496"/>
      <c r="CM226" s="371">
        <f t="shared" si="506"/>
        <v>0</v>
      </c>
      <c r="CN226" s="372">
        <f t="shared" si="506"/>
        <v>0</v>
      </c>
      <c r="CO226" s="371">
        <f t="shared" si="469"/>
        <v>4.4283111111111113</v>
      </c>
      <c r="CP226" s="372">
        <f t="shared" si="469"/>
        <v>4.6357142857142861</v>
      </c>
      <c r="CQ226" s="371">
        <f t="shared" si="470"/>
        <v>996.37</v>
      </c>
      <c r="CR226" s="372">
        <f t="shared" si="470"/>
        <v>973.50000000000011</v>
      </c>
      <c r="CS226" s="426">
        <v>87.745283018867923</v>
      </c>
      <c r="CT226" s="496">
        <v>86.534883720930239</v>
      </c>
      <c r="CU226" s="371">
        <f t="shared" si="511"/>
        <v>9301</v>
      </c>
      <c r="CV226" s="372">
        <f t="shared" si="511"/>
        <v>9259.2325581395362</v>
      </c>
      <c r="CW226" s="426">
        <v>71.630252100840337</v>
      </c>
      <c r="CX226" s="496">
        <v>79.246753246753244</v>
      </c>
      <c r="CY226" s="371">
        <f t="shared" si="512"/>
        <v>8524</v>
      </c>
      <c r="CZ226" s="372">
        <f t="shared" si="512"/>
        <v>8162.4155844155839</v>
      </c>
      <c r="DA226" s="426"/>
      <c r="DB226" s="496">
        <v>45</v>
      </c>
      <c r="DC226" s="371">
        <f t="shared" si="471"/>
        <v>0</v>
      </c>
      <c r="DD226" s="372">
        <f t="shared" si="471"/>
        <v>0</v>
      </c>
      <c r="DE226" s="371">
        <f t="shared" si="472"/>
        <v>79.222222222222229</v>
      </c>
      <c r="DF226" s="372">
        <f t="shared" si="472"/>
        <v>82.960229250262486</v>
      </c>
      <c r="DG226" s="371">
        <f t="shared" si="473"/>
        <v>17825</v>
      </c>
      <c r="DH226" s="372">
        <f t="shared" si="473"/>
        <v>17421.648142555121</v>
      </c>
      <c r="DI226" s="371">
        <f t="shared" si="474"/>
        <v>245</v>
      </c>
      <c r="DJ226" s="372">
        <f t="shared" si="474"/>
        <v>244</v>
      </c>
      <c r="DK226" s="371">
        <f t="shared" si="474"/>
        <v>245</v>
      </c>
      <c r="DL226" s="372">
        <f t="shared" si="463"/>
        <v>244</v>
      </c>
      <c r="DM226" s="371">
        <f t="shared" si="475"/>
        <v>4.248530612244898</v>
      </c>
      <c r="DN226" s="372">
        <f t="shared" si="475"/>
        <v>4.360655737704918</v>
      </c>
      <c r="DO226" s="371">
        <f t="shared" si="476"/>
        <v>1040.8900000000001</v>
      </c>
      <c r="DP226" s="372">
        <f t="shared" si="476"/>
        <v>1064</v>
      </c>
      <c r="DQ226" s="371">
        <f t="shared" si="477"/>
        <v>79.138775510204084</v>
      </c>
      <c r="DR226" s="372">
        <f t="shared" si="477"/>
        <v>82.943708234515512</v>
      </c>
      <c r="DS226" s="371">
        <f t="shared" si="478"/>
        <v>19389</v>
      </c>
      <c r="DT226" s="372">
        <f t="shared" si="478"/>
        <v>20238.264809221786</v>
      </c>
      <c r="DU226" s="424">
        <v>5</v>
      </c>
      <c r="DV226" s="496">
        <v>15</v>
      </c>
      <c r="DW226" s="371">
        <f t="shared" si="479"/>
        <v>5</v>
      </c>
      <c r="DX226" s="372">
        <f t="shared" si="479"/>
        <v>15</v>
      </c>
      <c r="DY226" s="426">
        <v>28</v>
      </c>
      <c r="DZ226" s="496">
        <v>28</v>
      </c>
      <c r="EA226" s="371">
        <f t="shared" si="480"/>
        <v>28</v>
      </c>
      <c r="EB226" s="372">
        <f t="shared" si="480"/>
        <v>28</v>
      </c>
      <c r="EC226" s="426"/>
      <c r="ED226" s="496"/>
      <c r="EE226" s="371">
        <f t="shared" si="481"/>
        <v>0</v>
      </c>
      <c r="EF226" s="372">
        <f t="shared" si="481"/>
        <v>0</v>
      </c>
      <c r="EG226" s="358">
        <f t="shared" si="482"/>
        <v>33</v>
      </c>
      <c r="EH226" s="372">
        <f t="shared" si="482"/>
        <v>43</v>
      </c>
      <c r="EI226" s="358">
        <f t="shared" si="483"/>
        <v>33</v>
      </c>
      <c r="EJ226" s="372">
        <f t="shared" si="483"/>
        <v>43</v>
      </c>
      <c r="EK226" s="427">
        <v>2.2999999999999998</v>
      </c>
      <c r="EL226" s="496">
        <v>4.166666666666667</v>
      </c>
      <c r="EM226" s="371">
        <f t="shared" si="545"/>
        <v>11.5</v>
      </c>
      <c r="EN226" s="372">
        <f t="shared" si="545"/>
        <v>62.500000000000007</v>
      </c>
      <c r="EO226" s="426">
        <v>2.79</v>
      </c>
      <c r="EP226" s="496">
        <v>3.2948717948717947</v>
      </c>
      <c r="EQ226" s="371">
        <f t="shared" si="507"/>
        <v>78.12</v>
      </c>
      <c r="ER226" s="372">
        <f t="shared" si="507"/>
        <v>92.256410256410248</v>
      </c>
      <c r="ES226" s="426"/>
      <c r="ET226" s="496"/>
      <c r="EU226" s="371">
        <f t="shared" si="543"/>
        <v>0</v>
      </c>
      <c r="EV226" s="372">
        <f t="shared" si="544"/>
        <v>0</v>
      </c>
      <c r="EW226" s="371">
        <f t="shared" si="484"/>
        <v>2.7157575757575758</v>
      </c>
      <c r="EX226" s="372">
        <f t="shared" si="484"/>
        <v>3.5989862850327965</v>
      </c>
      <c r="EY226" s="371">
        <f t="shared" si="485"/>
        <v>89.62</v>
      </c>
      <c r="EZ226" s="372">
        <f t="shared" si="485"/>
        <v>154.75641025641025</v>
      </c>
      <c r="FA226" s="426">
        <v>85.2</v>
      </c>
      <c r="FB226" s="496">
        <v>79.25</v>
      </c>
      <c r="FC226" s="371">
        <f t="shared" si="486"/>
        <v>426</v>
      </c>
      <c r="FD226" s="372">
        <f t="shared" si="486"/>
        <v>1188.75</v>
      </c>
      <c r="FE226" s="426">
        <v>90.892857142857139</v>
      </c>
      <c r="FF226" s="496">
        <v>58.102564102564102</v>
      </c>
      <c r="FG226" s="371">
        <f t="shared" si="487"/>
        <v>2545</v>
      </c>
      <c r="FH226" s="372">
        <f t="shared" si="487"/>
        <v>1626.8717948717949</v>
      </c>
      <c r="FI226" s="426"/>
      <c r="FJ226" s="496">
        <v>93.5</v>
      </c>
      <c r="FK226" s="371">
        <f t="shared" si="488"/>
        <v>0</v>
      </c>
      <c r="FL226" s="372">
        <f t="shared" si="488"/>
        <v>0</v>
      </c>
      <c r="FM226" s="371">
        <f t="shared" si="489"/>
        <v>90.030303030303031</v>
      </c>
      <c r="FN226" s="372">
        <f t="shared" si="489"/>
        <v>65.479576624925457</v>
      </c>
      <c r="FO226" s="371">
        <f t="shared" si="490"/>
        <v>2971</v>
      </c>
      <c r="FP226" s="372">
        <f t="shared" si="490"/>
        <v>2815.6217948717945</v>
      </c>
      <c r="FQ226" s="424"/>
      <c r="FR226" s="425"/>
      <c r="FS226" s="371">
        <f t="shared" si="491"/>
        <v>0</v>
      </c>
      <c r="FT226" s="372">
        <f t="shared" si="491"/>
        <v>0</v>
      </c>
      <c r="FU226" s="426"/>
      <c r="FV226" s="425"/>
      <c r="FW226" s="371">
        <f t="shared" si="492"/>
        <v>0</v>
      </c>
      <c r="FX226" s="372">
        <f t="shared" si="492"/>
        <v>0</v>
      </c>
      <c r="FY226" s="426"/>
      <c r="FZ226" s="425"/>
      <c r="GA226" s="371">
        <f t="shared" si="493"/>
        <v>0</v>
      </c>
      <c r="GB226" s="372">
        <f t="shared" si="493"/>
        <v>0</v>
      </c>
      <c r="GC226" s="406">
        <f t="shared" si="550"/>
        <v>124</v>
      </c>
      <c r="GD226" s="372">
        <f t="shared" si="550"/>
        <v>139</v>
      </c>
      <c r="GE226" s="371">
        <f t="shared" si="550"/>
        <v>124</v>
      </c>
      <c r="GF226" s="372">
        <f t="shared" si="550"/>
        <v>139</v>
      </c>
      <c r="GG226" s="371">
        <f t="shared" si="494"/>
        <v>455.99</v>
      </c>
      <c r="GH226" s="372">
        <f t="shared" si="494"/>
        <v>583.5</v>
      </c>
      <c r="GI226" s="371">
        <f t="shared" si="495"/>
        <v>10743</v>
      </c>
      <c r="GJ226" s="372">
        <f t="shared" si="495"/>
        <v>11818.182558139535</v>
      </c>
      <c r="GK226" s="406">
        <f t="shared" si="551"/>
        <v>154</v>
      </c>
      <c r="GL226" s="372">
        <f t="shared" si="551"/>
        <v>148</v>
      </c>
      <c r="GM226" s="371">
        <f t="shared" si="551"/>
        <v>154</v>
      </c>
      <c r="GN226" s="372">
        <f t="shared" si="551"/>
        <v>148</v>
      </c>
      <c r="GO226" s="371">
        <f t="shared" si="496"/>
        <v>674.52</v>
      </c>
      <c r="GP226" s="372">
        <f t="shared" si="496"/>
        <v>635.25641025641028</v>
      </c>
      <c r="GQ226" s="371">
        <f t="shared" si="497"/>
        <v>11617</v>
      </c>
      <c r="GR226" s="372">
        <f t="shared" si="497"/>
        <v>11235.704045954046</v>
      </c>
      <c r="GS226" s="406">
        <f t="shared" si="552"/>
        <v>278</v>
      </c>
      <c r="GT226" s="372">
        <f t="shared" si="552"/>
        <v>287</v>
      </c>
      <c r="GU226" s="371">
        <f t="shared" si="552"/>
        <v>278</v>
      </c>
      <c r="GV226" s="372">
        <f t="shared" si="548"/>
        <v>287</v>
      </c>
      <c r="GW226" s="371">
        <f t="shared" si="498"/>
        <v>1130.51</v>
      </c>
      <c r="GX226" s="372">
        <f t="shared" si="498"/>
        <v>1218.7564102564102</v>
      </c>
      <c r="GY226" s="371">
        <f t="shared" si="498"/>
        <v>22360</v>
      </c>
      <c r="GZ226" s="372">
        <f t="shared" si="498"/>
        <v>23053.886604093583</v>
      </c>
      <c r="HA226" s="406">
        <f t="shared" si="553"/>
        <v>0</v>
      </c>
      <c r="HB226" s="372">
        <f t="shared" si="553"/>
        <v>0</v>
      </c>
      <c r="HC226" s="371">
        <f t="shared" si="553"/>
        <v>0</v>
      </c>
      <c r="HD226" s="372">
        <f t="shared" si="549"/>
        <v>0</v>
      </c>
      <c r="HE226" s="371" t="str">
        <f t="shared" si="554"/>
        <v/>
      </c>
      <c r="HF226" s="372" t="str">
        <f t="shared" si="554"/>
        <v/>
      </c>
      <c r="HG226" s="371" t="str">
        <f t="shared" si="499"/>
        <v/>
      </c>
      <c r="HH226" s="372" t="str">
        <f t="shared" si="499"/>
        <v/>
      </c>
      <c r="HI226" s="406">
        <f t="shared" si="500"/>
        <v>1130.5100000000002</v>
      </c>
      <c r="HJ226" s="372">
        <f t="shared" si="500"/>
        <v>1218.7564102564102</v>
      </c>
      <c r="HK226" s="371">
        <f t="shared" si="501"/>
        <v>22360</v>
      </c>
      <c r="HL226" s="371">
        <f t="shared" si="501"/>
        <v>23053.886604093579</v>
      </c>
    </row>
    <row r="227" spans="1:220" ht="15">
      <c r="A227" s="489" t="s">
        <v>43</v>
      </c>
      <c r="B227" s="490" t="s">
        <v>223</v>
      </c>
      <c r="C227" s="50"/>
      <c r="D227" s="492">
        <v>198376</v>
      </c>
      <c r="E227" s="452">
        <v>9</v>
      </c>
      <c r="F227" s="676">
        <v>309</v>
      </c>
      <c r="G227" s="420">
        <v>379</v>
      </c>
      <c r="H227" s="421">
        <v>4</v>
      </c>
      <c r="I227" s="493">
        <v>17</v>
      </c>
      <c r="J227" s="371">
        <f t="shared" si="513"/>
        <v>305</v>
      </c>
      <c r="K227" s="372">
        <f t="shared" si="514"/>
        <v>362</v>
      </c>
      <c r="L227" s="420">
        <v>68.25512934879572</v>
      </c>
      <c r="M227" s="371">
        <f t="shared" si="515"/>
        <v>305</v>
      </c>
      <c r="N227" s="372">
        <f t="shared" si="516"/>
        <v>362</v>
      </c>
      <c r="O227" s="371">
        <f t="shared" si="517"/>
        <v>305</v>
      </c>
      <c r="P227" s="372">
        <f t="shared" si="518"/>
        <v>362</v>
      </c>
      <c r="Q227" s="424">
        <v>13</v>
      </c>
      <c r="R227" s="494">
        <v>30</v>
      </c>
      <c r="S227" s="371">
        <f t="shared" si="519"/>
        <v>13</v>
      </c>
      <c r="T227" s="372">
        <f t="shared" si="520"/>
        <v>30</v>
      </c>
      <c r="U227" s="426">
        <v>16</v>
      </c>
      <c r="V227" s="493">
        <v>20</v>
      </c>
      <c r="W227" s="371">
        <f t="shared" si="521"/>
        <v>16</v>
      </c>
      <c r="X227" s="372">
        <f t="shared" si="522"/>
        <v>20</v>
      </c>
      <c r="Y227" s="426"/>
      <c r="Z227" s="493"/>
      <c r="AA227" s="371">
        <f t="shared" si="523"/>
        <v>0</v>
      </c>
      <c r="AB227" s="372">
        <f t="shared" si="524"/>
        <v>0</v>
      </c>
      <c r="AC227" s="358">
        <f t="shared" si="525"/>
        <v>29</v>
      </c>
      <c r="AD227" s="372">
        <f t="shared" si="526"/>
        <v>50</v>
      </c>
      <c r="AE227" s="358">
        <f t="shared" si="527"/>
        <v>29</v>
      </c>
      <c r="AF227" s="372">
        <f t="shared" si="528"/>
        <v>50</v>
      </c>
      <c r="AG227" s="495">
        <v>2.85</v>
      </c>
      <c r="AH227" s="496">
        <v>1.85</v>
      </c>
      <c r="AI227" s="371">
        <f t="shared" si="529"/>
        <v>37.050000000000004</v>
      </c>
      <c r="AJ227" s="372">
        <f t="shared" si="530"/>
        <v>55.5</v>
      </c>
      <c r="AK227" s="497">
        <v>2.19</v>
      </c>
      <c r="AL227" s="496">
        <v>1.625</v>
      </c>
      <c r="AM227" s="371">
        <f t="shared" si="531"/>
        <v>35.04</v>
      </c>
      <c r="AN227" s="372">
        <f t="shared" si="532"/>
        <v>32.5</v>
      </c>
      <c r="AO227" s="497"/>
      <c r="AP227" s="496"/>
      <c r="AQ227" s="371">
        <f t="shared" si="533"/>
        <v>0</v>
      </c>
      <c r="AR227" s="372">
        <f t="shared" si="534"/>
        <v>0</v>
      </c>
      <c r="AS227" s="371">
        <f t="shared" si="535"/>
        <v>2.4858620689655173</v>
      </c>
      <c r="AT227" s="372">
        <f t="shared" si="536"/>
        <v>1.76</v>
      </c>
      <c r="AU227" s="371">
        <f t="shared" si="537"/>
        <v>72.09</v>
      </c>
      <c r="AV227" s="372">
        <f t="shared" si="538"/>
        <v>88</v>
      </c>
      <c r="AW227" s="497">
        <v>85.1</v>
      </c>
      <c r="AX227" s="496">
        <v>89.5</v>
      </c>
      <c r="AY227" s="371">
        <f t="shared" si="539"/>
        <v>1106.3</v>
      </c>
      <c r="AZ227" s="372">
        <f t="shared" si="540"/>
        <v>2685</v>
      </c>
      <c r="BA227" s="497">
        <v>76.125</v>
      </c>
      <c r="BB227" s="496">
        <v>83.6</v>
      </c>
      <c r="BC227" s="371">
        <f t="shared" si="541"/>
        <v>1218</v>
      </c>
      <c r="BD227" s="372">
        <f t="shared" si="542"/>
        <v>1672</v>
      </c>
      <c r="BE227" s="498"/>
      <c r="BF227" s="496">
        <v>72.857142857142861</v>
      </c>
      <c r="BG227" s="371">
        <f t="shared" si="464"/>
        <v>0</v>
      </c>
      <c r="BH227" s="372">
        <f t="shared" si="464"/>
        <v>0</v>
      </c>
      <c r="BI227" s="371">
        <f t="shared" si="465"/>
        <v>80.148275862068971</v>
      </c>
      <c r="BJ227" s="372">
        <f t="shared" si="465"/>
        <v>87.14</v>
      </c>
      <c r="BK227" s="371">
        <f t="shared" si="466"/>
        <v>2324.3000000000002</v>
      </c>
      <c r="BL227" s="372">
        <f t="shared" si="466"/>
        <v>4357</v>
      </c>
      <c r="BM227" s="431">
        <v>80</v>
      </c>
      <c r="BN227" s="494">
        <v>97</v>
      </c>
      <c r="BO227" s="371">
        <f t="shared" si="502"/>
        <v>80</v>
      </c>
      <c r="BP227" s="372">
        <f t="shared" si="502"/>
        <v>97</v>
      </c>
      <c r="BQ227" s="426">
        <v>134</v>
      </c>
      <c r="BR227" s="494">
        <v>127</v>
      </c>
      <c r="BS227" s="371">
        <f t="shared" si="503"/>
        <v>134</v>
      </c>
      <c r="BT227" s="372">
        <f t="shared" si="503"/>
        <v>127</v>
      </c>
      <c r="BU227" s="426">
        <v>6</v>
      </c>
      <c r="BV227" s="494">
        <v>8</v>
      </c>
      <c r="BW227" s="371">
        <f t="shared" si="504"/>
        <v>6</v>
      </c>
      <c r="BX227" s="423">
        <f t="shared" si="547"/>
        <v>8</v>
      </c>
      <c r="BY227" s="358">
        <f t="shared" si="467"/>
        <v>220</v>
      </c>
      <c r="BZ227" s="372">
        <f t="shared" si="467"/>
        <v>232</v>
      </c>
      <c r="CA227" s="358">
        <f t="shared" si="468"/>
        <v>220</v>
      </c>
      <c r="CB227" s="372">
        <f t="shared" si="468"/>
        <v>232</v>
      </c>
      <c r="CC227" s="427">
        <v>3.68</v>
      </c>
      <c r="CD227" s="496">
        <v>4.0257731958762886</v>
      </c>
      <c r="CE227" s="371">
        <f t="shared" si="510"/>
        <v>294.40000000000003</v>
      </c>
      <c r="CF227" s="372">
        <f t="shared" si="510"/>
        <v>390.5</v>
      </c>
      <c r="CG227" s="426">
        <v>4.2</v>
      </c>
      <c r="CH227" s="496">
        <v>4.5944881889763778</v>
      </c>
      <c r="CI227" s="371">
        <f t="shared" si="505"/>
        <v>562.80000000000007</v>
      </c>
      <c r="CJ227" s="372">
        <f t="shared" si="505"/>
        <v>583.5</v>
      </c>
      <c r="CK227" s="426">
        <v>2.5</v>
      </c>
      <c r="CL227" s="496">
        <v>3.3125</v>
      </c>
      <c r="CM227" s="371">
        <f t="shared" si="506"/>
        <v>15</v>
      </c>
      <c r="CN227" s="372">
        <f t="shared" si="506"/>
        <v>26.5</v>
      </c>
      <c r="CO227" s="371">
        <f t="shared" si="469"/>
        <v>3.9645454545454548</v>
      </c>
      <c r="CP227" s="372">
        <f t="shared" si="469"/>
        <v>4.3125</v>
      </c>
      <c r="CQ227" s="371">
        <f t="shared" si="470"/>
        <v>872.2</v>
      </c>
      <c r="CR227" s="372">
        <f t="shared" si="470"/>
        <v>1000.5</v>
      </c>
      <c r="CS227" s="426">
        <v>76.775000000000006</v>
      </c>
      <c r="CT227" s="496">
        <v>81.987179487179489</v>
      </c>
      <c r="CU227" s="371">
        <f t="shared" si="511"/>
        <v>6142</v>
      </c>
      <c r="CV227" s="372">
        <f t="shared" si="511"/>
        <v>7952.7564102564102</v>
      </c>
      <c r="CW227" s="426">
        <v>71.097014925373131</v>
      </c>
      <c r="CX227" s="496">
        <v>74.588235294117652</v>
      </c>
      <c r="CY227" s="371">
        <f t="shared" si="512"/>
        <v>9527</v>
      </c>
      <c r="CZ227" s="372">
        <f t="shared" si="512"/>
        <v>9472.7058823529424</v>
      </c>
      <c r="DA227" s="426">
        <v>70.5</v>
      </c>
      <c r="DB227" s="496">
        <v>83.5</v>
      </c>
      <c r="DC227" s="371">
        <f t="shared" si="471"/>
        <v>423</v>
      </c>
      <c r="DD227" s="372">
        <f t="shared" si="471"/>
        <v>668</v>
      </c>
      <c r="DE227" s="371">
        <f t="shared" si="472"/>
        <v>73.145454545454541</v>
      </c>
      <c r="DF227" s="372">
        <f t="shared" si="472"/>
        <v>77.989061606074785</v>
      </c>
      <c r="DG227" s="371">
        <f t="shared" si="473"/>
        <v>16091.999999999998</v>
      </c>
      <c r="DH227" s="372">
        <f t="shared" si="473"/>
        <v>18093.462292609351</v>
      </c>
      <c r="DI227" s="371">
        <f t="shared" si="474"/>
        <v>249</v>
      </c>
      <c r="DJ227" s="372">
        <f t="shared" si="474"/>
        <v>282</v>
      </c>
      <c r="DK227" s="371">
        <f t="shared" si="474"/>
        <v>249</v>
      </c>
      <c r="DL227" s="372">
        <f t="shared" si="463"/>
        <v>282</v>
      </c>
      <c r="DM227" s="371">
        <f t="shared" si="475"/>
        <v>3.7923293172690764</v>
      </c>
      <c r="DN227" s="372">
        <f t="shared" si="475"/>
        <v>3.8599290780141846</v>
      </c>
      <c r="DO227" s="371">
        <f t="shared" si="476"/>
        <v>944.29000000000008</v>
      </c>
      <c r="DP227" s="372">
        <f t="shared" si="476"/>
        <v>1088.5</v>
      </c>
      <c r="DQ227" s="371">
        <f t="shared" si="477"/>
        <v>73.961044176706821</v>
      </c>
      <c r="DR227" s="372">
        <f t="shared" si="477"/>
        <v>79.611568413508337</v>
      </c>
      <c r="DS227" s="371">
        <f t="shared" si="478"/>
        <v>18416.3</v>
      </c>
      <c r="DT227" s="372">
        <f t="shared" si="478"/>
        <v>22450.462292609351</v>
      </c>
      <c r="DU227" s="424">
        <v>13</v>
      </c>
      <c r="DV227" s="496">
        <v>20</v>
      </c>
      <c r="DW227" s="371">
        <f t="shared" si="479"/>
        <v>13</v>
      </c>
      <c r="DX227" s="372">
        <f t="shared" si="479"/>
        <v>20</v>
      </c>
      <c r="DY227" s="426">
        <v>40</v>
      </c>
      <c r="DZ227" s="496">
        <v>58</v>
      </c>
      <c r="EA227" s="371">
        <f t="shared" si="480"/>
        <v>40</v>
      </c>
      <c r="EB227" s="372">
        <f t="shared" si="480"/>
        <v>58</v>
      </c>
      <c r="EC227" s="426">
        <v>3</v>
      </c>
      <c r="ED227" s="496">
        <v>2</v>
      </c>
      <c r="EE227" s="371">
        <f t="shared" si="481"/>
        <v>3</v>
      </c>
      <c r="EF227" s="372">
        <f t="shared" si="481"/>
        <v>2</v>
      </c>
      <c r="EG227" s="358">
        <f t="shared" si="482"/>
        <v>56</v>
      </c>
      <c r="EH227" s="372">
        <f t="shared" si="482"/>
        <v>80</v>
      </c>
      <c r="EI227" s="358">
        <f t="shared" si="483"/>
        <v>56</v>
      </c>
      <c r="EJ227" s="372">
        <f t="shared" si="483"/>
        <v>80</v>
      </c>
      <c r="EK227" s="427">
        <v>2.92</v>
      </c>
      <c r="EL227" s="496">
        <v>2.5</v>
      </c>
      <c r="EM227" s="371">
        <f t="shared" si="545"/>
        <v>37.96</v>
      </c>
      <c r="EN227" s="372">
        <f t="shared" si="545"/>
        <v>50</v>
      </c>
      <c r="EO227" s="426">
        <v>2.41</v>
      </c>
      <c r="EP227" s="496">
        <v>3.7642857142857142</v>
      </c>
      <c r="EQ227" s="371">
        <f t="shared" si="507"/>
        <v>96.4</v>
      </c>
      <c r="ER227" s="372">
        <f t="shared" si="507"/>
        <v>218.32857142857142</v>
      </c>
      <c r="ES227" s="426">
        <v>1.67</v>
      </c>
      <c r="ET227" s="496">
        <v>2.5</v>
      </c>
      <c r="EU227" s="371">
        <f t="shared" si="543"/>
        <v>5.01</v>
      </c>
      <c r="EV227" s="372">
        <f t="shared" si="544"/>
        <v>5</v>
      </c>
      <c r="EW227" s="371">
        <f t="shared" si="484"/>
        <v>2.48875</v>
      </c>
      <c r="EX227" s="372">
        <f t="shared" si="484"/>
        <v>3.416607142857143</v>
      </c>
      <c r="EY227" s="371">
        <f t="shared" si="485"/>
        <v>139.37</v>
      </c>
      <c r="EZ227" s="372">
        <f t="shared" si="485"/>
        <v>273.32857142857142</v>
      </c>
      <c r="FA227" s="426">
        <v>76.230769230769226</v>
      </c>
      <c r="FB227" s="496">
        <v>75.5</v>
      </c>
      <c r="FC227" s="371">
        <f t="shared" si="486"/>
        <v>991</v>
      </c>
      <c r="FD227" s="372">
        <f t="shared" si="486"/>
        <v>1510</v>
      </c>
      <c r="FE227" s="426">
        <v>75.849999999999994</v>
      </c>
      <c r="FF227" s="496">
        <v>66.528571428571425</v>
      </c>
      <c r="FG227" s="371">
        <f t="shared" si="487"/>
        <v>3034</v>
      </c>
      <c r="FH227" s="372">
        <f t="shared" si="487"/>
        <v>3858.6571428571428</v>
      </c>
      <c r="FI227" s="426">
        <v>92.666666666666671</v>
      </c>
      <c r="FJ227" s="496">
        <v>88.5</v>
      </c>
      <c r="FK227" s="371">
        <f t="shared" si="488"/>
        <v>278</v>
      </c>
      <c r="FL227" s="372">
        <f t="shared" si="488"/>
        <v>177</v>
      </c>
      <c r="FM227" s="371">
        <f t="shared" si="489"/>
        <v>76.839285714285708</v>
      </c>
      <c r="FN227" s="372">
        <f t="shared" si="489"/>
        <v>69.320714285714274</v>
      </c>
      <c r="FO227" s="371">
        <f t="shared" si="490"/>
        <v>4303</v>
      </c>
      <c r="FP227" s="372">
        <f t="shared" si="490"/>
        <v>5545.6571428571424</v>
      </c>
      <c r="FQ227" s="424"/>
      <c r="FR227" s="425"/>
      <c r="FS227" s="371">
        <f t="shared" si="491"/>
        <v>0</v>
      </c>
      <c r="FT227" s="372">
        <f t="shared" si="491"/>
        <v>0</v>
      </c>
      <c r="FU227" s="426"/>
      <c r="FV227" s="425"/>
      <c r="FW227" s="371">
        <f t="shared" si="492"/>
        <v>0</v>
      </c>
      <c r="FX227" s="372">
        <f t="shared" si="492"/>
        <v>0</v>
      </c>
      <c r="FY227" s="426"/>
      <c r="FZ227" s="425"/>
      <c r="GA227" s="371">
        <f t="shared" si="493"/>
        <v>0</v>
      </c>
      <c r="GB227" s="372">
        <f t="shared" si="493"/>
        <v>0</v>
      </c>
      <c r="GC227" s="406">
        <f t="shared" si="550"/>
        <v>106</v>
      </c>
      <c r="GD227" s="372">
        <f t="shared" si="550"/>
        <v>147</v>
      </c>
      <c r="GE227" s="371">
        <f t="shared" si="550"/>
        <v>106</v>
      </c>
      <c r="GF227" s="372">
        <f t="shared" si="550"/>
        <v>147</v>
      </c>
      <c r="GG227" s="371">
        <f t="shared" si="494"/>
        <v>369.41</v>
      </c>
      <c r="GH227" s="372">
        <f t="shared" si="494"/>
        <v>496</v>
      </c>
      <c r="GI227" s="371">
        <f t="shared" si="495"/>
        <v>8239.2999999999993</v>
      </c>
      <c r="GJ227" s="372">
        <f t="shared" si="495"/>
        <v>12147.75641025641</v>
      </c>
      <c r="GK227" s="406">
        <f t="shared" si="551"/>
        <v>190</v>
      </c>
      <c r="GL227" s="372">
        <f t="shared" si="551"/>
        <v>205</v>
      </c>
      <c r="GM227" s="371">
        <f t="shared" si="551"/>
        <v>190</v>
      </c>
      <c r="GN227" s="372">
        <f t="shared" si="551"/>
        <v>205</v>
      </c>
      <c r="GO227" s="371">
        <f t="shared" si="496"/>
        <v>694.24</v>
      </c>
      <c r="GP227" s="372">
        <f t="shared" si="496"/>
        <v>834.32857142857142</v>
      </c>
      <c r="GQ227" s="371">
        <f t="shared" si="497"/>
        <v>13779</v>
      </c>
      <c r="GR227" s="372">
        <f t="shared" si="497"/>
        <v>15003.363025210085</v>
      </c>
      <c r="GS227" s="406">
        <f t="shared" si="552"/>
        <v>296</v>
      </c>
      <c r="GT227" s="372">
        <f t="shared" si="552"/>
        <v>352</v>
      </c>
      <c r="GU227" s="371">
        <f t="shared" si="552"/>
        <v>296</v>
      </c>
      <c r="GV227" s="372">
        <f t="shared" si="548"/>
        <v>352</v>
      </c>
      <c r="GW227" s="371">
        <f t="shared" si="498"/>
        <v>1063.6500000000001</v>
      </c>
      <c r="GX227" s="372">
        <f t="shared" si="498"/>
        <v>1330.3285714285714</v>
      </c>
      <c r="GY227" s="371">
        <f t="shared" si="498"/>
        <v>22018.3</v>
      </c>
      <c r="GZ227" s="372">
        <f t="shared" si="498"/>
        <v>27151.119435466495</v>
      </c>
      <c r="HA227" s="406">
        <f t="shared" si="553"/>
        <v>9</v>
      </c>
      <c r="HB227" s="372">
        <f t="shared" si="553"/>
        <v>10</v>
      </c>
      <c r="HC227" s="371">
        <f t="shared" si="553"/>
        <v>9</v>
      </c>
      <c r="HD227" s="372">
        <f t="shared" si="549"/>
        <v>10</v>
      </c>
      <c r="HE227" s="371">
        <f t="shared" si="554"/>
        <v>20.009999999999998</v>
      </c>
      <c r="HF227" s="372">
        <f t="shared" si="554"/>
        <v>31.5</v>
      </c>
      <c r="HG227" s="371">
        <f t="shared" si="499"/>
        <v>701</v>
      </c>
      <c r="HH227" s="372">
        <f t="shared" si="499"/>
        <v>845</v>
      </c>
      <c r="HI227" s="406">
        <f t="shared" si="500"/>
        <v>1083.6600000000001</v>
      </c>
      <c r="HJ227" s="372">
        <f t="shared" si="500"/>
        <v>1361.8285714285714</v>
      </c>
      <c r="HK227" s="371">
        <f t="shared" si="501"/>
        <v>22719.3</v>
      </c>
      <c r="HL227" s="371">
        <f t="shared" si="501"/>
        <v>27996.119435466491</v>
      </c>
    </row>
    <row r="228" spans="1:220" ht="15">
      <c r="A228" s="489" t="s">
        <v>43</v>
      </c>
      <c r="B228" s="490" t="s">
        <v>224</v>
      </c>
      <c r="C228" s="50"/>
      <c r="D228" s="492">
        <v>198491</v>
      </c>
      <c r="E228" s="452">
        <v>9</v>
      </c>
      <c r="F228" s="676">
        <v>183</v>
      </c>
      <c r="G228" s="420">
        <v>196</v>
      </c>
      <c r="H228" s="421">
        <v>7</v>
      </c>
      <c r="I228" s="493">
        <v>5</v>
      </c>
      <c r="J228" s="371">
        <f t="shared" si="513"/>
        <v>176</v>
      </c>
      <c r="K228" s="372">
        <f t="shared" si="514"/>
        <v>191</v>
      </c>
      <c r="L228" s="420">
        <v>67.253388946819598</v>
      </c>
      <c r="M228" s="371">
        <f t="shared" si="515"/>
        <v>176</v>
      </c>
      <c r="N228" s="372">
        <f t="shared" si="516"/>
        <v>191</v>
      </c>
      <c r="O228" s="371">
        <f t="shared" si="517"/>
        <v>176</v>
      </c>
      <c r="P228" s="372">
        <f t="shared" si="518"/>
        <v>190</v>
      </c>
      <c r="Q228" s="424">
        <v>17</v>
      </c>
      <c r="R228" s="494">
        <v>20</v>
      </c>
      <c r="S228" s="371">
        <f t="shared" si="519"/>
        <v>17</v>
      </c>
      <c r="T228" s="372">
        <f t="shared" si="520"/>
        <v>20</v>
      </c>
      <c r="U228" s="426">
        <v>9</v>
      </c>
      <c r="V228" s="493">
        <v>15</v>
      </c>
      <c r="W228" s="371">
        <f t="shared" si="521"/>
        <v>9</v>
      </c>
      <c r="X228" s="372">
        <f t="shared" si="522"/>
        <v>15</v>
      </c>
      <c r="Y228" s="426"/>
      <c r="Z228" s="493"/>
      <c r="AA228" s="371">
        <f t="shared" si="523"/>
        <v>0</v>
      </c>
      <c r="AB228" s="372">
        <f t="shared" si="524"/>
        <v>0</v>
      </c>
      <c r="AC228" s="358">
        <f t="shared" si="525"/>
        <v>26</v>
      </c>
      <c r="AD228" s="372">
        <f t="shared" si="526"/>
        <v>35</v>
      </c>
      <c r="AE228" s="358">
        <f t="shared" si="527"/>
        <v>26</v>
      </c>
      <c r="AF228" s="372">
        <f t="shared" si="528"/>
        <v>35</v>
      </c>
      <c r="AG228" s="495">
        <v>3.58</v>
      </c>
      <c r="AH228" s="496">
        <v>3.4249999999999998</v>
      </c>
      <c r="AI228" s="371">
        <f t="shared" si="529"/>
        <v>60.86</v>
      </c>
      <c r="AJ228" s="372">
        <f t="shared" si="530"/>
        <v>68.5</v>
      </c>
      <c r="AK228" s="497">
        <v>3.39</v>
      </c>
      <c r="AL228" s="496">
        <v>3.9333333333333331</v>
      </c>
      <c r="AM228" s="371">
        <f t="shared" si="531"/>
        <v>30.51</v>
      </c>
      <c r="AN228" s="372">
        <f t="shared" si="532"/>
        <v>59</v>
      </c>
      <c r="AO228" s="497"/>
      <c r="AP228" s="496"/>
      <c r="AQ228" s="371">
        <f t="shared" si="533"/>
        <v>0</v>
      </c>
      <c r="AR228" s="372">
        <f t="shared" si="534"/>
        <v>0</v>
      </c>
      <c r="AS228" s="371">
        <f t="shared" si="535"/>
        <v>3.5142307692307693</v>
      </c>
      <c r="AT228" s="372">
        <f t="shared" si="536"/>
        <v>3.6428571428571428</v>
      </c>
      <c r="AU228" s="371">
        <f t="shared" si="537"/>
        <v>91.37</v>
      </c>
      <c r="AV228" s="372">
        <f t="shared" si="538"/>
        <v>127.5</v>
      </c>
      <c r="AW228" s="497">
        <v>103.92307692307692</v>
      </c>
      <c r="AX228" s="496">
        <v>112.5</v>
      </c>
      <c r="AY228" s="371">
        <f t="shared" si="539"/>
        <v>1766.6923076923076</v>
      </c>
      <c r="AZ228" s="372">
        <f t="shared" si="540"/>
        <v>2250</v>
      </c>
      <c r="BA228" s="497">
        <v>104.11111111111111</v>
      </c>
      <c r="BB228" s="496">
        <v>103.6875</v>
      </c>
      <c r="BC228" s="371">
        <f t="shared" si="541"/>
        <v>937</v>
      </c>
      <c r="BD228" s="372">
        <f t="shared" si="542"/>
        <v>1555.3125</v>
      </c>
      <c r="BE228" s="498"/>
      <c r="BF228" s="496">
        <v>80.5</v>
      </c>
      <c r="BG228" s="371">
        <f t="shared" si="464"/>
        <v>0</v>
      </c>
      <c r="BH228" s="372">
        <f t="shared" si="464"/>
        <v>0</v>
      </c>
      <c r="BI228" s="371">
        <f t="shared" si="465"/>
        <v>103.98816568047337</v>
      </c>
      <c r="BJ228" s="372">
        <f t="shared" si="465"/>
        <v>108.72321428571429</v>
      </c>
      <c r="BK228" s="371">
        <f t="shared" si="466"/>
        <v>2703.6923076923076</v>
      </c>
      <c r="BL228" s="372">
        <f t="shared" si="466"/>
        <v>3805.3125</v>
      </c>
      <c r="BM228" s="431">
        <v>39</v>
      </c>
      <c r="BN228" s="494">
        <v>29</v>
      </c>
      <c r="BO228" s="371">
        <f t="shared" si="502"/>
        <v>39</v>
      </c>
      <c r="BP228" s="372">
        <f t="shared" si="502"/>
        <v>29</v>
      </c>
      <c r="BQ228" s="426">
        <v>56</v>
      </c>
      <c r="BR228" s="494">
        <v>64</v>
      </c>
      <c r="BS228" s="371">
        <f t="shared" si="503"/>
        <v>56</v>
      </c>
      <c r="BT228" s="372">
        <f t="shared" si="503"/>
        <v>64</v>
      </c>
      <c r="BU228" s="426"/>
      <c r="BV228" s="494">
        <v>4</v>
      </c>
      <c r="BW228" s="371">
        <f t="shared" si="504"/>
        <v>0</v>
      </c>
      <c r="BX228" s="423">
        <f t="shared" ref="BX228:BX264" si="555">IF(DB228&gt;0,BV228,)</f>
        <v>4</v>
      </c>
      <c r="BY228" s="358">
        <f t="shared" si="467"/>
        <v>95</v>
      </c>
      <c r="BZ228" s="372">
        <f t="shared" si="467"/>
        <v>97</v>
      </c>
      <c r="CA228" s="358">
        <f t="shared" si="468"/>
        <v>95</v>
      </c>
      <c r="CB228" s="372">
        <f t="shared" si="468"/>
        <v>97</v>
      </c>
      <c r="CC228" s="427">
        <v>5.17</v>
      </c>
      <c r="CD228" s="496">
        <v>6.4137931034482758</v>
      </c>
      <c r="CE228" s="371">
        <f t="shared" si="510"/>
        <v>201.63</v>
      </c>
      <c r="CF228" s="372">
        <f t="shared" si="510"/>
        <v>186</v>
      </c>
      <c r="CG228" s="426">
        <v>5.33</v>
      </c>
      <c r="CH228" s="496">
        <v>5.7734375</v>
      </c>
      <c r="CI228" s="371">
        <f t="shared" si="505"/>
        <v>298.48</v>
      </c>
      <c r="CJ228" s="372">
        <f t="shared" si="505"/>
        <v>369.5</v>
      </c>
      <c r="CK228" s="426"/>
      <c r="CL228" s="496">
        <v>3.5</v>
      </c>
      <c r="CM228" s="371">
        <f t="shared" si="506"/>
        <v>0</v>
      </c>
      <c r="CN228" s="372">
        <f t="shared" si="506"/>
        <v>14</v>
      </c>
      <c r="CO228" s="371">
        <f t="shared" si="469"/>
        <v>5.2643157894736845</v>
      </c>
      <c r="CP228" s="372">
        <f t="shared" si="469"/>
        <v>5.8711340206185563</v>
      </c>
      <c r="CQ228" s="371">
        <f t="shared" si="470"/>
        <v>500.11</v>
      </c>
      <c r="CR228" s="372">
        <f t="shared" si="470"/>
        <v>569.5</v>
      </c>
      <c r="CS228" s="426">
        <v>93.92307692307692</v>
      </c>
      <c r="CT228" s="496">
        <v>98.12</v>
      </c>
      <c r="CU228" s="371">
        <f t="shared" si="511"/>
        <v>3663</v>
      </c>
      <c r="CV228" s="372">
        <f t="shared" si="511"/>
        <v>2845.48</v>
      </c>
      <c r="CW228" s="426">
        <v>79.071428571428569</v>
      </c>
      <c r="CX228" s="496">
        <v>93.188679245283012</v>
      </c>
      <c r="CY228" s="371">
        <f t="shared" si="512"/>
        <v>4428</v>
      </c>
      <c r="CZ228" s="372">
        <f t="shared" si="512"/>
        <v>5964.0754716981128</v>
      </c>
      <c r="DA228" s="426"/>
      <c r="DB228" s="496">
        <v>92.75</v>
      </c>
      <c r="DC228" s="371">
        <f t="shared" si="471"/>
        <v>0</v>
      </c>
      <c r="DD228" s="372">
        <f t="shared" si="471"/>
        <v>371</v>
      </c>
      <c r="DE228" s="371">
        <f t="shared" si="472"/>
        <v>85.168421052631572</v>
      </c>
      <c r="DF228" s="372">
        <f t="shared" si="472"/>
        <v>94.644901770083635</v>
      </c>
      <c r="DG228" s="371">
        <f t="shared" si="473"/>
        <v>8090.9999999999991</v>
      </c>
      <c r="DH228" s="372">
        <f t="shared" si="473"/>
        <v>9180.5554716981133</v>
      </c>
      <c r="DI228" s="371">
        <f t="shared" si="474"/>
        <v>121</v>
      </c>
      <c r="DJ228" s="372">
        <f t="shared" si="474"/>
        <v>132</v>
      </c>
      <c r="DK228" s="371">
        <f t="shared" si="474"/>
        <v>121</v>
      </c>
      <c r="DL228" s="372">
        <f t="shared" si="474"/>
        <v>132</v>
      </c>
      <c r="DM228" s="371">
        <f t="shared" si="475"/>
        <v>4.8882644628099179</v>
      </c>
      <c r="DN228" s="372">
        <f t="shared" si="475"/>
        <v>5.2803030303030303</v>
      </c>
      <c r="DO228" s="371">
        <f t="shared" si="476"/>
        <v>591.48</v>
      </c>
      <c r="DP228" s="372">
        <f t="shared" si="476"/>
        <v>697</v>
      </c>
      <c r="DQ228" s="371">
        <f t="shared" si="477"/>
        <v>89.212333121424024</v>
      </c>
      <c r="DR228" s="372">
        <f t="shared" si="477"/>
        <v>98.377787664379639</v>
      </c>
      <c r="DS228" s="371">
        <f t="shared" si="478"/>
        <v>10794.692307692307</v>
      </c>
      <c r="DT228" s="372">
        <f t="shared" si="478"/>
        <v>12985.867971698113</v>
      </c>
      <c r="DU228" s="424">
        <v>17</v>
      </c>
      <c r="DV228" s="496">
        <v>10</v>
      </c>
      <c r="DW228" s="371">
        <f t="shared" si="479"/>
        <v>17</v>
      </c>
      <c r="DX228" s="372">
        <f t="shared" si="479"/>
        <v>10</v>
      </c>
      <c r="DY228" s="426">
        <v>38</v>
      </c>
      <c r="DZ228" s="496">
        <v>48</v>
      </c>
      <c r="EA228" s="371">
        <f t="shared" si="480"/>
        <v>38</v>
      </c>
      <c r="EB228" s="372">
        <f t="shared" si="480"/>
        <v>48</v>
      </c>
      <c r="EC228" s="426"/>
      <c r="ED228" s="496">
        <v>1</v>
      </c>
      <c r="EE228" s="371">
        <f t="shared" si="481"/>
        <v>0</v>
      </c>
      <c r="EF228" s="372">
        <f t="shared" si="481"/>
        <v>0</v>
      </c>
      <c r="EG228" s="358">
        <f t="shared" si="482"/>
        <v>55</v>
      </c>
      <c r="EH228" s="372">
        <f t="shared" si="482"/>
        <v>59</v>
      </c>
      <c r="EI228" s="358">
        <f t="shared" si="483"/>
        <v>55</v>
      </c>
      <c r="EJ228" s="372">
        <f t="shared" si="483"/>
        <v>59</v>
      </c>
      <c r="EK228" s="427">
        <v>2.97</v>
      </c>
      <c r="EL228" s="496">
        <v>4.0999999999999996</v>
      </c>
      <c r="EM228" s="371">
        <f t="shared" si="545"/>
        <v>50.49</v>
      </c>
      <c r="EN228" s="372">
        <f t="shared" si="545"/>
        <v>41</v>
      </c>
      <c r="EO228" s="426">
        <v>3.26</v>
      </c>
      <c r="EP228" s="496">
        <v>4.1630434782608692</v>
      </c>
      <c r="EQ228" s="371">
        <f t="shared" si="507"/>
        <v>123.88</v>
      </c>
      <c r="ER228" s="372">
        <f t="shared" si="507"/>
        <v>199.82608695652172</v>
      </c>
      <c r="ES228" s="426"/>
      <c r="ET228" s="496">
        <v>3</v>
      </c>
      <c r="EU228" s="371">
        <f t="shared" si="543"/>
        <v>0</v>
      </c>
      <c r="EV228" s="372">
        <f t="shared" si="544"/>
        <v>3</v>
      </c>
      <c r="EW228" s="371">
        <f t="shared" si="484"/>
        <v>3.1703636363636365</v>
      </c>
      <c r="EX228" s="372">
        <f t="shared" si="484"/>
        <v>4.1326455416359611</v>
      </c>
      <c r="EY228" s="371">
        <f t="shared" si="485"/>
        <v>174.37</v>
      </c>
      <c r="EZ228" s="372">
        <f t="shared" si="485"/>
        <v>243.82608695652169</v>
      </c>
      <c r="FA228" s="426">
        <v>107.11764705882354</v>
      </c>
      <c r="FB228" s="496">
        <v>108.29629629629629</v>
      </c>
      <c r="FC228" s="371">
        <f t="shared" si="486"/>
        <v>1821</v>
      </c>
      <c r="FD228" s="372">
        <f t="shared" si="486"/>
        <v>1082.9629629629628</v>
      </c>
      <c r="FE228" s="426">
        <v>97.263157894736835</v>
      </c>
      <c r="FF228" s="496">
        <v>84.978260869565219</v>
      </c>
      <c r="FG228" s="371">
        <f t="shared" si="487"/>
        <v>3695.9999999999995</v>
      </c>
      <c r="FH228" s="372">
        <f t="shared" si="487"/>
        <v>4078.9565217391305</v>
      </c>
      <c r="FI228" s="426"/>
      <c r="FJ228" s="496"/>
      <c r="FK228" s="371">
        <f t="shared" si="488"/>
        <v>0</v>
      </c>
      <c r="FL228" s="372">
        <f t="shared" si="488"/>
        <v>0</v>
      </c>
      <c r="FM228" s="371">
        <f t="shared" si="489"/>
        <v>100.30909090909091</v>
      </c>
      <c r="FN228" s="372">
        <f t="shared" si="489"/>
        <v>87.490160757662608</v>
      </c>
      <c r="FO228" s="371">
        <f t="shared" si="490"/>
        <v>5517</v>
      </c>
      <c r="FP228" s="372">
        <f t="shared" si="490"/>
        <v>5161.9194847020935</v>
      </c>
      <c r="FQ228" s="424"/>
      <c r="FR228" s="425"/>
      <c r="FS228" s="371">
        <f t="shared" si="491"/>
        <v>0</v>
      </c>
      <c r="FT228" s="372">
        <f t="shared" si="491"/>
        <v>0</v>
      </c>
      <c r="FU228" s="426"/>
      <c r="FV228" s="425"/>
      <c r="FW228" s="371">
        <f t="shared" si="492"/>
        <v>0</v>
      </c>
      <c r="FX228" s="372">
        <f t="shared" si="492"/>
        <v>0</v>
      </c>
      <c r="FY228" s="426"/>
      <c r="FZ228" s="425"/>
      <c r="GA228" s="371">
        <f t="shared" si="493"/>
        <v>0</v>
      </c>
      <c r="GB228" s="372">
        <f t="shared" si="493"/>
        <v>0</v>
      </c>
      <c r="GC228" s="406">
        <f t="shared" si="550"/>
        <v>73</v>
      </c>
      <c r="GD228" s="372">
        <f t="shared" si="550"/>
        <v>59</v>
      </c>
      <c r="GE228" s="371">
        <f t="shared" si="550"/>
        <v>73</v>
      </c>
      <c r="GF228" s="372">
        <f t="shared" si="550"/>
        <v>59</v>
      </c>
      <c r="GG228" s="371">
        <f t="shared" si="494"/>
        <v>312.98</v>
      </c>
      <c r="GH228" s="372">
        <f t="shared" si="494"/>
        <v>295.5</v>
      </c>
      <c r="GI228" s="371">
        <f t="shared" si="495"/>
        <v>7250.6923076923076</v>
      </c>
      <c r="GJ228" s="372">
        <f t="shared" si="495"/>
        <v>6178.4429629629622</v>
      </c>
      <c r="GK228" s="406">
        <f t="shared" si="551"/>
        <v>103</v>
      </c>
      <c r="GL228" s="372">
        <f t="shared" si="551"/>
        <v>127</v>
      </c>
      <c r="GM228" s="371">
        <f t="shared" si="551"/>
        <v>103</v>
      </c>
      <c r="GN228" s="372">
        <f t="shared" si="551"/>
        <v>127</v>
      </c>
      <c r="GO228" s="371">
        <f t="shared" si="496"/>
        <v>452.87</v>
      </c>
      <c r="GP228" s="372">
        <f t="shared" si="496"/>
        <v>628.32608695652175</v>
      </c>
      <c r="GQ228" s="371">
        <f t="shared" si="497"/>
        <v>9061</v>
      </c>
      <c r="GR228" s="372">
        <f t="shared" si="497"/>
        <v>11598.344493437244</v>
      </c>
      <c r="GS228" s="406">
        <f t="shared" si="552"/>
        <v>176</v>
      </c>
      <c r="GT228" s="372">
        <f t="shared" si="552"/>
        <v>186</v>
      </c>
      <c r="GU228" s="371">
        <f t="shared" si="552"/>
        <v>176</v>
      </c>
      <c r="GV228" s="372">
        <f t="shared" si="548"/>
        <v>186</v>
      </c>
      <c r="GW228" s="371">
        <f t="shared" si="498"/>
        <v>765.85</v>
      </c>
      <c r="GX228" s="372">
        <f t="shared" si="498"/>
        <v>923.82608695652175</v>
      </c>
      <c r="GY228" s="371">
        <f t="shared" si="498"/>
        <v>16311.692307692309</v>
      </c>
      <c r="GZ228" s="372">
        <f t="shared" ref="GZ228:GZ263" si="556">IF(GV228&gt;0,(GJ228+GR228),"")</f>
        <v>17776.787456400205</v>
      </c>
      <c r="HA228" s="406">
        <f t="shared" si="553"/>
        <v>0</v>
      </c>
      <c r="HB228" s="372">
        <f t="shared" si="553"/>
        <v>5</v>
      </c>
      <c r="HC228" s="371">
        <f t="shared" si="553"/>
        <v>0</v>
      </c>
      <c r="HD228" s="372">
        <f t="shared" si="549"/>
        <v>4</v>
      </c>
      <c r="HE228" s="371" t="str">
        <f t="shared" si="554"/>
        <v/>
      </c>
      <c r="HF228" s="372">
        <f t="shared" si="554"/>
        <v>17</v>
      </c>
      <c r="HG228" s="371" t="str">
        <f t="shared" si="499"/>
        <v/>
      </c>
      <c r="HH228" s="372">
        <f t="shared" si="499"/>
        <v>371</v>
      </c>
      <c r="HI228" s="406">
        <f t="shared" si="500"/>
        <v>765.85</v>
      </c>
      <c r="HJ228" s="372">
        <f t="shared" si="500"/>
        <v>940.82608695652175</v>
      </c>
      <c r="HK228" s="371">
        <f t="shared" si="501"/>
        <v>16311.692307692307</v>
      </c>
      <c r="HL228" s="371">
        <f t="shared" si="501"/>
        <v>18147.787456400205</v>
      </c>
    </row>
    <row r="229" spans="1:220" ht="15">
      <c r="A229" s="489" t="s">
        <v>43</v>
      </c>
      <c r="B229" s="569" t="s">
        <v>225</v>
      </c>
      <c r="C229" s="570" t="s">
        <v>1058</v>
      </c>
      <c r="D229" s="492">
        <v>198570</v>
      </c>
      <c r="E229" s="571">
        <v>8</v>
      </c>
      <c r="F229" s="676">
        <v>518</v>
      </c>
      <c r="G229" s="420">
        <v>501</v>
      </c>
      <c r="H229" s="421">
        <v>19</v>
      </c>
      <c r="I229" s="493">
        <v>18</v>
      </c>
      <c r="J229" s="371">
        <f t="shared" si="513"/>
        <v>499</v>
      </c>
      <c r="K229" s="372">
        <f t="shared" si="514"/>
        <v>483</v>
      </c>
      <c r="L229" s="420">
        <v>66.855633138327988</v>
      </c>
      <c r="M229" s="371">
        <f t="shared" si="515"/>
        <v>499</v>
      </c>
      <c r="N229" s="372">
        <f t="shared" si="516"/>
        <v>483</v>
      </c>
      <c r="O229" s="371">
        <f t="shared" si="517"/>
        <v>499</v>
      </c>
      <c r="P229" s="372">
        <f t="shared" si="518"/>
        <v>483</v>
      </c>
      <c r="Q229" s="424">
        <v>43</v>
      </c>
      <c r="R229" s="494">
        <v>37</v>
      </c>
      <c r="S229" s="371">
        <f t="shared" si="519"/>
        <v>43</v>
      </c>
      <c r="T229" s="372">
        <f t="shared" si="520"/>
        <v>37</v>
      </c>
      <c r="U229" s="426">
        <v>6</v>
      </c>
      <c r="V229" s="493">
        <v>8</v>
      </c>
      <c r="W229" s="371">
        <f t="shared" si="521"/>
        <v>6</v>
      </c>
      <c r="X229" s="372">
        <f t="shared" si="522"/>
        <v>8</v>
      </c>
      <c r="Y229" s="426"/>
      <c r="Z229" s="493"/>
      <c r="AA229" s="371">
        <f t="shared" si="523"/>
        <v>0</v>
      </c>
      <c r="AB229" s="372">
        <f t="shared" si="524"/>
        <v>0</v>
      </c>
      <c r="AC229" s="358">
        <f t="shared" si="525"/>
        <v>49</v>
      </c>
      <c r="AD229" s="372">
        <f t="shared" si="526"/>
        <v>45</v>
      </c>
      <c r="AE229" s="358">
        <f t="shared" si="527"/>
        <v>49</v>
      </c>
      <c r="AF229" s="372">
        <f t="shared" si="528"/>
        <v>45</v>
      </c>
      <c r="AG229" s="495">
        <v>2.8</v>
      </c>
      <c r="AH229" s="496">
        <v>3.2162162162162162</v>
      </c>
      <c r="AI229" s="371">
        <f t="shared" si="529"/>
        <v>120.39999999999999</v>
      </c>
      <c r="AJ229" s="372">
        <f t="shared" si="530"/>
        <v>119</v>
      </c>
      <c r="AK229" s="497">
        <v>2.83</v>
      </c>
      <c r="AL229" s="496">
        <v>3.375</v>
      </c>
      <c r="AM229" s="371">
        <f t="shared" si="531"/>
        <v>16.98</v>
      </c>
      <c r="AN229" s="372">
        <f t="shared" si="532"/>
        <v>27</v>
      </c>
      <c r="AO229" s="497"/>
      <c r="AP229" s="496"/>
      <c r="AQ229" s="371">
        <f t="shared" si="533"/>
        <v>0</v>
      </c>
      <c r="AR229" s="372">
        <f t="shared" si="534"/>
        <v>0</v>
      </c>
      <c r="AS229" s="371">
        <f t="shared" si="535"/>
        <v>2.8036734693877552</v>
      </c>
      <c r="AT229" s="372">
        <f t="shared" si="536"/>
        <v>3.2444444444444445</v>
      </c>
      <c r="AU229" s="371">
        <f t="shared" si="537"/>
        <v>137.38</v>
      </c>
      <c r="AV229" s="372">
        <f t="shared" si="538"/>
        <v>146</v>
      </c>
      <c r="AW229" s="497">
        <v>85.047619047619051</v>
      </c>
      <c r="AX229" s="496">
        <v>87.21052631578948</v>
      </c>
      <c r="AY229" s="371">
        <f t="shared" si="539"/>
        <v>3657.0476190476193</v>
      </c>
      <c r="AZ229" s="372">
        <f t="shared" si="540"/>
        <v>3226.7894736842109</v>
      </c>
      <c r="BA229" s="497">
        <v>91.166666666666671</v>
      </c>
      <c r="BB229" s="496">
        <v>81.666666666666671</v>
      </c>
      <c r="BC229" s="371">
        <f t="shared" si="541"/>
        <v>547</v>
      </c>
      <c r="BD229" s="372">
        <f t="shared" si="542"/>
        <v>653.33333333333337</v>
      </c>
      <c r="BE229" s="498"/>
      <c r="BF229" s="496"/>
      <c r="BG229" s="371">
        <f t="shared" ref="BG229:BH265" si="557">IF(AA229&gt;0,(AA229*BE229),)</f>
        <v>0</v>
      </c>
      <c r="BH229" s="372">
        <f t="shared" si="557"/>
        <v>0</v>
      </c>
      <c r="BI229" s="371">
        <f t="shared" ref="BI229:BJ265" si="558">IF((AY229+BC229+BG229)&gt;0,((AY229+BC229+BG229)/AC229),)</f>
        <v>85.796890184645292</v>
      </c>
      <c r="BJ229" s="372">
        <f t="shared" si="558"/>
        <v>86.224951267056539</v>
      </c>
      <c r="BK229" s="371">
        <f t="shared" ref="BK229:BL265" si="559">IF(AE229&gt;0,(AC229*BI229),)</f>
        <v>4204.0476190476193</v>
      </c>
      <c r="BL229" s="372">
        <f t="shared" si="559"/>
        <v>3880.1228070175443</v>
      </c>
      <c r="BM229" s="431">
        <v>228</v>
      </c>
      <c r="BN229" s="494">
        <v>213</v>
      </c>
      <c r="BO229" s="371">
        <f t="shared" si="502"/>
        <v>228</v>
      </c>
      <c r="BP229" s="372">
        <f t="shared" si="502"/>
        <v>213</v>
      </c>
      <c r="BQ229" s="426">
        <v>163</v>
      </c>
      <c r="BR229" s="494">
        <v>167</v>
      </c>
      <c r="BS229" s="371">
        <f t="shared" si="503"/>
        <v>163</v>
      </c>
      <c r="BT229" s="372">
        <f t="shared" si="503"/>
        <v>167</v>
      </c>
      <c r="BU229" s="426"/>
      <c r="BV229" s="494">
        <v>1</v>
      </c>
      <c r="BW229" s="371">
        <f t="shared" si="504"/>
        <v>0</v>
      </c>
      <c r="BX229" s="423">
        <f t="shared" si="555"/>
        <v>1</v>
      </c>
      <c r="BY229" s="358">
        <f t="shared" ref="BY229:BZ264" si="560">BM229+BQ229+BU229</f>
        <v>391</v>
      </c>
      <c r="BZ229" s="372">
        <f t="shared" si="560"/>
        <v>381</v>
      </c>
      <c r="CA229" s="358">
        <f t="shared" ref="CA229:CB264" si="561">IF(DE229&gt;0,BY229,)</f>
        <v>391</v>
      </c>
      <c r="CB229" s="372">
        <f t="shared" si="561"/>
        <v>381</v>
      </c>
      <c r="CC229" s="427">
        <v>3.76</v>
      </c>
      <c r="CD229" s="496">
        <v>4.47887323943662</v>
      </c>
      <c r="CE229" s="371">
        <f t="shared" si="510"/>
        <v>857.28</v>
      </c>
      <c r="CF229" s="372">
        <f t="shared" si="510"/>
        <v>954</v>
      </c>
      <c r="CG229" s="426">
        <v>5.28</v>
      </c>
      <c r="CH229" s="496">
        <v>5.4191616766467066</v>
      </c>
      <c r="CI229" s="371">
        <f t="shared" si="505"/>
        <v>860.64</v>
      </c>
      <c r="CJ229" s="372">
        <f t="shared" si="505"/>
        <v>905</v>
      </c>
      <c r="CK229" s="426"/>
      <c r="CL229" s="496">
        <v>4</v>
      </c>
      <c r="CM229" s="371">
        <f t="shared" si="506"/>
        <v>0</v>
      </c>
      <c r="CN229" s="372">
        <f t="shared" si="506"/>
        <v>4</v>
      </c>
      <c r="CO229" s="371">
        <f t="shared" ref="CO229:CP263" si="562">IF(BY229&gt;0,((CE229+CI229+CM229)/BY229),)</f>
        <v>4.393657289002558</v>
      </c>
      <c r="CP229" s="372">
        <f t="shared" si="562"/>
        <v>4.8897637795275593</v>
      </c>
      <c r="CQ229" s="371">
        <f t="shared" ref="CQ229:CR263" si="563">IF(BY229&gt;0,(BY229*CO229),)</f>
        <v>1717.9200000000003</v>
      </c>
      <c r="CR229" s="372">
        <f t="shared" si="563"/>
        <v>1863</v>
      </c>
      <c r="CS229" s="426">
        <v>81.688596491228068</v>
      </c>
      <c r="CT229" s="496">
        <v>92.177777777777777</v>
      </c>
      <c r="CU229" s="371">
        <f t="shared" si="511"/>
        <v>18625</v>
      </c>
      <c r="CV229" s="372">
        <f t="shared" si="511"/>
        <v>19633.866666666665</v>
      </c>
      <c r="CW229" s="426">
        <v>74.834355828220865</v>
      </c>
      <c r="CX229" s="496">
        <v>77.317857142857136</v>
      </c>
      <c r="CY229" s="371">
        <f t="shared" si="512"/>
        <v>12198.000000000002</v>
      </c>
      <c r="CZ229" s="372">
        <f t="shared" si="512"/>
        <v>12912.082142857142</v>
      </c>
      <c r="DA229" s="426"/>
      <c r="DB229" s="496">
        <v>100</v>
      </c>
      <c r="DC229" s="371">
        <f t="shared" ref="DC229:DD264" si="564">IF(BW229&gt;0,(BW229*DA229),)</f>
        <v>0</v>
      </c>
      <c r="DD229" s="372">
        <f t="shared" si="564"/>
        <v>100</v>
      </c>
      <c r="DE229" s="371">
        <f t="shared" ref="DE229:DF264" si="565">IF((CU229+CY229+DC229)&gt;0,((CU229+CY229+DC229)/BY229),)</f>
        <v>78.831202046035813</v>
      </c>
      <c r="DF229" s="372">
        <f t="shared" si="565"/>
        <v>85.684905011873497</v>
      </c>
      <c r="DG229" s="371">
        <f t="shared" ref="DG229:DH264" si="566">IF(CA229&gt;0,(BY229*DE229),)</f>
        <v>30823.000000000004</v>
      </c>
      <c r="DH229" s="372">
        <f t="shared" si="566"/>
        <v>32645.948809523801</v>
      </c>
      <c r="DI229" s="371">
        <f t="shared" ref="DI229:DL264" si="567">AC229+BY229</f>
        <v>440</v>
      </c>
      <c r="DJ229" s="372">
        <f t="shared" si="567"/>
        <v>426</v>
      </c>
      <c r="DK229" s="371">
        <f t="shared" si="567"/>
        <v>440</v>
      </c>
      <c r="DL229" s="372">
        <f t="shared" si="567"/>
        <v>426</v>
      </c>
      <c r="DM229" s="371">
        <f t="shared" ref="DM229:DN264" si="568">IF(DI229&gt;0,((AC229*AS229)+(BY229*CO229))/DI229,)</f>
        <v>4.2165909090909093</v>
      </c>
      <c r="DN229" s="372">
        <f t="shared" si="568"/>
        <v>4.715962441314554</v>
      </c>
      <c r="DO229" s="371">
        <f t="shared" ref="DO229:DP264" si="569">IF(DI229&gt;0,(DI229*DM229),)</f>
        <v>1855.3000000000002</v>
      </c>
      <c r="DP229" s="372">
        <f t="shared" si="569"/>
        <v>2009</v>
      </c>
      <c r="DQ229" s="371">
        <f t="shared" ref="DQ229:DR264" si="570">IF(DK229&gt;0,((AE229*BI229)+(CA229*DE229))/DK229,)</f>
        <v>79.606926406926419</v>
      </c>
      <c r="DR229" s="372">
        <f t="shared" si="570"/>
        <v>85.741952151505515</v>
      </c>
      <c r="DS229" s="371">
        <f t="shared" ref="DS229:DT264" si="571">IF(DK229&gt;0,(DK229*DQ229),)</f>
        <v>35027.047619047626</v>
      </c>
      <c r="DT229" s="372">
        <f t="shared" si="571"/>
        <v>36526.071616541347</v>
      </c>
      <c r="DU229" s="424">
        <v>25</v>
      </c>
      <c r="DV229" s="496">
        <v>24</v>
      </c>
      <c r="DW229" s="371">
        <f t="shared" ref="DW229:DX265" si="572">IF(FA229&gt;0,DU229,)</f>
        <v>25</v>
      </c>
      <c r="DX229" s="372">
        <f t="shared" si="572"/>
        <v>24</v>
      </c>
      <c r="DY229" s="426">
        <v>33</v>
      </c>
      <c r="DZ229" s="496">
        <v>33</v>
      </c>
      <c r="EA229" s="371">
        <f t="shared" ref="EA229:EB264" si="573">IF(FE229&gt;0,DY229,)</f>
        <v>33</v>
      </c>
      <c r="EB229" s="372">
        <f t="shared" si="573"/>
        <v>33</v>
      </c>
      <c r="EC229" s="426">
        <v>1</v>
      </c>
      <c r="ED229" s="496"/>
      <c r="EE229" s="371">
        <f t="shared" ref="EE229:EF263" si="574">IF(FI229&gt;0,EC229,)</f>
        <v>1</v>
      </c>
      <c r="EF229" s="372">
        <f t="shared" si="574"/>
        <v>0</v>
      </c>
      <c r="EG229" s="358">
        <f t="shared" ref="EG229:EH263" si="575">DU229+DY229+EC229</f>
        <v>59</v>
      </c>
      <c r="EH229" s="372">
        <f t="shared" si="575"/>
        <v>57</v>
      </c>
      <c r="EI229" s="358">
        <f t="shared" ref="EI229:EJ263" si="576">IF(FM229&gt;0,EG229,)</f>
        <v>59</v>
      </c>
      <c r="EJ229" s="372">
        <f t="shared" si="576"/>
        <v>57</v>
      </c>
      <c r="EK229" s="427">
        <v>3.24</v>
      </c>
      <c r="EL229" s="496">
        <v>3.5208333333333335</v>
      </c>
      <c r="EM229" s="371">
        <f t="shared" si="545"/>
        <v>81</v>
      </c>
      <c r="EN229" s="372">
        <f t="shared" si="545"/>
        <v>84.5</v>
      </c>
      <c r="EO229" s="426">
        <v>2.5499999999999998</v>
      </c>
      <c r="EP229" s="496">
        <v>4.666666666666667</v>
      </c>
      <c r="EQ229" s="371">
        <f t="shared" si="507"/>
        <v>84.149999999999991</v>
      </c>
      <c r="ER229" s="372">
        <f t="shared" si="507"/>
        <v>154</v>
      </c>
      <c r="ES229" s="426">
        <v>1.5</v>
      </c>
      <c r="ET229" s="496"/>
      <c r="EU229" s="371">
        <f t="shared" si="543"/>
        <v>1.5</v>
      </c>
      <c r="EV229" s="372">
        <f t="shared" si="544"/>
        <v>0</v>
      </c>
      <c r="EW229" s="371">
        <f t="shared" ref="EW229:EX264" si="577">IF(EG229&gt;0,((EM229+EQ229+EU229)/EG229),)</f>
        <v>2.8245762711864404</v>
      </c>
      <c r="EX229" s="372">
        <f t="shared" si="577"/>
        <v>4.1842105263157894</v>
      </c>
      <c r="EY229" s="371">
        <f t="shared" ref="EY229:EZ264" si="578">IF(EG229&gt;0,(EG229*EW229),)</f>
        <v>166.64999999999998</v>
      </c>
      <c r="EZ229" s="372">
        <f t="shared" si="578"/>
        <v>238.5</v>
      </c>
      <c r="FA229" s="426">
        <v>103.48</v>
      </c>
      <c r="FB229" s="496">
        <v>86.290909090909096</v>
      </c>
      <c r="FC229" s="371">
        <f t="shared" ref="FC229:FD265" si="579">IF(DW229&gt;0,(DW229*FA229),)</f>
        <v>2587</v>
      </c>
      <c r="FD229" s="372">
        <f t="shared" si="579"/>
        <v>2070.9818181818182</v>
      </c>
      <c r="FE229" s="426">
        <v>86.787878787878782</v>
      </c>
      <c r="FF229" s="496">
        <v>69.982456140350877</v>
      </c>
      <c r="FG229" s="371">
        <f t="shared" ref="FG229:FH265" si="580">IF(EA229&gt;0,(EA229*FE229),)</f>
        <v>2864</v>
      </c>
      <c r="FH229" s="372">
        <f t="shared" si="580"/>
        <v>2309.4210526315787</v>
      </c>
      <c r="FI229" s="426">
        <v>117</v>
      </c>
      <c r="FJ229" s="496">
        <v>130</v>
      </c>
      <c r="FK229" s="371">
        <f t="shared" ref="FK229:FL265" si="581">IF(EE229&gt;0,(EE229*FI229),)</f>
        <v>117</v>
      </c>
      <c r="FL229" s="372">
        <f t="shared" si="581"/>
        <v>0</v>
      </c>
      <c r="FM229" s="371">
        <f t="shared" ref="FM229:FN265" si="582">IF((FC229+FG229+FK229)&gt;0,((FC229+FG229+FK229)/EG229),)</f>
        <v>94.372881355932208</v>
      </c>
      <c r="FN229" s="372">
        <f t="shared" si="582"/>
        <v>76.849173172164868</v>
      </c>
      <c r="FO229" s="371">
        <f t="shared" ref="FO229:FP265" si="583">IF(EG229&gt;0,(EG229*FM229),)</f>
        <v>5568</v>
      </c>
      <c r="FP229" s="372">
        <f t="shared" si="583"/>
        <v>4380.4028708133974</v>
      </c>
      <c r="FQ229" s="424"/>
      <c r="FR229" s="425"/>
      <c r="FS229" s="371">
        <f t="shared" ref="FS229:FT264" si="584">IF(FY229&gt;0,FQ229,)</f>
        <v>0</v>
      </c>
      <c r="FT229" s="372">
        <f t="shared" si="584"/>
        <v>0</v>
      </c>
      <c r="FU229" s="426"/>
      <c r="FV229" s="425"/>
      <c r="FW229" s="371">
        <f t="shared" ref="FW229:FX264" si="585">IF(FQ229&gt;0,(FQ229*FU229),)</f>
        <v>0</v>
      </c>
      <c r="FX229" s="372">
        <f t="shared" si="585"/>
        <v>0</v>
      </c>
      <c r="FY229" s="426"/>
      <c r="FZ229" s="425"/>
      <c r="GA229" s="371">
        <f t="shared" ref="GA229:GB263" si="586">IF(FY229&gt;0,(FQ229*FY229),)</f>
        <v>0</v>
      </c>
      <c r="GB229" s="372">
        <f t="shared" si="586"/>
        <v>0</v>
      </c>
      <c r="GC229" s="406">
        <f t="shared" si="550"/>
        <v>296</v>
      </c>
      <c r="GD229" s="372">
        <f t="shared" si="550"/>
        <v>274</v>
      </c>
      <c r="GE229" s="371">
        <f t="shared" si="550"/>
        <v>296</v>
      </c>
      <c r="GF229" s="372">
        <f t="shared" si="550"/>
        <v>274</v>
      </c>
      <c r="GG229" s="371">
        <f t="shared" ref="GG229:GH263" si="587">IF(GC229&gt;0,(AI229+CE229+EM229),"")</f>
        <v>1058.6799999999998</v>
      </c>
      <c r="GH229" s="372">
        <f t="shared" si="587"/>
        <v>1157.5</v>
      </c>
      <c r="GI229" s="371">
        <f t="shared" ref="GI229:GJ263" si="588">IF(GE229&gt;0,(AY229+CU229+FC229),"")</f>
        <v>24869.047619047618</v>
      </c>
      <c r="GJ229" s="372">
        <f t="shared" si="588"/>
        <v>24931.637958532694</v>
      </c>
      <c r="GK229" s="406">
        <f t="shared" si="551"/>
        <v>202</v>
      </c>
      <c r="GL229" s="372">
        <f t="shared" si="551"/>
        <v>208</v>
      </c>
      <c r="GM229" s="371">
        <f t="shared" si="551"/>
        <v>202</v>
      </c>
      <c r="GN229" s="372">
        <f t="shared" si="551"/>
        <v>208</v>
      </c>
      <c r="GO229" s="371">
        <f t="shared" ref="GO229:GP263" si="589">IF(GK229&gt;0,AM229+CI229+EQ229,)</f>
        <v>961.77</v>
      </c>
      <c r="GP229" s="372">
        <f t="shared" si="589"/>
        <v>1086</v>
      </c>
      <c r="GQ229" s="371">
        <f t="shared" ref="GQ229:GR263" si="590">IF(GM229&gt;0,BC229+CY229+FG229,)</f>
        <v>15609.000000000002</v>
      </c>
      <c r="GR229" s="372">
        <f t="shared" si="590"/>
        <v>15874.836528822054</v>
      </c>
      <c r="GS229" s="406">
        <f t="shared" si="552"/>
        <v>498</v>
      </c>
      <c r="GT229" s="372">
        <f t="shared" si="552"/>
        <v>482</v>
      </c>
      <c r="GU229" s="371">
        <f t="shared" si="552"/>
        <v>498</v>
      </c>
      <c r="GV229" s="372">
        <f t="shared" si="548"/>
        <v>482</v>
      </c>
      <c r="GW229" s="371">
        <f t="shared" ref="GW229:GY263" si="591">IF(GS229&gt;0,(GG229+GO229),"")</f>
        <v>2020.4499999999998</v>
      </c>
      <c r="GX229" s="372">
        <f t="shared" si="591"/>
        <v>2243.5</v>
      </c>
      <c r="GY229" s="371">
        <f t="shared" si="591"/>
        <v>40478.047619047618</v>
      </c>
      <c r="GZ229" s="372">
        <f t="shared" si="556"/>
        <v>40806.474487354746</v>
      </c>
      <c r="HA229" s="406">
        <f t="shared" si="553"/>
        <v>1</v>
      </c>
      <c r="HB229" s="372">
        <f t="shared" si="553"/>
        <v>1</v>
      </c>
      <c r="HC229" s="371">
        <f t="shared" si="553"/>
        <v>1</v>
      </c>
      <c r="HD229" s="372">
        <f t="shared" si="549"/>
        <v>1</v>
      </c>
      <c r="HE229" s="371">
        <f t="shared" si="554"/>
        <v>1.5</v>
      </c>
      <c r="HF229" s="372">
        <f t="shared" si="554"/>
        <v>4</v>
      </c>
      <c r="HG229" s="371">
        <f t="shared" ref="HG229:HH263" si="592">IF(HC229&gt;0,(BG229+DC229+FK229),"")</f>
        <v>117</v>
      </c>
      <c r="HH229" s="372">
        <f t="shared" si="592"/>
        <v>100</v>
      </c>
      <c r="HI229" s="406">
        <f t="shared" ref="HI229:HJ263" si="593">IF((DI229+EG229+FQ229)&gt;0,(DO229+EY229+FW229),"")</f>
        <v>2021.9500000000003</v>
      </c>
      <c r="HJ229" s="372">
        <f t="shared" si="593"/>
        <v>2247.5</v>
      </c>
      <c r="HK229" s="371">
        <f t="shared" ref="HK229:HL263" si="594">IF((DK229+EI229+FS229)&gt;0,(DS229+FO229+GA229),"")</f>
        <v>40595.047619047626</v>
      </c>
      <c r="HL229" s="371">
        <f t="shared" si="594"/>
        <v>40906.474487354746</v>
      </c>
    </row>
    <row r="230" spans="1:220" ht="15">
      <c r="A230" s="489" t="s">
        <v>43</v>
      </c>
      <c r="B230" s="490" t="s">
        <v>226</v>
      </c>
      <c r="C230" s="50"/>
      <c r="D230" s="492">
        <v>198668</v>
      </c>
      <c r="E230" s="452">
        <v>9</v>
      </c>
      <c r="F230" s="676">
        <v>181</v>
      </c>
      <c r="G230" s="420">
        <v>204</v>
      </c>
      <c r="H230" s="421">
        <v>8</v>
      </c>
      <c r="I230" s="493">
        <v>9</v>
      </c>
      <c r="J230" s="371">
        <f t="shared" si="513"/>
        <v>173</v>
      </c>
      <c r="K230" s="372">
        <f t="shared" si="514"/>
        <v>195</v>
      </c>
      <c r="L230" s="420">
        <v>68.265420560747657</v>
      </c>
      <c r="M230" s="371">
        <f t="shared" si="515"/>
        <v>173</v>
      </c>
      <c r="N230" s="372">
        <f t="shared" si="516"/>
        <v>195</v>
      </c>
      <c r="O230" s="371">
        <f t="shared" si="517"/>
        <v>173</v>
      </c>
      <c r="P230" s="372">
        <f t="shared" si="518"/>
        <v>195</v>
      </c>
      <c r="Q230" s="424">
        <v>24</v>
      </c>
      <c r="R230" s="494">
        <v>38</v>
      </c>
      <c r="S230" s="371">
        <f t="shared" si="519"/>
        <v>24</v>
      </c>
      <c r="T230" s="372">
        <f t="shared" si="520"/>
        <v>38</v>
      </c>
      <c r="U230" s="426">
        <v>4</v>
      </c>
      <c r="V230" s="493">
        <v>9</v>
      </c>
      <c r="W230" s="371">
        <f t="shared" si="521"/>
        <v>4</v>
      </c>
      <c r="X230" s="372">
        <f t="shared" si="522"/>
        <v>9</v>
      </c>
      <c r="Y230" s="426"/>
      <c r="Z230" s="493"/>
      <c r="AA230" s="371">
        <f t="shared" si="523"/>
        <v>0</v>
      </c>
      <c r="AB230" s="372">
        <f t="shared" si="524"/>
        <v>0</v>
      </c>
      <c r="AC230" s="358">
        <f t="shared" si="525"/>
        <v>28</v>
      </c>
      <c r="AD230" s="372">
        <f t="shared" si="526"/>
        <v>47</v>
      </c>
      <c r="AE230" s="358">
        <f t="shared" si="527"/>
        <v>28</v>
      </c>
      <c r="AF230" s="372">
        <f t="shared" si="528"/>
        <v>47</v>
      </c>
      <c r="AG230" s="495">
        <v>2.57</v>
      </c>
      <c r="AH230" s="496">
        <v>2.6184210526315788</v>
      </c>
      <c r="AI230" s="371">
        <f t="shared" si="529"/>
        <v>61.679999999999993</v>
      </c>
      <c r="AJ230" s="372">
        <f t="shared" si="530"/>
        <v>99.5</v>
      </c>
      <c r="AK230" s="497">
        <v>3.75</v>
      </c>
      <c r="AL230" s="496">
        <v>2.1111111111111112</v>
      </c>
      <c r="AM230" s="371">
        <f t="shared" si="531"/>
        <v>15</v>
      </c>
      <c r="AN230" s="372">
        <f t="shared" si="532"/>
        <v>19</v>
      </c>
      <c r="AO230" s="497"/>
      <c r="AP230" s="496"/>
      <c r="AQ230" s="371">
        <f t="shared" si="533"/>
        <v>0</v>
      </c>
      <c r="AR230" s="372">
        <f t="shared" si="534"/>
        <v>0</v>
      </c>
      <c r="AS230" s="371">
        <f t="shared" si="535"/>
        <v>2.7385714285714284</v>
      </c>
      <c r="AT230" s="372">
        <f t="shared" si="536"/>
        <v>2.521276595744681</v>
      </c>
      <c r="AU230" s="371">
        <f t="shared" si="537"/>
        <v>76.679999999999993</v>
      </c>
      <c r="AV230" s="372">
        <f t="shared" si="538"/>
        <v>118.5</v>
      </c>
      <c r="AW230" s="497">
        <v>82.13636363636364</v>
      </c>
      <c r="AX230" s="496">
        <v>83.857142857142861</v>
      </c>
      <c r="AY230" s="371">
        <f t="shared" si="539"/>
        <v>1971.2727272727275</v>
      </c>
      <c r="AZ230" s="372">
        <f t="shared" si="540"/>
        <v>3186.5714285714289</v>
      </c>
      <c r="BA230" s="497">
        <v>84</v>
      </c>
      <c r="BB230" s="496">
        <v>80</v>
      </c>
      <c r="BC230" s="371">
        <f t="shared" si="541"/>
        <v>336</v>
      </c>
      <c r="BD230" s="372">
        <f t="shared" si="542"/>
        <v>720</v>
      </c>
      <c r="BE230" s="498"/>
      <c r="BF230" s="496"/>
      <c r="BG230" s="371">
        <f t="shared" si="557"/>
        <v>0</v>
      </c>
      <c r="BH230" s="372">
        <f t="shared" si="557"/>
        <v>0</v>
      </c>
      <c r="BI230" s="371">
        <f t="shared" si="558"/>
        <v>82.402597402597408</v>
      </c>
      <c r="BJ230" s="372">
        <f t="shared" si="558"/>
        <v>83.118541033434653</v>
      </c>
      <c r="BK230" s="371">
        <f t="shared" si="559"/>
        <v>2307.2727272727275</v>
      </c>
      <c r="BL230" s="372">
        <f t="shared" si="559"/>
        <v>3906.5714285714289</v>
      </c>
      <c r="BM230" s="431">
        <v>62</v>
      </c>
      <c r="BN230" s="494">
        <v>64</v>
      </c>
      <c r="BO230" s="371">
        <f t="shared" si="502"/>
        <v>62</v>
      </c>
      <c r="BP230" s="372">
        <f t="shared" si="502"/>
        <v>64</v>
      </c>
      <c r="BQ230" s="426">
        <v>46</v>
      </c>
      <c r="BR230" s="494">
        <v>34</v>
      </c>
      <c r="BS230" s="371">
        <f t="shared" si="503"/>
        <v>46</v>
      </c>
      <c r="BT230" s="372">
        <f t="shared" si="503"/>
        <v>34</v>
      </c>
      <c r="BU230" s="426">
        <v>1</v>
      </c>
      <c r="BV230" s="494"/>
      <c r="BW230" s="371">
        <f t="shared" si="504"/>
        <v>1</v>
      </c>
      <c r="BX230" s="423">
        <f t="shared" si="555"/>
        <v>0</v>
      </c>
      <c r="BY230" s="358">
        <f t="shared" si="560"/>
        <v>109</v>
      </c>
      <c r="BZ230" s="372">
        <f t="shared" si="560"/>
        <v>98</v>
      </c>
      <c r="CA230" s="358">
        <f t="shared" si="561"/>
        <v>109</v>
      </c>
      <c r="CB230" s="372">
        <f t="shared" si="561"/>
        <v>98</v>
      </c>
      <c r="CC230" s="427">
        <v>3.4</v>
      </c>
      <c r="CD230" s="496">
        <v>3.5859375</v>
      </c>
      <c r="CE230" s="371">
        <f t="shared" si="510"/>
        <v>210.79999999999998</v>
      </c>
      <c r="CF230" s="372">
        <f t="shared" si="510"/>
        <v>229.5</v>
      </c>
      <c r="CG230" s="426">
        <v>5.49</v>
      </c>
      <c r="CH230" s="496">
        <v>5.3235294117647056</v>
      </c>
      <c r="CI230" s="371">
        <f t="shared" si="505"/>
        <v>252.54000000000002</v>
      </c>
      <c r="CJ230" s="372">
        <f t="shared" si="505"/>
        <v>181</v>
      </c>
      <c r="CK230" s="426">
        <v>2.5</v>
      </c>
      <c r="CL230" s="496"/>
      <c r="CM230" s="371">
        <f t="shared" si="506"/>
        <v>2.5</v>
      </c>
      <c r="CN230" s="372">
        <f t="shared" si="506"/>
        <v>0</v>
      </c>
      <c r="CO230" s="371">
        <f t="shared" si="562"/>
        <v>4.2737614678899085</v>
      </c>
      <c r="CP230" s="372">
        <f t="shared" si="562"/>
        <v>4.1887755102040813</v>
      </c>
      <c r="CQ230" s="371">
        <f t="shared" si="563"/>
        <v>465.84000000000003</v>
      </c>
      <c r="CR230" s="372">
        <f t="shared" si="563"/>
        <v>410.5</v>
      </c>
      <c r="CS230" s="426">
        <v>74.758064516129039</v>
      </c>
      <c r="CT230" s="496">
        <v>82.84905660377359</v>
      </c>
      <c r="CU230" s="371">
        <f t="shared" si="511"/>
        <v>4635</v>
      </c>
      <c r="CV230" s="372">
        <f t="shared" si="511"/>
        <v>5302.3396226415098</v>
      </c>
      <c r="CW230" s="426">
        <v>71.239130434782609</v>
      </c>
      <c r="CX230" s="496">
        <v>82.115384615384613</v>
      </c>
      <c r="CY230" s="371">
        <f t="shared" si="512"/>
        <v>3277</v>
      </c>
      <c r="CZ230" s="372">
        <f t="shared" si="512"/>
        <v>2791.9230769230767</v>
      </c>
      <c r="DA230" s="426">
        <v>46</v>
      </c>
      <c r="DB230" s="496"/>
      <c r="DC230" s="371">
        <f t="shared" si="564"/>
        <v>46</v>
      </c>
      <c r="DD230" s="372">
        <f t="shared" si="564"/>
        <v>0</v>
      </c>
      <c r="DE230" s="371">
        <f t="shared" si="565"/>
        <v>73.0091743119266</v>
      </c>
      <c r="DF230" s="372">
        <f t="shared" si="565"/>
        <v>82.594517342495777</v>
      </c>
      <c r="DG230" s="371">
        <f t="shared" si="566"/>
        <v>7957.9999999999991</v>
      </c>
      <c r="DH230" s="372">
        <f t="shared" si="566"/>
        <v>8094.262699564586</v>
      </c>
      <c r="DI230" s="371">
        <f t="shared" si="567"/>
        <v>137</v>
      </c>
      <c r="DJ230" s="372">
        <f t="shared" si="567"/>
        <v>145</v>
      </c>
      <c r="DK230" s="371">
        <f t="shared" si="567"/>
        <v>137</v>
      </c>
      <c r="DL230" s="372">
        <f t="shared" si="567"/>
        <v>145</v>
      </c>
      <c r="DM230" s="371">
        <f t="shared" si="568"/>
        <v>3.96</v>
      </c>
      <c r="DN230" s="372">
        <f t="shared" si="568"/>
        <v>3.6482758620689655</v>
      </c>
      <c r="DO230" s="371">
        <f t="shared" si="569"/>
        <v>542.52</v>
      </c>
      <c r="DP230" s="372">
        <f t="shared" si="569"/>
        <v>529</v>
      </c>
      <c r="DQ230" s="371">
        <f t="shared" si="570"/>
        <v>74.92899800928997</v>
      </c>
      <c r="DR230" s="372">
        <f t="shared" si="570"/>
        <v>82.764373297489755</v>
      </c>
      <c r="DS230" s="371">
        <f t="shared" si="571"/>
        <v>10265.272727272726</v>
      </c>
      <c r="DT230" s="372">
        <f t="shared" si="571"/>
        <v>12000.834128136014</v>
      </c>
      <c r="DU230" s="424">
        <v>18</v>
      </c>
      <c r="DV230" s="496">
        <v>27</v>
      </c>
      <c r="DW230" s="371">
        <f t="shared" si="572"/>
        <v>18</v>
      </c>
      <c r="DX230" s="372">
        <f t="shared" si="572"/>
        <v>27</v>
      </c>
      <c r="DY230" s="426">
        <v>18</v>
      </c>
      <c r="DZ230" s="496">
        <v>23</v>
      </c>
      <c r="EA230" s="371">
        <f t="shared" si="573"/>
        <v>18</v>
      </c>
      <c r="EB230" s="372">
        <f t="shared" si="573"/>
        <v>23</v>
      </c>
      <c r="EC230" s="426"/>
      <c r="ED230" s="496"/>
      <c r="EE230" s="371">
        <f t="shared" si="574"/>
        <v>0</v>
      </c>
      <c r="EF230" s="372">
        <f t="shared" si="574"/>
        <v>0</v>
      </c>
      <c r="EG230" s="358">
        <f t="shared" si="575"/>
        <v>36</v>
      </c>
      <c r="EH230" s="372">
        <f t="shared" si="575"/>
        <v>50</v>
      </c>
      <c r="EI230" s="358">
        <f t="shared" si="576"/>
        <v>36</v>
      </c>
      <c r="EJ230" s="372">
        <f t="shared" si="576"/>
        <v>50</v>
      </c>
      <c r="EK230" s="427">
        <v>2.19</v>
      </c>
      <c r="EL230" s="496">
        <v>2.7962962962962963</v>
      </c>
      <c r="EM230" s="371">
        <f t="shared" si="545"/>
        <v>39.42</v>
      </c>
      <c r="EN230" s="372">
        <f t="shared" si="545"/>
        <v>75.5</v>
      </c>
      <c r="EO230" s="426">
        <v>2.81</v>
      </c>
      <c r="EP230" s="496">
        <v>3.5</v>
      </c>
      <c r="EQ230" s="371">
        <f t="shared" si="507"/>
        <v>50.58</v>
      </c>
      <c r="ER230" s="372">
        <f t="shared" si="507"/>
        <v>80.5</v>
      </c>
      <c r="ES230" s="426"/>
      <c r="ET230" s="496"/>
      <c r="EU230" s="371">
        <f t="shared" si="543"/>
        <v>0</v>
      </c>
      <c r="EV230" s="372">
        <f t="shared" si="544"/>
        <v>0</v>
      </c>
      <c r="EW230" s="371">
        <f t="shared" si="577"/>
        <v>2.5</v>
      </c>
      <c r="EX230" s="372">
        <f t="shared" si="577"/>
        <v>3.12</v>
      </c>
      <c r="EY230" s="371">
        <f t="shared" si="578"/>
        <v>90</v>
      </c>
      <c r="EZ230" s="372">
        <f t="shared" si="578"/>
        <v>156</v>
      </c>
      <c r="FA230" s="426">
        <v>85.944444444444443</v>
      </c>
      <c r="FB230" s="496">
        <v>76.361111111111114</v>
      </c>
      <c r="FC230" s="371">
        <f t="shared" si="579"/>
        <v>1547</v>
      </c>
      <c r="FD230" s="372">
        <f t="shared" si="579"/>
        <v>2061.75</v>
      </c>
      <c r="FE230" s="426">
        <v>86.277777777777771</v>
      </c>
      <c r="FF230" s="496">
        <v>76.2</v>
      </c>
      <c r="FG230" s="371">
        <f t="shared" si="580"/>
        <v>1553</v>
      </c>
      <c r="FH230" s="372">
        <f t="shared" si="580"/>
        <v>1752.6000000000001</v>
      </c>
      <c r="FI230" s="426"/>
      <c r="FJ230" s="496">
        <v>63</v>
      </c>
      <c r="FK230" s="371">
        <f t="shared" si="581"/>
        <v>0</v>
      </c>
      <c r="FL230" s="372">
        <f t="shared" si="581"/>
        <v>0</v>
      </c>
      <c r="FM230" s="371">
        <f t="shared" si="582"/>
        <v>86.111111111111114</v>
      </c>
      <c r="FN230" s="372">
        <f t="shared" si="582"/>
        <v>76.287000000000006</v>
      </c>
      <c r="FO230" s="371">
        <f t="shared" si="583"/>
        <v>3100</v>
      </c>
      <c r="FP230" s="372">
        <f t="shared" si="583"/>
        <v>3814.3500000000004</v>
      </c>
      <c r="FQ230" s="424"/>
      <c r="FR230" s="425"/>
      <c r="FS230" s="371">
        <f t="shared" si="584"/>
        <v>0</v>
      </c>
      <c r="FT230" s="372">
        <f t="shared" si="584"/>
        <v>0</v>
      </c>
      <c r="FU230" s="426"/>
      <c r="FV230" s="425"/>
      <c r="FW230" s="371">
        <f t="shared" si="585"/>
        <v>0</v>
      </c>
      <c r="FX230" s="372">
        <f t="shared" si="585"/>
        <v>0</v>
      </c>
      <c r="FY230" s="426"/>
      <c r="FZ230" s="425"/>
      <c r="GA230" s="371">
        <f t="shared" si="586"/>
        <v>0</v>
      </c>
      <c r="GB230" s="372">
        <f t="shared" si="586"/>
        <v>0</v>
      </c>
      <c r="GC230" s="406">
        <f t="shared" si="550"/>
        <v>104</v>
      </c>
      <c r="GD230" s="372">
        <f t="shared" si="550"/>
        <v>129</v>
      </c>
      <c r="GE230" s="371">
        <f t="shared" si="550"/>
        <v>104</v>
      </c>
      <c r="GF230" s="372">
        <f t="shared" si="550"/>
        <v>129</v>
      </c>
      <c r="GG230" s="371">
        <f t="shared" si="587"/>
        <v>311.89999999999998</v>
      </c>
      <c r="GH230" s="372">
        <f t="shared" si="587"/>
        <v>404.5</v>
      </c>
      <c r="GI230" s="371">
        <f t="shared" si="588"/>
        <v>8153.2727272727279</v>
      </c>
      <c r="GJ230" s="372">
        <f t="shared" si="588"/>
        <v>10550.661051212939</v>
      </c>
      <c r="GK230" s="406">
        <f t="shared" si="551"/>
        <v>68</v>
      </c>
      <c r="GL230" s="372">
        <f t="shared" si="551"/>
        <v>66</v>
      </c>
      <c r="GM230" s="371">
        <f t="shared" si="551"/>
        <v>68</v>
      </c>
      <c r="GN230" s="372">
        <f t="shared" si="551"/>
        <v>66</v>
      </c>
      <c r="GO230" s="371">
        <f t="shared" si="589"/>
        <v>318.12</v>
      </c>
      <c r="GP230" s="372">
        <f t="shared" si="589"/>
        <v>280.5</v>
      </c>
      <c r="GQ230" s="371">
        <f t="shared" si="590"/>
        <v>5166</v>
      </c>
      <c r="GR230" s="372">
        <f t="shared" si="590"/>
        <v>5264.5230769230766</v>
      </c>
      <c r="GS230" s="406">
        <f t="shared" si="552"/>
        <v>172</v>
      </c>
      <c r="GT230" s="372">
        <f t="shared" si="552"/>
        <v>195</v>
      </c>
      <c r="GU230" s="371">
        <f t="shared" si="552"/>
        <v>172</v>
      </c>
      <c r="GV230" s="372">
        <f t="shared" si="548"/>
        <v>195</v>
      </c>
      <c r="GW230" s="371">
        <f t="shared" si="591"/>
        <v>630.02</v>
      </c>
      <c r="GX230" s="372">
        <f t="shared" si="591"/>
        <v>685</v>
      </c>
      <c r="GY230" s="371">
        <f t="shared" si="591"/>
        <v>13319.272727272728</v>
      </c>
      <c r="GZ230" s="372">
        <f t="shared" si="556"/>
        <v>15815.184128136016</v>
      </c>
      <c r="HA230" s="406">
        <f t="shared" si="553"/>
        <v>1</v>
      </c>
      <c r="HB230" s="372">
        <f t="shared" si="553"/>
        <v>0</v>
      </c>
      <c r="HC230" s="371">
        <f t="shared" si="553"/>
        <v>1</v>
      </c>
      <c r="HD230" s="372">
        <f t="shared" si="549"/>
        <v>0</v>
      </c>
      <c r="HE230" s="371">
        <f t="shared" si="554"/>
        <v>2.5</v>
      </c>
      <c r="HF230" s="372" t="str">
        <f t="shared" si="554"/>
        <v/>
      </c>
      <c r="HG230" s="371">
        <f t="shared" si="592"/>
        <v>46</v>
      </c>
      <c r="HH230" s="372" t="str">
        <f t="shared" si="592"/>
        <v/>
      </c>
      <c r="HI230" s="406">
        <f t="shared" si="593"/>
        <v>632.52</v>
      </c>
      <c r="HJ230" s="372">
        <f t="shared" si="593"/>
        <v>685</v>
      </c>
      <c r="HK230" s="371">
        <f t="shared" si="594"/>
        <v>13365.272727272726</v>
      </c>
      <c r="HL230" s="371">
        <f t="shared" si="594"/>
        <v>15815.184128136014</v>
      </c>
    </row>
    <row r="231" spans="1:220" ht="15">
      <c r="A231" s="489" t="s">
        <v>43</v>
      </c>
      <c r="B231" s="490" t="s">
        <v>227</v>
      </c>
      <c r="C231" s="50"/>
      <c r="D231" s="492">
        <v>198710</v>
      </c>
      <c r="E231" s="452">
        <v>9</v>
      </c>
      <c r="F231" s="676">
        <v>175</v>
      </c>
      <c r="G231" s="420">
        <v>224</v>
      </c>
      <c r="H231" s="421">
        <v>8</v>
      </c>
      <c r="I231" s="493">
        <v>12</v>
      </c>
      <c r="J231" s="371">
        <f t="shared" si="513"/>
        <v>167</v>
      </c>
      <c r="K231" s="372">
        <f t="shared" si="514"/>
        <v>212</v>
      </c>
      <c r="L231" s="420">
        <v>68.296558704453446</v>
      </c>
      <c r="M231" s="371">
        <f t="shared" si="515"/>
        <v>167</v>
      </c>
      <c r="N231" s="372">
        <f t="shared" si="516"/>
        <v>212</v>
      </c>
      <c r="O231" s="371">
        <f t="shared" si="517"/>
        <v>167</v>
      </c>
      <c r="P231" s="372">
        <f t="shared" si="518"/>
        <v>212</v>
      </c>
      <c r="Q231" s="424">
        <v>19</v>
      </c>
      <c r="R231" s="494">
        <v>38</v>
      </c>
      <c r="S231" s="371">
        <f t="shared" si="519"/>
        <v>19</v>
      </c>
      <c r="T231" s="372">
        <f t="shared" si="520"/>
        <v>38</v>
      </c>
      <c r="U231" s="426">
        <v>2</v>
      </c>
      <c r="V231" s="493">
        <v>8</v>
      </c>
      <c r="W231" s="371">
        <f t="shared" si="521"/>
        <v>2</v>
      </c>
      <c r="X231" s="372">
        <f t="shared" si="522"/>
        <v>8</v>
      </c>
      <c r="Y231" s="426"/>
      <c r="Z231" s="493"/>
      <c r="AA231" s="371">
        <f t="shared" si="523"/>
        <v>0</v>
      </c>
      <c r="AB231" s="372">
        <f t="shared" si="524"/>
        <v>0</v>
      </c>
      <c r="AC231" s="358">
        <f t="shared" si="525"/>
        <v>21</v>
      </c>
      <c r="AD231" s="372">
        <f t="shared" si="526"/>
        <v>46</v>
      </c>
      <c r="AE231" s="358">
        <f t="shared" si="527"/>
        <v>21</v>
      </c>
      <c r="AF231" s="372">
        <f t="shared" si="528"/>
        <v>46</v>
      </c>
      <c r="AG231" s="495">
        <v>2.5499999999999998</v>
      </c>
      <c r="AH231" s="496">
        <v>2.1315789473684212</v>
      </c>
      <c r="AI231" s="371">
        <f t="shared" si="529"/>
        <v>48.449999999999996</v>
      </c>
      <c r="AJ231" s="372">
        <f t="shared" si="530"/>
        <v>81</v>
      </c>
      <c r="AK231" s="497">
        <v>4</v>
      </c>
      <c r="AL231" s="496">
        <v>3.0625</v>
      </c>
      <c r="AM231" s="371">
        <f t="shared" si="531"/>
        <v>8</v>
      </c>
      <c r="AN231" s="372">
        <f t="shared" si="532"/>
        <v>24.5</v>
      </c>
      <c r="AO231" s="497"/>
      <c r="AP231" s="496"/>
      <c r="AQ231" s="371">
        <f t="shared" si="533"/>
        <v>0</v>
      </c>
      <c r="AR231" s="372">
        <f t="shared" si="534"/>
        <v>0</v>
      </c>
      <c r="AS231" s="371">
        <f t="shared" si="535"/>
        <v>2.6880952380952379</v>
      </c>
      <c r="AT231" s="372">
        <f t="shared" si="536"/>
        <v>2.2934782608695654</v>
      </c>
      <c r="AU231" s="371">
        <f t="shared" si="537"/>
        <v>56.449999999999996</v>
      </c>
      <c r="AV231" s="372">
        <f t="shared" si="538"/>
        <v>105.50000000000001</v>
      </c>
      <c r="AW231" s="497">
        <v>74</v>
      </c>
      <c r="AX231" s="496">
        <v>83.608695652173907</v>
      </c>
      <c r="AY231" s="371">
        <f t="shared" si="539"/>
        <v>1406</v>
      </c>
      <c r="AZ231" s="372">
        <f t="shared" si="540"/>
        <v>3177.1304347826085</v>
      </c>
      <c r="BA231" s="497">
        <v>100.5</v>
      </c>
      <c r="BB231" s="496">
        <v>89.125</v>
      </c>
      <c r="BC231" s="371">
        <f t="shared" si="541"/>
        <v>201</v>
      </c>
      <c r="BD231" s="372">
        <f t="shared" si="542"/>
        <v>713</v>
      </c>
      <c r="BE231" s="498"/>
      <c r="BF231" s="496">
        <v>77.5625</v>
      </c>
      <c r="BG231" s="371">
        <f t="shared" si="557"/>
        <v>0</v>
      </c>
      <c r="BH231" s="372">
        <f t="shared" si="557"/>
        <v>0</v>
      </c>
      <c r="BI231" s="371">
        <f t="shared" si="558"/>
        <v>76.523809523809518</v>
      </c>
      <c r="BJ231" s="372">
        <f t="shared" si="558"/>
        <v>84.568052930056709</v>
      </c>
      <c r="BK231" s="371">
        <f t="shared" si="559"/>
        <v>1607</v>
      </c>
      <c r="BL231" s="372">
        <f t="shared" si="559"/>
        <v>3890.1304347826085</v>
      </c>
      <c r="BM231" s="431">
        <v>70</v>
      </c>
      <c r="BN231" s="494">
        <v>93</v>
      </c>
      <c r="BO231" s="371">
        <f t="shared" si="502"/>
        <v>70</v>
      </c>
      <c r="BP231" s="372">
        <f t="shared" si="502"/>
        <v>93</v>
      </c>
      <c r="BQ231" s="426">
        <v>56</v>
      </c>
      <c r="BR231" s="494">
        <v>58</v>
      </c>
      <c r="BS231" s="371">
        <f t="shared" si="503"/>
        <v>56</v>
      </c>
      <c r="BT231" s="372">
        <f t="shared" si="503"/>
        <v>58</v>
      </c>
      <c r="BU231" s="426">
        <v>1</v>
      </c>
      <c r="BV231" s="494"/>
      <c r="BW231" s="371">
        <f t="shared" si="504"/>
        <v>1</v>
      </c>
      <c r="BX231" s="423">
        <f t="shared" si="555"/>
        <v>0</v>
      </c>
      <c r="BY231" s="358">
        <f t="shared" si="560"/>
        <v>127</v>
      </c>
      <c r="BZ231" s="372">
        <f t="shared" si="560"/>
        <v>151</v>
      </c>
      <c r="CA231" s="358">
        <f t="shared" si="561"/>
        <v>127</v>
      </c>
      <c r="CB231" s="372">
        <f t="shared" si="561"/>
        <v>151</v>
      </c>
      <c r="CC231" s="427">
        <v>3.91</v>
      </c>
      <c r="CD231" s="496">
        <v>4.924731182795699</v>
      </c>
      <c r="CE231" s="371">
        <f t="shared" si="510"/>
        <v>273.7</v>
      </c>
      <c r="CF231" s="372">
        <f t="shared" si="510"/>
        <v>458</v>
      </c>
      <c r="CG231" s="426">
        <v>4.68</v>
      </c>
      <c r="CH231" s="496">
        <v>5.6293103448275863</v>
      </c>
      <c r="CI231" s="371">
        <f t="shared" si="505"/>
        <v>262.08</v>
      </c>
      <c r="CJ231" s="372">
        <f t="shared" si="505"/>
        <v>326.5</v>
      </c>
      <c r="CK231" s="426">
        <v>1.5</v>
      </c>
      <c r="CL231" s="496"/>
      <c r="CM231" s="371">
        <f t="shared" si="506"/>
        <v>1.5</v>
      </c>
      <c r="CN231" s="372">
        <f t="shared" si="506"/>
        <v>0</v>
      </c>
      <c r="CO231" s="371">
        <f t="shared" si="562"/>
        <v>4.2305511811023617</v>
      </c>
      <c r="CP231" s="372">
        <f t="shared" si="562"/>
        <v>5.1953642384105958</v>
      </c>
      <c r="CQ231" s="371">
        <f t="shared" si="563"/>
        <v>537.28</v>
      </c>
      <c r="CR231" s="372">
        <f t="shared" si="563"/>
        <v>784.5</v>
      </c>
      <c r="CS231" s="426">
        <v>74.083333333333329</v>
      </c>
      <c r="CT231" s="496">
        <v>76.471428571428575</v>
      </c>
      <c r="CU231" s="371">
        <f t="shared" si="511"/>
        <v>5185.833333333333</v>
      </c>
      <c r="CV231" s="372">
        <f t="shared" si="511"/>
        <v>7111.8428571428576</v>
      </c>
      <c r="CW231" s="426">
        <v>76.321428571428569</v>
      </c>
      <c r="CX231" s="496">
        <v>78.361111111111114</v>
      </c>
      <c r="CY231" s="371">
        <f t="shared" si="512"/>
        <v>4274</v>
      </c>
      <c r="CZ231" s="372">
        <f t="shared" si="512"/>
        <v>4544.9444444444443</v>
      </c>
      <c r="DA231" s="426">
        <v>50</v>
      </c>
      <c r="DB231" s="496"/>
      <c r="DC231" s="371">
        <f t="shared" si="564"/>
        <v>50</v>
      </c>
      <c r="DD231" s="372">
        <f t="shared" si="564"/>
        <v>0</v>
      </c>
      <c r="DE231" s="371">
        <f t="shared" si="565"/>
        <v>74.880577427821507</v>
      </c>
      <c r="DF231" s="372">
        <f t="shared" si="565"/>
        <v>77.19726689792914</v>
      </c>
      <c r="DG231" s="371">
        <f t="shared" si="566"/>
        <v>9509.8333333333321</v>
      </c>
      <c r="DH231" s="372">
        <f t="shared" si="566"/>
        <v>11656.787301587299</v>
      </c>
      <c r="DI231" s="371">
        <f t="shared" si="567"/>
        <v>148</v>
      </c>
      <c r="DJ231" s="372">
        <f t="shared" si="567"/>
        <v>197</v>
      </c>
      <c r="DK231" s="371">
        <f t="shared" si="567"/>
        <v>148</v>
      </c>
      <c r="DL231" s="372">
        <f t="shared" si="567"/>
        <v>197</v>
      </c>
      <c r="DM231" s="371">
        <f t="shared" si="568"/>
        <v>4.0116891891891893</v>
      </c>
      <c r="DN231" s="372">
        <f t="shared" si="568"/>
        <v>4.5177664974619294</v>
      </c>
      <c r="DO231" s="371">
        <f t="shared" si="569"/>
        <v>593.73</v>
      </c>
      <c r="DP231" s="372">
        <f t="shared" si="569"/>
        <v>890.00000000000011</v>
      </c>
      <c r="DQ231" s="371">
        <f t="shared" si="570"/>
        <v>75.113738738738732</v>
      </c>
      <c r="DR231" s="372">
        <f t="shared" si="570"/>
        <v>78.918364144009686</v>
      </c>
      <c r="DS231" s="371">
        <f t="shared" si="571"/>
        <v>11116.833333333332</v>
      </c>
      <c r="DT231" s="372">
        <f t="shared" si="571"/>
        <v>15546.917736369909</v>
      </c>
      <c r="DU231" s="424">
        <v>11</v>
      </c>
      <c r="DV231" s="496">
        <v>8</v>
      </c>
      <c r="DW231" s="371">
        <f t="shared" si="572"/>
        <v>11</v>
      </c>
      <c r="DX231" s="372">
        <f t="shared" si="572"/>
        <v>8</v>
      </c>
      <c r="DY231" s="426">
        <v>8</v>
      </c>
      <c r="DZ231" s="496">
        <v>7</v>
      </c>
      <c r="EA231" s="371">
        <f t="shared" si="573"/>
        <v>8</v>
      </c>
      <c r="EB231" s="372">
        <f t="shared" si="573"/>
        <v>7</v>
      </c>
      <c r="EC231" s="426"/>
      <c r="ED231" s="496"/>
      <c r="EE231" s="371">
        <f t="shared" si="574"/>
        <v>0</v>
      </c>
      <c r="EF231" s="372">
        <f t="shared" si="574"/>
        <v>0</v>
      </c>
      <c r="EG231" s="358">
        <f t="shared" si="575"/>
        <v>19</v>
      </c>
      <c r="EH231" s="372">
        <f t="shared" si="575"/>
        <v>15</v>
      </c>
      <c r="EI231" s="358">
        <f t="shared" si="576"/>
        <v>19</v>
      </c>
      <c r="EJ231" s="372">
        <f t="shared" si="576"/>
        <v>15</v>
      </c>
      <c r="EK231" s="427">
        <v>3.55</v>
      </c>
      <c r="EL231" s="496">
        <v>1.75</v>
      </c>
      <c r="EM231" s="371">
        <f t="shared" si="545"/>
        <v>39.049999999999997</v>
      </c>
      <c r="EN231" s="372">
        <f t="shared" si="545"/>
        <v>14</v>
      </c>
      <c r="EO231" s="426">
        <v>3.69</v>
      </c>
      <c r="EP231" s="496">
        <v>5.9285714285714288</v>
      </c>
      <c r="EQ231" s="371">
        <f t="shared" si="507"/>
        <v>29.52</v>
      </c>
      <c r="ER231" s="372">
        <f t="shared" si="507"/>
        <v>41.5</v>
      </c>
      <c r="ES231" s="426"/>
      <c r="ET231" s="496"/>
      <c r="EU231" s="371">
        <f t="shared" si="543"/>
        <v>0</v>
      </c>
      <c r="EV231" s="372">
        <f t="shared" si="544"/>
        <v>0</v>
      </c>
      <c r="EW231" s="371">
        <f t="shared" si="577"/>
        <v>3.6089473684210525</v>
      </c>
      <c r="EX231" s="372">
        <f t="shared" si="577"/>
        <v>3.7</v>
      </c>
      <c r="EY231" s="371">
        <f t="shared" si="578"/>
        <v>68.569999999999993</v>
      </c>
      <c r="EZ231" s="372">
        <f t="shared" si="578"/>
        <v>55.5</v>
      </c>
      <c r="FA231" s="426">
        <v>91.272727272727266</v>
      </c>
      <c r="FB231" s="496">
        <v>79.411764705882348</v>
      </c>
      <c r="FC231" s="371">
        <f t="shared" si="579"/>
        <v>1003.9999999999999</v>
      </c>
      <c r="FD231" s="372">
        <f t="shared" si="579"/>
        <v>635.29411764705878</v>
      </c>
      <c r="FE231" s="426">
        <v>90.375</v>
      </c>
      <c r="FF231" s="496">
        <v>73.571428571428569</v>
      </c>
      <c r="FG231" s="371">
        <f t="shared" si="580"/>
        <v>723</v>
      </c>
      <c r="FH231" s="372">
        <f t="shared" si="580"/>
        <v>515</v>
      </c>
      <c r="FI231" s="426"/>
      <c r="FJ231" s="496"/>
      <c r="FK231" s="371">
        <f t="shared" si="581"/>
        <v>0</v>
      </c>
      <c r="FL231" s="372">
        <f t="shared" si="581"/>
        <v>0</v>
      </c>
      <c r="FM231" s="371">
        <f t="shared" si="582"/>
        <v>90.89473684210526</v>
      </c>
      <c r="FN231" s="372">
        <f t="shared" si="582"/>
        <v>76.686274509803923</v>
      </c>
      <c r="FO231" s="371">
        <f t="shared" si="583"/>
        <v>1727</v>
      </c>
      <c r="FP231" s="372">
        <f t="shared" si="583"/>
        <v>1150.2941176470588</v>
      </c>
      <c r="FQ231" s="424"/>
      <c r="FR231" s="425"/>
      <c r="FS231" s="371">
        <f t="shared" si="584"/>
        <v>0</v>
      </c>
      <c r="FT231" s="372">
        <f t="shared" si="584"/>
        <v>0</v>
      </c>
      <c r="FU231" s="426"/>
      <c r="FV231" s="425"/>
      <c r="FW231" s="371">
        <f t="shared" si="585"/>
        <v>0</v>
      </c>
      <c r="FX231" s="372">
        <f t="shared" si="585"/>
        <v>0</v>
      </c>
      <c r="FY231" s="426"/>
      <c r="FZ231" s="425"/>
      <c r="GA231" s="371">
        <f t="shared" si="586"/>
        <v>0</v>
      </c>
      <c r="GB231" s="372">
        <f t="shared" si="586"/>
        <v>0</v>
      </c>
      <c r="GC231" s="406">
        <f t="shared" si="550"/>
        <v>100</v>
      </c>
      <c r="GD231" s="372">
        <f t="shared" si="550"/>
        <v>139</v>
      </c>
      <c r="GE231" s="371">
        <f t="shared" si="550"/>
        <v>100</v>
      </c>
      <c r="GF231" s="372">
        <f t="shared" si="550"/>
        <v>139</v>
      </c>
      <c r="GG231" s="371">
        <f t="shared" si="587"/>
        <v>361.2</v>
      </c>
      <c r="GH231" s="372">
        <f t="shared" si="587"/>
        <v>553</v>
      </c>
      <c r="GI231" s="371">
        <f t="shared" si="588"/>
        <v>7595.833333333333</v>
      </c>
      <c r="GJ231" s="372">
        <f t="shared" si="588"/>
        <v>10924.267409572525</v>
      </c>
      <c r="GK231" s="406">
        <f t="shared" si="551"/>
        <v>66</v>
      </c>
      <c r="GL231" s="372">
        <f t="shared" si="551"/>
        <v>73</v>
      </c>
      <c r="GM231" s="371">
        <f t="shared" si="551"/>
        <v>66</v>
      </c>
      <c r="GN231" s="372">
        <f t="shared" si="551"/>
        <v>73</v>
      </c>
      <c r="GO231" s="371">
        <f t="shared" si="589"/>
        <v>299.59999999999997</v>
      </c>
      <c r="GP231" s="372">
        <f t="shared" si="589"/>
        <v>392.5</v>
      </c>
      <c r="GQ231" s="371">
        <f t="shared" si="590"/>
        <v>5198</v>
      </c>
      <c r="GR231" s="372">
        <f t="shared" si="590"/>
        <v>5772.9444444444443</v>
      </c>
      <c r="GS231" s="406">
        <f t="shared" si="552"/>
        <v>166</v>
      </c>
      <c r="GT231" s="372">
        <f t="shared" si="552"/>
        <v>212</v>
      </c>
      <c r="GU231" s="371">
        <f t="shared" si="552"/>
        <v>166</v>
      </c>
      <c r="GV231" s="372">
        <f t="shared" si="548"/>
        <v>212</v>
      </c>
      <c r="GW231" s="371">
        <f t="shared" si="591"/>
        <v>660.8</v>
      </c>
      <c r="GX231" s="372">
        <f t="shared" si="591"/>
        <v>945.5</v>
      </c>
      <c r="GY231" s="371">
        <f t="shared" si="591"/>
        <v>12793.833333333332</v>
      </c>
      <c r="GZ231" s="372">
        <f t="shared" si="556"/>
        <v>16697.211854016969</v>
      </c>
      <c r="HA231" s="406">
        <f t="shared" si="553"/>
        <v>1</v>
      </c>
      <c r="HB231" s="372">
        <f t="shared" si="553"/>
        <v>0</v>
      </c>
      <c r="HC231" s="371">
        <f t="shared" si="553"/>
        <v>1</v>
      </c>
      <c r="HD231" s="372">
        <f t="shared" si="549"/>
        <v>0</v>
      </c>
      <c r="HE231" s="371">
        <f t="shared" si="554"/>
        <v>1.5</v>
      </c>
      <c r="HF231" s="372" t="str">
        <f t="shared" si="554"/>
        <v/>
      </c>
      <c r="HG231" s="371">
        <f t="shared" si="592"/>
        <v>50</v>
      </c>
      <c r="HH231" s="372" t="str">
        <f t="shared" si="592"/>
        <v/>
      </c>
      <c r="HI231" s="406">
        <f t="shared" si="593"/>
        <v>662.3</v>
      </c>
      <c r="HJ231" s="372">
        <f t="shared" si="593"/>
        <v>945.50000000000011</v>
      </c>
      <c r="HK231" s="371">
        <f t="shared" si="594"/>
        <v>12843.833333333332</v>
      </c>
      <c r="HL231" s="371">
        <f t="shared" si="594"/>
        <v>16697.211854016969</v>
      </c>
    </row>
    <row r="232" spans="1:220" ht="15">
      <c r="A232" s="489" t="s">
        <v>43</v>
      </c>
      <c r="B232" s="490" t="s">
        <v>228</v>
      </c>
      <c r="C232" s="50"/>
      <c r="D232" s="492">
        <v>198774</v>
      </c>
      <c r="E232" s="452">
        <v>9</v>
      </c>
      <c r="F232" s="676">
        <v>300</v>
      </c>
      <c r="G232" s="420">
        <v>388</v>
      </c>
      <c r="H232" s="421">
        <v>8</v>
      </c>
      <c r="I232" s="493">
        <v>10</v>
      </c>
      <c r="J232" s="371">
        <f t="shared" si="513"/>
        <v>292</v>
      </c>
      <c r="K232" s="372">
        <f t="shared" si="514"/>
        <v>378</v>
      </c>
      <c r="L232" s="420">
        <v>66.504378283712782</v>
      </c>
      <c r="M232" s="371">
        <f t="shared" si="515"/>
        <v>292</v>
      </c>
      <c r="N232" s="372">
        <f t="shared" si="516"/>
        <v>378</v>
      </c>
      <c r="O232" s="371">
        <f t="shared" si="517"/>
        <v>292</v>
      </c>
      <c r="P232" s="372">
        <f t="shared" si="518"/>
        <v>378</v>
      </c>
      <c r="Q232" s="424">
        <v>33</v>
      </c>
      <c r="R232" s="494">
        <v>39</v>
      </c>
      <c r="S232" s="371">
        <f t="shared" si="519"/>
        <v>33</v>
      </c>
      <c r="T232" s="372">
        <f t="shared" si="520"/>
        <v>39</v>
      </c>
      <c r="U232" s="426">
        <v>11</v>
      </c>
      <c r="V232" s="493">
        <v>26</v>
      </c>
      <c r="W232" s="371">
        <f t="shared" si="521"/>
        <v>11</v>
      </c>
      <c r="X232" s="372">
        <f t="shared" si="522"/>
        <v>26</v>
      </c>
      <c r="Y232" s="426"/>
      <c r="Z232" s="493"/>
      <c r="AA232" s="371">
        <f t="shared" si="523"/>
        <v>0</v>
      </c>
      <c r="AB232" s="372">
        <f t="shared" si="524"/>
        <v>0</v>
      </c>
      <c r="AC232" s="358">
        <f t="shared" si="525"/>
        <v>44</v>
      </c>
      <c r="AD232" s="372">
        <f t="shared" si="526"/>
        <v>65</v>
      </c>
      <c r="AE232" s="358">
        <f t="shared" si="527"/>
        <v>44</v>
      </c>
      <c r="AF232" s="372">
        <f t="shared" si="528"/>
        <v>65</v>
      </c>
      <c r="AG232" s="495">
        <v>3.02</v>
      </c>
      <c r="AH232" s="496">
        <v>3.7179487179487181</v>
      </c>
      <c r="AI232" s="371">
        <f t="shared" si="529"/>
        <v>99.66</v>
      </c>
      <c r="AJ232" s="372">
        <f t="shared" si="530"/>
        <v>145</v>
      </c>
      <c r="AK232" s="497">
        <v>2.86</v>
      </c>
      <c r="AL232" s="496">
        <v>3.6153846153846154</v>
      </c>
      <c r="AM232" s="371">
        <f t="shared" si="531"/>
        <v>31.459999999999997</v>
      </c>
      <c r="AN232" s="372">
        <f t="shared" si="532"/>
        <v>94</v>
      </c>
      <c r="AO232" s="497"/>
      <c r="AP232" s="496"/>
      <c r="AQ232" s="371">
        <f t="shared" si="533"/>
        <v>0</v>
      </c>
      <c r="AR232" s="372">
        <f t="shared" si="534"/>
        <v>0</v>
      </c>
      <c r="AS232" s="371">
        <f t="shared" si="535"/>
        <v>2.98</v>
      </c>
      <c r="AT232" s="372">
        <f t="shared" si="536"/>
        <v>3.6769230769230767</v>
      </c>
      <c r="AU232" s="371">
        <f t="shared" si="537"/>
        <v>131.12</v>
      </c>
      <c r="AV232" s="372">
        <f t="shared" si="538"/>
        <v>239</v>
      </c>
      <c r="AW232" s="497">
        <v>89.848484848484844</v>
      </c>
      <c r="AX232" s="496">
        <v>99.088888888888889</v>
      </c>
      <c r="AY232" s="371">
        <f t="shared" si="539"/>
        <v>2965</v>
      </c>
      <c r="AZ232" s="372">
        <f t="shared" si="540"/>
        <v>3864.4666666666667</v>
      </c>
      <c r="BA232" s="497">
        <v>88.454545454545453</v>
      </c>
      <c r="BB232" s="496">
        <v>97.75</v>
      </c>
      <c r="BC232" s="371">
        <f t="shared" si="541"/>
        <v>973</v>
      </c>
      <c r="BD232" s="372">
        <f t="shared" si="542"/>
        <v>2541.5</v>
      </c>
      <c r="BE232" s="498"/>
      <c r="BF232" s="496"/>
      <c r="BG232" s="371">
        <f t="shared" si="557"/>
        <v>0</v>
      </c>
      <c r="BH232" s="372">
        <f t="shared" si="557"/>
        <v>0</v>
      </c>
      <c r="BI232" s="371">
        <f t="shared" si="558"/>
        <v>89.5</v>
      </c>
      <c r="BJ232" s="372">
        <f t="shared" si="558"/>
        <v>98.553333333333342</v>
      </c>
      <c r="BK232" s="371">
        <f t="shared" si="559"/>
        <v>3938</v>
      </c>
      <c r="BL232" s="372">
        <f t="shared" si="559"/>
        <v>6405.9666666666672</v>
      </c>
      <c r="BM232" s="431">
        <v>75</v>
      </c>
      <c r="BN232" s="494">
        <v>84</v>
      </c>
      <c r="BO232" s="371">
        <f t="shared" ref="BO232:BP265" si="595">IF(CS232&gt;0,BM232,)</f>
        <v>75</v>
      </c>
      <c r="BP232" s="372">
        <f t="shared" si="595"/>
        <v>84</v>
      </c>
      <c r="BQ232" s="426">
        <v>102</v>
      </c>
      <c r="BR232" s="494">
        <v>131</v>
      </c>
      <c r="BS232" s="371">
        <f t="shared" ref="BS232:BT295" si="596">IF(CW232&gt;0,BQ232,)</f>
        <v>102</v>
      </c>
      <c r="BT232" s="372">
        <f t="shared" si="596"/>
        <v>131</v>
      </c>
      <c r="BU232" s="426">
        <v>1</v>
      </c>
      <c r="BV232" s="494">
        <v>3</v>
      </c>
      <c r="BW232" s="371">
        <f t="shared" ref="BW232:BW295" si="597">IF(DA232&gt;0,BU232,)</f>
        <v>1</v>
      </c>
      <c r="BX232" s="423">
        <f t="shared" si="555"/>
        <v>3</v>
      </c>
      <c r="BY232" s="358">
        <f t="shared" si="560"/>
        <v>178</v>
      </c>
      <c r="BZ232" s="372">
        <f t="shared" si="560"/>
        <v>218</v>
      </c>
      <c r="CA232" s="358">
        <f t="shared" si="561"/>
        <v>178</v>
      </c>
      <c r="CB232" s="372">
        <f t="shared" si="561"/>
        <v>218</v>
      </c>
      <c r="CC232" s="427">
        <v>3.79</v>
      </c>
      <c r="CD232" s="496">
        <v>4.1547619047619051</v>
      </c>
      <c r="CE232" s="371">
        <f t="shared" si="510"/>
        <v>284.25</v>
      </c>
      <c r="CF232" s="372">
        <f t="shared" si="510"/>
        <v>349</v>
      </c>
      <c r="CG232" s="426">
        <v>4.3600000000000003</v>
      </c>
      <c r="CH232" s="496">
        <v>4.9503816793893129</v>
      </c>
      <c r="CI232" s="371">
        <f t="shared" ref="CI232:CJ295" si="598">IF(BQ232&gt;0,(BQ232*CG232),)</f>
        <v>444.72</v>
      </c>
      <c r="CJ232" s="372">
        <f t="shared" si="598"/>
        <v>648.5</v>
      </c>
      <c r="CK232" s="426">
        <v>2</v>
      </c>
      <c r="CL232" s="496">
        <v>3.3333333333333335</v>
      </c>
      <c r="CM232" s="371">
        <f t="shared" ref="CM232:CN295" si="599">IF(BU232&gt;0,(BU232*CK232),)</f>
        <v>2</v>
      </c>
      <c r="CN232" s="372">
        <f t="shared" si="599"/>
        <v>10</v>
      </c>
      <c r="CO232" s="371">
        <f t="shared" si="562"/>
        <v>4.106573033707865</v>
      </c>
      <c r="CP232" s="372">
        <f t="shared" si="562"/>
        <v>4.6215596330275233</v>
      </c>
      <c r="CQ232" s="371">
        <f t="shared" si="563"/>
        <v>730.96999999999991</v>
      </c>
      <c r="CR232" s="372">
        <f t="shared" si="563"/>
        <v>1007.5000000000001</v>
      </c>
      <c r="CS232" s="426">
        <v>79.666666666666671</v>
      </c>
      <c r="CT232" s="496">
        <v>93.676923076923075</v>
      </c>
      <c r="CU232" s="371">
        <f t="shared" si="511"/>
        <v>5975</v>
      </c>
      <c r="CV232" s="372">
        <f t="shared" si="511"/>
        <v>7868.8615384615387</v>
      </c>
      <c r="CW232" s="426">
        <v>72.578431372549019</v>
      </c>
      <c r="CX232" s="496">
        <v>85.111111111111114</v>
      </c>
      <c r="CY232" s="371">
        <f t="shared" si="512"/>
        <v>7403</v>
      </c>
      <c r="CZ232" s="372">
        <f t="shared" si="512"/>
        <v>11149.555555555557</v>
      </c>
      <c r="DA232" s="426">
        <v>69</v>
      </c>
      <c r="DB232" s="496">
        <v>87.333333333333329</v>
      </c>
      <c r="DC232" s="371">
        <f t="shared" si="564"/>
        <v>69</v>
      </c>
      <c r="DD232" s="372">
        <f t="shared" si="564"/>
        <v>262</v>
      </c>
      <c r="DE232" s="371">
        <f t="shared" si="565"/>
        <v>75.544943820224717</v>
      </c>
      <c r="DF232" s="372">
        <f t="shared" si="565"/>
        <v>88.442280247784836</v>
      </c>
      <c r="DG232" s="371">
        <f t="shared" si="566"/>
        <v>13447</v>
      </c>
      <c r="DH232" s="372">
        <f t="shared" si="566"/>
        <v>19280.417094017095</v>
      </c>
      <c r="DI232" s="371">
        <f t="shared" si="567"/>
        <v>222</v>
      </c>
      <c r="DJ232" s="372">
        <f t="shared" si="567"/>
        <v>283</v>
      </c>
      <c r="DK232" s="371">
        <f t="shared" si="567"/>
        <v>222</v>
      </c>
      <c r="DL232" s="372">
        <f t="shared" si="567"/>
        <v>283</v>
      </c>
      <c r="DM232" s="371">
        <f t="shared" si="568"/>
        <v>3.8832882882882878</v>
      </c>
      <c r="DN232" s="372">
        <f t="shared" si="568"/>
        <v>4.4045936395759719</v>
      </c>
      <c r="DO232" s="371">
        <f t="shared" si="569"/>
        <v>862.08999999999992</v>
      </c>
      <c r="DP232" s="372">
        <f t="shared" si="569"/>
        <v>1246.5</v>
      </c>
      <c r="DQ232" s="371">
        <f t="shared" si="570"/>
        <v>78.310810810810807</v>
      </c>
      <c r="DR232" s="372">
        <f t="shared" si="570"/>
        <v>90.76460692821118</v>
      </c>
      <c r="DS232" s="371">
        <f t="shared" si="571"/>
        <v>17385</v>
      </c>
      <c r="DT232" s="372">
        <f t="shared" si="571"/>
        <v>25686.383760683762</v>
      </c>
      <c r="DU232" s="424">
        <v>27</v>
      </c>
      <c r="DV232" s="496">
        <v>28</v>
      </c>
      <c r="DW232" s="371">
        <f t="shared" si="572"/>
        <v>27</v>
      </c>
      <c r="DX232" s="372">
        <f t="shared" si="572"/>
        <v>28</v>
      </c>
      <c r="DY232" s="426">
        <v>43</v>
      </c>
      <c r="DZ232" s="496">
        <v>67</v>
      </c>
      <c r="EA232" s="371">
        <f t="shared" si="573"/>
        <v>43</v>
      </c>
      <c r="EB232" s="372">
        <f t="shared" si="573"/>
        <v>67</v>
      </c>
      <c r="EC232" s="426"/>
      <c r="ED232" s="496"/>
      <c r="EE232" s="371">
        <f t="shared" si="574"/>
        <v>0</v>
      </c>
      <c r="EF232" s="372">
        <f t="shared" si="574"/>
        <v>0</v>
      </c>
      <c r="EG232" s="358">
        <f t="shared" si="575"/>
        <v>70</v>
      </c>
      <c r="EH232" s="372">
        <f t="shared" si="575"/>
        <v>95</v>
      </c>
      <c r="EI232" s="358">
        <f t="shared" si="576"/>
        <v>70</v>
      </c>
      <c r="EJ232" s="372">
        <f t="shared" si="576"/>
        <v>95</v>
      </c>
      <c r="EK232" s="427">
        <v>2.57</v>
      </c>
      <c r="EL232" s="496">
        <v>3</v>
      </c>
      <c r="EM232" s="371">
        <f t="shared" si="545"/>
        <v>69.39</v>
      </c>
      <c r="EN232" s="372">
        <f t="shared" si="545"/>
        <v>84</v>
      </c>
      <c r="EO232" s="426">
        <v>2.63</v>
      </c>
      <c r="EP232" s="496">
        <v>3.3048780487804876</v>
      </c>
      <c r="EQ232" s="371">
        <f t="shared" ref="EQ232:ER295" si="600">IF(DY232&gt;0,(DY232*EO232),)</f>
        <v>113.08999999999999</v>
      </c>
      <c r="ER232" s="372">
        <f t="shared" si="600"/>
        <v>221.42682926829266</v>
      </c>
      <c r="ES232" s="426"/>
      <c r="ET232" s="496"/>
      <c r="EU232" s="371">
        <f t="shared" si="543"/>
        <v>0</v>
      </c>
      <c r="EV232" s="372">
        <f t="shared" si="544"/>
        <v>0</v>
      </c>
      <c r="EW232" s="371">
        <f t="shared" si="577"/>
        <v>2.6068571428571428</v>
      </c>
      <c r="EX232" s="372">
        <f t="shared" si="577"/>
        <v>3.215019255455712</v>
      </c>
      <c r="EY232" s="371">
        <f t="shared" si="578"/>
        <v>182.48</v>
      </c>
      <c r="EZ232" s="372">
        <f t="shared" si="578"/>
        <v>305.42682926829264</v>
      </c>
      <c r="FA232" s="426">
        <v>91.148148148148152</v>
      </c>
      <c r="FB232" s="496">
        <v>91.236363636363635</v>
      </c>
      <c r="FC232" s="371">
        <f t="shared" si="579"/>
        <v>2461</v>
      </c>
      <c r="FD232" s="372">
        <f t="shared" si="579"/>
        <v>2554.6181818181817</v>
      </c>
      <c r="FE232" s="426">
        <v>82.372093023255815</v>
      </c>
      <c r="FF232" s="496">
        <v>75.390243902439025</v>
      </c>
      <c r="FG232" s="371">
        <f t="shared" si="580"/>
        <v>3542</v>
      </c>
      <c r="FH232" s="372">
        <f t="shared" si="580"/>
        <v>5051.1463414634145</v>
      </c>
      <c r="FI232" s="426"/>
      <c r="FJ232" s="496">
        <v>67.5</v>
      </c>
      <c r="FK232" s="371">
        <f t="shared" si="581"/>
        <v>0</v>
      </c>
      <c r="FL232" s="372">
        <f t="shared" si="581"/>
        <v>0</v>
      </c>
      <c r="FM232" s="371">
        <f t="shared" si="582"/>
        <v>85.757142857142853</v>
      </c>
      <c r="FN232" s="372">
        <f t="shared" si="582"/>
        <v>80.060679192437846</v>
      </c>
      <c r="FO232" s="371">
        <f t="shared" si="583"/>
        <v>6003</v>
      </c>
      <c r="FP232" s="372">
        <f t="shared" si="583"/>
        <v>7605.7645232815958</v>
      </c>
      <c r="FQ232" s="424"/>
      <c r="FR232" s="425"/>
      <c r="FS232" s="371">
        <f t="shared" si="584"/>
        <v>0</v>
      </c>
      <c r="FT232" s="372">
        <f t="shared" si="584"/>
        <v>0</v>
      </c>
      <c r="FU232" s="426"/>
      <c r="FV232" s="425"/>
      <c r="FW232" s="371">
        <f t="shared" si="585"/>
        <v>0</v>
      </c>
      <c r="FX232" s="372">
        <f t="shared" si="585"/>
        <v>0</v>
      </c>
      <c r="FY232" s="426"/>
      <c r="FZ232" s="425"/>
      <c r="GA232" s="371">
        <f t="shared" si="586"/>
        <v>0</v>
      </c>
      <c r="GB232" s="372">
        <f t="shared" si="586"/>
        <v>0</v>
      </c>
      <c r="GC232" s="406">
        <f t="shared" si="550"/>
        <v>135</v>
      </c>
      <c r="GD232" s="372">
        <f t="shared" si="550"/>
        <v>151</v>
      </c>
      <c r="GE232" s="371">
        <f t="shared" si="550"/>
        <v>135</v>
      </c>
      <c r="GF232" s="372">
        <f t="shared" si="550"/>
        <v>151</v>
      </c>
      <c r="GG232" s="371">
        <f t="shared" si="587"/>
        <v>453.29999999999995</v>
      </c>
      <c r="GH232" s="372">
        <f t="shared" si="587"/>
        <v>578</v>
      </c>
      <c r="GI232" s="371">
        <f t="shared" si="588"/>
        <v>11401</v>
      </c>
      <c r="GJ232" s="372">
        <f t="shared" si="588"/>
        <v>14287.946386946387</v>
      </c>
      <c r="GK232" s="406">
        <f t="shared" si="551"/>
        <v>156</v>
      </c>
      <c r="GL232" s="372">
        <f t="shared" si="551"/>
        <v>224</v>
      </c>
      <c r="GM232" s="371">
        <f t="shared" si="551"/>
        <v>156</v>
      </c>
      <c r="GN232" s="372">
        <f t="shared" si="551"/>
        <v>224</v>
      </c>
      <c r="GO232" s="371">
        <f t="shared" si="589"/>
        <v>589.27</v>
      </c>
      <c r="GP232" s="372">
        <f t="shared" si="589"/>
        <v>963.92682926829264</v>
      </c>
      <c r="GQ232" s="371">
        <f t="shared" si="590"/>
        <v>11918</v>
      </c>
      <c r="GR232" s="372">
        <f t="shared" si="590"/>
        <v>18742.201897018971</v>
      </c>
      <c r="GS232" s="406">
        <f t="shared" si="552"/>
        <v>291</v>
      </c>
      <c r="GT232" s="372">
        <f t="shared" si="552"/>
        <v>375</v>
      </c>
      <c r="GU232" s="371">
        <f t="shared" si="552"/>
        <v>291</v>
      </c>
      <c r="GV232" s="372">
        <f t="shared" si="548"/>
        <v>375</v>
      </c>
      <c r="GW232" s="371">
        <f t="shared" si="591"/>
        <v>1042.57</v>
      </c>
      <c r="GX232" s="372">
        <f t="shared" si="591"/>
        <v>1541.9268292682927</v>
      </c>
      <c r="GY232" s="371">
        <f t="shared" si="591"/>
        <v>23319</v>
      </c>
      <c r="GZ232" s="372">
        <f t="shared" si="556"/>
        <v>33030.148283965362</v>
      </c>
      <c r="HA232" s="406">
        <f t="shared" si="553"/>
        <v>1</v>
      </c>
      <c r="HB232" s="372">
        <f t="shared" si="553"/>
        <v>3</v>
      </c>
      <c r="HC232" s="371">
        <f t="shared" si="553"/>
        <v>1</v>
      </c>
      <c r="HD232" s="372">
        <f t="shared" si="549"/>
        <v>3</v>
      </c>
      <c r="HE232" s="371">
        <f t="shared" si="554"/>
        <v>2</v>
      </c>
      <c r="HF232" s="372">
        <f t="shared" si="554"/>
        <v>10</v>
      </c>
      <c r="HG232" s="371">
        <f t="shared" si="592"/>
        <v>69</v>
      </c>
      <c r="HH232" s="372">
        <f t="shared" si="592"/>
        <v>262</v>
      </c>
      <c r="HI232" s="406">
        <f t="shared" si="593"/>
        <v>1044.57</v>
      </c>
      <c r="HJ232" s="372">
        <f t="shared" si="593"/>
        <v>1551.9268292682927</v>
      </c>
      <c r="HK232" s="371">
        <f t="shared" si="594"/>
        <v>23388</v>
      </c>
      <c r="HL232" s="371">
        <f t="shared" si="594"/>
        <v>33292.148283965362</v>
      </c>
    </row>
    <row r="233" spans="1:220" ht="15">
      <c r="A233" s="489" t="s">
        <v>43</v>
      </c>
      <c r="B233" s="490" t="s">
        <v>229</v>
      </c>
      <c r="C233" s="50"/>
      <c r="D233" s="492">
        <v>198817</v>
      </c>
      <c r="E233" s="452">
        <v>9</v>
      </c>
      <c r="F233" s="676">
        <v>253</v>
      </c>
      <c r="G233" s="420">
        <v>247</v>
      </c>
      <c r="H233" s="421">
        <v>58</v>
      </c>
      <c r="I233" s="493">
        <v>4</v>
      </c>
      <c r="J233" s="371">
        <f t="shared" si="513"/>
        <v>195</v>
      </c>
      <c r="K233" s="372">
        <f t="shared" si="514"/>
        <v>243</v>
      </c>
      <c r="L233" s="420">
        <v>67.354704412989179</v>
      </c>
      <c r="M233" s="371">
        <f t="shared" si="515"/>
        <v>195</v>
      </c>
      <c r="N233" s="372">
        <f t="shared" si="516"/>
        <v>243</v>
      </c>
      <c r="O233" s="371">
        <f t="shared" si="517"/>
        <v>195</v>
      </c>
      <c r="P233" s="372">
        <f t="shared" si="518"/>
        <v>241</v>
      </c>
      <c r="Q233" s="424">
        <v>12</v>
      </c>
      <c r="R233" s="494">
        <v>14</v>
      </c>
      <c r="S233" s="371">
        <f t="shared" si="519"/>
        <v>12</v>
      </c>
      <c r="T233" s="372">
        <f t="shared" si="520"/>
        <v>14</v>
      </c>
      <c r="U233" s="426">
        <v>2</v>
      </c>
      <c r="V233" s="493">
        <v>8</v>
      </c>
      <c r="W233" s="371">
        <f t="shared" si="521"/>
        <v>2</v>
      </c>
      <c r="X233" s="372">
        <f t="shared" si="522"/>
        <v>8</v>
      </c>
      <c r="Y233" s="426"/>
      <c r="Z233" s="493">
        <v>1</v>
      </c>
      <c r="AA233" s="371">
        <f t="shared" si="523"/>
        <v>0</v>
      </c>
      <c r="AB233" s="372">
        <f t="shared" si="524"/>
        <v>1</v>
      </c>
      <c r="AC233" s="358">
        <f t="shared" si="525"/>
        <v>14</v>
      </c>
      <c r="AD233" s="372">
        <f t="shared" si="526"/>
        <v>23</v>
      </c>
      <c r="AE233" s="358">
        <f t="shared" si="527"/>
        <v>14</v>
      </c>
      <c r="AF233" s="372">
        <f t="shared" si="528"/>
        <v>23</v>
      </c>
      <c r="AG233" s="495">
        <v>2.08</v>
      </c>
      <c r="AH233" s="496">
        <v>2.25</v>
      </c>
      <c r="AI233" s="371">
        <f t="shared" si="529"/>
        <v>24.96</v>
      </c>
      <c r="AJ233" s="372">
        <f t="shared" si="530"/>
        <v>31.5</v>
      </c>
      <c r="AK233" s="497">
        <v>1.75</v>
      </c>
      <c r="AL233" s="496">
        <v>1.9375</v>
      </c>
      <c r="AM233" s="371">
        <f t="shared" si="531"/>
        <v>3.5</v>
      </c>
      <c r="AN233" s="372">
        <f t="shared" si="532"/>
        <v>15.5</v>
      </c>
      <c r="AO233" s="497"/>
      <c r="AP233" s="496">
        <v>1</v>
      </c>
      <c r="AQ233" s="371">
        <f t="shared" si="533"/>
        <v>0</v>
      </c>
      <c r="AR233" s="372">
        <f t="shared" si="534"/>
        <v>1</v>
      </c>
      <c r="AS233" s="371">
        <f t="shared" si="535"/>
        <v>2.0328571428571429</v>
      </c>
      <c r="AT233" s="372">
        <f t="shared" si="536"/>
        <v>2.0869565217391304</v>
      </c>
      <c r="AU233" s="371">
        <f t="shared" si="537"/>
        <v>28.46</v>
      </c>
      <c r="AV233" s="372">
        <f t="shared" si="538"/>
        <v>48</v>
      </c>
      <c r="AW233" s="497">
        <v>80.083333333333329</v>
      </c>
      <c r="AX233" s="496">
        <v>77.538461538461533</v>
      </c>
      <c r="AY233" s="371">
        <f t="shared" si="539"/>
        <v>961</v>
      </c>
      <c r="AZ233" s="372">
        <f t="shared" si="540"/>
        <v>1085.5384615384614</v>
      </c>
      <c r="BA233" s="497">
        <v>77</v>
      </c>
      <c r="BB233" s="496">
        <v>95</v>
      </c>
      <c r="BC233" s="371">
        <f t="shared" si="541"/>
        <v>154</v>
      </c>
      <c r="BD233" s="372">
        <f t="shared" si="542"/>
        <v>760</v>
      </c>
      <c r="BE233" s="498"/>
      <c r="BF233" s="496">
        <v>66</v>
      </c>
      <c r="BG233" s="371">
        <f t="shared" si="557"/>
        <v>0</v>
      </c>
      <c r="BH233" s="372">
        <f t="shared" si="557"/>
        <v>66</v>
      </c>
      <c r="BI233" s="371">
        <f t="shared" si="558"/>
        <v>79.642857142857139</v>
      </c>
      <c r="BJ233" s="372">
        <f t="shared" si="558"/>
        <v>83.110367892976583</v>
      </c>
      <c r="BK233" s="371">
        <f t="shared" si="559"/>
        <v>1115</v>
      </c>
      <c r="BL233" s="372">
        <f t="shared" si="559"/>
        <v>1911.5384615384614</v>
      </c>
      <c r="BM233" s="431">
        <v>93</v>
      </c>
      <c r="BN233" s="494">
        <v>108</v>
      </c>
      <c r="BO233" s="371">
        <f t="shared" si="595"/>
        <v>93</v>
      </c>
      <c r="BP233" s="372">
        <f t="shared" si="595"/>
        <v>108</v>
      </c>
      <c r="BQ233" s="426">
        <v>48</v>
      </c>
      <c r="BR233" s="494">
        <v>58</v>
      </c>
      <c r="BS233" s="371">
        <f t="shared" si="596"/>
        <v>48</v>
      </c>
      <c r="BT233" s="372">
        <f t="shared" si="596"/>
        <v>58</v>
      </c>
      <c r="BU233" s="426"/>
      <c r="BV233" s="494"/>
      <c r="BW233" s="371">
        <f t="shared" si="597"/>
        <v>0</v>
      </c>
      <c r="BX233" s="423">
        <f t="shared" si="555"/>
        <v>0</v>
      </c>
      <c r="BY233" s="358">
        <f t="shared" si="560"/>
        <v>141</v>
      </c>
      <c r="BZ233" s="372">
        <f t="shared" si="560"/>
        <v>166</v>
      </c>
      <c r="CA233" s="358">
        <f t="shared" si="561"/>
        <v>141</v>
      </c>
      <c r="CB233" s="372">
        <f t="shared" si="561"/>
        <v>166</v>
      </c>
      <c r="CC233" s="427">
        <v>4.1500000000000004</v>
      </c>
      <c r="CD233" s="496">
        <v>4.6944444444444446</v>
      </c>
      <c r="CE233" s="371">
        <f t="shared" si="510"/>
        <v>385.95000000000005</v>
      </c>
      <c r="CF233" s="372">
        <f t="shared" si="510"/>
        <v>507</v>
      </c>
      <c r="CG233" s="426">
        <v>5.63</v>
      </c>
      <c r="CH233" s="496">
        <v>6.5344827586206895</v>
      </c>
      <c r="CI233" s="371">
        <f t="shared" si="598"/>
        <v>270.24</v>
      </c>
      <c r="CJ233" s="372">
        <f t="shared" si="598"/>
        <v>379</v>
      </c>
      <c r="CK233" s="426"/>
      <c r="CL233" s="496"/>
      <c r="CM233" s="371">
        <f t="shared" si="599"/>
        <v>0</v>
      </c>
      <c r="CN233" s="372">
        <f t="shared" si="599"/>
        <v>0</v>
      </c>
      <c r="CO233" s="371">
        <f t="shared" si="562"/>
        <v>4.6538297872340433</v>
      </c>
      <c r="CP233" s="372">
        <f t="shared" si="562"/>
        <v>5.3373493975903612</v>
      </c>
      <c r="CQ233" s="371">
        <f t="shared" si="563"/>
        <v>656.19</v>
      </c>
      <c r="CR233" s="372">
        <f t="shared" si="563"/>
        <v>886</v>
      </c>
      <c r="CS233" s="426">
        <v>85.387096774193552</v>
      </c>
      <c r="CT233" s="496">
        <v>98.125</v>
      </c>
      <c r="CU233" s="371">
        <f t="shared" si="511"/>
        <v>7941</v>
      </c>
      <c r="CV233" s="372">
        <f t="shared" si="511"/>
        <v>10597.5</v>
      </c>
      <c r="CW233" s="426">
        <v>86.666666666666671</v>
      </c>
      <c r="CX233" s="496">
        <v>85.645833333333329</v>
      </c>
      <c r="CY233" s="371">
        <f t="shared" si="512"/>
        <v>4160</v>
      </c>
      <c r="CZ233" s="372">
        <f t="shared" si="512"/>
        <v>4967.458333333333</v>
      </c>
      <c r="DA233" s="426"/>
      <c r="DB233" s="496">
        <v>79</v>
      </c>
      <c r="DC233" s="371">
        <f t="shared" si="564"/>
        <v>0</v>
      </c>
      <c r="DD233" s="372">
        <f t="shared" si="564"/>
        <v>0</v>
      </c>
      <c r="DE233" s="371">
        <f t="shared" si="565"/>
        <v>85.822695035460995</v>
      </c>
      <c r="DF233" s="372">
        <f t="shared" si="565"/>
        <v>93.764809236947784</v>
      </c>
      <c r="DG233" s="371">
        <f t="shared" si="566"/>
        <v>12101</v>
      </c>
      <c r="DH233" s="372">
        <f t="shared" si="566"/>
        <v>15564.958333333332</v>
      </c>
      <c r="DI233" s="371">
        <f t="shared" si="567"/>
        <v>155</v>
      </c>
      <c r="DJ233" s="372">
        <f t="shared" si="567"/>
        <v>189</v>
      </c>
      <c r="DK233" s="371">
        <f t="shared" si="567"/>
        <v>155</v>
      </c>
      <c r="DL233" s="372">
        <f t="shared" si="567"/>
        <v>189</v>
      </c>
      <c r="DM233" s="371">
        <f t="shared" si="568"/>
        <v>4.4170967741935492</v>
      </c>
      <c r="DN233" s="372">
        <f t="shared" si="568"/>
        <v>4.9417989417989414</v>
      </c>
      <c r="DO233" s="371">
        <f t="shared" si="569"/>
        <v>684.65000000000009</v>
      </c>
      <c r="DP233" s="372">
        <f t="shared" si="569"/>
        <v>933.99999999999989</v>
      </c>
      <c r="DQ233" s="371">
        <f t="shared" si="570"/>
        <v>85.264516129032259</v>
      </c>
      <c r="DR233" s="372">
        <f t="shared" si="570"/>
        <v>92.46823700990366</v>
      </c>
      <c r="DS233" s="371">
        <f t="shared" si="571"/>
        <v>13216</v>
      </c>
      <c r="DT233" s="372">
        <f t="shared" si="571"/>
        <v>17476.496794871793</v>
      </c>
      <c r="DU233" s="424">
        <v>22</v>
      </c>
      <c r="DV233" s="496">
        <v>23</v>
      </c>
      <c r="DW233" s="371">
        <f t="shared" si="572"/>
        <v>22</v>
      </c>
      <c r="DX233" s="372">
        <f t="shared" si="572"/>
        <v>23</v>
      </c>
      <c r="DY233" s="426">
        <v>18</v>
      </c>
      <c r="DZ233" s="496">
        <v>29</v>
      </c>
      <c r="EA233" s="371">
        <f t="shared" si="573"/>
        <v>18</v>
      </c>
      <c r="EB233" s="372">
        <f t="shared" si="573"/>
        <v>29</v>
      </c>
      <c r="EC233" s="426"/>
      <c r="ED233" s="496">
        <v>2</v>
      </c>
      <c r="EE233" s="371">
        <f t="shared" si="574"/>
        <v>0</v>
      </c>
      <c r="EF233" s="372">
        <f t="shared" si="574"/>
        <v>0</v>
      </c>
      <c r="EG233" s="358">
        <f t="shared" si="575"/>
        <v>40</v>
      </c>
      <c r="EH233" s="372">
        <f t="shared" si="575"/>
        <v>54</v>
      </c>
      <c r="EI233" s="358">
        <f t="shared" si="576"/>
        <v>40</v>
      </c>
      <c r="EJ233" s="372">
        <f t="shared" si="576"/>
        <v>54</v>
      </c>
      <c r="EK233" s="427">
        <v>2.7</v>
      </c>
      <c r="EL233" s="496">
        <v>3.6304347826086958</v>
      </c>
      <c r="EM233" s="371">
        <f t="shared" si="545"/>
        <v>59.400000000000006</v>
      </c>
      <c r="EN233" s="372">
        <f t="shared" si="545"/>
        <v>83.5</v>
      </c>
      <c r="EO233" s="426">
        <v>2.44</v>
      </c>
      <c r="EP233" s="496">
        <v>4.615384615384615</v>
      </c>
      <c r="EQ233" s="371">
        <f t="shared" si="600"/>
        <v>43.92</v>
      </c>
      <c r="ER233" s="372">
        <f t="shared" si="600"/>
        <v>133.84615384615384</v>
      </c>
      <c r="ES233" s="426"/>
      <c r="ET233" s="496">
        <v>2.5</v>
      </c>
      <c r="EU233" s="371">
        <f t="shared" si="543"/>
        <v>0</v>
      </c>
      <c r="EV233" s="372">
        <f t="shared" si="544"/>
        <v>5</v>
      </c>
      <c r="EW233" s="371">
        <f t="shared" si="577"/>
        <v>2.5830000000000002</v>
      </c>
      <c r="EX233" s="372">
        <f t="shared" si="577"/>
        <v>4.1175213675213671</v>
      </c>
      <c r="EY233" s="371">
        <f t="shared" si="578"/>
        <v>103.32000000000001</v>
      </c>
      <c r="EZ233" s="372">
        <f t="shared" si="578"/>
        <v>222.34615384615381</v>
      </c>
      <c r="FA233" s="426">
        <v>111.31818181818181</v>
      </c>
      <c r="FB233" s="496">
        <v>105.66666666666667</v>
      </c>
      <c r="FC233" s="371">
        <f t="shared" si="579"/>
        <v>2449</v>
      </c>
      <c r="FD233" s="372">
        <f t="shared" si="579"/>
        <v>2430.3333333333335</v>
      </c>
      <c r="FE233" s="426">
        <v>88.5</v>
      </c>
      <c r="FF233" s="496">
        <v>102.5</v>
      </c>
      <c r="FG233" s="371">
        <f t="shared" si="580"/>
        <v>1593</v>
      </c>
      <c r="FH233" s="372">
        <f t="shared" si="580"/>
        <v>2972.5</v>
      </c>
      <c r="FI233" s="426"/>
      <c r="FJ233" s="496"/>
      <c r="FK233" s="371">
        <f t="shared" si="581"/>
        <v>0</v>
      </c>
      <c r="FL233" s="372">
        <f t="shared" si="581"/>
        <v>0</v>
      </c>
      <c r="FM233" s="371">
        <f t="shared" si="582"/>
        <v>101.05</v>
      </c>
      <c r="FN233" s="372">
        <f t="shared" si="582"/>
        <v>100.05246913580248</v>
      </c>
      <c r="FO233" s="371">
        <f t="shared" si="583"/>
        <v>4042</v>
      </c>
      <c r="FP233" s="372">
        <f t="shared" si="583"/>
        <v>5402.8333333333339</v>
      </c>
      <c r="FQ233" s="424"/>
      <c r="FR233" s="425"/>
      <c r="FS233" s="371">
        <f t="shared" si="584"/>
        <v>0</v>
      </c>
      <c r="FT233" s="372">
        <f t="shared" si="584"/>
        <v>0</v>
      </c>
      <c r="FU233" s="426"/>
      <c r="FV233" s="425"/>
      <c r="FW233" s="371">
        <f t="shared" si="585"/>
        <v>0</v>
      </c>
      <c r="FX233" s="372">
        <f t="shared" si="585"/>
        <v>0</v>
      </c>
      <c r="FY233" s="426"/>
      <c r="FZ233" s="425"/>
      <c r="GA233" s="371">
        <f t="shared" si="586"/>
        <v>0</v>
      </c>
      <c r="GB233" s="372">
        <f t="shared" si="586"/>
        <v>0</v>
      </c>
      <c r="GC233" s="406">
        <f t="shared" si="550"/>
        <v>127</v>
      </c>
      <c r="GD233" s="372">
        <f t="shared" si="550"/>
        <v>145</v>
      </c>
      <c r="GE233" s="371">
        <f t="shared" si="550"/>
        <v>127</v>
      </c>
      <c r="GF233" s="372">
        <f t="shared" si="550"/>
        <v>145</v>
      </c>
      <c r="GG233" s="371">
        <f t="shared" si="587"/>
        <v>470.31000000000006</v>
      </c>
      <c r="GH233" s="372">
        <f t="shared" si="587"/>
        <v>622</v>
      </c>
      <c r="GI233" s="371">
        <f t="shared" si="588"/>
        <v>11351</v>
      </c>
      <c r="GJ233" s="372">
        <f t="shared" si="588"/>
        <v>14113.371794871795</v>
      </c>
      <c r="GK233" s="406">
        <f t="shared" si="551"/>
        <v>68</v>
      </c>
      <c r="GL233" s="372">
        <f t="shared" si="551"/>
        <v>95</v>
      </c>
      <c r="GM233" s="371">
        <f t="shared" si="551"/>
        <v>68</v>
      </c>
      <c r="GN233" s="372">
        <f t="shared" si="551"/>
        <v>95</v>
      </c>
      <c r="GO233" s="371">
        <f t="shared" si="589"/>
        <v>317.66000000000003</v>
      </c>
      <c r="GP233" s="372">
        <f t="shared" si="589"/>
        <v>528.34615384615381</v>
      </c>
      <c r="GQ233" s="371">
        <f t="shared" si="590"/>
        <v>5907</v>
      </c>
      <c r="GR233" s="372">
        <f t="shared" si="590"/>
        <v>8699.9583333333321</v>
      </c>
      <c r="GS233" s="406">
        <f t="shared" si="552"/>
        <v>195</v>
      </c>
      <c r="GT233" s="372">
        <f t="shared" si="552"/>
        <v>240</v>
      </c>
      <c r="GU233" s="371">
        <f t="shared" si="552"/>
        <v>195</v>
      </c>
      <c r="GV233" s="372">
        <f t="shared" si="548"/>
        <v>240</v>
      </c>
      <c r="GW233" s="371">
        <f t="shared" si="591"/>
        <v>787.97</v>
      </c>
      <c r="GX233" s="372">
        <f t="shared" si="591"/>
        <v>1150.3461538461538</v>
      </c>
      <c r="GY233" s="371">
        <f t="shared" si="591"/>
        <v>17258</v>
      </c>
      <c r="GZ233" s="372">
        <f t="shared" si="556"/>
        <v>22813.330128205125</v>
      </c>
      <c r="HA233" s="406">
        <f t="shared" si="553"/>
        <v>0</v>
      </c>
      <c r="HB233" s="372">
        <f t="shared" si="553"/>
        <v>3</v>
      </c>
      <c r="HC233" s="371">
        <f t="shared" si="553"/>
        <v>0</v>
      </c>
      <c r="HD233" s="372">
        <f t="shared" si="549"/>
        <v>1</v>
      </c>
      <c r="HE233" s="371" t="str">
        <f t="shared" si="554"/>
        <v/>
      </c>
      <c r="HF233" s="372">
        <f t="shared" si="554"/>
        <v>6</v>
      </c>
      <c r="HG233" s="371" t="str">
        <f t="shared" si="592"/>
        <v/>
      </c>
      <c r="HH233" s="372">
        <f t="shared" si="592"/>
        <v>66</v>
      </c>
      <c r="HI233" s="406">
        <f t="shared" si="593"/>
        <v>787.97000000000014</v>
      </c>
      <c r="HJ233" s="372">
        <f t="shared" si="593"/>
        <v>1156.3461538461538</v>
      </c>
      <c r="HK233" s="371">
        <f t="shared" si="594"/>
        <v>17258</v>
      </c>
      <c r="HL233" s="371">
        <f t="shared" si="594"/>
        <v>22879.330128205125</v>
      </c>
    </row>
    <row r="234" spans="1:220" ht="15">
      <c r="A234" s="491" t="s">
        <v>43</v>
      </c>
      <c r="B234" s="569" t="s">
        <v>230</v>
      </c>
      <c r="C234" s="570" t="s">
        <v>1060</v>
      </c>
      <c r="D234" s="492">
        <v>198914</v>
      </c>
      <c r="E234" s="571">
        <v>10</v>
      </c>
      <c r="F234" s="676">
        <v>99</v>
      </c>
      <c r="G234" s="420">
        <v>94</v>
      </c>
      <c r="H234" s="421">
        <v>5</v>
      </c>
      <c r="I234" s="493">
        <v>0</v>
      </c>
      <c r="J234" s="371">
        <f t="shared" si="513"/>
        <v>94</v>
      </c>
      <c r="K234" s="372">
        <f t="shared" si="514"/>
        <v>94</v>
      </c>
      <c r="L234" s="420">
        <v>68.132611637347765</v>
      </c>
      <c r="M234" s="371">
        <f t="shared" si="515"/>
        <v>94</v>
      </c>
      <c r="N234" s="372">
        <f t="shared" si="516"/>
        <v>94</v>
      </c>
      <c r="O234" s="371">
        <f t="shared" si="517"/>
        <v>94</v>
      </c>
      <c r="P234" s="372">
        <f t="shared" si="518"/>
        <v>94</v>
      </c>
      <c r="Q234" s="424">
        <v>16</v>
      </c>
      <c r="R234" s="494">
        <v>15</v>
      </c>
      <c r="S234" s="371">
        <f t="shared" si="519"/>
        <v>16</v>
      </c>
      <c r="T234" s="372">
        <f t="shared" si="520"/>
        <v>15</v>
      </c>
      <c r="U234" s="426">
        <v>11</v>
      </c>
      <c r="V234" s="493">
        <v>16</v>
      </c>
      <c r="W234" s="371">
        <f t="shared" si="521"/>
        <v>11</v>
      </c>
      <c r="X234" s="372">
        <f t="shared" si="522"/>
        <v>16</v>
      </c>
      <c r="Y234" s="426"/>
      <c r="Z234" s="493">
        <v>1</v>
      </c>
      <c r="AA234" s="371">
        <f t="shared" si="523"/>
        <v>0</v>
      </c>
      <c r="AB234" s="372">
        <f t="shared" si="524"/>
        <v>1</v>
      </c>
      <c r="AC234" s="358">
        <f t="shared" si="525"/>
        <v>27</v>
      </c>
      <c r="AD234" s="372">
        <f t="shared" si="526"/>
        <v>32</v>
      </c>
      <c r="AE234" s="358">
        <f t="shared" si="527"/>
        <v>27</v>
      </c>
      <c r="AF234" s="372">
        <f t="shared" si="528"/>
        <v>32</v>
      </c>
      <c r="AG234" s="495">
        <v>2.17</v>
      </c>
      <c r="AH234" s="496">
        <v>2.6333333333333333</v>
      </c>
      <c r="AI234" s="371">
        <f t="shared" si="529"/>
        <v>34.72</v>
      </c>
      <c r="AJ234" s="372">
        <f t="shared" si="530"/>
        <v>39.5</v>
      </c>
      <c r="AK234" s="497">
        <v>3.18</v>
      </c>
      <c r="AL234" s="496">
        <v>4.375</v>
      </c>
      <c r="AM234" s="371">
        <f t="shared" si="531"/>
        <v>34.980000000000004</v>
      </c>
      <c r="AN234" s="372">
        <f t="shared" si="532"/>
        <v>70</v>
      </c>
      <c r="AO234" s="497"/>
      <c r="AP234" s="496">
        <v>1</v>
      </c>
      <c r="AQ234" s="371">
        <f t="shared" si="533"/>
        <v>0</v>
      </c>
      <c r="AR234" s="372">
        <f t="shared" si="534"/>
        <v>1</v>
      </c>
      <c r="AS234" s="371">
        <f t="shared" si="535"/>
        <v>2.5814814814814815</v>
      </c>
      <c r="AT234" s="372">
        <f t="shared" si="536"/>
        <v>3.453125</v>
      </c>
      <c r="AU234" s="371">
        <f t="shared" si="537"/>
        <v>69.7</v>
      </c>
      <c r="AV234" s="372">
        <f t="shared" si="538"/>
        <v>110.5</v>
      </c>
      <c r="AW234" s="497">
        <v>85.933333333333337</v>
      </c>
      <c r="AX234" s="496">
        <v>72.9375</v>
      </c>
      <c r="AY234" s="371">
        <f t="shared" si="539"/>
        <v>1374.9333333333334</v>
      </c>
      <c r="AZ234" s="372">
        <f t="shared" si="540"/>
        <v>1094.0625</v>
      </c>
      <c r="BA234" s="497">
        <v>88.181818181818187</v>
      </c>
      <c r="BB234" s="496">
        <v>93</v>
      </c>
      <c r="BC234" s="371">
        <f t="shared" si="541"/>
        <v>970</v>
      </c>
      <c r="BD234" s="372">
        <f t="shared" si="542"/>
        <v>1488</v>
      </c>
      <c r="BE234" s="498"/>
      <c r="BF234" s="496">
        <v>79</v>
      </c>
      <c r="BG234" s="371">
        <f t="shared" si="557"/>
        <v>0</v>
      </c>
      <c r="BH234" s="372">
        <f t="shared" si="557"/>
        <v>79</v>
      </c>
      <c r="BI234" s="371">
        <f t="shared" si="558"/>
        <v>86.849382716049391</v>
      </c>
      <c r="BJ234" s="372">
        <f t="shared" si="558"/>
        <v>83.158203125</v>
      </c>
      <c r="BK234" s="371">
        <f t="shared" si="559"/>
        <v>2344.9333333333334</v>
      </c>
      <c r="BL234" s="372">
        <f t="shared" si="559"/>
        <v>2661.0625</v>
      </c>
      <c r="BM234" s="431">
        <v>16</v>
      </c>
      <c r="BN234" s="494">
        <v>16</v>
      </c>
      <c r="BO234" s="371">
        <f t="shared" si="595"/>
        <v>16</v>
      </c>
      <c r="BP234" s="372">
        <f t="shared" si="595"/>
        <v>16</v>
      </c>
      <c r="BQ234" s="426">
        <v>37</v>
      </c>
      <c r="BR234" s="494">
        <v>36</v>
      </c>
      <c r="BS234" s="371">
        <f t="shared" si="596"/>
        <v>37</v>
      </c>
      <c r="BT234" s="372">
        <f t="shared" si="596"/>
        <v>36</v>
      </c>
      <c r="BU234" s="426">
        <v>2</v>
      </c>
      <c r="BV234" s="494">
        <v>3</v>
      </c>
      <c r="BW234" s="371">
        <f t="shared" si="597"/>
        <v>2</v>
      </c>
      <c r="BX234" s="423">
        <f t="shared" si="555"/>
        <v>3</v>
      </c>
      <c r="BY234" s="358">
        <f t="shared" si="560"/>
        <v>55</v>
      </c>
      <c r="BZ234" s="372">
        <f t="shared" si="560"/>
        <v>55</v>
      </c>
      <c r="CA234" s="358">
        <f t="shared" si="561"/>
        <v>55</v>
      </c>
      <c r="CB234" s="372">
        <f t="shared" si="561"/>
        <v>55</v>
      </c>
      <c r="CC234" s="427">
        <v>3.31</v>
      </c>
      <c r="CD234" s="496">
        <v>4.46875</v>
      </c>
      <c r="CE234" s="371">
        <f t="shared" si="510"/>
        <v>52.96</v>
      </c>
      <c r="CF234" s="372">
        <f t="shared" si="510"/>
        <v>71.5</v>
      </c>
      <c r="CG234" s="426">
        <v>4</v>
      </c>
      <c r="CH234" s="496">
        <v>4.9305555555555554</v>
      </c>
      <c r="CI234" s="371">
        <f t="shared" si="598"/>
        <v>148</v>
      </c>
      <c r="CJ234" s="372">
        <f t="shared" si="598"/>
        <v>177.5</v>
      </c>
      <c r="CK234" s="426">
        <v>4.5</v>
      </c>
      <c r="CL234" s="496">
        <v>4</v>
      </c>
      <c r="CM234" s="371">
        <f t="shared" si="599"/>
        <v>9</v>
      </c>
      <c r="CN234" s="372">
        <f t="shared" si="599"/>
        <v>12</v>
      </c>
      <c r="CO234" s="371">
        <f t="shared" si="562"/>
        <v>3.8174545454545457</v>
      </c>
      <c r="CP234" s="372">
        <f t="shared" si="562"/>
        <v>4.7454545454545451</v>
      </c>
      <c r="CQ234" s="371">
        <f t="shared" si="563"/>
        <v>209.96</v>
      </c>
      <c r="CR234" s="372">
        <f t="shared" si="563"/>
        <v>261</v>
      </c>
      <c r="CS234" s="426">
        <v>76.0625</v>
      </c>
      <c r="CT234" s="496">
        <v>83.38095238095238</v>
      </c>
      <c r="CU234" s="371">
        <f t="shared" si="511"/>
        <v>1217</v>
      </c>
      <c r="CV234" s="372">
        <f t="shared" si="511"/>
        <v>1334.0952380952381</v>
      </c>
      <c r="CW234" s="426">
        <v>72.567567567567565</v>
      </c>
      <c r="CX234" s="496">
        <v>75.63636363636364</v>
      </c>
      <c r="CY234" s="371">
        <f t="shared" si="512"/>
        <v>2685</v>
      </c>
      <c r="CZ234" s="372">
        <f t="shared" si="512"/>
        <v>2722.909090909091</v>
      </c>
      <c r="DA234" s="426">
        <v>78</v>
      </c>
      <c r="DB234" s="496">
        <v>80.5</v>
      </c>
      <c r="DC234" s="371">
        <f t="shared" si="564"/>
        <v>156</v>
      </c>
      <c r="DD234" s="372">
        <f t="shared" si="564"/>
        <v>241.5</v>
      </c>
      <c r="DE234" s="371">
        <f t="shared" si="565"/>
        <v>73.781818181818181</v>
      </c>
      <c r="DF234" s="372">
        <f t="shared" si="565"/>
        <v>78.15462416371507</v>
      </c>
      <c r="DG234" s="371">
        <f t="shared" si="566"/>
        <v>4058</v>
      </c>
      <c r="DH234" s="372">
        <f t="shared" si="566"/>
        <v>4298.5043290043286</v>
      </c>
      <c r="DI234" s="371">
        <f t="shared" si="567"/>
        <v>82</v>
      </c>
      <c r="DJ234" s="372">
        <f t="shared" si="567"/>
        <v>87</v>
      </c>
      <c r="DK234" s="371">
        <f t="shared" si="567"/>
        <v>82</v>
      </c>
      <c r="DL234" s="372">
        <f t="shared" si="567"/>
        <v>87</v>
      </c>
      <c r="DM234" s="371">
        <f t="shared" si="568"/>
        <v>3.4104878048780489</v>
      </c>
      <c r="DN234" s="372">
        <f t="shared" si="568"/>
        <v>4.2701149425287355</v>
      </c>
      <c r="DO234" s="371">
        <f t="shared" si="569"/>
        <v>279.66000000000003</v>
      </c>
      <c r="DP234" s="372">
        <f t="shared" si="569"/>
        <v>371.5</v>
      </c>
      <c r="DQ234" s="371">
        <f t="shared" si="570"/>
        <v>78.084552845528449</v>
      </c>
      <c r="DR234" s="372">
        <f t="shared" si="570"/>
        <v>79.995021023038262</v>
      </c>
      <c r="DS234" s="371">
        <f t="shared" si="571"/>
        <v>6402.9333333333325</v>
      </c>
      <c r="DT234" s="372">
        <f t="shared" si="571"/>
        <v>6959.5668290043286</v>
      </c>
      <c r="DU234" s="424">
        <v>1</v>
      </c>
      <c r="DV234" s="496">
        <v>3</v>
      </c>
      <c r="DW234" s="371">
        <f t="shared" si="572"/>
        <v>1</v>
      </c>
      <c r="DX234" s="372">
        <f t="shared" si="572"/>
        <v>3</v>
      </c>
      <c r="DY234" s="426">
        <v>11</v>
      </c>
      <c r="DZ234" s="496">
        <v>4</v>
      </c>
      <c r="EA234" s="371">
        <f t="shared" si="573"/>
        <v>11</v>
      </c>
      <c r="EB234" s="372">
        <f t="shared" si="573"/>
        <v>4</v>
      </c>
      <c r="EC234" s="426"/>
      <c r="ED234" s="496"/>
      <c r="EE234" s="371">
        <f t="shared" si="574"/>
        <v>0</v>
      </c>
      <c r="EF234" s="372">
        <f t="shared" si="574"/>
        <v>0</v>
      </c>
      <c r="EG234" s="358">
        <f t="shared" si="575"/>
        <v>12</v>
      </c>
      <c r="EH234" s="372">
        <f t="shared" si="575"/>
        <v>7</v>
      </c>
      <c r="EI234" s="358">
        <f t="shared" si="576"/>
        <v>12</v>
      </c>
      <c r="EJ234" s="372">
        <f t="shared" si="576"/>
        <v>7</v>
      </c>
      <c r="EK234" s="427">
        <v>2.5</v>
      </c>
      <c r="EL234" s="496">
        <v>2.3333333333333335</v>
      </c>
      <c r="EM234" s="371">
        <f t="shared" si="545"/>
        <v>2.5</v>
      </c>
      <c r="EN234" s="372">
        <f t="shared" si="545"/>
        <v>7</v>
      </c>
      <c r="EO234" s="426">
        <v>3.09</v>
      </c>
      <c r="EP234" s="496">
        <v>8.5</v>
      </c>
      <c r="EQ234" s="371">
        <f t="shared" si="600"/>
        <v>33.989999999999995</v>
      </c>
      <c r="ER234" s="372">
        <f t="shared" si="600"/>
        <v>34</v>
      </c>
      <c r="ES234" s="426"/>
      <c r="ET234" s="496"/>
      <c r="EU234" s="371">
        <f t="shared" si="543"/>
        <v>0</v>
      </c>
      <c r="EV234" s="372">
        <f t="shared" si="544"/>
        <v>0</v>
      </c>
      <c r="EW234" s="371">
        <f t="shared" si="577"/>
        <v>3.0408333333333331</v>
      </c>
      <c r="EX234" s="372">
        <f t="shared" si="577"/>
        <v>5.8571428571428568</v>
      </c>
      <c r="EY234" s="371">
        <f t="shared" si="578"/>
        <v>36.489999999999995</v>
      </c>
      <c r="EZ234" s="372">
        <f t="shared" si="578"/>
        <v>41</v>
      </c>
      <c r="FA234" s="426">
        <v>74</v>
      </c>
      <c r="FB234" s="496">
        <v>54</v>
      </c>
      <c r="FC234" s="371">
        <f t="shared" si="579"/>
        <v>74</v>
      </c>
      <c r="FD234" s="372">
        <f t="shared" si="579"/>
        <v>162</v>
      </c>
      <c r="FE234" s="426">
        <v>78.272727272727266</v>
      </c>
      <c r="FF234" s="496">
        <v>77.5</v>
      </c>
      <c r="FG234" s="371">
        <f t="shared" si="580"/>
        <v>860.99999999999989</v>
      </c>
      <c r="FH234" s="372">
        <f t="shared" si="580"/>
        <v>310</v>
      </c>
      <c r="FI234" s="426"/>
      <c r="FJ234" s="496"/>
      <c r="FK234" s="371">
        <f t="shared" si="581"/>
        <v>0</v>
      </c>
      <c r="FL234" s="372">
        <f t="shared" si="581"/>
        <v>0</v>
      </c>
      <c r="FM234" s="371">
        <f t="shared" si="582"/>
        <v>77.916666666666657</v>
      </c>
      <c r="FN234" s="372">
        <f t="shared" si="582"/>
        <v>67.428571428571431</v>
      </c>
      <c r="FO234" s="371">
        <f t="shared" si="583"/>
        <v>934.99999999999989</v>
      </c>
      <c r="FP234" s="372">
        <f t="shared" si="583"/>
        <v>472</v>
      </c>
      <c r="FQ234" s="424"/>
      <c r="FR234" s="425"/>
      <c r="FS234" s="371">
        <f t="shared" si="584"/>
        <v>0</v>
      </c>
      <c r="FT234" s="372">
        <f t="shared" si="584"/>
        <v>0</v>
      </c>
      <c r="FU234" s="426"/>
      <c r="FV234" s="425"/>
      <c r="FW234" s="371">
        <f t="shared" si="585"/>
        <v>0</v>
      </c>
      <c r="FX234" s="372">
        <f t="shared" si="585"/>
        <v>0</v>
      </c>
      <c r="FY234" s="426"/>
      <c r="FZ234" s="425"/>
      <c r="GA234" s="371">
        <f t="shared" si="586"/>
        <v>0</v>
      </c>
      <c r="GB234" s="372">
        <f t="shared" si="586"/>
        <v>0</v>
      </c>
      <c r="GC234" s="406">
        <f t="shared" si="550"/>
        <v>33</v>
      </c>
      <c r="GD234" s="372">
        <f t="shared" si="550"/>
        <v>34</v>
      </c>
      <c r="GE234" s="371">
        <f t="shared" si="550"/>
        <v>33</v>
      </c>
      <c r="GF234" s="372">
        <f t="shared" si="550"/>
        <v>34</v>
      </c>
      <c r="GG234" s="371">
        <f t="shared" si="587"/>
        <v>90.18</v>
      </c>
      <c r="GH234" s="372">
        <f t="shared" si="587"/>
        <v>118</v>
      </c>
      <c r="GI234" s="371">
        <f t="shared" si="588"/>
        <v>2665.9333333333334</v>
      </c>
      <c r="GJ234" s="372">
        <f t="shared" si="588"/>
        <v>2590.1577380952381</v>
      </c>
      <c r="GK234" s="406">
        <f t="shared" si="551"/>
        <v>59</v>
      </c>
      <c r="GL234" s="372">
        <f t="shared" si="551"/>
        <v>56</v>
      </c>
      <c r="GM234" s="371">
        <f t="shared" si="551"/>
        <v>59</v>
      </c>
      <c r="GN234" s="372">
        <f t="shared" si="551"/>
        <v>56</v>
      </c>
      <c r="GO234" s="371">
        <f t="shared" si="589"/>
        <v>216.97000000000003</v>
      </c>
      <c r="GP234" s="372">
        <f t="shared" si="589"/>
        <v>281.5</v>
      </c>
      <c r="GQ234" s="371">
        <f t="shared" si="590"/>
        <v>4516</v>
      </c>
      <c r="GR234" s="372">
        <f t="shared" si="590"/>
        <v>4520.909090909091</v>
      </c>
      <c r="GS234" s="406">
        <f t="shared" si="552"/>
        <v>92</v>
      </c>
      <c r="GT234" s="372">
        <f t="shared" si="552"/>
        <v>90</v>
      </c>
      <c r="GU234" s="371">
        <f t="shared" si="552"/>
        <v>92</v>
      </c>
      <c r="GV234" s="372">
        <f t="shared" si="548"/>
        <v>90</v>
      </c>
      <c r="GW234" s="371">
        <f t="shared" si="591"/>
        <v>307.15000000000003</v>
      </c>
      <c r="GX234" s="372">
        <f t="shared" si="591"/>
        <v>399.5</v>
      </c>
      <c r="GY234" s="371">
        <f t="shared" si="591"/>
        <v>7181.9333333333334</v>
      </c>
      <c r="GZ234" s="372">
        <f t="shared" si="556"/>
        <v>7111.0668290043286</v>
      </c>
      <c r="HA234" s="406">
        <f t="shared" si="553"/>
        <v>2</v>
      </c>
      <c r="HB234" s="372">
        <f t="shared" si="553"/>
        <v>4</v>
      </c>
      <c r="HC234" s="371">
        <f t="shared" si="553"/>
        <v>2</v>
      </c>
      <c r="HD234" s="372">
        <f t="shared" si="549"/>
        <v>4</v>
      </c>
      <c r="HE234" s="371">
        <f t="shared" si="554"/>
        <v>9</v>
      </c>
      <c r="HF234" s="372">
        <f t="shared" si="554"/>
        <v>13</v>
      </c>
      <c r="HG234" s="371">
        <f t="shared" si="592"/>
        <v>156</v>
      </c>
      <c r="HH234" s="372">
        <f t="shared" si="592"/>
        <v>320.5</v>
      </c>
      <c r="HI234" s="406">
        <f t="shared" si="593"/>
        <v>316.15000000000003</v>
      </c>
      <c r="HJ234" s="372">
        <f t="shared" si="593"/>
        <v>412.5</v>
      </c>
      <c r="HK234" s="371">
        <f t="shared" si="594"/>
        <v>7337.9333333333325</v>
      </c>
      <c r="HL234" s="371">
        <f t="shared" si="594"/>
        <v>7431.5668290043286</v>
      </c>
    </row>
    <row r="235" spans="1:220" ht="15">
      <c r="A235" s="489" t="s">
        <v>43</v>
      </c>
      <c r="B235" s="490" t="s">
        <v>231</v>
      </c>
      <c r="C235" s="50"/>
      <c r="D235" s="492">
        <v>198987</v>
      </c>
      <c r="E235" s="452">
        <v>9</v>
      </c>
      <c r="F235" s="676">
        <v>229</v>
      </c>
      <c r="G235" s="420">
        <v>259</v>
      </c>
      <c r="H235" s="421">
        <v>2</v>
      </c>
      <c r="I235" s="493">
        <v>3</v>
      </c>
      <c r="J235" s="371">
        <f t="shared" si="513"/>
        <v>227</v>
      </c>
      <c r="K235" s="372">
        <f t="shared" si="514"/>
        <v>256</v>
      </c>
      <c r="L235" s="420">
        <v>66.764998089415357</v>
      </c>
      <c r="M235" s="371">
        <f t="shared" si="515"/>
        <v>227</v>
      </c>
      <c r="N235" s="372">
        <f t="shared" si="516"/>
        <v>256</v>
      </c>
      <c r="O235" s="371">
        <f t="shared" si="517"/>
        <v>227</v>
      </c>
      <c r="P235" s="372">
        <f t="shared" si="518"/>
        <v>253</v>
      </c>
      <c r="Q235" s="424">
        <v>14</v>
      </c>
      <c r="R235" s="494">
        <v>12</v>
      </c>
      <c r="S235" s="371">
        <f t="shared" si="519"/>
        <v>14</v>
      </c>
      <c r="T235" s="372">
        <f t="shared" si="520"/>
        <v>12</v>
      </c>
      <c r="U235" s="426">
        <v>2</v>
      </c>
      <c r="V235" s="493">
        <v>8</v>
      </c>
      <c r="W235" s="371">
        <f t="shared" si="521"/>
        <v>2</v>
      </c>
      <c r="X235" s="372">
        <f t="shared" si="522"/>
        <v>8</v>
      </c>
      <c r="Y235" s="426"/>
      <c r="Z235" s="493">
        <v>1</v>
      </c>
      <c r="AA235" s="371">
        <f t="shared" si="523"/>
        <v>0</v>
      </c>
      <c r="AB235" s="372">
        <f t="shared" si="524"/>
        <v>1</v>
      </c>
      <c r="AC235" s="358">
        <f t="shared" si="525"/>
        <v>16</v>
      </c>
      <c r="AD235" s="372">
        <f t="shared" si="526"/>
        <v>21</v>
      </c>
      <c r="AE235" s="358">
        <f t="shared" si="527"/>
        <v>16</v>
      </c>
      <c r="AF235" s="372">
        <f t="shared" si="528"/>
        <v>21</v>
      </c>
      <c r="AG235" s="495">
        <v>2.39</v>
      </c>
      <c r="AH235" s="496">
        <v>2.25</v>
      </c>
      <c r="AI235" s="371">
        <f t="shared" si="529"/>
        <v>33.46</v>
      </c>
      <c r="AJ235" s="372">
        <f t="shared" si="530"/>
        <v>27</v>
      </c>
      <c r="AK235" s="497">
        <v>3.5</v>
      </c>
      <c r="AL235" s="496">
        <v>3.5</v>
      </c>
      <c r="AM235" s="371">
        <f t="shared" si="531"/>
        <v>7</v>
      </c>
      <c r="AN235" s="372">
        <f t="shared" si="532"/>
        <v>28</v>
      </c>
      <c r="AO235" s="497"/>
      <c r="AP235" s="496">
        <v>1</v>
      </c>
      <c r="AQ235" s="371">
        <f t="shared" si="533"/>
        <v>0</v>
      </c>
      <c r="AR235" s="372">
        <f t="shared" si="534"/>
        <v>1</v>
      </c>
      <c r="AS235" s="371">
        <f t="shared" si="535"/>
        <v>2.5287500000000001</v>
      </c>
      <c r="AT235" s="372">
        <f t="shared" si="536"/>
        <v>2.6666666666666665</v>
      </c>
      <c r="AU235" s="371">
        <f t="shared" si="537"/>
        <v>40.46</v>
      </c>
      <c r="AV235" s="372">
        <f t="shared" si="538"/>
        <v>56</v>
      </c>
      <c r="AW235" s="497">
        <v>79.785714285714292</v>
      </c>
      <c r="AX235" s="496">
        <v>78.36363636363636</v>
      </c>
      <c r="AY235" s="371">
        <f t="shared" si="539"/>
        <v>1117</v>
      </c>
      <c r="AZ235" s="372">
        <f t="shared" si="540"/>
        <v>940.36363636363626</v>
      </c>
      <c r="BA235" s="497">
        <v>88.5</v>
      </c>
      <c r="BB235" s="496">
        <v>75.599999999999994</v>
      </c>
      <c r="BC235" s="371">
        <f t="shared" si="541"/>
        <v>177</v>
      </c>
      <c r="BD235" s="372">
        <f t="shared" si="542"/>
        <v>604.79999999999995</v>
      </c>
      <c r="BE235" s="498"/>
      <c r="BF235" s="496">
        <v>82</v>
      </c>
      <c r="BG235" s="371">
        <f t="shared" si="557"/>
        <v>0</v>
      </c>
      <c r="BH235" s="372">
        <f t="shared" si="557"/>
        <v>82</v>
      </c>
      <c r="BI235" s="371">
        <f t="shared" si="558"/>
        <v>80.875</v>
      </c>
      <c r="BJ235" s="372">
        <f t="shared" si="558"/>
        <v>77.483982683982674</v>
      </c>
      <c r="BK235" s="371">
        <f t="shared" si="559"/>
        <v>1294</v>
      </c>
      <c r="BL235" s="372">
        <f t="shared" si="559"/>
        <v>1627.1636363636362</v>
      </c>
      <c r="BM235" s="431">
        <v>99</v>
      </c>
      <c r="BN235" s="494">
        <v>100</v>
      </c>
      <c r="BO235" s="371">
        <f t="shared" si="595"/>
        <v>99</v>
      </c>
      <c r="BP235" s="372">
        <f t="shared" si="595"/>
        <v>100</v>
      </c>
      <c r="BQ235" s="426">
        <v>87</v>
      </c>
      <c r="BR235" s="494">
        <v>101</v>
      </c>
      <c r="BS235" s="371">
        <f t="shared" si="596"/>
        <v>87</v>
      </c>
      <c r="BT235" s="372">
        <f t="shared" si="596"/>
        <v>101</v>
      </c>
      <c r="BU235" s="426">
        <v>1</v>
      </c>
      <c r="BV235" s="494">
        <v>2</v>
      </c>
      <c r="BW235" s="371">
        <f t="shared" si="597"/>
        <v>1</v>
      </c>
      <c r="BX235" s="423">
        <f t="shared" si="555"/>
        <v>0</v>
      </c>
      <c r="BY235" s="358">
        <f t="shared" si="560"/>
        <v>187</v>
      </c>
      <c r="BZ235" s="372">
        <f t="shared" si="560"/>
        <v>203</v>
      </c>
      <c r="CA235" s="358">
        <f t="shared" si="561"/>
        <v>187</v>
      </c>
      <c r="CB235" s="372">
        <f t="shared" si="561"/>
        <v>203</v>
      </c>
      <c r="CC235" s="427">
        <v>3.4</v>
      </c>
      <c r="CD235" s="496">
        <v>4.16</v>
      </c>
      <c r="CE235" s="371">
        <f t="shared" si="510"/>
        <v>336.59999999999997</v>
      </c>
      <c r="CF235" s="372">
        <f t="shared" si="510"/>
        <v>416</v>
      </c>
      <c r="CG235" s="426">
        <v>4.47</v>
      </c>
      <c r="CH235" s="496">
        <v>5.173267326732673</v>
      </c>
      <c r="CI235" s="371">
        <f t="shared" si="598"/>
        <v>388.89</v>
      </c>
      <c r="CJ235" s="372">
        <f t="shared" si="598"/>
        <v>522.5</v>
      </c>
      <c r="CK235" s="426">
        <v>3</v>
      </c>
      <c r="CL235" s="496">
        <v>3.75</v>
      </c>
      <c r="CM235" s="371">
        <f t="shared" si="599"/>
        <v>3</v>
      </c>
      <c r="CN235" s="372">
        <f t="shared" si="599"/>
        <v>7.5</v>
      </c>
      <c r="CO235" s="371">
        <f t="shared" si="562"/>
        <v>3.8956684491978608</v>
      </c>
      <c r="CP235" s="372">
        <f t="shared" si="562"/>
        <v>4.6600985221674875</v>
      </c>
      <c r="CQ235" s="371">
        <f t="shared" si="563"/>
        <v>728.49</v>
      </c>
      <c r="CR235" s="372">
        <f t="shared" si="563"/>
        <v>946</v>
      </c>
      <c r="CS235" s="426">
        <v>80.939393939393938</v>
      </c>
      <c r="CT235" s="496">
        <v>85.510638297872347</v>
      </c>
      <c r="CU235" s="371">
        <f t="shared" si="511"/>
        <v>8013</v>
      </c>
      <c r="CV235" s="372">
        <f t="shared" si="511"/>
        <v>8551.0638297872356</v>
      </c>
      <c r="CW235" s="426">
        <v>78.252873563218387</v>
      </c>
      <c r="CX235" s="496">
        <v>82.373239436619713</v>
      </c>
      <c r="CY235" s="371">
        <f t="shared" si="512"/>
        <v>6808</v>
      </c>
      <c r="CZ235" s="372">
        <f t="shared" si="512"/>
        <v>8319.6971830985913</v>
      </c>
      <c r="DA235" s="426">
        <v>58</v>
      </c>
      <c r="DB235" s="496"/>
      <c r="DC235" s="371">
        <f t="shared" si="564"/>
        <v>58</v>
      </c>
      <c r="DD235" s="372">
        <f t="shared" si="564"/>
        <v>0</v>
      </c>
      <c r="DE235" s="371">
        <f t="shared" si="565"/>
        <v>79.566844919786092</v>
      </c>
      <c r="DF235" s="372">
        <f t="shared" si="565"/>
        <v>83.10719710781197</v>
      </c>
      <c r="DG235" s="371">
        <f t="shared" si="566"/>
        <v>14879</v>
      </c>
      <c r="DH235" s="372">
        <f t="shared" si="566"/>
        <v>16870.761012885829</v>
      </c>
      <c r="DI235" s="371">
        <f t="shared" si="567"/>
        <v>203</v>
      </c>
      <c r="DJ235" s="372">
        <f t="shared" si="567"/>
        <v>224</v>
      </c>
      <c r="DK235" s="371">
        <f t="shared" si="567"/>
        <v>203</v>
      </c>
      <c r="DL235" s="372">
        <f t="shared" si="567"/>
        <v>224</v>
      </c>
      <c r="DM235" s="371">
        <f t="shared" si="568"/>
        <v>3.7879310344827588</v>
      </c>
      <c r="DN235" s="372">
        <f t="shared" si="568"/>
        <v>4.4732142857142856</v>
      </c>
      <c r="DO235" s="371">
        <f t="shared" si="569"/>
        <v>768.95</v>
      </c>
      <c r="DP235" s="372">
        <f t="shared" si="569"/>
        <v>1002</v>
      </c>
      <c r="DQ235" s="371">
        <f t="shared" si="570"/>
        <v>79.669950738916256</v>
      </c>
      <c r="DR235" s="372">
        <f t="shared" si="570"/>
        <v>82.580020755577962</v>
      </c>
      <c r="DS235" s="371">
        <f t="shared" si="571"/>
        <v>16173</v>
      </c>
      <c r="DT235" s="372">
        <f t="shared" si="571"/>
        <v>18497.924649249464</v>
      </c>
      <c r="DU235" s="424">
        <v>4</v>
      </c>
      <c r="DV235" s="496">
        <v>18</v>
      </c>
      <c r="DW235" s="371">
        <f t="shared" si="572"/>
        <v>4</v>
      </c>
      <c r="DX235" s="372">
        <f t="shared" si="572"/>
        <v>18</v>
      </c>
      <c r="DY235" s="426">
        <v>20</v>
      </c>
      <c r="DZ235" s="496">
        <v>13</v>
      </c>
      <c r="EA235" s="371">
        <f t="shared" si="573"/>
        <v>20</v>
      </c>
      <c r="EB235" s="372">
        <f t="shared" si="573"/>
        <v>13</v>
      </c>
      <c r="EC235" s="426"/>
      <c r="ED235" s="496">
        <v>1</v>
      </c>
      <c r="EE235" s="371">
        <f t="shared" si="574"/>
        <v>0</v>
      </c>
      <c r="EF235" s="372">
        <f t="shared" si="574"/>
        <v>0</v>
      </c>
      <c r="EG235" s="358">
        <f t="shared" si="575"/>
        <v>24</v>
      </c>
      <c r="EH235" s="372">
        <f t="shared" si="575"/>
        <v>32</v>
      </c>
      <c r="EI235" s="358">
        <f t="shared" si="576"/>
        <v>24</v>
      </c>
      <c r="EJ235" s="372">
        <f t="shared" si="576"/>
        <v>32</v>
      </c>
      <c r="EK235" s="427">
        <v>2.38</v>
      </c>
      <c r="EL235" s="496">
        <v>3.6944444444444446</v>
      </c>
      <c r="EM235" s="371">
        <f t="shared" si="545"/>
        <v>9.52</v>
      </c>
      <c r="EN235" s="372">
        <f t="shared" si="545"/>
        <v>66.5</v>
      </c>
      <c r="EO235" s="426">
        <v>2.58</v>
      </c>
      <c r="EP235" s="496">
        <v>4.3444444444444441</v>
      </c>
      <c r="EQ235" s="371">
        <f t="shared" si="600"/>
        <v>51.6</v>
      </c>
      <c r="ER235" s="372">
        <f t="shared" si="600"/>
        <v>56.477777777777774</v>
      </c>
      <c r="ES235" s="426"/>
      <c r="ET235" s="496">
        <v>2</v>
      </c>
      <c r="EU235" s="371">
        <f t="shared" si="543"/>
        <v>0</v>
      </c>
      <c r="EV235" s="372">
        <f t="shared" si="544"/>
        <v>2</v>
      </c>
      <c r="EW235" s="371">
        <f t="shared" si="577"/>
        <v>2.5466666666666669</v>
      </c>
      <c r="EX235" s="372">
        <f t="shared" si="577"/>
        <v>3.9055555555555554</v>
      </c>
      <c r="EY235" s="371">
        <f t="shared" si="578"/>
        <v>61.120000000000005</v>
      </c>
      <c r="EZ235" s="372">
        <f t="shared" si="578"/>
        <v>124.97777777777777</v>
      </c>
      <c r="FA235" s="426">
        <v>85.25</v>
      </c>
      <c r="FB235" s="496">
        <v>85.523809523809518</v>
      </c>
      <c r="FC235" s="371">
        <f t="shared" si="579"/>
        <v>341</v>
      </c>
      <c r="FD235" s="372">
        <f t="shared" si="579"/>
        <v>1539.4285714285713</v>
      </c>
      <c r="FE235" s="426">
        <v>85.4</v>
      </c>
      <c r="FF235" s="496">
        <v>71.2</v>
      </c>
      <c r="FG235" s="371">
        <f t="shared" si="580"/>
        <v>1708</v>
      </c>
      <c r="FH235" s="372">
        <f t="shared" si="580"/>
        <v>925.6</v>
      </c>
      <c r="FI235" s="426"/>
      <c r="FJ235" s="496"/>
      <c r="FK235" s="371">
        <f t="shared" si="581"/>
        <v>0</v>
      </c>
      <c r="FL235" s="372">
        <f t="shared" si="581"/>
        <v>0</v>
      </c>
      <c r="FM235" s="371">
        <f t="shared" si="582"/>
        <v>85.375</v>
      </c>
      <c r="FN235" s="372">
        <f t="shared" si="582"/>
        <v>77.032142857142858</v>
      </c>
      <c r="FO235" s="371">
        <f t="shared" si="583"/>
        <v>2049</v>
      </c>
      <c r="FP235" s="372">
        <f t="shared" si="583"/>
        <v>2465.0285714285715</v>
      </c>
      <c r="FQ235" s="424"/>
      <c r="FR235" s="425"/>
      <c r="FS235" s="371">
        <f t="shared" si="584"/>
        <v>0</v>
      </c>
      <c r="FT235" s="372">
        <f t="shared" si="584"/>
        <v>0</v>
      </c>
      <c r="FU235" s="426"/>
      <c r="FV235" s="425"/>
      <c r="FW235" s="371">
        <f t="shared" si="585"/>
        <v>0</v>
      </c>
      <c r="FX235" s="372">
        <f t="shared" si="585"/>
        <v>0</v>
      </c>
      <c r="FY235" s="426"/>
      <c r="FZ235" s="425"/>
      <c r="GA235" s="371">
        <f t="shared" si="586"/>
        <v>0</v>
      </c>
      <c r="GB235" s="372">
        <f t="shared" si="586"/>
        <v>0</v>
      </c>
      <c r="GC235" s="406">
        <f t="shared" si="550"/>
        <v>117</v>
      </c>
      <c r="GD235" s="372">
        <f t="shared" si="550"/>
        <v>130</v>
      </c>
      <c r="GE235" s="371">
        <f t="shared" si="550"/>
        <v>117</v>
      </c>
      <c r="GF235" s="372">
        <f t="shared" si="550"/>
        <v>130</v>
      </c>
      <c r="GG235" s="371">
        <f t="shared" si="587"/>
        <v>379.57999999999993</v>
      </c>
      <c r="GH235" s="372">
        <f t="shared" si="587"/>
        <v>509.5</v>
      </c>
      <c r="GI235" s="371">
        <f t="shared" si="588"/>
        <v>9471</v>
      </c>
      <c r="GJ235" s="372">
        <f t="shared" si="588"/>
        <v>11030.856037579442</v>
      </c>
      <c r="GK235" s="406">
        <f t="shared" si="551"/>
        <v>109</v>
      </c>
      <c r="GL235" s="372">
        <f t="shared" si="551"/>
        <v>122</v>
      </c>
      <c r="GM235" s="371">
        <f t="shared" si="551"/>
        <v>109</v>
      </c>
      <c r="GN235" s="372">
        <f t="shared" si="551"/>
        <v>122</v>
      </c>
      <c r="GO235" s="371">
        <f t="shared" si="589"/>
        <v>447.49</v>
      </c>
      <c r="GP235" s="372">
        <f t="shared" si="589"/>
        <v>606.97777777777776</v>
      </c>
      <c r="GQ235" s="371">
        <f t="shared" si="590"/>
        <v>8693</v>
      </c>
      <c r="GR235" s="372">
        <f t="shared" si="590"/>
        <v>9850.0971830985909</v>
      </c>
      <c r="GS235" s="406">
        <f t="shared" si="552"/>
        <v>226</v>
      </c>
      <c r="GT235" s="372">
        <f t="shared" si="552"/>
        <v>252</v>
      </c>
      <c r="GU235" s="371">
        <f t="shared" si="552"/>
        <v>226</v>
      </c>
      <c r="GV235" s="372">
        <f t="shared" si="548"/>
        <v>252</v>
      </c>
      <c r="GW235" s="371">
        <f t="shared" si="591"/>
        <v>827.06999999999994</v>
      </c>
      <c r="GX235" s="372">
        <f t="shared" si="591"/>
        <v>1116.4777777777776</v>
      </c>
      <c r="GY235" s="371">
        <f t="shared" si="591"/>
        <v>18164</v>
      </c>
      <c r="GZ235" s="372">
        <f t="shared" si="556"/>
        <v>20880.953220678035</v>
      </c>
      <c r="HA235" s="406">
        <f t="shared" si="553"/>
        <v>1</v>
      </c>
      <c r="HB235" s="372">
        <f t="shared" si="553"/>
        <v>4</v>
      </c>
      <c r="HC235" s="371">
        <f t="shared" si="553"/>
        <v>1</v>
      </c>
      <c r="HD235" s="372">
        <f t="shared" si="549"/>
        <v>1</v>
      </c>
      <c r="HE235" s="371">
        <f t="shared" si="554"/>
        <v>3</v>
      </c>
      <c r="HF235" s="372">
        <f t="shared" si="554"/>
        <v>10.5</v>
      </c>
      <c r="HG235" s="371">
        <f t="shared" si="592"/>
        <v>58</v>
      </c>
      <c r="HH235" s="372">
        <f t="shared" si="592"/>
        <v>82</v>
      </c>
      <c r="HI235" s="406">
        <f t="shared" si="593"/>
        <v>830.07</v>
      </c>
      <c r="HJ235" s="372">
        <f t="shared" si="593"/>
        <v>1126.9777777777779</v>
      </c>
      <c r="HK235" s="371">
        <f t="shared" si="594"/>
        <v>18222</v>
      </c>
      <c r="HL235" s="371">
        <f t="shared" si="594"/>
        <v>20962.953220678035</v>
      </c>
    </row>
    <row r="236" spans="1:220" ht="15">
      <c r="A236" s="489" t="s">
        <v>43</v>
      </c>
      <c r="B236" s="490" t="s">
        <v>232</v>
      </c>
      <c r="C236" s="50"/>
      <c r="D236" s="492">
        <v>199087</v>
      </c>
      <c r="E236" s="452">
        <v>9</v>
      </c>
      <c r="F236" s="676">
        <v>201</v>
      </c>
      <c r="G236" s="420">
        <v>249</v>
      </c>
      <c r="H236" s="421">
        <v>14</v>
      </c>
      <c r="I236" s="493">
        <v>20</v>
      </c>
      <c r="J236" s="371">
        <f t="shared" si="513"/>
        <v>187</v>
      </c>
      <c r="K236" s="372">
        <f t="shared" si="514"/>
        <v>229</v>
      </c>
      <c r="L236" s="420">
        <v>67.355344614114728</v>
      </c>
      <c r="M236" s="371">
        <f t="shared" si="515"/>
        <v>187</v>
      </c>
      <c r="N236" s="372">
        <f t="shared" si="516"/>
        <v>229</v>
      </c>
      <c r="O236" s="371">
        <f t="shared" si="517"/>
        <v>187</v>
      </c>
      <c r="P236" s="372">
        <f t="shared" si="518"/>
        <v>226</v>
      </c>
      <c r="Q236" s="424">
        <v>17</v>
      </c>
      <c r="R236" s="494">
        <v>24</v>
      </c>
      <c r="S236" s="371">
        <f t="shared" si="519"/>
        <v>17</v>
      </c>
      <c r="T236" s="372">
        <f t="shared" si="520"/>
        <v>24</v>
      </c>
      <c r="U236" s="426">
        <v>4</v>
      </c>
      <c r="V236" s="493">
        <v>12</v>
      </c>
      <c r="W236" s="371">
        <f t="shared" si="521"/>
        <v>4</v>
      </c>
      <c r="X236" s="372">
        <f t="shared" si="522"/>
        <v>12</v>
      </c>
      <c r="Y236" s="426"/>
      <c r="Z236" s="493"/>
      <c r="AA236" s="371">
        <f t="shared" si="523"/>
        <v>0</v>
      </c>
      <c r="AB236" s="372">
        <f t="shared" si="524"/>
        <v>0</v>
      </c>
      <c r="AC236" s="358">
        <f t="shared" si="525"/>
        <v>21</v>
      </c>
      <c r="AD236" s="372">
        <f t="shared" si="526"/>
        <v>36</v>
      </c>
      <c r="AE236" s="358">
        <f t="shared" si="527"/>
        <v>21</v>
      </c>
      <c r="AF236" s="372">
        <f t="shared" si="528"/>
        <v>36</v>
      </c>
      <c r="AG236" s="495">
        <v>3.21</v>
      </c>
      <c r="AH236" s="496">
        <v>3.0208333333333335</v>
      </c>
      <c r="AI236" s="371">
        <f t="shared" si="529"/>
        <v>54.57</v>
      </c>
      <c r="AJ236" s="372">
        <f t="shared" si="530"/>
        <v>72.5</v>
      </c>
      <c r="AK236" s="497">
        <v>3</v>
      </c>
      <c r="AL236" s="496">
        <v>1.75</v>
      </c>
      <c r="AM236" s="371">
        <f t="shared" si="531"/>
        <v>12</v>
      </c>
      <c r="AN236" s="372">
        <f t="shared" si="532"/>
        <v>21</v>
      </c>
      <c r="AO236" s="497"/>
      <c r="AP236" s="496"/>
      <c r="AQ236" s="371">
        <f t="shared" si="533"/>
        <v>0</v>
      </c>
      <c r="AR236" s="372">
        <f t="shared" si="534"/>
        <v>0</v>
      </c>
      <c r="AS236" s="371">
        <f t="shared" si="535"/>
        <v>3.1699999999999995</v>
      </c>
      <c r="AT236" s="372">
        <f t="shared" si="536"/>
        <v>2.5972222222222223</v>
      </c>
      <c r="AU236" s="371">
        <f t="shared" si="537"/>
        <v>66.569999999999993</v>
      </c>
      <c r="AV236" s="372">
        <f t="shared" si="538"/>
        <v>93.5</v>
      </c>
      <c r="AW236" s="497">
        <v>89.714285714285708</v>
      </c>
      <c r="AX236" s="496">
        <v>91.63636363636364</v>
      </c>
      <c r="AY236" s="371">
        <f t="shared" si="539"/>
        <v>1525.1428571428571</v>
      </c>
      <c r="AZ236" s="372">
        <f t="shared" si="540"/>
        <v>2199.2727272727275</v>
      </c>
      <c r="BA236" s="497">
        <v>75</v>
      </c>
      <c r="BB236" s="496">
        <v>86.75</v>
      </c>
      <c r="BC236" s="371">
        <f t="shared" si="541"/>
        <v>300</v>
      </c>
      <c r="BD236" s="372">
        <f t="shared" si="542"/>
        <v>1041</v>
      </c>
      <c r="BE236" s="498"/>
      <c r="BF236" s="496">
        <v>67.333333333333329</v>
      </c>
      <c r="BG236" s="371">
        <f t="shared" si="557"/>
        <v>0</v>
      </c>
      <c r="BH236" s="372">
        <f t="shared" si="557"/>
        <v>0</v>
      </c>
      <c r="BI236" s="371">
        <f t="shared" si="558"/>
        <v>86.911564625850332</v>
      </c>
      <c r="BJ236" s="372">
        <f t="shared" si="558"/>
        <v>90.007575757575765</v>
      </c>
      <c r="BK236" s="371">
        <f t="shared" si="559"/>
        <v>1825.1428571428569</v>
      </c>
      <c r="BL236" s="372">
        <f t="shared" si="559"/>
        <v>3240.2727272727275</v>
      </c>
      <c r="BM236" s="431">
        <v>63</v>
      </c>
      <c r="BN236" s="494">
        <v>75</v>
      </c>
      <c r="BO236" s="371">
        <f t="shared" si="595"/>
        <v>63</v>
      </c>
      <c r="BP236" s="372">
        <f t="shared" si="595"/>
        <v>75</v>
      </c>
      <c r="BQ236" s="426">
        <v>56</v>
      </c>
      <c r="BR236" s="494">
        <v>70</v>
      </c>
      <c r="BS236" s="371">
        <f t="shared" si="596"/>
        <v>56</v>
      </c>
      <c r="BT236" s="372">
        <f t="shared" si="596"/>
        <v>70</v>
      </c>
      <c r="BU236" s="426"/>
      <c r="BV236" s="494">
        <v>1</v>
      </c>
      <c r="BW236" s="371">
        <f t="shared" si="597"/>
        <v>0</v>
      </c>
      <c r="BX236" s="423">
        <f t="shared" si="555"/>
        <v>1</v>
      </c>
      <c r="BY236" s="358">
        <f t="shared" si="560"/>
        <v>119</v>
      </c>
      <c r="BZ236" s="372">
        <f t="shared" si="560"/>
        <v>146</v>
      </c>
      <c r="CA236" s="358">
        <f t="shared" si="561"/>
        <v>119</v>
      </c>
      <c r="CB236" s="372">
        <f t="shared" si="561"/>
        <v>146</v>
      </c>
      <c r="CC236" s="427">
        <v>4.13</v>
      </c>
      <c r="CD236" s="496">
        <v>4.5733333333333333</v>
      </c>
      <c r="CE236" s="371">
        <f t="shared" si="510"/>
        <v>260.19</v>
      </c>
      <c r="CF236" s="372">
        <f t="shared" si="510"/>
        <v>343</v>
      </c>
      <c r="CG236" s="426">
        <v>5.29</v>
      </c>
      <c r="CH236" s="496">
        <v>5.4714285714285715</v>
      </c>
      <c r="CI236" s="371">
        <f t="shared" si="598"/>
        <v>296.24</v>
      </c>
      <c r="CJ236" s="372">
        <f t="shared" si="598"/>
        <v>383</v>
      </c>
      <c r="CK236" s="426"/>
      <c r="CL236" s="496">
        <v>2.5</v>
      </c>
      <c r="CM236" s="371">
        <f t="shared" si="599"/>
        <v>0</v>
      </c>
      <c r="CN236" s="372">
        <f t="shared" si="599"/>
        <v>2.5</v>
      </c>
      <c r="CO236" s="371">
        <f t="shared" si="562"/>
        <v>4.6758823529411773</v>
      </c>
      <c r="CP236" s="372">
        <f t="shared" si="562"/>
        <v>4.9897260273972606</v>
      </c>
      <c r="CQ236" s="371">
        <f t="shared" si="563"/>
        <v>556.43000000000006</v>
      </c>
      <c r="CR236" s="372">
        <f t="shared" si="563"/>
        <v>728.5</v>
      </c>
      <c r="CS236" s="426">
        <v>81.698412698412696</v>
      </c>
      <c r="CT236" s="496">
        <v>99.618421052631575</v>
      </c>
      <c r="CU236" s="371">
        <f t="shared" si="511"/>
        <v>5147</v>
      </c>
      <c r="CV236" s="372">
        <f t="shared" si="511"/>
        <v>7471.3815789473683</v>
      </c>
      <c r="CW236" s="426">
        <v>77.946428571428569</v>
      </c>
      <c r="CX236" s="496">
        <v>78.045454545454547</v>
      </c>
      <c r="CY236" s="371">
        <f t="shared" si="512"/>
        <v>4365</v>
      </c>
      <c r="CZ236" s="372">
        <f t="shared" si="512"/>
        <v>5463.181818181818</v>
      </c>
      <c r="DA236" s="426"/>
      <c r="DB236" s="496">
        <v>54</v>
      </c>
      <c r="DC236" s="371">
        <f t="shared" si="564"/>
        <v>0</v>
      </c>
      <c r="DD236" s="372">
        <f t="shared" si="564"/>
        <v>54</v>
      </c>
      <c r="DE236" s="371">
        <f t="shared" si="565"/>
        <v>79.932773109243698</v>
      </c>
      <c r="DF236" s="372">
        <f t="shared" si="565"/>
        <v>88.962762994035529</v>
      </c>
      <c r="DG236" s="371">
        <f t="shared" si="566"/>
        <v>9512</v>
      </c>
      <c r="DH236" s="372">
        <f t="shared" si="566"/>
        <v>12988.563397129186</v>
      </c>
      <c r="DI236" s="371">
        <f t="shared" si="567"/>
        <v>140</v>
      </c>
      <c r="DJ236" s="372">
        <f t="shared" si="567"/>
        <v>182</v>
      </c>
      <c r="DK236" s="371">
        <f t="shared" si="567"/>
        <v>140</v>
      </c>
      <c r="DL236" s="372">
        <f t="shared" si="567"/>
        <v>182</v>
      </c>
      <c r="DM236" s="371">
        <f t="shared" si="568"/>
        <v>4.45</v>
      </c>
      <c r="DN236" s="372">
        <f t="shared" si="568"/>
        <v>4.5164835164835164</v>
      </c>
      <c r="DO236" s="371">
        <f t="shared" si="569"/>
        <v>623</v>
      </c>
      <c r="DP236" s="372">
        <f t="shared" si="569"/>
        <v>822</v>
      </c>
      <c r="DQ236" s="371">
        <f t="shared" si="570"/>
        <v>80.979591836734699</v>
      </c>
      <c r="DR236" s="372">
        <f t="shared" si="570"/>
        <v>89.169429254955574</v>
      </c>
      <c r="DS236" s="371">
        <f t="shared" si="571"/>
        <v>11337.142857142859</v>
      </c>
      <c r="DT236" s="372">
        <f t="shared" si="571"/>
        <v>16228.836124401914</v>
      </c>
      <c r="DU236" s="424">
        <v>16</v>
      </c>
      <c r="DV236" s="496">
        <v>13</v>
      </c>
      <c r="DW236" s="371">
        <f t="shared" si="572"/>
        <v>16</v>
      </c>
      <c r="DX236" s="372">
        <f t="shared" si="572"/>
        <v>13</v>
      </c>
      <c r="DY236" s="426">
        <v>30</v>
      </c>
      <c r="DZ236" s="496">
        <v>31</v>
      </c>
      <c r="EA236" s="371">
        <f t="shared" si="573"/>
        <v>30</v>
      </c>
      <c r="EB236" s="372">
        <f t="shared" si="573"/>
        <v>31</v>
      </c>
      <c r="EC236" s="426">
        <v>1</v>
      </c>
      <c r="ED236" s="496">
        <v>3</v>
      </c>
      <c r="EE236" s="371">
        <f t="shared" si="574"/>
        <v>1</v>
      </c>
      <c r="EF236" s="372">
        <f t="shared" si="574"/>
        <v>0</v>
      </c>
      <c r="EG236" s="358">
        <f t="shared" si="575"/>
        <v>47</v>
      </c>
      <c r="EH236" s="372">
        <f t="shared" si="575"/>
        <v>47</v>
      </c>
      <c r="EI236" s="358">
        <f t="shared" si="576"/>
        <v>47</v>
      </c>
      <c r="EJ236" s="372">
        <f t="shared" si="576"/>
        <v>47</v>
      </c>
      <c r="EK236" s="427">
        <v>2.91</v>
      </c>
      <c r="EL236" s="496">
        <v>3.0384615384615383</v>
      </c>
      <c r="EM236" s="371">
        <f t="shared" si="545"/>
        <v>46.56</v>
      </c>
      <c r="EN236" s="372">
        <f t="shared" si="545"/>
        <v>39.5</v>
      </c>
      <c r="EO236" s="426">
        <v>3.38</v>
      </c>
      <c r="EP236" s="496">
        <v>4.791666666666667</v>
      </c>
      <c r="EQ236" s="371">
        <f t="shared" si="600"/>
        <v>101.39999999999999</v>
      </c>
      <c r="ER236" s="372">
        <f t="shared" si="600"/>
        <v>148.54166666666669</v>
      </c>
      <c r="ES236" s="426">
        <v>5.5</v>
      </c>
      <c r="ET236" s="496">
        <v>2.6666666666666665</v>
      </c>
      <c r="EU236" s="371">
        <f t="shared" si="543"/>
        <v>5.5</v>
      </c>
      <c r="EV236" s="372">
        <f t="shared" si="544"/>
        <v>8</v>
      </c>
      <c r="EW236" s="371">
        <f t="shared" si="577"/>
        <v>3.2651063829787228</v>
      </c>
      <c r="EX236" s="372">
        <f t="shared" si="577"/>
        <v>4.1710992907801421</v>
      </c>
      <c r="EY236" s="371">
        <f t="shared" si="578"/>
        <v>153.45999999999998</v>
      </c>
      <c r="EZ236" s="372">
        <f t="shared" si="578"/>
        <v>196.04166666666669</v>
      </c>
      <c r="FA236" s="426">
        <v>91.6875</v>
      </c>
      <c r="FB236" s="496">
        <v>106.21052631578948</v>
      </c>
      <c r="FC236" s="371">
        <f t="shared" si="579"/>
        <v>1467</v>
      </c>
      <c r="FD236" s="372">
        <f t="shared" si="579"/>
        <v>1380.7368421052633</v>
      </c>
      <c r="FE236" s="426">
        <v>85.566666666666663</v>
      </c>
      <c r="FF236" s="496">
        <v>86.5</v>
      </c>
      <c r="FG236" s="371">
        <f t="shared" si="580"/>
        <v>2567</v>
      </c>
      <c r="FH236" s="372">
        <f t="shared" si="580"/>
        <v>2681.5</v>
      </c>
      <c r="FI236" s="426">
        <v>114</v>
      </c>
      <c r="FJ236" s="496"/>
      <c r="FK236" s="371">
        <f t="shared" si="581"/>
        <v>114</v>
      </c>
      <c r="FL236" s="372">
        <f t="shared" si="581"/>
        <v>0</v>
      </c>
      <c r="FM236" s="371">
        <f t="shared" si="582"/>
        <v>88.255319148936167</v>
      </c>
      <c r="FN236" s="372">
        <f t="shared" si="582"/>
        <v>86.43057110862263</v>
      </c>
      <c r="FO236" s="371">
        <f t="shared" si="583"/>
        <v>4148</v>
      </c>
      <c r="FP236" s="372">
        <f t="shared" si="583"/>
        <v>4062.2368421052638</v>
      </c>
      <c r="FQ236" s="424"/>
      <c r="FR236" s="425"/>
      <c r="FS236" s="371">
        <f t="shared" si="584"/>
        <v>0</v>
      </c>
      <c r="FT236" s="372">
        <f t="shared" si="584"/>
        <v>0</v>
      </c>
      <c r="FU236" s="426"/>
      <c r="FV236" s="425"/>
      <c r="FW236" s="371">
        <f t="shared" si="585"/>
        <v>0</v>
      </c>
      <c r="FX236" s="372">
        <f t="shared" si="585"/>
        <v>0</v>
      </c>
      <c r="FY236" s="426"/>
      <c r="FZ236" s="425"/>
      <c r="GA236" s="371">
        <f t="shared" si="586"/>
        <v>0</v>
      </c>
      <c r="GB236" s="372">
        <f t="shared" si="586"/>
        <v>0</v>
      </c>
      <c r="GC236" s="406">
        <f t="shared" si="550"/>
        <v>96</v>
      </c>
      <c r="GD236" s="372">
        <f t="shared" si="550"/>
        <v>112</v>
      </c>
      <c r="GE236" s="371">
        <f t="shared" si="550"/>
        <v>96</v>
      </c>
      <c r="GF236" s="372">
        <f t="shared" si="550"/>
        <v>112</v>
      </c>
      <c r="GG236" s="371">
        <f t="shared" si="587"/>
        <v>361.32</v>
      </c>
      <c r="GH236" s="372">
        <f t="shared" si="587"/>
        <v>455</v>
      </c>
      <c r="GI236" s="371">
        <f t="shared" si="588"/>
        <v>8139.1428571428569</v>
      </c>
      <c r="GJ236" s="372">
        <f t="shared" si="588"/>
        <v>11051.39114832536</v>
      </c>
      <c r="GK236" s="406">
        <f t="shared" si="551"/>
        <v>90</v>
      </c>
      <c r="GL236" s="372">
        <f t="shared" si="551"/>
        <v>113</v>
      </c>
      <c r="GM236" s="371">
        <f t="shared" si="551"/>
        <v>90</v>
      </c>
      <c r="GN236" s="372">
        <f t="shared" si="551"/>
        <v>113</v>
      </c>
      <c r="GO236" s="371">
        <f t="shared" si="589"/>
        <v>409.64</v>
      </c>
      <c r="GP236" s="372">
        <f t="shared" si="589"/>
        <v>552.54166666666674</v>
      </c>
      <c r="GQ236" s="371">
        <f t="shared" si="590"/>
        <v>7232</v>
      </c>
      <c r="GR236" s="372">
        <f t="shared" si="590"/>
        <v>9185.681818181818</v>
      </c>
      <c r="GS236" s="406">
        <f t="shared" si="552"/>
        <v>186</v>
      </c>
      <c r="GT236" s="372">
        <f t="shared" si="552"/>
        <v>225</v>
      </c>
      <c r="GU236" s="371">
        <f t="shared" si="552"/>
        <v>186</v>
      </c>
      <c r="GV236" s="372">
        <f t="shared" si="548"/>
        <v>225</v>
      </c>
      <c r="GW236" s="371">
        <f t="shared" si="591"/>
        <v>770.96</v>
      </c>
      <c r="GX236" s="372">
        <f t="shared" si="591"/>
        <v>1007.5416666666667</v>
      </c>
      <c r="GY236" s="371">
        <f t="shared" si="591"/>
        <v>15371.142857142857</v>
      </c>
      <c r="GZ236" s="372">
        <f t="shared" si="556"/>
        <v>20237.072966507178</v>
      </c>
      <c r="HA236" s="406">
        <f t="shared" si="553"/>
        <v>1</v>
      </c>
      <c r="HB236" s="372">
        <f t="shared" si="553"/>
        <v>4</v>
      </c>
      <c r="HC236" s="371">
        <f t="shared" si="553"/>
        <v>1</v>
      </c>
      <c r="HD236" s="372">
        <f t="shared" si="549"/>
        <v>1</v>
      </c>
      <c r="HE236" s="371">
        <f t="shared" si="554"/>
        <v>5.5</v>
      </c>
      <c r="HF236" s="372">
        <f t="shared" si="554"/>
        <v>10.5</v>
      </c>
      <c r="HG236" s="371">
        <f t="shared" si="592"/>
        <v>114</v>
      </c>
      <c r="HH236" s="372">
        <f t="shared" si="592"/>
        <v>54</v>
      </c>
      <c r="HI236" s="406">
        <f t="shared" si="593"/>
        <v>776.46</v>
      </c>
      <c r="HJ236" s="372">
        <f t="shared" si="593"/>
        <v>1018.0416666666667</v>
      </c>
      <c r="HK236" s="371">
        <f t="shared" si="594"/>
        <v>15485.142857142859</v>
      </c>
      <c r="HL236" s="371">
        <f t="shared" si="594"/>
        <v>20291.072966507178</v>
      </c>
    </row>
    <row r="237" spans="1:220" ht="15">
      <c r="A237" s="489" t="s">
        <v>43</v>
      </c>
      <c r="B237" s="569" t="s">
        <v>233</v>
      </c>
      <c r="C237" s="570" t="s">
        <v>1060</v>
      </c>
      <c r="D237" s="492">
        <v>199324</v>
      </c>
      <c r="E237" s="571">
        <v>10</v>
      </c>
      <c r="F237" s="676">
        <v>202</v>
      </c>
      <c r="G237" s="420">
        <v>177</v>
      </c>
      <c r="H237" s="421">
        <v>23</v>
      </c>
      <c r="I237" s="493">
        <v>22</v>
      </c>
      <c r="J237" s="371">
        <f t="shared" si="513"/>
        <v>179</v>
      </c>
      <c r="K237" s="372">
        <f t="shared" si="514"/>
        <v>155</v>
      </c>
      <c r="L237" s="420">
        <v>67.837165941578618</v>
      </c>
      <c r="M237" s="371">
        <f t="shared" si="515"/>
        <v>179</v>
      </c>
      <c r="N237" s="372">
        <f t="shared" si="516"/>
        <v>155</v>
      </c>
      <c r="O237" s="371">
        <f t="shared" si="517"/>
        <v>179</v>
      </c>
      <c r="P237" s="372">
        <f t="shared" si="518"/>
        <v>155</v>
      </c>
      <c r="Q237" s="424">
        <v>21</v>
      </c>
      <c r="R237" s="494">
        <v>20</v>
      </c>
      <c r="S237" s="371">
        <f t="shared" si="519"/>
        <v>21</v>
      </c>
      <c r="T237" s="372">
        <f t="shared" si="520"/>
        <v>20</v>
      </c>
      <c r="U237" s="426">
        <v>6</v>
      </c>
      <c r="V237" s="493">
        <v>6</v>
      </c>
      <c r="W237" s="371">
        <f t="shared" si="521"/>
        <v>6</v>
      </c>
      <c r="X237" s="372">
        <f t="shared" si="522"/>
        <v>6</v>
      </c>
      <c r="Y237" s="426"/>
      <c r="Z237" s="493">
        <v>1</v>
      </c>
      <c r="AA237" s="371">
        <f t="shared" si="523"/>
        <v>0</v>
      </c>
      <c r="AB237" s="372">
        <f t="shared" si="524"/>
        <v>1</v>
      </c>
      <c r="AC237" s="358">
        <f t="shared" si="525"/>
        <v>27</v>
      </c>
      <c r="AD237" s="372">
        <f t="shared" si="526"/>
        <v>27</v>
      </c>
      <c r="AE237" s="358">
        <f t="shared" si="527"/>
        <v>27</v>
      </c>
      <c r="AF237" s="372">
        <f t="shared" si="528"/>
        <v>27</v>
      </c>
      <c r="AG237" s="495">
        <v>2.65</v>
      </c>
      <c r="AH237" s="496">
        <v>3.375</v>
      </c>
      <c r="AI237" s="371">
        <f t="shared" si="529"/>
        <v>55.65</v>
      </c>
      <c r="AJ237" s="372">
        <f t="shared" si="530"/>
        <v>67.5</v>
      </c>
      <c r="AK237" s="497">
        <v>2.67</v>
      </c>
      <c r="AL237" s="496">
        <v>3.8333333333333335</v>
      </c>
      <c r="AM237" s="371">
        <f t="shared" si="531"/>
        <v>16.02</v>
      </c>
      <c r="AN237" s="372">
        <f t="shared" si="532"/>
        <v>23</v>
      </c>
      <c r="AO237" s="497"/>
      <c r="AP237" s="496">
        <v>1</v>
      </c>
      <c r="AQ237" s="371">
        <f t="shared" si="533"/>
        <v>0</v>
      </c>
      <c r="AR237" s="372">
        <f t="shared" si="534"/>
        <v>1</v>
      </c>
      <c r="AS237" s="371">
        <f t="shared" si="535"/>
        <v>2.6544444444444446</v>
      </c>
      <c r="AT237" s="372">
        <f t="shared" si="536"/>
        <v>3.3888888888888888</v>
      </c>
      <c r="AU237" s="371">
        <f t="shared" si="537"/>
        <v>71.67</v>
      </c>
      <c r="AV237" s="372">
        <f t="shared" si="538"/>
        <v>91.5</v>
      </c>
      <c r="AW237" s="497">
        <v>103.3</v>
      </c>
      <c r="AX237" s="496">
        <v>109.8</v>
      </c>
      <c r="AY237" s="371">
        <f t="shared" si="539"/>
        <v>2169.2999999999997</v>
      </c>
      <c r="AZ237" s="372">
        <f t="shared" si="540"/>
        <v>2196</v>
      </c>
      <c r="BA237" s="497">
        <v>111</v>
      </c>
      <c r="BB237" s="496">
        <v>106.625</v>
      </c>
      <c r="BC237" s="371">
        <f t="shared" si="541"/>
        <v>666</v>
      </c>
      <c r="BD237" s="372">
        <f t="shared" si="542"/>
        <v>639.75</v>
      </c>
      <c r="BE237" s="498"/>
      <c r="BF237" s="496">
        <v>86</v>
      </c>
      <c r="BG237" s="371">
        <f t="shared" si="557"/>
        <v>0</v>
      </c>
      <c r="BH237" s="372">
        <f t="shared" si="557"/>
        <v>86</v>
      </c>
      <c r="BI237" s="371">
        <f t="shared" si="558"/>
        <v>105.01111111111111</v>
      </c>
      <c r="BJ237" s="372">
        <f t="shared" si="558"/>
        <v>108.21296296296296</v>
      </c>
      <c r="BK237" s="371">
        <f t="shared" si="559"/>
        <v>2835.2999999999997</v>
      </c>
      <c r="BL237" s="372">
        <f t="shared" si="559"/>
        <v>2921.75</v>
      </c>
      <c r="BM237" s="431">
        <v>81</v>
      </c>
      <c r="BN237" s="494">
        <v>63</v>
      </c>
      <c r="BO237" s="371">
        <f t="shared" si="595"/>
        <v>81</v>
      </c>
      <c r="BP237" s="372">
        <f t="shared" si="595"/>
        <v>63</v>
      </c>
      <c r="BQ237" s="426">
        <v>49</v>
      </c>
      <c r="BR237" s="494">
        <v>38</v>
      </c>
      <c r="BS237" s="371">
        <f t="shared" si="596"/>
        <v>49</v>
      </c>
      <c r="BT237" s="372">
        <f t="shared" si="596"/>
        <v>38</v>
      </c>
      <c r="BU237" s="426"/>
      <c r="BV237" s="494">
        <v>1</v>
      </c>
      <c r="BW237" s="371">
        <f t="shared" si="597"/>
        <v>0</v>
      </c>
      <c r="BX237" s="423">
        <f t="shared" si="555"/>
        <v>1</v>
      </c>
      <c r="BY237" s="358">
        <f t="shared" si="560"/>
        <v>130</v>
      </c>
      <c r="BZ237" s="372">
        <f t="shared" si="560"/>
        <v>102</v>
      </c>
      <c r="CA237" s="358">
        <f t="shared" si="561"/>
        <v>130</v>
      </c>
      <c r="CB237" s="372">
        <f t="shared" si="561"/>
        <v>102</v>
      </c>
      <c r="CC237" s="427">
        <v>4</v>
      </c>
      <c r="CD237" s="496">
        <v>5.2380952380952381</v>
      </c>
      <c r="CE237" s="371">
        <f t="shared" si="510"/>
        <v>324</v>
      </c>
      <c r="CF237" s="372">
        <f t="shared" si="510"/>
        <v>330</v>
      </c>
      <c r="CG237" s="426">
        <v>5.69</v>
      </c>
      <c r="CH237" s="496">
        <v>6.2631578947368425</v>
      </c>
      <c r="CI237" s="371">
        <f t="shared" si="598"/>
        <v>278.81</v>
      </c>
      <c r="CJ237" s="372">
        <f t="shared" si="598"/>
        <v>238</v>
      </c>
      <c r="CK237" s="426"/>
      <c r="CL237" s="496">
        <v>3</v>
      </c>
      <c r="CM237" s="371">
        <f t="shared" si="599"/>
        <v>0</v>
      </c>
      <c r="CN237" s="372">
        <f t="shared" si="599"/>
        <v>3</v>
      </c>
      <c r="CO237" s="371">
        <f t="shared" si="562"/>
        <v>4.6369999999999996</v>
      </c>
      <c r="CP237" s="372">
        <f t="shared" si="562"/>
        <v>5.5980392156862742</v>
      </c>
      <c r="CQ237" s="371">
        <f t="shared" si="563"/>
        <v>602.80999999999995</v>
      </c>
      <c r="CR237" s="372">
        <f t="shared" si="563"/>
        <v>571</v>
      </c>
      <c r="CS237" s="426">
        <v>97.518518518518519</v>
      </c>
      <c r="CT237" s="496">
        <v>108.98245614035088</v>
      </c>
      <c r="CU237" s="371">
        <f t="shared" si="511"/>
        <v>7899</v>
      </c>
      <c r="CV237" s="372">
        <f t="shared" si="511"/>
        <v>6865.894736842105</v>
      </c>
      <c r="CW237" s="426">
        <v>87.724489795918373</v>
      </c>
      <c r="CX237" s="496">
        <v>98.5</v>
      </c>
      <c r="CY237" s="371">
        <f t="shared" si="512"/>
        <v>4298.5</v>
      </c>
      <c r="CZ237" s="372">
        <f t="shared" si="512"/>
        <v>3743</v>
      </c>
      <c r="DA237" s="426"/>
      <c r="DB237" s="496">
        <v>74</v>
      </c>
      <c r="DC237" s="371">
        <f t="shared" si="564"/>
        <v>0</v>
      </c>
      <c r="DD237" s="372">
        <f t="shared" si="564"/>
        <v>74</v>
      </c>
      <c r="DE237" s="371">
        <f t="shared" si="565"/>
        <v>93.82692307692308</v>
      </c>
      <c r="DF237" s="372">
        <f t="shared" si="565"/>
        <v>104.73426212590299</v>
      </c>
      <c r="DG237" s="371">
        <f t="shared" si="566"/>
        <v>12197.5</v>
      </c>
      <c r="DH237" s="372">
        <f t="shared" si="566"/>
        <v>10682.894736842105</v>
      </c>
      <c r="DI237" s="371">
        <f t="shared" si="567"/>
        <v>157</v>
      </c>
      <c r="DJ237" s="372">
        <f t="shared" si="567"/>
        <v>129</v>
      </c>
      <c r="DK237" s="371">
        <f t="shared" si="567"/>
        <v>157</v>
      </c>
      <c r="DL237" s="372">
        <f t="shared" si="567"/>
        <v>129</v>
      </c>
      <c r="DM237" s="371">
        <f t="shared" si="568"/>
        <v>4.2960509554140121</v>
      </c>
      <c r="DN237" s="372">
        <f t="shared" si="568"/>
        <v>5.1356589147286824</v>
      </c>
      <c r="DO237" s="371">
        <f t="shared" si="569"/>
        <v>674.4799999999999</v>
      </c>
      <c r="DP237" s="372">
        <f t="shared" si="569"/>
        <v>662.5</v>
      </c>
      <c r="DQ237" s="371">
        <f t="shared" si="570"/>
        <v>95.750318471337579</v>
      </c>
      <c r="DR237" s="372">
        <f t="shared" si="570"/>
        <v>105.46236230110159</v>
      </c>
      <c r="DS237" s="371">
        <f t="shared" si="571"/>
        <v>15032.8</v>
      </c>
      <c r="DT237" s="372">
        <f t="shared" si="571"/>
        <v>13604.644736842105</v>
      </c>
      <c r="DU237" s="424">
        <v>5</v>
      </c>
      <c r="DV237" s="496">
        <v>10</v>
      </c>
      <c r="DW237" s="371">
        <f t="shared" si="572"/>
        <v>5</v>
      </c>
      <c r="DX237" s="372">
        <f t="shared" si="572"/>
        <v>10</v>
      </c>
      <c r="DY237" s="426">
        <v>17</v>
      </c>
      <c r="DZ237" s="496">
        <v>16</v>
      </c>
      <c r="EA237" s="371">
        <f t="shared" si="573"/>
        <v>17</v>
      </c>
      <c r="EB237" s="372">
        <f t="shared" si="573"/>
        <v>16</v>
      </c>
      <c r="EC237" s="426"/>
      <c r="ED237" s="496"/>
      <c r="EE237" s="371">
        <f t="shared" si="574"/>
        <v>0</v>
      </c>
      <c r="EF237" s="372">
        <f t="shared" si="574"/>
        <v>0</v>
      </c>
      <c r="EG237" s="358">
        <f t="shared" si="575"/>
        <v>22</v>
      </c>
      <c r="EH237" s="372">
        <f t="shared" si="575"/>
        <v>26</v>
      </c>
      <c r="EI237" s="358">
        <f t="shared" si="576"/>
        <v>22</v>
      </c>
      <c r="EJ237" s="372">
        <f t="shared" si="576"/>
        <v>26</v>
      </c>
      <c r="EK237" s="427">
        <v>2.5</v>
      </c>
      <c r="EL237" s="496">
        <v>2.8</v>
      </c>
      <c r="EM237" s="371">
        <f t="shared" si="545"/>
        <v>12.5</v>
      </c>
      <c r="EN237" s="372">
        <f t="shared" si="545"/>
        <v>28</v>
      </c>
      <c r="EO237" s="426">
        <v>3.65</v>
      </c>
      <c r="EP237" s="496">
        <v>5.0769230769230766</v>
      </c>
      <c r="EQ237" s="371">
        <f t="shared" si="600"/>
        <v>62.05</v>
      </c>
      <c r="ER237" s="372">
        <f t="shared" si="600"/>
        <v>81.230769230769226</v>
      </c>
      <c r="ES237" s="426"/>
      <c r="ET237" s="496"/>
      <c r="EU237" s="371">
        <f t="shared" si="543"/>
        <v>0</v>
      </c>
      <c r="EV237" s="372">
        <f t="shared" si="544"/>
        <v>0</v>
      </c>
      <c r="EW237" s="371">
        <f t="shared" si="577"/>
        <v>3.3886363636363637</v>
      </c>
      <c r="EX237" s="372">
        <f t="shared" si="577"/>
        <v>4.2011834319526624</v>
      </c>
      <c r="EY237" s="371">
        <f t="shared" si="578"/>
        <v>74.55</v>
      </c>
      <c r="EZ237" s="372">
        <f t="shared" si="578"/>
        <v>109.23076923076923</v>
      </c>
      <c r="FA237" s="426">
        <v>122.4</v>
      </c>
      <c r="FB237" s="496">
        <v>101.08333333333333</v>
      </c>
      <c r="FC237" s="371">
        <f t="shared" si="579"/>
        <v>612</v>
      </c>
      <c r="FD237" s="372">
        <f t="shared" si="579"/>
        <v>1010.8333333333333</v>
      </c>
      <c r="FE237" s="426">
        <v>87.441176470588232</v>
      </c>
      <c r="FF237" s="496">
        <v>86.615384615384613</v>
      </c>
      <c r="FG237" s="371">
        <f t="shared" si="580"/>
        <v>1486.5</v>
      </c>
      <c r="FH237" s="372">
        <f t="shared" si="580"/>
        <v>1385.8461538461538</v>
      </c>
      <c r="FI237" s="426"/>
      <c r="FJ237" s="496"/>
      <c r="FK237" s="371">
        <f t="shared" si="581"/>
        <v>0</v>
      </c>
      <c r="FL237" s="372">
        <f t="shared" si="581"/>
        <v>0</v>
      </c>
      <c r="FM237" s="371">
        <f t="shared" si="582"/>
        <v>95.38636363636364</v>
      </c>
      <c r="FN237" s="372">
        <f t="shared" si="582"/>
        <v>92.179980276134131</v>
      </c>
      <c r="FO237" s="371">
        <f t="shared" si="583"/>
        <v>2098.5</v>
      </c>
      <c r="FP237" s="372">
        <f t="shared" si="583"/>
        <v>2396.6794871794873</v>
      </c>
      <c r="FQ237" s="424"/>
      <c r="FR237" s="425"/>
      <c r="FS237" s="371">
        <f t="shared" si="584"/>
        <v>0</v>
      </c>
      <c r="FT237" s="372">
        <f t="shared" si="584"/>
        <v>0</v>
      </c>
      <c r="FU237" s="426"/>
      <c r="FV237" s="425"/>
      <c r="FW237" s="371">
        <f t="shared" si="585"/>
        <v>0</v>
      </c>
      <c r="FX237" s="372">
        <f t="shared" si="585"/>
        <v>0</v>
      </c>
      <c r="FY237" s="426"/>
      <c r="FZ237" s="425"/>
      <c r="GA237" s="371">
        <f t="shared" si="586"/>
        <v>0</v>
      </c>
      <c r="GB237" s="372">
        <f t="shared" si="586"/>
        <v>0</v>
      </c>
      <c r="GC237" s="406">
        <f t="shared" si="550"/>
        <v>107</v>
      </c>
      <c r="GD237" s="372">
        <f t="shared" si="550"/>
        <v>93</v>
      </c>
      <c r="GE237" s="371">
        <f t="shared" si="550"/>
        <v>107</v>
      </c>
      <c r="GF237" s="372">
        <f t="shared" si="550"/>
        <v>93</v>
      </c>
      <c r="GG237" s="371">
        <f t="shared" si="587"/>
        <v>392.15</v>
      </c>
      <c r="GH237" s="372">
        <f t="shared" si="587"/>
        <v>425.5</v>
      </c>
      <c r="GI237" s="371">
        <f t="shared" si="588"/>
        <v>10680.3</v>
      </c>
      <c r="GJ237" s="372">
        <f t="shared" si="588"/>
        <v>10072.728070175439</v>
      </c>
      <c r="GK237" s="406">
        <f t="shared" si="551"/>
        <v>72</v>
      </c>
      <c r="GL237" s="372">
        <f t="shared" si="551"/>
        <v>60</v>
      </c>
      <c r="GM237" s="371">
        <f t="shared" si="551"/>
        <v>72</v>
      </c>
      <c r="GN237" s="372">
        <f t="shared" si="551"/>
        <v>60</v>
      </c>
      <c r="GO237" s="371">
        <f t="shared" si="589"/>
        <v>356.88</v>
      </c>
      <c r="GP237" s="372">
        <f t="shared" si="589"/>
        <v>342.23076923076923</v>
      </c>
      <c r="GQ237" s="371">
        <f t="shared" si="590"/>
        <v>6451</v>
      </c>
      <c r="GR237" s="372">
        <f t="shared" si="590"/>
        <v>5768.5961538461543</v>
      </c>
      <c r="GS237" s="406">
        <f t="shared" si="552"/>
        <v>179</v>
      </c>
      <c r="GT237" s="372">
        <f t="shared" si="552"/>
        <v>153</v>
      </c>
      <c r="GU237" s="371">
        <f t="shared" si="552"/>
        <v>179</v>
      </c>
      <c r="GV237" s="372">
        <f t="shared" si="548"/>
        <v>153</v>
      </c>
      <c r="GW237" s="371">
        <f t="shared" si="591"/>
        <v>749.03</v>
      </c>
      <c r="GX237" s="372">
        <f t="shared" si="591"/>
        <v>767.73076923076928</v>
      </c>
      <c r="GY237" s="371">
        <f t="shared" si="591"/>
        <v>17131.3</v>
      </c>
      <c r="GZ237" s="372">
        <f t="shared" si="556"/>
        <v>15841.324224021593</v>
      </c>
      <c r="HA237" s="406">
        <f t="shared" si="553"/>
        <v>0</v>
      </c>
      <c r="HB237" s="372">
        <f t="shared" si="553"/>
        <v>2</v>
      </c>
      <c r="HC237" s="371">
        <f t="shared" si="553"/>
        <v>0</v>
      </c>
      <c r="HD237" s="372">
        <f t="shared" si="549"/>
        <v>2</v>
      </c>
      <c r="HE237" s="371" t="str">
        <f t="shared" si="554"/>
        <v/>
      </c>
      <c r="HF237" s="372">
        <f t="shared" si="554"/>
        <v>4</v>
      </c>
      <c r="HG237" s="371" t="str">
        <f t="shared" si="592"/>
        <v/>
      </c>
      <c r="HH237" s="372">
        <f t="shared" si="592"/>
        <v>160</v>
      </c>
      <c r="HI237" s="406">
        <f t="shared" si="593"/>
        <v>749.02999999999986</v>
      </c>
      <c r="HJ237" s="372">
        <f t="shared" si="593"/>
        <v>771.73076923076928</v>
      </c>
      <c r="HK237" s="371">
        <f t="shared" si="594"/>
        <v>17131.3</v>
      </c>
      <c r="HL237" s="371">
        <f t="shared" si="594"/>
        <v>16001.324224021591</v>
      </c>
    </row>
    <row r="238" spans="1:220" ht="15">
      <c r="A238" s="489" t="s">
        <v>43</v>
      </c>
      <c r="B238" s="490" t="s">
        <v>234</v>
      </c>
      <c r="C238" s="50"/>
      <c r="D238" s="492">
        <v>199421</v>
      </c>
      <c r="E238" s="452">
        <v>9</v>
      </c>
      <c r="F238" s="676">
        <v>218</v>
      </c>
      <c r="G238" s="420">
        <v>274</v>
      </c>
      <c r="H238" s="421">
        <v>9</v>
      </c>
      <c r="I238" s="493">
        <v>12</v>
      </c>
      <c r="J238" s="371">
        <f t="shared" si="513"/>
        <v>209</v>
      </c>
      <c r="K238" s="372">
        <f t="shared" si="514"/>
        <v>262</v>
      </c>
      <c r="L238" s="420">
        <v>67.479732739420939</v>
      </c>
      <c r="M238" s="371">
        <f t="shared" si="515"/>
        <v>209</v>
      </c>
      <c r="N238" s="372">
        <f t="shared" si="516"/>
        <v>262</v>
      </c>
      <c r="O238" s="371">
        <f t="shared" si="517"/>
        <v>209</v>
      </c>
      <c r="P238" s="372">
        <f t="shared" si="518"/>
        <v>262</v>
      </c>
      <c r="Q238" s="424">
        <v>11</v>
      </c>
      <c r="R238" s="494">
        <v>23</v>
      </c>
      <c r="S238" s="371">
        <f t="shared" si="519"/>
        <v>11</v>
      </c>
      <c r="T238" s="372">
        <f t="shared" si="520"/>
        <v>23</v>
      </c>
      <c r="U238" s="426">
        <v>11</v>
      </c>
      <c r="V238" s="493">
        <v>28</v>
      </c>
      <c r="W238" s="371">
        <f t="shared" si="521"/>
        <v>11</v>
      </c>
      <c r="X238" s="372">
        <f t="shared" si="522"/>
        <v>28</v>
      </c>
      <c r="Y238" s="426"/>
      <c r="Z238" s="493"/>
      <c r="AA238" s="371">
        <f t="shared" si="523"/>
        <v>0</v>
      </c>
      <c r="AB238" s="372">
        <f t="shared" si="524"/>
        <v>0</v>
      </c>
      <c r="AC238" s="358">
        <f t="shared" si="525"/>
        <v>22</v>
      </c>
      <c r="AD238" s="372">
        <f t="shared" si="526"/>
        <v>51</v>
      </c>
      <c r="AE238" s="358">
        <f t="shared" si="527"/>
        <v>22</v>
      </c>
      <c r="AF238" s="372">
        <f t="shared" si="528"/>
        <v>51</v>
      </c>
      <c r="AG238" s="495">
        <v>2.27</v>
      </c>
      <c r="AH238" s="496">
        <v>1.7826086956521738</v>
      </c>
      <c r="AI238" s="371">
        <f t="shared" si="529"/>
        <v>24.97</v>
      </c>
      <c r="AJ238" s="372">
        <f t="shared" si="530"/>
        <v>41</v>
      </c>
      <c r="AK238" s="497">
        <v>2.77</v>
      </c>
      <c r="AL238" s="496">
        <v>2.5714285714285716</v>
      </c>
      <c r="AM238" s="371">
        <f t="shared" si="531"/>
        <v>30.47</v>
      </c>
      <c r="AN238" s="372">
        <f t="shared" si="532"/>
        <v>72</v>
      </c>
      <c r="AO238" s="497"/>
      <c r="AP238" s="496"/>
      <c r="AQ238" s="371">
        <f t="shared" si="533"/>
        <v>0</v>
      </c>
      <c r="AR238" s="372">
        <f t="shared" si="534"/>
        <v>0</v>
      </c>
      <c r="AS238" s="371">
        <f t="shared" si="535"/>
        <v>2.52</v>
      </c>
      <c r="AT238" s="372">
        <f t="shared" si="536"/>
        <v>2.215686274509804</v>
      </c>
      <c r="AU238" s="371">
        <f t="shared" si="537"/>
        <v>55.44</v>
      </c>
      <c r="AV238" s="372">
        <f t="shared" si="538"/>
        <v>113</v>
      </c>
      <c r="AW238" s="497">
        <v>73.454545454545453</v>
      </c>
      <c r="AX238" s="496">
        <v>84</v>
      </c>
      <c r="AY238" s="371">
        <f t="shared" si="539"/>
        <v>808</v>
      </c>
      <c r="AZ238" s="372">
        <f t="shared" si="540"/>
        <v>1932</v>
      </c>
      <c r="BA238" s="497">
        <v>80.090909090909093</v>
      </c>
      <c r="BB238" s="496">
        <v>71.617647058823536</v>
      </c>
      <c r="BC238" s="371">
        <f t="shared" si="541"/>
        <v>881</v>
      </c>
      <c r="BD238" s="372">
        <f t="shared" si="542"/>
        <v>2005.294117647059</v>
      </c>
      <c r="BE238" s="498"/>
      <c r="BF238" s="496">
        <v>67</v>
      </c>
      <c r="BG238" s="371">
        <f t="shared" si="557"/>
        <v>0</v>
      </c>
      <c r="BH238" s="372">
        <f t="shared" si="557"/>
        <v>0</v>
      </c>
      <c r="BI238" s="371">
        <f t="shared" si="558"/>
        <v>76.772727272727266</v>
      </c>
      <c r="BJ238" s="372">
        <f t="shared" si="558"/>
        <v>77.201845444059984</v>
      </c>
      <c r="BK238" s="371">
        <f t="shared" si="559"/>
        <v>1688.9999999999998</v>
      </c>
      <c r="BL238" s="372">
        <f t="shared" si="559"/>
        <v>3937.294117647059</v>
      </c>
      <c r="BM238" s="431">
        <v>60</v>
      </c>
      <c r="BN238" s="494">
        <v>48</v>
      </c>
      <c r="BO238" s="371">
        <f t="shared" si="595"/>
        <v>60</v>
      </c>
      <c r="BP238" s="372">
        <f t="shared" si="595"/>
        <v>48</v>
      </c>
      <c r="BQ238" s="426">
        <v>90</v>
      </c>
      <c r="BR238" s="494">
        <v>113</v>
      </c>
      <c r="BS238" s="371">
        <f t="shared" si="596"/>
        <v>90</v>
      </c>
      <c r="BT238" s="372">
        <f t="shared" si="596"/>
        <v>113</v>
      </c>
      <c r="BU238" s="426"/>
      <c r="BV238" s="494">
        <v>9</v>
      </c>
      <c r="BW238" s="371">
        <f t="shared" si="597"/>
        <v>0</v>
      </c>
      <c r="BX238" s="423">
        <f t="shared" si="555"/>
        <v>9</v>
      </c>
      <c r="BY238" s="358">
        <f t="shared" si="560"/>
        <v>150</v>
      </c>
      <c r="BZ238" s="372">
        <f t="shared" si="560"/>
        <v>170</v>
      </c>
      <c r="CA238" s="358">
        <f t="shared" si="561"/>
        <v>150</v>
      </c>
      <c r="CB238" s="372">
        <f t="shared" si="561"/>
        <v>170</v>
      </c>
      <c r="CC238" s="427">
        <v>3.4</v>
      </c>
      <c r="CD238" s="496">
        <v>3.8958333333333335</v>
      </c>
      <c r="CE238" s="371">
        <f t="shared" si="510"/>
        <v>204</v>
      </c>
      <c r="CF238" s="372">
        <f t="shared" si="510"/>
        <v>187</v>
      </c>
      <c r="CG238" s="426">
        <v>4.0999999999999996</v>
      </c>
      <c r="CH238" s="496">
        <v>4.6814159292035402</v>
      </c>
      <c r="CI238" s="371">
        <f t="shared" si="598"/>
        <v>368.99999999999994</v>
      </c>
      <c r="CJ238" s="372">
        <f t="shared" si="598"/>
        <v>529</v>
      </c>
      <c r="CK238" s="426"/>
      <c r="CL238" s="496">
        <v>3.3888888888888888</v>
      </c>
      <c r="CM238" s="371">
        <f t="shared" si="599"/>
        <v>0</v>
      </c>
      <c r="CN238" s="372">
        <f t="shared" si="599"/>
        <v>30.5</v>
      </c>
      <c r="CO238" s="371">
        <f t="shared" si="562"/>
        <v>3.82</v>
      </c>
      <c r="CP238" s="372">
        <f t="shared" si="562"/>
        <v>4.3911764705882357</v>
      </c>
      <c r="CQ238" s="371">
        <f t="shared" si="563"/>
        <v>573</v>
      </c>
      <c r="CR238" s="372">
        <f t="shared" si="563"/>
        <v>746.50000000000011</v>
      </c>
      <c r="CS238" s="426">
        <v>84.95</v>
      </c>
      <c r="CT238" s="496">
        <v>87.28</v>
      </c>
      <c r="CU238" s="371">
        <f t="shared" si="511"/>
        <v>5097</v>
      </c>
      <c r="CV238" s="372">
        <f t="shared" si="511"/>
        <v>4189.4400000000005</v>
      </c>
      <c r="CW238" s="426">
        <v>76.444444444444443</v>
      </c>
      <c r="CX238" s="496">
        <v>80.604651162790702</v>
      </c>
      <c r="CY238" s="371">
        <f t="shared" si="512"/>
        <v>6880</v>
      </c>
      <c r="CZ238" s="372">
        <f t="shared" si="512"/>
        <v>9108.3255813953492</v>
      </c>
      <c r="DA238" s="426"/>
      <c r="DB238" s="496">
        <v>79</v>
      </c>
      <c r="DC238" s="371">
        <f t="shared" si="564"/>
        <v>0</v>
      </c>
      <c r="DD238" s="372">
        <f t="shared" si="564"/>
        <v>711</v>
      </c>
      <c r="DE238" s="371">
        <f t="shared" si="565"/>
        <v>79.846666666666664</v>
      </c>
      <c r="DF238" s="372">
        <f t="shared" si="565"/>
        <v>82.404503419972642</v>
      </c>
      <c r="DG238" s="371">
        <f t="shared" si="566"/>
        <v>11977</v>
      </c>
      <c r="DH238" s="372">
        <f t="shared" si="566"/>
        <v>14008.76558139535</v>
      </c>
      <c r="DI238" s="371">
        <f t="shared" si="567"/>
        <v>172</v>
      </c>
      <c r="DJ238" s="372">
        <f t="shared" si="567"/>
        <v>221</v>
      </c>
      <c r="DK238" s="371">
        <f t="shared" si="567"/>
        <v>172</v>
      </c>
      <c r="DL238" s="372">
        <f t="shared" si="567"/>
        <v>221</v>
      </c>
      <c r="DM238" s="371">
        <f t="shared" si="568"/>
        <v>3.6537209302325584</v>
      </c>
      <c r="DN238" s="372">
        <f t="shared" si="568"/>
        <v>3.8891402714932131</v>
      </c>
      <c r="DO238" s="371">
        <f t="shared" si="569"/>
        <v>628.44000000000005</v>
      </c>
      <c r="DP238" s="372">
        <f t="shared" si="569"/>
        <v>859.50000000000011</v>
      </c>
      <c r="DQ238" s="371">
        <f t="shared" si="570"/>
        <v>79.45348837209302</v>
      </c>
      <c r="DR238" s="372">
        <f t="shared" si="570"/>
        <v>81.20389004091588</v>
      </c>
      <c r="DS238" s="371">
        <f t="shared" si="571"/>
        <v>13666</v>
      </c>
      <c r="DT238" s="372">
        <f t="shared" si="571"/>
        <v>17946.059699042409</v>
      </c>
      <c r="DU238" s="424">
        <v>12</v>
      </c>
      <c r="DV238" s="496">
        <v>16</v>
      </c>
      <c r="DW238" s="371">
        <f t="shared" si="572"/>
        <v>12</v>
      </c>
      <c r="DX238" s="372">
        <f t="shared" si="572"/>
        <v>16</v>
      </c>
      <c r="DY238" s="426">
        <v>24</v>
      </c>
      <c r="DZ238" s="496">
        <v>23</v>
      </c>
      <c r="EA238" s="371">
        <f t="shared" si="573"/>
        <v>24</v>
      </c>
      <c r="EB238" s="372">
        <f t="shared" si="573"/>
        <v>23</v>
      </c>
      <c r="EC238" s="426">
        <v>1</v>
      </c>
      <c r="ED238" s="496">
        <v>2</v>
      </c>
      <c r="EE238" s="371">
        <f t="shared" si="574"/>
        <v>1</v>
      </c>
      <c r="EF238" s="372">
        <f t="shared" si="574"/>
        <v>2</v>
      </c>
      <c r="EG238" s="358">
        <f t="shared" si="575"/>
        <v>37</v>
      </c>
      <c r="EH238" s="372">
        <f t="shared" si="575"/>
        <v>41</v>
      </c>
      <c r="EI238" s="358">
        <f t="shared" si="576"/>
        <v>37</v>
      </c>
      <c r="EJ238" s="372">
        <f t="shared" si="576"/>
        <v>41</v>
      </c>
      <c r="EK238" s="427">
        <v>2.17</v>
      </c>
      <c r="EL238" s="496">
        <v>2.59375</v>
      </c>
      <c r="EM238" s="371">
        <f t="shared" si="545"/>
        <v>26.04</v>
      </c>
      <c r="EN238" s="372">
        <f t="shared" si="545"/>
        <v>41.5</v>
      </c>
      <c r="EO238" s="426">
        <v>2.54</v>
      </c>
      <c r="EP238" s="496">
        <v>5.1463414634146343</v>
      </c>
      <c r="EQ238" s="371">
        <f t="shared" si="600"/>
        <v>60.96</v>
      </c>
      <c r="ER238" s="372">
        <f t="shared" si="600"/>
        <v>118.36585365853659</v>
      </c>
      <c r="ES238" s="426">
        <v>2.5</v>
      </c>
      <c r="ET238" s="496">
        <v>3.5</v>
      </c>
      <c r="EU238" s="371">
        <f t="shared" si="543"/>
        <v>2.5</v>
      </c>
      <c r="EV238" s="372">
        <f t="shared" si="544"/>
        <v>7</v>
      </c>
      <c r="EW238" s="371">
        <f t="shared" si="577"/>
        <v>2.4189189189189189</v>
      </c>
      <c r="EX238" s="372">
        <f t="shared" si="577"/>
        <v>4.0698988697204044</v>
      </c>
      <c r="EY238" s="371">
        <f t="shared" si="578"/>
        <v>89.5</v>
      </c>
      <c r="EZ238" s="372">
        <f t="shared" si="578"/>
        <v>166.86585365853659</v>
      </c>
      <c r="FA238" s="426">
        <v>83.333333333333329</v>
      </c>
      <c r="FB238" s="496">
        <v>97.464285714285708</v>
      </c>
      <c r="FC238" s="371">
        <f t="shared" si="579"/>
        <v>1000</v>
      </c>
      <c r="FD238" s="372">
        <f t="shared" si="579"/>
        <v>1559.4285714285713</v>
      </c>
      <c r="FE238" s="426">
        <v>91.041666666666671</v>
      </c>
      <c r="FF238" s="496">
        <v>76.097560975609753</v>
      </c>
      <c r="FG238" s="371">
        <f t="shared" si="580"/>
        <v>2185</v>
      </c>
      <c r="FH238" s="372">
        <f t="shared" si="580"/>
        <v>1750.2439024390244</v>
      </c>
      <c r="FI238" s="426">
        <v>72</v>
      </c>
      <c r="FJ238" s="496">
        <v>71</v>
      </c>
      <c r="FK238" s="371">
        <f t="shared" si="581"/>
        <v>72</v>
      </c>
      <c r="FL238" s="372">
        <f t="shared" si="581"/>
        <v>142</v>
      </c>
      <c r="FM238" s="371">
        <f t="shared" si="582"/>
        <v>88.027027027027032</v>
      </c>
      <c r="FN238" s="372">
        <f t="shared" si="582"/>
        <v>84.187133508965744</v>
      </c>
      <c r="FO238" s="371">
        <f t="shared" si="583"/>
        <v>3257</v>
      </c>
      <c r="FP238" s="372">
        <f t="shared" si="583"/>
        <v>3451.6724738675953</v>
      </c>
      <c r="FQ238" s="424"/>
      <c r="FR238" s="425"/>
      <c r="FS238" s="371">
        <f t="shared" si="584"/>
        <v>0</v>
      </c>
      <c r="FT238" s="372">
        <f t="shared" si="584"/>
        <v>0</v>
      </c>
      <c r="FU238" s="426"/>
      <c r="FV238" s="425"/>
      <c r="FW238" s="371">
        <f t="shared" si="585"/>
        <v>0</v>
      </c>
      <c r="FX238" s="372">
        <f t="shared" si="585"/>
        <v>0</v>
      </c>
      <c r="FY238" s="426"/>
      <c r="FZ238" s="425"/>
      <c r="GA238" s="371">
        <f t="shared" si="586"/>
        <v>0</v>
      </c>
      <c r="GB238" s="372">
        <f t="shared" si="586"/>
        <v>0</v>
      </c>
      <c r="GC238" s="406">
        <f t="shared" si="550"/>
        <v>83</v>
      </c>
      <c r="GD238" s="372">
        <f t="shared" si="550"/>
        <v>87</v>
      </c>
      <c r="GE238" s="371">
        <f t="shared" si="550"/>
        <v>83</v>
      </c>
      <c r="GF238" s="372">
        <f t="shared" si="550"/>
        <v>87</v>
      </c>
      <c r="GG238" s="371">
        <f t="shared" si="587"/>
        <v>255.01</v>
      </c>
      <c r="GH238" s="372">
        <f t="shared" si="587"/>
        <v>269.5</v>
      </c>
      <c r="GI238" s="371">
        <f t="shared" si="588"/>
        <v>6905</v>
      </c>
      <c r="GJ238" s="372">
        <f t="shared" si="588"/>
        <v>7680.8685714285721</v>
      </c>
      <c r="GK238" s="406">
        <f t="shared" si="551"/>
        <v>125</v>
      </c>
      <c r="GL238" s="372">
        <f t="shared" si="551"/>
        <v>164</v>
      </c>
      <c r="GM238" s="371">
        <f t="shared" si="551"/>
        <v>125</v>
      </c>
      <c r="GN238" s="372">
        <f t="shared" si="551"/>
        <v>164</v>
      </c>
      <c r="GO238" s="371">
        <f t="shared" si="589"/>
        <v>460.42999999999989</v>
      </c>
      <c r="GP238" s="372">
        <f t="shared" si="589"/>
        <v>719.36585365853659</v>
      </c>
      <c r="GQ238" s="371">
        <f t="shared" si="590"/>
        <v>9946</v>
      </c>
      <c r="GR238" s="372">
        <f t="shared" si="590"/>
        <v>12863.863601481433</v>
      </c>
      <c r="GS238" s="406">
        <f t="shared" si="552"/>
        <v>208</v>
      </c>
      <c r="GT238" s="372">
        <f t="shared" si="552"/>
        <v>251</v>
      </c>
      <c r="GU238" s="371">
        <f t="shared" si="552"/>
        <v>208</v>
      </c>
      <c r="GV238" s="372">
        <f t="shared" si="548"/>
        <v>251</v>
      </c>
      <c r="GW238" s="371">
        <f t="shared" si="591"/>
        <v>715.43999999999983</v>
      </c>
      <c r="GX238" s="372">
        <f t="shared" si="591"/>
        <v>988.86585365853659</v>
      </c>
      <c r="GY238" s="371">
        <f t="shared" si="591"/>
        <v>16851</v>
      </c>
      <c r="GZ238" s="372">
        <f t="shared" si="556"/>
        <v>20544.732172910004</v>
      </c>
      <c r="HA238" s="406">
        <f t="shared" si="553"/>
        <v>1</v>
      </c>
      <c r="HB238" s="372">
        <f t="shared" si="553"/>
        <v>11</v>
      </c>
      <c r="HC238" s="371">
        <f t="shared" si="553"/>
        <v>1</v>
      </c>
      <c r="HD238" s="372">
        <f t="shared" si="549"/>
        <v>11</v>
      </c>
      <c r="HE238" s="371">
        <f t="shared" si="554"/>
        <v>2.5</v>
      </c>
      <c r="HF238" s="372">
        <f t="shared" si="554"/>
        <v>37.5</v>
      </c>
      <c r="HG238" s="371">
        <f t="shared" si="592"/>
        <v>72</v>
      </c>
      <c r="HH238" s="372">
        <f t="shared" si="592"/>
        <v>853</v>
      </c>
      <c r="HI238" s="406">
        <f t="shared" si="593"/>
        <v>717.94</v>
      </c>
      <c r="HJ238" s="372">
        <f t="shared" si="593"/>
        <v>1026.3658536585367</v>
      </c>
      <c r="HK238" s="371">
        <f t="shared" si="594"/>
        <v>16923</v>
      </c>
      <c r="HL238" s="371">
        <f t="shared" si="594"/>
        <v>21397.732172910004</v>
      </c>
    </row>
    <row r="239" spans="1:220" ht="15">
      <c r="A239" s="489" t="s">
        <v>43</v>
      </c>
      <c r="B239" s="569" t="s">
        <v>235</v>
      </c>
      <c r="C239" s="570" t="s">
        <v>1060</v>
      </c>
      <c r="D239" s="492">
        <v>199449</v>
      </c>
      <c r="E239" s="571">
        <v>10</v>
      </c>
      <c r="F239" s="676">
        <v>175</v>
      </c>
      <c r="G239" s="420">
        <v>168</v>
      </c>
      <c r="H239" s="421">
        <v>5</v>
      </c>
      <c r="I239" s="493">
        <v>3</v>
      </c>
      <c r="J239" s="371">
        <f t="shared" si="513"/>
        <v>170</v>
      </c>
      <c r="K239" s="372">
        <f t="shared" si="514"/>
        <v>165</v>
      </c>
      <c r="L239" s="420">
        <v>67.563025210084035</v>
      </c>
      <c r="M239" s="371">
        <f t="shared" si="515"/>
        <v>170</v>
      </c>
      <c r="N239" s="372">
        <f t="shared" si="516"/>
        <v>165</v>
      </c>
      <c r="O239" s="371">
        <f t="shared" si="517"/>
        <v>170</v>
      </c>
      <c r="P239" s="372">
        <f t="shared" si="518"/>
        <v>164</v>
      </c>
      <c r="Q239" s="424">
        <v>7</v>
      </c>
      <c r="R239" s="494">
        <v>8</v>
      </c>
      <c r="S239" s="371">
        <f t="shared" si="519"/>
        <v>7</v>
      </c>
      <c r="T239" s="372">
        <f t="shared" si="520"/>
        <v>8</v>
      </c>
      <c r="U239" s="426">
        <v>3</v>
      </c>
      <c r="V239" s="493">
        <v>6</v>
      </c>
      <c r="W239" s="371">
        <f t="shared" si="521"/>
        <v>3</v>
      </c>
      <c r="X239" s="372">
        <f t="shared" si="522"/>
        <v>6</v>
      </c>
      <c r="Y239" s="426"/>
      <c r="Z239" s="493"/>
      <c r="AA239" s="371">
        <f t="shared" si="523"/>
        <v>0</v>
      </c>
      <c r="AB239" s="372">
        <f t="shared" si="524"/>
        <v>0</v>
      </c>
      <c r="AC239" s="358">
        <f t="shared" si="525"/>
        <v>10</v>
      </c>
      <c r="AD239" s="372">
        <f t="shared" si="526"/>
        <v>14</v>
      </c>
      <c r="AE239" s="358">
        <f t="shared" si="527"/>
        <v>10</v>
      </c>
      <c r="AF239" s="372">
        <f t="shared" si="528"/>
        <v>14</v>
      </c>
      <c r="AG239" s="495">
        <v>2.14</v>
      </c>
      <c r="AH239" s="496">
        <v>2.75</v>
      </c>
      <c r="AI239" s="371">
        <f t="shared" si="529"/>
        <v>14.98</v>
      </c>
      <c r="AJ239" s="372">
        <f t="shared" si="530"/>
        <v>22</v>
      </c>
      <c r="AK239" s="497">
        <v>2.33</v>
      </c>
      <c r="AL239" s="496">
        <v>3.1666666666666665</v>
      </c>
      <c r="AM239" s="371">
        <f t="shared" si="531"/>
        <v>6.99</v>
      </c>
      <c r="AN239" s="372">
        <f t="shared" si="532"/>
        <v>19</v>
      </c>
      <c r="AO239" s="497"/>
      <c r="AP239" s="496"/>
      <c r="AQ239" s="371">
        <f t="shared" si="533"/>
        <v>0</v>
      </c>
      <c r="AR239" s="372">
        <f t="shared" si="534"/>
        <v>0</v>
      </c>
      <c r="AS239" s="371">
        <f t="shared" si="535"/>
        <v>2.1970000000000001</v>
      </c>
      <c r="AT239" s="372">
        <f t="shared" si="536"/>
        <v>2.9285714285714284</v>
      </c>
      <c r="AU239" s="371">
        <f t="shared" si="537"/>
        <v>21.97</v>
      </c>
      <c r="AV239" s="372">
        <f t="shared" si="538"/>
        <v>41</v>
      </c>
      <c r="AW239" s="497">
        <v>72.428571428571431</v>
      </c>
      <c r="AX239" s="496">
        <v>76.444444444444443</v>
      </c>
      <c r="AY239" s="371">
        <f t="shared" si="539"/>
        <v>507</v>
      </c>
      <c r="AZ239" s="372">
        <f t="shared" si="540"/>
        <v>611.55555555555554</v>
      </c>
      <c r="BA239" s="497">
        <v>72</v>
      </c>
      <c r="BB239" s="496">
        <v>69.599999999999994</v>
      </c>
      <c r="BC239" s="371">
        <f t="shared" si="541"/>
        <v>216</v>
      </c>
      <c r="BD239" s="372">
        <f t="shared" si="542"/>
        <v>417.59999999999997</v>
      </c>
      <c r="BE239" s="498"/>
      <c r="BF239" s="496"/>
      <c r="BG239" s="371">
        <f t="shared" si="557"/>
        <v>0</v>
      </c>
      <c r="BH239" s="372">
        <f t="shared" si="557"/>
        <v>0</v>
      </c>
      <c r="BI239" s="371">
        <f t="shared" si="558"/>
        <v>72.3</v>
      </c>
      <c r="BJ239" s="372">
        <f t="shared" si="558"/>
        <v>73.511111111111106</v>
      </c>
      <c r="BK239" s="371">
        <f t="shared" si="559"/>
        <v>723</v>
      </c>
      <c r="BL239" s="372">
        <f t="shared" si="559"/>
        <v>1029.1555555555556</v>
      </c>
      <c r="BM239" s="431">
        <v>67</v>
      </c>
      <c r="BN239" s="494">
        <v>66</v>
      </c>
      <c r="BO239" s="371">
        <f t="shared" si="595"/>
        <v>67</v>
      </c>
      <c r="BP239" s="372">
        <f t="shared" si="595"/>
        <v>66</v>
      </c>
      <c r="BQ239" s="426">
        <v>72</v>
      </c>
      <c r="BR239" s="494">
        <v>61</v>
      </c>
      <c r="BS239" s="371">
        <f t="shared" si="596"/>
        <v>72</v>
      </c>
      <c r="BT239" s="372">
        <f t="shared" si="596"/>
        <v>61</v>
      </c>
      <c r="BU239" s="426"/>
      <c r="BV239" s="494">
        <v>1</v>
      </c>
      <c r="BW239" s="371">
        <f t="shared" si="597"/>
        <v>0</v>
      </c>
      <c r="BX239" s="423">
        <f t="shared" si="555"/>
        <v>1</v>
      </c>
      <c r="BY239" s="358">
        <f t="shared" si="560"/>
        <v>139</v>
      </c>
      <c r="BZ239" s="372">
        <f t="shared" si="560"/>
        <v>128</v>
      </c>
      <c r="CA239" s="358">
        <f t="shared" si="561"/>
        <v>139</v>
      </c>
      <c r="CB239" s="372">
        <f t="shared" si="561"/>
        <v>128</v>
      </c>
      <c r="CC239" s="427">
        <v>3.49</v>
      </c>
      <c r="CD239" s="496">
        <v>4.3560606060606064</v>
      </c>
      <c r="CE239" s="371">
        <f t="shared" si="510"/>
        <v>233.83</v>
      </c>
      <c r="CF239" s="372">
        <f t="shared" si="510"/>
        <v>287.5</v>
      </c>
      <c r="CG239" s="426">
        <v>4.71</v>
      </c>
      <c r="CH239" s="496">
        <v>5.221311475409836</v>
      </c>
      <c r="CI239" s="371">
        <f t="shared" si="598"/>
        <v>339.12</v>
      </c>
      <c r="CJ239" s="372">
        <f t="shared" si="598"/>
        <v>318.5</v>
      </c>
      <c r="CK239" s="426"/>
      <c r="CL239" s="496">
        <v>4</v>
      </c>
      <c r="CM239" s="371">
        <f t="shared" si="599"/>
        <v>0</v>
      </c>
      <c r="CN239" s="372">
        <f t="shared" si="599"/>
        <v>4</v>
      </c>
      <c r="CO239" s="371">
        <f t="shared" si="562"/>
        <v>4.1219424460431657</v>
      </c>
      <c r="CP239" s="372">
        <f t="shared" si="562"/>
        <v>4.765625</v>
      </c>
      <c r="CQ239" s="371">
        <f t="shared" si="563"/>
        <v>572.95000000000005</v>
      </c>
      <c r="CR239" s="372">
        <f t="shared" si="563"/>
        <v>610</v>
      </c>
      <c r="CS239" s="426">
        <v>78.925373134328353</v>
      </c>
      <c r="CT239" s="496">
        <v>89.469387755102048</v>
      </c>
      <c r="CU239" s="371">
        <f t="shared" si="511"/>
        <v>5288</v>
      </c>
      <c r="CV239" s="372">
        <f t="shared" si="511"/>
        <v>5904.9795918367354</v>
      </c>
      <c r="CW239" s="426">
        <v>76.069444444444443</v>
      </c>
      <c r="CX239" s="496">
        <v>83.36</v>
      </c>
      <c r="CY239" s="371">
        <f t="shared" si="512"/>
        <v>5477</v>
      </c>
      <c r="CZ239" s="372">
        <f t="shared" si="512"/>
        <v>5084.96</v>
      </c>
      <c r="DA239" s="426"/>
      <c r="DB239" s="496">
        <v>74</v>
      </c>
      <c r="DC239" s="371">
        <f t="shared" si="564"/>
        <v>0</v>
      </c>
      <c r="DD239" s="372">
        <f t="shared" si="564"/>
        <v>74</v>
      </c>
      <c r="DE239" s="371">
        <f t="shared" si="565"/>
        <v>77.446043165467628</v>
      </c>
      <c r="DF239" s="372">
        <f t="shared" si="565"/>
        <v>86.437028061224495</v>
      </c>
      <c r="DG239" s="371">
        <f t="shared" si="566"/>
        <v>10765</v>
      </c>
      <c r="DH239" s="372">
        <f t="shared" si="566"/>
        <v>11063.939591836735</v>
      </c>
      <c r="DI239" s="371">
        <f t="shared" si="567"/>
        <v>149</v>
      </c>
      <c r="DJ239" s="372">
        <f t="shared" si="567"/>
        <v>142</v>
      </c>
      <c r="DK239" s="371">
        <f t="shared" si="567"/>
        <v>149</v>
      </c>
      <c r="DL239" s="372">
        <f t="shared" si="567"/>
        <v>142</v>
      </c>
      <c r="DM239" s="371">
        <f t="shared" si="568"/>
        <v>3.9927516778523495</v>
      </c>
      <c r="DN239" s="372">
        <f t="shared" si="568"/>
        <v>4.584507042253521</v>
      </c>
      <c r="DO239" s="371">
        <f t="shared" si="569"/>
        <v>594.92000000000007</v>
      </c>
      <c r="DP239" s="372">
        <f t="shared" si="569"/>
        <v>651</v>
      </c>
      <c r="DQ239" s="371">
        <f t="shared" si="570"/>
        <v>77.100671140939596</v>
      </c>
      <c r="DR239" s="372">
        <f t="shared" si="570"/>
        <v>85.162641883044301</v>
      </c>
      <c r="DS239" s="371">
        <f t="shared" si="571"/>
        <v>11488</v>
      </c>
      <c r="DT239" s="372">
        <f t="shared" si="571"/>
        <v>12093.095147392291</v>
      </c>
      <c r="DU239" s="424">
        <v>7</v>
      </c>
      <c r="DV239" s="496">
        <v>6</v>
      </c>
      <c r="DW239" s="371">
        <f t="shared" si="572"/>
        <v>7</v>
      </c>
      <c r="DX239" s="372">
        <f t="shared" si="572"/>
        <v>6</v>
      </c>
      <c r="DY239" s="426">
        <v>14</v>
      </c>
      <c r="DZ239" s="496">
        <v>16</v>
      </c>
      <c r="EA239" s="371">
        <f t="shared" si="573"/>
        <v>14</v>
      </c>
      <c r="EB239" s="372">
        <f t="shared" si="573"/>
        <v>16</v>
      </c>
      <c r="EC239" s="426"/>
      <c r="ED239" s="496">
        <v>1</v>
      </c>
      <c r="EE239" s="371">
        <f t="shared" si="574"/>
        <v>0</v>
      </c>
      <c r="EF239" s="372">
        <f t="shared" si="574"/>
        <v>0</v>
      </c>
      <c r="EG239" s="358">
        <f t="shared" si="575"/>
        <v>21</v>
      </c>
      <c r="EH239" s="372">
        <f t="shared" si="575"/>
        <v>23</v>
      </c>
      <c r="EI239" s="358">
        <f t="shared" si="576"/>
        <v>21</v>
      </c>
      <c r="EJ239" s="372">
        <f t="shared" si="576"/>
        <v>23</v>
      </c>
      <c r="EK239" s="427">
        <v>2.79</v>
      </c>
      <c r="EL239" s="496">
        <v>3.8333333333333335</v>
      </c>
      <c r="EM239" s="371">
        <f t="shared" si="545"/>
        <v>19.53</v>
      </c>
      <c r="EN239" s="372">
        <f t="shared" si="545"/>
        <v>23</v>
      </c>
      <c r="EO239" s="426">
        <v>2.75</v>
      </c>
      <c r="EP239" s="496">
        <v>4.8181818181818183</v>
      </c>
      <c r="EQ239" s="371">
        <f t="shared" si="600"/>
        <v>38.5</v>
      </c>
      <c r="ER239" s="372">
        <f t="shared" si="600"/>
        <v>77.090909090909093</v>
      </c>
      <c r="ES239" s="426"/>
      <c r="ET239" s="496">
        <v>2</v>
      </c>
      <c r="EU239" s="371">
        <f t="shared" si="543"/>
        <v>0</v>
      </c>
      <c r="EV239" s="372">
        <f t="shared" si="544"/>
        <v>2</v>
      </c>
      <c r="EW239" s="371">
        <f t="shared" si="577"/>
        <v>2.7633333333333332</v>
      </c>
      <c r="EX239" s="372">
        <f t="shared" si="577"/>
        <v>4.4387351778656123</v>
      </c>
      <c r="EY239" s="371">
        <f t="shared" si="578"/>
        <v>58.029999999999994</v>
      </c>
      <c r="EZ239" s="372">
        <f t="shared" si="578"/>
        <v>102.09090909090908</v>
      </c>
      <c r="FA239" s="426">
        <v>79.428571428571431</v>
      </c>
      <c r="FB239" s="496">
        <v>91.807692307692307</v>
      </c>
      <c r="FC239" s="371">
        <f t="shared" si="579"/>
        <v>556</v>
      </c>
      <c r="FD239" s="372">
        <f t="shared" si="579"/>
        <v>550.84615384615381</v>
      </c>
      <c r="FE239" s="426">
        <v>83.071428571428569</v>
      </c>
      <c r="FF239" s="496">
        <v>80.36363636363636</v>
      </c>
      <c r="FG239" s="371">
        <f t="shared" si="580"/>
        <v>1163</v>
      </c>
      <c r="FH239" s="372">
        <f t="shared" si="580"/>
        <v>1285.8181818181818</v>
      </c>
      <c r="FI239" s="426"/>
      <c r="FJ239" s="496"/>
      <c r="FK239" s="371">
        <f t="shared" si="581"/>
        <v>0</v>
      </c>
      <c r="FL239" s="372">
        <f t="shared" si="581"/>
        <v>0</v>
      </c>
      <c r="FM239" s="371">
        <f t="shared" si="582"/>
        <v>81.857142857142861</v>
      </c>
      <c r="FN239" s="372">
        <f t="shared" si="582"/>
        <v>79.854971115840684</v>
      </c>
      <c r="FO239" s="371">
        <f t="shared" si="583"/>
        <v>1719</v>
      </c>
      <c r="FP239" s="372">
        <f t="shared" si="583"/>
        <v>1836.6643356643358</v>
      </c>
      <c r="FQ239" s="424"/>
      <c r="FR239" s="425"/>
      <c r="FS239" s="371">
        <f t="shared" si="584"/>
        <v>0</v>
      </c>
      <c r="FT239" s="372">
        <f t="shared" si="584"/>
        <v>0</v>
      </c>
      <c r="FU239" s="426"/>
      <c r="FV239" s="425"/>
      <c r="FW239" s="371">
        <f t="shared" si="585"/>
        <v>0</v>
      </c>
      <c r="FX239" s="372">
        <f t="shared" si="585"/>
        <v>0</v>
      </c>
      <c r="FY239" s="426"/>
      <c r="FZ239" s="425"/>
      <c r="GA239" s="371">
        <f t="shared" si="586"/>
        <v>0</v>
      </c>
      <c r="GB239" s="372">
        <f t="shared" si="586"/>
        <v>0</v>
      </c>
      <c r="GC239" s="406">
        <f t="shared" si="550"/>
        <v>81</v>
      </c>
      <c r="GD239" s="372">
        <f t="shared" si="550"/>
        <v>80</v>
      </c>
      <c r="GE239" s="371">
        <f t="shared" si="550"/>
        <v>81</v>
      </c>
      <c r="GF239" s="372">
        <f t="shared" si="550"/>
        <v>80</v>
      </c>
      <c r="GG239" s="371">
        <f t="shared" si="587"/>
        <v>268.34000000000003</v>
      </c>
      <c r="GH239" s="372">
        <f t="shared" si="587"/>
        <v>332.5</v>
      </c>
      <c r="GI239" s="371">
        <f t="shared" si="588"/>
        <v>6351</v>
      </c>
      <c r="GJ239" s="372">
        <f t="shared" si="588"/>
        <v>7067.3813012384453</v>
      </c>
      <c r="GK239" s="406">
        <f t="shared" si="551"/>
        <v>89</v>
      </c>
      <c r="GL239" s="372">
        <f t="shared" si="551"/>
        <v>83</v>
      </c>
      <c r="GM239" s="371">
        <f t="shared" si="551"/>
        <v>89</v>
      </c>
      <c r="GN239" s="372">
        <f t="shared" si="551"/>
        <v>83</v>
      </c>
      <c r="GO239" s="371">
        <f t="shared" si="589"/>
        <v>384.61</v>
      </c>
      <c r="GP239" s="372">
        <f t="shared" si="589"/>
        <v>414.59090909090912</v>
      </c>
      <c r="GQ239" s="371">
        <f t="shared" si="590"/>
        <v>6856</v>
      </c>
      <c r="GR239" s="372">
        <f t="shared" si="590"/>
        <v>6788.3781818181824</v>
      </c>
      <c r="GS239" s="406">
        <f t="shared" si="552"/>
        <v>170</v>
      </c>
      <c r="GT239" s="372">
        <f t="shared" si="552"/>
        <v>163</v>
      </c>
      <c r="GU239" s="371">
        <f t="shared" si="552"/>
        <v>170</v>
      </c>
      <c r="GV239" s="372">
        <f t="shared" si="548"/>
        <v>163</v>
      </c>
      <c r="GW239" s="371">
        <f t="shared" si="591"/>
        <v>652.95000000000005</v>
      </c>
      <c r="GX239" s="372">
        <f t="shared" si="591"/>
        <v>747.09090909090912</v>
      </c>
      <c r="GY239" s="371">
        <f t="shared" si="591"/>
        <v>13207</v>
      </c>
      <c r="GZ239" s="372">
        <f t="shared" si="556"/>
        <v>13855.759483056627</v>
      </c>
      <c r="HA239" s="406">
        <f t="shared" si="553"/>
        <v>0</v>
      </c>
      <c r="HB239" s="372">
        <f t="shared" si="553"/>
        <v>2</v>
      </c>
      <c r="HC239" s="371">
        <f t="shared" si="553"/>
        <v>0</v>
      </c>
      <c r="HD239" s="372">
        <f t="shared" si="549"/>
        <v>1</v>
      </c>
      <c r="HE239" s="371" t="str">
        <f t="shared" si="554"/>
        <v/>
      </c>
      <c r="HF239" s="372">
        <f t="shared" si="554"/>
        <v>6</v>
      </c>
      <c r="HG239" s="371" t="str">
        <f t="shared" si="592"/>
        <v/>
      </c>
      <c r="HH239" s="372">
        <f t="shared" si="592"/>
        <v>74</v>
      </c>
      <c r="HI239" s="406">
        <f t="shared" si="593"/>
        <v>652.95000000000005</v>
      </c>
      <c r="HJ239" s="372">
        <f t="shared" si="593"/>
        <v>753.09090909090912</v>
      </c>
      <c r="HK239" s="371">
        <f t="shared" si="594"/>
        <v>13207</v>
      </c>
      <c r="HL239" s="371">
        <f t="shared" si="594"/>
        <v>13929.759483056627</v>
      </c>
    </row>
    <row r="240" spans="1:220" ht="15">
      <c r="A240" s="489" t="s">
        <v>43</v>
      </c>
      <c r="B240" s="490" t="s">
        <v>236</v>
      </c>
      <c r="C240" s="50"/>
      <c r="D240" s="492">
        <v>199476</v>
      </c>
      <c r="E240" s="452">
        <v>9</v>
      </c>
      <c r="F240" s="676">
        <v>208</v>
      </c>
      <c r="G240" s="420">
        <v>188</v>
      </c>
      <c r="H240" s="421">
        <v>0</v>
      </c>
      <c r="I240" s="493">
        <v>1</v>
      </c>
      <c r="J240" s="371">
        <f t="shared" si="513"/>
        <v>208</v>
      </c>
      <c r="K240" s="372">
        <f t="shared" si="514"/>
        <v>187</v>
      </c>
      <c r="L240" s="420">
        <v>67.232664233576642</v>
      </c>
      <c r="M240" s="371">
        <f t="shared" si="515"/>
        <v>208</v>
      </c>
      <c r="N240" s="372">
        <f t="shared" si="516"/>
        <v>187</v>
      </c>
      <c r="O240" s="371">
        <f t="shared" si="517"/>
        <v>208</v>
      </c>
      <c r="P240" s="372">
        <f t="shared" si="518"/>
        <v>186</v>
      </c>
      <c r="Q240" s="424">
        <v>7</v>
      </c>
      <c r="R240" s="494">
        <v>8</v>
      </c>
      <c r="S240" s="371">
        <f t="shared" si="519"/>
        <v>7</v>
      </c>
      <c r="T240" s="372">
        <f t="shared" si="520"/>
        <v>8</v>
      </c>
      <c r="U240" s="426"/>
      <c r="V240" s="493">
        <v>4</v>
      </c>
      <c r="W240" s="371">
        <f t="shared" si="521"/>
        <v>0</v>
      </c>
      <c r="X240" s="372">
        <f t="shared" si="522"/>
        <v>4</v>
      </c>
      <c r="Y240" s="426"/>
      <c r="Z240" s="493"/>
      <c r="AA240" s="371">
        <f t="shared" si="523"/>
        <v>0</v>
      </c>
      <c r="AB240" s="372">
        <f t="shared" si="524"/>
        <v>0</v>
      </c>
      <c r="AC240" s="358">
        <f t="shared" si="525"/>
        <v>7</v>
      </c>
      <c r="AD240" s="372">
        <f t="shared" si="526"/>
        <v>12</v>
      </c>
      <c r="AE240" s="358">
        <f t="shared" si="527"/>
        <v>7</v>
      </c>
      <c r="AF240" s="372">
        <f t="shared" si="528"/>
        <v>12</v>
      </c>
      <c r="AG240" s="495">
        <v>1</v>
      </c>
      <c r="AH240" s="496">
        <v>1.125</v>
      </c>
      <c r="AI240" s="371">
        <f t="shared" si="529"/>
        <v>7</v>
      </c>
      <c r="AJ240" s="372">
        <f t="shared" si="530"/>
        <v>9</v>
      </c>
      <c r="AK240" s="497"/>
      <c r="AL240" s="496">
        <v>1.375</v>
      </c>
      <c r="AM240" s="371">
        <f t="shared" si="531"/>
        <v>0</v>
      </c>
      <c r="AN240" s="372">
        <f t="shared" si="532"/>
        <v>5.5</v>
      </c>
      <c r="AO240" s="497"/>
      <c r="AP240" s="496"/>
      <c r="AQ240" s="371">
        <f t="shared" si="533"/>
        <v>0</v>
      </c>
      <c r="AR240" s="372">
        <f t="shared" si="534"/>
        <v>0</v>
      </c>
      <c r="AS240" s="371">
        <f t="shared" si="535"/>
        <v>1</v>
      </c>
      <c r="AT240" s="372">
        <f t="shared" si="536"/>
        <v>1.2083333333333333</v>
      </c>
      <c r="AU240" s="371">
        <f t="shared" si="537"/>
        <v>7</v>
      </c>
      <c r="AV240" s="372">
        <f t="shared" si="538"/>
        <v>14.5</v>
      </c>
      <c r="AW240" s="497">
        <v>75</v>
      </c>
      <c r="AX240" s="496">
        <v>104</v>
      </c>
      <c r="AY240" s="371">
        <f t="shared" si="539"/>
        <v>525</v>
      </c>
      <c r="AZ240" s="372">
        <f t="shared" si="540"/>
        <v>832</v>
      </c>
      <c r="BA240" s="497"/>
      <c r="BB240" s="496">
        <v>82.5</v>
      </c>
      <c r="BC240" s="371">
        <f t="shared" si="541"/>
        <v>0</v>
      </c>
      <c r="BD240" s="372">
        <f t="shared" si="542"/>
        <v>330</v>
      </c>
      <c r="BE240" s="498"/>
      <c r="BF240" s="496">
        <v>72.625</v>
      </c>
      <c r="BG240" s="371">
        <f t="shared" si="557"/>
        <v>0</v>
      </c>
      <c r="BH240" s="372">
        <f t="shared" si="557"/>
        <v>0</v>
      </c>
      <c r="BI240" s="371">
        <f t="shared" si="558"/>
        <v>75</v>
      </c>
      <c r="BJ240" s="372">
        <f t="shared" si="558"/>
        <v>96.833333333333329</v>
      </c>
      <c r="BK240" s="371">
        <f t="shared" si="559"/>
        <v>525</v>
      </c>
      <c r="BL240" s="372">
        <f t="shared" si="559"/>
        <v>1162</v>
      </c>
      <c r="BM240" s="431">
        <v>100</v>
      </c>
      <c r="BN240" s="494">
        <v>86</v>
      </c>
      <c r="BO240" s="371">
        <f t="shared" si="595"/>
        <v>100</v>
      </c>
      <c r="BP240" s="372">
        <f t="shared" si="595"/>
        <v>86</v>
      </c>
      <c r="BQ240" s="426">
        <v>68</v>
      </c>
      <c r="BR240" s="494">
        <v>70</v>
      </c>
      <c r="BS240" s="371">
        <f t="shared" si="596"/>
        <v>68</v>
      </c>
      <c r="BT240" s="372">
        <f t="shared" si="596"/>
        <v>70</v>
      </c>
      <c r="BU240" s="426">
        <v>1</v>
      </c>
      <c r="BV240" s="494"/>
      <c r="BW240" s="371">
        <f t="shared" si="597"/>
        <v>1</v>
      </c>
      <c r="BX240" s="423">
        <f t="shared" si="555"/>
        <v>0</v>
      </c>
      <c r="BY240" s="358">
        <f t="shared" si="560"/>
        <v>169</v>
      </c>
      <c r="BZ240" s="372">
        <f t="shared" si="560"/>
        <v>156</v>
      </c>
      <c r="CA240" s="358">
        <f t="shared" si="561"/>
        <v>169</v>
      </c>
      <c r="CB240" s="372">
        <f t="shared" si="561"/>
        <v>156</v>
      </c>
      <c r="CC240" s="427">
        <v>3.77</v>
      </c>
      <c r="CD240" s="496">
        <v>5.2151162790697674</v>
      </c>
      <c r="CE240" s="371">
        <f t="shared" si="510"/>
        <v>377</v>
      </c>
      <c r="CF240" s="372">
        <f t="shared" si="510"/>
        <v>448.5</v>
      </c>
      <c r="CG240" s="426">
        <v>4.93</v>
      </c>
      <c r="CH240" s="496">
        <v>5.2285714285714286</v>
      </c>
      <c r="CI240" s="371">
        <f t="shared" si="598"/>
        <v>335.24</v>
      </c>
      <c r="CJ240" s="372">
        <f t="shared" si="598"/>
        <v>366</v>
      </c>
      <c r="CK240" s="426">
        <v>3.5</v>
      </c>
      <c r="CL240" s="496"/>
      <c r="CM240" s="371">
        <f t="shared" si="599"/>
        <v>3.5</v>
      </c>
      <c r="CN240" s="372">
        <f t="shared" si="599"/>
        <v>0</v>
      </c>
      <c r="CO240" s="371">
        <f t="shared" si="562"/>
        <v>4.235147928994083</v>
      </c>
      <c r="CP240" s="372">
        <f t="shared" si="562"/>
        <v>5.2211538461538458</v>
      </c>
      <c r="CQ240" s="371">
        <f t="shared" si="563"/>
        <v>715.74</v>
      </c>
      <c r="CR240" s="372">
        <f t="shared" si="563"/>
        <v>814.5</v>
      </c>
      <c r="CS240" s="426">
        <v>90.46</v>
      </c>
      <c r="CT240" s="496">
        <v>102.56962025316456</v>
      </c>
      <c r="CU240" s="371">
        <f t="shared" si="511"/>
        <v>9046</v>
      </c>
      <c r="CV240" s="372">
        <f t="shared" si="511"/>
        <v>8820.9873417721519</v>
      </c>
      <c r="CW240" s="426">
        <v>81.661764705882348</v>
      </c>
      <c r="CX240" s="496">
        <v>94.343283582089555</v>
      </c>
      <c r="CY240" s="371">
        <f t="shared" si="512"/>
        <v>5553</v>
      </c>
      <c r="CZ240" s="372">
        <f t="shared" si="512"/>
        <v>6604.0298507462685</v>
      </c>
      <c r="DA240" s="426">
        <v>75</v>
      </c>
      <c r="DB240" s="496">
        <v>83</v>
      </c>
      <c r="DC240" s="371">
        <f t="shared" si="564"/>
        <v>75</v>
      </c>
      <c r="DD240" s="372">
        <f t="shared" si="564"/>
        <v>0</v>
      </c>
      <c r="DE240" s="371">
        <f t="shared" si="565"/>
        <v>86.828402366863912</v>
      </c>
      <c r="DF240" s="372">
        <f t="shared" si="565"/>
        <v>98.878315336656541</v>
      </c>
      <c r="DG240" s="371">
        <f t="shared" si="566"/>
        <v>14674.000000000002</v>
      </c>
      <c r="DH240" s="372">
        <f t="shared" si="566"/>
        <v>15425.01719251842</v>
      </c>
      <c r="DI240" s="371">
        <f t="shared" si="567"/>
        <v>176</v>
      </c>
      <c r="DJ240" s="372">
        <f t="shared" si="567"/>
        <v>168</v>
      </c>
      <c r="DK240" s="371">
        <f t="shared" si="567"/>
        <v>176</v>
      </c>
      <c r="DL240" s="372">
        <f t="shared" si="567"/>
        <v>168</v>
      </c>
      <c r="DM240" s="371">
        <f t="shared" si="568"/>
        <v>4.1064772727272727</v>
      </c>
      <c r="DN240" s="372">
        <f t="shared" si="568"/>
        <v>4.9345238095238093</v>
      </c>
      <c r="DO240" s="371">
        <f t="shared" si="569"/>
        <v>722.74</v>
      </c>
      <c r="DP240" s="372">
        <f t="shared" si="569"/>
        <v>829</v>
      </c>
      <c r="DQ240" s="371">
        <f t="shared" si="570"/>
        <v>86.357954545454561</v>
      </c>
      <c r="DR240" s="372">
        <f t="shared" si="570"/>
        <v>98.732245193562022</v>
      </c>
      <c r="DS240" s="371">
        <f t="shared" si="571"/>
        <v>15199.000000000004</v>
      </c>
      <c r="DT240" s="372">
        <f t="shared" si="571"/>
        <v>16587.017192518419</v>
      </c>
      <c r="DU240" s="424">
        <v>12</v>
      </c>
      <c r="DV240" s="496">
        <v>6</v>
      </c>
      <c r="DW240" s="371">
        <f t="shared" si="572"/>
        <v>12</v>
      </c>
      <c r="DX240" s="372">
        <f t="shared" si="572"/>
        <v>6</v>
      </c>
      <c r="DY240" s="426">
        <v>19</v>
      </c>
      <c r="DZ240" s="496">
        <v>12</v>
      </c>
      <c r="EA240" s="371">
        <f t="shared" si="573"/>
        <v>19</v>
      </c>
      <c r="EB240" s="372">
        <f t="shared" si="573"/>
        <v>12</v>
      </c>
      <c r="EC240" s="426">
        <v>1</v>
      </c>
      <c r="ED240" s="496">
        <v>1</v>
      </c>
      <c r="EE240" s="371">
        <f t="shared" si="574"/>
        <v>1</v>
      </c>
      <c r="EF240" s="372">
        <f t="shared" si="574"/>
        <v>0</v>
      </c>
      <c r="EG240" s="358">
        <f t="shared" si="575"/>
        <v>32</v>
      </c>
      <c r="EH240" s="372">
        <f t="shared" si="575"/>
        <v>19</v>
      </c>
      <c r="EI240" s="358">
        <f t="shared" si="576"/>
        <v>32</v>
      </c>
      <c r="EJ240" s="372">
        <f t="shared" si="576"/>
        <v>19</v>
      </c>
      <c r="EK240" s="427">
        <v>2.83</v>
      </c>
      <c r="EL240" s="496">
        <v>2.5833333333333335</v>
      </c>
      <c r="EM240" s="371">
        <f t="shared" si="545"/>
        <v>33.96</v>
      </c>
      <c r="EN240" s="372">
        <f t="shared" si="545"/>
        <v>15.5</v>
      </c>
      <c r="EO240" s="426">
        <v>2.5</v>
      </c>
      <c r="EP240" s="496">
        <v>5.6315789473684212</v>
      </c>
      <c r="EQ240" s="371">
        <f t="shared" si="600"/>
        <v>47.5</v>
      </c>
      <c r="ER240" s="372">
        <f t="shared" si="600"/>
        <v>67.578947368421055</v>
      </c>
      <c r="ES240" s="426">
        <v>3</v>
      </c>
      <c r="ET240" s="496">
        <v>3</v>
      </c>
      <c r="EU240" s="371">
        <f t="shared" si="543"/>
        <v>3</v>
      </c>
      <c r="EV240" s="372">
        <f t="shared" si="544"/>
        <v>3</v>
      </c>
      <c r="EW240" s="371">
        <f t="shared" si="577"/>
        <v>2.6393750000000002</v>
      </c>
      <c r="EX240" s="372">
        <f t="shared" si="577"/>
        <v>4.5304709141274238</v>
      </c>
      <c r="EY240" s="371">
        <f t="shared" si="578"/>
        <v>84.460000000000008</v>
      </c>
      <c r="EZ240" s="372">
        <f t="shared" si="578"/>
        <v>86.078947368421055</v>
      </c>
      <c r="FA240" s="426">
        <v>97.166666666666671</v>
      </c>
      <c r="FB240" s="496">
        <v>109.73333333333333</v>
      </c>
      <c r="FC240" s="371">
        <f t="shared" si="579"/>
        <v>1166</v>
      </c>
      <c r="FD240" s="372">
        <f t="shared" si="579"/>
        <v>658.4</v>
      </c>
      <c r="FE240" s="426">
        <v>92.368421052631575</v>
      </c>
      <c r="FF240" s="496">
        <v>91.21052631578948</v>
      </c>
      <c r="FG240" s="371">
        <f t="shared" si="580"/>
        <v>1755</v>
      </c>
      <c r="FH240" s="372">
        <f t="shared" si="580"/>
        <v>1094.5263157894738</v>
      </c>
      <c r="FI240" s="426">
        <v>75</v>
      </c>
      <c r="FJ240" s="496"/>
      <c r="FK240" s="371">
        <f t="shared" si="581"/>
        <v>75</v>
      </c>
      <c r="FL240" s="372">
        <f t="shared" si="581"/>
        <v>0</v>
      </c>
      <c r="FM240" s="371">
        <f t="shared" si="582"/>
        <v>93.625</v>
      </c>
      <c r="FN240" s="372">
        <f t="shared" si="582"/>
        <v>92.259279778393363</v>
      </c>
      <c r="FO240" s="371">
        <f t="shared" si="583"/>
        <v>2996</v>
      </c>
      <c r="FP240" s="372">
        <f t="shared" si="583"/>
        <v>1752.9263157894738</v>
      </c>
      <c r="FQ240" s="424"/>
      <c r="FR240" s="425"/>
      <c r="FS240" s="371">
        <f t="shared" si="584"/>
        <v>0</v>
      </c>
      <c r="FT240" s="372">
        <f t="shared" si="584"/>
        <v>0</v>
      </c>
      <c r="FU240" s="426"/>
      <c r="FV240" s="425"/>
      <c r="FW240" s="371">
        <f t="shared" si="585"/>
        <v>0</v>
      </c>
      <c r="FX240" s="372">
        <f t="shared" si="585"/>
        <v>0</v>
      </c>
      <c r="FY240" s="426"/>
      <c r="FZ240" s="425"/>
      <c r="GA240" s="371">
        <f t="shared" si="586"/>
        <v>0</v>
      </c>
      <c r="GB240" s="372">
        <f t="shared" si="586"/>
        <v>0</v>
      </c>
      <c r="GC240" s="406">
        <f t="shared" si="550"/>
        <v>119</v>
      </c>
      <c r="GD240" s="372">
        <f t="shared" si="550"/>
        <v>100</v>
      </c>
      <c r="GE240" s="371">
        <f t="shared" si="550"/>
        <v>119</v>
      </c>
      <c r="GF240" s="372">
        <f t="shared" si="550"/>
        <v>100</v>
      </c>
      <c r="GG240" s="371">
        <f t="shared" si="587"/>
        <v>417.96</v>
      </c>
      <c r="GH240" s="372">
        <f t="shared" si="587"/>
        <v>473</v>
      </c>
      <c r="GI240" s="371">
        <f t="shared" si="588"/>
        <v>10737</v>
      </c>
      <c r="GJ240" s="372">
        <f t="shared" si="588"/>
        <v>10311.387341772152</v>
      </c>
      <c r="GK240" s="406">
        <f t="shared" si="551"/>
        <v>87</v>
      </c>
      <c r="GL240" s="372">
        <f t="shared" si="551"/>
        <v>86</v>
      </c>
      <c r="GM240" s="371">
        <f t="shared" si="551"/>
        <v>87</v>
      </c>
      <c r="GN240" s="372">
        <f t="shared" si="551"/>
        <v>86</v>
      </c>
      <c r="GO240" s="371">
        <f t="shared" si="589"/>
        <v>382.74</v>
      </c>
      <c r="GP240" s="372">
        <f t="shared" si="589"/>
        <v>439.07894736842104</v>
      </c>
      <c r="GQ240" s="371">
        <f t="shared" si="590"/>
        <v>7308</v>
      </c>
      <c r="GR240" s="372">
        <f t="shared" si="590"/>
        <v>8028.5561665357418</v>
      </c>
      <c r="GS240" s="406">
        <f t="shared" si="552"/>
        <v>206</v>
      </c>
      <c r="GT240" s="372">
        <f t="shared" si="552"/>
        <v>186</v>
      </c>
      <c r="GU240" s="371">
        <f t="shared" si="552"/>
        <v>206</v>
      </c>
      <c r="GV240" s="372">
        <f t="shared" si="548"/>
        <v>186</v>
      </c>
      <c r="GW240" s="371">
        <f t="shared" si="591"/>
        <v>800.7</v>
      </c>
      <c r="GX240" s="372">
        <f t="shared" si="591"/>
        <v>912.07894736842104</v>
      </c>
      <c r="GY240" s="371">
        <f t="shared" si="591"/>
        <v>18045</v>
      </c>
      <c r="GZ240" s="372">
        <f t="shared" si="556"/>
        <v>18339.943508307893</v>
      </c>
      <c r="HA240" s="406">
        <f t="shared" si="553"/>
        <v>2</v>
      </c>
      <c r="HB240" s="372">
        <f t="shared" si="553"/>
        <v>1</v>
      </c>
      <c r="HC240" s="371">
        <f t="shared" si="553"/>
        <v>2</v>
      </c>
      <c r="HD240" s="372">
        <f t="shared" si="549"/>
        <v>0</v>
      </c>
      <c r="HE240" s="371">
        <f t="shared" si="554"/>
        <v>6.5</v>
      </c>
      <c r="HF240" s="372">
        <f t="shared" si="554"/>
        <v>3</v>
      </c>
      <c r="HG240" s="371">
        <f t="shared" si="592"/>
        <v>150</v>
      </c>
      <c r="HH240" s="372" t="str">
        <f t="shared" si="592"/>
        <v/>
      </c>
      <c r="HI240" s="406">
        <f t="shared" si="593"/>
        <v>807.2</v>
      </c>
      <c r="HJ240" s="372">
        <f t="shared" si="593"/>
        <v>915.07894736842104</v>
      </c>
      <c r="HK240" s="371">
        <f t="shared" si="594"/>
        <v>18195.000000000004</v>
      </c>
      <c r="HL240" s="371">
        <f t="shared" si="594"/>
        <v>18339.943508307893</v>
      </c>
    </row>
    <row r="241" spans="1:220" ht="15">
      <c r="A241" s="489" t="s">
        <v>43</v>
      </c>
      <c r="B241" s="569" t="s">
        <v>237</v>
      </c>
      <c r="C241" s="570" t="s">
        <v>1060</v>
      </c>
      <c r="D241" s="492">
        <v>199485</v>
      </c>
      <c r="E241" s="571">
        <v>10</v>
      </c>
      <c r="F241" s="676">
        <v>176</v>
      </c>
      <c r="G241" s="420">
        <v>176</v>
      </c>
      <c r="H241" s="421">
        <v>2</v>
      </c>
      <c r="I241" s="493">
        <v>3</v>
      </c>
      <c r="J241" s="371">
        <f t="shared" si="513"/>
        <v>174</v>
      </c>
      <c r="K241" s="372">
        <f t="shared" si="514"/>
        <v>173</v>
      </c>
      <c r="L241" s="420">
        <v>67.090432503276546</v>
      </c>
      <c r="M241" s="371">
        <f t="shared" si="515"/>
        <v>174</v>
      </c>
      <c r="N241" s="372">
        <f t="shared" si="516"/>
        <v>173</v>
      </c>
      <c r="O241" s="371">
        <f t="shared" si="517"/>
        <v>174</v>
      </c>
      <c r="P241" s="372">
        <f t="shared" si="518"/>
        <v>173</v>
      </c>
      <c r="Q241" s="424">
        <v>9</v>
      </c>
      <c r="R241" s="494">
        <v>11</v>
      </c>
      <c r="S241" s="371">
        <f t="shared" si="519"/>
        <v>9</v>
      </c>
      <c r="T241" s="372">
        <f t="shared" si="520"/>
        <v>11</v>
      </c>
      <c r="U241" s="426">
        <v>4</v>
      </c>
      <c r="V241" s="493">
        <v>7</v>
      </c>
      <c r="W241" s="371">
        <f t="shared" si="521"/>
        <v>4</v>
      </c>
      <c r="X241" s="372">
        <f t="shared" si="522"/>
        <v>7</v>
      </c>
      <c r="Y241" s="426"/>
      <c r="Z241" s="493"/>
      <c r="AA241" s="371">
        <f t="shared" si="523"/>
        <v>0</v>
      </c>
      <c r="AB241" s="372">
        <f t="shared" si="524"/>
        <v>0</v>
      </c>
      <c r="AC241" s="358">
        <f t="shared" si="525"/>
        <v>13</v>
      </c>
      <c r="AD241" s="372">
        <f t="shared" si="526"/>
        <v>18</v>
      </c>
      <c r="AE241" s="358">
        <f t="shared" si="527"/>
        <v>13</v>
      </c>
      <c r="AF241" s="372">
        <f t="shared" si="528"/>
        <v>18</v>
      </c>
      <c r="AG241" s="495">
        <v>2.2799999999999998</v>
      </c>
      <c r="AH241" s="496">
        <v>3.5909090909090908</v>
      </c>
      <c r="AI241" s="371">
        <f t="shared" si="529"/>
        <v>20.52</v>
      </c>
      <c r="AJ241" s="372">
        <f t="shared" si="530"/>
        <v>39.5</v>
      </c>
      <c r="AK241" s="497">
        <v>3.75</v>
      </c>
      <c r="AL241" s="496">
        <v>3.2142857142857144</v>
      </c>
      <c r="AM241" s="371">
        <f t="shared" si="531"/>
        <v>15</v>
      </c>
      <c r="AN241" s="372">
        <f t="shared" si="532"/>
        <v>22.5</v>
      </c>
      <c r="AO241" s="497"/>
      <c r="AP241" s="496"/>
      <c r="AQ241" s="371">
        <f t="shared" si="533"/>
        <v>0</v>
      </c>
      <c r="AR241" s="372">
        <f t="shared" si="534"/>
        <v>0</v>
      </c>
      <c r="AS241" s="371">
        <f t="shared" si="535"/>
        <v>2.7323076923076921</v>
      </c>
      <c r="AT241" s="372">
        <f t="shared" si="536"/>
        <v>3.4444444444444446</v>
      </c>
      <c r="AU241" s="371">
        <f t="shared" si="537"/>
        <v>35.519999999999996</v>
      </c>
      <c r="AV241" s="372">
        <f t="shared" si="538"/>
        <v>62</v>
      </c>
      <c r="AW241" s="497">
        <v>73.444444444444443</v>
      </c>
      <c r="AX241" s="496">
        <v>86.3</v>
      </c>
      <c r="AY241" s="371">
        <f t="shared" si="539"/>
        <v>661</v>
      </c>
      <c r="AZ241" s="372">
        <f t="shared" si="540"/>
        <v>949.3</v>
      </c>
      <c r="BA241" s="497">
        <v>80.75</v>
      </c>
      <c r="BB241" s="496">
        <v>77.5</v>
      </c>
      <c r="BC241" s="371">
        <f t="shared" si="541"/>
        <v>323</v>
      </c>
      <c r="BD241" s="372">
        <f t="shared" si="542"/>
        <v>542.5</v>
      </c>
      <c r="BE241" s="498"/>
      <c r="BF241" s="496"/>
      <c r="BG241" s="371">
        <f t="shared" si="557"/>
        <v>0</v>
      </c>
      <c r="BH241" s="372">
        <f t="shared" si="557"/>
        <v>0</v>
      </c>
      <c r="BI241" s="371">
        <f t="shared" si="558"/>
        <v>75.692307692307693</v>
      </c>
      <c r="BJ241" s="372">
        <f t="shared" si="558"/>
        <v>82.87777777777778</v>
      </c>
      <c r="BK241" s="371">
        <f t="shared" si="559"/>
        <v>984</v>
      </c>
      <c r="BL241" s="372">
        <f t="shared" si="559"/>
        <v>1491.8</v>
      </c>
      <c r="BM241" s="431">
        <v>55</v>
      </c>
      <c r="BN241" s="494">
        <v>54</v>
      </c>
      <c r="BO241" s="371">
        <f t="shared" si="595"/>
        <v>55</v>
      </c>
      <c r="BP241" s="372">
        <f t="shared" si="595"/>
        <v>54</v>
      </c>
      <c r="BQ241" s="426">
        <v>84</v>
      </c>
      <c r="BR241" s="494">
        <v>86</v>
      </c>
      <c r="BS241" s="371">
        <f t="shared" si="596"/>
        <v>84</v>
      </c>
      <c r="BT241" s="372">
        <f t="shared" si="596"/>
        <v>86</v>
      </c>
      <c r="BU241" s="426">
        <v>3</v>
      </c>
      <c r="BV241" s="494">
        <v>1</v>
      </c>
      <c r="BW241" s="371">
        <f t="shared" si="597"/>
        <v>3</v>
      </c>
      <c r="BX241" s="423">
        <f t="shared" si="555"/>
        <v>1</v>
      </c>
      <c r="BY241" s="358">
        <f t="shared" si="560"/>
        <v>142</v>
      </c>
      <c r="BZ241" s="372">
        <f t="shared" si="560"/>
        <v>141</v>
      </c>
      <c r="CA241" s="358">
        <f t="shared" si="561"/>
        <v>142</v>
      </c>
      <c r="CB241" s="372">
        <f t="shared" si="561"/>
        <v>141</v>
      </c>
      <c r="CC241" s="427">
        <v>4.16</v>
      </c>
      <c r="CD241" s="496">
        <v>4.3981481481481479</v>
      </c>
      <c r="CE241" s="371">
        <f t="shared" si="510"/>
        <v>228.8</v>
      </c>
      <c r="CF241" s="372">
        <f t="shared" si="510"/>
        <v>237.5</v>
      </c>
      <c r="CG241" s="426">
        <v>3.8</v>
      </c>
      <c r="CH241" s="496">
        <v>5.2441860465116283</v>
      </c>
      <c r="CI241" s="371">
        <f t="shared" si="598"/>
        <v>319.2</v>
      </c>
      <c r="CJ241" s="372">
        <f t="shared" si="598"/>
        <v>451.00000000000006</v>
      </c>
      <c r="CK241" s="426">
        <v>3.17</v>
      </c>
      <c r="CL241" s="496">
        <v>3</v>
      </c>
      <c r="CM241" s="371">
        <f t="shared" si="599"/>
        <v>9.51</v>
      </c>
      <c r="CN241" s="372">
        <f t="shared" si="599"/>
        <v>3</v>
      </c>
      <c r="CO241" s="371">
        <f t="shared" si="562"/>
        <v>3.9261267605633803</v>
      </c>
      <c r="CP241" s="372">
        <f t="shared" si="562"/>
        <v>4.9042553191489358</v>
      </c>
      <c r="CQ241" s="371">
        <f t="shared" si="563"/>
        <v>557.51</v>
      </c>
      <c r="CR241" s="372">
        <f t="shared" si="563"/>
        <v>691.49999999999989</v>
      </c>
      <c r="CS241" s="426">
        <v>77.763636363636365</v>
      </c>
      <c r="CT241" s="496">
        <v>83.465116279069761</v>
      </c>
      <c r="CU241" s="371">
        <f t="shared" si="511"/>
        <v>4277</v>
      </c>
      <c r="CV241" s="372">
        <f t="shared" si="511"/>
        <v>4507.1162790697672</v>
      </c>
      <c r="CW241" s="426">
        <v>74.19047619047619</v>
      </c>
      <c r="CX241" s="496">
        <v>75.90625</v>
      </c>
      <c r="CY241" s="371">
        <f t="shared" si="512"/>
        <v>6232</v>
      </c>
      <c r="CZ241" s="372">
        <f t="shared" si="512"/>
        <v>6527.9375</v>
      </c>
      <c r="DA241" s="426">
        <v>79.666666666666671</v>
      </c>
      <c r="DB241" s="496">
        <v>82.5</v>
      </c>
      <c r="DC241" s="371">
        <f t="shared" si="564"/>
        <v>239</v>
      </c>
      <c r="DD241" s="372">
        <f t="shared" si="564"/>
        <v>82.5</v>
      </c>
      <c r="DE241" s="371">
        <f t="shared" si="565"/>
        <v>75.690140845070417</v>
      </c>
      <c r="DF241" s="372">
        <f t="shared" si="565"/>
        <v>78.847899142338775</v>
      </c>
      <c r="DG241" s="371">
        <f t="shared" si="566"/>
        <v>10748</v>
      </c>
      <c r="DH241" s="372">
        <f t="shared" si="566"/>
        <v>11117.553779069767</v>
      </c>
      <c r="DI241" s="371">
        <f t="shared" si="567"/>
        <v>155</v>
      </c>
      <c r="DJ241" s="372">
        <f t="shared" si="567"/>
        <v>159</v>
      </c>
      <c r="DK241" s="371">
        <f t="shared" si="567"/>
        <v>155</v>
      </c>
      <c r="DL241" s="372">
        <f t="shared" si="567"/>
        <v>159</v>
      </c>
      <c r="DM241" s="371">
        <f t="shared" si="568"/>
        <v>3.8259999999999996</v>
      </c>
      <c r="DN241" s="372">
        <f t="shared" si="568"/>
        <v>4.7389937106918234</v>
      </c>
      <c r="DO241" s="371">
        <f t="shared" si="569"/>
        <v>593.03</v>
      </c>
      <c r="DP241" s="372">
        <f t="shared" si="569"/>
        <v>753.49999999999989</v>
      </c>
      <c r="DQ241" s="371">
        <f t="shared" si="570"/>
        <v>75.690322580645159</v>
      </c>
      <c r="DR241" s="372">
        <f t="shared" si="570"/>
        <v>79.304111818048852</v>
      </c>
      <c r="DS241" s="371">
        <f t="shared" si="571"/>
        <v>11732</v>
      </c>
      <c r="DT241" s="372">
        <f t="shared" si="571"/>
        <v>12609.353779069768</v>
      </c>
      <c r="DU241" s="424">
        <v>3</v>
      </c>
      <c r="DV241" s="496">
        <v>5</v>
      </c>
      <c r="DW241" s="371">
        <f t="shared" si="572"/>
        <v>3</v>
      </c>
      <c r="DX241" s="372">
        <f t="shared" si="572"/>
        <v>5</v>
      </c>
      <c r="DY241" s="426">
        <v>14</v>
      </c>
      <c r="DZ241" s="496">
        <v>9</v>
      </c>
      <c r="EA241" s="371">
        <f t="shared" si="573"/>
        <v>14</v>
      </c>
      <c r="EB241" s="372">
        <f t="shared" si="573"/>
        <v>9</v>
      </c>
      <c r="EC241" s="426">
        <v>2</v>
      </c>
      <c r="ED241" s="496"/>
      <c r="EE241" s="371">
        <f t="shared" si="574"/>
        <v>2</v>
      </c>
      <c r="EF241" s="372">
        <f t="shared" si="574"/>
        <v>0</v>
      </c>
      <c r="EG241" s="358">
        <f t="shared" si="575"/>
        <v>19</v>
      </c>
      <c r="EH241" s="372">
        <f t="shared" si="575"/>
        <v>14</v>
      </c>
      <c r="EI241" s="358">
        <f t="shared" si="576"/>
        <v>19</v>
      </c>
      <c r="EJ241" s="372">
        <f t="shared" si="576"/>
        <v>14</v>
      </c>
      <c r="EK241" s="427">
        <v>3.33</v>
      </c>
      <c r="EL241" s="496">
        <v>4.5</v>
      </c>
      <c r="EM241" s="371">
        <f t="shared" si="545"/>
        <v>9.99</v>
      </c>
      <c r="EN241" s="372">
        <f t="shared" si="545"/>
        <v>22.5</v>
      </c>
      <c r="EO241" s="426">
        <v>2.46</v>
      </c>
      <c r="EP241" s="496">
        <v>5.1923076923076925</v>
      </c>
      <c r="EQ241" s="371">
        <f t="shared" si="600"/>
        <v>34.44</v>
      </c>
      <c r="ER241" s="372">
        <f t="shared" si="600"/>
        <v>46.730769230769234</v>
      </c>
      <c r="ES241" s="426">
        <v>3</v>
      </c>
      <c r="ET241" s="496"/>
      <c r="EU241" s="371">
        <f t="shared" si="543"/>
        <v>6</v>
      </c>
      <c r="EV241" s="372">
        <f t="shared" si="544"/>
        <v>0</v>
      </c>
      <c r="EW241" s="371">
        <f t="shared" si="577"/>
        <v>2.6542105263157896</v>
      </c>
      <c r="EX241" s="372">
        <f t="shared" si="577"/>
        <v>4.9450549450549444</v>
      </c>
      <c r="EY241" s="371">
        <f t="shared" si="578"/>
        <v>50.43</v>
      </c>
      <c r="EZ241" s="372">
        <f t="shared" si="578"/>
        <v>69.230769230769226</v>
      </c>
      <c r="FA241" s="426">
        <v>71.666666666666671</v>
      </c>
      <c r="FB241" s="496">
        <v>86.833333333333329</v>
      </c>
      <c r="FC241" s="371">
        <f t="shared" si="579"/>
        <v>215</v>
      </c>
      <c r="FD241" s="372">
        <f t="shared" si="579"/>
        <v>434.16666666666663</v>
      </c>
      <c r="FE241" s="426">
        <v>78.214285714285708</v>
      </c>
      <c r="FF241" s="496">
        <v>75.84615384615384</v>
      </c>
      <c r="FG241" s="371">
        <f t="shared" si="580"/>
        <v>1095</v>
      </c>
      <c r="FH241" s="372">
        <f t="shared" si="580"/>
        <v>682.61538461538453</v>
      </c>
      <c r="FI241" s="426">
        <v>104</v>
      </c>
      <c r="FJ241" s="496">
        <v>87.5</v>
      </c>
      <c r="FK241" s="371">
        <f t="shared" si="581"/>
        <v>208</v>
      </c>
      <c r="FL241" s="372">
        <f t="shared" si="581"/>
        <v>0</v>
      </c>
      <c r="FM241" s="371">
        <f t="shared" si="582"/>
        <v>79.89473684210526</v>
      </c>
      <c r="FN241" s="372">
        <f t="shared" si="582"/>
        <v>79.770146520146525</v>
      </c>
      <c r="FO241" s="371">
        <f t="shared" si="583"/>
        <v>1518</v>
      </c>
      <c r="FP241" s="372">
        <f t="shared" si="583"/>
        <v>1116.7820512820513</v>
      </c>
      <c r="FQ241" s="424"/>
      <c r="FR241" s="425"/>
      <c r="FS241" s="371">
        <f t="shared" si="584"/>
        <v>0</v>
      </c>
      <c r="FT241" s="372">
        <f t="shared" si="584"/>
        <v>0</v>
      </c>
      <c r="FU241" s="426"/>
      <c r="FV241" s="425"/>
      <c r="FW241" s="371">
        <f t="shared" si="585"/>
        <v>0</v>
      </c>
      <c r="FX241" s="372">
        <f t="shared" si="585"/>
        <v>0</v>
      </c>
      <c r="FY241" s="426"/>
      <c r="FZ241" s="425"/>
      <c r="GA241" s="371">
        <f t="shared" si="586"/>
        <v>0</v>
      </c>
      <c r="GB241" s="372">
        <f t="shared" si="586"/>
        <v>0</v>
      </c>
      <c r="GC241" s="406">
        <f t="shared" si="550"/>
        <v>67</v>
      </c>
      <c r="GD241" s="372">
        <f t="shared" si="550"/>
        <v>70</v>
      </c>
      <c r="GE241" s="371">
        <f t="shared" si="550"/>
        <v>67</v>
      </c>
      <c r="GF241" s="372">
        <f t="shared" si="550"/>
        <v>70</v>
      </c>
      <c r="GG241" s="371">
        <f t="shared" si="587"/>
        <v>259.31</v>
      </c>
      <c r="GH241" s="372">
        <f t="shared" si="587"/>
        <v>299.5</v>
      </c>
      <c r="GI241" s="371">
        <f t="shared" si="588"/>
        <v>5153</v>
      </c>
      <c r="GJ241" s="372">
        <f t="shared" si="588"/>
        <v>5890.5829457364343</v>
      </c>
      <c r="GK241" s="406">
        <f t="shared" si="551"/>
        <v>102</v>
      </c>
      <c r="GL241" s="372">
        <f t="shared" si="551"/>
        <v>102</v>
      </c>
      <c r="GM241" s="371">
        <f t="shared" si="551"/>
        <v>102</v>
      </c>
      <c r="GN241" s="372">
        <f t="shared" si="551"/>
        <v>102</v>
      </c>
      <c r="GO241" s="371">
        <f t="shared" si="589"/>
        <v>368.64</v>
      </c>
      <c r="GP241" s="372">
        <f t="shared" si="589"/>
        <v>520.23076923076928</v>
      </c>
      <c r="GQ241" s="371">
        <f t="shared" si="590"/>
        <v>7650</v>
      </c>
      <c r="GR241" s="372">
        <f t="shared" si="590"/>
        <v>7753.0528846153848</v>
      </c>
      <c r="GS241" s="406">
        <f t="shared" si="552"/>
        <v>169</v>
      </c>
      <c r="GT241" s="372">
        <f t="shared" si="552"/>
        <v>172</v>
      </c>
      <c r="GU241" s="371">
        <f t="shared" si="552"/>
        <v>169</v>
      </c>
      <c r="GV241" s="372">
        <f t="shared" si="548"/>
        <v>172</v>
      </c>
      <c r="GW241" s="371">
        <f t="shared" si="591"/>
        <v>627.95000000000005</v>
      </c>
      <c r="GX241" s="372">
        <f t="shared" si="591"/>
        <v>819.73076923076928</v>
      </c>
      <c r="GY241" s="371">
        <f t="shared" si="591"/>
        <v>12803</v>
      </c>
      <c r="GZ241" s="372">
        <f t="shared" si="556"/>
        <v>13643.635830351819</v>
      </c>
      <c r="HA241" s="406">
        <f t="shared" si="553"/>
        <v>5</v>
      </c>
      <c r="HB241" s="372">
        <f t="shared" si="553"/>
        <v>1</v>
      </c>
      <c r="HC241" s="371">
        <f t="shared" si="553"/>
        <v>5</v>
      </c>
      <c r="HD241" s="372">
        <f t="shared" si="549"/>
        <v>1</v>
      </c>
      <c r="HE241" s="371">
        <f t="shared" si="554"/>
        <v>15.51</v>
      </c>
      <c r="HF241" s="372">
        <f t="shared" si="554"/>
        <v>3</v>
      </c>
      <c r="HG241" s="371">
        <f t="shared" si="592"/>
        <v>447</v>
      </c>
      <c r="HH241" s="372">
        <f t="shared" si="592"/>
        <v>82.5</v>
      </c>
      <c r="HI241" s="406">
        <f t="shared" si="593"/>
        <v>643.45999999999992</v>
      </c>
      <c r="HJ241" s="372">
        <f t="shared" si="593"/>
        <v>822.73076923076906</v>
      </c>
      <c r="HK241" s="371">
        <f t="shared" si="594"/>
        <v>13250</v>
      </c>
      <c r="HL241" s="371">
        <f t="shared" si="594"/>
        <v>13726.135830351819</v>
      </c>
    </row>
    <row r="242" spans="1:220" ht="15">
      <c r="A242" s="489" t="s">
        <v>43</v>
      </c>
      <c r="B242" s="490" t="s">
        <v>238</v>
      </c>
      <c r="C242" s="50"/>
      <c r="D242" s="492">
        <v>199634</v>
      </c>
      <c r="E242" s="452">
        <v>9</v>
      </c>
      <c r="F242" s="676">
        <v>376</v>
      </c>
      <c r="G242" s="420">
        <v>378</v>
      </c>
      <c r="H242" s="421">
        <v>13</v>
      </c>
      <c r="I242" s="493">
        <v>23</v>
      </c>
      <c r="J242" s="371">
        <f t="shared" si="513"/>
        <v>363</v>
      </c>
      <c r="K242" s="372">
        <f t="shared" si="514"/>
        <v>355</v>
      </c>
      <c r="L242" s="420">
        <v>68.058565153733525</v>
      </c>
      <c r="M242" s="371">
        <f t="shared" si="515"/>
        <v>363</v>
      </c>
      <c r="N242" s="372">
        <f t="shared" si="516"/>
        <v>355</v>
      </c>
      <c r="O242" s="371">
        <f t="shared" si="517"/>
        <v>363</v>
      </c>
      <c r="P242" s="372">
        <f t="shared" si="518"/>
        <v>355</v>
      </c>
      <c r="Q242" s="424">
        <v>41</v>
      </c>
      <c r="R242" s="494">
        <v>48</v>
      </c>
      <c r="S242" s="371">
        <f t="shared" si="519"/>
        <v>41</v>
      </c>
      <c r="T242" s="372">
        <f t="shared" si="520"/>
        <v>48</v>
      </c>
      <c r="U242" s="426">
        <v>12</v>
      </c>
      <c r="V242" s="493">
        <v>15</v>
      </c>
      <c r="W242" s="371">
        <f t="shared" si="521"/>
        <v>12</v>
      </c>
      <c r="X242" s="372">
        <f t="shared" si="522"/>
        <v>15</v>
      </c>
      <c r="Y242" s="426"/>
      <c r="Z242" s="493">
        <v>1</v>
      </c>
      <c r="AA242" s="371">
        <f t="shared" si="523"/>
        <v>0</v>
      </c>
      <c r="AB242" s="372">
        <f t="shared" si="524"/>
        <v>1</v>
      </c>
      <c r="AC242" s="358">
        <f t="shared" si="525"/>
        <v>53</v>
      </c>
      <c r="AD242" s="372">
        <f t="shared" si="526"/>
        <v>64</v>
      </c>
      <c r="AE242" s="358">
        <f t="shared" si="527"/>
        <v>53</v>
      </c>
      <c r="AF242" s="372">
        <f t="shared" si="528"/>
        <v>64</v>
      </c>
      <c r="AG242" s="495">
        <v>2.71</v>
      </c>
      <c r="AH242" s="496">
        <v>2.96875</v>
      </c>
      <c r="AI242" s="371">
        <f t="shared" si="529"/>
        <v>111.11</v>
      </c>
      <c r="AJ242" s="372">
        <f t="shared" si="530"/>
        <v>142.5</v>
      </c>
      <c r="AK242" s="497">
        <v>2.25</v>
      </c>
      <c r="AL242" s="496">
        <v>2.9</v>
      </c>
      <c r="AM242" s="371">
        <f t="shared" si="531"/>
        <v>27</v>
      </c>
      <c r="AN242" s="372">
        <f t="shared" si="532"/>
        <v>43.5</v>
      </c>
      <c r="AO242" s="497"/>
      <c r="AP242" s="496">
        <v>1</v>
      </c>
      <c r="AQ242" s="371">
        <f t="shared" si="533"/>
        <v>0</v>
      </c>
      <c r="AR242" s="372">
        <f t="shared" si="534"/>
        <v>1</v>
      </c>
      <c r="AS242" s="371">
        <f t="shared" si="535"/>
        <v>2.6058490566037738</v>
      </c>
      <c r="AT242" s="372">
        <f t="shared" si="536"/>
        <v>2.921875</v>
      </c>
      <c r="AU242" s="371">
        <f t="shared" si="537"/>
        <v>138.11000000000001</v>
      </c>
      <c r="AV242" s="372">
        <f t="shared" si="538"/>
        <v>187</v>
      </c>
      <c r="AW242" s="497">
        <v>87.829268292682926</v>
      </c>
      <c r="AX242" s="496">
        <v>87</v>
      </c>
      <c r="AY242" s="371">
        <f t="shared" si="539"/>
        <v>3601</v>
      </c>
      <c r="AZ242" s="372">
        <f t="shared" si="540"/>
        <v>4176</v>
      </c>
      <c r="BA242" s="497">
        <v>81.333333333333329</v>
      </c>
      <c r="BB242" s="496">
        <v>83.714285714285708</v>
      </c>
      <c r="BC242" s="371">
        <f t="shared" si="541"/>
        <v>976</v>
      </c>
      <c r="BD242" s="372">
        <f t="shared" si="542"/>
        <v>1255.7142857142856</v>
      </c>
      <c r="BE242" s="498"/>
      <c r="BF242" s="496">
        <v>86</v>
      </c>
      <c r="BG242" s="371">
        <f t="shared" si="557"/>
        <v>0</v>
      </c>
      <c r="BH242" s="372">
        <f t="shared" si="557"/>
        <v>86</v>
      </c>
      <c r="BI242" s="371">
        <f t="shared" si="558"/>
        <v>86.35849056603773</v>
      </c>
      <c r="BJ242" s="372">
        <f t="shared" si="558"/>
        <v>86.214285714285708</v>
      </c>
      <c r="BK242" s="371">
        <f t="shared" si="559"/>
        <v>4577</v>
      </c>
      <c r="BL242" s="372">
        <f t="shared" si="559"/>
        <v>5517.7142857142853</v>
      </c>
      <c r="BM242" s="431">
        <v>171</v>
      </c>
      <c r="BN242" s="494">
        <v>140</v>
      </c>
      <c r="BO242" s="371">
        <f t="shared" si="595"/>
        <v>171</v>
      </c>
      <c r="BP242" s="372">
        <f t="shared" si="595"/>
        <v>140</v>
      </c>
      <c r="BQ242" s="426">
        <v>95</v>
      </c>
      <c r="BR242" s="494">
        <v>96</v>
      </c>
      <c r="BS242" s="371">
        <f t="shared" si="596"/>
        <v>95</v>
      </c>
      <c r="BT242" s="372">
        <f t="shared" si="596"/>
        <v>96</v>
      </c>
      <c r="BU242" s="426"/>
      <c r="BV242" s="494"/>
      <c r="BW242" s="371">
        <f t="shared" si="597"/>
        <v>0</v>
      </c>
      <c r="BX242" s="423">
        <f t="shared" si="555"/>
        <v>0</v>
      </c>
      <c r="BY242" s="358">
        <f t="shared" si="560"/>
        <v>266</v>
      </c>
      <c r="BZ242" s="372">
        <f t="shared" si="560"/>
        <v>236</v>
      </c>
      <c r="CA242" s="358">
        <f t="shared" si="561"/>
        <v>266</v>
      </c>
      <c r="CB242" s="372">
        <f t="shared" si="561"/>
        <v>236</v>
      </c>
      <c r="CC242" s="427">
        <v>3.57</v>
      </c>
      <c r="CD242" s="496">
        <v>4.2571428571428571</v>
      </c>
      <c r="CE242" s="371">
        <f t="shared" si="510"/>
        <v>610.47</v>
      </c>
      <c r="CF242" s="372">
        <f t="shared" si="510"/>
        <v>596</v>
      </c>
      <c r="CG242" s="426">
        <v>4.58</v>
      </c>
      <c r="CH242" s="496">
        <v>4.776041666666667</v>
      </c>
      <c r="CI242" s="371">
        <f t="shared" si="598"/>
        <v>435.1</v>
      </c>
      <c r="CJ242" s="372">
        <f t="shared" si="598"/>
        <v>458.5</v>
      </c>
      <c r="CK242" s="426"/>
      <c r="CL242" s="496"/>
      <c r="CM242" s="371">
        <f t="shared" si="599"/>
        <v>0</v>
      </c>
      <c r="CN242" s="372">
        <f t="shared" si="599"/>
        <v>0</v>
      </c>
      <c r="CO242" s="371">
        <f t="shared" si="562"/>
        <v>3.9307142857142865</v>
      </c>
      <c r="CP242" s="372">
        <f t="shared" si="562"/>
        <v>4.468220338983051</v>
      </c>
      <c r="CQ242" s="371">
        <f t="shared" si="563"/>
        <v>1045.5700000000002</v>
      </c>
      <c r="CR242" s="372">
        <f t="shared" si="563"/>
        <v>1054.5</v>
      </c>
      <c r="CS242" s="426">
        <v>84.116959064327489</v>
      </c>
      <c r="CT242" s="496">
        <v>92.296296296296291</v>
      </c>
      <c r="CU242" s="371">
        <f t="shared" si="511"/>
        <v>14384</v>
      </c>
      <c r="CV242" s="372">
        <f t="shared" si="511"/>
        <v>12921.48148148148</v>
      </c>
      <c r="CW242" s="426">
        <v>74.063157894736847</v>
      </c>
      <c r="CX242" s="496">
        <v>85.52459016393442</v>
      </c>
      <c r="CY242" s="371">
        <f t="shared" si="512"/>
        <v>7036</v>
      </c>
      <c r="CZ242" s="372">
        <f t="shared" si="512"/>
        <v>8210.3606557377043</v>
      </c>
      <c r="DA242" s="426"/>
      <c r="DB242" s="496"/>
      <c r="DC242" s="371">
        <f t="shared" si="564"/>
        <v>0</v>
      </c>
      <c r="DD242" s="372">
        <f t="shared" si="564"/>
        <v>0</v>
      </c>
      <c r="DE242" s="371">
        <f t="shared" si="565"/>
        <v>80.526315789473685</v>
      </c>
      <c r="DF242" s="372">
        <f t="shared" si="565"/>
        <v>89.541703971267737</v>
      </c>
      <c r="DG242" s="371">
        <f t="shared" si="566"/>
        <v>21420</v>
      </c>
      <c r="DH242" s="372">
        <f t="shared" si="566"/>
        <v>21131.842137219184</v>
      </c>
      <c r="DI242" s="371">
        <f t="shared" si="567"/>
        <v>319</v>
      </c>
      <c r="DJ242" s="372">
        <f t="shared" si="567"/>
        <v>300</v>
      </c>
      <c r="DK242" s="371">
        <f t="shared" si="567"/>
        <v>319</v>
      </c>
      <c r="DL242" s="372">
        <f t="shared" si="567"/>
        <v>300</v>
      </c>
      <c r="DM242" s="371">
        <f t="shared" si="568"/>
        <v>3.7105956112852674</v>
      </c>
      <c r="DN242" s="372">
        <f t="shared" si="568"/>
        <v>4.1383333333333336</v>
      </c>
      <c r="DO242" s="371">
        <f t="shared" si="569"/>
        <v>1183.6800000000003</v>
      </c>
      <c r="DP242" s="372">
        <f t="shared" si="569"/>
        <v>1241.5</v>
      </c>
      <c r="DQ242" s="371">
        <f t="shared" si="570"/>
        <v>81.495297805642636</v>
      </c>
      <c r="DR242" s="372">
        <f t="shared" si="570"/>
        <v>88.831854743111563</v>
      </c>
      <c r="DS242" s="371">
        <f t="shared" si="571"/>
        <v>25997</v>
      </c>
      <c r="DT242" s="372">
        <f t="shared" si="571"/>
        <v>26649.55642293347</v>
      </c>
      <c r="DU242" s="424">
        <v>13</v>
      </c>
      <c r="DV242" s="496">
        <v>24</v>
      </c>
      <c r="DW242" s="371">
        <f t="shared" si="572"/>
        <v>13</v>
      </c>
      <c r="DX242" s="372">
        <f t="shared" si="572"/>
        <v>24</v>
      </c>
      <c r="DY242" s="426">
        <v>30</v>
      </c>
      <c r="DZ242" s="496">
        <v>30</v>
      </c>
      <c r="EA242" s="371">
        <f t="shared" si="573"/>
        <v>30</v>
      </c>
      <c r="EB242" s="372">
        <f t="shared" si="573"/>
        <v>30</v>
      </c>
      <c r="EC242" s="426">
        <v>1</v>
      </c>
      <c r="ED242" s="496">
        <v>1</v>
      </c>
      <c r="EE242" s="371">
        <f t="shared" si="574"/>
        <v>1</v>
      </c>
      <c r="EF242" s="372">
        <f t="shared" si="574"/>
        <v>1</v>
      </c>
      <c r="EG242" s="358">
        <f t="shared" si="575"/>
        <v>44</v>
      </c>
      <c r="EH242" s="372">
        <f t="shared" si="575"/>
        <v>55</v>
      </c>
      <c r="EI242" s="358">
        <f t="shared" si="576"/>
        <v>44</v>
      </c>
      <c r="EJ242" s="372">
        <f t="shared" si="576"/>
        <v>55</v>
      </c>
      <c r="EK242" s="427">
        <v>2.27</v>
      </c>
      <c r="EL242" s="496">
        <v>3.5625</v>
      </c>
      <c r="EM242" s="371">
        <f t="shared" si="545"/>
        <v>29.51</v>
      </c>
      <c r="EN242" s="372">
        <f t="shared" si="545"/>
        <v>85.5</v>
      </c>
      <c r="EO242" s="426">
        <v>3.03</v>
      </c>
      <c r="EP242" s="496">
        <v>4.2063492063492065</v>
      </c>
      <c r="EQ242" s="371">
        <f t="shared" si="600"/>
        <v>90.899999999999991</v>
      </c>
      <c r="ER242" s="372">
        <f t="shared" si="600"/>
        <v>126.19047619047619</v>
      </c>
      <c r="ES242" s="426">
        <v>2</v>
      </c>
      <c r="ET242" s="496">
        <v>3</v>
      </c>
      <c r="EU242" s="371">
        <f t="shared" si="543"/>
        <v>2</v>
      </c>
      <c r="EV242" s="372">
        <f t="shared" si="544"/>
        <v>3</v>
      </c>
      <c r="EW242" s="371">
        <f t="shared" si="577"/>
        <v>2.7820454545454543</v>
      </c>
      <c r="EX242" s="372">
        <f t="shared" si="577"/>
        <v>3.9034632034632035</v>
      </c>
      <c r="EY242" s="371">
        <f t="shared" si="578"/>
        <v>122.40999999999998</v>
      </c>
      <c r="EZ242" s="372">
        <f t="shared" si="578"/>
        <v>214.6904761904762</v>
      </c>
      <c r="FA242" s="426">
        <v>90.307692307692307</v>
      </c>
      <c r="FB242" s="496">
        <v>80.547945205479451</v>
      </c>
      <c r="FC242" s="371">
        <f t="shared" si="579"/>
        <v>1174</v>
      </c>
      <c r="FD242" s="372">
        <f t="shared" si="579"/>
        <v>1933.1506849315069</v>
      </c>
      <c r="FE242" s="426">
        <v>86.333333333333329</v>
      </c>
      <c r="FF242" s="496">
        <v>76.714285714285708</v>
      </c>
      <c r="FG242" s="371">
        <f t="shared" si="580"/>
        <v>2590</v>
      </c>
      <c r="FH242" s="372">
        <f t="shared" si="580"/>
        <v>2301.4285714285711</v>
      </c>
      <c r="FI242" s="426">
        <v>80</v>
      </c>
      <c r="FJ242" s="496">
        <v>51</v>
      </c>
      <c r="FK242" s="371">
        <f t="shared" si="581"/>
        <v>80</v>
      </c>
      <c r="FL242" s="372">
        <f t="shared" si="581"/>
        <v>51</v>
      </c>
      <c r="FM242" s="371">
        <f t="shared" si="582"/>
        <v>87.36363636363636</v>
      </c>
      <c r="FN242" s="372">
        <f t="shared" si="582"/>
        <v>77.919622842910513</v>
      </c>
      <c r="FO242" s="371">
        <f t="shared" si="583"/>
        <v>3844</v>
      </c>
      <c r="FP242" s="372">
        <f t="shared" si="583"/>
        <v>4285.579256360078</v>
      </c>
      <c r="FQ242" s="424"/>
      <c r="FR242" s="425"/>
      <c r="FS242" s="371">
        <f t="shared" si="584"/>
        <v>0</v>
      </c>
      <c r="FT242" s="372">
        <f t="shared" si="584"/>
        <v>0</v>
      </c>
      <c r="FU242" s="426"/>
      <c r="FV242" s="425"/>
      <c r="FW242" s="371">
        <f t="shared" si="585"/>
        <v>0</v>
      </c>
      <c r="FX242" s="372">
        <f t="shared" si="585"/>
        <v>0</v>
      </c>
      <c r="FY242" s="426"/>
      <c r="FZ242" s="425"/>
      <c r="GA242" s="371">
        <f t="shared" si="586"/>
        <v>0</v>
      </c>
      <c r="GB242" s="372">
        <f t="shared" si="586"/>
        <v>0</v>
      </c>
      <c r="GC242" s="406">
        <f t="shared" si="550"/>
        <v>225</v>
      </c>
      <c r="GD242" s="372">
        <f t="shared" si="550"/>
        <v>212</v>
      </c>
      <c r="GE242" s="371">
        <f t="shared" si="550"/>
        <v>225</v>
      </c>
      <c r="GF242" s="372">
        <f t="shared" si="550"/>
        <v>212</v>
      </c>
      <c r="GG242" s="371">
        <f t="shared" si="587"/>
        <v>751.09</v>
      </c>
      <c r="GH242" s="372">
        <f t="shared" si="587"/>
        <v>824</v>
      </c>
      <c r="GI242" s="371">
        <f t="shared" si="588"/>
        <v>19159</v>
      </c>
      <c r="GJ242" s="372">
        <f t="shared" si="588"/>
        <v>19030.63216641299</v>
      </c>
      <c r="GK242" s="406">
        <f t="shared" si="551"/>
        <v>137</v>
      </c>
      <c r="GL242" s="372">
        <f t="shared" si="551"/>
        <v>141</v>
      </c>
      <c r="GM242" s="371">
        <f t="shared" si="551"/>
        <v>137</v>
      </c>
      <c r="GN242" s="372">
        <f t="shared" si="551"/>
        <v>141</v>
      </c>
      <c r="GO242" s="371">
        <f t="shared" si="589"/>
        <v>553</v>
      </c>
      <c r="GP242" s="372">
        <f t="shared" si="589"/>
        <v>628.19047619047615</v>
      </c>
      <c r="GQ242" s="371">
        <f t="shared" si="590"/>
        <v>10602</v>
      </c>
      <c r="GR242" s="372">
        <f t="shared" si="590"/>
        <v>11767.503512880561</v>
      </c>
      <c r="GS242" s="406">
        <f t="shared" si="552"/>
        <v>362</v>
      </c>
      <c r="GT242" s="372">
        <f t="shared" si="552"/>
        <v>353</v>
      </c>
      <c r="GU242" s="371">
        <f t="shared" si="552"/>
        <v>362</v>
      </c>
      <c r="GV242" s="372">
        <f t="shared" si="548"/>
        <v>353</v>
      </c>
      <c r="GW242" s="371">
        <f t="shared" si="591"/>
        <v>1304.0900000000001</v>
      </c>
      <c r="GX242" s="372">
        <f t="shared" si="591"/>
        <v>1452.1904761904761</v>
      </c>
      <c r="GY242" s="371">
        <f t="shared" si="591"/>
        <v>29761</v>
      </c>
      <c r="GZ242" s="372">
        <f t="shared" si="556"/>
        <v>30798.135679293551</v>
      </c>
      <c r="HA242" s="406">
        <f t="shared" si="553"/>
        <v>1</v>
      </c>
      <c r="HB242" s="372">
        <f t="shared" si="553"/>
        <v>2</v>
      </c>
      <c r="HC242" s="371">
        <f t="shared" si="553"/>
        <v>1</v>
      </c>
      <c r="HD242" s="372">
        <f t="shared" si="549"/>
        <v>2</v>
      </c>
      <c r="HE242" s="371">
        <f t="shared" si="554"/>
        <v>2</v>
      </c>
      <c r="HF242" s="372">
        <f t="shared" si="554"/>
        <v>4</v>
      </c>
      <c r="HG242" s="371">
        <f t="shared" si="592"/>
        <v>80</v>
      </c>
      <c r="HH242" s="372">
        <f t="shared" si="592"/>
        <v>137</v>
      </c>
      <c r="HI242" s="406">
        <f t="shared" si="593"/>
        <v>1306.0900000000004</v>
      </c>
      <c r="HJ242" s="372">
        <f t="shared" si="593"/>
        <v>1456.1904761904761</v>
      </c>
      <c r="HK242" s="371">
        <f t="shared" si="594"/>
        <v>29841</v>
      </c>
      <c r="HL242" s="371">
        <f t="shared" si="594"/>
        <v>30935.135679293548</v>
      </c>
    </row>
    <row r="243" spans="1:220" ht="15">
      <c r="A243" s="489" t="s">
        <v>43</v>
      </c>
      <c r="B243" s="569" t="s">
        <v>239</v>
      </c>
      <c r="C243" s="570" t="s">
        <v>1060</v>
      </c>
      <c r="D243" s="492">
        <v>197850</v>
      </c>
      <c r="E243" s="571">
        <v>10</v>
      </c>
      <c r="F243" s="676">
        <v>142</v>
      </c>
      <c r="G243" s="420">
        <v>152</v>
      </c>
      <c r="H243" s="421">
        <v>1</v>
      </c>
      <c r="I243" s="493">
        <v>1</v>
      </c>
      <c r="J243" s="371">
        <f t="shared" si="513"/>
        <v>141</v>
      </c>
      <c r="K243" s="372">
        <f t="shared" si="514"/>
        <v>151</v>
      </c>
      <c r="L243" s="420">
        <v>67.079151577858255</v>
      </c>
      <c r="M243" s="371">
        <f t="shared" si="515"/>
        <v>141</v>
      </c>
      <c r="N243" s="372">
        <f t="shared" si="516"/>
        <v>151</v>
      </c>
      <c r="O243" s="371">
        <f t="shared" si="517"/>
        <v>141</v>
      </c>
      <c r="P243" s="372">
        <f t="shared" si="518"/>
        <v>149</v>
      </c>
      <c r="Q243" s="424">
        <v>14</v>
      </c>
      <c r="R243" s="494">
        <v>13</v>
      </c>
      <c r="S243" s="371">
        <f t="shared" si="519"/>
        <v>14</v>
      </c>
      <c r="T243" s="372">
        <f t="shared" si="520"/>
        <v>13</v>
      </c>
      <c r="U243" s="426">
        <v>4</v>
      </c>
      <c r="V243" s="493">
        <v>3</v>
      </c>
      <c r="W243" s="371">
        <f t="shared" si="521"/>
        <v>4</v>
      </c>
      <c r="X243" s="372">
        <f t="shared" si="522"/>
        <v>3</v>
      </c>
      <c r="Y243" s="426"/>
      <c r="Z243" s="493"/>
      <c r="AA243" s="371">
        <f t="shared" si="523"/>
        <v>0</v>
      </c>
      <c r="AB243" s="372">
        <f t="shared" si="524"/>
        <v>0</v>
      </c>
      <c r="AC243" s="358">
        <f t="shared" si="525"/>
        <v>18</v>
      </c>
      <c r="AD243" s="372">
        <f t="shared" si="526"/>
        <v>16</v>
      </c>
      <c r="AE243" s="358">
        <f t="shared" si="527"/>
        <v>18</v>
      </c>
      <c r="AF243" s="372">
        <f t="shared" si="528"/>
        <v>16</v>
      </c>
      <c r="AG243" s="495">
        <v>2.92</v>
      </c>
      <c r="AH243" s="496">
        <v>2.7692307692307692</v>
      </c>
      <c r="AI243" s="371">
        <f t="shared" si="529"/>
        <v>40.879999999999995</v>
      </c>
      <c r="AJ243" s="372">
        <f t="shared" si="530"/>
        <v>36</v>
      </c>
      <c r="AK243" s="497">
        <v>3.5</v>
      </c>
      <c r="AL243" s="496">
        <v>4.833333333333333</v>
      </c>
      <c r="AM243" s="371">
        <f t="shared" si="531"/>
        <v>14</v>
      </c>
      <c r="AN243" s="372">
        <f t="shared" si="532"/>
        <v>14.5</v>
      </c>
      <c r="AO243" s="497"/>
      <c r="AP243" s="496"/>
      <c r="AQ243" s="371">
        <f t="shared" si="533"/>
        <v>0</v>
      </c>
      <c r="AR243" s="372">
        <f t="shared" si="534"/>
        <v>0</v>
      </c>
      <c r="AS243" s="371">
        <f t="shared" si="535"/>
        <v>3.0488888888888885</v>
      </c>
      <c r="AT243" s="372">
        <f t="shared" si="536"/>
        <v>3.15625</v>
      </c>
      <c r="AU243" s="371">
        <f t="shared" si="537"/>
        <v>54.879999999999995</v>
      </c>
      <c r="AV243" s="372">
        <f t="shared" si="538"/>
        <v>50.5</v>
      </c>
      <c r="AW243" s="497">
        <v>90.25</v>
      </c>
      <c r="AX243" s="496">
        <v>101</v>
      </c>
      <c r="AY243" s="371">
        <f t="shared" si="539"/>
        <v>1263.5</v>
      </c>
      <c r="AZ243" s="372">
        <f t="shared" si="540"/>
        <v>1313</v>
      </c>
      <c r="BA243" s="497">
        <v>87.5</v>
      </c>
      <c r="BB243" s="496">
        <v>89.333333333333329</v>
      </c>
      <c r="BC243" s="371">
        <f t="shared" si="541"/>
        <v>350</v>
      </c>
      <c r="BD243" s="372">
        <f t="shared" si="542"/>
        <v>268</v>
      </c>
      <c r="BE243" s="498"/>
      <c r="BF243" s="496"/>
      <c r="BG243" s="371">
        <f t="shared" si="557"/>
        <v>0</v>
      </c>
      <c r="BH243" s="372">
        <f t="shared" si="557"/>
        <v>0</v>
      </c>
      <c r="BI243" s="371">
        <f t="shared" si="558"/>
        <v>89.638888888888886</v>
      </c>
      <c r="BJ243" s="372">
        <f t="shared" si="558"/>
        <v>98.8125</v>
      </c>
      <c r="BK243" s="371">
        <f t="shared" si="559"/>
        <v>1613.5</v>
      </c>
      <c r="BL243" s="372">
        <f t="shared" si="559"/>
        <v>1581</v>
      </c>
      <c r="BM243" s="431">
        <v>47</v>
      </c>
      <c r="BN243" s="494">
        <v>53</v>
      </c>
      <c r="BO243" s="371">
        <f t="shared" si="595"/>
        <v>47</v>
      </c>
      <c r="BP243" s="372">
        <f t="shared" si="595"/>
        <v>53</v>
      </c>
      <c r="BQ243" s="426">
        <v>52</v>
      </c>
      <c r="BR243" s="494">
        <v>58</v>
      </c>
      <c r="BS243" s="371">
        <f t="shared" si="596"/>
        <v>52</v>
      </c>
      <c r="BT243" s="372">
        <f t="shared" si="596"/>
        <v>58</v>
      </c>
      <c r="BU243" s="426">
        <v>1</v>
      </c>
      <c r="BV243" s="494">
        <v>2</v>
      </c>
      <c r="BW243" s="371">
        <f t="shared" si="597"/>
        <v>1</v>
      </c>
      <c r="BX243" s="423">
        <f t="shared" si="555"/>
        <v>0</v>
      </c>
      <c r="BY243" s="358">
        <f t="shared" si="560"/>
        <v>100</v>
      </c>
      <c r="BZ243" s="372">
        <f t="shared" si="560"/>
        <v>113</v>
      </c>
      <c r="CA243" s="358">
        <f t="shared" si="561"/>
        <v>100</v>
      </c>
      <c r="CB243" s="372">
        <f t="shared" si="561"/>
        <v>113</v>
      </c>
      <c r="CC243" s="427">
        <v>3.32</v>
      </c>
      <c r="CD243" s="496">
        <v>4.8018867924528301</v>
      </c>
      <c r="CE243" s="371">
        <f t="shared" si="510"/>
        <v>156.04</v>
      </c>
      <c r="CF243" s="372">
        <f t="shared" si="510"/>
        <v>254.5</v>
      </c>
      <c r="CG243" s="426">
        <v>4.87</v>
      </c>
      <c r="CH243" s="496">
        <v>5.3879310344827589</v>
      </c>
      <c r="CI243" s="371">
        <f t="shared" si="598"/>
        <v>253.24</v>
      </c>
      <c r="CJ243" s="372">
        <f t="shared" si="598"/>
        <v>312.5</v>
      </c>
      <c r="CK243" s="426">
        <v>3.5</v>
      </c>
      <c r="CL243" s="496">
        <v>3</v>
      </c>
      <c r="CM243" s="371">
        <f t="shared" si="599"/>
        <v>3.5</v>
      </c>
      <c r="CN243" s="372">
        <f t="shared" si="599"/>
        <v>6</v>
      </c>
      <c r="CO243" s="371">
        <f t="shared" si="562"/>
        <v>4.1277999999999997</v>
      </c>
      <c r="CP243" s="372">
        <f t="shared" si="562"/>
        <v>5.0707964601769913</v>
      </c>
      <c r="CQ243" s="371">
        <f t="shared" si="563"/>
        <v>412.78</v>
      </c>
      <c r="CR243" s="372">
        <f t="shared" si="563"/>
        <v>573</v>
      </c>
      <c r="CS243" s="426">
        <v>82.59574468085107</v>
      </c>
      <c r="CT243" s="496">
        <v>94.325000000000003</v>
      </c>
      <c r="CU243" s="371">
        <f t="shared" si="511"/>
        <v>3882.0000000000005</v>
      </c>
      <c r="CV243" s="372">
        <f t="shared" si="511"/>
        <v>4999.2250000000004</v>
      </c>
      <c r="CW243" s="426">
        <v>79.211538461538467</v>
      </c>
      <c r="CX243" s="496">
        <v>81.857142857142861</v>
      </c>
      <c r="CY243" s="371">
        <f t="shared" si="512"/>
        <v>4119</v>
      </c>
      <c r="CZ243" s="372">
        <f t="shared" si="512"/>
        <v>4747.7142857142862</v>
      </c>
      <c r="DA243" s="426">
        <v>113</v>
      </c>
      <c r="DB243" s="496"/>
      <c r="DC243" s="371">
        <f t="shared" si="564"/>
        <v>113</v>
      </c>
      <c r="DD243" s="372">
        <f t="shared" si="564"/>
        <v>0</v>
      </c>
      <c r="DE243" s="371">
        <f t="shared" si="565"/>
        <v>81.14</v>
      </c>
      <c r="DF243" s="372">
        <f t="shared" si="565"/>
        <v>86.256099873577753</v>
      </c>
      <c r="DG243" s="371">
        <f t="shared" si="566"/>
        <v>8114</v>
      </c>
      <c r="DH243" s="372">
        <f t="shared" si="566"/>
        <v>9746.9392857142866</v>
      </c>
      <c r="DI243" s="371">
        <f t="shared" si="567"/>
        <v>118</v>
      </c>
      <c r="DJ243" s="372">
        <f t="shared" si="567"/>
        <v>129</v>
      </c>
      <c r="DK243" s="371">
        <f t="shared" si="567"/>
        <v>118</v>
      </c>
      <c r="DL243" s="372">
        <f t="shared" si="567"/>
        <v>129</v>
      </c>
      <c r="DM243" s="371">
        <f t="shared" si="568"/>
        <v>3.9632203389830507</v>
      </c>
      <c r="DN243" s="372">
        <f t="shared" si="568"/>
        <v>4.833333333333333</v>
      </c>
      <c r="DO243" s="371">
        <f t="shared" si="569"/>
        <v>467.65999999999997</v>
      </c>
      <c r="DP243" s="372">
        <f t="shared" si="569"/>
        <v>623.5</v>
      </c>
      <c r="DQ243" s="371">
        <f t="shared" si="570"/>
        <v>82.436440677966104</v>
      </c>
      <c r="DR243" s="372">
        <f t="shared" si="570"/>
        <v>87.813482834994474</v>
      </c>
      <c r="DS243" s="371">
        <f t="shared" si="571"/>
        <v>9727.5</v>
      </c>
      <c r="DT243" s="372">
        <f t="shared" si="571"/>
        <v>11327.939285714287</v>
      </c>
      <c r="DU243" s="424">
        <v>8</v>
      </c>
      <c r="DV243" s="496">
        <v>5</v>
      </c>
      <c r="DW243" s="371">
        <f t="shared" si="572"/>
        <v>8</v>
      </c>
      <c r="DX243" s="372">
        <f t="shared" si="572"/>
        <v>5</v>
      </c>
      <c r="DY243" s="426">
        <v>15</v>
      </c>
      <c r="DZ243" s="496">
        <v>17</v>
      </c>
      <c r="EA243" s="371">
        <f t="shared" si="573"/>
        <v>15</v>
      </c>
      <c r="EB243" s="372">
        <f t="shared" si="573"/>
        <v>17</v>
      </c>
      <c r="EC243" s="426"/>
      <c r="ED243" s="496"/>
      <c r="EE243" s="371">
        <f t="shared" si="574"/>
        <v>0</v>
      </c>
      <c r="EF243" s="372">
        <f t="shared" si="574"/>
        <v>0</v>
      </c>
      <c r="EG243" s="358">
        <f t="shared" si="575"/>
        <v>23</v>
      </c>
      <c r="EH243" s="372">
        <f t="shared" si="575"/>
        <v>22</v>
      </c>
      <c r="EI243" s="358">
        <f t="shared" si="576"/>
        <v>23</v>
      </c>
      <c r="EJ243" s="372">
        <f t="shared" si="576"/>
        <v>22</v>
      </c>
      <c r="EK243" s="427">
        <v>3.69</v>
      </c>
      <c r="EL243" s="496">
        <v>4.2</v>
      </c>
      <c r="EM243" s="371">
        <f t="shared" si="545"/>
        <v>29.52</v>
      </c>
      <c r="EN243" s="372">
        <f t="shared" si="545"/>
        <v>21</v>
      </c>
      <c r="EO243" s="426">
        <v>2.5299999999999998</v>
      </c>
      <c r="EP243" s="496">
        <v>5.5757575757575761</v>
      </c>
      <c r="EQ243" s="371">
        <f t="shared" si="600"/>
        <v>37.949999999999996</v>
      </c>
      <c r="ER243" s="372">
        <f t="shared" si="600"/>
        <v>94.787878787878796</v>
      </c>
      <c r="ES243" s="426"/>
      <c r="ET243" s="496"/>
      <c r="EU243" s="371">
        <f t="shared" si="543"/>
        <v>0</v>
      </c>
      <c r="EV243" s="372">
        <f t="shared" si="544"/>
        <v>0</v>
      </c>
      <c r="EW243" s="371">
        <f t="shared" si="577"/>
        <v>2.9334782608695651</v>
      </c>
      <c r="EX243" s="372">
        <f t="shared" si="577"/>
        <v>5.2630853994490359</v>
      </c>
      <c r="EY243" s="371">
        <f t="shared" si="578"/>
        <v>67.47</v>
      </c>
      <c r="EZ243" s="372">
        <f t="shared" si="578"/>
        <v>115.78787878787878</v>
      </c>
      <c r="FA243" s="426">
        <v>86.25</v>
      </c>
      <c r="FB243" s="496">
        <v>91.428571428571431</v>
      </c>
      <c r="FC243" s="371">
        <f t="shared" si="579"/>
        <v>690</v>
      </c>
      <c r="FD243" s="372">
        <f t="shared" si="579"/>
        <v>457.14285714285717</v>
      </c>
      <c r="FE243" s="426">
        <v>84.13333333333334</v>
      </c>
      <c r="FF243" s="496">
        <v>78.939393939393938</v>
      </c>
      <c r="FG243" s="371">
        <f t="shared" si="580"/>
        <v>1262</v>
      </c>
      <c r="FH243" s="372">
        <f t="shared" si="580"/>
        <v>1341.969696969697</v>
      </c>
      <c r="FI243" s="426"/>
      <c r="FJ243" s="496">
        <v>51</v>
      </c>
      <c r="FK243" s="371">
        <f t="shared" si="581"/>
        <v>0</v>
      </c>
      <c r="FL243" s="372">
        <f t="shared" si="581"/>
        <v>0</v>
      </c>
      <c r="FM243" s="371">
        <f t="shared" si="582"/>
        <v>84.869565217391298</v>
      </c>
      <c r="FN243" s="372">
        <f t="shared" si="582"/>
        <v>81.777843368752457</v>
      </c>
      <c r="FO243" s="371">
        <f t="shared" si="583"/>
        <v>1951.9999999999998</v>
      </c>
      <c r="FP243" s="372">
        <f t="shared" si="583"/>
        <v>1799.1125541125541</v>
      </c>
      <c r="FQ243" s="424"/>
      <c r="FR243" s="425"/>
      <c r="FS243" s="371">
        <f t="shared" si="584"/>
        <v>0</v>
      </c>
      <c r="FT243" s="372">
        <f t="shared" si="584"/>
        <v>0</v>
      </c>
      <c r="FU243" s="426"/>
      <c r="FV243" s="425"/>
      <c r="FW243" s="371">
        <f t="shared" si="585"/>
        <v>0</v>
      </c>
      <c r="FX243" s="372">
        <f t="shared" si="585"/>
        <v>0</v>
      </c>
      <c r="FY243" s="426"/>
      <c r="FZ243" s="425"/>
      <c r="GA243" s="371">
        <f t="shared" si="586"/>
        <v>0</v>
      </c>
      <c r="GB243" s="372">
        <f t="shared" si="586"/>
        <v>0</v>
      </c>
      <c r="GC243" s="406">
        <f t="shared" si="550"/>
        <v>69</v>
      </c>
      <c r="GD243" s="372">
        <f t="shared" si="550"/>
        <v>71</v>
      </c>
      <c r="GE243" s="371">
        <f t="shared" si="550"/>
        <v>69</v>
      </c>
      <c r="GF243" s="372">
        <f t="shared" si="550"/>
        <v>71</v>
      </c>
      <c r="GG243" s="371">
        <f t="shared" si="587"/>
        <v>226.44</v>
      </c>
      <c r="GH243" s="372">
        <f t="shared" si="587"/>
        <v>311.5</v>
      </c>
      <c r="GI243" s="371">
        <f t="shared" si="588"/>
        <v>5835.5</v>
      </c>
      <c r="GJ243" s="372">
        <f t="shared" si="588"/>
        <v>6769.3678571428572</v>
      </c>
      <c r="GK243" s="406">
        <f t="shared" si="551"/>
        <v>71</v>
      </c>
      <c r="GL243" s="372">
        <f t="shared" si="551"/>
        <v>78</v>
      </c>
      <c r="GM243" s="371">
        <f t="shared" si="551"/>
        <v>71</v>
      </c>
      <c r="GN243" s="372">
        <f t="shared" si="551"/>
        <v>78</v>
      </c>
      <c r="GO243" s="371">
        <f t="shared" si="589"/>
        <v>305.19</v>
      </c>
      <c r="GP243" s="372">
        <f t="shared" si="589"/>
        <v>421.78787878787881</v>
      </c>
      <c r="GQ243" s="371">
        <f t="shared" si="590"/>
        <v>5731</v>
      </c>
      <c r="GR243" s="372">
        <f t="shared" si="590"/>
        <v>6357.6839826839832</v>
      </c>
      <c r="GS243" s="406">
        <f t="shared" si="552"/>
        <v>140</v>
      </c>
      <c r="GT243" s="372">
        <f t="shared" si="552"/>
        <v>149</v>
      </c>
      <c r="GU243" s="371">
        <f t="shared" si="552"/>
        <v>140</v>
      </c>
      <c r="GV243" s="372">
        <f t="shared" si="548"/>
        <v>149</v>
      </c>
      <c r="GW243" s="371">
        <f t="shared" si="591"/>
        <v>531.63</v>
      </c>
      <c r="GX243" s="372">
        <f t="shared" si="591"/>
        <v>733.28787878787875</v>
      </c>
      <c r="GY243" s="371">
        <f t="shared" si="591"/>
        <v>11566.5</v>
      </c>
      <c r="GZ243" s="372">
        <f t="shared" si="556"/>
        <v>13127.05183982684</v>
      </c>
      <c r="HA243" s="406">
        <f t="shared" si="553"/>
        <v>1</v>
      </c>
      <c r="HB243" s="372">
        <f t="shared" si="553"/>
        <v>2</v>
      </c>
      <c r="HC243" s="371">
        <f t="shared" si="553"/>
        <v>1</v>
      </c>
      <c r="HD243" s="372">
        <f t="shared" si="549"/>
        <v>0</v>
      </c>
      <c r="HE243" s="371">
        <f t="shared" si="554"/>
        <v>3.5</v>
      </c>
      <c r="HF243" s="372">
        <f t="shared" si="554"/>
        <v>6</v>
      </c>
      <c r="HG243" s="371">
        <f t="shared" si="592"/>
        <v>113</v>
      </c>
      <c r="HH243" s="372" t="str">
        <f t="shared" si="592"/>
        <v/>
      </c>
      <c r="HI243" s="406">
        <f t="shared" si="593"/>
        <v>535.13</v>
      </c>
      <c r="HJ243" s="372">
        <f t="shared" si="593"/>
        <v>739.28787878787875</v>
      </c>
      <c r="HK243" s="371">
        <f t="shared" si="594"/>
        <v>11679.5</v>
      </c>
      <c r="HL243" s="371">
        <f t="shared" si="594"/>
        <v>13127.051839826841</v>
      </c>
    </row>
    <row r="244" spans="1:220" ht="15">
      <c r="A244" s="489" t="s">
        <v>43</v>
      </c>
      <c r="B244" s="569" t="s">
        <v>240</v>
      </c>
      <c r="C244" s="570" t="s">
        <v>1060</v>
      </c>
      <c r="D244" s="492">
        <v>199722</v>
      </c>
      <c r="E244" s="571">
        <v>10</v>
      </c>
      <c r="F244" s="676">
        <v>106</v>
      </c>
      <c r="G244" s="420">
        <v>154</v>
      </c>
      <c r="H244" s="421">
        <v>6</v>
      </c>
      <c r="I244" s="493">
        <v>4</v>
      </c>
      <c r="J244" s="371">
        <f t="shared" si="513"/>
        <v>100</v>
      </c>
      <c r="K244" s="372">
        <f t="shared" si="514"/>
        <v>150</v>
      </c>
      <c r="L244" s="420">
        <v>66.586666666666673</v>
      </c>
      <c r="M244" s="371">
        <f t="shared" si="515"/>
        <v>100</v>
      </c>
      <c r="N244" s="372">
        <f t="shared" si="516"/>
        <v>150</v>
      </c>
      <c r="O244" s="371">
        <f t="shared" si="517"/>
        <v>100</v>
      </c>
      <c r="P244" s="372">
        <f t="shared" si="518"/>
        <v>150</v>
      </c>
      <c r="Q244" s="424">
        <v>15</v>
      </c>
      <c r="R244" s="494">
        <v>17</v>
      </c>
      <c r="S244" s="371">
        <f t="shared" si="519"/>
        <v>15</v>
      </c>
      <c r="T244" s="372">
        <f t="shared" si="520"/>
        <v>17</v>
      </c>
      <c r="U244" s="426">
        <v>5</v>
      </c>
      <c r="V244" s="493">
        <v>12</v>
      </c>
      <c r="W244" s="371">
        <f t="shared" si="521"/>
        <v>5</v>
      </c>
      <c r="X244" s="372">
        <f t="shared" si="522"/>
        <v>12</v>
      </c>
      <c r="Y244" s="426"/>
      <c r="Z244" s="493"/>
      <c r="AA244" s="371">
        <f t="shared" si="523"/>
        <v>0</v>
      </c>
      <c r="AB244" s="372">
        <f t="shared" si="524"/>
        <v>0</v>
      </c>
      <c r="AC244" s="358">
        <f t="shared" si="525"/>
        <v>20</v>
      </c>
      <c r="AD244" s="372">
        <f t="shared" si="526"/>
        <v>29</v>
      </c>
      <c r="AE244" s="358">
        <f t="shared" si="527"/>
        <v>20</v>
      </c>
      <c r="AF244" s="372">
        <f t="shared" si="528"/>
        <v>29</v>
      </c>
      <c r="AG244" s="495">
        <v>2.83</v>
      </c>
      <c r="AH244" s="496">
        <v>3.6764705882352939</v>
      </c>
      <c r="AI244" s="371">
        <f t="shared" si="529"/>
        <v>42.45</v>
      </c>
      <c r="AJ244" s="372">
        <f t="shared" si="530"/>
        <v>62.5</v>
      </c>
      <c r="AK244" s="497">
        <v>1.6</v>
      </c>
      <c r="AL244" s="496">
        <v>2.125</v>
      </c>
      <c r="AM244" s="371">
        <f t="shared" si="531"/>
        <v>8</v>
      </c>
      <c r="AN244" s="372">
        <f t="shared" si="532"/>
        <v>25.5</v>
      </c>
      <c r="AO244" s="497"/>
      <c r="AP244" s="496"/>
      <c r="AQ244" s="371">
        <f t="shared" si="533"/>
        <v>0</v>
      </c>
      <c r="AR244" s="372">
        <f t="shared" si="534"/>
        <v>0</v>
      </c>
      <c r="AS244" s="371">
        <f t="shared" si="535"/>
        <v>2.5225</v>
      </c>
      <c r="AT244" s="372">
        <f t="shared" si="536"/>
        <v>3.0344827586206895</v>
      </c>
      <c r="AU244" s="371">
        <f t="shared" si="537"/>
        <v>50.45</v>
      </c>
      <c r="AV244" s="372">
        <f t="shared" si="538"/>
        <v>88</v>
      </c>
      <c r="AW244" s="497">
        <v>89.466666666666669</v>
      </c>
      <c r="AX244" s="496">
        <v>99</v>
      </c>
      <c r="AY244" s="371">
        <f t="shared" si="539"/>
        <v>1342</v>
      </c>
      <c r="AZ244" s="372">
        <f t="shared" si="540"/>
        <v>1683</v>
      </c>
      <c r="BA244" s="497">
        <v>74.8</v>
      </c>
      <c r="BB244" s="496">
        <v>103</v>
      </c>
      <c r="BC244" s="371">
        <f t="shared" si="541"/>
        <v>374</v>
      </c>
      <c r="BD244" s="372">
        <f t="shared" si="542"/>
        <v>1236</v>
      </c>
      <c r="BE244" s="498"/>
      <c r="BF244" s="496">
        <v>87.833333333333329</v>
      </c>
      <c r="BG244" s="371">
        <f t="shared" si="557"/>
        <v>0</v>
      </c>
      <c r="BH244" s="372">
        <f t="shared" si="557"/>
        <v>0</v>
      </c>
      <c r="BI244" s="371">
        <f t="shared" si="558"/>
        <v>85.8</v>
      </c>
      <c r="BJ244" s="372">
        <f t="shared" si="558"/>
        <v>100.65517241379311</v>
      </c>
      <c r="BK244" s="371">
        <f t="shared" si="559"/>
        <v>1716</v>
      </c>
      <c r="BL244" s="372">
        <f t="shared" si="559"/>
        <v>2919</v>
      </c>
      <c r="BM244" s="431">
        <v>57</v>
      </c>
      <c r="BN244" s="494">
        <v>66</v>
      </c>
      <c r="BO244" s="371">
        <f t="shared" si="595"/>
        <v>57</v>
      </c>
      <c r="BP244" s="372">
        <f t="shared" si="595"/>
        <v>66</v>
      </c>
      <c r="BQ244" s="426">
        <v>11</v>
      </c>
      <c r="BR244" s="494">
        <v>35</v>
      </c>
      <c r="BS244" s="371">
        <f t="shared" si="596"/>
        <v>11</v>
      </c>
      <c r="BT244" s="372">
        <f t="shared" si="596"/>
        <v>35</v>
      </c>
      <c r="BU244" s="426"/>
      <c r="BV244" s="494"/>
      <c r="BW244" s="371">
        <f t="shared" si="597"/>
        <v>0</v>
      </c>
      <c r="BX244" s="423">
        <f t="shared" si="555"/>
        <v>0</v>
      </c>
      <c r="BY244" s="358">
        <f t="shared" si="560"/>
        <v>68</v>
      </c>
      <c r="BZ244" s="372">
        <f t="shared" si="560"/>
        <v>101</v>
      </c>
      <c r="CA244" s="358">
        <f t="shared" si="561"/>
        <v>68</v>
      </c>
      <c r="CB244" s="372">
        <f t="shared" si="561"/>
        <v>101</v>
      </c>
      <c r="CC244" s="427">
        <v>4.3</v>
      </c>
      <c r="CD244" s="496">
        <v>5.8787878787878789</v>
      </c>
      <c r="CE244" s="371">
        <f t="shared" si="510"/>
        <v>245.1</v>
      </c>
      <c r="CF244" s="372">
        <f t="shared" si="510"/>
        <v>388</v>
      </c>
      <c r="CG244" s="426">
        <v>5.23</v>
      </c>
      <c r="CH244" s="496">
        <v>5.4142857142857146</v>
      </c>
      <c r="CI244" s="371">
        <f t="shared" si="598"/>
        <v>57.53</v>
      </c>
      <c r="CJ244" s="372">
        <f t="shared" si="598"/>
        <v>189.5</v>
      </c>
      <c r="CK244" s="426"/>
      <c r="CL244" s="496"/>
      <c r="CM244" s="371">
        <f t="shared" si="599"/>
        <v>0</v>
      </c>
      <c r="CN244" s="372">
        <f t="shared" si="599"/>
        <v>0</v>
      </c>
      <c r="CO244" s="371">
        <f t="shared" si="562"/>
        <v>4.450441176470588</v>
      </c>
      <c r="CP244" s="372">
        <f t="shared" si="562"/>
        <v>5.717821782178218</v>
      </c>
      <c r="CQ244" s="371">
        <f t="shared" si="563"/>
        <v>302.63</v>
      </c>
      <c r="CR244" s="372">
        <f t="shared" si="563"/>
        <v>577.5</v>
      </c>
      <c r="CS244" s="426">
        <v>93.280701754385959</v>
      </c>
      <c r="CT244" s="496">
        <v>101.31343283582089</v>
      </c>
      <c r="CU244" s="371">
        <f t="shared" si="511"/>
        <v>5317</v>
      </c>
      <c r="CV244" s="372">
        <f t="shared" si="511"/>
        <v>6686.686567164179</v>
      </c>
      <c r="CW244" s="426">
        <v>86.545454545454547</v>
      </c>
      <c r="CX244" s="496">
        <v>86.608695652173907</v>
      </c>
      <c r="CY244" s="371">
        <f t="shared" si="512"/>
        <v>952</v>
      </c>
      <c r="CZ244" s="372">
        <f t="shared" si="512"/>
        <v>3031.3043478260865</v>
      </c>
      <c r="DA244" s="426"/>
      <c r="DB244" s="496">
        <v>12</v>
      </c>
      <c r="DC244" s="371">
        <f t="shared" si="564"/>
        <v>0</v>
      </c>
      <c r="DD244" s="372">
        <f t="shared" si="564"/>
        <v>0</v>
      </c>
      <c r="DE244" s="371">
        <f t="shared" si="565"/>
        <v>92.191176470588232</v>
      </c>
      <c r="DF244" s="372">
        <f t="shared" si="565"/>
        <v>96.217731831586789</v>
      </c>
      <c r="DG244" s="371">
        <f t="shared" si="566"/>
        <v>6269</v>
      </c>
      <c r="DH244" s="372">
        <f t="shared" si="566"/>
        <v>9717.9909149902651</v>
      </c>
      <c r="DI244" s="371">
        <f t="shared" si="567"/>
        <v>88</v>
      </c>
      <c r="DJ244" s="372">
        <f t="shared" si="567"/>
        <v>130</v>
      </c>
      <c r="DK244" s="371">
        <f t="shared" si="567"/>
        <v>88</v>
      </c>
      <c r="DL244" s="372">
        <f t="shared" si="567"/>
        <v>130</v>
      </c>
      <c r="DM244" s="371">
        <f t="shared" si="568"/>
        <v>4.0122727272727268</v>
      </c>
      <c r="DN244" s="372">
        <f t="shared" si="568"/>
        <v>5.1192307692307688</v>
      </c>
      <c r="DO244" s="371">
        <f t="shared" si="569"/>
        <v>353.07999999999993</v>
      </c>
      <c r="DP244" s="372">
        <f t="shared" si="569"/>
        <v>665.5</v>
      </c>
      <c r="DQ244" s="371">
        <f t="shared" si="570"/>
        <v>90.73863636363636</v>
      </c>
      <c r="DR244" s="372">
        <f t="shared" si="570"/>
        <v>97.207622423002036</v>
      </c>
      <c r="DS244" s="371">
        <f t="shared" si="571"/>
        <v>7985</v>
      </c>
      <c r="DT244" s="372">
        <f t="shared" si="571"/>
        <v>12636.990914990265</v>
      </c>
      <c r="DU244" s="424">
        <v>3</v>
      </c>
      <c r="DV244" s="496">
        <v>12</v>
      </c>
      <c r="DW244" s="371">
        <f t="shared" si="572"/>
        <v>3</v>
      </c>
      <c r="DX244" s="372">
        <f t="shared" si="572"/>
        <v>12</v>
      </c>
      <c r="DY244" s="426">
        <v>9</v>
      </c>
      <c r="DZ244" s="496">
        <v>8</v>
      </c>
      <c r="EA244" s="371">
        <f t="shared" si="573"/>
        <v>9</v>
      </c>
      <c r="EB244" s="372">
        <f t="shared" si="573"/>
        <v>8</v>
      </c>
      <c r="EC244" s="426"/>
      <c r="ED244" s="496"/>
      <c r="EE244" s="371">
        <f t="shared" si="574"/>
        <v>0</v>
      </c>
      <c r="EF244" s="372">
        <f t="shared" si="574"/>
        <v>0</v>
      </c>
      <c r="EG244" s="358">
        <f t="shared" si="575"/>
        <v>12</v>
      </c>
      <c r="EH244" s="372">
        <f t="shared" si="575"/>
        <v>20</v>
      </c>
      <c r="EI244" s="358">
        <f t="shared" si="576"/>
        <v>12</v>
      </c>
      <c r="EJ244" s="372">
        <f t="shared" si="576"/>
        <v>20</v>
      </c>
      <c r="EK244" s="427">
        <v>4.33</v>
      </c>
      <c r="EL244" s="496">
        <v>4.875</v>
      </c>
      <c r="EM244" s="371">
        <f t="shared" si="545"/>
        <v>12.99</v>
      </c>
      <c r="EN244" s="372">
        <f t="shared" si="545"/>
        <v>58.5</v>
      </c>
      <c r="EO244" s="426">
        <v>3.06</v>
      </c>
      <c r="EP244" s="496">
        <v>4.1428571428571432</v>
      </c>
      <c r="EQ244" s="371">
        <f t="shared" si="600"/>
        <v>27.54</v>
      </c>
      <c r="ER244" s="372">
        <f t="shared" si="600"/>
        <v>33.142857142857146</v>
      </c>
      <c r="ES244" s="426"/>
      <c r="ET244" s="496"/>
      <c r="EU244" s="371">
        <f t="shared" si="543"/>
        <v>0</v>
      </c>
      <c r="EV244" s="372">
        <f t="shared" si="544"/>
        <v>0</v>
      </c>
      <c r="EW244" s="371">
        <f t="shared" si="577"/>
        <v>3.3774999999999999</v>
      </c>
      <c r="EX244" s="372">
        <f t="shared" si="577"/>
        <v>4.5821428571428573</v>
      </c>
      <c r="EY244" s="371">
        <f t="shared" si="578"/>
        <v>40.53</v>
      </c>
      <c r="EZ244" s="372">
        <f t="shared" si="578"/>
        <v>91.642857142857139</v>
      </c>
      <c r="FA244" s="426">
        <v>110.66666666666667</v>
      </c>
      <c r="FB244" s="496">
        <v>108.15789473684211</v>
      </c>
      <c r="FC244" s="371">
        <f t="shared" si="579"/>
        <v>332</v>
      </c>
      <c r="FD244" s="372">
        <f t="shared" si="579"/>
        <v>1297.8947368421054</v>
      </c>
      <c r="FE244" s="426">
        <v>104.11111111111111</v>
      </c>
      <c r="FF244" s="496">
        <v>90.071428571428569</v>
      </c>
      <c r="FG244" s="371">
        <f t="shared" si="580"/>
        <v>937</v>
      </c>
      <c r="FH244" s="372">
        <f t="shared" si="580"/>
        <v>720.57142857142856</v>
      </c>
      <c r="FI244" s="426"/>
      <c r="FJ244" s="496">
        <v>49</v>
      </c>
      <c r="FK244" s="371">
        <f t="shared" si="581"/>
        <v>0</v>
      </c>
      <c r="FL244" s="372">
        <f t="shared" si="581"/>
        <v>0</v>
      </c>
      <c r="FM244" s="371">
        <f t="shared" si="582"/>
        <v>105.75</v>
      </c>
      <c r="FN244" s="372">
        <f t="shared" si="582"/>
        <v>100.9233082706767</v>
      </c>
      <c r="FO244" s="371">
        <f t="shared" si="583"/>
        <v>1269</v>
      </c>
      <c r="FP244" s="372">
        <f t="shared" si="583"/>
        <v>2018.4661654135339</v>
      </c>
      <c r="FQ244" s="424"/>
      <c r="FR244" s="425"/>
      <c r="FS244" s="371">
        <f t="shared" si="584"/>
        <v>0</v>
      </c>
      <c r="FT244" s="372">
        <f t="shared" si="584"/>
        <v>0</v>
      </c>
      <c r="FU244" s="426"/>
      <c r="FV244" s="425"/>
      <c r="FW244" s="371">
        <f t="shared" si="585"/>
        <v>0</v>
      </c>
      <c r="FX244" s="372">
        <f t="shared" si="585"/>
        <v>0</v>
      </c>
      <c r="FY244" s="426"/>
      <c r="FZ244" s="425"/>
      <c r="GA244" s="371">
        <f t="shared" si="586"/>
        <v>0</v>
      </c>
      <c r="GB244" s="372">
        <f t="shared" si="586"/>
        <v>0</v>
      </c>
      <c r="GC244" s="406">
        <f t="shared" si="550"/>
        <v>75</v>
      </c>
      <c r="GD244" s="372">
        <f t="shared" si="550"/>
        <v>95</v>
      </c>
      <c r="GE244" s="371">
        <f t="shared" si="550"/>
        <v>75</v>
      </c>
      <c r="GF244" s="372">
        <f t="shared" si="550"/>
        <v>95</v>
      </c>
      <c r="GG244" s="371">
        <f t="shared" si="587"/>
        <v>300.54000000000002</v>
      </c>
      <c r="GH244" s="372">
        <f t="shared" si="587"/>
        <v>509</v>
      </c>
      <c r="GI244" s="371">
        <f t="shared" si="588"/>
        <v>6991</v>
      </c>
      <c r="GJ244" s="372">
        <f t="shared" si="588"/>
        <v>9667.581304006284</v>
      </c>
      <c r="GK244" s="406">
        <f t="shared" si="551"/>
        <v>25</v>
      </c>
      <c r="GL244" s="372">
        <f t="shared" si="551"/>
        <v>55</v>
      </c>
      <c r="GM244" s="371">
        <f t="shared" si="551"/>
        <v>25</v>
      </c>
      <c r="GN244" s="372">
        <f t="shared" si="551"/>
        <v>55</v>
      </c>
      <c r="GO244" s="371">
        <f t="shared" si="589"/>
        <v>93.07</v>
      </c>
      <c r="GP244" s="372">
        <f t="shared" si="589"/>
        <v>248.14285714285714</v>
      </c>
      <c r="GQ244" s="371">
        <f t="shared" si="590"/>
        <v>2263</v>
      </c>
      <c r="GR244" s="372">
        <f t="shared" si="590"/>
        <v>4987.8757763975145</v>
      </c>
      <c r="GS244" s="406">
        <f t="shared" si="552"/>
        <v>100</v>
      </c>
      <c r="GT244" s="372">
        <f t="shared" si="552"/>
        <v>150</v>
      </c>
      <c r="GU244" s="371">
        <f t="shared" si="552"/>
        <v>100</v>
      </c>
      <c r="GV244" s="372">
        <f t="shared" si="548"/>
        <v>150</v>
      </c>
      <c r="GW244" s="371">
        <f t="shared" si="591"/>
        <v>393.61</v>
      </c>
      <c r="GX244" s="372">
        <f t="shared" si="591"/>
        <v>757.14285714285711</v>
      </c>
      <c r="GY244" s="371">
        <f t="shared" si="591"/>
        <v>9254</v>
      </c>
      <c r="GZ244" s="372">
        <f t="shared" si="556"/>
        <v>14655.457080403798</v>
      </c>
      <c r="HA244" s="406">
        <f t="shared" si="553"/>
        <v>0</v>
      </c>
      <c r="HB244" s="372">
        <f t="shared" si="553"/>
        <v>0</v>
      </c>
      <c r="HC244" s="371">
        <f t="shared" si="553"/>
        <v>0</v>
      </c>
      <c r="HD244" s="372">
        <f t="shared" si="549"/>
        <v>0</v>
      </c>
      <c r="HE244" s="371" t="str">
        <f t="shared" si="554"/>
        <v/>
      </c>
      <c r="HF244" s="372" t="str">
        <f t="shared" si="554"/>
        <v/>
      </c>
      <c r="HG244" s="371" t="str">
        <f t="shared" si="592"/>
        <v/>
      </c>
      <c r="HH244" s="372" t="str">
        <f t="shared" si="592"/>
        <v/>
      </c>
      <c r="HI244" s="406">
        <f t="shared" si="593"/>
        <v>393.6099999999999</v>
      </c>
      <c r="HJ244" s="372">
        <f t="shared" si="593"/>
        <v>757.14285714285711</v>
      </c>
      <c r="HK244" s="371">
        <f t="shared" si="594"/>
        <v>9254</v>
      </c>
      <c r="HL244" s="371">
        <f t="shared" si="594"/>
        <v>14655.457080403799</v>
      </c>
    </row>
    <row r="245" spans="1:220" ht="15">
      <c r="A245" s="489" t="s">
        <v>43</v>
      </c>
      <c r="B245" s="569" t="s">
        <v>241</v>
      </c>
      <c r="C245" s="570" t="s">
        <v>1060</v>
      </c>
      <c r="D245" s="492">
        <v>199731</v>
      </c>
      <c r="E245" s="571">
        <v>10</v>
      </c>
      <c r="F245" s="676">
        <v>248</v>
      </c>
      <c r="G245" s="420">
        <v>316</v>
      </c>
      <c r="H245" s="421">
        <v>8</v>
      </c>
      <c r="I245" s="493">
        <v>9</v>
      </c>
      <c r="J245" s="371">
        <f t="shared" si="513"/>
        <v>240</v>
      </c>
      <c r="K245" s="372">
        <f t="shared" si="514"/>
        <v>307</v>
      </c>
      <c r="L245" s="420">
        <v>67.047001620745547</v>
      </c>
      <c r="M245" s="371">
        <f t="shared" si="515"/>
        <v>240</v>
      </c>
      <c r="N245" s="372">
        <f t="shared" si="516"/>
        <v>307</v>
      </c>
      <c r="O245" s="371">
        <f t="shared" si="517"/>
        <v>240</v>
      </c>
      <c r="P245" s="372">
        <f t="shared" si="518"/>
        <v>306</v>
      </c>
      <c r="Q245" s="424">
        <v>25</v>
      </c>
      <c r="R245" s="494">
        <v>31</v>
      </c>
      <c r="S245" s="371">
        <f t="shared" si="519"/>
        <v>25</v>
      </c>
      <c r="T245" s="372">
        <f t="shared" si="520"/>
        <v>31</v>
      </c>
      <c r="U245" s="426">
        <v>9</v>
      </c>
      <c r="V245" s="493">
        <v>25</v>
      </c>
      <c r="W245" s="371">
        <f t="shared" si="521"/>
        <v>9</v>
      </c>
      <c r="X245" s="372">
        <f t="shared" si="522"/>
        <v>25</v>
      </c>
      <c r="Y245" s="426"/>
      <c r="Z245" s="493"/>
      <c r="AA245" s="371">
        <f t="shared" si="523"/>
        <v>0</v>
      </c>
      <c r="AB245" s="372">
        <f t="shared" si="524"/>
        <v>0</v>
      </c>
      <c r="AC245" s="358">
        <f t="shared" si="525"/>
        <v>34</v>
      </c>
      <c r="AD245" s="372">
        <f t="shared" si="526"/>
        <v>56</v>
      </c>
      <c r="AE245" s="358">
        <f t="shared" si="527"/>
        <v>34</v>
      </c>
      <c r="AF245" s="372">
        <f t="shared" si="528"/>
        <v>56</v>
      </c>
      <c r="AG245" s="495">
        <v>2.5499999999999998</v>
      </c>
      <c r="AH245" s="496">
        <v>2.629032258064516</v>
      </c>
      <c r="AI245" s="371">
        <f t="shared" si="529"/>
        <v>63.749999999999993</v>
      </c>
      <c r="AJ245" s="372">
        <f t="shared" si="530"/>
        <v>81.5</v>
      </c>
      <c r="AK245" s="497">
        <v>2.06</v>
      </c>
      <c r="AL245" s="496">
        <v>2.42</v>
      </c>
      <c r="AM245" s="371">
        <f t="shared" si="531"/>
        <v>18.54</v>
      </c>
      <c r="AN245" s="372">
        <f t="shared" si="532"/>
        <v>60.5</v>
      </c>
      <c r="AO245" s="497"/>
      <c r="AP245" s="496"/>
      <c r="AQ245" s="371">
        <f t="shared" si="533"/>
        <v>0</v>
      </c>
      <c r="AR245" s="372">
        <f t="shared" si="534"/>
        <v>0</v>
      </c>
      <c r="AS245" s="371">
        <f t="shared" si="535"/>
        <v>2.4202941176470585</v>
      </c>
      <c r="AT245" s="372">
        <f t="shared" si="536"/>
        <v>2.5357142857142856</v>
      </c>
      <c r="AU245" s="371">
        <f t="shared" si="537"/>
        <v>82.289999999999992</v>
      </c>
      <c r="AV245" s="372">
        <f t="shared" si="538"/>
        <v>142</v>
      </c>
      <c r="AW245" s="497">
        <v>90.340909090909093</v>
      </c>
      <c r="AX245" s="496">
        <v>83.45</v>
      </c>
      <c r="AY245" s="371">
        <f t="shared" si="539"/>
        <v>2258.5227272727275</v>
      </c>
      <c r="AZ245" s="372">
        <f t="shared" si="540"/>
        <v>2586.9500000000003</v>
      </c>
      <c r="BA245" s="497">
        <v>83.444444444444443</v>
      </c>
      <c r="BB245" s="496">
        <v>92.266666666666666</v>
      </c>
      <c r="BC245" s="371">
        <f t="shared" si="541"/>
        <v>751</v>
      </c>
      <c r="BD245" s="372">
        <f t="shared" si="542"/>
        <v>2306.6666666666665</v>
      </c>
      <c r="BE245" s="498"/>
      <c r="BF245" s="496"/>
      <c r="BG245" s="371">
        <f t="shared" si="557"/>
        <v>0</v>
      </c>
      <c r="BH245" s="372">
        <f t="shared" si="557"/>
        <v>0</v>
      </c>
      <c r="BI245" s="371">
        <f t="shared" si="558"/>
        <v>88.515374331550802</v>
      </c>
      <c r="BJ245" s="372">
        <f t="shared" si="558"/>
        <v>87.386011904761901</v>
      </c>
      <c r="BK245" s="371">
        <f t="shared" si="559"/>
        <v>3009.5227272727275</v>
      </c>
      <c r="BL245" s="372">
        <f t="shared" si="559"/>
        <v>4893.6166666666668</v>
      </c>
      <c r="BM245" s="431">
        <v>84</v>
      </c>
      <c r="BN245" s="494">
        <v>95</v>
      </c>
      <c r="BO245" s="371">
        <f t="shared" si="595"/>
        <v>84</v>
      </c>
      <c r="BP245" s="372">
        <f t="shared" si="595"/>
        <v>95</v>
      </c>
      <c r="BQ245" s="426">
        <v>76</v>
      </c>
      <c r="BR245" s="494">
        <v>99</v>
      </c>
      <c r="BS245" s="371">
        <f t="shared" si="596"/>
        <v>76</v>
      </c>
      <c r="BT245" s="372">
        <f t="shared" si="596"/>
        <v>99</v>
      </c>
      <c r="BU245" s="426"/>
      <c r="BV245" s="494">
        <v>2</v>
      </c>
      <c r="BW245" s="371">
        <f t="shared" si="597"/>
        <v>0</v>
      </c>
      <c r="BX245" s="423">
        <f t="shared" si="555"/>
        <v>2</v>
      </c>
      <c r="BY245" s="358">
        <f t="shared" si="560"/>
        <v>160</v>
      </c>
      <c r="BZ245" s="372">
        <f t="shared" si="560"/>
        <v>196</v>
      </c>
      <c r="CA245" s="358">
        <f t="shared" si="561"/>
        <v>160</v>
      </c>
      <c r="CB245" s="372">
        <f t="shared" si="561"/>
        <v>196</v>
      </c>
      <c r="CC245" s="427">
        <v>3.43</v>
      </c>
      <c r="CD245" s="496">
        <v>4.6210526315789471</v>
      </c>
      <c r="CE245" s="371">
        <f t="shared" si="510"/>
        <v>288.12</v>
      </c>
      <c r="CF245" s="372">
        <f t="shared" si="510"/>
        <v>439</v>
      </c>
      <c r="CG245" s="426">
        <v>4.8899999999999997</v>
      </c>
      <c r="CH245" s="496">
        <v>4.7323232323232327</v>
      </c>
      <c r="CI245" s="371">
        <f t="shared" si="598"/>
        <v>371.64</v>
      </c>
      <c r="CJ245" s="372">
        <f t="shared" si="598"/>
        <v>468.50000000000006</v>
      </c>
      <c r="CK245" s="426"/>
      <c r="CL245" s="496">
        <v>2</v>
      </c>
      <c r="CM245" s="371">
        <f t="shared" si="599"/>
        <v>0</v>
      </c>
      <c r="CN245" s="372">
        <f t="shared" si="599"/>
        <v>4</v>
      </c>
      <c r="CO245" s="371">
        <f t="shared" si="562"/>
        <v>4.1234999999999999</v>
      </c>
      <c r="CP245" s="372">
        <f t="shared" si="562"/>
        <v>4.6505102040816331</v>
      </c>
      <c r="CQ245" s="371">
        <f t="shared" si="563"/>
        <v>659.76</v>
      </c>
      <c r="CR245" s="372">
        <f t="shared" si="563"/>
        <v>911.50000000000011</v>
      </c>
      <c r="CS245" s="426">
        <v>80.958333333333329</v>
      </c>
      <c r="CT245" s="496">
        <v>98.916666666666671</v>
      </c>
      <c r="CU245" s="371">
        <f t="shared" si="511"/>
        <v>6800.5</v>
      </c>
      <c r="CV245" s="372">
        <f t="shared" si="511"/>
        <v>9397.0833333333339</v>
      </c>
      <c r="CW245" s="426">
        <v>72.34210526315789</v>
      </c>
      <c r="CX245" s="496">
        <v>83.056338028169009</v>
      </c>
      <c r="CY245" s="371">
        <f t="shared" si="512"/>
        <v>5498</v>
      </c>
      <c r="CZ245" s="372">
        <f t="shared" si="512"/>
        <v>8222.577464788732</v>
      </c>
      <c r="DA245" s="426"/>
      <c r="DB245" s="496">
        <v>81</v>
      </c>
      <c r="DC245" s="371">
        <f t="shared" si="564"/>
        <v>0</v>
      </c>
      <c r="DD245" s="372">
        <f t="shared" si="564"/>
        <v>162</v>
      </c>
      <c r="DE245" s="371">
        <f t="shared" si="565"/>
        <v>76.865624999999994</v>
      </c>
      <c r="DF245" s="372">
        <f t="shared" si="565"/>
        <v>90.722759174092175</v>
      </c>
      <c r="DG245" s="371">
        <f t="shared" si="566"/>
        <v>12298.5</v>
      </c>
      <c r="DH245" s="372">
        <f t="shared" si="566"/>
        <v>17781.660798122066</v>
      </c>
      <c r="DI245" s="371">
        <f t="shared" si="567"/>
        <v>194</v>
      </c>
      <c r="DJ245" s="372">
        <f t="shared" si="567"/>
        <v>252</v>
      </c>
      <c r="DK245" s="371">
        <f t="shared" si="567"/>
        <v>194</v>
      </c>
      <c r="DL245" s="372">
        <f t="shared" si="567"/>
        <v>252</v>
      </c>
      <c r="DM245" s="371">
        <f t="shared" si="568"/>
        <v>3.8249999999999997</v>
      </c>
      <c r="DN245" s="372">
        <f t="shared" si="568"/>
        <v>4.1805555555555554</v>
      </c>
      <c r="DO245" s="371">
        <f t="shared" si="569"/>
        <v>742.05</v>
      </c>
      <c r="DP245" s="372">
        <f t="shared" si="569"/>
        <v>1053.5</v>
      </c>
      <c r="DQ245" s="371">
        <f t="shared" si="570"/>
        <v>78.907333645735704</v>
      </c>
      <c r="DR245" s="372">
        <f t="shared" si="570"/>
        <v>89.981259780907678</v>
      </c>
      <c r="DS245" s="371">
        <f t="shared" si="571"/>
        <v>15308.022727272726</v>
      </c>
      <c r="DT245" s="372">
        <f t="shared" si="571"/>
        <v>22675.277464788735</v>
      </c>
      <c r="DU245" s="424">
        <v>20</v>
      </c>
      <c r="DV245" s="496">
        <v>20</v>
      </c>
      <c r="DW245" s="371">
        <f t="shared" si="572"/>
        <v>20</v>
      </c>
      <c r="DX245" s="372">
        <f t="shared" si="572"/>
        <v>20</v>
      </c>
      <c r="DY245" s="426">
        <v>26</v>
      </c>
      <c r="DZ245" s="496">
        <v>34</v>
      </c>
      <c r="EA245" s="371">
        <f t="shared" si="573"/>
        <v>26</v>
      </c>
      <c r="EB245" s="372">
        <f t="shared" si="573"/>
        <v>34</v>
      </c>
      <c r="EC245" s="426"/>
      <c r="ED245" s="496">
        <v>1</v>
      </c>
      <c r="EE245" s="371">
        <f t="shared" si="574"/>
        <v>0</v>
      </c>
      <c r="EF245" s="372">
        <f t="shared" si="574"/>
        <v>0</v>
      </c>
      <c r="EG245" s="358">
        <f t="shared" si="575"/>
        <v>46</v>
      </c>
      <c r="EH245" s="372">
        <f t="shared" si="575"/>
        <v>55</v>
      </c>
      <c r="EI245" s="358">
        <f t="shared" si="576"/>
        <v>46</v>
      </c>
      <c r="EJ245" s="372">
        <f t="shared" si="576"/>
        <v>55</v>
      </c>
      <c r="EK245" s="427">
        <v>2.2999999999999998</v>
      </c>
      <c r="EL245" s="496">
        <v>3.4750000000000001</v>
      </c>
      <c r="EM245" s="371">
        <f t="shared" si="545"/>
        <v>46</v>
      </c>
      <c r="EN245" s="372">
        <f t="shared" si="545"/>
        <v>69.5</v>
      </c>
      <c r="EO245" s="426">
        <v>2.13</v>
      </c>
      <c r="EP245" s="496">
        <v>3.6979166666666665</v>
      </c>
      <c r="EQ245" s="371">
        <f t="shared" si="600"/>
        <v>55.379999999999995</v>
      </c>
      <c r="ER245" s="372">
        <f t="shared" si="600"/>
        <v>125.72916666666666</v>
      </c>
      <c r="ES245" s="426"/>
      <c r="ET245" s="496">
        <v>2.5</v>
      </c>
      <c r="EU245" s="371">
        <f t="shared" si="543"/>
        <v>0</v>
      </c>
      <c r="EV245" s="372">
        <f t="shared" si="544"/>
        <v>2.5</v>
      </c>
      <c r="EW245" s="371">
        <f t="shared" si="577"/>
        <v>2.2039130434782606</v>
      </c>
      <c r="EX245" s="372">
        <f t="shared" si="577"/>
        <v>3.5950757575757573</v>
      </c>
      <c r="EY245" s="371">
        <f t="shared" si="578"/>
        <v>101.37999999999998</v>
      </c>
      <c r="EZ245" s="372">
        <f t="shared" si="578"/>
        <v>197.72916666666666</v>
      </c>
      <c r="FA245" s="426">
        <v>90.825000000000003</v>
      </c>
      <c r="FB245" s="496">
        <v>77.540540540540547</v>
      </c>
      <c r="FC245" s="371">
        <f t="shared" si="579"/>
        <v>1816.5</v>
      </c>
      <c r="FD245" s="372">
        <f t="shared" si="579"/>
        <v>1550.8108108108108</v>
      </c>
      <c r="FE245" s="426">
        <v>96.17307692307692</v>
      </c>
      <c r="FF245" s="496">
        <v>74.291666666666671</v>
      </c>
      <c r="FG245" s="371">
        <f t="shared" si="580"/>
        <v>2500.5</v>
      </c>
      <c r="FH245" s="372">
        <f t="shared" si="580"/>
        <v>2525.916666666667</v>
      </c>
      <c r="FI245" s="426"/>
      <c r="FJ245" s="496"/>
      <c r="FK245" s="371">
        <f t="shared" si="581"/>
        <v>0</v>
      </c>
      <c r="FL245" s="372">
        <f t="shared" si="581"/>
        <v>0</v>
      </c>
      <c r="FM245" s="371">
        <f t="shared" si="582"/>
        <v>93.847826086956516</v>
      </c>
      <c r="FN245" s="372">
        <f t="shared" si="582"/>
        <v>74.122317772317771</v>
      </c>
      <c r="FO245" s="371">
        <f t="shared" si="583"/>
        <v>4317</v>
      </c>
      <c r="FP245" s="372">
        <f t="shared" si="583"/>
        <v>4076.7274774774774</v>
      </c>
      <c r="FQ245" s="424"/>
      <c r="FR245" s="425"/>
      <c r="FS245" s="371">
        <f t="shared" si="584"/>
        <v>0</v>
      </c>
      <c r="FT245" s="372">
        <f t="shared" si="584"/>
        <v>0</v>
      </c>
      <c r="FU245" s="426"/>
      <c r="FV245" s="425"/>
      <c r="FW245" s="371">
        <f t="shared" si="585"/>
        <v>0</v>
      </c>
      <c r="FX245" s="372">
        <f t="shared" si="585"/>
        <v>0</v>
      </c>
      <c r="FY245" s="426"/>
      <c r="FZ245" s="425"/>
      <c r="GA245" s="371">
        <f t="shared" si="586"/>
        <v>0</v>
      </c>
      <c r="GB245" s="372">
        <f t="shared" si="586"/>
        <v>0</v>
      </c>
      <c r="GC245" s="406">
        <f t="shared" si="550"/>
        <v>129</v>
      </c>
      <c r="GD245" s="372">
        <f t="shared" si="550"/>
        <v>146</v>
      </c>
      <c r="GE245" s="371">
        <f t="shared" si="550"/>
        <v>129</v>
      </c>
      <c r="GF245" s="372">
        <f t="shared" si="550"/>
        <v>146</v>
      </c>
      <c r="GG245" s="371">
        <f t="shared" si="587"/>
        <v>397.87</v>
      </c>
      <c r="GH245" s="372">
        <f t="shared" si="587"/>
        <v>590</v>
      </c>
      <c r="GI245" s="371">
        <f t="shared" si="588"/>
        <v>10875.522727272728</v>
      </c>
      <c r="GJ245" s="372">
        <f t="shared" si="588"/>
        <v>13534.844144144146</v>
      </c>
      <c r="GK245" s="406">
        <f t="shared" si="551"/>
        <v>111</v>
      </c>
      <c r="GL245" s="372">
        <f t="shared" si="551"/>
        <v>158</v>
      </c>
      <c r="GM245" s="371">
        <f t="shared" si="551"/>
        <v>111</v>
      </c>
      <c r="GN245" s="372">
        <f t="shared" si="551"/>
        <v>158</v>
      </c>
      <c r="GO245" s="371">
        <f t="shared" si="589"/>
        <v>445.56</v>
      </c>
      <c r="GP245" s="372">
        <f t="shared" si="589"/>
        <v>654.72916666666663</v>
      </c>
      <c r="GQ245" s="371">
        <f t="shared" si="590"/>
        <v>8749.5</v>
      </c>
      <c r="GR245" s="372">
        <f t="shared" si="590"/>
        <v>13055.160798122066</v>
      </c>
      <c r="GS245" s="406">
        <f t="shared" si="552"/>
        <v>240</v>
      </c>
      <c r="GT245" s="372">
        <f t="shared" si="552"/>
        <v>304</v>
      </c>
      <c r="GU245" s="371">
        <f t="shared" si="552"/>
        <v>240</v>
      </c>
      <c r="GV245" s="372">
        <f t="shared" si="548"/>
        <v>304</v>
      </c>
      <c r="GW245" s="371">
        <f t="shared" si="591"/>
        <v>843.43000000000006</v>
      </c>
      <c r="GX245" s="372">
        <f t="shared" si="591"/>
        <v>1244.7291666666665</v>
      </c>
      <c r="GY245" s="371">
        <f t="shared" si="591"/>
        <v>19625.022727272728</v>
      </c>
      <c r="GZ245" s="372">
        <f t="shared" si="556"/>
        <v>26590.004942266212</v>
      </c>
      <c r="HA245" s="406">
        <f t="shared" si="553"/>
        <v>0</v>
      </c>
      <c r="HB245" s="372">
        <f t="shared" si="553"/>
        <v>3</v>
      </c>
      <c r="HC245" s="371">
        <f t="shared" si="553"/>
        <v>0</v>
      </c>
      <c r="HD245" s="372">
        <f t="shared" si="549"/>
        <v>2</v>
      </c>
      <c r="HE245" s="371" t="str">
        <f t="shared" si="554"/>
        <v/>
      </c>
      <c r="HF245" s="372">
        <f t="shared" si="554"/>
        <v>6.5</v>
      </c>
      <c r="HG245" s="371" t="str">
        <f t="shared" si="592"/>
        <v/>
      </c>
      <c r="HH245" s="372">
        <f t="shared" si="592"/>
        <v>162</v>
      </c>
      <c r="HI245" s="406">
        <f t="shared" si="593"/>
        <v>843.43</v>
      </c>
      <c r="HJ245" s="372">
        <f t="shared" si="593"/>
        <v>1251.2291666666667</v>
      </c>
      <c r="HK245" s="371">
        <f t="shared" si="594"/>
        <v>19625.022727272728</v>
      </c>
      <c r="HL245" s="371">
        <f t="shared" si="594"/>
        <v>26752.004942266212</v>
      </c>
    </row>
    <row r="246" spans="1:220" ht="15">
      <c r="A246" s="489" t="s">
        <v>43</v>
      </c>
      <c r="B246" s="490" t="s">
        <v>242</v>
      </c>
      <c r="C246" s="50"/>
      <c r="D246" s="492">
        <v>199740</v>
      </c>
      <c r="E246" s="452">
        <v>9</v>
      </c>
      <c r="F246" s="676">
        <v>273</v>
      </c>
      <c r="G246" s="420">
        <v>258</v>
      </c>
      <c r="H246" s="421">
        <v>5</v>
      </c>
      <c r="I246" s="493">
        <v>6</v>
      </c>
      <c r="J246" s="371">
        <f t="shared" si="513"/>
        <v>268</v>
      </c>
      <c r="K246" s="372">
        <f t="shared" si="514"/>
        <v>252</v>
      </c>
      <c r="L246" s="420">
        <v>68.150811047786064</v>
      </c>
      <c r="M246" s="371">
        <f t="shared" si="515"/>
        <v>268</v>
      </c>
      <c r="N246" s="372">
        <f t="shared" si="516"/>
        <v>252</v>
      </c>
      <c r="O246" s="371">
        <f t="shared" si="517"/>
        <v>268</v>
      </c>
      <c r="P246" s="372">
        <f t="shared" si="518"/>
        <v>252</v>
      </c>
      <c r="Q246" s="424">
        <v>31</v>
      </c>
      <c r="R246" s="494">
        <v>18</v>
      </c>
      <c r="S246" s="371">
        <f t="shared" si="519"/>
        <v>31</v>
      </c>
      <c r="T246" s="372">
        <f t="shared" si="520"/>
        <v>18</v>
      </c>
      <c r="U246" s="426">
        <v>7</v>
      </c>
      <c r="V246" s="493">
        <v>9</v>
      </c>
      <c r="W246" s="371">
        <f t="shared" si="521"/>
        <v>7</v>
      </c>
      <c r="X246" s="372">
        <f t="shared" si="522"/>
        <v>9</v>
      </c>
      <c r="Y246" s="426"/>
      <c r="Z246" s="493"/>
      <c r="AA246" s="371">
        <f t="shared" si="523"/>
        <v>0</v>
      </c>
      <c r="AB246" s="372">
        <f t="shared" si="524"/>
        <v>0</v>
      </c>
      <c r="AC246" s="358">
        <f t="shared" si="525"/>
        <v>38</v>
      </c>
      <c r="AD246" s="372">
        <f t="shared" si="526"/>
        <v>27</v>
      </c>
      <c r="AE246" s="358">
        <f t="shared" si="527"/>
        <v>38</v>
      </c>
      <c r="AF246" s="372">
        <f t="shared" si="528"/>
        <v>27</v>
      </c>
      <c r="AG246" s="495">
        <v>2.6</v>
      </c>
      <c r="AH246" s="496">
        <v>2.5833333333333335</v>
      </c>
      <c r="AI246" s="371">
        <f t="shared" si="529"/>
        <v>80.600000000000009</v>
      </c>
      <c r="AJ246" s="372">
        <f t="shared" si="530"/>
        <v>46.5</v>
      </c>
      <c r="AK246" s="497">
        <v>2.4300000000000002</v>
      </c>
      <c r="AL246" s="496">
        <v>2.8888888888888888</v>
      </c>
      <c r="AM246" s="371">
        <f t="shared" si="531"/>
        <v>17.010000000000002</v>
      </c>
      <c r="AN246" s="372">
        <f t="shared" si="532"/>
        <v>26</v>
      </c>
      <c r="AO246" s="497"/>
      <c r="AP246" s="496"/>
      <c r="AQ246" s="371">
        <f t="shared" si="533"/>
        <v>0</v>
      </c>
      <c r="AR246" s="372">
        <f t="shared" si="534"/>
        <v>0</v>
      </c>
      <c r="AS246" s="371">
        <f t="shared" si="535"/>
        <v>2.5686842105263161</v>
      </c>
      <c r="AT246" s="372">
        <f t="shared" si="536"/>
        <v>2.6851851851851851</v>
      </c>
      <c r="AU246" s="371">
        <f t="shared" si="537"/>
        <v>97.610000000000014</v>
      </c>
      <c r="AV246" s="372">
        <f t="shared" si="538"/>
        <v>72.5</v>
      </c>
      <c r="AW246" s="497">
        <v>80.967741935483872</v>
      </c>
      <c r="AX246" s="496">
        <v>78.38095238095238</v>
      </c>
      <c r="AY246" s="371">
        <f t="shared" si="539"/>
        <v>2510</v>
      </c>
      <c r="AZ246" s="372">
        <f t="shared" si="540"/>
        <v>1410.8571428571429</v>
      </c>
      <c r="BA246" s="497">
        <v>80.142857142857139</v>
      </c>
      <c r="BB246" s="496">
        <v>83.714285714285708</v>
      </c>
      <c r="BC246" s="371">
        <f t="shared" si="541"/>
        <v>561</v>
      </c>
      <c r="BD246" s="372">
        <f t="shared" si="542"/>
        <v>753.42857142857133</v>
      </c>
      <c r="BE246" s="498"/>
      <c r="BF246" s="496"/>
      <c r="BG246" s="371">
        <f t="shared" si="557"/>
        <v>0</v>
      </c>
      <c r="BH246" s="372">
        <f t="shared" si="557"/>
        <v>0</v>
      </c>
      <c r="BI246" s="371">
        <f t="shared" si="558"/>
        <v>80.815789473684205</v>
      </c>
      <c r="BJ246" s="372">
        <f t="shared" si="558"/>
        <v>80.158730158730151</v>
      </c>
      <c r="BK246" s="371">
        <f t="shared" si="559"/>
        <v>3071</v>
      </c>
      <c r="BL246" s="372">
        <f t="shared" si="559"/>
        <v>2164.2857142857142</v>
      </c>
      <c r="BM246" s="431">
        <v>86</v>
      </c>
      <c r="BN246" s="494">
        <v>79</v>
      </c>
      <c r="BO246" s="371">
        <f t="shared" si="595"/>
        <v>86</v>
      </c>
      <c r="BP246" s="372">
        <f t="shared" si="595"/>
        <v>79</v>
      </c>
      <c r="BQ246" s="426">
        <v>65</v>
      </c>
      <c r="BR246" s="494">
        <v>85</v>
      </c>
      <c r="BS246" s="371">
        <f t="shared" si="596"/>
        <v>65</v>
      </c>
      <c r="BT246" s="372">
        <f t="shared" si="596"/>
        <v>85</v>
      </c>
      <c r="BU246" s="426"/>
      <c r="BV246" s="494"/>
      <c r="BW246" s="371">
        <f t="shared" si="597"/>
        <v>0</v>
      </c>
      <c r="BX246" s="423">
        <f t="shared" si="555"/>
        <v>0</v>
      </c>
      <c r="BY246" s="358">
        <f t="shared" si="560"/>
        <v>151</v>
      </c>
      <c r="BZ246" s="372">
        <f t="shared" si="560"/>
        <v>164</v>
      </c>
      <c r="CA246" s="358">
        <f t="shared" si="561"/>
        <v>151</v>
      </c>
      <c r="CB246" s="372">
        <f t="shared" si="561"/>
        <v>164</v>
      </c>
      <c r="CC246" s="427">
        <v>4.12</v>
      </c>
      <c r="CD246" s="496">
        <v>4.1518987341772151</v>
      </c>
      <c r="CE246" s="371">
        <f t="shared" si="510"/>
        <v>354.32</v>
      </c>
      <c r="CF246" s="372">
        <f t="shared" si="510"/>
        <v>328</v>
      </c>
      <c r="CG246" s="426">
        <v>4.3499999999999996</v>
      </c>
      <c r="CH246" s="496">
        <v>4.5823529411764703</v>
      </c>
      <c r="CI246" s="371">
        <f t="shared" si="598"/>
        <v>282.75</v>
      </c>
      <c r="CJ246" s="372">
        <f t="shared" si="598"/>
        <v>389.5</v>
      </c>
      <c r="CK246" s="426"/>
      <c r="CL246" s="496"/>
      <c r="CM246" s="371">
        <f t="shared" si="599"/>
        <v>0</v>
      </c>
      <c r="CN246" s="372">
        <f t="shared" si="599"/>
        <v>0</v>
      </c>
      <c r="CO246" s="371">
        <f t="shared" si="562"/>
        <v>4.2190066225165559</v>
      </c>
      <c r="CP246" s="372">
        <f t="shared" si="562"/>
        <v>4.375</v>
      </c>
      <c r="CQ246" s="371">
        <f t="shared" si="563"/>
        <v>637.06999999999994</v>
      </c>
      <c r="CR246" s="372">
        <f t="shared" si="563"/>
        <v>717.5</v>
      </c>
      <c r="CS246" s="426">
        <v>79.558139534883722</v>
      </c>
      <c r="CT246" s="496">
        <v>89.606060606060609</v>
      </c>
      <c r="CU246" s="371">
        <f t="shared" si="511"/>
        <v>6842</v>
      </c>
      <c r="CV246" s="372">
        <f t="shared" si="511"/>
        <v>7078.878787878788</v>
      </c>
      <c r="CW246" s="426">
        <v>68.84615384615384</v>
      </c>
      <c r="CX246" s="496">
        <v>78.759259259259252</v>
      </c>
      <c r="CY246" s="371">
        <f t="shared" si="512"/>
        <v>4475</v>
      </c>
      <c r="CZ246" s="372">
        <f t="shared" si="512"/>
        <v>6694.5370370370365</v>
      </c>
      <c r="DA246" s="426"/>
      <c r="DB246" s="496"/>
      <c r="DC246" s="371">
        <f t="shared" si="564"/>
        <v>0</v>
      </c>
      <c r="DD246" s="372">
        <f t="shared" si="564"/>
        <v>0</v>
      </c>
      <c r="DE246" s="371">
        <f t="shared" si="565"/>
        <v>74.94701986754967</v>
      </c>
      <c r="DF246" s="372">
        <f t="shared" si="565"/>
        <v>83.984242834852594</v>
      </c>
      <c r="DG246" s="371">
        <f t="shared" si="566"/>
        <v>11317</v>
      </c>
      <c r="DH246" s="372">
        <f t="shared" si="566"/>
        <v>13773.415824915826</v>
      </c>
      <c r="DI246" s="371">
        <f t="shared" si="567"/>
        <v>189</v>
      </c>
      <c r="DJ246" s="372">
        <f t="shared" si="567"/>
        <v>191</v>
      </c>
      <c r="DK246" s="371">
        <f t="shared" si="567"/>
        <v>189</v>
      </c>
      <c r="DL246" s="372">
        <f t="shared" si="567"/>
        <v>191</v>
      </c>
      <c r="DM246" s="371">
        <f t="shared" si="568"/>
        <v>3.8871957671957671</v>
      </c>
      <c r="DN246" s="372">
        <f t="shared" si="568"/>
        <v>4.1361256544502618</v>
      </c>
      <c r="DO246" s="371">
        <f t="shared" si="569"/>
        <v>734.68</v>
      </c>
      <c r="DP246" s="372">
        <f t="shared" si="569"/>
        <v>790</v>
      </c>
      <c r="DQ246" s="371">
        <f t="shared" si="570"/>
        <v>76.126984126984127</v>
      </c>
      <c r="DR246" s="372">
        <f t="shared" si="570"/>
        <v>83.443463556029002</v>
      </c>
      <c r="DS246" s="371">
        <f t="shared" si="571"/>
        <v>14388</v>
      </c>
      <c r="DT246" s="372">
        <f t="shared" si="571"/>
        <v>15937.70153920154</v>
      </c>
      <c r="DU246" s="424">
        <v>23</v>
      </c>
      <c r="DV246" s="496">
        <v>18</v>
      </c>
      <c r="DW246" s="371">
        <f t="shared" si="572"/>
        <v>23</v>
      </c>
      <c r="DX246" s="372">
        <f t="shared" si="572"/>
        <v>18</v>
      </c>
      <c r="DY246" s="426">
        <v>55</v>
      </c>
      <c r="DZ246" s="496">
        <v>43</v>
      </c>
      <c r="EA246" s="371">
        <f t="shared" si="573"/>
        <v>55</v>
      </c>
      <c r="EB246" s="372">
        <f t="shared" si="573"/>
        <v>43</v>
      </c>
      <c r="EC246" s="426">
        <v>1</v>
      </c>
      <c r="ED246" s="496"/>
      <c r="EE246" s="371">
        <f t="shared" si="574"/>
        <v>1</v>
      </c>
      <c r="EF246" s="372">
        <f t="shared" si="574"/>
        <v>0</v>
      </c>
      <c r="EG246" s="358">
        <f t="shared" si="575"/>
        <v>79</v>
      </c>
      <c r="EH246" s="372">
        <f t="shared" si="575"/>
        <v>61</v>
      </c>
      <c r="EI246" s="358">
        <f t="shared" si="576"/>
        <v>79</v>
      </c>
      <c r="EJ246" s="372">
        <f t="shared" si="576"/>
        <v>61</v>
      </c>
      <c r="EK246" s="427">
        <v>2.0699999999999998</v>
      </c>
      <c r="EL246" s="496">
        <v>2.1111111111111112</v>
      </c>
      <c r="EM246" s="371">
        <f t="shared" si="545"/>
        <v>47.61</v>
      </c>
      <c r="EN246" s="372">
        <f t="shared" si="545"/>
        <v>38</v>
      </c>
      <c r="EO246" s="426">
        <v>2.35</v>
      </c>
      <c r="EP246" s="496">
        <v>3.9453125</v>
      </c>
      <c r="EQ246" s="371">
        <f t="shared" si="600"/>
        <v>129.25</v>
      </c>
      <c r="ER246" s="372">
        <f t="shared" si="600"/>
        <v>169.6484375</v>
      </c>
      <c r="ES246" s="426">
        <v>1.5</v>
      </c>
      <c r="ET246" s="496"/>
      <c r="EU246" s="371">
        <f t="shared" si="543"/>
        <v>1.5</v>
      </c>
      <c r="EV246" s="372">
        <f t="shared" si="544"/>
        <v>0</v>
      </c>
      <c r="EW246" s="371">
        <f t="shared" si="577"/>
        <v>2.2577215189873421</v>
      </c>
      <c r="EX246" s="372">
        <f t="shared" si="577"/>
        <v>3.4040727459016393</v>
      </c>
      <c r="EY246" s="371">
        <f t="shared" si="578"/>
        <v>178.36</v>
      </c>
      <c r="EZ246" s="372">
        <f t="shared" si="578"/>
        <v>207.6484375</v>
      </c>
      <c r="FA246" s="426">
        <v>87.565217391304344</v>
      </c>
      <c r="FB246" s="496">
        <v>76.121951219512198</v>
      </c>
      <c r="FC246" s="371">
        <f t="shared" si="579"/>
        <v>2014</v>
      </c>
      <c r="FD246" s="372">
        <f t="shared" si="579"/>
        <v>1370.1951219512196</v>
      </c>
      <c r="FE246" s="426">
        <v>85.472727272727269</v>
      </c>
      <c r="FF246" s="496">
        <v>73.125</v>
      </c>
      <c r="FG246" s="371">
        <f t="shared" si="580"/>
        <v>4701</v>
      </c>
      <c r="FH246" s="372">
        <f t="shared" si="580"/>
        <v>3144.375</v>
      </c>
      <c r="FI246" s="426">
        <v>100</v>
      </c>
      <c r="FJ246" s="496">
        <v>70</v>
      </c>
      <c r="FK246" s="371">
        <f t="shared" si="581"/>
        <v>100</v>
      </c>
      <c r="FL246" s="372">
        <f t="shared" si="581"/>
        <v>0</v>
      </c>
      <c r="FM246" s="371">
        <f t="shared" si="582"/>
        <v>86.265822784810126</v>
      </c>
      <c r="FN246" s="372">
        <f t="shared" si="582"/>
        <v>74.009346261495395</v>
      </c>
      <c r="FO246" s="371">
        <f t="shared" si="583"/>
        <v>6815</v>
      </c>
      <c r="FP246" s="372">
        <f t="shared" si="583"/>
        <v>4514.5701219512193</v>
      </c>
      <c r="FQ246" s="424"/>
      <c r="FR246" s="425"/>
      <c r="FS246" s="371">
        <f t="shared" si="584"/>
        <v>0</v>
      </c>
      <c r="FT246" s="372">
        <f t="shared" si="584"/>
        <v>0</v>
      </c>
      <c r="FU246" s="426"/>
      <c r="FV246" s="425"/>
      <c r="FW246" s="371">
        <f t="shared" si="585"/>
        <v>0</v>
      </c>
      <c r="FX246" s="372">
        <f t="shared" si="585"/>
        <v>0</v>
      </c>
      <c r="FY246" s="426"/>
      <c r="FZ246" s="425"/>
      <c r="GA246" s="371">
        <f t="shared" si="586"/>
        <v>0</v>
      </c>
      <c r="GB246" s="372">
        <f t="shared" si="586"/>
        <v>0</v>
      </c>
      <c r="GC246" s="406">
        <f t="shared" si="550"/>
        <v>140</v>
      </c>
      <c r="GD246" s="372">
        <f t="shared" si="550"/>
        <v>115</v>
      </c>
      <c r="GE246" s="371">
        <f t="shared" si="550"/>
        <v>140</v>
      </c>
      <c r="GF246" s="372">
        <f t="shared" si="550"/>
        <v>115</v>
      </c>
      <c r="GG246" s="371">
        <f t="shared" si="587"/>
        <v>482.53000000000003</v>
      </c>
      <c r="GH246" s="372">
        <f t="shared" si="587"/>
        <v>412.5</v>
      </c>
      <c r="GI246" s="371">
        <f t="shared" si="588"/>
        <v>11366</v>
      </c>
      <c r="GJ246" s="372">
        <f t="shared" si="588"/>
        <v>9859.9310526871504</v>
      </c>
      <c r="GK246" s="406">
        <f t="shared" si="551"/>
        <v>127</v>
      </c>
      <c r="GL246" s="372">
        <f t="shared" si="551"/>
        <v>137</v>
      </c>
      <c r="GM246" s="371">
        <f t="shared" si="551"/>
        <v>127</v>
      </c>
      <c r="GN246" s="372">
        <f t="shared" si="551"/>
        <v>137</v>
      </c>
      <c r="GO246" s="371">
        <f t="shared" si="589"/>
        <v>429.01</v>
      </c>
      <c r="GP246" s="372">
        <f t="shared" si="589"/>
        <v>585.1484375</v>
      </c>
      <c r="GQ246" s="371">
        <f t="shared" si="590"/>
        <v>9737</v>
      </c>
      <c r="GR246" s="372">
        <f t="shared" si="590"/>
        <v>10592.340608465609</v>
      </c>
      <c r="GS246" s="406">
        <f t="shared" si="552"/>
        <v>267</v>
      </c>
      <c r="GT246" s="372">
        <f t="shared" si="552"/>
        <v>252</v>
      </c>
      <c r="GU246" s="371">
        <f t="shared" si="552"/>
        <v>267</v>
      </c>
      <c r="GV246" s="372">
        <f t="shared" si="548"/>
        <v>252</v>
      </c>
      <c r="GW246" s="371">
        <f t="shared" si="591"/>
        <v>911.54</v>
      </c>
      <c r="GX246" s="372">
        <f t="shared" si="591"/>
        <v>997.6484375</v>
      </c>
      <c r="GY246" s="371">
        <f t="shared" si="591"/>
        <v>21103</v>
      </c>
      <c r="GZ246" s="372">
        <f t="shared" si="556"/>
        <v>20452.271661152758</v>
      </c>
      <c r="HA246" s="406">
        <f t="shared" si="553"/>
        <v>1</v>
      </c>
      <c r="HB246" s="372">
        <f t="shared" si="553"/>
        <v>0</v>
      </c>
      <c r="HC246" s="371">
        <f t="shared" si="553"/>
        <v>1</v>
      </c>
      <c r="HD246" s="372">
        <f t="shared" si="549"/>
        <v>0</v>
      </c>
      <c r="HE246" s="371">
        <f t="shared" si="554"/>
        <v>1.5</v>
      </c>
      <c r="HF246" s="372" t="str">
        <f t="shared" si="554"/>
        <v/>
      </c>
      <c r="HG246" s="371">
        <f t="shared" si="592"/>
        <v>100</v>
      </c>
      <c r="HH246" s="372" t="str">
        <f t="shared" si="592"/>
        <v/>
      </c>
      <c r="HI246" s="406">
        <f t="shared" si="593"/>
        <v>913.04</v>
      </c>
      <c r="HJ246" s="372">
        <f t="shared" si="593"/>
        <v>997.6484375</v>
      </c>
      <c r="HK246" s="371">
        <f t="shared" si="594"/>
        <v>21203</v>
      </c>
      <c r="HL246" s="371">
        <f t="shared" si="594"/>
        <v>20452.271661152758</v>
      </c>
    </row>
    <row r="247" spans="1:220" ht="15">
      <c r="A247" s="489" t="s">
        <v>43</v>
      </c>
      <c r="B247" s="490" t="s">
        <v>243</v>
      </c>
      <c r="C247" s="50"/>
      <c r="D247" s="492">
        <v>199768</v>
      </c>
      <c r="E247" s="452">
        <v>9</v>
      </c>
      <c r="F247" s="676">
        <v>371</v>
      </c>
      <c r="G247" s="420">
        <v>423</v>
      </c>
      <c r="H247" s="421">
        <v>27</v>
      </c>
      <c r="I247" s="493">
        <v>18</v>
      </c>
      <c r="J247" s="371">
        <f t="shared" si="513"/>
        <v>344</v>
      </c>
      <c r="K247" s="372">
        <f t="shared" si="514"/>
        <v>405</v>
      </c>
      <c r="L247" s="420">
        <v>67.76350540216086</v>
      </c>
      <c r="M247" s="371">
        <f t="shared" si="515"/>
        <v>344</v>
      </c>
      <c r="N247" s="372">
        <f t="shared" si="516"/>
        <v>405</v>
      </c>
      <c r="O247" s="371">
        <f t="shared" si="517"/>
        <v>344</v>
      </c>
      <c r="P247" s="372">
        <f t="shared" si="518"/>
        <v>404</v>
      </c>
      <c r="Q247" s="424">
        <v>49</v>
      </c>
      <c r="R247" s="494">
        <v>50</v>
      </c>
      <c r="S247" s="371">
        <f t="shared" si="519"/>
        <v>49</v>
      </c>
      <c r="T247" s="372">
        <f t="shared" si="520"/>
        <v>50</v>
      </c>
      <c r="U247" s="426">
        <v>14</v>
      </c>
      <c r="V247" s="493">
        <v>14</v>
      </c>
      <c r="W247" s="371">
        <f t="shared" si="521"/>
        <v>14</v>
      </c>
      <c r="X247" s="372">
        <f t="shared" si="522"/>
        <v>14</v>
      </c>
      <c r="Y247" s="426"/>
      <c r="Z247" s="493">
        <v>1</v>
      </c>
      <c r="AA247" s="371">
        <f t="shared" si="523"/>
        <v>0</v>
      </c>
      <c r="AB247" s="372">
        <f t="shared" si="524"/>
        <v>1</v>
      </c>
      <c r="AC247" s="358">
        <f t="shared" si="525"/>
        <v>63</v>
      </c>
      <c r="AD247" s="372">
        <f t="shared" si="526"/>
        <v>65</v>
      </c>
      <c r="AE247" s="358">
        <f t="shared" si="527"/>
        <v>63</v>
      </c>
      <c r="AF247" s="372">
        <f t="shared" si="528"/>
        <v>65</v>
      </c>
      <c r="AG247" s="495">
        <v>2.38</v>
      </c>
      <c r="AH247" s="496">
        <v>2.76</v>
      </c>
      <c r="AI247" s="371">
        <f t="shared" si="529"/>
        <v>116.61999999999999</v>
      </c>
      <c r="AJ247" s="372">
        <f t="shared" si="530"/>
        <v>138</v>
      </c>
      <c r="AK247" s="497">
        <v>2.75</v>
      </c>
      <c r="AL247" s="496">
        <v>2.8928571428571428</v>
      </c>
      <c r="AM247" s="371">
        <f t="shared" si="531"/>
        <v>38.5</v>
      </c>
      <c r="AN247" s="372">
        <f t="shared" si="532"/>
        <v>40.5</v>
      </c>
      <c r="AO247" s="497"/>
      <c r="AP247" s="496">
        <v>1</v>
      </c>
      <c r="AQ247" s="371">
        <f t="shared" si="533"/>
        <v>0</v>
      </c>
      <c r="AR247" s="372">
        <f t="shared" si="534"/>
        <v>1</v>
      </c>
      <c r="AS247" s="371">
        <f t="shared" si="535"/>
        <v>2.4622222222222221</v>
      </c>
      <c r="AT247" s="372">
        <f t="shared" si="536"/>
        <v>2.7615384615384615</v>
      </c>
      <c r="AU247" s="371">
        <f t="shared" si="537"/>
        <v>155.12</v>
      </c>
      <c r="AV247" s="372">
        <f t="shared" si="538"/>
        <v>179.5</v>
      </c>
      <c r="AW247" s="497">
        <v>79.541666666666671</v>
      </c>
      <c r="AX247" s="496">
        <v>86.84615384615384</v>
      </c>
      <c r="AY247" s="371">
        <f t="shared" si="539"/>
        <v>3897.541666666667</v>
      </c>
      <c r="AZ247" s="372">
        <f t="shared" si="540"/>
        <v>4342.3076923076924</v>
      </c>
      <c r="BA247" s="497">
        <v>77.214285714285708</v>
      </c>
      <c r="BB247" s="496">
        <v>84</v>
      </c>
      <c r="BC247" s="371">
        <f t="shared" si="541"/>
        <v>1081</v>
      </c>
      <c r="BD247" s="372">
        <f t="shared" si="542"/>
        <v>1176</v>
      </c>
      <c r="BE247" s="498"/>
      <c r="BF247" s="496">
        <v>92</v>
      </c>
      <c r="BG247" s="371">
        <f t="shared" si="557"/>
        <v>0</v>
      </c>
      <c r="BH247" s="372">
        <f t="shared" si="557"/>
        <v>92</v>
      </c>
      <c r="BI247" s="371">
        <f t="shared" si="558"/>
        <v>79.024470899470899</v>
      </c>
      <c r="BJ247" s="372">
        <f t="shared" si="558"/>
        <v>86.312426035502966</v>
      </c>
      <c r="BK247" s="371">
        <f t="shared" si="559"/>
        <v>4978.541666666667</v>
      </c>
      <c r="BL247" s="372">
        <f t="shared" si="559"/>
        <v>5610.3076923076924</v>
      </c>
      <c r="BM247" s="431">
        <v>154</v>
      </c>
      <c r="BN247" s="494">
        <v>135</v>
      </c>
      <c r="BO247" s="371">
        <f t="shared" si="595"/>
        <v>154</v>
      </c>
      <c r="BP247" s="372">
        <f t="shared" si="595"/>
        <v>135</v>
      </c>
      <c r="BQ247" s="426">
        <v>102</v>
      </c>
      <c r="BR247" s="494">
        <v>167</v>
      </c>
      <c r="BS247" s="371">
        <f t="shared" si="596"/>
        <v>102</v>
      </c>
      <c r="BT247" s="372">
        <f t="shared" si="596"/>
        <v>167</v>
      </c>
      <c r="BU247" s="426"/>
      <c r="BV247" s="494">
        <v>3</v>
      </c>
      <c r="BW247" s="371">
        <f t="shared" si="597"/>
        <v>0</v>
      </c>
      <c r="BX247" s="423">
        <f t="shared" si="555"/>
        <v>3</v>
      </c>
      <c r="BY247" s="358">
        <f t="shared" si="560"/>
        <v>256</v>
      </c>
      <c r="BZ247" s="372">
        <f t="shared" si="560"/>
        <v>305</v>
      </c>
      <c r="CA247" s="358">
        <f t="shared" si="561"/>
        <v>256</v>
      </c>
      <c r="CB247" s="372">
        <f t="shared" si="561"/>
        <v>305</v>
      </c>
      <c r="CC247" s="427">
        <v>3.6</v>
      </c>
      <c r="CD247" s="496">
        <v>4.1814814814814811</v>
      </c>
      <c r="CE247" s="371">
        <f t="shared" si="510"/>
        <v>554.4</v>
      </c>
      <c r="CF247" s="372">
        <f t="shared" si="510"/>
        <v>564.5</v>
      </c>
      <c r="CG247" s="426">
        <v>4.38</v>
      </c>
      <c r="CH247" s="496">
        <v>4.4670658682634734</v>
      </c>
      <c r="CI247" s="371">
        <f t="shared" si="598"/>
        <v>446.76</v>
      </c>
      <c r="CJ247" s="372">
        <f t="shared" si="598"/>
        <v>746.00000000000011</v>
      </c>
      <c r="CK247" s="426"/>
      <c r="CL247" s="496">
        <v>2.6666666666666665</v>
      </c>
      <c r="CM247" s="371">
        <f t="shared" si="599"/>
        <v>0</v>
      </c>
      <c r="CN247" s="372">
        <f t="shared" si="599"/>
        <v>8</v>
      </c>
      <c r="CO247" s="371">
        <f t="shared" si="562"/>
        <v>3.9107812499999999</v>
      </c>
      <c r="CP247" s="372">
        <f t="shared" si="562"/>
        <v>4.3229508196721316</v>
      </c>
      <c r="CQ247" s="371">
        <f t="shared" si="563"/>
        <v>1001.16</v>
      </c>
      <c r="CR247" s="372">
        <f t="shared" si="563"/>
        <v>1318.5000000000002</v>
      </c>
      <c r="CS247" s="426">
        <v>81.36363636363636</v>
      </c>
      <c r="CT247" s="496">
        <v>85.913385826771659</v>
      </c>
      <c r="CU247" s="371">
        <f t="shared" si="511"/>
        <v>12530</v>
      </c>
      <c r="CV247" s="372">
        <f t="shared" si="511"/>
        <v>11598.307086614173</v>
      </c>
      <c r="CW247" s="426">
        <v>75.411764705882348</v>
      </c>
      <c r="CX247" s="496">
        <v>81.405797101449281</v>
      </c>
      <c r="CY247" s="371">
        <f t="shared" si="512"/>
        <v>7691.9999999999991</v>
      </c>
      <c r="CZ247" s="372">
        <f t="shared" si="512"/>
        <v>13594.76811594203</v>
      </c>
      <c r="DA247" s="426"/>
      <c r="DB247" s="496">
        <v>81</v>
      </c>
      <c r="DC247" s="371">
        <f t="shared" si="564"/>
        <v>0</v>
      </c>
      <c r="DD247" s="372">
        <f t="shared" si="564"/>
        <v>243</v>
      </c>
      <c r="DE247" s="371">
        <f t="shared" si="565"/>
        <v>78.9921875</v>
      </c>
      <c r="DF247" s="372">
        <f t="shared" si="565"/>
        <v>83.39696787723345</v>
      </c>
      <c r="DG247" s="371">
        <f t="shared" si="566"/>
        <v>20222</v>
      </c>
      <c r="DH247" s="372">
        <f t="shared" si="566"/>
        <v>25436.075202556203</v>
      </c>
      <c r="DI247" s="371">
        <f t="shared" si="567"/>
        <v>319</v>
      </c>
      <c r="DJ247" s="372">
        <f t="shared" si="567"/>
        <v>370</v>
      </c>
      <c r="DK247" s="371">
        <f t="shared" si="567"/>
        <v>319</v>
      </c>
      <c r="DL247" s="372">
        <f t="shared" si="567"/>
        <v>370</v>
      </c>
      <c r="DM247" s="371">
        <f t="shared" si="568"/>
        <v>3.6247021943573667</v>
      </c>
      <c r="DN247" s="372">
        <f t="shared" si="568"/>
        <v>4.0486486486486495</v>
      </c>
      <c r="DO247" s="371">
        <f t="shared" si="569"/>
        <v>1156.28</v>
      </c>
      <c r="DP247" s="372">
        <f t="shared" si="569"/>
        <v>1498.0000000000002</v>
      </c>
      <c r="DQ247" s="371">
        <f t="shared" si="570"/>
        <v>78.998563218390814</v>
      </c>
      <c r="DR247" s="372">
        <f t="shared" si="570"/>
        <v>83.909142959091611</v>
      </c>
      <c r="DS247" s="371">
        <f t="shared" si="571"/>
        <v>25200.541666666668</v>
      </c>
      <c r="DT247" s="372">
        <f t="shared" si="571"/>
        <v>31046.382894863895</v>
      </c>
      <c r="DU247" s="424">
        <v>8</v>
      </c>
      <c r="DV247" s="496">
        <v>18</v>
      </c>
      <c r="DW247" s="371">
        <f t="shared" si="572"/>
        <v>8</v>
      </c>
      <c r="DX247" s="372">
        <f t="shared" si="572"/>
        <v>18</v>
      </c>
      <c r="DY247" s="426">
        <v>17</v>
      </c>
      <c r="DZ247" s="496">
        <v>16</v>
      </c>
      <c r="EA247" s="371">
        <f t="shared" si="573"/>
        <v>17</v>
      </c>
      <c r="EB247" s="372">
        <f t="shared" si="573"/>
        <v>16</v>
      </c>
      <c r="EC247" s="426"/>
      <c r="ED247" s="496">
        <v>1</v>
      </c>
      <c r="EE247" s="371">
        <f t="shared" si="574"/>
        <v>0</v>
      </c>
      <c r="EF247" s="372">
        <f t="shared" si="574"/>
        <v>0</v>
      </c>
      <c r="EG247" s="358">
        <f t="shared" si="575"/>
        <v>25</v>
      </c>
      <c r="EH247" s="372">
        <f t="shared" si="575"/>
        <v>35</v>
      </c>
      <c r="EI247" s="358">
        <f t="shared" si="576"/>
        <v>25</v>
      </c>
      <c r="EJ247" s="372">
        <f t="shared" si="576"/>
        <v>35</v>
      </c>
      <c r="EK247" s="427">
        <v>2.44</v>
      </c>
      <c r="EL247" s="496">
        <v>2.75</v>
      </c>
      <c r="EM247" s="371">
        <f t="shared" si="545"/>
        <v>19.52</v>
      </c>
      <c r="EN247" s="372">
        <f t="shared" si="545"/>
        <v>49.5</v>
      </c>
      <c r="EO247" s="426">
        <v>2.4700000000000002</v>
      </c>
      <c r="EP247" s="496">
        <v>4.453125</v>
      </c>
      <c r="EQ247" s="371">
        <f t="shared" si="600"/>
        <v>41.99</v>
      </c>
      <c r="ER247" s="372">
        <f t="shared" si="600"/>
        <v>71.25</v>
      </c>
      <c r="ES247" s="426"/>
      <c r="ET247" s="496">
        <v>2.5</v>
      </c>
      <c r="EU247" s="371">
        <f t="shared" si="543"/>
        <v>0</v>
      </c>
      <c r="EV247" s="372">
        <f t="shared" si="544"/>
        <v>2.5</v>
      </c>
      <c r="EW247" s="371">
        <f t="shared" si="577"/>
        <v>2.4604000000000004</v>
      </c>
      <c r="EX247" s="372">
        <f t="shared" si="577"/>
        <v>3.5214285714285714</v>
      </c>
      <c r="EY247" s="371">
        <f t="shared" si="578"/>
        <v>61.510000000000012</v>
      </c>
      <c r="EZ247" s="372">
        <f t="shared" si="578"/>
        <v>123.25</v>
      </c>
      <c r="FA247" s="426">
        <v>81.75</v>
      </c>
      <c r="FB247" s="496">
        <v>80.807692307692307</v>
      </c>
      <c r="FC247" s="371">
        <f t="shared" si="579"/>
        <v>654</v>
      </c>
      <c r="FD247" s="372">
        <f t="shared" si="579"/>
        <v>1454.5384615384614</v>
      </c>
      <c r="FE247" s="426">
        <v>75.705882352941174</v>
      </c>
      <c r="FF247" s="496">
        <v>72.4375</v>
      </c>
      <c r="FG247" s="371">
        <f t="shared" si="580"/>
        <v>1287</v>
      </c>
      <c r="FH247" s="372">
        <f t="shared" si="580"/>
        <v>1159</v>
      </c>
      <c r="FI247" s="426"/>
      <c r="FJ247" s="496"/>
      <c r="FK247" s="371">
        <f t="shared" si="581"/>
        <v>0</v>
      </c>
      <c r="FL247" s="372">
        <f t="shared" si="581"/>
        <v>0</v>
      </c>
      <c r="FM247" s="371">
        <f t="shared" si="582"/>
        <v>77.64</v>
      </c>
      <c r="FN247" s="372">
        <f t="shared" si="582"/>
        <v>74.672527472527463</v>
      </c>
      <c r="FO247" s="371">
        <f t="shared" si="583"/>
        <v>1941</v>
      </c>
      <c r="FP247" s="372">
        <f t="shared" si="583"/>
        <v>2613.538461538461</v>
      </c>
      <c r="FQ247" s="424"/>
      <c r="FR247" s="425"/>
      <c r="FS247" s="371">
        <f t="shared" si="584"/>
        <v>0</v>
      </c>
      <c r="FT247" s="372">
        <f t="shared" si="584"/>
        <v>0</v>
      </c>
      <c r="FU247" s="426"/>
      <c r="FV247" s="425"/>
      <c r="FW247" s="371">
        <f t="shared" si="585"/>
        <v>0</v>
      </c>
      <c r="FX247" s="372">
        <f t="shared" si="585"/>
        <v>0</v>
      </c>
      <c r="FY247" s="426"/>
      <c r="FZ247" s="425"/>
      <c r="GA247" s="371">
        <f t="shared" si="586"/>
        <v>0</v>
      </c>
      <c r="GB247" s="372">
        <f t="shared" si="586"/>
        <v>0</v>
      </c>
      <c r="GC247" s="406">
        <f t="shared" si="550"/>
        <v>211</v>
      </c>
      <c r="GD247" s="372">
        <f t="shared" si="550"/>
        <v>203</v>
      </c>
      <c r="GE247" s="371">
        <f t="shared" si="550"/>
        <v>211</v>
      </c>
      <c r="GF247" s="372">
        <f t="shared" si="550"/>
        <v>203</v>
      </c>
      <c r="GG247" s="371">
        <f t="shared" si="587"/>
        <v>690.54</v>
      </c>
      <c r="GH247" s="372">
        <f t="shared" si="587"/>
        <v>752</v>
      </c>
      <c r="GI247" s="371">
        <f t="shared" si="588"/>
        <v>17081.541666666668</v>
      </c>
      <c r="GJ247" s="372">
        <f t="shared" si="588"/>
        <v>17395.153240460328</v>
      </c>
      <c r="GK247" s="406">
        <f t="shared" si="551"/>
        <v>133</v>
      </c>
      <c r="GL247" s="372">
        <f t="shared" si="551"/>
        <v>197</v>
      </c>
      <c r="GM247" s="371">
        <f t="shared" si="551"/>
        <v>133</v>
      </c>
      <c r="GN247" s="372">
        <f t="shared" si="551"/>
        <v>197</v>
      </c>
      <c r="GO247" s="371">
        <f t="shared" si="589"/>
        <v>527.25</v>
      </c>
      <c r="GP247" s="372">
        <f t="shared" si="589"/>
        <v>857.75000000000011</v>
      </c>
      <c r="GQ247" s="371">
        <f t="shared" si="590"/>
        <v>10060</v>
      </c>
      <c r="GR247" s="372">
        <f t="shared" si="590"/>
        <v>15929.76811594203</v>
      </c>
      <c r="GS247" s="406">
        <f t="shared" si="552"/>
        <v>344</v>
      </c>
      <c r="GT247" s="372">
        <f t="shared" si="552"/>
        <v>400</v>
      </c>
      <c r="GU247" s="371">
        <f t="shared" si="552"/>
        <v>344</v>
      </c>
      <c r="GV247" s="372">
        <f t="shared" si="548"/>
        <v>400</v>
      </c>
      <c r="GW247" s="371">
        <f t="shared" si="591"/>
        <v>1217.79</v>
      </c>
      <c r="GX247" s="372">
        <f t="shared" si="591"/>
        <v>1609.75</v>
      </c>
      <c r="GY247" s="371">
        <f t="shared" si="591"/>
        <v>27141.541666666668</v>
      </c>
      <c r="GZ247" s="372">
        <f t="shared" si="556"/>
        <v>33324.921356402359</v>
      </c>
      <c r="HA247" s="406">
        <f t="shared" si="553"/>
        <v>0</v>
      </c>
      <c r="HB247" s="372">
        <f t="shared" si="553"/>
        <v>5</v>
      </c>
      <c r="HC247" s="371">
        <f t="shared" si="553"/>
        <v>0</v>
      </c>
      <c r="HD247" s="372">
        <f t="shared" si="549"/>
        <v>4</v>
      </c>
      <c r="HE247" s="371" t="str">
        <f t="shared" si="554"/>
        <v/>
      </c>
      <c r="HF247" s="372">
        <f t="shared" si="554"/>
        <v>11.5</v>
      </c>
      <c r="HG247" s="371" t="str">
        <f t="shared" si="592"/>
        <v/>
      </c>
      <c r="HH247" s="372">
        <f t="shared" si="592"/>
        <v>335</v>
      </c>
      <c r="HI247" s="406">
        <f t="shared" si="593"/>
        <v>1217.79</v>
      </c>
      <c r="HJ247" s="372">
        <f t="shared" si="593"/>
        <v>1621.2500000000002</v>
      </c>
      <c r="HK247" s="371">
        <f t="shared" si="594"/>
        <v>27141.541666666668</v>
      </c>
      <c r="HL247" s="371">
        <f t="shared" si="594"/>
        <v>33659.921356402352</v>
      </c>
    </row>
    <row r="248" spans="1:220" ht="15">
      <c r="A248" s="489" t="s">
        <v>43</v>
      </c>
      <c r="B248" s="490" t="s">
        <v>244</v>
      </c>
      <c r="C248" s="50"/>
      <c r="D248" s="492">
        <v>199838</v>
      </c>
      <c r="E248" s="452">
        <v>9</v>
      </c>
      <c r="F248" s="676">
        <v>323</v>
      </c>
      <c r="G248" s="420">
        <v>346</v>
      </c>
      <c r="H248" s="421">
        <v>22</v>
      </c>
      <c r="I248" s="493">
        <v>17</v>
      </c>
      <c r="J248" s="371">
        <f t="shared" si="513"/>
        <v>301</v>
      </c>
      <c r="K248" s="372">
        <f t="shared" si="514"/>
        <v>329</v>
      </c>
      <c r="L248" s="420">
        <v>67.430030643513788</v>
      </c>
      <c r="M248" s="371">
        <f t="shared" si="515"/>
        <v>301</v>
      </c>
      <c r="N248" s="372">
        <f t="shared" si="516"/>
        <v>329</v>
      </c>
      <c r="O248" s="371">
        <f t="shared" si="517"/>
        <v>301</v>
      </c>
      <c r="P248" s="372">
        <f t="shared" si="518"/>
        <v>328</v>
      </c>
      <c r="Q248" s="424">
        <v>16</v>
      </c>
      <c r="R248" s="494">
        <v>16</v>
      </c>
      <c r="S248" s="371">
        <f t="shared" si="519"/>
        <v>16</v>
      </c>
      <c r="T248" s="372">
        <f t="shared" si="520"/>
        <v>16</v>
      </c>
      <c r="U248" s="426">
        <v>8</v>
      </c>
      <c r="V248" s="493">
        <v>7</v>
      </c>
      <c r="W248" s="371">
        <f t="shared" si="521"/>
        <v>8</v>
      </c>
      <c r="X248" s="372">
        <f t="shared" si="522"/>
        <v>7</v>
      </c>
      <c r="Y248" s="426"/>
      <c r="Z248" s="493">
        <v>1</v>
      </c>
      <c r="AA248" s="371">
        <f t="shared" si="523"/>
        <v>0</v>
      </c>
      <c r="AB248" s="372">
        <f t="shared" si="524"/>
        <v>1</v>
      </c>
      <c r="AC248" s="358">
        <f t="shared" si="525"/>
        <v>24</v>
      </c>
      <c r="AD248" s="372">
        <f t="shared" si="526"/>
        <v>24</v>
      </c>
      <c r="AE248" s="358">
        <f t="shared" si="527"/>
        <v>24</v>
      </c>
      <c r="AF248" s="372">
        <f t="shared" si="528"/>
        <v>24</v>
      </c>
      <c r="AG248" s="495">
        <v>3</v>
      </c>
      <c r="AH248" s="496">
        <v>3.78125</v>
      </c>
      <c r="AI248" s="371">
        <f t="shared" si="529"/>
        <v>48</v>
      </c>
      <c r="AJ248" s="372">
        <f t="shared" si="530"/>
        <v>60.5</v>
      </c>
      <c r="AK248" s="497">
        <v>2.5</v>
      </c>
      <c r="AL248" s="496">
        <v>3.1428571428571428</v>
      </c>
      <c r="AM248" s="371">
        <f t="shared" si="531"/>
        <v>20</v>
      </c>
      <c r="AN248" s="372">
        <f t="shared" si="532"/>
        <v>22</v>
      </c>
      <c r="AO248" s="497"/>
      <c r="AP248" s="496">
        <v>1</v>
      </c>
      <c r="AQ248" s="371">
        <f t="shared" si="533"/>
        <v>0</v>
      </c>
      <c r="AR248" s="372">
        <f t="shared" si="534"/>
        <v>1</v>
      </c>
      <c r="AS248" s="371">
        <f t="shared" si="535"/>
        <v>2.8333333333333335</v>
      </c>
      <c r="AT248" s="372">
        <f t="shared" si="536"/>
        <v>3.4791666666666665</v>
      </c>
      <c r="AU248" s="371">
        <f t="shared" si="537"/>
        <v>68</v>
      </c>
      <c r="AV248" s="372">
        <f t="shared" si="538"/>
        <v>83.5</v>
      </c>
      <c r="AW248" s="497">
        <v>86.75</v>
      </c>
      <c r="AX248" s="496">
        <v>81.400000000000006</v>
      </c>
      <c r="AY248" s="371">
        <f t="shared" si="539"/>
        <v>1388</v>
      </c>
      <c r="AZ248" s="372">
        <f t="shared" si="540"/>
        <v>1302.4000000000001</v>
      </c>
      <c r="BA248" s="497">
        <v>83.5</v>
      </c>
      <c r="BB248" s="496">
        <v>66.5</v>
      </c>
      <c r="BC248" s="371">
        <f t="shared" si="541"/>
        <v>668</v>
      </c>
      <c r="BD248" s="372">
        <f t="shared" si="542"/>
        <v>465.5</v>
      </c>
      <c r="BE248" s="498"/>
      <c r="BF248" s="496">
        <v>75</v>
      </c>
      <c r="BG248" s="371">
        <f t="shared" si="557"/>
        <v>0</v>
      </c>
      <c r="BH248" s="372">
        <f t="shared" si="557"/>
        <v>75</v>
      </c>
      <c r="BI248" s="371">
        <f t="shared" si="558"/>
        <v>85.666666666666671</v>
      </c>
      <c r="BJ248" s="372">
        <f t="shared" si="558"/>
        <v>76.787500000000009</v>
      </c>
      <c r="BK248" s="371">
        <f t="shared" si="559"/>
        <v>2056</v>
      </c>
      <c r="BL248" s="372">
        <f t="shared" si="559"/>
        <v>1842.9</v>
      </c>
      <c r="BM248" s="431">
        <v>118</v>
      </c>
      <c r="BN248" s="494">
        <v>108</v>
      </c>
      <c r="BO248" s="371">
        <f t="shared" si="595"/>
        <v>118</v>
      </c>
      <c r="BP248" s="372">
        <f t="shared" si="595"/>
        <v>108</v>
      </c>
      <c r="BQ248" s="426">
        <v>122</v>
      </c>
      <c r="BR248" s="494">
        <v>171</v>
      </c>
      <c r="BS248" s="371">
        <f t="shared" si="596"/>
        <v>122</v>
      </c>
      <c r="BT248" s="372">
        <f t="shared" si="596"/>
        <v>171</v>
      </c>
      <c r="BU248" s="426"/>
      <c r="BV248" s="494">
        <v>3</v>
      </c>
      <c r="BW248" s="371">
        <f t="shared" si="597"/>
        <v>0</v>
      </c>
      <c r="BX248" s="423">
        <f t="shared" si="555"/>
        <v>3</v>
      </c>
      <c r="BY248" s="358">
        <f t="shared" si="560"/>
        <v>240</v>
      </c>
      <c r="BZ248" s="372">
        <f t="shared" si="560"/>
        <v>282</v>
      </c>
      <c r="CA248" s="358">
        <f t="shared" si="561"/>
        <v>240</v>
      </c>
      <c r="CB248" s="372">
        <f t="shared" si="561"/>
        <v>282</v>
      </c>
      <c r="CC248" s="427">
        <v>4.22</v>
      </c>
      <c r="CD248" s="496">
        <v>4.9629629629629628</v>
      </c>
      <c r="CE248" s="371">
        <f t="shared" si="510"/>
        <v>497.96</v>
      </c>
      <c r="CF248" s="372">
        <f t="shared" si="510"/>
        <v>536</v>
      </c>
      <c r="CG248" s="426">
        <v>5.39</v>
      </c>
      <c r="CH248" s="496">
        <v>5.4883040935672511</v>
      </c>
      <c r="CI248" s="371">
        <f t="shared" si="598"/>
        <v>657.57999999999993</v>
      </c>
      <c r="CJ248" s="372">
        <f t="shared" si="598"/>
        <v>938.5</v>
      </c>
      <c r="CK248" s="426"/>
      <c r="CL248" s="496">
        <v>2.8333333333333335</v>
      </c>
      <c r="CM248" s="371">
        <f t="shared" si="599"/>
        <v>0</v>
      </c>
      <c r="CN248" s="372">
        <f t="shared" si="599"/>
        <v>8.5</v>
      </c>
      <c r="CO248" s="371">
        <f t="shared" si="562"/>
        <v>4.8147500000000001</v>
      </c>
      <c r="CP248" s="372">
        <f t="shared" si="562"/>
        <v>5.2588652482269502</v>
      </c>
      <c r="CQ248" s="371">
        <f t="shared" si="563"/>
        <v>1155.54</v>
      </c>
      <c r="CR248" s="372">
        <f t="shared" si="563"/>
        <v>1483</v>
      </c>
      <c r="CS248" s="426">
        <v>86.016949152542367</v>
      </c>
      <c r="CT248" s="496">
        <v>94</v>
      </c>
      <c r="CU248" s="371">
        <f t="shared" si="511"/>
        <v>10150</v>
      </c>
      <c r="CV248" s="372">
        <f t="shared" si="511"/>
        <v>10152</v>
      </c>
      <c r="CW248" s="426">
        <v>82.836065573770497</v>
      </c>
      <c r="CX248" s="496">
        <v>82.311688311688314</v>
      </c>
      <c r="CY248" s="371">
        <f t="shared" si="512"/>
        <v>10106</v>
      </c>
      <c r="CZ248" s="372">
        <f t="shared" si="512"/>
        <v>14075.298701298701</v>
      </c>
      <c r="DA248" s="426"/>
      <c r="DB248" s="496">
        <v>69</v>
      </c>
      <c r="DC248" s="371">
        <f t="shared" si="564"/>
        <v>0</v>
      </c>
      <c r="DD248" s="372">
        <f t="shared" si="564"/>
        <v>207</v>
      </c>
      <c r="DE248" s="371">
        <f t="shared" si="565"/>
        <v>84.4</v>
      </c>
      <c r="DF248" s="372">
        <f t="shared" si="565"/>
        <v>86.646449295385466</v>
      </c>
      <c r="DG248" s="371">
        <f t="shared" si="566"/>
        <v>20256</v>
      </c>
      <c r="DH248" s="372">
        <f t="shared" si="566"/>
        <v>24434.2987012987</v>
      </c>
      <c r="DI248" s="371">
        <f t="shared" si="567"/>
        <v>264</v>
      </c>
      <c r="DJ248" s="372">
        <f t="shared" si="567"/>
        <v>306</v>
      </c>
      <c r="DK248" s="371">
        <f t="shared" si="567"/>
        <v>264</v>
      </c>
      <c r="DL248" s="372">
        <f t="shared" si="567"/>
        <v>306</v>
      </c>
      <c r="DM248" s="371">
        <f t="shared" si="568"/>
        <v>4.6346212121212123</v>
      </c>
      <c r="DN248" s="372">
        <f t="shared" si="568"/>
        <v>5.1192810457516336</v>
      </c>
      <c r="DO248" s="371">
        <f t="shared" si="569"/>
        <v>1223.54</v>
      </c>
      <c r="DP248" s="372">
        <f t="shared" si="569"/>
        <v>1566.4999999999998</v>
      </c>
      <c r="DQ248" s="371">
        <f t="shared" si="570"/>
        <v>84.515151515151516</v>
      </c>
      <c r="DR248" s="372">
        <f t="shared" si="570"/>
        <v>85.873198370257199</v>
      </c>
      <c r="DS248" s="371">
        <f t="shared" si="571"/>
        <v>22312</v>
      </c>
      <c r="DT248" s="372">
        <f t="shared" si="571"/>
        <v>26277.198701298705</v>
      </c>
      <c r="DU248" s="424">
        <v>14</v>
      </c>
      <c r="DV248" s="496">
        <v>9</v>
      </c>
      <c r="DW248" s="371">
        <f t="shared" si="572"/>
        <v>14</v>
      </c>
      <c r="DX248" s="372">
        <f t="shared" si="572"/>
        <v>9</v>
      </c>
      <c r="DY248" s="426">
        <v>23</v>
      </c>
      <c r="DZ248" s="496">
        <v>13</v>
      </c>
      <c r="EA248" s="371">
        <f t="shared" si="573"/>
        <v>23</v>
      </c>
      <c r="EB248" s="372">
        <f t="shared" si="573"/>
        <v>13</v>
      </c>
      <c r="EC248" s="426"/>
      <c r="ED248" s="496">
        <v>1</v>
      </c>
      <c r="EE248" s="371">
        <f t="shared" si="574"/>
        <v>0</v>
      </c>
      <c r="EF248" s="372">
        <f t="shared" si="574"/>
        <v>0</v>
      </c>
      <c r="EG248" s="358">
        <f t="shared" si="575"/>
        <v>37</v>
      </c>
      <c r="EH248" s="372">
        <f t="shared" si="575"/>
        <v>23</v>
      </c>
      <c r="EI248" s="358">
        <f t="shared" si="576"/>
        <v>37</v>
      </c>
      <c r="EJ248" s="372">
        <f t="shared" si="576"/>
        <v>23</v>
      </c>
      <c r="EK248" s="427">
        <v>3.79</v>
      </c>
      <c r="EL248" s="496">
        <v>3.1111111111111112</v>
      </c>
      <c r="EM248" s="371">
        <f t="shared" si="545"/>
        <v>53.06</v>
      </c>
      <c r="EN248" s="372">
        <f t="shared" si="545"/>
        <v>28</v>
      </c>
      <c r="EO248" s="426">
        <v>3.46</v>
      </c>
      <c r="EP248" s="496">
        <v>6.2163461538461542</v>
      </c>
      <c r="EQ248" s="371">
        <f t="shared" si="600"/>
        <v>79.58</v>
      </c>
      <c r="ER248" s="372">
        <f t="shared" si="600"/>
        <v>80.8125</v>
      </c>
      <c r="ES248" s="426"/>
      <c r="ET248" s="496">
        <v>2.5</v>
      </c>
      <c r="EU248" s="371">
        <f t="shared" si="543"/>
        <v>0</v>
      </c>
      <c r="EV248" s="372">
        <f t="shared" si="544"/>
        <v>2.5</v>
      </c>
      <c r="EW248" s="371">
        <f t="shared" si="577"/>
        <v>3.5848648648648647</v>
      </c>
      <c r="EX248" s="372">
        <f t="shared" si="577"/>
        <v>4.8396739130434785</v>
      </c>
      <c r="EY248" s="371">
        <f t="shared" si="578"/>
        <v>132.63999999999999</v>
      </c>
      <c r="EZ248" s="372">
        <f t="shared" si="578"/>
        <v>111.3125</v>
      </c>
      <c r="FA248" s="426">
        <v>90.357142857142861</v>
      </c>
      <c r="FB248" s="496">
        <v>93.375</v>
      </c>
      <c r="FC248" s="371">
        <f t="shared" si="579"/>
        <v>1265</v>
      </c>
      <c r="FD248" s="372">
        <f t="shared" si="579"/>
        <v>840.375</v>
      </c>
      <c r="FE248" s="426">
        <v>83.782608695652172</v>
      </c>
      <c r="FF248" s="496">
        <v>86.97115384615384</v>
      </c>
      <c r="FG248" s="371">
        <f t="shared" si="580"/>
        <v>1927</v>
      </c>
      <c r="FH248" s="372">
        <f t="shared" si="580"/>
        <v>1130.625</v>
      </c>
      <c r="FI248" s="426"/>
      <c r="FJ248" s="496"/>
      <c r="FK248" s="371">
        <f t="shared" si="581"/>
        <v>0</v>
      </c>
      <c r="FL248" s="372">
        <f t="shared" si="581"/>
        <v>0</v>
      </c>
      <c r="FM248" s="371">
        <f t="shared" si="582"/>
        <v>86.270270270270274</v>
      </c>
      <c r="FN248" s="372">
        <f t="shared" si="582"/>
        <v>85.695652173913047</v>
      </c>
      <c r="FO248" s="371">
        <f t="shared" si="583"/>
        <v>3192</v>
      </c>
      <c r="FP248" s="372">
        <f t="shared" si="583"/>
        <v>1971</v>
      </c>
      <c r="FQ248" s="424"/>
      <c r="FR248" s="425"/>
      <c r="FS248" s="371">
        <f t="shared" si="584"/>
        <v>0</v>
      </c>
      <c r="FT248" s="372">
        <f t="shared" si="584"/>
        <v>0</v>
      </c>
      <c r="FU248" s="426"/>
      <c r="FV248" s="425"/>
      <c r="FW248" s="371">
        <f t="shared" si="585"/>
        <v>0</v>
      </c>
      <c r="FX248" s="372">
        <f t="shared" si="585"/>
        <v>0</v>
      </c>
      <c r="FY248" s="426"/>
      <c r="FZ248" s="425"/>
      <c r="GA248" s="371">
        <f t="shared" si="586"/>
        <v>0</v>
      </c>
      <c r="GB248" s="372">
        <f t="shared" si="586"/>
        <v>0</v>
      </c>
      <c r="GC248" s="406">
        <f t="shared" si="550"/>
        <v>148</v>
      </c>
      <c r="GD248" s="372">
        <f t="shared" si="550"/>
        <v>133</v>
      </c>
      <c r="GE248" s="371">
        <f t="shared" si="550"/>
        <v>148</v>
      </c>
      <c r="GF248" s="372">
        <f t="shared" si="550"/>
        <v>133</v>
      </c>
      <c r="GG248" s="371">
        <f t="shared" si="587"/>
        <v>599.02</v>
      </c>
      <c r="GH248" s="372">
        <f t="shared" si="587"/>
        <v>624.5</v>
      </c>
      <c r="GI248" s="371">
        <f t="shared" si="588"/>
        <v>12803</v>
      </c>
      <c r="GJ248" s="372">
        <f t="shared" si="588"/>
        <v>12294.775</v>
      </c>
      <c r="GK248" s="406">
        <f t="shared" si="551"/>
        <v>153</v>
      </c>
      <c r="GL248" s="372">
        <f t="shared" si="551"/>
        <v>191</v>
      </c>
      <c r="GM248" s="371">
        <f t="shared" si="551"/>
        <v>153</v>
      </c>
      <c r="GN248" s="372">
        <f t="shared" si="551"/>
        <v>191</v>
      </c>
      <c r="GO248" s="371">
        <f t="shared" si="589"/>
        <v>757.16</v>
      </c>
      <c r="GP248" s="372">
        <f t="shared" si="589"/>
        <v>1041.3125</v>
      </c>
      <c r="GQ248" s="371">
        <f t="shared" si="590"/>
        <v>12701</v>
      </c>
      <c r="GR248" s="372">
        <f t="shared" si="590"/>
        <v>15671.423701298701</v>
      </c>
      <c r="GS248" s="406">
        <f t="shared" si="552"/>
        <v>301</v>
      </c>
      <c r="GT248" s="372">
        <f t="shared" si="552"/>
        <v>324</v>
      </c>
      <c r="GU248" s="371">
        <f t="shared" si="552"/>
        <v>301</v>
      </c>
      <c r="GV248" s="372">
        <f t="shared" si="548"/>
        <v>324</v>
      </c>
      <c r="GW248" s="371">
        <f t="shared" si="591"/>
        <v>1356.1799999999998</v>
      </c>
      <c r="GX248" s="372">
        <f t="shared" si="591"/>
        <v>1665.8125</v>
      </c>
      <c r="GY248" s="371">
        <f t="shared" si="591"/>
        <v>25504</v>
      </c>
      <c r="GZ248" s="372">
        <f t="shared" si="556"/>
        <v>27966.198701298701</v>
      </c>
      <c r="HA248" s="406">
        <f t="shared" si="553"/>
        <v>0</v>
      </c>
      <c r="HB248" s="372">
        <f t="shared" si="553"/>
        <v>5</v>
      </c>
      <c r="HC248" s="371">
        <f t="shared" si="553"/>
        <v>0</v>
      </c>
      <c r="HD248" s="372">
        <f t="shared" si="549"/>
        <v>4</v>
      </c>
      <c r="HE248" s="371" t="str">
        <f t="shared" si="554"/>
        <v/>
      </c>
      <c r="HF248" s="372">
        <f t="shared" si="554"/>
        <v>12</v>
      </c>
      <c r="HG248" s="371" t="str">
        <f t="shared" si="592"/>
        <v/>
      </c>
      <c r="HH248" s="372">
        <f t="shared" si="592"/>
        <v>282</v>
      </c>
      <c r="HI248" s="406">
        <f t="shared" si="593"/>
        <v>1356.1799999999998</v>
      </c>
      <c r="HJ248" s="372">
        <f t="shared" si="593"/>
        <v>1677.8124999999998</v>
      </c>
      <c r="HK248" s="371">
        <f t="shared" si="594"/>
        <v>25504</v>
      </c>
      <c r="HL248" s="371">
        <f t="shared" si="594"/>
        <v>28248.198701298705</v>
      </c>
    </row>
    <row r="249" spans="1:220" ht="15">
      <c r="A249" s="489" t="s">
        <v>43</v>
      </c>
      <c r="B249" s="490" t="s">
        <v>245</v>
      </c>
      <c r="C249" s="50"/>
      <c r="D249" s="492">
        <v>199892</v>
      </c>
      <c r="E249" s="452">
        <v>9</v>
      </c>
      <c r="F249" s="676">
        <v>357</v>
      </c>
      <c r="G249" s="420">
        <v>364</v>
      </c>
      <c r="H249" s="421">
        <v>6</v>
      </c>
      <c r="I249" s="493">
        <v>16</v>
      </c>
      <c r="J249" s="371">
        <f t="shared" si="513"/>
        <v>351</v>
      </c>
      <c r="K249" s="372">
        <f t="shared" si="514"/>
        <v>348</v>
      </c>
      <c r="L249" s="420">
        <v>67.097222222222229</v>
      </c>
      <c r="M249" s="371">
        <f t="shared" si="515"/>
        <v>351</v>
      </c>
      <c r="N249" s="372">
        <f t="shared" si="516"/>
        <v>348</v>
      </c>
      <c r="O249" s="371">
        <f t="shared" si="517"/>
        <v>351</v>
      </c>
      <c r="P249" s="372">
        <f t="shared" si="518"/>
        <v>348</v>
      </c>
      <c r="Q249" s="424">
        <v>26</v>
      </c>
      <c r="R249" s="494">
        <v>39</v>
      </c>
      <c r="S249" s="371">
        <f t="shared" si="519"/>
        <v>26</v>
      </c>
      <c r="T249" s="372">
        <f t="shared" si="520"/>
        <v>39</v>
      </c>
      <c r="U249" s="426">
        <v>11</v>
      </c>
      <c r="V249" s="493">
        <v>13</v>
      </c>
      <c r="W249" s="371">
        <f t="shared" si="521"/>
        <v>11</v>
      </c>
      <c r="X249" s="372">
        <f t="shared" si="522"/>
        <v>13</v>
      </c>
      <c r="Y249" s="426"/>
      <c r="Z249" s="493"/>
      <c r="AA249" s="371">
        <f t="shared" si="523"/>
        <v>0</v>
      </c>
      <c r="AB249" s="372">
        <f t="shared" si="524"/>
        <v>0</v>
      </c>
      <c r="AC249" s="358">
        <f t="shared" si="525"/>
        <v>37</v>
      </c>
      <c r="AD249" s="372">
        <f t="shared" si="526"/>
        <v>52</v>
      </c>
      <c r="AE249" s="358">
        <f t="shared" si="527"/>
        <v>37</v>
      </c>
      <c r="AF249" s="372">
        <f t="shared" si="528"/>
        <v>52</v>
      </c>
      <c r="AG249" s="495">
        <v>2.3199999999999998</v>
      </c>
      <c r="AH249" s="496">
        <v>2.8076923076923075</v>
      </c>
      <c r="AI249" s="371">
        <f t="shared" si="529"/>
        <v>60.319999999999993</v>
      </c>
      <c r="AJ249" s="372">
        <f t="shared" si="530"/>
        <v>109.49999999999999</v>
      </c>
      <c r="AK249" s="497">
        <v>2.59</v>
      </c>
      <c r="AL249" s="496">
        <v>2.9615384615384617</v>
      </c>
      <c r="AM249" s="371">
        <f t="shared" si="531"/>
        <v>28.49</v>
      </c>
      <c r="AN249" s="372">
        <f t="shared" si="532"/>
        <v>38.5</v>
      </c>
      <c r="AO249" s="497"/>
      <c r="AP249" s="496"/>
      <c r="AQ249" s="371">
        <f t="shared" si="533"/>
        <v>0</v>
      </c>
      <c r="AR249" s="372">
        <f t="shared" si="534"/>
        <v>0</v>
      </c>
      <c r="AS249" s="371">
        <f t="shared" si="535"/>
        <v>2.4002702702702701</v>
      </c>
      <c r="AT249" s="372">
        <f t="shared" si="536"/>
        <v>2.8461538461538463</v>
      </c>
      <c r="AU249" s="371">
        <f t="shared" si="537"/>
        <v>88.809999999999988</v>
      </c>
      <c r="AV249" s="372">
        <f t="shared" si="538"/>
        <v>148</v>
      </c>
      <c r="AW249" s="497">
        <v>81.680000000000007</v>
      </c>
      <c r="AX249" s="496">
        <v>85.621621621621628</v>
      </c>
      <c r="AY249" s="371">
        <f t="shared" si="539"/>
        <v>2123.6800000000003</v>
      </c>
      <c r="AZ249" s="372">
        <f t="shared" si="540"/>
        <v>3339.2432432432433</v>
      </c>
      <c r="BA249" s="497">
        <v>76.63636363636364</v>
      </c>
      <c r="BB249" s="496">
        <v>83.769230769230774</v>
      </c>
      <c r="BC249" s="371">
        <f t="shared" si="541"/>
        <v>843</v>
      </c>
      <c r="BD249" s="372">
        <f t="shared" si="542"/>
        <v>1089</v>
      </c>
      <c r="BE249" s="498"/>
      <c r="BF249" s="496">
        <v>64.5</v>
      </c>
      <c r="BG249" s="371">
        <f t="shared" si="557"/>
        <v>0</v>
      </c>
      <c r="BH249" s="372">
        <f t="shared" si="557"/>
        <v>0</v>
      </c>
      <c r="BI249" s="371">
        <f t="shared" si="558"/>
        <v>80.180540540540548</v>
      </c>
      <c r="BJ249" s="372">
        <f t="shared" si="558"/>
        <v>85.158523908523904</v>
      </c>
      <c r="BK249" s="371">
        <f t="shared" si="559"/>
        <v>2966.6800000000003</v>
      </c>
      <c r="BL249" s="372">
        <f t="shared" si="559"/>
        <v>4428.2432432432433</v>
      </c>
      <c r="BM249" s="431">
        <v>136</v>
      </c>
      <c r="BN249" s="494">
        <v>144</v>
      </c>
      <c r="BO249" s="371">
        <f t="shared" si="595"/>
        <v>136</v>
      </c>
      <c r="BP249" s="372">
        <f t="shared" si="595"/>
        <v>144</v>
      </c>
      <c r="BQ249" s="426">
        <v>127</v>
      </c>
      <c r="BR249" s="494">
        <v>108</v>
      </c>
      <c r="BS249" s="371">
        <f t="shared" si="596"/>
        <v>127</v>
      </c>
      <c r="BT249" s="372">
        <f t="shared" si="596"/>
        <v>108</v>
      </c>
      <c r="BU249" s="426">
        <v>7</v>
      </c>
      <c r="BV249" s="494">
        <v>2</v>
      </c>
      <c r="BW249" s="371">
        <f t="shared" si="597"/>
        <v>7</v>
      </c>
      <c r="BX249" s="423">
        <f t="shared" si="555"/>
        <v>2</v>
      </c>
      <c r="BY249" s="358">
        <f t="shared" si="560"/>
        <v>270</v>
      </c>
      <c r="BZ249" s="372">
        <f t="shared" si="560"/>
        <v>254</v>
      </c>
      <c r="CA249" s="358">
        <f t="shared" si="561"/>
        <v>270</v>
      </c>
      <c r="CB249" s="372">
        <f t="shared" si="561"/>
        <v>254</v>
      </c>
      <c r="CC249" s="427">
        <v>3.72</v>
      </c>
      <c r="CD249" s="496">
        <v>4.572916666666667</v>
      </c>
      <c r="CE249" s="371">
        <f t="shared" si="510"/>
        <v>505.92</v>
      </c>
      <c r="CF249" s="372">
        <f t="shared" si="510"/>
        <v>658.5</v>
      </c>
      <c r="CG249" s="426">
        <v>4.51</v>
      </c>
      <c r="CH249" s="496">
        <v>5.6990740740740744</v>
      </c>
      <c r="CI249" s="371">
        <f t="shared" si="598"/>
        <v>572.77</v>
      </c>
      <c r="CJ249" s="372">
        <f t="shared" si="598"/>
        <v>615.5</v>
      </c>
      <c r="CK249" s="426">
        <v>4</v>
      </c>
      <c r="CL249" s="496">
        <v>6.25</v>
      </c>
      <c r="CM249" s="371">
        <f t="shared" si="599"/>
        <v>28</v>
      </c>
      <c r="CN249" s="372">
        <f t="shared" si="599"/>
        <v>12.5</v>
      </c>
      <c r="CO249" s="371">
        <f t="shared" si="562"/>
        <v>4.098851851851852</v>
      </c>
      <c r="CP249" s="372">
        <f t="shared" si="562"/>
        <v>5.0649606299212602</v>
      </c>
      <c r="CQ249" s="371">
        <f t="shared" si="563"/>
        <v>1106.69</v>
      </c>
      <c r="CR249" s="372">
        <f t="shared" si="563"/>
        <v>1286.5</v>
      </c>
      <c r="CS249" s="426">
        <v>82.029411764705884</v>
      </c>
      <c r="CT249" s="496">
        <v>88.488549618320604</v>
      </c>
      <c r="CU249" s="371">
        <f t="shared" si="511"/>
        <v>11156</v>
      </c>
      <c r="CV249" s="372">
        <f t="shared" si="511"/>
        <v>12742.351145038167</v>
      </c>
      <c r="CW249" s="426">
        <v>73.125984251968504</v>
      </c>
      <c r="CX249" s="496">
        <v>81.282608695652172</v>
      </c>
      <c r="CY249" s="371">
        <f t="shared" si="512"/>
        <v>9287</v>
      </c>
      <c r="CZ249" s="372">
        <f t="shared" si="512"/>
        <v>8778.5217391304341</v>
      </c>
      <c r="DA249" s="426">
        <v>65.142857142857139</v>
      </c>
      <c r="DB249" s="496">
        <v>98</v>
      </c>
      <c r="DC249" s="371">
        <f t="shared" si="564"/>
        <v>456</v>
      </c>
      <c r="DD249" s="372">
        <f t="shared" si="564"/>
        <v>196</v>
      </c>
      <c r="DE249" s="371">
        <f t="shared" si="565"/>
        <v>77.403703703703698</v>
      </c>
      <c r="DF249" s="372">
        <f t="shared" si="565"/>
        <v>85.49949954397087</v>
      </c>
      <c r="DG249" s="371">
        <f t="shared" si="566"/>
        <v>20899</v>
      </c>
      <c r="DH249" s="372">
        <f t="shared" si="566"/>
        <v>21716.872884168602</v>
      </c>
      <c r="DI249" s="371">
        <f t="shared" si="567"/>
        <v>307</v>
      </c>
      <c r="DJ249" s="372">
        <f t="shared" si="567"/>
        <v>306</v>
      </c>
      <c r="DK249" s="371">
        <f t="shared" si="567"/>
        <v>307</v>
      </c>
      <c r="DL249" s="372">
        <f t="shared" si="567"/>
        <v>306</v>
      </c>
      <c r="DM249" s="371">
        <f t="shared" si="568"/>
        <v>3.8941368078175898</v>
      </c>
      <c r="DN249" s="372">
        <f t="shared" si="568"/>
        <v>4.6879084967320264</v>
      </c>
      <c r="DO249" s="371">
        <f t="shared" si="569"/>
        <v>1195.5</v>
      </c>
      <c r="DP249" s="372">
        <f t="shared" si="569"/>
        <v>1434.5</v>
      </c>
      <c r="DQ249" s="371">
        <f t="shared" si="570"/>
        <v>77.738371335504894</v>
      </c>
      <c r="DR249" s="372">
        <f t="shared" si="570"/>
        <v>85.441555971934136</v>
      </c>
      <c r="DS249" s="371">
        <f t="shared" si="571"/>
        <v>23865.680000000004</v>
      </c>
      <c r="DT249" s="372">
        <f t="shared" si="571"/>
        <v>26145.116127411846</v>
      </c>
      <c r="DU249" s="424">
        <v>29</v>
      </c>
      <c r="DV249" s="496">
        <v>24</v>
      </c>
      <c r="DW249" s="371">
        <f t="shared" si="572"/>
        <v>29</v>
      </c>
      <c r="DX249" s="372">
        <f t="shared" si="572"/>
        <v>24</v>
      </c>
      <c r="DY249" s="426">
        <v>14</v>
      </c>
      <c r="DZ249" s="496">
        <v>16</v>
      </c>
      <c r="EA249" s="371">
        <f t="shared" si="573"/>
        <v>14</v>
      </c>
      <c r="EB249" s="372">
        <f t="shared" si="573"/>
        <v>16</v>
      </c>
      <c r="EC249" s="426">
        <v>1</v>
      </c>
      <c r="ED249" s="496">
        <v>2</v>
      </c>
      <c r="EE249" s="371">
        <f t="shared" si="574"/>
        <v>1</v>
      </c>
      <c r="EF249" s="372">
        <f t="shared" si="574"/>
        <v>2</v>
      </c>
      <c r="EG249" s="358">
        <f t="shared" si="575"/>
        <v>44</v>
      </c>
      <c r="EH249" s="372">
        <f t="shared" si="575"/>
        <v>42</v>
      </c>
      <c r="EI249" s="358">
        <f t="shared" si="576"/>
        <v>44</v>
      </c>
      <c r="EJ249" s="372">
        <f t="shared" si="576"/>
        <v>42</v>
      </c>
      <c r="EK249" s="427">
        <v>1.86</v>
      </c>
      <c r="EL249" s="496">
        <v>2.4375</v>
      </c>
      <c r="EM249" s="371">
        <f t="shared" si="545"/>
        <v>53.940000000000005</v>
      </c>
      <c r="EN249" s="372">
        <f t="shared" si="545"/>
        <v>58.5</v>
      </c>
      <c r="EO249" s="426">
        <v>3.5</v>
      </c>
      <c r="EP249" s="496">
        <v>4.8375000000000004</v>
      </c>
      <c r="EQ249" s="371">
        <f t="shared" si="600"/>
        <v>49</v>
      </c>
      <c r="ER249" s="372">
        <f t="shared" si="600"/>
        <v>77.400000000000006</v>
      </c>
      <c r="ES249" s="426">
        <v>4</v>
      </c>
      <c r="ET249" s="496">
        <v>4</v>
      </c>
      <c r="EU249" s="371">
        <f t="shared" si="543"/>
        <v>4</v>
      </c>
      <c r="EV249" s="372">
        <f t="shared" si="544"/>
        <v>8</v>
      </c>
      <c r="EW249" s="371">
        <f t="shared" si="577"/>
        <v>2.4304545454545452</v>
      </c>
      <c r="EX249" s="372">
        <f t="shared" si="577"/>
        <v>3.4261904761904765</v>
      </c>
      <c r="EY249" s="371">
        <f t="shared" si="578"/>
        <v>106.93999999999998</v>
      </c>
      <c r="EZ249" s="372">
        <f t="shared" si="578"/>
        <v>143.9</v>
      </c>
      <c r="FA249" s="426">
        <v>84.137931034482762</v>
      </c>
      <c r="FB249" s="496">
        <v>83.432432432432435</v>
      </c>
      <c r="FC249" s="371">
        <f t="shared" si="579"/>
        <v>2440</v>
      </c>
      <c r="FD249" s="372">
        <f t="shared" si="579"/>
        <v>2002.3783783783783</v>
      </c>
      <c r="FE249" s="426">
        <v>87.928571428571431</v>
      </c>
      <c r="FF249" s="496">
        <v>69.325000000000003</v>
      </c>
      <c r="FG249" s="371">
        <f t="shared" si="580"/>
        <v>1231</v>
      </c>
      <c r="FH249" s="372">
        <f t="shared" si="580"/>
        <v>1109.2</v>
      </c>
      <c r="FI249" s="426">
        <v>75</v>
      </c>
      <c r="FJ249" s="496">
        <v>50</v>
      </c>
      <c r="FK249" s="371">
        <f t="shared" si="581"/>
        <v>75</v>
      </c>
      <c r="FL249" s="372">
        <f t="shared" si="581"/>
        <v>100</v>
      </c>
      <c r="FM249" s="371">
        <f t="shared" si="582"/>
        <v>85.13636363636364</v>
      </c>
      <c r="FN249" s="372">
        <f t="shared" si="582"/>
        <v>76.466151866151861</v>
      </c>
      <c r="FO249" s="371">
        <f t="shared" si="583"/>
        <v>3746</v>
      </c>
      <c r="FP249" s="372">
        <f t="shared" si="583"/>
        <v>3211.5783783783781</v>
      </c>
      <c r="FQ249" s="424"/>
      <c r="FR249" s="425"/>
      <c r="FS249" s="371">
        <f t="shared" si="584"/>
        <v>0</v>
      </c>
      <c r="FT249" s="372">
        <f t="shared" si="584"/>
        <v>0</v>
      </c>
      <c r="FU249" s="426"/>
      <c r="FV249" s="425"/>
      <c r="FW249" s="371">
        <f t="shared" si="585"/>
        <v>0</v>
      </c>
      <c r="FX249" s="372">
        <f t="shared" si="585"/>
        <v>0</v>
      </c>
      <c r="FY249" s="426"/>
      <c r="FZ249" s="425"/>
      <c r="GA249" s="371">
        <f t="shared" si="586"/>
        <v>0</v>
      </c>
      <c r="GB249" s="372">
        <f t="shared" si="586"/>
        <v>0</v>
      </c>
      <c r="GC249" s="406">
        <f t="shared" si="550"/>
        <v>191</v>
      </c>
      <c r="GD249" s="372">
        <f t="shared" si="550"/>
        <v>207</v>
      </c>
      <c r="GE249" s="371">
        <f t="shared" si="550"/>
        <v>191</v>
      </c>
      <c r="GF249" s="372">
        <f t="shared" si="550"/>
        <v>207</v>
      </c>
      <c r="GG249" s="371">
        <f t="shared" si="587"/>
        <v>620.18000000000006</v>
      </c>
      <c r="GH249" s="372">
        <f t="shared" si="587"/>
        <v>826.5</v>
      </c>
      <c r="GI249" s="371">
        <f t="shared" si="588"/>
        <v>15719.68</v>
      </c>
      <c r="GJ249" s="372">
        <f t="shared" si="588"/>
        <v>18083.97276665979</v>
      </c>
      <c r="GK249" s="406">
        <f t="shared" si="551"/>
        <v>152</v>
      </c>
      <c r="GL249" s="372">
        <f t="shared" si="551"/>
        <v>137</v>
      </c>
      <c r="GM249" s="371">
        <f t="shared" si="551"/>
        <v>152</v>
      </c>
      <c r="GN249" s="372">
        <f t="shared" si="551"/>
        <v>137</v>
      </c>
      <c r="GO249" s="371">
        <f t="shared" si="589"/>
        <v>650.26</v>
      </c>
      <c r="GP249" s="372">
        <f t="shared" si="589"/>
        <v>731.4</v>
      </c>
      <c r="GQ249" s="371">
        <f t="shared" si="590"/>
        <v>11361</v>
      </c>
      <c r="GR249" s="372">
        <f t="shared" si="590"/>
        <v>10976.721739130435</v>
      </c>
      <c r="GS249" s="406">
        <f t="shared" si="552"/>
        <v>343</v>
      </c>
      <c r="GT249" s="372">
        <f t="shared" si="552"/>
        <v>344</v>
      </c>
      <c r="GU249" s="371">
        <f t="shared" si="552"/>
        <v>343</v>
      </c>
      <c r="GV249" s="372">
        <f t="shared" si="548"/>
        <v>344</v>
      </c>
      <c r="GW249" s="371">
        <f t="shared" si="591"/>
        <v>1270.44</v>
      </c>
      <c r="GX249" s="372">
        <f t="shared" si="591"/>
        <v>1557.9</v>
      </c>
      <c r="GY249" s="371">
        <f t="shared" si="591"/>
        <v>27080.68</v>
      </c>
      <c r="GZ249" s="372">
        <f t="shared" si="556"/>
        <v>29060.694505790227</v>
      </c>
      <c r="HA249" s="406">
        <f t="shared" si="553"/>
        <v>8</v>
      </c>
      <c r="HB249" s="372">
        <f t="shared" si="553"/>
        <v>4</v>
      </c>
      <c r="HC249" s="371">
        <f t="shared" si="553"/>
        <v>8</v>
      </c>
      <c r="HD249" s="372">
        <f t="shared" si="549"/>
        <v>4</v>
      </c>
      <c r="HE249" s="371">
        <f t="shared" si="554"/>
        <v>32</v>
      </c>
      <c r="HF249" s="372">
        <f t="shared" si="554"/>
        <v>20.5</v>
      </c>
      <c r="HG249" s="371">
        <f t="shared" si="592"/>
        <v>531</v>
      </c>
      <c r="HH249" s="372">
        <f t="shared" si="592"/>
        <v>296</v>
      </c>
      <c r="HI249" s="406">
        <f t="shared" si="593"/>
        <v>1302.44</v>
      </c>
      <c r="HJ249" s="372">
        <f t="shared" si="593"/>
        <v>1578.4</v>
      </c>
      <c r="HK249" s="371">
        <f t="shared" si="594"/>
        <v>27611.680000000004</v>
      </c>
      <c r="HL249" s="371">
        <f t="shared" si="594"/>
        <v>29356.694505790223</v>
      </c>
    </row>
    <row r="250" spans="1:220" ht="15">
      <c r="A250" s="489" t="s">
        <v>43</v>
      </c>
      <c r="B250" s="490" t="s">
        <v>246</v>
      </c>
      <c r="C250" s="50"/>
      <c r="D250" s="492">
        <v>199908</v>
      </c>
      <c r="E250" s="452">
        <v>9</v>
      </c>
      <c r="F250" s="676">
        <v>357</v>
      </c>
      <c r="G250" s="420">
        <v>371</v>
      </c>
      <c r="H250" s="421">
        <v>17</v>
      </c>
      <c r="I250" s="493">
        <v>19</v>
      </c>
      <c r="J250" s="371">
        <f t="shared" si="513"/>
        <v>340</v>
      </c>
      <c r="K250" s="372">
        <f t="shared" si="514"/>
        <v>352</v>
      </c>
      <c r="L250" s="420">
        <v>66.946745562130175</v>
      </c>
      <c r="M250" s="371">
        <f t="shared" si="515"/>
        <v>340</v>
      </c>
      <c r="N250" s="372">
        <f t="shared" si="516"/>
        <v>352</v>
      </c>
      <c r="O250" s="371">
        <f t="shared" si="517"/>
        <v>340</v>
      </c>
      <c r="P250" s="372">
        <f t="shared" si="518"/>
        <v>352</v>
      </c>
      <c r="Q250" s="424">
        <v>22</v>
      </c>
      <c r="R250" s="494">
        <v>25</v>
      </c>
      <c r="S250" s="371">
        <f t="shared" si="519"/>
        <v>22</v>
      </c>
      <c r="T250" s="372">
        <f t="shared" si="520"/>
        <v>25</v>
      </c>
      <c r="U250" s="426">
        <v>21</v>
      </c>
      <c r="V250" s="493">
        <v>21</v>
      </c>
      <c r="W250" s="371">
        <f t="shared" si="521"/>
        <v>21</v>
      </c>
      <c r="X250" s="372">
        <f t="shared" si="522"/>
        <v>21</v>
      </c>
      <c r="Y250" s="426">
        <v>2</v>
      </c>
      <c r="Z250" s="493">
        <v>2</v>
      </c>
      <c r="AA250" s="371">
        <f t="shared" si="523"/>
        <v>2</v>
      </c>
      <c r="AB250" s="372">
        <f t="shared" si="524"/>
        <v>2</v>
      </c>
      <c r="AC250" s="358">
        <f t="shared" si="525"/>
        <v>45</v>
      </c>
      <c r="AD250" s="372">
        <f t="shared" si="526"/>
        <v>48</v>
      </c>
      <c r="AE250" s="358">
        <f t="shared" si="527"/>
        <v>45</v>
      </c>
      <c r="AF250" s="372">
        <f t="shared" si="528"/>
        <v>48</v>
      </c>
      <c r="AG250" s="495">
        <v>2.67</v>
      </c>
      <c r="AH250" s="496">
        <v>2.2599999999999998</v>
      </c>
      <c r="AI250" s="371">
        <f t="shared" si="529"/>
        <v>58.739999999999995</v>
      </c>
      <c r="AJ250" s="372">
        <f t="shared" si="530"/>
        <v>56.499999999999993</v>
      </c>
      <c r="AK250" s="497">
        <v>2.2400000000000002</v>
      </c>
      <c r="AL250" s="496">
        <v>2.7619047619047619</v>
      </c>
      <c r="AM250" s="371">
        <f t="shared" si="531"/>
        <v>47.040000000000006</v>
      </c>
      <c r="AN250" s="372">
        <f t="shared" si="532"/>
        <v>58</v>
      </c>
      <c r="AO250" s="497">
        <v>2</v>
      </c>
      <c r="AP250" s="496">
        <v>2</v>
      </c>
      <c r="AQ250" s="371">
        <f t="shared" si="533"/>
        <v>4</v>
      </c>
      <c r="AR250" s="372">
        <f t="shared" si="534"/>
        <v>4</v>
      </c>
      <c r="AS250" s="371">
        <f t="shared" si="535"/>
        <v>2.4395555555555557</v>
      </c>
      <c r="AT250" s="372">
        <f t="shared" si="536"/>
        <v>2.46875</v>
      </c>
      <c r="AU250" s="371">
        <f t="shared" si="537"/>
        <v>109.78</v>
      </c>
      <c r="AV250" s="372">
        <f t="shared" si="538"/>
        <v>118.5</v>
      </c>
      <c r="AW250" s="497">
        <v>87.722222222222229</v>
      </c>
      <c r="AX250" s="496">
        <v>84.952380952380949</v>
      </c>
      <c r="AY250" s="371">
        <f t="shared" si="539"/>
        <v>1929.8888888888891</v>
      </c>
      <c r="AZ250" s="372">
        <f t="shared" si="540"/>
        <v>2123.8095238095239</v>
      </c>
      <c r="BA250" s="497">
        <v>79.473684210526315</v>
      </c>
      <c r="BB250" s="496">
        <v>91.739130434782609</v>
      </c>
      <c r="BC250" s="371">
        <f t="shared" si="541"/>
        <v>1668.9473684210527</v>
      </c>
      <c r="BD250" s="372">
        <f t="shared" si="542"/>
        <v>1926.5217391304348</v>
      </c>
      <c r="BE250" s="498">
        <v>83</v>
      </c>
      <c r="BF250" s="496">
        <v>110</v>
      </c>
      <c r="BG250" s="371">
        <f t="shared" si="557"/>
        <v>166</v>
      </c>
      <c r="BH250" s="372">
        <f t="shared" si="557"/>
        <v>220</v>
      </c>
      <c r="BI250" s="371">
        <f t="shared" si="558"/>
        <v>83.663027940220928</v>
      </c>
      <c r="BJ250" s="372">
        <f t="shared" si="558"/>
        <v>88.96523464458248</v>
      </c>
      <c r="BK250" s="371">
        <f t="shared" si="559"/>
        <v>3764.8362573099416</v>
      </c>
      <c r="BL250" s="372">
        <f t="shared" si="559"/>
        <v>4270.3312629399588</v>
      </c>
      <c r="BM250" s="431">
        <v>101</v>
      </c>
      <c r="BN250" s="494">
        <v>98</v>
      </c>
      <c r="BO250" s="371">
        <f t="shared" si="595"/>
        <v>101</v>
      </c>
      <c r="BP250" s="372">
        <f t="shared" si="595"/>
        <v>98</v>
      </c>
      <c r="BQ250" s="426">
        <v>123</v>
      </c>
      <c r="BR250" s="494">
        <v>137</v>
      </c>
      <c r="BS250" s="371">
        <f t="shared" si="596"/>
        <v>123</v>
      </c>
      <c r="BT250" s="372">
        <f t="shared" si="596"/>
        <v>137</v>
      </c>
      <c r="BU250" s="426">
        <v>7</v>
      </c>
      <c r="BV250" s="494">
        <v>16</v>
      </c>
      <c r="BW250" s="371">
        <f t="shared" si="597"/>
        <v>7</v>
      </c>
      <c r="BX250" s="423">
        <f t="shared" si="555"/>
        <v>16</v>
      </c>
      <c r="BY250" s="358">
        <f t="shared" si="560"/>
        <v>231</v>
      </c>
      <c r="BZ250" s="372">
        <f t="shared" si="560"/>
        <v>251</v>
      </c>
      <c r="CA250" s="358">
        <f t="shared" si="561"/>
        <v>231</v>
      </c>
      <c r="CB250" s="372">
        <f t="shared" si="561"/>
        <v>251</v>
      </c>
      <c r="CC250" s="427">
        <v>4.37</v>
      </c>
      <c r="CD250" s="496">
        <v>4.658163265306122</v>
      </c>
      <c r="CE250" s="371">
        <f t="shared" si="510"/>
        <v>441.37</v>
      </c>
      <c r="CF250" s="372">
        <f t="shared" si="510"/>
        <v>456.49999999999994</v>
      </c>
      <c r="CG250" s="426">
        <v>3.9</v>
      </c>
      <c r="CH250" s="496">
        <v>4.6021897810218979</v>
      </c>
      <c r="CI250" s="371">
        <f t="shared" si="598"/>
        <v>479.7</v>
      </c>
      <c r="CJ250" s="372">
        <f t="shared" si="598"/>
        <v>630.5</v>
      </c>
      <c r="CK250" s="426">
        <v>2.4300000000000002</v>
      </c>
      <c r="CL250" s="496">
        <v>3.15625</v>
      </c>
      <c r="CM250" s="371">
        <f t="shared" si="599"/>
        <v>17.010000000000002</v>
      </c>
      <c r="CN250" s="372">
        <f t="shared" si="599"/>
        <v>50.5</v>
      </c>
      <c r="CO250" s="371">
        <f t="shared" si="562"/>
        <v>4.0609523809523802</v>
      </c>
      <c r="CP250" s="372">
        <f t="shared" si="562"/>
        <v>4.5318725099601593</v>
      </c>
      <c r="CQ250" s="371">
        <f t="shared" si="563"/>
        <v>938.07999999999981</v>
      </c>
      <c r="CR250" s="372">
        <f t="shared" si="563"/>
        <v>1137.5</v>
      </c>
      <c r="CS250" s="426">
        <v>82.677419354838705</v>
      </c>
      <c r="CT250" s="496">
        <v>88.739130434782609</v>
      </c>
      <c r="CU250" s="371">
        <f t="shared" si="511"/>
        <v>8350.4193548387084</v>
      </c>
      <c r="CV250" s="372">
        <f t="shared" si="511"/>
        <v>8696.434782608696</v>
      </c>
      <c r="CW250" s="426">
        <v>80.325203252032523</v>
      </c>
      <c r="CX250" s="496">
        <v>86.095652173913038</v>
      </c>
      <c r="CY250" s="371">
        <f t="shared" si="512"/>
        <v>9880</v>
      </c>
      <c r="CZ250" s="372">
        <f t="shared" si="512"/>
        <v>11795.104347826085</v>
      </c>
      <c r="DA250" s="426">
        <v>77</v>
      </c>
      <c r="DB250" s="496">
        <v>88.615384615384613</v>
      </c>
      <c r="DC250" s="371">
        <f t="shared" si="564"/>
        <v>539</v>
      </c>
      <c r="DD250" s="372">
        <f t="shared" si="564"/>
        <v>1417.8461538461538</v>
      </c>
      <c r="DE250" s="371">
        <f t="shared" si="565"/>
        <v>81.252897639994416</v>
      </c>
      <c r="DF250" s="372">
        <f t="shared" si="565"/>
        <v>87.288387586776622</v>
      </c>
      <c r="DG250" s="371">
        <f t="shared" si="566"/>
        <v>18769.419354838708</v>
      </c>
      <c r="DH250" s="372">
        <f t="shared" si="566"/>
        <v>21909.385284280932</v>
      </c>
      <c r="DI250" s="371">
        <f t="shared" si="567"/>
        <v>276</v>
      </c>
      <c r="DJ250" s="372">
        <f t="shared" si="567"/>
        <v>299</v>
      </c>
      <c r="DK250" s="371">
        <f t="shared" si="567"/>
        <v>276</v>
      </c>
      <c r="DL250" s="372">
        <f t="shared" si="567"/>
        <v>299</v>
      </c>
      <c r="DM250" s="371">
        <f t="shared" si="568"/>
        <v>3.7965942028985502</v>
      </c>
      <c r="DN250" s="372">
        <f t="shared" si="568"/>
        <v>4.2006688963210701</v>
      </c>
      <c r="DO250" s="371">
        <f t="shared" si="569"/>
        <v>1047.8599999999999</v>
      </c>
      <c r="DP250" s="372">
        <f t="shared" si="569"/>
        <v>1256</v>
      </c>
      <c r="DQ250" s="371">
        <f t="shared" si="570"/>
        <v>81.645853667205245</v>
      </c>
      <c r="DR250" s="372">
        <f t="shared" si="570"/>
        <v>87.557580425487927</v>
      </c>
      <c r="DS250" s="371">
        <f t="shared" si="571"/>
        <v>22534.255612148649</v>
      </c>
      <c r="DT250" s="372">
        <f t="shared" si="571"/>
        <v>26179.716547220891</v>
      </c>
      <c r="DU250" s="424">
        <v>29</v>
      </c>
      <c r="DV250" s="496">
        <v>22</v>
      </c>
      <c r="DW250" s="371">
        <f t="shared" si="572"/>
        <v>29</v>
      </c>
      <c r="DX250" s="372">
        <f t="shared" si="572"/>
        <v>22</v>
      </c>
      <c r="DY250" s="426">
        <v>33</v>
      </c>
      <c r="DZ250" s="496">
        <v>31</v>
      </c>
      <c r="EA250" s="371">
        <f t="shared" si="573"/>
        <v>33</v>
      </c>
      <c r="EB250" s="372">
        <f t="shared" si="573"/>
        <v>31</v>
      </c>
      <c r="EC250" s="426">
        <v>2</v>
      </c>
      <c r="ED250" s="496"/>
      <c r="EE250" s="371">
        <f t="shared" si="574"/>
        <v>2</v>
      </c>
      <c r="EF250" s="372">
        <f t="shared" si="574"/>
        <v>0</v>
      </c>
      <c r="EG250" s="358">
        <f t="shared" si="575"/>
        <v>64</v>
      </c>
      <c r="EH250" s="372">
        <f t="shared" si="575"/>
        <v>53</v>
      </c>
      <c r="EI250" s="358">
        <f t="shared" si="576"/>
        <v>64</v>
      </c>
      <c r="EJ250" s="372">
        <f t="shared" si="576"/>
        <v>53</v>
      </c>
      <c r="EK250" s="427">
        <v>2.81</v>
      </c>
      <c r="EL250" s="496">
        <v>3.1363636363636362</v>
      </c>
      <c r="EM250" s="371">
        <f t="shared" si="545"/>
        <v>81.489999999999995</v>
      </c>
      <c r="EN250" s="372">
        <f t="shared" si="545"/>
        <v>69</v>
      </c>
      <c r="EO250" s="426">
        <v>2.85</v>
      </c>
      <c r="EP250" s="496">
        <v>5.193548387096774</v>
      </c>
      <c r="EQ250" s="371">
        <f t="shared" si="600"/>
        <v>94.05</v>
      </c>
      <c r="ER250" s="372">
        <f t="shared" si="600"/>
        <v>161</v>
      </c>
      <c r="ES250" s="426">
        <v>2.5</v>
      </c>
      <c r="ET250" s="496"/>
      <c r="EU250" s="371">
        <f t="shared" si="543"/>
        <v>5</v>
      </c>
      <c r="EV250" s="372">
        <f t="shared" si="544"/>
        <v>0</v>
      </c>
      <c r="EW250" s="371">
        <f t="shared" si="577"/>
        <v>2.8209374999999999</v>
      </c>
      <c r="EX250" s="372">
        <f t="shared" si="577"/>
        <v>4.3396226415094343</v>
      </c>
      <c r="EY250" s="371">
        <f t="shared" si="578"/>
        <v>180.54</v>
      </c>
      <c r="EZ250" s="372">
        <f t="shared" si="578"/>
        <v>230.00000000000003</v>
      </c>
      <c r="FA250" s="426">
        <v>96.241379310344826</v>
      </c>
      <c r="FB250" s="496">
        <v>98.6</v>
      </c>
      <c r="FC250" s="371">
        <f t="shared" si="579"/>
        <v>2791</v>
      </c>
      <c r="FD250" s="372">
        <f t="shared" si="579"/>
        <v>2169.1999999999998</v>
      </c>
      <c r="FE250" s="426">
        <v>87.484848484848484</v>
      </c>
      <c r="FF250" s="496">
        <v>109.2258064516129</v>
      </c>
      <c r="FG250" s="371">
        <f t="shared" si="580"/>
        <v>2887</v>
      </c>
      <c r="FH250" s="372">
        <f t="shared" si="580"/>
        <v>3386</v>
      </c>
      <c r="FI250" s="426">
        <v>87.5</v>
      </c>
      <c r="FJ250" s="496">
        <v>87.333333333333329</v>
      </c>
      <c r="FK250" s="371">
        <f t="shared" si="581"/>
        <v>175</v>
      </c>
      <c r="FL250" s="372">
        <f t="shared" si="581"/>
        <v>0</v>
      </c>
      <c r="FM250" s="371">
        <f t="shared" si="582"/>
        <v>91.453125</v>
      </c>
      <c r="FN250" s="372">
        <f t="shared" si="582"/>
        <v>104.81509433962263</v>
      </c>
      <c r="FO250" s="371">
        <f t="shared" si="583"/>
        <v>5853</v>
      </c>
      <c r="FP250" s="372">
        <f t="shared" si="583"/>
        <v>5555.2</v>
      </c>
      <c r="FQ250" s="424"/>
      <c r="FR250" s="425"/>
      <c r="FS250" s="371">
        <f t="shared" si="584"/>
        <v>0</v>
      </c>
      <c r="FT250" s="372">
        <f t="shared" si="584"/>
        <v>0</v>
      </c>
      <c r="FU250" s="426"/>
      <c r="FV250" s="425"/>
      <c r="FW250" s="371">
        <f t="shared" si="585"/>
        <v>0</v>
      </c>
      <c r="FX250" s="372">
        <f t="shared" si="585"/>
        <v>0</v>
      </c>
      <c r="FY250" s="426"/>
      <c r="FZ250" s="425"/>
      <c r="GA250" s="371">
        <f t="shared" si="586"/>
        <v>0</v>
      </c>
      <c r="GB250" s="372">
        <f t="shared" si="586"/>
        <v>0</v>
      </c>
      <c r="GC250" s="406">
        <f t="shared" si="550"/>
        <v>152</v>
      </c>
      <c r="GD250" s="372">
        <f t="shared" si="550"/>
        <v>145</v>
      </c>
      <c r="GE250" s="371">
        <f t="shared" si="550"/>
        <v>152</v>
      </c>
      <c r="GF250" s="372">
        <f t="shared" si="550"/>
        <v>145</v>
      </c>
      <c r="GG250" s="371">
        <f t="shared" si="587"/>
        <v>581.6</v>
      </c>
      <c r="GH250" s="372">
        <f t="shared" si="587"/>
        <v>581.99999999999989</v>
      </c>
      <c r="GI250" s="371">
        <f t="shared" si="588"/>
        <v>13071.308243727597</v>
      </c>
      <c r="GJ250" s="372">
        <f t="shared" si="588"/>
        <v>12989.44430641822</v>
      </c>
      <c r="GK250" s="406">
        <f t="shared" si="551"/>
        <v>177</v>
      </c>
      <c r="GL250" s="372">
        <f t="shared" si="551"/>
        <v>189</v>
      </c>
      <c r="GM250" s="371">
        <f t="shared" si="551"/>
        <v>177</v>
      </c>
      <c r="GN250" s="372">
        <f t="shared" si="551"/>
        <v>189</v>
      </c>
      <c r="GO250" s="371">
        <f t="shared" si="589"/>
        <v>620.79</v>
      </c>
      <c r="GP250" s="372">
        <f t="shared" si="589"/>
        <v>849.5</v>
      </c>
      <c r="GQ250" s="371">
        <f t="shared" si="590"/>
        <v>14435.947368421053</v>
      </c>
      <c r="GR250" s="372">
        <f t="shared" si="590"/>
        <v>17107.626086956519</v>
      </c>
      <c r="GS250" s="406">
        <f t="shared" si="552"/>
        <v>329</v>
      </c>
      <c r="GT250" s="372">
        <f t="shared" si="552"/>
        <v>334</v>
      </c>
      <c r="GU250" s="371">
        <f t="shared" si="552"/>
        <v>329</v>
      </c>
      <c r="GV250" s="372">
        <f t="shared" si="548"/>
        <v>334</v>
      </c>
      <c r="GW250" s="371">
        <f t="shared" si="591"/>
        <v>1202.3899999999999</v>
      </c>
      <c r="GX250" s="372">
        <f t="shared" si="591"/>
        <v>1431.5</v>
      </c>
      <c r="GY250" s="371">
        <f t="shared" si="591"/>
        <v>27507.255612148649</v>
      </c>
      <c r="GZ250" s="372">
        <f t="shared" si="556"/>
        <v>30097.070393374739</v>
      </c>
      <c r="HA250" s="406">
        <f t="shared" si="553"/>
        <v>11</v>
      </c>
      <c r="HB250" s="372">
        <f t="shared" si="553"/>
        <v>18</v>
      </c>
      <c r="HC250" s="371">
        <f t="shared" si="553"/>
        <v>11</v>
      </c>
      <c r="HD250" s="372">
        <f t="shared" si="549"/>
        <v>18</v>
      </c>
      <c r="HE250" s="371">
        <f t="shared" si="554"/>
        <v>26.01</v>
      </c>
      <c r="HF250" s="372">
        <f t="shared" si="554"/>
        <v>54.5</v>
      </c>
      <c r="HG250" s="371">
        <f t="shared" si="592"/>
        <v>880</v>
      </c>
      <c r="HH250" s="372">
        <f t="shared" si="592"/>
        <v>1637.8461538461538</v>
      </c>
      <c r="HI250" s="406">
        <f t="shared" si="593"/>
        <v>1228.3999999999999</v>
      </c>
      <c r="HJ250" s="372">
        <f t="shared" si="593"/>
        <v>1486</v>
      </c>
      <c r="HK250" s="371">
        <f t="shared" si="594"/>
        <v>28387.255612148649</v>
      </c>
      <c r="HL250" s="371">
        <f t="shared" si="594"/>
        <v>31734.916547220892</v>
      </c>
    </row>
    <row r="251" spans="1:220" ht="15">
      <c r="A251" s="489" t="s">
        <v>43</v>
      </c>
      <c r="B251" s="490" t="s">
        <v>247</v>
      </c>
      <c r="C251" s="50"/>
      <c r="D251" s="492">
        <v>199926</v>
      </c>
      <c r="E251" s="452">
        <v>9</v>
      </c>
      <c r="F251" s="676">
        <v>300</v>
      </c>
      <c r="G251" s="420">
        <v>293</v>
      </c>
      <c r="H251" s="421">
        <v>7</v>
      </c>
      <c r="I251" s="493">
        <v>7</v>
      </c>
      <c r="J251" s="371">
        <f t="shared" si="513"/>
        <v>293</v>
      </c>
      <c r="K251" s="372">
        <f t="shared" si="514"/>
        <v>286</v>
      </c>
      <c r="L251" s="420">
        <v>67.056865464632452</v>
      </c>
      <c r="M251" s="371">
        <f t="shared" si="515"/>
        <v>293</v>
      </c>
      <c r="N251" s="372">
        <f t="shared" si="516"/>
        <v>286</v>
      </c>
      <c r="O251" s="371">
        <f t="shared" si="517"/>
        <v>293</v>
      </c>
      <c r="P251" s="372">
        <f t="shared" si="518"/>
        <v>286</v>
      </c>
      <c r="Q251" s="424">
        <v>37</v>
      </c>
      <c r="R251" s="494">
        <v>40</v>
      </c>
      <c r="S251" s="371">
        <f t="shared" si="519"/>
        <v>37</v>
      </c>
      <c r="T251" s="372">
        <f t="shared" si="520"/>
        <v>40</v>
      </c>
      <c r="U251" s="426">
        <v>26</v>
      </c>
      <c r="V251" s="493">
        <v>14</v>
      </c>
      <c r="W251" s="371">
        <f t="shared" si="521"/>
        <v>26</v>
      </c>
      <c r="X251" s="372">
        <f t="shared" si="522"/>
        <v>14</v>
      </c>
      <c r="Y251" s="426"/>
      <c r="Z251" s="493"/>
      <c r="AA251" s="371">
        <f t="shared" si="523"/>
        <v>0</v>
      </c>
      <c r="AB251" s="372">
        <f t="shared" si="524"/>
        <v>0</v>
      </c>
      <c r="AC251" s="358">
        <f t="shared" si="525"/>
        <v>63</v>
      </c>
      <c r="AD251" s="372">
        <f t="shared" si="526"/>
        <v>54</v>
      </c>
      <c r="AE251" s="358">
        <f t="shared" si="527"/>
        <v>63</v>
      </c>
      <c r="AF251" s="372">
        <f t="shared" si="528"/>
        <v>54</v>
      </c>
      <c r="AG251" s="495">
        <v>2.71</v>
      </c>
      <c r="AH251" s="496">
        <v>3.1375000000000002</v>
      </c>
      <c r="AI251" s="371">
        <f t="shared" si="529"/>
        <v>100.27</v>
      </c>
      <c r="AJ251" s="372">
        <f t="shared" si="530"/>
        <v>125.5</v>
      </c>
      <c r="AK251" s="497">
        <v>2.12</v>
      </c>
      <c r="AL251" s="496">
        <v>3</v>
      </c>
      <c r="AM251" s="371">
        <f t="shared" si="531"/>
        <v>55.120000000000005</v>
      </c>
      <c r="AN251" s="372">
        <f t="shared" si="532"/>
        <v>42</v>
      </c>
      <c r="AO251" s="497"/>
      <c r="AP251" s="496"/>
      <c r="AQ251" s="371">
        <f t="shared" si="533"/>
        <v>0</v>
      </c>
      <c r="AR251" s="372">
        <f t="shared" si="534"/>
        <v>0</v>
      </c>
      <c r="AS251" s="371">
        <f t="shared" si="535"/>
        <v>2.4665079365079361</v>
      </c>
      <c r="AT251" s="372">
        <f t="shared" si="536"/>
        <v>3.1018518518518516</v>
      </c>
      <c r="AU251" s="371">
        <f t="shared" si="537"/>
        <v>155.38999999999999</v>
      </c>
      <c r="AV251" s="372">
        <f t="shared" si="538"/>
        <v>167.5</v>
      </c>
      <c r="AW251" s="497">
        <v>84.027777777777771</v>
      </c>
      <c r="AX251" s="496">
        <v>83.15384615384616</v>
      </c>
      <c r="AY251" s="371">
        <f t="shared" si="539"/>
        <v>3109.0277777777774</v>
      </c>
      <c r="AZ251" s="372">
        <f t="shared" si="540"/>
        <v>3326.1538461538466</v>
      </c>
      <c r="BA251" s="497">
        <v>83.65384615384616</v>
      </c>
      <c r="BB251" s="496">
        <v>90.533333333333331</v>
      </c>
      <c r="BC251" s="371">
        <f t="shared" si="541"/>
        <v>2175</v>
      </c>
      <c r="BD251" s="372">
        <f t="shared" si="542"/>
        <v>1267.4666666666667</v>
      </c>
      <c r="BE251" s="498"/>
      <c r="BF251" s="496"/>
      <c r="BG251" s="371">
        <f t="shared" si="557"/>
        <v>0</v>
      </c>
      <c r="BH251" s="372">
        <f t="shared" si="557"/>
        <v>0</v>
      </c>
      <c r="BI251" s="371">
        <f t="shared" si="558"/>
        <v>83.873456790123456</v>
      </c>
      <c r="BJ251" s="372">
        <f t="shared" si="558"/>
        <v>85.067046533713196</v>
      </c>
      <c r="BK251" s="371">
        <f t="shared" si="559"/>
        <v>5284.0277777777774</v>
      </c>
      <c r="BL251" s="372">
        <f t="shared" si="559"/>
        <v>4593.6205128205129</v>
      </c>
      <c r="BM251" s="431">
        <v>103</v>
      </c>
      <c r="BN251" s="494">
        <v>94</v>
      </c>
      <c r="BO251" s="371">
        <f t="shared" si="595"/>
        <v>103</v>
      </c>
      <c r="BP251" s="372">
        <f t="shared" si="595"/>
        <v>94</v>
      </c>
      <c r="BQ251" s="426">
        <v>87</v>
      </c>
      <c r="BR251" s="494">
        <v>99</v>
      </c>
      <c r="BS251" s="371">
        <f t="shared" si="596"/>
        <v>87</v>
      </c>
      <c r="BT251" s="372">
        <f t="shared" si="596"/>
        <v>99</v>
      </c>
      <c r="BU251" s="426">
        <v>4</v>
      </c>
      <c r="BV251" s="494">
        <v>5</v>
      </c>
      <c r="BW251" s="371">
        <f t="shared" si="597"/>
        <v>4</v>
      </c>
      <c r="BX251" s="423">
        <f t="shared" si="555"/>
        <v>5</v>
      </c>
      <c r="BY251" s="358">
        <f t="shared" si="560"/>
        <v>194</v>
      </c>
      <c r="BZ251" s="372">
        <f t="shared" si="560"/>
        <v>198</v>
      </c>
      <c r="CA251" s="358">
        <f t="shared" si="561"/>
        <v>194</v>
      </c>
      <c r="CB251" s="372">
        <f t="shared" si="561"/>
        <v>198</v>
      </c>
      <c r="CC251" s="427">
        <v>3.42</v>
      </c>
      <c r="CD251" s="496">
        <v>4.2765957446808507</v>
      </c>
      <c r="CE251" s="371">
        <f t="shared" si="510"/>
        <v>352.26</v>
      </c>
      <c r="CF251" s="372">
        <f t="shared" si="510"/>
        <v>401.99999999999994</v>
      </c>
      <c r="CG251" s="426">
        <v>3.64</v>
      </c>
      <c r="CH251" s="496">
        <v>4.8383838383838382</v>
      </c>
      <c r="CI251" s="371">
        <f t="shared" si="598"/>
        <v>316.68</v>
      </c>
      <c r="CJ251" s="372">
        <f t="shared" si="598"/>
        <v>479</v>
      </c>
      <c r="CK251" s="426">
        <v>1.75</v>
      </c>
      <c r="CL251" s="496">
        <v>2.6</v>
      </c>
      <c r="CM251" s="371">
        <f t="shared" si="599"/>
        <v>7</v>
      </c>
      <c r="CN251" s="372">
        <f t="shared" si="599"/>
        <v>13</v>
      </c>
      <c r="CO251" s="371">
        <f t="shared" si="562"/>
        <v>3.4842268041237117</v>
      </c>
      <c r="CP251" s="372">
        <f t="shared" si="562"/>
        <v>4.5151515151515156</v>
      </c>
      <c r="CQ251" s="371">
        <f t="shared" si="563"/>
        <v>675.94</v>
      </c>
      <c r="CR251" s="372">
        <f t="shared" si="563"/>
        <v>894.00000000000011</v>
      </c>
      <c r="CS251" s="426">
        <v>87.466019417475735</v>
      </c>
      <c r="CT251" s="496">
        <v>87.8735632183908</v>
      </c>
      <c r="CU251" s="371">
        <f t="shared" si="511"/>
        <v>9009</v>
      </c>
      <c r="CV251" s="372">
        <f t="shared" si="511"/>
        <v>8260.1149425287349</v>
      </c>
      <c r="CW251" s="426">
        <v>75.632183908045974</v>
      </c>
      <c r="CX251" s="496">
        <v>81.057692307692307</v>
      </c>
      <c r="CY251" s="371">
        <f t="shared" si="512"/>
        <v>6580</v>
      </c>
      <c r="CZ251" s="372">
        <f t="shared" si="512"/>
        <v>8024.7115384615381</v>
      </c>
      <c r="DA251" s="426">
        <v>78.75</v>
      </c>
      <c r="DB251" s="496">
        <v>77</v>
      </c>
      <c r="DC251" s="371">
        <f t="shared" si="564"/>
        <v>315</v>
      </c>
      <c r="DD251" s="372">
        <f t="shared" si="564"/>
        <v>385</v>
      </c>
      <c r="DE251" s="371">
        <f t="shared" si="565"/>
        <v>81.979381443298962</v>
      </c>
      <c r="DF251" s="372">
        <f t="shared" si="565"/>
        <v>84.1910428332842</v>
      </c>
      <c r="DG251" s="371">
        <f t="shared" si="566"/>
        <v>15903.999999999998</v>
      </c>
      <c r="DH251" s="372">
        <f t="shared" si="566"/>
        <v>16669.826480990272</v>
      </c>
      <c r="DI251" s="371">
        <f t="shared" si="567"/>
        <v>257</v>
      </c>
      <c r="DJ251" s="372">
        <f t="shared" si="567"/>
        <v>252</v>
      </c>
      <c r="DK251" s="371">
        <f t="shared" si="567"/>
        <v>257</v>
      </c>
      <c r="DL251" s="372">
        <f t="shared" si="567"/>
        <v>252</v>
      </c>
      <c r="DM251" s="371">
        <f t="shared" si="568"/>
        <v>3.2347470817120625</v>
      </c>
      <c r="DN251" s="372">
        <f t="shared" si="568"/>
        <v>4.212301587301587</v>
      </c>
      <c r="DO251" s="371">
        <f t="shared" si="569"/>
        <v>831.33</v>
      </c>
      <c r="DP251" s="372">
        <f t="shared" si="569"/>
        <v>1061.5</v>
      </c>
      <c r="DQ251" s="371">
        <f t="shared" si="570"/>
        <v>82.443687851275385</v>
      </c>
      <c r="DR251" s="372">
        <f t="shared" si="570"/>
        <v>84.378757911947574</v>
      </c>
      <c r="DS251" s="371">
        <f t="shared" si="571"/>
        <v>21188.027777777774</v>
      </c>
      <c r="DT251" s="372">
        <f t="shared" si="571"/>
        <v>21263.446993810787</v>
      </c>
      <c r="DU251" s="424">
        <v>15</v>
      </c>
      <c r="DV251" s="496">
        <v>14</v>
      </c>
      <c r="DW251" s="371">
        <f t="shared" si="572"/>
        <v>15</v>
      </c>
      <c r="DX251" s="372">
        <f t="shared" si="572"/>
        <v>14</v>
      </c>
      <c r="DY251" s="426">
        <v>20</v>
      </c>
      <c r="DZ251" s="496">
        <v>15</v>
      </c>
      <c r="EA251" s="371">
        <f t="shared" si="573"/>
        <v>20</v>
      </c>
      <c r="EB251" s="372">
        <f t="shared" si="573"/>
        <v>15</v>
      </c>
      <c r="EC251" s="426">
        <v>1</v>
      </c>
      <c r="ED251" s="496">
        <v>5</v>
      </c>
      <c r="EE251" s="371">
        <f t="shared" si="574"/>
        <v>1</v>
      </c>
      <c r="EF251" s="372">
        <f t="shared" si="574"/>
        <v>5</v>
      </c>
      <c r="EG251" s="358">
        <f t="shared" si="575"/>
        <v>36</v>
      </c>
      <c r="EH251" s="372">
        <f t="shared" si="575"/>
        <v>34</v>
      </c>
      <c r="EI251" s="358">
        <f t="shared" si="576"/>
        <v>36</v>
      </c>
      <c r="EJ251" s="372">
        <f t="shared" si="576"/>
        <v>34</v>
      </c>
      <c r="EK251" s="427">
        <v>2.1</v>
      </c>
      <c r="EL251" s="496">
        <v>2.7142857142857144</v>
      </c>
      <c r="EM251" s="371">
        <f t="shared" si="545"/>
        <v>31.5</v>
      </c>
      <c r="EN251" s="372">
        <f t="shared" si="545"/>
        <v>38</v>
      </c>
      <c r="EO251" s="426">
        <v>2.73</v>
      </c>
      <c r="EP251" s="496">
        <v>3.0714285714285716</v>
      </c>
      <c r="EQ251" s="371">
        <f t="shared" si="600"/>
        <v>54.6</v>
      </c>
      <c r="ER251" s="372">
        <f t="shared" si="600"/>
        <v>46.071428571428577</v>
      </c>
      <c r="ES251" s="426">
        <v>1.5</v>
      </c>
      <c r="ET251" s="496">
        <v>3.4</v>
      </c>
      <c r="EU251" s="371">
        <f t="shared" si="543"/>
        <v>1.5</v>
      </c>
      <c r="EV251" s="372">
        <f t="shared" si="544"/>
        <v>17</v>
      </c>
      <c r="EW251" s="371">
        <f t="shared" si="577"/>
        <v>2.4333333333333331</v>
      </c>
      <c r="EX251" s="372">
        <f t="shared" si="577"/>
        <v>2.9726890756302526</v>
      </c>
      <c r="EY251" s="371">
        <f t="shared" si="578"/>
        <v>87.6</v>
      </c>
      <c r="EZ251" s="372">
        <f t="shared" si="578"/>
        <v>101.07142857142858</v>
      </c>
      <c r="FA251" s="426">
        <v>83.066666666666663</v>
      </c>
      <c r="FB251" s="496">
        <v>89.578947368421055</v>
      </c>
      <c r="FC251" s="371">
        <f t="shared" si="579"/>
        <v>1246</v>
      </c>
      <c r="FD251" s="372">
        <f t="shared" si="579"/>
        <v>1254.1052631578948</v>
      </c>
      <c r="FE251" s="426">
        <v>87.95</v>
      </c>
      <c r="FF251" s="496">
        <v>92.428571428571431</v>
      </c>
      <c r="FG251" s="371">
        <f t="shared" si="580"/>
        <v>1759</v>
      </c>
      <c r="FH251" s="372">
        <f t="shared" si="580"/>
        <v>1386.4285714285716</v>
      </c>
      <c r="FI251" s="426">
        <v>75</v>
      </c>
      <c r="FJ251" s="496">
        <v>73.5</v>
      </c>
      <c r="FK251" s="371">
        <f t="shared" si="581"/>
        <v>75</v>
      </c>
      <c r="FL251" s="372">
        <f t="shared" si="581"/>
        <v>367.5</v>
      </c>
      <c r="FM251" s="371">
        <f t="shared" si="582"/>
        <v>85.555555555555557</v>
      </c>
      <c r="FN251" s="372">
        <f t="shared" si="582"/>
        <v>88.471583370190189</v>
      </c>
      <c r="FO251" s="371">
        <f t="shared" si="583"/>
        <v>3080</v>
      </c>
      <c r="FP251" s="372">
        <f t="shared" si="583"/>
        <v>3008.0338345864666</v>
      </c>
      <c r="FQ251" s="424"/>
      <c r="FR251" s="425"/>
      <c r="FS251" s="371">
        <f t="shared" si="584"/>
        <v>0</v>
      </c>
      <c r="FT251" s="372">
        <f t="shared" si="584"/>
        <v>0</v>
      </c>
      <c r="FU251" s="426"/>
      <c r="FV251" s="425"/>
      <c r="FW251" s="371">
        <f t="shared" si="585"/>
        <v>0</v>
      </c>
      <c r="FX251" s="372">
        <f t="shared" si="585"/>
        <v>0</v>
      </c>
      <c r="FY251" s="426"/>
      <c r="FZ251" s="425"/>
      <c r="GA251" s="371">
        <f t="shared" si="586"/>
        <v>0</v>
      </c>
      <c r="GB251" s="372">
        <f t="shared" si="586"/>
        <v>0</v>
      </c>
      <c r="GC251" s="406">
        <f t="shared" si="550"/>
        <v>155</v>
      </c>
      <c r="GD251" s="372">
        <f t="shared" si="550"/>
        <v>148</v>
      </c>
      <c r="GE251" s="371">
        <f t="shared" si="550"/>
        <v>155</v>
      </c>
      <c r="GF251" s="372">
        <f t="shared" si="550"/>
        <v>148</v>
      </c>
      <c r="GG251" s="371">
        <f t="shared" si="587"/>
        <v>484.03</v>
      </c>
      <c r="GH251" s="372">
        <f t="shared" si="587"/>
        <v>565.5</v>
      </c>
      <c r="GI251" s="371">
        <f t="shared" si="588"/>
        <v>13364.027777777777</v>
      </c>
      <c r="GJ251" s="372">
        <f t="shared" si="588"/>
        <v>12840.374051840476</v>
      </c>
      <c r="GK251" s="406">
        <f t="shared" si="551"/>
        <v>133</v>
      </c>
      <c r="GL251" s="372">
        <f t="shared" si="551"/>
        <v>128</v>
      </c>
      <c r="GM251" s="371">
        <f t="shared" si="551"/>
        <v>133</v>
      </c>
      <c r="GN251" s="372">
        <f t="shared" si="551"/>
        <v>128</v>
      </c>
      <c r="GO251" s="371">
        <f t="shared" si="589"/>
        <v>426.40000000000003</v>
      </c>
      <c r="GP251" s="372">
        <f t="shared" si="589"/>
        <v>567.07142857142856</v>
      </c>
      <c r="GQ251" s="371">
        <f t="shared" si="590"/>
        <v>10514</v>
      </c>
      <c r="GR251" s="372">
        <f t="shared" si="590"/>
        <v>10678.606776556775</v>
      </c>
      <c r="GS251" s="406">
        <f t="shared" si="552"/>
        <v>288</v>
      </c>
      <c r="GT251" s="372">
        <f t="shared" si="552"/>
        <v>276</v>
      </c>
      <c r="GU251" s="371">
        <f t="shared" si="552"/>
        <v>288</v>
      </c>
      <c r="GV251" s="372">
        <f t="shared" si="548"/>
        <v>276</v>
      </c>
      <c r="GW251" s="371">
        <f t="shared" si="591"/>
        <v>910.43000000000006</v>
      </c>
      <c r="GX251" s="372">
        <f t="shared" si="591"/>
        <v>1132.5714285714284</v>
      </c>
      <c r="GY251" s="371">
        <f t="shared" si="591"/>
        <v>23878.027777777777</v>
      </c>
      <c r="GZ251" s="372">
        <f t="shared" si="556"/>
        <v>23518.980828397252</v>
      </c>
      <c r="HA251" s="406">
        <f t="shared" si="553"/>
        <v>5</v>
      </c>
      <c r="HB251" s="372">
        <f t="shared" si="553"/>
        <v>10</v>
      </c>
      <c r="HC251" s="371">
        <f t="shared" si="553"/>
        <v>5</v>
      </c>
      <c r="HD251" s="372">
        <f t="shared" si="549"/>
        <v>10</v>
      </c>
      <c r="HE251" s="371">
        <f t="shared" si="554"/>
        <v>8.5</v>
      </c>
      <c r="HF251" s="372">
        <f t="shared" si="554"/>
        <v>30</v>
      </c>
      <c r="HG251" s="371">
        <f t="shared" si="592"/>
        <v>390</v>
      </c>
      <c r="HH251" s="372">
        <f t="shared" si="592"/>
        <v>752.5</v>
      </c>
      <c r="HI251" s="406">
        <f t="shared" si="593"/>
        <v>918.93000000000006</v>
      </c>
      <c r="HJ251" s="372">
        <f t="shared" si="593"/>
        <v>1162.5714285714287</v>
      </c>
      <c r="HK251" s="371">
        <f t="shared" si="594"/>
        <v>24268.027777777774</v>
      </c>
      <c r="HL251" s="371">
        <f t="shared" si="594"/>
        <v>24271.480828397252</v>
      </c>
    </row>
    <row r="252" spans="1:220" ht="15">
      <c r="A252" s="489" t="s">
        <v>43</v>
      </c>
      <c r="B252" s="569" t="s">
        <v>248</v>
      </c>
      <c r="C252" s="570" t="s">
        <v>1060</v>
      </c>
      <c r="D252" s="492">
        <v>199953</v>
      </c>
      <c r="E252" s="571">
        <v>10</v>
      </c>
      <c r="F252" s="676">
        <v>173</v>
      </c>
      <c r="G252" s="420">
        <v>180</v>
      </c>
      <c r="H252" s="421">
        <v>12</v>
      </c>
      <c r="I252" s="493">
        <v>11</v>
      </c>
      <c r="J252" s="371">
        <f t="shared" si="513"/>
        <v>161</v>
      </c>
      <c r="K252" s="372">
        <f t="shared" si="514"/>
        <v>169</v>
      </c>
      <c r="L252" s="420">
        <v>67.600760456273761</v>
      </c>
      <c r="M252" s="371">
        <f t="shared" si="515"/>
        <v>161</v>
      </c>
      <c r="N252" s="372">
        <f t="shared" si="516"/>
        <v>169</v>
      </c>
      <c r="O252" s="371">
        <f t="shared" si="517"/>
        <v>161</v>
      </c>
      <c r="P252" s="372">
        <f t="shared" si="518"/>
        <v>169</v>
      </c>
      <c r="Q252" s="424">
        <v>1</v>
      </c>
      <c r="R252" s="494">
        <v>5</v>
      </c>
      <c r="S252" s="371">
        <f t="shared" si="519"/>
        <v>1</v>
      </c>
      <c r="T252" s="372">
        <f t="shared" si="520"/>
        <v>5</v>
      </c>
      <c r="U252" s="426">
        <v>1</v>
      </c>
      <c r="V252" s="493">
        <v>2</v>
      </c>
      <c r="W252" s="371">
        <f t="shared" si="521"/>
        <v>1</v>
      </c>
      <c r="X252" s="372">
        <f t="shared" si="522"/>
        <v>2</v>
      </c>
      <c r="Y252" s="426"/>
      <c r="Z252" s="493"/>
      <c r="AA252" s="371">
        <f t="shared" si="523"/>
        <v>0</v>
      </c>
      <c r="AB252" s="372">
        <f t="shared" si="524"/>
        <v>0</v>
      </c>
      <c r="AC252" s="358">
        <f t="shared" si="525"/>
        <v>2</v>
      </c>
      <c r="AD252" s="372">
        <f t="shared" si="526"/>
        <v>7</v>
      </c>
      <c r="AE252" s="358">
        <f t="shared" si="527"/>
        <v>2</v>
      </c>
      <c r="AF252" s="372">
        <f t="shared" si="528"/>
        <v>7</v>
      </c>
      <c r="AG252" s="495">
        <v>2.5</v>
      </c>
      <c r="AH252" s="496">
        <v>3.6</v>
      </c>
      <c r="AI252" s="371">
        <f t="shared" si="529"/>
        <v>2.5</v>
      </c>
      <c r="AJ252" s="372">
        <f t="shared" si="530"/>
        <v>18</v>
      </c>
      <c r="AK252" s="497">
        <v>3.5</v>
      </c>
      <c r="AL252" s="496">
        <v>4</v>
      </c>
      <c r="AM252" s="371">
        <f t="shared" si="531"/>
        <v>3.5</v>
      </c>
      <c r="AN252" s="372">
        <f t="shared" si="532"/>
        <v>8</v>
      </c>
      <c r="AO252" s="497"/>
      <c r="AP252" s="496"/>
      <c r="AQ252" s="371">
        <f t="shared" si="533"/>
        <v>0</v>
      </c>
      <c r="AR252" s="372">
        <f t="shared" si="534"/>
        <v>0</v>
      </c>
      <c r="AS252" s="371">
        <f t="shared" si="535"/>
        <v>3</v>
      </c>
      <c r="AT252" s="372">
        <f t="shared" si="536"/>
        <v>3.7142857142857144</v>
      </c>
      <c r="AU252" s="371">
        <f t="shared" si="537"/>
        <v>6</v>
      </c>
      <c r="AV252" s="372">
        <f t="shared" si="538"/>
        <v>26</v>
      </c>
      <c r="AW252" s="497">
        <v>113</v>
      </c>
      <c r="AX252" s="496">
        <v>91</v>
      </c>
      <c r="AY252" s="371">
        <f t="shared" si="539"/>
        <v>113</v>
      </c>
      <c r="AZ252" s="372">
        <f t="shared" si="540"/>
        <v>455</v>
      </c>
      <c r="BA252" s="497">
        <v>78</v>
      </c>
      <c r="BB252" s="496">
        <v>95</v>
      </c>
      <c r="BC252" s="371">
        <f t="shared" si="541"/>
        <v>78</v>
      </c>
      <c r="BD252" s="372">
        <f t="shared" si="542"/>
        <v>190</v>
      </c>
      <c r="BE252" s="498"/>
      <c r="BF252" s="496"/>
      <c r="BG252" s="371">
        <f t="shared" si="557"/>
        <v>0</v>
      </c>
      <c r="BH252" s="372">
        <f t="shared" si="557"/>
        <v>0</v>
      </c>
      <c r="BI252" s="371">
        <f t="shared" si="558"/>
        <v>95.5</v>
      </c>
      <c r="BJ252" s="372">
        <f t="shared" si="558"/>
        <v>92.142857142857139</v>
      </c>
      <c r="BK252" s="371">
        <f t="shared" si="559"/>
        <v>191</v>
      </c>
      <c r="BL252" s="372">
        <f t="shared" si="559"/>
        <v>645</v>
      </c>
      <c r="BM252" s="431">
        <v>62</v>
      </c>
      <c r="BN252" s="494">
        <v>59</v>
      </c>
      <c r="BO252" s="371">
        <f t="shared" si="595"/>
        <v>62</v>
      </c>
      <c r="BP252" s="372">
        <f t="shared" si="595"/>
        <v>59</v>
      </c>
      <c r="BQ252" s="426">
        <v>62</v>
      </c>
      <c r="BR252" s="494">
        <v>66</v>
      </c>
      <c r="BS252" s="371">
        <f t="shared" si="596"/>
        <v>62</v>
      </c>
      <c r="BT252" s="372">
        <f t="shared" si="596"/>
        <v>66</v>
      </c>
      <c r="BU252" s="426"/>
      <c r="BV252" s="494"/>
      <c r="BW252" s="371">
        <f t="shared" si="597"/>
        <v>0</v>
      </c>
      <c r="BX252" s="423">
        <f t="shared" si="555"/>
        <v>0</v>
      </c>
      <c r="BY252" s="358">
        <f t="shared" si="560"/>
        <v>124</v>
      </c>
      <c r="BZ252" s="372">
        <f t="shared" si="560"/>
        <v>125</v>
      </c>
      <c r="CA252" s="358">
        <f t="shared" si="561"/>
        <v>124</v>
      </c>
      <c r="CB252" s="372">
        <f t="shared" si="561"/>
        <v>125</v>
      </c>
      <c r="CC252" s="427">
        <v>3.98</v>
      </c>
      <c r="CD252" s="496">
        <v>4.3728813559322033</v>
      </c>
      <c r="CE252" s="371">
        <f t="shared" si="510"/>
        <v>246.76</v>
      </c>
      <c r="CF252" s="372">
        <f t="shared" si="510"/>
        <v>258</v>
      </c>
      <c r="CG252" s="426">
        <v>5.48</v>
      </c>
      <c r="CH252" s="496">
        <v>5.6969696969696972</v>
      </c>
      <c r="CI252" s="371">
        <f t="shared" si="598"/>
        <v>339.76000000000005</v>
      </c>
      <c r="CJ252" s="372">
        <f t="shared" si="598"/>
        <v>376</v>
      </c>
      <c r="CK252" s="426"/>
      <c r="CL252" s="496"/>
      <c r="CM252" s="371">
        <f t="shared" si="599"/>
        <v>0</v>
      </c>
      <c r="CN252" s="372">
        <f t="shared" si="599"/>
        <v>0</v>
      </c>
      <c r="CO252" s="371">
        <f t="shared" si="562"/>
        <v>4.7299999999999995</v>
      </c>
      <c r="CP252" s="372">
        <f t="shared" si="562"/>
        <v>5.0720000000000001</v>
      </c>
      <c r="CQ252" s="371">
        <f t="shared" si="563"/>
        <v>586.52</v>
      </c>
      <c r="CR252" s="372">
        <f t="shared" si="563"/>
        <v>634</v>
      </c>
      <c r="CS252" s="426">
        <v>83.253968253968253</v>
      </c>
      <c r="CT252" s="496">
        <v>95.134328358208961</v>
      </c>
      <c r="CU252" s="371">
        <f t="shared" si="511"/>
        <v>5161.7460317460318</v>
      </c>
      <c r="CV252" s="372">
        <f t="shared" si="511"/>
        <v>5612.9253731343288</v>
      </c>
      <c r="CW252" s="426">
        <v>82.709677419354833</v>
      </c>
      <c r="CX252" s="496">
        <v>87.679245283018872</v>
      </c>
      <c r="CY252" s="371">
        <f t="shared" si="512"/>
        <v>5128</v>
      </c>
      <c r="CZ252" s="372">
        <f t="shared" si="512"/>
        <v>5786.8301886792451</v>
      </c>
      <c r="DA252" s="426"/>
      <c r="DB252" s="496"/>
      <c r="DC252" s="371">
        <f t="shared" si="564"/>
        <v>0</v>
      </c>
      <c r="DD252" s="372">
        <f t="shared" si="564"/>
        <v>0</v>
      </c>
      <c r="DE252" s="371">
        <f t="shared" si="565"/>
        <v>82.98182283666155</v>
      </c>
      <c r="DF252" s="372">
        <f t="shared" si="565"/>
        <v>91.198044494508594</v>
      </c>
      <c r="DG252" s="371">
        <f t="shared" si="566"/>
        <v>10289.746031746032</v>
      </c>
      <c r="DH252" s="372">
        <f t="shared" si="566"/>
        <v>11399.755561813574</v>
      </c>
      <c r="DI252" s="371">
        <f t="shared" si="567"/>
        <v>126</v>
      </c>
      <c r="DJ252" s="372">
        <f t="shared" si="567"/>
        <v>132</v>
      </c>
      <c r="DK252" s="371">
        <f t="shared" si="567"/>
        <v>126</v>
      </c>
      <c r="DL252" s="372">
        <f t="shared" si="567"/>
        <v>132</v>
      </c>
      <c r="DM252" s="371">
        <f t="shared" si="568"/>
        <v>4.7025396825396824</v>
      </c>
      <c r="DN252" s="372">
        <f t="shared" si="568"/>
        <v>5</v>
      </c>
      <c r="DO252" s="371">
        <f t="shared" si="569"/>
        <v>592.52</v>
      </c>
      <c r="DP252" s="372">
        <f t="shared" si="569"/>
        <v>660</v>
      </c>
      <c r="DQ252" s="371">
        <f t="shared" si="570"/>
        <v>83.180524061476447</v>
      </c>
      <c r="DR252" s="372">
        <f t="shared" si="570"/>
        <v>91.248148195557377</v>
      </c>
      <c r="DS252" s="371">
        <f t="shared" si="571"/>
        <v>10480.746031746032</v>
      </c>
      <c r="DT252" s="372">
        <f t="shared" si="571"/>
        <v>12044.755561813574</v>
      </c>
      <c r="DU252" s="424">
        <v>11</v>
      </c>
      <c r="DV252" s="496">
        <v>14</v>
      </c>
      <c r="DW252" s="371">
        <f t="shared" si="572"/>
        <v>11</v>
      </c>
      <c r="DX252" s="372">
        <f t="shared" si="572"/>
        <v>14</v>
      </c>
      <c r="DY252" s="426">
        <v>24</v>
      </c>
      <c r="DZ252" s="496">
        <v>22</v>
      </c>
      <c r="EA252" s="371">
        <f t="shared" si="573"/>
        <v>24</v>
      </c>
      <c r="EB252" s="372">
        <f t="shared" si="573"/>
        <v>22</v>
      </c>
      <c r="EC252" s="426"/>
      <c r="ED252" s="496">
        <v>1</v>
      </c>
      <c r="EE252" s="371">
        <f t="shared" si="574"/>
        <v>0</v>
      </c>
      <c r="EF252" s="372">
        <f t="shared" si="574"/>
        <v>1</v>
      </c>
      <c r="EG252" s="358">
        <f t="shared" si="575"/>
        <v>35</v>
      </c>
      <c r="EH252" s="372">
        <f t="shared" si="575"/>
        <v>37</v>
      </c>
      <c r="EI252" s="358">
        <f t="shared" si="576"/>
        <v>35</v>
      </c>
      <c r="EJ252" s="372">
        <f t="shared" si="576"/>
        <v>37</v>
      </c>
      <c r="EK252" s="427">
        <v>2.5499999999999998</v>
      </c>
      <c r="EL252" s="496">
        <v>3.5</v>
      </c>
      <c r="EM252" s="371">
        <f t="shared" si="545"/>
        <v>28.049999999999997</v>
      </c>
      <c r="EN252" s="372">
        <f t="shared" si="545"/>
        <v>49</v>
      </c>
      <c r="EO252" s="426">
        <v>2.65</v>
      </c>
      <c r="EP252" s="496">
        <v>3.7</v>
      </c>
      <c r="EQ252" s="371">
        <f t="shared" si="600"/>
        <v>63.599999999999994</v>
      </c>
      <c r="ER252" s="372">
        <f t="shared" si="600"/>
        <v>81.400000000000006</v>
      </c>
      <c r="ES252" s="426"/>
      <c r="ET252" s="496">
        <v>4</v>
      </c>
      <c r="EU252" s="371">
        <f t="shared" si="543"/>
        <v>0</v>
      </c>
      <c r="EV252" s="372">
        <f t="shared" si="544"/>
        <v>4</v>
      </c>
      <c r="EW252" s="371">
        <f t="shared" si="577"/>
        <v>2.6185714285714283</v>
      </c>
      <c r="EX252" s="372">
        <f t="shared" si="577"/>
        <v>3.6324324324324326</v>
      </c>
      <c r="EY252" s="371">
        <f t="shared" si="578"/>
        <v>91.649999999999991</v>
      </c>
      <c r="EZ252" s="372">
        <f t="shared" si="578"/>
        <v>134.4</v>
      </c>
      <c r="FA252" s="426">
        <v>101.09090909090909</v>
      </c>
      <c r="FB252" s="496">
        <v>89.2</v>
      </c>
      <c r="FC252" s="371">
        <f t="shared" si="579"/>
        <v>1112</v>
      </c>
      <c r="FD252" s="372">
        <f t="shared" si="579"/>
        <v>1248.8</v>
      </c>
      <c r="FE252" s="426">
        <v>90.791666666666671</v>
      </c>
      <c r="FF252" s="496">
        <v>83.36</v>
      </c>
      <c r="FG252" s="371">
        <f t="shared" si="580"/>
        <v>2179</v>
      </c>
      <c r="FH252" s="372">
        <f t="shared" si="580"/>
        <v>1833.92</v>
      </c>
      <c r="FI252" s="426"/>
      <c r="FJ252" s="496">
        <v>84</v>
      </c>
      <c r="FK252" s="371">
        <f t="shared" si="581"/>
        <v>0</v>
      </c>
      <c r="FL252" s="372">
        <f t="shared" si="581"/>
        <v>84</v>
      </c>
      <c r="FM252" s="371">
        <f t="shared" si="582"/>
        <v>94.028571428571425</v>
      </c>
      <c r="FN252" s="372">
        <f t="shared" si="582"/>
        <v>85.587027027027034</v>
      </c>
      <c r="FO252" s="371">
        <f t="shared" si="583"/>
        <v>3291</v>
      </c>
      <c r="FP252" s="372">
        <f t="shared" si="583"/>
        <v>3166.7200000000003</v>
      </c>
      <c r="FQ252" s="424"/>
      <c r="FR252" s="425"/>
      <c r="FS252" s="371">
        <f t="shared" si="584"/>
        <v>0</v>
      </c>
      <c r="FT252" s="372">
        <f t="shared" si="584"/>
        <v>0</v>
      </c>
      <c r="FU252" s="426"/>
      <c r="FV252" s="425"/>
      <c r="FW252" s="371">
        <f t="shared" si="585"/>
        <v>0</v>
      </c>
      <c r="FX252" s="372">
        <f t="shared" si="585"/>
        <v>0</v>
      </c>
      <c r="FY252" s="426"/>
      <c r="FZ252" s="425"/>
      <c r="GA252" s="371">
        <f t="shared" si="586"/>
        <v>0</v>
      </c>
      <c r="GB252" s="372">
        <f t="shared" si="586"/>
        <v>0</v>
      </c>
      <c r="GC252" s="406">
        <f t="shared" si="550"/>
        <v>74</v>
      </c>
      <c r="GD252" s="372">
        <f t="shared" si="550"/>
        <v>78</v>
      </c>
      <c r="GE252" s="371">
        <f t="shared" si="550"/>
        <v>74</v>
      </c>
      <c r="GF252" s="372">
        <f t="shared" si="550"/>
        <v>78</v>
      </c>
      <c r="GG252" s="371">
        <f t="shared" si="587"/>
        <v>277.31</v>
      </c>
      <c r="GH252" s="372">
        <f t="shared" si="587"/>
        <v>325</v>
      </c>
      <c r="GI252" s="371">
        <f t="shared" si="588"/>
        <v>6386.7460317460318</v>
      </c>
      <c r="GJ252" s="372">
        <f t="shared" si="588"/>
        <v>7316.7253731343289</v>
      </c>
      <c r="GK252" s="406">
        <f t="shared" si="551"/>
        <v>87</v>
      </c>
      <c r="GL252" s="372">
        <f t="shared" si="551"/>
        <v>90</v>
      </c>
      <c r="GM252" s="371">
        <f t="shared" si="551"/>
        <v>87</v>
      </c>
      <c r="GN252" s="372">
        <f t="shared" si="551"/>
        <v>90</v>
      </c>
      <c r="GO252" s="371">
        <f t="shared" si="589"/>
        <v>406.86</v>
      </c>
      <c r="GP252" s="372">
        <f t="shared" si="589"/>
        <v>465.4</v>
      </c>
      <c r="GQ252" s="371">
        <f t="shared" si="590"/>
        <v>7385</v>
      </c>
      <c r="GR252" s="372">
        <f t="shared" si="590"/>
        <v>7810.7501886792452</v>
      </c>
      <c r="GS252" s="406">
        <f t="shared" si="552"/>
        <v>161</v>
      </c>
      <c r="GT252" s="372">
        <f t="shared" si="552"/>
        <v>168</v>
      </c>
      <c r="GU252" s="371">
        <f t="shared" si="552"/>
        <v>161</v>
      </c>
      <c r="GV252" s="372">
        <f t="shared" si="548"/>
        <v>168</v>
      </c>
      <c r="GW252" s="371">
        <f t="shared" si="591"/>
        <v>684.17000000000007</v>
      </c>
      <c r="GX252" s="372">
        <f t="shared" si="591"/>
        <v>790.4</v>
      </c>
      <c r="GY252" s="371">
        <f t="shared" si="591"/>
        <v>13771.746031746032</v>
      </c>
      <c r="GZ252" s="372">
        <f t="shared" si="556"/>
        <v>15127.475561813575</v>
      </c>
      <c r="HA252" s="406">
        <f t="shared" si="553"/>
        <v>0</v>
      </c>
      <c r="HB252" s="372">
        <f t="shared" si="553"/>
        <v>1</v>
      </c>
      <c r="HC252" s="371">
        <f t="shared" si="553"/>
        <v>0</v>
      </c>
      <c r="HD252" s="372">
        <f t="shared" si="549"/>
        <v>1</v>
      </c>
      <c r="HE252" s="371" t="str">
        <f t="shared" si="554"/>
        <v/>
      </c>
      <c r="HF252" s="372">
        <f t="shared" si="554"/>
        <v>4</v>
      </c>
      <c r="HG252" s="371" t="str">
        <f t="shared" si="592"/>
        <v/>
      </c>
      <c r="HH252" s="372">
        <f t="shared" si="592"/>
        <v>84</v>
      </c>
      <c r="HI252" s="406">
        <f t="shared" si="593"/>
        <v>684.17</v>
      </c>
      <c r="HJ252" s="372">
        <f t="shared" si="593"/>
        <v>794.4</v>
      </c>
      <c r="HK252" s="371">
        <f t="shared" si="594"/>
        <v>13771.746031746032</v>
      </c>
      <c r="HL252" s="371">
        <f t="shared" si="594"/>
        <v>15211.475561813575</v>
      </c>
    </row>
    <row r="253" spans="1:220" ht="15">
      <c r="A253" s="491" t="s">
        <v>43</v>
      </c>
      <c r="B253" s="490" t="s">
        <v>249</v>
      </c>
      <c r="C253" s="50"/>
      <c r="D253" s="492">
        <v>197966</v>
      </c>
      <c r="E253" s="452">
        <v>10</v>
      </c>
      <c r="F253" s="676">
        <v>168</v>
      </c>
      <c r="G253" s="420">
        <v>171</v>
      </c>
      <c r="H253" s="421">
        <v>15</v>
      </c>
      <c r="I253" s="493">
        <v>13</v>
      </c>
      <c r="J253" s="371">
        <f t="shared" si="513"/>
        <v>153</v>
      </c>
      <c r="K253" s="372">
        <f t="shared" si="514"/>
        <v>158</v>
      </c>
      <c r="L253" s="420">
        <v>66.97486033519553</v>
      </c>
      <c r="M253" s="371">
        <f t="shared" si="515"/>
        <v>153</v>
      </c>
      <c r="N253" s="372">
        <f t="shared" si="516"/>
        <v>158</v>
      </c>
      <c r="O253" s="371">
        <f t="shared" si="517"/>
        <v>153</v>
      </c>
      <c r="P253" s="372">
        <f t="shared" si="518"/>
        <v>158</v>
      </c>
      <c r="Q253" s="424">
        <v>11</v>
      </c>
      <c r="R253" s="494">
        <v>11</v>
      </c>
      <c r="S253" s="371">
        <f t="shared" si="519"/>
        <v>11</v>
      </c>
      <c r="T253" s="372">
        <f t="shared" si="520"/>
        <v>11</v>
      </c>
      <c r="U253" s="426">
        <v>7</v>
      </c>
      <c r="V253" s="493">
        <v>7</v>
      </c>
      <c r="W253" s="371">
        <f t="shared" si="521"/>
        <v>7</v>
      </c>
      <c r="X253" s="372">
        <f t="shared" si="522"/>
        <v>7</v>
      </c>
      <c r="Y253" s="426"/>
      <c r="Z253" s="493"/>
      <c r="AA253" s="371">
        <f t="shared" si="523"/>
        <v>0</v>
      </c>
      <c r="AB253" s="372">
        <f t="shared" si="524"/>
        <v>0</v>
      </c>
      <c r="AC253" s="358">
        <f t="shared" si="525"/>
        <v>18</v>
      </c>
      <c r="AD253" s="372">
        <f t="shared" si="526"/>
        <v>18</v>
      </c>
      <c r="AE253" s="358">
        <f t="shared" si="527"/>
        <v>18</v>
      </c>
      <c r="AF253" s="372">
        <f t="shared" si="528"/>
        <v>18</v>
      </c>
      <c r="AG253" s="495">
        <v>2.68</v>
      </c>
      <c r="AH253" s="496">
        <v>3.2727272727272729</v>
      </c>
      <c r="AI253" s="371">
        <f t="shared" si="529"/>
        <v>29.48</v>
      </c>
      <c r="AJ253" s="372">
        <f t="shared" si="530"/>
        <v>36</v>
      </c>
      <c r="AK253" s="497">
        <v>3.57</v>
      </c>
      <c r="AL253" s="496">
        <v>3.5714285714285716</v>
      </c>
      <c r="AM253" s="371">
        <f t="shared" si="531"/>
        <v>24.99</v>
      </c>
      <c r="AN253" s="372">
        <f t="shared" si="532"/>
        <v>25</v>
      </c>
      <c r="AO253" s="497"/>
      <c r="AP253" s="496"/>
      <c r="AQ253" s="371">
        <f t="shared" si="533"/>
        <v>0</v>
      </c>
      <c r="AR253" s="372">
        <f t="shared" si="534"/>
        <v>0</v>
      </c>
      <c r="AS253" s="371">
        <f t="shared" si="535"/>
        <v>3.0261111111111112</v>
      </c>
      <c r="AT253" s="372">
        <f t="shared" si="536"/>
        <v>3.3888888888888888</v>
      </c>
      <c r="AU253" s="371">
        <f t="shared" si="537"/>
        <v>54.47</v>
      </c>
      <c r="AV253" s="372">
        <f t="shared" si="538"/>
        <v>61</v>
      </c>
      <c r="AW253" s="497">
        <v>85.090909090909093</v>
      </c>
      <c r="AX253" s="496">
        <v>92.615384615384613</v>
      </c>
      <c r="AY253" s="371">
        <f t="shared" si="539"/>
        <v>936</v>
      </c>
      <c r="AZ253" s="372">
        <f t="shared" si="540"/>
        <v>1018.7692307692307</v>
      </c>
      <c r="BA253" s="497">
        <v>82.142857142857139</v>
      </c>
      <c r="BB253" s="496">
        <v>97.75</v>
      </c>
      <c r="BC253" s="371">
        <f t="shared" si="541"/>
        <v>575</v>
      </c>
      <c r="BD253" s="372">
        <f t="shared" si="542"/>
        <v>684.25</v>
      </c>
      <c r="BE253" s="498"/>
      <c r="BF253" s="496"/>
      <c r="BG253" s="371">
        <f t="shared" si="557"/>
        <v>0</v>
      </c>
      <c r="BH253" s="372">
        <f t="shared" si="557"/>
        <v>0</v>
      </c>
      <c r="BI253" s="371">
        <f t="shared" si="558"/>
        <v>83.944444444444443</v>
      </c>
      <c r="BJ253" s="372">
        <f t="shared" si="558"/>
        <v>94.612179487179489</v>
      </c>
      <c r="BK253" s="371">
        <f t="shared" si="559"/>
        <v>1511</v>
      </c>
      <c r="BL253" s="372">
        <f t="shared" si="559"/>
        <v>1703.0192307692307</v>
      </c>
      <c r="BM253" s="431">
        <v>46</v>
      </c>
      <c r="BN253" s="494">
        <v>57</v>
      </c>
      <c r="BO253" s="371">
        <f t="shared" si="595"/>
        <v>46</v>
      </c>
      <c r="BP253" s="372">
        <f t="shared" si="595"/>
        <v>57</v>
      </c>
      <c r="BQ253" s="426">
        <v>51</v>
      </c>
      <c r="BR253" s="494">
        <v>48</v>
      </c>
      <c r="BS253" s="371">
        <f t="shared" si="596"/>
        <v>51</v>
      </c>
      <c r="BT253" s="372">
        <f t="shared" si="596"/>
        <v>48</v>
      </c>
      <c r="BU253" s="426"/>
      <c r="BV253" s="494"/>
      <c r="BW253" s="371">
        <f t="shared" si="597"/>
        <v>0</v>
      </c>
      <c r="BX253" s="423">
        <f t="shared" si="555"/>
        <v>0</v>
      </c>
      <c r="BY253" s="358">
        <f t="shared" si="560"/>
        <v>97</v>
      </c>
      <c r="BZ253" s="372">
        <f t="shared" si="560"/>
        <v>105</v>
      </c>
      <c r="CA253" s="358">
        <f t="shared" si="561"/>
        <v>97</v>
      </c>
      <c r="CB253" s="372">
        <f t="shared" si="561"/>
        <v>105</v>
      </c>
      <c r="CC253" s="427">
        <v>4.63</v>
      </c>
      <c r="CD253" s="496">
        <v>5.4824561403508776</v>
      </c>
      <c r="CE253" s="371">
        <f t="shared" si="510"/>
        <v>212.98</v>
      </c>
      <c r="CF253" s="372">
        <f t="shared" si="510"/>
        <v>312.5</v>
      </c>
      <c r="CG253" s="426">
        <v>5.25</v>
      </c>
      <c r="CH253" s="496">
        <v>5</v>
      </c>
      <c r="CI253" s="371">
        <f t="shared" si="598"/>
        <v>267.75</v>
      </c>
      <c r="CJ253" s="372">
        <f t="shared" si="598"/>
        <v>240</v>
      </c>
      <c r="CK253" s="426"/>
      <c r="CL253" s="496"/>
      <c r="CM253" s="371">
        <f t="shared" si="599"/>
        <v>0</v>
      </c>
      <c r="CN253" s="372">
        <f t="shared" si="599"/>
        <v>0</v>
      </c>
      <c r="CO253" s="371">
        <f t="shared" si="562"/>
        <v>4.9559793814432993</v>
      </c>
      <c r="CP253" s="372">
        <f t="shared" si="562"/>
        <v>5.2619047619047619</v>
      </c>
      <c r="CQ253" s="371">
        <f t="shared" si="563"/>
        <v>480.73</v>
      </c>
      <c r="CR253" s="372">
        <f t="shared" si="563"/>
        <v>552.5</v>
      </c>
      <c r="CS253" s="426">
        <v>88.434782608695656</v>
      </c>
      <c r="CT253" s="496">
        <v>104.84126984126983</v>
      </c>
      <c r="CU253" s="371">
        <f t="shared" si="511"/>
        <v>4068</v>
      </c>
      <c r="CV253" s="372">
        <f t="shared" si="511"/>
        <v>5975.9523809523807</v>
      </c>
      <c r="CW253" s="426">
        <v>80.607843137254903</v>
      </c>
      <c r="CX253" s="496">
        <v>90.47540983606558</v>
      </c>
      <c r="CY253" s="371">
        <f t="shared" si="512"/>
        <v>4111</v>
      </c>
      <c r="CZ253" s="372">
        <f t="shared" si="512"/>
        <v>4342.8196721311479</v>
      </c>
      <c r="DA253" s="426"/>
      <c r="DB253" s="496">
        <v>91</v>
      </c>
      <c r="DC253" s="371">
        <f t="shared" si="564"/>
        <v>0</v>
      </c>
      <c r="DD253" s="372">
        <f t="shared" si="564"/>
        <v>0</v>
      </c>
      <c r="DE253" s="371">
        <f t="shared" si="565"/>
        <v>84.319587628865975</v>
      </c>
      <c r="DF253" s="372">
        <f t="shared" si="565"/>
        <v>98.274019553176458</v>
      </c>
      <c r="DG253" s="371">
        <f t="shared" si="566"/>
        <v>8179</v>
      </c>
      <c r="DH253" s="372">
        <f t="shared" si="566"/>
        <v>10318.772053083529</v>
      </c>
      <c r="DI253" s="371">
        <f t="shared" si="567"/>
        <v>115</v>
      </c>
      <c r="DJ253" s="372">
        <f t="shared" si="567"/>
        <v>123</v>
      </c>
      <c r="DK253" s="371">
        <f t="shared" si="567"/>
        <v>115</v>
      </c>
      <c r="DL253" s="372">
        <f t="shared" si="567"/>
        <v>123</v>
      </c>
      <c r="DM253" s="371">
        <f t="shared" si="568"/>
        <v>4.6539130434782612</v>
      </c>
      <c r="DN253" s="372">
        <f t="shared" si="568"/>
        <v>4.9878048780487809</v>
      </c>
      <c r="DO253" s="371">
        <f t="shared" si="569"/>
        <v>535.20000000000005</v>
      </c>
      <c r="DP253" s="372">
        <f t="shared" si="569"/>
        <v>613.5</v>
      </c>
      <c r="DQ253" s="371">
        <f t="shared" si="570"/>
        <v>84.260869565217391</v>
      </c>
      <c r="DR253" s="372">
        <f t="shared" si="570"/>
        <v>97.738140519128123</v>
      </c>
      <c r="DS253" s="371">
        <f t="shared" si="571"/>
        <v>9690</v>
      </c>
      <c r="DT253" s="372">
        <f t="shared" si="571"/>
        <v>12021.791283852759</v>
      </c>
      <c r="DU253" s="424">
        <v>14</v>
      </c>
      <c r="DV253" s="496">
        <v>13</v>
      </c>
      <c r="DW253" s="371">
        <f t="shared" si="572"/>
        <v>14</v>
      </c>
      <c r="DX253" s="372">
        <f t="shared" si="572"/>
        <v>13</v>
      </c>
      <c r="DY253" s="426">
        <v>24</v>
      </c>
      <c r="DZ253" s="496">
        <v>22</v>
      </c>
      <c r="EA253" s="371">
        <f t="shared" si="573"/>
        <v>24</v>
      </c>
      <c r="EB253" s="372">
        <f t="shared" si="573"/>
        <v>22</v>
      </c>
      <c r="EC253" s="426"/>
      <c r="ED253" s="496"/>
      <c r="EE253" s="371">
        <f t="shared" si="574"/>
        <v>0</v>
      </c>
      <c r="EF253" s="372">
        <f t="shared" si="574"/>
        <v>0</v>
      </c>
      <c r="EG253" s="358">
        <f t="shared" si="575"/>
        <v>38</v>
      </c>
      <c r="EH253" s="372">
        <f t="shared" si="575"/>
        <v>35</v>
      </c>
      <c r="EI253" s="358">
        <f t="shared" si="576"/>
        <v>38</v>
      </c>
      <c r="EJ253" s="372">
        <f t="shared" si="576"/>
        <v>35</v>
      </c>
      <c r="EK253" s="427">
        <v>2.93</v>
      </c>
      <c r="EL253" s="496">
        <v>3</v>
      </c>
      <c r="EM253" s="371">
        <f t="shared" si="545"/>
        <v>41.02</v>
      </c>
      <c r="EN253" s="372">
        <f t="shared" si="545"/>
        <v>39</v>
      </c>
      <c r="EO253" s="426">
        <v>3.19</v>
      </c>
      <c r="EP253" s="496">
        <v>2.6</v>
      </c>
      <c r="EQ253" s="371">
        <f t="shared" si="600"/>
        <v>76.56</v>
      </c>
      <c r="ER253" s="372">
        <f t="shared" si="600"/>
        <v>57.2</v>
      </c>
      <c r="ES253" s="426"/>
      <c r="ET253" s="496"/>
      <c r="EU253" s="371">
        <f t="shared" si="543"/>
        <v>0</v>
      </c>
      <c r="EV253" s="372">
        <f t="shared" si="544"/>
        <v>0</v>
      </c>
      <c r="EW253" s="371">
        <f t="shared" si="577"/>
        <v>3.09421052631579</v>
      </c>
      <c r="EX253" s="372">
        <f t="shared" si="577"/>
        <v>2.7485714285714287</v>
      </c>
      <c r="EY253" s="371">
        <f t="shared" si="578"/>
        <v>117.58000000000001</v>
      </c>
      <c r="EZ253" s="372">
        <f t="shared" si="578"/>
        <v>96.2</v>
      </c>
      <c r="FA253" s="426">
        <v>92.571428571428569</v>
      </c>
      <c r="FB253" s="496">
        <v>81</v>
      </c>
      <c r="FC253" s="371">
        <f t="shared" si="579"/>
        <v>1296</v>
      </c>
      <c r="FD253" s="372">
        <f t="shared" si="579"/>
        <v>1053</v>
      </c>
      <c r="FE253" s="426">
        <v>101.41666666666667</v>
      </c>
      <c r="FF253" s="496">
        <v>79.8</v>
      </c>
      <c r="FG253" s="371">
        <f t="shared" si="580"/>
        <v>2434</v>
      </c>
      <c r="FH253" s="372">
        <f t="shared" si="580"/>
        <v>1755.6</v>
      </c>
      <c r="FI253" s="426"/>
      <c r="FJ253" s="496"/>
      <c r="FK253" s="371">
        <f t="shared" si="581"/>
        <v>0</v>
      </c>
      <c r="FL253" s="372">
        <f t="shared" si="581"/>
        <v>0</v>
      </c>
      <c r="FM253" s="371">
        <f t="shared" si="582"/>
        <v>98.15789473684211</v>
      </c>
      <c r="FN253" s="372">
        <f t="shared" si="582"/>
        <v>80.245714285714286</v>
      </c>
      <c r="FO253" s="371">
        <f t="shared" si="583"/>
        <v>3730</v>
      </c>
      <c r="FP253" s="372">
        <f t="shared" si="583"/>
        <v>2808.6</v>
      </c>
      <c r="FQ253" s="424"/>
      <c r="FR253" s="425"/>
      <c r="FS253" s="371">
        <f t="shared" si="584"/>
        <v>0</v>
      </c>
      <c r="FT253" s="372">
        <f t="shared" si="584"/>
        <v>0</v>
      </c>
      <c r="FU253" s="426"/>
      <c r="FV253" s="425"/>
      <c r="FW253" s="371">
        <f t="shared" si="585"/>
        <v>0</v>
      </c>
      <c r="FX253" s="372">
        <f t="shared" si="585"/>
        <v>0</v>
      </c>
      <c r="FY253" s="426"/>
      <c r="FZ253" s="425"/>
      <c r="GA253" s="371">
        <f t="shared" si="586"/>
        <v>0</v>
      </c>
      <c r="GB253" s="372">
        <f t="shared" si="586"/>
        <v>0</v>
      </c>
      <c r="GC253" s="406">
        <f t="shared" si="550"/>
        <v>71</v>
      </c>
      <c r="GD253" s="372">
        <f t="shared" si="550"/>
        <v>81</v>
      </c>
      <c r="GE253" s="371">
        <f t="shared" si="550"/>
        <v>71</v>
      </c>
      <c r="GF253" s="372">
        <f t="shared" si="550"/>
        <v>81</v>
      </c>
      <c r="GG253" s="371">
        <f t="shared" si="587"/>
        <v>283.47999999999996</v>
      </c>
      <c r="GH253" s="372">
        <f t="shared" si="587"/>
        <v>387.5</v>
      </c>
      <c r="GI253" s="371">
        <f t="shared" si="588"/>
        <v>6300</v>
      </c>
      <c r="GJ253" s="372">
        <f t="shared" si="588"/>
        <v>8047.7216117216112</v>
      </c>
      <c r="GK253" s="406">
        <f t="shared" si="551"/>
        <v>82</v>
      </c>
      <c r="GL253" s="372">
        <f t="shared" si="551"/>
        <v>77</v>
      </c>
      <c r="GM253" s="371">
        <f t="shared" si="551"/>
        <v>82</v>
      </c>
      <c r="GN253" s="372">
        <f t="shared" si="551"/>
        <v>77</v>
      </c>
      <c r="GO253" s="371">
        <f t="shared" si="589"/>
        <v>369.3</v>
      </c>
      <c r="GP253" s="372">
        <f t="shared" si="589"/>
        <v>322.2</v>
      </c>
      <c r="GQ253" s="371">
        <f t="shared" si="590"/>
        <v>7120</v>
      </c>
      <c r="GR253" s="372">
        <f t="shared" si="590"/>
        <v>6782.6696721311473</v>
      </c>
      <c r="GS253" s="406">
        <f t="shared" si="552"/>
        <v>153</v>
      </c>
      <c r="GT253" s="372">
        <f t="shared" si="552"/>
        <v>158</v>
      </c>
      <c r="GU253" s="371">
        <f t="shared" si="552"/>
        <v>153</v>
      </c>
      <c r="GV253" s="372">
        <f t="shared" si="548"/>
        <v>158</v>
      </c>
      <c r="GW253" s="371">
        <f t="shared" si="591"/>
        <v>652.78</v>
      </c>
      <c r="GX253" s="372">
        <f t="shared" si="591"/>
        <v>709.7</v>
      </c>
      <c r="GY253" s="371">
        <f t="shared" si="591"/>
        <v>13420</v>
      </c>
      <c r="GZ253" s="372">
        <f t="shared" si="556"/>
        <v>14830.391283852758</v>
      </c>
      <c r="HA253" s="406">
        <f t="shared" si="553"/>
        <v>0</v>
      </c>
      <c r="HB253" s="372">
        <f t="shared" si="553"/>
        <v>0</v>
      </c>
      <c r="HC253" s="371">
        <f t="shared" si="553"/>
        <v>0</v>
      </c>
      <c r="HD253" s="372">
        <f t="shared" si="549"/>
        <v>0</v>
      </c>
      <c r="HE253" s="371" t="str">
        <f t="shared" si="554"/>
        <v/>
      </c>
      <c r="HF253" s="372" t="str">
        <f t="shared" si="554"/>
        <v/>
      </c>
      <c r="HG253" s="371" t="str">
        <f t="shared" si="592"/>
        <v/>
      </c>
      <c r="HH253" s="372" t="str">
        <f t="shared" si="592"/>
        <v/>
      </c>
      <c r="HI253" s="406">
        <f t="shared" si="593"/>
        <v>652.78000000000009</v>
      </c>
      <c r="HJ253" s="372">
        <f t="shared" si="593"/>
        <v>709.7</v>
      </c>
      <c r="HK253" s="371">
        <f t="shared" si="594"/>
        <v>13420</v>
      </c>
      <c r="HL253" s="371">
        <f t="shared" si="594"/>
        <v>14830.391283852759</v>
      </c>
    </row>
    <row r="254" spans="1:220" ht="15">
      <c r="A254" s="489" t="s">
        <v>43</v>
      </c>
      <c r="B254" s="490" t="s">
        <v>250</v>
      </c>
      <c r="C254" s="50"/>
      <c r="D254" s="492">
        <v>198011</v>
      </c>
      <c r="E254" s="452">
        <v>10</v>
      </c>
      <c r="F254" s="676">
        <v>102</v>
      </c>
      <c r="G254" s="420">
        <v>121</v>
      </c>
      <c r="H254" s="421">
        <v>2</v>
      </c>
      <c r="I254" s="493">
        <v>8</v>
      </c>
      <c r="J254" s="371">
        <f t="shared" si="513"/>
        <v>100</v>
      </c>
      <c r="K254" s="372">
        <f t="shared" si="514"/>
        <v>113</v>
      </c>
      <c r="L254" s="420">
        <v>66.370461538461541</v>
      </c>
      <c r="M254" s="371">
        <f t="shared" si="515"/>
        <v>100</v>
      </c>
      <c r="N254" s="372">
        <f t="shared" si="516"/>
        <v>113</v>
      </c>
      <c r="O254" s="371">
        <f t="shared" si="517"/>
        <v>100</v>
      </c>
      <c r="P254" s="372">
        <f t="shared" si="518"/>
        <v>113</v>
      </c>
      <c r="Q254" s="424">
        <v>5</v>
      </c>
      <c r="R254" s="494">
        <v>3</v>
      </c>
      <c r="S254" s="371">
        <f t="shared" si="519"/>
        <v>5</v>
      </c>
      <c r="T254" s="372">
        <f t="shared" si="520"/>
        <v>3</v>
      </c>
      <c r="U254" s="426">
        <v>1</v>
      </c>
      <c r="V254" s="493">
        <v>3</v>
      </c>
      <c r="W254" s="371">
        <f t="shared" si="521"/>
        <v>1</v>
      </c>
      <c r="X254" s="372">
        <f t="shared" si="522"/>
        <v>3</v>
      </c>
      <c r="Y254" s="426"/>
      <c r="Z254" s="493"/>
      <c r="AA254" s="371">
        <f t="shared" si="523"/>
        <v>0</v>
      </c>
      <c r="AB254" s="372">
        <f t="shared" si="524"/>
        <v>0</v>
      </c>
      <c r="AC254" s="358">
        <f t="shared" si="525"/>
        <v>6</v>
      </c>
      <c r="AD254" s="372">
        <f t="shared" si="526"/>
        <v>6</v>
      </c>
      <c r="AE254" s="358">
        <f t="shared" si="527"/>
        <v>6</v>
      </c>
      <c r="AF254" s="372">
        <f t="shared" si="528"/>
        <v>6</v>
      </c>
      <c r="AG254" s="495">
        <v>1.6</v>
      </c>
      <c r="AH254" s="496">
        <v>4.666666666666667</v>
      </c>
      <c r="AI254" s="371">
        <f t="shared" si="529"/>
        <v>8</v>
      </c>
      <c r="AJ254" s="372">
        <f t="shared" si="530"/>
        <v>14</v>
      </c>
      <c r="AK254" s="497">
        <v>2.5</v>
      </c>
      <c r="AL254" s="496">
        <v>3</v>
      </c>
      <c r="AM254" s="371">
        <f t="shared" si="531"/>
        <v>2.5</v>
      </c>
      <c r="AN254" s="372">
        <f t="shared" si="532"/>
        <v>9</v>
      </c>
      <c r="AO254" s="497"/>
      <c r="AP254" s="496"/>
      <c r="AQ254" s="371">
        <f t="shared" si="533"/>
        <v>0</v>
      </c>
      <c r="AR254" s="372">
        <f t="shared" si="534"/>
        <v>0</v>
      </c>
      <c r="AS254" s="371">
        <f t="shared" si="535"/>
        <v>1.75</v>
      </c>
      <c r="AT254" s="372">
        <f t="shared" si="536"/>
        <v>3.8333333333333335</v>
      </c>
      <c r="AU254" s="371">
        <f t="shared" si="537"/>
        <v>10.5</v>
      </c>
      <c r="AV254" s="372">
        <f t="shared" si="538"/>
        <v>23</v>
      </c>
      <c r="AW254" s="497">
        <v>87</v>
      </c>
      <c r="AX254" s="496">
        <v>86</v>
      </c>
      <c r="AY254" s="371">
        <f t="shared" si="539"/>
        <v>435</v>
      </c>
      <c r="AZ254" s="372">
        <f t="shared" si="540"/>
        <v>258</v>
      </c>
      <c r="BA254" s="497">
        <v>93</v>
      </c>
      <c r="BB254" s="496">
        <v>94</v>
      </c>
      <c r="BC254" s="371">
        <f t="shared" si="541"/>
        <v>93</v>
      </c>
      <c r="BD254" s="372">
        <f t="shared" si="542"/>
        <v>282</v>
      </c>
      <c r="BE254" s="498"/>
      <c r="BF254" s="496"/>
      <c r="BG254" s="371">
        <f t="shared" si="557"/>
        <v>0</v>
      </c>
      <c r="BH254" s="372">
        <f t="shared" si="557"/>
        <v>0</v>
      </c>
      <c r="BI254" s="371">
        <f t="shared" si="558"/>
        <v>88</v>
      </c>
      <c r="BJ254" s="372">
        <f t="shared" si="558"/>
        <v>90</v>
      </c>
      <c r="BK254" s="371">
        <f t="shared" si="559"/>
        <v>528</v>
      </c>
      <c r="BL254" s="372">
        <f t="shared" si="559"/>
        <v>540</v>
      </c>
      <c r="BM254" s="431">
        <v>45</v>
      </c>
      <c r="BN254" s="494">
        <v>40</v>
      </c>
      <c r="BO254" s="371">
        <f t="shared" si="595"/>
        <v>45</v>
      </c>
      <c r="BP254" s="372">
        <f t="shared" si="595"/>
        <v>40</v>
      </c>
      <c r="BQ254" s="426">
        <v>25</v>
      </c>
      <c r="BR254" s="494">
        <v>36</v>
      </c>
      <c r="BS254" s="371">
        <f t="shared" si="596"/>
        <v>25</v>
      </c>
      <c r="BT254" s="372">
        <f t="shared" si="596"/>
        <v>36</v>
      </c>
      <c r="BU254" s="426"/>
      <c r="BV254" s="494"/>
      <c r="BW254" s="371">
        <f t="shared" si="597"/>
        <v>0</v>
      </c>
      <c r="BX254" s="423">
        <f t="shared" si="555"/>
        <v>0</v>
      </c>
      <c r="BY254" s="358">
        <f t="shared" si="560"/>
        <v>70</v>
      </c>
      <c r="BZ254" s="372">
        <f t="shared" si="560"/>
        <v>76</v>
      </c>
      <c r="CA254" s="358">
        <f t="shared" si="561"/>
        <v>70</v>
      </c>
      <c r="CB254" s="372">
        <f t="shared" si="561"/>
        <v>76</v>
      </c>
      <c r="CC254" s="427">
        <v>5.22</v>
      </c>
      <c r="CD254" s="496">
        <v>5.75</v>
      </c>
      <c r="CE254" s="371">
        <f t="shared" si="510"/>
        <v>234.89999999999998</v>
      </c>
      <c r="CF254" s="372">
        <f t="shared" si="510"/>
        <v>230</v>
      </c>
      <c r="CG254" s="426">
        <v>5.26</v>
      </c>
      <c r="CH254" s="496">
        <v>4.583333333333333</v>
      </c>
      <c r="CI254" s="371">
        <f t="shared" si="598"/>
        <v>131.5</v>
      </c>
      <c r="CJ254" s="372">
        <f t="shared" si="598"/>
        <v>165</v>
      </c>
      <c r="CK254" s="426"/>
      <c r="CL254" s="496"/>
      <c r="CM254" s="371">
        <f t="shared" si="599"/>
        <v>0</v>
      </c>
      <c r="CN254" s="372">
        <f t="shared" si="599"/>
        <v>0</v>
      </c>
      <c r="CO254" s="371">
        <f t="shared" si="562"/>
        <v>5.234285714285714</v>
      </c>
      <c r="CP254" s="372">
        <f t="shared" si="562"/>
        <v>5.1973684210526319</v>
      </c>
      <c r="CQ254" s="371">
        <f t="shared" si="563"/>
        <v>366.4</v>
      </c>
      <c r="CR254" s="372">
        <f t="shared" si="563"/>
        <v>395</v>
      </c>
      <c r="CS254" s="426">
        <v>89.333333333333329</v>
      </c>
      <c r="CT254" s="496">
        <v>102.89130434782609</v>
      </c>
      <c r="CU254" s="371">
        <f t="shared" si="511"/>
        <v>4020</v>
      </c>
      <c r="CV254" s="372">
        <f t="shared" si="511"/>
        <v>4115.652173913044</v>
      </c>
      <c r="CW254" s="426">
        <v>90.2</v>
      </c>
      <c r="CX254" s="496">
        <v>92.86363636363636</v>
      </c>
      <c r="CY254" s="371">
        <f t="shared" si="512"/>
        <v>2255</v>
      </c>
      <c r="CZ254" s="372">
        <f t="shared" si="512"/>
        <v>3343.090909090909</v>
      </c>
      <c r="DA254" s="426"/>
      <c r="DB254" s="496">
        <v>35</v>
      </c>
      <c r="DC254" s="371">
        <f t="shared" si="564"/>
        <v>0</v>
      </c>
      <c r="DD254" s="372">
        <f t="shared" si="564"/>
        <v>0</v>
      </c>
      <c r="DE254" s="371">
        <f t="shared" si="565"/>
        <v>89.642857142857139</v>
      </c>
      <c r="DF254" s="372">
        <f t="shared" si="565"/>
        <v>98.141356355315168</v>
      </c>
      <c r="DG254" s="371">
        <f t="shared" si="566"/>
        <v>6275</v>
      </c>
      <c r="DH254" s="372">
        <f t="shared" si="566"/>
        <v>7458.743083003953</v>
      </c>
      <c r="DI254" s="371">
        <f t="shared" si="567"/>
        <v>76</v>
      </c>
      <c r="DJ254" s="372">
        <f t="shared" si="567"/>
        <v>82</v>
      </c>
      <c r="DK254" s="371">
        <f t="shared" si="567"/>
        <v>76</v>
      </c>
      <c r="DL254" s="372">
        <f t="shared" si="567"/>
        <v>82</v>
      </c>
      <c r="DM254" s="371">
        <f t="shared" si="568"/>
        <v>4.9592105263157888</v>
      </c>
      <c r="DN254" s="372">
        <f t="shared" si="568"/>
        <v>5.0975609756097562</v>
      </c>
      <c r="DO254" s="371">
        <f t="shared" si="569"/>
        <v>376.9</v>
      </c>
      <c r="DP254" s="372">
        <f t="shared" si="569"/>
        <v>418</v>
      </c>
      <c r="DQ254" s="371">
        <f t="shared" si="570"/>
        <v>89.513157894736835</v>
      </c>
      <c r="DR254" s="372">
        <f t="shared" si="570"/>
        <v>97.545647353706741</v>
      </c>
      <c r="DS254" s="371">
        <f t="shared" si="571"/>
        <v>6802.9999999999991</v>
      </c>
      <c r="DT254" s="372">
        <f t="shared" si="571"/>
        <v>7998.743083003953</v>
      </c>
      <c r="DU254" s="424">
        <v>16</v>
      </c>
      <c r="DV254" s="496">
        <v>10</v>
      </c>
      <c r="DW254" s="371">
        <f t="shared" si="572"/>
        <v>16</v>
      </c>
      <c r="DX254" s="372">
        <f t="shared" si="572"/>
        <v>10</v>
      </c>
      <c r="DY254" s="426">
        <v>8</v>
      </c>
      <c r="DZ254" s="496">
        <v>21</v>
      </c>
      <c r="EA254" s="371">
        <f t="shared" si="573"/>
        <v>8</v>
      </c>
      <c r="EB254" s="372">
        <f t="shared" si="573"/>
        <v>21</v>
      </c>
      <c r="EC254" s="426"/>
      <c r="ED254" s="496"/>
      <c r="EE254" s="371">
        <f t="shared" si="574"/>
        <v>0</v>
      </c>
      <c r="EF254" s="372">
        <f t="shared" si="574"/>
        <v>0</v>
      </c>
      <c r="EG254" s="358">
        <f t="shared" si="575"/>
        <v>24</v>
      </c>
      <c r="EH254" s="372">
        <f t="shared" si="575"/>
        <v>31</v>
      </c>
      <c r="EI254" s="358">
        <f t="shared" si="576"/>
        <v>24</v>
      </c>
      <c r="EJ254" s="372">
        <f t="shared" si="576"/>
        <v>31</v>
      </c>
      <c r="EK254" s="427">
        <v>3.75</v>
      </c>
      <c r="EL254" s="496">
        <v>3.5</v>
      </c>
      <c r="EM254" s="371">
        <f t="shared" si="545"/>
        <v>60</v>
      </c>
      <c r="EN254" s="372">
        <f t="shared" si="545"/>
        <v>35</v>
      </c>
      <c r="EO254" s="426">
        <v>2.31</v>
      </c>
      <c r="EP254" s="496">
        <v>3.5555555555555554</v>
      </c>
      <c r="EQ254" s="371">
        <f t="shared" si="600"/>
        <v>18.48</v>
      </c>
      <c r="ER254" s="372">
        <f t="shared" si="600"/>
        <v>74.666666666666657</v>
      </c>
      <c r="ES254" s="426"/>
      <c r="ET254" s="496"/>
      <c r="EU254" s="371">
        <f t="shared" si="543"/>
        <v>0</v>
      </c>
      <c r="EV254" s="372">
        <f t="shared" si="544"/>
        <v>0</v>
      </c>
      <c r="EW254" s="371">
        <f t="shared" si="577"/>
        <v>3.27</v>
      </c>
      <c r="EX254" s="372">
        <f t="shared" si="577"/>
        <v>3.5376344086021501</v>
      </c>
      <c r="EY254" s="371">
        <f t="shared" si="578"/>
        <v>78.48</v>
      </c>
      <c r="EZ254" s="372">
        <f t="shared" si="578"/>
        <v>109.66666666666666</v>
      </c>
      <c r="FA254" s="426">
        <v>93.5</v>
      </c>
      <c r="FB254" s="496">
        <v>131</v>
      </c>
      <c r="FC254" s="371">
        <f t="shared" si="579"/>
        <v>1496</v>
      </c>
      <c r="FD254" s="372">
        <f t="shared" si="579"/>
        <v>1310</v>
      </c>
      <c r="FE254" s="426">
        <v>89.25</v>
      </c>
      <c r="FF254" s="496">
        <v>97.666666666666671</v>
      </c>
      <c r="FG254" s="371">
        <f t="shared" si="580"/>
        <v>714</v>
      </c>
      <c r="FH254" s="372">
        <f t="shared" si="580"/>
        <v>2051</v>
      </c>
      <c r="FI254" s="426"/>
      <c r="FJ254" s="496"/>
      <c r="FK254" s="371">
        <f t="shared" si="581"/>
        <v>0</v>
      </c>
      <c r="FL254" s="372">
        <f t="shared" si="581"/>
        <v>0</v>
      </c>
      <c r="FM254" s="371">
        <f t="shared" si="582"/>
        <v>92.083333333333329</v>
      </c>
      <c r="FN254" s="372">
        <f t="shared" si="582"/>
        <v>108.41935483870968</v>
      </c>
      <c r="FO254" s="371">
        <f t="shared" si="583"/>
        <v>2210</v>
      </c>
      <c r="FP254" s="372">
        <f t="shared" si="583"/>
        <v>3361</v>
      </c>
      <c r="FQ254" s="424"/>
      <c r="FR254" s="425"/>
      <c r="FS254" s="371">
        <f t="shared" si="584"/>
        <v>0</v>
      </c>
      <c r="FT254" s="372">
        <f t="shared" si="584"/>
        <v>0</v>
      </c>
      <c r="FU254" s="426"/>
      <c r="FV254" s="425"/>
      <c r="FW254" s="371">
        <f t="shared" si="585"/>
        <v>0</v>
      </c>
      <c r="FX254" s="372">
        <f t="shared" si="585"/>
        <v>0</v>
      </c>
      <c r="FY254" s="426"/>
      <c r="FZ254" s="425"/>
      <c r="GA254" s="371">
        <f t="shared" si="586"/>
        <v>0</v>
      </c>
      <c r="GB254" s="372">
        <f t="shared" si="586"/>
        <v>0</v>
      </c>
      <c r="GC254" s="406">
        <f t="shared" si="550"/>
        <v>66</v>
      </c>
      <c r="GD254" s="372">
        <f t="shared" si="550"/>
        <v>53</v>
      </c>
      <c r="GE254" s="371">
        <f t="shared" si="550"/>
        <v>66</v>
      </c>
      <c r="GF254" s="372">
        <f t="shared" si="550"/>
        <v>53</v>
      </c>
      <c r="GG254" s="371">
        <f t="shared" si="587"/>
        <v>302.89999999999998</v>
      </c>
      <c r="GH254" s="372">
        <f t="shared" si="587"/>
        <v>279</v>
      </c>
      <c r="GI254" s="371">
        <f t="shared" si="588"/>
        <v>5951</v>
      </c>
      <c r="GJ254" s="372">
        <f t="shared" si="588"/>
        <v>5683.652173913044</v>
      </c>
      <c r="GK254" s="406">
        <f t="shared" si="551"/>
        <v>34</v>
      </c>
      <c r="GL254" s="372">
        <f t="shared" si="551"/>
        <v>60</v>
      </c>
      <c r="GM254" s="371">
        <f t="shared" si="551"/>
        <v>34</v>
      </c>
      <c r="GN254" s="372">
        <f t="shared" si="551"/>
        <v>60</v>
      </c>
      <c r="GO254" s="371">
        <f t="shared" si="589"/>
        <v>152.47999999999999</v>
      </c>
      <c r="GP254" s="372">
        <f t="shared" si="589"/>
        <v>248.66666666666666</v>
      </c>
      <c r="GQ254" s="371">
        <f t="shared" si="590"/>
        <v>3062</v>
      </c>
      <c r="GR254" s="372">
        <f t="shared" si="590"/>
        <v>5676.090909090909</v>
      </c>
      <c r="GS254" s="406">
        <f t="shared" si="552"/>
        <v>100</v>
      </c>
      <c r="GT254" s="372">
        <f t="shared" si="552"/>
        <v>113</v>
      </c>
      <c r="GU254" s="371">
        <f t="shared" si="552"/>
        <v>100</v>
      </c>
      <c r="GV254" s="372">
        <f t="shared" si="548"/>
        <v>113</v>
      </c>
      <c r="GW254" s="371">
        <f t="shared" si="591"/>
        <v>455.38</v>
      </c>
      <c r="GX254" s="372">
        <f t="shared" si="591"/>
        <v>527.66666666666663</v>
      </c>
      <c r="GY254" s="371">
        <f t="shared" si="591"/>
        <v>9013</v>
      </c>
      <c r="GZ254" s="372">
        <f t="shared" si="556"/>
        <v>11359.743083003952</v>
      </c>
      <c r="HA254" s="406">
        <f t="shared" si="553"/>
        <v>0</v>
      </c>
      <c r="HB254" s="372">
        <f t="shared" si="553"/>
        <v>0</v>
      </c>
      <c r="HC254" s="371">
        <f t="shared" si="553"/>
        <v>0</v>
      </c>
      <c r="HD254" s="372">
        <f t="shared" si="549"/>
        <v>0</v>
      </c>
      <c r="HE254" s="371" t="str">
        <f t="shared" si="554"/>
        <v/>
      </c>
      <c r="HF254" s="372" t="str">
        <f t="shared" si="554"/>
        <v/>
      </c>
      <c r="HG254" s="371" t="str">
        <f t="shared" si="592"/>
        <v/>
      </c>
      <c r="HH254" s="372" t="str">
        <f t="shared" si="592"/>
        <v/>
      </c>
      <c r="HI254" s="406">
        <f t="shared" si="593"/>
        <v>455.38</v>
      </c>
      <c r="HJ254" s="372">
        <f t="shared" si="593"/>
        <v>527.66666666666663</v>
      </c>
      <c r="HK254" s="371">
        <f t="shared" si="594"/>
        <v>9013</v>
      </c>
      <c r="HL254" s="371">
        <f t="shared" si="594"/>
        <v>11359.743083003952</v>
      </c>
    </row>
    <row r="255" spans="1:220" ht="15">
      <c r="A255" s="489" t="s">
        <v>43</v>
      </c>
      <c r="B255" s="490" t="s">
        <v>251</v>
      </c>
      <c r="C255" s="50"/>
      <c r="D255" s="492">
        <v>198084</v>
      </c>
      <c r="E255" s="452">
        <v>10</v>
      </c>
      <c r="F255" s="676">
        <v>92</v>
      </c>
      <c r="G255" s="420">
        <v>107</v>
      </c>
      <c r="H255" s="421">
        <v>4</v>
      </c>
      <c r="I255" s="493">
        <v>9</v>
      </c>
      <c r="J255" s="371">
        <f t="shared" si="513"/>
        <v>88</v>
      </c>
      <c r="K255" s="372">
        <f t="shared" si="514"/>
        <v>98</v>
      </c>
      <c r="L255" s="420">
        <v>66.05117707267145</v>
      </c>
      <c r="M255" s="371">
        <f t="shared" si="515"/>
        <v>88</v>
      </c>
      <c r="N255" s="372">
        <f t="shared" si="516"/>
        <v>98</v>
      </c>
      <c r="O255" s="371">
        <f t="shared" si="517"/>
        <v>88</v>
      </c>
      <c r="P255" s="372">
        <f t="shared" si="518"/>
        <v>97</v>
      </c>
      <c r="Q255" s="424">
        <v>4</v>
      </c>
      <c r="R255" s="494">
        <v>5</v>
      </c>
      <c r="S255" s="371">
        <f t="shared" si="519"/>
        <v>4</v>
      </c>
      <c r="T255" s="372">
        <f t="shared" si="520"/>
        <v>5</v>
      </c>
      <c r="U255" s="426">
        <v>3</v>
      </c>
      <c r="V255" s="493">
        <v>10</v>
      </c>
      <c r="W255" s="371">
        <f t="shared" si="521"/>
        <v>3</v>
      </c>
      <c r="X255" s="372">
        <f t="shared" si="522"/>
        <v>10</v>
      </c>
      <c r="Y255" s="426"/>
      <c r="Z255" s="493"/>
      <c r="AA255" s="371">
        <f t="shared" si="523"/>
        <v>0</v>
      </c>
      <c r="AB255" s="372">
        <f t="shared" si="524"/>
        <v>0</v>
      </c>
      <c r="AC255" s="358">
        <f t="shared" si="525"/>
        <v>7</v>
      </c>
      <c r="AD255" s="372">
        <f t="shared" si="526"/>
        <v>15</v>
      </c>
      <c r="AE255" s="358">
        <f t="shared" si="527"/>
        <v>7</v>
      </c>
      <c r="AF255" s="372">
        <f t="shared" si="528"/>
        <v>15</v>
      </c>
      <c r="AG255" s="495">
        <v>2.63</v>
      </c>
      <c r="AH255" s="496">
        <v>1.8</v>
      </c>
      <c r="AI255" s="371">
        <f t="shared" si="529"/>
        <v>10.52</v>
      </c>
      <c r="AJ255" s="372">
        <f t="shared" si="530"/>
        <v>9</v>
      </c>
      <c r="AK255" s="497">
        <v>5.5</v>
      </c>
      <c r="AL255" s="496">
        <v>2.2999999999999998</v>
      </c>
      <c r="AM255" s="371">
        <f t="shared" si="531"/>
        <v>16.5</v>
      </c>
      <c r="AN255" s="372">
        <f t="shared" si="532"/>
        <v>23</v>
      </c>
      <c r="AO255" s="497"/>
      <c r="AP255" s="496"/>
      <c r="AQ255" s="371">
        <f t="shared" si="533"/>
        <v>0</v>
      </c>
      <c r="AR255" s="372">
        <f t="shared" si="534"/>
        <v>0</v>
      </c>
      <c r="AS255" s="371">
        <f t="shared" si="535"/>
        <v>3.86</v>
      </c>
      <c r="AT255" s="372">
        <f t="shared" si="536"/>
        <v>2.1333333333333333</v>
      </c>
      <c r="AU255" s="371">
        <f t="shared" si="537"/>
        <v>27.02</v>
      </c>
      <c r="AV255" s="372">
        <f t="shared" si="538"/>
        <v>32</v>
      </c>
      <c r="AW255" s="497">
        <v>74.75</v>
      </c>
      <c r="AX255" s="496">
        <v>73</v>
      </c>
      <c r="AY255" s="371">
        <f t="shared" si="539"/>
        <v>299</v>
      </c>
      <c r="AZ255" s="372">
        <f t="shared" si="540"/>
        <v>365</v>
      </c>
      <c r="BA255" s="497">
        <v>96.333333333333329</v>
      </c>
      <c r="BB255" s="496">
        <v>86.8</v>
      </c>
      <c r="BC255" s="371">
        <f t="shared" si="541"/>
        <v>289</v>
      </c>
      <c r="BD255" s="372">
        <f t="shared" si="542"/>
        <v>868</v>
      </c>
      <c r="BE255" s="498"/>
      <c r="BF255" s="496">
        <v>73.714285714285708</v>
      </c>
      <c r="BG255" s="371">
        <f t="shared" si="557"/>
        <v>0</v>
      </c>
      <c r="BH255" s="372">
        <f t="shared" si="557"/>
        <v>0</v>
      </c>
      <c r="BI255" s="371">
        <f t="shared" si="558"/>
        <v>84</v>
      </c>
      <c r="BJ255" s="372">
        <f t="shared" si="558"/>
        <v>82.2</v>
      </c>
      <c r="BK255" s="371">
        <f t="shared" si="559"/>
        <v>588</v>
      </c>
      <c r="BL255" s="372">
        <f t="shared" si="559"/>
        <v>1233</v>
      </c>
      <c r="BM255" s="431">
        <v>39</v>
      </c>
      <c r="BN255" s="494">
        <v>34</v>
      </c>
      <c r="BO255" s="371">
        <f t="shared" si="595"/>
        <v>39</v>
      </c>
      <c r="BP255" s="372">
        <f t="shared" si="595"/>
        <v>34</v>
      </c>
      <c r="BQ255" s="426">
        <v>24</v>
      </c>
      <c r="BR255" s="494">
        <v>30</v>
      </c>
      <c r="BS255" s="371">
        <f t="shared" si="596"/>
        <v>24</v>
      </c>
      <c r="BT255" s="372">
        <f t="shared" si="596"/>
        <v>30</v>
      </c>
      <c r="BU255" s="426"/>
      <c r="BV255" s="494">
        <v>1</v>
      </c>
      <c r="BW255" s="371">
        <f t="shared" si="597"/>
        <v>0</v>
      </c>
      <c r="BX255" s="423">
        <f t="shared" si="555"/>
        <v>0</v>
      </c>
      <c r="BY255" s="358">
        <f t="shared" si="560"/>
        <v>63</v>
      </c>
      <c r="BZ255" s="372">
        <f t="shared" si="560"/>
        <v>65</v>
      </c>
      <c r="CA255" s="358">
        <f t="shared" si="561"/>
        <v>63</v>
      </c>
      <c r="CB255" s="372">
        <f t="shared" si="561"/>
        <v>65</v>
      </c>
      <c r="CC255" s="427">
        <v>3.67</v>
      </c>
      <c r="CD255" s="496">
        <v>3.3823529411764706</v>
      </c>
      <c r="CE255" s="371">
        <f t="shared" si="510"/>
        <v>143.13</v>
      </c>
      <c r="CF255" s="372">
        <f t="shared" si="510"/>
        <v>115</v>
      </c>
      <c r="CG255" s="426">
        <v>3.79</v>
      </c>
      <c r="CH255" s="496">
        <v>4.6833333333333336</v>
      </c>
      <c r="CI255" s="371">
        <f t="shared" si="598"/>
        <v>90.960000000000008</v>
      </c>
      <c r="CJ255" s="372">
        <f t="shared" si="598"/>
        <v>140.5</v>
      </c>
      <c r="CK255" s="426"/>
      <c r="CL255" s="496">
        <v>2</v>
      </c>
      <c r="CM255" s="371">
        <f t="shared" si="599"/>
        <v>0</v>
      </c>
      <c r="CN255" s="372">
        <f t="shared" si="599"/>
        <v>2</v>
      </c>
      <c r="CO255" s="371">
        <f t="shared" si="562"/>
        <v>3.7157142857142857</v>
      </c>
      <c r="CP255" s="372">
        <f t="shared" si="562"/>
        <v>3.9615384615384617</v>
      </c>
      <c r="CQ255" s="371">
        <f t="shared" si="563"/>
        <v>234.09</v>
      </c>
      <c r="CR255" s="372">
        <f t="shared" si="563"/>
        <v>257.5</v>
      </c>
      <c r="CS255" s="426">
        <v>82.589743589743591</v>
      </c>
      <c r="CT255" s="496">
        <v>86.888888888888886</v>
      </c>
      <c r="CU255" s="371">
        <f t="shared" si="511"/>
        <v>3221</v>
      </c>
      <c r="CV255" s="372">
        <f t="shared" si="511"/>
        <v>2954.2222222222222</v>
      </c>
      <c r="CW255" s="426">
        <v>71</v>
      </c>
      <c r="CX255" s="496">
        <v>87.833333333333329</v>
      </c>
      <c r="CY255" s="371">
        <f t="shared" si="512"/>
        <v>1704</v>
      </c>
      <c r="CZ255" s="372">
        <f t="shared" si="512"/>
        <v>2635</v>
      </c>
      <c r="DA255" s="426"/>
      <c r="DB255" s="496"/>
      <c r="DC255" s="371">
        <f t="shared" si="564"/>
        <v>0</v>
      </c>
      <c r="DD255" s="372">
        <f t="shared" si="564"/>
        <v>0</v>
      </c>
      <c r="DE255" s="371">
        <f t="shared" si="565"/>
        <v>78.174603174603178</v>
      </c>
      <c r="DF255" s="372">
        <f t="shared" si="565"/>
        <v>85.988034188034192</v>
      </c>
      <c r="DG255" s="371">
        <f t="shared" si="566"/>
        <v>4925</v>
      </c>
      <c r="DH255" s="372">
        <f t="shared" si="566"/>
        <v>5589.2222222222226</v>
      </c>
      <c r="DI255" s="371">
        <f t="shared" si="567"/>
        <v>70</v>
      </c>
      <c r="DJ255" s="372">
        <f t="shared" si="567"/>
        <v>80</v>
      </c>
      <c r="DK255" s="371">
        <f t="shared" si="567"/>
        <v>70</v>
      </c>
      <c r="DL255" s="372">
        <f t="shared" si="567"/>
        <v>80</v>
      </c>
      <c r="DM255" s="371">
        <f t="shared" si="568"/>
        <v>3.7301428571428574</v>
      </c>
      <c r="DN255" s="372">
        <f t="shared" si="568"/>
        <v>3.6187499999999999</v>
      </c>
      <c r="DO255" s="371">
        <f t="shared" si="569"/>
        <v>261.11</v>
      </c>
      <c r="DP255" s="372">
        <f t="shared" si="569"/>
        <v>289.5</v>
      </c>
      <c r="DQ255" s="371">
        <f t="shared" si="570"/>
        <v>78.757142857142853</v>
      </c>
      <c r="DR255" s="372">
        <f t="shared" si="570"/>
        <v>85.277777777777786</v>
      </c>
      <c r="DS255" s="371">
        <f t="shared" si="571"/>
        <v>5513</v>
      </c>
      <c r="DT255" s="372">
        <f t="shared" si="571"/>
        <v>6822.2222222222226</v>
      </c>
      <c r="DU255" s="424">
        <v>5</v>
      </c>
      <c r="DV255" s="496">
        <v>11</v>
      </c>
      <c r="DW255" s="371">
        <f t="shared" si="572"/>
        <v>5</v>
      </c>
      <c r="DX255" s="372">
        <f t="shared" si="572"/>
        <v>11</v>
      </c>
      <c r="DY255" s="426">
        <v>13</v>
      </c>
      <c r="DZ255" s="496">
        <v>7</v>
      </c>
      <c r="EA255" s="371">
        <f t="shared" si="573"/>
        <v>13</v>
      </c>
      <c r="EB255" s="372">
        <f t="shared" si="573"/>
        <v>7</v>
      </c>
      <c r="EC255" s="426"/>
      <c r="ED255" s="496"/>
      <c r="EE255" s="371">
        <f t="shared" si="574"/>
        <v>0</v>
      </c>
      <c r="EF255" s="372">
        <f t="shared" si="574"/>
        <v>0</v>
      </c>
      <c r="EG255" s="358">
        <f t="shared" si="575"/>
        <v>18</v>
      </c>
      <c r="EH255" s="372">
        <f t="shared" si="575"/>
        <v>18</v>
      </c>
      <c r="EI255" s="358">
        <f t="shared" si="576"/>
        <v>18</v>
      </c>
      <c r="EJ255" s="372">
        <f t="shared" si="576"/>
        <v>18</v>
      </c>
      <c r="EK255" s="427">
        <v>1.5</v>
      </c>
      <c r="EL255" s="496">
        <v>2.7272727272727271</v>
      </c>
      <c r="EM255" s="371">
        <f t="shared" si="545"/>
        <v>7.5</v>
      </c>
      <c r="EN255" s="372">
        <f t="shared" si="545"/>
        <v>29.999999999999996</v>
      </c>
      <c r="EO255" s="426">
        <v>2.69</v>
      </c>
      <c r="EP255" s="496">
        <v>3.6749999999999998</v>
      </c>
      <c r="EQ255" s="371">
        <f t="shared" si="600"/>
        <v>34.97</v>
      </c>
      <c r="ER255" s="372">
        <f t="shared" si="600"/>
        <v>25.724999999999998</v>
      </c>
      <c r="ES255" s="426"/>
      <c r="ET255" s="496"/>
      <c r="EU255" s="371">
        <f t="shared" si="543"/>
        <v>0</v>
      </c>
      <c r="EV255" s="372">
        <f t="shared" si="544"/>
        <v>0</v>
      </c>
      <c r="EW255" s="371">
        <f t="shared" si="577"/>
        <v>2.3594444444444442</v>
      </c>
      <c r="EX255" s="372">
        <f t="shared" si="577"/>
        <v>3.0958333333333332</v>
      </c>
      <c r="EY255" s="371">
        <f t="shared" si="578"/>
        <v>42.47</v>
      </c>
      <c r="EZ255" s="372">
        <f t="shared" si="578"/>
        <v>55.724999999999994</v>
      </c>
      <c r="FA255" s="426">
        <v>87</v>
      </c>
      <c r="FB255" s="496">
        <v>67.599999999999994</v>
      </c>
      <c r="FC255" s="371">
        <f t="shared" si="579"/>
        <v>435</v>
      </c>
      <c r="FD255" s="372">
        <f t="shared" si="579"/>
        <v>743.59999999999991</v>
      </c>
      <c r="FE255" s="426">
        <v>71.384615384615387</v>
      </c>
      <c r="FF255" s="496">
        <v>72.75</v>
      </c>
      <c r="FG255" s="371">
        <f t="shared" si="580"/>
        <v>928</v>
      </c>
      <c r="FH255" s="372">
        <f t="shared" si="580"/>
        <v>509.25</v>
      </c>
      <c r="FI255" s="426"/>
      <c r="FJ255" s="496">
        <v>45</v>
      </c>
      <c r="FK255" s="371">
        <f t="shared" si="581"/>
        <v>0</v>
      </c>
      <c r="FL255" s="372">
        <f t="shared" si="581"/>
        <v>0</v>
      </c>
      <c r="FM255" s="371">
        <f t="shared" si="582"/>
        <v>75.722222222222229</v>
      </c>
      <c r="FN255" s="372">
        <f t="shared" si="582"/>
        <v>69.602777777777774</v>
      </c>
      <c r="FO255" s="371">
        <f t="shared" si="583"/>
        <v>1363</v>
      </c>
      <c r="FP255" s="372">
        <f t="shared" si="583"/>
        <v>1252.8499999999999</v>
      </c>
      <c r="FQ255" s="424"/>
      <c r="FR255" s="425"/>
      <c r="FS255" s="371">
        <f t="shared" si="584"/>
        <v>0</v>
      </c>
      <c r="FT255" s="372">
        <f t="shared" si="584"/>
        <v>0</v>
      </c>
      <c r="FU255" s="426"/>
      <c r="FV255" s="425"/>
      <c r="FW255" s="371">
        <f t="shared" si="585"/>
        <v>0</v>
      </c>
      <c r="FX255" s="372">
        <f t="shared" si="585"/>
        <v>0</v>
      </c>
      <c r="FY255" s="426"/>
      <c r="FZ255" s="425"/>
      <c r="GA255" s="371">
        <f t="shared" si="586"/>
        <v>0</v>
      </c>
      <c r="GB255" s="372">
        <f t="shared" si="586"/>
        <v>0</v>
      </c>
      <c r="GC255" s="406">
        <f t="shared" si="550"/>
        <v>48</v>
      </c>
      <c r="GD255" s="372">
        <f t="shared" si="550"/>
        <v>50</v>
      </c>
      <c r="GE255" s="371">
        <f t="shared" si="550"/>
        <v>48</v>
      </c>
      <c r="GF255" s="372">
        <f t="shared" si="550"/>
        <v>50</v>
      </c>
      <c r="GG255" s="371">
        <f t="shared" si="587"/>
        <v>161.15</v>
      </c>
      <c r="GH255" s="372">
        <f t="shared" si="587"/>
        <v>154</v>
      </c>
      <c r="GI255" s="371">
        <f t="shared" si="588"/>
        <v>3955</v>
      </c>
      <c r="GJ255" s="372">
        <f t="shared" si="588"/>
        <v>4062.8222222222221</v>
      </c>
      <c r="GK255" s="406">
        <f t="shared" si="551"/>
        <v>40</v>
      </c>
      <c r="GL255" s="372">
        <f t="shared" si="551"/>
        <v>47</v>
      </c>
      <c r="GM255" s="371">
        <f t="shared" si="551"/>
        <v>40</v>
      </c>
      <c r="GN255" s="372">
        <f t="shared" si="551"/>
        <v>47</v>
      </c>
      <c r="GO255" s="371">
        <f t="shared" si="589"/>
        <v>142.43</v>
      </c>
      <c r="GP255" s="372">
        <f t="shared" si="589"/>
        <v>189.22499999999999</v>
      </c>
      <c r="GQ255" s="371">
        <f t="shared" si="590"/>
        <v>2921</v>
      </c>
      <c r="GR255" s="372">
        <f t="shared" si="590"/>
        <v>4012.25</v>
      </c>
      <c r="GS255" s="406">
        <f t="shared" si="552"/>
        <v>88</v>
      </c>
      <c r="GT255" s="372">
        <f t="shared" si="552"/>
        <v>97</v>
      </c>
      <c r="GU255" s="371">
        <f t="shared" si="552"/>
        <v>88</v>
      </c>
      <c r="GV255" s="372">
        <f t="shared" si="548"/>
        <v>97</v>
      </c>
      <c r="GW255" s="371">
        <f t="shared" si="591"/>
        <v>303.58000000000004</v>
      </c>
      <c r="GX255" s="372">
        <f t="shared" si="591"/>
        <v>343.22500000000002</v>
      </c>
      <c r="GY255" s="371">
        <f t="shared" si="591"/>
        <v>6876</v>
      </c>
      <c r="GZ255" s="372">
        <f t="shared" si="556"/>
        <v>8075.0722222222221</v>
      </c>
      <c r="HA255" s="406">
        <f t="shared" si="553"/>
        <v>0</v>
      </c>
      <c r="HB255" s="372">
        <f t="shared" si="553"/>
        <v>1</v>
      </c>
      <c r="HC255" s="371">
        <f t="shared" si="553"/>
        <v>0</v>
      </c>
      <c r="HD255" s="372">
        <f t="shared" si="549"/>
        <v>0</v>
      </c>
      <c r="HE255" s="371" t="str">
        <f t="shared" si="554"/>
        <v/>
      </c>
      <c r="HF255" s="372">
        <f t="shared" si="554"/>
        <v>2</v>
      </c>
      <c r="HG255" s="371" t="str">
        <f t="shared" si="592"/>
        <v/>
      </c>
      <c r="HH255" s="372" t="str">
        <f t="shared" si="592"/>
        <v/>
      </c>
      <c r="HI255" s="406">
        <f t="shared" si="593"/>
        <v>303.58000000000004</v>
      </c>
      <c r="HJ255" s="372">
        <f t="shared" si="593"/>
        <v>345.22500000000002</v>
      </c>
      <c r="HK255" s="371">
        <f t="shared" si="594"/>
        <v>6876</v>
      </c>
      <c r="HL255" s="371">
        <f t="shared" si="594"/>
        <v>8075.072222222223</v>
      </c>
    </row>
    <row r="256" spans="1:220" ht="15">
      <c r="A256" s="489" t="s">
        <v>43</v>
      </c>
      <c r="B256" s="490" t="s">
        <v>252</v>
      </c>
      <c r="C256" s="50"/>
      <c r="D256" s="492">
        <v>198206</v>
      </c>
      <c r="E256" s="452">
        <v>10</v>
      </c>
      <c r="F256" s="676">
        <v>128</v>
      </c>
      <c r="G256" s="420">
        <v>141</v>
      </c>
      <c r="H256" s="421">
        <v>4</v>
      </c>
      <c r="I256" s="493">
        <v>7</v>
      </c>
      <c r="J256" s="371">
        <f t="shared" si="513"/>
        <v>124</v>
      </c>
      <c r="K256" s="372">
        <f t="shared" si="514"/>
        <v>134</v>
      </c>
      <c r="L256" s="420">
        <v>67.618473895582326</v>
      </c>
      <c r="M256" s="371">
        <f t="shared" si="515"/>
        <v>124</v>
      </c>
      <c r="N256" s="372">
        <f t="shared" si="516"/>
        <v>134</v>
      </c>
      <c r="O256" s="371">
        <f t="shared" si="517"/>
        <v>124</v>
      </c>
      <c r="P256" s="372">
        <f t="shared" si="518"/>
        <v>133</v>
      </c>
      <c r="Q256" s="424">
        <v>2</v>
      </c>
      <c r="R256" s="494">
        <v>8</v>
      </c>
      <c r="S256" s="371">
        <f t="shared" si="519"/>
        <v>2</v>
      </c>
      <c r="T256" s="372">
        <f t="shared" si="520"/>
        <v>8</v>
      </c>
      <c r="U256" s="426">
        <v>7</v>
      </c>
      <c r="V256" s="493">
        <v>3</v>
      </c>
      <c r="W256" s="371">
        <f t="shared" si="521"/>
        <v>7</v>
      </c>
      <c r="X256" s="372">
        <f t="shared" si="522"/>
        <v>3</v>
      </c>
      <c r="Y256" s="426"/>
      <c r="Z256" s="493"/>
      <c r="AA256" s="371">
        <f t="shared" si="523"/>
        <v>0</v>
      </c>
      <c r="AB256" s="372">
        <f t="shared" si="524"/>
        <v>0</v>
      </c>
      <c r="AC256" s="358">
        <f t="shared" si="525"/>
        <v>9</v>
      </c>
      <c r="AD256" s="372">
        <f t="shared" si="526"/>
        <v>11</v>
      </c>
      <c r="AE256" s="358">
        <f t="shared" si="527"/>
        <v>9</v>
      </c>
      <c r="AF256" s="372">
        <f t="shared" si="528"/>
        <v>11</v>
      </c>
      <c r="AG256" s="495">
        <v>3.25</v>
      </c>
      <c r="AH256" s="496">
        <v>4.125</v>
      </c>
      <c r="AI256" s="371">
        <f t="shared" si="529"/>
        <v>6.5</v>
      </c>
      <c r="AJ256" s="372">
        <f t="shared" si="530"/>
        <v>33</v>
      </c>
      <c r="AK256" s="497">
        <v>3.14</v>
      </c>
      <c r="AL256" s="496">
        <v>4.833333333333333</v>
      </c>
      <c r="AM256" s="371">
        <f t="shared" si="531"/>
        <v>21.98</v>
      </c>
      <c r="AN256" s="372">
        <f t="shared" si="532"/>
        <v>14.5</v>
      </c>
      <c r="AO256" s="497"/>
      <c r="AP256" s="496"/>
      <c r="AQ256" s="371">
        <f t="shared" si="533"/>
        <v>0</v>
      </c>
      <c r="AR256" s="372">
        <f t="shared" si="534"/>
        <v>0</v>
      </c>
      <c r="AS256" s="371">
        <f t="shared" si="535"/>
        <v>3.1644444444444444</v>
      </c>
      <c r="AT256" s="372">
        <f t="shared" si="536"/>
        <v>4.3181818181818183</v>
      </c>
      <c r="AU256" s="371">
        <f t="shared" si="537"/>
        <v>28.48</v>
      </c>
      <c r="AV256" s="372">
        <f t="shared" si="538"/>
        <v>47.5</v>
      </c>
      <c r="AW256" s="497">
        <v>64</v>
      </c>
      <c r="AX256" s="496">
        <v>85.166666666666671</v>
      </c>
      <c r="AY256" s="371">
        <f t="shared" si="539"/>
        <v>128</v>
      </c>
      <c r="AZ256" s="372">
        <f t="shared" si="540"/>
        <v>681.33333333333337</v>
      </c>
      <c r="BA256" s="497">
        <v>81.714285714285708</v>
      </c>
      <c r="BB256" s="496">
        <v>95.166666666666671</v>
      </c>
      <c r="BC256" s="371">
        <f t="shared" si="541"/>
        <v>572</v>
      </c>
      <c r="BD256" s="372">
        <f t="shared" si="542"/>
        <v>285.5</v>
      </c>
      <c r="BE256" s="498"/>
      <c r="BF256" s="496">
        <v>80.090909090909093</v>
      </c>
      <c r="BG256" s="371">
        <f t="shared" si="557"/>
        <v>0</v>
      </c>
      <c r="BH256" s="372">
        <f t="shared" si="557"/>
        <v>0</v>
      </c>
      <c r="BI256" s="371">
        <f t="shared" si="558"/>
        <v>77.777777777777771</v>
      </c>
      <c r="BJ256" s="372">
        <f t="shared" si="558"/>
        <v>87.893939393939391</v>
      </c>
      <c r="BK256" s="371">
        <f t="shared" si="559"/>
        <v>700</v>
      </c>
      <c r="BL256" s="372">
        <f t="shared" si="559"/>
        <v>966.83333333333326</v>
      </c>
      <c r="BM256" s="431">
        <v>36</v>
      </c>
      <c r="BN256" s="494">
        <v>48</v>
      </c>
      <c r="BO256" s="371">
        <f t="shared" si="595"/>
        <v>36</v>
      </c>
      <c r="BP256" s="372">
        <f t="shared" si="595"/>
        <v>48</v>
      </c>
      <c r="BQ256" s="426">
        <v>38</v>
      </c>
      <c r="BR256" s="494">
        <v>47</v>
      </c>
      <c r="BS256" s="371">
        <f t="shared" si="596"/>
        <v>38</v>
      </c>
      <c r="BT256" s="372">
        <f t="shared" si="596"/>
        <v>47</v>
      </c>
      <c r="BU256" s="426">
        <v>1</v>
      </c>
      <c r="BV256" s="494"/>
      <c r="BW256" s="371">
        <f t="shared" si="597"/>
        <v>1</v>
      </c>
      <c r="BX256" s="423">
        <f t="shared" si="555"/>
        <v>0</v>
      </c>
      <c r="BY256" s="358">
        <f t="shared" si="560"/>
        <v>75</v>
      </c>
      <c r="BZ256" s="372">
        <f t="shared" si="560"/>
        <v>95</v>
      </c>
      <c r="CA256" s="358">
        <f t="shared" si="561"/>
        <v>75</v>
      </c>
      <c r="CB256" s="372">
        <f t="shared" si="561"/>
        <v>95</v>
      </c>
      <c r="CC256" s="427">
        <v>4.28</v>
      </c>
      <c r="CD256" s="496">
        <v>4.40625</v>
      </c>
      <c r="CE256" s="371">
        <f t="shared" si="510"/>
        <v>154.08000000000001</v>
      </c>
      <c r="CF256" s="372">
        <f t="shared" si="510"/>
        <v>211.5</v>
      </c>
      <c r="CG256" s="426">
        <v>4.93</v>
      </c>
      <c r="CH256" s="496">
        <v>4.457446808510638</v>
      </c>
      <c r="CI256" s="371">
        <f t="shared" si="598"/>
        <v>187.33999999999997</v>
      </c>
      <c r="CJ256" s="372">
        <f t="shared" si="598"/>
        <v>209.5</v>
      </c>
      <c r="CK256" s="426">
        <v>3.5</v>
      </c>
      <c r="CL256" s="496"/>
      <c r="CM256" s="371">
        <f t="shared" si="599"/>
        <v>3.5</v>
      </c>
      <c r="CN256" s="372">
        <f t="shared" si="599"/>
        <v>0</v>
      </c>
      <c r="CO256" s="371">
        <f t="shared" si="562"/>
        <v>4.5989333333333331</v>
      </c>
      <c r="CP256" s="372">
        <f t="shared" si="562"/>
        <v>4.4315789473684211</v>
      </c>
      <c r="CQ256" s="371">
        <f t="shared" si="563"/>
        <v>344.91999999999996</v>
      </c>
      <c r="CR256" s="372">
        <f t="shared" si="563"/>
        <v>421</v>
      </c>
      <c r="CS256" s="426">
        <v>84.694444444444443</v>
      </c>
      <c r="CT256" s="496">
        <v>98.722222222222229</v>
      </c>
      <c r="CU256" s="371">
        <f t="shared" si="511"/>
        <v>3049</v>
      </c>
      <c r="CV256" s="372">
        <f t="shared" si="511"/>
        <v>4738.666666666667</v>
      </c>
      <c r="CW256" s="426">
        <v>74.684210526315795</v>
      </c>
      <c r="CX256" s="496">
        <v>90.964285714285708</v>
      </c>
      <c r="CY256" s="371">
        <f t="shared" si="512"/>
        <v>2838</v>
      </c>
      <c r="CZ256" s="372">
        <f t="shared" si="512"/>
        <v>4275.3214285714284</v>
      </c>
      <c r="DA256" s="426">
        <v>58</v>
      </c>
      <c r="DB256" s="496"/>
      <c r="DC256" s="371">
        <f t="shared" si="564"/>
        <v>58</v>
      </c>
      <c r="DD256" s="372">
        <f t="shared" si="564"/>
        <v>0</v>
      </c>
      <c r="DE256" s="371">
        <f t="shared" si="565"/>
        <v>79.266666666666666</v>
      </c>
      <c r="DF256" s="372">
        <f t="shared" si="565"/>
        <v>94.884085213032577</v>
      </c>
      <c r="DG256" s="371">
        <f t="shared" si="566"/>
        <v>5945</v>
      </c>
      <c r="DH256" s="372">
        <f t="shared" si="566"/>
        <v>9013.9880952380954</v>
      </c>
      <c r="DI256" s="371">
        <f t="shared" si="567"/>
        <v>84</v>
      </c>
      <c r="DJ256" s="372">
        <f t="shared" si="567"/>
        <v>106</v>
      </c>
      <c r="DK256" s="371">
        <f t="shared" si="567"/>
        <v>84</v>
      </c>
      <c r="DL256" s="372">
        <f t="shared" si="567"/>
        <v>106</v>
      </c>
      <c r="DM256" s="371">
        <f t="shared" si="568"/>
        <v>4.4452380952380945</v>
      </c>
      <c r="DN256" s="372">
        <f t="shared" si="568"/>
        <v>4.4198113207547172</v>
      </c>
      <c r="DO256" s="371">
        <f t="shared" si="569"/>
        <v>373.39999999999992</v>
      </c>
      <c r="DP256" s="372">
        <f t="shared" si="569"/>
        <v>468.5</v>
      </c>
      <c r="DQ256" s="371">
        <f t="shared" si="570"/>
        <v>79.107142857142861</v>
      </c>
      <c r="DR256" s="372">
        <f t="shared" si="570"/>
        <v>94.158692722371981</v>
      </c>
      <c r="DS256" s="371">
        <f t="shared" si="571"/>
        <v>6645</v>
      </c>
      <c r="DT256" s="372">
        <f t="shared" si="571"/>
        <v>9980.8214285714294</v>
      </c>
      <c r="DU256" s="424">
        <v>11</v>
      </c>
      <c r="DV256" s="496">
        <v>11</v>
      </c>
      <c r="DW256" s="371">
        <f t="shared" si="572"/>
        <v>11</v>
      </c>
      <c r="DX256" s="372">
        <f t="shared" si="572"/>
        <v>11</v>
      </c>
      <c r="DY256" s="426">
        <v>27</v>
      </c>
      <c r="DZ256" s="496">
        <v>16</v>
      </c>
      <c r="EA256" s="371">
        <f t="shared" si="573"/>
        <v>27</v>
      </c>
      <c r="EB256" s="372">
        <f t="shared" si="573"/>
        <v>16</v>
      </c>
      <c r="EC256" s="426">
        <v>2</v>
      </c>
      <c r="ED256" s="496">
        <v>1</v>
      </c>
      <c r="EE256" s="371">
        <f t="shared" si="574"/>
        <v>2</v>
      </c>
      <c r="EF256" s="372">
        <f t="shared" si="574"/>
        <v>0</v>
      </c>
      <c r="EG256" s="358">
        <f t="shared" si="575"/>
        <v>40</v>
      </c>
      <c r="EH256" s="372">
        <f t="shared" si="575"/>
        <v>28</v>
      </c>
      <c r="EI256" s="358">
        <f t="shared" si="576"/>
        <v>40</v>
      </c>
      <c r="EJ256" s="372">
        <f t="shared" si="576"/>
        <v>28</v>
      </c>
      <c r="EK256" s="427">
        <v>2.82</v>
      </c>
      <c r="EL256" s="496">
        <v>3.9090909090909092</v>
      </c>
      <c r="EM256" s="371">
        <f t="shared" si="545"/>
        <v>31.02</v>
      </c>
      <c r="EN256" s="372">
        <f t="shared" si="545"/>
        <v>43</v>
      </c>
      <c r="EO256" s="426">
        <v>2.2400000000000002</v>
      </c>
      <c r="EP256" s="496">
        <v>4.4137931034482758</v>
      </c>
      <c r="EQ256" s="371">
        <f t="shared" si="600"/>
        <v>60.480000000000004</v>
      </c>
      <c r="ER256" s="372">
        <f t="shared" si="600"/>
        <v>70.620689655172413</v>
      </c>
      <c r="ES256" s="426">
        <v>1.75</v>
      </c>
      <c r="ET256" s="496">
        <v>2</v>
      </c>
      <c r="EU256" s="371">
        <f t="shared" si="543"/>
        <v>3.5</v>
      </c>
      <c r="EV256" s="372">
        <f t="shared" si="544"/>
        <v>2</v>
      </c>
      <c r="EW256" s="371">
        <f t="shared" si="577"/>
        <v>2.375</v>
      </c>
      <c r="EX256" s="372">
        <f t="shared" si="577"/>
        <v>4.1293103448275863</v>
      </c>
      <c r="EY256" s="371">
        <f t="shared" si="578"/>
        <v>95</v>
      </c>
      <c r="EZ256" s="372">
        <f t="shared" si="578"/>
        <v>115.62068965517241</v>
      </c>
      <c r="FA256" s="426">
        <v>88.909090909090907</v>
      </c>
      <c r="FB256" s="496">
        <v>86.884615384615387</v>
      </c>
      <c r="FC256" s="371">
        <f t="shared" si="579"/>
        <v>978</v>
      </c>
      <c r="FD256" s="372">
        <f t="shared" si="579"/>
        <v>955.73076923076928</v>
      </c>
      <c r="FE256" s="426">
        <v>75.962962962962962</v>
      </c>
      <c r="FF256" s="496">
        <v>78.241379310344826</v>
      </c>
      <c r="FG256" s="371">
        <f t="shared" si="580"/>
        <v>2051</v>
      </c>
      <c r="FH256" s="372">
        <f t="shared" si="580"/>
        <v>1251.8620689655172</v>
      </c>
      <c r="FI256" s="426">
        <v>73</v>
      </c>
      <c r="FJ256" s="496"/>
      <c r="FK256" s="371">
        <f t="shared" si="581"/>
        <v>146</v>
      </c>
      <c r="FL256" s="372">
        <f t="shared" si="581"/>
        <v>0</v>
      </c>
      <c r="FM256" s="371">
        <f t="shared" si="582"/>
        <v>79.375</v>
      </c>
      <c r="FN256" s="372">
        <f t="shared" si="582"/>
        <v>78.842601364153097</v>
      </c>
      <c r="FO256" s="371">
        <f t="shared" si="583"/>
        <v>3175</v>
      </c>
      <c r="FP256" s="372">
        <f t="shared" si="583"/>
        <v>2207.5928381962867</v>
      </c>
      <c r="FQ256" s="424"/>
      <c r="FR256" s="425"/>
      <c r="FS256" s="371">
        <f t="shared" si="584"/>
        <v>0</v>
      </c>
      <c r="FT256" s="372">
        <f t="shared" si="584"/>
        <v>0</v>
      </c>
      <c r="FU256" s="426"/>
      <c r="FV256" s="425"/>
      <c r="FW256" s="371">
        <f t="shared" si="585"/>
        <v>0</v>
      </c>
      <c r="FX256" s="372">
        <f t="shared" si="585"/>
        <v>0</v>
      </c>
      <c r="FY256" s="426"/>
      <c r="FZ256" s="425"/>
      <c r="GA256" s="371">
        <f t="shared" si="586"/>
        <v>0</v>
      </c>
      <c r="GB256" s="372">
        <f t="shared" si="586"/>
        <v>0</v>
      </c>
      <c r="GC256" s="406">
        <f t="shared" si="550"/>
        <v>49</v>
      </c>
      <c r="GD256" s="372">
        <f t="shared" si="550"/>
        <v>67</v>
      </c>
      <c r="GE256" s="371">
        <f t="shared" si="550"/>
        <v>49</v>
      </c>
      <c r="GF256" s="372">
        <f t="shared" si="550"/>
        <v>67</v>
      </c>
      <c r="GG256" s="371">
        <f t="shared" si="587"/>
        <v>191.60000000000002</v>
      </c>
      <c r="GH256" s="372">
        <f t="shared" si="587"/>
        <v>287.5</v>
      </c>
      <c r="GI256" s="371">
        <f t="shared" si="588"/>
        <v>4155</v>
      </c>
      <c r="GJ256" s="372">
        <f t="shared" si="588"/>
        <v>6375.7307692307695</v>
      </c>
      <c r="GK256" s="406">
        <f t="shared" si="551"/>
        <v>72</v>
      </c>
      <c r="GL256" s="372">
        <f t="shared" si="551"/>
        <v>66</v>
      </c>
      <c r="GM256" s="371">
        <f t="shared" si="551"/>
        <v>72</v>
      </c>
      <c r="GN256" s="372">
        <f t="shared" si="551"/>
        <v>66</v>
      </c>
      <c r="GO256" s="371">
        <f t="shared" si="589"/>
        <v>269.79999999999995</v>
      </c>
      <c r="GP256" s="372">
        <f t="shared" si="589"/>
        <v>294.62068965517244</v>
      </c>
      <c r="GQ256" s="371">
        <f t="shared" si="590"/>
        <v>5461</v>
      </c>
      <c r="GR256" s="372">
        <f t="shared" si="590"/>
        <v>5812.6834975369457</v>
      </c>
      <c r="GS256" s="406">
        <f t="shared" si="552"/>
        <v>121</v>
      </c>
      <c r="GT256" s="372">
        <f t="shared" si="552"/>
        <v>133</v>
      </c>
      <c r="GU256" s="371">
        <f t="shared" si="552"/>
        <v>121</v>
      </c>
      <c r="GV256" s="372">
        <f t="shared" si="548"/>
        <v>133</v>
      </c>
      <c r="GW256" s="371">
        <f t="shared" si="591"/>
        <v>461.4</v>
      </c>
      <c r="GX256" s="372">
        <f t="shared" si="591"/>
        <v>582.12068965517244</v>
      </c>
      <c r="GY256" s="371">
        <f t="shared" si="591"/>
        <v>9616</v>
      </c>
      <c r="GZ256" s="372">
        <f t="shared" si="556"/>
        <v>12188.414266767715</v>
      </c>
      <c r="HA256" s="406">
        <f t="shared" si="553"/>
        <v>3</v>
      </c>
      <c r="HB256" s="372">
        <f t="shared" si="553"/>
        <v>1</v>
      </c>
      <c r="HC256" s="371">
        <f t="shared" si="553"/>
        <v>3</v>
      </c>
      <c r="HD256" s="372">
        <f t="shared" si="549"/>
        <v>0</v>
      </c>
      <c r="HE256" s="371">
        <f t="shared" si="554"/>
        <v>7</v>
      </c>
      <c r="HF256" s="372">
        <f t="shared" si="554"/>
        <v>2</v>
      </c>
      <c r="HG256" s="371">
        <f t="shared" si="592"/>
        <v>204</v>
      </c>
      <c r="HH256" s="372" t="str">
        <f t="shared" si="592"/>
        <v/>
      </c>
      <c r="HI256" s="406">
        <f t="shared" si="593"/>
        <v>468.39999999999992</v>
      </c>
      <c r="HJ256" s="372">
        <f t="shared" si="593"/>
        <v>584.12068965517244</v>
      </c>
      <c r="HK256" s="371">
        <f t="shared" si="594"/>
        <v>9820</v>
      </c>
      <c r="HL256" s="371">
        <f t="shared" si="594"/>
        <v>12188.414266767715</v>
      </c>
    </row>
    <row r="257" spans="1:221" ht="15">
      <c r="A257" s="489" t="s">
        <v>43</v>
      </c>
      <c r="B257" s="490" t="s">
        <v>253</v>
      </c>
      <c r="C257" s="50"/>
      <c r="D257" s="492">
        <v>198640</v>
      </c>
      <c r="E257" s="452">
        <v>10</v>
      </c>
      <c r="F257" s="676">
        <v>101</v>
      </c>
      <c r="G257" s="420">
        <v>128</v>
      </c>
      <c r="H257" s="421">
        <v>1</v>
      </c>
      <c r="I257" s="493">
        <v>2</v>
      </c>
      <c r="J257" s="371">
        <f t="shared" si="513"/>
        <v>100</v>
      </c>
      <c r="K257" s="372">
        <f t="shared" si="514"/>
        <v>126</v>
      </c>
      <c r="L257" s="420">
        <v>67.447488584474883</v>
      </c>
      <c r="M257" s="371">
        <f t="shared" si="515"/>
        <v>100</v>
      </c>
      <c r="N257" s="372">
        <f t="shared" si="516"/>
        <v>126</v>
      </c>
      <c r="O257" s="371">
        <f t="shared" si="517"/>
        <v>100</v>
      </c>
      <c r="P257" s="372">
        <f t="shared" si="518"/>
        <v>125</v>
      </c>
      <c r="Q257" s="424">
        <v>4</v>
      </c>
      <c r="R257" s="494">
        <v>9</v>
      </c>
      <c r="S257" s="371">
        <f t="shared" si="519"/>
        <v>4</v>
      </c>
      <c r="T257" s="372">
        <f t="shared" si="520"/>
        <v>9</v>
      </c>
      <c r="U257" s="426">
        <v>1</v>
      </c>
      <c r="V257" s="493">
        <v>5</v>
      </c>
      <c r="W257" s="371">
        <f t="shared" si="521"/>
        <v>1</v>
      </c>
      <c r="X257" s="372">
        <f t="shared" si="522"/>
        <v>5</v>
      </c>
      <c r="Y257" s="426"/>
      <c r="Z257" s="493"/>
      <c r="AA257" s="371">
        <f t="shared" si="523"/>
        <v>0</v>
      </c>
      <c r="AB257" s="372">
        <f t="shared" si="524"/>
        <v>0</v>
      </c>
      <c r="AC257" s="358">
        <f t="shared" si="525"/>
        <v>5</v>
      </c>
      <c r="AD257" s="372">
        <f t="shared" si="526"/>
        <v>14</v>
      </c>
      <c r="AE257" s="358">
        <f t="shared" si="527"/>
        <v>5</v>
      </c>
      <c r="AF257" s="372">
        <f t="shared" si="528"/>
        <v>14</v>
      </c>
      <c r="AG257" s="495">
        <v>3.5</v>
      </c>
      <c r="AH257" s="496">
        <v>3.0555555555555554</v>
      </c>
      <c r="AI257" s="371">
        <f t="shared" si="529"/>
        <v>14</v>
      </c>
      <c r="AJ257" s="372">
        <f t="shared" si="530"/>
        <v>27.5</v>
      </c>
      <c r="AK257" s="497">
        <v>1.5</v>
      </c>
      <c r="AL257" s="496">
        <v>2.7</v>
      </c>
      <c r="AM257" s="371">
        <f t="shared" si="531"/>
        <v>1.5</v>
      </c>
      <c r="AN257" s="372">
        <f t="shared" si="532"/>
        <v>13.5</v>
      </c>
      <c r="AO257" s="497"/>
      <c r="AP257" s="496"/>
      <c r="AQ257" s="371">
        <f t="shared" si="533"/>
        <v>0</v>
      </c>
      <c r="AR257" s="372">
        <f t="shared" si="534"/>
        <v>0</v>
      </c>
      <c r="AS257" s="371">
        <f t="shared" si="535"/>
        <v>3.1</v>
      </c>
      <c r="AT257" s="372">
        <f t="shared" si="536"/>
        <v>2.9285714285714284</v>
      </c>
      <c r="AU257" s="371">
        <f t="shared" si="537"/>
        <v>15.5</v>
      </c>
      <c r="AV257" s="372">
        <f t="shared" si="538"/>
        <v>41</v>
      </c>
      <c r="AW257" s="497">
        <v>92</v>
      </c>
      <c r="AX257" s="496">
        <v>102.375</v>
      </c>
      <c r="AY257" s="371">
        <f t="shared" si="539"/>
        <v>368</v>
      </c>
      <c r="AZ257" s="372">
        <f t="shared" si="540"/>
        <v>921.375</v>
      </c>
      <c r="BA257" s="497">
        <v>72</v>
      </c>
      <c r="BB257" s="496">
        <v>85.5</v>
      </c>
      <c r="BC257" s="371">
        <f t="shared" si="541"/>
        <v>72</v>
      </c>
      <c r="BD257" s="372">
        <f t="shared" si="542"/>
        <v>427.5</v>
      </c>
      <c r="BE257" s="498"/>
      <c r="BF257" s="496"/>
      <c r="BG257" s="371">
        <f t="shared" si="557"/>
        <v>0</v>
      </c>
      <c r="BH257" s="372">
        <f t="shared" si="557"/>
        <v>0</v>
      </c>
      <c r="BI257" s="371">
        <f t="shared" si="558"/>
        <v>88</v>
      </c>
      <c r="BJ257" s="372">
        <f t="shared" si="558"/>
        <v>96.348214285714292</v>
      </c>
      <c r="BK257" s="371">
        <f t="shared" si="559"/>
        <v>440</v>
      </c>
      <c r="BL257" s="372">
        <f t="shared" si="559"/>
        <v>1348.875</v>
      </c>
      <c r="BM257" s="431">
        <v>51</v>
      </c>
      <c r="BN257" s="494">
        <v>68</v>
      </c>
      <c r="BO257" s="371">
        <f t="shared" si="595"/>
        <v>51</v>
      </c>
      <c r="BP257" s="372">
        <f t="shared" si="595"/>
        <v>68</v>
      </c>
      <c r="BQ257" s="426">
        <v>22</v>
      </c>
      <c r="BR257" s="494">
        <v>26</v>
      </c>
      <c r="BS257" s="371">
        <f t="shared" si="596"/>
        <v>22</v>
      </c>
      <c r="BT257" s="372">
        <f t="shared" si="596"/>
        <v>26</v>
      </c>
      <c r="BU257" s="426"/>
      <c r="BV257" s="494"/>
      <c r="BW257" s="371">
        <f t="shared" si="597"/>
        <v>0</v>
      </c>
      <c r="BX257" s="423">
        <f t="shared" si="555"/>
        <v>0</v>
      </c>
      <c r="BY257" s="358">
        <f t="shared" si="560"/>
        <v>73</v>
      </c>
      <c r="BZ257" s="372">
        <f t="shared" si="560"/>
        <v>94</v>
      </c>
      <c r="CA257" s="358">
        <f t="shared" si="561"/>
        <v>73</v>
      </c>
      <c r="CB257" s="372">
        <f t="shared" si="561"/>
        <v>94</v>
      </c>
      <c r="CC257" s="427">
        <v>4.47</v>
      </c>
      <c r="CD257" s="496">
        <v>5.5441176470588234</v>
      </c>
      <c r="CE257" s="371">
        <f t="shared" si="510"/>
        <v>227.97</v>
      </c>
      <c r="CF257" s="372">
        <f t="shared" si="510"/>
        <v>377</v>
      </c>
      <c r="CG257" s="426">
        <v>4.5199999999999996</v>
      </c>
      <c r="CH257" s="496">
        <v>5.3461538461538458</v>
      </c>
      <c r="CI257" s="371">
        <f t="shared" si="598"/>
        <v>99.44</v>
      </c>
      <c r="CJ257" s="372">
        <f t="shared" si="598"/>
        <v>139</v>
      </c>
      <c r="CK257" s="426"/>
      <c r="CL257" s="496"/>
      <c r="CM257" s="371">
        <f t="shared" si="599"/>
        <v>0</v>
      </c>
      <c r="CN257" s="372">
        <f t="shared" si="599"/>
        <v>0</v>
      </c>
      <c r="CO257" s="371">
        <f t="shared" si="562"/>
        <v>4.4850684931506848</v>
      </c>
      <c r="CP257" s="372">
        <f t="shared" si="562"/>
        <v>5.4893617021276597</v>
      </c>
      <c r="CQ257" s="371">
        <f t="shared" si="563"/>
        <v>327.40999999999997</v>
      </c>
      <c r="CR257" s="372">
        <f t="shared" si="563"/>
        <v>516</v>
      </c>
      <c r="CS257" s="426">
        <v>89.901960784313729</v>
      </c>
      <c r="CT257" s="496">
        <v>103.72093023255815</v>
      </c>
      <c r="CU257" s="371">
        <f t="shared" si="511"/>
        <v>4585</v>
      </c>
      <c r="CV257" s="372">
        <f t="shared" si="511"/>
        <v>7053.0232558139542</v>
      </c>
      <c r="CW257" s="426">
        <v>78.772727272727266</v>
      </c>
      <c r="CX257" s="496">
        <v>91.166666666666671</v>
      </c>
      <c r="CY257" s="371">
        <f t="shared" si="512"/>
        <v>1732.9999999999998</v>
      </c>
      <c r="CZ257" s="372">
        <f t="shared" si="512"/>
        <v>2370.3333333333335</v>
      </c>
      <c r="DA257" s="426"/>
      <c r="DB257" s="496"/>
      <c r="DC257" s="371">
        <f t="shared" si="564"/>
        <v>0</v>
      </c>
      <c r="DD257" s="372">
        <f t="shared" si="564"/>
        <v>0</v>
      </c>
      <c r="DE257" s="371">
        <f t="shared" si="565"/>
        <v>86.547945205479451</v>
      </c>
      <c r="DF257" s="372">
        <f t="shared" si="565"/>
        <v>100.24847435263072</v>
      </c>
      <c r="DG257" s="371">
        <f t="shared" si="566"/>
        <v>6318</v>
      </c>
      <c r="DH257" s="372">
        <f t="shared" si="566"/>
        <v>9423.3565891472881</v>
      </c>
      <c r="DI257" s="371">
        <f t="shared" si="567"/>
        <v>78</v>
      </c>
      <c r="DJ257" s="372">
        <f t="shared" si="567"/>
        <v>108</v>
      </c>
      <c r="DK257" s="371">
        <f t="shared" si="567"/>
        <v>78</v>
      </c>
      <c r="DL257" s="372">
        <f t="shared" si="567"/>
        <v>108</v>
      </c>
      <c r="DM257" s="371">
        <f t="shared" si="568"/>
        <v>4.3962820512820509</v>
      </c>
      <c r="DN257" s="372">
        <f t="shared" si="568"/>
        <v>5.1574074074074074</v>
      </c>
      <c r="DO257" s="371">
        <f t="shared" si="569"/>
        <v>342.90999999999997</v>
      </c>
      <c r="DP257" s="372">
        <f t="shared" si="569"/>
        <v>557</v>
      </c>
      <c r="DQ257" s="371">
        <f t="shared" si="570"/>
        <v>86.641025641025635</v>
      </c>
      <c r="DR257" s="372">
        <f t="shared" si="570"/>
        <v>99.742885084697107</v>
      </c>
      <c r="DS257" s="371">
        <f t="shared" si="571"/>
        <v>6758</v>
      </c>
      <c r="DT257" s="372">
        <f t="shared" si="571"/>
        <v>10772.231589147288</v>
      </c>
      <c r="DU257" s="424">
        <v>15</v>
      </c>
      <c r="DV257" s="496">
        <v>9</v>
      </c>
      <c r="DW257" s="371">
        <f t="shared" si="572"/>
        <v>15</v>
      </c>
      <c r="DX257" s="372">
        <f t="shared" si="572"/>
        <v>9</v>
      </c>
      <c r="DY257" s="426">
        <v>7</v>
      </c>
      <c r="DZ257" s="496">
        <v>8</v>
      </c>
      <c r="EA257" s="371">
        <f t="shared" si="573"/>
        <v>7</v>
      </c>
      <c r="EB257" s="372">
        <f t="shared" si="573"/>
        <v>8</v>
      </c>
      <c r="EC257" s="426"/>
      <c r="ED257" s="496">
        <v>1</v>
      </c>
      <c r="EE257" s="371">
        <f t="shared" si="574"/>
        <v>0</v>
      </c>
      <c r="EF257" s="372">
        <f t="shared" si="574"/>
        <v>0</v>
      </c>
      <c r="EG257" s="358">
        <f t="shared" si="575"/>
        <v>22</v>
      </c>
      <c r="EH257" s="372">
        <f t="shared" si="575"/>
        <v>18</v>
      </c>
      <c r="EI257" s="358">
        <f t="shared" si="576"/>
        <v>22</v>
      </c>
      <c r="EJ257" s="372">
        <f t="shared" si="576"/>
        <v>18</v>
      </c>
      <c r="EK257" s="427">
        <v>2.27</v>
      </c>
      <c r="EL257" s="496">
        <v>2.5</v>
      </c>
      <c r="EM257" s="371">
        <f t="shared" si="545"/>
        <v>34.049999999999997</v>
      </c>
      <c r="EN257" s="372">
        <f t="shared" si="545"/>
        <v>22.5</v>
      </c>
      <c r="EO257" s="426">
        <v>2.5</v>
      </c>
      <c r="EP257" s="496">
        <v>3.6764705882352939</v>
      </c>
      <c r="EQ257" s="371">
        <f t="shared" si="600"/>
        <v>17.5</v>
      </c>
      <c r="ER257" s="372">
        <f t="shared" si="600"/>
        <v>29.411764705882351</v>
      </c>
      <c r="ES257" s="426"/>
      <c r="ET257" s="496">
        <v>2.5</v>
      </c>
      <c r="EU257" s="371">
        <f t="shared" si="543"/>
        <v>0</v>
      </c>
      <c r="EV257" s="372">
        <f t="shared" si="544"/>
        <v>2.5</v>
      </c>
      <c r="EW257" s="371">
        <f t="shared" si="577"/>
        <v>2.3431818181818183</v>
      </c>
      <c r="EX257" s="372">
        <f t="shared" si="577"/>
        <v>3.022875816993464</v>
      </c>
      <c r="EY257" s="371">
        <f t="shared" si="578"/>
        <v>51.550000000000004</v>
      </c>
      <c r="EZ257" s="372">
        <f t="shared" si="578"/>
        <v>54.411764705882348</v>
      </c>
      <c r="FA257" s="426">
        <v>99.6</v>
      </c>
      <c r="FB257" s="496">
        <v>86.41935483870968</v>
      </c>
      <c r="FC257" s="371">
        <f t="shared" si="579"/>
        <v>1494</v>
      </c>
      <c r="FD257" s="372">
        <f t="shared" si="579"/>
        <v>777.77419354838707</v>
      </c>
      <c r="FE257" s="426">
        <v>78.714285714285708</v>
      </c>
      <c r="FF257" s="496">
        <v>80.647058823529406</v>
      </c>
      <c r="FG257" s="371">
        <f t="shared" si="580"/>
        <v>551</v>
      </c>
      <c r="FH257" s="372">
        <f t="shared" si="580"/>
        <v>645.17647058823525</v>
      </c>
      <c r="FI257" s="426"/>
      <c r="FJ257" s="496"/>
      <c r="FK257" s="371">
        <f t="shared" si="581"/>
        <v>0</v>
      </c>
      <c r="FL257" s="372">
        <f t="shared" si="581"/>
        <v>0</v>
      </c>
      <c r="FM257" s="371">
        <f t="shared" si="582"/>
        <v>92.954545454545453</v>
      </c>
      <c r="FN257" s="372">
        <f t="shared" si="582"/>
        <v>79.052814674256808</v>
      </c>
      <c r="FO257" s="371">
        <f t="shared" si="583"/>
        <v>2045</v>
      </c>
      <c r="FP257" s="372">
        <f t="shared" si="583"/>
        <v>1422.9506641366224</v>
      </c>
      <c r="FQ257" s="424"/>
      <c r="FR257" s="425"/>
      <c r="FS257" s="371">
        <f t="shared" si="584"/>
        <v>0</v>
      </c>
      <c r="FT257" s="372">
        <f t="shared" si="584"/>
        <v>0</v>
      </c>
      <c r="FU257" s="426"/>
      <c r="FV257" s="425"/>
      <c r="FW257" s="371">
        <f t="shared" si="585"/>
        <v>0</v>
      </c>
      <c r="FX257" s="372">
        <f t="shared" si="585"/>
        <v>0</v>
      </c>
      <c r="FY257" s="426"/>
      <c r="FZ257" s="425"/>
      <c r="GA257" s="371">
        <f t="shared" si="586"/>
        <v>0</v>
      </c>
      <c r="GB257" s="372">
        <f t="shared" si="586"/>
        <v>0</v>
      </c>
      <c r="GC257" s="406">
        <f t="shared" si="550"/>
        <v>70</v>
      </c>
      <c r="GD257" s="372">
        <f t="shared" si="550"/>
        <v>86</v>
      </c>
      <c r="GE257" s="371">
        <f t="shared" si="550"/>
        <v>70</v>
      </c>
      <c r="GF257" s="372">
        <f t="shared" si="550"/>
        <v>86</v>
      </c>
      <c r="GG257" s="371">
        <f t="shared" si="587"/>
        <v>276.02</v>
      </c>
      <c r="GH257" s="372">
        <f t="shared" si="587"/>
        <v>427</v>
      </c>
      <c r="GI257" s="371">
        <f t="shared" si="588"/>
        <v>6447</v>
      </c>
      <c r="GJ257" s="372">
        <f t="shared" si="588"/>
        <v>8752.1724493623406</v>
      </c>
      <c r="GK257" s="406">
        <f t="shared" si="551"/>
        <v>30</v>
      </c>
      <c r="GL257" s="372">
        <f t="shared" si="551"/>
        <v>39</v>
      </c>
      <c r="GM257" s="371">
        <f t="shared" si="551"/>
        <v>30</v>
      </c>
      <c r="GN257" s="372">
        <f t="shared" si="551"/>
        <v>39</v>
      </c>
      <c r="GO257" s="371">
        <f t="shared" si="589"/>
        <v>118.44</v>
      </c>
      <c r="GP257" s="372">
        <f t="shared" si="589"/>
        <v>181.91176470588235</v>
      </c>
      <c r="GQ257" s="371">
        <f t="shared" si="590"/>
        <v>2356</v>
      </c>
      <c r="GR257" s="372">
        <f t="shared" si="590"/>
        <v>3443.0098039215686</v>
      </c>
      <c r="GS257" s="406">
        <f t="shared" si="552"/>
        <v>100</v>
      </c>
      <c r="GT257" s="372">
        <f t="shared" si="552"/>
        <v>125</v>
      </c>
      <c r="GU257" s="371">
        <f t="shared" si="552"/>
        <v>100</v>
      </c>
      <c r="GV257" s="372">
        <f t="shared" si="548"/>
        <v>125</v>
      </c>
      <c r="GW257" s="371">
        <f t="shared" si="591"/>
        <v>394.46</v>
      </c>
      <c r="GX257" s="372">
        <f t="shared" si="591"/>
        <v>608.91176470588232</v>
      </c>
      <c r="GY257" s="371">
        <f t="shared" si="591"/>
        <v>8803</v>
      </c>
      <c r="GZ257" s="372">
        <f t="shared" si="556"/>
        <v>12195.182253283909</v>
      </c>
      <c r="HA257" s="406">
        <f t="shared" si="553"/>
        <v>0</v>
      </c>
      <c r="HB257" s="372">
        <f t="shared" si="553"/>
        <v>1</v>
      </c>
      <c r="HC257" s="371">
        <f t="shared" si="553"/>
        <v>0</v>
      </c>
      <c r="HD257" s="372">
        <f t="shared" si="549"/>
        <v>0</v>
      </c>
      <c r="HE257" s="371" t="str">
        <f t="shared" si="554"/>
        <v/>
      </c>
      <c r="HF257" s="372">
        <f t="shared" si="554"/>
        <v>2.5</v>
      </c>
      <c r="HG257" s="371" t="str">
        <f t="shared" si="592"/>
        <v/>
      </c>
      <c r="HH257" s="372" t="str">
        <f t="shared" si="592"/>
        <v/>
      </c>
      <c r="HI257" s="406">
        <f t="shared" si="593"/>
        <v>394.46</v>
      </c>
      <c r="HJ257" s="372">
        <f t="shared" si="593"/>
        <v>611.41176470588232</v>
      </c>
      <c r="HK257" s="371">
        <f t="shared" si="594"/>
        <v>8803</v>
      </c>
      <c r="HL257" s="371">
        <f t="shared" si="594"/>
        <v>12195.182253283911</v>
      </c>
    </row>
    <row r="258" spans="1:221" ht="15">
      <c r="A258" s="489" t="s">
        <v>43</v>
      </c>
      <c r="B258" s="490" t="s">
        <v>254</v>
      </c>
      <c r="C258" s="50"/>
      <c r="D258" s="492">
        <v>198729</v>
      </c>
      <c r="E258" s="452">
        <v>10</v>
      </c>
      <c r="F258" s="676">
        <v>128</v>
      </c>
      <c r="G258" s="420">
        <v>139</v>
      </c>
      <c r="H258" s="421">
        <v>20</v>
      </c>
      <c r="I258" s="493">
        <v>25</v>
      </c>
      <c r="J258" s="371">
        <f t="shared" si="513"/>
        <v>108</v>
      </c>
      <c r="K258" s="372">
        <f t="shared" si="514"/>
        <v>114</v>
      </c>
      <c r="L258" s="420">
        <v>67.571955719557195</v>
      </c>
      <c r="M258" s="371">
        <f t="shared" si="515"/>
        <v>108</v>
      </c>
      <c r="N258" s="372">
        <f t="shared" si="516"/>
        <v>114</v>
      </c>
      <c r="O258" s="371">
        <f t="shared" si="517"/>
        <v>108</v>
      </c>
      <c r="P258" s="372">
        <f t="shared" si="518"/>
        <v>113</v>
      </c>
      <c r="Q258" s="424">
        <v>12</v>
      </c>
      <c r="R258" s="494">
        <v>14</v>
      </c>
      <c r="S258" s="371">
        <f t="shared" si="519"/>
        <v>12</v>
      </c>
      <c r="T258" s="372">
        <f t="shared" si="520"/>
        <v>14</v>
      </c>
      <c r="U258" s="426">
        <v>6</v>
      </c>
      <c r="V258" s="493">
        <v>6</v>
      </c>
      <c r="W258" s="371">
        <f t="shared" si="521"/>
        <v>6</v>
      </c>
      <c r="X258" s="372">
        <f t="shared" si="522"/>
        <v>6</v>
      </c>
      <c r="Y258" s="426"/>
      <c r="Z258" s="493"/>
      <c r="AA258" s="371">
        <f t="shared" si="523"/>
        <v>0</v>
      </c>
      <c r="AB258" s="372">
        <f t="shared" si="524"/>
        <v>0</v>
      </c>
      <c r="AC258" s="358">
        <f t="shared" si="525"/>
        <v>18</v>
      </c>
      <c r="AD258" s="372">
        <f t="shared" si="526"/>
        <v>20</v>
      </c>
      <c r="AE258" s="358">
        <f t="shared" si="527"/>
        <v>18</v>
      </c>
      <c r="AF258" s="372">
        <f t="shared" si="528"/>
        <v>20</v>
      </c>
      <c r="AG258" s="495">
        <v>2.79</v>
      </c>
      <c r="AH258" s="496">
        <v>3.1428571428571428</v>
      </c>
      <c r="AI258" s="371">
        <f t="shared" si="529"/>
        <v>33.480000000000004</v>
      </c>
      <c r="AJ258" s="372">
        <f t="shared" si="530"/>
        <v>44</v>
      </c>
      <c r="AK258" s="497">
        <v>3.83</v>
      </c>
      <c r="AL258" s="496">
        <v>4.666666666666667</v>
      </c>
      <c r="AM258" s="371">
        <f t="shared" si="531"/>
        <v>22.98</v>
      </c>
      <c r="AN258" s="372">
        <f t="shared" si="532"/>
        <v>28</v>
      </c>
      <c r="AO258" s="497"/>
      <c r="AP258" s="496"/>
      <c r="AQ258" s="371">
        <f t="shared" si="533"/>
        <v>0</v>
      </c>
      <c r="AR258" s="372">
        <f t="shared" si="534"/>
        <v>0</v>
      </c>
      <c r="AS258" s="371">
        <f t="shared" si="535"/>
        <v>3.1366666666666672</v>
      </c>
      <c r="AT258" s="372">
        <f t="shared" si="536"/>
        <v>3.6</v>
      </c>
      <c r="AU258" s="371">
        <f t="shared" si="537"/>
        <v>56.460000000000008</v>
      </c>
      <c r="AV258" s="372">
        <f t="shared" si="538"/>
        <v>72</v>
      </c>
      <c r="AW258" s="497">
        <v>81.833333333333329</v>
      </c>
      <c r="AX258" s="496">
        <v>86.84615384615384</v>
      </c>
      <c r="AY258" s="371">
        <f t="shared" si="539"/>
        <v>982</v>
      </c>
      <c r="AZ258" s="372">
        <f t="shared" si="540"/>
        <v>1215.8461538461538</v>
      </c>
      <c r="BA258" s="497">
        <v>81.833333333333329</v>
      </c>
      <c r="BB258" s="496">
        <v>92.4</v>
      </c>
      <c r="BC258" s="371">
        <f t="shared" si="541"/>
        <v>491</v>
      </c>
      <c r="BD258" s="372">
        <f t="shared" si="542"/>
        <v>554.40000000000009</v>
      </c>
      <c r="BE258" s="498"/>
      <c r="BF258" s="496"/>
      <c r="BG258" s="371">
        <f t="shared" si="557"/>
        <v>0</v>
      </c>
      <c r="BH258" s="372">
        <f t="shared" si="557"/>
        <v>0</v>
      </c>
      <c r="BI258" s="371">
        <f t="shared" si="558"/>
        <v>81.833333333333329</v>
      </c>
      <c r="BJ258" s="372">
        <f t="shared" si="558"/>
        <v>88.512307692307701</v>
      </c>
      <c r="BK258" s="371">
        <f t="shared" si="559"/>
        <v>1473</v>
      </c>
      <c r="BL258" s="372">
        <f t="shared" si="559"/>
        <v>1770.2461538461539</v>
      </c>
      <c r="BM258" s="431">
        <v>43</v>
      </c>
      <c r="BN258" s="494">
        <v>40</v>
      </c>
      <c r="BO258" s="371">
        <f t="shared" si="595"/>
        <v>43</v>
      </c>
      <c r="BP258" s="372">
        <f t="shared" si="595"/>
        <v>40</v>
      </c>
      <c r="BQ258" s="426">
        <v>25</v>
      </c>
      <c r="BR258" s="494">
        <v>31</v>
      </c>
      <c r="BS258" s="371">
        <f t="shared" si="596"/>
        <v>25</v>
      </c>
      <c r="BT258" s="372">
        <f t="shared" si="596"/>
        <v>31</v>
      </c>
      <c r="BU258" s="426"/>
      <c r="BV258" s="494"/>
      <c r="BW258" s="371">
        <f t="shared" si="597"/>
        <v>0</v>
      </c>
      <c r="BX258" s="423">
        <f t="shared" si="555"/>
        <v>0</v>
      </c>
      <c r="BY258" s="358">
        <f t="shared" si="560"/>
        <v>68</v>
      </c>
      <c r="BZ258" s="372">
        <f t="shared" si="560"/>
        <v>71</v>
      </c>
      <c r="CA258" s="358">
        <f t="shared" si="561"/>
        <v>68</v>
      </c>
      <c r="CB258" s="372">
        <f t="shared" si="561"/>
        <v>71</v>
      </c>
      <c r="CC258" s="427">
        <v>5.14</v>
      </c>
      <c r="CD258" s="496">
        <v>5.5750000000000002</v>
      </c>
      <c r="CE258" s="371">
        <f t="shared" si="510"/>
        <v>221.01999999999998</v>
      </c>
      <c r="CF258" s="372">
        <f t="shared" si="510"/>
        <v>223</v>
      </c>
      <c r="CG258" s="426">
        <v>5.38</v>
      </c>
      <c r="CH258" s="496">
        <v>5.419354838709677</v>
      </c>
      <c r="CI258" s="371">
        <f t="shared" si="598"/>
        <v>134.5</v>
      </c>
      <c r="CJ258" s="372">
        <f t="shared" si="598"/>
        <v>168</v>
      </c>
      <c r="CK258" s="426"/>
      <c r="CL258" s="496"/>
      <c r="CM258" s="371">
        <f t="shared" si="599"/>
        <v>0</v>
      </c>
      <c r="CN258" s="372">
        <f t="shared" si="599"/>
        <v>0</v>
      </c>
      <c r="CO258" s="371">
        <f t="shared" si="562"/>
        <v>5.2282352941176464</v>
      </c>
      <c r="CP258" s="372">
        <f t="shared" si="562"/>
        <v>5.507042253521127</v>
      </c>
      <c r="CQ258" s="371">
        <f t="shared" si="563"/>
        <v>355.52</v>
      </c>
      <c r="CR258" s="372">
        <f t="shared" si="563"/>
        <v>391</v>
      </c>
      <c r="CS258" s="426">
        <v>98.465116279069761</v>
      </c>
      <c r="CT258" s="496">
        <v>99.81481481481481</v>
      </c>
      <c r="CU258" s="371">
        <f t="shared" si="511"/>
        <v>4234</v>
      </c>
      <c r="CV258" s="372">
        <f t="shared" si="511"/>
        <v>3992.5925925925922</v>
      </c>
      <c r="CW258" s="426">
        <v>83</v>
      </c>
      <c r="CX258" s="496">
        <v>94.333333333333329</v>
      </c>
      <c r="CY258" s="371">
        <f t="shared" si="512"/>
        <v>2075</v>
      </c>
      <c r="CZ258" s="372">
        <f t="shared" si="512"/>
        <v>2924.333333333333</v>
      </c>
      <c r="DA258" s="426"/>
      <c r="DB258" s="496"/>
      <c r="DC258" s="371">
        <f t="shared" si="564"/>
        <v>0</v>
      </c>
      <c r="DD258" s="372">
        <f t="shared" si="564"/>
        <v>0</v>
      </c>
      <c r="DE258" s="371">
        <f t="shared" si="565"/>
        <v>92.779411764705884</v>
      </c>
      <c r="DF258" s="372">
        <f t="shared" si="565"/>
        <v>97.421491914449646</v>
      </c>
      <c r="DG258" s="371">
        <f t="shared" si="566"/>
        <v>6309</v>
      </c>
      <c r="DH258" s="372">
        <f t="shared" si="566"/>
        <v>6916.9259259259252</v>
      </c>
      <c r="DI258" s="371">
        <f t="shared" si="567"/>
        <v>86</v>
      </c>
      <c r="DJ258" s="372">
        <f t="shared" si="567"/>
        <v>91</v>
      </c>
      <c r="DK258" s="371">
        <f t="shared" si="567"/>
        <v>86</v>
      </c>
      <c r="DL258" s="372">
        <f t="shared" si="567"/>
        <v>91</v>
      </c>
      <c r="DM258" s="371">
        <f t="shared" si="568"/>
        <v>4.7904651162790701</v>
      </c>
      <c r="DN258" s="372">
        <f t="shared" si="568"/>
        <v>5.0879120879120876</v>
      </c>
      <c r="DO258" s="371">
        <f t="shared" si="569"/>
        <v>411.98</v>
      </c>
      <c r="DP258" s="372">
        <f t="shared" si="569"/>
        <v>463</v>
      </c>
      <c r="DQ258" s="371">
        <f t="shared" si="570"/>
        <v>90.488372093023258</v>
      </c>
      <c r="DR258" s="372">
        <f t="shared" si="570"/>
        <v>95.46342944804482</v>
      </c>
      <c r="DS258" s="371">
        <f t="shared" si="571"/>
        <v>7782</v>
      </c>
      <c r="DT258" s="372">
        <f t="shared" si="571"/>
        <v>8687.1720797720791</v>
      </c>
      <c r="DU258" s="424">
        <v>6</v>
      </c>
      <c r="DV258" s="496">
        <v>8</v>
      </c>
      <c r="DW258" s="371">
        <f t="shared" si="572"/>
        <v>6</v>
      </c>
      <c r="DX258" s="372">
        <f t="shared" si="572"/>
        <v>8</v>
      </c>
      <c r="DY258" s="426">
        <v>16</v>
      </c>
      <c r="DZ258" s="496">
        <v>14</v>
      </c>
      <c r="EA258" s="371">
        <f t="shared" si="573"/>
        <v>16</v>
      </c>
      <c r="EB258" s="372">
        <f t="shared" si="573"/>
        <v>14</v>
      </c>
      <c r="EC258" s="426"/>
      <c r="ED258" s="496">
        <v>1</v>
      </c>
      <c r="EE258" s="371">
        <f t="shared" si="574"/>
        <v>0</v>
      </c>
      <c r="EF258" s="372">
        <f t="shared" si="574"/>
        <v>0</v>
      </c>
      <c r="EG258" s="358">
        <f t="shared" si="575"/>
        <v>22</v>
      </c>
      <c r="EH258" s="372">
        <f t="shared" si="575"/>
        <v>23</v>
      </c>
      <c r="EI258" s="358">
        <f t="shared" si="576"/>
        <v>22</v>
      </c>
      <c r="EJ258" s="372">
        <f t="shared" si="576"/>
        <v>23</v>
      </c>
      <c r="EK258" s="427">
        <v>2.83</v>
      </c>
      <c r="EL258" s="496">
        <v>3.9375</v>
      </c>
      <c r="EM258" s="371">
        <f t="shared" si="545"/>
        <v>16.98</v>
      </c>
      <c r="EN258" s="372">
        <f t="shared" si="545"/>
        <v>31.5</v>
      </c>
      <c r="EO258" s="426">
        <v>3.88</v>
      </c>
      <c r="EP258" s="496">
        <v>4.6111111111111107</v>
      </c>
      <c r="EQ258" s="371">
        <f t="shared" si="600"/>
        <v>62.08</v>
      </c>
      <c r="ER258" s="372">
        <f t="shared" si="600"/>
        <v>64.555555555555543</v>
      </c>
      <c r="ES258" s="426"/>
      <c r="ET258" s="496">
        <v>2</v>
      </c>
      <c r="EU258" s="371">
        <f t="shared" si="543"/>
        <v>0</v>
      </c>
      <c r="EV258" s="372">
        <f t="shared" si="544"/>
        <v>2</v>
      </c>
      <c r="EW258" s="371">
        <f t="shared" si="577"/>
        <v>3.5936363636363637</v>
      </c>
      <c r="EX258" s="372">
        <f t="shared" si="577"/>
        <v>4.2632850241545892</v>
      </c>
      <c r="EY258" s="371">
        <f t="shared" si="578"/>
        <v>79.06</v>
      </c>
      <c r="EZ258" s="372">
        <f t="shared" si="578"/>
        <v>98.055555555555557</v>
      </c>
      <c r="FA258" s="426">
        <v>101.5</v>
      </c>
      <c r="FB258" s="496">
        <v>101.75</v>
      </c>
      <c r="FC258" s="371">
        <f t="shared" si="579"/>
        <v>609</v>
      </c>
      <c r="FD258" s="372">
        <f t="shared" si="579"/>
        <v>814</v>
      </c>
      <c r="FE258" s="426">
        <v>98.875</v>
      </c>
      <c r="FF258" s="496">
        <v>89.166666666666671</v>
      </c>
      <c r="FG258" s="371">
        <f t="shared" si="580"/>
        <v>1582</v>
      </c>
      <c r="FH258" s="372">
        <f t="shared" si="580"/>
        <v>1248.3333333333335</v>
      </c>
      <c r="FI258" s="426"/>
      <c r="FJ258" s="496"/>
      <c r="FK258" s="371">
        <f t="shared" si="581"/>
        <v>0</v>
      </c>
      <c r="FL258" s="372">
        <f t="shared" si="581"/>
        <v>0</v>
      </c>
      <c r="FM258" s="371">
        <f t="shared" si="582"/>
        <v>99.590909090909093</v>
      </c>
      <c r="FN258" s="372">
        <f t="shared" si="582"/>
        <v>89.666666666666671</v>
      </c>
      <c r="FO258" s="371">
        <f t="shared" si="583"/>
        <v>2191</v>
      </c>
      <c r="FP258" s="372">
        <f t="shared" si="583"/>
        <v>2062.3333333333335</v>
      </c>
      <c r="FQ258" s="424"/>
      <c r="FR258" s="425"/>
      <c r="FS258" s="371">
        <f t="shared" si="584"/>
        <v>0</v>
      </c>
      <c r="FT258" s="372">
        <f t="shared" si="584"/>
        <v>0</v>
      </c>
      <c r="FU258" s="426"/>
      <c r="FV258" s="425"/>
      <c r="FW258" s="371">
        <f t="shared" si="585"/>
        <v>0</v>
      </c>
      <c r="FX258" s="372">
        <f t="shared" si="585"/>
        <v>0</v>
      </c>
      <c r="FY258" s="426"/>
      <c r="FZ258" s="425"/>
      <c r="GA258" s="371">
        <f t="shared" si="586"/>
        <v>0</v>
      </c>
      <c r="GB258" s="372">
        <f t="shared" si="586"/>
        <v>0</v>
      </c>
      <c r="GC258" s="406">
        <f t="shared" si="550"/>
        <v>61</v>
      </c>
      <c r="GD258" s="372">
        <f t="shared" si="550"/>
        <v>62</v>
      </c>
      <c r="GE258" s="371">
        <f t="shared" si="550"/>
        <v>61</v>
      </c>
      <c r="GF258" s="372">
        <f t="shared" si="550"/>
        <v>62</v>
      </c>
      <c r="GG258" s="371">
        <f t="shared" si="587"/>
        <v>271.48</v>
      </c>
      <c r="GH258" s="372">
        <f t="shared" si="587"/>
        <v>298.5</v>
      </c>
      <c r="GI258" s="371">
        <f t="shared" si="588"/>
        <v>5825</v>
      </c>
      <c r="GJ258" s="372">
        <f t="shared" si="588"/>
        <v>6022.4387464387455</v>
      </c>
      <c r="GK258" s="406">
        <f t="shared" si="551"/>
        <v>47</v>
      </c>
      <c r="GL258" s="372">
        <f t="shared" si="551"/>
        <v>51</v>
      </c>
      <c r="GM258" s="371">
        <f t="shared" si="551"/>
        <v>47</v>
      </c>
      <c r="GN258" s="372">
        <f t="shared" si="551"/>
        <v>51</v>
      </c>
      <c r="GO258" s="371">
        <f t="shared" si="589"/>
        <v>219.56</v>
      </c>
      <c r="GP258" s="372">
        <f t="shared" si="589"/>
        <v>260.55555555555554</v>
      </c>
      <c r="GQ258" s="371">
        <f t="shared" si="590"/>
        <v>4148</v>
      </c>
      <c r="GR258" s="372">
        <f t="shared" si="590"/>
        <v>4727.0666666666666</v>
      </c>
      <c r="GS258" s="406">
        <f t="shared" si="552"/>
        <v>108</v>
      </c>
      <c r="GT258" s="372">
        <f t="shared" si="552"/>
        <v>113</v>
      </c>
      <c r="GU258" s="371">
        <f t="shared" si="552"/>
        <v>108</v>
      </c>
      <c r="GV258" s="372">
        <f t="shared" si="548"/>
        <v>113</v>
      </c>
      <c r="GW258" s="371">
        <f t="shared" si="591"/>
        <v>491.04</v>
      </c>
      <c r="GX258" s="372">
        <f t="shared" si="591"/>
        <v>559.05555555555554</v>
      </c>
      <c r="GY258" s="371">
        <f t="shared" si="591"/>
        <v>9973</v>
      </c>
      <c r="GZ258" s="372">
        <f t="shared" si="556"/>
        <v>10749.505413105413</v>
      </c>
      <c r="HA258" s="406">
        <f t="shared" si="553"/>
        <v>0</v>
      </c>
      <c r="HB258" s="372">
        <f t="shared" si="553"/>
        <v>1</v>
      </c>
      <c r="HC258" s="371">
        <f t="shared" si="553"/>
        <v>0</v>
      </c>
      <c r="HD258" s="372">
        <f t="shared" si="549"/>
        <v>0</v>
      </c>
      <c r="HE258" s="371" t="str">
        <f t="shared" si="554"/>
        <v/>
      </c>
      <c r="HF258" s="372">
        <f t="shared" si="554"/>
        <v>2</v>
      </c>
      <c r="HG258" s="371" t="str">
        <f t="shared" si="592"/>
        <v/>
      </c>
      <c r="HH258" s="372" t="str">
        <f t="shared" si="592"/>
        <v/>
      </c>
      <c r="HI258" s="406">
        <f t="shared" si="593"/>
        <v>491.04</v>
      </c>
      <c r="HJ258" s="372">
        <f t="shared" si="593"/>
        <v>561.05555555555554</v>
      </c>
      <c r="HK258" s="371">
        <f t="shared" si="594"/>
        <v>9973</v>
      </c>
      <c r="HL258" s="371">
        <f t="shared" si="594"/>
        <v>10749.505413105413</v>
      </c>
    </row>
    <row r="259" spans="1:221" ht="15">
      <c r="A259" s="489" t="s">
        <v>43</v>
      </c>
      <c r="B259" s="490" t="s">
        <v>255</v>
      </c>
      <c r="C259" s="50"/>
      <c r="D259" s="492">
        <v>198905</v>
      </c>
      <c r="E259" s="452">
        <v>10</v>
      </c>
      <c r="F259" s="676">
        <v>50</v>
      </c>
      <c r="G259" s="420">
        <v>45</v>
      </c>
      <c r="H259" s="421">
        <v>1</v>
      </c>
      <c r="I259" s="493">
        <v>1</v>
      </c>
      <c r="J259" s="371">
        <f t="shared" si="513"/>
        <v>49</v>
      </c>
      <c r="K259" s="372">
        <f t="shared" si="514"/>
        <v>44</v>
      </c>
      <c r="L259" s="420">
        <v>68.218120805369125</v>
      </c>
      <c r="M259" s="371">
        <f t="shared" si="515"/>
        <v>49</v>
      </c>
      <c r="N259" s="372">
        <f t="shared" si="516"/>
        <v>44</v>
      </c>
      <c r="O259" s="371">
        <f t="shared" si="517"/>
        <v>49</v>
      </c>
      <c r="P259" s="372">
        <f t="shared" si="518"/>
        <v>44</v>
      </c>
      <c r="Q259" s="424">
        <v>3</v>
      </c>
      <c r="R259" s="494"/>
      <c r="S259" s="371">
        <f t="shared" si="519"/>
        <v>3</v>
      </c>
      <c r="T259" s="372">
        <f t="shared" si="520"/>
        <v>0</v>
      </c>
      <c r="U259" s="426">
        <v>1</v>
      </c>
      <c r="V259" s="493">
        <v>1</v>
      </c>
      <c r="W259" s="371">
        <f t="shared" si="521"/>
        <v>1</v>
      </c>
      <c r="X259" s="372">
        <f t="shared" si="522"/>
        <v>1</v>
      </c>
      <c r="Y259" s="426"/>
      <c r="Z259" s="493"/>
      <c r="AA259" s="371">
        <f t="shared" si="523"/>
        <v>0</v>
      </c>
      <c r="AB259" s="372">
        <f t="shared" si="524"/>
        <v>0</v>
      </c>
      <c r="AC259" s="358">
        <f t="shared" si="525"/>
        <v>4</v>
      </c>
      <c r="AD259" s="372">
        <f t="shared" si="526"/>
        <v>1</v>
      </c>
      <c r="AE259" s="358">
        <f t="shared" si="527"/>
        <v>4</v>
      </c>
      <c r="AF259" s="372">
        <f t="shared" si="528"/>
        <v>1</v>
      </c>
      <c r="AG259" s="495">
        <v>2.83</v>
      </c>
      <c r="AH259" s="496"/>
      <c r="AI259" s="371">
        <f t="shared" si="529"/>
        <v>8.49</v>
      </c>
      <c r="AJ259" s="372">
        <f t="shared" si="530"/>
        <v>0</v>
      </c>
      <c r="AK259" s="497">
        <v>4</v>
      </c>
      <c r="AL259" s="496">
        <v>3.5</v>
      </c>
      <c r="AM259" s="371">
        <f t="shared" si="531"/>
        <v>4</v>
      </c>
      <c r="AN259" s="372">
        <f t="shared" si="532"/>
        <v>3.5</v>
      </c>
      <c r="AO259" s="497"/>
      <c r="AP259" s="496"/>
      <c r="AQ259" s="371">
        <f t="shared" si="533"/>
        <v>0</v>
      </c>
      <c r="AR259" s="372">
        <f t="shared" si="534"/>
        <v>0</v>
      </c>
      <c r="AS259" s="371">
        <f t="shared" si="535"/>
        <v>3.1225000000000001</v>
      </c>
      <c r="AT259" s="372">
        <f t="shared" si="536"/>
        <v>3.5</v>
      </c>
      <c r="AU259" s="371">
        <f t="shared" si="537"/>
        <v>12.49</v>
      </c>
      <c r="AV259" s="372">
        <f t="shared" si="538"/>
        <v>3.5</v>
      </c>
      <c r="AW259" s="497">
        <v>92.333333333333329</v>
      </c>
      <c r="AX259" s="496"/>
      <c r="AY259" s="371">
        <f t="shared" si="539"/>
        <v>277</v>
      </c>
      <c r="AZ259" s="372">
        <f t="shared" si="540"/>
        <v>0</v>
      </c>
      <c r="BA259" s="497">
        <v>69</v>
      </c>
      <c r="BB259" s="496">
        <v>83</v>
      </c>
      <c r="BC259" s="371">
        <f t="shared" si="541"/>
        <v>69</v>
      </c>
      <c r="BD259" s="372">
        <f t="shared" si="542"/>
        <v>83</v>
      </c>
      <c r="BE259" s="498"/>
      <c r="BF259" s="496"/>
      <c r="BG259" s="371">
        <f t="shared" si="557"/>
        <v>0</v>
      </c>
      <c r="BH259" s="372">
        <f t="shared" si="557"/>
        <v>0</v>
      </c>
      <c r="BI259" s="371">
        <f t="shared" si="558"/>
        <v>86.5</v>
      </c>
      <c r="BJ259" s="372">
        <f t="shared" si="558"/>
        <v>83</v>
      </c>
      <c r="BK259" s="371">
        <f t="shared" si="559"/>
        <v>346</v>
      </c>
      <c r="BL259" s="372">
        <f t="shared" si="559"/>
        <v>83</v>
      </c>
      <c r="BM259" s="431">
        <v>19</v>
      </c>
      <c r="BN259" s="494">
        <v>19</v>
      </c>
      <c r="BO259" s="371">
        <f t="shared" si="595"/>
        <v>19</v>
      </c>
      <c r="BP259" s="372">
        <f t="shared" si="595"/>
        <v>19</v>
      </c>
      <c r="BQ259" s="426">
        <v>15</v>
      </c>
      <c r="BR259" s="494">
        <v>14</v>
      </c>
      <c r="BS259" s="371">
        <f t="shared" si="596"/>
        <v>15</v>
      </c>
      <c r="BT259" s="372">
        <f t="shared" si="596"/>
        <v>14</v>
      </c>
      <c r="BU259" s="426"/>
      <c r="BV259" s="494"/>
      <c r="BW259" s="371">
        <f t="shared" si="597"/>
        <v>0</v>
      </c>
      <c r="BX259" s="423">
        <f t="shared" si="555"/>
        <v>0</v>
      </c>
      <c r="BY259" s="358">
        <f t="shared" si="560"/>
        <v>34</v>
      </c>
      <c r="BZ259" s="372">
        <f t="shared" si="560"/>
        <v>33</v>
      </c>
      <c r="CA259" s="358">
        <f t="shared" si="561"/>
        <v>34</v>
      </c>
      <c r="CB259" s="372">
        <f t="shared" si="561"/>
        <v>33</v>
      </c>
      <c r="CC259" s="427">
        <v>3.87</v>
      </c>
      <c r="CD259" s="496">
        <v>4.0789473684210522</v>
      </c>
      <c r="CE259" s="371">
        <f t="shared" si="510"/>
        <v>73.53</v>
      </c>
      <c r="CF259" s="372">
        <f t="shared" si="510"/>
        <v>77.499999999999986</v>
      </c>
      <c r="CG259" s="426">
        <v>5.67</v>
      </c>
      <c r="CH259" s="496">
        <v>7.1428571428571432</v>
      </c>
      <c r="CI259" s="371">
        <f t="shared" si="598"/>
        <v>85.05</v>
      </c>
      <c r="CJ259" s="372">
        <f t="shared" si="598"/>
        <v>100</v>
      </c>
      <c r="CK259" s="426"/>
      <c r="CL259" s="496"/>
      <c r="CM259" s="371">
        <f t="shared" si="599"/>
        <v>0</v>
      </c>
      <c r="CN259" s="372">
        <f t="shared" si="599"/>
        <v>0</v>
      </c>
      <c r="CO259" s="371">
        <f t="shared" si="562"/>
        <v>4.6641176470588235</v>
      </c>
      <c r="CP259" s="372">
        <f t="shared" si="562"/>
        <v>5.3787878787878789</v>
      </c>
      <c r="CQ259" s="371">
        <f t="shared" si="563"/>
        <v>158.57999999999998</v>
      </c>
      <c r="CR259" s="372">
        <f t="shared" si="563"/>
        <v>177.5</v>
      </c>
      <c r="CS259" s="426">
        <v>87.578947368421055</v>
      </c>
      <c r="CT259" s="496">
        <v>89.230769230769226</v>
      </c>
      <c r="CU259" s="371">
        <f t="shared" si="511"/>
        <v>1664</v>
      </c>
      <c r="CV259" s="372">
        <f t="shared" si="511"/>
        <v>1695.3846153846152</v>
      </c>
      <c r="CW259" s="426">
        <v>76.8</v>
      </c>
      <c r="CX259" s="496">
        <v>96.769230769230774</v>
      </c>
      <c r="CY259" s="371">
        <f t="shared" si="512"/>
        <v>1152</v>
      </c>
      <c r="CZ259" s="372">
        <f t="shared" si="512"/>
        <v>1354.7692307692309</v>
      </c>
      <c r="DA259" s="426"/>
      <c r="DB259" s="496"/>
      <c r="DC259" s="371">
        <f t="shared" si="564"/>
        <v>0</v>
      </c>
      <c r="DD259" s="372">
        <f t="shared" si="564"/>
        <v>0</v>
      </c>
      <c r="DE259" s="371">
        <f t="shared" si="565"/>
        <v>82.82352941176471</v>
      </c>
      <c r="DF259" s="372">
        <f t="shared" si="565"/>
        <v>92.428904428904431</v>
      </c>
      <c r="DG259" s="371">
        <f t="shared" si="566"/>
        <v>2816</v>
      </c>
      <c r="DH259" s="372">
        <f t="shared" si="566"/>
        <v>3050.1538461538462</v>
      </c>
      <c r="DI259" s="371">
        <f t="shared" si="567"/>
        <v>38</v>
      </c>
      <c r="DJ259" s="372">
        <f t="shared" si="567"/>
        <v>34</v>
      </c>
      <c r="DK259" s="371">
        <f t="shared" si="567"/>
        <v>38</v>
      </c>
      <c r="DL259" s="372">
        <f t="shared" si="567"/>
        <v>34</v>
      </c>
      <c r="DM259" s="371">
        <f t="shared" si="568"/>
        <v>4.5018421052631581</v>
      </c>
      <c r="DN259" s="372">
        <f t="shared" si="568"/>
        <v>5.3235294117647056</v>
      </c>
      <c r="DO259" s="371">
        <f t="shared" si="569"/>
        <v>171.07</v>
      </c>
      <c r="DP259" s="372">
        <f t="shared" si="569"/>
        <v>181</v>
      </c>
      <c r="DQ259" s="371">
        <f t="shared" si="570"/>
        <v>83.21052631578948</v>
      </c>
      <c r="DR259" s="372">
        <f t="shared" si="570"/>
        <v>92.151583710407238</v>
      </c>
      <c r="DS259" s="371">
        <f t="shared" si="571"/>
        <v>3162</v>
      </c>
      <c r="DT259" s="372">
        <f t="shared" si="571"/>
        <v>3133.1538461538462</v>
      </c>
      <c r="DU259" s="424">
        <v>5</v>
      </c>
      <c r="DV259" s="496">
        <v>4</v>
      </c>
      <c r="DW259" s="371">
        <f t="shared" si="572"/>
        <v>5</v>
      </c>
      <c r="DX259" s="372">
        <f t="shared" si="572"/>
        <v>4</v>
      </c>
      <c r="DY259" s="426">
        <v>6</v>
      </c>
      <c r="DZ259" s="496">
        <v>6</v>
      </c>
      <c r="EA259" s="371">
        <f t="shared" si="573"/>
        <v>6</v>
      </c>
      <c r="EB259" s="372">
        <f t="shared" si="573"/>
        <v>6</v>
      </c>
      <c r="EC259" s="426"/>
      <c r="ED259" s="496"/>
      <c r="EE259" s="371">
        <f t="shared" si="574"/>
        <v>0</v>
      </c>
      <c r="EF259" s="372">
        <f t="shared" si="574"/>
        <v>0</v>
      </c>
      <c r="EG259" s="358">
        <f t="shared" si="575"/>
        <v>11</v>
      </c>
      <c r="EH259" s="372">
        <f t="shared" si="575"/>
        <v>10</v>
      </c>
      <c r="EI259" s="358">
        <f t="shared" si="576"/>
        <v>11</v>
      </c>
      <c r="EJ259" s="372">
        <f t="shared" si="576"/>
        <v>10</v>
      </c>
      <c r="EK259" s="427">
        <v>3.4</v>
      </c>
      <c r="EL259" s="496">
        <v>2</v>
      </c>
      <c r="EM259" s="371">
        <f t="shared" si="545"/>
        <v>17</v>
      </c>
      <c r="EN259" s="372">
        <f t="shared" si="545"/>
        <v>8</v>
      </c>
      <c r="EO259" s="426">
        <v>1.92</v>
      </c>
      <c r="EP259" s="496">
        <v>3.5833333333333335</v>
      </c>
      <c r="EQ259" s="371">
        <f t="shared" si="600"/>
        <v>11.52</v>
      </c>
      <c r="ER259" s="372">
        <f t="shared" si="600"/>
        <v>21.5</v>
      </c>
      <c r="ES259" s="426"/>
      <c r="ET259" s="496"/>
      <c r="EU259" s="371">
        <f t="shared" si="543"/>
        <v>0</v>
      </c>
      <c r="EV259" s="372">
        <f t="shared" si="544"/>
        <v>0</v>
      </c>
      <c r="EW259" s="371">
        <f t="shared" si="577"/>
        <v>2.5927272727272728</v>
      </c>
      <c r="EX259" s="372">
        <f t="shared" si="577"/>
        <v>2.95</v>
      </c>
      <c r="EY259" s="371">
        <f t="shared" si="578"/>
        <v>28.52</v>
      </c>
      <c r="EZ259" s="372">
        <f t="shared" si="578"/>
        <v>29.5</v>
      </c>
      <c r="FA259" s="426">
        <v>111.2</v>
      </c>
      <c r="FB259" s="496">
        <v>101.44444444444444</v>
      </c>
      <c r="FC259" s="371">
        <f t="shared" si="579"/>
        <v>556</v>
      </c>
      <c r="FD259" s="372">
        <f t="shared" si="579"/>
        <v>405.77777777777777</v>
      </c>
      <c r="FE259" s="426">
        <v>72.833333333333329</v>
      </c>
      <c r="FF259" s="496">
        <v>99.833333333333329</v>
      </c>
      <c r="FG259" s="371">
        <f t="shared" si="580"/>
        <v>437</v>
      </c>
      <c r="FH259" s="372">
        <f t="shared" si="580"/>
        <v>599</v>
      </c>
      <c r="FI259" s="426"/>
      <c r="FJ259" s="496"/>
      <c r="FK259" s="371">
        <f t="shared" si="581"/>
        <v>0</v>
      </c>
      <c r="FL259" s="372">
        <f t="shared" si="581"/>
        <v>0</v>
      </c>
      <c r="FM259" s="371">
        <f t="shared" si="582"/>
        <v>90.272727272727266</v>
      </c>
      <c r="FN259" s="372">
        <f t="shared" si="582"/>
        <v>100.47777777777779</v>
      </c>
      <c r="FO259" s="371">
        <f t="shared" si="583"/>
        <v>992.99999999999989</v>
      </c>
      <c r="FP259" s="372">
        <f t="shared" si="583"/>
        <v>1004.7777777777778</v>
      </c>
      <c r="FQ259" s="424"/>
      <c r="FR259" s="425"/>
      <c r="FS259" s="371">
        <f t="shared" si="584"/>
        <v>0</v>
      </c>
      <c r="FT259" s="372">
        <f t="shared" si="584"/>
        <v>0</v>
      </c>
      <c r="FU259" s="426"/>
      <c r="FV259" s="425"/>
      <c r="FW259" s="371">
        <f t="shared" si="585"/>
        <v>0</v>
      </c>
      <c r="FX259" s="372">
        <f t="shared" si="585"/>
        <v>0</v>
      </c>
      <c r="FY259" s="426"/>
      <c r="FZ259" s="425"/>
      <c r="GA259" s="371">
        <f t="shared" si="586"/>
        <v>0</v>
      </c>
      <c r="GB259" s="372">
        <f t="shared" si="586"/>
        <v>0</v>
      </c>
      <c r="GC259" s="406">
        <f t="shared" si="550"/>
        <v>27</v>
      </c>
      <c r="GD259" s="372">
        <f t="shared" si="550"/>
        <v>23</v>
      </c>
      <c r="GE259" s="371">
        <f t="shared" si="550"/>
        <v>27</v>
      </c>
      <c r="GF259" s="372">
        <f t="shared" si="550"/>
        <v>23</v>
      </c>
      <c r="GG259" s="371">
        <f t="shared" si="587"/>
        <v>99.02</v>
      </c>
      <c r="GH259" s="372">
        <f t="shared" si="587"/>
        <v>85.499999999999986</v>
      </c>
      <c r="GI259" s="371">
        <f t="shared" si="588"/>
        <v>2497</v>
      </c>
      <c r="GJ259" s="372">
        <f t="shared" si="588"/>
        <v>2101.1623931623931</v>
      </c>
      <c r="GK259" s="406">
        <f t="shared" si="551"/>
        <v>22</v>
      </c>
      <c r="GL259" s="372">
        <f t="shared" si="551"/>
        <v>21</v>
      </c>
      <c r="GM259" s="371">
        <f t="shared" si="551"/>
        <v>22</v>
      </c>
      <c r="GN259" s="372">
        <f t="shared" si="551"/>
        <v>21</v>
      </c>
      <c r="GO259" s="371">
        <f t="shared" si="589"/>
        <v>100.57</v>
      </c>
      <c r="GP259" s="372">
        <f t="shared" si="589"/>
        <v>125</v>
      </c>
      <c r="GQ259" s="371">
        <f t="shared" si="590"/>
        <v>1658</v>
      </c>
      <c r="GR259" s="372">
        <f t="shared" si="590"/>
        <v>2036.7692307692309</v>
      </c>
      <c r="GS259" s="406">
        <f t="shared" si="552"/>
        <v>49</v>
      </c>
      <c r="GT259" s="372">
        <f t="shared" si="552"/>
        <v>44</v>
      </c>
      <c r="GU259" s="371">
        <f t="shared" si="552"/>
        <v>49</v>
      </c>
      <c r="GV259" s="372">
        <f t="shared" si="548"/>
        <v>44</v>
      </c>
      <c r="GW259" s="371">
        <f t="shared" si="591"/>
        <v>199.58999999999997</v>
      </c>
      <c r="GX259" s="372">
        <f t="shared" si="591"/>
        <v>210.5</v>
      </c>
      <c r="GY259" s="371">
        <f t="shared" si="591"/>
        <v>4155</v>
      </c>
      <c r="GZ259" s="372">
        <f t="shared" si="556"/>
        <v>4137.931623931624</v>
      </c>
      <c r="HA259" s="406">
        <f t="shared" si="553"/>
        <v>0</v>
      </c>
      <c r="HB259" s="372">
        <f t="shared" si="553"/>
        <v>0</v>
      </c>
      <c r="HC259" s="371">
        <f t="shared" si="553"/>
        <v>0</v>
      </c>
      <c r="HD259" s="372">
        <f t="shared" si="549"/>
        <v>0</v>
      </c>
      <c r="HE259" s="371" t="str">
        <f t="shared" si="554"/>
        <v/>
      </c>
      <c r="HF259" s="372" t="str">
        <f t="shared" si="554"/>
        <v/>
      </c>
      <c r="HG259" s="371" t="str">
        <f t="shared" si="592"/>
        <v/>
      </c>
      <c r="HH259" s="372" t="str">
        <f t="shared" si="592"/>
        <v/>
      </c>
      <c r="HI259" s="406">
        <f t="shared" si="593"/>
        <v>199.59</v>
      </c>
      <c r="HJ259" s="372">
        <f t="shared" si="593"/>
        <v>210.5</v>
      </c>
      <c r="HK259" s="371">
        <f t="shared" si="594"/>
        <v>4155</v>
      </c>
      <c r="HL259" s="371">
        <f t="shared" si="594"/>
        <v>4137.931623931624</v>
      </c>
    </row>
    <row r="260" spans="1:221" ht="15">
      <c r="A260" s="489" t="s">
        <v>43</v>
      </c>
      <c r="B260" s="490" t="s">
        <v>256</v>
      </c>
      <c r="C260" s="50"/>
      <c r="D260" s="492">
        <v>198923</v>
      </c>
      <c r="E260" s="452">
        <v>10</v>
      </c>
      <c r="F260" s="676">
        <v>81</v>
      </c>
      <c r="G260" s="420">
        <v>99</v>
      </c>
      <c r="H260" s="421">
        <v>4</v>
      </c>
      <c r="I260" s="493">
        <v>3</v>
      </c>
      <c r="J260" s="371">
        <f t="shared" si="513"/>
        <v>77</v>
      </c>
      <c r="K260" s="372">
        <f t="shared" si="514"/>
        <v>96</v>
      </c>
      <c r="L260" s="420">
        <v>67.054945054945051</v>
      </c>
      <c r="M260" s="371">
        <f t="shared" si="515"/>
        <v>77</v>
      </c>
      <c r="N260" s="372">
        <f t="shared" si="516"/>
        <v>96</v>
      </c>
      <c r="O260" s="371">
        <f t="shared" si="517"/>
        <v>77</v>
      </c>
      <c r="P260" s="372">
        <f t="shared" si="518"/>
        <v>96</v>
      </c>
      <c r="Q260" s="424">
        <v>8</v>
      </c>
      <c r="R260" s="494">
        <v>14</v>
      </c>
      <c r="S260" s="371">
        <f t="shared" si="519"/>
        <v>8</v>
      </c>
      <c r="T260" s="372">
        <f t="shared" si="520"/>
        <v>14</v>
      </c>
      <c r="U260" s="426">
        <v>6</v>
      </c>
      <c r="V260" s="493">
        <v>10</v>
      </c>
      <c r="W260" s="371">
        <f t="shared" si="521"/>
        <v>6</v>
      </c>
      <c r="X260" s="372">
        <f t="shared" si="522"/>
        <v>10</v>
      </c>
      <c r="Y260" s="426"/>
      <c r="Z260" s="493"/>
      <c r="AA260" s="371">
        <f t="shared" si="523"/>
        <v>0</v>
      </c>
      <c r="AB260" s="372">
        <f t="shared" si="524"/>
        <v>0</v>
      </c>
      <c r="AC260" s="358">
        <f t="shared" si="525"/>
        <v>14</v>
      </c>
      <c r="AD260" s="372">
        <f t="shared" si="526"/>
        <v>24</v>
      </c>
      <c r="AE260" s="358">
        <f t="shared" si="527"/>
        <v>14</v>
      </c>
      <c r="AF260" s="372">
        <f t="shared" si="528"/>
        <v>24</v>
      </c>
      <c r="AG260" s="495">
        <v>2.06</v>
      </c>
      <c r="AH260" s="496">
        <v>2</v>
      </c>
      <c r="AI260" s="371">
        <f t="shared" si="529"/>
        <v>16.48</v>
      </c>
      <c r="AJ260" s="372">
        <f t="shared" si="530"/>
        <v>28</v>
      </c>
      <c r="AK260" s="497">
        <v>2.33</v>
      </c>
      <c r="AL260" s="496">
        <v>2.25</v>
      </c>
      <c r="AM260" s="371">
        <f t="shared" si="531"/>
        <v>13.98</v>
      </c>
      <c r="AN260" s="372">
        <f t="shared" si="532"/>
        <v>22.5</v>
      </c>
      <c r="AO260" s="497"/>
      <c r="AP260" s="496"/>
      <c r="AQ260" s="371">
        <f t="shared" si="533"/>
        <v>0</v>
      </c>
      <c r="AR260" s="372">
        <f t="shared" si="534"/>
        <v>0</v>
      </c>
      <c r="AS260" s="371">
        <f t="shared" si="535"/>
        <v>2.1757142857142857</v>
      </c>
      <c r="AT260" s="372">
        <f t="shared" si="536"/>
        <v>2.1041666666666665</v>
      </c>
      <c r="AU260" s="371">
        <f t="shared" si="537"/>
        <v>30.46</v>
      </c>
      <c r="AV260" s="372">
        <f t="shared" si="538"/>
        <v>50.5</v>
      </c>
      <c r="AW260" s="497">
        <v>76.888888888888886</v>
      </c>
      <c r="AX260" s="496">
        <v>93.75</v>
      </c>
      <c r="AY260" s="371">
        <f t="shared" si="539"/>
        <v>615.11111111111109</v>
      </c>
      <c r="AZ260" s="372">
        <f t="shared" si="540"/>
        <v>1312.5</v>
      </c>
      <c r="BA260" s="497">
        <v>81.5</v>
      </c>
      <c r="BB260" s="496">
        <v>91.333333333333329</v>
      </c>
      <c r="BC260" s="371">
        <f t="shared" si="541"/>
        <v>489</v>
      </c>
      <c r="BD260" s="372">
        <f t="shared" si="542"/>
        <v>913.33333333333326</v>
      </c>
      <c r="BE260" s="498"/>
      <c r="BF260" s="496">
        <v>69.222222222222229</v>
      </c>
      <c r="BG260" s="371">
        <f t="shared" si="557"/>
        <v>0</v>
      </c>
      <c r="BH260" s="372">
        <f t="shared" si="557"/>
        <v>0</v>
      </c>
      <c r="BI260" s="371">
        <f t="shared" si="558"/>
        <v>78.865079365079367</v>
      </c>
      <c r="BJ260" s="372">
        <f t="shared" si="558"/>
        <v>92.743055555555543</v>
      </c>
      <c r="BK260" s="371">
        <f t="shared" si="559"/>
        <v>1104.1111111111111</v>
      </c>
      <c r="BL260" s="372">
        <f t="shared" si="559"/>
        <v>2225.833333333333</v>
      </c>
      <c r="BM260" s="431">
        <v>26</v>
      </c>
      <c r="BN260" s="494">
        <v>29</v>
      </c>
      <c r="BO260" s="371">
        <f t="shared" si="595"/>
        <v>26</v>
      </c>
      <c r="BP260" s="372">
        <f t="shared" si="595"/>
        <v>29</v>
      </c>
      <c r="BQ260" s="426">
        <v>26</v>
      </c>
      <c r="BR260" s="494">
        <v>27</v>
      </c>
      <c r="BS260" s="371">
        <f t="shared" si="596"/>
        <v>26</v>
      </c>
      <c r="BT260" s="372">
        <f t="shared" si="596"/>
        <v>27</v>
      </c>
      <c r="BU260" s="426"/>
      <c r="BV260" s="494"/>
      <c r="BW260" s="371">
        <f t="shared" si="597"/>
        <v>0</v>
      </c>
      <c r="BX260" s="423">
        <f t="shared" si="555"/>
        <v>0</v>
      </c>
      <c r="BY260" s="358">
        <f t="shared" si="560"/>
        <v>52</v>
      </c>
      <c r="BZ260" s="372">
        <f t="shared" si="560"/>
        <v>56</v>
      </c>
      <c r="CA260" s="358">
        <f t="shared" si="561"/>
        <v>52</v>
      </c>
      <c r="CB260" s="372">
        <f t="shared" si="561"/>
        <v>56</v>
      </c>
      <c r="CC260" s="427">
        <v>2.67</v>
      </c>
      <c r="CD260" s="496">
        <v>3.9482758620689653</v>
      </c>
      <c r="CE260" s="371">
        <f t="shared" si="510"/>
        <v>69.42</v>
      </c>
      <c r="CF260" s="372">
        <f t="shared" si="510"/>
        <v>114.5</v>
      </c>
      <c r="CG260" s="426">
        <v>5.56</v>
      </c>
      <c r="CH260" s="496">
        <v>5.0555555555555554</v>
      </c>
      <c r="CI260" s="371">
        <f t="shared" si="598"/>
        <v>144.56</v>
      </c>
      <c r="CJ260" s="372">
        <f t="shared" si="598"/>
        <v>136.5</v>
      </c>
      <c r="CK260" s="426"/>
      <c r="CL260" s="496"/>
      <c r="CM260" s="371">
        <f t="shared" si="599"/>
        <v>0</v>
      </c>
      <c r="CN260" s="372">
        <f t="shared" si="599"/>
        <v>0</v>
      </c>
      <c r="CO260" s="371">
        <f t="shared" si="562"/>
        <v>4.1150000000000002</v>
      </c>
      <c r="CP260" s="372">
        <f t="shared" si="562"/>
        <v>4.4821428571428568</v>
      </c>
      <c r="CQ260" s="371">
        <f t="shared" si="563"/>
        <v>213.98000000000002</v>
      </c>
      <c r="CR260" s="372">
        <f t="shared" si="563"/>
        <v>250.99999999999997</v>
      </c>
      <c r="CS260" s="426">
        <v>76.769230769230774</v>
      </c>
      <c r="CT260" s="496">
        <v>86.833333333333329</v>
      </c>
      <c r="CU260" s="371">
        <f t="shared" si="511"/>
        <v>1996</v>
      </c>
      <c r="CV260" s="372">
        <f t="shared" si="511"/>
        <v>2518.1666666666665</v>
      </c>
      <c r="CW260" s="426">
        <v>82.307692307692307</v>
      </c>
      <c r="CX260" s="496">
        <v>86.733333333333334</v>
      </c>
      <c r="CY260" s="371">
        <f t="shared" si="512"/>
        <v>2140</v>
      </c>
      <c r="CZ260" s="372">
        <f t="shared" si="512"/>
        <v>2341.8000000000002</v>
      </c>
      <c r="DA260" s="426"/>
      <c r="DB260" s="496">
        <v>77</v>
      </c>
      <c r="DC260" s="371">
        <f t="shared" si="564"/>
        <v>0</v>
      </c>
      <c r="DD260" s="372">
        <f t="shared" si="564"/>
        <v>0</v>
      </c>
      <c r="DE260" s="371">
        <f t="shared" si="565"/>
        <v>79.538461538461533</v>
      </c>
      <c r="DF260" s="372">
        <f t="shared" si="565"/>
        <v>86.785119047619062</v>
      </c>
      <c r="DG260" s="371">
        <f t="shared" si="566"/>
        <v>4136</v>
      </c>
      <c r="DH260" s="372">
        <f t="shared" si="566"/>
        <v>4859.9666666666672</v>
      </c>
      <c r="DI260" s="371">
        <f t="shared" si="567"/>
        <v>66</v>
      </c>
      <c r="DJ260" s="372">
        <f t="shared" si="567"/>
        <v>80</v>
      </c>
      <c r="DK260" s="371">
        <f t="shared" si="567"/>
        <v>66</v>
      </c>
      <c r="DL260" s="372">
        <f t="shared" si="567"/>
        <v>80</v>
      </c>
      <c r="DM260" s="371">
        <f t="shared" si="568"/>
        <v>3.7036363636363641</v>
      </c>
      <c r="DN260" s="372">
        <f t="shared" si="568"/>
        <v>3.7687499999999998</v>
      </c>
      <c r="DO260" s="371">
        <f t="shared" si="569"/>
        <v>244.44000000000003</v>
      </c>
      <c r="DP260" s="372">
        <f t="shared" si="569"/>
        <v>301.5</v>
      </c>
      <c r="DQ260" s="371">
        <f t="shared" si="570"/>
        <v>79.395622895622893</v>
      </c>
      <c r="DR260" s="372">
        <f t="shared" si="570"/>
        <v>88.572500000000005</v>
      </c>
      <c r="DS260" s="371">
        <f t="shared" si="571"/>
        <v>5240.1111111111113</v>
      </c>
      <c r="DT260" s="372">
        <f t="shared" si="571"/>
        <v>7085.8</v>
      </c>
      <c r="DU260" s="424">
        <v>7</v>
      </c>
      <c r="DV260" s="496">
        <v>8</v>
      </c>
      <c r="DW260" s="371">
        <f t="shared" si="572"/>
        <v>7</v>
      </c>
      <c r="DX260" s="372">
        <f t="shared" si="572"/>
        <v>8</v>
      </c>
      <c r="DY260" s="426">
        <v>4</v>
      </c>
      <c r="DZ260" s="496">
        <v>8</v>
      </c>
      <c r="EA260" s="371">
        <f t="shared" si="573"/>
        <v>4</v>
      </c>
      <c r="EB260" s="372">
        <f t="shared" si="573"/>
        <v>8</v>
      </c>
      <c r="EC260" s="426"/>
      <c r="ED260" s="496"/>
      <c r="EE260" s="371">
        <f t="shared" si="574"/>
        <v>0</v>
      </c>
      <c r="EF260" s="372">
        <f t="shared" si="574"/>
        <v>0</v>
      </c>
      <c r="EG260" s="358">
        <f t="shared" si="575"/>
        <v>11</v>
      </c>
      <c r="EH260" s="372">
        <f t="shared" si="575"/>
        <v>16</v>
      </c>
      <c r="EI260" s="358">
        <f t="shared" si="576"/>
        <v>11</v>
      </c>
      <c r="EJ260" s="372">
        <f t="shared" si="576"/>
        <v>16</v>
      </c>
      <c r="EK260" s="427">
        <v>2.86</v>
      </c>
      <c r="EL260" s="496">
        <v>2.5625</v>
      </c>
      <c r="EM260" s="371">
        <f t="shared" si="545"/>
        <v>20.02</v>
      </c>
      <c r="EN260" s="372">
        <f t="shared" si="545"/>
        <v>20.5</v>
      </c>
      <c r="EO260" s="426">
        <v>2.75</v>
      </c>
      <c r="EP260" s="496">
        <v>4.7</v>
      </c>
      <c r="EQ260" s="371">
        <f t="shared" si="600"/>
        <v>11</v>
      </c>
      <c r="ER260" s="372">
        <f t="shared" si="600"/>
        <v>37.6</v>
      </c>
      <c r="ES260" s="426"/>
      <c r="ET260" s="496"/>
      <c r="EU260" s="371">
        <f t="shared" si="543"/>
        <v>0</v>
      </c>
      <c r="EV260" s="372">
        <f t="shared" si="544"/>
        <v>0</v>
      </c>
      <c r="EW260" s="371">
        <f t="shared" si="577"/>
        <v>2.82</v>
      </c>
      <c r="EX260" s="372">
        <f t="shared" si="577"/>
        <v>3.6312500000000001</v>
      </c>
      <c r="EY260" s="371">
        <f t="shared" si="578"/>
        <v>31.02</v>
      </c>
      <c r="EZ260" s="372">
        <f t="shared" si="578"/>
        <v>58.1</v>
      </c>
      <c r="FA260" s="426">
        <v>95</v>
      </c>
      <c r="FB260" s="496">
        <v>95.333333333333329</v>
      </c>
      <c r="FC260" s="371">
        <f t="shared" si="579"/>
        <v>665</v>
      </c>
      <c r="FD260" s="372">
        <f t="shared" si="579"/>
        <v>762.66666666666663</v>
      </c>
      <c r="FE260" s="426">
        <v>96.25</v>
      </c>
      <c r="FF260" s="496">
        <v>95.4</v>
      </c>
      <c r="FG260" s="371">
        <f t="shared" si="580"/>
        <v>385</v>
      </c>
      <c r="FH260" s="372">
        <f t="shared" si="580"/>
        <v>763.2</v>
      </c>
      <c r="FI260" s="426"/>
      <c r="FJ260" s="496"/>
      <c r="FK260" s="371">
        <f t="shared" si="581"/>
        <v>0</v>
      </c>
      <c r="FL260" s="372">
        <f t="shared" si="581"/>
        <v>0</v>
      </c>
      <c r="FM260" s="371">
        <f t="shared" si="582"/>
        <v>95.454545454545453</v>
      </c>
      <c r="FN260" s="372">
        <f t="shared" si="582"/>
        <v>95.366666666666674</v>
      </c>
      <c r="FO260" s="371">
        <f t="shared" si="583"/>
        <v>1050</v>
      </c>
      <c r="FP260" s="372">
        <f t="shared" si="583"/>
        <v>1525.8666666666668</v>
      </c>
      <c r="FQ260" s="424"/>
      <c r="FR260" s="425"/>
      <c r="FS260" s="371">
        <f t="shared" si="584"/>
        <v>0</v>
      </c>
      <c r="FT260" s="372">
        <f t="shared" si="584"/>
        <v>0</v>
      </c>
      <c r="FU260" s="426"/>
      <c r="FV260" s="425"/>
      <c r="FW260" s="371">
        <f t="shared" si="585"/>
        <v>0</v>
      </c>
      <c r="FX260" s="372">
        <f t="shared" si="585"/>
        <v>0</v>
      </c>
      <c r="FY260" s="426"/>
      <c r="FZ260" s="425"/>
      <c r="GA260" s="371">
        <f t="shared" si="586"/>
        <v>0</v>
      </c>
      <c r="GB260" s="372">
        <f t="shared" si="586"/>
        <v>0</v>
      </c>
      <c r="GC260" s="406">
        <f t="shared" si="550"/>
        <v>41</v>
      </c>
      <c r="GD260" s="372">
        <f t="shared" si="550"/>
        <v>51</v>
      </c>
      <c r="GE260" s="371">
        <f t="shared" si="550"/>
        <v>41</v>
      </c>
      <c r="GF260" s="372">
        <f t="shared" si="550"/>
        <v>51</v>
      </c>
      <c r="GG260" s="371">
        <f t="shared" si="587"/>
        <v>105.92</v>
      </c>
      <c r="GH260" s="372">
        <f t="shared" si="587"/>
        <v>163</v>
      </c>
      <c r="GI260" s="371">
        <f t="shared" si="588"/>
        <v>3276.1111111111113</v>
      </c>
      <c r="GJ260" s="372">
        <f t="shared" si="588"/>
        <v>4593.333333333333</v>
      </c>
      <c r="GK260" s="406">
        <f t="shared" si="551"/>
        <v>36</v>
      </c>
      <c r="GL260" s="372">
        <f t="shared" si="551"/>
        <v>45</v>
      </c>
      <c r="GM260" s="371">
        <f t="shared" si="551"/>
        <v>36</v>
      </c>
      <c r="GN260" s="372">
        <f t="shared" si="551"/>
        <v>45</v>
      </c>
      <c r="GO260" s="371">
        <f t="shared" si="589"/>
        <v>169.54</v>
      </c>
      <c r="GP260" s="372">
        <f t="shared" si="589"/>
        <v>196.6</v>
      </c>
      <c r="GQ260" s="371">
        <f t="shared" si="590"/>
        <v>3014</v>
      </c>
      <c r="GR260" s="372">
        <f t="shared" si="590"/>
        <v>4018.333333333333</v>
      </c>
      <c r="GS260" s="406">
        <f t="shared" si="552"/>
        <v>77</v>
      </c>
      <c r="GT260" s="372">
        <f t="shared" si="552"/>
        <v>96</v>
      </c>
      <c r="GU260" s="371">
        <f t="shared" si="552"/>
        <v>77</v>
      </c>
      <c r="GV260" s="372">
        <f t="shared" si="548"/>
        <v>96</v>
      </c>
      <c r="GW260" s="371">
        <f t="shared" si="591"/>
        <v>275.45999999999998</v>
      </c>
      <c r="GX260" s="372">
        <f t="shared" si="591"/>
        <v>359.6</v>
      </c>
      <c r="GY260" s="371">
        <f t="shared" si="591"/>
        <v>6290.1111111111113</v>
      </c>
      <c r="GZ260" s="372">
        <f t="shared" si="556"/>
        <v>8611.6666666666661</v>
      </c>
      <c r="HA260" s="406">
        <f t="shared" si="553"/>
        <v>0</v>
      </c>
      <c r="HB260" s="372">
        <f t="shared" si="553"/>
        <v>0</v>
      </c>
      <c r="HC260" s="371">
        <f t="shared" si="553"/>
        <v>0</v>
      </c>
      <c r="HD260" s="372">
        <f t="shared" si="549"/>
        <v>0</v>
      </c>
      <c r="HE260" s="371" t="str">
        <f t="shared" si="554"/>
        <v/>
      </c>
      <c r="HF260" s="372" t="str">
        <f t="shared" si="554"/>
        <v/>
      </c>
      <c r="HG260" s="371" t="str">
        <f t="shared" si="592"/>
        <v/>
      </c>
      <c r="HH260" s="372" t="str">
        <f t="shared" si="592"/>
        <v/>
      </c>
      <c r="HI260" s="406">
        <f t="shared" si="593"/>
        <v>275.46000000000004</v>
      </c>
      <c r="HJ260" s="372">
        <f t="shared" si="593"/>
        <v>359.6</v>
      </c>
      <c r="HK260" s="371">
        <f t="shared" si="594"/>
        <v>6290.1111111111113</v>
      </c>
      <c r="HL260" s="371">
        <f t="shared" si="594"/>
        <v>8611.6666666666679</v>
      </c>
    </row>
    <row r="261" spans="1:221" ht="15">
      <c r="A261" s="489" t="s">
        <v>43</v>
      </c>
      <c r="B261" s="490" t="s">
        <v>257</v>
      </c>
      <c r="C261" s="50"/>
      <c r="D261" s="492">
        <v>199023</v>
      </c>
      <c r="E261" s="452">
        <v>10</v>
      </c>
      <c r="F261" s="676">
        <v>96</v>
      </c>
      <c r="G261" s="420">
        <v>73</v>
      </c>
      <c r="H261" s="421">
        <v>5</v>
      </c>
      <c r="I261" s="493">
        <v>3</v>
      </c>
      <c r="J261" s="371">
        <f t="shared" si="513"/>
        <v>91</v>
      </c>
      <c r="K261" s="372">
        <f t="shared" si="514"/>
        <v>70</v>
      </c>
      <c r="L261" s="420">
        <v>68.252427184466015</v>
      </c>
      <c r="M261" s="371">
        <f t="shared" si="515"/>
        <v>91</v>
      </c>
      <c r="N261" s="372">
        <f t="shared" si="516"/>
        <v>70</v>
      </c>
      <c r="O261" s="371">
        <f t="shared" si="517"/>
        <v>91</v>
      </c>
      <c r="P261" s="372">
        <f t="shared" si="518"/>
        <v>70</v>
      </c>
      <c r="Q261" s="424">
        <v>7</v>
      </c>
      <c r="R261" s="494">
        <v>6</v>
      </c>
      <c r="S261" s="371">
        <f t="shared" si="519"/>
        <v>7</v>
      </c>
      <c r="T261" s="372">
        <f t="shared" si="520"/>
        <v>6</v>
      </c>
      <c r="U261" s="426">
        <v>3</v>
      </c>
      <c r="V261" s="493"/>
      <c r="W261" s="371">
        <f t="shared" si="521"/>
        <v>3</v>
      </c>
      <c r="X261" s="372">
        <f t="shared" si="522"/>
        <v>0</v>
      </c>
      <c r="Y261" s="426">
        <v>1</v>
      </c>
      <c r="Z261" s="493"/>
      <c r="AA261" s="371">
        <f t="shared" si="523"/>
        <v>1</v>
      </c>
      <c r="AB261" s="372">
        <f t="shared" si="524"/>
        <v>0</v>
      </c>
      <c r="AC261" s="358">
        <f t="shared" si="525"/>
        <v>11</v>
      </c>
      <c r="AD261" s="372">
        <f t="shared" si="526"/>
        <v>6</v>
      </c>
      <c r="AE261" s="358">
        <f t="shared" si="527"/>
        <v>11</v>
      </c>
      <c r="AF261" s="372">
        <f t="shared" si="528"/>
        <v>6</v>
      </c>
      <c r="AG261" s="495">
        <v>3</v>
      </c>
      <c r="AH261" s="496">
        <v>2.6666666666666665</v>
      </c>
      <c r="AI261" s="371">
        <f t="shared" si="529"/>
        <v>21</v>
      </c>
      <c r="AJ261" s="372">
        <f t="shared" si="530"/>
        <v>16</v>
      </c>
      <c r="AK261" s="497">
        <v>2.17</v>
      </c>
      <c r="AL261" s="496"/>
      <c r="AM261" s="371">
        <f t="shared" si="531"/>
        <v>6.51</v>
      </c>
      <c r="AN261" s="372">
        <f t="shared" si="532"/>
        <v>0</v>
      </c>
      <c r="AO261" s="497">
        <v>1.5</v>
      </c>
      <c r="AP261" s="496"/>
      <c r="AQ261" s="371">
        <f t="shared" si="533"/>
        <v>1.5</v>
      </c>
      <c r="AR261" s="372">
        <f t="shared" si="534"/>
        <v>0</v>
      </c>
      <c r="AS261" s="371">
        <f t="shared" si="535"/>
        <v>2.6372727272727272</v>
      </c>
      <c r="AT261" s="372">
        <f t="shared" si="536"/>
        <v>2.6666666666666665</v>
      </c>
      <c r="AU261" s="371">
        <f t="shared" si="537"/>
        <v>29.009999999999998</v>
      </c>
      <c r="AV261" s="372">
        <f t="shared" si="538"/>
        <v>16</v>
      </c>
      <c r="AW261" s="497">
        <v>87.571428571428569</v>
      </c>
      <c r="AX261" s="496">
        <v>93.9</v>
      </c>
      <c r="AY261" s="371">
        <f t="shared" si="539"/>
        <v>613</v>
      </c>
      <c r="AZ261" s="372">
        <f t="shared" si="540"/>
        <v>563.40000000000009</v>
      </c>
      <c r="BA261" s="497">
        <v>62.666666666666664</v>
      </c>
      <c r="BB261" s="496">
        <v>72.5</v>
      </c>
      <c r="BC261" s="371">
        <f t="shared" si="541"/>
        <v>188</v>
      </c>
      <c r="BD261" s="372">
        <f t="shared" si="542"/>
        <v>0</v>
      </c>
      <c r="BE261" s="498">
        <v>75</v>
      </c>
      <c r="BF261" s="496">
        <v>102</v>
      </c>
      <c r="BG261" s="371">
        <f t="shared" si="557"/>
        <v>75</v>
      </c>
      <c r="BH261" s="372">
        <f t="shared" si="557"/>
        <v>0</v>
      </c>
      <c r="BI261" s="371">
        <f t="shared" si="558"/>
        <v>79.63636363636364</v>
      </c>
      <c r="BJ261" s="372">
        <f t="shared" si="558"/>
        <v>93.90000000000002</v>
      </c>
      <c r="BK261" s="371">
        <f t="shared" si="559"/>
        <v>876</v>
      </c>
      <c r="BL261" s="372">
        <f t="shared" si="559"/>
        <v>563.40000000000009</v>
      </c>
      <c r="BM261" s="431">
        <v>43</v>
      </c>
      <c r="BN261" s="494">
        <v>20</v>
      </c>
      <c r="BO261" s="371">
        <f t="shared" si="595"/>
        <v>43</v>
      </c>
      <c r="BP261" s="372">
        <f t="shared" si="595"/>
        <v>20</v>
      </c>
      <c r="BQ261" s="426">
        <v>21</v>
      </c>
      <c r="BR261" s="494">
        <v>19</v>
      </c>
      <c r="BS261" s="371">
        <f t="shared" si="596"/>
        <v>21</v>
      </c>
      <c r="BT261" s="372">
        <f t="shared" si="596"/>
        <v>19</v>
      </c>
      <c r="BU261" s="426"/>
      <c r="BV261" s="494"/>
      <c r="BW261" s="371">
        <f t="shared" si="597"/>
        <v>0</v>
      </c>
      <c r="BX261" s="423">
        <f t="shared" si="555"/>
        <v>0</v>
      </c>
      <c r="BY261" s="358">
        <f t="shared" si="560"/>
        <v>64</v>
      </c>
      <c r="BZ261" s="372">
        <f t="shared" si="560"/>
        <v>39</v>
      </c>
      <c r="CA261" s="358">
        <f t="shared" si="561"/>
        <v>64</v>
      </c>
      <c r="CB261" s="372">
        <f t="shared" si="561"/>
        <v>39</v>
      </c>
      <c r="CC261" s="427">
        <v>2.74</v>
      </c>
      <c r="CD261" s="496">
        <v>3.9750000000000001</v>
      </c>
      <c r="CE261" s="371">
        <f t="shared" si="510"/>
        <v>117.82000000000001</v>
      </c>
      <c r="CF261" s="372">
        <f t="shared" si="510"/>
        <v>79.5</v>
      </c>
      <c r="CG261" s="426">
        <v>3.52</v>
      </c>
      <c r="CH261" s="496">
        <v>5.9210526315789478</v>
      </c>
      <c r="CI261" s="371">
        <f t="shared" si="598"/>
        <v>73.92</v>
      </c>
      <c r="CJ261" s="372">
        <f t="shared" si="598"/>
        <v>112.50000000000001</v>
      </c>
      <c r="CK261" s="426"/>
      <c r="CL261" s="496"/>
      <c r="CM261" s="371">
        <f t="shared" si="599"/>
        <v>0</v>
      </c>
      <c r="CN261" s="372">
        <f t="shared" si="599"/>
        <v>0</v>
      </c>
      <c r="CO261" s="371">
        <f t="shared" si="562"/>
        <v>2.9959375000000001</v>
      </c>
      <c r="CP261" s="372">
        <f t="shared" si="562"/>
        <v>4.9230769230769234</v>
      </c>
      <c r="CQ261" s="371">
        <f t="shared" si="563"/>
        <v>191.74</v>
      </c>
      <c r="CR261" s="372">
        <f t="shared" si="563"/>
        <v>192</v>
      </c>
      <c r="CS261" s="426">
        <v>82.558139534883722</v>
      </c>
      <c r="CT261" s="496">
        <v>87.80952380952381</v>
      </c>
      <c r="CU261" s="371">
        <f t="shared" si="511"/>
        <v>3550</v>
      </c>
      <c r="CV261" s="372">
        <f t="shared" si="511"/>
        <v>1756.1904761904761</v>
      </c>
      <c r="CW261" s="426">
        <v>78.333333333333329</v>
      </c>
      <c r="CX261" s="496">
        <v>76.19047619047619</v>
      </c>
      <c r="CY261" s="371">
        <f t="shared" si="512"/>
        <v>1645</v>
      </c>
      <c r="CZ261" s="372">
        <f t="shared" si="512"/>
        <v>1447.6190476190477</v>
      </c>
      <c r="DA261" s="426"/>
      <c r="DB261" s="496"/>
      <c r="DC261" s="371">
        <f t="shared" si="564"/>
        <v>0</v>
      </c>
      <c r="DD261" s="372">
        <f t="shared" si="564"/>
        <v>0</v>
      </c>
      <c r="DE261" s="371">
        <f t="shared" si="565"/>
        <v>81.171875</v>
      </c>
      <c r="DF261" s="372">
        <f t="shared" si="565"/>
        <v>82.148962148962156</v>
      </c>
      <c r="DG261" s="371">
        <f t="shared" si="566"/>
        <v>5195</v>
      </c>
      <c r="DH261" s="372">
        <f t="shared" si="566"/>
        <v>3203.8095238095239</v>
      </c>
      <c r="DI261" s="371">
        <f t="shared" si="567"/>
        <v>75</v>
      </c>
      <c r="DJ261" s="372">
        <f t="shared" si="567"/>
        <v>45</v>
      </c>
      <c r="DK261" s="371">
        <f t="shared" si="567"/>
        <v>75</v>
      </c>
      <c r="DL261" s="372">
        <f t="shared" si="567"/>
        <v>45</v>
      </c>
      <c r="DM261" s="371">
        <f t="shared" si="568"/>
        <v>2.9433333333333334</v>
      </c>
      <c r="DN261" s="372">
        <f t="shared" si="568"/>
        <v>4.6222222222222218</v>
      </c>
      <c r="DO261" s="371">
        <f t="shared" si="569"/>
        <v>220.75</v>
      </c>
      <c r="DP261" s="372">
        <f t="shared" si="569"/>
        <v>207.99999999999997</v>
      </c>
      <c r="DQ261" s="371">
        <f t="shared" si="570"/>
        <v>80.946666666666673</v>
      </c>
      <c r="DR261" s="372">
        <f t="shared" si="570"/>
        <v>83.715767195767199</v>
      </c>
      <c r="DS261" s="371">
        <f t="shared" si="571"/>
        <v>6071</v>
      </c>
      <c r="DT261" s="372">
        <f t="shared" si="571"/>
        <v>3767.2095238095239</v>
      </c>
      <c r="DU261" s="424">
        <v>11</v>
      </c>
      <c r="DV261" s="496">
        <v>11</v>
      </c>
      <c r="DW261" s="371">
        <f t="shared" si="572"/>
        <v>11</v>
      </c>
      <c r="DX261" s="372">
        <f t="shared" si="572"/>
        <v>11</v>
      </c>
      <c r="DY261" s="426">
        <v>5</v>
      </c>
      <c r="DZ261" s="496">
        <v>14</v>
      </c>
      <c r="EA261" s="371">
        <f t="shared" si="573"/>
        <v>5</v>
      </c>
      <c r="EB261" s="372">
        <f t="shared" si="573"/>
        <v>14</v>
      </c>
      <c r="EC261" s="426"/>
      <c r="ED261" s="496"/>
      <c r="EE261" s="371">
        <f t="shared" si="574"/>
        <v>0</v>
      </c>
      <c r="EF261" s="372">
        <f t="shared" si="574"/>
        <v>0</v>
      </c>
      <c r="EG261" s="358">
        <f t="shared" si="575"/>
        <v>16</v>
      </c>
      <c r="EH261" s="372">
        <f t="shared" si="575"/>
        <v>25</v>
      </c>
      <c r="EI261" s="358">
        <f t="shared" si="576"/>
        <v>16</v>
      </c>
      <c r="EJ261" s="372">
        <f t="shared" si="576"/>
        <v>25</v>
      </c>
      <c r="EK261" s="427">
        <v>2.73</v>
      </c>
      <c r="EL261" s="496">
        <v>2.7272727272727271</v>
      </c>
      <c r="EM261" s="371">
        <f t="shared" si="545"/>
        <v>30.03</v>
      </c>
      <c r="EN261" s="372">
        <f t="shared" si="545"/>
        <v>29.999999999999996</v>
      </c>
      <c r="EO261" s="426">
        <v>3.2</v>
      </c>
      <c r="EP261" s="496">
        <v>4.3571428571428568</v>
      </c>
      <c r="EQ261" s="371">
        <f t="shared" si="600"/>
        <v>16</v>
      </c>
      <c r="ER261" s="372">
        <f t="shared" si="600"/>
        <v>60.999999999999993</v>
      </c>
      <c r="ES261" s="426"/>
      <c r="ET261" s="496"/>
      <c r="EU261" s="371">
        <f t="shared" si="543"/>
        <v>0</v>
      </c>
      <c r="EV261" s="372">
        <f t="shared" si="544"/>
        <v>0</v>
      </c>
      <c r="EW261" s="371">
        <f t="shared" si="577"/>
        <v>2.8768750000000001</v>
      </c>
      <c r="EX261" s="372">
        <f t="shared" si="577"/>
        <v>3.6399999999999992</v>
      </c>
      <c r="EY261" s="371">
        <f t="shared" si="578"/>
        <v>46.03</v>
      </c>
      <c r="EZ261" s="372">
        <f t="shared" si="578"/>
        <v>90.999999999999986</v>
      </c>
      <c r="FA261" s="426">
        <v>87.727272727272734</v>
      </c>
      <c r="FB261" s="496">
        <v>102.1875</v>
      </c>
      <c r="FC261" s="371">
        <f t="shared" si="579"/>
        <v>965.00000000000011</v>
      </c>
      <c r="FD261" s="372">
        <f t="shared" si="579"/>
        <v>1124.0625</v>
      </c>
      <c r="FE261" s="426">
        <v>100</v>
      </c>
      <c r="FF261" s="496">
        <v>89</v>
      </c>
      <c r="FG261" s="371">
        <f t="shared" si="580"/>
        <v>500</v>
      </c>
      <c r="FH261" s="372">
        <f t="shared" si="580"/>
        <v>1246</v>
      </c>
      <c r="FI261" s="426"/>
      <c r="FJ261" s="496">
        <v>62</v>
      </c>
      <c r="FK261" s="371">
        <f t="shared" si="581"/>
        <v>0</v>
      </c>
      <c r="FL261" s="372">
        <f t="shared" si="581"/>
        <v>0</v>
      </c>
      <c r="FM261" s="371">
        <f t="shared" si="582"/>
        <v>91.5625</v>
      </c>
      <c r="FN261" s="372">
        <f t="shared" si="582"/>
        <v>94.802499999999995</v>
      </c>
      <c r="FO261" s="371">
        <f t="shared" si="583"/>
        <v>1465</v>
      </c>
      <c r="FP261" s="372">
        <f t="shared" si="583"/>
        <v>2370.0625</v>
      </c>
      <c r="FQ261" s="424"/>
      <c r="FR261" s="425"/>
      <c r="FS261" s="371">
        <f t="shared" si="584"/>
        <v>0</v>
      </c>
      <c r="FT261" s="372">
        <f t="shared" si="584"/>
        <v>0</v>
      </c>
      <c r="FU261" s="426"/>
      <c r="FV261" s="425"/>
      <c r="FW261" s="371">
        <f t="shared" si="585"/>
        <v>0</v>
      </c>
      <c r="FX261" s="372">
        <f t="shared" si="585"/>
        <v>0</v>
      </c>
      <c r="FY261" s="426"/>
      <c r="FZ261" s="425"/>
      <c r="GA261" s="371">
        <f t="shared" si="586"/>
        <v>0</v>
      </c>
      <c r="GB261" s="372">
        <f t="shared" si="586"/>
        <v>0</v>
      </c>
      <c r="GC261" s="406">
        <f t="shared" si="550"/>
        <v>61</v>
      </c>
      <c r="GD261" s="372">
        <f t="shared" si="550"/>
        <v>37</v>
      </c>
      <c r="GE261" s="371">
        <f t="shared" si="550"/>
        <v>61</v>
      </c>
      <c r="GF261" s="372">
        <f t="shared" si="550"/>
        <v>37</v>
      </c>
      <c r="GG261" s="371">
        <f t="shared" si="587"/>
        <v>168.85</v>
      </c>
      <c r="GH261" s="372">
        <f t="shared" si="587"/>
        <v>125.5</v>
      </c>
      <c r="GI261" s="371">
        <f t="shared" si="588"/>
        <v>5128</v>
      </c>
      <c r="GJ261" s="372">
        <f t="shared" si="588"/>
        <v>3443.6529761904762</v>
      </c>
      <c r="GK261" s="406">
        <f t="shared" si="551"/>
        <v>29</v>
      </c>
      <c r="GL261" s="372">
        <f t="shared" si="551"/>
        <v>33</v>
      </c>
      <c r="GM261" s="371">
        <f t="shared" si="551"/>
        <v>29</v>
      </c>
      <c r="GN261" s="372">
        <f t="shared" si="551"/>
        <v>33</v>
      </c>
      <c r="GO261" s="371">
        <f t="shared" si="589"/>
        <v>96.43</v>
      </c>
      <c r="GP261" s="372">
        <f t="shared" si="589"/>
        <v>173.5</v>
      </c>
      <c r="GQ261" s="371">
        <f t="shared" si="590"/>
        <v>2333</v>
      </c>
      <c r="GR261" s="372">
        <f t="shared" si="590"/>
        <v>2693.6190476190477</v>
      </c>
      <c r="GS261" s="406">
        <f t="shared" si="552"/>
        <v>90</v>
      </c>
      <c r="GT261" s="372">
        <f t="shared" si="552"/>
        <v>70</v>
      </c>
      <c r="GU261" s="371">
        <f t="shared" si="552"/>
        <v>90</v>
      </c>
      <c r="GV261" s="372">
        <f t="shared" si="548"/>
        <v>70</v>
      </c>
      <c r="GW261" s="371">
        <f t="shared" si="591"/>
        <v>265.27999999999997</v>
      </c>
      <c r="GX261" s="372">
        <f t="shared" si="591"/>
        <v>299</v>
      </c>
      <c r="GY261" s="371">
        <f t="shared" si="591"/>
        <v>7461</v>
      </c>
      <c r="GZ261" s="372">
        <f t="shared" si="556"/>
        <v>6137.2720238095244</v>
      </c>
      <c r="HA261" s="406">
        <f t="shared" si="553"/>
        <v>1</v>
      </c>
      <c r="HB261" s="372">
        <f t="shared" si="553"/>
        <v>0</v>
      </c>
      <c r="HC261" s="371">
        <f t="shared" si="553"/>
        <v>1</v>
      </c>
      <c r="HD261" s="372">
        <f t="shared" si="549"/>
        <v>0</v>
      </c>
      <c r="HE261" s="371">
        <f t="shared" si="554"/>
        <v>1.5</v>
      </c>
      <c r="HF261" s="372" t="str">
        <f t="shared" si="554"/>
        <v/>
      </c>
      <c r="HG261" s="371">
        <f t="shared" si="592"/>
        <v>75</v>
      </c>
      <c r="HH261" s="372" t="str">
        <f t="shared" si="592"/>
        <v/>
      </c>
      <c r="HI261" s="406">
        <f t="shared" si="593"/>
        <v>266.77999999999997</v>
      </c>
      <c r="HJ261" s="372">
        <f t="shared" si="593"/>
        <v>298.99999999999994</v>
      </c>
      <c r="HK261" s="371">
        <f t="shared" si="594"/>
        <v>7536</v>
      </c>
      <c r="HL261" s="371">
        <f t="shared" si="594"/>
        <v>6137.2720238095244</v>
      </c>
    </row>
    <row r="262" spans="1:221" ht="15">
      <c r="A262" s="489" t="s">
        <v>43</v>
      </c>
      <c r="B262" s="490" t="s">
        <v>258</v>
      </c>
      <c r="C262" s="50"/>
      <c r="D262" s="492">
        <v>199263</v>
      </c>
      <c r="E262" s="452">
        <v>10</v>
      </c>
      <c r="F262" s="676">
        <v>24</v>
      </c>
      <c r="G262" s="420">
        <v>35</v>
      </c>
      <c r="H262" s="421">
        <v>0</v>
      </c>
      <c r="I262" s="493">
        <v>1</v>
      </c>
      <c r="J262" s="371">
        <f t="shared" si="513"/>
        <v>24</v>
      </c>
      <c r="K262" s="372">
        <f t="shared" si="514"/>
        <v>34</v>
      </c>
      <c r="L262" s="420">
        <v>68.709897610921502</v>
      </c>
      <c r="M262" s="371">
        <f t="shared" si="515"/>
        <v>24</v>
      </c>
      <c r="N262" s="372">
        <f t="shared" si="516"/>
        <v>34</v>
      </c>
      <c r="O262" s="371">
        <f t="shared" si="517"/>
        <v>24</v>
      </c>
      <c r="P262" s="372">
        <f t="shared" si="518"/>
        <v>34</v>
      </c>
      <c r="Q262" s="424">
        <v>4</v>
      </c>
      <c r="R262" s="494">
        <v>5</v>
      </c>
      <c r="S262" s="371">
        <f t="shared" si="519"/>
        <v>4</v>
      </c>
      <c r="T262" s="372">
        <f t="shared" si="520"/>
        <v>5</v>
      </c>
      <c r="U262" s="426">
        <v>2</v>
      </c>
      <c r="V262" s="493"/>
      <c r="W262" s="371">
        <f t="shared" si="521"/>
        <v>2</v>
      </c>
      <c r="X262" s="372">
        <f t="shared" si="522"/>
        <v>0</v>
      </c>
      <c r="Y262" s="426"/>
      <c r="Z262" s="493"/>
      <c r="AA262" s="371">
        <f t="shared" si="523"/>
        <v>0</v>
      </c>
      <c r="AB262" s="372">
        <f t="shared" si="524"/>
        <v>0</v>
      </c>
      <c r="AC262" s="358">
        <f t="shared" si="525"/>
        <v>6</v>
      </c>
      <c r="AD262" s="372">
        <f t="shared" si="526"/>
        <v>5</v>
      </c>
      <c r="AE262" s="358">
        <f t="shared" si="527"/>
        <v>6</v>
      </c>
      <c r="AF262" s="372">
        <f t="shared" si="528"/>
        <v>5</v>
      </c>
      <c r="AG262" s="495">
        <v>2.88</v>
      </c>
      <c r="AH262" s="496">
        <v>2.8</v>
      </c>
      <c r="AI262" s="371">
        <f t="shared" si="529"/>
        <v>11.52</v>
      </c>
      <c r="AJ262" s="372">
        <f t="shared" si="530"/>
        <v>14</v>
      </c>
      <c r="AK262" s="497">
        <v>2.25</v>
      </c>
      <c r="AL262" s="496"/>
      <c r="AM262" s="371">
        <f t="shared" si="531"/>
        <v>4.5</v>
      </c>
      <c r="AN262" s="372">
        <f t="shared" si="532"/>
        <v>0</v>
      </c>
      <c r="AO262" s="497"/>
      <c r="AP262" s="496"/>
      <c r="AQ262" s="371">
        <f t="shared" si="533"/>
        <v>0</v>
      </c>
      <c r="AR262" s="372">
        <f t="shared" si="534"/>
        <v>0</v>
      </c>
      <c r="AS262" s="371">
        <f t="shared" si="535"/>
        <v>2.67</v>
      </c>
      <c r="AT262" s="372">
        <f t="shared" si="536"/>
        <v>2.8</v>
      </c>
      <c r="AU262" s="371">
        <f t="shared" si="537"/>
        <v>16.02</v>
      </c>
      <c r="AV262" s="372">
        <f t="shared" si="538"/>
        <v>14</v>
      </c>
      <c r="AW262" s="497">
        <v>85.5</v>
      </c>
      <c r="AX262" s="496">
        <v>99.166666666666671</v>
      </c>
      <c r="AY262" s="371">
        <f t="shared" si="539"/>
        <v>342</v>
      </c>
      <c r="AZ262" s="372">
        <f t="shared" si="540"/>
        <v>495.83333333333337</v>
      </c>
      <c r="BA262" s="497">
        <v>80.5</v>
      </c>
      <c r="BB262" s="496"/>
      <c r="BC262" s="371">
        <f t="shared" si="541"/>
        <v>161</v>
      </c>
      <c r="BD262" s="372">
        <f t="shared" si="542"/>
        <v>0</v>
      </c>
      <c r="BE262" s="498"/>
      <c r="BF262" s="496"/>
      <c r="BG262" s="371">
        <f t="shared" si="557"/>
        <v>0</v>
      </c>
      <c r="BH262" s="372">
        <f t="shared" si="557"/>
        <v>0</v>
      </c>
      <c r="BI262" s="371">
        <f t="shared" si="558"/>
        <v>83.833333333333329</v>
      </c>
      <c r="BJ262" s="372">
        <f t="shared" si="558"/>
        <v>99.166666666666671</v>
      </c>
      <c r="BK262" s="371">
        <f t="shared" si="559"/>
        <v>503</v>
      </c>
      <c r="BL262" s="372">
        <f t="shared" si="559"/>
        <v>495.83333333333337</v>
      </c>
      <c r="BM262" s="431">
        <v>8</v>
      </c>
      <c r="BN262" s="494">
        <v>10</v>
      </c>
      <c r="BO262" s="371">
        <f t="shared" si="595"/>
        <v>8</v>
      </c>
      <c r="BP262" s="372">
        <f t="shared" si="595"/>
        <v>10</v>
      </c>
      <c r="BQ262" s="426">
        <v>5</v>
      </c>
      <c r="BR262" s="494">
        <v>10</v>
      </c>
      <c r="BS262" s="371">
        <f t="shared" si="596"/>
        <v>5</v>
      </c>
      <c r="BT262" s="372">
        <f t="shared" si="596"/>
        <v>10</v>
      </c>
      <c r="BU262" s="426"/>
      <c r="BV262" s="494"/>
      <c r="BW262" s="371">
        <f t="shared" si="597"/>
        <v>0</v>
      </c>
      <c r="BX262" s="423">
        <f t="shared" si="555"/>
        <v>0</v>
      </c>
      <c r="BY262" s="358">
        <f t="shared" si="560"/>
        <v>13</v>
      </c>
      <c r="BZ262" s="372">
        <f t="shared" si="560"/>
        <v>20</v>
      </c>
      <c r="CA262" s="358">
        <f t="shared" si="561"/>
        <v>13</v>
      </c>
      <c r="CB262" s="372">
        <f t="shared" si="561"/>
        <v>20</v>
      </c>
      <c r="CC262" s="427">
        <v>3.75</v>
      </c>
      <c r="CD262" s="496">
        <v>5.05</v>
      </c>
      <c r="CE262" s="371">
        <f t="shared" si="510"/>
        <v>30</v>
      </c>
      <c r="CF262" s="372">
        <f t="shared" si="510"/>
        <v>50.5</v>
      </c>
      <c r="CG262" s="426">
        <v>5.5</v>
      </c>
      <c r="CH262" s="496">
        <v>4.9000000000000004</v>
      </c>
      <c r="CI262" s="371">
        <f t="shared" si="598"/>
        <v>27.5</v>
      </c>
      <c r="CJ262" s="372">
        <f t="shared" si="598"/>
        <v>49</v>
      </c>
      <c r="CK262" s="426"/>
      <c r="CL262" s="496"/>
      <c r="CM262" s="371">
        <f t="shared" si="599"/>
        <v>0</v>
      </c>
      <c r="CN262" s="372">
        <f t="shared" si="599"/>
        <v>0</v>
      </c>
      <c r="CO262" s="371">
        <f t="shared" si="562"/>
        <v>4.4230769230769234</v>
      </c>
      <c r="CP262" s="372">
        <f t="shared" si="562"/>
        <v>4.9749999999999996</v>
      </c>
      <c r="CQ262" s="371">
        <f t="shared" si="563"/>
        <v>57.5</v>
      </c>
      <c r="CR262" s="372">
        <f t="shared" si="563"/>
        <v>99.5</v>
      </c>
      <c r="CS262" s="426">
        <v>91.875</v>
      </c>
      <c r="CT262" s="496">
        <v>86.63636363636364</v>
      </c>
      <c r="CU262" s="371">
        <f t="shared" si="511"/>
        <v>735</v>
      </c>
      <c r="CV262" s="372">
        <f t="shared" si="511"/>
        <v>866.36363636363637</v>
      </c>
      <c r="CW262" s="426">
        <v>79.599999999999994</v>
      </c>
      <c r="CX262" s="496">
        <v>78.454545454545453</v>
      </c>
      <c r="CY262" s="371">
        <f t="shared" si="512"/>
        <v>398</v>
      </c>
      <c r="CZ262" s="372">
        <f t="shared" si="512"/>
        <v>784.5454545454545</v>
      </c>
      <c r="DA262" s="426"/>
      <c r="DB262" s="496"/>
      <c r="DC262" s="371">
        <f t="shared" si="564"/>
        <v>0</v>
      </c>
      <c r="DD262" s="372">
        <f t="shared" si="564"/>
        <v>0</v>
      </c>
      <c r="DE262" s="371">
        <f t="shared" si="565"/>
        <v>87.15384615384616</v>
      </c>
      <c r="DF262" s="372">
        <f t="shared" si="565"/>
        <v>82.545454545454547</v>
      </c>
      <c r="DG262" s="371">
        <f t="shared" si="566"/>
        <v>1133</v>
      </c>
      <c r="DH262" s="372">
        <f t="shared" si="566"/>
        <v>1650.909090909091</v>
      </c>
      <c r="DI262" s="371">
        <f t="shared" si="567"/>
        <v>19</v>
      </c>
      <c r="DJ262" s="372">
        <f t="shared" si="567"/>
        <v>25</v>
      </c>
      <c r="DK262" s="371">
        <f t="shared" si="567"/>
        <v>19</v>
      </c>
      <c r="DL262" s="372">
        <f t="shared" si="567"/>
        <v>25</v>
      </c>
      <c r="DM262" s="371">
        <f t="shared" si="568"/>
        <v>3.8694736842105262</v>
      </c>
      <c r="DN262" s="372">
        <f t="shared" si="568"/>
        <v>4.54</v>
      </c>
      <c r="DO262" s="371">
        <f t="shared" si="569"/>
        <v>73.52</v>
      </c>
      <c r="DP262" s="372">
        <f t="shared" si="569"/>
        <v>113.5</v>
      </c>
      <c r="DQ262" s="371">
        <f t="shared" si="570"/>
        <v>86.10526315789474</v>
      </c>
      <c r="DR262" s="372">
        <f t="shared" si="570"/>
        <v>85.869696969696975</v>
      </c>
      <c r="DS262" s="371">
        <f t="shared" si="571"/>
        <v>1636</v>
      </c>
      <c r="DT262" s="372">
        <f t="shared" si="571"/>
        <v>2146.7424242424245</v>
      </c>
      <c r="DU262" s="424">
        <v>2</v>
      </c>
      <c r="DV262" s="496">
        <v>5</v>
      </c>
      <c r="DW262" s="371">
        <f t="shared" si="572"/>
        <v>2</v>
      </c>
      <c r="DX262" s="372">
        <f t="shared" si="572"/>
        <v>5</v>
      </c>
      <c r="DY262" s="426">
        <v>3</v>
      </c>
      <c r="DZ262" s="496">
        <v>4</v>
      </c>
      <c r="EA262" s="371">
        <f t="shared" si="573"/>
        <v>3</v>
      </c>
      <c r="EB262" s="372">
        <f t="shared" si="573"/>
        <v>4</v>
      </c>
      <c r="EC262" s="426"/>
      <c r="ED262" s="496"/>
      <c r="EE262" s="371">
        <f t="shared" si="574"/>
        <v>0</v>
      </c>
      <c r="EF262" s="372">
        <f t="shared" si="574"/>
        <v>0</v>
      </c>
      <c r="EG262" s="358">
        <f t="shared" si="575"/>
        <v>5</v>
      </c>
      <c r="EH262" s="372">
        <f t="shared" si="575"/>
        <v>9</v>
      </c>
      <c r="EI262" s="358">
        <f t="shared" si="576"/>
        <v>5</v>
      </c>
      <c r="EJ262" s="372">
        <f t="shared" si="576"/>
        <v>9</v>
      </c>
      <c r="EK262" s="427">
        <v>1.25</v>
      </c>
      <c r="EL262" s="496">
        <v>2.6</v>
      </c>
      <c r="EM262" s="371">
        <f t="shared" si="545"/>
        <v>2.5</v>
      </c>
      <c r="EN262" s="372">
        <f t="shared" si="545"/>
        <v>13</v>
      </c>
      <c r="EO262" s="426">
        <v>2</v>
      </c>
      <c r="EP262" s="496">
        <v>3.5</v>
      </c>
      <c r="EQ262" s="371">
        <f t="shared" si="600"/>
        <v>6</v>
      </c>
      <c r="ER262" s="372">
        <f t="shared" si="600"/>
        <v>14</v>
      </c>
      <c r="ES262" s="426"/>
      <c r="ET262" s="496"/>
      <c r="EU262" s="371">
        <f t="shared" si="543"/>
        <v>0</v>
      </c>
      <c r="EV262" s="372">
        <f t="shared" si="544"/>
        <v>0</v>
      </c>
      <c r="EW262" s="371">
        <f t="shared" si="577"/>
        <v>1.7</v>
      </c>
      <c r="EX262" s="372">
        <f t="shared" si="577"/>
        <v>3</v>
      </c>
      <c r="EY262" s="371">
        <f t="shared" si="578"/>
        <v>8.5</v>
      </c>
      <c r="EZ262" s="372">
        <f t="shared" si="578"/>
        <v>27</v>
      </c>
      <c r="FA262" s="426">
        <v>40</v>
      </c>
      <c r="FB262" s="496">
        <v>88.5</v>
      </c>
      <c r="FC262" s="371">
        <f t="shared" si="579"/>
        <v>80</v>
      </c>
      <c r="FD262" s="372">
        <f t="shared" si="579"/>
        <v>442.5</v>
      </c>
      <c r="FE262" s="426">
        <v>112</v>
      </c>
      <c r="FF262" s="496">
        <v>51</v>
      </c>
      <c r="FG262" s="371">
        <f t="shared" si="580"/>
        <v>336</v>
      </c>
      <c r="FH262" s="372">
        <f t="shared" si="580"/>
        <v>204</v>
      </c>
      <c r="FI262" s="426"/>
      <c r="FJ262" s="496"/>
      <c r="FK262" s="371">
        <f t="shared" si="581"/>
        <v>0</v>
      </c>
      <c r="FL262" s="372">
        <f t="shared" si="581"/>
        <v>0</v>
      </c>
      <c r="FM262" s="371">
        <f t="shared" si="582"/>
        <v>83.2</v>
      </c>
      <c r="FN262" s="372">
        <f t="shared" si="582"/>
        <v>71.833333333333329</v>
      </c>
      <c r="FO262" s="371">
        <f t="shared" si="583"/>
        <v>416</v>
      </c>
      <c r="FP262" s="372">
        <f t="shared" si="583"/>
        <v>646.5</v>
      </c>
      <c r="FQ262" s="424"/>
      <c r="FR262" s="425"/>
      <c r="FS262" s="371">
        <f t="shared" si="584"/>
        <v>0</v>
      </c>
      <c r="FT262" s="372">
        <f t="shared" si="584"/>
        <v>0</v>
      </c>
      <c r="FU262" s="426"/>
      <c r="FV262" s="425"/>
      <c r="FW262" s="371">
        <f t="shared" si="585"/>
        <v>0</v>
      </c>
      <c r="FX262" s="372">
        <f t="shared" si="585"/>
        <v>0</v>
      </c>
      <c r="FY262" s="426"/>
      <c r="FZ262" s="425"/>
      <c r="GA262" s="371">
        <f t="shared" si="586"/>
        <v>0</v>
      </c>
      <c r="GB262" s="372">
        <f t="shared" si="586"/>
        <v>0</v>
      </c>
      <c r="GC262" s="406">
        <f t="shared" si="550"/>
        <v>14</v>
      </c>
      <c r="GD262" s="372">
        <f t="shared" si="550"/>
        <v>20</v>
      </c>
      <c r="GE262" s="371">
        <f t="shared" si="550"/>
        <v>14</v>
      </c>
      <c r="GF262" s="372">
        <f t="shared" si="550"/>
        <v>20</v>
      </c>
      <c r="GG262" s="371">
        <f t="shared" si="587"/>
        <v>44.019999999999996</v>
      </c>
      <c r="GH262" s="372">
        <f t="shared" si="587"/>
        <v>77.5</v>
      </c>
      <c r="GI262" s="371">
        <f t="shared" si="588"/>
        <v>1157</v>
      </c>
      <c r="GJ262" s="372">
        <f t="shared" si="588"/>
        <v>1804.6969696969697</v>
      </c>
      <c r="GK262" s="406">
        <f t="shared" si="551"/>
        <v>10</v>
      </c>
      <c r="GL262" s="372">
        <f t="shared" si="551"/>
        <v>14</v>
      </c>
      <c r="GM262" s="371">
        <f t="shared" si="551"/>
        <v>10</v>
      </c>
      <c r="GN262" s="372">
        <f t="shared" si="551"/>
        <v>14</v>
      </c>
      <c r="GO262" s="371">
        <f t="shared" si="589"/>
        <v>38</v>
      </c>
      <c r="GP262" s="372">
        <f t="shared" si="589"/>
        <v>63</v>
      </c>
      <c r="GQ262" s="371">
        <f t="shared" si="590"/>
        <v>895</v>
      </c>
      <c r="GR262" s="372">
        <f t="shared" si="590"/>
        <v>988.5454545454545</v>
      </c>
      <c r="GS262" s="406">
        <f t="shared" si="552"/>
        <v>24</v>
      </c>
      <c r="GT262" s="372">
        <f t="shared" si="552"/>
        <v>34</v>
      </c>
      <c r="GU262" s="371">
        <f t="shared" si="552"/>
        <v>24</v>
      </c>
      <c r="GV262" s="372">
        <f t="shared" si="548"/>
        <v>34</v>
      </c>
      <c r="GW262" s="371">
        <f t="shared" si="591"/>
        <v>82.02</v>
      </c>
      <c r="GX262" s="372">
        <f t="shared" si="591"/>
        <v>140.5</v>
      </c>
      <c r="GY262" s="371">
        <f t="shared" si="591"/>
        <v>2052</v>
      </c>
      <c r="GZ262" s="372">
        <f t="shared" si="556"/>
        <v>2793.242424242424</v>
      </c>
      <c r="HA262" s="406">
        <f t="shared" si="553"/>
        <v>0</v>
      </c>
      <c r="HB262" s="372">
        <f t="shared" si="553"/>
        <v>0</v>
      </c>
      <c r="HC262" s="371">
        <f t="shared" si="553"/>
        <v>0</v>
      </c>
      <c r="HD262" s="372">
        <f t="shared" si="549"/>
        <v>0</v>
      </c>
      <c r="HE262" s="371" t="str">
        <f t="shared" si="554"/>
        <v/>
      </c>
      <c r="HF262" s="372" t="str">
        <f t="shared" si="554"/>
        <v/>
      </c>
      <c r="HG262" s="371" t="str">
        <f t="shared" si="592"/>
        <v/>
      </c>
      <c r="HH262" s="372" t="str">
        <f t="shared" si="592"/>
        <v/>
      </c>
      <c r="HI262" s="406">
        <f t="shared" si="593"/>
        <v>82.02</v>
      </c>
      <c r="HJ262" s="372">
        <f t="shared" si="593"/>
        <v>140.5</v>
      </c>
      <c r="HK262" s="371">
        <f t="shared" si="594"/>
        <v>2052</v>
      </c>
      <c r="HL262" s="371">
        <f t="shared" si="594"/>
        <v>2793.2424242424245</v>
      </c>
    </row>
    <row r="263" spans="1:221" ht="15">
      <c r="A263" s="489" t="s">
        <v>43</v>
      </c>
      <c r="B263" s="490" t="s">
        <v>259</v>
      </c>
      <c r="C263" s="50"/>
      <c r="D263" s="492">
        <v>199467</v>
      </c>
      <c r="E263" s="452">
        <v>10</v>
      </c>
      <c r="F263" s="676">
        <v>68</v>
      </c>
      <c r="G263" s="420">
        <v>61</v>
      </c>
      <c r="H263" s="421">
        <v>4</v>
      </c>
      <c r="I263" s="493">
        <v>2</v>
      </c>
      <c r="J263" s="371">
        <f t="shared" si="513"/>
        <v>64</v>
      </c>
      <c r="K263" s="372">
        <f t="shared" si="514"/>
        <v>59</v>
      </c>
      <c r="L263" s="420">
        <v>67.886597938144334</v>
      </c>
      <c r="M263" s="371">
        <f t="shared" si="515"/>
        <v>64</v>
      </c>
      <c r="N263" s="372">
        <f t="shared" si="516"/>
        <v>59</v>
      </c>
      <c r="O263" s="371">
        <f t="shared" si="517"/>
        <v>64</v>
      </c>
      <c r="P263" s="372">
        <f t="shared" si="518"/>
        <v>59</v>
      </c>
      <c r="Q263" s="424">
        <v>4</v>
      </c>
      <c r="R263" s="494">
        <v>1</v>
      </c>
      <c r="S263" s="371">
        <f t="shared" si="519"/>
        <v>4</v>
      </c>
      <c r="T263" s="372">
        <f t="shared" si="520"/>
        <v>1</v>
      </c>
      <c r="U263" s="426"/>
      <c r="V263" s="493">
        <v>1</v>
      </c>
      <c r="W263" s="371">
        <f t="shared" si="521"/>
        <v>0</v>
      </c>
      <c r="X263" s="372">
        <f t="shared" si="522"/>
        <v>1</v>
      </c>
      <c r="Y263" s="426"/>
      <c r="Z263" s="493"/>
      <c r="AA263" s="371">
        <f t="shared" si="523"/>
        <v>0</v>
      </c>
      <c r="AB263" s="372">
        <f t="shared" si="524"/>
        <v>0</v>
      </c>
      <c r="AC263" s="358">
        <f t="shared" si="525"/>
        <v>4</v>
      </c>
      <c r="AD263" s="372">
        <f t="shared" si="526"/>
        <v>2</v>
      </c>
      <c r="AE263" s="358">
        <f t="shared" si="527"/>
        <v>4</v>
      </c>
      <c r="AF263" s="372">
        <f t="shared" si="528"/>
        <v>2</v>
      </c>
      <c r="AG263" s="495">
        <v>2.75</v>
      </c>
      <c r="AH263" s="496">
        <v>3.5</v>
      </c>
      <c r="AI263" s="371">
        <f t="shared" si="529"/>
        <v>11</v>
      </c>
      <c r="AJ263" s="372">
        <f t="shared" si="530"/>
        <v>3.5</v>
      </c>
      <c r="AK263" s="497">
        <v>0</v>
      </c>
      <c r="AL263" s="496">
        <v>3</v>
      </c>
      <c r="AM263" s="371">
        <f t="shared" si="531"/>
        <v>0</v>
      </c>
      <c r="AN263" s="372">
        <f t="shared" si="532"/>
        <v>3</v>
      </c>
      <c r="AO263" s="497"/>
      <c r="AP263" s="496"/>
      <c r="AQ263" s="371">
        <f t="shared" ref="AQ263:AQ293" si="601">IF(Y263&gt;0,(Y263*AO263),)</f>
        <v>0</v>
      </c>
      <c r="AR263" s="372">
        <f t="shared" ref="AR263:AR293" si="602">IF(Z263&gt;0,(Z263*AP263),)</f>
        <v>0</v>
      </c>
      <c r="AS263" s="371">
        <f t="shared" ref="AS263:AS293" si="603">IF(AC263&gt;0,((AI263+AM263+AQ263)/AC263),)</f>
        <v>2.75</v>
      </c>
      <c r="AT263" s="372">
        <f t="shared" ref="AT263:AT293" si="604">IF(AD263&gt;0,((AJ263+AN263+AR263)/AD263),)</f>
        <v>3.25</v>
      </c>
      <c r="AU263" s="371">
        <f t="shared" ref="AU263:AU293" si="605">IF(AC263&gt;0,(AC263*AS263),)</f>
        <v>11</v>
      </c>
      <c r="AV263" s="372">
        <f t="shared" ref="AV263:AV293" si="606">IF(AD263&gt;0,(AD263*AT263),)</f>
        <v>6.5</v>
      </c>
      <c r="AW263" s="497">
        <v>92</v>
      </c>
      <c r="AX263" s="496">
        <v>66</v>
      </c>
      <c r="AY263" s="371">
        <f t="shared" si="539"/>
        <v>368</v>
      </c>
      <c r="AZ263" s="372">
        <f t="shared" si="540"/>
        <v>66</v>
      </c>
      <c r="BA263" s="497"/>
      <c r="BB263" s="496">
        <v>92</v>
      </c>
      <c r="BC263" s="371">
        <f t="shared" si="541"/>
        <v>0</v>
      </c>
      <c r="BD263" s="372">
        <f t="shared" si="542"/>
        <v>92</v>
      </c>
      <c r="BE263" s="498"/>
      <c r="BF263" s="496"/>
      <c r="BG263" s="371">
        <f t="shared" si="557"/>
        <v>0</v>
      </c>
      <c r="BH263" s="372">
        <f t="shared" si="557"/>
        <v>0</v>
      </c>
      <c r="BI263" s="371">
        <f t="shared" si="558"/>
        <v>92</v>
      </c>
      <c r="BJ263" s="372">
        <f t="shared" si="558"/>
        <v>79</v>
      </c>
      <c r="BK263" s="371">
        <f t="shared" si="559"/>
        <v>368</v>
      </c>
      <c r="BL263" s="372">
        <f t="shared" si="559"/>
        <v>158</v>
      </c>
      <c r="BM263" s="431">
        <v>30</v>
      </c>
      <c r="BN263" s="494">
        <v>32</v>
      </c>
      <c r="BO263" s="371">
        <f t="shared" si="595"/>
        <v>30</v>
      </c>
      <c r="BP263" s="372">
        <f t="shared" si="595"/>
        <v>32</v>
      </c>
      <c r="BQ263" s="426">
        <v>22</v>
      </c>
      <c r="BR263" s="494">
        <v>15</v>
      </c>
      <c r="BS263" s="371">
        <f t="shared" si="596"/>
        <v>22</v>
      </c>
      <c r="BT263" s="372">
        <f t="shared" si="596"/>
        <v>15</v>
      </c>
      <c r="BU263" s="426"/>
      <c r="BV263" s="494"/>
      <c r="BW263" s="371">
        <f t="shared" si="597"/>
        <v>0</v>
      </c>
      <c r="BX263" s="423">
        <f t="shared" si="555"/>
        <v>0</v>
      </c>
      <c r="BY263" s="358">
        <f t="shared" si="560"/>
        <v>52</v>
      </c>
      <c r="BZ263" s="372">
        <f t="shared" si="560"/>
        <v>47</v>
      </c>
      <c r="CA263" s="358">
        <f t="shared" si="561"/>
        <v>52</v>
      </c>
      <c r="CB263" s="372">
        <f t="shared" si="561"/>
        <v>47</v>
      </c>
      <c r="CC263" s="427">
        <v>4.68</v>
      </c>
      <c r="CD263" s="496">
        <v>5.5625</v>
      </c>
      <c r="CE263" s="371">
        <f t="shared" ref="CE263:CF326" si="607">IF(BM263&gt;0,(BM263*CC263),)</f>
        <v>140.39999999999998</v>
      </c>
      <c r="CF263" s="372">
        <f t="shared" si="607"/>
        <v>178</v>
      </c>
      <c r="CG263" s="426">
        <v>4.95</v>
      </c>
      <c r="CH263" s="496">
        <v>7.333333333333333</v>
      </c>
      <c r="CI263" s="371">
        <f t="shared" si="598"/>
        <v>108.9</v>
      </c>
      <c r="CJ263" s="372">
        <f t="shared" si="598"/>
        <v>110</v>
      </c>
      <c r="CK263" s="426"/>
      <c r="CL263" s="496"/>
      <c r="CM263" s="371">
        <f t="shared" si="599"/>
        <v>0</v>
      </c>
      <c r="CN263" s="372">
        <f t="shared" si="599"/>
        <v>0</v>
      </c>
      <c r="CO263" s="371">
        <f t="shared" si="562"/>
        <v>4.7942307692307686</v>
      </c>
      <c r="CP263" s="372">
        <f t="shared" si="562"/>
        <v>6.1276595744680851</v>
      </c>
      <c r="CQ263" s="371">
        <f t="shared" si="563"/>
        <v>249.29999999999995</v>
      </c>
      <c r="CR263" s="372">
        <f t="shared" si="563"/>
        <v>288</v>
      </c>
      <c r="CS263" s="426">
        <v>100</v>
      </c>
      <c r="CT263" s="496">
        <v>104.06896551724138</v>
      </c>
      <c r="CU263" s="371">
        <f t="shared" ref="CU263:CV326" si="608">IF(BO263&gt;0,(BO263*CS263),)</f>
        <v>3000</v>
      </c>
      <c r="CV263" s="372">
        <f t="shared" si="608"/>
        <v>3330.2068965517242</v>
      </c>
      <c r="CW263" s="426">
        <v>86.954545454545453</v>
      </c>
      <c r="CX263" s="496">
        <v>113.5</v>
      </c>
      <c r="CY263" s="371">
        <f t="shared" ref="CY263:CZ326" si="609">IF(BS263&gt;0,(BS263*CW263),)</f>
        <v>1913</v>
      </c>
      <c r="CZ263" s="372">
        <f t="shared" si="609"/>
        <v>1702.5</v>
      </c>
      <c r="DA263" s="426"/>
      <c r="DB263" s="496"/>
      <c r="DC263" s="371">
        <f t="shared" si="564"/>
        <v>0</v>
      </c>
      <c r="DD263" s="372">
        <f t="shared" si="564"/>
        <v>0</v>
      </c>
      <c r="DE263" s="371">
        <f t="shared" si="565"/>
        <v>94.480769230769226</v>
      </c>
      <c r="DF263" s="372">
        <f t="shared" si="565"/>
        <v>107.07887013939839</v>
      </c>
      <c r="DG263" s="371">
        <f t="shared" si="566"/>
        <v>4913</v>
      </c>
      <c r="DH263" s="372">
        <f t="shared" si="566"/>
        <v>5032.7068965517246</v>
      </c>
      <c r="DI263" s="371">
        <f t="shared" si="567"/>
        <v>56</v>
      </c>
      <c r="DJ263" s="372">
        <f t="shared" si="567"/>
        <v>49</v>
      </c>
      <c r="DK263" s="371">
        <f t="shared" si="567"/>
        <v>56</v>
      </c>
      <c r="DL263" s="372">
        <f t="shared" si="567"/>
        <v>49</v>
      </c>
      <c r="DM263" s="371">
        <f t="shared" si="568"/>
        <v>4.6482142857142845</v>
      </c>
      <c r="DN263" s="372">
        <f t="shared" si="568"/>
        <v>6.0102040816326534</v>
      </c>
      <c r="DO263" s="371">
        <f t="shared" si="569"/>
        <v>260.29999999999995</v>
      </c>
      <c r="DP263" s="372">
        <f t="shared" si="569"/>
        <v>294.5</v>
      </c>
      <c r="DQ263" s="371">
        <f t="shared" si="570"/>
        <v>94.303571428571431</v>
      </c>
      <c r="DR263" s="372">
        <f t="shared" si="570"/>
        <v>105.93279380717806</v>
      </c>
      <c r="DS263" s="371">
        <f t="shared" si="571"/>
        <v>5281</v>
      </c>
      <c r="DT263" s="372">
        <f t="shared" si="571"/>
        <v>5190.7068965517246</v>
      </c>
      <c r="DU263" s="424">
        <v>4</v>
      </c>
      <c r="DV263" s="496">
        <v>4</v>
      </c>
      <c r="DW263" s="371">
        <f t="shared" si="572"/>
        <v>4</v>
      </c>
      <c r="DX263" s="372">
        <f t="shared" si="572"/>
        <v>4</v>
      </c>
      <c r="DY263" s="426">
        <v>4</v>
      </c>
      <c r="DZ263" s="496">
        <v>6</v>
      </c>
      <c r="EA263" s="371">
        <f t="shared" si="573"/>
        <v>4</v>
      </c>
      <c r="EB263" s="372">
        <f t="shared" si="573"/>
        <v>6</v>
      </c>
      <c r="EC263" s="426"/>
      <c r="ED263" s="496"/>
      <c r="EE263" s="371">
        <f t="shared" si="574"/>
        <v>0</v>
      </c>
      <c r="EF263" s="372">
        <f t="shared" si="574"/>
        <v>0</v>
      </c>
      <c r="EG263" s="358">
        <f t="shared" si="575"/>
        <v>8</v>
      </c>
      <c r="EH263" s="372">
        <f t="shared" si="575"/>
        <v>10</v>
      </c>
      <c r="EI263" s="358">
        <f t="shared" si="576"/>
        <v>8</v>
      </c>
      <c r="EJ263" s="372">
        <f t="shared" si="576"/>
        <v>10</v>
      </c>
      <c r="EK263" s="427">
        <v>2</v>
      </c>
      <c r="EL263" s="496">
        <v>4.25</v>
      </c>
      <c r="EM263" s="371">
        <f t="shared" si="545"/>
        <v>8</v>
      </c>
      <c r="EN263" s="372">
        <f t="shared" si="545"/>
        <v>17</v>
      </c>
      <c r="EO263" s="426">
        <v>3.75</v>
      </c>
      <c r="EP263" s="496">
        <v>4</v>
      </c>
      <c r="EQ263" s="371">
        <f t="shared" si="600"/>
        <v>15</v>
      </c>
      <c r="ER263" s="372">
        <f t="shared" si="600"/>
        <v>24</v>
      </c>
      <c r="ES263" s="426"/>
      <c r="ET263" s="496"/>
      <c r="EU263" s="371">
        <f t="shared" si="543"/>
        <v>0</v>
      </c>
      <c r="EV263" s="372">
        <f t="shared" si="544"/>
        <v>0</v>
      </c>
      <c r="EW263" s="371">
        <f t="shared" si="577"/>
        <v>2.875</v>
      </c>
      <c r="EX263" s="372">
        <f t="shared" si="577"/>
        <v>4.0999999999999996</v>
      </c>
      <c r="EY263" s="371">
        <f t="shared" si="578"/>
        <v>23</v>
      </c>
      <c r="EZ263" s="372">
        <f t="shared" si="578"/>
        <v>41</v>
      </c>
      <c r="FA263" s="426">
        <v>76</v>
      </c>
      <c r="FB263" s="496">
        <v>97</v>
      </c>
      <c r="FC263" s="371">
        <f t="shared" si="579"/>
        <v>304</v>
      </c>
      <c r="FD263" s="372">
        <f t="shared" si="579"/>
        <v>388</v>
      </c>
      <c r="FE263" s="426">
        <v>80.5</v>
      </c>
      <c r="FF263" s="496">
        <v>73.5</v>
      </c>
      <c r="FG263" s="371">
        <f t="shared" si="580"/>
        <v>322</v>
      </c>
      <c r="FH263" s="372">
        <f t="shared" si="580"/>
        <v>441</v>
      </c>
      <c r="FI263" s="426"/>
      <c r="FJ263" s="496">
        <v>67</v>
      </c>
      <c r="FK263" s="371">
        <f t="shared" si="581"/>
        <v>0</v>
      </c>
      <c r="FL263" s="372">
        <f t="shared" si="581"/>
        <v>0</v>
      </c>
      <c r="FM263" s="371">
        <f t="shared" si="582"/>
        <v>78.25</v>
      </c>
      <c r="FN263" s="372">
        <f t="shared" si="582"/>
        <v>82.9</v>
      </c>
      <c r="FO263" s="371">
        <f t="shared" si="583"/>
        <v>626</v>
      </c>
      <c r="FP263" s="372">
        <f t="shared" si="583"/>
        <v>829</v>
      </c>
      <c r="FQ263" s="424"/>
      <c r="FR263" s="425"/>
      <c r="FS263" s="371">
        <f t="shared" si="584"/>
        <v>0</v>
      </c>
      <c r="FT263" s="372">
        <f t="shared" si="584"/>
        <v>0</v>
      </c>
      <c r="FU263" s="426"/>
      <c r="FV263" s="425"/>
      <c r="FW263" s="371">
        <f t="shared" si="585"/>
        <v>0</v>
      </c>
      <c r="FX263" s="372">
        <f t="shared" si="585"/>
        <v>0</v>
      </c>
      <c r="FY263" s="426"/>
      <c r="FZ263" s="425"/>
      <c r="GA263" s="371">
        <f t="shared" si="586"/>
        <v>0</v>
      </c>
      <c r="GB263" s="372">
        <f t="shared" si="586"/>
        <v>0</v>
      </c>
      <c r="GC263" s="406">
        <f t="shared" si="550"/>
        <v>38</v>
      </c>
      <c r="GD263" s="372">
        <f t="shared" si="550"/>
        <v>37</v>
      </c>
      <c r="GE263" s="371">
        <f t="shared" si="550"/>
        <v>38</v>
      </c>
      <c r="GF263" s="372">
        <f t="shared" si="550"/>
        <v>37</v>
      </c>
      <c r="GG263" s="371">
        <f t="shared" si="587"/>
        <v>159.39999999999998</v>
      </c>
      <c r="GH263" s="372">
        <f t="shared" si="587"/>
        <v>198.5</v>
      </c>
      <c r="GI263" s="371">
        <f t="shared" si="588"/>
        <v>3672</v>
      </c>
      <c r="GJ263" s="372">
        <f t="shared" si="588"/>
        <v>3784.2068965517242</v>
      </c>
      <c r="GK263" s="406">
        <f t="shared" si="551"/>
        <v>26</v>
      </c>
      <c r="GL263" s="372">
        <f t="shared" si="551"/>
        <v>22</v>
      </c>
      <c r="GM263" s="371">
        <f t="shared" si="551"/>
        <v>26</v>
      </c>
      <c r="GN263" s="372">
        <f t="shared" si="551"/>
        <v>22</v>
      </c>
      <c r="GO263" s="371">
        <f t="shared" si="589"/>
        <v>123.9</v>
      </c>
      <c r="GP263" s="372">
        <f t="shared" si="589"/>
        <v>137</v>
      </c>
      <c r="GQ263" s="371">
        <f t="shared" si="590"/>
        <v>2235</v>
      </c>
      <c r="GR263" s="372">
        <f t="shared" si="590"/>
        <v>2235.5</v>
      </c>
      <c r="GS263" s="406">
        <f t="shared" si="552"/>
        <v>64</v>
      </c>
      <c r="GT263" s="372">
        <f t="shared" si="552"/>
        <v>59</v>
      </c>
      <c r="GU263" s="371">
        <f t="shared" si="552"/>
        <v>64</v>
      </c>
      <c r="GV263" s="372">
        <f t="shared" si="548"/>
        <v>59</v>
      </c>
      <c r="GW263" s="371">
        <f t="shared" si="591"/>
        <v>283.29999999999995</v>
      </c>
      <c r="GX263" s="372">
        <f t="shared" si="591"/>
        <v>335.5</v>
      </c>
      <c r="GY263" s="371">
        <f t="shared" si="591"/>
        <v>5907</v>
      </c>
      <c r="GZ263" s="372">
        <f t="shared" si="556"/>
        <v>6019.7068965517246</v>
      </c>
      <c r="HA263" s="406">
        <f t="shared" si="553"/>
        <v>0</v>
      </c>
      <c r="HB263" s="372">
        <f t="shared" si="553"/>
        <v>0</v>
      </c>
      <c r="HC263" s="371">
        <f t="shared" si="553"/>
        <v>0</v>
      </c>
      <c r="HD263" s="372">
        <f t="shared" si="549"/>
        <v>0</v>
      </c>
      <c r="HE263" s="371" t="str">
        <f t="shared" si="554"/>
        <v/>
      </c>
      <c r="HF263" s="372" t="str">
        <f t="shared" si="554"/>
        <v/>
      </c>
      <c r="HG263" s="371" t="str">
        <f t="shared" si="592"/>
        <v/>
      </c>
      <c r="HH263" s="372" t="str">
        <f t="shared" si="592"/>
        <v/>
      </c>
      <c r="HI263" s="406">
        <f t="shared" si="593"/>
        <v>283.29999999999995</v>
      </c>
      <c r="HJ263" s="372">
        <f t="shared" si="593"/>
        <v>335.5</v>
      </c>
      <c r="HK263" s="371">
        <f t="shared" si="594"/>
        <v>5907</v>
      </c>
      <c r="HL263" s="371">
        <f t="shared" si="594"/>
        <v>6019.7068965517246</v>
      </c>
    </row>
    <row r="264" spans="1:221" ht="15">
      <c r="A264" s="489" t="s">
        <v>43</v>
      </c>
      <c r="B264" s="490" t="s">
        <v>260</v>
      </c>
      <c r="C264" s="50"/>
      <c r="D264" s="492">
        <v>199625</v>
      </c>
      <c r="E264" s="452">
        <v>10</v>
      </c>
      <c r="F264" s="676">
        <v>122</v>
      </c>
      <c r="G264" s="420">
        <v>130</v>
      </c>
      <c r="H264" s="421">
        <v>7</v>
      </c>
      <c r="I264" s="493">
        <v>11</v>
      </c>
      <c r="J264" s="371">
        <f t="shared" ref="J264:J327" si="610">F264-H264</f>
        <v>115</v>
      </c>
      <c r="K264" s="372">
        <f t="shared" ref="K264:K327" si="611">G264-I264</f>
        <v>119</v>
      </c>
      <c r="L264" s="420">
        <v>67.088695652173911</v>
      </c>
      <c r="M264" s="371">
        <f t="shared" ref="M264:M297" si="612">+Q264+U264+Y264+BM264+BQ264+BU264+DU264+DY264+EC264+FQ264</f>
        <v>115</v>
      </c>
      <c r="N264" s="372">
        <f t="shared" ref="N264:N295" si="613">+R264+V264+Z264+BN264+BR264+BV264+DV264+DZ264+ED264+FR264</f>
        <v>119</v>
      </c>
      <c r="O264" s="371">
        <f t="shared" ref="O264:O295" si="614">+S264+W264+AA264+BO264+BS264+BW264+DW264+EA264+EE264+FS264</f>
        <v>115</v>
      </c>
      <c r="P264" s="372">
        <f t="shared" ref="P264:P295" si="615">+T264+X264+AB264+BP264+BT264+BX264+DX264+EB264+EF264+FT264</f>
        <v>118</v>
      </c>
      <c r="Q264" s="424">
        <v>7</v>
      </c>
      <c r="R264" s="494">
        <v>10</v>
      </c>
      <c r="S264" s="371">
        <f t="shared" ref="S264:S327" si="616">IF(AW264&gt;0,Q264,)</f>
        <v>7</v>
      </c>
      <c r="T264" s="372">
        <f t="shared" ref="T264:T327" si="617">IF(AX264&gt;0,R264,)</f>
        <v>10</v>
      </c>
      <c r="U264" s="426">
        <v>4</v>
      </c>
      <c r="V264" s="493">
        <v>22</v>
      </c>
      <c r="W264" s="371">
        <f t="shared" ref="W264:W327" si="618">IF(BA264&gt;0,U264,)</f>
        <v>4</v>
      </c>
      <c r="X264" s="372">
        <f t="shared" ref="X264:X327" si="619">IF(BB264&gt;0,V264,)</f>
        <v>22</v>
      </c>
      <c r="Y264" s="426"/>
      <c r="Z264" s="493"/>
      <c r="AA264" s="371">
        <f t="shared" ref="AA264:AA327" si="620">IF(BE264&gt;0,Y264,)</f>
        <v>0</v>
      </c>
      <c r="AB264" s="372">
        <f t="shared" ref="AB264:AB327" si="621">IF(BF264&gt;0,Z264,)</f>
        <v>0</v>
      </c>
      <c r="AC264" s="358">
        <f t="shared" ref="AC264:AC327" si="622">Q264+U264+Y264</f>
        <v>11</v>
      </c>
      <c r="AD264" s="372">
        <f t="shared" ref="AD264:AD327" si="623">R264+V264+Z264</f>
        <v>32</v>
      </c>
      <c r="AE264" s="358">
        <f t="shared" ref="AE264:AE327" si="624">IF(BI264&gt;0,AC264,)</f>
        <v>11</v>
      </c>
      <c r="AF264" s="372">
        <f t="shared" ref="AF264:AF327" si="625">IF(BJ264&gt;0,AD264,)</f>
        <v>32</v>
      </c>
      <c r="AG264" s="495">
        <v>3.57</v>
      </c>
      <c r="AH264" s="496">
        <v>3.2</v>
      </c>
      <c r="AI264" s="371">
        <f t="shared" ref="AI264:AI292" si="626">IF(Q264&gt;0,(Q264*AG264),)</f>
        <v>24.99</v>
      </c>
      <c r="AJ264" s="372">
        <f t="shared" ref="AJ264:AJ292" si="627">IF(R264&gt;0,(R264*AH264),)</f>
        <v>32</v>
      </c>
      <c r="AK264" s="497">
        <v>2.88</v>
      </c>
      <c r="AL264" s="496">
        <v>4.9090909090909092</v>
      </c>
      <c r="AM264" s="371">
        <f t="shared" ref="AM264:AM294" si="628">IF(U264&gt;0,(U264*AK264),)</f>
        <v>11.52</v>
      </c>
      <c r="AN264" s="372">
        <f t="shared" ref="AN264:AN294" si="629">IF(V264&gt;0,(V264*AL264),)</f>
        <v>108</v>
      </c>
      <c r="AO264" s="497"/>
      <c r="AP264" s="496"/>
      <c r="AQ264" s="371">
        <f t="shared" si="601"/>
        <v>0</v>
      </c>
      <c r="AR264" s="372">
        <f t="shared" si="602"/>
        <v>0</v>
      </c>
      <c r="AS264" s="371">
        <f t="shared" si="603"/>
        <v>3.3190909090909089</v>
      </c>
      <c r="AT264" s="372">
        <f t="shared" si="604"/>
        <v>4.375</v>
      </c>
      <c r="AU264" s="371">
        <f t="shared" si="605"/>
        <v>36.51</v>
      </c>
      <c r="AV264" s="372">
        <f t="shared" si="606"/>
        <v>140</v>
      </c>
      <c r="AW264" s="497">
        <v>83.857142857142861</v>
      </c>
      <c r="AX264" s="496">
        <v>88.473684210526315</v>
      </c>
      <c r="AY264" s="371">
        <f t="shared" ref="AY264:AY327" si="630">IF(S264&gt;0,(S264*AW264),)</f>
        <v>587</v>
      </c>
      <c r="AZ264" s="372">
        <f t="shared" ref="AZ264:AZ327" si="631">IF(T264&gt;0,(T264*AX264),)</f>
        <v>884.73684210526312</v>
      </c>
      <c r="BA264" s="497">
        <v>87.75</v>
      </c>
      <c r="BB264" s="496">
        <v>92.714285714285708</v>
      </c>
      <c r="BC264" s="371">
        <f t="shared" ref="BC264:BC327" si="632">IF(W264&gt;0,(W264*BA264),)</f>
        <v>351</v>
      </c>
      <c r="BD264" s="372">
        <f t="shared" ref="BD264:BD327" si="633">IF(X264&gt;0,(X264*BB264),)</f>
        <v>2039.7142857142856</v>
      </c>
      <c r="BE264" s="498"/>
      <c r="BF264" s="496">
        <v>72</v>
      </c>
      <c r="BG264" s="371">
        <f t="shared" si="557"/>
        <v>0</v>
      </c>
      <c r="BH264" s="372">
        <f t="shared" si="557"/>
        <v>0</v>
      </c>
      <c r="BI264" s="371">
        <f t="shared" si="558"/>
        <v>85.272727272727266</v>
      </c>
      <c r="BJ264" s="372">
        <f t="shared" si="558"/>
        <v>91.389097744360896</v>
      </c>
      <c r="BK264" s="371">
        <f t="shared" si="559"/>
        <v>937.99999999999989</v>
      </c>
      <c r="BL264" s="372">
        <f t="shared" si="559"/>
        <v>2924.4511278195487</v>
      </c>
      <c r="BM264" s="431">
        <v>59</v>
      </c>
      <c r="BN264" s="494">
        <v>38</v>
      </c>
      <c r="BO264" s="371">
        <f t="shared" si="595"/>
        <v>59</v>
      </c>
      <c r="BP264" s="372">
        <f t="shared" si="595"/>
        <v>38</v>
      </c>
      <c r="BQ264" s="426">
        <v>28</v>
      </c>
      <c r="BR264" s="494">
        <v>26</v>
      </c>
      <c r="BS264" s="371">
        <f t="shared" si="596"/>
        <v>28</v>
      </c>
      <c r="BT264" s="372">
        <f t="shared" si="596"/>
        <v>26</v>
      </c>
      <c r="BU264" s="426"/>
      <c r="BV264" s="494"/>
      <c r="BW264" s="371">
        <f t="shared" si="597"/>
        <v>0</v>
      </c>
      <c r="BX264" s="423">
        <f t="shared" si="555"/>
        <v>0</v>
      </c>
      <c r="BY264" s="358">
        <f t="shared" si="560"/>
        <v>87</v>
      </c>
      <c r="BZ264" s="372">
        <f t="shared" si="560"/>
        <v>64</v>
      </c>
      <c r="CA264" s="358">
        <f t="shared" si="561"/>
        <v>87</v>
      </c>
      <c r="CB264" s="372">
        <f t="shared" si="561"/>
        <v>64</v>
      </c>
      <c r="CC264" s="427">
        <v>4.92</v>
      </c>
      <c r="CD264" s="496">
        <v>5.9078947368421053</v>
      </c>
      <c r="CE264" s="371">
        <f t="shared" si="607"/>
        <v>290.27999999999997</v>
      </c>
      <c r="CF264" s="372">
        <f t="shared" si="607"/>
        <v>224.5</v>
      </c>
      <c r="CG264" s="426">
        <v>5.18</v>
      </c>
      <c r="CH264" s="496">
        <v>6.365384615384615</v>
      </c>
      <c r="CI264" s="371">
        <f t="shared" si="598"/>
        <v>145.04</v>
      </c>
      <c r="CJ264" s="372">
        <f t="shared" si="598"/>
        <v>165.5</v>
      </c>
      <c r="CK264" s="426"/>
      <c r="CL264" s="496"/>
      <c r="CM264" s="371">
        <f t="shared" ref="CM264:CM294" si="634">IF(BU264&gt;0,(BU264*CK264),)</f>
        <v>0</v>
      </c>
      <c r="CN264" s="372">
        <f t="shared" ref="CN264:CN294" si="635">IF(BV264&gt;0,(BV264*CL264),)</f>
        <v>0</v>
      </c>
      <c r="CO264" s="371">
        <f t="shared" ref="CO264:CO294" si="636">IF(BY264&gt;0,((CE264+CI264+CM264)/BY264),)</f>
        <v>5.0036781609195398</v>
      </c>
      <c r="CP264" s="372">
        <f t="shared" ref="CP264:CP294" si="637">IF(BZ264&gt;0,((CF264+CJ264+CN264)/BZ264),)</f>
        <v>6.09375</v>
      </c>
      <c r="CQ264" s="371">
        <f t="shared" ref="CQ264:CQ294" si="638">IF(BY264&gt;0,(BY264*CO264),)</f>
        <v>435.31999999999994</v>
      </c>
      <c r="CR264" s="372">
        <f t="shared" ref="CR264:CR294" si="639">IF(BZ264&gt;0,(BZ264*CP264),)</f>
        <v>390</v>
      </c>
      <c r="CS264" s="426">
        <v>89.66101694915254</v>
      </c>
      <c r="CT264" s="496">
        <v>100.13793103448276</v>
      </c>
      <c r="CU264" s="371">
        <f t="shared" si="608"/>
        <v>5290</v>
      </c>
      <c r="CV264" s="372">
        <f t="shared" si="608"/>
        <v>3805.2413793103451</v>
      </c>
      <c r="CW264" s="426">
        <v>82.642857142857139</v>
      </c>
      <c r="CX264" s="496">
        <v>86.61904761904762</v>
      </c>
      <c r="CY264" s="371">
        <f t="shared" si="609"/>
        <v>2314</v>
      </c>
      <c r="CZ264" s="372">
        <f t="shared" si="609"/>
        <v>2252.0952380952381</v>
      </c>
      <c r="DA264" s="426"/>
      <c r="DB264" s="496"/>
      <c r="DC264" s="371">
        <f t="shared" si="564"/>
        <v>0</v>
      </c>
      <c r="DD264" s="372">
        <f t="shared" si="564"/>
        <v>0</v>
      </c>
      <c r="DE264" s="371">
        <f t="shared" si="565"/>
        <v>87.402298850574709</v>
      </c>
      <c r="DF264" s="372">
        <f t="shared" si="565"/>
        <v>94.64588464696223</v>
      </c>
      <c r="DG264" s="371">
        <f t="shared" si="566"/>
        <v>7604</v>
      </c>
      <c r="DH264" s="372">
        <f t="shared" si="566"/>
        <v>6057.3366174055827</v>
      </c>
      <c r="DI264" s="371">
        <f t="shared" si="567"/>
        <v>98</v>
      </c>
      <c r="DJ264" s="372">
        <f t="shared" si="567"/>
        <v>96</v>
      </c>
      <c r="DK264" s="371">
        <f t="shared" si="567"/>
        <v>98</v>
      </c>
      <c r="DL264" s="372">
        <f t="shared" si="567"/>
        <v>96</v>
      </c>
      <c r="DM264" s="371">
        <f t="shared" si="568"/>
        <v>4.8145918367346932</v>
      </c>
      <c r="DN264" s="372">
        <f t="shared" si="568"/>
        <v>5.520833333333333</v>
      </c>
      <c r="DO264" s="371">
        <f t="shared" si="569"/>
        <v>471.82999999999993</v>
      </c>
      <c r="DP264" s="372">
        <f t="shared" si="569"/>
        <v>530</v>
      </c>
      <c r="DQ264" s="371">
        <f t="shared" si="570"/>
        <v>87.163265306122454</v>
      </c>
      <c r="DR264" s="372">
        <f t="shared" si="570"/>
        <v>93.560289012761771</v>
      </c>
      <c r="DS264" s="371">
        <f t="shared" si="571"/>
        <v>8542</v>
      </c>
      <c r="DT264" s="372">
        <f t="shared" si="571"/>
        <v>8981.7877452251305</v>
      </c>
      <c r="DU264" s="424">
        <v>8</v>
      </c>
      <c r="DV264" s="496">
        <v>9</v>
      </c>
      <c r="DW264" s="371">
        <f t="shared" si="572"/>
        <v>8</v>
      </c>
      <c r="DX264" s="372">
        <f t="shared" si="572"/>
        <v>9</v>
      </c>
      <c r="DY264" s="426">
        <v>9</v>
      </c>
      <c r="DZ264" s="496">
        <v>13</v>
      </c>
      <c r="EA264" s="371">
        <f t="shared" si="573"/>
        <v>9</v>
      </c>
      <c r="EB264" s="372">
        <f t="shared" si="573"/>
        <v>13</v>
      </c>
      <c r="EC264" s="426"/>
      <c r="ED264" s="496">
        <v>1</v>
      </c>
      <c r="EE264" s="371">
        <f t="shared" ref="EE264:EE295" si="640">IF(FI264&gt;0,EC264,)</f>
        <v>0</v>
      </c>
      <c r="EF264" s="372">
        <f t="shared" ref="EF264:EF295" si="641">IF(FJ264&gt;0,ED264,)</f>
        <v>0</v>
      </c>
      <c r="EG264" s="358">
        <f t="shared" ref="EG264:EG295" si="642">DU264+DY264+EC264</f>
        <v>17</v>
      </c>
      <c r="EH264" s="372">
        <f t="shared" ref="EH264:EH295" si="643">DV264+DZ264+ED264</f>
        <v>23</v>
      </c>
      <c r="EI264" s="358">
        <f t="shared" ref="EI264:EI295" si="644">IF(FM264&gt;0,EG264,)</f>
        <v>17</v>
      </c>
      <c r="EJ264" s="372">
        <f t="shared" ref="EJ264:EJ295" si="645">IF(FN264&gt;0,EH264,)</f>
        <v>23</v>
      </c>
      <c r="EK264" s="427">
        <v>4.25</v>
      </c>
      <c r="EL264" s="496">
        <v>4.2777777777777777</v>
      </c>
      <c r="EM264" s="371">
        <f t="shared" si="545"/>
        <v>34</v>
      </c>
      <c r="EN264" s="372">
        <f t="shared" si="545"/>
        <v>38.5</v>
      </c>
      <c r="EO264" s="426">
        <v>3.5</v>
      </c>
      <c r="EP264" s="496">
        <v>4.3</v>
      </c>
      <c r="EQ264" s="371">
        <f t="shared" si="600"/>
        <v>31.5</v>
      </c>
      <c r="ER264" s="372">
        <f t="shared" si="600"/>
        <v>55.9</v>
      </c>
      <c r="ES264" s="426"/>
      <c r="ET264" s="496">
        <v>3</v>
      </c>
      <c r="EU264" s="371">
        <f t="shared" ref="EU264:EU327" si="646">IF(EC264&gt;0,(EC264*ES264),)</f>
        <v>0</v>
      </c>
      <c r="EV264" s="372">
        <f t="shared" ref="EV264:EV327" si="647">IF(ED264&gt;0,(ED264*ET264),)</f>
        <v>3</v>
      </c>
      <c r="EW264" s="371">
        <f t="shared" si="577"/>
        <v>3.8529411764705883</v>
      </c>
      <c r="EX264" s="372">
        <f t="shared" si="577"/>
        <v>4.2347826086956522</v>
      </c>
      <c r="EY264" s="371">
        <f t="shared" si="578"/>
        <v>65.5</v>
      </c>
      <c r="EZ264" s="372">
        <f t="shared" si="578"/>
        <v>97.4</v>
      </c>
      <c r="FA264" s="426">
        <v>103</v>
      </c>
      <c r="FB264" s="496">
        <v>85.5</v>
      </c>
      <c r="FC264" s="371">
        <f t="shared" si="579"/>
        <v>824</v>
      </c>
      <c r="FD264" s="372">
        <f t="shared" si="579"/>
        <v>769.5</v>
      </c>
      <c r="FE264" s="426">
        <v>77</v>
      </c>
      <c r="FF264" s="496">
        <v>93</v>
      </c>
      <c r="FG264" s="371">
        <f t="shared" si="580"/>
        <v>693</v>
      </c>
      <c r="FH264" s="372">
        <f t="shared" si="580"/>
        <v>1209</v>
      </c>
      <c r="FI264" s="426"/>
      <c r="FJ264" s="496"/>
      <c r="FK264" s="371">
        <f t="shared" si="581"/>
        <v>0</v>
      </c>
      <c r="FL264" s="372">
        <f t="shared" si="581"/>
        <v>0</v>
      </c>
      <c r="FM264" s="371">
        <f t="shared" si="582"/>
        <v>89.235294117647058</v>
      </c>
      <c r="FN264" s="372">
        <f t="shared" si="582"/>
        <v>86.021739130434781</v>
      </c>
      <c r="FO264" s="371">
        <f t="shared" si="583"/>
        <v>1517</v>
      </c>
      <c r="FP264" s="372">
        <f t="shared" si="583"/>
        <v>1978.5</v>
      </c>
      <c r="FQ264" s="424"/>
      <c r="FR264" s="425"/>
      <c r="FS264" s="371">
        <f t="shared" si="584"/>
        <v>0</v>
      </c>
      <c r="FT264" s="372">
        <f t="shared" si="584"/>
        <v>0</v>
      </c>
      <c r="FU264" s="426"/>
      <c r="FV264" s="425"/>
      <c r="FW264" s="371">
        <f t="shared" si="585"/>
        <v>0</v>
      </c>
      <c r="FX264" s="372">
        <f t="shared" si="585"/>
        <v>0</v>
      </c>
      <c r="FY264" s="426"/>
      <c r="FZ264" s="425"/>
      <c r="GA264" s="371">
        <f t="shared" ref="GA264:GA295" si="648">IF(FY264&gt;0,(FQ264*FY264),)</f>
        <v>0</v>
      </c>
      <c r="GB264" s="372">
        <f t="shared" ref="GB264:GB295" si="649">IF(FZ264&gt;0,(FR264*FZ264),)</f>
        <v>0</v>
      </c>
      <c r="GC264" s="406">
        <f t="shared" ref="GC264:GF295" si="650">(Q264+BM264+DU264)</f>
        <v>74</v>
      </c>
      <c r="GD264" s="372">
        <f t="shared" si="650"/>
        <v>57</v>
      </c>
      <c r="GE264" s="371">
        <f t="shared" si="650"/>
        <v>74</v>
      </c>
      <c r="GF264" s="372">
        <f t="shared" si="650"/>
        <v>57</v>
      </c>
      <c r="GG264" s="371">
        <f t="shared" ref="GG264:GG295" si="651">IF(GC264&gt;0,(AI264+CE264+EM264),"")</f>
        <v>349.27</v>
      </c>
      <c r="GH264" s="372">
        <f t="shared" ref="GH264:GH295" si="652">IF(GD264&gt;0,(AJ264+CF264+EN264),"")</f>
        <v>295</v>
      </c>
      <c r="GI264" s="371">
        <f t="shared" ref="GI264:GI295" si="653">IF(GE264&gt;0,(AY264+CU264+FC264),"")</f>
        <v>6701</v>
      </c>
      <c r="GJ264" s="372">
        <f t="shared" ref="GJ264:GJ295" si="654">IF(GF264&gt;0,(AZ264+CV264+FD264),"")</f>
        <v>5459.4782214156085</v>
      </c>
      <c r="GK264" s="406">
        <f t="shared" ref="GK264:GN295" si="655">(U264+BQ264+DY264)</f>
        <v>41</v>
      </c>
      <c r="GL264" s="372">
        <f t="shared" si="655"/>
        <v>61</v>
      </c>
      <c r="GM264" s="371">
        <f t="shared" si="655"/>
        <v>41</v>
      </c>
      <c r="GN264" s="372">
        <f t="shared" si="655"/>
        <v>61</v>
      </c>
      <c r="GO264" s="371">
        <f t="shared" ref="GO264:GO295" si="656">IF(GK264&gt;0,AM264+CI264+EQ264,)</f>
        <v>188.06</v>
      </c>
      <c r="GP264" s="372">
        <f t="shared" ref="GP264:GP295" si="657">IF(GL264&gt;0,AN264+CJ264+ER264,)</f>
        <v>329.4</v>
      </c>
      <c r="GQ264" s="371">
        <f t="shared" ref="GQ264:GQ295" si="658">IF(GM264&gt;0,BC264+CY264+FG264,)</f>
        <v>3358</v>
      </c>
      <c r="GR264" s="372">
        <f t="shared" ref="GR264:GR295" si="659">IF(GN264&gt;0,BD264+CZ264+FH264,)</f>
        <v>5500.8095238095239</v>
      </c>
      <c r="GS264" s="406">
        <f t="shared" ref="GS264:GS295" si="660">+GK264+GC264</f>
        <v>115</v>
      </c>
      <c r="GT264" s="372">
        <f t="shared" ref="GT264:GT295" si="661">+GL264+GD264</f>
        <v>118</v>
      </c>
      <c r="GU264" s="371">
        <f t="shared" ref="GU264:GU295" si="662">+GM264+GE264</f>
        <v>115</v>
      </c>
      <c r="GV264" s="372">
        <f t="shared" ref="GV264:GV295" si="663">+GN264+GF264</f>
        <v>118</v>
      </c>
      <c r="GW264" s="371">
        <f t="shared" ref="GW264:GW295" si="664">IF(GS264&gt;0,(GG264+GO264),"")</f>
        <v>537.32999999999993</v>
      </c>
      <c r="GX264" s="372">
        <f t="shared" ref="GX264:GX295" si="665">IF(GT264&gt;0,(GH264+GP264),"")</f>
        <v>624.4</v>
      </c>
      <c r="GY264" s="371">
        <f t="shared" ref="GY264:GY295" si="666">IF(GU264&gt;0,(GI264+GQ264),"")</f>
        <v>10059</v>
      </c>
      <c r="GZ264" s="372">
        <f t="shared" ref="GZ264:GZ295" si="667">IF(GV264&gt;0,(GJ264+GR264),"")</f>
        <v>10960.287745225132</v>
      </c>
      <c r="HA264" s="406">
        <f t="shared" ref="HA264:HA295" si="668">(Y264+BU264+EC264)</f>
        <v>0</v>
      </c>
      <c r="HB264" s="372">
        <f t="shared" ref="HB264:HB295" si="669">(Z264+BV264+ED264)</f>
        <v>1</v>
      </c>
      <c r="HC264" s="371">
        <f t="shared" ref="HC264:HC295" si="670">(AA264+BW264+EE264)</f>
        <v>0</v>
      </c>
      <c r="HD264" s="372">
        <f t="shared" ref="HD264:HD295" si="671">(AB264+BX264+EF264)</f>
        <v>0</v>
      </c>
      <c r="HE264" s="371" t="str">
        <f t="shared" ref="HE264:HE295" si="672">IF(HA264&gt;0,(AQ264+CM264+EU264),"")</f>
        <v/>
      </c>
      <c r="HF264" s="372">
        <f t="shared" ref="HF264:HF295" si="673">IF(HB264&gt;0,(AR264+CN264+EV264),"")</f>
        <v>3</v>
      </c>
      <c r="HG264" s="371" t="str">
        <f t="shared" ref="HG264:HG295" si="674">IF(HC264&gt;0,(BG264+DC264+FK264),"")</f>
        <v/>
      </c>
      <c r="HH264" s="372" t="str">
        <f t="shared" ref="HH264:HH295" si="675">IF(HD264&gt;0,(BH264+DD264+FL264),"")</f>
        <v/>
      </c>
      <c r="HI264" s="406">
        <f t="shared" ref="HI264:HI295" si="676">IF((DI264+EG264+FQ264)&gt;0,(DO264+EY264+FW264),"")</f>
        <v>537.32999999999993</v>
      </c>
      <c r="HJ264" s="372">
        <f t="shared" ref="HJ264:HJ295" si="677">IF((DJ264+EH264+FR264)&gt;0,(DP264+EZ264+FX264),"")</f>
        <v>627.4</v>
      </c>
      <c r="HK264" s="371">
        <f t="shared" ref="HK264:HK295" si="678">IF((DK264+EI264+FS264)&gt;0,(DS264+FO264+GA264),"")</f>
        <v>10059</v>
      </c>
      <c r="HL264" s="371">
        <f t="shared" ref="HL264:HL295" si="679">IF((DL264+EJ264+FT264)&gt;0,(DT264+FP264+GB264),"")</f>
        <v>10960.28774522513</v>
      </c>
    </row>
    <row r="265" spans="1:221" ht="15">
      <c r="A265" s="489" t="s">
        <v>43</v>
      </c>
      <c r="B265" s="490" t="s">
        <v>261</v>
      </c>
      <c r="C265" s="50"/>
      <c r="D265" s="492">
        <v>199795</v>
      </c>
      <c r="E265" s="452">
        <v>10</v>
      </c>
      <c r="F265" s="676">
        <v>103</v>
      </c>
      <c r="G265" s="420">
        <v>96</v>
      </c>
      <c r="H265" s="421">
        <v>0</v>
      </c>
      <c r="I265" s="493">
        <v>4</v>
      </c>
      <c r="J265" s="371">
        <f t="shared" si="610"/>
        <v>103</v>
      </c>
      <c r="K265" s="372">
        <f t="shared" si="611"/>
        <v>92</v>
      </c>
      <c r="L265" s="420">
        <v>67.099041533546327</v>
      </c>
      <c r="M265" s="371">
        <f t="shared" si="612"/>
        <v>103</v>
      </c>
      <c r="N265" s="372">
        <f t="shared" si="613"/>
        <v>92</v>
      </c>
      <c r="O265" s="371">
        <f t="shared" si="614"/>
        <v>103</v>
      </c>
      <c r="P265" s="372">
        <f t="shared" si="615"/>
        <v>92</v>
      </c>
      <c r="Q265" s="424">
        <v>8</v>
      </c>
      <c r="R265" s="494">
        <v>8</v>
      </c>
      <c r="S265" s="371">
        <f t="shared" si="616"/>
        <v>8</v>
      </c>
      <c r="T265" s="372">
        <f t="shared" si="617"/>
        <v>8</v>
      </c>
      <c r="U265" s="426">
        <v>9</v>
      </c>
      <c r="V265" s="493">
        <v>7</v>
      </c>
      <c r="W265" s="371">
        <f t="shared" ref="W265:W294" si="680">IF(BA265&gt;0,U265,)</f>
        <v>9</v>
      </c>
      <c r="X265" s="372">
        <f t="shared" ref="X265:X294" si="681">IF(BB265&gt;0,V265,)</f>
        <v>7</v>
      </c>
      <c r="Y265" s="426"/>
      <c r="Z265" s="493"/>
      <c r="AA265" s="371">
        <f t="shared" ref="AA265:AA296" si="682">IF(BE265&gt;0,Y265,)</f>
        <v>0</v>
      </c>
      <c r="AB265" s="372">
        <f t="shared" ref="AB265:AB296" si="683">IF(BF265&gt;0,Z265,)</f>
        <v>0</v>
      </c>
      <c r="AC265" s="358">
        <f t="shared" ref="AC265:AC296" si="684">Q265+U265+Y265</f>
        <v>17</v>
      </c>
      <c r="AD265" s="372">
        <f t="shared" ref="AD265:AD296" si="685">R265+V265+Z265</f>
        <v>15</v>
      </c>
      <c r="AE265" s="358">
        <f t="shared" ref="AE265:AE296" si="686">IF(BI265&gt;0,AC265,)</f>
        <v>17</v>
      </c>
      <c r="AF265" s="372">
        <f t="shared" ref="AF265:AF296" si="687">IF(BJ265&gt;0,AD265,)</f>
        <v>15</v>
      </c>
      <c r="AG265" s="495">
        <v>2.44</v>
      </c>
      <c r="AH265" s="496">
        <v>2.5625</v>
      </c>
      <c r="AI265" s="371">
        <f t="shared" si="626"/>
        <v>19.52</v>
      </c>
      <c r="AJ265" s="372">
        <f t="shared" si="627"/>
        <v>20.5</v>
      </c>
      <c r="AK265" s="497">
        <v>1.72</v>
      </c>
      <c r="AL265" s="496">
        <v>3.4285714285714284</v>
      </c>
      <c r="AM265" s="371">
        <f t="shared" si="628"/>
        <v>15.48</v>
      </c>
      <c r="AN265" s="372">
        <f t="shared" si="629"/>
        <v>24</v>
      </c>
      <c r="AO265" s="497"/>
      <c r="AP265" s="496"/>
      <c r="AQ265" s="371">
        <f t="shared" si="601"/>
        <v>0</v>
      </c>
      <c r="AR265" s="372">
        <f t="shared" si="602"/>
        <v>0</v>
      </c>
      <c r="AS265" s="371">
        <f t="shared" si="603"/>
        <v>2.0588235294117645</v>
      </c>
      <c r="AT265" s="372">
        <f t="shared" si="604"/>
        <v>2.9666666666666668</v>
      </c>
      <c r="AU265" s="371">
        <f t="shared" si="605"/>
        <v>35</v>
      </c>
      <c r="AV265" s="372">
        <f t="shared" si="606"/>
        <v>44.5</v>
      </c>
      <c r="AW265" s="497">
        <v>78.125</v>
      </c>
      <c r="AX265" s="496">
        <v>91</v>
      </c>
      <c r="AY265" s="371">
        <f t="shared" si="630"/>
        <v>625</v>
      </c>
      <c r="AZ265" s="372">
        <f t="shared" si="631"/>
        <v>728</v>
      </c>
      <c r="BA265" s="497">
        <v>78.666666666666671</v>
      </c>
      <c r="BB265" s="496">
        <v>90.2</v>
      </c>
      <c r="BC265" s="371">
        <f t="shared" si="632"/>
        <v>708</v>
      </c>
      <c r="BD265" s="372">
        <f t="shared" si="633"/>
        <v>631.4</v>
      </c>
      <c r="BE265" s="498"/>
      <c r="BF265" s="496"/>
      <c r="BG265" s="371">
        <f t="shared" si="557"/>
        <v>0</v>
      </c>
      <c r="BH265" s="372">
        <f t="shared" si="557"/>
        <v>0</v>
      </c>
      <c r="BI265" s="371">
        <f t="shared" si="558"/>
        <v>78.411764705882348</v>
      </c>
      <c r="BJ265" s="372">
        <f t="shared" si="558"/>
        <v>90.626666666666679</v>
      </c>
      <c r="BK265" s="371">
        <f t="shared" si="559"/>
        <v>1333</v>
      </c>
      <c r="BL265" s="372">
        <f t="shared" si="559"/>
        <v>1359.4</v>
      </c>
      <c r="BM265" s="431">
        <v>40</v>
      </c>
      <c r="BN265" s="494">
        <v>33</v>
      </c>
      <c r="BO265" s="371">
        <f t="shared" si="595"/>
        <v>40</v>
      </c>
      <c r="BP265" s="372">
        <f t="shared" si="595"/>
        <v>33</v>
      </c>
      <c r="BQ265" s="426">
        <v>45</v>
      </c>
      <c r="BR265" s="494">
        <v>38</v>
      </c>
      <c r="BS265" s="371">
        <f t="shared" si="596"/>
        <v>45</v>
      </c>
      <c r="BT265" s="372">
        <f t="shared" si="596"/>
        <v>38</v>
      </c>
      <c r="BU265" s="426"/>
      <c r="BV265" s="494"/>
      <c r="BW265" s="371">
        <f t="shared" ref="BW265:BW294" si="688">IF(DA265&gt;0,BU265,)</f>
        <v>0</v>
      </c>
      <c r="BX265" s="423">
        <f t="shared" ref="BX265:BX294" si="689">IF(DB265&gt;0,BV265,)</f>
        <v>0</v>
      </c>
      <c r="BY265" s="358">
        <f t="shared" ref="BY265:BY294" si="690">BM265+BQ265+BU265</f>
        <v>85</v>
      </c>
      <c r="BZ265" s="372">
        <f t="shared" ref="BZ265:BZ294" si="691">BN265+BR265+BV265</f>
        <v>71</v>
      </c>
      <c r="CA265" s="358">
        <f t="shared" ref="CA265:CA294" si="692">IF(DE265&gt;0,BY265,)</f>
        <v>85</v>
      </c>
      <c r="CB265" s="372">
        <f t="shared" ref="CB265:CB294" si="693">IF(DF265&gt;0,BZ265,)</f>
        <v>71</v>
      </c>
      <c r="CC265" s="427">
        <v>3.66</v>
      </c>
      <c r="CD265" s="496">
        <v>4.5454545454545459</v>
      </c>
      <c r="CE265" s="371">
        <f t="shared" si="607"/>
        <v>146.4</v>
      </c>
      <c r="CF265" s="372">
        <f t="shared" si="607"/>
        <v>150</v>
      </c>
      <c r="CG265" s="426">
        <v>4.1900000000000004</v>
      </c>
      <c r="CH265" s="496">
        <v>5.5657894736842106</v>
      </c>
      <c r="CI265" s="371">
        <f t="shared" si="598"/>
        <v>188.55</v>
      </c>
      <c r="CJ265" s="372">
        <f t="shared" si="598"/>
        <v>211.5</v>
      </c>
      <c r="CK265" s="426"/>
      <c r="CL265" s="496"/>
      <c r="CM265" s="371">
        <f t="shared" si="634"/>
        <v>0</v>
      </c>
      <c r="CN265" s="372">
        <f t="shared" si="635"/>
        <v>0</v>
      </c>
      <c r="CO265" s="371">
        <f t="shared" si="636"/>
        <v>3.9405882352941184</v>
      </c>
      <c r="CP265" s="372">
        <f t="shared" si="637"/>
        <v>5.091549295774648</v>
      </c>
      <c r="CQ265" s="371">
        <f t="shared" si="638"/>
        <v>334.95000000000005</v>
      </c>
      <c r="CR265" s="372">
        <f t="shared" si="639"/>
        <v>361.5</v>
      </c>
      <c r="CS265" s="426">
        <v>73.849999999999994</v>
      </c>
      <c r="CT265" s="496">
        <v>82.057142857142864</v>
      </c>
      <c r="CU265" s="371">
        <f t="shared" si="608"/>
        <v>2954</v>
      </c>
      <c r="CV265" s="372">
        <f t="shared" si="608"/>
        <v>2707.8857142857146</v>
      </c>
      <c r="CW265" s="426">
        <v>71.400000000000006</v>
      </c>
      <c r="CX265" s="496">
        <v>81.590909090909093</v>
      </c>
      <c r="CY265" s="371">
        <f t="shared" si="609"/>
        <v>3213.0000000000005</v>
      </c>
      <c r="CZ265" s="372">
        <f t="shared" si="609"/>
        <v>3100.4545454545455</v>
      </c>
      <c r="DA265" s="426"/>
      <c r="DB265" s="496"/>
      <c r="DC265" s="371">
        <f t="shared" ref="DC265:DC294" si="694">IF(BW265&gt;0,(BW265*DA265),)</f>
        <v>0</v>
      </c>
      <c r="DD265" s="372">
        <f t="shared" ref="DD265:DD294" si="695">IF(BX265&gt;0,(BX265*DB265),)</f>
        <v>0</v>
      </c>
      <c r="DE265" s="371">
        <f t="shared" ref="DE265:DE294" si="696">IF((CU265+CY265+DC265)&gt;0,((CU265+CY265+DC265)/BY265),)</f>
        <v>72.552941176470583</v>
      </c>
      <c r="DF265" s="372">
        <f t="shared" ref="DF265:DF294" si="697">IF((CV265+CZ265+DD265)&gt;0,((CV265+CZ265+DD265)/BZ265),)</f>
        <v>81.807609292116339</v>
      </c>
      <c r="DG265" s="371">
        <f t="shared" ref="DG265:DG294" si="698">IF(CA265&gt;0,(BY265*DE265),)</f>
        <v>6166.9999999999991</v>
      </c>
      <c r="DH265" s="372">
        <f t="shared" ref="DH265:DH294" si="699">IF(CB265&gt;0,(BZ265*DF265),)</f>
        <v>5808.3402597402601</v>
      </c>
      <c r="DI265" s="371">
        <f t="shared" ref="DI265:DL294" si="700">AC265+BY265</f>
        <v>102</v>
      </c>
      <c r="DJ265" s="372">
        <f t="shared" si="700"/>
        <v>86</v>
      </c>
      <c r="DK265" s="371">
        <f t="shared" si="700"/>
        <v>102</v>
      </c>
      <c r="DL265" s="372">
        <f t="shared" si="700"/>
        <v>86</v>
      </c>
      <c r="DM265" s="371">
        <f t="shared" ref="DM265:DM294" si="701">IF(DI265&gt;0,((AC265*AS265)+(BY265*CO265))/DI265,)</f>
        <v>3.6269607843137259</v>
      </c>
      <c r="DN265" s="372">
        <f t="shared" ref="DN265:DN294" si="702">IF(DJ265&gt;0,((AD265*AT265)+(BZ265*CP265))/DJ265,)</f>
        <v>4.7209302325581399</v>
      </c>
      <c r="DO265" s="371">
        <f t="shared" ref="DO265:DO294" si="703">IF(DI265&gt;0,(DI265*DM265),)</f>
        <v>369.95000000000005</v>
      </c>
      <c r="DP265" s="372">
        <f t="shared" ref="DP265:DP294" si="704">IF(DJ265&gt;0,(DJ265*DN265),)</f>
        <v>406.00000000000006</v>
      </c>
      <c r="DQ265" s="371">
        <f t="shared" ref="DQ265:DQ294" si="705">IF(DK265&gt;0,((AE265*BI265)+(CA265*DE265))/DK265,)</f>
        <v>73.52941176470587</v>
      </c>
      <c r="DR265" s="372">
        <f t="shared" ref="DR265:DR294" si="706">IF(DL265&gt;0,((AF265*BJ265)+(CB265*DF265))/DL265,)</f>
        <v>83.345816973723956</v>
      </c>
      <c r="DS265" s="371">
        <f t="shared" ref="DS265:DS294" si="707">IF(DK265&gt;0,(DK265*DQ265),)</f>
        <v>7499.9999999999991</v>
      </c>
      <c r="DT265" s="372">
        <f t="shared" ref="DT265:DT294" si="708">IF(DL265&gt;0,(DL265*DR265),)</f>
        <v>7167.7402597402606</v>
      </c>
      <c r="DU265" s="424">
        <v>1</v>
      </c>
      <c r="DV265" s="496">
        <v>4</v>
      </c>
      <c r="DW265" s="371">
        <f t="shared" si="572"/>
        <v>1</v>
      </c>
      <c r="DX265" s="372">
        <f t="shared" si="572"/>
        <v>4</v>
      </c>
      <c r="DY265" s="426"/>
      <c r="DZ265" s="496">
        <v>2</v>
      </c>
      <c r="EA265" s="371">
        <f t="shared" ref="EA265:EA294" si="709">IF(FE265&gt;0,DY265,)</f>
        <v>0</v>
      </c>
      <c r="EB265" s="372">
        <f t="shared" ref="EB265:EB294" si="710">IF(FF265&gt;0,DZ265,)</f>
        <v>2</v>
      </c>
      <c r="EC265" s="426"/>
      <c r="ED265" s="496"/>
      <c r="EE265" s="371">
        <f t="shared" si="640"/>
        <v>0</v>
      </c>
      <c r="EF265" s="372">
        <f t="shared" si="641"/>
        <v>0</v>
      </c>
      <c r="EG265" s="358">
        <f t="shared" si="642"/>
        <v>1</v>
      </c>
      <c r="EH265" s="372">
        <f t="shared" si="643"/>
        <v>6</v>
      </c>
      <c r="EI265" s="358">
        <f t="shared" si="644"/>
        <v>1</v>
      </c>
      <c r="EJ265" s="372">
        <f t="shared" si="645"/>
        <v>6</v>
      </c>
      <c r="EK265" s="427">
        <v>3</v>
      </c>
      <c r="EL265" s="496">
        <v>3.375</v>
      </c>
      <c r="EM265" s="371">
        <f t="shared" ref="EM265:EN328" si="711">IF(DU265&gt;0,(DU265*EK265),)</f>
        <v>3</v>
      </c>
      <c r="EN265" s="372">
        <f t="shared" si="711"/>
        <v>13.5</v>
      </c>
      <c r="EO265" s="426"/>
      <c r="EP265" s="496">
        <v>6.0909090909090908</v>
      </c>
      <c r="EQ265" s="371">
        <f t="shared" ref="EQ265:EQ294" si="712">IF(DY265&gt;0,(DY265*EO265),)</f>
        <v>0</v>
      </c>
      <c r="ER265" s="372">
        <f t="shared" ref="ER265:ER294" si="713">IF(DZ265&gt;0,(DZ265*EP265),)</f>
        <v>12.181818181818182</v>
      </c>
      <c r="ES265" s="426"/>
      <c r="ET265" s="496"/>
      <c r="EU265" s="371">
        <f t="shared" ref="EU265:EU295" si="714">IF(EC265&gt;0,(EC265*ES265),)</f>
        <v>0</v>
      </c>
      <c r="EV265" s="372">
        <f t="shared" ref="EV265:EV295" si="715">IF(ED265&gt;0,(ED265*ET265),)</f>
        <v>0</v>
      </c>
      <c r="EW265" s="371">
        <f t="shared" ref="EW265:EW295" si="716">IF(EG265&gt;0,((EM265+EQ265+EU265)/EG265),)</f>
        <v>3</v>
      </c>
      <c r="EX265" s="372">
        <f t="shared" ref="EX265:EX295" si="717">IF(EH265&gt;0,((EN265+ER265+EV265)/EH265),)</f>
        <v>4.2803030303030303</v>
      </c>
      <c r="EY265" s="371">
        <f t="shared" ref="EY265:EY295" si="718">IF(EG265&gt;0,(EG265*EW265),)</f>
        <v>3</v>
      </c>
      <c r="EZ265" s="372">
        <f t="shared" ref="EZ265:EZ295" si="719">IF(EH265&gt;0,(EH265*EX265),)</f>
        <v>25.68181818181818</v>
      </c>
      <c r="FA265" s="426">
        <v>107</v>
      </c>
      <c r="FB265" s="496">
        <v>75.916666666666671</v>
      </c>
      <c r="FC265" s="371">
        <f t="shared" si="579"/>
        <v>107</v>
      </c>
      <c r="FD265" s="372">
        <f t="shared" si="579"/>
        <v>303.66666666666669</v>
      </c>
      <c r="FE265" s="426"/>
      <c r="FF265" s="496">
        <v>52.454545454545453</v>
      </c>
      <c r="FG265" s="371">
        <f t="shared" si="580"/>
        <v>0</v>
      </c>
      <c r="FH265" s="372">
        <f t="shared" si="580"/>
        <v>104.90909090909091</v>
      </c>
      <c r="FI265" s="426"/>
      <c r="FJ265" s="496"/>
      <c r="FK265" s="371">
        <f t="shared" si="581"/>
        <v>0</v>
      </c>
      <c r="FL265" s="372">
        <f t="shared" si="581"/>
        <v>0</v>
      </c>
      <c r="FM265" s="371">
        <f t="shared" si="582"/>
        <v>107</v>
      </c>
      <c r="FN265" s="372">
        <f t="shared" si="582"/>
        <v>68.095959595959599</v>
      </c>
      <c r="FO265" s="371">
        <f t="shared" si="583"/>
        <v>107</v>
      </c>
      <c r="FP265" s="372">
        <f t="shared" si="583"/>
        <v>408.57575757575762</v>
      </c>
      <c r="FQ265" s="424"/>
      <c r="FR265" s="425"/>
      <c r="FS265" s="371">
        <f t="shared" ref="FS265:FS295" si="720">IF(FY265&gt;0,FQ265,)</f>
        <v>0</v>
      </c>
      <c r="FT265" s="372">
        <f t="shared" ref="FT265:FT295" si="721">IF(FZ265&gt;0,FR265,)</f>
        <v>0</v>
      </c>
      <c r="FU265" s="426"/>
      <c r="FV265" s="425"/>
      <c r="FW265" s="371">
        <f t="shared" ref="FW265:FW294" si="722">IF(FQ265&gt;0,(FQ265*FU265),)</f>
        <v>0</v>
      </c>
      <c r="FX265" s="372">
        <f t="shared" ref="FX265:FX294" si="723">IF(FR265&gt;0,(FR265*FV265),)</f>
        <v>0</v>
      </c>
      <c r="FY265" s="426"/>
      <c r="FZ265" s="425"/>
      <c r="GA265" s="371">
        <f t="shared" si="648"/>
        <v>0</v>
      </c>
      <c r="GB265" s="372">
        <f t="shared" si="649"/>
        <v>0</v>
      </c>
      <c r="GC265" s="406">
        <f t="shared" si="650"/>
        <v>49</v>
      </c>
      <c r="GD265" s="372">
        <f t="shared" si="650"/>
        <v>45</v>
      </c>
      <c r="GE265" s="371">
        <f t="shared" si="650"/>
        <v>49</v>
      </c>
      <c r="GF265" s="372">
        <f t="shared" si="650"/>
        <v>45</v>
      </c>
      <c r="GG265" s="371">
        <f t="shared" si="651"/>
        <v>168.92000000000002</v>
      </c>
      <c r="GH265" s="372">
        <f t="shared" si="652"/>
        <v>184</v>
      </c>
      <c r="GI265" s="371">
        <f t="shared" si="653"/>
        <v>3686</v>
      </c>
      <c r="GJ265" s="372">
        <f t="shared" si="654"/>
        <v>3739.5523809523811</v>
      </c>
      <c r="GK265" s="406">
        <f t="shared" si="655"/>
        <v>54</v>
      </c>
      <c r="GL265" s="372">
        <f t="shared" si="655"/>
        <v>47</v>
      </c>
      <c r="GM265" s="371">
        <f t="shared" si="655"/>
        <v>54</v>
      </c>
      <c r="GN265" s="372">
        <f t="shared" si="655"/>
        <v>47</v>
      </c>
      <c r="GO265" s="371">
        <f t="shared" si="656"/>
        <v>204.03</v>
      </c>
      <c r="GP265" s="372">
        <f t="shared" si="657"/>
        <v>247.68181818181819</v>
      </c>
      <c r="GQ265" s="371">
        <f t="shared" si="658"/>
        <v>3921.0000000000005</v>
      </c>
      <c r="GR265" s="372">
        <f t="shared" si="659"/>
        <v>3836.7636363636366</v>
      </c>
      <c r="GS265" s="406">
        <f t="shared" si="660"/>
        <v>103</v>
      </c>
      <c r="GT265" s="372">
        <f t="shared" si="661"/>
        <v>92</v>
      </c>
      <c r="GU265" s="371">
        <f t="shared" si="662"/>
        <v>103</v>
      </c>
      <c r="GV265" s="372">
        <f t="shared" si="663"/>
        <v>92</v>
      </c>
      <c r="GW265" s="371">
        <f t="shared" si="664"/>
        <v>372.95000000000005</v>
      </c>
      <c r="GX265" s="372">
        <f t="shared" si="665"/>
        <v>431.68181818181819</v>
      </c>
      <c r="GY265" s="371">
        <f t="shared" si="666"/>
        <v>7607</v>
      </c>
      <c r="GZ265" s="372">
        <f t="shared" si="667"/>
        <v>7576.3160173160177</v>
      </c>
      <c r="HA265" s="406">
        <f t="shared" si="668"/>
        <v>0</v>
      </c>
      <c r="HB265" s="372">
        <f t="shared" si="669"/>
        <v>0</v>
      </c>
      <c r="HC265" s="371">
        <f t="shared" si="670"/>
        <v>0</v>
      </c>
      <c r="HD265" s="372">
        <f t="shared" si="671"/>
        <v>0</v>
      </c>
      <c r="HE265" s="371" t="str">
        <f t="shared" si="672"/>
        <v/>
      </c>
      <c r="HF265" s="372" t="str">
        <f t="shared" si="673"/>
        <v/>
      </c>
      <c r="HG265" s="371" t="str">
        <f t="shared" si="674"/>
        <v/>
      </c>
      <c r="HH265" s="372" t="str">
        <f t="shared" si="675"/>
        <v/>
      </c>
      <c r="HI265" s="406">
        <f t="shared" si="676"/>
        <v>372.95000000000005</v>
      </c>
      <c r="HJ265" s="372">
        <f t="shared" si="677"/>
        <v>431.68181818181824</v>
      </c>
      <c r="HK265" s="371">
        <f t="shared" si="678"/>
        <v>7606.9999999999991</v>
      </c>
      <c r="HL265" s="371">
        <f t="shared" si="679"/>
        <v>7576.3160173160186</v>
      </c>
    </row>
    <row r="266" spans="1:221" s="343" customFormat="1" ht="15">
      <c r="A266" s="346" t="s">
        <v>121</v>
      </c>
      <c r="B266" s="347" t="s">
        <v>769</v>
      </c>
      <c r="C266" s="347"/>
      <c r="D266" s="348">
        <v>207388</v>
      </c>
      <c r="E266" s="342">
        <v>1</v>
      </c>
      <c r="F266" s="676"/>
      <c r="G266" s="420">
        <v>3775</v>
      </c>
      <c r="H266" s="421"/>
      <c r="I266" s="414">
        <v>77</v>
      </c>
      <c r="J266" s="371">
        <f t="shared" ref="J266:J294" si="724">F266-H266</f>
        <v>0</v>
      </c>
      <c r="K266" s="372">
        <f t="shared" ref="K266:K294" si="725">G266-I266</f>
        <v>3698</v>
      </c>
      <c r="L266" s="387">
        <v>120</v>
      </c>
      <c r="M266" s="371">
        <f t="shared" ref="M266" si="726">+Q266+U266+Y266+BM266+BQ266+BU266+DU266+DY266+EC266+FQ266</f>
        <v>0</v>
      </c>
      <c r="N266" s="372">
        <f t="shared" ref="N266" si="727">+R266+V266+Z266+BN266+BR266+BV266+DV266+DZ266+ED266+FR266</f>
        <v>3698</v>
      </c>
      <c r="O266" s="371">
        <f t="shared" ref="O266" si="728">+S266+W266+AA266+BO266+BS266+BW266+DW266+EA266+EE266+FS266</f>
        <v>0</v>
      </c>
      <c r="P266" s="372">
        <f t="shared" ref="P266" si="729">+T266+X266+AB266+BP266+BT266+BX266+DX266+EB266+EF266+FT266</f>
        <v>0</v>
      </c>
      <c r="Q266" s="392"/>
      <c r="R266" s="390">
        <v>402</v>
      </c>
      <c r="S266" s="371">
        <f t="shared" ref="S266:S294" si="730">IF(AW266&gt;0,Q266,)</f>
        <v>0</v>
      </c>
      <c r="T266" s="372">
        <f t="shared" ref="T266:T294" si="731">IF(AX266&gt;0,R266,)</f>
        <v>0</v>
      </c>
      <c r="U266" s="396"/>
      <c r="V266" s="390">
        <v>3</v>
      </c>
      <c r="W266" s="371">
        <f t="shared" si="680"/>
        <v>0</v>
      </c>
      <c r="X266" s="372">
        <f t="shared" si="681"/>
        <v>0</v>
      </c>
      <c r="Y266" s="397"/>
      <c r="Z266" s="390"/>
      <c r="AA266" s="371">
        <f t="shared" si="682"/>
        <v>0</v>
      </c>
      <c r="AB266" s="372">
        <f t="shared" si="683"/>
        <v>0</v>
      </c>
      <c r="AC266" s="358">
        <f t="shared" si="684"/>
        <v>0</v>
      </c>
      <c r="AD266" s="372">
        <f t="shared" si="685"/>
        <v>405</v>
      </c>
      <c r="AE266" s="358">
        <f t="shared" si="686"/>
        <v>0</v>
      </c>
      <c r="AF266" s="372">
        <f t="shared" si="687"/>
        <v>0</v>
      </c>
      <c r="AG266" s="394"/>
      <c r="AH266" s="387">
        <v>4.54</v>
      </c>
      <c r="AI266" s="371">
        <f t="shared" si="626"/>
        <v>0</v>
      </c>
      <c r="AJ266" s="372">
        <f t="shared" si="627"/>
        <v>1825.08</v>
      </c>
      <c r="AK266" s="399"/>
      <c r="AL266" s="387">
        <v>7</v>
      </c>
      <c r="AM266" s="371">
        <f t="shared" si="628"/>
        <v>0</v>
      </c>
      <c r="AN266" s="372">
        <f t="shared" si="629"/>
        <v>21</v>
      </c>
      <c r="AO266" s="399"/>
      <c r="AP266" s="387"/>
      <c r="AQ266" s="371">
        <f t="shared" si="601"/>
        <v>0</v>
      </c>
      <c r="AR266" s="372">
        <f t="shared" si="602"/>
        <v>0</v>
      </c>
      <c r="AS266" s="371">
        <f t="shared" si="603"/>
        <v>0</v>
      </c>
      <c r="AT266" s="372">
        <f t="shared" si="604"/>
        <v>4.5582222222222217</v>
      </c>
      <c r="AU266" s="371">
        <f t="shared" si="605"/>
        <v>0</v>
      </c>
      <c r="AV266" s="372">
        <f t="shared" si="606"/>
        <v>1846.0799999999997</v>
      </c>
      <c r="AW266" s="394"/>
      <c r="AX266" s="387"/>
      <c r="AY266" s="371">
        <f t="shared" ref="AY266:AY293" si="732">IF(S266&gt;0,(S266*AW266),)</f>
        <v>0</v>
      </c>
      <c r="AZ266" s="372">
        <f t="shared" ref="AZ266:AZ293" si="733">IF(T266&gt;0,(T266*AX266),)</f>
        <v>0</v>
      </c>
      <c r="BA266" s="399"/>
      <c r="BB266" s="387"/>
      <c r="BC266" s="371">
        <f t="shared" ref="BC266:BC294" si="734">IF(W266&gt;0,(W266*BA266),)</f>
        <v>0</v>
      </c>
      <c r="BD266" s="372">
        <f t="shared" ref="BD266:BD294" si="735">IF(X266&gt;0,(X266*BB266),)</f>
        <v>0</v>
      </c>
      <c r="BE266" s="401"/>
      <c r="BF266" s="387"/>
      <c r="BG266" s="371">
        <f t="shared" ref="BG266:BG294" si="736">IF(AA266&gt;0,(AA266*BE266),)</f>
        <v>0</v>
      </c>
      <c r="BH266" s="372">
        <f t="shared" ref="BH266:BH294" si="737">IF(AB266&gt;0,(AB266*BF266),)</f>
        <v>0</v>
      </c>
      <c r="BI266" s="371">
        <f t="shared" ref="BI266:BI294" si="738">IF((AY266+BC266+BG266)&gt;0,((AY266+BC266+BG266)/AC266),)</f>
        <v>0</v>
      </c>
      <c r="BJ266" s="372">
        <f t="shared" ref="BJ266:BJ294" si="739">IF((AZ266+BD266+BH266)&gt;0,((AZ266+BD266+BH266)/AD266),)</f>
        <v>0</v>
      </c>
      <c r="BK266" s="371">
        <f t="shared" ref="BK266:BK294" si="740">IF(AE266&gt;0,(AC266*BI266),)</f>
        <v>0</v>
      </c>
      <c r="BL266" s="372">
        <f t="shared" ref="BL266:BL294" si="741">IF(AF266&gt;0,(AD266*BJ266),)</f>
        <v>0</v>
      </c>
      <c r="BM266" s="392"/>
      <c r="BN266" s="390">
        <v>1669</v>
      </c>
      <c r="BO266" s="371">
        <f t="shared" ref="BO266:BO297" si="742">IF(CS266&gt;0,BM266,)</f>
        <v>0</v>
      </c>
      <c r="BP266" s="372">
        <f t="shared" ref="BP266:BP297" si="743">IF(CT266&gt;0,BN266,)</f>
        <v>0</v>
      </c>
      <c r="BQ266" s="396"/>
      <c r="BR266" s="390">
        <v>68</v>
      </c>
      <c r="BS266" s="371">
        <f t="shared" ref="BS266:BS293" si="744">IF(CW266&gt;0,BQ266,)</f>
        <v>0</v>
      </c>
      <c r="BT266" s="372">
        <f t="shared" ref="BT266:BT293" si="745">IF(CX266&gt;0,BR266,)</f>
        <v>0</v>
      </c>
      <c r="BU266" s="397"/>
      <c r="BV266" s="390"/>
      <c r="BW266" s="371">
        <f t="shared" si="688"/>
        <v>0</v>
      </c>
      <c r="BX266" s="423">
        <f t="shared" si="689"/>
        <v>0</v>
      </c>
      <c r="BY266" s="358">
        <f t="shared" si="690"/>
        <v>0</v>
      </c>
      <c r="BZ266" s="372">
        <f t="shared" si="691"/>
        <v>1737</v>
      </c>
      <c r="CA266" s="358">
        <f t="shared" si="692"/>
        <v>0</v>
      </c>
      <c r="CB266" s="372">
        <f t="shared" si="693"/>
        <v>0</v>
      </c>
      <c r="CC266" s="394"/>
      <c r="CD266" s="387">
        <v>5.03</v>
      </c>
      <c r="CE266" s="371">
        <f t="shared" ref="CE266:CE294" si="746">IF(BM266&gt;0,(BM266*CC266),)</f>
        <v>0</v>
      </c>
      <c r="CF266" s="372">
        <f t="shared" ref="CF266:CF294" si="747">IF(BN266&gt;0,(BN266*CD266),)</f>
        <v>8395.07</v>
      </c>
      <c r="CG266" s="399"/>
      <c r="CH266" s="387">
        <v>5.35</v>
      </c>
      <c r="CI266" s="371">
        <f t="shared" ref="CI266:CI293" si="748">IF(BQ266&gt;0,(BQ266*CG266),)</f>
        <v>0</v>
      </c>
      <c r="CJ266" s="372">
        <f t="shared" ref="CJ266:CJ293" si="749">IF(BR266&gt;0,(BR266*CH266),)</f>
        <v>363.79999999999995</v>
      </c>
      <c r="CK266" s="399"/>
      <c r="CL266" s="387"/>
      <c r="CM266" s="371">
        <f t="shared" si="634"/>
        <v>0</v>
      </c>
      <c r="CN266" s="372">
        <f t="shared" si="635"/>
        <v>0</v>
      </c>
      <c r="CO266" s="371">
        <f t="shared" si="636"/>
        <v>0</v>
      </c>
      <c r="CP266" s="372">
        <f t="shared" si="637"/>
        <v>5.042527345998848</v>
      </c>
      <c r="CQ266" s="371">
        <f t="shared" si="638"/>
        <v>0</v>
      </c>
      <c r="CR266" s="372">
        <f t="shared" si="639"/>
        <v>8758.869999999999</v>
      </c>
      <c r="CS266" s="394"/>
      <c r="CT266" s="387"/>
      <c r="CU266" s="371">
        <f t="shared" ref="CU266:CU294" si="750">IF(BO266&gt;0,(BO266*CS266),)</f>
        <v>0</v>
      </c>
      <c r="CV266" s="372">
        <f t="shared" ref="CV266:CV294" si="751">IF(BP266&gt;0,(BP266*CT266),)</f>
        <v>0</v>
      </c>
      <c r="CW266" s="399"/>
      <c r="CX266" s="387"/>
      <c r="CY266" s="371">
        <f t="shared" ref="CY266:CY294" si="752">IF(BS266&gt;0,(BS266*CW266),)</f>
        <v>0</v>
      </c>
      <c r="CZ266" s="372">
        <f t="shared" ref="CZ266:CZ294" si="753">IF(BT266&gt;0,(BT266*CX266),)</f>
        <v>0</v>
      </c>
      <c r="DA266" s="401"/>
      <c r="DB266" s="387"/>
      <c r="DC266" s="371">
        <f t="shared" si="694"/>
        <v>0</v>
      </c>
      <c r="DD266" s="372">
        <f t="shared" si="695"/>
        <v>0</v>
      </c>
      <c r="DE266" s="371">
        <f t="shared" si="696"/>
        <v>0</v>
      </c>
      <c r="DF266" s="372">
        <f t="shared" si="697"/>
        <v>0</v>
      </c>
      <c r="DG266" s="371">
        <f t="shared" si="698"/>
        <v>0</v>
      </c>
      <c r="DH266" s="372">
        <f t="shared" si="699"/>
        <v>0</v>
      </c>
      <c r="DI266" s="371">
        <f t="shared" si="700"/>
        <v>0</v>
      </c>
      <c r="DJ266" s="372">
        <f t="shared" si="700"/>
        <v>2142</v>
      </c>
      <c r="DK266" s="371">
        <f t="shared" si="700"/>
        <v>0</v>
      </c>
      <c r="DL266" s="372">
        <f t="shared" si="700"/>
        <v>0</v>
      </c>
      <c r="DM266" s="371">
        <f t="shared" si="701"/>
        <v>0</v>
      </c>
      <c r="DN266" s="372">
        <f t="shared" si="702"/>
        <v>4.950957049486461</v>
      </c>
      <c r="DO266" s="371">
        <f t="shared" si="703"/>
        <v>0</v>
      </c>
      <c r="DP266" s="372">
        <f t="shared" si="704"/>
        <v>10604.949999999999</v>
      </c>
      <c r="DQ266" s="371">
        <f t="shared" si="705"/>
        <v>0</v>
      </c>
      <c r="DR266" s="372">
        <f t="shared" si="706"/>
        <v>0</v>
      </c>
      <c r="DS266" s="371">
        <f t="shared" si="707"/>
        <v>0</v>
      </c>
      <c r="DT266" s="372">
        <f t="shared" si="708"/>
        <v>0</v>
      </c>
      <c r="DU266" s="392"/>
      <c r="DV266" s="390">
        <v>1100</v>
      </c>
      <c r="DW266" s="371">
        <f t="shared" ref="DW266:DW294" si="754">IF(FA266&gt;0,DU266,)</f>
        <v>0</v>
      </c>
      <c r="DX266" s="372">
        <f t="shared" ref="DX266:DX294" si="755">IF(FB266&gt;0,DV266,)</f>
        <v>0</v>
      </c>
      <c r="DY266" s="396"/>
      <c r="DZ266" s="390">
        <v>431</v>
      </c>
      <c r="EA266" s="371">
        <f t="shared" si="709"/>
        <v>0</v>
      </c>
      <c r="EB266" s="372">
        <f t="shared" si="710"/>
        <v>0</v>
      </c>
      <c r="EC266" s="397"/>
      <c r="ED266" s="390">
        <v>2</v>
      </c>
      <c r="EE266" s="371">
        <f t="shared" si="640"/>
        <v>0</v>
      </c>
      <c r="EF266" s="372">
        <f t="shared" si="641"/>
        <v>0</v>
      </c>
      <c r="EG266" s="358">
        <f t="shared" si="642"/>
        <v>0</v>
      </c>
      <c r="EH266" s="372">
        <f t="shared" si="643"/>
        <v>1533</v>
      </c>
      <c r="EI266" s="358">
        <f t="shared" si="644"/>
        <v>0</v>
      </c>
      <c r="EJ266" s="372">
        <f t="shared" si="645"/>
        <v>0</v>
      </c>
      <c r="EK266" s="394"/>
      <c r="EL266" s="657">
        <v>0.79</v>
      </c>
      <c r="EM266" s="371">
        <f t="shared" ref="EM266:EM293" si="756">IF(DU266&gt;0,(DU266*EK266),)</f>
        <v>0</v>
      </c>
      <c r="EN266" s="372">
        <f t="shared" ref="EN266:EN293" si="757">IF(DV266&gt;0,(DV266*EL266),)</f>
        <v>869</v>
      </c>
      <c r="EO266" s="399"/>
      <c r="EP266" s="657">
        <v>0.33</v>
      </c>
      <c r="EQ266" s="371">
        <f t="shared" si="712"/>
        <v>0</v>
      </c>
      <c r="ER266" s="372">
        <f t="shared" si="713"/>
        <v>142.23000000000002</v>
      </c>
      <c r="ES266" s="399"/>
      <c r="ET266" s="387">
        <v>0</v>
      </c>
      <c r="EU266" s="371">
        <f t="shared" si="714"/>
        <v>0</v>
      </c>
      <c r="EV266" s="372">
        <f t="shared" si="715"/>
        <v>0</v>
      </c>
      <c r="EW266" s="371">
        <f t="shared" si="716"/>
        <v>0</v>
      </c>
      <c r="EX266" s="372">
        <f t="shared" si="717"/>
        <v>0.65964122635355515</v>
      </c>
      <c r="EY266" s="371">
        <f t="shared" si="718"/>
        <v>0</v>
      </c>
      <c r="EZ266" s="372">
        <f t="shared" si="719"/>
        <v>1011.23</v>
      </c>
      <c r="FA266" s="394"/>
      <c r="FB266" s="387"/>
      <c r="FC266" s="371">
        <f t="shared" ref="FC266:FC294" si="758">IF(DW266&gt;0,(DW266*FA266),)</f>
        <v>0</v>
      </c>
      <c r="FD266" s="372">
        <f t="shared" ref="FD266:FD294" si="759">IF(DX266&gt;0,(DX266*FB266),)</f>
        <v>0</v>
      </c>
      <c r="FE266" s="399"/>
      <c r="FF266" s="387"/>
      <c r="FG266" s="371">
        <f t="shared" ref="FG266:FG294" si="760">IF(EA266&gt;0,(EA266*FE266),)</f>
        <v>0</v>
      </c>
      <c r="FH266" s="372">
        <f t="shared" ref="FH266:FH294" si="761">IF(EB266&gt;0,(EB266*FF266),)</f>
        <v>0</v>
      </c>
      <c r="FI266" s="401"/>
      <c r="FJ266" s="387"/>
      <c r="FK266" s="371">
        <f t="shared" ref="FK266:FK295" si="762">IF(EE266&gt;0,(EE266*FI266),)</f>
        <v>0</v>
      </c>
      <c r="FL266" s="372">
        <f t="shared" ref="FL266:FL295" si="763">IF(EF266&gt;0,(EF266*FJ266),)</f>
        <v>0</v>
      </c>
      <c r="FM266" s="371">
        <f t="shared" ref="FM266:FM295" si="764">IF((FC266+FG266+FK266)&gt;0,((FC266+FG266+FK266)/EG266),)</f>
        <v>0</v>
      </c>
      <c r="FN266" s="372">
        <f t="shared" ref="FN266:FN295" si="765">IF((FD266+FH266+FL266)&gt;0,((FD266+FH266+FL266)/EH266),)</f>
        <v>0</v>
      </c>
      <c r="FO266" s="371">
        <f t="shared" ref="FO266:FO295" si="766">IF(EG266&gt;0,(EG266*FM266),)</f>
        <v>0</v>
      </c>
      <c r="FP266" s="372">
        <f t="shared" ref="FP266:FP295" si="767">IF(EH266&gt;0,(EH266*FN266),)</f>
        <v>0</v>
      </c>
      <c r="FQ266" s="392"/>
      <c r="FR266" s="390">
        <v>23</v>
      </c>
      <c r="FS266" s="371">
        <f t="shared" si="720"/>
        <v>0</v>
      </c>
      <c r="FT266" s="372">
        <f t="shared" si="721"/>
        <v>0</v>
      </c>
      <c r="FU266" s="396"/>
      <c r="FV266" s="390"/>
      <c r="FW266" s="371">
        <f t="shared" si="722"/>
        <v>0</v>
      </c>
      <c r="FX266" s="372">
        <f t="shared" si="723"/>
        <v>0</v>
      </c>
      <c r="FY266" s="396"/>
      <c r="FZ266" s="390"/>
      <c r="GA266" s="371">
        <f t="shared" si="648"/>
        <v>0</v>
      </c>
      <c r="GB266" s="372">
        <f t="shared" si="649"/>
        <v>0</v>
      </c>
      <c r="GC266" s="406">
        <f t="shared" si="650"/>
        <v>0</v>
      </c>
      <c r="GD266" s="372">
        <f t="shared" si="650"/>
        <v>3171</v>
      </c>
      <c r="GE266" s="371">
        <f t="shared" si="650"/>
        <v>0</v>
      </c>
      <c r="GF266" s="372">
        <f t="shared" si="650"/>
        <v>0</v>
      </c>
      <c r="GG266" s="371" t="str">
        <f t="shared" si="651"/>
        <v/>
      </c>
      <c r="GH266" s="372">
        <f t="shared" si="652"/>
        <v>11089.15</v>
      </c>
      <c r="GI266" s="371" t="str">
        <f t="shared" si="653"/>
        <v/>
      </c>
      <c r="GJ266" s="372" t="str">
        <f t="shared" si="654"/>
        <v/>
      </c>
      <c r="GK266" s="406">
        <f t="shared" si="655"/>
        <v>0</v>
      </c>
      <c r="GL266" s="372">
        <f t="shared" si="655"/>
        <v>502</v>
      </c>
      <c r="GM266" s="371">
        <f t="shared" si="655"/>
        <v>0</v>
      </c>
      <c r="GN266" s="372">
        <f t="shared" si="655"/>
        <v>0</v>
      </c>
      <c r="GO266" s="371">
        <f t="shared" si="656"/>
        <v>0</v>
      </c>
      <c r="GP266" s="372">
        <f t="shared" si="657"/>
        <v>527.03</v>
      </c>
      <c r="GQ266" s="371">
        <f t="shared" si="658"/>
        <v>0</v>
      </c>
      <c r="GR266" s="372">
        <f t="shared" si="659"/>
        <v>0</v>
      </c>
      <c r="GS266" s="406">
        <f t="shared" si="660"/>
        <v>0</v>
      </c>
      <c r="GT266" s="372">
        <f t="shared" si="661"/>
        <v>3673</v>
      </c>
      <c r="GU266" s="371">
        <f t="shared" si="662"/>
        <v>0</v>
      </c>
      <c r="GV266" s="372">
        <f t="shared" si="663"/>
        <v>0</v>
      </c>
      <c r="GW266" s="371" t="str">
        <f t="shared" si="664"/>
        <v/>
      </c>
      <c r="GX266" s="372">
        <f t="shared" si="665"/>
        <v>11616.18</v>
      </c>
      <c r="GY266" s="371" t="str">
        <f t="shared" si="666"/>
        <v/>
      </c>
      <c r="GZ266" s="372" t="str">
        <f t="shared" si="667"/>
        <v/>
      </c>
      <c r="HA266" s="406">
        <f t="shared" si="668"/>
        <v>0</v>
      </c>
      <c r="HB266" s="372">
        <f t="shared" si="669"/>
        <v>2</v>
      </c>
      <c r="HC266" s="371">
        <f t="shared" si="670"/>
        <v>0</v>
      </c>
      <c r="HD266" s="372">
        <f t="shared" si="671"/>
        <v>0</v>
      </c>
      <c r="HE266" s="371" t="str">
        <f t="shared" si="672"/>
        <v/>
      </c>
      <c r="HF266" s="372">
        <f t="shared" si="673"/>
        <v>0</v>
      </c>
      <c r="HG266" s="371" t="str">
        <f t="shared" si="674"/>
        <v/>
      </c>
      <c r="HH266" s="372" t="str">
        <f t="shared" si="675"/>
        <v/>
      </c>
      <c r="HI266" s="406" t="str">
        <f t="shared" si="676"/>
        <v/>
      </c>
      <c r="HJ266" s="372">
        <f t="shared" si="677"/>
        <v>11616.179999999998</v>
      </c>
      <c r="HK266" s="371" t="str">
        <f t="shared" si="678"/>
        <v/>
      </c>
      <c r="HL266" s="371" t="str">
        <f t="shared" si="679"/>
        <v/>
      </c>
      <c r="HM266" s="410"/>
    </row>
    <row r="267" spans="1:221" s="343" customFormat="1" ht="15">
      <c r="A267" s="346" t="s">
        <v>121</v>
      </c>
      <c r="B267" s="347" t="s">
        <v>770</v>
      </c>
      <c r="C267" s="347"/>
      <c r="D267" s="348">
        <v>207500</v>
      </c>
      <c r="E267" s="342">
        <v>1</v>
      </c>
      <c r="F267" s="676"/>
      <c r="G267" s="420">
        <v>3566</v>
      </c>
      <c r="H267" s="421"/>
      <c r="I267" s="414">
        <v>79</v>
      </c>
      <c r="J267" s="371">
        <f t="shared" si="724"/>
        <v>0</v>
      </c>
      <c r="K267" s="372">
        <f t="shared" si="725"/>
        <v>3487</v>
      </c>
      <c r="L267" s="387">
        <v>120</v>
      </c>
      <c r="M267" s="371">
        <f t="shared" si="612"/>
        <v>0</v>
      </c>
      <c r="N267" s="372">
        <f t="shared" si="613"/>
        <v>3487</v>
      </c>
      <c r="O267" s="371">
        <f t="shared" si="614"/>
        <v>0</v>
      </c>
      <c r="P267" s="372">
        <f t="shared" si="615"/>
        <v>0</v>
      </c>
      <c r="Q267" s="392"/>
      <c r="R267" s="390">
        <v>302</v>
      </c>
      <c r="S267" s="371">
        <f t="shared" si="730"/>
        <v>0</v>
      </c>
      <c r="T267" s="372">
        <f t="shared" si="731"/>
        <v>0</v>
      </c>
      <c r="U267" s="396"/>
      <c r="V267" s="390">
        <v>26</v>
      </c>
      <c r="W267" s="371">
        <f t="shared" si="680"/>
        <v>0</v>
      </c>
      <c r="X267" s="372">
        <f t="shared" si="681"/>
        <v>0</v>
      </c>
      <c r="Y267" s="397"/>
      <c r="Z267" s="390"/>
      <c r="AA267" s="371">
        <f t="shared" si="682"/>
        <v>0</v>
      </c>
      <c r="AB267" s="372">
        <f t="shared" si="683"/>
        <v>0</v>
      </c>
      <c r="AC267" s="358">
        <f t="shared" si="684"/>
        <v>0</v>
      </c>
      <c r="AD267" s="372">
        <f t="shared" si="685"/>
        <v>328</v>
      </c>
      <c r="AE267" s="358">
        <f t="shared" si="686"/>
        <v>0</v>
      </c>
      <c r="AF267" s="372">
        <f t="shared" si="687"/>
        <v>0</v>
      </c>
      <c r="AG267" s="394"/>
      <c r="AH267" s="387">
        <v>4.7699999999999996</v>
      </c>
      <c r="AI267" s="371">
        <f t="shared" si="626"/>
        <v>0</v>
      </c>
      <c r="AJ267" s="372">
        <f t="shared" si="627"/>
        <v>1440.54</v>
      </c>
      <c r="AK267" s="399"/>
      <c r="AL267" s="387">
        <v>5.35</v>
      </c>
      <c r="AM267" s="371">
        <f t="shared" si="628"/>
        <v>0</v>
      </c>
      <c r="AN267" s="372">
        <f t="shared" si="629"/>
        <v>139.1</v>
      </c>
      <c r="AO267" s="399"/>
      <c r="AP267" s="387"/>
      <c r="AQ267" s="371">
        <f t="shared" si="601"/>
        <v>0</v>
      </c>
      <c r="AR267" s="372">
        <f t="shared" si="602"/>
        <v>0</v>
      </c>
      <c r="AS267" s="371">
        <f t="shared" si="603"/>
        <v>0</v>
      </c>
      <c r="AT267" s="372">
        <f t="shared" si="604"/>
        <v>4.8159756097560971</v>
      </c>
      <c r="AU267" s="371">
        <f t="shared" si="605"/>
        <v>0</v>
      </c>
      <c r="AV267" s="372">
        <f t="shared" si="606"/>
        <v>1579.6399999999999</v>
      </c>
      <c r="AW267" s="394"/>
      <c r="AX267" s="387"/>
      <c r="AY267" s="371">
        <f t="shared" si="732"/>
        <v>0</v>
      </c>
      <c r="AZ267" s="372">
        <f t="shared" si="733"/>
        <v>0</v>
      </c>
      <c r="BA267" s="399"/>
      <c r="BB267" s="387"/>
      <c r="BC267" s="371">
        <f t="shared" si="734"/>
        <v>0</v>
      </c>
      <c r="BD267" s="372">
        <f t="shared" si="735"/>
        <v>0</v>
      </c>
      <c r="BE267" s="401"/>
      <c r="BF267" s="387"/>
      <c r="BG267" s="371">
        <f t="shared" si="736"/>
        <v>0</v>
      </c>
      <c r="BH267" s="372">
        <f t="shared" si="737"/>
        <v>0</v>
      </c>
      <c r="BI267" s="371">
        <f t="shared" si="738"/>
        <v>0</v>
      </c>
      <c r="BJ267" s="372">
        <f t="shared" si="739"/>
        <v>0</v>
      </c>
      <c r="BK267" s="371">
        <f t="shared" si="740"/>
        <v>0</v>
      </c>
      <c r="BL267" s="372">
        <f t="shared" si="741"/>
        <v>0</v>
      </c>
      <c r="BM267" s="392"/>
      <c r="BN267" s="390">
        <v>1935</v>
      </c>
      <c r="BO267" s="371">
        <f t="shared" si="742"/>
        <v>0</v>
      </c>
      <c r="BP267" s="372">
        <f t="shared" si="743"/>
        <v>0</v>
      </c>
      <c r="BQ267" s="396"/>
      <c r="BR267" s="390">
        <v>30</v>
      </c>
      <c r="BS267" s="371">
        <f t="shared" si="744"/>
        <v>0</v>
      </c>
      <c r="BT267" s="372">
        <f t="shared" si="745"/>
        <v>0</v>
      </c>
      <c r="BU267" s="397"/>
      <c r="BV267" s="390"/>
      <c r="BW267" s="371">
        <f t="shared" si="688"/>
        <v>0</v>
      </c>
      <c r="BX267" s="423">
        <f t="shared" si="689"/>
        <v>0</v>
      </c>
      <c r="BY267" s="358">
        <f t="shared" si="690"/>
        <v>0</v>
      </c>
      <c r="BZ267" s="372">
        <f t="shared" si="691"/>
        <v>1965</v>
      </c>
      <c r="CA267" s="358">
        <f t="shared" si="692"/>
        <v>0</v>
      </c>
      <c r="CB267" s="372">
        <f t="shared" si="693"/>
        <v>0</v>
      </c>
      <c r="CC267" s="394"/>
      <c r="CD267" s="387">
        <v>5.09</v>
      </c>
      <c r="CE267" s="371">
        <f t="shared" si="746"/>
        <v>0</v>
      </c>
      <c r="CF267" s="372">
        <f t="shared" si="747"/>
        <v>9849.15</v>
      </c>
      <c r="CG267" s="399"/>
      <c r="CH267" s="387">
        <v>5.52</v>
      </c>
      <c r="CI267" s="371">
        <f t="shared" si="748"/>
        <v>0</v>
      </c>
      <c r="CJ267" s="372">
        <f t="shared" si="749"/>
        <v>165.6</v>
      </c>
      <c r="CK267" s="399"/>
      <c r="CL267" s="387"/>
      <c r="CM267" s="371">
        <f t="shared" si="634"/>
        <v>0</v>
      </c>
      <c r="CN267" s="372">
        <f t="shared" si="635"/>
        <v>0</v>
      </c>
      <c r="CO267" s="371">
        <f t="shared" si="636"/>
        <v>0</v>
      </c>
      <c r="CP267" s="372">
        <f t="shared" si="637"/>
        <v>5.0965648854961829</v>
      </c>
      <c r="CQ267" s="371">
        <f t="shared" si="638"/>
        <v>0</v>
      </c>
      <c r="CR267" s="372">
        <f t="shared" si="639"/>
        <v>10014.75</v>
      </c>
      <c r="CS267" s="394"/>
      <c r="CT267" s="387"/>
      <c r="CU267" s="371">
        <f t="shared" si="750"/>
        <v>0</v>
      </c>
      <c r="CV267" s="372">
        <f t="shared" si="751"/>
        <v>0</v>
      </c>
      <c r="CW267" s="399"/>
      <c r="CX267" s="387"/>
      <c r="CY267" s="371">
        <f t="shared" si="752"/>
        <v>0</v>
      </c>
      <c r="CZ267" s="372">
        <f t="shared" si="753"/>
        <v>0</v>
      </c>
      <c r="DA267" s="401"/>
      <c r="DB267" s="387"/>
      <c r="DC267" s="371">
        <f t="shared" si="694"/>
        <v>0</v>
      </c>
      <c r="DD267" s="372">
        <f t="shared" si="695"/>
        <v>0</v>
      </c>
      <c r="DE267" s="371">
        <f t="shared" si="696"/>
        <v>0</v>
      </c>
      <c r="DF267" s="372">
        <f t="shared" si="697"/>
        <v>0</v>
      </c>
      <c r="DG267" s="371">
        <f t="shared" si="698"/>
        <v>0</v>
      </c>
      <c r="DH267" s="372">
        <f t="shared" si="699"/>
        <v>0</v>
      </c>
      <c r="DI267" s="371">
        <f t="shared" si="700"/>
        <v>0</v>
      </c>
      <c r="DJ267" s="372">
        <f t="shared" si="700"/>
        <v>2293</v>
      </c>
      <c r="DK267" s="371">
        <f t="shared" si="700"/>
        <v>0</v>
      </c>
      <c r="DL267" s="372">
        <f t="shared" si="700"/>
        <v>0</v>
      </c>
      <c r="DM267" s="371">
        <f t="shared" si="701"/>
        <v>0</v>
      </c>
      <c r="DN267" s="372">
        <f t="shared" si="702"/>
        <v>5.0564282599214998</v>
      </c>
      <c r="DO267" s="371">
        <f t="shared" si="703"/>
        <v>0</v>
      </c>
      <c r="DP267" s="372">
        <f t="shared" si="704"/>
        <v>11594.39</v>
      </c>
      <c r="DQ267" s="371">
        <f t="shared" si="705"/>
        <v>0</v>
      </c>
      <c r="DR267" s="372">
        <f t="shared" si="706"/>
        <v>0</v>
      </c>
      <c r="DS267" s="371">
        <f t="shared" si="707"/>
        <v>0</v>
      </c>
      <c r="DT267" s="372">
        <f t="shared" si="708"/>
        <v>0</v>
      </c>
      <c r="DU267" s="392"/>
      <c r="DV267" s="390">
        <v>927</v>
      </c>
      <c r="DW267" s="371">
        <f t="shared" si="754"/>
        <v>0</v>
      </c>
      <c r="DX267" s="372">
        <f t="shared" si="755"/>
        <v>0</v>
      </c>
      <c r="DY267" s="396"/>
      <c r="DZ267" s="390">
        <v>374</v>
      </c>
      <c r="EA267" s="371">
        <f t="shared" si="709"/>
        <v>0</v>
      </c>
      <c r="EB267" s="372">
        <f t="shared" si="710"/>
        <v>0</v>
      </c>
      <c r="EC267" s="397"/>
      <c r="ED267" s="390">
        <v>4</v>
      </c>
      <c r="EE267" s="371">
        <f t="shared" si="640"/>
        <v>0</v>
      </c>
      <c r="EF267" s="372">
        <f t="shared" si="641"/>
        <v>0</v>
      </c>
      <c r="EG267" s="358">
        <f t="shared" si="642"/>
        <v>0</v>
      </c>
      <c r="EH267" s="372">
        <f t="shared" si="643"/>
        <v>1305</v>
      </c>
      <c r="EI267" s="358">
        <f t="shared" si="644"/>
        <v>0</v>
      </c>
      <c r="EJ267" s="372">
        <f t="shared" si="645"/>
        <v>0</v>
      </c>
      <c r="EK267" s="394"/>
      <c r="EL267" s="657">
        <v>1.38</v>
      </c>
      <c r="EM267" s="371">
        <f t="shared" si="756"/>
        <v>0</v>
      </c>
      <c r="EN267" s="372">
        <f t="shared" si="757"/>
        <v>1279.26</v>
      </c>
      <c r="EO267" s="399"/>
      <c r="EP267" s="657">
        <v>0.53</v>
      </c>
      <c r="EQ267" s="371">
        <f t="shared" si="712"/>
        <v>0</v>
      </c>
      <c r="ER267" s="372">
        <f t="shared" si="713"/>
        <v>198.22</v>
      </c>
      <c r="ES267" s="399"/>
      <c r="ET267" s="387">
        <v>0</v>
      </c>
      <c r="EU267" s="371">
        <f t="shared" si="714"/>
        <v>0</v>
      </c>
      <c r="EV267" s="372">
        <f t="shared" si="715"/>
        <v>0</v>
      </c>
      <c r="EW267" s="371">
        <f t="shared" si="716"/>
        <v>0</v>
      </c>
      <c r="EX267" s="372">
        <f t="shared" si="717"/>
        <v>1.132168582375479</v>
      </c>
      <c r="EY267" s="371">
        <f t="shared" si="718"/>
        <v>0</v>
      </c>
      <c r="EZ267" s="372">
        <f t="shared" si="719"/>
        <v>1477.48</v>
      </c>
      <c r="FA267" s="394"/>
      <c r="FB267" s="387"/>
      <c r="FC267" s="371">
        <f t="shared" si="758"/>
        <v>0</v>
      </c>
      <c r="FD267" s="372">
        <f t="shared" si="759"/>
        <v>0</v>
      </c>
      <c r="FE267" s="399"/>
      <c r="FF267" s="387"/>
      <c r="FG267" s="371">
        <f t="shared" si="760"/>
        <v>0</v>
      </c>
      <c r="FH267" s="372">
        <f t="shared" si="761"/>
        <v>0</v>
      </c>
      <c r="FI267" s="401"/>
      <c r="FJ267" s="387"/>
      <c r="FK267" s="371">
        <f t="shared" si="762"/>
        <v>0</v>
      </c>
      <c r="FL267" s="372">
        <f t="shared" si="763"/>
        <v>0</v>
      </c>
      <c r="FM267" s="371">
        <f t="shared" si="764"/>
        <v>0</v>
      </c>
      <c r="FN267" s="372">
        <f t="shared" si="765"/>
        <v>0</v>
      </c>
      <c r="FO267" s="371">
        <f t="shared" si="766"/>
        <v>0</v>
      </c>
      <c r="FP267" s="372">
        <f t="shared" si="767"/>
        <v>0</v>
      </c>
      <c r="FQ267" s="392"/>
      <c r="FR267" s="390">
        <v>-111</v>
      </c>
      <c r="FS267" s="371">
        <f t="shared" si="720"/>
        <v>0</v>
      </c>
      <c r="FT267" s="372">
        <f t="shared" si="721"/>
        <v>0</v>
      </c>
      <c r="FU267" s="396"/>
      <c r="FV267" s="390"/>
      <c r="FW267" s="371">
        <f t="shared" si="722"/>
        <v>0</v>
      </c>
      <c r="FX267" s="372">
        <f t="shared" si="723"/>
        <v>0</v>
      </c>
      <c r="FY267" s="396"/>
      <c r="FZ267" s="390"/>
      <c r="GA267" s="371">
        <f t="shared" si="648"/>
        <v>0</v>
      </c>
      <c r="GB267" s="372">
        <f t="shared" si="649"/>
        <v>0</v>
      </c>
      <c r="GC267" s="406">
        <f t="shared" si="650"/>
        <v>0</v>
      </c>
      <c r="GD267" s="372">
        <f t="shared" si="650"/>
        <v>3164</v>
      </c>
      <c r="GE267" s="371">
        <f t="shared" si="650"/>
        <v>0</v>
      </c>
      <c r="GF267" s="372">
        <f t="shared" si="650"/>
        <v>0</v>
      </c>
      <c r="GG267" s="371" t="str">
        <f t="shared" si="651"/>
        <v/>
      </c>
      <c r="GH267" s="372">
        <f t="shared" si="652"/>
        <v>12568.949999999999</v>
      </c>
      <c r="GI267" s="371" t="str">
        <f t="shared" si="653"/>
        <v/>
      </c>
      <c r="GJ267" s="372" t="str">
        <f t="shared" si="654"/>
        <v/>
      </c>
      <c r="GK267" s="406">
        <f t="shared" si="655"/>
        <v>0</v>
      </c>
      <c r="GL267" s="372">
        <f t="shared" si="655"/>
        <v>430</v>
      </c>
      <c r="GM267" s="371">
        <f t="shared" si="655"/>
        <v>0</v>
      </c>
      <c r="GN267" s="372">
        <f t="shared" si="655"/>
        <v>0</v>
      </c>
      <c r="GO267" s="371">
        <f t="shared" si="656"/>
        <v>0</v>
      </c>
      <c r="GP267" s="372">
        <f t="shared" si="657"/>
        <v>502.91999999999996</v>
      </c>
      <c r="GQ267" s="371">
        <f t="shared" si="658"/>
        <v>0</v>
      </c>
      <c r="GR267" s="372">
        <f t="shared" si="659"/>
        <v>0</v>
      </c>
      <c r="GS267" s="406">
        <f t="shared" si="660"/>
        <v>0</v>
      </c>
      <c r="GT267" s="372">
        <f t="shared" si="661"/>
        <v>3594</v>
      </c>
      <c r="GU267" s="371">
        <f t="shared" si="662"/>
        <v>0</v>
      </c>
      <c r="GV267" s="372">
        <f t="shared" si="663"/>
        <v>0</v>
      </c>
      <c r="GW267" s="371" t="str">
        <f t="shared" si="664"/>
        <v/>
      </c>
      <c r="GX267" s="372">
        <f t="shared" si="665"/>
        <v>13071.869999999999</v>
      </c>
      <c r="GY267" s="371" t="str">
        <f t="shared" si="666"/>
        <v/>
      </c>
      <c r="GZ267" s="372" t="str">
        <f t="shared" si="667"/>
        <v/>
      </c>
      <c r="HA267" s="406">
        <f t="shared" si="668"/>
        <v>0</v>
      </c>
      <c r="HB267" s="372">
        <f t="shared" si="669"/>
        <v>4</v>
      </c>
      <c r="HC267" s="371">
        <f t="shared" si="670"/>
        <v>0</v>
      </c>
      <c r="HD267" s="372">
        <f t="shared" si="671"/>
        <v>0</v>
      </c>
      <c r="HE267" s="371" t="str">
        <f t="shared" si="672"/>
        <v/>
      </c>
      <c r="HF267" s="372">
        <f t="shared" si="673"/>
        <v>0</v>
      </c>
      <c r="HG267" s="371" t="str">
        <f t="shared" si="674"/>
        <v/>
      </c>
      <c r="HH267" s="372" t="str">
        <f t="shared" si="675"/>
        <v/>
      </c>
      <c r="HI267" s="406" t="str">
        <f t="shared" si="676"/>
        <v/>
      </c>
      <c r="HJ267" s="372">
        <f t="shared" si="677"/>
        <v>13071.869999999999</v>
      </c>
      <c r="HK267" s="371" t="str">
        <f t="shared" si="678"/>
        <v/>
      </c>
      <c r="HL267" s="371" t="str">
        <f t="shared" si="679"/>
        <v/>
      </c>
      <c r="HM267" s="410"/>
    </row>
    <row r="268" spans="1:221" s="343" customFormat="1" ht="15">
      <c r="A268" s="346" t="s">
        <v>121</v>
      </c>
      <c r="B268" s="347" t="s">
        <v>771</v>
      </c>
      <c r="C268" s="347"/>
      <c r="D268" s="348">
        <v>207263</v>
      </c>
      <c r="E268" s="342">
        <v>3</v>
      </c>
      <c r="F268" s="676"/>
      <c r="G268" s="420">
        <v>1376</v>
      </c>
      <c r="H268" s="421"/>
      <c r="I268" s="414">
        <v>2</v>
      </c>
      <c r="J268" s="371">
        <f t="shared" si="724"/>
        <v>0</v>
      </c>
      <c r="K268" s="372">
        <f t="shared" si="725"/>
        <v>1374</v>
      </c>
      <c r="L268" s="387">
        <v>120</v>
      </c>
      <c r="M268" s="371">
        <f t="shared" si="612"/>
        <v>0</v>
      </c>
      <c r="N268" s="372">
        <f t="shared" si="613"/>
        <v>1374</v>
      </c>
      <c r="O268" s="371">
        <f t="shared" si="614"/>
        <v>0</v>
      </c>
      <c r="P268" s="372">
        <f t="shared" si="615"/>
        <v>0</v>
      </c>
      <c r="Q268" s="392"/>
      <c r="R268" s="390">
        <v>50</v>
      </c>
      <c r="S268" s="371">
        <f t="shared" si="730"/>
        <v>0</v>
      </c>
      <c r="T268" s="372">
        <f t="shared" si="731"/>
        <v>0</v>
      </c>
      <c r="U268" s="396"/>
      <c r="V268" s="390">
        <v>0</v>
      </c>
      <c r="W268" s="371">
        <f t="shared" si="680"/>
        <v>0</v>
      </c>
      <c r="X268" s="372">
        <f t="shared" si="681"/>
        <v>0</v>
      </c>
      <c r="Y268" s="397"/>
      <c r="Z268" s="390"/>
      <c r="AA268" s="371">
        <f t="shared" si="682"/>
        <v>0</v>
      </c>
      <c r="AB268" s="372">
        <f t="shared" si="683"/>
        <v>0</v>
      </c>
      <c r="AC268" s="358">
        <f t="shared" si="684"/>
        <v>0</v>
      </c>
      <c r="AD268" s="372">
        <f t="shared" si="685"/>
        <v>50</v>
      </c>
      <c r="AE268" s="358">
        <f t="shared" si="686"/>
        <v>0</v>
      </c>
      <c r="AF268" s="372">
        <f t="shared" si="687"/>
        <v>0</v>
      </c>
      <c r="AG268" s="394"/>
      <c r="AH268" s="387">
        <v>4.9000000000000004</v>
      </c>
      <c r="AI268" s="371">
        <f t="shared" si="626"/>
        <v>0</v>
      </c>
      <c r="AJ268" s="372">
        <f t="shared" si="627"/>
        <v>245.00000000000003</v>
      </c>
      <c r="AK268" s="399"/>
      <c r="AL268" s="387">
        <v>0</v>
      </c>
      <c r="AM268" s="371">
        <f t="shared" si="628"/>
        <v>0</v>
      </c>
      <c r="AN268" s="372">
        <f t="shared" si="629"/>
        <v>0</v>
      </c>
      <c r="AO268" s="399"/>
      <c r="AP268" s="387"/>
      <c r="AQ268" s="371">
        <f t="shared" si="601"/>
        <v>0</v>
      </c>
      <c r="AR268" s="372">
        <f t="shared" si="602"/>
        <v>0</v>
      </c>
      <c r="AS268" s="371">
        <f t="shared" si="603"/>
        <v>0</v>
      </c>
      <c r="AT268" s="372">
        <f t="shared" si="604"/>
        <v>4.9000000000000004</v>
      </c>
      <c r="AU268" s="371">
        <f t="shared" si="605"/>
        <v>0</v>
      </c>
      <c r="AV268" s="372">
        <f t="shared" si="606"/>
        <v>245.00000000000003</v>
      </c>
      <c r="AW268" s="394"/>
      <c r="AX268" s="387"/>
      <c r="AY268" s="371">
        <f t="shared" si="732"/>
        <v>0</v>
      </c>
      <c r="AZ268" s="372">
        <f t="shared" si="733"/>
        <v>0</v>
      </c>
      <c r="BA268" s="399"/>
      <c r="BB268" s="387"/>
      <c r="BC268" s="371">
        <f t="shared" si="734"/>
        <v>0</v>
      </c>
      <c r="BD268" s="372">
        <f t="shared" si="735"/>
        <v>0</v>
      </c>
      <c r="BE268" s="401"/>
      <c r="BF268" s="387"/>
      <c r="BG268" s="371">
        <f t="shared" si="736"/>
        <v>0</v>
      </c>
      <c r="BH268" s="372">
        <f t="shared" si="737"/>
        <v>0</v>
      </c>
      <c r="BI268" s="371">
        <f t="shared" si="738"/>
        <v>0</v>
      </c>
      <c r="BJ268" s="372">
        <f t="shared" si="739"/>
        <v>0</v>
      </c>
      <c r="BK268" s="371">
        <f t="shared" si="740"/>
        <v>0</v>
      </c>
      <c r="BL268" s="372">
        <f t="shared" si="741"/>
        <v>0</v>
      </c>
      <c r="BM268" s="392"/>
      <c r="BN268" s="390">
        <v>320</v>
      </c>
      <c r="BO268" s="371">
        <f t="shared" si="742"/>
        <v>0</v>
      </c>
      <c r="BP268" s="372">
        <f t="shared" si="743"/>
        <v>0</v>
      </c>
      <c r="BQ268" s="396"/>
      <c r="BR268" s="390">
        <v>28</v>
      </c>
      <c r="BS268" s="371">
        <f t="shared" si="744"/>
        <v>0</v>
      </c>
      <c r="BT268" s="372">
        <f t="shared" si="745"/>
        <v>0</v>
      </c>
      <c r="BU268" s="397"/>
      <c r="BV268" s="390"/>
      <c r="BW268" s="371">
        <f t="shared" si="688"/>
        <v>0</v>
      </c>
      <c r="BX268" s="423">
        <f t="shared" si="689"/>
        <v>0</v>
      </c>
      <c r="BY268" s="358">
        <f t="shared" si="690"/>
        <v>0</v>
      </c>
      <c r="BZ268" s="372">
        <f t="shared" si="691"/>
        <v>348</v>
      </c>
      <c r="CA268" s="358">
        <f t="shared" si="692"/>
        <v>0</v>
      </c>
      <c r="CB268" s="372">
        <f t="shared" si="693"/>
        <v>0</v>
      </c>
      <c r="CC268" s="394"/>
      <c r="CD268" s="387">
        <v>6.04</v>
      </c>
      <c r="CE268" s="371">
        <f t="shared" si="746"/>
        <v>0</v>
      </c>
      <c r="CF268" s="372">
        <f t="shared" si="747"/>
        <v>1932.8</v>
      </c>
      <c r="CG268" s="399"/>
      <c r="CH268" s="387">
        <v>6.88</v>
      </c>
      <c r="CI268" s="371">
        <f t="shared" si="748"/>
        <v>0</v>
      </c>
      <c r="CJ268" s="372">
        <f t="shared" si="749"/>
        <v>192.64</v>
      </c>
      <c r="CK268" s="399"/>
      <c r="CL268" s="387"/>
      <c r="CM268" s="371">
        <f t="shared" si="634"/>
        <v>0</v>
      </c>
      <c r="CN268" s="372">
        <f t="shared" si="635"/>
        <v>0</v>
      </c>
      <c r="CO268" s="371">
        <f t="shared" si="636"/>
        <v>0</v>
      </c>
      <c r="CP268" s="372">
        <f t="shared" si="637"/>
        <v>6.1075862068965519</v>
      </c>
      <c r="CQ268" s="371">
        <f t="shared" si="638"/>
        <v>0</v>
      </c>
      <c r="CR268" s="372">
        <f t="shared" si="639"/>
        <v>2125.44</v>
      </c>
      <c r="CS268" s="394"/>
      <c r="CT268" s="387"/>
      <c r="CU268" s="371">
        <f t="shared" si="750"/>
        <v>0</v>
      </c>
      <c r="CV268" s="372">
        <f t="shared" si="751"/>
        <v>0</v>
      </c>
      <c r="CW268" s="399"/>
      <c r="CX268" s="387"/>
      <c r="CY268" s="371">
        <f t="shared" si="752"/>
        <v>0</v>
      </c>
      <c r="CZ268" s="372">
        <f t="shared" si="753"/>
        <v>0</v>
      </c>
      <c r="DA268" s="401"/>
      <c r="DB268" s="387"/>
      <c r="DC268" s="371">
        <f t="shared" si="694"/>
        <v>0</v>
      </c>
      <c r="DD268" s="372">
        <f t="shared" si="695"/>
        <v>0</v>
      </c>
      <c r="DE268" s="371">
        <f t="shared" si="696"/>
        <v>0</v>
      </c>
      <c r="DF268" s="372">
        <f t="shared" si="697"/>
        <v>0</v>
      </c>
      <c r="DG268" s="371">
        <f t="shared" si="698"/>
        <v>0</v>
      </c>
      <c r="DH268" s="372">
        <f t="shared" si="699"/>
        <v>0</v>
      </c>
      <c r="DI268" s="371">
        <f t="shared" si="700"/>
        <v>0</v>
      </c>
      <c r="DJ268" s="372">
        <f t="shared" si="700"/>
        <v>398</v>
      </c>
      <c r="DK268" s="371">
        <f t="shared" si="700"/>
        <v>0</v>
      </c>
      <c r="DL268" s="372">
        <f t="shared" si="700"/>
        <v>0</v>
      </c>
      <c r="DM268" s="371">
        <f t="shared" si="701"/>
        <v>0</v>
      </c>
      <c r="DN268" s="372">
        <f t="shared" si="702"/>
        <v>5.9558793969849244</v>
      </c>
      <c r="DO268" s="371">
        <f t="shared" si="703"/>
        <v>0</v>
      </c>
      <c r="DP268" s="372">
        <f t="shared" si="704"/>
        <v>2370.44</v>
      </c>
      <c r="DQ268" s="371">
        <f t="shared" si="705"/>
        <v>0</v>
      </c>
      <c r="DR268" s="372">
        <f t="shared" si="706"/>
        <v>0</v>
      </c>
      <c r="DS268" s="371">
        <f t="shared" si="707"/>
        <v>0</v>
      </c>
      <c r="DT268" s="372">
        <f t="shared" si="708"/>
        <v>0</v>
      </c>
      <c r="DU268" s="392"/>
      <c r="DV268" s="390">
        <v>613</v>
      </c>
      <c r="DW268" s="371">
        <f t="shared" si="754"/>
        <v>0</v>
      </c>
      <c r="DX268" s="372">
        <f t="shared" si="755"/>
        <v>0</v>
      </c>
      <c r="DY268" s="396"/>
      <c r="DZ268" s="390">
        <v>332</v>
      </c>
      <c r="EA268" s="371">
        <f t="shared" si="709"/>
        <v>0</v>
      </c>
      <c r="EB268" s="372">
        <f t="shared" si="710"/>
        <v>0</v>
      </c>
      <c r="EC268" s="397"/>
      <c r="ED268" s="390">
        <v>1</v>
      </c>
      <c r="EE268" s="371">
        <f t="shared" si="640"/>
        <v>0</v>
      </c>
      <c r="EF268" s="372">
        <f t="shared" si="641"/>
        <v>0</v>
      </c>
      <c r="EG268" s="358">
        <f t="shared" si="642"/>
        <v>0</v>
      </c>
      <c r="EH268" s="372">
        <f t="shared" si="643"/>
        <v>946</v>
      </c>
      <c r="EI268" s="358">
        <f t="shared" si="644"/>
        <v>0</v>
      </c>
      <c r="EJ268" s="372">
        <f t="shared" si="645"/>
        <v>0</v>
      </c>
      <c r="EK268" s="394"/>
      <c r="EL268" s="657">
        <v>0.56999999999999995</v>
      </c>
      <c r="EM268" s="371">
        <f t="shared" si="756"/>
        <v>0</v>
      </c>
      <c r="EN268" s="372">
        <f t="shared" si="757"/>
        <v>349.40999999999997</v>
      </c>
      <c r="EO268" s="399"/>
      <c r="EP268" s="657">
        <v>0.71</v>
      </c>
      <c r="EQ268" s="371">
        <f t="shared" si="712"/>
        <v>0</v>
      </c>
      <c r="ER268" s="372">
        <f t="shared" si="713"/>
        <v>235.72</v>
      </c>
      <c r="ES268" s="399"/>
      <c r="ET268" s="387">
        <v>0</v>
      </c>
      <c r="EU268" s="371">
        <f t="shared" si="714"/>
        <v>0</v>
      </c>
      <c r="EV268" s="372">
        <f t="shared" si="715"/>
        <v>0</v>
      </c>
      <c r="EW268" s="371">
        <f t="shared" si="716"/>
        <v>0</v>
      </c>
      <c r="EX268" s="372">
        <f t="shared" si="717"/>
        <v>0.61853065539112051</v>
      </c>
      <c r="EY268" s="371">
        <f t="shared" si="718"/>
        <v>0</v>
      </c>
      <c r="EZ268" s="372">
        <f t="shared" si="719"/>
        <v>585.13</v>
      </c>
      <c r="FA268" s="394"/>
      <c r="FB268" s="387"/>
      <c r="FC268" s="371">
        <f t="shared" si="758"/>
        <v>0</v>
      </c>
      <c r="FD268" s="372">
        <f t="shared" si="759"/>
        <v>0</v>
      </c>
      <c r="FE268" s="399"/>
      <c r="FF268" s="387"/>
      <c r="FG268" s="371">
        <f t="shared" si="760"/>
        <v>0</v>
      </c>
      <c r="FH268" s="372">
        <f t="shared" si="761"/>
        <v>0</v>
      </c>
      <c r="FI268" s="401"/>
      <c r="FJ268" s="387"/>
      <c r="FK268" s="371">
        <f t="shared" si="762"/>
        <v>0</v>
      </c>
      <c r="FL268" s="372">
        <f t="shared" si="763"/>
        <v>0</v>
      </c>
      <c r="FM268" s="371">
        <f t="shared" si="764"/>
        <v>0</v>
      </c>
      <c r="FN268" s="372">
        <f t="shared" si="765"/>
        <v>0</v>
      </c>
      <c r="FO268" s="371">
        <f t="shared" si="766"/>
        <v>0</v>
      </c>
      <c r="FP268" s="372">
        <f t="shared" si="767"/>
        <v>0</v>
      </c>
      <c r="FQ268" s="392"/>
      <c r="FR268" s="390">
        <v>30</v>
      </c>
      <c r="FS268" s="371">
        <f t="shared" si="720"/>
        <v>0</v>
      </c>
      <c r="FT268" s="372">
        <f t="shared" si="721"/>
        <v>0</v>
      </c>
      <c r="FU268" s="396"/>
      <c r="FV268" s="390"/>
      <c r="FW268" s="371">
        <f t="shared" si="722"/>
        <v>0</v>
      </c>
      <c r="FX268" s="372">
        <f t="shared" si="723"/>
        <v>0</v>
      </c>
      <c r="FY268" s="396"/>
      <c r="FZ268" s="390"/>
      <c r="GA268" s="371">
        <f t="shared" si="648"/>
        <v>0</v>
      </c>
      <c r="GB268" s="372">
        <f t="shared" si="649"/>
        <v>0</v>
      </c>
      <c r="GC268" s="406">
        <f t="shared" si="650"/>
        <v>0</v>
      </c>
      <c r="GD268" s="372">
        <f t="shared" si="650"/>
        <v>983</v>
      </c>
      <c r="GE268" s="371">
        <f t="shared" si="650"/>
        <v>0</v>
      </c>
      <c r="GF268" s="372">
        <f t="shared" si="650"/>
        <v>0</v>
      </c>
      <c r="GG268" s="371" t="str">
        <f t="shared" si="651"/>
        <v/>
      </c>
      <c r="GH268" s="372">
        <f t="shared" si="652"/>
        <v>2527.21</v>
      </c>
      <c r="GI268" s="371" t="str">
        <f t="shared" si="653"/>
        <v/>
      </c>
      <c r="GJ268" s="372" t="str">
        <f t="shared" si="654"/>
        <v/>
      </c>
      <c r="GK268" s="406">
        <f t="shared" si="655"/>
        <v>0</v>
      </c>
      <c r="GL268" s="372">
        <f t="shared" si="655"/>
        <v>360</v>
      </c>
      <c r="GM268" s="371">
        <f t="shared" si="655"/>
        <v>0</v>
      </c>
      <c r="GN268" s="372">
        <f t="shared" si="655"/>
        <v>0</v>
      </c>
      <c r="GO268" s="371">
        <f t="shared" si="656"/>
        <v>0</v>
      </c>
      <c r="GP268" s="372">
        <f t="shared" si="657"/>
        <v>428.36</v>
      </c>
      <c r="GQ268" s="371">
        <f t="shared" si="658"/>
        <v>0</v>
      </c>
      <c r="GR268" s="372">
        <f t="shared" si="659"/>
        <v>0</v>
      </c>
      <c r="GS268" s="406">
        <f t="shared" si="660"/>
        <v>0</v>
      </c>
      <c r="GT268" s="372">
        <f t="shared" si="661"/>
        <v>1343</v>
      </c>
      <c r="GU268" s="371">
        <f t="shared" si="662"/>
        <v>0</v>
      </c>
      <c r="GV268" s="372">
        <f t="shared" si="663"/>
        <v>0</v>
      </c>
      <c r="GW268" s="371" t="str">
        <f t="shared" si="664"/>
        <v/>
      </c>
      <c r="GX268" s="372">
        <f t="shared" si="665"/>
        <v>2955.57</v>
      </c>
      <c r="GY268" s="371" t="str">
        <f t="shared" si="666"/>
        <v/>
      </c>
      <c r="GZ268" s="372" t="str">
        <f t="shared" si="667"/>
        <v/>
      </c>
      <c r="HA268" s="406">
        <f t="shared" si="668"/>
        <v>0</v>
      </c>
      <c r="HB268" s="372">
        <f t="shared" si="669"/>
        <v>1</v>
      </c>
      <c r="HC268" s="371">
        <f t="shared" si="670"/>
        <v>0</v>
      </c>
      <c r="HD268" s="372">
        <f t="shared" si="671"/>
        <v>0</v>
      </c>
      <c r="HE268" s="371" t="str">
        <f t="shared" si="672"/>
        <v/>
      </c>
      <c r="HF268" s="372">
        <f t="shared" si="673"/>
        <v>0</v>
      </c>
      <c r="HG268" s="371" t="str">
        <f t="shared" si="674"/>
        <v/>
      </c>
      <c r="HH268" s="372" t="str">
        <f t="shared" si="675"/>
        <v/>
      </c>
      <c r="HI268" s="406" t="str">
        <f t="shared" si="676"/>
        <v/>
      </c>
      <c r="HJ268" s="372">
        <f t="shared" si="677"/>
        <v>2955.57</v>
      </c>
      <c r="HK268" s="371" t="str">
        <f t="shared" si="678"/>
        <v/>
      </c>
      <c r="HL268" s="371" t="str">
        <f t="shared" si="679"/>
        <v/>
      </c>
      <c r="HM268" s="410"/>
    </row>
    <row r="269" spans="1:221" s="343" customFormat="1" ht="15">
      <c r="A269" s="346" t="s">
        <v>121</v>
      </c>
      <c r="B269" s="347" t="s">
        <v>772</v>
      </c>
      <c r="C269" s="347"/>
      <c r="D269" s="348">
        <v>206941</v>
      </c>
      <c r="E269" s="342">
        <v>3</v>
      </c>
      <c r="F269" s="676"/>
      <c r="G269" s="420">
        <v>2323</v>
      </c>
      <c r="H269" s="421"/>
      <c r="I269" s="414">
        <v>17</v>
      </c>
      <c r="J269" s="371">
        <f t="shared" si="724"/>
        <v>0</v>
      </c>
      <c r="K269" s="372">
        <f t="shared" si="725"/>
        <v>2306</v>
      </c>
      <c r="L269" s="387">
        <v>120</v>
      </c>
      <c r="M269" s="371">
        <f t="shared" si="612"/>
        <v>0</v>
      </c>
      <c r="N269" s="372">
        <f t="shared" si="613"/>
        <v>2306</v>
      </c>
      <c r="O269" s="371">
        <f t="shared" si="614"/>
        <v>0</v>
      </c>
      <c r="P269" s="372">
        <f t="shared" si="615"/>
        <v>0</v>
      </c>
      <c r="Q269" s="392"/>
      <c r="R269" s="390">
        <v>144</v>
      </c>
      <c r="S269" s="371">
        <f t="shared" si="730"/>
        <v>0</v>
      </c>
      <c r="T269" s="372">
        <f t="shared" si="731"/>
        <v>0</v>
      </c>
      <c r="U269" s="396"/>
      <c r="V269" s="390">
        <v>13</v>
      </c>
      <c r="W269" s="371">
        <f t="shared" si="680"/>
        <v>0</v>
      </c>
      <c r="X269" s="372">
        <f t="shared" si="681"/>
        <v>0</v>
      </c>
      <c r="Y269" s="397"/>
      <c r="Z269" s="390"/>
      <c r="AA269" s="371">
        <f t="shared" si="682"/>
        <v>0</v>
      </c>
      <c r="AB269" s="372">
        <f t="shared" si="683"/>
        <v>0</v>
      </c>
      <c r="AC269" s="358">
        <f t="shared" si="684"/>
        <v>0</v>
      </c>
      <c r="AD269" s="372">
        <f t="shared" si="685"/>
        <v>157</v>
      </c>
      <c r="AE269" s="358">
        <f t="shared" si="686"/>
        <v>0</v>
      </c>
      <c r="AF269" s="372">
        <f t="shared" si="687"/>
        <v>0</v>
      </c>
      <c r="AG269" s="394"/>
      <c r="AH269" s="387">
        <v>5.08</v>
      </c>
      <c r="AI269" s="371">
        <f t="shared" si="626"/>
        <v>0</v>
      </c>
      <c r="AJ269" s="372">
        <f t="shared" si="627"/>
        <v>731.52</v>
      </c>
      <c r="AK269" s="399"/>
      <c r="AL269" s="387">
        <v>5.5</v>
      </c>
      <c r="AM269" s="371">
        <f t="shared" si="628"/>
        <v>0</v>
      </c>
      <c r="AN269" s="372">
        <f t="shared" si="629"/>
        <v>71.5</v>
      </c>
      <c r="AO269" s="399"/>
      <c r="AP269" s="387"/>
      <c r="AQ269" s="371">
        <f t="shared" si="601"/>
        <v>0</v>
      </c>
      <c r="AR269" s="372">
        <f t="shared" si="602"/>
        <v>0</v>
      </c>
      <c r="AS269" s="371">
        <f t="shared" si="603"/>
        <v>0</v>
      </c>
      <c r="AT269" s="372">
        <f t="shared" si="604"/>
        <v>5.1147770700636945</v>
      </c>
      <c r="AU269" s="371">
        <f t="shared" si="605"/>
        <v>0</v>
      </c>
      <c r="AV269" s="372">
        <f t="shared" si="606"/>
        <v>803.0200000000001</v>
      </c>
      <c r="AW269" s="394"/>
      <c r="AX269" s="387"/>
      <c r="AY269" s="371">
        <f t="shared" si="732"/>
        <v>0</v>
      </c>
      <c r="AZ269" s="372">
        <f t="shared" si="733"/>
        <v>0</v>
      </c>
      <c r="BA269" s="399"/>
      <c r="BB269" s="387"/>
      <c r="BC269" s="371">
        <f t="shared" si="734"/>
        <v>0</v>
      </c>
      <c r="BD269" s="372">
        <f t="shared" si="735"/>
        <v>0</v>
      </c>
      <c r="BE269" s="401"/>
      <c r="BF269" s="387"/>
      <c r="BG269" s="371">
        <f t="shared" si="736"/>
        <v>0</v>
      </c>
      <c r="BH269" s="372">
        <f t="shared" si="737"/>
        <v>0</v>
      </c>
      <c r="BI269" s="371">
        <f t="shared" si="738"/>
        <v>0</v>
      </c>
      <c r="BJ269" s="372">
        <f t="shared" si="739"/>
        <v>0</v>
      </c>
      <c r="BK269" s="371">
        <f t="shared" si="740"/>
        <v>0</v>
      </c>
      <c r="BL269" s="372">
        <f t="shared" si="741"/>
        <v>0</v>
      </c>
      <c r="BM269" s="392"/>
      <c r="BN269" s="390">
        <v>672</v>
      </c>
      <c r="BO269" s="371">
        <f t="shared" si="742"/>
        <v>0</v>
      </c>
      <c r="BP269" s="372">
        <f t="shared" si="743"/>
        <v>0</v>
      </c>
      <c r="BQ269" s="396"/>
      <c r="BR269" s="390">
        <v>108</v>
      </c>
      <c r="BS269" s="371">
        <f t="shared" si="744"/>
        <v>0</v>
      </c>
      <c r="BT269" s="372">
        <f t="shared" si="745"/>
        <v>0</v>
      </c>
      <c r="BU269" s="397"/>
      <c r="BV269" s="390"/>
      <c r="BW269" s="371">
        <f t="shared" si="688"/>
        <v>0</v>
      </c>
      <c r="BX269" s="423">
        <f t="shared" si="689"/>
        <v>0</v>
      </c>
      <c r="BY269" s="358">
        <f t="shared" si="690"/>
        <v>0</v>
      </c>
      <c r="BZ269" s="372">
        <f t="shared" si="691"/>
        <v>780</v>
      </c>
      <c r="CA269" s="358">
        <f t="shared" si="692"/>
        <v>0</v>
      </c>
      <c r="CB269" s="372">
        <f t="shared" si="693"/>
        <v>0</v>
      </c>
      <c r="CC269" s="394"/>
      <c r="CD269" s="387">
        <v>5.57</v>
      </c>
      <c r="CE269" s="371">
        <f t="shared" si="746"/>
        <v>0</v>
      </c>
      <c r="CF269" s="372">
        <f t="shared" si="747"/>
        <v>3743.04</v>
      </c>
      <c r="CG269" s="399"/>
      <c r="CH269" s="387">
        <v>6.54</v>
      </c>
      <c r="CI269" s="371">
        <f t="shared" si="748"/>
        <v>0</v>
      </c>
      <c r="CJ269" s="372">
        <f t="shared" si="749"/>
        <v>706.32</v>
      </c>
      <c r="CK269" s="399"/>
      <c r="CL269" s="387"/>
      <c r="CM269" s="371">
        <f t="shared" si="634"/>
        <v>0</v>
      </c>
      <c r="CN269" s="372">
        <f t="shared" si="635"/>
        <v>0</v>
      </c>
      <c r="CO269" s="371">
        <f t="shared" si="636"/>
        <v>0</v>
      </c>
      <c r="CP269" s="372">
        <f t="shared" si="637"/>
        <v>5.7043076923076921</v>
      </c>
      <c r="CQ269" s="371">
        <f t="shared" si="638"/>
        <v>0</v>
      </c>
      <c r="CR269" s="372">
        <f t="shared" si="639"/>
        <v>4449.3599999999997</v>
      </c>
      <c r="CS269" s="394"/>
      <c r="CT269" s="387"/>
      <c r="CU269" s="371">
        <f t="shared" si="750"/>
        <v>0</v>
      </c>
      <c r="CV269" s="372">
        <f t="shared" si="751"/>
        <v>0</v>
      </c>
      <c r="CW269" s="399"/>
      <c r="CX269" s="387"/>
      <c r="CY269" s="371">
        <f t="shared" si="752"/>
        <v>0</v>
      </c>
      <c r="CZ269" s="372">
        <f t="shared" si="753"/>
        <v>0</v>
      </c>
      <c r="DA269" s="401"/>
      <c r="DB269" s="387"/>
      <c r="DC269" s="371">
        <f t="shared" si="694"/>
        <v>0</v>
      </c>
      <c r="DD269" s="372">
        <f t="shared" si="695"/>
        <v>0</v>
      </c>
      <c r="DE269" s="371">
        <f t="shared" si="696"/>
        <v>0</v>
      </c>
      <c r="DF269" s="372">
        <f t="shared" si="697"/>
        <v>0</v>
      </c>
      <c r="DG269" s="371">
        <f t="shared" si="698"/>
        <v>0</v>
      </c>
      <c r="DH269" s="372">
        <f t="shared" si="699"/>
        <v>0</v>
      </c>
      <c r="DI269" s="371">
        <f t="shared" si="700"/>
        <v>0</v>
      </c>
      <c r="DJ269" s="372">
        <f t="shared" si="700"/>
        <v>937</v>
      </c>
      <c r="DK269" s="371">
        <f t="shared" si="700"/>
        <v>0</v>
      </c>
      <c r="DL269" s="372">
        <f t="shared" si="700"/>
        <v>0</v>
      </c>
      <c r="DM269" s="371">
        <f t="shared" si="701"/>
        <v>0</v>
      </c>
      <c r="DN269" s="372">
        <f t="shared" si="702"/>
        <v>5.6055282817502672</v>
      </c>
      <c r="DO269" s="371">
        <f t="shared" si="703"/>
        <v>0</v>
      </c>
      <c r="DP269" s="372">
        <f t="shared" si="704"/>
        <v>5252.38</v>
      </c>
      <c r="DQ269" s="371">
        <f t="shared" si="705"/>
        <v>0</v>
      </c>
      <c r="DR269" s="372">
        <f t="shared" si="706"/>
        <v>0</v>
      </c>
      <c r="DS269" s="371">
        <f t="shared" si="707"/>
        <v>0</v>
      </c>
      <c r="DT269" s="372">
        <f t="shared" si="708"/>
        <v>0</v>
      </c>
      <c r="DU269" s="392"/>
      <c r="DV269" s="390">
        <v>979</v>
      </c>
      <c r="DW269" s="371">
        <f t="shared" si="754"/>
        <v>0</v>
      </c>
      <c r="DX269" s="372">
        <f t="shared" si="755"/>
        <v>0</v>
      </c>
      <c r="DY269" s="396"/>
      <c r="DZ269" s="390">
        <v>379</v>
      </c>
      <c r="EA269" s="371">
        <f t="shared" si="709"/>
        <v>0</v>
      </c>
      <c r="EB269" s="372">
        <f t="shared" si="710"/>
        <v>0</v>
      </c>
      <c r="EC269" s="397"/>
      <c r="ED269" s="390">
        <v>2</v>
      </c>
      <c r="EE269" s="371">
        <f t="shared" si="640"/>
        <v>0</v>
      </c>
      <c r="EF269" s="372">
        <f t="shared" si="641"/>
        <v>0</v>
      </c>
      <c r="EG269" s="358">
        <f t="shared" si="642"/>
        <v>0</v>
      </c>
      <c r="EH269" s="372">
        <f t="shared" si="643"/>
        <v>1360</v>
      </c>
      <c r="EI269" s="358">
        <f t="shared" si="644"/>
        <v>0</v>
      </c>
      <c r="EJ269" s="372">
        <f t="shared" si="645"/>
        <v>0</v>
      </c>
      <c r="EK269" s="394"/>
      <c r="EL269" s="657">
        <v>0.69</v>
      </c>
      <c r="EM269" s="371">
        <f t="shared" si="756"/>
        <v>0</v>
      </c>
      <c r="EN269" s="372">
        <f t="shared" si="757"/>
        <v>675.51</v>
      </c>
      <c r="EO269" s="399"/>
      <c r="EP269" s="657">
        <v>0.96</v>
      </c>
      <c r="EQ269" s="371">
        <f t="shared" si="712"/>
        <v>0</v>
      </c>
      <c r="ER269" s="372">
        <f t="shared" si="713"/>
        <v>363.84</v>
      </c>
      <c r="ES269" s="399"/>
      <c r="ET269" s="387">
        <v>0</v>
      </c>
      <c r="EU269" s="371">
        <f t="shared" si="714"/>
        <v>0</v>
      </c>
      <c r="EV269" s="372">
        <f t="shared" si="715"/>
        <v>0</v>
      </c>
      <c r="EW269" s="371">
        <f t="shared" si="716"/>
        <v>0</v>
      </c>
      <c r="EX269" s="372">
        <f t="shared" si="717"/>
        <v>0.76422794117647053</v>
      </c>
      <c r="EY269" s="371">
        <f t="shared" si="718"/>
        <v>0</v>
      </c>
      <c r="EZ269" s="372">
        <f t="shared" si="719"/>
        <v>1039.3499999999999</v>
      </c>
      <c r="FA269" s="394"/>
      <c r="FB269" s="387"/>
      <c r="FC269" s="371">
        <f t="shared" si="758"/>
        <v>0</v>
      </c>
      <c r="FD269" s="372">
        <f t="shared" si="759"/>
        <v>0</v>
      </c>
      <c r="FE269" s="399"/>
      <c r="FF269" s="387"/>
      <c r="FG269" s="371">
        <f t="shared" si="760"/>
        <v>0</v>
      </c>
      <c r="FH269" s="372">
        <f t="shared" si="761"/>
        <v>0</v>
      </c>
      <c r="FI269" s="401"/>
      <c r="FJ269" s="387"/>
      <c r="FK269" s="371">
        <f t="shared" si="762"/>
        <v>0</v>
      </c>
      <c r="FL269" s="372">
        <f t="shared" si="763"/>
        <v>0</v>
      </c>
      <c r="FM269" s="371">
        <f t="shared" si="764"/>
        <v>0</v>
      </c>
      <c r="FN269" s="372">
        <f t="shared" si="765"/>
        <v>0</v>
      </c>
      <c r="FO269" s="371">
        <f t="shared" si="766"/>
        <v>0</v>
      </c>
      <c r="FP269" s="372">
        <f t="shared" si="767"/>
        <v>0</v>
      </c>
      <c r="FQ269" s="392"/>
      <c r="FR269" s="390">
        <v>9</v>
      </c>
      <c r="FS269" s="371">
        <f t="shared" si="720"/>
        <v>0</v>
      </c>
      <c r="FT269" s="372">
        <f t="shared" si="721"/>
        <v>0</v>
      </c>
      <c r="FU269" s="396"/>
      <c r="FV269" s="390"/>
      <c r="FW269" s="371">
        <f t="shared" si="722"/>
        <v>0</v>
      </c>
      <c r="FX269" s="372">
        <f t="shared" si="723"/>
        <v>0</v>
      </c>
      <c r="FY269" s="396"/>
      <c r="FZ269" s="390"/>
      <c r="GA269" s="371">
        <f t="shared" si="648"/>
        <v>0</v>
      </c>
      <c r="GB269" s="372">
        <f t="shared" si="649"/>
        <v>0</v>
      </c>
      <c r="GC269" s="406">
        <f t="shared" si="650"/>
        <v>0</v>
      </c>
      <c r="GD269" s="372">
        <f t="shared" si="650"/>
        <v>1795</v>
      </c>
      <c r="GE269" s="371">
        <f t="shared" si="650"/>
        <v>0</v>
      </c>
      <c r="GF269" s="372">
        <f t="shared" si="650"/>
        <v>0</v>
      </c>
      <c r="GG269" s="371" t="str">
        <f t="shared" si="651"/>
        <v/>
      </c>
      <c r="GH269" s="372">
        <f t="shared" si="652"/>
        <v>5150.07</v>
      </c>
      <c r="GI269" s="371" t="str">
        <f t="shared" si="653"/>
        <v/>
      </c>
      <c r="GJ269" s="372" t="str">
        <f t="shared" si="654"/>
        <v/>
      </c>
      <c r="GK269" s="406">
        <f t="shared" si="655"/>
        <v>0</v>
      </c>
      <c r="GL269" s="372">
        <f t="shared" si="655"/>
        <v>500</v>
      </c>
      <c r="GM269" s="371">
        <f t="shared" si="655"/>
        <v>0</v>
      </c>
      <c r="GN269" s="372">
        <f t="shared" si="655"/>
        <v>0</v>
      </c>
      <c r="GO269" s="371">
        <f t="shared" si="656"/>
        <v>0</v>
      </c>
      <c r="GP269" s="372">
        <f t="shared" si="657"/>
        <v>1141.6600000000001</v>
      </c>
      <c r="GQ269" s="371">
        <f t="shared" si="658"/>
        <v>0</v>
      </c>
      <c r="GR269" s="372">
        <f t="shared" si="659"/>
        <v>0</v>
      </c>
      <c r="GS269" s="406">
        <f t="shared" si="660"/>
        <v>0</v>
      </c>
      <c r="GT269" s="372">
        <f t="shared" si="661"/>
        <v>2295</v>
      </c>
      <c r="GU269" s="371">
        <f t="shared" si="662"/>
        <v>0</v>
      </c>
      <c r="GV269" s="372">
        <f t="shared" si="663"/>
        <v>0</v>
      </c>
      <c r="GW269" s="371" t="str">
        <f t="shared" si="664"/>
        <v/>
      </c>
      <c r="GX269" s="372">
        <f t="shared" si="665"/>
        <v>6291.73</v>
      </c>
      <c r="GY269" s="371" t="str">
        <f t="shared" si="666"/>
        <v/>
      </c>
      <c r="GZ269" s="372" t="str">
        <f t="shared" si="667"/>
        <v/>
      </c>
      <c r="HA269" s="406">
        <f t="shared" si="668"/>
        <v>0</v>
      </c>
      <c r="HB269" s="372">
        <f t="shared" si="669"/>
        <v>2</v>
      </c>
      <c r="HC269" s="371">
        <f t="shared" si="670"/>
        <v>0</v>
      </c>
      <c r="HD269" s="372">
        <f t="shared" si="671"/>
        <v>0</v>
      </c>
      <c r="HE269" s="371" t="str">
        <f t="shared" si="672"/>
        <v/>
      </c>
      <c r="HF269" s="372">
        <f t="shared" si="673"/>
        <v>0</v>
      </c>
      <c r="HG269" s="371" t="str">
        <f t="shared" si="674"/>
        <v/>
      </c>
      <c r="HH269" s="372" t="str">
        <f t="shared" si="675"/>
        <v/>
      </c>
      <c r="HI269" s="406" t="str">
        <f t="shared" si="676"/>
        <v/>
      </c>
      <c r="HJ269" s="372">
        <f t="shared" si="677"/>
        <v>6291.73</v>
      </c>
      <c r="HK269" s="371" t="str">
        <f t="shared" si="678"/>
        <v/>
      </c>
      <c r="HL269" s="371" t="str">
        <f t="shared" si="679"/>
        <v/>
      </c>
      <c r="HM269" s="410"/>
    </row>
    <row r="270" spans="1:221" s="343" customFormat="1" ht="15">
      <c r="A270" s="346" t="s">
        <v>121</v>
      </c>
      <c r="B270" s="347" t="s">
        <v>773</v>
      </c>
      <c r="C270" s="347"/>
      <c r="D270" s="348">
        <v>206914</v>
      </c>
      <c r="E270" s="342">
        <v>5</v>
      </c>
      <c r="F270" s="676"/>
      <c r="G270" s="420">
        <v>580</v>
      </c>
      <c r="H270" s="421"/>
      <c r="I270" s="414">
        <v>11</v>
      </c>
      <c r="J270" s="371">
        <f t="shared" si="724"/>
        <v>0</v>
      </c>
      <c r="K270" s="372">
        <f t="shared" si="725"/>
        <v>569</v>
      </c>
      <c r="L270" s="387">
        <v>120</v>
      </c>
      <c r="M270" s="371">
        <f t="shared" si="612"/>
        <v>0</v>
      </c>
      <c r="N270" s="372">
        <f t="shared" si="613"/>
        <v>569</v>
      </c>
      <c r="O270" s="371">
        <f t="shared" si="614"/>
        <v>0</v>
      </c>
      <c r="P270" s="372">
        <f t="shared" si="615"/>
        <v>0</v>
      </c>
      <c r="Q270" s="392"/>
      <c r="R270" s="390">
        <v>10</v>
      </c>
      <c r="S270" s="371">
        <f t="shared" si="730"/>
        <v>0</v>
      </c>
      <c r="T270" s="372">
        <f t="shared" si="731"/>
        <v>0</v>
      </c>
      <c r="U270" s="396"/>
      <c r="V270" s="390">
        <v>12</v>
      </c>
      <c r="W270" s="371">
        <f t="shared" si="680"/>
        <v>0</v>
      </c>
      <c r="X270" s="372">
        <f t="shared" si="681"/>
        <v>0</v>
      </c>
      <c r="Y270" s="397"/>
      <c r="Z270" s="390"/>
      <c r="AA270" s="371">
        <f t="shared" si="682"/>
        <v>0</v>
      </c>
      <c r="AB270" s="372">
        <f t="shared" si="683"/>
        <v>0</v>
      </c>
      <c r="AC270" s="358">
        <f t="shared" si="684"/>
        <v>0</v>
      </c>
      <c r="AD270" s="372">
        <f t="shared" si="685"/>
        <v>22</v>
      </c>
      <c r="AE270" s="358">
        <f t="shared" si="686"/>
        <v>0</v>
      </c>
      <c r="AF270" s="372">
        <f t="shared" si="687"/>
        <v>0</v>
      </c>
      <c r="AG270" s="394"/>
      <c r="AH270" s="387">
        <v>5.65</v>
      </c>
      <c r="AI270" s="371">
        <f t="shared" si="626"/>
        <v>0</v>
      </c>
      <c r="AJ270" s="372">
        <f t="shared" si="627"/>
        <v>56.5</v>
      </c>
      <c r="AK270" s="399"/>
      <c r="AL270" s="387">
        <v>5.33</v>
      </c>
      <c r="AM270" s="371">
        <f t="shared" si="628"/>
        <v>0</v>
      </c>
      <c r="AN270" s="372">
        <f t="shared" si="629"/>
        <v>63.96</v>
      </c>
      <c r="AO270" s="399"/>
      <c r="AP270" s="387"/>
      <c r="AQ270" s="371">
        <f t="shared" si="601"/>
        <v>0</v>
      </c>
      <c r="AR270" s="372">
        <f t="shared" si="602"/>
        <v>0</v>
      </c>
      <c r="AS270" s="371">
        <f t="shared" si="603"/>
        <v>0</v>
      </c>
      <c r="AT270" s="372">
        <f t="shared" si="604"/>
        <v>5.4754545454545456</v>
      </c>
      <c r="AU270" s="371">
        <f t="shared" si="605"/>
        <v>0</v>
      </c>
      <c r="AV270" s="372">
        <f t="shared" si="606"/>
        <v>120.46000000000001</v>
      </c>
      <c r="AW270" s="394"/>
      <c r="AX270" s="387"/>
      <c r="AY270" s="371">
        <f t="shared" si="732"/>
        <v>0</v>
      </c>
      <c r="AZ270" s="372">
        <f t="shared" si="733"/>
        <v>0</v>
      </c>
      <c r="BA270" s="399"/>
      <c r="BB270" s="387"/>
      <c r="BC270" s="371">
        <f t="shared" si="734"/>
        <v>0</v>
      </c>
      <c r="BD270" s="372">
        <f t="shared" si="735"/>
        <v>0</v>
      </c>
      <c r="BE270" s="401"/>
      <c r="BF270" s="387"/>
      <c r="BG270" s="371">
        <f t="shared" si="736"/>
        <v>0</v>
      </c>
      <c r="BH270" s="372">
        <f t="shared" si="737"/>
        <v>0</v>
      </c>
      <c r="BI270" s="371">
        <f t="shared" si="738"/>
        <v>0</v>
      </c>
      <c r="BJ270" s="372">
        <f t="shared" si="739"/>
        <v>0</v>
      </c>
      <c r="BK270" s="371">
        <f t="shared" si="740"/>
        <v>0</v>
      </c>
      <c r="BL270" s="372">
        <f t="shared" si="741"/>
        <v>0</v>
      </c>
      <c r="BM270" s="392"/>
      <c r="BN270" s="390">
        <v>237</v>
      </c>
      <c r="BO270" s="371">
        <f t="shared" si="742"/>
        <v>0</v>
      </c>
      <c r="BP270" s="372">
        <f t="shared" si="743"/>
        <v>0</v>
      </c>
      <c r="BQ270" s="396"/>
      <c r="BR270" s="390">
        <v>58</v>
      </c>
      <c r="BS270" s="371">
        <f t="shared" si="744"/>
        <v>0</v>
      </c>
      <c r="BT270" s="372">
        <f t="shared" si="745"/>
        <v>0</v>
      </c>
      <c r="BU270" s="397"/>
      <c r="BV270" s="390"/>
      <c r="BW270" s="371">
        <f t="shared" si="688"/>
        <v>0</v>
      </c>
      <c r="BX270" s="423">
        <f t="shared" si="689"/>
        <v>0</v>
      </c>
      <c r="BY270" s="358">
        <f t="shared" si="690"/>
        <v>0</v>
      </c>
      <c r="BZ270" s="372">
        <f t="shared" si="691"/>
        <v>295</v>
      </c>
      <c r="CA270" s="358">
        <f t="shared" si="692"/>
        <v>0</v>
      </c>
      <c r="CB270" s="372">
        <f t="shared" si="693"/>
        <v>0</v>
      </c>
      <c r="CC270" s="394"/>
      <c r="CD270" s="387">
        <v>6.02</v>
      </c>
      <c r="CE270" s="371">
        <f t="shared" si="746"/>
        <v>0</v>
      </c>
      <c r="CF270" s="372">
        <f t="shared" si="747"/>
        <v>1426.74</v>
      </c>
      <c r="CG270" s="399"/>
      <c r="CH270" s="387">
        <v>7.07</v>
      </c>
      <c r="CI270" s="371">
        <f t="shared" si="748"/>
        <v>0</v>
      </c>
      <c r="CJ270" s="372">
        <f t="shared" si="749"/>
        <v>410.06</v>
      </c>
      <c r="CK270" s="399"/>
      <c r="CL270" s="387"/>
      <c r="CM270" s="371">
        <f t="shared" si="634"/>
        <v>0</v>
      </c>
      <c r="CN270" s="372">
        <f t="shared" si="635"/>
        <v>0</v>
      </c>
      <c r="CO270" s="371">
        <f t="shared" si="636"/>
        <v>0</v>
      </c>
      <c r="CP270" s="372">
        <f t="shared" si="637"/>
        <v>6.2264406779661012</v>
      </c>
      <c r="CQ270" s="371">
        <f t="shared" si="638"/>
        <v>0</v>
      </c>
      <c r="CR270" s="372">
        <f t="shared" si="639"/>
        <v>1836.8</v>
      </c>
      <c r="CS270" s="394"/>
      <c r="CT270" s="387"/>
      <c r="CU270" s="371">
        <f t="shared" si="750"/>
        <v>0</v>
      </c>
      <c r="CV270" s="372">
        <f t="shared" si="751"/>
        <v>0</v>
      </c>
      <c r="CW270" s="399"/>
      <c r="CX270" s="387"/>
      <c r="CY270" s="371">
        <f t="shared" si="752"/>
        <v>0</v>
      </c>
      <c r="CZ270" s="372">
        <f t="shared" si="753"/>
        <v>0</v>
      </c>
      <c r="DA270" s="401"/>
      <c r="DB270" s="387"/>
      <c r="DC270" s="371">
        <f t="shared" si="694"/>
        <v>0</v>
      </c>
      <c r="DD270" s="372">
        <f t="shared" si="695"/>
        <v>0</v>
      </c>
      <c r="DE270" s="371">
        <f t="shared" si="696"/>
        <v>0</v>
      </c>
      <c r="DF270" s="372">
        <f t="shared" si="697"/>
        <v>0</v>
      </c>
      <c r="DG270" s="371">
        <f t="shared" si="698"/>
        <v>0</v>
      </c>
      <c r="DH270" s="372">
        <f t="shared" si="699"/>
        <v>0</v>
      </c>
      <c r="DI270" s="371">
        <f t="shared" si="700"/>
        <v>0</v>
      </c>
      <c r="DJ270" s="372">
        <f t="shared" si="700"/>
        <v>317</v>
      </c>
      <c r="DK270" s="371">
        <f t="shared" si="700"/>
        <v>0</v>
      </c>
      <c r="DL270" s="372">
        <f t="shared" si="700"/>
        <v>0</v>
      </c>
      <c r="DM270" s="371">
        <f t="shared" si="701"/>
        <v>0</v>
      </c>
      <c r="DN270" s="372">
        <f t="shared" si="702"/>
        <v>6.1743217665615138</v>
      </c>
      <c r="DO270" s="371">
        <f t="shared" si="703"/>
        <v>0</v>
      </c>
      <c r="DP270" s="372">
        <f t="shared" si="704"/>
        <v>1957.2599999999998</v>
      </c>
      <c r="DQ270" s="371">
        <f t="shared" si="705"/>
        <v>0</v>
      </c>
      <c r="DR270" s="372">
        <f t="shared" si="706"/>
        <v>0</v>
      </c>
      <c r="DS270" s="371">
        <f t="shared" si="707"/>
        <v>0</v>
      </c>
      <c r="DT270" s="372">
        <f t="shared" si="708"/>
        <v>0</v>
      </c>
      <c r="DU270" s="392"/>
      <c r="DV270" s="390">
        <v>163</v>
      </c>
      <c r="DW270" s="371">
        <f t="shared" si="754"/>
        <v>0</v>
      </c>
      <c r="DX270" s="372">
        <f t="shared" si="755"/>
        <v>0</v>
      </c>
      <c r="DY270" s="396"/>
      <c r="DZ270" s="390">
        <v>88</v>
      </c>
      <c r="EA270" s="371">
        <f t="shared" si="709"/>
        <v>0</v>
      </c>
      <c r="EB270" s="372">
        <f t="shared" si="710"/>
        <v>0</v>
      </c>
      <c r="EC270" s="397"/>
      <c r="ED270" s="390">
        <v>0</v>
      </c>
      <c r="EE270" s="371">
        <f t="shared" si="640"/>
        <v>0</v>
      </c>
      <c r="EF270" s="372">
        <f t="shared" si="641"/>
        <v>0</v>
      </c>
      <c r="EG270" s="358">
        <f t="shared" si="642"/>
        <v>0</v>
      </c>
      <c r="EH270" s="372">
        <f t="shared" si="643"/>
        <v>251</v>
      </c>
      <c r="EI270" s="358">
        <f t="shared" si="644"/>
        <v>0</v>
      </c>
      <c r="EJ270" s="372">
        <f t="shared" si="645"/>
        <v>0</v>
      </c>
      <c r="EK270" s="394"/>
      <c r="EL270" s="657">
        <v>2.0099999999999998</v>
      </c>
      <c r="EM270" s="371">
        <f t="shared" si="756"/>
        <v>0</v>
      </c>
      <c r="EN270" s="372">
        <f t="shared" si="757"/>
        <v>327.62999999999994</v>
      </c>
      <c r="EO270" s="399"/>
      <c r="EP270" s="657">
        <v>4.0599999999999996</v>
      </c>
      <c r="EQ270" s="371">
        <f t="shared" si="712"/>
        <v>0</v>
      </c>
      <c r="ER270" s="372">
        <f t="shared" si="713"/>
        <v>357.28</v>
      </c>
      <c r="ES270" s="399"/>
      <c r="ET270" s="387"/>
      <c r="EU270" s="371">
        <f t="shared" si="714"/>
        <v>0</v>
      </c>
      <c r="EV270" s="372">
        <f t="shared" si="715"/>
        <v>0</v>
      </c>
      <c r="EW270" s="371">
        <f t="shared" si="716"/>
        <v>0</v>
      </c>
      <c r="EX270" s="372">
        <f t="shared" si="717"/>
        <v>2.728725099601593</v>
      </c>
      <c r="EY270" s="371">
        <f t="shared" si="718"/>
        <v>0</v>
      </c>
      <c r="EZ270" s="372">
        <f t="shared" si="719"/>
        <v>684.90999999999985</v>
      </c>
      <c r="FA270" s="394"/>
      <c r="FB270" s="387"/>
      <c r="FC270" s="371">
        <f t="shared" si="758"/>
        <v>0</v>
      </c>
      <c r="FD270" s="372">
        <f t="shared" si="759"/>
        <v>0</v>
      </c>
      <c r="FE270" s="399"/>
      <c r="FF270" s="387"/>
      <c r="FG270" s="371">
        <f t="shared" si="760"/>
        <v>0</v>
      </c>
      <c r="FH270" s="372">
        <f t="shared" si="761"/>
        <v>0</v>
      </c>
      <c r="FI270" s="401"/>
      <c r="FJ270" s="387"/>
      <c r="FK270" s="371">
        <f t="shared" si="762"/>
        <v>0</v>
      </c>
      <c r="FL270" s="372">
        <f t="shared" si="763"/>
        <v>0</v>
      </c>
      <c r="FM270" s="371">
        <f t="shared" si="764"/>
        <v>0</v>
      </c>
      <c r="FN270" s="372">
        <f t="shared" si="765"/>
        <v>0</v>
      </c>
      <c r="FO270" s="371">
        <f t="shared" si="766"/>
        <v>0</v>
      </c>
      <c r="FP270" s="372">
        <f t="shared" si="767"/>
        <v>0</v>
      </c>
      <c r="FQ270" s="392"/>
      <c r="FR270" s="390">
        <v>1</v>
      </c>
      <c r="FS270" s="371">
        <f t="shared" si="720"/>
        <v>0</v>
      </c>
      <c r="FT270" s="372">
        <f t="shared" si="721"/>
        <v>0</v>
      </c>
      <c r="FU270" s="396"/>
      <c r="FV270" s="390"/>
      <c r="FW270" s="371">
        <f t="shared" si="722"/>
        <v>0</v>
      </c>
      <c r="FX270" s="372">
        <f t="shared" si="723"/>
        <v>0</v>
      </c>
      <c r="FY270" s="396"/>
      <c r="FZ270" s="390"/>
      <c r="GA270" s="371">
        <f t="shared" si="648"/>
        <v>0</v>
      </c>
      <c r="GB270" s="372">
        <f t="shared" si="649"/>
        <v>0</v>
      </c>
      <c r="GC270" s="406">
        <f t="shared" si="650"/>
        <v>0</v>
      </c>
      <c r="GD270" s="372">
        <f t="shared" si="650"/>
        <v>410</v>
      </c>
      <c r="GE270" s="371">
        <f t="shared" si="650"/>
        <v>0</v>
      </c>
      <c r="GF270" s="372">
        <f t="shared" si="650"/>
        <v>0</v>
      </c>
      <c r="GG270" s="371" t="str">
        <f t="shared" si="651"/>
        <v/>
      </c>
      <c r="GH270" s="372">
        <f t="shared" si="652"/>
        <v>1810.87</v>
      </c>
      <c r="GI270" s="371" t="str">
        <f t="shared" si="653"/>
        <v/>
      </c>
      <c r="GJ270" s="372" t="str">
        <f t="shared" si="654"/>
        <v/>
      </c>
      <c r="GK270" s="406">
        <f t="shared" si="655"/>
        <v>0</v>
      </c>
      <c r="GL270" s="372">
        <f t="shared" si="655"/>
        <v>158</v>
      </c>
      <c r="GM270" s="371">
        <f t="shared" si="655"/>
        <v>0</v>
      </c>
      <c r="GN270" s="372">
        <f t="shared" si="655"/>
        <v>0</v>
      </c>
      <c r="GO270" s="371">
        <f t="shared" si="656"/>
        <v>0</v>
      </c>
      <c r="GP270" s="372">
        <f t="shared" si="657"/>
        <v>831.3</v>
      </c>
      <c r="GQ270" s="371">
        <f t="shared" si="658"/>
        <v>0</v>
      </c>
      <c r="GR270" s="372">
        <f t="shared" si="659"/>
        <v>0</v>
      </c>
      <c r="GS270" s="406">
        <f t="shared" si="660"/>
        <v>0</v>
      </c>
      <c r="GT270" s="372">
        <f t="shared" si="661"/>
        <v>568</v>
      </c>
      <c r="GU270" s="371">
        <f t="shared" si="662"/>
        <v>0</v>
      </c>
      <c r="GV270" s="372">
        <f t="shared" si="663"/>
        <v>0</v>
      </c>
      <c r="GW270" s="371" t="str">
        <f t="shared" si="664"/>
        <v/>
      </c>
      <c r="GX270" s="372">
        <f t="shared" si="665"/>
        <v>2642.17</v>
      </c>
      <c r="GY270" s="371" t="str">
        <f t="shared" si="666"/>
        <v/>
      </c>
      <c r="GZ270" s="372" t="str">
        <f t="shared" si="667"/>
        <v/>
      </c>
      <c r="HA270" s="406">
        <f t="shared" si="668"/>
        <v>0</v>
      </c>
      <c r="HB270" s="372">
        <f t="shared" si="669"/>
        <v>0</v>
      </c>
      <c r="HC270" s="371">
        <f t="shared" si="670"/>
        <v>0</v>
      </c>
      <c r="HD270" s="372">
        <f t="shared" si="671"/>
        <v>0</v>
      </c>
      <c r="HE270" s="371" t="str">
        <f t="shared" si="672"/>
        <v/>
      </c>
      <c r="HF270" s="372" t="str">
        <f t="shared" si="673"/>
        <v/>
      </c>
      <c r="HG270" s="371" t="str">
        <f t="shared" si="674"/>
        <v/>
      </c>
      <c r="HH270" s="372" t="str">
        <f t="shared" si="675"/>
        <v/>
      </c>
      <c r="HI270" s="406" t="str">
        <f t="shared" si="676"/>
        <v/>
      </c>
      <c r="HJ270" s="372">
        <f t="shared" si="677"/>
        <v>2642.1699999999996</v>
      </c>
      <c r="HK270" s="371" t="str">
        <f t="shared" si="678"/>
        <v/>
      </c>
      <c r="HL270" s="371" t="str">
        <f t="shared" si="679"/>
        <v/>
      </c>
      <c r="HM270" s="410"/>
    </row>
    <row r="271" spans="1:221" s="343" customFormat="1" ht="15">
      <c r="A271" s="346" t="s">
        <v>121</v>
      </c>
      <c r="B271" s="347" t="s">
        <v>774</v>
      </c>
      <c r="C271" s="347"/>
      <c r="D271" s="348">
        <v>207041</v>
      </c>
      <c r="E271" s="342">
        <v>5</v>
      </c>
      <c r="F271" s="676"/>
      <c r="G271" s="420">
        <v>648</v>
      </c>
      <c r="H271" s="421"/>
      <c r="I271" s="414">
        <v>5</v>
      </c>
      <c r="J271" s="371">
        <f t="shared" si="724"/>
        <v>0</v>
      </c>
      <c r="K271" s="372">
        <f t="shared" si="725"/>
        <v>643</v>
      </c>
      <c r="L271" s="387">
        <v>120</v>
      </c>
      <c r="M271" s="371">
        <f t="shared" si="612"/>
        <v>0</v>
      </c>
      <c r="N271" s="372">
        <f t="shared" si="613"/>
        <v>643</v>
      </c>
      <c r="O271" s="371">
        <f t="shared" si="614"/>
        <v>0</v>
      </c>
      <c r="P271" s="372">
        <f t="shared" si="615"/>
        <v>0</v>
      </c>
      <c r="Q271" s="392"/>
      <c r="R271" s="390">
        <v>51</v>
      </c>
      <c r="S271" s="371">
        <f t="shared" si="730"/>
        <v>0</v>
      </c>
      <c r="T271" s="372">
        <f t="shared" si="731"/>
        <v>0</v>
      </c>
      <c r="U271" s="396"/>
      <c r="V271" s="390">
        <v>1</v>
      </c>
      <c r="W271" s="371">
        <f t="shared" si="680"/>
        <v>0</v>
      </c>
      <c r="X271" s="372">
        <f t="shared" si="681"/>
        <v>0</v>
      </c>
      <c r="Y271" s="397"/>
      <c r="Z271" s="390"/>
      <c r="AA271" s="371">
        <f t="shared" si="682"/>
        <v>0</v>
      </c>
      <c r="AB271" s="372">
        <f t="shared" si="683"/>
        <v>0</v>
      </c>
      <c r="AC271" s="358">
        <f t="shared" si="684"/>
        <v>0</v>
      </c>
      <c r="AD271" s="372">
        <f t="shared" si="685"/>
        <v>52</v>
      </c>
      <c r="AE271" s="358">
        <f t="shared" si="686"/>
        <v>0</v>
      </c>
      <c r="AF271" s="372">
        <f t="shared" si="687"/>
        <v>0</v>
      </c>
      <c r="AG271" s="394"/>
      <c r="AH271" s="387">
        <v>4.92</v>
      </c>
      <c r="AI271" s="371">
        <f t="shared" si="626"/>
        <v>0</v>
      </c>
      <c r="AJ271" s="372">
        <f t="shared" si="627"/>
        <v>250.92</v>
      </c>
      <c r="AK271" s="399"/>
      <c r="AL271" s="387">
        <v>3.5</v>
      </c>
      <c r="AM271" s="371">
        <f t="shared" si="628"/>
        <v>0</v>
      </c>
      <c r="AN271" s="372">
        <f t="shared" si="629"/>
        <v>3.5</v>
      </c>
      <c r="AO271" s="399"/>
      <c r="AP271" s="387"/>
      <c r="AQ271" s="371">
        <f t="shared" si="601"/>
        <v>0</v>
      </c>
      <c r="AR271" s="372">
        <f t="shared" si="602"/>
        <v>0</v>
      </c>
      <c r="AS271" s="371">
        <f t="shared" si="603"/>
        <v>0</v>
      </c>
      <c r="AT271" s="372">
        <f t="shared" si="604"/>
        <v>4.8926923076923075</v>
      </c>
      <c r="AU271" s="371">
        <f t="shared" si="605"/>
        <v>0</v>
      </c>
      <c r="AV271" s="372">
        <f t="shared" si="606"/>
        <v>254.42</v>
      </c>
      <c r="AW271" s="394"/>
      <c r="AX271" s="387"/>
      <c r="AY271" s="371">
        <f t="shared" si="732"/>
        <v>0</v>
      </c>
      <c r="AZ271" s="372">
        <f t="shared" si="733"/>
        <v>0</v>
      </c>
      <c r="BA271" s="399"/>
      <c r="BB271" s="387"/>
      <c r="BC271" s="371">
        <f t="shared" si="734"/>
        <v>0</v>
      </c>
      <c r="BD271" s="372">
        <f t="shared" si="735"/>
        <v>0</v>
      </c>
      <c r="BE271" s="401"/>
      <c r="BF271" s="387"/>
      <c r="BG271" s="371">
        <f t="shared" si="736"/>
        <v>0</v>
      </c>
      <c r="BH271" s="372">
        <f t="shared" si="737"/>
        <v>0</v>
      </c>
      <c r="BI271" s="371">
        <f t="shared" si="738"/>
        <v>0</v>
      </c>
      <c r="BJ271" s="372">
        <f t="shared" si="739"/>
        <v>0</v>
      </c>
      <c r="BK271" s="371">
        <f t="shared" si="740"/>
        <v>0</v>
      </c>
      <c r="BL271" s="372">
        <f t="shared" si="741"/>
        <v>0</v>
      </c>
      <c r="BM271" s="392"/>
      <c r="BN271" s="390">
        <v>222</v>
      </c>
      <c r="BO271" s="371">
        <f t="shared" si="742"/>
        <v>0</v>
      </c>
      <c r="BP271" s="372">
        <f t="shared" si="743"/>
        <v>0</v>
      </c>
      <c r="BQ271" s="396"/>
      <c r="BR271" s="390">
        <v>20</v>
      </c>
      <c r="BS271" s="371">
        <f t="shared" si="744"/>
        <v>0</v>
      </c>
      <c r="BT271" s="372">
        <f t="shared" si="745"/>
        <v>0</v>
      </c>
      <c r="BU271" s="397"/>
      <c r="BV271" s="390"/>
      <c r="BW271" s="371">
        <f t="shared" si="688"/>
        <v>0</v>
      </c>
      <c r="BX271" s="423">
        <f t="shared" si="689"/>
        <v>0</v>
      </c>
      <c r="BY271" s="358">
        <f t="shared" si="690"/>
        <v>0</v>
      </c>
      <c r="BZ271" s="372">
        <f t="shared" si="691"/>
        <v>242</v>
      </c>
      <c r="CA271" s="358">
        <f t="shared" si="692"/>
        <v>0</v>
      </c>
      <c r="CB271" s="372">
        <f t="shared" si="693"/>
        <v>0</v>
      </c>
      <c r="CC271" s="394"/>
      <c r="CD271" s="387">
        <v>5.86</v>
      </c>
      <c r="CE271" s="371">
        <f t="shared" si="746"/>
        <v>0</v>
      </c>
      <c r="CF271" s="372">
        <f t="shared" si="747"/>
        <v>1300.92</v>
      </c>
      <c r="CG271" s="399"/>
      <c r="CH271" s="387">
        <v>6.75</v>
      </c>
      <c r="CI271" s="371">
        <f t="shared" si="748"/>
        <v>0</v>
      </c>
      <c r="CJ271" s="372">
        <f t="shared" si="749"/>
        <v>135</v>
      </c>
      <c r="CK271" s="399"/>
      <c r="CL271" s="387"/>
      <c r="CM271" s="371">
        <f t="shared" si="634"/>
        <v>0</v>
      </c>
      <c r="CN271" s="372">
        <f t="shared" si="635"/>
        <v>0</v>
      </c>
      <c r="CO271" s="371">
        <f t="shared" si="636"/>
        <v>0</v>
      </c>
      <c r="CP271" s="372">
        <f t="shared" si="637"/>
        <v>5.9335537190082643</v>
      </c>
      <c r="CQ271" s="371">
        <f t="shared" si="638"/>
        <v>0</v>
      </c>
      <c r="CR271" s="372">
        <f t="shared" si="639"/>
        <v>1435.92</v>
      </c>
      <c r="CS271" s="394"/>
      <c r="CT271" s="387"/>
      <c r="CU271" s="371">
        <f t="shared" si="750"/>
        <v>0</v>
      </c>
      <c r="CV271" s="372">
        <f t="shared" si="751"/>
        <v>0</v>
      </c>
      <c r="CW271" s="399"/>
      <c r="CX271" s="387"/>
      <c r="CY271" s="371">
        <f t="shared" si="752"/>
        <v>0</v>
      </c>
      <c r="CZ271" s="372">
        <f t="shared" si="753"/>
        <v>0</v>
      </c>
      <c r="DA271" s="401"/>
      <c r="DB271" s="387"/>
      <c r="DC271" s="371">
        <f t="shared" si="694"/>
        <v>0</v>
      </c>
      <c r="DD271" s="372">
        <f t="shared" si="695"/>
        <v>0</v>
      </c>
      <c r="DE271" s="371">
        <f t="shared" si="696"/>
        <v>0</v>
      </c>
      <c r="DF271" s="372">
        <f t="shared" si="697"/>
        <v>0</v>
      </c>
      <c r="DG271" s="371">
        <f t="shared" si="698"/>
        <v>0</v>
      </c>
      <c r="DH271" s="372">
        <f t="shared" si="699"/>
        <v>0</v>
      </c>
      <c r="DI271" s="371">
        <f t="shared" si="700"/>
        <v>0</v>
      </c>
      <c r="DJ271" s="372">
        <f t="shared" si="700"/>
        <v>294</v>
      </c>
      <c r="DK271" s="371">
        <f t="shared" si="700"/>
        <v>0</v>
      </c>
      <c r="DL271" s="372">
        <f t="shared" si="700"/>
        <v>0</v>
      </c>
      <c r="DM271" s="371">
        <f t="shared" si="701"/>
        <v>0</v>
      </c>
      <c r="DN271" s="372">
        <f t="shared" si="702"/>
        <v>5.7494557823129258</v>
      </c>
      <c r="DO271" s="371">
        <f t="shared" si="703"/>
        <v>0</v>
      </c>
      <c r="DP271" s="372">
        <f t="shared" si="704"/>
        <v>1690.3400000000001</v>
      </c>
      <c r="DQ271" s="371">
        <f t="shared" si="705"/>
        <v>0</v>
      </c>
      <c r="DR271" s="372">
        <f t="shared" si="706"/>
        <v>0</v>
      </c>
      <c r="DS271" s="371">
        <f t="shared" si="707"/>
        <v>0</v>
      </c>
      <c r="DT271" s="372">
        <f t="shared" si="708"/>
        <v>0</v>
      </c>
      <c r="DU271" s="392"/>
      <c r="DV271" s="390">
        <v>272</v>
      </c>
      <c r="DW271" s="371">
        <f t="shared" si="754"/>
        <v>0</v>
      </c>
      <c r="DX271" s="372">
        <f t="shared" si="755"/>
        <v>0</v>
      </c>
      <c r="DY271" s="396"/>
      <c r="DZ271" s="390">
        <v>75</v>
      </c>
      <c r="EA271" s="371">
        <f t="shared" si="709"/>
        <v>0</v>
      </c>
      <c r="EB271" s="372">
        <f t="shared" si="710"/>
        <v>0</v>
      </c>
      <c r="EC271" s="397"/>
      <c r="ED271" s="390">
        <v>0</v>
      </c>
      <c r="EE271" s="371">
        <f t="shared" si="640"/>
        <v>0</v>
      </c>
      <c r="EF271" s="372">
        <f t="shared" si="641"/>
        <v>0</v>
      </c>
      <c r="EG271" s="358">
        <f t="shared" si="642"/>
        <v>0</v>
      </c>
      <c r="EH271" s="372">
        <f t="shared" si="643"/>
        <v>347</v>
      </c>
      <c r="EI271" s="358">
        <f t="shared" si="644"/>
        <v>0</v>
      </c>
      <c r="EJ271" s="372">
        <f t="shared" si="645"/>
        <v>0</v>
      </c>
      <c r="EK271" s="394"/>
      <c r="EL271" s="657">
        <v>0.77</v>
      </c>
      <c r="EM271" s="371">
        <f t="shared" si="756"/>
        <v>0</v>
      </c>
      <c r="EN271" s="372">
        <f t="shared" si="757"/>
        <v>209.44</v>
      </c>
      <c r="EO271" s="399"/>
      <c r="EP271" s="657">
        <v>1.1200000000000001</v>
      </c>
      <c r="EQ271" s="371">
        <f t="shared" si="712"/>
        <v>0</v>
      </c>
      <c r="ER271" s="372">
        <f t="shared" si="713"/>
        <v>84.000000000000014</v>
      </c>
      <c r="ES271" s="399"/>
      <c r="ET271" s="387"/>
      <c r="EU271" s="371">
        <f t="shared" si="714"/>
        <v>0</v>
      </c>
      <c r="EV271" s="372">
        <f t="shared" si="715"/>
        <v>0</v>
      </c>
      <c r="EW271" s="371">
        <f t="shared" si="716"/>
        <v>0</v>
      </c>
      <c r="EX271" s="372">
        <f t="shared" si="717"/>
        <v>0.84564841498559074</v>
      </c>
      <c r="EY271" s="371">
        <f t="shared" si="718"/>
        <v>0</v>
      </c>
      <c r="EZ271" s="372">
        <f t="shared" si="719"/>
        <v>293.44</v>
      </c>
      <c r="FA271" s="394"/>
      <c r="FB271" s="387"/>
      <c r="FC271" s="371">
        <f t="shared" si="758"/>
        <v>0</v>
      </c>
      <c r="FD271" s="372">
        <f t="shared" si="759"/>
        <v>0</v>
      </c>
      <c r="FE271" s="399"/>
      <c r="FF271" s="387"/>
      <c r="FG271" s="371">
        <f t="shared" si="760"/>
        <v>0</v>
      </c>
      <c r="FH271" s="372">
        <f t="shared" si="761"/>
        <v>0</v>
      </c>
      <c r="FI271" s="401"/>
      <c r="FJ271" s="387"/>
      <c r="FK271" s="371">
        <f t="shared" si="762"/>
        <v>0</v>
      </c>
      <c r="FL271" s="372">
        <f t="shared" si="763"/>
        <v>0</v>
      </c>
      <c r="FM271" s="371">
        <f t="shared" si="764"/>
        <v>0</v>
      </c>
      <c r="FN271" s="372">
        <f t="shared" si="765"/>
        <v>0</v>
      </c>
      <c r="FO271" s="371">
        <f t="shared" si="766"/>
        <v>0</v>
      </c>
      <c r="FP271" s="372">
        <f t="shared" si="767"/>
        <v>0</v>
      </c>
      <c r="FQ271" s="392"/>
      <c r="FR271" s="390">
        <v>2</v>
      </c>
      <c r="FS271" s="371">
        <f t="shared" si="720"/>
        <v>0</v>
      </c>
      <c r="FT271" s="372">
        <f t="shared" si="721"/>
        <v>0</v>
      </c>
      <c r="FU271" s="396"/>
      <c r="FV271" s="390"/>
      <c r="FW271" s="371">
        <f t="shared" si="722"/>
        <v>0</v>
      </c>
      <c r="FX271" s="372">
        <f t="shared" si="723"/>
        <v>0</v>
      </c>
      <c r="FY271" s="396"/>
      <c r="FZ271" s="390"/>
      <c r="GA271" s="371">
        <f t="shared" si="648"/>
        <v>0</v>
      </c>
      <c r="GB271" s="372">
        <f t="shared" si="649"/>
        <v>0</v>
      </c>
      <c r="GC271" s="406">
        <f t="shared" si="650"/>
        <v>0</v>
      </c>
      <c r="GD271" s="372">
        <f t="shared" si="650"/>
        <v>545</v>
      </c>
      <c r="GE271" s="371">
        <f t="shared" si="650"/>
        <v>0</v>
      </c>
      <c r="GF271" s="372">
        <f t="shared" si="650"/>
        <v>0</v>
      </c>
      <c r="GG271" s="371" t="str">
        <f t="shared" si="651"/>
        <v/>
      </c>
      <c r="GH271" s="372">
        <f t="shared" si="652"/>
        <v>1761.2800000000002</v>
      </c>
      <c r="GI271" s="371" t="str">
        <f t="shared" si="653"/>
        <v/>
      </c>
      <c r="GJ271" s="372" t="str">
        <f t="shared" si="654"/>
        <v/>
      </c>
      <c r="GK271" s="406">
        <f t="shared" si="655"/>
        <v>0</v>
      </c>
      <c r="GL271" s="372">
        <f t="shared" si="655"/>
        <v>96</v>
      </c>
      <c r="GM271" s="371">
        <f t="shared" si="655"/>
        <v>0</v>
      </c>
      <c r="GN271" s="372">
        <f t="shared" si="655"/>
        <v>0</v>
      </c>
      <c r="GO271" s="371">
        <f t="shared" si="656"/>
        <v>0</v>
      </c>
      <c r="GP271" s="372">
        <f t="shared" si="657"/>
        <v>222.5</v>
      </c>
      <c r="GQ271" s="371">
        <f t="shared" si="658"/>
        <v>0</v>
      </c>
      <c r="GR271" s="372">
        <f t="shared" si="659"/>
        <v>0</v>
      </c>
      <c r="GS271" s="406">
        <f t="shared" si="660"/>
        <v>0</v>
      </c>
      <c r="GT271" s="372">
        <f t="shared" si="661"/>
        <v>641</v>
      </c>
      <c r="GU271" s="371">
        <f t="shared" si="662"/>
        <v>0</v>
      </c>
      <c r="GV271" s="372">
        <f t="shared" si="663"/>
        <v>0</v>
      </c>
      <c r="GW271" s="371" t="str">
        <f t="shared" si="664"/>
        <v/>
      </c>
      <c r="GX271" s="372">
        <f t="shared" si="665"/>
        <v>1983.7800000000002</v>
      </c>
      <c r="GY271" s="371" t="str">
        <f t="shared" si="666"/>
        <v/>
      </c>
      <c r="GZ271" s="372" t="str">
        <f t="shared" si="667"/>
        <v/>
      </c>
      <c r="HA271" s="406">
        <f t="shared" si="668"/>
        <v>0</v>
      </c>
      <c r="HB271" s="372">
        <f t="shared" si="669"/>
        <v>0</v>
      </c>
      <c r="HC271" s="371">
        <f t="shared" si="670"/>
        <v>0</v>
      </c>
      <c r="HD271" s="372">
        <f t="shared" si="671"/>
        <v>0</v>
      </c>
      <c r="HE271" s="371" t="str">
        <f t="shared" si="672"/>
        <v/>
      </c>
      <c r="HF271" s="372" t="str">
        <f t="shared" si="673"/>
        <v/>
      </c>
      <c r="HG271" s="371" t="str">
        <f t="shared" si="674"/>
        <v/>
      </c>
      <c r="HH271" s="372" t="str">
        <f t="shared" si="675"/>
        <v/>
      </c>
      <c r="HI271" s="406" t="str">
        <f t="shared" si="676"/>
        <v/>
      </c>
      <c r="HJ271" s="372">
        <f t="shared" si="677"/>
        <v>1983.7800000000002</v>
      </c>
      <c r="HK271" s="371" t="str">
        <f t="shared" si="678"/>
        <v/>
      </c>
      <c r="HL271" s="371" t="str">
        <f t="shared" si="679"/>
        <v/>
      </c>
      <c r="HM271" s="410"/>
    </row>
    <row r="272" spans="1:221" s="343" customFormat="1" ht="15">
      <c r="A272" s="346" t="s">
        <v>121</v>
      </c>
      <c r="B272" s="347" t="s">
        <v>775</v>
      </c>
      <c r="C272" s="347"/>
      <c r="D272" s="348">
        <v>207209</v>
      </c>
      <c r="E272" s="342">
        <v>5</v>
      </c>
      <c r="F272" s="676"/>
      <c r="G272" s="420">
        <v>334</v>
      </c>
      <c r="H272" s="421"/>
      <c r="I272" s="414">
        <v>1</v>
      </c>
      <c r="J272" s="371">
        <f t="shared" si="724"/>
        <v>0</v>
      </c>
      <c r="K272" s="372">
        <f t="shared" si="725"/>
        <v>333</v>
      </c>
      <c r="L272" s="387">
        <v>120</v>
      </c>
      <c r="M272" s="371">
        <f t="shared" si="612"/>
        <v>0</v>
      </c>
      <c r="N272" s="372">
        <f t="shared" si="613"/>
        <v>333</v>
      </c>
      <c r="O272" s="371">
        <f t="shared" si="614"/>
        <v>0</v>
      </c>
      <c r="P272" s="372">
        <f t="shared" si="615"/>
        <v>0</v>
      </c>
      <c r="Q272" s="392"/>
      <c r="R272" s="390">
        <v>5</v>
      </c>
      <c r="S272" s="371">
        <f t="shared" si="730"/>
        <v>0</v>
      </c>
      <c r="T272" s="372">
        <f t="shared" si="731"/>
        <v>0</v>
      </c>
      <c r="U272" s="396"/>
      <c r="V272" s="390">
        <v>0</v>
      </c>
      <c r="W272" s="371">
        <f t="shared" si="680"/>
        <v>0</v>
      </c>
      <c r="X272" s="372">
        <f t="shared" si="681"/>
        <v>0</v>
      </c>
      <c r="Y272" s="397"/>
      <c r="Z272" s="390"/>
      <c r="AA272" s="371">
        <f t="shared" si="682"/>
        <v>0</v>
      </c>
      <c r="AB272" s="372">
        <f t="shared" si="683"/>
        <v>0</v>
      </c>
      <c r="AC272" s="358">
        <f t="shared" si="684"/>
        <v>0</v>
      </c>
      <c r="AD272" s="372">
        <f t="shared" si="685"/>
        <v>5</v>
      </c>
      <c r="AE272" s="358">
        <f t="shared" si="686"/>
        <v>0</v>
      </c>
      <c r="AF272" s="372">
        <f t="shared" si="687"/>
        <v>0</v>
      </c>
      <c r="AG272" s="394"/>
      <c r="AH272" s="387">
        <v>5</v>
      </c>
      <c r="AI272" s="371">
        <f t="shared" si="626"/>
        <v>0</v>
      </c>
      <c r="AJ272" s="372">
        <f t="shared" si="627"/>
        <v>25</v>
      </c>
      <c r="AK272" s="399"/>
      <c r="AL272" s="387">
        <v>0</v>
      </c>
      <c r="AM272" s="371">
        <f t="shared" si="628"/>
        <v>0</v>
      </c>
      <c r="AN272" s="372">
        <f t="shared" si="629"/>
        <v>0</v>
      </c>
      <c r="AO272" s="399"/>
      <c r="AP272" s="387"/>
      <c r="AQ272" s="371">
        <f t="shared" si="601"/>
        <v>0</v>
      </c>
      <c r="AR272" s="372">
        <f t="shared" si="602"/>
        <v>0</v>
      </c>
      <c r="AS272" s="371">
        <f t="shared" si="603"/>
        <v>0</v>
      </c>
      <c r="AT272" s="372">
        <f t="shared" si="604"/>
        <v>5</v>
      </c>
      <c r="AU272" s="371">
        <f t="shared" si="605"/>
        <v>0</v>
      </c>
      <c r="AV272" s="372">
        <f t="shared" si="606"/>
        <v>25</v>
      </c>
      <c r="AW272" s="394"/>
      <c r="AX272" s="387"/>
      <c r="AY272" s="371">
        <f t="shared" si="732"/>
        <v>0</v>
      </c>
      <c r="AZ272" s="372">
        <f t="shared" si="733"/>
        <v>0</v>
      </c>
      <c r="BA272" s="399"/>
      <c r="BB272" s="387"/>
      <c r="BC272" s="371">
        <f t="shared" si="734"/>
        <v>0</v>
      </c>
      <c r="BD272" s="372">
        <f t="shared" si="735"/>
        <v>0</v>
      </c>
      <c r="BE272" s="401"/>
      <c r="BF272" s="387"/>
      <c r="BG272" s="371">
        <f t="shared" si="736"/>
        <v>0</v>
      </c>
      <c r="BH272" s="372">
        <f t="shared" si="737"/>
        <v>0</v>
      </c>
      <c r="BI272" s="371">
        <f t="shared" si="738"/>
        <v>0</v>
      </c>
      <c r="BJ272" s="372">
        <f t="shared" si="739"/>
        <v>0</v>
      </c>
      <c r="BK272" s="371">
        <f t="shared" si="740"/>
        <v>0</v>
      </c>
      <c r="BL272" s="372">
        <f t="shared" si="741"/>
        <v>0</v>
      </c>
      <c r="BM272" s="392"/>
      <c r="BN272" s="390">
        <v>135</v>
      </c>
      <c r="BO272" s="371">
        <f t="shared" si="742"/>
        <v>0</v>
      </c>
      <c r="BP272" s="372">
        <f t="shared" si="743"/>
        <v>0</v>
      </c>
      <c r="BQ272" s="396"/>
      <c r="BR272" s="390">
        <v>5</v>
      </c>
      <c r="BS272" s="371">
        <f t="shared" si="744"/>
        <v>0</v>
      </c>
      <c r="BT272" s="372">
        <f t="shared" si="745"/>
        <v>0</v>
      </c>
      <c r="BU272" s="397"/>
      <c r="BV272" s="390"/>
      <c r="BW272" s="371">
        <f t="shared" si="688"/>
        <v>0</v>
      </c>
      <c r="BX272" s="423">
        <f t="shared" si="689"/>
        <v>0</v>
      </c>
      <c r="BY272" s="358">
        <f t="shared" si="690"/>
        <v>0</v>
      </c>
      <c r="BZ272" s="372">
        <f t="shared" si="691"/>
        <v>140</v>
      </c>
      <c r="CA272" s="358">
        <f t="shared" si="692"/>
        <v>0</v>
      </c>
      <c r="CB272" s="372">
        <f t="shared" si="693"/>
        <v>0</v>
      </c>
      <c r="CC272" s="394"/>
      <c r="CD272" s="387">
        <v>6.33</v>
      </c>
      <c r="CE272" s="371">
        <f t="shared" si="746"/>
        <v>0</v>
      </c>
      <c r="CF272" s="372">
        <f t="shared" si="747"/>
        <v>854.55</v>
      </c>
      <c r="CG272" s="399"/>
      <c r="CH272" s="387">
        <v>5.2</v>
      </c>
      <c r="CI272" s="371">
        <f t="shared" si="748"/>
        <v>0</v>
      </c>
      <c r="CJ272" s="372">
        <f t="shared" si="749"/>
        <v>26</v>
      </c>
      <c r="CK272" s="399"/>
      <c r="CL272" s="387"/>
      <c r="CM272" s="371">
        <f t="shared" si="634"/>
        <v>0</v>
      </c>
      <c r="CN272" s="372">
        <f t="shared" si="635"/>
        <v>0</v>
      </c>
      <c r="CO272" s="371">
        <f t="shared" si="636"/>
        <v>0</v>
      </c>
      <c r="CP272" s="372">
        <f t="shared" si="637"/>
        <v>6.2896428571428569</v>
      </c>
      <c r="CQ272" s="371">
        <f t="shared" si="638"/>
        <v>0</v>
      </c>
      <c r="CR272" s="372">
        <f t="shared" si="639"/>
        <v>880.55</v>
      </c>
      <c r="CS272" s="394"/>
      <c r="CT272" s="387"/>
      <c r="CU272" s="371">
        <f t="shared" si="750"/>
        <v>0</v>
      </c>
      <c r="CV272" s="372">
        <f t="shared" si="751"/>
        <v>0</v>
      </c>
      <c r="CW272" s="399"/>
      <c r="CX272" s="387"/>
      <c r="CY272" s="371">
        <f t="shared" si="752"/>
        <v>0</v>
      </c>
      <c r="CZ272" s="372">
        <f t="shared" si="753"/>
        <v>0</v>
      </c>
      <c r="DA272" s="401"/>
      <c r="DB272" s="387"/>
      <c r="DC272" s="371">
        <f t="shared" si="694"/>
        <v>0</v>
      </c>
      <c r="DD272" s="372">
        <f t="shared" si="695"/>
        <v>0</v>
      </c>
      <c r="DE272" s="371">
        <f t="shared" si="696"/>
        <v>0</v>
      </c>
      <c r="DF272" s="372">
        <f t="shared" si="697"/>
        <v>0</v>
      </c>
      <c r="DG272" s="371">
        <f t="shared" si="698"/>
        <v>0</v>
      </c>
      <c r="DH272" s="372">
        <f t="shared" si="699"/>
        <v>0</v>
      </c>
      <c r="DI272" s="371">
        <f t="shared" si="700"/>
        <v>0</v>
      </c>
      <c r="DJ272" s="372">
        <f t="shared" si="700"/>
        <v>145</v>
      </c>
      <c r="DK272" s="371">
        <f t="shared" si="700"/>
        <v>0</v>
      </c>
      <c r="DL272" s="372">
        <f t="shared" si="700"/>
        <v>0</v>
      </c>
      <c r="DM272" s="371">
        <f t="shared" si="701"/>
        <v>0</v>
      </c>
      <c r="DN272" s="372">
        <f t="shared" si="702"/>
        <v>6.2451724137931031</v>
      </c>
      <c r="DO272" s="371">
        <f t="shared" si="703"/>
        <v>0</v>
      </c>
      <c r="DP272" s="372">
        <f t="shared" si="704"/>
        <v>905.55</v>
      </c>
      <c r="DQ272" s="371">
        <f t="shared" si="705"/>
        <v>0</v>
      </c>
      <c r="DR272" s="372">
        <f t="shared" si="706"/>
        <v>0</v>
      </c>
      <c r="DS272" s="371">
        <f t="shared" si="707"/>
        <v>0</v>
      </c>
      <c r="DT272" s="372">
        <f t="shared" si="708"/>
        <v>0</v>
      </c>
      <c r="DU272" s="392"/>
      <c r="DV272" s="390">
        <v>106</v>
      </c>
      <c r="DW272" s="371">
        <f t="shared" si="754"/>
        <v>0</v>
      </c>
      <c r="DX272" s="372">
        <f t="shared" si="755"/>
        <v>0</v>
      </c>
      <c r="DY272" s="396"/>
      <c r="DZ272" s="390">
        <v>75</v>
      </c>
      <c r="EA272" s="371">
        <f t="shared" si="709"/>
        <v>0</v>
      </c>
      <c r="EB272" s="372">
        <f t="shared" si="710"/>
        <v>0</v>
      </c>
      <c r="EC272" s="397"/>
      <c r="ED272" s="390">
        <v>0</v>
      </c>
      <c r="EE272" s="371">
        <f t="shared" si="640"/>
        <v>0</v>
      </c>
      <c r="EF272" s="372">
        <f t="shared" si="641"/>
        <v>0</v>
      </c>
      <c r="EG272" s="358">
        <f t="shared" si="642"/>
        <v>0</v>
      </c>
      <c r="EH272" s="372">
        <f t="shared" si="643"/>
        <v>181</v>
      </c>
      <c r="EI272" s="358">
        <f t="shared" si="644"/>
        <v>0</v>
      </c>
      <c r="EJ272" s="372">
        <f t="shared" si="645"/>
        <v>0</v>
      </c>
      <c r="EK272" s="394"/>
      <c r="EL272" s="657">
        <v>1.24</v>
      </c>
      <c r="EM272" s="371">
        <f t="shared" si="756"/>
        <v>0</v>
      </c>
      <c r="EN272" s="372">
        <f t="shared" si="757"/>
        <v>131.44</v>
      </c>
      <c r="EO272" s="399"/>
      <c r="EP272" s="657">
        <v>0.71</v>
      </c>
      <c r="EQ272" s="371">
        <f t="shared" si="712"/>
        <v>0</v>
      </c>
      <c r="ER272" s="372">
        <f t="shared" si="713"/>
        <v>53.25</v>
      </c>
      <c r="ES272" s="399"/>
      <c r="ET272" s="387"/>
      <c r="EU272" s="371">
        <f t="shared" si="714"/>
        <v>0</v>
      </c>
      <c r="EV272" s="372">
        <f t="shared" si="715"/>
        <v>0</v>
      </c>
      <c r="EW272" s="371">
        <f t="shared" si="716"/>
        <v>0</v>
      </c>
      <c r="EX272" s="372">
        <f t="shared" si="717"/>
        <v>1.0203867403314917</v>
      </c>
      <c r="EY272" s="371">
        <f t="shared" si="718"/>
        <v>0</v>
      </c>
      <c r="EZ272" s="372">
        <f t="shared" si="719"/>
        <v>184.69</v>
      </c>
      <c r="FA272" s="394"/>
      <c r="FB272" s="387"/>
      <c r="FC272" s="371">
        <f t="shared" si="758"/>
        <v>0</v>
      </c>
      <c r="FD272" s="372">
        <f t="shared" si="759"/>
        <v>0</v>
      </c>
      <c r="FE272" s="399"/>
      <c r="FF272" s="387"/>
      <c r="FG272" s="371">
        <f t="shared" si="760"/>
        <v>0</v>
      </c>
      <c r="FH272" s="372">
        <f t="shared" si="761"/>
        <v>0</v>
      </c>
      <c r="FI272" s="401"/>
      <c r="FJ272" s="387"/>
      <c r="FK272" s="371">
        <f t="shared" si="762"/>
        <v>0</v>
      </c>
      <c r="FL272" s="372">
        <f t="shared" si="763"/>
        <v>0</v>
      </c>
      <c r="FM272" s="371">
        <f t="shared" si="764"/>
        <v>0</v>
      </c>
      <c r="FN272" s="372">
        <f t="shared" si="765"/>
        <v>0</v>
      </c>
      <c r="FO272" s="371">
        <f t="shared" si="766"/>
        <v>0</v>
      </c>
      <c r="FP272" s="372">
        <f t="shared" si="767"/>
        <v>0</v>
      </c>
      <c r="FQ272" s="392"/>
      <c r="FR272" s="390">
        <v>7</v>
      </c>
      <c r="FS272" s="371">
        <f t="shared" si="720"/>
        <v>0</v>
      </c>
      <c r="FT272" s="372">
        <f t="shared" si="721"/>
        <v>0</v>
      </c>
      <c r="FU272" s="396"/>
      <c r="FV272" s="390"/>
      <c r="FW272" s="371">
        <f t="shared" si="722"/>
        <v>0</v>
      </c>
      <c r="FX272" s="372">
        <f t="shared" si="723"/>
        <v>0</v>
      </c>
      <c r="FY272" s="396"/>
      <c r="FZ272" s="390"/>
      <c r="GA272" s="371">
        <f t="shared" si="648"/>
        <v>0</v>
      </c>
      <c r="GB272" s="372">
        <f t="shared" si="649"/>
        <v>0</v>
      </c>
      <c r="GC272" s="406">
        <f t="shared" si="650"/>
        <v>0</v>
      </c>
      <c r="GD272" s="372">
        <f t="shared" si="650"/>
        <v>246</v>
      </c>
      <c r="GE272" s="371">
        <f t="shared" si="650"/>
        <v>0</v>
      </c>
      <c r="GF272" s="372">
        <f t="shared" si="650"/>
        <v>0</v>
      </c>
      <c r="GG272" s="371" t="str">
        <f t="shared" si="651"/>
        <v/>
      </c>
      <c r="GH272" s="372">
        <f t="shared" si="652"/>
        <v>1010.99</v>
      </c>
      <c r="GI272" s="371" t="str">
        <f t="shared" si="653"/>
        <v/>
      </c>
      <c r="GJ272" s="372" t="str">
        <f t="shared" si="654"/>
        <v/>
      </c>
      <c r="GK272" s="406">
        <f t="shared" si="655"/>
        <v>0</v>
      </c>
      <c r="GL272" s="372">
        <f t="shared" si="655"/>
        <v>80</v>
      </c>
      <c r="GM272" s="371">
        <f t="shared" si="655"/>
        <v>0</v>
      </c>
      <c r="GN272" s="372">
        <f t="shared" si="655"/>
        <v>0</v>
      </c>
      <c r="GO272" s="371">
        <f t="shared" si="656"/>
        <v>0</v>
      </c>
      <c r="GP272" s="372">
        <f t="shared" si="657"/>
        <v>79.25</v>
      </c>
      <c r="GQ272" s="371">
        <f t="shared" si="658"/>
        <v>0</v>
      </c>
      <c r="GR272" s="372">
        <f t="shared" si="659"/>
        <v>0</v>
      </c>
      <c r="GS272" s="406">
        <f t="shared" si="660"/>
        <v>0</v>
      </c>
      <c r="GT272" s="372">
        <f t="shared" si="661"/>
        <v>326</v>
      </c>
      <c r="GU272" s="371">
        <f t="shared" si="662"/>
        <v>0</v>
      </c>
      <c r="GV272" s="372">
        <f t="shared" si="663"/>
        <v>0</v>
      </c>
      <c r="GW272" s="371" t="str">
        <f t="shared" si="664"/>
        <v/>
      </c>
      <c r="GX272" s="372">
        <f t="shared" si="665"/>
        <v>1090.24</v>
      </c>
      <c r="GY272" s="371" t="str">
        <f t="shared" si="666"/>
        <v/>
      </c>
      <c r="GZ272" s="372" t="str">
        <f t="shared" si="667"/>
        <v/>
      </c>
      <c r="HA272" s="406">
        <f t="shared" si="668"/>
        <v>0</v>
      </c>
      <c r="HB272" s="372">
        <f t="shared" si="669"/>
        <v>0</v>
      </c>
      <c r="HC272" s="371">
        <f t="shared" si="670"/>
        <v>0</v>
      </c>
      <c r="HD272" s="372">
        <f t="shared" si="671"/>
        <v>0</v>
      </c>
      <c r="HE272" s="371" t="str">
        <f t="shared" si="672"/>
        <v/>
      </c>
      <c r="HF272" s="372" t="str">
        <f t="shared" si="673"/>
        <v/>
      </c>
      <c r="HG272" s="371" t="str">
        <f t="shared" si="674"/>
        <v/>
      </c>
      <c r="HH272" s="372" t="str">
        <f t="shared" si="675"/>
        <v/>
      </c>
      <c r="HI272" s="406" t="str">
        <f t="shared" si="676"/>
        <v/>
      </c>
      <c r="HJ272" s="372">
        <f t="shared" si="677"/>
        <v>1090.24</v>
      </c>
      <c r="HK272" s="371" t="str">
        <f t="shared" si="678"/>
        <v/>
      </c>
      <c r="HL272" s="371" t="str">
        <f t="shared" si="679"/>
        <v/>
      </c>
      <c r="HM272" s="410"/>
    </row>
    <row r="273" spans="1:221" s="343" customFormat="1" ht="15">
      <c r="A273" s="346" t="s">
        <v>121</v>
      </c>
      <c r="B273" s="347" t="s">
        <v>776</v>
      </c>
      <c r="C273" s="347"/>
      <c r="D273" s="348">
        <v>207306</v>
      </c>
      <c r="E273" s="342">
        <v>5</v>
      </c>
      <c r="F273" s="676"/>
      <c r="G273" s="420">
        <v>310</v>
      </c>
      <c r="H273" s="421"/>
      <c r="I273" s="414">
        <v>5</v>
      </c>
      <c r="J273" s="371">
        <f t="shared" si="724"/>
        <v>0</v>
      </c>
      <c r="K273" s="372">
        <f t="shared" si="725"/>
        <v>305</v>
      </c>
      <c r="L273" s="387">
        <v>120</v>
      </c>
      <c r="M273" s="371">
        <f t="shared" si="612"/>
        <v>0</v>
      </c>
      <c r="N273" s="372">
        <f t="shared" si="613"/>
        <v>305</v>
      </c>
      <c r="O273" s="371">
        <f t="shared" si="614"/>
        <v>0</v>
      </c>
      <c r="P273" s="372">
        <f t="shared" si="615"/>
        <v>0</v>
      </c>
      <c r="Q273" s="392"/>
      <c r="R273" s="390">
        <v>19</v>
      </c>
      <c r="S273" s="371">
        <f t="shared" si="730"/>
        <v>0</v>
      </c>
      <c r="T273" s="372">
        <f t="shared" si="731"/>
        <v>0</v>
      </c>
      <c r="U273" s="396"/>
      <c r="V273" s="390">
        <v>1</v>
      </c>
      <c r="W273" s="371">
        <f t="shared" si="680"/>
        <v>0</v>
      </c>
      <c r="X273" s="372">
        <f t="shared" si="681"/>
        <v>0</v>
      </c>
      <c r="Y273" s="397"/>
      <c r="Z273" s="390"/>
      <c r="AA273" s="371">
        <f t="shared" si="682"/>
        <v>0</v>
      </c>
      <c r="AB273" s="372">
        <f t="shared" si="683"/>
        <v>0</v>
      </c>
      <c r="AC273" s="358">
        <f t="shared" si="684"/>
        <v>0</v>
      </c>
      <c r="AD273" s="372">
        <f t="shared" si="685"/>
        <v>20</v>
      </c>
      <c r="AE273" s="358">
        <f t="shared" si="686"/>
        <v>0</v>
      </c>
      <c r="AF273" s="372">
        <f t="shared" si="687"/>
        <v>0</v>
      </c>
      <c r="AG273" s="394"/>
      <c r="AH273" s="387">
        <v>4.32</v>
      </c>
      <c r="AI273" s="371">
        <f t="shared" si="626"/>
        <v>0</v>
      </c>
      <c r="AJ273" s="372">
        <f t="shared" si="627"/>
        <v>82.080000000000013</v>
      </c>
      <c r="AK273" s="399"/>
      <c r="AL273" s="387">
        <v>8.5</v>
      </c>
      <c r="AM273" s="371">
        <f t="shared" si="628"/>
        <v>0</v>
      </c>
      <c r="AN273" s="372">
        <f t="shared" si="629"/>
        <v>8.5</v>
      </c>
      <c r="AO273" s="399"/>
      <c r="AP273" s="387"/>
      <c r="AQ273" s="371">
        <f t="shared" si="601"/>
        <v>0</v>
      </c>
      <c r="AR273" s="372">
        <f t="shared" si="602"/>
        <v>0</v>
      </c>
      <c r="AS273" s="371">
        <f t="shared" si="603"/>
        <v>0</v>
      </c>
      <c r="AT273" s="372">
        <f t="shared" si="604"/>
        <v>4.5290000000000008</v>
      </c>
      <c r="AU273" s="371">
        <f t="shared" si="605"/>
        <v>0</v>
      </c>
      <c r="AV273" s="372">
        <f t="shared" si="606"/>
        <v>90.580000000000013</v>
      </c>
      <c r="AW273" s="394"/>
      <c r="AX273" s="387"/>
      <c r="AY273" s="371">
        <f t="shared" si="732"/>
        <v>0</v>
      </c>
      <c r="AZ273" s="372">
        <f t="shared" si="733"/>
        <v>0</v>
      </c>
      <c r="BA273" s="399"/>
      <c r="BB273" s="387"/>
      <c r="BC273" s="371">
        <f t="shared" si="734"/>
        <v>0</v>
      </c>
      <c r="BD273" s="372">
        <f t="shared" si="735"/>
        <v>0</v>
      </c>
      <c r="BE273" s="401"/>
      <c r="BF273" s="387"/>
      <c r="BG273" s="371">
        <f t="shared" si="736"/>
        <v>0</v>
      </c>
      <c r="BH273" s="372">
        <f t="shared" si="737"/>
        <v>0</v>
      </c>
      <c r="BI273" s="371">
        <f t="shared" si="738"/>
        <v>0</v>
      </c>
      <c r="BJ273" s="372">
        <f t="shared" si="739"/>
        <v>0</v>
      </c>
      <c r="BK273" s="371">
        <f t="shared" si="740"/>
        <v>0</v>
      </c>
      <c r="BL273" s="372">
        <f t="shared" si="741"/>
        <v>0</v>
      </c>
      <c r="BM273" s="392"/>
      <c r="BN273" s="390">
        <v>89</v>
      </c>
      <c r="BO273" s="371">
        <f t="shared" si="742"/>
        <v>0</v>
      </c>
      <c r="BP273" s="372">
        <f t="shared" si="743"/>
        <v>0</v>
      </c>
      <c r="BQ273" s="396"/>
      <c r="BR273" s="390">
        <v>5</v>
      </c>
      <c r="BS273" s="371">
        <f t="shared" si="744"/>
        <v>0</v>
      </c>
      <c r="BT273" s="372">
        <f t="shared" si="745"/>
        <v>0</v>
      </c>
      <c r="BU273" s="397"/>
      <c r="BV273" s="390"/>
      <c r="BW273" s="371">
        <f t="shared" si="688"/>
        <v>0</v>
      </c>
      <c r="BX273" s="423">
        <f t="shared" si="689"/>
        <v>0</v>
      </c>
      <c r="BY273" s="358">
        <f t="shared" si="690"/>
        <v>0</v>
      </c>
      <c r="BZ273" s="372">
        <f t="shared" si="691"/>
        <v>94</v>
      </c>
      <c r="CA273" s="358">
        <f t="shared" si="692"/>
        <v>0</v>
      </c>
      <c r="CB273" s="372">
        <f t="shared" si="693"/>
        <v>0</v>
      </c>
      <c r="CC273" s="394"/>
      <c r="CD273" s="387">
        <v>5.5</v>
      </c>
      <c r="CE273" s="371">
        <f t="shared" si="746"/>
        <v>0</v>
      </c>
      <c r="CF273" s="372">
        <f t="shared" si="747"/>
        <v>489.5</v>
      </c>
      <c r="CG273" s="399"/>
      <c r="CH273" s="387">
        <v>7.8</v>
      </c>
      <c r="CI273" s="371">
        <f t="shared" si="748"/>
        <v>0</v>
      </c>
      <c r="CJ273" s="372">
        <f t="shared" si="749"/>
        <v>39</v>
      </c>
      <c r="CK273" s="399"/>
      <c r="CL273" s="387"/>
      <c r="CM273" s="371">
        <f t="shared" si="634"/>
        <v>0</v>
      </c>
      <c r="CN273" s="372">
        <f t="shared" si="635"/>
        <v>0</v>
      </c>
      <c r="CO273" s="371">
        <f t="shared" si="636"/>
        <v>0</v>
      </c>
      <c r="CP273" s="372">
        <f t="shared" si="637"/>
        <v>5.6223404255319149</v>
      </c>
      <c r="CQ273" s="371">
        <f t="shared" si="638"/>
        <v>0</v>
      </c>
      <c r="CR273" s="372">
        <f t="shared" si="639"/>
        <v>528.5</v>
      </c>
      <c r="CS273" s="394"/>
      <c r="CT273" s="387"/>
      <c r="CU273" s="371">
        <f t="shared" si="750"/>
        <v>0</v>
      </c>
      <c r="CV273" s="372">
        <f t="shared" si="751"/>
        <v>0</v>
      </c>
      <c r="CW273" s="399"/>
      <c r="CX273" s="387"/>
      <c r="CY273" s="371">
        <f t="shared" si="752"/>
        <v>0</v>
      </c>
      <c r="CZ273" s="372">
        <f t="shared" si="753"/>
        <v>0</v>
      </c>
      <c r="DA273" s="401"/>
      <c r="DB273" s="387"/>
      <c r="DC273" s="371">
        <f t="shared" si="694"/>
        <v>0</v>
      </c>
      <c r="DD273" s="372">
        <f t="shared" si="695"/>
        <v>0</v>
      </c>
      <c r="DE273" s="371">
        <f t="shared" si="696"/>
        <v>0</v>
      </c>
      <c r="DF273" s="372">
        <f t="shared" si="697"/>
        <v>0</v>
      </c>
      <c r="DG273" s="371">
        <f t="shared" si="698"/>
        <v>0</v>
      </c>
      <c r="DH273" s="372">
        <f t="shared" si="699"/>
        <v>0</v>
      </c>
      <c r="DI273" s="371">
        <f t="shared" si="700"/>
        <v>0</v>
      </c>
      <c r="DJ273" s="372">
        <f t="shared" si="700"/>
        <v>114</v>
      </c>
      <c r="DK273" s="371">
        <f t="shared" si="700"/>
        <v>0</v>
      </c>
      <c r="DL273" s="372">
        <f t="shared" si="700"/>
        <v>0</v>
      </c>
      <c r="DM273" s="371">
        <f t="shared" si="701"/>
        <v>0</v>
      </c>
      <c r="DN273" s="372">
        <f t="shared" si="702"/>
        <v>5.4305263157894741</v>
      </c>
      <c r="DO273" s="371">
        <f t="shared" si="703"/>
        <v>0</v>
      </c>
      <c r="DP273" s="372">
        <f t="shared" si="704"/>
        <v>619.08000000000004</v>
      </c>
      <c r="DQ273" s="371">
        <f t="shared" si="705"/>
        <v>0</v>
      </c>
      <c r="DR273" s="372">
        <f t="shared" si="706"/>
        <v>0</v>
      </c>
      <c r="DS273" s="371">
        <f t="shared" si="707"/>
        <v>0</v>
      </c>
      <c r="DT273" s="372">
        <f t="shared" si="708"/>
        <v>0</v>
      </c>
      <c r="DU273" s="392"/>
      <c r="DV273" s="390">
        <v>137</v>
      </c>
      <c r="DW273" s="371">
        <f t="shared" si="754"/>
        <v>0</v>
      </c>
      <c r="DX273" s="372">
        <f t="shared" si="755"/>
        <v>0</v>
      </c>
      <c r="DY273" s="396"/>
      <c r="DZ273" s="390">
        <v>50</v>
      </c>
      <c r="EA273" s="371">
        <f t="shared" si="709"/>
        <v>0</v>
      </c>
      <c r="EB273" s="372">
        <f t="shared" si="710"/>
        <v>0</v>
      </c>
      <c r="EC273" s="397"/>
      <c r="ED273" s="390">
        <v>0</v>
      </c>
      <c r="EE273" s="371">
        <f t="shared" si="640"/>
        <v>0</v>
      </c>
      <c r="EF273" s="372">
        <f t="shared" si="641"/>
        <v>0</v>
      </c>
      <c r="EG273" s="358">
        <f t="shared" si="642"/>
        <v>0</v>
      </c>
      <c r="EH273" s="372">
        <f t="shared" si="643"/>
        <v>187</v>
      </c>
      <c r="EI273" s="358">
        <f t="shared" si="644"/>
        <v>0</v>
      </c>
      <c r="EJ273" s="372">
        <f t="shared" si="645"/>
        <v>0</v>
      </c>
      <c r="EK273" s="394"/>
      <c r="EL273" s="657">
        <v>0.86</v>
      </c>
      <c r="EM273" s="371">
        <f t="shared" si="756"/>
        <v>0</v>
      </c>
      <c r="EN273" s="372">
        <f t="shared" si="757"/>
        <v>117.82</v>
      </c>
      <c r="EO273" s="399"/>
      <c r="EP273" s="657">
        <v>1.56</v>
      </c>
      <c r="EQ273" s="371">
        <f t="shared" si="712"/>
        <v>0</v>
      </c>
      <c r="ER273" s="372">
        <f t="shared" si="713"/>
        <v>78</v>
      </c>
      <c r="ES273" s="399"/>
      <c r="ET273" s="387"/>
      <c r="EU273" s="371">
        <f t="shared" si="714"/>
        <v>0</v>
      </c>
      <c r="EV273" s="372">
        <f t="shared" si="715"/>
        <v>0</v>
      </c>
      <c r="EW273" s="371">
        <f t="shared" si="716"/>
        <v>0</v>
      </c>
      <c r="EX273" s="372">
        <f t="shared" si="717"/>
        <v>1.0471657754010695</v>
      </c>
      <c r="EY273" s="371">
        <f t="shared" si="718"/>
        <v>0</v>
      </c>
      <c r="EZ273" s="372">
        <f t="shared" si="719"/>
        <v>195.82</v>
      </c>
      <c r="FA273" s="394"/>
      <c r="FB273" s="387"/>
      <c r="FC273" s="371">
        <f t="shared" si="758"/>
        <v>0</v>
      </c>
      <c r="FD273" s="372">
        <f t="shared" si="759"/>
        <v>0</v>
      </c>
      <c r="FE273" s="399"/>
      <c r="FF273" s="387"/>
      <c r="FG273" s="371">
        <f t="shared" si="760"/>
        <v>0</v>
      </c>
      <c r="FH273" s="372">
        <f t="shared" si="761"/>
        <v>0</v>
      </c>
      <c r="FI273" s="401"/>
      <c r="FJ273" s="387"/>
      <c r="FK273" s="371">
        <f t="shared" si="762"/>
        <v>0</v>
      </c>
      <c r="FL273" s="372">
        <f t="shared" si="763"/>
        <v>0</v>
      </c>
      <c r="FM273" s="371">
        <f t="shared" si="764"/>
        <v>0</v>
      </c>
      <c r="FN273" s="372">
        <f t="shared" si="765"/>
        <v>0</v>
      </c>
      <c r="FO273" s="371">
        <f t="shared" si="766"/>
        <v>0</v>
      </c>
      <c r="FP273" s="372">
        <f t="shared" si="767"/>
        <v>0</v>
      </c>
      <c r="FQ273" s="392"/>
      <c r="FR273" s="390">
        <v>4</v>
      </c>
      <c r="FS273" s="371">
        <f t="shared" si="720"/>
        <v>0</v>
      </c>
      <c r="FT273" s="372">
        <f t="shared" si="721"/>
        <v>0</v>
      </c>
      <c r="FU273" s="396"/>
      <c r="FV273" s="390"/>
      <c r="FW273" s="371">
        <f t="shared" si="722"/>
        <v>0</v>
      </c>
      <c r="FX273" s="372">
        <f t="shared" si="723"/>
        <v>0</v>
      </c>
      <c r="FY273" s="396"/>
      <c r="FZ273" s="390"/>
      <c r="GA273" s="371">
        <f t="shared" si="648"/>
        <v>0</v>
      </c>
      <c r="GB273" s="372">
        <f t="shared" si="649"/>
        <v>0</v>
      </c>
      <c r="GC273" s="406">
        <f t="shared" si="650"/>
        <v>0</v>
      </c>
      <c r="GD273" s="372">
        <f t="shared" si="650"/>
        <v>245</v>
      </c>
      <c r="GE273" s="371">
        <f t="shared" si="650"/>
        <v>0</v>
      </c>
      <c r="GF273" s="372">
        <f t="shared" si="650"/>
        <v>0</v>
      </c>
      <c r="GG273" s="371" t="str">
        <f t="shared" si="651"/>
        <v/>
      </c>
      <c r="GH273" s="372">
        <f t="shared" si="652"/>
        <v>689.40000000000009</v>
      </c>
      <c r="GI273" s="371" t="str">
        <f t="shared" si="653"/>
        <v/>
      </c>
      <c r="GJ273" s="372" t="str">
        <f t="shared" si="654"/>
        <v/>
      </c>
      <c r="GK273" s="406">
        <f t="shared" si="655"/>
        <v>0</v>
      </c>
      <c r="GL273" s="372">
        <f t="shared" si="655"/>
        <v>56</v>
      </c>
      <c r="GM273" s="371">
        <f t="shared" si="655"/>
        <v>0</v>
      </c>
      <c r="GN273" s="372">
        <f t="shared" si="655"/>
        <v>0</v>
      </c>
      <c r="GO273" s="371">
        <f t="shared" si="656"/>
        <v>0</v>
      </c>
      <c r="GP273" s="372">
        <f t="shared" si="657"/>
        <v>125.5</v>
      </c>
      <c r="GQ273" s="371">
        <f t="shared" si="658"/>
        <v>0</v>
      </c>
      <c r="GR273" s="372">
        <f t="shared" si="659"/>
        <v>0</v>
      </c>
      <c r="GS273" s="406">
        <f t="shared" si="660"/>
        <v>0</v>
      </c>
      <c r="GT273" s="372">
        <f t="shared" si="661"/>
        <v>301</v>
      </c>
      <c r="GU273" s="371">
        <f t="shared" si="662"/>
        <v>0</v>
      </c>
      <c r="GV273" s="372">
        <f t="shared" si="663"/>
        <v>0</v>
      </c>
      <c r="GW273" s="371" t="str">
        <f t="shared" si="664"/>
        <v/>
      </c>
      <c r="GX273" s="372">
        <f t="shared" si="665"/>
        <v>814.90000000000009</v>
      </c>
      <c r="GY273" s="371" t="str">
        <f t="shared" si="666"/>
        <v/>
      </c>
      <c r="GZ273" s="372" t="str">
        <f t="shared" si="667"/>
        <v/>
      </c>
      <c r="HA273" s="406">
        <f t="shared" si="668"/>
        <v>0</v>
      </c>
      <c r="HB273" s="372">
        <f t="shared" si="669"/>
        <v>0</v>
      </c>
      <c r="HC273" s="371">
        <f t="shared" si="670"/>
        <v>0</v>
      </c>
      <c r="HD273" s="372">
        <f t="shared" si="671"/>
        <v>0</v>
      </c>
      <c r="HE273" s="371" t="str">
        <f t="shared" si="672"/>
        <v/>
      </c>
      <c r="HF273" s="372" t="str">
        <f t="shared" si="673"/>
        <v/>
      </c>
      <c r="HG273" s="371" t="str">
        <f t="shared" si="674"/>
        <v/>
      </c>
      <c r="HH273" s="372" t="str">
        <f t="shared" si="675"/>
        <v/>
      </c>
      <c r="HI273" s="406" t="str">
        <f t="shared" si="676"/>
        <v/>
      </c>
      <c r="HJ273" s="372">
        <f t="shared" si="677"/>
        <v>814.90000000000009</v>
      </c>
      <c r="HK273" s="371" t="str">
        <f t="shared" si="678"/>
        <v/>
      </c>
      <c r="HL273" s="371" t="str">
        <f t="shared" si="679"/>
        <v/>
      </c>
      <c r="HM273" s="410"/>
    </row>
    <row r="274" spans="1:221" s="343" customFormat="1" ht="15">
      <c r="A274" s="346" t="s">
        <v>121</v>
      </c>
      <c r="B274" s="347" t="s">
        <v>777</v>
      </c>
      <c r="C274" s="529" t="s">
        <v>1004</v>
      </c>
      <c r="D274" s="348">
        <v>207847</v>
      </c>
      <c r="E274" s="342">
        <v>5</v>
      </c>
      <c r="F274" s="676"/>
      <c r="G274" s="420">
        <v>599</v>
      </c>
      <c r="H274" s="421"/>
      <c r="I274" s="414">
        <v>2</v>
      </c>
      <c r="J274" s="371">
        <f t="shared" si="724"/>
        <v>0</v>
      </c>
      <c r="K274" s="372">
        <f t="shared" si="725"/>
        <v>597</v>
      </c>
      <c r="L274" s="387">
        <v>120</v>
      </c>
      <c r="M274" s="371">
        <f t="shared" si="612"/>
        <v>0</v>
      </c>
      <c r="N274" s="372">
        <f t="shared" si="613"/>
        <v>597</v>
      </c>
      <c r="O274" s="371">
        <f t="shared" si="614"/>
        <v>0</v>
      </c>
      <c r="P274" s="372">
        <f t="shared" si="615"/>
        <v>0</v>
      </c>
      <c r="Q274" s="392"/>
      <c r="R274" s="390">
        <v>36</v>
      </c>
      <c r="S274" s="371">
        <f t="shared" si="730"/>
        <v>0</v>
      </c>
      <c r="T274" s="372">
        <f t="shared" si="731"/>
        <v>0</v>
      </c>
      <c r="U274" s="396"/>
      <c r="V274" s="390">
        <v>1</v>
      </c>
      <c r="W274" s="371">
        <f t="shared" si="680"/>
        <v>0</v>
      </c>
      <c r="X274" s="372">
        <f t="shared" si="681"/>
        <v>0</v>
      </c>
      <c r="Y274" s="397"/>
      <c r="Z274" s="390"/>
      <c r="AA274" s="371">
        <f t="shared" si="682"/>
        <v>0</v>
      </c>
      <c r="AB274" s="372">
        <f t="shared" si="683"/>
        <v>0</v>
      </c>
      <c r="AC274" s="358">
        <f t="shared" si="684"/>
        <v>0</v>
      </c>
      <c r="AD274" s="372">
        <f t="shared" si="685"/>
        <v>37</v>
      </c>
      <c r="AE274" s="358">
        <f t="shared" si="686"/>
        <v>0</v>
      </c>
      <c r="AF274" s="372">
        <f t="shared" si="687"/>
        <v>0</v>
      </c>
      <c r="AG274" s="394"/>
      <c r="AH274" s="387">
        <v>5.25</v>
      </c>
      <c r="AI274" s="371">
        <f t="shared" si="626"/>
        <v>0</v>
      </c>
      <c r="AJ274" s="372">
        <f t="shared" si="627"/>
        <v>189</v>
      </c>
      <c r="AK274" s="399"/>
      <c r="AL274" s="387">
        <v>3</v>
      </c>
      <c r="AM274" s="371">
        <f t="shared" si="628"/>
        <v>0</v>
      </c>
      <c r="AN274" s="372">
        <f t="shared" si="629"/>
        <v>3</v>
      </c>
      <c r="AO274" s="399"/>
      <c r="AP274" s="387"/>
      <c r="AQ274" s="371">
        <f t="shared" si="601"/>
        <v>0</v>
      </c>
      <c r="AR274" s="372">
        <f t="shared" si="602"/>
        <v>0</v>
      </c>
      <c r="AS274" s="371">
        <f t="shared" si="603"/>
        <v>0</v>
      </c>
      <c r="AT274" s="372">
        <f t="shared" si="604"/>
        <v>5.1891891891891895</v>
      </c>
      <c r="AU274" s="371">
        <f t="shared" si="605"/>
        <v>0</v>
      </c>
      <c r="AV274" s="372">
        <f t="shared" si="606"/>
        <v>192</v>
      </c>
      <c r="AW274" s="394"/>
      <c r="AX274" s="387"/>
      <c r="AY274" s="371">
        <f t="shared" si="732"/>
        <v>0</v>
      </c>
      <c r="AZ274" s="372">
        <f t="shared" si="733"/>
        <v>0</v>
      </c>
      <c r="BA274" s="399"/>
      <c r="BB274" s="387"/>
      <c r="BC274" s="371">
        <f t="shared" si="734"/>
        <v>0</v>
      </c>
      <c r="BD274" s="372">
        <f t="shared" si="735"/>
        <v>0</v>
      </c>
      <c r="BE274" s="401"/>
      <c r="BF274" s="387"/>
      <c r="BG274" s="371">
        <f t="shared" si="736"/>
        <v>0</v>
      </c>
      <c r="BH274" s="372">
        <f t="shared" si="737"/>
        <v>0</v>
      </c>
      <c r="BI274" s="371">
        <f t="shared" si="738"/>
        <v>0</v>
      </c>
      <c r="BJ274" s="372">
        <f t="shared" si="739"/>
        <v>0</v>
      </c>
      <c r="BK274" s="371">
        <f t="shared" si="740"/>
        <v>0</v>
      </c>
      <c r="BL274" s="372">
        <f t="shared" si="741"/>
        <v>0</v>
      </c>
      <c r="BM274" s="392"/>
      <c r="BN274" s="390">
        <v>194</v>
      </c>
      <c r="BO274" s="371">
        <f t="shared" si="742"/>
        <v>0</v>
      </c>
      <c r="BP274" s="372">
        <f t="shared" si="743"/>
        <v>0</v>
      </c>
      <c r="BQ274" s="396"/>
      <c r="BR274" s="390">
        <v>12</v>
      </c>
      <c r="BS274" s="371">
        <f t="shared" si="744"/>
        <v>0</v>
      </c>
      <c r="BT274" s="372">
        <f t="shared" si="745"/>
        <v>0</v>
      </c>
      <c r="BU274" s="397"/>
      <c r="BV274" s="390"/>
      <c r="BW274" s="371">
        <f t="shared" si="688"/>
        <v>0</v>
      </c>
      <c r="BX274" s="423">
        <f t="shared" si="689"/>
        <v>0</v>
      </c>
      <c r="BY274" s="358">
        <f t="shared" si="690"/>
        <v>0</v>
      </c>
      <c r="BZ274" s="372">
        <f t="shared" si="691"/>
        <v>206</v>
      </c>
      <c r="CA274" s="358">
        <f t="shared" si="692"/>
        <v>0</v>
      </c>
      <c r="CB274" s="372">
        <f t="shared" si="693"/>
        <v>0</v>
      </c>
      <c r="CC274" s="394"/>
      <c r="CD274" s="387">
        <v>5.61</v>
      </c>
      <c r="CE274" s="371">
        <f t="shared" si="746"/>
        <v>0</v>
      </c>
      <c r="CF274" s="372">
        <f t="shared" si="747"/>
        <v>1088.3400000000001</v>
      </c>
      <c r="CG274" s="399"/>
      <c r="CH274" s="387">
        <v>5.92</v>
      </c>
      <c r="CI274" s="371">
        <f t="shared" si="748"/>
        <v>0</v>
      </c>
      <c r="CJ274" s="372">
        <f t="shared" si="749"/>
        <v>71.039999999999992</v>
      </c>
      <c r="CK274" s="399"/>
      <c r="CL274" s="387"/>
      <c r="CM274" s="371">
        <f t="shared" si="634"/>
        <v>0</v>
      </c>
      <c r="CN274" s="372">
        <f t="shared" si="635"/>
        <v>0</v>
      </c>
      <c r="CO274" s="371">
        <f t="shared" si="636"/>
        <v>0</v>
      </c>
      <c r="CP274" s="372">
        <f t="shared" si="637"/>
        <v>5.6280582524271852</v>
      </c>
      <c r="CQ274" s="371">
        <f t="shared" si="638"/>
        <v>0</v>
      </c>
      <c r="CR274" s="372">
        <f t="shared" si="639"/>
        <v>1159.3800000000001</v>
      </c>
      <c r="CS274" s="394"/>
      <c r="CT274" s="387"/>
      <c r="CU274" s="371">
        <f t="shared" si="750"/>
        <v>0</v>
      </c>
      <c r="CV274" s="372">
        <f t="shared" si="751"/>
        <v>0</v>
      </c>
      <c r="CW274" s="399"/>
      <c r="CX274" s="387"/>
      <c r="CY274" s="371">
        <f t="shared" si="752"/>
        <v>0</v>
      </c>
      <c r="CZ274" s="372">
        <f t="shared" si="753"/>
        <v>0</v>
      </c>
      <c r="DA274" s="401"/>
      <c r="DB274" s="387"/>
      <c r="DC274" s="371">
        <f t="shared" si="694"/>
        <v>0</v>
      </c>
      <c r="DD274" s="372">
        <f t="shared" si="695"/>
        <v>0</v>
      </c>
      <c r="DE274" s="371">
        <f t="shared" si="696"/>
        <v>0</v>
      </c>
      <c r="DF274" s="372">
        <f t="shared" si="697"/>
        <v>0</v>
      </c>
      <c r="DG274" s="371">
        <f t="shared" si="698"/>
        <v>0</v>
      </c>
      <c r="DH274" s="372">
        <f t="shared" si="699"/>
        <v>0</v>
      </c>
      <c r="DI274" s="371">
        <f t="shared" si="700"/>
        <v>0</v>
      </c>
      <c r="DJ274" s="372">
        <f t="shared" si="700"/>
        <v>243</v>
      </c>
      <c r="DK274" s="371">
        <f t="shared" si="700"/>
        <v>0</v>
      </c>
      <c r="DL274" s="372">
        <f t="shared" si="700"/>
        <v>0</v>
      </c>
      <c r="DM274" s="371">
        <f t="shared" si="701"/>
        <v>0</v>
      </c>
      <c r="DN274" s="372">
        <f t="shared" si="702"/>
        <v>5.5612345679012352</v>
      </c>
      <c r="DO274" s="371">
        <f t="shared" si="703"/>
        <v>0</v>
      </c>
      <c r="DP274" s="372">
        <f t="shared" si="704"/>
        <v>1351.38</v>
      </c>
      <c r="DQ274" s="371">
        <f t="shared" si="705"/>
        <v>0</v>
      </c>
      <c r="DR274" s="372">
        <f t="shared" si="706"/>
        <v>0</v>
      </c>
      <c r="DS274" s="371">
        <f t="shared" si="707"/>
        <v>0</v>
      </c>
      <c r="DT274" s="372">
        <f t="shared" si="708"/>
        <v>0</v>
      </c>
      <c r="DU274" s="392"/>
      <c r="DV274" s="390">
        <v>255</v>
      </c>
      <c r="DW274" s="371">
        <f t="shared" si="754"/>
        <v>0</v>
      </c>
      <c r="DX274" s="372">
        <f t="shared" si="755"/>
        <v>0</v>
      </c>
      <c r="DY274" s="396"/>
      <c r="DZ274" s="390">
        <v>90</v>
      </c>
      <c r="EA274" s="371">
        <f t="shared" si="709"/>
        <v>0</v>
      </c>
      <c r="EB274" s="372">
        <f t="shared" si="710"/>
        <v>0</v>
      </c>
      <c r="EC274" s="397"/>
      <c r="ED274" s="390">
        <v>1</v>
      </c>
      <c r="EE274" s="371">
        <f t="shared" si="640"/>
        <v>0</v>
      </c>
      <c r="EF274" s="372">
        <f t="shared" si="641"/>
        <v>0</v>
      </c>
      <c r="EG274" s="358">
        <f t="shared" si="642"/>
        <v>0</v>
      </c>
      <c r="EH274" s="372">
        <f t="shared" si="643"/>
        <v>346</v>
      </c>
      <c r="EI274" s="358">
        <f t="shared" si="644"/>
        <v>0</v>
      </c>
      <c r="EJ274" s="372">
        <f t="shared" si="645"/>
        <v>0</v>
      </c>
      <c r="EK274" s="394"/>
      <c r="EL274" s="657">
        <v>1.61</v>
      </c>
      <c r="EM274" s="371">
        <f t="shared" si="756"/>
        <v>0</v>
      </c>
      <c r="EN274" s="372">
        <f t="shared" si="757"/>
        <v>410.55</v>
      </c>
      <c r="EO274" s="399"/>
      <c r="EP274" s="657">
        <v>1.44</v>
      </c>
      <c r="EQ274" s="371">
        <f t="shared" si="712"/>
        <v>0</v>
      </c>
      <c r="ER274" s="372">
        <f t="shared" si="713"/>
        <v>129.6</v>
      </c>
      <c r="ES274" s="399"/>
      <c r="ET274" s="387">
        <v>0</v>
      </c>
      <c r="EU274" s="371">
        <f t="shared" si="714"/>
        <v>0</v>
      </c>
      <c r="EV274" s="372">
        <f t="shared" si="715"/>
        <v>0</v>
      </c>
      <c r="EW274" s="371">
        <f t="shared" si="716"/>
        <v>0</v>
      </c>
      <c r="EX274" s="372">
        <f t="shared" si="717"/>
        <v>1.5611271676300578</v>
      </c>
      <c r="EY274" s="371">
        <f t="shared" si="718"/>
        <v>0</v>
      </c>
      <c r="EZ274" s="372">
        <f t="shared" si="719"/>
        <v>540.15</v>
      </c>
      <c r="FA274" s="394"/>
      <c r="FB274" s="387"/>
      <c r="FC274" s="371">
        <f t="shared" si="758"/>
        <v>0</v>
      </c>
      <c r="FD274" s="372">
        <f t="shared" si="759"/>
        <v>0</v>
      </c>
      <c r="FE274" s="399"/>
      <c r="FF274" s="387"/>
      <c r="FG274" s="371">
        <f t="shared" si="760"/>
        <v>0</v>
      </c>
      <c r="FH274" s="372">
        <f t="shared" si="761"/>
        <v>0</v>
      </c>
      <c r="FI274" s="401"/>
      <c r="FJ274" s="387"/>
      <c r="FK274" s="371">
        <f t="shared" si="762"/>
        <v>0</v>
      </c>
      <c r="FL274" s="372">
        <f t="shared" si="763"/>
        <v>0</v>
      </c>
      <c r="FM274" s="371">
        <f t="shared" si="764"/>
        <v>0</v>
      </c>
      <c r="FN274" s="372">
        <f t="shared" si="765"/>
        <v>0</v>
      </c>
      <c r="FO274" s="371">
        <f t="shared" si="766"/>
        <v>0</v>
      </c>
      <c r="FP274" s="372">
        <f t="shared" si="767"/>
        <v>0</v>
      </c>
      <c r="FQ274" s="392"/>
      <c r="FR274" s="390">
        <v>8</v>
      </c>
      <c r="FS274" s="371">
        <f t="shared" si="720"/>
        <v>0</v>
      </c>
      <c r="FT274" s="372">
        <f t="shared" si="721"/>
        <v>0</v>
      </c>
      <c r="FU274" s="396"/>
      <c r="FV274" s="390"/>
      <c r="FW274" s="371">
        <f t="shared" si="722"/>
        <v>0</v>
      </c>
      <c r="FX274" s="372">
        <f t="shared" si="723"/>
        <v>0</v>
      </c>
      <c r="FY274" s="396"/>
      <c r="FZ274" s="390"/>
      <c r="GA274" s="371">
        <f t="shared" si="648"/>
        <v>0</v>
      </c>
      <c r="GB274" s="372">
        <f t="shared" si="649"/>
        <v>0</v>
      </c>
      <c r="GC274" s="406">
        <f t="shared" si="650"/>
        <v>0</v>
      </c>
      <c r="GD274" s="372">
        <f t="shared" si="650"/>
        <v>485</v>
      </c>
      <c r="GE274" s="371">
        <f t="shared" si="650"/>
        <v>0</v>
      </c>
      <c r="GF274" s="372">
        <f t="shared" si="650"/>
        <v>0</v>
      </c>
      <c r="GG274" s="371" t="str">
        <f t="shared" si="651"/>
        <v/>
      </c>
      <c r="GH274" s="372">
        <f t="shared" si="652"/>
        <v>1687.89</v>
      </c>
      <c r="GI274" s="371" t="str">
        <f t="shared" si="653"/>
        <v/>
      </c>
      <c r="GJ274" s="372" t="str">
        <f t="shared" si="654"/>
        <v/>
      </c>
      <c r="GK274" s="406">
        <f t="shared" si="655"/>
        <v>0</v>
      </c>
      <c r="GL274" s="372">
        <f t="shared" si="655"/>
        <v>103</v>
      </c>
      <c r="GM274" s="371">
        <f t="shared" si="655"/>
        <v>0</v>
      </c>
      <c r="GN274" s="372">
        <f t="shared" si="655"/>
        <v>0</v>
      </c>
      <c r="GO274" s="371">
        <f t="shared" si="656"/>
        <v>0</v>
      </c>
      <c r="GP274" s="372">
        <f t="shared" si="657"/>
        <v>203.64</v>
      </c>
      <c r="GQ274" s="371">
        <f t="shared" si="658"/>
        <v>0</v>
      </c>
      <c r="GR274" s="372">
        <f t="shared" si="659"/>
        <v>0</v>
      </c>
      <c r="GS274" s="406">
        <f t="shared" si="660"/>
        <v>0</v>
      </c>
      <c r="GT274" s="372">
        <f t="shared" si="661"/>
        <v>588</v>
      </c>
      <c r="GU274" s="371">
        <f t="shared" si="662"/>
        <v>0</v>
      </c>
      <c r="GV274" s="372">
        <f t="shared" si="663"/>
        <v>0</v>
      </c>
      <c r="GW274" s="371" t="str">
        <f t="shared" si="664"/>
        <v/>
      </c>
      <c r="GX274" s="372">
        <f t="shared" si="665"/>
        <v>1891.5300000000002</v>
      </c>
      <c r="GY274" s="371" t="str">
        <f t="shared" si="666"/>
        <v/>
      </c>
      <c r="GZ274" s="372" t="str">
        <f t="shared" si="667"/>
        <v/>
      </c>
      <c r="HA274" s="406">
        <f t="shared" si="668"/>
        <v>0</v>
      </c>
      <c r="HB274" s="372">
        <f t="shared" si="669"/>
        <v>1</v>
      </c>
      <c r="HC274" s="371">
        <f t="shared" si="670"/>
        <v>0</v>
      </c>
      <c r="HD274" s="372">
        <f t="shared" si="671"/>
        <v>0</v>
      </c>
      <c r="HE274" s="371" t="str">
        <f t="shared" si="672"/>
        <v/>
      </c>
      <c r="HF274" s="372">
        <f t="shared" si="673"/>
        <v>0</v>
      </c>
      <c r="HG274" s="371" t="str">
        <f t="shared" si="674"/>
        <v/>
      </c>
      <c r="HH274" s="372" t="str">
        <f t="shared" si="675"/>
        <v/>
      </c>
      <c r="HI274" s="406" t="str">
        <f t="shared" si="676"/>
        <v/>
      </c>
      <c r="HJ274" s="372">
        <f t="shared" si="677"/>
        <v>1891.5300000000002</v>
      </c>
      <c r="HK274" s="371" t="str">
        <f t="shared" si="678"/>
        <v/>
      </c>
      <c r="HL274" s="371" t="str">
        <f t="shared" si="679"/>
        <v/>
      </c>
      <c r="HM274" s="410"/>
    </row>
    <row r="275" spans="1:221" s="343" customFormat="1" ht="15">
      <c r="A275" s="346" t="s">
        <v>121</v>
      </c>
      <c r="B275" s="347" t="s">
        <v>778</v>
      </c>
      <c r="C275" s="347"/>
      <c r="D275" s="348">
        <v>207865</v>
      </c>
      <c r="E275" s="342">
        <v>5</v>
      </c>
      <c r="F275" s="676"/>
      <c r="G275" s="420">
        <v>611</v>
      </c>
      <c r="H275" s="421"/>
      <c r="I275" s="414">
        <v>5</v>
      </c>
      <c r="J275" s="371">
        <f t="shared" si="724"/>
        <v>0</v>
      </c>
      <c r="K275" s="372">
        <f t="shared" si="725"/>
        <v>606</v>
      </c>
      <c r="L275" s="387">
        <v>120</v>
      </c>
      <c r="M275" s="371">
        <f t="shared" si="612"/>
        <v>0</v>
      </c>
      <c r="N275" s="372">
        <f t="shared" si="613"/>
        <v>606</v>
      </c>
      <c r="O275" s="371">
        <f t="shared" si="614"/>
        <v>0</v>
      </c>
      <c r="P275" s="372">
        <f t="shared" si="615"/>
        <v>0</v>
      </c>
      <c r="Q275" s="392"/>
      <c r="R275" s="390">
        <v>73</v>
      </c>
      <c r="S275" s="371">
        <f t="shared" si="730"/>
        <v>0</v>
      </c>
      <c r="T275" s="372">
        <f t="shared" si="731"/>
        <v>0</v>
      </c>
      <c r="U275" s="396"/>
      <c r="V275" s="390">
        <v>0</v>
      </c>
      <c r="W275" s="371">
        <f t="shared" si="680"/>
        <v>0</v>
      </c>
      <c r="X275" s="372">
        <f t="shared" si="681"/>
        <v>0</v>
      </c>
      <c r="Y275" s="397"/>
      <c r="Z275" s="390"/>
      <c r="AA275" s="371">
        <f t="shared" si="682"/>
        <v>0</v>
      </c>
      <c r="AB275" s="372">
        <f t="shared" si="683"/>
        <v>0</v>
      </c>
      <c r="AC275" s="358">
        <f t="shared" si="684"/>
        <v>0</v>
      </c>
      <c r="AD275" s="372">
        <f t="shared" si="685"/>
        <v>73</v>
      </c>
      <c r="AE275" s="358">
        <f t="shared" si="686"/>
        <v>0</v>
      </c>
      <c r="AF275" s="372">
        <f t="shared" si="687"/>
        <v>0</v>
      </c>
      <c r="AG275" s="394"/>
      <c r="AH275" s="387">
        <v>5.01</v>
      </c>
      <c r="AI275" s="371">
        <f t="shared" si="626"/>
        <v>0</v>
      </c>
      <c r="AJ275" s="372">
        <f t="shared" si="627"/>
        <v>365.72999999999996</v>
      </c>
      <c r="AK275" s="399"/>
      <c r="AL275" s="387">
        <v>0</v>
      </c>
      <c r="AM275" s="371">
        <f t="shared" si="628"/>
        <v>0</v>
      </c>
      <c r="AN275" s="372">
        <f t="shared" si="629"/>
        <v>0</v>
      </c>
      <c r="AO275" s="399"/>
      <c r="AP275" s="387"/>
      <c r="AQ275" s="371">
        <f t="shared" si="601"/>
        <v>0</v>
      </c>
      <c r="AR275" s="372">
        <f t="shared" si="602"/>
        <v>0</v>
      </c>
      <c r="AS275" s="371">
        <f t="shared" si="603"/>
        <v>0</v>
      </c>
      <c r="AT275" s="372">
        <f t="shared" si="604"/>
        <v>5.01</v>
      </c>
      <c r="AU275" s="371">
        <f t="shared" si="605"/>
        <v>0</v>
      </c>
      <c r="AV275" s="372">
        <f t="shared" si="606"/>
        <v>365.72999999999996</v>
      </c>
      <c r="AW275" s="394"/>
      <c r="AX275" s="387"/>
      <c r="AY275" s="371">
        <f t="shared" si="732"/>
        <v>0</v>
      </c>
      <c r="AZ275" s="372">
        <f t="shared" si="733"/>
        <v>0</v>
      </c>
      <c r="BA275" s="399"/>
      <c r="BB275" s="387"/>
      <c r="BC275" s="371">
        <f t="shared" si="734"/>
        <v>0</v>
      </c>
      <c r="BD275" s="372">
        <f t="shared" si="735"/>
        <v>0</v>
      </c>
      <c r="BE275" s="401"/>
      <c r="BF275" s="387"/>
      <c r="BG275" s="371">
        <f t="shared" si="736"/>
        <v>0</v>
      </c>
      <c r="BH275" s="372">
        <f t="shared" si="737"/>
        <v>0</v>
      </c>
      <c r="BI275" s="371">
        <f t="shared" si="738"/>
        <v>0</v>
      </c>
      <c r="BJ275" s="372">
        <f t="shared" si="739"/>
        <v>0</v>
      </c>
      <c r="BK275" s="371">
        <f t="shared" si="740"/>
        <v>0</v>
      </c>
      <c r="BL275" s="372">
        <f t="shared" si="741"/>
        <v>0</v>
      </c>
      <c r="BM275" s="392"/>
      <c r="BN275" s="390">
        <v>262</v>
      </c>
      <c r="BO275" s="371">
        <f t="shared" si="742"/>
        <v>0</v>
      </c>
      <c r="BP275" s="372">
        <f t="shared" si="743"/>
        <v>0</v>
      </c>
      <c r="BQ275" s="396"/>
      <c r="BR275" s="390">
        <v>5</v>
      </c>
      <c r="BS275" s="371">
        <f t="shared" si="744"/>
        <v>0</v>
      </c>
      <c r="BT275" s="372">
        <f t="shared" si="745"/>
        <v>0</v>
      </c>
      <c r="BU275" s="397"/>
      <c r="BV275" s="390"/>
      <c r="BW275" s="371">
        <f t="shared" si="688"/>
        <v>0</v>
      </c>
      <c r="BX275" s="423">
        <f t="shared" si="689"/>
        <v>0</v>
      </c>
      <c r="BY275" s="358">
        <f t="shared" si="690"/>
        <v>0</v>
      </c>
      <c r="BZ275" s="372">
        <f t="shared" si="691"/>
        <v>267</v>
      </c>
      <c r="CA275" s="358">
        <f t="shared" si="692"/>
        <v>0</v>
      </c>
      <c r="CB275" s="372">
        <f t="shared" si="693"/>
        <v>0</v>
      </c>
      <c r="CC275" s="394"/>
      <c r="CD275" s="387">
        <v>5.42</v>
      </c>
      <c r="CE275" s="371">
        <f t="shared" si="746"/>
        <v>0</v>
      </c>
      <c r="CF275" s="372">
        <f t="shared" si="747"/>
        <v>1420.04</v>
      </c>
      <c r="CG275" s="399"/>
      <c r="CH275" s="387">
        <v>7.7</v>
      </c>
      <c r="CI275" s="371">
        <f t="shared" si="748"/>
        <v>0</v>
      </c>
      <c r="CJ275" s="372">
        <f t="shared" si="749"/>
        <v>38.5</v>
      </c>
      <c r="CK275" s="399"/>
      <c r="CL275" s="387"/>
      <c r="CM275" s="371">
        <f t="shared" si="634"/>
        <v>0</v>
      </c>
      <c r="CN275" s="372">
        <f t="shared" si="635"/>
        <v>0</v>
      </c>
      <c r="CO275" s="371">
        <f t="shared" si="636"/>
        <v>0</v>
      </c>
      <c r="CP275" s="372">
        <f t="shared" si="637"/>
        <v>5.4626966292134833</v>
      </c>
      <c r="CQ275" s="371">
        <f t="shared" si="638"/>
        <v>0</v>
      </c>
      <c r="CR275" s="372">
        <f t="shared" si="639"/>
        <v>1458.54</v>
      </c>
      <c r="CS275" s="394"/>
      <c r="CT275" s="387"/>
      <c r="CU275" s="371">
        <f t="shared" si="750"/>
        <v>0</v>
      </c>
      <c r="CV275" s="372">
        <f t="shared" si="751"/>
        <v>0</v>
      </c>
      <c r="CW275" s="399"/>
      <c r="CX275" s="387"/>
      <c r="CY275" s="371">
        <f t="shared" si="752"/>
        <v>0</v>
      </c>
      <c r="CZ275" s="372">
        <f t="shared" si="753"/>
        <v>0</v>
      </c>
      <c r="DA275" s="401"/>
      <c r="DB275" s="387"/>
      <c r="DC275" s="371">
        <f t="shared" si="694"/>
        <v>0</v>
      </c>
      <c r="DD275" s="372">
        <f t="shared" si="695"/>
        <v>0</v>
      </c>
      <c r="DE275" s="371">
        <f t="shared" si="696"/>
        <v>0</v>
      </c>
      <c r="DF275" s="372">
        <f t="shared" si="697"/>
        <v>0</v>
      </c>
      <c r="DG275" s="371">
        <f t="shared" si="698"/>
        <v>0</v>
      </c>
      <c r="DH275" s="372">
        <f t="shared" si="699"/>
        <v>0</v>
      </c>
      <c r="DI275" s="371">
        <f t="shared" si="700"/>
        <v>0</v>
      </c>
      <c r="DJ275" s="372">
        <f t="shared" si="700"/>
        <v>340</v>
      </c>
      <c r="DK275" s="371">
        <f t="shared" si="700"/>
        <v>0</v>
      </c>
      <c r="DL275" s="372">
        <f t="shared" si="700"/>
        <v>0</v>
      </c>
      <c r="DM275" s="371">
        <f t="shared" si="701"/>
        <v>0</v>
      </c>
      <c r="DN275" s="372">
        <f t="shared" si="702"/>
        <v>5.3654999999999999</v>
      </c>
      <c r="DO275" s="371">
        <f t="shared" si="703"/>
        <v>0</v>
      </c>
      <c r="DP275" s="372">
        <f t="shared" si="704"/>
        <v>1824.27</v>
      </c>
      <c r="DQ275" s="371">
        <f t="shared" si="705"/>
        <v>0</v>
      </c>
      <c r="DR275" s="372">
        <f t="shared" si="706"/>
        <v>0</v>
      </c>
      <c r="DS275" s="371">
        <f t="shared" si="707"/>
        <v>0</v>
      </c>
      <c r="DT275" s="372">
        <f t="shared" si="708"/>
        <v>0</v>
      </c>
      <c r="DU275" s="392"/>
      <c r="DV275" s="390">
        <v>222</v>
      </c>
      <c r="DW275" s="371">
        <f t="shared" si="754"/>
        <v>0</v>
      </c>
      <c r="DX275" s="372">
        <f t="shared" si="755"/>
        <v>0</v>
      </c>
      <c r="DY275" s="396"/>
      <c r="DZ275" s="390">
        <v>44</v>
      </c>
      <c r="EA275" s="371">
        <f t="shared" si="709"/>
        <v>0</v>
      </c>
      <c r="EB275" s="372">
        <f t="shared" si="710"/>
        <v>0</v>
      </c>
      <c r="EC275" s="397"/>
      <c r="ED275" s="390">
        <v>0</v>
      </c>
      <c r="EE275" s="371">
        <f t="shared" si="640"/>
        <v>0</v>
      </c>
      <c r="EF275" s="372">
        <f t="shared" si="641"/>
        <v>0</v>
      </c>
      <c r="EG275" s="358">
        <f t="shared" si="642"/>
        <v>0</v>
      </c>
      <c r="EH275" s="372">
        <f t="shared" si="643"/>
        <v>266</v>
      </c>
      <c r="EI275" s="358">
        <f t="shared" si="644"/>
        <v>0</v>
      </c>
      <c r="EJ275" s="372">
        <f t="shared" si="645"/>
        <v>0</v>
      </c>
      <c r="EK275" s="394"/>
      <c r="EL275" s="657">
        <v>0.88</v>
      </c>
      <c r="EM275" s="371">
        <f t="shared" si="756"/>
        <v>0</v>
      </c>
      <c r="EN275" s="372">
        <f t="shared" si="757"/>
        <v>195.36</v>
      </c>
      <c r="EO275" s="399"/>
      <c r="EP275" s="657">
        <v>0.9</v>
      </c>
      <c r="EQ275" s="371">
        <f t="shared" si="712"/>
        <v>0</v>
      </c>
      <c r="ER275" s="372">
        <f t="shared" si="713"/>
        <v>39.6</v>
      </c>
      <c r="ES275" s="399"/>
      <c r="ET275" s="387"/>
      <c r="EU275" s="371">
        <f t="shared" si="714"/>
        <v>0</v>
      </c>
      <c r="EV275" s="372">
        <f t="shared" si="715"/>
        <v>0</v>
      </c>
      <c r="EW275" s="371">
        <f t="shared" si="716"/>
        <v>0</v>
      </c>
      <c r="EX275" s="372">
        <f t="shared" si="717"/>
        <v>0.88330827067669171</v>
      </c>
      <c r="EY275" s="371">
        <f t="shared" si="718"/>
        <v>0</v>
      </c>
      <c r="EZ275" s="372">
        <f t="shared" si="719"/>
        <v>234.96</v>
      </c>
      <c r="FA275" s="394"/>
      <c r="FB275" s="387"/>
      <c r="FC275" s="371">
        <f t="shared" si="758"/>
        <v>0</v>
      </c>
      <c r="FD275" s="372">
        <f t="shared" si="759"/>
        <v>0</v>
      </c>
      <c r="FE275" s="399"/>
      <c r="FF275" s="387"/>
      <c r="FG275" s="371">
        <f t="shared" si="760"/>
        <v>0</v>
      </c>
      <c r="FH275" s="372">
        <f t="shared" si="761"/>
        <v>0</v>
      </c>
      <c r="FI275" s="401"/>
      <c r="FJ275" s="387"/>
      <c r="FK275" s="371">
        <f t="shared" si="762"/>
        <v>0</v>
      </c>
      <c r="FL275" s="372">
        <f t="shared" si="763"/>
        <v>0</v>
      </c>
      <c r="FM275" s="371">
        <f t="shared" si="764"/>
        <v>0</v>
      </c>
      <c r="FN275" s="372">
        <f t="shared" si="765"/>
        <v>0</v>
      </c>
      <c r="FO275" s="371">
        <f t="shared" si="766"/>
        <v>0</v>
      </c>
      <c r="FP275" s="372">
        <f t="shared" si="767"/>
        <v>0</v>
      </c>
      <c r="FQ275" s="392"/>
      <c r="FR275" s="390">
        <v>0</v>
      </c>
      <c r="FS275" s="371">
        <f t="shared" si="720"/>
        <v>0</v>
      </c>
      <c r="FT275" s="372">
        <f t="shared" si="721"/>
        <v>0</v>
      </c>
      <c r="FU275" s="396"/>
      <c r="FV275" s="390"/>
      <c r="FW275" s="371">
        <f t="shared" si="722"/>
        <v>0</v>
      </c>
      <c r="FX275" s="372">
        <f t="shared" si="723"/>
        <v>0</v>
      </c>
      <c r="FY275" s="396"/>
      <c r="FZ275" s="390"/>
      <c r="GA275" s="371">
        <f t="shared" si="648"/>
        <v>0</v>
      </c>
      <c r="GB275" s="372">
        <f t="shared" si="649"/>
        <v>0</v>
      </c>
      <c r="GC275" s="406">
        <f t="shared" si="650"/>
        <v>0</v>
      </c>
      <c r="GD275" s="372">
        <f t="shared" si="650"/>
        <v>557</v>
      </c>
      <c r="GE275" s="371">
        <f t="shared" si="650"/>
        <v>0</v>
      </c>
      <c r="GF275" s="372">
        <f t="shared" si="650"/>
        <v>0</v>
      </c>
      <c r="GG275" s="371" t="str">
        <f t="shared" si="651"/>
        <v/>
      </c>
      <c r="GH275" s="372">
        <f t="shared" si="652"/>
        <v>1981.13</v>
      </c>
      <c r="GI275" s="371" t="str">
        <f t="shared" si="653"/>
        <v/>
      </c>
      <c r="GJ275" s="372" t="str">
        <f t="shared" si="654"/>
        <v/>
      </c>
      <c r="GK275" s="406">
        <f t="shared" si="655"/>
        <v>0</v>
      </c>
      <c r="GL275" s="372">
        <f t="shared" si="655"/>
        <v>49</v>
      </c>
      <c r="GM275" s="371">
        <f t="shared" si="655"/>
        <v>0</v>
      </c>
      <c r="GN275" s="372">
        <f t="shared" si="655"/>
        <v>0</v>
      </c>
      <c r="GO275" s="371">
        <f t="shared" si="656"/>
        <v>0</v>
      </c>
      <c r="GP275" s="372">
        <f t="shared" si="657"/>
        <v>78.099999999999994</v>
      </c>
      <c r="GQ275" s="371">
        <f t="shared" si="658"/>
        <v>0</v>
      </c>
      <c r="GR275" s="372">
        <f t="shared" si="659"/>
        <v>0</v>
      </c>
      <c r="GS275" s="406">
        <f t="shared" si="660"/>
        <v>0</v>
      </c>
      <c r="GT275" s="372">
        <f t="shared" si="661"/>
        <v>606</v>
      </c>
      <c r="GU275" s="371">
        <f t="shared" si="662"/>
        <v>0</v>
      </c>
      <c r="GV275" s="372">
        <f t="shared" si="663"/>
        <v>0</v>
      </c>
      <c r="GW275" s="371" t="str">
        <f t="shared" si="664"/>
        <v/>
      </c>
      <c r="GX275" s="372">
        <f t="shared" si="665"/>
        <v>2059.23</v>
      </c>
      <c r="GY275" s="371" t="str">
        <f t="shared" si="666"/>
        <v/>
      </c>
      <c r="GZ275" s="372" t="str">
        <f t="shared" si="667"/>
        <v/>
      </c>
      <c r="HA275" s="406">
        <f t="shared" si="668"/>
        <v>0</v>
      </c>
      <c r="HB275" s="372">
        <f t="shared" si="669"/>
        <v>0</v>
      </c>
      <c r="HC275" s="371">
        <f t="shared" si="670"/>
        <v>0</v>
      </c>
      <c r="HD275" s="372">
        <f t="shared" si="671"/>
        <v>0</v>
      </c>
      <c r="HE275" s="371" t="str">
        <f t="shared" si="672"/>
        <v/>
      </c>
      <c r="HF275" s="372" t="str">
        <f t="shared" si="673"/>
        <v/>
      </c>
      <c r="HG275" s="371" t="str">
        <f t="shared" si="674"/>
        <v/>
      </c>
      <c r="HH275" s="372" t="str">
        <f t="shared" si="675"/>
        <v/>
      </c>
      <c r="HI275" s="406" t="str">
        <f t="shared" si="676"/>
        <v/>
      </c>
      <c r="HJ275" s="372">
        <f t="shared" si="677"/>
        <v>2059.23</v>
      </c>
      <c r="HK275" s="371" t="str">
        <f t="shared" si="678"/>
        <v/>
      </c>
      <c r="HL275" s="371" t="str">
        <f t="shared" si="679"/>
        <v/>
      </c>
      <c r="HM275" s="410"/>
    </row>
    <row r="276" spans="1:221" s="343" customFormat="1" ht="15">
      <c r="A276" s="346" t="s">
        <v>121</v>
      </c>
      <c r="B276" s="347" t="s">
        <v>779</v>
      </c>
      <c r="C276" s="347"/>
      <c r="D276" s="348">
        <v>207351</v>
      </c>
      <c r="E276" s="342">
        <v>6</v>
      </c>
      <c r="F276" s="676"/>
      <c r="G276" s="420">
        <v>169</v>
      </c>
      <c r="H276" s="421"/>
      <c r="I276" s="414">
        <v>2</v>
      </c>
      <c r="J276" s="371">
        <f t="shared" si="724"/>
        <v>0</v>
      </c>
      <c r="K276" s="372">
        <f t="shared" si="725"/>
        <v>167</v>
      </c>
      <c r="L276" s="387">
        <v>120</v>
      </c>
      <c r="M276" s="371">
        <f t="shared" si="612"/>
        <v>0</v>
      </c>
      <c r="N276" s="372">
        <f t="shared" si="613"/>
        <v>167</v>
      </c>
      <c r="O276" s="371">
        <f t="shared" si="614"/>
        <v>0</v>
      </c>
      <c r="P276" s="372">
        <f t="shared" si="615"/>
        <v>0</v>
      </c>
      <c r="Q276" s="392"/>
      <c r="R276" s="390">
        <v>6</v>
      </c>
      <c r="S276" s="371">
        <f t="shared" si="730"/>
        <v>0</v>
      </c>
      <c r="T276" s="372">
        <f t="shared" si="731"/>
        <v>0</v>
      </c>
      <c r="U276" s="396"/>
      <c r="V276" s="390">
        <v>0</v>
      </c>
      <c r="W276" s="371">
        <f t="shared" si="680"/>
        <v>0</v>
      </c>
      <c r="X276" s="372">
        <f t="shared" si="681"/>
        <v>0</v>
      </c>
      <c r="Y276" s="397"/>
      <c r="Z276" s="390"/>
      <c r="AA276" s="371">
        <f t="shared" si="682"/>
        <v>0</v>
      </c>
      <c r="AB276" s="372">
        <f t="shared" si="683"/>
        <v>0</v>
      </c>
      <c r="AC276" s="358">
        <f t="shared" si="684"/>
        <v>0</v>
      </c>
      <c r="AD276" s="372">
        <f t="shared" si="685"/>
        <v>6</v>
      </c>
      <c r="AE276" s="358">
        <f t="shared" si="686"/>
        <v>0</v>
      </c>
      <c r="AF276" s="372">
        <f t="shared" si="687"/>
        <v>0</v>
      </c>
      <c r="AG276" s="394"/>
      <c r="AH276" s="387">
        <v>6</v>
      </c>
      <c r="AI276" s="371">
        <f t="shared" si="626"/>
        <v>0</v>
      </c>
      <c r="AJ276" s="372">
        <f t="shared" si="627"/>
        <v>36</v>
      </c>
      <c r="AK276" s="399"/>
      <c r="AL276" s="387">
        <v>0</v>
      </c>
      <c r="AM276" s="371">
        <f t="shared" si="628"/>
        <v>0</v>
      </c>
      <c r="AN276" s="372">
        <f t="shared" si="629"/>
        <v>0</v>
      </c>
      <c r="AO276" s="399"/>
      <c r="AP276" s="387"/>
      <c r="AQ276" s="371">
        <f t="shared" si="601"/>
        <v>0</v>
      </c>
      <c r="AR276" s="372">
        <f t="shared" si="602"/>
        <v>0</v>
      </c>
      <c r="AS276" s="371">
        <f t="shared" si="603"/>
        <v>0</v>
      </c>
      <c r="AT276" s="372">
        <f t="shared" si="604"/>
        <v>6</v>
      </c>
      <c r="AU276" s="371">
        <f t="shared" si="605"/>
        <v>0</v>
      </c>
      <c r="AV276" s="372">
        <f t="shared" si="606"/>
        <v>36</v>
      </c>
      <c r="AW276" s="394"/>
      <c r="AX276" s="387"/>
      <c r="AY276" s="371">
        <f t="shared" si="732"/>
        <v>0</v>
      </c>
      <c r="AZ276" s="372">
        <f t="shared" si="733"/>
        <v>0</v>
      </c>
      <c r="BA276" s="399"/>
      <c r="BB276" s="387"/>
      <c r="BC276" s="371">
        <f t="shared" si="734"/>
        <v>0</v>
      </c>
      <c r="BD276" s="372">
        <f t="shared" si="735"/>
        <v>0</v>
      </c>
      <c r="BE276" s="401"/>
      <c r="BF276" s="387"/>
      <c r="BG276" s="371">
        <f t="shared" si="736"/>
        <v>0</v>
      </c>
      <c r="BH276" s="372">
        <f t="shared" si="737"/>
        <v>0</v>
      </c>
      <c r="BI276" s="371">
        <f t="shared" si="738"/>
        <v>0</v>
      </c>
      <c r="BJ276" s="372">
        <f t="shared" si="739"/>
        <v>0</v>
      </c>
      <c r="BK276" s="371">
        <f t="shared" si="740"/>
        <v>0</v>
      </c>
      <c r="BL276" s="372">
        <f t="shared" si="741"/>
        <v>0</v>
      </c>
      <c r="BM276" s="392"/>
      <c r="BN276" s="390">
        <v>58</v>
      </c>
      <c r="BO276" s="371">
        <f t="shared" si="742"/>
        <v>0</v>
      </c>
      <c r="BP276" s="372">
        <f t="shared" si="743"/>
        <v>0</v>
      </c>
      <c r="BQ276" s="396"/>
      <c r="BR276" s="390">
        <v>2</v>
      </c>
      <c r="BS276" s="371">
        <f t="shared" si="744"/>
        <v>0</v>
      </c>
      <c r="BT276" s="372">
        <f t="shared" si="745"/>
        <v>0</v>
      </c>
      <c r="BU276" s="397"/>
      <c r="BV276" s="390"/>
      <c r="BW276" s="371">
        <f t="shared" si="688"/>
        <v>0</v>
      </c>
      <c r="BX276" s="423">
        <f t="shared" si="689"/>
        <v>0</v>
      </c>
      <c r="BY276" s="358">
        <f t="shared" si="690"/>
        <v>0</v>
      </c>
      <c r="BZ276" s="372">
        <f t="shared" si="691"/>
        <v>60</v>
      </c>
      <c r="CA276" s="358">
        <f t="shared" si="692"/>
        <v>0</v>
      </c>
      <c r="CB276" s="372">
        <f t="shared" si="693"/>
        <v>0</v>
      </c>
      <c r="CC276" s="394"/>
      <c r="CD276" s="387">
        <v>5.5</v>
      </c>
      <c r="CE276" s="371">
        <f t="shared" si="746"/>
        <v>0</v>
      </c>
      <c r="CF276" s="372">
        <f t="shared" si="747"/>
        <v>319</v>
      </c>
      <c r="CG276" s="399"/>
      <c r="CH276" s="387">
        <v>5</v>
      </c>
      <c r="CI276" s="371">
        <f t="shared" si="748"/>
        <v>0</v>
      </c>
      <c r="CJ276" s="372">
        <f t="shared" si="749"/>
        <v>10</v>
      </c>
      <c r="CK276" s="399"/>
      <c r="CL276" s="387"/>
      <c r="CM276" s="371">
        <f t="shared" si="634"/>
        <v>0</v>
      </c>
      <c r="CN276" s="372">
        <f t="shared" si="635"/>
        <v>0</v>
      </c>
      <c r="CO276" s="371">
        <f t="shared" si="636"/>
        <v>0</v>
      </c>
      <c r="CP276" s="372">
        <f t="shared" si="637"/>
        <v>5.4833333333333334</v>
      </c>
      <c r="CQ276" s="371">
        <f t="shared" si="638"/>
        <v>0</v>
      </c>
      <c r="CR276" s="372">
        <f t="shared" si="639"/>
        <v>329</v>
      </c>
      <c r="CS276" s="394"/>
      <c r="CT276" s="387"/>
      <c r="CU276" s="371">
        <f t="shared" si="750"/>
        <v>0</v>
      </c>
      <c r="CV276" s="372">
        <f t="shared" si="751"/>
        <v>0</v>
      </c>
      <c r="CW276" s="399"/>
      <c r="CX276" s="387"/>
      <c r="CY276" s="371">
        <f t="shared" si="752"/>
        <v>0</v>
      </c>
      <c r="CZ276" s="372">
        <f t="shared" si="753"/>
        <v>0</v>
      </c>
      <c r="DA276" s="401"/>
      <c r="DB276" s="387"/>
      <c r="DC276" s="371">
        <f t="shared" si="694"/>
        <v>0</v>
      </c>
      <c r="DD276" s="372">
        <f t="shared" si="695"/>
        <v>0</v>
      </c>
      <c r="DE276" s="371">
        <f t="shared" si="696"/>
        <v>0</v>
      </c>
      <c r="DF276" s="372">
        <f t="shared" si="697"/>
        <v>0</v>
      </c>
      <c r="DG276" s="371">
        <f t="shared" si="698"/>
        <v>0</v>
      </c>
      <c r="DH276" s="372">
        <f t="shared" si="699"/>
        <v>0</v>
      </c>
      <c r="DI276" s="371">
        <f t="shared" si="700"/>
        <v>0</v>
      </c>
      <c r="DJ276" s="372">
        <f t="shared" si="700"/>
        <v>66</v>
      </c>
      <c r="DK276" s="371">
        <f t="shared" si="700"/>
        <v>0</v>
      </c>
      <c r="DL276" s="372">
        <f t="shared" si="700"/>
        <v>0</v>
      </c>
      <c r="DM276" s="371">
        <f t="shared" si="701"/>
        <v>0</v>
      </c>
      <c r="DN276" s="372">
        <f t="shared" si="702"/>
        <v>5.5303030303030303</v>
      </c>
      <c r="DO276" s="371">
        <f t="shared" si="703"/>
        <v>0</v>
      </c>
      <c r="DP276" s="372">
        <f t="shared" si="704"/>
        <v>365</v>
      </c>
      <c r="DQ276" s="371">
        <f t="shared" si="705"/>
        <v>0</v>
      </c>
      <c r="DR276" s="372">
        <f t="shared" si="706"/>
        <v>0</v>
      </c>
      <c r="DS276" s="371">
        <f t="shared" si="707"/>
        <v>0</v>
      </c>
      <c r="DT276" s="372">
        <f t="shared" si="708"/>
        <v>0</v>
      </c>
      <c r="DU276" s="392"/>
      <c r="DV276" s="390">
        <v>83</v>
      </c>
      <c r="DW276" s="371">
        <f t="shared" si="754"/>
        <v>0</v>
      </c>
      <c r="DX276" s="372">
        <f t="shared" si="755"/>
        <v>0</v>
      </c>
      <c r="DY276" s="396"/>
      <c r="DZ276" s="390">
        <v>17</v>
      </c>
      <c r="EA276" s="371">
        <f t="shared" si="709"/>
        <v>0</v>
      </c>
      <c r="EB276" s="372">
        <f t="shared" si="710"/>
        <v>0</v>
      </c>
      <c r="EC276" s="397"/>
      <c r="ED276" s="390">
        <v>1</v>
      </c>
      <c r="EE276" s="371">
        <f t="shared" si="640"/>
        <v>0</v>
      </c>
      <c r="EF276" s="372">
        <f t="shared" si="641"/>
        <v>0</v>
      </c>
      <c r="EG276" s="358">
        <f t="shared" si="642"/>
        <v>0</v>
      </c>
      <c r="EH276" s="372">
        <f t="shared" si="643"/>
        <v>101</v>
      </c>
      <c r="EI276" s="358">
        <f t="shared" si="644"/>
        <v>0</v>
      </c>
      <c r="EJ276" s="372">
        <f t="shared" si="645"/>
        <v>0</v>
      </c>
      <c r="EK276" s="394"/>
      <c r="EL276" s="657">
        <v>2.5099999999999998</v>
      </c>
      <c r="EM276" s="371">
        <f t="shared" si="756"/>
        <v>0</v>
      </c>
      <c r="EN276" s="372">
        <f t="shared" si="757"/>
        <v>208.32999999999998</v>
      </c>
      <c r="EO276" s="399"/>
      <c r="EP276" s="657">
        <v>2.5299999999999998</v>
      </c>
      <c r="EQ276" s="371">
        <f t="shared" si="712"/>
        <v>0</v>
      </c>
      <c r="ER276" s="372">
        <f t="shared" si="713"/>
        <v>43.01</v>
      </c>
      <c r="ES276" s="399"/>
      <c r="ET276" s="387">
        <v>0</v>
      </c>
      <c r="EU276" s="371">
        <f t="shared" si="714"/>
        <v>0</v>
      </c>
      <c r="EV276" s="372">
        <f t="shared" si="715"/>
        <v>0</v>
      </c>
      <c r="EW276" s="371">
        <f t="shared" si="716"/>
        <v>0</v>
      </c>
      <c r="EX276" s="372">
        <f t="shared" si="717"/>
        <v>2.4885148514851481</v>
      </c>
      <c r="EY276" s="371">
        <f t="shared" si="718"/>
        <v>0</v>
      </c>
      <c r="EZ276" s="372">
        <f t="shared" si="719"/>
        <v>251.33999999999995</v>
      </c>
      <c r="FA276" s="394"/>
      <c r="FB276" s="387"/>
      <c r="FC276" s="371">
        <f t="shared" si="758"/>
        <v>0</v>
      </c>
      <c r="FD276" s="372">
        <f t="shared" si="759"/>
        <v>0</v>
      </c>
      <c r="FE276" s="399"/>
      <c r="FF276" s="387"/>
      <c r="FG276" s="371">
        <f t="shared" si="760"/>
        <v>0</v>
      </c>
      <c r="FH276" s="372">
        <f t="shared" si="761"/>
        <v>0</v>
      </c>
      <c r="FI276" s="401"/>
      <c r="FJ276" s="387"/>
      <c r="FK276" s="371">
        <f t="shared" si="762"/>
        <v>0</v>
      </c>
      <c r="FL276" s="372">
        <f t="shared" si="763"/>
        <v>0</v>
      </c>
      <c r="FM276" s="371">
        <f t="shared" si="764"/>
        <v>0</v>
      </c>
      <c r="FN276" s="372">
        <f t="shared" si="765"/>
        <v>0</v>
      </c>
      <c r="FO276" s="371">
        <f t="shared" si="766"/>
        <v>0</v>
      </c>
      <c r="FP276" s="372">
        <f t="shared" si="767"/>
        <v>0</v>
      </c>
      <c r="FQ276" s="392"/>
      <c r="FR276" s="390">
        <v>0</v>
      </c>
      <c r="FS276" s="371">
        <f t="shared" si="720"/>
        <v>0</v>
      </c>
      <c r="FT276" s="372">
        <f t="shared" si="721"/>
        <v>0</v>
      </c>
      <c r="FU276" s="396"/>
      <c r="FV276" s="390"/>
      <c r="FW276" s="371">
        <f t="shared" si="722"/>
        <v>0</v>
      </c>
      <c r="FX276" s="372">
        <f t="shared" si="723"/>
        <v>0</v>
      </c>
      <c r="FY276" s="396"/>
      <c r="FZ276" s="390"/>
      <c r="GA276" s="371">
        <f t="shared" si="648"/>
        <v>0</v>
      </c>
      <c r="GB276" s="372">
        <f t="shared" si="649"/>
        <v>0</v>
      </c>
      <c r="GC276" s="406">
        <f t="shared" si="650"/>
        <v>0</v>
      </c>
      <c r="GD276" s="372">
        <f t="shared" si="650"/>
        <v>147</v>
      </c>
      <c r="GE276" s="371">
        <f t="shared" si="650"/>
        <v>0</v>
      </c>
      <c r="GF276" s="372">
        <f t="shared" si="650"/>
        <v>0</v>
      </c>
      <c r="GG276" s="371" t="str">
        <f t="shared" si="651"/>
        <v/>
      </c>
      <c r="GH276" s="372">
        <f t="shared" si="652"/>
        <v>563.32999999999993</v>
      </c>
      <c r="GI276" s="371" t="str">
        <f t="shared" si="653"/>
        <v/>
      </c>
      <c r="GJ276" s="372" t="str">
        <f t="shared" si="654"/>
        <v/>
      </c>
      <c r="GK276" s="406">
        <f t="shared" si="655"/>
        <v>0</v>
      </c>
      <c r="GL276" s="372">
        <f t="shared" si="655"/>
        <v>19</v>
      </c>
      <c r="GM276" s="371">
        <f t="shared" si="655"/>
        <v>0</v>
      </c>
      <c r="GN276" s="372">
        <f t="shared" si="655"/>
        <v>0</v>
      </c>
      <c r="GO276" s="371">
        <f t="shared" si="656"/>
        <v>0</v>
      </c>
      <c r="GP276" s="372">
        <f t="shared" si="657"/>
        <v>53.01</v>
      </c>
      <c r="GQ276" s="371">
        <f t="shared" si="658"/>
        <v>0</v>
      </c>
      <c r="GR276" s="372">
        <f t="shared" si="659"/>
        <v>0</v>
      </c>
      <c r="GS276" s="406">
        <f t="shared" si="660"/>
        <v>0</v>
      </c>
      <c r="GT276" s="372">
        <f t="shared" si="661"/>
        <v>166</v>
      </c>
      <c r="GU276" s="371">
        <f t="shared" si="662"/>
        <v>0</v>
      </c>
      <c r="GV276" s="372">
        <f t="shared" si="663"/>
        <v>0</v>
      </c>
      <c r="GW276" s="371" t="str">
        <f t="shared" si="664"/>
        <v/>
      </c>
      <c r="GX276" s="372">
        <f t="shared" si="665"/>
        <v>616.33999999999992</v>
      </c>
      <c r="GY276" s="371" t="str">
        <f t="shared" si="666"/>
        <v/>
      </c>
      <c r="GZ276" s="372" t="str">
        <f t="shared" si="667"/>
        <v/>
      </c>
      <c r="HA276" s="406">
        <f t="shared" si="668"/>
        <v>0</v>
      </c>
      <c r="HB276" s="372">
        <f t="shared" si="669"/>
        <v>1</v>
      </c>
      <c r="HC276" s="371">
        <f t="shared" si="670"/>
        <v>0</v>
      </c>
      <c r="HD276" s="372">
        <f t="shared" si="671"/>
        <v>0</v>
      </c>
      <c r="HE276" s="371" t="str">
        <f t="shared" si="672"/>
        <v/>
      </c>
      <c r="HF276" s="372">
        <f t="shared" si="673"/>
        <v>0</v>
      </c>
      <c r="HG276" s="371" t="str">
        <f t="shared" si="674"/>
        <v/>
      </c>
      <c r="HH276" s="372" t="str">
        <f t="shared" si="675"/>
        <v/>
      </c>
      <c r="HI276" s="406" t="str">
        <f t="shared" si="676"/>
        <v/>
      </c>
      <c r="HJ276" s="372">
        <f t="shared" si="677"/>
        <v>616.33999999999992</v>
      </c>
      <c r="HK276" s="371" t="str">
        <f t="shared" si="678"/>
        <v/>
      </c>
      <c r="HL276" s="371" t="str">
        <f t="shared" si="679"/>
        <v/>
      </c>
      <c r="HM276" s="410"/>
    </row>
    <row r="277" spans="1:221" s="343" customFormat="1" ht="15">
      <c r="A277" s="349" t="s">
        <v>121</v>
      </c>
      <c r="B277" s="350" t="s">
        <v>780</v>
      </c>
      <c r="C277" s="350"/>
      <c r="D277" s="351">
        <v>207661</v>
      </c>
      <c r="E277" s="352">
        <v>6</v>
      </c>
      <c r="F277" s="676"/>
      <c r="G277" s="420">
        <v>229</v>
      </c>
      <c r="H277" s="421"/>
      <c r="I277" s="414">
        <v>0</v>
      </c>
      <c r="J277" s="371">
        <f t="shared" si="724"/>
        <v>0</v>
      </c>
      <c r="K277" s="372">
        <f t="shared" si="725"/>
        <v>229</v>
      </c>
      <c r="L277" s="387">
        <v>120</v>
      </c>
      <c r="M277" s="371">
        <f t="shared" si="612"/>
        <v>0</v>
      </c>
      <c r="N277" s="372">
        <f t="shared" si="613"/>
        <v>229</v>
      </c>
      <c r="O277" s="371">
        <f t="shared" si="614"/>
        <v>0</v>
      </c>
      <c r="P277" s="372">
        <f t="shared" si="615"/>
        <v>0</v>
      </c>
      <c r="Q277" s="392"/>
      <c r="R277" s="390">
        <v>12</v>
      </c>
      <c r="S277" s="371">
        <f t="shared" si="730"/>
        <v>0</v>
      </c>
      <c r="T277" s="372">
        <f t="shared" si="731"/>
        <v>0</v>
      </c>
      <c r="U277" s="396"/>
      <c r="V277" s="390">
        <v>0</v>
      </c>
      <c r="W277" s="371">
        <f t="shared" si="680"/>
        <v>0</v>
      </c>
      <c r="X277" s="372">
        <f t="shared" si="681"/>
        <v>0</v>
      </c>
      <c r="Y277" s="397"/>
      <c r="Z277" s="390"/>
      <c r="AA277" s="371">
        <f t="shared" si="682"/>
        <v>0</v>
      </c>
      <c r="AB277" s="372">
        <f t="shared" si="683"/>
        <v>0</v>
      </c>
      <c r="AC277" s="358">
        <f t="shared" si="684"/>
        <v>0</v>
      </c>
      <c r="AD277" s="372">
        <f t="shared" si="685"/>
        <v>12</v>
      </c>
      <c r="AE277" s="358">
        <f t="shared" si="686"/>
        <v>0</v>
      </c>
      <c r="AF277" s="372">
        <f t="shared" si="687"/>
        <v>0</v>
      </c>
      <c r="AG277" s="394"/>
      <c r="AH277" s="387">
        <v>4.58</v>
      </c>
      <c r="AI277" s="371">
        <f t="shared" si="626"/>
        <v>0</v>
      </c>
      <c r="AJ277" s="372">
        <f t="shared" si="627"/>
        <v>54.96</v>
      </c>
      <c r="AK277" s="399"/>
      <c r="AL277" s="387">
        <v>0</v>
      </c>
      <c r="AM277" s="371">
        <f t="shared" si="628"/>
        <v>0</v>
      </c>
      <c r="AN277" s="372">
        <f t="shared" si="629"/>
        <v>0</v>
      </c>
      <c r="AO277" s="399"/>
      <c r="AP277" s="387"/>
      <c r="AQ277" s="371">
        <f t="shared" si="601"/>
        <v>0</v>
      </c>
      <c r="AR277" s="372">
        <f t="shared" si="602"/>
        <v>0</v>
      </c>
      <c r="AS277" s="371">
        <f t="shared" si="603"/>
        <v>0</v>
      </c>
      <c r="AT277" s="372">
        <f t="shared" si="604"/>
        <v>4.58</v>
      </c>
      <c r="AU277" s="371">
        <f t="shared" si="605"/>
        <v>0</v>
      </c>
      <c r="AV277" s="372">
        <f t="shared" si="606"/>
        <v>54.96</v>
      </c>
      <c r="AW277" s="394"/>
      <c r="AX277" s="387"/>
      <c r="AY277" s="371">
        <f t="shared" si="732"/>
        <v>0</v>
      </c>
      <c r="AZ277" s="372">
        <f t="shared" si="733"/>
        <v>0</v>
      </c>
      <c r="BA277" s="399"/>
      <c r="BB277" s="387"/>
      <c r="BC277" s="371">
        <f t="shared" si="734"/>
        <v>0</v>
      </c>
      <c r="BD277" s="372">
        <f t="shared" si="735"/>
        <v>0</v>
      </c>
      <c r="BE277" s="401"/>
      <c r="BF277" s="387"/>
      <c r="BG277" s="371">
        <f t="shared" si="736"/>
        <v>0</v>
      </c>
      <c r="BH277" s="372">
        <f t="shared" si="737"/>
        <v>0</v>
      </c>
      <c r="BI277" s="371">
        <f t="shared" si="738"/>
        <v>0</v>
      </c>
      <c r="BJ277" s="372">
        <f t="shared" si="739"/>
        <v>0</v>
      </c>
      <c r="BK277" s="371">
        <f t="shared" si="740"/>
        <v>0</v>
      </c>
      <c r="BL277" s="372">
        <f t="shared" si="741"/>
        <v>0</v>
      </c>
      <c r="BM277" s="392"/>
      <c r="BN277" s="390">
        <v>71</v>
      </c>
      <c r="BO277" s="371">
        <f t="shared" si="742"/>
        <v>0</v>
      </c>
      <c r="BP277" s="372">
        <f t="shared" si="743"/>
        <v>0</v>
      </c>
      <c r="BQ277" s="396"/>
      <c r="BR277" s="390">
        <v>15</v>
      </c>
      <c r="BS277" s="371">
        <f t="shared" si="744"/>
        <v>0</v>
      </c>
      <c r="BT277" s="372">
        <f t="shared" si="745"/>
        <v>0</v>
      </c>
      <c r="BU277" s="397"/>
      <c r="BV277" s="390"/>
      <c r="BW277" s="371">
        <f t="shared" si="688"/>
        <v>0</v>
      </c>
      <c r="BX277" s="423">
        <f t="shared" si="689"/>
        <v>0</v>
      </c>
      <c r="BY277" s="358">
        <f t="shared" si="690"/>
        <v>0</v>
      </c>
      <c r="BZ277" s="372">
        <f t="shared" si="691"/>
        <v>86</v>
      </c>
      <c r="CA277" s="358">
        <f t="shared" si="692"/>
        <v>0</v>
      </c>
      <c r="CB277" s="372">
        <f t="shared" si="693"/>
        <v>0</v>
      </c>
      <c r="CC277" s="394"/>
      <c r="CD277" s="387">
        <v>6.2</v>
      </c>
      <c r="CE277" s="371">
        <f t="shared" si="746"/>
        <v>0</v>
      </c>
      <c r="CF277" s="372">
        <f t="shared" si="747"/>
        <v>440.2</v>
      </c>
      <c r="CG277" s="399"/>
      <c r="CH277" s="387">
        <v>7.87</v>
      </c>
      <c r="CI277" s="371">
        <f t="shared" si="748"/>
        <v>0</v>
      </c>
      <c r="CJ277" s="372">
        <f t="shared" si="749"/>
        <v>118.05</v>
      </c>
      <c r="CK277" s="399"/>
      <c r="CL277" s="387"/>
      <c r="CM277" s="371">
        <f t="shared" si="634"/>
        <v>0</v>
      </c>
      <c r="CN277" s="372">
        <f t="shared" si="635"/>
        <v>0</v>
      </c>
      <c r="CO277" s="371">
        <f t="shared" si="636"/>
        <v>0</v>
      </c>
      <c r="CP277" s="372">
        <f t="shared" si="637"/>
        <v>6.4912790697674421</v>
      </c>
      <c r="CQ277" s="371">
        <f t="shared" si="638"/>
        <v>0</v>
      </c>
      <c r="CR277" s="372">
        <f t="shared" si="639"/>
        <v>558.25</v>
      </c>
      <c r="CS277" s="394"/>
      <c r="CT277" s="387"/>
      <c r="CU277" s="371">
        <f t="shared" si="750"/>
        <v>0</v>
      </c>
      <c r="CV277" s="372">
        <f t="shared" si="751"/>
        <v>0</v>
      </c>
      <c r="CW277" s="399"/>
      <c r="CX277" s="387"/>
      <c r="CY277" s="371">
        <f t="shared" si="752"/>
        <v>0</v>
      </c>
      <c r="CZ277" s="372">
        <f t="shared" si="753"/>
        <v>0</v>
      </c>
      <c r="DA277" s="401"/>
      <c r="DB277" s="387"/>
      <c r="DC277" s="371">
        <f t="shared" si="694"/>
        <v>0</v>
      </c>
      <c r="DD277" s="372">
        <f t="shared" si="695"/>
        <v>0</v>
      </c>
      <c r="DE277" s="371">
        <f t="shared" si="696"/>
        <v>0</v>
      </c>
      <c r="DF277" s="372">
        <f t="shared" si="697"/>
        <v>0</v>
      </c>
      <c r="DG277" s="371">
        <f t="shared" si="698"/>
        <v>0</v>
      </c>
      <c r="DH277" s="372">
        <f t="shared" si="699"/>
        <v>0</v>
      </c>
      <c r="DI277" s="371">
        <f t="shared" si="700"/>
        <v>0</v>
      </c>
      <c r="DJ277" s="372">
        <f t="shared" si="700"/>
        <v>98</v>
      </c>
      <c r="DK277" s="371">
        <f t="shared" si="700"/>
        <v>0</v>
      </c>
      <c r="DL277" s="372">
        <f t="shared" si="700"/>
        <v>0</v>
      </c>
      <c r="DM277" s="371">
        <f t="shared" si="701"/>
        <v>0</v>
      </c>
      <c r="DN277" s="372">
        <f t="shared" si="702"/>
        <v>6.2572448979591844</v>
      </c>
      <c r="DO277" s="371">
        <f t="shared" si="703"/>
        <v>0</v>
      </c>
      <c r="DP277" s="372">
        <f t="shared" si="704"/>
        <v>613.21</v>
      </c>
      <c r="DQ277" s="371">
        <f t="shared" si="705"/>
        <v>0</v>
      </c>
      <c r="DR277" s="372">
        <f t="shared" si="706"/>
        <v>0</v>
      </c>
      <c r="DS277" s="371">
        <f t="shared" si="707"/>
        <v>0</v>
      </c>
      <c r="DT277" s="372">
        <f t="shared" si="708"/>
        <v>0</v>
      </c>
      <c r="DU277" s="392"/>
      <c r="DV277" s="390">
        <v>86</v>
      </c>
      <c r="DW277" s="371">
        <f t="shared" si="754"/>
        <v>0</v>
      </c>
      <c r="DX277" s="372">
        <f t="shared" si="755"/>
        <v>0</v>
      </c>
      <c r="DY277" s="396"/>
      <c r="DZ277" s="390">
        <v>44</v>
      </c>
      <c r="EA277" s="371">
        <f t="shared" si="709"/>
        <v>0</v>
      </c>
      <c r="EB277" s="372">
        <f t="shared" si="710"/>
        <v>0</v>
      </c>
      <c r="EC277" s="397"/>
      <c r="ED277" s="390">
        <v>0</v>
      </c>
      <c r="EE277" s="371">
        <f t="shared" si="640"/>
        <v>0</v>
      </c>
      <c r="EF277" s="372">
        <f t="shared" si="641"/>
        <v>0</v>
      </c>
      <c r="EG277" s="358">
        <f t="shared" si="642"/>
        <v>0</v>
      </c>
      <c r="EH277" s="372">
        <f t="shared" si="643"/>
        <v>130</v>
      </c>
      <c r="EI277" s="358">
        <f t="shared" si="644"/>
        <v>0</v>
      </c>
      <c r="EJ277" s="372">
        <f t="shared" si="645"/>
        <v>0</v>
      </c>
      <c r="EK277" s="394"/>
      <c r="EL277" s="657">
        <v>1.0900000000000001</v>
      </c>
      <c r="EM277" s="371">
        <f t="shared" si="756"/>
        <v>0</v>
      </c>
      <c r="EN277" s="372">
        <f t="shared" si="757"/>
        <v>93.740000000000009</v>
      </c>
      <c r="EO277" s="399"/>
      <c r="EP277" s="657">
        <v>1.42</v>
      </c>
      <c r="EQ277" s="371">
        <f t="shared" si="712"/>
        <v>0</v>
      </c>
      <c r="ER277" s="372">
        <f t="shared" si="713"/>
        <v>62.48</v>
      </c>
      <c r="ES277" s="399"/>
      <c r="ET277" s="387"/>
      <c r="EU277" s="371">
        <f t="shared" si="714"/>
        <v>0</v>
      </c>
      <c r="EV277" s="372">
        <f t="shared" si="715"/>
        <v>0</v>
      </c>
      <c r="EW277" s="371">
        <f t="shared" si="716"/>
        <v>0</v>
      </c>
      <c r="EX277" s="372">
        <f t="shared" si="717"/>
        <v>1.2016923076923076</v>
      </c>
      <c r="EY277" s="371">
        <f t="shared" si="718"/>
        <v>0</v>
      </c>
      <c r="EZ277" s="372">
        <f t="shared" si="719"/>
        <v>156.22</v>
      </c>
      <c r="FA277" s="394"/>
      <c r="FB277" s="387"/>
      <c r="FC277" s="371">
        <f t="shared" si="758"/>
        <v>0</v>
      </c>
      <c r="FD277" s="372">
        <f t="shared" si="759"/>
        <v>0</v>
      </c>
      <c r="FE277" s="399"/>
      <c r="FF277" s="387"/>
      <c r="FG277" s="371">
        <f t="shared" si="760"/>
        <v>0</v>
      </c>
      <c r="FH277" s="372">
        <f t="shared" si="761"/>
        <v>0</v>
      </c>
      <c r="FI277" s="401"/>
      <c r="FJ277" s="387"/>
      <c r="FK277" s="371">
        <f t="shared" si="762"/>
        <v>0</v>
      </c>
      <c r="FL277" s="372">
        <f t="shared" si="763"/>
        <v>0</v>
      </c>
      <c r="FM277" s="371">
        <f t="shared" si="764"/>
        <v>0</v>
      </c>
      <c r="FN277" s="372">
        <f t="shared" si="765"/>
        <v>0</v>
      </c>
      <c r="FO277" s="371">
        <f t="shared" si="766"/>
        <v>0</v>
      </c>
      <c r="FP277" s="372">
        <f t="shared" si="767"/>
        <v>0</v>
      </c>
      <c r="FQ277" s="392"/>
      <c r="FR277" s="390">
        <v>1</v>
      </c>
      <c r="FS277" s="371">
        <f t="shared" si="720"/>
        <v>0</v>
      </c>
      <c r="FT277" s="372">
        <f t="shared" si="721"/>
        <v>0</v>
      </c>
      <c r="FU277" s="396"/>
      <c r="FV277" s="390"/>
      <c r="FW277" s="371">
        <f t="shared" si="722"/>
        <v>0</v>
      </c>
      <c r="FX277" s="372">
        <f t="shared" si="723"/>
        <v>0</v>
      </c>
      <c r="FY277" s="396"/>
      <c r="FZ277" s="390"/>
      <c r="GA277" s="371">
        <f t="shared" si="648"/>
        <v>0</v>
      </c>
      <c r="GB277" s="372">
        <f t="shared" si="649"/>
        <v>0</v>
      </c>
      <c r="GC277" s="406">
        <f t="shared" si="650"/>
        <v>0</v>
      </c>
      <c r="GD277" s="372">
        <f t="shared" si="650"/>
        <v>169</v>
      </c>
      <c r="GE277" s="371">
        <f t="shared" si="650"/>
        <v>0</v>
      </c>
      <c r="GF277" s="372">
        <f t="shared" si="650"/>
        <v>0</v>
      </c>
      <c r="GG277" s="371" t="str">
        <f t="shared" si="651"/>
        <v/>
      </c>
      <c r="GH277" s="372">
        <f t="shared" si="652"/>
        <v>588.9</v>
      </c>
      <c r="GI277" s="371" t="str">
        <f t="shared" si="653"/>
        <v/>
      </c>
      <c r="GJ277" s="372" t="str">
        <f t="shared" si="654"/>
        <v/>
      </c>
      <c r="GK277" s="406">
        <f t="shared" si="655"/>
        <v>0</v>
      </c>
      <c r="GL277" s="372">
        <f t="shared" si="655"/>
        <v>59</v>
      </c>
      <c r="GM277" s="371">
        <f t="shared" si="655"/>
        <v>0</v>
      </c>
      <c r="GN277" s="372">
        <f t="shared" si="655"/>
        <v>0</v>
      </c>
      <c r="GO277" s="371">
        <f t="shared" si="656"/>
        <v>0</v>
      </c>
      <c r="GP277" s="372">
        <f t="shared" si="657"/>
        <v>180.53</v>
      </c>
      <c r="GQ277" s="371">
        <f t="shared" si="658"/>
        <v>0</v>
      </c>
      <c r="GR277" s="372">
        <f t="shared" si="659"/>
        <v>0</v>
      </c>
      <c r="GS277" s="406">
        <f t="shared" si="660"/>
        <v>0</v>
      </c>
      <c r="GT277" s="372">
        <f t="shared" si="661"/>
        <v>228</v>
      </c>
      <c r="GU277" s="371">
        <f t="shared" si="662"/>
        <v>0</v>
      </c>
      <c r="GV277" s="372">
        <f t="shared" si="663"/>
        <v>0</v>
      </c>
      <c r="GW277" s="371" t="str">
        <f t="shared" si="664"/>
        <v/>
      </c>
      <c r="GX277" s="372">
        <f t="shared" si="665"/>
        <v>769.43</v>
      </c>
      <c r="GY277" s="371" t="str">
        <f t="shared" si="666"/>
        <v/>
      </c>
      <c r="GZ277" s="372" t="str">
        <f t="shared" si="667"/>
        <v/>
      </c>
      <c r="HA277" s="406">
        <f t="shared" si="668"/>
        <v>0</v>
      </c>
      <c r="HB277" s="372">
        <f t="shared" si="669"/>
        <v>0</v>
      </c>
      <c r="HC277" s="371">
        <f t="shared" si="670"/>
        <v>0</v>
      </c>
      <c r="HD277" s="372">
        <f t="shared" si="671"/>
        <v>0</v>
      </c>
      <c r="HE277" s="371" t="str">
        <f t="shared" si="672"/>
        <v/>
      </c>
      <c r="HF277" s="372" t="str">
        <f t="shared" si="673"/>
        <v/>
      </c>
      <c r="HG277" s="371" t="str">
        <f t="shared" si="674"/>
        <v/>
      </c>
      <c r="HH277" s="372" t="str">
        <f t="shared" si="675"/>
        <v/>
      </c>
      <c r="HI277" s="406" t="str">
        <f t="shared" si="676"/>
        <v/>
      </c>
      <c r="HJ277" s="372">
        <f t="shared" si="677"/>
        <v>769.43000000000006</v>
      </c>
      <c r="HK277" s="371" t="str">
        <f t="shared" si="678"/>
        <v/>
      </c>
      <c r="HL277" s="371" t="str">
        <f t="shared" si="679"/>
        <v/>
      </c>
      <c r="HM277" s="410"/>
    </row>
    <row r="278" spans="1:221" s="343" customFormat="1" ht="15">
      <c r="A278" s="346" t="s">
        <v>121</v>
      </c>
      <c r="B278" s="347" t="s">
        <v>781</v>
      </c>
      <c r="C278" s="347"/>
      <c r="D278" s="348">
        <v>207722</v>
      </c>
      <c r="E278" s="342">
        <v>6</v>
      </c>
      <c r="F278" s="676"/>
      <c r="G278" s="420">
        <v>189</v>
      </c>
      <c r="H278" s="421"/>
      <c r="I278" s="414">
        <v>3</v>
      </c>
      <c r="J278" s="371">
        <f t="shared" si="724"/>
        <v>0</v>
      </c>
      <c r="K278" s="372">
        <f t="shared" si="725"/>
        <v>186</v>
      </c>
      <c r="L278" s="387">
        <v>120</v>
      </c>
      <c r="M278" s="371">
        <f t="shared" si="612"/>
        <v>0</v>
      </c>
      <c r="N278" s="372">
        <f t="shared" si="613"/>
        <v>186</v>
      </c>
      <c r="O278" s="371">
        <f t="shared" si="614"/>
        <v>0</v>
      </c>
      <c r="P278" s="372">
        <f t="shared" si="615"/>
        <v>0</v>
      </c>
      <c r="Q278" s="392"/>
      <c r="R278" s="390">
        <v>15</v>
      </c>
      <c r="S278" s="371">
        <f t="shared" si="730"/>
        <v>0</v>
      </c>
      <c r="T278" s="372">
        <f t="shared" si="731"/>
        <v>0</v>
      </c>
      <c r="U278" s="396"/>
      <c r="V278" s="390">
        <v>1</v>
      </c>
      <c r="W278" s="371">
        <f t="shared" si="680"/>
        <v>0</v>
      </c>
      <c r="X278" s="372">
        <f t="shared" si="681"/>
        <v>0</v>
      </c>
      <c r="Y278" s="397"/>
      <c r="Z278" s="390"/>
      <c r="AA278" s="371">
        <f t="shared" si="682"/>
        <v>0</v>
      </c>
      <c r="AB278" s="372">
        <f t="shared" si="683"/>
        <v>0</v>
      </c>
      <c r="AC278" s="358">
        <f t="shared" si="684"/>
        <v>0</v>
      </c>
      <c r="AD278" s="372">
        <f t="shared" si="685"/>
        <v>16</v>
      </c>
      <c r="AE278" s="358">
        <f t="shared" si="686"/>
        <v>0</v>
      </c>
      <c r="AF278" s="372">
        <f t="shared" si="687"/>
        <v>0</v>
      </c>
      <c r="AG278" s="394"/>
      <c r="AH278" s="387">
        <v>4.2300000000000004</v>
      </c>
      <c r="AI278" s="371">
        <f t="shared" si="626"/>
        <v>0</v>
      </c>
      <c r="AJ278" s="372">
        <f t="shared" si="627"/>
        <v>63.45</v>
      </c>
      <c r="AK278" s="399"/>
      <c r="AL278" s="387">
        <v>4.5</v>
      </c>
      <c r="AM278" s="371">
        <f t="shared" si="628"/>
        <v>0</v>
      </c>
      <c r="AN278" s="372">
        <f t="shared" si="629"/>
        <v>4.5</v>
      </c>
      <c r="AO278" s="399"/>
      <c r="AP278" s="387"/>
      <c r="AQ278" s="371">
        <f t="shared" si="601"/>
        <v>0</v>
      </c>
      <c r="AR278" s="372">
        <f t="shared" si="602"/>
        <v>0</v>
      </c>
      <c r="AS278" s="371">
        <f t="shared" si="603"/>
        <v>0</v>
      </c>
      <c r="AT278" s="372">
        <f t="shared" si="604"/>
        <v>4.2468750000000002</v>
      </c>
      <c r="AU278" s="371">
        <f t="shared" si="605"/>
        <v>0</v>
      </c>
      <c r="AV278" s="372">
        <f t="shared" si="606"/>
        <v>67.95</v>
      </c>
      <c r="AW278" s="394"/>
      <c r="AX278" s="387"/>
      <c r="AY278" s="371">
        <f t="shared" si="732"/>
        <v>0</v>
      </c>
      <c r="AZ278" s="372">
        <f t="shared" si="733"/>
        <v>0</v>
      </c>
      <c r="BA278" s="399"/>
      <c r="BB278" s="387"/>
      <c r="BC278" s="371">
        <f t="shared" si="734"/>
        <v>0</v>
      </c>
      <c r="BD278" s="372">
        <f t="shared" si="735"/>
        <v>0</v>
      </c>
      <c r="BE278" s="401"/>
      <c r="BF278" s="387"/>
      <c r="BG278" s="371">
        <f t="shared" si="736"/>
        <v>0</v>
      </c>
      <c r="BH278" s="372">
        <f t="shared" si="737"/>
        <v>0</v>
      </c>
      <c r="BI278" s="371">
        <f t="shared" si="738"/>
        <v>0</v>
      </c>
      <c r="BJ278" s="372">
        <f t="shared" si="739"/>
        <v>0</v>
      </c>
      <c r="BK278" s="371">
        <f t="shared" si="740"/>
        <v>0</v>
      </c>
      <c r="BL278" s="372">
        <f t="shared" si="741"/>
        <v>0</v>
      </c>
      <c r="BM278" s="392"/>
      <c r="BN278" s="390">
        <v>74</v>
      </c>
      <c r="BO278" s="371">
        <f t="shared" si="742"/>
        <v>0</v>
      </c>
      <c r="BP278" s="372">
        <f t="shared" si="743"/>
        <v>0</v>
      </c>
      <c r="BQ278" s="396"/>
      <c r="BR278" s="390">
        <v>1</v>
      </c>
      <c r="BS278" s="371">
        <f t="shared" si="744"/>
        <v>0</v>
      </c>
      <c r="BT278" s="372">
        <f t="shared" si="745"/>
        <v>0</v>
      </c>
      <c r="BU278" s="397"/>
      <c r="BV278" s="390"/>
      <c r="BW278" s="371">
        <f t="shared" si="688"/>
        <v>0</v>
      </c>
      <c r="BX278" s="423">
        <f t="shared" si="689"/>
        <v>0</v>
      </c>
      <c r="BY278" s="358">
        <f t="shared" si="690"/>
        <v>0</v>
      </c>
      <c r="BZ278" s="372">
        <f t="shared" si="691"/>
        <v>75</v>
      </c>
      <c r="CA278" s="358">
        <f t="shared" si="692"/>
        <v>0</v>
      </c>
      <c r="CB278" s="372">
        <f t="shared" si="693"/>
        <v>0</v>
      </c>
      <c r="CC278" s="394"/>
      <c r="CD278" s="387">
        <v>5.19</v>
      </c>
      <c r="CE278" s="371">
        <f t="shared" si="746"/>
        <v>0</v>
      </c>
      <c r="CF278" s="372">
        <f t="shared" si="747"/>
        <v>384.06</v>
      </c>
      <c r="CG278" s="399"/>
      <c r="CH278" s="387">
        <v>8.5</v>
      </c>
      <c r="CI278" s="371">
        <f t="shared" si="748"/>
        <v>0</v>
      </c>
      <c r="CJ278" s="372">
        <f t="shared" si="749"/>
        <v>8.5</v>
      </c>
      <c r="CK278" s="399"/>
      <c r="CL278" s="387"/>
      <c r="CM278" s="371">
        <f t="shared" si="634"/>
        <v>0</v>
      </c>
      <c r="CN278" s="372">
        <f t="shared" si="635"/>
        <v>0</v>
      </c>
      <c r="CO278" s="371">
        <f t="shared" si="636"/>
        <v>0</v>
      </c>
      <c r="CP278" s="372">
        <f t="shared" si="637"/>
        <v>5.2341333333333333</v>
      </c>
      <c r="CQ278" s="371">
        <f t="shared" si="638"/>
        <v>0</v>
      </c>
      <c r="CR278" s="372">
        <f t="shared" si="639"/>
        <v>392.56</v>
      </c>
      <c r="CS278" s="394"/>
      <c r="CT278" s="387"/>
      <c r="CU278" s="371">
        <f t="shared" si="750"/>
        <v>0</v>
      </c>
      <c r="CV278" s="372">
        <f t="shared" si="751"/>
        <v>0</v>
      </c>
      <c r="CW278" s="399"/>
      <c r="CX278" s="387"/>
      <c r="CY278" s="371">
        <f t="shared" si="752"/>
        <v>0</v>
      </c>
      <c r="CZ278" s="372">
        <f t="shared" si="753"/>
        <v>0</v>
      </c>
      <c r="DA278" s="401"/>
      <c r="DB278" s="387"/>
      <c r="DC278" s="371">
        <f t="shared" si="694"/>
        <v>0</v>
      </c>
      <c r="DD278" s="372">
        <f t="shared" si="695"/>
        <v>0</v>
      </c>
      <c r="DE278" s="371">
        <f t="shared" si="696"/>
        <v>0</v>
      </c>
      <c r="DF278" s="372">
        <f t="shared" si="697"/>
        <v>0</v>
      </c>
      <c r="DG278" s="371">
        <f t="shared" si="698"/>
        <v>0</v>
      </c>
      <c r="DH278" s="372">
        <f t="shared" si="699"/>
        <v>0</v>
      </c>
      <c r="DI278" s="371">
        <f t="shared" si="700"/>
        <v>0</v>
      </c>
      <c r="DJ278" s="372">
        <f t="shared" si="700"/>
        <v>91</v>
      </c>
      <c r="DK278" s="371">
        <f t="shared" si="700"/>
        <v>0</v>
      </c>
      <c r="DL278" s="372">
        <f t="shared" si="700"/>
        <v>0</v>
      </c>
      <c r="DM278" s="371">
        <f t="shared" si="701"/>
        <v>0</v>
      </c>
      <c r="DN278" s="372">
        <f t="shared" si="702"/>
        <v>5.0605494505494502</v>
      </c>
      <c r="DO278" s="371">
        <f t="shared" si="703"/>
        <v>0</v>
      </c>
      <c r="DP278" s="372">
        <f t="shared" si="704"/>
        <v>460.51</v>
      </c>
      <c r="DQ278" s="371">
        <f t="shared" si="705"/>
        <v>0</v>
      </c>
      <c r="DR278" s="372">
        <f t="shared" si="706"/>
        <v>0</v>
      </c>
      <c r="DS278" s="371">
        <f t="shared" si="707"/>
        <v>0</v>
      </c>
      <c r="DT278" s="372">
        <f t="shared" si="708"/>
        <v>0</v>
      </c>
      <c r="DU278" s="392"/>
      <c r="DV278" s="390">
        <v>78</v>
      </c>
      <c r="DW278" s="371">
        <f t="shared" si="754"/>
        <v>0</v>
      </c>
      <c r="DX278" s="372">
        <f t="shared" si="755"/>
        <v>0</v>
      </c>
      <c r="DY278" s="396"/>
      <c r="DZ278" s="390">
        <v>16</v>
      </c>
      <c r="EA278" s="371">
        <f t="shared" si="709"/>
        <v>0</v>
      </c>
      <c r="EB278" s="372">
        <f t="shared" si="710"/>
        <v>0</v>
      </c>
      <c r="EC278" s="397"/>
      <c r="ED278" s="390">
        <v>0</v>
      </c>
      <c r="EE278" s="371">
        <f t="shared" si="640"/>
        <v>0</v>
      </c>
      <c r="EF278" s="372">
        <f t="shared" si="641"/>
        <v>0</v>
      </c>
      <c r="EG278" s="358">
        <f t="shared" si="642"/>
        <v>0</v>
      </c>
      <c r="EH278" s="372">
        <f t="shared" si="643"/>
        <v>94</v>
      </c>
      <c r="EI278" s="358">
        <f t="shared" si="644"/>
        <v>0</v>
      </c>
      <c r="EJ278" s="372">
        <f t="shared" si="645"/>
        <v>0</v>
      </c>
      <c r="EK278" s="394"/>
      <c r="EL278" s="657">
        <v>0.92</v>
      </c>
      <c r="EM278" s="371">
        <f t="shared" si="756"/>
        <v>0</v>
      </c>
      <c r="EN278" s="372">
        <f t="shared" si="757"/>
        <v>71.760000000000005</v>
      </c>
      <c r="EO278" s="399"/>
      <c r="EP278" s="657">
        <v>1.81</v>
      </c>
      <c r="EQ278" s="371">
        <f t="shared" si="712"/>
        <v>0</v>
      </c>
      <c r="ER278" s="372">
        <f t="shared" si="713"/>
        <v>28.96</v>
      </c>
      <c r="ES278" s="399"/>
      <c r="ET278" s="387"/>
      <c r="EU278" s="371">
        <f t="shared" si="714"/>
        <v>0</v>
      </c>
      <c r="EV278" s="372">
        <f t="shared" si="715"/>
        <v>0</v>
      </c>
      <c r="EW278" s="371">
        <f t="shared" si="716"/>
        <v>0</v>
      </c>
      <c r="EX278" s="372">
        <f t="shared" si="717"/>
        <v>1.0714893617021277</v>
      </c>
      <c r="EY278" s="371">
        <f t="shared" si="718"/>
        <v>0</v>
      </c>
      <c r="EZ278" s="372">
        <f t="shared" si="719"/>
        <v>100.72</v>
      </c>
      <c r="FA278" s="394"/>
      <c r="FB278" s="387"/>
      <c r="FC278" s="371">
        <f t="shared" si="758"/>
        <v>0</v>
      </c>
      <c r="FD278" s="372">
        <f t="shared" si="759"/>
        <v>0</v>
      </c>
      <c r="FE278" s="399"/>
      <c r="FF278" s="387"/>
      <c r="FG278" s="371">
        <f t="shared" si="760"/>
        <v>0</v>
      </c>
      <c r="FH278" s="372">
        <f t="shared" si="761"/>
        <v>0</v>
      </c>
      <c r="FI278" s="401"/>
      <c r="FJ278" s="387"/>
      <c r="FK278" s="371">
        <f t="shared" si="762"/>
        <v>0</v>
      </c>
      <c r="FL278" s="372">
        <f t="shared" si="763"/>
        <v>0</v>
      </c>
      <c r="FM278" s="371">
        <f t="shared" si="764"/>
        <v>0</v>
      </c>
      <c r="FN278" s="372">
        <f t="shared" si="765"/>
        <v>0</v>
      </c>
      <c r="FO278" s="371">
        <f t="shared" si="766"/>
        <v>0</v>
      </c>
      <c r="FP278" s="372">
        <f t="shared" si="767"/>
        <v>0</v>
      </c>
      <c r="FQ278" s="392"/>
      <c r="FR278" s="390">
        <v>1</v>
      </c>
      <c r="FS278" s="371">
        <f t="shared" si="720"/>
        <v>0</v>
      </c>
      <c r="FT278" s="372">
        <f t="shared" si="721"/>
        <v>0</v>
      </c>
      <c r="FU278" s="396"/>
      <c r="FV278" s="390"/>
      <c r="FW278" s="371">
        <f t="shared" si="722"/>
        <v>0</v>
      </c>
      <c r="FX278" s="372">
        <f t="shared" si="723"/>
        <v>0</v>
      </c>
      <c r="FY278" s="396"/>
      <c r="FZ278" s="390"/>
      <c r="GA278" s="371">
        <f t="shared" si="648"/>
        <v>0</v>
      </c>
      <c r="GB278" s="372">
        <f t="shared" si="649"/>
        <v>0</v>
      </c>
      <c r="GC278" s="406">
        <f t="shared" si="650"/>
        <v>0</v>
      </c>
      <c r="GD278" s="372">
        <f t="shared" si="650"/>
        <v>167</v>
      </c>
      <c r="GE278" s="371">
        <f t="shared" si="650"/>
        <v>0</v>
      </c>
      <c r="GF278" s="372">
        <f t="shared" si="650"/>
        <v>0</v>
      </c>
      <c r="GG278" s="371" t="str">
        <f t="shared" si="651"/>
        <v/>
      </c>
      <c r="GH278" s="372">
        <f t="shared" si="652"/>
        <v>519.27</v>
      </c>
      <c r="GI278" s="371" t="str">
        <f t="shared" si="653"/>
        <v/>
      </c>
      <c r="GJ278" s="372" t="str">
        <f t="shared" si="654"/>
        <v/>
      </c>
      <c r="GK278" s="406">
        <f t="shared" si="655"/>
        <v>0</v>
      </c>
      <c r="GL278" s="372">
        <f t="shared" si="655"/>
        <v>18</v>
      </c>
      <c r="GM278" s="371">
        <f t="shared" si="655"/>
        <v>0</v>
      </c>
      <c r="GN278" s="372">
        <f t="shared" si="655"/>
        <v>0</v>
      </c>
      <c r="GO278" s="371">
        <f t="shared" si="656"/>
        <v>0</v>
      </c>
      <c r="GP278" s="372">
        <f t="shared" si="657"/>
        <v>41.96</v>
      </c>
      <c r="GQ278" s="371">
        <f t="shared" si="658"/>
        <v>0</v>
      </c>
      <c r="GR278" s="372">
        <f t="shared" si="659"/>
        <v>0</v>
      </c>
      <c r="GS278" s="406">
        <f t="shared" si="660"/>
        <v>0</v>
      </c>
      <c r="GT278" s="372">
        <f t="shared" si="661"/>
        <v>185</v>
      </c>
      <c r="GU278" s="371">
        <f t="shared" si="662"/>
        <v>0</v>
      </c>
      <c r="GV278" s="372">
        <f t="shared" si="663"/>
        <v>0</v>
      </c>
      <c r="GW278" s="371" t="str">
        <f t="shared" si="664"/>
        <v/>
      </c>
      <c r="GX278" s="372">
        <f t="shared" si="665"/>
        <v>561.23</v>
      </c>
      <c r="GY278" s="371" t="str">
        <f t="shared" si="666"/>
        <v/>
      </c>
      <c r="GZ278" s="372" t="str">
        <f t="shared" si="667"/>
        <v/>
      </c>
      <c r="HA278" s="406">
        <f t="shared" si="668"/>
        <v>0</v>
      </c>
      <c r="HB278" s="372">
        <f t="shared" si="669"/>
        <v>0</v>
      </c>
      <c r="HC278" s="371">
        <f t="shared" si="670"/>
        <v>0</v>
      </c>
      <c r="HD278" s="372">
        <f t="shared" si="671"/>
        <v>0</v>
      </c>
      <c r="HE278" s="371" t="str">
        <f t="shared" si="672"/>
        <v/>
      </c>
      <c r="HF278" s="372" t="str">
        <f t="shared" si="673"/>
        <v/>
      </c>
      <c r="HG278" s="371" t="str">
        <f t="shared" si="674"/>
        <v/>
      </c>
      <c r="HH278" s="372" t="str">
        <f t="shared" si="675"/>
        <v/>
      </c>
      <c r="HI278" s="406" t="str">
        <f t="shared" si="676"/>
        <v/>
      </c>
      <c r="HJ278" s="372">
        <f t="shared" si="677"/>
        <v>561.23</v>
      </c>
      <c r="HK278" s="371" t="str">
        <f t="shared" si="678"/>
        <v/>
      </c>
      <c r="HL278" s="371" t="str">
        <f t="shared" si="679"/>
        <v/>
      </c>
      <c r="HM278" s="410"/>
    </row>
    <row r="279" spans="1:221" s="343" customFormat="1" ht="15">
      <c r="A279" s="349" t="s">
        <v>121</v>
      </c>
      <c r="B279" s="347" t="s">
        <v>782</v>
      </c>
      <c r="C279" s="347"/>
      <c r="D279" s="348">
        <v>207564</v>
      </c>
      <c r="E279" s="342">
        <v>7</v>
      </c>
      <c r="F279" s="676"/>
      <c r="G279" s="420">
        <v>576</v>
      </c>
      <c r="H279" s="421"/>
      <c r="I279" s="414">
        <v>21</v>
      </c>
      <c r="J279" s="371">
        <f t="shared" si="724"/>
        <v>0</v>
      </c>
      <c r="K279" s="372">
        <f t="shared" si="725"/>
        <v>555</v>
      </c>
      <c r="L279" s="387">
        <v>60</v>
      </c>
      <c r="M279" s="371">
        <f t="shared" si="612"/>
        <v>0</v>
      </c>
      <c r="N279" s="372">
        <f t="shared" si="613"/>
        <v>555</v>
      </c>
      <c r="O279" s="371">
        <f t="shared" si="614"/>
        <v>0</v>
      </c>
      <c r="P279" s="372">
        <f t="shared" si="615"/>
        <v>0</v>
      </c>
      <c r="Q279" s="392"/>
      <c r="R279" s="390">
        <v>21</v>
      </c>
      <c r="S279" s="371">
        <f t="shared" si="730"/>
        <v>0</v>
      </c>
      <c r="T279" s="372">
        <f t="shared" si="731"/>
        <v>0</v>
      </c>
      <c r="U279" s="396"/>
      <c r="V279" s="390">
        <v>10</v>
      </c>
      <c r="W279" s="371">
        <f t="shared" si="680"/>
        <v>0</v>
      </c>
      <c r="X279" s="372">
        <f t="shared" si="681"/>
        <v>0</v>
      </c>
      <c r="Y279" s="397"/>
      <c r="Z279" s="390"/>
      <c r="AA279" s="371">
        <f t="shared" si="682"/>
        <v>0</v>
      </c>
      <c r="AB279" s="372">
        <f t="shared" si="683"/>
        <v>0</v>
      </c>
      <c r="AC279" s="358">
        <f t="shared" si="684"/>
        <v>0</v>
      </c>
      <c r="AD279" s="372">
        <f t="shared" si="685"/>
        <v>31</v>
      </c>
      <c r="AE279" s="358">
        <f t="shared" si="686"/>
        <v>0</v>
      </c>
      <c r="AF279" s="372">
        <f t="shared" si="687"/>
        <v>0</v>
      </c>
      <c r="AG279" s="394"/>
      <c r="AH279" s="387">
        <v>2.93</v>
      </c>
      <c r="AI279" s="371">
        <f t="shared" si="626"/>
        <v>0</v>
      </c>
      <c r="AJ279" s="372">
        <f t="shared" si="627"/>
        <v>61.53</v>
      </c>
      <c r="AK279" s="399"/>
      <c r="AL279" s="387">
        <v>2.9</v>
      </c>
      <c r="AM279" s="371">
        <f t="shared" si="628"/>
        <v>0</v>
      </c>
      <c r="AN279" s="372">
        <f t="shared" si="629"/>
        <v>29</v>
      </c>
      <c r="AO279" s="399"/>
      <c r="AP279" s="387"/>
      <c r="AQ279" s="371">
        <f t="shared" si="601"/>
        <v>0</v>
      </c>
      <c r="AR279" s="372">
        <f t="shared" si="602"/>
        <v>0</v>
      </c>
      <c r="AS279" s="371">
        <f t="shared" si="603"/>
        <v>0</v>
      </c>
      <c r="AT279" s="372">
        <f t="shared" si="604"/>
        <v>2.9203225806451614</v>
      </c>
      <c r="AU279" s="371">
        <f t="shared" si="605"/>
        <v>0</v>
      </c>
      <c r="AV279" s="372">
        <f t="shared" si="606"/>
        <v>90.53</v>
      </c>
      <c r="AW279" s="394"/>
      <c r="AX279" s="387"/>
      <c r="AY279" s="371">
        <f t="shared" si="732"/>
        <v>0</v>
      </c>
      <c r="AZ279" s="372">
        <f t="shared" si="733"/>
        <v>0</v>
      </c>
      <c r="BA279" s="399"/>
      <c r="BB279" s="387"/>
      <c r="BC279" s="371">
        <f t="shared" si="734"/>
        <v>0</v>
      </c>
      <c r="BD279" s="372">
        <f t="shared" si="735"/>
        <v>0</v>
      </c>
      <c r="BE279" s="401"/>
      <c r="BF279" s="387"/>
      <c r="BG279" s="371">
        <f t="shared" si="736"/>
        <v>0</v>
      </c>
      <c r="BH279" s="372">
        <f t="shared" si="737"/>
        <v>0</v>
      </c>
      <c r="BI279" s="371">
        <f t="shared" si="738"/>
        <v>0</v>
      </c>
      <c r="BJ279" s="372">
        <f t="shared" si="739"/>
        <v>0</v>
      </c>
      <c r="BK279" s="371">
        <f t="shared" si="740"/>
        <v>0</v>
      </c>
      <c r="BL279" s="372">
        <f t="shared" si="741"/>
        <v>0</v>
      </c>
      <c r="BM279" s="392"/>
      <c r="BN279" s="390">
        <v>284</v>
      </c>
      <c r="BO279" s="371">
        <f t="shared" si="742"/>
        <v>0</v>
      </c>
      <c r="BP279" s="372">
        <f t="shared" si="743"/>
        <v>0</v>
      </c>
      <c r="BQ279" s="396"/>
      <c r="BR279" s="390">
        <v>31</v>
      </c>
      <c r="BS279" s="371">
        <f t="shared" si="744"/>
        <v>0</v>
      </c>
      <c r="BT279" s="372">
        <f t="shared" si="745"/>
        <v>0</v>
      </c>
      <c r="BU279" s="397"/>
      <c r="BV279" s="390"/>
      <c r="BW279" s="371">
        <f t="shared" si="688"/>
        <v>0</v>
      </c>
      <c r="BX279" s="423">
        <f t="shared" si="689"/>
        <v>0</v>
      </c>
      <c r="BY279" s="358">
        <f t="shared" si="690"/>
        <v>0</v>
      </c>
      <c r="BZ279" s="372">
        <f t="shared" si="691"/>
        <v>315</v>
      </c>
      <c r="CA279" s="358">
        <f t="shared" si="692"/>
        <v>0</v>
      </c>
      <c r="CB279" s="372">
        <f t="shared" si="693"/>
        <v>0</v>
      </c>
      <c r="CC279" s="394"/>
      <c r="CD279" s="387">
        <v>3.6</v>
      </c>
      <c r="CE279" s="371">
        <f t="shared" si="746"/>
        <v>0</v>
      </c>
      <c r="CF279" s="372">
        <f t="shared" si="747"/>
        <v>1022.4</v>
      </c>
      <c r="CG279" s="399"/>
      <c r="CH279" s="387">
        <v>4.5</v>
      </c>
      <c r="CI279" s="371">
        <f t="shared" si="748"/>
        <v>0</v>
      </c>
      <c r="CJ279" s="372">
        <f t="shared" si="749"/>
        <v>139.5</v>
      </c>
      <c r="CK279" s="399"/>
      <c r="CL279" s="387"/>
      <c r="CM279" s="371">
        <f t="shared" si="634"/>
        <v>0</v>
      </c>
      <c r="CN279" s="372">
        <f t="shared" si="635"/>
        <v>0</v>
      </c>
      <c r="CO279" s="371">
        <f t="shared" si="636"/>
        <v>0</v>
      </c>
      <c r="CP279" s="372">
        <f t="shared" si="637"/>
        <v>3.6885714285714291</v>
      </c>
      <c r="CQ279" s="371">
        <f t="shared" si="638"/>
        <v>0</v>
      </c>
      <c r="CR279" s="372">
        <f t="shared" si="639"/>
        <v>1161.9000000000001</v>
      </c>
      <c r="CS279" s="394"/>
      <c r="CT279" s="387"/>
      <c r="CU279" s="371">
        <f t="shared" si="750"/>
        <v>0</v>
      </c>
      <c r="CV279" s="372">
        <f t="shared" si="751"/>
        <v>0</v>
      </c>
      <c r="CW279" s="399"/>
      <c r="CX279" s="387"/>
      <c r="CY279" s="371">
        <f t="shared" si="752"/>
        <v>0</v>
      </c>
      <c r="CZ279" s="372">
        <f t="shared" si="753"/>
        <v>0</v>
      </c>
      <c r="DA279" s="401"/>
      <c r="DB279" s="387"/>
      <c r="DC279" s="371">
        <f t="shared" si="694"/>
        <v>0</v>
      </c>
      <c r="DD279" s="372">
        <f t="shared" si="695"/>
        <v>0</v>
      </c>
      <c r="DE279" s="371">
        <f t="shared" si="696"/>
        <v>0</v>
      </c>
      <c r="DF279" s="372">
        <f t="shared" si="697"/>
        <v>0</v>
      </c>
      <c r="DG279" s="371">
        <f t="shared" si="698"/>
        <v>0</v>
      </c>
      <c r="DH279" s="372">
        <f t="shared" si="699"/>
        <v>0</v>
      </c>
      <c r="DI279" s="371">
        <f t="shared" si="700"/>
        <v>0</v>
      </c>
      <c r="DJ279" s="372">
        <f t="shared" si="700"/>
        <v>346</v>
      </c>
      <c r="DK279" s="371">
        <f t="shared" si="700"/>
        <v>0</v>
      </c>
      <c r="DL279" s="372">
        <f t="shared" si="700"/>
        <v>0</v>
      </c>
      <c r="DM279" s="371">
        <f t="shared" si="701"/>
        <v>0</v>
      </c>
      <c r="DN279" s="372">
        <f t="shared" si="702"/>
        <v>3.6197398843930637</v>
      </c>
      <c r="DO279" s="371">
        <f t="shared" si="703"/>
        <v>0</v>
      </c>
      <c r="DP279" s="372">
        <f t="shared" si="704"/>
        <v>1252.43</v>
      </c>
      <c r="DQ279" s="371">
        <f t="shared" si="705"/>
        <v>0</v>
      </c>
      <c r="DR279" s="372">
        <f t="shared" si="706"/>
        <v>0</v>
      </c>
      <c r="DS279" s="371">
        <f t="shared" si="707"/>
        <v>0</v>
      </c>
      <c r="DT279" s="372">
        <f t="shared" si="708"/>
        <v>0</v>
      </c>
      <c r="DU279" s="392"/>
      <c r="DV279" s="390">
        <v>151</v>
      </c>
      <c r="DW279" s="371">
        <f t="shared" si="754"/>
        <v>0</v>
      </c>
      <c r="DX279" s="372">
        <f t="shared" si="755"/>
        <v>0</v>
      </c>
      <c r="DY279" s="396"/>
      <c r="DZ279" s="390">
        <v>57</v>
      </c>
      <c r="EA279" s="371">
        <f t="shared" si="709"/>
        <v>0</v>
      </c>
      <c r="EB279" s="372">
        <f t="shared" si="710"/>
        <v>0</v>
      </c>
      <c r="EC279" s="397"/>
      <c r="ED279" s="390">
        <v>0</v>
      </c>
      <c r="EE279" s="371">
        <f t="shared" si="640"/>
        <v>0</v>
      </c>
      <c r="EF279" s="372">
        <f t="shared" si="641"/>
        <v>0</v>
      </c>
      <c r="EG279" s="358">
        <f t="shared" si="642"/>
        <v>0</v>
      </c>
      <c r="EH279" s="372">
        <f t="shared" si="643"/>
        <v>208</v>
      </c>
      <c r="EI279" s="358">
        <f t="shared" si="644"/>
        <v>0</v>
      </c>
      <c r="EJ279" s="372">
        <f t="shared" si="645"/>
        <v>0</v>
      </c>
      <c r="EK279" s="394"/>
      <c r="EL279" s="657">
        <v>0.9</v>
      </c>
      <c r="EM279" s="371">
        <f t="shared" si="756"/>
        <v>0</v>
      </c>
      <c r="EN279" s="372">
        <f t="shared" si="757"/>
        <v>135.9</v>
      </c>
      <c r="EO279" s="399"/>
      <c r="EP279" s="657">
        <v>0.23</v>
      </c>
      <c r="EQ279" s="371">
        <f t="shared" si="712"/>
        <v>0</v>
      </c>
      <c r="ER279" s="372">
        <f t="shared" si="713"/>
        <v>13.110000000000001</v>
      </c>
      <c r="ES279" s="399"/>
      <c r="ET279" s="387"/>
      <c r="EU279" s="371">
        <f t="shared" si="714"/>
        <v>0</v>
      </c>
      <c r="EV279" s="372">
        <f t="shared" si="715"/>
        <v>0</v>
      </c>
      <c r="EW279" s="371">
        <f t="shared" si="716"/>
        <v>0</v>
      </c>
      <c r="EX279" s="372">
        <f t="shared" si="717"/>
        <v>0.71639423076923081</v>
      </c>
      <c r="EY279" s="371">
        <f t="shared" si="718"/>
        <v>0</v>
      </c>
      <c r="EZ279" s="372">
        <f t="shared" si="719"/>
        <v>149.01000000000002</v>
      </c>
      <c r="FA279" s="394"/>
      <c r="FB279" s="387"/>
      <c r="FC279" s="371">
        <f t="shared" si="758"/>
        <v>0</v>
      </c>
      <c r="FD279" s="372">
        <f t="shared" si="759"/>
        <v>0</v>
      </c>
      <c r="FE279" s="399"/>
      <c r="FF279" s="387"/>
      <c r="FG279" s="371">
        <f t="shared" si="760"/>
        <v>0</v>
      </c>
      <c r="FH279" s="372">
        <f t="shared" si="761"/>
        <v>0</v>
      </c>
      <c r="FI279" s="401"/>
      <c r="FJ279" s="387"/>
      <c r="FK279" s="371">
        <f t="shared" si="762"/>
        <v>0</v>
      </c>
      <c r="FL279" s="372">
        <f t="shared" si="763"/>
        <v>0</v>
      </c>
      <c r="FM279" s="371">
        <f t="shared" si="764"/>
        <v>0</v>
      </c>
      <c r="FN279" s="372">
        <f t="shared" si="765"/>
        <v>0</v>
      </c>
      <c r="FO279" s="371">
        <f t="shared" si="766"/>
        <v>0</v>
      </c>
      <c r="FP279" s="372">
        <f t="shared" si="767"/>
        <v>0</v>
      </c>
      <c r="FQ279" s="392"/>
      <c r="FR279" s="390">
        <v>1</v>
      </c>
      <c r="FS279" s="371">
        <f t="shared" si="720"/>
        <v>0</v>
      </c>
      <c r="FT279" s="372">
        <f t="shared" si="721"/>
        <v>0</v>
      </c>
      <c r="FU279" s="396"/>
      <c r="FV279" s="390"/>
      <c r="FW279" s="371">
        <f t="shared" si="722"/>
        <v>0</v>
      </c>
      <c r="FX279" s="372">
        <f t="shared" si="723"/>
        <v>0</v>
      </c>
      <c r="FY279" s="396"/>
      <c r="FZ279" s="390"/>
      <c r="GA279" s="371">
        <f t="shared" si="648"/>
        <v>0</v>
      </c>
      <c r="GB279" s="372">
        <f t="shared" si="649"/>
        <v>0</v>
      </c>
      <c r="GC279" s="406">
        <f t="shared" si="650"/>
        <v>0</v>
      </c>
      <c r="GD279" s="372">
        <f t="shared" si="650"/>
        <v>456</v>
      </c>
      <c r="GE279" s="371">
        <f t="shared" si="650"/>
        <v>0</v>
      </c>
      <c r="GF279" s="372">
        <f t="shared" si="650"/>
        <v>0</v>
      </c>
      <c r="GG279" s="371" t="str">
        <f t="shared" si="651"/>
        <v/>
      </c>
      <c r="GH279" s="372">
        <f t="shared" si="652"/>
        <v>1219.8300000000002</v>
      </c>
      <c r="GI279" s="371" t="str">
        <f t="shared" si="653"/>
        <v/>
      </c>
      <c r="GJ279" s="372" t="str">
        <f t="shared" si="654"/>
        <v/>
      </c>
      <c r="GK279" s="406">
        <f t="shared" si="655"/>
        <v>0</v>
      </c>
      <c r="GL279" s="372">
        <f t="shared" si="655"/>
        <v>98</v>
      </c>
      <c r="GM279" s="371">
        <f t="shared" si="655"/>
        <v>0</v>
      </c>
      <c r="GN279" s="372">
        <f t="shared" si="655"/>
        <v>0</v>
      </c>
      <c r="GO279" s="371">
        <f t="shared" si="656"/>
        <v>0</v>
      </c>
      <c r="GP279" s="372">
        <f t="shared" si="657"/>
        <v>181.61</v>
      </c>
      <c r="GQ279" s="371">
        <f t="shared" si="658"/>
        <v>0</v>
      </c>
      <c r="GR279" s="372">
        <f t="shared" si="659"/>
        <v>0</v>
      </c>
      <c r="GS279" s="406">
        <f t="shared" si="660"/>
        <v>0</v>
      </c>
      <c r="GT279" s="372">
        <f t="shared" si="661"/>
        <v>554</v>
      </c>
      <c r="GU279" s="371">
        <f t="shared" si="662"/>
        <v>0</v>
      </c>
      <c r="GV279" s="372">
        <f t="shared" si="663"/>
        <v>0</v>
      </c>
      <c r="GW279" s="371" t="str">
        <f t="shared" si="664"/>
        <v/>
      </c>
      <c r="GX279" s="372">
        <f t="shared" si="665"/>
        <v>1401.44</v>
      </c>
      <c r="GY279" s="371" t="str">
        <f t="shared" si="666"/>
        <v/>
      </c>
      <c r="GZ279" s="372" t="str">
        <f t="shared" si="667"/>
        <v/>
      </c>
      <c r="HA279" s="406">
        <f t="shared" si="668"/>
        <v>0</v>
      </c>
      <c r="HB279" s="372">
        <f t="shared" si="669"/>
        <v>0</v>
      </c>
      <c r="HC279" s="371">
        <f t="shared" si="670"/>
        <v>0</v>
      </c>
      <c r="HD279" s="372">
        <f t="shared" si="671"/>
        <v>0</v>
      </c>
      <c r="HE279" s="371" t="str">
        <f t="shared" si="672"/>
        <v/>
      </c>
      <c r="HF279" s="372" t="str">
        <f t="shared" si="673"/>
        <v/>
      </c>
      <c r="HG279" s="371" t="str">
        <f t="shared" si="674"/>
        <v/>
      </c>
      <c r="HH279" s="372" t="str">
        <f t="shared" si="675"/>
        <v/>
      </c>
      <c r="HI279" s="406" t="str">
        <f t="shared" si="676"/>
        <v/>
      </c>
      <c r="HJ279" s="372">
        <f t="shared" si="677"/>
        <v>1401.44</v>
      </c>
      <c r="HK279" s="371" t="str">
        <f t="shared" si="678"/>
        <v/>
      </c>
      <c r="HL279" s="371" t="str">
        <f t="shared" si="679"/>
        <v/>
      </c>
      <c r="HM279" s="410"/>
    </row>
    <row r="280" spans="1:221" s="343" customFormat="1" ht="15">
      <c r="A280" s="346" t="s">
        <v>121</v>
      </c>
      <c r="B280" s="353" t="s">
        <v>783</v>
      </c>
      <c r="C280" s="353"/>
      <c r="D280" s="348">
        <v>207449</v>
      </c>
      <c r="E280" s="342">
        <v>8</v>
      </c>
      <c r="F280" s="676"/>
      <c r="G280" s="420">
        <v>1023</v>
      </c>
      <c r="H280" s="421"/>
      <c r="I280" s="414">
        <v>9</v>
      </c>
      <c r="J280" s="371">
        <f t="shared" si="724"/>
        <v>0</v>
      </c>
      <c r="K280" s="372">
        <f t="shared" si="725"/>
        <v>1014</v>
      </c>
      <c r="L280" s="387">
        <v>60</v>
      </c>
      <c r="M280" s="371">
        <f t="shared" si="612"/>
        <v>0</v>
      </c>
      <c r="N280" s="372">
        <f t="shared" si="613"/>
        <v>1014</v>
      </c>
      <c r="O280" s="371">
        <f t="shared" si="614"/>
        <v>0</v>
      </c>
      <c r="P280" s="372">
        <f t="shared" si="615"/>
        <v>0</v>
      </c>
      <c r="Q280" s="392"/>
      <c r="R280" s="390">
        <v>37</v>
      </c>
      <c r="S280" s="371">
        <f t="shared" si="730"/>
        <v>0</v>
      </c>
      <c r="T280" s="372">
        <f t="shared" si="731"/>
        <v>0</v>
      </c>
      <c r="U280" s="396"/>
      <c r="V280" s="390">
        <v>20</v>
      </c>
      <c r="W280" s="371">
        <f t="shared" si="680"/>
        <v>0</v>
      </c>
      <c r="X280" s="372">
        <f t="shared" si="681"/>
        <v>0</v>
      </c>
      <c r="Y280" s="397"/>
      <c r="Z280" s="390"/>
      <c r="AA280" s="371">
        <f t="shared" si="682"/>
        <v>0</v>
      </c>
      <c r="AB280" s="372">
        <f t="shared" si="683"/>
        <v>0</v>
      </c>
      <c r="AC280" s="358">
        <f t="shared" si="684"/>
        <v>0</v>
      </c>
      <c r="AD280" s="372">
        <f t="shared" si="685"/>
        <v>57</v>
      </c>
      <c r="AE280" s="358">
        <f t="shared" si="686"/>
        <v>0</v>
      </c>
      <c r="AF280" s="372">
        <f t="shared" si="687"/>
        <v>0</v>
      </c>
      <c r="AG280" s="394"/>
      <c r="AH280" s="387">
        <v>4.46</v>
      </c>
      <c r="AI280" s="371">
        <f t="shared" si="626"/>
        <v>0</v>
      </c>
      <c r="AJ280" s="372">
        <f t="shared" si="627"/>
        <v>165.02</v>
      </c>
      <c r="AK280" s="399"/>
      <c r="AL280" s="387">
        <v>3.45</v>
      </c>
      <c r="AM280" s="371">
        <f t="shared" si="628"/>
        <v>0</v>
      </c>
      <c r="AN280" s="372">
        <f t="shared" si="629"/>
        <v>69</v>
      </c>
      <c r="AO280" s="399"/>
      <c r="AP280" s="387"/>
      <c r="AQ280" s="371">
        <f t="shared" si="601"/>
        <v>0</v>
      </c>
      <c r="AR280" s="372">
        <f t="shared" si="602"/>
        <v>0</v>
      </c>
      <c r="AS280" s="371">
        <f t="shared" si="603"/>
        <v>0</v>
      </c>
      <c r="AT280" s="372">
        <f t="shared" si="604"/>
        <v>4.1056140350877195</v>
      </c>
      <c r="AU280" s="371">
        <f t="shared" si="605"/>
        <v>0</v>
      </c>
      <c r="AV280" s="372">
        <f t="shared" si="606"/>
        <v>234.02</v>
      </c>
      <c r="AW280" s="394"/>
      <c r="AX280" s="387"/>
      <c r="AY280" s="371">
        <f t="shared" si="732"/>
        <v>0</v>
      </c>
      <c r="AZ280" s="372">
        <f t="shared" si="733"/>
        <v>0</v>
      </c>
      <c r="BA280" s="399"/>
      <c r="BB280" s="387"/>
      <c r="BC280" s="371">
        <f t="shared" si="734"/>
        <v>0</v>
      </c>
      <c r="BD280" s="372">
        <f t="shared" si="735"/>
        <v>0</v>
      </c>
      <c r="BE280" s="401"/>
      <c r="BF280" s="387"/>
      <c r="BG280" s="371">
        <f t="shared" si="736"/>
        <v>0</v>
      </c>
      <c r="BH280" s="372">
        <f t="shared" si="737"/>
        <v>0</v>
      </c>
      <c r="BI280" s="371">
        <f t="shared" si="738"/>
        <v>0</v>
      </c>
      <c r="BJ280" s="372">
        <f t="shared" si="739"/>
        <v>0</v>
      </c>
      <c r="BK280" s="371">
        <f t="shared" si="740"/>
        <v>0</v>
      </c>
      <c r="BL280" s="372">
        <f t="shared" si="741"/>
        <v>0</v>
      </c>
      <c r="BM280" s="392"/>
      <c r="BN280" s="390">
        <v>307</v>
      </c>
      <c r="BO280" s="371">
        <f t="shared" si="742"/>
        <v>0</v>
      </c>
      <c r="BP280" s="372">
        <f t="shared" si="743"/>
        <v>0</v>
      </c>
      <c r="BQ280" s="396"/>
      <c r="BR280" s="390">
        <v>175</v>
      </c>
      <c r="BS280" s="371">
        <f t="shared" si="744"/>
        <v>0</v>
      </c>
      <c r="BT280" s="372">
        <f t="shared" si="745"/>
        <v>0</v>
      </c>
      <c r="BU280" s="397"/>
      <c r="BV280" s="390"/>
      <c r="BW280" s="371">
        <f t="shared" si="688"/>
        <v>0</v>
      </c>
      <c r="BX280" s="423">
        <f t="shared" si="689"/>
        <v>0</v>
      </c>
      <c r="BY280" s="358">
        <f t="shared" si="690"/>
        <v>0</v>
      </c>
      <c r="BZ280" s="372">
        <f t="shared" si="691"/>
        <v>482</v>
      </c>
      <c r="CA280" s="358">
        <f t="shared" si="692"/>
        <v>0</v>
      </c>
      <c r="CB280" s="372">
        <f t="shared" si="693"/>
        <v>0</v>
      </c>
      <c r="CC280" s="394"/>
      <c r="CD280" s="387">
        <v>4.67</v>
      </c>
      <c r="CE280" s="371">
        <f t="shared" si="746"/>
        <v>0</v>
      </c>
      <c r="CF280" s="372">
        <f t="shared" si="747"/>
        <v>1433.69</v>
      </c>
      <c r="CG280" s="399"/>
      <c r="CH280" s="387">
        <v>5.96</v>
      </c>
      <c r="CI280" s="371">
        <f t="shared" si="748"/>
        <v>0</v>
      </c>
      <c r="CJ280" s="372">
        <f t="shared" si="749"/>
        <v>1043</v>
      </c>
      <c r="CK280" s="399"/>
      <c r="CL280" s="387"/>
      <c r="CM280" s="371">
        <f t="shared" si="634"/>
        <v>0</v>
      </c>
      <c r="CN280" s="372">
        <f t="shared" si="635"/>
        <v>0</v>
      </c>
      <c r="CO280" s="371">
        <f t="shared" si="636"/>
        <v>0</v>
      </c>
      <c r="CP280" s="372">
        <f t="shared" si="637"/>
        <v>5.1383609958506229</v>
      </c>
      <c r="CQ280" s="371">
        <f t="shared" si="638"/>
        <v>0</v>
      </c>
      <c r="CR280" s="372">
        <f t="shared" si="639"/>
        <v>2476.69</v>
      </c>
      <c r="CS280" s="394"/>
      <c r="CT280" s="387"/>
      <c r="CU280" s="371">
        <f t="shared" si="750"/>
        <v>0</v>
      </c>
      <c r="CV280" s="372">
        <f t="shared" si="751"/>
        <v>0</v>
      </c>
      <c r="CW280" s="399"/>
      <c r="CX280" s="387"/>
      <c r="CY280" s="371">
        <f t="shared" si="752"/>
        <v>0</v>
      </c>
      <c r="CZ280" s="372">
        <f t="shared" si="753"/>
        <v>0</v>
      </c>
      <c r="DA280" s="401"/>
      <c r="DB280" s="387"/>
      <c r="DC280" s="371">
        <f t="shared" si="694"/>
        <v>0</v>
      </c>
      <c r="DD280" s="372">
        <f t="shared" si="695"/>
        <v>0</v>
      </c>
      <c r="DE280" s="371">
        <f t="shared" si="696"/>
        <v>0</v>
      </c>
      <c r="DF280" s="372">
        <f t="shared" si="697"/>
        <v>0</v>
      </c>
      <c r="DG280" s="371">
        <f t="shared" si="698"/>
        <v>0</v>
      </c>
      <c r="DH280" s="372">
        <f t="shared" si="699"/>
        <v>0</v>
      </c>
      <c r="DI280" s="371">
        <f t="shared" si="700"/>
        <v>0</v>
      </c>
      <c r="DJ280" s="372">
        <f t="shared" si="700"/>
        <v>539</v>
      </c>
      <c r="DK280" s="371">
        <f t="shared" si="700"/>
        <v>0</v>
      </c>
      <c r="DL280" s="372">
        <f t="shared" si="700"/>
        <v>0</v>
      </c>
      <c r="DM280" s="371">
        <f t="shared" si="701"/>
        <v>0</v>
      </c>
      <c r="DN280" s="372">
        <f t="shared" si="702"/>
        <v>5.0291465677179961</v>
      </c>
      <c r="DO280" s="371">
        <f t="shared" si="703"/>
        <v>0</v>
      </c>
      <c r="DP280" s="372">
        <f t="shared" si="704"/>
        <v>2710.71</v>
      </c>
      <c r="DQ280" s="371">
        <f t="shared" si="705"/>
        <v>0</v>
      </c>
      <c r="DR280" s="372">
        <f t="shared" si="706"/>
        <v>0</v>
      </c>
      <c r="DS280" s="371">
        <f t="shared" si="707"/>
        <v>0</v>
      </c>
      <c r="DT280" s="372">
        <f t="shared" si="708"/>
        <v>0</v>
      </c>
      <c r="DU280" s="392"/>
      <c r="DV280" s="390">
        <v>307</v>
      </c>
      <c r="DW280" s="371">
        <f t="shared" si="754"/>
        <v>0</v>
      </c>
      <c r="DX280" s="372">
        <f t="shared" si="755"/>
        <v>0</v>
      </c>
      <c r="DY280" s="396"/>
      <c r="DZ280" s="390">
        <v>170</v>
      </c>
      <c r="EA280" s="371">
        <f t="shared" si="709"/>
        <v>0</v>
      </c>
      <c r="EB280" s="372">
        <f t="shared" si="710"/>
        <v>0</v>
      </c>
      <c r="EC280" s="397"/>
      <c r="ED280" s="390">
        <v>0</v>
      </c>
      <c r="EE280" s="371">
        <f t="shared" si="640"/>
        <v>0</v>
      </c>
      <c r="EF280" s="372">
        <f t="shared" si="641"/>
        <v>0</v>
      </c>
      <c r="EG280" s="358">
        <f t="shared" si="642"/>
        <v>0</v>
      </c>
      <c r="EH280" s="372">
        <f t="shared" si="643"/>
        <v>477</v>
      </c>
      <c r="EI280" s="358">
        <f t="shared" si="644"/>
        <v>0</v>
      </c>
      <c r="EJ280" s="372">
        <f t="shared" si="645"/>
        <v>0</v>
      </c>
      <c r="EK280" s="394"/>
      <c r="EL280" s="657">
        <v>0.77</v>
      </c>
      <c r="EM280" s="371">
        <f t="shared" si="756"/>
        <v>0</v>
      </c>
      <c r="EN280" s="372">
        <f t="shared" si="757"/>
        <v>236.39000000000001</v>
      </c>
      <c r="EO280" s="399"/>
      <c r="EP280" s="657">
        <v>1.5</v>
      </c>
      <c r="EQ280" s="371">
        <f t="shared" si="712"/>
        <v>0</v>
      </c>
      <c r="ER280" s="372">
        <f t="shared" si="713"/>
        <v>255</v>
      </c>
      <c r="ES280" s="399"/>
      <c r="ET280" s="387"/>
      <c r="EU280" s="371">
        <f t="shared" si="714"/>
        <v>0</v>
      </c>
      <c r="EV280" s="372">
        <f t="shared" si="715"/>
        <v>0</v>
      </c>
      <c r="EW280" s="371">
        <f t="shared" si="716"/>
        <v>0</v>
      </c>
      <c r="EX280" s="372">
        <f t="shared" si="717"/>
        <v>1.0301677148846959</v>
      </c>
      <c r="EY280" s="371">
        <f t="shared" si="718"/>
        <v>0</v>
      </c>
      <c r="EZ280" s="372">
        <f t="shared" si="719"/>
        <v>491.39</v>
      </c>
      <c r="FA280" s="394"/>
      <c r="FB280" s="387"/>
      <c r="FC280" s="371">
        <f t="shared" si="758"/>
        <v>0</v>
      </c>
      <c r="FD280" s="372">
        <f t="shared" si="759"/>
        <v>0</v>
      </c>
      <c r="FE280" s="399"/>
      <c r="FF280" s="387"/>
      <c r="FG280" s="371">
        <f t="shared" si="760"/>
        <v>0</v>
      </c>
      <c r="FH280" s="372">
        <f t="shared" si="761"/>
        <v>0</v>
      </c>
      <c r="FI280" s="401"/>
      <c r="FJ280" s="387"/>
      <c r="FK280" s="371">
        <f t="shared" si="762"/>
        <v>0</v>
      </c>
      <c r="FL280" s="372">
        <f t="shared" si="763"/>
        <v>0</v>
      </c>
      <c r="FM280" s="371">
        <f t="shared" si="764"/>
        <v>0</v>
      </c>
      <c r="FN280" s="372">
        <f t="shared" si="765"/>
        <v>0</v>
      </c>
      <c r="FO280" s="371">
        <f t="shared" si="766"/>
        <v>0</v>
      </c>
      <c r="FP280" s="372">
        <f t="shared" si="767"/>
        <v>0</v>
      </c>
      <c r="FQ280" s="392"/>
      <c r="FR280" s="656">
        <v>-2</v>
      </c>
      <c r="FS280" s="371">
        <f t="shared" si="720"/>
        <v>0</v>
      </c>
      <c r="FT280" s="372">
        <f t="shared" si="721"/>
        <v>0</v>
      </c>
      <c r="FU280" s="396"/>
      <c r="FV280" s="390"/>
      <c r="FW280" s="371">
        <f t="shared" si="722"/>
        <v>0</v>
      </c>
      <c r="FX280" s="372">
        <f t="shared" si="723"/>
        <v>0</v>
      </c>
      <c r="FY280" s="396"/>
      <c r="FZ280" s="390"/>
      <c r="GA280" s="371">
        <f t="shared" si="648"/>
        <v>0</v>
      </c>
      <c r="GB280" s="372">
        <f t="shared" si="649"/>
        <v>0</v>
      </c>
      <c r="GC280" s="406">
        <f t="shared" si="650"/>
        <v>0</v>
      </c>
      <c r="GD280" s="372">
        <f t="shared" si="650"/>
        <v>651</v>
      </c>
      <c r="GE280" s="371">
        <f t="shared" si="650"/>
        <v>0</v>
      </c>
      <c r="GF280" s="372">
        <f t="shared" si="650"/>
        <v>0</v>
      </c>
      <c r="GG280" s="371" t="str">
        <f t="shared" si="651"/>
        <v/>
      </c>
      <c r="GH280" s="372">
        <f t="shared" si="652"/>
        <v>1835.1000000000001</v>
      </c>
      <c r="GI280" s="371" t="str">
        <f t="shared" si="653"/>
        <v/>
      </c>
      <c r="GJ280" s="372" t="str">
        <f t="shared" si="654"/>
        <v/>
      </c>
      <c r="GK280" s="406">
        <f t="shared" si="655"/>
        <v>0</v>
      </c>
      <c r="GL280" s="372">
        <f t="shared" si="655"/>
        <v>365</v>
      </c>
      <c r="GM280" s="371">
        <f t="shared" si="655"/>
        <v>0</v>
      </c>
      <c r="GN280" s="372">
        <f t="shared" si="655"/>
        <v>0</v>
      </c>
      <c r="GO280" s="371">
        <f t="shared" si="656"/>
        <v>0</v>
      </c>
      <c r="GP280" s="372">
        <f t="shared" si="657"/>
        <v>1367</v>
      </c>
      <c r="GQ280" s="371">
        <f t="shared" si="658"/>
        <v>0</v>
      </c>
      <c r="GR280" s="372">
        <f t="shared" si="659"/>
        <v>0</v>
      </c>
      <c r="GS280" s="406">
        <f t="shared" si="660"/>
        <v>0</v>
      </c>
      <c r="GT280" s="372">
        <f t="shared" si="661"/>
        <v>1016</v>
      </c>
      <c r="GU280" s="371">
        <f t="shared" si="662"/>
        <v>0</v>
      </c>
      <c r="GV280" s="372">
        <f t="shared" si="663"/>
        <v>0</v>
      </c>
      <c r="GW280" s="371" t="str">
        <f t="shared" si="664"/>
        <v/>
      </c>
      <c r="GX280" s="372">
        <f t="shared" si="665"/>
        <v>3202.1000000000004</v>
      </c>
      <c r="GY280" s="371" t="str">
        <f t="shared" si="666"/>
        <v/>
      </c>
      <c r="GZ280" s="372" t="str">
        <f t="shared" si="667"/>
        <v/>
      </c>
      <c r="HA280" s="406">
        <f t="shared" si="668"/>
        <v>0</v>
      </c>
      <c r="HB280" s="372">
        <f t="shared" si="669"/>
        <v>0</v>
      </c>
      <c r="HC280" s="371">
        <f t="shared" si="670"/>
        <v>0</v>
      </c>
      <c r="HD280" s="372">
        <f t="shared" si="671"/>
        <v>0</v>
      </c>
      <c r="HE280" s="371" t="str">
        <f t="shared" si="672"/>
        <v/>
      </c>
      <c r="HF280" s="372" t="str">
        <f t="shared" si="673"/>
        <v/>
      </c>
      <c r="HG280" s="371" t="str">
        <f t="shared" si="674"/>
        <v/>
      </c>
      <c r="HH280" s="372" t="str">
        <f t="shared" si="675"/>
        <v/>
      </c>
      <c r="HI280" s="406" t="str">
        <f t="shared" si="676"/>
        <v/>
      </c>
      <c r="HJ280" s="372">
        <f t="shared" si="677"/>
        <v>3202.1</v>
      </c>
      <c r="HK280" s="371" t="str">
        <f t="shared" si="678"/>
        <v/>
      </c>
      <c r="HL280" s="371" t="str">
        <f t="shared" si="679"/>
        <v/>
      </c>
      <c r="HM280" s="410"/>
    </row>
    <row r="281" spans="1:221" s="343" customFormat="1" ht="15">
      <c r="A281" s="346" t="s">
        <v>121</v>
      </c>
      <c r="B281" s="347" t="s">
        <v>784</v>
      </c>
      <c r="C281" s="347"/>
      <c r="D281" s="348">
        <v>207935</v>
      </c>
      <c r="E281" s="342">
        <v>8</v>
      </c>
      <c r="F281" s="676"/>
      <c r="G281" s="420">
        <v>1883</v>
      </c>
      <c r="H281" s="421"/>
      <c r="I281" s="414">
        <v>67</v>
      </c>
      <c r="J281" s="371">
        <f t="shared" si="724"/>
        <v>0</v>
      </c>
      <c r="K281" s="372">
        <f t="shared" si="725"/>
        <v>1816</v>
      </c>
      <c r="L281" s="387">
        <v>60</v>
      </c>
      <c r="M281" s="371">
        <f t="shared" si="612"/>
        <v>0</v>
      </c>
      <c r="N281" s="372">
        <f t="shared" si="613"/>
        <v>1816</v>
      </c>
      <c r="O281" s="371">
        <f t="shared" si="614"/>
        <v>0</v>
      </c>
      <c r="P281" s="372">
        <f t="shared" si="615"/>
        <v>0</v>
      </c>
      <c r="Q281" s="392"/>
      <c r="R281" s="390">
        <v>96</v>
      </c>
      <c r="S281" s="371">
        <f t="shared" si="730"/>
        <v>0</v>
      </c>
      <c r="T281" s="372">
        <f t="shared" si="731"/>
        <v>0</v>
      </c>
      <c r="U281" s="396"/>
      <c r="V281" s="390">
        <v>29</v>
      </c>
      <c r="W281" s="371">
        <f t="shared" si="680"/>
        <v>0</v>
      </c>
      <c r="X281" s="372">
        <f t="shared" si="681"/>
        <v>0</v>
      </c>
      <c r="Y281" s="397"/>
      <c r="Z281" s="390"/>
      <c r="AA281" s="371">
        <f t="shared" si="682"/>
        <v>0</v>
      </c>
      <c r="AB281" s="372">
        <f t="shared" si="683"/>
        <v>0</v>
      </c>
      <c r="AC281" s="358">
        <f t="shared" si="684"/>
        <v>0</v>
      </c>
      <c r="AD281" s="372">
        <f t="shared" si="685"/>
        <v>125</v>
      </c>
      <c r="AE281" s="358">
        <f t="shared" si="686"/>
        <v>0</v>
      </c>
      <c r="AF281" s="372">
        <f t="shared" si="687"/>
        <v>0</v>
      </c>
      <c r="AG281" s="394"/>
      <c r="AH281" s="387">
        <v>2.88</v>
      </c>
      <c r="AI281" s="371">
        <f t="shared" si="626"/>
        <v>0</v>
      </c>
      <c r="AJ281" s="372">
        <f t="shared" si="627"/>
        <v>276.48</v>
      </c>
      <c r="AK281" s="399"/>
      <c r="AL281" s="387">
        <v>4.47</v>
      </c>
      <c r="AM281" s="371">
        <f t="shared" si="628"/>
        <v>0</v>
      </c>
      <c r="AN281" s="372">
        <f t="shared" si="629"/>
        <v>129.63</v>
      </c>
      <c r="AO281" s="399"/>
      <c r="AP281" s="387"/>
      <c r="AQ281" s="371">
        <f t="shared" si="601"/>
        <v>0</v>
      </c>
      <c r="AR281" s="372">
        <f t="shared" si="602"/>
        <v>0</v>
      </c>
      <c r="AS281" s="371">
        <f t="shared" si="603"/>
        <v>0</v>
      </c>
      <c r="AT281" s="372">
        <f t="shared" si="604"/>
        <v>3.2488800000000002</v>
      </c>
      <c r="AU281" s="371">
        <f t="shared" si="605"/>
        <v>0</v>
      </c>
      <c r="AV281" s="372">
        <f t="shared" si="606"/>
        <v>406.11</v>
      </c>
      <c r="AW281" s="394"/>
      <c r="AX281" s="387"/>
      <c r="AY281" s="371">
        <f t="shared" si="732"/>
        <v>0</v>
      </c>
      <c r="AZ281" s="372">
        <f t="shared" si="733"/>
        <v>0</v>
      </c>
      <c r="BA281" s="399"/>
      <c r="BB281" s="387"/>
      <c r="BC281" s="371">
        <f t="shared" si="734"/>
        <v>0</v>
      </c>
      <c r="BD281" s="372">
        <f t="shared" si="735"/>
        <v>0</v>
      </c>
      <c r="BE281" s="401"/>
      <c r="BF281" s="387"/>
      <c r="BG281" s="371">
        <f t="shared" si="736"/>
        <v>0</v>
      </c>
      <c r="BH281" s="372">
        <f t="shared" si="737"/>
        <v>0</v>
      </c>
      <c r="BI281" s="371">
        <f t="shared" si="738"/>
        <v>0</v>
      </c>
      <c r="BJ281" s="372">
        <f t="shared" si="739"/>
        <v>0</v>
      </c>
      <c r="BK281" s="371">
        <f t="shared" si="740"/>
        <v>0</v>
      </c>
      <c r="BL281" s="372">
        <f t="shared" si="741"/>
        <v>0</v>
      </c>
      <c r="BM281" s="392"/>
      <c r="BN281" s="390">
        <v>613</v>
      </c>
      <c r="BO281" s="371">
        <f t="shared" si="742"/>
        <v>0</v>
      </c>
      <c r="BP281" s="372">
        <f t="shared" si="743"/>
        <v>0</v>
      </c>
      <c r="BQ281" s="396"/>
      <c r="BR281" s="390">
        <v>434</v>
      </c>
      <c r="BS281" s="371">
        <f t="shared" si="744"/>
        <v>0</v>
      </c>
      <c r="BT281" s="372">
        <f t="shared" si="745"/>
        <v>0</v>
      </c>
      <c r="BU281" s="397"/>
      <c r="BV281" s="390"/>
      <c r="BW281" s="371">
        <f t="shared" si="688"/>
        <v>0</v>
      </c>
      <c r="BX281" s="423">
        <f t="shared" si="689"/>
        <v>0</v>
      </c>
      <c r="BY281" s="358">
        <f t="shared" si="690"/>
        <v>0</v>
      </c>
      <c r="BZ281" s="372">
        <f t="shared" si="691"/>
        <v>1047</v>
      </c>
      <c r="CA281" s="358">
        <f t="shared" si="692"/>
        <v>0</v>
      </c>
      <c r="CB281" s="372">
        <f t="shared" si="693"/>
        <v>0</v>
      </c>
      <c r="CC281" s="394"/>
      <c r="CD281" s="387">
        <v>4.8</v>
      </c>
      <c r="CE281" s="371">
        <f t="shared" si="746"/>
        <v>0</v>
      </c>
      <c r="CF281" s="372">
        <f t="shared" si="747"/>
        <v>2942.4</v>
      </c>
      <c r="CG281" s="399"/>
      <c r="CH281" s="387">
        <v>6.54</v>
      </c>
      <c r="CI281" s="371">
        <f t="shared" si="748"/>
        <v>0</v>
      </c>
      <c r="CJ281" s="372">
        <f t="shared" si="749"/>
        <v>2838.36</v>
      </c>
      <c r="CK281" s="399"/>
      <c r="CL281" s="387"/>
      <c r="CM281" s="371">
        <f t="shared" si="634"/>
        <v>0</v>
      </c>
      <c r="CN281" s="372">
        <f t="shared" si="635"/>
        <v>0</v>
      </c>
      <c r="CO281" s="371">
        <f t="shared" si="636"/>
        <v>0</v>
      </c>
      <c r="CP281" s="372">
        <f t="shared" si="637"/>
        <v>5.5212607449856739</v>
      </c>
      <c r="CQ281" s="371">
        <f t="shared" si="638"/>
        <v>0</v>
      </c>
      <c r="CR281" s="372">
        <f t="shared" si="639"/>
        <v>5780.76</v>
      </c>
      <c r="CS281" s="394"/>
      <c r="CT281" s="387"/>
      <c r="CU281" s="371">
        <f t="shared" si="750"/>
        <v>0</v>
      </c>
      <c r="CV281" s="372">
        <f t="shared" si="751"/>
        <v>0</v>
      </c>
      <c r="CW281" s="399"/>
      <c r="CX281" s="387"/>
      <c r="CY281" s="371">
        <f t="shared" si="752"/>
        <v>0</v>
      </c>
      <c r="CZ281" s="372">
        <f t="shared" si="753"/>
        <v>0</v>
      </c>
      <c r="DA281" s="401"/>
      <c r="DB281" s="387"/>
      <c r="DC281" s="371">
        <f t="shared" si="694"/>
        <v>0</v>
      </c>
      <c r="DD281" s="372">
        <f t="shared" si="695"/>
        <v>0</v>
      </c>
      <c r="DE281" s="371">
        <f t="shared" si="696"/>
        <v>0</v>
      </c>
      <c r="DF281" s="372">
        <f t="shared" si="697"/>
        <v>0</v>
      </c>
      <c r="DG281" s="371">
        <f t="shared" si="698"/>
        <v>0</v>
      </c>
      <c r="DH281" s="372">
        <f t="shared" si="699"/>
        <v>0</v>
      </c>
      <c r="DI281" s="371">
        <f t="shared" si="700"/>
        <v>0</v>
      </c>
      <c r="DJ281" s="372">
        <f t="shared" si="700"/>
        <v>1172</v>
      </c>
      <c r="DK281" s="371">
        <f t="shared" si="700"/>
        <v>0</v>
      </c>
      <c r="DL281" s="372">
        <f t="shared" si="700"/>
        <v>0</v>
      </c>
      <c r="DM281" s="371">
        <f t="shared" si="701"/>
        <v>0</v>
      </c>
      <c r="DN281" s="372">
        <f t="shared" si="702"/>
        <v>5.2788993174061432</v>
      </c>
      <c r="DO281" s="371">
        <f t="shared" si="703"/>
        <v>0</v>
      </c>
      <c r="DP281" s="372">
        <f t="shared" si="704"/>
        <v>6186.87</v>
      </c>
      <c r="DQ281" s="371">
        <f t="shared" si="705"/>
        <v>0</v>
      </c>
      <c r="DR281" s="372">
        <f t="shared" si="706"/>
        <v>0</v>
      </c>
      <c r="DS281" s="371">
        <f t="shared" si="707"/>
        <v>0</v>
      </c>
      <c r="DT281" s="372">
        <f t="shared" si="708"/>
        <v>0</v>
      </c>
      <c r="DU281" s="392"/>
      <c r="DV281" s="390">
        <v>403</v>
      </c>
      <c r="DW281" s="371">
        <f t="shared" si="754"/>
        <v>0</v>
      </c>
      <c r="DX281" s="372">
        <f t="shared" si="755"/>
        <v>0</v>
      </c>
      <c r="DY281" s="396"/>
      <c r="DZ281" s="390">
        <v>257</v>
      </c>
      <c r="EA281" s="371">
        <f t="shared" si="709"/>
        <v>0</v>
      </c>
      <c r="EB281" s="372">
        <f t="shared" si="710"/>
        <v>0</v>
      </c>
      <c r="EC281" s="397"/>
      <c r="ED281" s="390">
        <v>1</v>
      </c>
      <c r="EE281" s="371">
        <f t="shared" si="640"/>
        <v>0</v>
      </c>
      <c r="EF281" s="372">
        <f t="shared" si="641"/>
        <v>0</v>
      </c>
      <c r="EG281" s="358">
        <f t="shared" si="642"/>
        <v>0</v>
      </c>
      <c r="EH281" s="372">
        <f t="shared" si="643"/>
        <v>661</v>
      </c>
      <c r="EI281" s="358">
        <f t="shared" si="644"/>
        <v>0</v>
      </c>
      <c r="EJ281" s="372">
        <f t="shared" si="645"/>
        <v>0</v>
      </c>
      <c r="EK281" s="394"/>
      <c r="EL281" s="657">
        <v>0.91</v>
      </c>
      <c r="EM281" s="371">
        <f t="shared" si="756"/>
        <v>0</v>
      </c>
      <c r="EN281" s="372">
        <f t="shared" si="757"/>
        <v>366.73</v>
      </c>
      <c r="EO281" s="399"/>
      <c r="EP281" s="657">
        <v>3.27</v>
      </c>
      <c r="EQ281" s="371">
        <f t="shared" si="712"/>
        <v>0</v>
      </c>
      <c r="ER281" s="372">
        <f t="shared" si="713"/>
        <v>840.39</v>
      </c>
      <c r="ES281" s="399"/>
      <c r="ET281" s="387">
        <v>0</v>
      </c>
      <c r="EU281" s="371">
        <f t="shared" si="714"/>
        <v>0</v>
      </c>
      <c r="EV281" s="372">
        <f t="shared" si="715"/>
        <v>0</v>
      </c>
      <c r="EW281" s="371">
        <f t="shared" si="716"/>
        <v>0</v>
      </c>
      <c r="EX281" s="372">
        <f t="shared" si="717"/>
        <v>1.8262027231467473</v>
      </c>
      <c r="EY281" s="371">
        <f t="shared" si="718"/>
        <v>0</v>
      </c>
      <c r="EZ281" s="372">
        <f t="shared" si="719"/>
        <v>1207.1199999999999</v>
      </c>
      <c r="FA281" s="394"/>
      <c r="FB281" s="387"/>
      <c r="FC281" s="371">
        <f t="shared" si="758"/>
        <v>0</v>
      </c>
      <c r="FD281" s="372">
        <f t="shared" si="759"/>
        <v>0</v>
      </c>
      <c r="FE281" s="399"/>
      <c r="FF281" s="387"/>
      <c r="FG281" s="371">
        <f t="shared" si="760"/>
        <v>0</v>
      </c>
      <c r="FH281" s="372">
        <f t="shared" si="761"/>
        <v>0</v>
      </c>
      <c r="FI281" s="401"/>
      <c r="FJ281" s="387"/>
      <c r="FK281" s="371">
        <f t="shared" si="762"/>
        <v>0</v>
      </c>
      <c r="FL281" s="372">
        <f t="shared" si="763"/>
        <v>0</v>
      </c>
      <c r="FM281" s="371">
        <f t="shared" si="764"/>
        <v>0</v>
      </c>
      <c r="FN281" s="372">
        <f t="shared" si="765"/>
        <v>0</v>
      </c>
      <c r="FO281" s="371">
        <f t="shared" si="766"/>
        <v>0</v>
      </c>
      <c r="FP281" s="372">
        <f t="shared" si="767"/>
        <v>0</v>
      </c>
      <c r="FQ281" s="392"/>
      <c r="FR281" s="656">
        <v>-17</v>
      </c>
      <c r="FS281" s="371">
        <f t="shared" si="720"/>
        <v>0</v>
      </c>
      <c r="FT281" s="372">
        <f t="shared" si="721"/>
        <v>0</v>
      </c>
      <c r="FU281" s="396"/>
      <c r="FV281" s="390"/>
      <c r="FW281" s="371">
        <f t="shared" si="722"/>
        <v>0</v>
      </c>
      <c r="FX281" s="372">
        <f t="shared" si="723"/>
        <v>0</v>
      </c>
      <c r="FY281" s="396"/>
      <c r="FZ281" s="390"/>
      <c r="GA281" s="371">
        <f t="shared" si="648"/>
        <v>0</v>
      </c>
      <c r="GB281" s="372">
        <f t="shared" si="649"/>
        <v>0</v>
      </c>
      <c r="GC281" s="406">
        <f t="shared" si="650"/>
        <v>0</v>
      </c>
      <c r="GD281" s="372">
        <f t="shared" si="650"/>
        <v>1112</v>
      </c>
      <c r="GE281" s="371">
        <f t="shared" si="650"/>
        <v>0</v>
      </c>
      <c r="GF281" s="372">
        <f t="shared" si="650"/>
        <v>0</v>
      </c>
      <c r="GG281" s="371" t="str">
        <f t="shared" si="651"/>
        <v/>
      </c>
      <c r="GH281" s="372">
        <f t="shared" si="652"/>
        <v>3585.61</v>
      </c>
      <c r="GI281" s="371" t="str">
        <f t="shared" si="653"/>
        <v/>
      </c>
      <c r="GJ281" s="372" t="str">
        <f t="shared" si="654"/>
        <v/>
      </c>
      <c r="GK281" s="406">
        <f t="shared" si="655"/>
        <v>0</v>
      </c>
      <c r="GL281" s="372">
        <f t="shared" si="655"/>
        <v>720</v>
      </c>
      <c r="GM281" s="371">
        <f t="shared" si="655"/>
        <v>0</v>
      </c>
      <c r="GN281" s="372">
        <f t="shared" si="655"/>
        <v>0</v>
      </c>
      <c r="GO281" s="371">
        <f t="shared" si="656"/>
        <v>0</v>
      </c>
      <c r="GP281" s="372">
        <f t="shared" si="657"/>
        <v>3808.38</v>
      </c>
      <c r="GQ281" s="371">
        <f t="shared" si="658"/>
        <v>0</v>
      </c>
      <c r="GR281" s="372">
        <f t="shared" si="659"/>
        <v>0</v>
      </c>
      <c r="GS281" s="406">
        <f t="shared" si="660"/>
        <v>0</v>
      </c>
      <c r="GT281" s="372">
        <f t="shared" si="661"/>
        <v>1832</v>
      </c>
      <c r="GU281" s="371">
        <f t="shared" si="662"/>
        <v>0</v>
      </c>
      <c r="GV281" s="372">
        <f t="shared" si="663"/>
        <v>0</v>
      </c>
      <c r="GW281" s="371" t="str">
        <f t="shared" si="664"/>
        <v/>
      </c>
      <c r="GX281" s="372">
        <f t="shared" si="665"/>
        <v>7393.99</v>
      </c>
      <c r="GY281" s="371" t="str">
        <f t="shared" si="666"/>
        <v/>
      </c>
      <c r="GZ281" s="372" t="str">
        <f t="shared" si="667"/>
        <v/>
      </c>
      <c r="HA281" s="406">
        <f t="shared" si="668"/>
        <v>0</v>
      </c>
      <c r="HB281" s="372">
        <f t="shared" si="669"/>
        <v>1</v>
      </c>
      <c r="HC281" s="371">
        <f t="shared" si="670"/>
        <v>0</v>
      </c>
      <c r="HD281" s="372">
        <f t="shared" si="671"/>
        <v>0</v>
      </c>
      <c r="HE281" s="371" t="str">
        <f t="shared" si="672"/>
        <v/>
      </c>
      <c r="HF281" s="372">
        <f t="shared" si="673"/>
        <v>0</v>
      </c>
      <c r="HG281" s="371" t="str">
        <f t="shared" si="674"/>
        <v/>
      </c>
      <c r="HH281" s="372" t="str">
        <f t="shared" si="675"/>
        <v/>
      </c>
      <c r="HI281" s="406" t="str">
        <f t="shared" si="676"/>
        <v/>
      </c>
      <c r="HJ281" s="372">
        <f t="shared" si="677"/>
        <v>7393.99</v>
      </c>
      <c r="HK281" s="371" t="str">
        <f t="shared" si="678"/>
        <v/>
      </c>
      <c r="HL281" s="371" t="str">
        <f t="shared" si="679"/>
        <v/>
      </c>
      <c r="HM281" s="410"/>
    </row>
    <row r="282" spans="1:221" s="343" customFormat="1" ht="15">
      <c r="A282" s="346" t="s">
        <v>121</v>
      </c>
      <c r="B282" s="353" t="s">
        <v>785</v>
      </c>
      <c r="C282" s="353"/>
      <c r="D282" s="348">
        <v>207281</v>
      </c>
      <c r="E282" s="342">
        <v>9</v>
      </c>
      <c r="F282" s="676"/>
      <c r="G282" s="420">
        <v>643</v>
      </c>
      <c r="H282" s="421"/>
      <c r="I282" s="414">
        <v>34</v>
      </c>
      <c r="J282" s="371">
        <f t="shared" si="724"/>
        <v>0</v>
      </c>
      <c r="K282" s="372">
        <f t="shared" si="725"/>
        <v>609</v>
      </c>
      <c r="L282" s="387">
        <v>60</v>
      </c>
      <c r="M282" s="371">
        <f t="shared" si="612"/>
        <v>0</v>
      </c>
      <c r="N282" s="372">
        <f t="shared" si="613"/>
        <v>609</v>
      </c>
      <c r="O282" s="371">
        <f t="shared" si="614"/>
        <v>0</v>
      </c>
      <c r="P282" s="372">
        <f t="shared" si="615"/>
        <v>0</v>
      </c>
      <c r="Q282" s="392"/>
      <c r="R282" s="390">
        <v>83</v>
      </c>
      <c r="S282" s="371">
        <f t="shared" si="730"/>
        <v>0</v>
      </c>
      <c r="T282" s="372">
        <f t="shared" si="731"/>
        <v>0</v>
      </c>
      <c r="U282" s="396"/>
      <c r="V282" s="390">
        <v>15</v>
      </c>
      <c r="W282" s="371">
        <f t="shared" si="680"/>
        <v>0</v>
      </c>
      <c r="X282" s="372">
        <f t="shared" si="681"/>
        <v>0</v>
      </c>
      <c r="Y282" s="397"/>
      <c r="Z282" s="390"/>
      <c r="AA282" s="371">
        <f t="shared" si="682"/>
        <v>0</v>
      </c>
      <c r="AB282" s="372">
        <f t="shared" si="683"/>
        <v>0</v>
      </c>
      <c r="AC282" s="358">
        <f t="shared" si="684"/>
        <v>0</v>
      </c>
      <c r="AD282" s="372">
        <f t="shared" si="685"/>
        <v>98</v>
      </c>
      <c r="AE282" s="358">
        <f t="shared" si="686"/>
        <v>0</v>
      </c>
      <c r="AF282" s="372">
        <f t="shared" si="687"/>
        <v>0</v>
      </c>
      <c r="AG282" s="394"/>
      <c r="AH282" s="387">
        <v>2.89</v>
      </c>
      <c r="AI282" s="371">
        <f t="shared" si="626"/>
        <v>0</v>
      </c>
      <c r="AJ282" s="372">
        <f t="shared" si="627"/>
        <v>239.87</v>
      </c>
      <c r="AK282" s="399"/>
      <c r="AL282" s="387">
        <v>2.0299999999999998</v>
      </c>
      <c r="AM282" s="371">
        <f t="shared" si="628"/>
        <v>0</v>
      </c>
      <c r="AN282" s="372">
        <f t="shared" si="629"/>
        <v>30.449999999999996</v>
      </c>
      <c r="AO282" s="399"/>
      <c r="AP282" s="387"/>
      <c r="AQ282" s="371">
        <f t="shared" si="601"/>
        <v>0</v>
      </c>
      <c r="AR282" s="372">
        <f t="shared" si="602"/>
        <v>0</v>
      </c>
      <c r="AS282" s="371">
        <f t="shared" si="603"/>
        <v>0</v>
      </c>
      <c r="AT282" s="372">
        <f t="shared" si="604"/>
        <v>2.7583673469387753</v>
      </c>
      <c r="AU282" s="371">
        <f t="shared" si="605"/>
        <v>0</v>
      </c>
      <c r="AV282" s="372">
        <f t="shared" si="606"/>
        <v>270.32</v>
      </c>
      <c r="AW282" s="394"/>
      <c r="AX282" s="387"/>
      <c r="AY282" s="371">
        <f t="shared" si="732"/>
        <v>0</v>
      </c>
      <c r="AZ282" s="372">
        <f t="shared" si="733"/>
        <v>0</v>
      </c>
      <c r="BA282" s="399"/>
      <c r="BB282" s="387"/>
      <c r="BC282" s="371">
        <f t="shared" si="734"/>
        <v>0</v>
      </c>
      <c r="BD282" s="372">
        <f t="shared" si="735"/>
        <v>0</v>
      </c>
      <c r="BE282" s="401"/>
      <c r="BF282" s="387"/>
      <c r="BG282" s="371">
        <f t="shared" si="736"/>
        <v>0</v>
      </c>
      <c r="BH282" s="372">
        <f t="shared" si="737"/>
        <v>0</v>
      </c>
      <c r="BI282" s="371">
        <f t="shared" si="738"/>
        <v>0</v>
      </c>
      <c r="BJ282" s="372">
        <f t="shared" si="739"/>
        <v>0</v>
      </c>
      <c r="BK282" s="371">
        <f t="shared" si="740"/>
        <v>0</v>
      </c>
      <c r="BL282" s="372">
        <f t="shared" si="741"/>
        <v>0</v>
      </c>
      <c r="BM282" s="392"/>
      <c r="BN282" s="390">
        <v>242</v>
      </c>
      <c r="BO282" s="371">
        <f t="shared" si="742"/>
        <v>0</v>
      </c>
      <c r="BP282" s="372">
        <f t="shared" si="743"/>
        <v>0</v>
      </c>
      <c r="BQ282" s="396"/>
      <c r="BR282" s="390">
        <v>69</v>
      </c>
      <c r="BS282" s="371">
        <f t="shared" si="744"/>
        <v>0</v>
      </c>
      <c r="BT282" s="372">
        <f t="shared" si="745"/>
        <v>0</v>
      </c>
      <c r="BU282" s="397"/>
      <c r="BV282" s="390"/>
      <c r="BW282" s="371">
        <f t="shared" si="688"/>
        <v>0</v>
      </c>
      <c r="BX282" s="423">
        <f t="shared" si="689"/>
        <v>0</v>
      </c>
      <c r="BY282" s="358">
        <f t="shared" si="690"/>
        <v>0</v>
      </c>
      <c r="BZ282" s="372">
        <f t="shared" si="691"/>
        <v>311</v>
      </c>
      <c r="CA282" s="358">
        <f t="shared" si="692"/>
        <v>0</v>
      </c>
      <c r="CB282" s="372">
        <f t="shared" si="693"/>
        <v>0</v>
      </c>
      <c r="CC282" s="394"/>
      <c r="CD282" s="387">
        <v>3.88</v>
      </c>
      <c r="CE282" s="371">
        <f t="shared" si="746"/>
        <v>0</v>
      </c>
      <c r="CF282" s="372">
        <f t="shared" si="747"/>
        <v>938.95999999999992</v>
      </c>
      <c r="CG282" s="399"/>
      <c r="CH282" s="387">
        <v>5.28</v>
      </c>
      <c r="CI282" s="371">
        <f t="shared" si="748"/>
        <v>0</v>
      </c>
      <c r="CJ282" s="372">
        <f t="shared" si="749"/>
        <v>364.32</v>
      </c>
      <c r="CK282" s="399"/>
      <c r="CL282" s="387"/>
      <c r="CM282" s="371">
        <f t="shared" si="634"/>
        <v>0</v>
      </c>
      <c r="CN282" s="372">
        <f t="shared" si="635"/>
        <v>0</v>
      </c>
      <c r="CO282" s="371">
        <f t="shared" si="636"/>
        <v>0</v>
      </c>
      <c r="CP282" s="372">
        <f t="shared" si="637"/>
        <v>4.1906109324758845</v>
      </c>
      <c r="CQ282" s="371">
        <f t="shared" si="638"/>
        <v>0</v>
      </c>
      <c r="CR282" s="372">
        <f t="shared" si="639"/>
        <v>1303.28</v>
      </c>
      <c r="CS282" s="394"/>
      <c r="CT282" s="387"/>
      <c r="CU282" s="371">
        <f t="shared" si="750"/>
        <v>0</v>
      </c>
      <c r="CV282" s="372">
        <f t="shared" si="751"/>
        <v>0</v>
      </c>
      <c r="CW282" s="399"/>
      <c r="CX282" s="387"/>
      <c r="CY282" s="371">
        <f t="shared" si="752"/>
        <v>0</v>
      </c>
      <c r="CZ282" s="372">
        <f t="shared" si="753"/>
        <v>0</v>
      </c>
      <c r="DA282" s="401"/>
      <c r="DB282" s="387"/>
      <c r="DC282" s="371">
        <f t="shared" si="694"/>
        <v>0</v>
      </c>
      <c r="DD282" s="372">
        <f t="shared" si="695"/>
        <v>0</v>
      </c>
      <c r="DE282" s="371">
        <f t="shared" si="696"/>
        <v>0</v>
      </c>
      <c r="DF282" s="372">
        <f t="shared" si="697"/>
        <v>0</v>
      </c>
      <c r="DG282" s="371">
        <f t="shared" si="698"/>
        <v>0</v>
      </c>
      <c r="DH282" s="372">
        <f t="shared" si="699"/>
        <v>0</v>
      </c>
      <c r="DI282" s="371">
        <f t="shared" si="700"/>
        <v>0</v>
      </c>
      <c r="DJ282" s="372">
        <f t="shared" si="700"/>
        <v>409</v>
      </c>
      <c r="DK282" s="371">
        <f t="shared" si="700"/>
        <v>0</v>
      </c>
      <c r="DL282" s="372">
        <f t="shared" si="700"/>
        <v>0</v>
      </c>
      <c r="DM282" s="371">
        <f t="shared" si="701"/>
        <v>0</v>
      </c>
      <c r="DN282" s="372">
        <f t="shared" si="702"/>
        <v>3.8474327628361857</v>
      </c>
      <c r="DO282" s="371">
        <f t="shared" si="703"/>
        <v>0</v>
      </c>
      <c r="DP282" s="372">
        <f t="shared" si="704"/>
        <v>1573.6</v>
      </c>
      <c r="DQ282" s="371">
        <f t="shared" si="705"/>
        <v>0</v>
      </c>
      <c r="DR282" s="372">
        <f t="shared" si="706"/>
        <v>0</v>
      </c>
      <c r="DS282" s="371">
        <f t="shared" si="707"/>
        <v>0</v>
      </c>
      <c r="DT282" s="372">
        <f t="shared" si="708"/>
        <v>0</v>
      </c>
      <c r="DU282" s="392"/>
      <c r="DV282" s="390">
        <v>138</v>
      </c>
      <c r="DW282" s="371">
        <f t="shared" si="754"/>
        <v>0</v>
      </c>
      <c r="DX282" s="372">
        <f t="shared" si="755"/>
        <v>0</v>
      </c>
      <c r="DY282" s="396"/>
      <c r="DZ282" s="390">
        <v>62</v>
      </c>
      <c r="EA282" s="371">
        <f t="shared" si="709"/>
        <v>0</v>
      </c>
      <c r="EB282" s="372">
        <f t="shared" si="710"/>
        <v>0</v>
      </c>
      <c r="EC282" s="397"/>
      <c r="ED282" s="390">
        <v>0</v>
      </c>
      <c r="EE282" s="371">
        <f t="shared" si="640"/>
        <v>0</v>
      </c>
      <c r="EF282" s="372">
        <f t="shared" si="641"/>
        <v>0</v>
      </c>
      <c r="EG282" s="358">
        <f t="shared" si="642"/>
        <v>0</v>
      </c>
      <c r="EH282" s="372">
        <f t="shared" si="643"/>
        <v>200</v>
      </c>
      <c r="EI282" s="358">
        <f t="shared" si="644"/>
        <v>0</v>
      </c>
      <c r="EJ282" s="372">
        <f t="shared" si="645"/>
        <v>0</v>
      </c>
      <c r="EK282" s="394"/>
      <c r="EL282" s="657">
        <v>1.04</v>
      </c>
      <c r="EM282" s="371">
        <f t="shared" si="756"/>
        <v>0</v>
      </c>
      <c r="EN282" s="372">
        <f t="shared" si="757"/>
        <v>143.52000000000001</v>
      </c>
      <c r="EO282" s="399"/>
      <c r="EP282" s="657">
        <v>1.04</v>
      </c>
      <c r="EQ282" s="371">
        <f t="shared" si="712"/>
        <v>0</v>
      </c>
      <c r="ER282" s="372">
        <f t="shared" si="713"/>
        <v>64.48</v>
      </c>
      <c r="ES282" s="399"/>
      <c r="ET282" s="387"/>
      <c r="EU282" s="371">
        <f t="shared" si="714"/>
        <v>0</v>
      </c>
      <c r="EV282" s="372">
        <f t="shared" si="715"/>
        <v>0</v>
      </c>
      <c r="EW282" s="371">
        <f t="shared" si="716"/>
        <v>0</v>
      </c>
      <c r="EX282" s="372">
        <f t="shared" si="717"/>
        <v>1.04</v>
      </c>
      <c r="EY282" s="371">
        <f t="shared" si="718"/>
        <v>0</v>
      </c>
      <c r="EZ282" s="372">
        <f t="shared" si="719"/>
        <v>208</v>
      </c>
      <c r="FA282" s="394"/>
      <c r="FB282" s="387"/>
      <c r="FC282" s="371">
        <f t="shared" si="758"/>
        <v>0</v>
      </c>
      <c r="FD282" s="372">
        <f t="shared" si="759"/>
        <v>0</v>
      </c>
      <c r="FE282" s="399"/>
      <c r="FF282" s="387"/>
      <c r="FG282" s="371">
        <f t="shared" si="760"/>
        <v>0</v>
      </c>
      <c r="FH282" s="372">
        <f t="shared" si="761"/>
        <v>0</v>
      </c>
      <c r="FI282" s="401"/>
      <c r="FJ282" s="387"/>
      <c r="FK282" s="371">
        <f t="shared" si="762"/>
        <v>0</v>
      </c>
      <c r="FL282" s="372">
        <f t="shared" si="763"/>
        <v>0</v>
      </c>
      <c r="FM282" s="371">
        <f t="shared" si="764"/>
        <v>0</v>
      </c>
      <c r="FN282" s="372">
        <f t="shared" si="765"/>
        <v>0</v>
      </c>
      <c r="FO282" s="371">
        <f t="shared" si="766"/>
        <v>0</v>
      </c>
      <c r="FP282" s="372">
        <f t="shared" si="767"/>
        <v>0</v>
      </c>
      <c r="FQ282" s="392"/>
      <c r="FR282" s="656"/>
      <c r="FS282" s="371">
        <f t="shared" si="720"/>
        <v>0</v>
      </c>
      <c r="FT282" s="372">
        <f t="shared" si="721"/>
        <v>0</v>
      </c>
      <c r="FU282" s="396"/>
      <c r="FV282" s="390"/>
      <c r="FW282" s="371">
        <f t="shared" si="722"/>
        <v>0</v>
      </c>
      <c r="FX282" s="372">
        <f t="shared" si="723"/>
        <v>0</v>
      </c>
      <c r="FY282" s="396"/>
      <c r="FZ282" s="390"/>
      <c r="GA282" s="371">
        <f t="shared" si="648"/>
        <v>0</v>
      </c>
      <c r="GB282" s="372">
        <f t="shared" si="649"/>
        <v>0</v>
      </c>
      <c r="GC282" s="406">
        <f t="shared" si="650"/>
        <v>0</v>
      </c>
      <c r="GD282" s="372">
        <f t="shared" si="650"/>
        <v>463</v>
      </c>
      <c r="GE282" s="371">
        <f t="shared" si="650"/>
        <v>0</v>
      </c>
      <c r="GF282" s="372">
        <f t="shared" si="650"/>
        <v>0</v>
      </c>
      <c r="GG282" s="371" t="str">
        <f t="shared" si="651"/>
        <v/>
      </c>
      <c r="GH282" s="372">
        <f t="shared" si="652"/>
        <v>1322.35</v>
      </c>
      <c r="GI282" s="371" t="str">
        <f t="shared" si="653"/>
        <v/>
      </c>
      <c r="GJ282" s="372" t="str">
        <f t="shared" si="654"/>
        <v/>
      </c>
      <c r="GK282" s="406">
        <f t="shared" si="655"/>
        <v>0</v>
      </c>
      <c r="GL282" s="372">
        <f t="shared" si="655"/>
        <v>146</v>
      </c>
      <c r="GM282" s="371">
        <f t="shared" si="655"/>
        <v>0</v>
      </c>
      <c r="GN282" s="372">
        <f t="shared" si="655"/>
        <v>0</v>
      </c>
      <c r="GO282" s="371">
        <f t="shared" si="656"/>
        <v>0</v>
      </c>
      <c r="GP282" s="372">
        <f t="shared" si="657"/>
        <v>459.25</v>
      </c>
      <c r="GQ282" s="371">
        <f t="shared" si="658"/>
        <v>0</v>
      </c>
      <c r="GR282" s="372">
        <f t="shared" si="659"/>
        <v>0</v>
      </c>
      <c r="GS282" s="406">
        <f t="shared" si="660"/>
        <v>0</v>
      </c>
      <c r="GT282" s="372">
        <f t="shared" si="661"/>
        <v>609</v>
      </c>
      <c r="GU282" s="371">
        <f t="shared" si="662"/>
        <v>0</v>
      </c>
      <c r="GV282" s="372">
        <f t="shared" si="663"/>
        <v>0</v>
      </c>
      <c r="GW282" s="371" t="str">
        <f t="shared" si="664"/>
        <v/>
      </c>
      <c r="GX282" s="372">
        <f t="shared" si="665"/>
        <v>1781.6</v>
      </c>
      <c r="GY282" s="371" t="str">
        <f t="shared" si="666"/>
        <v/>
      </c>
      <c r="GZ282" s="372" t="str">
        <f t="shared" si="667"/>
        <v/>
      </c>
      <c r="HA282" s="406">
        <f t="shared" si="668"/>
        <v>0</v>
      </c>
      <c r="HB282" s="372">
        <f t="shared" si="669"/>
        <v>0</v>
      </c>
      <c r="HC282" s="371">
        <f t="shared" si="670"/>
        <v>0</v>
      </c>
      <c r="HD282" s="372">
        <f t="shared" si="671"/>
        <v>0</v>
      </c>
      <c r="HE282" s="371" t="str">
        <f t="shared" si="672"/>
        <v/>
      </c>
      <c r="HF282" s="372" t="str">
        <f t="shared" si="673"/>
        <v/>
      </c>
      <c r="HG282" s="371" t="str">
        <f t="shared" si="674"/>
        <v/>
      </c>
      <c r="HH282" s="372" t="str">
        <f t="shared" si="675"/>
        <v/>
      </c>
      <c r="HI282" s="406" t="str">
        <f t="shared" si="676"/>
        <v/>
      </c>
      <c r="HJ282" s="372">
        <f t="shared" si="677"/>
        <v>1781.6</v>
      </c>
      <c r="HK282" s="371" t="str">
        <f t="shared" si="678"/>
        <v/>
      </c>
      <c r="HL282" s="371" t="str">
        <f t="shared" si="679"/>
        <v/>
      </c>
      <c r="HM282" s="410"/>
    </row>
    <row r="283" spans="1:221" s="343" customFormat="1" ht="15">
      <c r="A283" s="346" t="s">
        <v>121</v>
      </c>
      <c r="B283" s="347" t="s">
        <v>786</v>
      </c>
      <c r="C283" s="572" t="s">
        <v>1061</v>
      </c>
      <c r="D283" s="348">
        <v>207397</v>
      </c>
      <c r="E283" s="342">
        <v>9</v>
      </c>
      <c r="F283" s="676"/>
      <c r="G283" s="420">
        <v>602</v>
      </c>
      <c r="H283" s="421"/>
      <c r="I283" s="414">
        <v>4</v>
      </c>
      <c r="J283" s="371">
        <f t="shared" si="724"/>
        <v>0</v>
      </c>
      <c r="K283" s="372">
        <f t="shared" si="725"/>
        <v>598</v>
      </c>
      <c r="L283" s="387">
        <v>60</v>
      </c>
      <c r="M283" s="371">
        <f t="shared" si="612"/>
        <v>0</v>
      </c>
      <c r="N283" s="372">
        <f t="shared" si="613"/>
        <v>598</v>
      </c>
      <c r="O283" s="371">
        <f t="shared" si="614"/>
        <v>0</v>
      </c>
      <c r="P283" s="372">
        <f t="shared" si="615"/>
        <v>0</v>
      </c>
      <c r="Q283" s="392"/>
      <c r="R283" s="390">
        <v>11</v>
      </c>
      <c r="S283" s="371">
        <f t="shared" si="730"/>
        <v>0</v>
      </c>
      <c r="T283" s="372">
        <f t="shared" si="731"/>
        <v>0</v>
      </c>
      <c r="U283" s="396"/>
      <c r="V283" s="390">
        <v>4</v>
      </c>
      <c r="W283" s="371">
        <f t="shared" si="680"/>
        <v>0</v>
      </c>
      <c r="X283" s="372">
        <f t="shared" si="681"/>
        <v>0</v>
      </c>
      <c r="Y283" s="397"/>
      <c r="Z283" s="390"/>
      <c r="AA283" s="371">
        <f t="shared" si="682"/>
        <v>0</v>
      </c>
      <c r="AB283" s="372">
        <f t="shared" si="683"/>
        <v>0</v>
      </c>
      <c r="AC283" s="358">
        <f t="shared" si="684"/>
        <v>0</v>
      </c>
      <c r="AD283" s="372">
        <f t="shared" si="685"/>
        <v>15</v>
      </c>
      <c r="AE283" s="358">
        <f t="shared" si="686"/>
        <v>0</v>
      </c>
      <c r="AF283" s="372">
        <f t="shared" si="687"/>
        <v>0</v>
      </c>
      <c r="AG283" s="394"/>
      <c r="AH283" s="387">
        <v>4</v>
      </c>
      <c r="AI283" s="371">
        <f t="shared" si="626"/>
        <v>0</v>
      </c>
      <c r="AJ283" s="372">
        <f t="shared" si="627"/>
        <v>44</v>
      </c>
      <c r="AK283" s="399"/>
      <c r="AL283" s="387">
        <v>4.25</v>
      </c>
      <c r="AM283" s="371">
        <f t="shared" si="628"/>
        <v>0</v>
      </c>
      <c r="AN283" s="372">
        <f t="shared" si="629"/>
        <v>17</v>
      </c>
      <c r="AO283" s="399"/>
      <c r="AP283" s="387"/>
      <c r="AQ283" s="371">
        <f t="shared" si="601"/>
        <v>0</v>
      </c>
      <c r="AR283" s="372">
        <f t="shared" si="602"/>
        <v>0</v>
      </c>
      <c r="AS283" s="371">
        <f t="shared" si="603"/>
        <v>0</v>
      </c>
      <c r="AT283" s="372">
        <f t="shared" si="604"/>
        <v>4.0666666666666664</v>
      </c>
      <c r="AU283" s="371">
        <f t="shared" si="605"/>
        <v>0</v>
      </c>
      <c r="AV283" s="372">
        <f t="shared" si="606"/>
        <v>61</v>
      </c>
      <c r="AW283" s="394"/>
      <c r="AX283" s="387"/>
      <c r="AY283" s="371">
        <f t="shared" si="732"/>
        <v>0</v>
      </c>
      <c r="AZ283" s="372">
        <f t="shared" si="733"/>
        <v>0</v>
      </c>
      <c r="BA283" s="399"/>
      <c r="BB283" s="387"/>
      <c r="BC283" s="371">
        <f t="shared" si="734"/>
        <v>0</v>
      </c>
      <c r="BD283" s="372">
        <f t="shared" si="735"/>
        <v>0</v>
      </c>
      <c r="BE283" s="401"/>
      <c r="BF283" s="387"/>
      <c r="BG283" s="371">
        <f t="shared" si="736"/>
        <v>0</v>
      </c>
      <c r="BH283" s="372">
        <f t="shared" si="737"/>
        <v>0</v>
      </c>
      <c r="BI283" s="371">
        <f t="shared" si="738"/>
        <v>0</v>
      </c>
      <c r="BJ283" s="372">
        <f t="shared" si="739"/>
        <v>0</v>
      </c>
      <c r="BK283" s="371">
        <f t="shared" si="740"/>
        <v>0</v>
      </c>
      <c r="BL283" s="372">
        <f t="shared" si="741"/>
        <v>0</v>
      </c>
      <c r="BM283" s="392"/>
      <c r="BN283" s="390">
        <v>111</v>
      </c>
      <c r="BO283" s="371">
        <f t="shared" si="742"/>
        <v>0</v>
      </c>
      <c r="BP283" s="372">
        <f t="shared" si="743"/>
        <v>0</v>
      </c>
      <c r="BQ283" s="396"/>
      <c r="BR283" s="390">
        <v>122</v>
      </c>
      <c r="BS283" s="371">
        <f t="shared" si="744"/>
        <v>0</v>
      </c>
      <c r="BT283" s="372">
        <f t="shared" si="745"/>
        <v>0</v>
      </c>
      <c r="BU283" s="397"/>
      <c r="BV283" s="390"/>
      <c r="BW283" s="371">
        <f t="shared" si="688"/>
        <v>0</v>
      </c>
      <c r="BX283" s="423">
        <f t="shared" si="689"/>
        <v>0</v>
      </c>
      <c r="BY283" s="358">
        <f t="shared" si="690"/>
        <v>0</v>
      </c>
      <c r="BZ283" s="372">
        <f t="shared" si="691"/>
        <v>233</v>
      </c>
      <c r="CA283" s="358">
        <f t="shared" si="692"/>
        <v>0</v>
      </c>
      <c r="CB283" s="372">
        <f t="shared" si="693"/>
        <v>0</v>
      </c>
      <c r="CC283" s="394"/>
      <c r="CD283" s="387">
        <v>4.46</v>
      </c>
      <c r="CE283" s="371">
        <f t="shared" si="746"/>
        <v>0</v>
      </c>
      <c r="CF283" s="372">
        <f t="shared" si="747"/>
        <v>495.06</v>
      </c>
      <c r="CG283" s="399"/>
      <c r="CH283" s="387">
        <v>5.75</v>
      </c>
      <c r="CI283" s="371">
        <f t="shared" si="748"/>
        <v>0</v>
      </c>
      <c r="CJ283" s="372">
        <f t="shared" si="749"/>
        <v>701.5</v>
      </c>
      <c r="CK283" s="399"/>
      <c r="CL283" s="387"/>
      <c r="CM283" s="371">
        <f t="shared" si="634"/>
        <v>0</v>
      </c>
      <c r="CN283" s="372">
        <f t="shared" si="635"/>
        <v>0</v>
      </c>
      <c r="CO283" s="371">
        <f t="shared" si="636"/>
        <v>0</v>
      </c>
      <c r="CP283" s="372">
        <f t="shared" si="637"/>
        <v>5.1354506437768235</v>
      </c>
      <c r="CQ283" s="371">
        <f t="shared" si="638"/>
        <v>0</v>
      </c>
      <c r="CR283" s="372">
        <f t="shared" si="639"/>
        <v>1196.56</v>
      </c>
      <c r="CS283" s="394"/>
      <c r="CT283" s="387"/>
      <c r="CU283" s="371">
        <f t="shared" si="750"/>
        <v>0</v>
      </c>
      <c r="CV283" s="372">
        <f t="shared" si="751"/>
        <v>0</v>
      </c>
      <c r="CW283" s="399"/>
      <c r="CX283" s="387"/>
      <c r="CY283" s="371">
        <f t="shared" si="752"/>
        <v>0</v>
      </c>
      <c r="CZ283" s="372">
        <f t="shared" si="753"/>
        <v>0</v>
      </c>
      <c r="DA283" s="401"/>
      <c r="DB283" s="387"/>
      <c r="DC283" s="371">
        <f t="shared" si="694"/>
        <v>0</v>
      </c>
      <c r="DD283" s="372">
        <f t="shared" si="695"/>
        <v>0</v>
      </c>
      <c r="DE283" s="371">
        <f t="shared" si="696"/>
        <v>0</v>
      </c>
      <c r="DF283" s="372">
        <f t="shared" si="697"/>
        <v>0</v>
      </c>
      <c r="DG283" s="371">
        <f t="shared" si="698"/>
        <v>0</v>
      </c>
      <c r="DH283" s="372">
        <f t="shared" si="699"/>
        <v>0</v>
      </c>
      <c r="DI283" s="371">
        <f t="shared" si="700"/>
        <v>0</v>
      </c>
      <c r="DJ283" s="372">
        <f t="shared" si="700"/>
        <v>248</v>
      </c>
      <c r="DK283" s="371">
        <f t="shared" si="700"/>
        <v>0</v>
      </c>
      <c r="DL283" s="372">
        <f t="shared" si="700"/>
        <v>0</v>
      </c>
      <c r="DM283" s="371">
        <f t="shared" si="701"/>
        <v>0</v>
      </c>
      <c r="DN283" s="372">
        <f t="shared" si="702"/>
        <v>5.0708064516129028</v>
      </c>
      <c r="DO283" s="371">
        <f t="shared" si="703"/>
        <v>0</v>
      </c>
      <c r="DP283" s="372">
        <f t="shared" si="704"/>
        <v>1257.56</v>
      </c>
      <c r="DQ283" s="371">
        <f t="shared" si="705"/>
        <v>0</v>
      </c>
      <c r="DR283" s="372">
        <f t="shared" si="706"/>
        <v>0</v>
      </c>
      <c r="DS283" s="371">
        <f t="shared" si="707"/>
        <v>0</v>
      </c>
      <c r="DT283" s="372">
        <f t="shared" si="708"/>
        <v>0</v>
      </c>
      <c r="DU283" s="392"/>
      <c r="DV283" s="390">
        <v>216</v>
      </c>
      <c r="DW283" s="371">
        <f t="shared" si="754"/>
        <v>0</v>
      </c>
      <c r="DX283" s="372">
        <f t="shared" si="755"/>
        <v>0</v>
      </c>
      <c r="DY283" s="396"/>
      <c r="DZ283" s="390">
        <v>137</v>
      </c>
      <c r="EA283" s="371">
        <f t="shared" si="709"/>
        <v>0</v>
      </c>
      <c r="EB283" s="372">
        <f t="shared" si="710"/>
        <v>0</v>
      </c>
      <c r="EC283" s="397"/>
      <c r="ED283" s="390">
        <v>0</v>
      </c>
      <c r="EE283" s="371">
        <f t="shared" si="640"/>
        <v>0</v>
      </c>
      <c r="EF283" s="372">
        <f t="shared" si="641"/>
        <v>0</v>
      </c>
      <c r="EG283" s="358">
        <f t="shared" si="642"/>
        <v>0</v>
      </c>
      <c r="EH283" s="372">
        <f t="shared" si="643"/>
        <v>353</v>
      </c>
      <c r="EI283" s="358">
        <f t="shared" si="644"/>
        <v>0</v>
      </c>
      <c r="EJ283" s="372">
        <f t="shared" si="645"/>
        <v>0</v>
      </c>
      <c r="EK283" s="394"/>
      <c r="EL283" s="657">
        <v>0.3</v>
      </c>
      <c r="EM283" s="371">
        <f t="shared" si="756"/>
        <v>0</v>
      </c>
      <c r="EN283" s="372">
        <f t="shared" si="757"/>
        <v>64.8</v>
      </c>
      <c r="EO283" s="399"/>
      <c r="EP283" s="657">
        <v>0.99</v>
      </c>
      <c r="EQ283" s="371">
        <f t="shared" si="712"/>
        <v>0</v>
      </c>
      <c r="ER283" s="372">
        <f t="shared" si="713"/>
        <v>135.63</v>
      </c>
      <c r="ES283" s="399"/>
      <c r="ET283" s="387"/>
      <c r="EU283" s="371">
        <f t="shared" si="714"/>
        <v>0</v>
      </c>
      <c r="EV283" s="372">
        <f t="shared" si="715"/>
        <v>0</v>
      </c>
      <c r="EW283" s="371">
        <f t="shared" si="716"/>
        <v>0</v>
      </c>
      <c r="EX283" s="372">
        <f t="shared" si="717"/>
        <v>0.56779036827195473</v>
      </c>
      <c r="EY283" s="371">
        <f t="shared" si="718"/>
        <v>0</v>
      </c>
      <c r="EZ283" s="372">
        <f t="shared" si="719"/>
        <v>200.43</v>
      </c>
      <c r="FA283" s="394"/>
      <c r="FB283" s="387"/>
      <c r="FC283" s="371">
        <f t="shared" si="758"/>
        <v>0</v>
      </c>
      <c r="FD283" s="372">
        <f t="shared" si="759"/>
        <v>0</v>
      </c>
      <c r="FE283" s="399"/>
      <c r="FF283" s="387"/>
      <c r="FG283" s="371">
        <f t="shared" si="760"/>
        <v>0</v>
      </c>
      <c r="FH283" s="372">
        <f t="shared" si="761"/>
        <v>0</v>
      </c>
      <c r="FI283" s="401"/>
      <c r="FJ283" s="387"/>
      <c r="FK283" s="371">
        <f t="shared" si="762"/>
        <v>0</v>
      </c>
      <c r="FL283" s="372">
        <f t="shared" si="763"/>
        <v>0</v>
      </c>
      <c r="FM283" s="371">
        <f t="shared" si="764"/>
        <v>0</v>
      </c>
      <c r="FN283" s="372">
        <f t="shared" si="765"/>
        <v>0</v>
      </c>
      <c r="FO283" s="371">
        <f t="shared" si="766"/>
        <v>0</v>
      </c>
      <c r="FP283" s="372">
        <f t="shared" si="767"/>
        <v>0</v>
      </c>
      <c r="FQ283" s="392"/>
      <c r="FR283" s="656">
        <v>-3</v>
      </c>
      <c r="FS283" s="371">
        <f t="shared" si="720"/>
        <v>0</v>
      </c>
      <c r="FT283" s="372">
        <f t="shared" si="721"/>
        <v>0</v>
      </c>
      <c r="FU283" s="396"/>
      <c r="FV283" s="390"/>
      <c r="FW283" s="371">
        <f t="shared" si="722"/>
        <v>0</v>
      </c>
      <c r="FX283" s="372">
        <f t="shared" si="723"/>
        <v>0</v>
      </c>
      <c r="FY283" s="396"/>
      <c r="FZ283" s="390"/>
      <c r="GA283" s="371">
        <f t="shared" si="648"/>
        <v>0</v>
      </c>
      <c r="GB283" s="372">
        <f t="shared" si="649"/>
        <v>0</v>
      </c>
      <c r="GC283" s="406">
        <f t="shared" si="650"/>
        <v>0</v>
      </c>
      <c r="GD283" s="372">
        <f t="shared" si="650"/>
        <v>338</v>
      </c>
      <c r="GE283" s="371">
        <f t="shared" si="650"/>
        <v>0</v>
      </c>
      <c r="GF283" s="372">
        <f t="shared" si="650"/>
        <v>0</v>
      </c>
      <c r="GG283" s="371" t="str">
        <f t="shared" si="651"/>
        <v/>
      </c>
      <c r="GH283" s="372">
        <f t="shared" si="652"/>
        <v>603.8599999999999</v>
      </c>
      <c r="GI283" s="371" t="str">
        <f t="shared" si="653"/>
        <v/>
      </c>
      <c r="GJ283" s="372" t="str">
        <f t="shared" si="654"/>
        <v/>
      </c>
      <c r="GK283" s="406">
        <f t="shared" si="655"/>
        <v>0</v>
      </c>
      <c r="GL283" s="372">
        <f t="shared" si="655"/>
        <v>263</v>
      </c>
      <c r="GM283" s="371">
        <f t="shared" si="655"/>
        <v>0</v>
      </c>
      <c r="GN283" s="372">
        <f t="shared" si="655"/>
        <v>0</v>
      </c>
      <c r="GO283" s="371">
        <f t="shared" si="656"/>
        <v>0</v>
      </c>
      <c r="GP283" s="372">
        <f t="shared" si="657"/>
        <v>854.13</v>
      </c>
      <c r="GQ283" s="371">
        <f t="shared" si="658"/>
        <v>0</v>
      </c>
      <c r="GR283" s="372">
        <f t="shared" si="659"/>
        <v>0</v>
      </c>
      <c r="GS283" s="406">
        <f t="shared" si="660"/>
        <v>0</v>
      </c>
      <c r="GT283" s="372">
        <f t="shared" si="661"/>
        <v>601</v>
      </c>
      <c r="GU283" s="371">
        <f t="shared" si="662"/>
        <v>0</v>
      </c>
      <c r="GV283" s="372">
        <f t="shared" si="663"/>
        <v>0</v>
      </c>
      <c r="GW283" s="371" t="str">
        <f t="shared" si="664"/>
        <v/>
      </c>
      <c r="GX283" s="372">
        <f t="shared" si="665"/>
        <v>1457.9899999999998</v>
      </c>
      <c r="GY283" s="371" t="str">
        <f t="shared" si="666"/>
        <v/>
      </c>
      <c r="GZ283" s="372" t="str">
        <f t="shared" si="667"/>
        <v/>
      </c>
      <c r="HA283" s="406">
        <f t="shared" si="668"/>
        <v>0</v>
      </c>
      <c r="HB283" s="372">
        <f t="shared" si="669"/>
        <v>0</v>
      </c>
      <c r="HC283" s="371">
        <f t="shared" si="670"/>
        <v>0</v>
      </c>
      <c r="HD283" s="372">
        <f t="shared" si="671"/>
        <v>0</v>
      </c>
      <c r="HE283" s="371" t="str">
        <f t="shared" si="672"/>
        <v/>
      </c>
      <c r="HF283" s="372" t="str">
        <f t="shared" si="673"/>
        <v/>
      </c>
      <c r="HG283" s="371" t="str">
        <f t="shared" si="674"/>
        <v/>
      </c>
      <c r="HH283" s="372" t="str">
        <f t="shared" si="675"/>
        <v/>
      </c>
      <c r="HI283" s="406" t="str">
        <f t="shared" si="676"/>
        <v/>
      </c>
      <c r="HJ283" s="372">
        <f t="shared" si="677"/>
        <v>1457.99</v>
      </c>
      <c r="HK283" s="371" t="str">
        <f t="shared" si="678"/>
        <v/>
      </c>
      <c r="HL283" s="371" t="str">
        <f t="shared" si="679"/>
        <v/>
      </c>
      <c r="HM283" s="410"/>
    </row>
    <row r="284" spans="1:221" s="343" customFormat="1" ht="15">
      <c r="A284" s="346" t="s">
        <v>121</v>
      </c>
      <c r="B284" s="347" t="s">
        <v>787</v>
      </c>
      <c r="C284" s="572" t="s">
        <v>1062</v>
      </c>
      <c r="D284" s="348">
        <v>207670</v>
      </c>
      <c r="E284" s="342">
        <v>9</v>
      </c>
      <c r="F284" s="676"/>
      <c r="G284" s="420">
        <v>688</v>
      </c>
      <c r="H284" s="421"/>
      <c r="I284" s="414">
        <v>9</v>
      </c>
      <c r="J284" s="371">
        <f t="shared" si="724"/>
        <v>0</v>
      </c>
      <c r="K284" s="372">
        <f t="shared" si="725"/>
        <v>679</v>
      </c>
      <c r="L284" s="387">
        <v>60</v>
      </c>
      <c r="M284" s="371">
        <f t="shared" si="612"/>
        <v>0</v>
      </c>
      <c r="N284" s="372">
        <f t="shared" si="613"/>
        <v>679</v>
      </c>
      <c r="O284" s="371">
        <f t="shared" si="614"/>
        <v>0</v>
      </c>
      <c r="P284" s="372">
        <f t="shared" si="615"/>
        <v>0</v>
      </c>
      <c r="Q284" s="392"/>
      <c r="R284" s="390">
        <v>19</v>
      </c>
      <c r="S284" s="371">
        <f t="shared" si="730"/>
        <v>0</v>
      </c>
      <c r="T284" s="372">
        <f t="shared" si="731"/>
        <v>0</v>
      </c>
      <c r="U284" s="396"/>
      <c r="V284" s="390">
        <v>10</v>
      </c>
      <c r="W284" s="371">
        <f t="shared" si="680"/>
        <v>0</v>
      </c>
      <c r="X284" s="372">
        <f t="shared" si="681"/>
        <v>0</v>
      </c>
      <c r="Y284" s="397"/>
      <c r="Z284" s="390"/>
      <c r="AA284" s="371">
        <f t="shared" si="682"/>
        <v>0</v>
      </c>
      <c r="AB284" s="372">
        <f t="shared" si="683"/>
        <v>0</v>
      </c>
      <c r="AC284" s="358">
        <f t="shared" si="684"/>
        <v>0</v>
      </c>
      <c r="AD284" s="372">
        <f t="shared" si="685"/>
        <v>29</v>
      </c>
      <c r="AE284" s="358">
        <f t="shared" si="686"/>
        <v>0</v>
      </c>
      <c r="AF284" s="372">
        <f t="shared" si="687"/>
        <v>0</v>
      </c>
      <c r="AG284" s="394"/>
      <c r="AH284" s="387">
        <v>3.66</v>
      </c>
      <c r="AI284" s="371">
        <f t="shared" si="626"/>
        <v>0</v>
      </c>
      <c r="AJ284" s="372">
        <f t="shared" si="627"/>
        <v>69.540000000000006</v>
      </c>
      <c r="AK284" s="399"/>
      <c r="AL284" s="387">
        <v>5.25</v>
      </c>
      <c r="AM284" s="371">
        <f t="shared" si="628"/>
        <v>0</v>
      </c>
      <c r="AN284" s="372">
        <f t="shared" si="629"/>
        <v>52.5</v>
      </c>
      <c r="AO284" s="399"/>
      <c r="AP284" s="387"/>
      <c r="AQ284" s="371">
        <f t="shared" si="601"/>
        <v>0</v>
      </c>
      <c r="AR284" s="372">
        <f t="shared" si="602"/>
        <v>0</v>
      </c>
      <c r="AS284" s="371">
        <f t="shared" si="603"/>
        <v>0</v>
      </c>
      <c r="AT284" s="372">
        <f t="shared" si="604"/>
        <v>4.208275862068966</v>
      </c>
      <c r="AU284" s="371">
        <f t="shared" si="605"/>
        <v>0</v>
      </c>
      <c r="AV284" s="372">
        <f t="shared" si="606"/>
        <v>122.04000000000002</v>
      </c>
      <c r="AW284" s="394"/>
      <c r="AX284" s="387"/>
      <c r="AY284" s="371">
        <f t="shared" si="732"/>
        <v>0</v>
      </c>
      <c r="AZ284" s="372">
        <f t="shared" si="733"/>
        <v>0</v>
      </c>
      <c r="BA284" s="399"/>
      <c r="BB284" s="387"/>
      <c r="BC284" s="371">
        <f t="shared" si="734"/>
        <v>0</v>
      </c>
      <c r="BD284" s="372">
        <f t="shared" si="735"/>
        <v>0</v>
      </c>
      <c r="BE284" s="401"/>
      <c r="BF284" s="387"/>
      <c r="BG284" s="371">
        <f t="shared" si="736"/>
        <v>0</v>
      </c>
      <c r="BH284" s="372">
        <f t="shared" si="737"/>
        <v>0</v>
      </c>
      <c r="BI284" s="371">
        <f t="shared" si="738"/>
        <v>0</v>
      </c>
      <c r="BJ284" s="372">
        <f t="shared" si="739"/>
        <v>0</v>
      </c>
      <c r="BK284" s="371">
        <f t="shared" si="740"/>
        <v>0</v>
      </c>
      <c r="BL284" s="372">
        <f t="shared" si="741"/>
        <v>0</v>
      </c>
      <c r="BM284" s="392"/>
      <c r="BN284" s="390">
        <v>169</v>
      </c>
      <c r="BO284" s="371">
        <f t="shared" si="742"/>
        <v>0</v>
      </c>
      <c r="BP284" s="372">
        <f t="shared" si="743"/>
        <v>0</v>
      </c>
      <c r="BQ284" s="396"/>
      <c r="BR284" s="390">
        <v>101</v>
      </c>
      <c r="BS284" s="371">
        <f t="shared" si="744"/>
        <v>0</v>
      </c>
      <c r="BT284" s="372">
        <f t="shared" si="745"/>
        <v>0</v>
      </c>
      <c r="BU284" s="397"/>
      <c r="BV284" s="390"/>
      <c r="BW284" s="371">
        <f t="shared" si="688"/>
        <v>0</v>
      </c>
      <c r="BX284" s="423">
        <f t="shared" si="689"/>
        <v>0</v>
      </c>
      <c r="BY284" s="358">
        <f t="shared" si="690"/>
        <v>0</v>
      </c>
      <c r="BZ284" s="372">
        <f t="shared" si="691"/>
        <v>270</v>
      </c>
      <c r="CA284" s="358">
        <f t="shared" si="692"/>
        <v>0</v>
      </c>
      <c r="CB284" s="372">
        <f t="shared" si="693"/>
        <v>0</v>
      </c>
      <c r="CC284" s="394"/>
      <c r="CD284" s="387">
        <v>5.12</v>
      </c>
      <c r="CE284" s="371">
        <f t="shared" si="746"/>
        <v>0</v>
      </c>
      <c r="CF284" s="372">
        <f t="shared" si="747"/>
        <v>865.28</v>
      </c>
      <c r="CG284" s="399"/>
      <c r="CH284" s="387">
        <v>6.18</v>
      </c>
      <c r="CI284" s="371">
        <f t="shared" si="748"/>
        <v>0</v>
      </c>
      <c r="CJ284" s="372">
        <f t="shared" si="749"/>
        <v>624.17999999999995</v>
      </c>
      <c r="CK284" s="399"/>
      <c r="CL284" s="387"/>
      <c r="CM284" s="371">
        <f t="shared" si="634"/>
        <v>0</v>
      </c>
      <c r="CN284" s="372">
        <f t="shared" si="635"/>
        <v>0</v>
      </c>
      <c r="CO284" s="371">
        <f t="shared" si="636"/>
        <v>0</v>
      </c>
      <c r="CP284" s="372">
        <f t="shared" si="637"/>
        <v>5.5165185185185184</v>
      </c>
      <c r="CQ284" s="371">
        <f t="shared" si="638"/>
        <v>0</v>
      </c>
      <c r="CR284" s="372">
        <f t="shared" si="639"/>
        <v>1489.46</v>
      </c>
      <c r="CS284" s="394"/>
      <c r="CT284" s="387"/>
      <c r="CU284" s="371">
        <f t="shared" si="750"/>
        <v>0</v>
      </c>
      <c r="CV284" s="372">
        <f t="shared" si="751"/>
        <v>0</v>
      </c>
      <c r="CW284" s="399"/>
      <c r="CX284" s="387"/>
      <c r="CY284" s="371">
        <f t="shared" si="752"/>
        <v>0</v>
      </c>
      <c r="CZ284" s="372">
        <f t="shared" si="753"/>
        <v>0</v>
      </c>
      <c r="DA284" s="401"/>
      <c r="DB284" s="387"/>
      <c r="DC284" s="371">
        <f t="shared" si="694"/>
        <v>0</v>
      </c>
      <c r="DD284" s="372">
        <f t="shared" si="695"/>
        <v>0</v>
      </c>
      <c r="DE284" s="371">
        <f t="shared" si="696"/>
        <v>0</v>
      </c>
      <c r="DF284" s="372">
        <f t="shared" si="697"/>
        <v>0</v>
      </c>
      <c r="DG284" s="371">
        <f t="shared" si="698"/>
        <v>0</v>
      </c>
      <c r="DH284" s="372">
        <f t="shared" si="699"/>
        <v>0</v>
      </c>
      <c r="DI284" s="371">
        <f t="shared" si="700"/>
        <v>0</v>
      </c>
      <c r="DJ284" s="372">
        <f t="shared" si="700"/>
        <v>299</v>
      </c>
      <c r="DK284" s="371">
        <f t="shared" si="700"/>
        <v>0</v>
      </c>
      <c r="DL284" s="372">
        <f t="shared" si="700"/>
        <v>0</v>
      </c>
      <c r="DM284" s="371">
        <f t="shared" si="701"/>
        <v>0</v>
      </c>
      <c r="DN284" s="372">
        <f t="shared" si="702"/>
        <v>5.3896321070234112</v>
      </c>
      <c r="DO284" s="371">
        <f t="shared" si="703"/>
        <v>0</v>
      </c>
      <c r="DP284" s="372">
        <f t="shared" si="704"/>
        <v>1611.5</v>
      </c>
      <c r="DQ284" s="371">
        <f t="shared" si="705"/>
        <v>0</v>
      </c>
      <c r="DR284" s="372">
        <f t="shared" si="706"/>
        <v>0</v>
      </c>
      <c r="DS284" s="371">
        <f t="shared" si="707"/>
        <v>0</v>
      </c>
      <c r="DT284" s="372">
        <f t="shared" si="708"/>
        <v>0</v>
      </c>
      <c r="DU284" s="392"/>
      <c r="DV284" s="390">
        <v>209</v>
      </c>
      <c r="DW284" s="371">
        <f t="shared" si="754"/>
        <v>0</v>
      </c>
      <c r="DX284" s="372">
        <f t="shared" si="755"/>
        <v>0</v>
      </c>
      <c r="DY284" s="396"/>
      <c r="DZ284" s="390">
        <v>171</v>
      </c>
      <c r="EA284" s="371">
        <f t="shared" si="709"/>
        <v>0</v>
      </c>
      <c r="EB284" s="372">
        <f t="shared" si="710"/>
        <v>0</v>
      </c>
      <c r="EC284" s="397"/>
      <c r="ED284" s="390">
        <v>0</v>
      </c>
      <c r="EE284" s="371">
        <f t="shared" si="640"/>
        <v>0</v>
      </c>
      <c r="EF284" s="372">
        <f t="shared" si="641"/>
        <v>0</v>
      </c>
      <c r="EG284" s="358">
        <f t="shared" si="642"/>
        <v>0</v>
      </c>
      <c r="EH284" s="372">
        <f t="shared" si="643"/>
        <v>380</v>
      </c>
      <c r="EI284" s="358">
        <f t="shared" si="644"/>
        <v>0</v>
      </c>
      <c r="EJ284" s="372">
        <f t="shared" si="645"/>
        <v>0</v>
      </c>
      <c r="EK284" s="394"/>
      <c r="EL284" s="657">
        <v>0.94</v>
      </c>
      <c r="EM284" s="371">
        <f t="shared" si="756"/>
        <v>0</v>
      </c>
      <c r="EN284" s="372">
        <f t="shared" si="757"/>
        <v>196.45999999999998</v>
      </c>
      <c r="EO284" s="399"/>
      <c r="EP284" s="657">
        <v>2.88</v>
      </c>
      <c r="EQ284" s="371">
        <f t="shared" si="712"/>
        <v>0</v>
      </c>
      <c r="ER284" s="372">
        <f t="shared" si="713"/>
        <v>492.47999999999996</v>
      </c>
      <c r="ES284" s="399"/>
      <c r="ET284" s="387"/>
      <c r="EU284" s="371">
        <f t="shared" si="714"/>
        <v>0</v>
      </c>
      <c r="EV284" s="372">
        <f t="shared" si="715"/>
        <v>0</v>
      </c>
      <c r="EW284" s="371">
        <f t="shared" si="716"/>
        <v>0</v>
      </c>
      <c r="EX284" s="372">
        <f t="shared" si="717"/>
        <v>1.8129999999999999</v>
      </c>
      <c r="EY284" s="371">
        <f t="shared" si="718"/>
        <v>0</v>
      </c>
      <c r="EZ284" s="372">
        <f t="shared" si="719"/>
        <v>688.93999999999994</v>
      </c>
      <c r="FA284" s="394"/>
      <c r="FB284" s="387"/>
      <c r="FC284" s="371">
        <f t="shared" si="758"/>
        <v>0</v>
      </c>
      <c r="FD284" s="372">
        <f t="shared" si="759"/>
        <v>0</v>
      </c>
      <c r="FE284" s="399"/>
      <c r="FF284" s="387"/>
      <c r="FG284" s="371">
        <f t="shared" si="760"/>
        <v>0</v>
      </c>
      <c r="FH284" s="372">
        <f t="shared" si="761"/>
        <v>0</v>
      </c>
      <c r="FI284" s="401"/>
      <c r="FJ284" s="387"/>
      <c r="FK284" s="371">
        <f t="shared" si="762"/>
        <v>0</v>
      </c>
      <c r="FL284" s="372">
        <f t="shared" si="763"/>
        <v>0</v>
      </c>
      <c r="FM284" s="371">
        <f t="shared" si="764"/>
        <v>0</v>
      </c>
      <c r="FN284" s="372">
        <f t="shared" si="765"/>
        <v>0</v>
      </c>
      <c r="FO284" s="371">
        <f t="shared" si="766"/>
        <v>0</v>
      </c>
      <c r="FP284" s="372">
        <f t="shared" si="767"/>
        <v>0</v>
      </c>
      <c r="FQ284" s="392"/>
      <c r="FR284" s="656"/>
      <c r="FS284" s="371">
        <f t="shared" si="720"/>
        <v>0</v>
      </c>
      <c r="FT284" s="372">
        <f t="shared" si="721"/>
        <v>0</v>
      </c>
      <c r="FU284" s="396"/>
      <c r="FV284" s="390"/>
      <c r="FW284" s="371">
        <f t="shared" si="722"/>
        <v>0</v>
      </c>
      <c r="FX284" s="372">
        <f t="shared" si="723"/>
        <v>0</v>
      </c>
      <c r="FY284" s="396"/>
      <c r="FZ284" s="390"/>
      <c r="GA284" s="371">
        <f t="shared" si="648"/>
        <v>0</v>
      </c>
      <c r="GB284" s="372">
        <f t="shared" si="649"/>
        <v>0</v>
      </c>
      <c r="GC284" s="406">
        <f t="shared" si="650"/>
        <v>0</v>
      </c>
      <c r="GD284" s="372">
        <f t="shared" si="650"/>
        <v>397</v>
      </c>
      <c r="GE284" s="371">
        <f t="shared" si="650"/>
        <v>0</v>
      </c>
      <c r="GF284" s="372">
        <f t="shared" si="650"/>
        <v>0</v>
      </c>
      <c r="GG284" s="371" t="str">
        <f t="shared" si="651"/>
        <v/>
      </c>
      <c r="GH284" s="372">
        <f t="shared" si="652"/>
        <v>1131.28</v>
      </c>
      <c r="GI284" s="371" t="str">
        <f t="shared" si="653"/>
        <v/>
      </c>
      <c r="GJ284" s="372" t="str">
        <f t="shared" si="654"/>
        <v/>
      </c>
      <c r="GK284" s="406">
        <f t="shared" si="655"/>
        <v>0</v>
      </c>
      <c r="GL284" s="372">
        <f t="shared" si="655"/>
        <v>282</v>
      </c>
      <c r="GM284" s="371">
        <f t="shared" si="655"/>
        <v>0</v>
      </c>
      <c r="GN284" s="372">
        <f t="shared" si="655"/>
        <v>0</v>
      </c>
      <c r="GO284" s="371">
        <f t="shared" si="656"/>
        <v>0</v>
      </c>
      <c r="GP284" s="372">
        <f t="shared" si="657"/>
        <v>1169.1599999999999</v>
      </c>
      <c r="GQ284" s="371">
        <f t="shared" si="658"/>
        <v>0</v>
      </c>
      <c r="GR284" s="372">
        <f t="shared" si="659"/>
        <v>0</v>
      </c>
      <c r="GS284" s="406">
        <f t="shared" si="660"/>
        <v>0</v>
      </c>
      <c r="GT284" s="372">
        <f t="shared" si="661"/>
        <v>679</v>
      </c>
      <c r="GU284" s="371">
        <f t="shared" si="662"/>
        <v>0</v>
      </c>
      <c r="GV284" s="372">
        <f t="shared" si="663"/>
        <v>0</v>
      </c>
      <c r="GW284" s="371" t="str">
        <f t="shared" si="664"/>
        <v/>
      </c>
      <c r="GX284" s="372">
        <f t="shared" si="665"/>
        <v>2300.4399999999996</v>
      </c>
      <c r="GY284" s="371" t="str">
        <f t="shared" si="666"/>
        <v/>
      </c>
      <c r="GZ284" s="372" t="str">
        <f t="shared" si="667"/>
        <v/>
      </c>
      <c r="HA284" s="406">
        <f t="shared" si="668"/>
        <v>0</v>
      </c>
      <c r="HB284" s="372">
        <f t="shared" si="669"/>
        <v>0</v>
      </c>
      <c r="HC284" s="371">
        <f t="shared" si="670"/>
        <v>0</v>
      </c>
      <c r="HD284" s="372">
        <f t="shared" si="671"/>
        <v>0</v>
      </c>
      <c r="HE284" s="371" t="str">
        <f t="shared" si="672"/>
        <v/>
      </c>
      <c r="HF284" s="372" t="str">
        <f t="shared" si="673"/>
        <v/>
      </c>
      <c r="HG284" s="371" t="str">
        <f t="shared" si="674"/>
        <v/>
      </c>
      <c r="HH284" s="372" t="str">
        <f t="shared" si="675"/>
        <v/>
      </c>
      <c r="HI284" s="406" t="str">
        <f t="shared" si="676"/>
        <v/>
      </c>
      <c r="HJ284" s="372">
        <f t="shared" si="677"/>
        <v>2300.44</v>
      </c>
      <c r="HK284" s="371" t="str">
        <f t="shared" si="678"/>
        <v/>
      </c>
      <c r="HL284" s="371" t="str">
        <f t="shared" si="679"/>
        <v/>
      </c>
      <c r="HM284" s="410"/>
    </row>
    <row r="285" spans="1:221" s="343" customFormat="1" ht="15">
      <c r="A285" s="346" t="s">
        <v>121</v>
      </c>
      <c r="B285" s="347" t="s">
        <v>788</v>
      </c>
      <c r="C285" s="572" t="s">
        <v>1063</v>
      </c>
      <c r="D285" s="348">
        <v>206923</v>
      </c>
      <c r="E285" s="342">
        <v>10</v>
      </c>
      <c r="F285" s="676"/>
      <c r="G285" s="420">
        <v>427</v>
      </c>
      <c r="H285" s="421"/>
      <c r="I285" s="414">
        <v>42</v>
      </c>
      <c r="J285" s="371">
        <f t="shared" si="724"/>
        <v>0</v>
      </c>
      <c r="K285" s="372">
        <f t="shared" si="725"/>
        <v>385</v>
      </c>
      <c r="L285" s="387">
        <v>60</v>
      </c>
      <c r="M285" s="371">
        <f t="shared" si="612"/>
        <v>0</v>
      </c>
      <c r="N285" s="372">
        <f t="shared" si="613"/>
        <v>385</v>
      </c>
      <c r="O285" s="371">
        <f t="shared" si="614"/>
        <v>0</v>
      </c>
      <c r="P285" s="372">
        <f t="shared" si="615"/>
        <v>0</v>
      </c>
      <c r="Q285" s="392"/>
      <c r="R285" s="390">
        <v>18</v>
      </c>
      <c r="S285" s="371">
        <f t="shared" si="730"/>
        <v>0</v>
      </c>
      <c r="T285" s="372">
        <f t="shared" si="731"/>
        <v>0</v>
      </c>
      <c r="U285" s="396"/>
      <c r="V285" s="390">
        <v>3</v>
      </c>
      <c r="W285" s="371">
        <f t="shared" si="680"/>
        <v>0</v>
      </c>
      <c r="X285" s="372">
        <f t="shared" si="681"/>
        <v>0</v>
      </c>
      <c r="Y285" s="397"/>
      <c r="Z285" s="390"/>
      <c r="AA285" s="371">
        <f t="shared" si="682"/>
        <v>0</v>
      </c>
      <c r="AB285" s="372">
        <f t="shared" si="683"/>
        <v>0</v>
      </c>
      <c r="AC285" s="358">
        <f t="shared" si="684"/>
        <v>0</v>
      </c>
      <c r="AD285" s="372">
        <f t="shared" si="685"/>
        <v>21</v>
      </c>
      <c r="AE285" s="358">
        <f t="shared" si="686"/>
        <v>0</v>
      </c>
      <c r="AF285" s="372">
        <f t="shared" si="687"/>
        <v>0</v>
      </c>
      <c r="AG285" s="394"/>
      <c r="AH285" s="387">
        <v>3.89</v>
      </c>
      <c r="AI285" s="371">
        <f t="shared" si="626"/>
        <v>0</v>
      </c>
      <c r="AJ285" s="372">
        <f t="shared" si="627"/>
        <v>70.02</v>
      </c>
      <c r="AK285" s="399"/>
      <c r="AL285" s="387">
        <v>5</v>
      </c>
      <c r="AM285" s="371">
        <f t="shared" si="628"/>
        <v>0</v>
      </c>
      <c r="AN285" s="372">
        <f t="shared" si="629"/>
        <v>15</v>
      </c>
      <c r="AO285" s="399"/>
      <c r="AP285" s="387"/>
      <c r="AQ285" s="371">
        <f t="shared" si="601"/>
        <v>0</v>
      </c>
      <c r="AR285" s="372">
        <f t="shared" si="602"/>
        <v>0</v>
      </c>
      <c r="AS285" s="371">
        <f t="shared" si="603"/>
        <v>0</v>
      </c>
      <c r="AT285" s="372">
        <f t="shared" si="604"/>
        <v>4.048571428571428</v>
      </c>
      <c r="AU285" s="371">
        <f t="shared" si="605"/>
        <v>0</v>
      </c>
      <c r="AV285" s="372">
        <f t="shared" si="606"/>
        <v>85.019999999999982</v>
      </c>
      <c r="AW285" s="394"/>
      <c r="AX285" s="387"/>
      <c r="AY285" s="371">
        <f t="shared" si="732"/>
        <v>0</v>
      </c>
      <c r="AZ285" s="372">
        <f t="shared" si="733"/>
        <v>0</v>
      </c>
      <c r="BA285" s="399"/>
      <c r="BB285" s="387"/>
      <c r="BC285" s="371">
        <f t="shared" si="734"/>
        <v>0</v>
      </c>
      <c r="BD285" s="372">
        <f t="shared" si="735"/>
        <v>0</v>
      </c>
      <c r="BE285" s="401"/>
      <c r="BF285" s="387"/>
      <c r="BG285" s="371">
        <f t="shared" si="736"/>
        <v>0</v>
      </c>
      <c r="BH285" s="372">
        <f t="shared" si="737"/>
        <v>0</v>
      </c>
      <c r="BI285" s="371">
        <f t="shared" si="738"/>
        <v>0</v>
      </c>
      <c r="BJ285" s="372">
        <f t="shared" si="739"/>
        <v>0</v>
      </c>
      <c r="BK285" s="371">
        <f t="shared" si="740"/>
        <v>0</v>
      </c>
      <c r="BL285" s="372">
        <f t="shared" si="741"/>
        <v>0</v>
      </c>
      <c r="BM285" s="392"/>
      <c r="BN285" s="390">
        <v>211</v>
      </c>
      <c r="BO285" s="371">
        <f t="shared" si="742"/>
        <v>0</v>
      </c>
      <c r="BP285" s="372">
        <f t="shared" si="743"/>
        <v>0</v>
      </c>
      <c r="BQ285" s="396"/>
      <c r="BR285" s="390">
        <v>65</v>
      </c>
      <c r="BS285" s="371">
        <f t="shared" si="744"/>
        <v>0</v>
      </c>
      <c r="BT285" s="372">
        <f t="shared" si="745"/>
        <v>0</v>
      </c>
      <c r="BU285" s="397"/>
      <c r="BV285" s="390"/>
      <c r="BW285" s="371">
        <f t="shared" si="688"/>
        <v>0</v>
      </c>
      <c r="BX285" s="423">
        <f t="shared" si="689"/>
        <v>0</v>
      </c>
      <c r="BY285" s="358">
        <f t="shared" si="690"/>
        <v>0</v>
      </c>
      <c r="BZ285" s="372">
        <f t="shared" si="691"/>
        <v>276</v>
      </c>
      <c r="CA285" s="358">
        <f t="shared" si="692"/>
        <v>0</v>
      </c>
      <c r="CB285" s="372">
        <f t="shared" si="693"/>
        <v>0</v>
      </c>
      <c r="CC285" s="394"/>
      <c r="CD285" s="387">
        <v>3.73</v>
      </c>
      <c r="CE285" s="371">
        <f t="shared" si="746"/>
        <v>0</v>
      </c>
      <c r="CF285" s="372">
        <f t="shared" si="747"/>
        <v>787.03</v>
      </c>
      <c r="CG285" s="399"/>
      <c r="CH285" s="387">
        <v>4.53</v>
      </c>
      <c r="CI285" s="371">
        <f t="shared" si="748"/>
        <v>0</v>
      </c>
      <c r="CJ285" s="372">
        <f t="shared" si="749"/>
        <v>294.45</v>
      </c>
      <c r="CK285" s="399"/>
      <c r="CL285" s="387"/>
      <c r="CM285" s="371">
        <f t="shared" si="634"/>
        <v>0</v>
      </c>
      <c r="CN285" s="372">
        <f t="shared" si="635"/>
        <v>0</v>
      </c>
      <c r="CO285" s="371">
        <f t="shared" si="636"/>
        <v>0</v>
      </c>
      <c r="CP285" s="372">
        <f t="shared" si="637"/>
        <v>3.9184057971014492</v>
      </c>
      <c r="CQ285" s="371">
        <f t="shared" si="638"/>
        <v>0</v>
      </c>
      <c r="CR285" s="372">
        <f t="shared" si="639"/>
        <v>1081.48</v>
      </c>
      <c r="CS285" s="394"/>
      <c r="CT285" s="387"/>
      <c r="CU285" s="371">
        <f t="shared" si="750"/>
        <v>0</v>
      </c>
      <c r="CV285" s="372">
        <f t="shared" si="751"/>
        <v>0</v>
      </c>
      <c r="CW285" s="399"/>
      <c r="CX285" s="387"/>
      <c r="CY285" s="371">
        <f t="shared" si="752"/>
        <v>0</v>
      </c>
      <c r="CZ285" s="372">
        <f t="shared" si="753"/>
        <v>0</v>
      </c>
      <c r="DA285" s="401"/>
      <c r="DB285" s="387"/>
      <c r="DC285" s="371">
        <f t="shared" si="694"/>
        <v>0</v>
      </c>
      <c r="DD285" s="372">
        <f t="shared" si="695"/>
        <v>0</v>
      </c>
      <c r="DE285" s="371">
        <f t="shared" si="696"/>
        <v>0</v>
      </c>
      <c r="DF285" s="372">
        <f t="shared" si="697"/>
        <v>0</v>
      </c>
      <c r="DG285" s="371">
        <f t="shared" si="698"/>
        <v>0</v>
      </c>
      <c r="DH285" s="372">
        <f t="shared" si="699"/>
        <v>0</v>
      </c>
      <c r="DI285" s="371">
        <f t="shared" si="700"/>
        <v>0</v>
      </c>
      <c r="DJ285" s="372">
        <f t="shared" si="700"/>
        <v>297</v>
      </c>
      <c r="DK285" s="371">
        <f t="shared" si="700"/>
        <v>0</v>
      </c>
      <c r="DL285" s="372">
        <f t="shared" si="700"/>
        <v>0</v>
      </c>
      <c r="DM285" s="371">
        <f t="shared" si="701"/>
        <v>0</v>
      </c>
      <c r="DN285" s="372">
        <f t="shared" si="702"/>
        <v>3.9276094276094278</v>
      </c>
      <c r="DO285" s="371">
        <f t="shared" si="703"/>
        <v>0</v>
      </c>
      <c r="DP285" s="372">
        <f t="shared" si="704"/>
        <v>1166.5</v>
      </c>
      <c r="DQ285" s="371">
        <f t="shared" si="705"/>
        <v>0</v>
      </c>
      <c r="DR285" s="372">
        <f t="shared" si="706"/>
        <v>0</v>
      </c>
      <c r="DS285" s="371">
        <f t="shared" si="707"/>
        <v>0</v>
      </c>
      <c r="DT285" s="372">
        <f t="shared" si="708"/>
        <v>0</v>
      </c>
      <c r="DU285" s="392"/>
      <c r="DV285" s="390">
        <v>65</v>
      </c>
      <c r="DW285" s="371">
        <f t="shared" si="754"/>
        <v>0</v>
      </c>
      <c r="DX285" s="372">
        <f t="shared" si="755"/>
        <v>0</v>
      </c>
      <c r="DY285" s="396"/>
      <c r="DZ285" s="390">
        <v>23</v>
      </c>
      <c r="EA285" s="371">
        <f t="shared" si="709"/>
        <v>0</v>
      </c>
      <c r="EB285" s="372">
        <f t="shared" si="710"/>
        <v>0</v>
      </c>
      <c r="EC285" s="397"/>
      <c r="ED285" s="390">
        <v>0</v>
      </c>
      <c r="EE285" s="371">
        <f t="shared" si="640"/>
        <v>0</v>
      </c>
      <c r="EF285" s="372">
        <f t="shared" si="641"/>
        <v>0</v>
      </c>
      <c r="EG285" s="358">
        <f t="shared" si="642"/>
        <v>0</v>
      </c>
      <c r="EH285" s="372">
        <f t="shared" si="643"/>
        <v>88</v>
      </c>
      <c r="EI285" s="358">
        <f t="shared" si="644"/>
        <v>0</v>
      </c>
      <c r="EJ285" s="372">
        <f t="shared" si="645"/>
        <v>0</v>
      </c>
      <c r="EK285" s="394"/>
      <c r="EL285" s="657">
        <v>0.54</v>
      </c>
      <c r="EM285" s="371">
        <f t="shared" si="756"/>
        <v>0</v>
      </c>
      <c r="EN285" s="372">
        <f t="shared" si="757"/>
        <v>35.1</v>
      </c>
      <c r="EO285" s="399"/>
      <c r="EP285" s="657">
        <v>1.3</v>
      </c>
      <c r="EQ285" s="371">
        <f t="shared" si="712"/>
        <v>0</v>
      </c>
      <c r="ER285" s="372">
        <f t="shared" si="713"/>
        <v>29.900000000000002</v>
      </c>
      <c r="ES285" s="399"/>
      <c r="ET285" s="387"/>
      <c r="EU285" s="371">
        <f t="shared" si="714"/>
        <v>0</v>
      </c>
      <c r="EV285" s="372">
        <f t="shared" si="715"/>
        <v>0</v>
      </c>
      <c r="EW285" s="371">
        <f t="shared" si="716"/>
        <v>0</v>
      </c>
      <c r="EX285" s="372">
        <f t="shared" si="717"/>
        <v>0.73863636363636365</v>
      </c>
      <c r="EY285" s="371">
        <f t="shared" si="718"/>
        <v>0</v>
      </c>
      <c r="EZ285" s="372">
        <f t="shared" si="719"/>
        <v>65</v>
      </c>
      <c r="FA285" s="394"/>
      <c r="FB285" s="387"/>
      <c r="FC285" s="371">
        <f t="shared" si="758"/>
        <v>0</v>
      </c>
      <c r="FD285" s="372">
        <f t="shared" si="759"/>
        <v>0</v>
      </c>
      <c r="FE285" s="399"/>
      <c r="FF285" s="387"/>
      <c r="FG285" s="371">
        <f t="shared" si="760"/>
        <v>0</v>
      </c>
      <c r="FH285" s="372">
        <f t="shared" si="761"/>
        <v>0</v>
      </c>
      <c r="FI285" s="401"/>
      <c r="FJ285" s="387"/>
      <c r="FK285" s="371">
        <f t="shared" si="762"/>
        <v>0</v>
      </c>
      <c r="FL285" s="372">
        <f t="shared" si="763"/>
        <v>0</v>
      </c>
      <c r="FM285" s="371">
        <f t="shared" si="764"/>
        <v>0</v>
      </c>
      <c r="FN285" s="372">
        <f t="shared" si="765"/>
        <v>0</v>
      </c>
      <c r="FO285" s="371">
        <f t="shared" si="766"/>
        <v>0</v>
      </c>
      <c r="FP285" s="372">
        <f t="shared" si="767"/>
        <v>0</v>
      </c>
      <c r="FQ285" s="392"/>
      <c r="FR285" s="656"/>
      <c r="FS285" s="371">
        <f t="shared" si="720"/>
        <v>0</v>
      </c>
      <c r="FT285" s="372">
        <f t="shared" si="721"/>
        <v>0</v>
      </c>
      <c r="FU285" s="396"/>
      <c r="FV285" s="390"/>
      <c r="FW285" s="371">
        <f t="shared" si="722"/>
        <v>0</v>
      </c>
      <c r="FX285" s="372">
        <f t="shared" si="723"/>
        <v>0</v>
      </c>
      <c r="FY285" s="396"/>
      <c r="FZ285" s="390"/>
      <c r="GA285" s="371">
        <f t="shared" si="648"/>
        <v>0</v>
      </c>
      <c r="GB285" s="372">
        <f t="shared" si="649"/>
        <v>0</v>
      </c>
      <c r="GC285" s="406">
        <f t="shared" si="650"/>
        <v>0</v>
      </c>
      <c r="GD285" s="372">
        <f t="shared" si="650"/>
        <v>294</v>
      </c>
      <c r="GE285" s="371">
        <f t="shared" si="650"/>
        <v>0</v>
      </c>
      <c r="GF285" s="372">
        <f t="shared" si="650"/>
        <v>0</v>
      </c>
      <c r="GG285" s="371" t="str">
        <f t="shared" si="651"/>
        <v/>
      </c>
      <c r="GH285" s="372">
        <f t="shared" si="652"/>
        <v>892.15</v>
      </c>
      <c r="GI285" s="371" t="str">
        <f t="shared" si="653"/>
        <v/>
      </c>
      <c r="GJ285" s="372" t="str">
        <f t="shared" si="654"/>
        <v/>
      </c>
      <c r="GK285" s="406">
        <f t="shared" si="655"/>
        <v>0</v>
      </c>
      <c r="GL285" s="372">
        <f t="shared" si="655"/>
        <v>91</v>
      </c>
      <c r="GM285" s="371">
        <f t="shared" si="655"/>
        <v>0</v>
      </c>
      <c r="GN285" s="372">
        <f t="shared" si="655"/>
        <v>0</v>
      </c>
      <c r="GO285" s="371">
        <f t="shared" si="656"/>
        <v>0</v>
      </c>
      <c r="GP285" s="372">
        <f t="shared" si="657"/>
        <v>339.34999999999997</v>
      </c>
      <c r="GQ285" s="371">
        <f t="shared" si="658"/>
        <v>0</v>
      </c>
      <c r="GR285" s="372">
        <f t="shared" si="659"/>
        <v>0</v>
      </c>
      <c r="GS285" s="406">
        <f t="shared" si="660"/>
        <v>0</v>
      </c>
      <c r="GT285" s="372">
        <f t="shared" si="661"/>
        <v>385</v>
      </c>
      <c r="GU285" s="371">
        <f t="shared" si="662"/>
        <v>0</v>
      </c>
      <c r="GV285" s="372">
        <f t="shared" si="663"/>
        <v>0</v>
      </c>
      <c r="GW285" s="371" t="str">
        <f t="shared" si="664"/>
        <v/>
      </c>
      <c r="GX285" s="372">
        <f t="shared" si="665"/>
        <v>1231.5</v>
      </c>
      <c r="GY285" s="371" t="str">
        <f t="shared" si="666"/>
        <v/>
      </c>
      <c r="GZ285" s="372" t="str">
        <f t="shared" si="667"/>
        <v/>
      </c>
      <c r="HA285" s="406">
        <f t="shared" si="668"/>
        <v>0</v>
      </c>
      <c r="HB285" s="372">
        <f t="shared" si="669"/>
        <v>0</v>
      </c>
      <c r="HC285" s="371">
        <f t="shared" si="670"/>
        <v>0</v>
      </c>
      <c r="HD285" s="372">
        <f t="shared" si="671"/>
        <v>0</v>
      </c>
      <c r="HE285" s="371" t="str">
        <f t="shared" si="672"/>
        <v/>
      </c>
      <c r="HF285" s="372" t="str">
        <f t="shared" si="673"/>
        <v/>
      </c>
      <c r="HG285" s="371" t="str">
        <f t="shared" si="674"/>
        <v/>
      </c>
      <c r="HH285" s="372" t="str">
        <f t="shared" si="675"/>
        <v/>
      </c>
      <c r="HI285" s="406" t="str">
        <f t="shared" si="676"/>
        <v/>
      </c>
      <c r="HJ285" s="372">
        <f t="shared" si="677"/>
        <v>1231.5</v>
      </c>
      <c r="HK285" s="371" t="str">
        <f t="shared" si="678"/>
        <v/>
      </c>
      <c r="HL285" s="371" t="str">
        <f t="shared" si="679"/>
        <v/>
      </c>
      <c r="HM285" s="410"/>
    </row>
    <row r="286" spans="1:221" s="343" customFormat="1" ht="15">
      <c r="A286" s="346" t="s">
        <v>121</v>
      </c>
      <c r="B286" s="347" t="s">
        <v>789</v>
      </c>
      <c r="C286" s="347"/>
      <c r="D286" s="348">
        <v>206996</v>
      </c>
      <c r="E286" s="342">
        <v>10</v>
      </c>
      <c r="F286" s="676"/>
      <c r="G286" s="420">
        <v>318</v>
      </c>
      <c r="H286" s="421"/>
      <c r="I286" s="414">
        <v>34</v>
      </c>
      <c r="J286" s="371">
        <f t="shared" si="724"/>
        <v>0</v>
      </c>
      <c r="K286" s="372">
        <f t="shared" si="725"/>
        <v>284</v>
      </c>
      <c r="L286" s="387">
        <v>60</v>
      </c>
      <c r="M286" s="371">
        <f t="shared" si="612"/>
        <v>0</v>
      </c>
      <c r="N286" s="372">
        <f t="shared" si="613"/>
        <v>284</v>
      </c>
      <c r="O286" s="371">
        <f t="shared" si="614"/>
        <v>0</v>
      </c>
      <c r="P286" s="372">
        <f t="shared" si="615"/>
        <v>0</v>
      </c>
      <c r="Q286" s="392"/>
      <c r="R286" s="390">
        <v>24</v>
      </c>
      <c r="S286" s="371">
        <f t="shared" si="730"/>
        <v>0</v>
      </c>
      <c r="T286" s="372">
        <f t="shared" si="731"/>
        <v>0</v>
      </c>
      <c r="U286" s="396"/>
      <c r="V286" s="390">
        <v>4</v>
      </c>
      <c r="W286" s="371">
        <f t="shared" si="680"/>
        <v>0</v>
      </c>
      <c r="X286" s="372">
        <f t="shared" si="681"/>
        <v>0</v>
      </c>
      <c r="Y286" s="397"/>
      <c r="Z286" s="390"/>
      <c r="AA286" s="371">
        <f t="shared" si="682"/>
        <v>0</v>
      </c>
      <c r="AB286" s="372">
        <f t="shared" si="683"/>
        <v>0</v>
      </c>
      <c r="AC286" s="358">
        <f t="shared" si="684"/>
        <v>0</v>
      </c>
      <c r="AD286" s="372">
        <f t="shared" si="685"/>
        <v>28</v>
      </c>
      <c r="AE286" s="358">
        <f t="shared" si="686"/>
        <v>0</v>
      </c>
      <c r="AF286" s="372">
        <f t="shared" si="687"/>
        <v>0</v>
      </c>
      <c r="AG286" s="394"/>
      <c r="AH286" s="387">
        <v>2.71</v>
      </c>
      <c r="AI286" s="371">
        <f t="shared" si="626"/>
        <v>0</v>
      </c>
      <c r="AJ286" s="372">
        <f t="shared" si="627"/>
        <v>65.039999999999992</v>
      </c>
      <c r="AK286" s="399"/>
      <c r="AL286" s="387">
        <v>4.38</v>
      </c>
      <c r="AM286" s="371">
        <f t="shared" si="628"/>
        <v>0</v>
      </c>
      <c r="AN286" s="372">
        <f t="shared" si="629"/>
        <v>17.52</v>
      </c>
      <c r="AO286" s="399"/>
      <c r="AP286" s="387"/>
      <c r="AQ286" s="371">
        <f t="shared" si="601"/>
        <v>0</v>
      </c>
      <c r="AR286" s="372">
        <f t="shared" si="602"/>
        <v>0</v>
      </c>
      <c r="AS286" s="371">
        <f t="shared" si="603"/>
        <v>0</v>
      </c>
      <c r="AT286" s="372">
        <f t="shared" si="604"/>
        <v>2.948571428571428</v>
      </c>
      <c r="AU286" s="371">
        <f t="shared" si="605"/>
        <v>0</v>
      </c>
      <c r="AV286" s="372">
        <f t="shared" si="606"/>
        <v>82.559999999999988</v>
      </c>
      <c r="AW286" s="394"/>
      <c r="AX286" s="387"/>
      <c r="AY286" s="371">
        <f t="shared" si="732"/>
        <v>0</v>
      </c>
      <c r="AZ286" s="372">
        <f t="shared" si="733"/>
        <v>0</v>
      </c>
      <c r="BA286" s="399"/>
      <c r="BB286" s="387"/>
      <c r="BC286" s="371">
        <f t="shared" si="734"/>
        <v>0</v>
      </c>
      <c r="BD286" s="372">
        <f t="shared" si="735"/>
        <v>0</v>
      </c>
      <c r="BE286" s="401"/>
      <c r="BF286" s="387"/>
      <c r="BG286" s="371">
        <f t="shared" si="736"/>
        <v>0</v>
      </c>
      <c r="BH286" s="372">
        <f t="shared" si="737"/>
        <v>0</v>
      </c>
      <c r="BI286" s="371">
        <f t="shared" si="738"/>
        <v>0</v>
      </c>
      <c r="BJ286" s="372">
        <f t="shared" si="739"/>
        <v>0</v>
      </c>
      <c r="BK286" s="371">
        <f t="shared" si="740"/>
        <v>0</v>
      </c>
      <c r="BL286" s="372">
        <f t="shared" si="741"/>
        <v>0</v>
      </c>
      <c r="BM286" s="392"/>
      <c r="BN286" s="390">
        <v>123</v>
      </c>
      <c r="BO286" s="371">
        <f t="shared" si="742"/>
        <v>0</v>
      </c>
      <c r="BP286" s="372">
        <f t="shared" si="743"/>
        <v>0</v>
      </c>
      <c r="BQ286" s="396"/>
      <c r="BR286" s="390">
        <v>22</v>
      </c>
      <c r="BS286" s="371">
        <f t="shared" si="744"/>
        <v>0</v>
      </c>
      <c r="BT286" s="372">
        <f t="shared" si="745"/>
        <v>0</v>
      </c>
      <c r="BU286" s="397"/>
      <c r="BV286" s="390"/>
      <c r="BW286" s="371">
        <f t="shared" si="688"/>
        <v>0</v>
      </c>
      <c r="BX286" s="423">
        <f t="shared" si="689"/>
        <v>0</v>
      </c>
      <c r="BY286" s="358">
        <f t="shared" si="690"/>
        <v>0</v>
      </c>
      <c r="BZ286" s="372">
        <f t="shared" si="691"/>
        <v>145</v>
      </c>
      <c r="CA286" s="358">
        <f t="shared" si="692"/>
        <v>0</v>
      </c>
      <c r="CB286" s="372">
        <f t="shared" si="693"/>
        <v>0</v>
      </c>
      <c r="CC286" s="394"/>
      <c r="CD286" s="387">
        <v>3.67</v>
      </c>
      <c r="CE286" s="371">
        <f t="shared" si="746"/>
        <v>0</v>
      </c>
      <c r="CF286" s="372">
        <f t="shared" si="747"/>
        <v>451.40999999999997</v>
      </c>
      <c r="CG286" s="399"/>
      <c r="CH286" s="387">
        <v>7.11</v>
      </c>
      <c r="CI286" s="371">
        <f t="shared" si="748"/>
        <v>0</v>
      </c>
      <c r="CJ286" s="372">
        <f t="shared" si="749"/>
        <v>156.42000000000002</v>
      </c>
      <c r="CK286" s="399"/>
      <c r="CL286" s="387"/>
      <c r="CM286" s="371">
        <f t="shared" si="634"/>
        <v>0</v>
      </c>
      <c r="CN286" s="372">
        <f t="shared" si="635"/>
        <v>0</v>
      </c>
      <c r="CO286" s="371">
        <f t="shared" si="636"/>
        <v>0</v>
      </c>
      <c r="CP286" s="372">
        <f t="shared" si="637"/>
        <v>4.1919310344827583</v>
      </c>
      <c r="CQ286" s="371">
        <f t="shared" si="638"/>
        <v>0</v>
      </c>
      <c r="CR286" s="372">
        <f t="shared" si="639"/>
        <v>607.82999999999993</v>
      </c>
      <c r="CS286" s="394"/>
      <c r="CT286" s="387"/>
      <c r="CU286" s="371">
        <f t="shared" si="750"/>
        <v>0</v>
      </c>
      <c r="CV286" s="372">
        <f t="shared" si="751"/>
        <v>0</v>
      </c>
      <c r="CW286" s="399"/>
      <c r="CX286" s="387"/>
      <c r="CY286" s="371">
        <f t="shared" si="752"/>
        <v>0</v>
      </c>
      <c r="CZ286" s="372">
        <f t="shared" si="753"/>
        <v>0</v>
      </c>
      <c r="DA286" s="401"/>
      <c r="DB286" s="387"/>
      <c r="DC286" s="371">
        <f t="shared" si="694"/>
        <v>0</v>
      </c>
      <c r="DD286" s="372">
        <f t="shared" si="695"/>
        <v>0</v>
      </c>
      <c r="DE286" s="371">
        <f t="shared" si="696"/>
        <v>0</v>
      </c>
      <c r="DF286" s="372">
        <f t="shared" si="697"/>
        <v>0</v>
      </c>
      <c r="DG286" s="371">
        <f t="shared" si="698"/>
        <v>0</v>
      </c>
      <c r="DH286" s="372">
        <f t="shared" si="699"/>
        <v>0</v>
      </c>
      <c r="DI286" s="371">
        <f t="shared" si="700"/>
        <v>0</v>
      </c>
      <c r="DJ286" s="372">
        <f t="shared" si="700"/>
        <v>173</v>
      </c>
      <c r="DK286" s="371">
        <f t="shared" si="700"/>
        <v>0</v>
      </c>
      <c r="DL286" s="372">
        <f t="shared" si="700"/>
        <v>0</v>
      </c>
      <c r="DM286" s="371">
        <f t="shared" si="701"/>
        <v>0</v>
      </c>
      <c r="DN286" s="372">
        <f t="shared" si="702"/>
        <v>3.9906936416184964</v>
      </c>
      <c r="DO286" s="371">
        <f t="shared" si="703"/>
        <v>0</v>
      </c>
      <c r="DP286" s="372">
        <f t="shared" si="704"/>
        <v>690.38999999999987</v>
      </c>
      <c r="DQ286" s="371">
        <f t="shared" si="705"/>
        <v>0</v>
      </c>
      <c r="DR286" s="372">
        <f t="shared" si="706"/>
        <v>0</v>
      </c>
      <c r="DS286" s="371">
        <f t="shared" si="707"/>
        <v>0</v>
      </c>
      <c r="DT286" s="372">
        <f t="shared" si="708"/>
        <v>0</v>
      </c>
      <c r="DU286" s="392"/>
      <c r="DV286" s="390">
        <v>75</v>
      </c>
      <c r="DW286" s="371">
        <f t="shared" si="754"/>
        <v>0</v>
      </c>
      <c r="DX286" s="372">
        <f t="shared" si="755"/>
        <v>0</v>
      </c>
      <c r="DY286" s="396"/>
      <c r="DZ286" s="390">
        <v>36</v>
      </c>
      <c r="EA286" s="371">
        <f t="shared" si="709"/>
        <v>0</v>
      </c>
      <c r="EB286" s="372">
        <f t="shared" si="710"/>
        <v>0</v>
      </c>
      <c r="EC286" s="397"/>
      <c r="ED286" s="390">
        <v>0</v>
      </c>
      <c r="EE286" s="371">
        <f t="shared" si="640"/>
        <v>0</v>
      </c>
      <c r="EF286" s="372">
        <f t="shared" si="641"/>
        <v>0</v>
      </c>
      <c r="EG286" s="358">
        <f t="shared" si="642"/>
        <v>0</v>
      </c>
      <c r="EH286" s="372">
        <f t="shared" si="643"/>
        <v>111</v>
      </c>
      <c r="EI286" s="358">
        <f t="shared" si="644"/>
        <v>0</v>
      </c>
      <c r="EJ286" s="372">
        <f t="shared" si="645"/>
        <v>0</v>
      </c>
      <c r="EK286" s="394"/>
      <c r="EL286" s="657">
        <v>0.77</v>
      </c>
      <c r="EM286" s="371">
        <f t="shared" si="756"/>
        <v>0</v>
      </c>
      <c r="EN286" s="372">
        <f t="shared" si="757"/>
        <v>57.75</v>
      </c>
      <c r="EO286" s="399"/>
      <c r="EP286" s="657">
        <v>1.33</v>
      </c>
      <c r="EQ286" s="371">
        <f t="shared" si="712"/>
        <v>0</v>
      </c>
      <c r="ER286" s="372">
        <f t="shared" si="713"/>
        <v>47.88</v>
      </c>
      <c r="ES286" s="399"/>
      <c r="ET286" s="387"/>
      <c r="EU286" s="371">
        <f t="shared" si="714"/>
        <v>0</v>
      </c>
      <c r="EV286" s="372">
        <f t="shared" si="715"/>
        <v>0</v>
      </c>
      <c r="EW286" s="371">
        <f t="shared" si="716"/>
        <v>0</v>
      </c>
      <c r="EX286" s="372">
        <f t="shared" si="717"/>
        <v>0.95162162162162156</v>
      </c>
      <c r="EY286" s="371">
        <f t="shared" si="718"/>
        <v>0</v>
      </c>
      <c r="EZ286" s="372">
        <f t="shared" si="719"/>
        <v>105.63</v>
      </c>
      <c r="FA286" s="394"/>
      <c r="FB286" s="387"/>
      <c r="FC286" s="371">
        <f t="shared" si="758"/>
        <v>0</v>
      </c>
      <c r="FD286" s="372">
        <f t="shared" si="759"/>
        <v>0</v>
      </c>
      <c r="FE286" s="399"/>
      <c r="FF286" s="387"/>
      <c r="FG286" s="371">
        <f t="shared" si="760"/>
        <v>0</v>
      </c>
      <c r="FH286" s="372">
        <f t="shared" si="761"/>
        <v>0</v>
      </c>
      <c r="FI286" s="401"/>
      <c r="FJ286" s="387"/>
      <c r="FK286" s="371">
        <f t="shared" si="762"/>
        <v>0</v>
      </c>
      <c r="FL286" s="372">
        <f t="shared" si="763"/>
        <v>0</v>
      </c>
      <c r="FM286" s="371">
        <f t="shared" si="764"/>
        <v>0</v>
      </c>
      <c r="FN286" s="372">
        <f t="shared" si="765"/>
        <v>0</v>
      </c>
      <c r="FO286" s="371">
        <f t="shared" si="766"/>
        <v>0</v>
      </c>
      <c r="FP286" s="372">
        <f t="shared" si="767"/>
        <v>0</v>
      </c>
      <c r="FQ286" s="392"/>
      <c r="FR286" s="656"/>
      <c r="FS286" s="371">
        <f t="shared" si="720"/>
        <v>0</v>
      </c>
      <c r="FT286" s="372">
        <f t="shared" si="721"/>
        <v>0</v>
      </c>
      <c r="FU286" s="396"/>
      <c r="FV286" s="390"/>
      <c r="FW286" s="371">
        <f t="shared" si="722"/>
        <v>0</v>
      </c>
      <c r="FX286" s="372">
        <f t="shared" si="723"/>
        <v>0</v>
      </c>
      <c r="FY286" s="396"/>
      <c r="FZ286" s="390"/>
      <c r="GA286" s="371">
        <f t="shared" si="648"/>
        <v>0</v>
      </c>
      <c r="GB286" s="372">
        <f t="shared" si="649"/>
        <v>0</v>
      </c>
      <c r="GC286" s="406">
        <f t="shared" si="650"/>
        <v>0</v>
      </c>
      <c r="GD286" s="372">
        <f t="shared" si="650"/>
        <v>222</v>
      </c>
      <c r="GE286" s="371">
        <f t="shared" si="650"/>
        <v>0</v>
      </c>
      <c r="GF286" s="372">
        <f t="shared" si="650"/>
        <v>0</v>
      </c>
      <c r="GG286" s="371" t="str">
        <f t="shared" si="651"/>
        <v/>
      </c>
      <c r="GH286" s="372">
        <f t="shared" si="652"/>
        <v>574.19999999999993</v>
      </c>
      <c r="GI286" s="371" t="str">
        <f t="shared" si="653"/>
        <v/>
      </c>
      <c r="GJ286" s="372" t="str">
        <f t="shared" si="654"/>
        <v/>
      </c>
      <c r="GK286" s="406">
        <f t="shared" si="655"/>
        <v>0</v>
      </c>
      <c r="GL286" s="372">
        <f t="shared" si="655"/>
        <v>62</v>
      </c>
      <c r="GM286" s="371">
        <f t="shared" si="655"/>
        <v>0</v>
      </c>
      <c r="GN286" s="372">
        <f t="shared" si="655"/>
        <v>0</v>
      </c>
      <c r="GO286" s="371">
        <f t="shared" si="656"/>
        <v>0</v>
      </c>
      <c r="GP286" s="372">
        <f t="shared" si="657"/>
        <v>221.82000000000002</v>
      </c>
      <c r="GQ286" s="371">
        <f t="shared" si="658"/>
        <v>0</v>
      </c>
      <c r="GR286" s="372">
        <f t="shared" si="659"/>
        <v>0</v>
      </c>
      <c r="GS286" s="406">
        <f t="shared" si="660"/>
        <v>0</v>
      </c>
      <c r="GT286" s="372">
        <f t="shared" si="661"/>
        <v>284</v>
      </c>
      <c r="GU286" s="371">
        <f t="shared" si="662"/>
        <v>0</v>
      </c>
      <c r="GV286" s="372">
        <f t="shared" si="663"/>
        <v>0</v>
      </c>
      <c r="GW286" s="371" t="str">
        <f t="shared" si="664"/>
        <v/>
      </c>
      <c r="GX286" s="372">
        <f t="shared" si="665"/>
        <v>796.02</v>
      </c>
      <c r="GY286" s="371" t="str">
        <f t="shared" si="666"/>
        <v/>
      </c>
      <c r="GZ286" s="372" t="str">
        <f t="shared" si="667"/>
        <v/>
      </c>
      <c r="HA286" s="406">
        <f t="shared" si="668"/>
        <v>0</v>
      </c>
      <c r="HB286" s="372">
        <f t="shared" si="669"/>
        <v>0</v>
      </c>
      <c r="HC286" s="371">
        <f t="shared" si="670"/>
        <v>0</v>
      </c>
      <c r="HD286" s="372">
        <f t="shared" si="671"/>
        <v>0</v>
      </c>
      <c r="HE286" s="371" t="str">
        <f t="shared" si="672"/>
        <v/>
      </c>
      <c r="HF286" s="372" t="str">
        <f t="shared" si="673"/>
        <v/>
      </c>
      <c r="HG286" s="371" t="str">
        <f t="shared" si="674"/>
        <v/>
      </c>
      <c r="HH286" s="372" t="str">
        <f t="shared" si="675"/>
        <v/>
      </c>
      <c r="HI286" s="406" t="str">
        <f t="shared" si="676"/>
        <v/>
      </c>
      <c r="HJ286" s="372">
        <f t="shared" si="677"/>
        <v>796.01999999999987</v>
      </c>
      <c r="HK286" s="371" t="str">
        <f t="shared" si="678"/>
        <v/>
      </c>
      <c r="HL286" s="371" t="str">
        <f t="shared" si="679"/>
        <v/>
      </c>
      <c r="HM286" s="410"/>
    </row>
    <row r="287" spans="1:221" s="343" customFormat="1" ht="15">
      <c r="A287" s="346" t="s">
        <v>121</v>
      </c>
      <c r="B287" s="347" t="s">
        <v>790</v>
      </c>
      <c r="C287" s="347"/>
      <c r="D287" s="348">
        <v>207050</v>
      </c>
      <c r="E287" s="342">
        <v>10</v>
      </c>
      <c r="F287" s="676"/>
      <c r="G287" s="420">
        <v>211</v>
      </c>
      <c r="H287" s="421"/>
      <c r="I287" s="414">
        <v>3</v>
      </c>
      <c r="J287" s="371">
        <f t="shared" si="724"/>
        <v>0</v>
      </c>
      <c r="K287" s="372">
        <f t="shared" si="725"/>
        <v>208</v>
      </c>
      <c r="L287" s="387">
        <v>60</v>
      </c>
      <c r="M287" s="371">
        <f t="shared" si="612"/>
        <v>0</v>
      </c>
      <c r="N287" s="372">
        <f t="shared" si="613"/>
        <v>208</v>
      </c>
      <c r="O287" s="371">
        <f t="shared" si="614"/>
        <v>0</v>
      </c>
      <c r="P287" s="372">
        <f t="shared" si="615"/>
        <v>0</v>
      </c>
      <c r="Q287" s="392"/>
      <c r="R287" s="390">
        <v>17</v>
      </c>
      <c r="S287" s="371">
        <f t="shared" si="730"/>
        <v>0</v>
      </c>
      <c r="T287" s="372">
        <f t="shared" si="731"/>
        <v>0</v>
      </c>
      <c r="U287" s="396"/>
      <c r="V287" s="390">
        <v>2</v>
      </c>
      <c r="W287" s="371">
        <f t="shared" si="680"/>
        <v>0</v>
      </c>
      <c r="X287" s="372">
        <f t="shared" si="681"/>
        <v>0</v>
      </c>
      <c r="Y287" s="397"/>
      <c r="Z287" s="390"/>
      <c r="AA287" s="371">
        <f t="shared" si="682"/>
        <v>0</v>
      </c>
      <c r="AB287" s="372">
        <f t="shared" si="683"/>
        <v>0</v>
      </c>
      <c r="AC287" s="358">
        <f t="shared" si="684"/>
        <v>0</v>
      </c>
      <c r="AD287" s="372">
        <f t="shared" si="685"/>
        <v>19</v>
      </c>
      <c r="AE287" s="358">
        <f t="shared" si="686"/>
        <v>0</v>
      </c>
      <c r="AF287" s="372">
        <f t="shared" si="687"/>
        <v>0</v>
      </c>
      <c r="AG287" s="394"/>
      <c r="AH287" s="387">
        <v>3.09</v>
      </c>
      <c r="AI287" s="371">
        <f t="shared" si="626"/>
        <v>0</v>
      </c>
      <c r="AJ287" s="372">
        <f t="shared" si="627"/>
        <v>52.53</v>
      </c>
      <c r="AK287" s="399"/>
      <c r="AL287" s="387">
        <v>6</v>
      </c>
      <c r="AM287" s="371">
        <f t="shared" si="628"/>
        <v>0</v>
      </c>
      <c r="AN287" s="372">
        <f t="shared" si="629"/>
        <v>12</v>
      </c>
      <c r="AO287" s="399"/>
      <c r="AP287" s="387"/>
      <c r="AQ287" s="371">
        <f t="shared" si="601"/>
        <v>0</v>
      </c>
      <c r="AR287" s="372">
        <f t="shared" si="602"/>
        <v>0</v>
      </c>
      <c r="AS287" s="371">
        <f t="shared" si="603"/>
        <v>0</v>
      </c>
      <c r="AT287" s="372">
        <f t="shared" si="604"/>
        <v>3.3963157894736842</v>
      </c>
      <c r="AU287" s="371">
        <f t="shared" si="605"/>
        <v>0</v>
      </c>
      <c r="AV287" s="372">
        <f t="shared" si="606"/>
        <v>64.53</v>
      </c>
      <c r="AW287" s="394"/>
      <c r="AX287" s="387"/>
      <c r="AY287" s="371">
        <f t="shared" si="732"/>
        <v>0</v>
      </c>
      <c r="AZ287" s="372">
        <f t="shared" si="733"/>
        <v>0</v>
      </c>
      <c r="BA287" s="399"/>
      <c r="BB287" s="387"/>
      <c r="BC287" s="371">
        <f t="shared" si="734"/>
        <v>0</v>
      </c>
      <c r="BD287" s="372">
        <f t="shared" si="735"/>
        <v>0</v>
      </c>
      <c r="BE287" s="401"/>
      <c r="BF287" s="387"/>
      <c r="BG287" s="371">
        <f t="shared" si="736"/>
        <v>0</v>
      </c>
      <c r="BH287" s="372">
        <f t="shared" si="737"/>
        <v>0</v>
      </c>
      <c r="BI287" s="371">
        <f t="shared" si="738"/>
        <v>0</v>
      </c>
      <c r="BJ287" s="372">
        <f t="shared" si="739"/>
        <v>0</v>
      </c>
      <c r="BK287" s="371">
        <f t="shared" si="740"/>
        <v>0</v>
      </c>
      <c r="BL287" s="372">
        <f t="shared" si="741"/>
        <v>0</v>
      </c>
      <c r="BM287" s="392"/>
      <c r="BN287" s="390">
        <v>96</v>
      </c>
      <c r="BO287" s="371">
        <f t="shared" si="742"/>
        <v>0</v>
      </c>
      <c r="BP287" s="372">
        <f t="shared" si="743"/>
        <v>0</v>
      </c>
      <c r="BQ287" s="396"/>
      <c r="BR287" s="390">
        <v>21</v>
      </c>
      <c r="BS287" s="371">
        <f t="shared" si="744"/>
        <v>0</v>
      </c>
      <c r="BT287" s="372">
        <f t="shared" si="745"/>
        <v>0</v>
      </c>
      <c r="BU287" s="397"/>
      <c r="BV287" s="390"/>
      <c r="BW287" s="371">
        <f t="shared" si="688"/>
        <v>0</v>
      </c>
      <c r="BX287" s="423">
        <f t="shared" si="689"/>
        <v>0</v>
      </c>
      <c r="BY287" s="358">
        <f t="shared" si="690"/>
        <v>0</v>
      </c>
      <c r="BZ287" s="372">
        <f t="shared" si="691"/>
        <v>117</v>
      </c>
      <c r="CA287" s="358">
        <f t="shared" si="692"/>
        <v>0</v>
      </c>
      <c r="CB287" s="372">
        <f t="shared" si="693"/>
        <v>0</v>
      </c>
      <c r="CC287" s="394"/>
      <c r="CD287" s="387">
        <v>3.34</v>
      </c>
      <c r="CE287" s="371">
        <f t="shared" si="746"/>
        <v>0</v>
      </c>
      <c r="CF287" s="372">
        <f t="shared" si="747"/>
        <v>320.64</v>
      </c>
      <c r="CG287" s="399"/>
      <c r="CH287" s="387">
        <v>5.14</v>
      </c>
      <c r="CI287" s="371">
        <f t="shared" si="748"/>
        <v>0</v>
      </c>
      <c r="CJ287" s="372">
        <f t="shared" si="749"/>
        <v>107.94</v>
      </c>
      <c r="CK287" s="399"/>
      <c r="CL287" s="387"/>
      <c r="CM287" s="371">
        <f t="shared" si="634"/>
        <v>0</v>
      </c>
      <c r="CN287" s="372">
        <f t="shared" si="635"/>
        <v>0</v>
      </c>
      <c r="CO287" s="371">
        <f t="shared" si="636"/>
        <v>0</v>
      </c>
      <c r="CP287" s="372">
        <f t="shared" si="637"/>
        <v>3.6630769230769231</v>
      </c>
      <c r="CQ287" s="371">
        <f t="shared" si="638"/>
        <v>0</v>
      </c>
      <c r="CR287" s="372">
        <f t="shared" si="639"/>
        <v>428.58</v>
      </c>
      <c r="CS287" s="394"/>
      <c r="CT287" s="387"/>
      <c r="CU287" s="371">
        <f t="shared" si="750"/>
        <v>0</v>
      </c>
      <c r="CV287" s="372">
        <f t="shared" si="751"/>
        <v>0</v>
      </c>
      <c r="CW287" s="399"/>
      <c r="CX287" s="387"/>
      <c r="CY287" s="371">
        <f t="shared" si="752"/>
        <v>0</v>
      </c>
      <c r="CZ287" s="372">
        <f t="shared" si="753"/>
        <v>0</v>
      </c>
      <c r="DA287" s="401"/>
      <c r="DB287" s="387"/>
      <c r="DC287" s="371">
        <f t="shared" si="694"/>
        <v>0</v>
      </c>
      <c r="DD287" s="372">
        <f t="shared" si="695"/>
        <v>0</v>
      </c>
      <c r="DE287" s="371">
        <f t="shared" si="696"/>
        <v>0</v>
      </c>
      <c r="DF287" s="372">
        <f t="shared" si="697"/>
        <v>0</v>
      </c>
      <c r="DG287" s="371">
        <f t="shared" si="698"/>
        <v>0</v>
      </c>
      <c r="DH287" s="372">
        <f t="shared" si="699"/>
        <v>0</v>
      </c>
      <c r="DI287" s="371">
        <f t="shared" si="700"/>
        <v>0</v>
      </c>
      <c r="DJ287" s="372">
        <f t="shared" si="700"/>
        <v>136</v>
      </c>
      <c r="DK287" s="371">
        <f t="shared" si="700"/>
        <v>0</v>
      </c>
      <c r="DL287" s="372">
        <f t="shared" si="700"/>
        <v>0</v>
      </c>
      <c r="DM287" s="371">
        <f t="shared" si="701"/>
        <v>0</v>
      </c>
      <c r="DN287" s="372">
        <f t="shared" si="702"/>
        <v>3.6258088235294119</v>
      </c>
      <c r="DO287" s="371">
        <f t="shared" si="703"/>
        <v>0</v>
      </c>
      <c r="DP287" s="372">
        <f t="shared" si="704"/>
        <v>493.11</v>
      </c>
      <c r="DQ287" s="371">
        <f t="shared" si="705"/>
        <v>0</v>
      </c>
      <c r="DR287" s="372">
        <f t="shared" si="706"/>
        <v>0</v>
      </c>
      <c r="DS287" s="371">
        <f t="shared" si="707"/>
        <v>0</v>
      </c>
      <c r="DT287" s="372">
        <f t="shared" si="708"/>
        <v>0</v>
      </c>
      <c r="DU287" s="392"/>
      <c r="DV287" s="390">
        <v>43</v>
      </c>
      <c r="DW287" s="371">
        <f t="shared" si="754"/>
        <v>0</v>
      </c>
      <c r="DX287" s="372">
        <f t="shared" si="755"/>
        <v>0</v>
      </c>
      <c r="DY287" s="396"/>
      <c r="DZ287" s="390">
        <v>29</v>
      </c>
      <c r="EA287" s="371">
        <f t="shared" si="709"/>
        <v>0</v>
      </c>
      <c r="EB287" s="372">
        <f t="shared" si="710"/>
        <v>0</v>
      </c>
      <c r="EC287" s="397"/>
      <c r="ED287" s="390">
        <v>0</v>
      </c>
      <c r="EE287" s="371">
        <f t="shared" si="640"/>
        <v>0</v>
      </c>
      <c r="EF287" s="372">
        <f t="shared" si="641"/>
        <v>0</v>
      </c>
      <c r="EG287" s="358">
        <f t="shared" si="642"/>
        <v>0</v>
      </c>
      <c r="EH287" s="372">
        <f t="shared" si="643"/>
        <v>72</v>
      </c>
      <c r="EI287" s="358">
        <f t="shared" si="644"/>
        <v>0</v>
      </c>
      <c r="EJ287" s="372">
        <f t="shared" si="645"/>
        <v>0</v>
      </c>
      <c r="EK287" s="394"/>
      <c r="EL287" s="657">
        <v>0.66</v>
      </c>
      <c r="EM287" s="371">
        <f t="shared" si="756"/>
        <v>0</v>
      </c>
      <c r="EN287" s="372">
        <f t="shared" si="757"/>
        <v>28.380000000000003</v>
      </c>
      <c r="EO287" s="399"/>
      <c r="EP287" s="657">
        <v>1.88</v>
      </c>
      <c r="EQ287" s="371">
        <f t="shared" si="712"/>
        <v>0</v>
      </c>
      <c r="ER287" s="372">
        <f t="shared" si="713"/>
        <v>54.519999999999996</v>
      </c>
      <c r="ES287" s="399"/>
      <c r="ET287" s="387"/>
      <c r="EU287" s="371">
        <f t="shared" si="714"/>
        <v>0</v>
      </c>
      <c r="EV287" s="372">
        <f t="shared" si="715"/>
        <v>0</v>
      </c>
      <c r="EW287" s="371">
        <f t="shared" si="716"/>
        <v>0</v>
      </c>
      <c r="EX287" s="372">
        <f t="shared" si="717"/>
        <v>1.151388888888889</v>
      </c>
      <c r="EY287" s="371">
        <f t="shared" si="718"/>
        <v>0</v>
      </c>
      <c r="EZ287" s="372">
        <f t="shared" si="719"/>
        <v>82.9</v>
      </c>
      <c r="FA287" s="394"/>
      <c r="FB287" s="387"/>
      <c r="FC287" s="371">
        <f t="shared" si="758"/>
        <v>0</v>
      </c>
      <c r="FD287" s="372">
        <f t="shared" si="759"/>
        <v>0</v>
      </c>
      <c r="FE287" s="399"/>
      <c r="FF287" s="387"/>
      <c r="FG287" s="371">
        <f t="shared" si="760"/>
        <v>0</v>
      </c>
      <c r="FH287" s="372">
        <f t="shared" si="761"/>
        <v>0</v>
      </c>
      <c r="FI287" s="401"/>
      <c r="FJ287" s="387"/>
      <c r="FK287" s="371">
        <f t="shared" si="762"/>
        <v>0</v>
      </c>
      <c r="FL287" s="372">
        <f t="shared" si="763"/>
        <v>0</v>
      </c>
      <c r="FM287" s="371">
        <f t="shared" si="764"/>
        <v>0</v>
      </c>
      <c r="FN287" s="372">
        <f t="shared" si="765"/>
        <v>0</v>
      </c>
      <c r="FO287" s="371">
        <f t="shared" si="766"/>
        <v>0</v>
      </c>
      <c r="FP287" s="372">
        <f t="shared" si="767"/>
        <v>0</v>
      </c>
      <c r="FQ287" s="392"/>
      <c r="FR287" s="656"/>
      <c r="FS287" s="371">
        <f t="shared" si="720"/>
        <v>0</v>
      </c>
      <c r="FT287" s="372">
        <f t="shared" si="721"/>
        <v>0</v>
      </c>
      <c r="FU287" s="396"/>
      <c r="FV287" s="390"/>
      <c r="FW287" s="371">
        <f t="shared" si="722"/>
        <v>0</v>
      </c>
      <c r="FX287" s="372">
        <f t="shared" si="723"/>
        <v>0</v>
      </c>
      <c r="FY287" s="396"/>
      <c r="FZ287" s="390"/>
      <c r="GA287" s="371">
        <f t="shared" si="648"/>
        <v>0</v>
      </c>
      <c r="GB287" s="372">
        <f t="shared" si="649"/>
        <v>0</v>
      </c>
      <c r="GC287" s="406">
        <f t="shared" si="650"/>
        <v>0</v>
      </c>
      <c r="GD287" s="372">
        <f t="shared" si="650"/>
        <v>156</v>
      </c>
      <c r="GE287" s="371">
        <f t="shared" si="650"/>
        <v>0</v>
      </c>
      <c r="GF287" s="372">
        <f t="shared" si="650"/>
        <v>0</v>
      </c>
      <c r="GG287" s="371" t="str">
        <f t="shared" si="651"/>
        <v/>
      </c>
      <c r="GH287" s="372">
        <f t="shared" si="652"/>
        <v>401.54999999999995</v>
      </c>
      <c r="GI287" s="371" t="str">
        <f t="shared" si="653"/>
        <v/>
      </c>
      <c r="GJ287" s="372" t="str">
        <f t="shared" si="654"/>
        <v/>
      </c>
      <c r="GK287" s="406">
        <f t="shared" si="655"/>
        <v>0</v>
      </c>
      <c r="GL287" s="372">
        <f t="shared" si="655"/>
        <v>52</v>
      </c>
      <c r="GM287" s="371">
        <f t="shared" si="655"/>
        <v>0</v>
      </c>
      <c r="GN287" s="372">
        <f t="shared" si="655"/>
        <v>0</v>
      </c>
      <c r="GO287" s="371">
        <f t="shared" si="656"/>
        <v>0</v>
      </c>
      <c r="GP287" s="372">
        <f t="shared" si="657"/>
        <v>174.45999999999998</v>
      </c>
      <c r="GQ287" s="371">
        <f t="shared" si="658"/>
        <v>0</v>
      </c>
      <c r="GR287" s="372">
        <f t="shared" si="659"/>
        <v>0</v>
      </c>
      <c r="GS287" s="406">
        <f t="shared" si="660"/>
        <v>0</v>
      </c>
      <c r="GT287" s="372">
        <f t="shared" si="661"/>
        <v>208</v>
      </c>
      <c r="GU287" s="371">
        <f t="shared" si="662"/>
        <v>0</v>
      </c>
      <c r="GV287" s="372">
        <f t="shared" si="663"/>
        <v>0</v>
      </c>
      <c r="GW287" s="371" t="str">
        <f t="shared" si="664"/>
        <v/>
      </c>
      <c r="GX287" s="372">
        <f t="shared" si="665"/>
        <v>576.01</v>
      </c>
      <c r="GY287" s="371" t="str">
        <f t="shared" si="666"/>
        <v/>
      </c>
      <c r="GZ287" s="372" t="str">
        <f t="shared" si="667"/>
        <v/>
      </c>
      <c r="HA287" s="406">
        <f t="shared" si="668"/>
        <v>0</v>
      </c>
      <c r="HB287" s="372">
        <f t="shared" si="669"/>
        <v>0</v>
      </c>
      <c r="HC287" s="371">
        <f t="shared" si="670"/>
        <v>0</v>
      </c>
      <c r="HD287" s="372">
        <f t="shared" si="671"/>
        <v>0</v>
      </c>
      <c r="HE287" s="371" t="str">
        <f t="shared" si="672"/>
        <v/>
      </c>
      <c r="HF287" s="372" t="str">
        <f t="shared" si="673"/>
        <v/>
      </c>
      <c r="HG287" s="371" t="str">
        <f t="shared" si="674"/>
        <v/>
      </c>
      <c r="HH287" s="372" t="str">
        <f t="shared" si="675"/>
        <v/>
      </c>
      <c r="HI287" s="406" t="str">
        <f t="shared" si="676"/>
        <v/>
      </c>
      <c r="HJ287" s="372">
        <f t="shared" si="677"/>
        <v>576.01</v>
      </c>
      <c r="HK287" s="371" t="str">
        <f t="shared" si="678"/>
        <v/>
      </c>
      <c r="HL287" s="371" t="str">
        <f t="shared" si="679"/>
        <v/>
      </c>
      <c r="HM287" s="410"/>
    </row>
    <row r="288" spans="1:221" s="343" customFormat="1" ht="15">
      <c r="A288" s="346" t="s">
        <v>121</v>
      </c>
      <c r="B288" s="347" t="s">
        <v>791</v>
      </c>
      <c r="C288" s="572" t="s">
        <v>1063</v>
      </c>
      <c r="D288" s="348">
        <v>207236</v>
      </c>
      <c r="E288" s="342">
        <v>10</v>
      </c>
      <c r="F288" s="676"/>
      <c r="G288" s="420">
        <v>350</v>
      </c>
      <c r="H288" s="421"/>
      <c r="I288" s="414">
        <v>0</v>
      </c>
      <c r="J288" s="371">
        <f t="shared" si="724"/>
        <v>0</v>
      </c>
      <c r="K288" s="372">
        <f t="shared" si="725"/>
        <v>350</v>
      </c>
      <c r="L288" s="387">
        <v>60</v>
      </c>
      <c r="M288" s="371">
        <f t="shared" si="612"/>
        <v>0</v>
      </c>
      <c r="N288" s="372">
        <f t="shared" si="613"/>
        <v>350</v>
      </c>
      <c r="O288" s="371">
        <f t="shared" si="614"/>
        <v>0</v>
      </c>
      <c r="P288" s="372">
        <f t="shared" si="615"/>
        <v>0</v>
      </c>
      <c r="Q288" s="392"/>
      <c r="R288" s="390">
        <v>26</v>
      </c>
      <c r="S288" s="371">
        <f t="shared" si="730"/>
        <v>0</v>
      </c>
      <c r="T288" s="372">
        <f t="shared" si="731"/>
        <v>0</v>
      </c>
      <c r="U288" s="396"/>
      <c r="V288" s="390">
        <v>2</v>
      </c>
      <c r="W288" s="371">
        <f t="shared" si="680"/>
        <v>0</v>
      </c>
      <c r="X288" s="372">
        <f t="shared" si="681"/>
        <v>0</v>
      </c>
      <c r="Y288" s="397"/>
      <c r="Z288" s="390"/>
      <c r="AA288" s="371">
        <f t="shared" si="682"/>
        <v>0</v>
      </c>
      <c r="AB288" s="372">
        <f t="shared" si="683"/>
        <v>0</v>
      </c>
      <c r="AC288" s="358">
        <f t="shared" si="684"/>
        <v>0</v>
      </c>
      <c r="AD288" s="372">
        <f t="shared" si="685"/>
        <v>28</v>
      </c>
      <c r="AE288" s="358">
        <f t="shared" si="686"/>
        <v>0</v>
      </c>
      <c r="AF288" s="372">
        <f t="shared" si="687"/>
        <v>0</v>
      </c>
      <c r="AG288" s="394"/>
      <c r="AH288" s="387">
        <v>3.19</v>
      </c>
      <c r="AI288" s="371">
        <f t="shared" si="626"/>
        <v>0</v>
      </c>
      <c r="AJ288" s="372">
        <f t="shared" si="627"/>
        <v>82.94</v>
      </c>
      <c r="AK288" s="399"/>
      <c r="AL288" s="387">
        <v>5.75</v>
      </c>
      <c r="AM288" s="371">
        <f t="shared" si="628"/>
        <v>0</v>
      </c>
      <c r="AN288" s="372">
        <f t="shared" si="629"/>
        <v>11.5</v>
      </c>
      <c r="AO288" s="399"/>
      <c r="AP288" s="387"/>
      <c r="AQ288" s="371">
        <f t="shared" si="601"/>
        <v>0</v>
      </c>
      <c r="AR288" s="372">
        <f t="shared" si="602"/>
        <v>0</v>
      </c>
      <c r="AS288" s="371">
        <f t="shared" si="603"/>
        <v>0</v>
      </c>
      <c r="AT288" s="372">
        <f t="shared" si="604"/>
        <v>3.3728571428571428</v>
      </c>
      <c r="AU288" s="371">
        <f t="shared" si="605"/>
        <v>0</v>
      </c>
      <c r="AV288" s="372">
        <f t="shared" si="606"/>
        <v>94.44</v>
      </c>
      <c r="AW288" s="394"/>
      <c r="AX288" s="387"/>
      <c r="AY288" s="371">
        <f t="shared" si="732"/>
        <v>0</v>
      </c>
      <c r="AZ288" s="372">
        <f t="shared" si="733"/>
        <v>0</v>
      </c>
      <c r="BA288" s="399"/>
      <c r="BB288" s="387"/>
      <c r="BC288" s="371">
        <f t="shared" si="734"/>
        <v>0</v>
      </c>
      <c r="BD288" s="372">
        <f t="shared" si="735"/>
        <v>0</v>
      </c>
      <c r="BE288" s="401"/>
      <c r="BF288" s="387"/>
      <c r="BG288" s="371">
        <f t="shared" si="736"/>
        <v>0</v>
      </c>
      <c r="BH288" s="372">
        <f t="shared" si="737"/>
        <v>0</v>
      </c>
      <c r="BI288" s="371">
        <f t="shared" si="738"/>
        <v>0</v>
      </c>
      <c r="BJ288" s="372">
        <f t="shared" si="739"/>
        <v>0</v>
      </c>
      <c r="BK288" s="371">
        <f t="shared" si="740"/>
        <v>0</v>
      </c>
      <c r="BL288" s="372">
        <f t="shared" si="741"/>
        <v>0</v>
      </c>
      <c r="BM288" s="392"/>
      <c r="BN288" s="390">
        <v>152</v>
      </c>
      <c r="BO288" s="371">
        <f t="shared" si="742"/>
        <v>0</v>
      </c>
      <c r="BP288" s="372">
        <f t="shared" si="743"/>
        <v>0</v>
      </c>
      <c r="BQ288" s="396"/>
      <c r="BR288" s="390">
        <v>48</v>
      </c>
      <c r="BS288" s="371">
        <f t="shared" si="744"/>
        <v>0</v>
      </c>
      <c r="BT288" s="372">
        <f t="shared" si="745"/>
        <v>0</v>
      </c>
      <c r="BU288" s="397"/>
      <c r="BV288" s="390"/>
      <c r="BW288" s="371">
        <f t="shared" si="688"/>
        <v>0</v>
      </c>
      <c r="BX288" s="423">
        <f t="shared" si="689"/>
        <v>0</v>
      </c>
      <c r="BY288" s="358">
        <f t="shared" si="690"/>
        <v>0</v>
      </c>
      <c r="BZ288" s="372">
        <f t="shared" si="691"/>
        <v>200</v>
      </c>
      <c r="CA288" s="358">
        <f t="shared" si="692"/>
        <v>0</v>
      </c>
      <c r="CB288" s="372">
        <f t="shared" si="693"/>
        <v>0</v>
      </c>
      <c r="CC288" s="394"/>
      <c r="CD288" s="387">
        <v>4.12</v>
      </c>
      <c r="CE288" s="371">
        <f t="shared" si="746"/>
        <v>0</v>
      </c>
      <c r="CF288" s="372">
        <f t="shared" si="747"/>
        <v>626.24</v>
      </c>
      <c r="CG288" s="399"/>
      <c r="CH288" s="387">
        <v>5.61</v>
      </c>
      <c r="CI288" s="371">
        <f t="shared" si="748"/>
        <v>0</v>
      </c>
      <c r="CJ288" s="372">
        <f t="shared" si="749"/>
        <v>269.28000000000003</v>
      </c>
      <c r="CK288" s="399"/>
      <c r="CL288" s="387"/>
      <c r="CM288" s="371">
        <f t="shared" si="634"/>
        <v>0</v>
      </c>
      <c r="CN288" s="372">
        <f t="shared" si="635"/>
        <v>0</v>
      </c>
      <c r="CO288" s="371">
        <f t="shared" si="636"/>
        <v>0</v>
      </c>
      <c r="CP288" s="372">
        <f t="shared" si="637"/>
        <v>4.4775999999999998</v>
      </c>
      <c r="CQ288" s="371">
        <f t="shared" si="638"/>
        <v>0</v>
      </c>
      <c r="CR288" s="372">
        <f t="shared" si="639"/>
        <v>895.52</v>
      </c>
      <c r="CS288" s="394"/>
      <c r="CT288" s="387"/>
      <c r="CU288" s="371">
        <f t="shared" si="750"/>
        <v>0</v>
      </c>
      <c r="CV288" s="372">
        <f t="shared" si="751"/>
        <v>0</v>
      </c>
      <c r="CW288" s="399"/>
      <c r="CX288" s="387"/>
      <c r="CY288" s="371">
        <f t="shared" si="752"/>
        <v>0</v>
      </c>
      <c r="CZ288" s="372">
        <f t="shared" si="753"/>
        <v>0</v>
      </c>
      <c r="DA288" s="401"/>
      <c r="DB288" s="387"/>
      <c r="DC288" s="371">
        <f t="shared" si="694"/>
        <v>0</v>
      </c>
      <c r="DD288" s="372">
        <f t="shared" si="695"/>
        <v>0</v>
      </c>
      <c r="DE288" s="371">
        <f t="shared" si="696"/>
        <v>0</v>
      </c>
      <c r="DF288" s="372">
        <f t="shared" si="697"/>
        <v>0</v>
      </c>
      <c r="DG288" s="371">
        <f t="shared" si="698"/>
        <v>0</v>
      </c>
      <c r="DH288" s="372">
        <f t="shared" si="699"/>
        <v>0</v>
      </c>
      <c r="DI288" s="371">
        <f t="shared" si="700"/>
        <v>0</v>
      </c>
      <c r="DJ288" s="372">
        <f t="shared" si="700"/>
        <v>228</v>
      </c>
      <c r="DK288" s="371">
        <f t="shared" si="700"/>
        <v>0</v>
      </c>
      <c r="DL288" s="372">
        <f t="shared" si="700"/>
        <v>0</v>
      </c>
      <c r="DM288" s="371">
        <f t="shared" si="701"/>
        <v>0</v>
      </c>
      <c r="DN288" s="372">
        <f t="shared" si="702"/>
        <v>4.3419298245614035</v>
      </c>
      <c r="DO288" s="371">
        <f t="shared" si="703"/>
        <v>0</v>
      </c>
      <c r="DP288" s="372">
        <f t="shared" si="704"/>
        <v>989.96</v>
      </c>
      <c r="DQ288" s="371">
        <f t="shared" si="705"/>
        <v>0</v>
      </c>
      <c r="DR288" s="372">
        <f t="shared" si="706"/>
        <v>0</v>
      </c>
      <c r="DS288" s="371">
        <f t="shared" si="707"/>
        <v>0</v>
      </c>
      <c r="DT288" s="372">
        <f t="shared" si="708"/>
        <v>0</v>
      </c>
      <c r="DU288" s="392"/>
      <c r="DV288" s="390">
        <v>97</v>
      </c>
      <c r="DW288" s="371">
        <f t="shared" si="754"/>
        <v>0</v>
      </c>
      <c r="DX288" s="372">
        <f t="shared" si="755"/>
        <v>0</v>
      </c>
      <c r="DY288" s="396"/>
      <c r="DZ288" s="390">
        <v>26</v>
      </c>
      <c r="EA288" s="371">
        <f t="shared" si="709"/>
        <v>0</v>
      </c>
      <c r="EB288" s="372">
        <f t="shared" si="710"/>
        <v>0</v>
      </c>
      <c r="EC288" s="397"/>
      <c r="ED288" s="390">
        <v>0</v>
      </c>
      <c r="EE288" s="371">
        <f t="shared" si="640"/>
        <v>0</v>
      </c>
      <c r="EF288" s="372">
        <f t="shared" si="641"/>
        <v>0</v>
      </c>
      <c r="EG288" s="358">
        <f t="shared" si="642"/>
        <v>0</v>
      </c>
      <c r="EH288" s="372">
        <f t="shared" si="643"/>
        <v>123</v>
      </c>
      <c r="EI288" s="358">
        <f t="shared" si="644"/>
        <v>0</v>
      </c>
      <c r="EJ288" s="372">
        <f t="shared" si="645"/>
        <v>0</v>
      </c>
      <c r="EK288" s="394"/>
      <c r="EL288" s="657">
        <v>0.89</v>
      </c>
      <c r="EM288" s="371">
        <f t="shared" si="756"/>
        <v>0</v>
      </c>
      <c r="EN288" s="372">
        <f t="shared" si="757"/>
        <v>86.33</v>
      </c>
      <c r="EO288" s="399"/>
      <c r="EP288" s="657">
        <v>1.69</v>
      </c>
      <c r="EQ288" s="371">
        <f t="shared" si="712"/>
        <v>0</v>
      </c>
      <c r="ER288" s="372">
        <f t="shared" si="713"/>
        <v>43.94</v>
      </c>
      <c r="ES288" s="399"/>
      <c r="ET288" s="387"/>
      <c r="EU288" s="371">
        <f t="shared" si="714"/>
        <v>0</v>
      </c>
      <c r="EV288" s="372">
        <f t="shared" si="715"/>
        <v>0</v>
      </c>
      <c r="EW288" s="371">
        <f t="shared" si="716"/>
        <v>0</v>
      </c>
      <c r="EX288" s="372">
        <f t="shared" si="717"/>
        <v>1.0591056910569103</v>
      </c>
      <c r="EY288" s="371">
        <f t="shared" si="718"/>
        <v>0</v>
      </c>
      <c r="EZ288" s="372">
        <f t="shared" si="719"/>
        <v>130.26999999999998</v>
      </c>
      <c r="FA288" s="394"/>
      <c r="FB288" s="387"/>
      <c r="FC288" s="371">
        <f t="shared" si="758"/>
        <v>0</v>
      </c>
      <c r="FD288" s="372">
        <f t="shared" si="759"/>
        <v>0</v>
      </c>
      <c r="FE288" s="399"/>
      <c r="FF288" s="387"/>
      <c r="FG288" s="371">
        <f t="shared" si="760"/>
        <v>0</v>
      </c>
      <c r="FH288" s="372">
        <f t="shared" si="761"/>
        <v>0</v>
      </c>
      <c r="FI288" s="401"/>
      <c r="FJ288" s="387"/>
      <c r="FK288" s="371">
        <f t="shared" si="762"/>
        <v>0</v>
      </c>
      <c r="FL288" s="372">
        <f t="shared" si="763"/>
        <v>0</v>
      </c>
      <c r="FM288" s="371">
        <f t="shared" si="764"/>
        <v>0</v>
      </c>
      <c r="FN288" s="372">
        <f t="shared" si="765"/>
        <v>0</v>
      </c>
      <c r="FO288" s="371">
        <f t="shared" si="766"/>
        <v>0</v>
      </c>
      <c r="FP288" s="372">
        <f t="shared" si="767"/>
        <v>0</v>
      </c>
      <c r="FQ288" s="392"/>
      <c r="FR288" s="656">
        <v>-1</v>
      </c>
      <c r="FS288" s="371">
        <f t="shared" si="720"/>
        <v>0</v>
      </c>
      <c r="FT288" s="372">
        <f t="shared" si="721"/>
        <v>0</v>
      </c>
      <c r="FU288" s="396"/>
      <c r="FV288" s="390"/>
      <c r="FW288" s="371">
        <f t="shared" si="722"/>
        <v>0</v>
      </c>
      <c r="FX288" s="372">
        <f t="shared" si="723"/>
        <v>0</v>
      </c>
      <c r="FY288" s="396"/>
      <c r="FZ288" s="390"/>
      <c r="GA288" s="371">
        <f t="shared" si="648"/>
        <v>0</v>
      </c>
      <c r="GB288" s="372">
        <f t="shared" si="649"/>
        <v>0</v>
      </c>
      <c r="GC288" s="406">
        <f t="shared" si="650"/>
        <v>0</v>
      </c>
      <c r="GD288" s="372">
        <f t="shared" si="650"/>
        <v>275</v>
      </c>
      <c r="GE288" s="371">
        <f t="shared" si="650"/>
        <v>0</v>
      </c>
      <c r="GF288" s="372">
        <f t="shared" si="650"/>
        <v>0</v>
      </c>
      <c r="GG288" s="371" t="str">
        <f t="shared" si="651"/>
        <v/>
      </c>
      <c r="GH288" s="372">
        <f t="shared" si="652"/>
        <v>795.5100000000001</v>
      </c>
      <c r="GI288" s="371" t="str">
        <f t="shared" si="653"/>
        <v/>
      </c>
      <c r="GJ288" s="372" t="str">
        <f t="shared" si="654"/>
        <v/>
      </c>
      <c r="GK288" s="406">
        <f t="shared" si="655"/>
        <v>0</v>
      </c>
      <c r="GL288" s="372">
        <f t="shared" si="655"/>
        <v>76</v>
      </c>
      <c r="GM288" s="371">
        <f t="shared" si="655"/>
        <v>0</v>
      </c>
      <c r="GN288" s="372">
        <f t="shared" si="655"/>
        <v>0</v>
      </c>
      <c r="GO288" s="371">
        <f t="shared" si="656"/>
        <v>0</v>
      </c>
      <c r="GP288" s="372">
        <f t="shared" si="657"/>
        <v>324.72000000000003</v>
      </c>
      <c r="GQ288" s="371">
        <f t="shared" si="658"/>
        <v>0</v>
      </c>
      <c r="GR288" s="372">
        <f t="shared" si="659"/>
        <v>0</v>
      </c>
      <c r="GS288" s="406">
        <f t="shared" si="660"/>
        <v>0</v>
      </c>
      <c r="GT288" s="372">
        <f t="shared" si="661"/>
        <v>351</v>
      </c>
      <c r="GU288" s="371">
        <f t="shared" si="662"/>
        <v>0</v>
      </c>
      <c r="GV288" s="372">
        <f t="shared" si="663"/>
        <v>0</v>
      </c>
      <c r="GW288" s="371" t="str">
        <f t="shared" si="664"/>
        <v/>
      </c>
      <c r="GX288" s="372">
        <f t="shared" si="665"/>
        <v>1120.23</v>
      </c>
      <c r="GY288" s="371" t="str">
        <f t="shared" si="666"/>
        <v/>
      </c>
      <c r="GZ288" s="372" t="str">
        <f t="shared" si="667"/>
        <v/>
      </c>
      <c r="HA288" s="406">
        <f t="shared" si="668"/>
        <v>0</v>
      </c>
      <c r="HB288" s="372">
        <f t="shared" si="669"/>
        <v>0</v>
      </c>
      <c r="HC288" s="371">
        <f t="shared" si="670"/>
        <v>0</v>
      </c>
      <c r="HD288" s="372">
        <f t="shared" si="671"/>
        <v>0</v>
      </c>
      <c r="HE288" s="371" t="str">
        <f t="shared" si="672"/>
        <v/>
      </c>
      <c r="HF288" s="372" t="str">
        <f t="shared" si="673"/>
        <v/>
      </c>
      <c r="HG288" s="371" t="str">
        <f t="shared" si="674"/>
        <v/>
      </c>
      <c r="HH288" s="372" t="str">
        <f t="shared" si="675"/>
        <v/>
      </c>
      <c r="HI288" s="406" t="str">
        <f t="shared" si="676"/>
        <v/>
      </c>
      <c r="HJ288" s="372">
        <f t="shared" si="677"/>
        <v>1120.23</v>
      </c>
      <c r="HK288" s="371" t="str">
        <f t="shared" si="678"/>
        <v/>
      </c>
      <c r="HL288" s="371" t="str">
        <f t="shared" si="679"/>
        <v/>
      </c>
      <c r="HM288" s="410"/>
    </row>
    <row r="289" spans="1:221" s="343" customFormat="1" ht="15">
      <c r="A289" s="346" t="s">
        <v>121</v>
      </c>
      <c r="B289" s="347" t="s">
        <v>792</v>
      </c>
      <c r="C289" s="347"/>
      <c r="D289" s="348">
        <v>207290</v>
      </c>
      <c r="E289" s="342">
        <v>10</v>
      </c>
      <c r="F289" s="676"/>
      <c r="G289" s="420">
        <v>329</v>
      </c>
      <c r="H289" s="421"/>
      <c r="I289" s="414">
        <v>8</v>
      </c>
      <c r="J289" s="371">
        <f t="shared" si="724"/>
        <v>0</v>
      </c>
      <c r="K289" s="372">
        <f t="shared" si="725"/>
        <v>321</v>
      </c>
      <c r="L289" s="387">
        <v>60</v>
      </c>
      <c r="M289" s="371">
        <f t="shared" si="612"/>
        <v>0</v>
      </c>
      <c r="N289" s="372">
        <f t="shared" si="613"/>
        <v>321</v>
      </c>
      <c r="O289" s="371">
        <f t="shared" si="614"/>
        <v>0</v>
      </c>
      <c r="P289" s="372">
        <f t="shared" si="615"/>
        <v>0</v>
      </c>
      <c r="Q289" s="392"/>
      <c r="R289" s="390">
        <v>25</v>
      </c>
      <c r="S289" s="371">
        <f t="shared" si="730"/>
        <v>0</v>
      </c>
      <c r="T289" s="372">
        <f t="shared" si="731"/>
        <v>0</v>
      </c>
      <c r="U289" s="396"/>
      <c r="V289" s="390">
        <v>15</v>
      </c>
      <c r="W289" s="371">
        <f t="shared" si="680"/>
        <v>0</v>
      </c>
      <c r="X289" s="372">
        <f t="shared" si="681"/>
        <v>0</v>
      </c>
      <c r="Y289" s="397"/>
      <c r="Z289" s="390"/>
      <c r="AA289" s="371">
        <f t="shared" si="682"/>
        <v>0</v>
      </c>
      <c r="AB289" s="372">
        <f t="shared" si="683"/>
        <v>0</v>
      </c>
      <c r="AC289" s="358">
        <f t="shared" si="684"/>
        <v>0</v>
      </c>
      <c r="AD289" s="372">
        <f t="shared" si="685"/>
        <v>40</v>
      </c>
      <c r="AE289" s="358">
        <f t="shared" si="686"/>
        <v>0</v>
      </c>
      <c r="AF289" s="372">
        <f t="shared" si="687"/>
        <v>0</v>
      </c>
      <c r="AG289" s="394"/>
      <c r="AH289" s="387">
        <v>2.84</v>
      </c>
      <c r="AI289" s="371">
        <f t="shared" si="626"/>
        <v>0</v>
      </c>
      <c r="AJ289" s="372">
        <f t="shared" si="627"/>
        <v>71</v>
      </c>
      <c r="AK289" s="399"/>
      <c r="AL289" s="387">
        <v>4.03</v>
      </c>
      <c r="AM289" s="371">
        <f t="shared" si="628"/>
        <v>0</v>
      </c>
      <c r="AN289" s="372">
        <f t="shared" si="629"/>
        <v>60.45</v>
      </c>
      <c r="AO289" s="399"/>
      <c r="AP289" s="387"/>
      <c r="AQ289" s="371">
        <f t="shared" si="601"/>
        <v>0</v>
      </c>
      <c r="AR289" s="372">
        <f t="shared" si="602"/>
        <v>0</v>
      </c>
      <c r="AS289" s="371">
        <f t="shared" si="603"/>
        <v>0</v>
      </c>
      <c r="AT289" s="372">
        <f t="shared" si="604"/>
        <v>3.2862499999999999</v>
      </c>
      <c r="AU289" s="371">
        <f t="shared" si="605"/>
        <v>0</v>
      </c>
      <c r="AV289" s="372">
        <f t="shared" si="606"/>
        <v>131.44999999999999</v>
      </c>
      <c r="AW289" s="394"/>
      <c r="AX289" s="387"/>
      <c r="AY289" s="371">
        <f t="shared" si="732"/>
        <v>0</v>
      </c>
      <c r="AZ289" s="372">
        <f t="shared" si="733"/>
        <v>0</v>
      </c>
      <c r="BA289" s="399"/>
      <c r="BB289" s="387"/>
      <c r="BC289" s="371">
        <f t="shared" si="734"/>
        <v>0</v>
      </c>
      <c r="BD289" s="372">
        <f t="shared" si="735"/>
        <v>0</v>
      </c>
      <c r="BE289" s="401"/>
      <c r="BF289" s="387"/>
      <c r="BG289" s="371">
        <f t="shared" si="736"/>
        <v>0</v>
      </c>
      <c r="BH289" s="372">
        <f t="shared" si="737"/>
        <v>0</v>
      </c>
      <c r="BI289" s="371">
        <f t="shared" si="738"/>
        <v>0</v>
      </c>
      <c r="BJ289" s="372">
        <f t="shared" si="739"/>
        <v>0</v>
      </c>
      <c r="BK289" s="371">
        <f t="shared" si="740"/>
        <v>0</v>
      </c>
      <c r="BL289" s="372">
        <f t="shared" si="741"/>
        <v>0</v>
      </c>
      <c r="BM289" s="392"/>
      <c r="BN289" s="390">
        <v>176</v>
      </c>
      <c r="BO289" s="371">
        <f t="shared" si="742"/>
        <v>0</v>
      </c>
      <c r="BP289" s="372">
        <f t="shared" si="743"/>
        <v>0</v>
      </c>
      <c r="BQ289" s="396"/>
      <c r="BR289" s="390">
        <v>41</v>
      </c>
      <c r="BS289" s="371">
        <f t="shared" si="744"/>
        <v>0</v>
      </c>
      <c r="BT289" s="372">
        <f t="shared" si="745"/>
        <v>0</v>
      </c>
      <c r="BU289" s="397"/>
      <c r="BV289" s="390"/>
      <c r="BW289" s="371">
        <f t="shared" si="688"/>
        <v>0</v>
      </c>
      <c r="BX289" s="423">
        <f t="shared" si="689"/>
        <v>0</v>
      </c>
      <c r="BY289" s="358">
        <f t="shared" si="690"/>
        <v>0</v>
      </c>
      <c r="BZ289" s="372">
        <f t="shared" si="691"/>
        <v>217</v>
      </c>
      <c r="CA289" s="358">
        <f t="shared" si="692"/>
        <v>0</v>
      </c>
      <c r="CB289" s="372">
        <f t="shared" si="693"/>
        <v>0</v>
      </c>
      <c r="CC289" s="394"/>
      <c r="CD289" s="387">
        <v>3.54</v>
      </c>
      <c r="CE289" s="371">
        <f t="shared" si="746"/>
        <v>0</v>
      </c>
      <c r="CF289" s="372">
        <f t="shared" si="747"/>
        <v>623.04</v>
      </c>
      <c r="CG289" s="399"/>
      <c r="CH289" s="387">
        <v>5.22</v>
      </c>
      <c r="CI289" s="371">
        <f t="shared" si="748"/>
        <v>0</v>
      </c>
      <c r="CJ289" s="372">
        <f t="shared" si="749"/>
        <v>214.01999999999998</v>
      </c>
      <c r="CK289" s="399"/>
      <c r="CL289" s="387"/>
      <c r="CM289" s="371">
        <f t="shared" si="634"/>
        <v>0</v>
      </c>
      <c r="CN289" s="372">
        <f t="shared" si="635"/>
        <v>0</v>
      </c>
      <c r="CO289" s="371">
        <f t="shared" si="636"/>
        <v>0</v>
      </c>
      <c r="CP289" s="372">
        <f t="shared" si="637"/>
        <v>3.8574193548387092</v>
      </c>
      <c r="CQ289" s="371">
        <f t="shared" si="638"/>
        <v>0</v>
      </c>
      <c r="CR289" s="372">
        <f t="shared" si="639"/>
        <v>837.06</v>
      </c>
      <c r="CS289" s="394"/>
      <c r="CT289" s="387"/>
      <c r="CU289" s="371">
        <f t="shared" si="750"/>
        <v>0</v>
      </c>
      <c r="CV289" s="372">
        <f t="shared" si="751"/>
        <v>0</v>
      </c>
      <c r="CW289" s="399"/>
      <c r="CX289" s="387"/>
      <c r="CY289" s="371">
        <f t="shared" si="752"/>
        <v>0</v>
      </c>
      <c r="CZ289" s="372">
        <f t="shared" si="753"/>
        <v>0</v>
      </c>
      <c r="DA289" s="401"/>
      <c r="DB289" s="387"/>
      <c r="DC289" s="371">
        <f t="shared" si="694"/>
        <v>0</v>
      </c>
      <c r="DD289" s="372">
        <f t="shared" si="695"/>
        <v>0</v>
      </c>
      <c r="DE289" s="371">
        <f t="shared" si="696"/>
        <v>0</v>
      </c>
      <c r="DF289" s="372">
        <f t="shared" si="697"/>
        <v>0</v>
      </c>
      <c r="DG289" s="371">
        <f t="shared" si="698"/>
        <v>0</v>
      </c>
      <c r="DH289" s="372">
        <f t="shared" si="699"/>
        <v>0</v>
      </c>
      <c r="DI289" s="371">
        <f t="shared" si="700"/>
        <v>0</v>
      </c>
      <c r="DJ289" s="372">
        <f t="shared" si="700"/>
        <v>257</v>
      </c>
      <c r="DK289" s="371">
        <f t="shared" si="700"/>
        <v>0</v>
      </c>
      <c r="DL289" s="372">
        <f t="shared" si="700"/>
        <v>0</v>
      </c>
      <c r="DM289" s="371">
        <f t="shared" si="701"/>
        <v>0</v>
      </c>
      <c r="DN289" s="372">
        <f t="shared" si="702"/>
        <v>3.76852140077821</v>
      </c>
      <c r="DO289" s="371">
        <f t="shared" si="703"/>
        <v>0</v>
      </c>
      <c r="DP289" s="372">
        <f t="shared" si="704"/>
        <v>968.51</v>
      </c>
      <c r="DQ289" s="371">
        <f t="shared" si="705"/>
        <v>0</v>
      </c>
      <c r="DR289" s="372">
        <f t="shared" si="706"/>
        <v>0</v>
      </c>
      <c r="DS289" s="371">
        <f t="shared" si="707"/>
        <v>0</v>
      </c>
      <c r="DT289" s="372">
        <f t="shared" si="708"/>
        <v>0</v>
      </c>
      <c r="DU289" s="392"/>
      <c r="DV289" s="390">
        <v>46</v>
      </c>
      <c r="DW289" s="371">
        <f t="shared" si="754"/>
        <v>0</v>
      </c>
      <c r="DX289" s="372">
        <f t="shared" si="755"/>
        <v>0</v>
      </c>
      <c r="DY289" s="396"/>
      <c r="DZ289" s="390">
        <v>18</v>
      </c>
      <c r="EA289" s="371">
        <f t="shared" si="709"/>
        <v>0</v>
      </c>
      <c r="EB289" s="372">
        <f t="shared" si="710"/>
        <v>0</v>
      </c>
      <c r="EC289" s="397"/>
      <c r="ED289" s="390">
        <v>0</v>
      </c>
      <c r="EE289" s="371">
        <f t="shared" si="640"/>
        <v>0</v>
      </c>
      <c r="EF289" s="372">
        <f t="shared" si="641"/>
        <v>0</v>
      </c>
      <c r="EG289" s="358">
        <f t="shared" si="642"/>
        <v>0</v>
      </c>
      <c r="EH289" s="372">
        <f t="shared" si="643"/>
        <v>64</v>
      </c>
      <c r="EI289" s="358">
        <f t="shared" si="644"/>
        <v>0</v>
      </c>
      <c r="EJ289" s="372">
        <f t="shared" si="645"/>
        <v>0</v>
      </c>
      <c r="EK289" s="394"/>
      <c r="EL289" s="657">
        <v>1.48</v>
      </c>
      <c r="EM289" s="371">
        <f t="shared" si="756"/>
        <v>0</v>
      </c>
      <c r="EN289" s="372">
        <f t="shared" si="757"/>
        <v>68.08</v>
      </c>
      <c r="EO289" s="399"/>
      <c r="EP289" s="657">
        <v>1.75</v>
      </c>
      <c r="EQ289" s="371">
        <f t="shared" si="712"/>
        <v>0</v>
      </c>
      <c r="ER289" s="372">
        <f t="shared" si="713"/>
        <v>31.5</v>
      </c>
      <c r="ES289" s="399"/>
      <c r="ET289" s="387"/>
      <c r="EU289" s="371">
        <f t="shared" si="714"/>
        <v>0</v>
      </c>
      <c r="EV289" s="372">
        <f t="shared" si="715"/>
        <v>0</v>
      </c>
      <c r="EW289" s="371">
        <f t="shared" si="716"/>
        <v>0</v>
      </c>
      <c r="EX289" s="372">
        <f t="shared" si="717"/>
        <v>1.5559375</v>
      </c>
      <c r="EY289" s="371">
        <f t="shared" si="718"/>
        <v>0</v>
      </c>
      <c r="EZ289" s="372">
        <f t="shared" si="719"/>
        <v>99.58</v>
      </c>
      <c r="FA289" s="394"/>
      <c r="FB289" s="387"/>
      <c r="FC289" s="371">
        <f t="shared" si="758"/>
        <v>0</v>
      </c>
      <c r="FD289" s="372">
        <f t="shared" si="759"/>
        <v>0</v>
      </c>
      <c r="FE289" s="399"/>
      <c r="FF289" s="387"/>
      <c r="FG289" s="371">
        <f t="shared" si="760"/>
        <v>0</v>
      </c>
      <c r="FH289" s="372">
        <f t="shared" si="761"/>
        <v>0</v>
      </c>
      <c r="FI289" s="401"/>
      <c r="FJ289" s="387"/>
      <c r="FK289" s="371">
        <f t="shared" si="762"/>
        <v>0</v>
      </c>
      <c r="FL289" s="372">
        <f t="shared" si="763"/>
        <v>0</v>
      </c>
      <c r="FM289" s="371">
        <f t="shared" si="764"/>
        <v>0</v>
      </c>
      <c r="FN289" s="372">
        <f t="shared" si="765"/>
        <v>0</v>
      </c>
      <c r="FO289" s="371">
        <f t="shared" si="766"/>
        <v>0</v>
      </c>
      <c r="FP289" s="372">
        <f t="shared" si="767"/>
        <v>0</v>
      </c>
      <c r="FQ289" s="392"/>
      <c r="FR289" s="390"/>
      <c r="FS289" s="371">
        <f t="shared" si="720"/>
        <v>0</v>
      </c>
      <c r="FT289" s="372">
        <f t="shared" si="721"/>
        <v>0</v>
      </c>
      <c r="FU289" s="396"/>
      <c r="FV289" s="390"/>
      <c r="FW289" s="371">
        <f t="shared" si="722"/>
        <v>0</v>
      </c>
      <c r="FX289" s="372">
        <f t="shared" si="723"/>
        <v>0</v>
      </c>
      <c r="FY289" s="396"/>
      <c r="FZ289" s="390"/>
      <c r="GA289" s="371">
        <f t="shared" si="648"/>
        <v>0</v>
      </c>
      <c r="GB289" s="372">
        <f t="shared" si="649"/>
        <v>0</v>
      </c>
      <c r="GC289" s="406">
        <f t="shared" si="650"/>
        <v>0</v>
      </c>
      <c r="GD289" s="372">
        <f t="shared" si="650"/>
        <v>247</v>
      </c>
      <c r="GE289" s="371">
        <f t="shared" si="650"/>
        <v>0</v>
      </c>
      <c r="GF289" s="372">
        <f t="shared" si="650"/>
        <v>0</v>
      </c>
      <c r="GG289" s="371" t="str">
        <f t="shared" si="651"/>
        <v/>
      </c>
      <c r="GH289" s="372">
        <f t="shared" si="652"/>
        <v>762.12</v>
      </c>
      <c r="GI289" s="371" t="str">
        <f t="shared" si="653"/>
        <v/>
      </c>
      <c r="GJ289" s="372" t="str">
        <f t="shared" si="654"/>
        <v/>
      </c>
      <c r="GK289" s="406">
        <f t="shared" si="655"/>
        <v>0</v>
      </c>
      <c r="GL289" s="372">
        <f t="shared" si="655"/>
        <v>74</v>
      </c>
      <c r="GM289" s="371">
        <f t="shared" si="655"/>
        <v>0</v>
      </c>
      <c r="GN289" s="372">
        <f t="shared" si="655"/>
        <v>0</v>
      </c>
      <c r="GO289" s="371">
        <f t="shared" si="656"/>
        <v>0</v>
      </c>
      <c r="GP289" s="372">
        <f t="shared" si="657"/>
        <v>305.96999999999997</v>
      </c>
      <c r="GQ289" s="371">
        <f t="shared" si="658"/>
        <v>0</v>
      </c>
      <c r="GR289" s="372">
        <f t="shared" si="659"/>
        <v>0</v>
      </c>
      <c r="GS289" s="406">
        <f t="shared" si="660"/>
        <v>0</v>
      </c>
      <c r="GT289" s="372">
        <f t="shared" si="661"/>
        <v>321</v>
      </c>
      <c r="GU289" s="371">
        <f t="shared" si="662"/>
        <v>0</v>
      </c>
      <c r="GV289" s="372">
        <f t="shared" si="663"/>
        <v>0</v>
      </c>
      <c r="GW289" s="371" t="str">
        <f t="shared" si="664"/>
        <v/>
      </c>
      <c r="GX289" s="372">
        <f t="shared" si="665"/>
        <v>1068.0899999999999</v>
      </c>
      <c r="GY289" s="371" t="str">
        <f t="shared" si="666"/>
        <v/>
      </c>
      <c r="GZ289" s="372" t="str">
        <f t="shared" si="667"/>
        <v/>
      </c>
      <c r="HA289" s="406">
        <f t="shared" si="668"/>
        <v>0</v>
      </c>
      <c r="HB289" s="372">
        <f t="shared" si="669"/>
        <v>0</v>
      </c>
      <c r="HC289" s="371">
        <f t="shared" si="670"/>
        <v>0</v>
      </c>
      <c r="HD289" s="372">
        <f t="shared" si="671"/>
        <v>0</v>
      </c>
      <c r="HE289" s="371" t="str">
        <f t="shared" si="672"/>
        <v/>
      </c>
      <c r="HF289" s="372" t="str">
        <f t="shared" si="673"/>
        <v/>
      </c>
      <c r="HG289" s="371" t="str">
        <f t="shared" si="674"/>
        <v/>
      </c>
      <c r="HH289" s="372" t="str">
        <f t="shared" si="675"/>
        <v/>
      </c>
      <c r="HI289" s="406" t="str">
        <f t="shared" si="676"/>
        <v/>
      </c>
      <c r="HJ289" s="372">
        <f t="shared" si="677"/>
        <v>1068.0899999999999</v>
      </c>
      <c r="HK289" s="371" t="str">
        <f t="shared" si="678"/>
        <v/>
      </c>
      <c r="HL289" s="371" t="str">
        <f t="shared" si="679"/>
        <v/>
      </c>
      <c r="HM289" s="410"/>
    </row>
    <row r="290" spans="1:221" s="343" customFormat="1" ht="15">
      <c r="A290" s="346" t="s">
        <v>121</v>
      </c>
      <c r="B290" s="347" t="s">
        <v>793</v>
      </c>
      <c r="C290" s="347"/>
      <c r="D290" s="348">
        <v>207069</v>
      </c>
      <c r="E290" s="342">
        <v>10</v>
      </c>
      <c r="F290" s="676"/>
      <c r="G290" s="420">
        <v>271</v>
      </c>
      <c r="H290" s="421"/>
      <c r="I290" s="414">
        <v>5</v>
      </c>
      <c r="J290" s="371">
        <f t="shared" si="724"/>
        <v>0</v>
      </c>
      <c r="K290" s="372">
        <f t="shared" si="725"/>
        <v>266</v>
      </c>
      <c r="L290" s="387">
        <v>60</v>
      </c>
      <c r="M290" s="371">
        <f t="shared" si="612"/>
        <v>0</v>
      </c>
      <c r="N290" s="372">
        <f t="shared" si="613"/>
        <v>266</v>
      </c>
      <c r="O290" s="371">
        <f t="shared" si="614"/>
        <v>0</v>
      </c>
      <c r="P290" s="372">
        <f t="shared" si="615"/>
        <v>0</v>
      </c>
      <c r="Q290" s="392"/>
      <c r="R290" s="390">
        <v>29</v>
      </c>
      <c r="S290" s="371">
        <f t="shared" si="730"/>
        <v>0</v>
      </c>
      <c r="T290" s="372">
        <f t="shared" si="731"/>
        <v>0</v>
      </c>
      <c r="U290" s="396"/>
      <c r="V290" s="390">
        <v>5</v>
      </c>
      <c r="W290" s="371">
        <f t="shared" si="680"/>
        <v>0</v>
      </c>
      <c r="X290" s="372">
        <f t="shared" si="681"/>
        <v>0</v>
      </c>
      <c r="Y290" s="397"/>
      <c r="Z290" s="390"/>
      <c r="AA290" s="371">
        <f t="shared" si="682"/>
        <v>0</v>
      </c>
      <c r="AB290" s="372">
        <f t="shared" si="683"/>
        <v>0</v>
      </c>
      <c r="AC290" s="358">
        <f t="shared" si="684"/>
        <v>0</v>
      </c>
      <c r="AD290" s="372">
        <f t="shared" si="685"/>
        <v>34</v>
      </c>
      <c r="AE290" s="358">
        <f t="shared" si="686"/>
        <v>0</v>
      </c>
      <c r="AF290" s="372">
        <f t="shared" si="687"/>
        <v>0</v>
      </c>
      <c r="AG290" s="394"/>
      <c r="AH290" s="387">
        <v>3.81</v>
      </c>
      <c r="AI290" s="371">
        <f t="shared" si="626"/>
        <v>0</v>
      </c>
      <c r="AJ290" s="372">
        <f t="shared" si="627"/>
        <v>110.49</v>
      </c>
      <c r="AK290" s="399"/>
      <c r="AL290" s="387">
        <v>4.9000000000000004</v>
      </c>
      <c r="AM290" s="371">
        <f t="shared" si="628"/>
        <v>0</v>
      </c>
      <c r="AN290" s="372">
        <f t="shared" si="629"/>
        <v>24.5</v>
      </c>
      <c r="AO290" s="399"/>
      <c r="AP290" s="387"/>
      <c r="AQ290" s="371">
        <f t="shared" si="601"/>
        <v>0</v>
      </c>
      <c r="AR290" s="372">
        <f t="shared" si="602"/>
        <v>0</v>
      </c>
      <c r="AS290" s="371">
        <f t="shared" si="603"/>
        <v>0</v>
      </c>
      <c r="AT290" s="372">
        <f t="shared" si="604"/>
        <v>3.9702941176470592</v>
      </c>
      <c r="AU290" s="371">
        <f t="shared" si="605"/>
        <v>0</v>
      </c>
      <c r="AV290" s="372">
        <f t="shared" si="606"/>
        <v>134.99</v>
      </c>
      <c r="AW290" s="394"/>
      <c r="AX290" s="387"/>
      <c r="AY290" s="371">
        <f t="shared" si="732"/>
        <v>0</v>
      </c>
      <c r="AZ290" s="372">
        <f t="shared" si="733"/>
        <v>0</v>
      </c>
      <c r="BA290" s="399"/>
      <c r="BB290" s="387"/>
      <c r="BC290" s="371">
        <f t="shared" si="734"/>
        <v>0</v>
      </c>
      <c r="BD290" s="372">
        <f t="shared" si="735"/>
        <v>0</v>
      </c>
      <c r="BE290" s="401"/>
      <c r="BF290" s="387"/>
      <c r="BG290" s="371">
        <f t="shared" si="736"/>
        <v>0</v>
      </c>
      <c r="BH290" s="372">
        <f t="shared" si="737"/>
        <v>0</v>
      </c>
      <c r="BI290" s="371">
        <f t="shared" si="738"/>
        <v>0</v>
      </c>
      <c r="BJ290" s="372">
        <f t="shared" si="739"/>
        <v>0</v>
      </c>
      <c r="BK290" s="371">
        <f t="shared" si="740"/>
        <v>0</v>
      </c>
      <c r="BL290" s="372">
        <f t="shared" si="741"/>
        <v>0</v>
      </c>
      <c r="BM290" s="392"/>
      <c r="BN290" s="390">
        <v>91</v>
      </c>
      <c r="BO290" s="371">
        <f t="shared" si="742"/>
        <v>0</v>
      </c>
      <c r="BP290" s="372">
        <f t="shared" si="743"/>
        <v>0</v>
      </c>
      <c r="BQ290" s="396"/>
      <c r="BR290" s="390">
        <v>33</v>
      </c>
      <c r="BS290" s="371">
        <f t="shared" si="744"/>
        <v>0</v>
      </c>
      <c r="BT290" s="372">
        <f t="shared" si="745"/>
        <v>0</v>
      </c>
      <c r="BU290" s="397"/>
      <c r="BV290" s="390"/>
      <c r="BW290" s="371">
        <f t="shared" si="688"/>
        <v>0</v>
      </c>
      <c r="BX290" s="423">
        <f t="shared" si="689"/>
        <v>0</v>
      </c>
      <c r="BY290" s="358">
        <f t="shared" si="690"/>
        <v>0</v>
      </c>
      <c r="BZ290" s="372">
        <f t="shared" si="691"/>
        <v>124</v>
      </c>
      <c r="CA290" s="358">
        <f t="shared" si="692"/>
        <v>0</v>
      </c>
      <c r="CB290" s="372">
        <f t="shared" si="693"/>
        <v>0</v>
      </c>
      <c r="CC290" s="394"/>
      <c r="CD290" s="387">
        <v>3.55</v>
      </c>
      <c r="CE290" s="371">
        <f t="shared" si="746"/>
        <v>0</v>
      </c>
      <c r="CF290" s="372">
        <f t="shared" si="747"/>
        <v>323.05</v>
      </c>
      <c r="CG290" s="399"/>
      <c r="CH290" s="387">
        <v>6.33</v>
      </c>
      <c r="CI290" s="371">
        <f t="shared" si="748"/>
        <v>0</v>
      </c>
      <c r="CJ290" s="372">
        <f t="shared" si="749"/>
        <v>208.89000000000001</v>
      </c>
      <c r="CK290" s="399"/>
      <c r="CL290" s="387"/>
      <c r="CM290" s="371">
        <f t="shared" si="634"/>
        <v>0</v>
      </c>
      <c r="CN290" s="372">
        <f t="shared" si="635"/>
        <v>0</v>
      </c>
      <c r="CO290" s="371">
        <f t="shared" si="636"/>
        <v>0</v>
      </c>
      <c r="CP290" s="372">
        <f t="shared" si="637"/>
        <v>4.2898387096774195</v>
      </c>
      <c r="CQ290" s="371">
        <f t="shared" si="638"/>
        <v>0</v>
      </c>
      <c r="CR290" s="372">
        <f t="shared" si="639"/>
        <v>531.94000000000005</v>
      </c>
      <c r="CS290" s="394"/>
      <c r="CT290" s="387"/>
      <c r="CU290" s="371">
        <f t="shared" si="750"/>
        <v>0</v>
      </c>
      <c r="CV290" s="372">
        <f t="shared" si="751"/>
        <v>0</v>
      </c>
      <c r="CW290" s="399"/>
      <c r="CX290" s="387"/>
      <c r="CY290" s="371">
        <f t="shared" si="752"/>
        <v>0</v>
      </c>
      <c r="CZ290" s="372">
        <f t="shared" si="753"/>
        <v>0</v>
      </c>
      <c r="DA290" s="401"/>
      <c r="DB290" s="387"/>
      <c r="DC290" s="371">
        <f t="shared" si="694"/>
        <v>0</v>
      </c>
      <c r="DD290" s="372">
        <f t="shared" si="695"/>
        <v>0</v>
      </c>
      <c r="DE290" s="371">
        <f t="shared" si="696"/>
        <v>0</v>
      </c>
      <c r="DF290" s="372">
        <f t="shared" si="697"/>
        <v>0</v>
      </c>
      <c r="DG290" s="371">
        <f t="shared" si="698"/>
        <v>0</v>
      </c>
      <c r="DH290" s="372">
        <f t="shared" si="699"/>
        <v>0</v>
      </c>
      <c r="DI290" s="371">
        <f t="shared" si="700"/>
        <v>0</v>
      </c>
      <c r="DJ290" s="372">
        <f t="shared" si="700"/>
        <v>158</v>
      </c>
      <c r="DK290" s="371">
        <f t="shared" si="700"/>
        <v>0</v>
      </c>
      <c r="DL290" s="372">
        <f t="shared" si="700"/>
        <v>0</v>
      </c>
      <c r="DM290" s="371">
        <f t="shared" si="701"/>
        <v>0</v>
      </c>
      <c r="DN290" s="372">
        <f t="shared" si="702"/>
        <v>4.2210759493670889</v>
      </c>
      <c r="DO290" s="371">
        <f t="shared" si="703"/>
        <v>0</v>
      </c>
      <c r="DP290" s="372">
        <f t="shared" si="704"/>
        <v>666.93000000000006</v>
      </c>
      <c r="DQ290" s="371">
        <f t="shared" si="705"/>
        <v>0</v>
      </c>
      <c r="DR290" s="372">
        <f t="shared" si="706"/>
        <v>0</v>
      </c>
      <c r="DS290" s="371">
        <f t="shared" si="707"/>
        <v>0</v>
      </c>
      <c r="DT290" s="372">
        <f t="shared" si="708"/>
        <v>0</v>
      </c>
      <c r="DU290" s="392"/>
      <c r="DV290" s="390">
        <v>67</v>
      </c>
      <c r="DW290" s="371">
        <f t="shared" si="754"/>
        <v>0</v>
      </c>
      <c r="DX290" s="372">
        <f t="shared" si="755"/>
        <v>0</v>
      </c>
      <c r="DY290" s="396"/>
      <c r="DZ290" s="390">
        <v>40</v>
      </c>
      <c r="EA290" s="371">
        <f t="shared" si="709"/>
        <v>0</v>
      </c>
      <c r="EB290" s="372">
        <f t="shared" si="710"/>
        <v>0</v>
      </c>
      <c r="EC290" s="397"/>
      <c r="ED290" s="390">
        <v>0</v>
      </c>
      <c r="EE290" s="371">
        <f t="shared" si="640"/>
        <v>0</v>
      </c>
      <c r="EF290" s="372">
        <f t="shared" si="641"/>
        <v>0</v>
      </c>
      <c r="EG290" s="358">
        <f t="shared" si="642"/>
        <v>0</v>
      </c>
      <c r="EH290" s="372">
        <f t="shared" si="643"/>
        <v>107</v>
      </c>
      <c r="EI290" s="358">
        <f t="shared" si="644"/>
        <v>0</v>
      </c>
      <c r="EJ290" s="372">
        <f t="shared" si="645"/>
        <v>0</v>
      </c>
      <c r="EK290" s="394"/>
      <c r="EL290" s="657">
        <v>0.38</v>
      </c>
      <c r="EM290" s="371">
        <f t="shared" si="756"/>
        <v>0</v>
      </c>
      <c r="EN290" s="372">
        <f t="shared" si="757"/>
        <v>25.46</v>
      </c>
      <c r="EO290" s="399"/>
      <c r="EP290" s="657">
        <v>2.1</v>
      </c>
      <c r="EQ290" s="371">
        <f t="shared" si="712"/>
        <v>0</v>
      </c>
      <c r="ER290" s="372">
        <f t="shared" si="713"/>
        <v>84</v>
      </c>
      <c r="ES290" s="399"/>
      <c r="ET290" s="387"/>
      <c r="EU290" s="371">
        <f t="shared" si="714"/>
        <v>0</v>
      </c>
      <c r="EV290" s="372">
        <f t="shared" si="715"/>
        <v>0</v>
      </c>
      <c r="EW290" s="371">
        <f t="shared" si="716"/>
        <v>0</v>
      </c>
      <c r="EX290" s="372">
        <f t="shared" si="717"/>
        <v>1.0229906542056075</v>
      </c>
      <c r="EY290" s="371">
        <f t="shared" si="718"/>
        <v>0</v>
      </c>
      <c r="EZ290" s="372">
        <f t="shared" si="719"/>
        <v>109.46000000000001</v>
      </c>
      <c r="FA290" s="394"/>
      <c r="FB290" s="387"/>
      <c r="FC290" s="371">
        <f t="shared" si="758"/>
        <v>0</v>
      </c>
      <c r="FD290" s="372">
        <f t="shared" si="759"/>
        <v>0</v>
      </c>
      <c r="FE290" s="399"/>
      <c r="FF290" s="387"/>
      <c r="FG290" s="371">
        <f t="shared" si="760"/>
        <v>0</v>
      </c>
      <c r="FH290" s="372">
        <f t="shared" si="761"/>
        <v>0</v>
      </c>
      <c r="FI290" s="401"/>
      <c r="FJ290" s="387"/>
      <c r="FK290" s="371">
        <f t="shared" si="762"/>
        <v>0</v>
      </c>
      <c r="FL290" s="372">
        <f t="shared" si="763"/>
        <v>0</v>
      </c>
      <c r="FM290" s="371">
        <f t="shared" si="764"/>
        <v>0</v>
      </c>
      <c r="FN290" s="372">
        <f t="shared" si="765"/>
        <v>0</v>
      </c>
      <c r="FO290" s="371">
        <f t="shared" si="766"/>
        <v>0</v>
      </c>
      <c r="FP290" s="372">
        <f t="shared" si="767"/>
        <v>0</v>
      </c>
      <c r="FQ290" s="392"/>
      <c r="FR290" s="390">
        <v>1</v>
      </c>
      <c r="FS290" s="371">
        <f t="shared" si="720"/>
        <v>0</v>
      </c>
      <c r="FT290" s="372">
        <f t="shared" si="721"/>
        <v>0</v>
      </c>
      <c r="FU290" s="396"/>
      <c r="FV290" s="390"/>
      <c r="FW290" s="371">
        <f t="shared" si="722"/>
        <v>0</v>
      </c>
      <c r="FX290" s="372">
        <f t="shared" si="723"/>
        <v>0</v>
      </c>
      <c r="FY290" s="396"/>
      <c r="FZ290" s="390"/>
      <c r="GA290" s="371">
        <f t="shared" si="648"/>
        <v>0</v>
      </c>
      <c r="GB290" s="372">
        <f t="shared" si="649"/>
        <v>0</v>
      </c>
      <c r="GC290" s="406">
        <f t="shared" si="650"/>
        <v>0</v>
      </c>
      <c r="GD290" s="372">
        <f t="shared" si="650"/>
        <v>187</v>
      </c>
      <c r="GE290" s="371">
        <f t="shared" si="650"/>
        <v>0</v>
      </c>
      <c r="GF290" s="372">
        <f t="shared" si="650"/>
        <v>0</v>
      </c>
      <c r="GG290" s="371" t="str">
        <f t="shared" si="651"/>
        <v/>
      </c>
      <c r="GH290" s="372">
        <f t="shared" si="652"/>
        <v>459</v>
      </c>
      <c r="GI290" s="371" t="str">
        <f t="shared" si="653"/>
        <v/>
      </c>
      <c r="GJ290" s="372" t="str">
        <f t="shared" si="654"/>
        <v/>
      </c>
      <c r="GK290" s="406">
        <f t="shared" si="655"/>
        <v>0</v>
      </c>
      <c r="GL290" s="372">
        <f t="shared" si="655"/>
        <v>78</v>
      </c>
      <c r="GM290" s="371">
        <f t="shared" si="655"/>
        <v>0</v>
      </c>
      <c r="GN290" s="372">
        <f t="shared" si="655"/>
        <v>0</v>
      </c>
      <c r="GO290" s="371">
        <f t="shared" si="656"/>
        <v>0</v>
      </c>
      <c r="GP290" s="372">
        <f t="shared" si="657"/>
        <v>317.39</v>
      </c>
      <c r="GQ290" s="371">
        <f t="shared" si="658"/>
        <v>0</v>
      </c>
      <c r="GR290" s="372">
        <f t="shared" si="659"/>
        <v>0</v>
      </c>
      <c r="GS290" s="406">
        <f t="shared" si="660"/>
        <v>0</v>
      </c>
      <c r="GT290" s="372">
        <f t="shared" si="661"/>
        <v>265</v>
      </c>
      <c r="GU290" s="371">
        <f t="shared" si="662"/>
        <v>0</v>
      </c>
      <c r="GV290" s="372">
        <f t="shared" si="663"/>
        <v>0</v>
      </c>
      <c r="GW290" s="371" t="str">
        <f t="shared" si="664"/>
        <v/>
      </c>
      <c r="GX290" s="372">
        <f t="shared" si="665"/>
        <v>776.39</v>
      </c>
      <c r="GY290" s="371" t="str">
        <f t="shared" si="666"/>
        <v/>
      </c>
      <c r="GZ290" s="372" t="str">
        <f t="shared" si="667"/>
        <v/>
      </c>
      <c r="HA290" s="406">
        <f t="shared" si="668"/>
        <v>0</v>
      </c>
      <c r="HB290" s="372">
        <f t="shared" si="669"/>
        <v>0</v>
      </c>
      <c r="HC290" s="371">
        <f t="shared" si="670"/>
        <v>0</v>
      </c>
      <c r="HD290" s="372">
        <f t="shared" si="671"/>
        <v>0</v>
      </c>
      <c r="HE290" s="371" t="str">
        <f t="shared" si="672"/>
        <v/>
      </c>
      <c r="HF290" s="372" t="str">
        <f t="shared" si="673"/>
        <v/>
      </c>
      <c r="HG290" s="371" t="str">
        <f t="shared" si="674"/>
        <v/>
      </c>
      <c r="HH290" s="372" t="str">
        <f t="shared" si="675"/>
        <v/>
      </c>
      <c r="HI290" s="406" t="str">
        <f t="shared" si="676"/>
        <v/>
      </c>
      <c r="HJ290" s="372">
        <f t="shared" si="677"/>
        <v>776.3900000000001</v>
      </c>
      <c r="HK290" s="371" t="str">
        <f t="shared" si="678"/>
        <v/>
      </c>
      <c r="HL290" s="371" t="str">
        <f t="shared" si="679"/>
        <v/>
      </c>
      <c r="HM290" s="410"/>
    </row>
    <row r="291" spans="1:221" s="343" customFormat="1" ht="15">
      <c r="A291" s="346" t="s">
        <v>121</v>
      </c>
      <c r="B291" s="347" t="s">
        <v>794</v>
      </c>
      <c r="C291" s="347"/>
      <c r="D291" s="348">
        <v>207740</v>
      </c>
      <c r="E291" s="342">
        <v>10</v>
      </c>
      <c r="F291" s="676"/>
      <c r="G291" s="420">
        <v>298</v>
      </c>
      <c r="H291" s="421"/>
      <c r="I291" s="414">
        <v>1</v>
      </c>
      <c r="J291" s="371">
        <f t="shared" si="724"/>
        <v>0</v>
      </c>
      <c r="K291" s="372">
        <f t="shared" si="725"/>
        <v>297</v>
      </c>
      <c r="L291" s="387">
        <v>60</v>
      </c>
      <c r="M291" s="371">
        <f t="shared" si="612"/>
        <v>0</v>
      </c>
      <c r="N291" s="372">
        <f t="shared" si="613"/>
        <v>297</v>
      </c>
      <c r="O291" s="371">
        <f t="shared" si="614"/>
        <v>0</v>
      </c>
      <c r="P291" s="372">
        <f t="shared" si="615"/>
        <v>0</v>
      </c>
      <c r="Q291" s="392"/>
      <c r="R291" s="390">
        <v>30</v>
      </c>
      <c r="S291" s="371">
        <f t="shared" si="730"/>
        <v>0</v>
      </c>
      <c r="T291" s="372">
        <f t="shared" si="731"/>
        <v>0</v>
      </c>
      <c r="U291" s="396"/>
      <c r="V291" s="390">
        <v>3</v>
      </c>
      <c r="W291" s="371">
        <f t="shared" si="680"/>
        <v>0</v>
      </c>
      <c r="X291" s="372">
        <f t="shared" si="681"/>
        <v>0</v>
      </c>
      <c r="Y291" s="397"/>
      <c r="Z291" s="390"/>
      <c r="AA291" s="371">
        <f t="shared" si="682"/>
        <v>0</v>
      </c>
      <c r="AB291" s="372">
        <f t="shared" si="683"/>
        <v>0</v>
      </c>
      <c r="AC291" s="358">
        <f t="shared" si="684"/>
        <v>0</v>
      </c>
      <c r="AD291" s="372">
        <f t="shared" si="685"/>
        <v>33</v>
      </c>
      <c r="AE291" s="358">
        <f t="shared" si="686"/>
        <v>0</v>
      </c>
      <c r="AF291" s="372">
        <f t="shared" si="687"/>
        <v>0</v>
      </c>
      <c r="AG291" s="394"/>
      <c r="AH291" s="387">
        <v>2.5299999999999998</v>
      </c>
      <c r="AI291" s="371">
        <f t="shared" si="626"/>
        <v>0</v>
      </c>
      <c r="AJ291" s="372">
        <f t="shared" si="627"/>
        <v>75.899999999999991</v>
      </c>
      <c r="AK291" s="399"/>
      <c r="AL291" s="387">
        <v>7.67</v>
      </c>
      <c r="AM291" s="371">
        <f t="shared" si="628"/>
        <v>0</v>
      </c>
      <c r="AN291" s="372">
        <f t="shared" si="629"/>
        <v>23.009999999999998</v>
      </c>
      <c r="AO291" s="399"/>
      <c r="AP291" s="387"/>
      <c r="AQ291" s="371">
        <f t="shared" si="601"/>
        <v>0</v>
      </c>
      <c r="AR291" s="372">
        <f t="shared" si="602"/>
        <v>0</v>
      </c>
      <c r="AS291" s="371">
        <f t="shared" si="603"/>
        <v>0</v>
      </c>
      <c r="AT291" s="372">
        <f t="shared" si="604"/>
        <v>2.9972727272727271</v>
      </c>
      <c r="AU291" s="371">
        <f t="shared" si="605"/>
        <v>0</v>
      </c>
      <c r="AV291" s="372">
        <f t="shared" si="606"/>
        <v>98.91</v>
      </c>
      <c r="AW291" s="394"/>
      <c r="AX291" s="387"/>
      <c r="AY291" s="371">
        <f t="shared" si="732"/>
        <v>0</v>
      </c>
      <c r="AZ291" s="372">
        <f t="shared" si="733"/>
        <v>0</v>
      </c>
      <c r="BA291" s="399"/>
      <c r="BB291" s="387"/>
      <c r="BC291" s="371">
        <f t="shared" si="734"/>
        <v>0</v>
      </c>
      <c r="BD291" s="372">
        <f t="shared" si="735"/>
        <v>0</v>
      </c>
      <c r="BE291" s="401"/>
      <c r="BF291" s="387"/>
      <c r="BG291" s="371">
        <f t="shared" si="736"/>
        <v>0</v>
      </c>
      <c r="BH291" s="372">
        <f t="shared" si="737"/>
        <v>0</v>
      </c>
      <c r="BI291" s="371">
        <f t="shared" si="738"/>
        <v>0</v>
      </c>
      <c r="BJ291" s="372">
        <f t="shared" si="739"/>
        <v>0</v>
      </c>
      <c r="BK291" s="371">
        <f t="shared" si="740"/>
        <v>0</v>
      </c>
      <c r="BL291" s="372">
        <f t="shared" si="741"/>
        <v>0</v>
      </c>
      <c r="BM291" s="392"/>
      <c r="BN291" s="390">
        <v>145</v>
      </c>
      <c r="BO291" s="371">
        <f t="shared" si="742"/>
        <v>0</v>
      </c>
      <c r="BP291" s="372">
        <f t="shared" si="743"/>
        <v>0</v>
      </c>
      <c r="BQ291" s="396"/>
      <c r="BR291" s="390">
        <v>39</v>
      </c>
      <c r="BS291" s="371">
        <f t="shared" si="744"/>
        <v>0</v>
      </c>
      <c r="BT291" s="372">
        <f t="shared" si="745"/>
        <v>0</v>
      </c>
      <c r="BU291" s="397"/>
      <c r="BV291" s="390"/>
      <c r="BW291" s="371">
        <f t="shared" si="688"/>
        <v>0</v>
      </c>
      <c r="BX291" s="423">
        <f t="shared" si="689"/>
        <v>0</v>
      </c>
      <c r="BY291" s="358">
        <f t="shared" si="690"/>
        <v>0</v>
      </c>
      <c r="BZ291" s="372">
        <f t="shared" si="691"/>
        <v>184</v>
      </c>
      <c r="CA291" s="358">
        <f t="shared" si="692"/>
        <v>0</v>
      </c>
      <c r="CB291" s="372">
        <f t="shared" si="693"/>
        <v>0</v>
      </c>
      <c r="CC291" s="394"/>
      <c r="CD291" s="387">
        <v>3.99</v>
      </c>
      <c r="CE291" s="371">
        <f t="shared" si="746"/>
        <v>0</v>
      </c>
      <c r="CF291" s="372">
        <f t="shared" si="747"/>
        <v>578.55000000000007</v>
      </c>
      <c r="CG291" s="399"/>
      <c r="CH291" s="387">
        <v>6.17</v>
      </c>
      <c r="CI291" s="371">
        <f t="shared" si="748"/>
        <v>0</v>
      </c>
      <c r="CJ291" s="372">
        <f t="shared" si="749"/>
        <v>240.63</v>
      </c>
      <c r="CK291" s="399"/>
      <c r="CL291" s="387"/>
      <c r="CM291" s="371">
        <f t="shared" si="634"/>
        <v>0</v>
      </c>
      <c r="CN291" s="372">
        <f t="shared" si="635"/>
        <v>0</v>
      </c>
      <c r="CO291" s="371">
        <f t="shared" si="636"/>
        <v>0</v>
      </c>
      <c r="CP291" s="372">
        <f t="shared" si="637"/>
        <v>4.4520652173913051</v>
      </c>
      <c r="CQ291" s="371">
        <f t="shared" si="638"/>
        <v>0</v>
      </c>
      <c r="CR291" s="372">
        <f t="shared" si="639"/>
        <v>819.18000000000018</v>
      </c>
      <c r="CS291" s="394"/>
      <c r="CT291" s="387"/>
      <c r="CU291" s="371">
        <f t="shared" si="750"/>
        <v>0</v>
      </c>
      <c r="CV291" s="372">
        <f t="shared" si="751"/>
        <v>0</v>
      </c>
      <c r="CW291" s="399"/>
      <c r="CX291" s="387"/>
      <c r="CY291" s="371">
        <f t="shared" si="752"/>
        <v>0</v>
      </c>
      <c r="CZ291" s="372">
        <f t="shared" si="753"/>
        <v>0</v>
      </c>
      <c r="DA291" s="401"/>
      <c r="DB291" s="387"/>
      <c r="DC291" s="371">
        <f t="shared" si="694"/>
        <v>0</v>
      </c>
      <c r="DD291" s="372">
        <f t="shared" si="695"/>
        <v>0</v>
      </c>
      <c r="DE291" s="371">
        <f t="shared" si="696"/>
        <v>0</v>
      </c>
      <c r="DF291" s="372">
        <f t="shared" si="697"/>
        <v>0</v>
      </c>
      <c r="DG291" s="371">
        <f t="shared" si="698"/>
        <v>0</v>
      </c>
      <c r="DH291" s="372">
        <f t="shared" si="699"/>
        <v>0</v>
      </c>
      <c r="DI291" s="371">
        <f t="shared" si="700"/>
        <v>0</v>
      </c>
      <c r="DJ291" s="372">
        <f t="shared" si="700"/>
        <v>217</v>
      </c>
      <c r="DK291" s="371">
        <f t="shared" si="700"/>
        <v>0</v>
      </c>
      <c r="DL291" s="372">
        <f t="shared" si="700"/>
        <v>0</v>
      </c>
      <c r="DM291" s="371">
        <f t="shared" si="701"/>
        <v>0</v>
      </c>
      <c r="DN291" s="372">
        <f t="shared" si="702"/>
        <v>4.2308294930875583</v>
      </c>
      <c r="DO291" s="371">
        <f t="shared" si="703"/>
        <v>0</v>
      </c>
      <c r="DP291" s="372">
        <f t="shared" si="704"/>
        <v>918.09000000000015</v>
      </c>
      <c r="DQ291" s="371">
        <f t="shared" si="705"/>
        <v>0</v>
      </c>
      <c r="DR291" s="372">
        <f t="shared" si="706"/>
        <v>0</v>
      </c>
      <c r="DS291" s="371">
        <f t="shared" si="707"/>
        <v>0</v>
      </c>
      <c r="DT291" s="372">
        <f t="shared" si="708"/>
        <v>0</v>
      </c>
      <c r="DU291" s="392"/>
      <c r="DV291" s="390">
        <v>54</v>
      </c>
      <c r="DW291" s="371">
        <f t="shared" si="754"/>
        <v>0</v>
      </c>
      <c r="DX291" s="372">
        <f t="shared" si="755"/>
        <v>0</v>
      </c>
      <c r="DY291" s="396"/>
      <c r="DZ291" s="390">
        <v>26</v>
      </c>
      <c r="EA291" s="371">
        <f t="shared" si="709"/>
        <v>0</v>
      </c>
      <c r="EB291" s="372">
        <f t="shared" si="710"/>
        <v>0</v>
      </c>
      <c r="EC291" s="397"/>
      <c r="ED291" s="390">
        <v>0</v>
      </c>
      <c r="EE291" s="371">
        <f t="shared" si="640"/>
        <v>0</v>
      </c>
      <c r="EF291" s="372">
        <f t="shared" si="641"/>
        <v>0</v>
      </c>
      <c r="EG291" s="358">
        <f t="shared" si="642"/>
        <v>0</v>
      </c>
      <c r="EH291" s="372">
        <f t="shared" si="643"/>
        <v>80</v>
      </c>
      <c r="EI291" s="358">
        <f t="shared" si="644"/>
        <v>0</v>
      </c>
      <c r="EJ291" s="372">
        <f t="shared" si="645"/>
        <v>0</v>
      </c>
      <c r="EK291" s="394"/>
      <c r="EL291" s="657">
        <v>0.77</v>
      </c>
      <c r="EM291" s="371">
        <f t="shared" si="756"/>
        <v>0</v>
      </c>
      <c r="EN291" s="372">
        <f t="shared" si="757"/>
        <v>41.58</v>
      </c>
      <c r="EO291" s="399"/>
      <c r="EP291" s="657">
        <v>2.13</v>
      </c>
      <c r="EQ291" s="371">
        <f t="shared" si="712"/>
        <v>0</v>
      </c>
      <c r="ER291" s="372">
        <f t="shared" si="713"/>
        <v>55.379999999999995</v>
      </c>
      <c r="ES291" s="399"/>
      <c r="ET291" s="387"/>
      <c r="EU291" s="371">
        <f t="shared" si="714"/>
        <v>0</v>
      </c>
      <c r="EV291" s="372">
        <f t="shared" si="715"/>
        <v>0</v>
      </c>
      <c r="EW291" s="371">
        <f t="shared" si="716"/>
        <v>0</v>
      </c>
      <c r="EX291" s="372">
        <f t="shared" si="717"/>
        <v>1.212</v>
      </c>
      <c r="EY291" s="371">
        <f t="shared" si="718"/>
        <v>0</v>
      </c>
      <c r="EZ291" s="372">
        <f t="shared" si="719"/>
        <v>96.96</v>
      </c>
      <c r="FA291" s="394"/>
      <c r="FB291" s="387"/>
      <c r="FC291" s="371">
        <f t="shared" si="758"/>
        <v>0</v>
      </c>
      <c r="FD291" s="372">
        <f t="shared" si="759"/>
        <v>0</v>
      </c>
      <c r="FE291" s="399"/>
      <c r="FF291" s="387"/>
      <c r="FG291" s="371">
        <f t="shared" si="760"/>
        <v>0</v>
      </c>
      <c r="FH291" s="372">
        <f t="shared" si="761"/>
        <v>0</v>
      </c>
      <c r="FI291" s="401"/>
      <c r="FJ291" s="387"/>
      <c r="FK291" s="371">
        <f t="shared" si="762"/>
        <v>0</v>
      </c>
      <c r="FL291" s="372">
        <f t="shared" si="763"/>
        <v>0</v>
      </c>
      <c r="FM291" s="371">
        <f t="shared" si="764"/>
        <v>0</v>
      </c>
      <c r="FN291" s="372">
        <f t="shared" si="765"/>
        <v>0</v>
      </c>
      <c r="FO291" s="371">
        <f t="shared" si="766"/>
        <v>0</v>
      </c>
      <c r="FP291" s="372">
        <f t="shared" si="767"/>
        <v>0</v>
      </c>
      <c r="FQ291" s="392"/>
      <c r="FR291" s="390"/>
      <c r="FS291" s="371">
        <f t="shared" si="720"/>
        <v>0</v>
      </c>
      <c r="FT291" s="372">
        <f t="shared" si="721"/>
        <v>0</v>
      </c>
      <c r="FU291" s="396"/>
      <c r="FV291" s="390"/>
      <c r="FW291" s="371">
        <f t="shared" si="722"/>
        <v>0</v>
      </c>
      <c r="FX291" s="372">
        <f t="shared" si="723"/>
        <v>0</v>
      </c>
      <c r="FY291" s="396"/>
      <c r="FZ291" s="390"/>
      <c r="GA291" s="371">
        <f t="shared" si="648"/>
        <v>0</v>
      </c>
      <c r="GB291" s="372">
        <f t="shared" si="649"/>
        <v>0</v>
      </c>
      <c r="GC291" s="406">
        <f t="shared" si="650"/>
        <v>0</v>
      </c>
      <c r="GD291" s="372">
        <f t="shared" si="650"/>
        <v>229</v>
      </c>
      <c r="GE291" s="371">
        <f t="shared" si="650"/>
        <v>0</v>
      </c>
      <c r="GF291" s="372">
        <f t="shared" si="650"/>
        <v>0</v>
      </c>
      <c r="GG291" s="371" t="str">
        <f t="shared" si="651"/>
        <v/>
      </c>
      <c r="GH291" s="372">
        <f t="shared" si="652"/>
        <v>696.03000000000009</v>
      </c>
      <c r="GI291" s="371" t="str">
        <f t="shared" si="653"/>
        <v/>
      </c>
      <c r="GJ291" s="372" t="str">
        <f t="shared" si="654"/>
        <v/>
      </c>
      <c r="GK291" s="406">
        <f t="shared" si="655"/>
        <v>0</v>
      </c>
      <c r="GL291" s="372">
        <f t="shared" si="655"/>
        <v>68</v>
      </c>
      <c r="GM291" s="371">
        <f t="shared" si="655"/>
        <v>0</v>
      </c>
      <c r="GN291" s="372">
        <f t="shared" si="655"/>
        <v>0</v>
      </c>
      <c r="GO291" s="371">
        <f t="shared" si="656"/>
        <v>0</v>
      </c>
      <c r="GP291" s="372">
        <f t="shared" si="657"/>
        <v>319.02</v>
      </c>
      <c r="GQ291" s="371">
        <f t="shared" si="658"/>
        <v>0</v>
      </c>
      <c r="GR291" s="372">
        <f t="shared" si="659"/>
        <v>0</v>
      </c>
      <c r="GS291" s="406">
        <f t="shared" si="660"/>
        <v>0</v>
      </c>
      <c r="GT291" s="372">
        <f t="shared" si="661"/>
        <v>297</v>
      </c>
      <c r="GU291" s="371">
        <f t="shared" si="662"/>
        <v>0</v>
      </c>
      <c r="GV291" s="372">
        <f t="shared" si="663"/>
        <v>0</v>
      </c>
      <c r="GW291" s="371" t="str">
        <f t="shared" si="664"/>
        <v/>
      </c>
      <c r="GX291" s="372">
        <f t="shared" si="665"/>
        <v>1015.0500000000001</v>
      </c>
      <c r="GY291" s="371" t="str">
        <f t="shared" si="666"/>
        <v/>
      </c>
      <c r="GZ291" s="372" t="str">
        <f t="shared" si="667"/>
        <v/>
      </c>
      <c r="HA291" s="406">
        <f t="shared" si="668"/>
        <v>0</v>
      </c>
      <c r="HB291" s="372">
        <f t="shared" si="669"/>
        <v>0</v>
      </c>
      <c r="HC291" s="371">
        <f t="shared" si="670"/>
        <v>0</v>
      </c>
      <c r="HD291" s="372">
        <f t="shared" si="671"/>
        <v>0</v>
      </c>
      <c r="HE291" s="371" t="str">
        <f t="shared" si="672"/>
        <v/>
      </c>
      <c r="HF291" s="372" t="str">
        <f t="shared" si="673"/>
        <v/>
      </c>
      <c r="HG291" s="371" t="str">
        <f t="shared" si="674"/>
        <v/>
      </c>
      <c r="HH291" s="372" t="str">
        <f t="shared" si="675"/>
        <v/>
      </c>
      <c r="HI291" s="406" t="str">
        <f t="shared" si="676"/>
        <v/>
      </c>
      <c r="HJ291" s="372">
        <f t="shared" si="677"/>
        <v>1015.0500000000002</v>
      </c>
      <c r="HK291" s="371" t="str">
        <f t="shared" si="678"/>
        <v/>
      </c>
      <c r="HL291" s="371" t="str">
        <f t="shared" si="679"/>
        <v/>
      </c>
      <c r="HM291" s="410"/>
    </row>
    <row r="292" spans="1:221" s="343" customFormat="1" ht="15">
      <c r="A292" s="346" t="s">
        <v>121</v>
      </c>
      <c r="B292" s="347" t="s">
        <v>795</v>
      </c>
      <c r="C292" s="347"/>
      <c r="D292" s="348">
        <v>208035</v>
      </c>
      <c r="E292" s="342">
        <v>10</v>
      </c>
      <c r="F292" s="676"/>
      <c r="G292" s="420">
        <v>262</v>
      </c>
      <c r="H292" s="421"/>
      <c r="I292" s="414">
        <v>7</v>
      </c>
      <c r="J292" s="371">
        <f t="shared" si="724"/>
        <v>0</v>
      </c>
      <c r="K292" s="372">
        <f t="shared" si="725"/>
        <v>255</v>
      </c>
      <c r="L292" s="387">
        <v>60</v>
      </c>
      <c r="M292" s="371">
        <f t="shared" si="612"/>
        <v>0</v>
      </c>
      <c r="N292" s="372">
        <f t="shared" si="613"/>
        <v>255</v>
      </c>
      <c r="O292" s="371">
        <f t="shared" si="614"/>
        <v>0</v>
      </c>
      <c r="P292" s="372">
        <f t="shared" si="615"/>
        <v>0</v>
      </c>
      <c r="Q292" s="392"/>
      <c r="R292" s="390">
        <v>32</v>
      </c>
      <c r="S292" s="371">
        <f t="shared" si="730"/>
        <v>0</v>
      </c>
      <c r="T292" s="372">
        <f t="shared" si="731"/>
        <v>0</v>
      </c>
      <c r="U292" s="396"/>
      <c r="V292" s="390">
        <v>2</v>
      </c>
      <c r="W292" s="371">
        <f t="shared" si="680"/>
        <v>0</v>
      </c>
      <c r="X292" s="372">
        <f t="shared" si="681"/>
        <v>0</v>
      </c>
      <c r="Y292" s="397"/>
      <c r="Z292" s="390"/>
      <c r="AA292" s="371">
        <f t="shared" si="682"/>
        <v>0</v>
      </c>
      <c r="AB292" s="372">
        <f t="shared" si="683"/>
        <v>0</v>
      </c>
      <c r="AC292" s="358">
        <f t="shared" si="684"/>
        <v>0</v>
      </c>
      <c r="AD292" s="372">
        <f t="shared" si="685"/>
        <v>34</v>
      </c>
      <c r="AE292" s="358">
        <f t="shared" si="686"/>
        <v>0</v>
      </c>
      <c r="AF292" s="372">
        <f t="shared" si="687"/>
        <v>0</v>
      </c>
      <c r="AG292" s="394"/>
      <c r="AH292" s="387">
        <v>2.5299999999999998</v>
      </c>
      <c r="AI292" s="371">
        <f t="shared" si="626"/>
        <v>0</v>
      </c>
      <c r="AJ292" s="372">
        <f t="shared" si="627"/>
        <v>80.959999999999994</v>
      </c>
      <c r="AK292" s="399"/>
      <c r="AL292" s="387">
        <v>6.5</v>
      </c>
      <c r="AM292" s="371">
        <f t="shared" si="628"/>
        <v>0</v>
      </c>
      <c r="AN292" s="372">
        <f t="shared" si="629"/>
        <v>13</v>
      </c>
      <c r="AO292" s="399"/>
      <c r="AP292" s="387"/>
      <c r="AQ292" s="371">
        <f t="shared" si="601"/>
        <v>0</v>
      </c>
      <c r="AR292" s="372">
        <f t="shared" si="602"/>
        <v>0</v>
      </c>
      <c r="AS292" s="371">
        <f t="shared" si="603"/>
        <v>0</v>
      </c>
      <c r="AT292" s="372">
        <f t="shared" si="604"/>
        <v>2.7635294117647056</v>
      </c>
      <c r="AU292" s="371">
        <f t="shared" si="605"/>
        <v>0</v>
      </c>
      <c r="AV292" s="372">
        <f t="shared" si="606"/>
        <v>93.96</v>
      </c>
      <c r="AW292" s="394"/>
      <c r="AX292" s="387"/>
      <c r="AY292" s="371">
        <f t="shared" si="732"/>
        <v>0</v>
      </c>
      <c r="AZ292" s="372">
        <f t="shared" si="733"/>
        <v>0</v>
      </c>
      <c r="BA292" s="399"/>
      <c r="BB292" s="387"/>
      <c r="BC292" s="371">
        <f t="shared" si="734"/>
        <v>0</v>
      </c>
      <c r="BD292" s="372">
        <f t="shared" si="735"/>
        <v>0</v>
      </c>
      <c r="BE292" s="401"/>
      <c r="BF292" s="387"/>
      <c r="BG292" s="371">
        <f t="shared" si="736"/>
        <v>0</v>
      </c>
      <c r="BH292" s="372">
        <f t="shared" si="737"/>
        <v>0</v>
      </c>
      <c r="BI292" s="371">
        <f t="shared" si="738"/>
        <v>0</v>
      </c>
      <c r="BJ292" s="372">
        <f t="shared" si="739"/>
        <v>0</v>
      </c>
      <c r="BK292" s="371">
        <f t="shared" si="740"/>
        <v>0</v>
      </c>
      <c r="BL292" s="372">
        <f t="shared" si="741"/>
        <v>0</v>
      </c>
      <c r="BM292" s="392"/>
      <c r="BN292" s="390">
        <v>75</v>
      </c>
      <c r="BO292" s="371">
        <f t="shared" si="742"/>
        <v>0</v>
      </c>
      <c r="BP292" s="372">
        <f t="shared" si="743"/>
        <v>0</v>
      </c>
      <c r="BQ292" s="396"/>
      <c r="BR292" s="390">
        <v>23</v>
      </c>
      <c r="BS292" s="371">
        <f t="shared" si="744"/>
        <v>0</v>
      </c>
      <c r="BT292" s="372">
        <f t="shared" si="745"/>
        <v>0</v>
      </c>
      <c r="BU292" s="397"/>
      <c r="BV292" s="390"/>
      <c r="BW292" s="371">
        <f t="shared" si="688"/>
        <v>0</v>
      </c>
      <c r="BX292" s="423">
        <f t="shared" si="689"/>
        <v>0</v>
      </c>
      <c r="BY292" s="358">
        <f t="shared" si="690"/>
        <v>0</v>
      </c>
      <c r="BZ292" s="372">
        <f t="shared" si="691"/>
        <v>98</v>
      </c>
      <c r="CA292" s="358">
        <f t="shared" si="692"/>
        <v>0</v>
      </c>
      <c r="CB292" s="372">
        <f t="shared" si="693"/>
        <v>0</v>
      </c>
      <c r="CC292" s="394"/>
      <c r="CD292" s="387">
        <v>4.2</v>
      </c>
      <c r="CE292" s="371">
        <f t="shared" si="746"/>
        <v>0</v>
      </c>
      <c r="CF292" s="372">
        <f t="shared" si="747"/>
        <v>315</v>
      </c>
      <c r="CG292" s="399"/>
      <c r="CH292" s="387">
        <v>5.78</v>
      </c>
      <c r="CI292" s="371">
        <f t="shared" si="748"/>
        <v>0</v>
      </c>
      <c r="CJ292" s="372">
        <f t="shared" si="749"/>
        <v>132.94</v>
      </c>
      <c r="CK292" s="399"/>
      <c r="CL292" s="387"/>
      <c r="CM292" s="371">
        <f t="shared" si="634"/>
        <v>0</v>
      </c>
      <c r="CN292" s="372">
        <f t="shared" si="635"/>
        <v>0</v>
      </c>
      <c r="CO292" s="371">
        <f t="shared" si="636"/>
        <v>0</v>
      </c>
      <c r="CP292" s="372">
        <f t="shared" si="637"/>
        <v>4.5708163265306121</v>
      </c>
      <c r="CQ292" s="371">
        <f t="shared" si="638"/>
        <v>0</v>
      </c>
      <c r="CR292" s="372">
        <f t="shared" si="639"/>
        <v>447.94</v>
      </c>
      <c r="CS292" s="394"/>
      <c r="CT292" s="387"/>
      <c r="CU292" s="371">
        <f t="shared" si="750"/>
        <v>0</v>
      </c>
      <c r="CV292" s="372">
        <f t="shared" si="751"/>
        <v>0</v>
      </c>
      <c r="CW292" s="399"/>
      <c r="CX292" s="387"/>
      <c r="CY292" s="371">
        <f t="shared" si="752"/>
        <v>0</v>
      </c>
      <c r="CZ292" s="372">
        <f t="shared" si="753"/>
        <v>0</v>
      </c>
      <c r="DA292" s="401"/>
      <c r="DB292" s="387"/>
      <c r="DC292" s="371">
        <f t="shared" si="694"/>
        <v>0</v>
      </c>
      <c r="DD292" s="372">
        <f t="shared" si="695"/>
        <v>0</v>
      </c>
      <c r="DE292" s="371">
        <f t="shared" si="696"/>
        <v>0</v>
      </c>
      <c r="DF292" s="372">
        <f t="shared" si="697"/>
        <v>0</v>
      </c>
      <c r="DG292" s="371">
        <f t="shared" si="698"/>
        <v>0</v>
      </c>
      <c r="DH292" s="372">
        <f t="shared" si="699"/>
        <v>0</v>
      </c>
      <c r="DI292" s="371">
        <f t="shared" si="700"/>
        <v>0</v>
      </c>
      <c r="DJ292" s="372">
        <f t="shared" si="700"/>
        <v>132</v>
      </c>
      <c r="DK292" s="371">
        <f t="shared" si="700"/>
        <v>0</v>
      </c>
      <c r="DL292" s="372">
        <f t="shared" si="700"/>
        <v>0</v>
      </c>
      <c r="DM292" s="371">
        <f t="shared" si="701"/>
        <v>0</v>
      </c>
      <c r="DN292" s="372">
        <f t="shared" si="702"/>
        <v>4.1053030303030305</v>
      </c>
      <c r="DO292" s="371">
        <f t="shared" si="703"/>
        <v>0</v>
      </c>
      <c r="DP292" s="372">
        <f t="shared" si="704"/>
        <v>541.9</v>
      </c>
      <c r="DQ292" s="371">
        <f t="shared" si="705"/>
        <v>0</v>
      </c>
      <c r="DR292" s="372">
        <f t="shared" si="706"/>
        <v>0</v>
      </c>
      <c r="DS292" s="371">
        <f t="shared" si="707"/>
        <v>0</v>
      </c>
      <c r="DT292" s="372">
        <f t="shared" si="708"/>
        <v>0</v>
      </c>
      <c r="DU292" s="392"/>
      <c r="DV292" s="390">
        <v>74</v>
      </c>
      <c r="DW292" s="371">
        <f t="shared" si="754"/>
        <v>0</v>
      </c>
      <c r="DX292" s="372">
        <f t="shared" si="755"/>
        <v>0</v>
      </c>
      <c r="DY292" s="396"/>
      <c r="DZ292" s="390">
        <v>49</v>
      </c>
      <c r="EA292" s="371">
        <f t="shared" si="709"/>
        <v>0</v>
      </c>
      <c r="EB292" s="372">
        <f t="shared" si="710"/>
        <v>0</v>
      </c>
      <c r="EC292" s="397"/>
      <c r="ED292" s="390">
        <v>0</v>
      </c>
      <c r="EE292" s="371">
        <f t="shared" si="640"/>
        <v>0</v>
      </c>
      <c r="EF292" s="372">
        <f t="shared" si="641"/>
        <v>0</v>
      </c>
      <c r="EG292" s="358">
        <f t="shared" si="642"/>
        <v>0</v>
      </c>
      <c r="EH292" s="372">
        <f t="shared" si="643"/>
        <v>123</v>
      </c>
      <c r="EI292" s="358">
        <f t="shared" si="644"/>
        <v>0</v>
      </c>
      <c r="EJ292" s="372">
        <f t="shared" si="645"/>
        <v>0</v>
      </c>
      <c r="EK292" s="394"/>
      <c r="EL292" s="657">
        <v>0.71</v>
      </c>
      <c r="EM292" s="371">
        <f t="shared" si="756"/>
        <v>0</v>
      </c>
      <c r="EN292" s="372">
        <f t="shared" si="757"/>
        <v>52.54</v>
      </c>
      <c r="EO292" s="399"/>
      <c r="EP292" s="657">
        <v>1.66</v>
      </c>
      <c r="EQ292" s="371">
        <f t="shared" si="712"/>
        <v>0</v>
      </c>
      <c r="ER292" s="372">
        <f t="shared" si="713"/>
        <v>81.339999999999989</v>
      </c>
      <c r="ES292" s="399"/>
      <c r="ET292" s="387"/>
      <c r="EU292" s="371">
        <f t="shared" si="714"/>
        <v>0</v>
      </c>
      <c r="EV292" s="372">
        <f t="shared" si="715"/>
        <v>0</v>
      </c>
      <c r="EW292" s="371">
        <f t="shared" si="716"/>
        <v>0</v>
      </c>
      <c r="EX292" s="372">
        <f t="shared" si="717"/>
        <v>1.0884552845528455</v>
      </c>
      <c r="EY292" s="371">
        <f t="shared" si="718"/>
        <v>0</v>
      </c>
      <c r="EZ292" s="372">
        <f t="shared" si="719"/>
        <v>133.88</v>
      </c>
      <c r="FA292" s="394"/>
      <c r="FB292" s="387"/>
      <c r="FC292" s="371">
        <f t="shared" si="758"/>
        <v>0</v>
      </c>
      <c r="FD292" s="372">
        <f t="shared" si="759"/>
        <v>0</v>
      </c>
      <c r="FE292" s="399"/>
      <c r="FF292" s="387"/>
      <c r="FG292" s="371">
        <f t="shared" si="760"/>
        <v>0</v>
      </c>
      <c r="FH292" s="372">
        <f t="shared" si="761"/>
        <v>0</v>
      </c>
      <c r="FI292" s="401"/>
      <c r="FJ292" s="387"/>
      <c r="FK292" s="371">
        <f t="shared" si="762"/>
        <v>0</v>
      </c>
      <c r="FL292" s="372">
        <f t="shared" si="763"/>
        <v>0</v>
      </c>
      <c r="FM292" s="371">
        <f t="shared" si="764"/>
        <v>0</v>
      </c>
      <c r="FN292" s="372">
        <f t="shared" si="765"/>
        <v>0</v>
      </c>
      <c r="FO292" s="371">
        <f t="shared" si="766"/>
        <v>0</v>
      </c>
      <c r="FP292" s="372">
        <f t="shared" si="767"/>
        <v>0</v>
      </c>
      <c r="FQ292" s="392"/>
      <c r="FR292" s="390"/>
      <c r="FS292" s="371">
        <f t="shared" si="720"/>
        <v>0</v>
      </c>
      <c r="FT292" s="372">
        <f t="shared" si="721"/>
        <v>0</v>
      </c>
      <c r="FU292" s="396"/>
      <c r="FV292" s="390"/>
      <c r="FW292" s="371">
        <f t="shared" si="722"/>
        <v>0</v>
      </c>
      <c r="FX292" s="372">
        <f t="shared" si="723"/>
        <v>0</v>
      </c>
      <c r="FY292" s="396"/>
      <c r="FZ292" s="390"/>
      <c r="GA292" s="371">
        <f t="shared" si="648"/>
        <v>0</v>
      </c>
      <c r="GB292" s="372">
        <f t="shared" si="649"/>
        <v>0</v>
      </c>
      <c r="GC292" s="406">
        <f t="shared" si="650"/>
        <v>0</v>
      </c>
      <c r="GD292" s="372">
        <f t="shared" si="650"/>
        <v>181</v>
      </c>
      <c r="GE292" s="371">
        <f t="shared" si="650"/>
        <v>0</v>
      </c>
      <c r="GF292" s="372">
        <f t="shared" si="650"/>
        <v>0</v>
      </c>
      <c r="GG292" s="371" t="str">
        <f t="shared" si="651"/>
        <v/>
      </c>
      <c r="GH292" s="372">
        <f t="shared" si="652"/>
        <v>448.5</v>
      </c>
      <c r="GI292" s="371" t="str">
        <f t="shared" si="653"/>
        <v/>
      </c>
      <c r="GJ292" s="372" t="str">
        <f t="shared" si="654"/>
        <v/>
      </c>
      <c r="GK292" s="406">
        <f t="shared" si="655"/>
        <v>0</v>
      </c>
      <c r="GL292" s="372">
        <f t="shared" si="655"/>
        <v>74</v>
      </c>
      <c r="GM292" s="371">
        <f t="shared" si="655"/>
        <v>0</v>
      </c>
      <c r="GN292" s="372">
        <f t="shared" si="655"/>
        <v>0</v>
      </c>
      <c r="GO292" s="371">
        <f t="shared" si="656"/>
        <v>0</v>
      </c>
      <c r="GP292" s="372">
        <f t="shared" si="657"/>
        <v>227.27999999999997</v>
      </c>
      <c r="GQ292" s="371">
        <f t="shared" si="658"/>
        <v>0</v>
      </c>
      <c r="GR292" s="372">
        <f t="shared" si="659"/>
        <v>0</v>
      </c>
      <c r="GS292" s="406">
        <f t="shared" si="660"/>
        <v>0</v>
      </c>
      <c r="GT292" s="372">
        <f t="shared" si="661"/>
        <v>255</v>
      </c>
      <c r="GU292" s="371">
        <f t="shared" si="662"/>
        <v>0</v>
      </c>
      <c r="GV292" s="372">
        <f t="shared" si="663"/>
        <v>0</v>
      </c>
      <c r="GW292" s="371" t="str">
        <f t="shared" si="664"/>
        <v/>
      </c>
      <c r="GX292" s="372">
        <f t="shared" si="665"/>
        <v>675.78</v>
      </c>
      <c r="GY292" s="371" t="str">
        <f t="shared" si="666"/>
        <v/>
      </c>
      <c r="GZ292" s="372" t="str">
        <f t="shared" si="667"/>
        <v/>
      </c>
      <c r="HA292" s="406">
        <f t="shared" si="668"/>
        <v>0</v>
      </c>
      <c r="HB292" s="372">
        <f t="shared" si="669"/>
        <v>0</v>
      </c>
      <c r="HC292" s="371">
        <f t="shared" si="670"/>
        <v>0</v>
      </c>
      <c r="HD292" s="372">
        <f t="shared" si="671"/>
        <v>0</v>
      </c>
      <c r="HE292" s="371" t="str">
        <f t="shared" si="672"/>
        <v/>
      </c>
      <c r="HF292" s="372" t="str">
        <f t="shared" si="673"/>
        <v/>
      </c>
      <c r="HG292" s="371" t="str">
        <f t="shared" si="674"/>
        <v/>
      </c>
      <c r="HH292" s="372" t="str">
        <f t="shared" si="675"/>
        <v/>
      </c>
      <c r="HI292" s="406" t="str">
        <f t="shared" si="676"/>
        <v/>
      </c>
      <c r="HJ292" s="372">
        <f t="shared" si="677"/>
        <v>675.78</v>
      </c>
      <c r="HK292" s="371" t="str">
        <f t="shared" si="678"/>
        <v/>
      </c>
      <c r="HL292" s="371" t="str">
        <f t="shared" si="679"/>
        <v/>
      </c>
      <c r="HM292" s="410"/>
    </row>
    <row r="293" spans="1:221" s="343" customFormat="1" ht="15">
      <c r="A293" s="354" t="s">
        <v>286</v>
      </c>
      <c r="B293" s="314" t="s">
        <v>796</v>
      </c>
      <c r="C293" s="314"/>
      <c r="D293" s="313">
        <v>217882</v>
      </c>
      <c r="E293" s="315">
        <v>1</v>
      </c>
      <c r="F293" s="676"/>
      <c r="G293" s="420"/>
      <c r="H293" s="421"/>
      <c r="I293" s="414"/>
      <c r="J293" s="371">
        <f t="shared" si="724"/>
        <v>0</v>
      </c>
      <c r="K293" s="372">
        <f t="shared" si="725"/>
        <v>0</v>
      </c>
      <c r="L293" s="387"/>
      <c r="M293" s="371">
        <f t="shared" si="612"/>
        <v>0</v>
      </c>
      <c r="N293" s="372">
        <f t="shared" si="613"/>
        <v>0</v>
      </c>
      <c r="O293" s="371">
        <f t="shared" si="614"/>
        <v>0</v>
      </c>
      <c r="P293" s="372">
        <f t="shared" si="615"/>
        <v>0</v>
      </c>
      <c r="Q293" s="392"/>
      <c r="R293" s="390"/>
      <c r="S293" s="371">
        <f t="shared" si="730"/>
        <v>0</v>
      </c>
      <c r="T293" s="372">
        <f t="shared" si="731"/>
        <v>0</v>
      </c>
      <c r="U293" s="396"/>
      <c r="V293" s="390"/>
      <c r="W293" s="371">
        <f t="shared" si="680"/>
        <v>0</v>
      </c>
      <c r="X293" s="372">
        <f t="shared" si="681"/>
        <v>0</v>
      </c>
      <c r="Y293" s="397"/>
      <c r="Z293" s="390"/>
      <c r="AA293" s="371">
        <f t="shared" si="682"/>
        <v>0</v>
      </c>
      <c r="AB293" s="372">
        <f t="shared" si="683"/>
        <v>0</v>
      </c>
      <c r="AC293" s="358">
        <f t="shared" si="684"/>
        <v>0</v>
      </c>
      <c r="AD293" s="372">
        <f t="shared" si="685"/>
        <v>0</v>
      </c>
      <c r="AE293" s="358">
        <f t="shared" si="686"/>
        <v>0</v>
      </c>
      <c r="AF293" s="372">
        <f t="shared" si="687"/>
        <v>0</v>
      </c>
      <c r="AG293" s="394"/>
      <c r="AH293" s="387"/>
      <c r="AI293" s="371">
        <f t="shared" ref="AI293:AI327" si="768">IF(Q293&gt;0,(Q293*AG293),)</f>
        <v>0</v>
      </c>
      <c r="AJ293" s="372">
        <f t="shared" ref="AJ293:AJ327" si="769">IF(R293&gt;0,(R293*AH293),)</f>
        <v>0</v>
      </c>
      <c r="AK293" s="399"/>
      <c r="AL293" s="387"/>
      <c r="AM293" s="371">
        <f t="shared" si="628"/>
        <v>0</v>
      </c>
      <c r="AN293" s="372">
        <f t="shared" si="629"/>
        <v>0</v>
      </c>
      <c r="AO293" s="399"/>
      <c r="AP293" s="387"/>
      <c r="AQ293" s="371">
        <f t="shared" si="601"/>
        <v>0</v>
      </c>
      <c r="AR293" s="372">
        <f t="shared" si="602"/>
        <v>0</v>
      </c>
      <c r="AS293" s="371">
        <f t="shared" si="603"/>
        <v>0</v>
      </c>
      <c r="AT293" s="372">
        <f t="shared" si="604"/>
        <v>0</v>
      </c>
      <c r="AU293" s="371">
        <f t="shared" si="605"/>
        <v>0</v>
      </c>
      <c r="AV293" s="372">
        <f t="shared" si="606"/>
        <v>0</v>
      </c>
      <c r="AW293" s="394"/>
      <c r="AX293" s="387"/>
      <c r="AY293" s="371">
        <f t="shared" si="732"/>
        <v>0</v>
      </c>
      <c r="AZ293" s="372">
        <f t="shared" si="733"/>
        <v>0</v>
      </c>
      <c r="BA293" s="399"/>
      <c r="BB293" s="387"/>
      <c r="BC293" s="371">
        <f t="shared" si="734"/>
        <v>0</v>
      </c>
      <c r="BD293" s="372">
        <f t="shared" si="735"/>
        <v>0</v>
      </c>
      <c r="BE293" s="401"/>
      <c r="BF293" s="387"/>
      <c r="BG293" s="371">
        <f t="shared" si="736"/>
        <v>0</v>
      </c>
      <c r="BH293" s="372">
        <f t="shared" si="737"/>
        <v>0</v>
      </c>
      <c r="BI293" s="371">
        <f t="shared" si="738"/>
        <v>0</v>
      </c>
      <c r="BJ293" s="372">
        <f t="shared" si="739"/>
        <v>0</v>
      </c>
      <c r="BK293" s="371">
        <f t="shared" si="740"/>
        <v>0</v>
      </c>
      <c r="BL293" s="372">
        <f t="shared" si="741"/>
        <v>0</v>
      </c>
      <c r="BM293" s="392"/>
      <c r="BN293" s="390"/>
      <c r="BO293" s="371">
        <f t="shared" si="742"/>
        <v>0</v>
      </c>
      <c r="BP293" s="372">
        <f t="shared" si="743"/>
        <v>0</v>
      </c>
      <c r="BQ293" s="396"/>
      <c r="BR293" s="390"/>
      <c r="BS293" s="371">
        <f t="shared" si="744"/>
        <v>0</v>
      </c>
      <c r="BT293" s="372">
        <f t="shared" si="745"/>
        <v>0</v>
      </c>
      <c r="BU293" s="397"/>
      <c r="BV293" s="390"/>
      <c r="BW293" s="371">
        <f t="shared" si="688"/>
        <v>0</v>
      </c>
      <c r="BX293" s="423">
        <f t="shared" si="689"/>
        <v>0</v>
      </c>
      <c r="BY293" s="358">
        <f t="shared" si="690"/>
        <v>0</v>
      </c>
      <c r="BZ293" s="372">
        <f t="shared" si="691"/>
        <v>0</v>
      </c>
      <c r="CA293" s="358">
        <f t="shared" si="692"/>
        <v>0</v>
      </c>
      <c r="CB293" s="372">
        <f t="shared" si="693"/>
        <v>0</v>
      </c>
      <c r="CC293" s="394"/>
      <c r="CD293" s="387"/>
      <c r="CE293" s="371">
        <f t="shared" si="746"/>
        <v>0</v>
      </c>
      <c r="CF293" s="372">
        <f t="shared" si="747"/>
        <v>0</v>
      </c>
      <c r="CG293" s="399"/>
      <c r="CH293" s="387"/>
      <c r="CI293" s="371">
        <f t="shared" si="748"/>
        <v>0</v>
      </c>
      <c r="CJ293" s="372">
        <f t="shared" si="749"/>
        <v>0</v>
      </c>
      <c r="CK293" s="399"/>
      <c r="CL293" s="387"/>
      <c r="CM293" s="371">
        <f t="shared" si="634"/>
        <v>0</v>
      </c>
      <c r="CN293" s="372">
        <f t="shared" si="635"/>
        <v>0</v>
      </c>
      <c r="CO293" s="371">
        <f t="shared" si="636"/>
        <v>0</v>
      </c>
      <c r="CP293" s="372">
        <f t="shared" si="637"/>
        <v>0</v>
      </c>
      <c r="CQ293" s="371">
        <f t="shared" si="638"/>
        <v>0</v>
      </c>
      <c r="CR293" s="372">
        <f t="shared" si="639"/>
        <v>0</v>
      </c>
      <c r="CS293" s="394"/>
      <c r="CT293" s="387"/>
      <c r="CU293" s="371">
        <f t="shared" si="750"/>
        <v>0</v>
      </c>
      <c r="CV293" s="372">
        <f t="shared" si="751"/>
        <v>0</v>
      </c>
      <c r="CW293" s="399"/>
      <c r="CX293" s="387"/>
      <c r="CY293" s="371">
        <f t="shared" si="752"/>
        <v>0</v>
      </c>
      <c r="CZ293" s="372">
        <f t="shared" si="753"/>
        <v>0</v>
      </c>
      <c r="DA293" s="401"/>
      <c r="DB293" s="387"/>
      <c r="DC293" s="371">
        <f t="shared" si="694"/>
        <v>0</v>
      </c>
      <c r="DD293" s="372">
        <f t="shared" si="695"/>
        <v>0</v>
      </c>
      <c r="DE293" s="371">
        <f t="shared" si="696"/>
        <v>0</v>
      </c>
      <c r="DF293" s="372">
        <f t="shared" si="697"/>
        <v>0</v>
      </c>
      <c r="DG293" s="371">
        <f t="shared" si="698"/>
        <v>0</v>
      </c>
      <c r="DH293" s="372">
        <f t="shared" si="699"/>
        <v>0</v>
      </c>
      <c r="DI293" s="371">
        <f t="shared" si="700"/>
        <v>0</v>
      </c>
      <c r="DJ293" s="372">
        <f t="shared" si="700"/>
        <v>0</v>
      </c>
      <c r="DK293" s="371">
        <f t="shared" si="700"/>
        <v>0</v>
      </c>
      <c r="DL293" s="372">
        <f t="shared" si="700"/>
        <v>0</v>
      </c>
      <c r="DM293" s="371">
        <f t="shared" si="701"/>
        <v>0</v>
      </c>
      <c r="DN293" s="372">
        <f t="shared" si="702"/>
        <v>0</v>
      </c>
      <c r="DO293" s="371">
        <f t="shared" si="703"/>
        <v>0</v>
      </c>
      <c r="DP293" s="372">
        <f t="shared" si="704"/>
        <v>0</v>
      </c>
      <c r="DQ293" s="371">
        <f t="shared" si="705"/>
        <v>0</v>
      </c>
      <c r="DR293" s="372">
        <f t="shared" si="706"/>
        <v>0</v>
      </c>
      <c r="DS293" s="371">
        <f t="shared" si="707"/>
        <v>0</v>
      </c>
      <c r="DT293" s="372">
        <f t="shared" si="708"/>
        <v>0</v>
      </c>
      <c r="DU293" s="392"/>
      <c r="DV293" s="390"/>
      <c r="DW293" s="371">
        <f t="shared" si="754"/>
        <v>0</v>
      </c>
      <c r="DX293" s="372">
        <f t="shared" si="755"/>
        <v>0</v>
      </c>
      <c r="DY293" s="396"/>
      <c r="DZ293" s="390"/>
      <c r="EA293" s="371">
        <f t="shared" si="709"/>
        <v>0</v>
      </c>
      <c r="EB293" s="372">
        <f t="shared" si="710"/>
        <v>0</v>
      </c>
      <c r="EC293" s="397"/>
      <c r="ED293" s="390"/>
      <c r="EE293" s="371">
        <f t="shared" si="640"/>
        <v>0</v>
      </c>
      <c r="EF293" s="372">
        <f t="shared" si="641"/>
        <v>0</v>
      </c>
      <c r="EG293" s="358">
        <f t="shared" si="642"/>
        <v>0</v>
      </c>
      <c r="EH293" s="372">
        <f t="shared" si="643"/>
        <v>0</v>
      </c>
      <c r="EI293" s="358">
        <f t="shared" si="644"/>
        <v>0</v>
      </c>
      <c r="EJ293" s="372">
        <f t="shared" si="645"/>
        <v>0</v>
      </c>
      <c r="EK293" s="394"/>
      <c r="EL293" s="387"/>
      <c r="EM293" s="371">
        <f t="shared" si="756"/>
        <v>0</v>
      </c>
      <c r="EN293" s="372">
        <f t="shared" si="757"/>
        <v>0</v>
      </c>
      <c r="EO293" s="399"/>
      <c r="EP293" s="387"/>
      <c r="EQ293" s="371">
        <f t="shared" si="712"/>
        <v>0</v>
      </c>
      <c r="ER293" s="372">
        <f t="shared" si="713"/>
        <v>0</v>
      </c>
      <c r="ES293" s="399"/>
      <c r="ET293" s="387"/>
      <c r="EU293" s="371">
        <f t="shared" si="714"/>
        <v>0</v>
      </c>
      <c r="EV293" s="372">
        <f t="shared" si="715"/>
        <v>0</v>
      </c>
      <c r="EW293" s="371">
        <f t="shared" si="716"/>
        <v>0</v>
      </c>
      <c r="EX293" s="372">
        <f t="shared" si="717"/>
        <v>0</v>
      </c>
      <c r="EY293" s="371">
        <f t="shared" si="718"/>
        <v>0</v>
      </c>
      <c r="EZ293" s="372">
        <f t="shared" si="719"/>
        <v>0</v>
      </c>
      <c r="FA293" s="394"/>
      <c r="FB293" s="387"/>
      <c r="FC293" s="371">
        <f t="shared" si="758"/>
        <v>0</v>
      </c>
      <c r="FD293" s="372">
        <f t="shared" si="759"/>
        <v>0</v>
      </c>
      <c r="FE293" s="399"/>
      <c r="FF293" s="387"/>
      <c r="FG293" s="371">
        <f t="shared" si="760"/>
        <v>0</v>
      </c>
      <c r="FH293" s="372">
        <f t="shared" si="761"/>
        <v>0</v>
      </c>
      <c r="FI293" s="401"/>
      <c r="FJ293" s="387"/>
      <c r="FK293" s="371">
        <f t="shared" si="762"/>
        <v>0</v>
      </c>
      <c r="FL293" s="372">
        <f t="shared" si="763"/>
        <v>0</v>
      </c>
      <c r="FM293" s="371">
        <f t="shared" si="764"/>
        <v>0</v>
      </c>
      <c r="FN293" s="372">
        <f t="shared" si="765"/>
        <v>0</v>
      </c>
      <c r="FO293" s="371">
        <f t="shared" si="766"/>
        <v>0</v>
      </c>
      <c r="FP293" s="372">
        <f t="shared" si="767"/>
        <v>0</v>
      </c>
      <c r="FQ293" s="392"/>
      <c r="FR293" s="390"/>
      <c r="FS293" s="371">
        <f t="shared" si="720"/>
        <v>0</v>
      </c>
      <c r="FT293" s="372">
        <f t="shared" si="721"/>
        <v>0</v>
      </c>
      <c r="FU293" s="396"/>
      <c r="FV293" s="390"/>
      <c r="FW293" s="371">
        <f t="shared" si="722"/>
        <v>0</v>
      </c>
      <c r="FX293" s="372">
        <f t="shared" si="723"/>
        <v>0</v>
      </c>
      <c r="FY293" s="396"/>
      <c r="FZ293" s="390"/>
      <c r="GA293" s="371">
        <f t="shared" si="648"/>
        <v>0</v>
      </c>
      <c r="GB293" s="372">
        <f t="shared" si="649"/>
        <v>0</v>
      </c>
      <c r="GC293" s="406">
        <f t="shared" si="650"/>
        <v>0</v>
      </c>
      <c r="GD293" s="372">
        <f t="shared" si="650"/>
        <v>0</v>
      </c>
      <c r="GE293" s="371">
        <f t="shared" si="650"/>
        <v>0</v>
      </c>
      <c r="GF293" s="372">
        <f t="shared" si="650"/>
        <v>0</v>
      </c>
      <c r="GG293" s="371" t="str">
        <f t="shared" si="651"/>
        <v/>
      </c>
      <c r="GH293" s="372" t="str">
        <f t="shared" si="652"/>
        <v/>
      </c>
      <c r="GI293" s="371" t="str">
        <f t="shared" si="653"/>
        <v/>
      </c>
      <c r="GJ293" s="372" t="str">
        <f t="shared" si="654"/>
        <v/>
      </c>
      <c r="GK293" s="406">
        <f t="shared" si="655"/>
        <v>0</v>
      </c>
      <c r="GL293" s="372">
        <f t="shared" si="655"/>
        <v>0</v>
      </c>
      <c r="GM293" s="371">
        <f t="shared" si="655"/>
        <v>0</v>
      </c>
      <c r="GN293" s="372">
        <f t="shared" si="655"/>
        <v>0</v>
      </c>
      <c r="GO293" s="371">
        <f t="shared" si="656"/>
        <v>0</v>
      </c>
      <c r="GP293" s="372">
        <f t="shared" si="657"/>
        <v>0</v>
      </c>
      <c r="GQ293" s="371">
        <f t="shared" si="658"/>
        <v>0</v>
      </c>
      <c r="GR293" s="372">
        <f t="shared" si="659"/>
        <v>0</v>
      </c>
      <c r="GS293" s="406">
        <f t="shared" si="660"/>
        <v>0</v>
      </c>
      <c r="GT293" s="372">
        <f t="shared" si="661"/>
        <v>0</v>
      </c>
      <c r="GU293" s="371">
        <f t="shared" si="662"/>
        <v>0</v>
      </c>
      <c r="GV293" s="372">
        <f t="shared" si="663"/>
        <v>0</v>
      </c>
      <c r="GW293" s="371" t="str">
        <f t="shared" si="664"/>
        <v/>
      </c>
      <c r="GX293" s="372" t="str">
        <f t="shared" si="665"/>
        <v/>
      </c>
      <c r="GY293" s="371" t="str">
        <f t="shared" si="666"/>
        <v/>
      </c>
      <c r="GZ293" s="372" t="str">
        <f t="shared" si="667"/>
        <v/>
      </c>
      <c r="HA293" s="406">
        <f t="shared" si="668"/>
        <v>0</v>
      </c>
      <c r="HB293" s="372">
        <f t="shared" si="669"/>
        <v>0</v>
      </c>
      <c r="HC293" s="371">
        <f t="shared" si="670"/>
        <v>0</v>
      </c>
      <c r="HD293" s="372">
        <f t="shared" si="671"/>
        <v>0</v>
      </c>
      <c r="HE293" s="371" t="str">
        <f t="shared" si="672"/>
        <v/>
      </c>
      <c r="HF293" s="372" t="str">
        <f t="shared" si="673"/>
        <v/>
      </c>
      <c r="HG293" s="371" t="str">
        <f t="shared" si="674"/>
        <v/>
      </c>
      <c r="HH293" s="372" t="str">
        <f t="shared" si="675"/>
        <v/>
      </c>
      <c r="HI293" s="406" t="str">
        <f t="shared" si="676"/>
        <v/>
      </c>
      <c r="HJ293" s="372" t="str">
        <f t="shared" si="677"/>
        <v/>
      </c>
      <c r="HK293" s="371" t="str">
        <f t="shared" si="678"/>
        <v/>
      </c>
      <c r="HL293" s="371" t="str">
        <f t="shared" si="679"/>
        <v/>
      </c>
      <c r="HM293" s="410"/>
    </row>
    <row r="294" spans="1:221" s="343" customFormat="1" ht="15">
      <c r="A294" s="354" t="s">
        <v>286</v>
      </c>
      <c r="B294" s="314" t="s">
        <v>797</v>
      </c>
      <c r="C294" s="314"/>
      <c r="D294" s="313">
        <v>218663</v>
      </c>
      <c r="E294" s="315">
        <v>1</v>
      </c>
      <c r="F294" s="676"/>
      <c r="G294" s="420"/>
      <c r="H294" s="421"/>
      <c r="I294" s="414"/>
      <c r="J294" s="371">
        <f t="shared" si="724"/>
        <v>0</v>
      </c>
      <c r="K294" s="372">
        <f t="shared" si="725"/>
        <v>0</v>
      </c>
      <c r="L294" s="387"/>
      <c r="M294" s="371">
        <f t="shared" si="612"/>
        <v>0</v>
      </c>
      <c r="N294" s="372">
        <f t="shared" si="613"/>
        <v>0</v>
      </c>
      <c r="O294" s="371">
        <f t="shared" si="614"/>
        <v>0</v>
      </c>
      <c r="P294" s="372">
        <f t="shared" si="615"/>
        <v>0</v>
      </c>
      <c r="Q294" s="392"/>
      <c r="R294" s="390"/>
      <c r="S294" s="371">
        <f t="shared" si="730"/>
        <v>0</v>
      </c>
      <c r="T294" s="372">
        <f t="shared" si="731"/>
        <v>0</v>
      </c>
      <c r="U294" s="396"/>
      <c r="V294" s="390"/>
      <c r="W294" s="371">
        <f t="shared" si="680"/>
        <v>0</v>
      </c>
      <c r="X294" s="372">
        <f t="shared" si="681"/>
        <v>0</v>
      </c>
      <c r="Y294" s="397"/>
      <c r="Z294" s="390"/>
      <c r="AA294" s="371">
        <f t="shared" si="682"/>
        <v>0</v>
      </c>
      <c r="AB294" s="372">
        <f t="shared" si="683"/>
        <v>0</v>
      </c>
      <c r="AC294" s="358">
        <f t="shared" si="684"/>
        <v>0</v>
      </c>
      <c r="AD294" s="372">
        <f t="shared" si="685"/>
        <v>0</v>
      </c>
      <c r="AE294" s="358">
        <f t="shared" si="686"/>
        <v>0</v>
      </c>
      <c r="AF294" s="372">
        <f t="shared" si="687"/>
        <v>0</v>
      </c>
      <c r="AG294" s="394"/>
      <c r="AH294" s="387"/>
      <c r="AI294" s="371">
        <f t="shared" si="768"/>
        <v>0</v>
      </c>
      <c r="AJ294" s="372">
        <f t="shared" si="769"/>
        <v>0</v>
      </c>
      <c r="AK294" s="399"/>
      <c r="AL294" s="387"/>
      <c r="AM294" s="371">
        <f t="shared" si="628"/>
        <v>0</v>
      </c>
      <c r="AN294" s="372">
        <f t="shared" si="629"/>
        <v>0</v>
      </c>
      <c r="AO294" s="399"/>
      <c r="AP294" s="387"/>
      <c r="AQ294" s="371">
        <f t="shared" ref="AQ294:AQ327" si="770">IF(Y294&gt;0,(Y294*AO294),)</f>
        <v>0</v>
      </c>
      <c r="AR294" s="372">
        <f t="shared" ref="AR294:AR327" si="771">IF(Z294&gt;0,(Z294*AP294),)</f>
        <v>0</v>
      </c>
      <c r="AS294" s="371">
        <f t="shared" ref="AS294:AS327" si="772">IF(AC294&gt;0,((AI294+AM294+AQ294)/AC294),)</f>
        <v>0</v>
      </c>
      <c r="AT294" s="372">
        <f t="shared" ref="AT294:AT327" si="773">IF(AD294&gt;0,((AJ294+AN294+AR294)/AD294),)</f>
        <v>0</v>
      </c>
      <c r="AU294" s="371">
        <f t="shared" ref="AU294:AU327" si="774">IF(AC294&gt;0,(AC294*AS294),)</f>
        <v>0</v>
      </c>
      <c r="AV294" s="372">
        <f t="shared" ref="AV294:AV327" si="775">IF(AD294&gt;0,(AD294*AT294),)</f>
        <v>0</v>
      </c>
      <c r="AW294" s="394"/>
      <c r="AX294" s="387"/>
      <c r="AY294" s="371">
        <f t="shared" si="630"/>
        <v>0</v>
      </c>
      <c r="AZ294" s="372">
        <f t="shared" si="631"/>
        <v>0</v>
      </c>
      <c r="BA294" s="399"/>
      <c r="BB294" s="387"/>
      <c r="BC294" s="371">
        <f t="shared" si="734"/>
        <v>0</v>
      </c>
      <c r="BD294" s="372">
        <f t="shared" si="735"/>
        <v>0</v>
      </c>
      <c r="BE294" s="401"/>
      <c r="BF294" s="387"/>
      <c r="BG294" s="371">
        <f t="shared" si="736"/>
        <v>0</v>
      </c>
      <c r="BH294" s="372">
        <f t="shared" si="737"/>
        <v>0</v>
      </c>
      <c r="BI294" s="371">
        <f t="shared" si="738"/>
        <v>0</v>
      </c>
      <c r="BJ294" s="372">
        <f t="shared" si="739"/>
        <v>0</v>
      </c>
      <c r="BK294" s="371">
        <f t="shared" si="740"/>
        <v>0</v>
      </c>
      <c r="BL294" s="372">
        <f t="shared" si="741"/>
        <v>0</v>
      </c>
      <c r="BM294" s="392"/>
      <c r="BN294" s="390"/>
      <c r="BO294" s="371">
        <f t="shared" si="742"/>
        <v>0</v>
      </c>
      <c r="BP294" s="372">
        <f t="shared" si="743"/>
        <v>0</v>
      </c>
      <c r="BQ294" s="396"/>
      <c r="BR294" s="390"/>
      <c r="BS294" s="371">
        <f t="shared" si="596"/>
        <v>0</v>
      </c>
      <c r="BT294" s="372">
        <f t="shared" si="596"/>
        <v>0</v>
      </c>
      <c r="BU294" s="397"/>
      <c r="BV294" s="390"/>
      <c r="BW294" s="371">
        <f t="shared" si="688"/>
        <v>0</v>
      </c>
      <c r="BX294" s="423">
        <f t="shared" si="689"/>
        <v>0</v>
      </c>
      <c r="BY294" s="358">
        <f t="shared" si="690"/>
        <v>0</v>
      </c>
      <c r="BZ294" s="372">
        <f t="shared" si="691"/>
        <v>0</v>
      </c>
      <c r="CA294" s="358">
        <f t="shared" si="692"/>
        <v>0</v>
      </c>
      <c r="CB294" s="372">
        <f t="shared" si="693"/>
        <v>0</v>
      </c>
      <c r="CC294" s="394"/>
      <c r="CD294" s="387"/>
      <c r="CE294" s="371">
        <f t="shared" si="746"/>
        <v>0</v>
      </c>
      <c r="CF294" s="372">
        <f t="shared" si="747"/>
        <v>0</v>
      </c>
      <c r="CG294" s="399"/>
      <c r="CH294" s="387"/>
      <c r="CI294" s="371">
        <f t="shared" si="598"/>
        <v>0</v>
      </c>
      <c r="CJ294" s="372">
        <f t="shared" si="598"/>
        <v>0</v>
      </c>
      <c r="CK294" s="399"/>
      <c r="CL294" s="387"/>
      <c r="CM294" s="371">
        <f t="shared" si="634"/>
        <v>0</v>
      </c>
      <c r="CN294" s="372">
        <f t="shared" si="635"/>
        <v>0</v>
      </c>
      <c r="CO294" s="371">
        <f t="shared" si="636"/>
        <v>0</v>
      </c>
      <c r="CP294" s="372">
        <f t="shared" si="637"/>
        <v>0</v>
      </c>
      <c r="CQ294" s="371">
        <f t="shared" si="638"/>
        <v>0</v>
      </c>
      <c r="CR294" s="372">
        <f t="shared" si="639"/>
        <v>0</v>
      </c>
      <c r="CS294" s="394"/>
      <c r="CT294" s="387"/>
      <c r="CU294" s="371">
        <f t="shared" si="750"/>
        <v>0</v>
      </c>
      <c r="CV294" s="372">
        <f t="shared" si="751"/>
        <v>0</v>
      </c>
      <c r="CW294" s="399"/>
      <c r="CX294" s="387"/>
      <c r="CY294" s="371">
        <f t="shared" si="752"/>
        <v>0</v>
      </c>
      <c r="CZ294" s="372">
        <f t="shared" si="753"/>
        <v>0</v>
      </c>
      <c r="DA294" s="401"/>
      <c r="DB294" s="387"/>
      <c r="DC294" s="371">
        <f t="shared" si="694"/>
        <v>0</v>
      </c>
      <c r="DD294" s="372">
        <f t="shared" si="695"/>
        <v>0</v>
      </c>
      <c r="DE294" s="371">
        <f t="shared" si="696"/>
        <v>0</v>
      </c>
      <c r="DF294" s="372">
        <f t="shared" si="697"/>
        <v>0</v>
      </c>
      <c r="DG294" s="371">
        <f t="shared" si="698"/>
        <v>0</v>
      </c>
      <c r="DH294" s="372">
        <f t="shared" si="699"/>
        <v>0</v>
      </c>
      <c r="DI294" s="371">
        <f t="shared" si="700"/>
        <v>0</v>
      </c>
      <c r="DJ294" s="372">
        <f t="shared" si="700"/>
        <v>0</v>
      </c>
      <c r="DK294" s="371">
        <f t="shared" si="700"/>
        <v>0</v>
      </c>
      <c r="DL294" s="372">
        <f t="shared" si="700"/>
        <v>0</v>
      </c>
      <c r="DM294" s="371">
        <f t="shared" si="701"/>
        <v>0</v>
      </c>
      <c r="DN294" s="372">
        <f t="shared" si="702"/>
        <v>0</v>
      </c>
      <c r="DO294" s="371">
        <f t="shared" si="703"/>
        <v>0</v>
      </c>
      <c r="DP294" s="372">
        <f t="shared" si="704"/>
        <v>0</v>
      </c>
      <c r="DQ294" s="371">
        <f t="shared" si="705"/>
        <v>0</v>
      </c>
      <c r="DR294" s="372">
        <f t="shared" si="706"/>
        <v>0</v>
      </c>
      <c r="DS294" s="371">
        <f t="shared" si="707"/>
        <v>0</v>
      </c>
      <c r="DT294" s="372">
        <f t="shared" si="708"/>
        <v>0</v>
      </c>
      <c r="DU294" s="392"/>
      <c r="DV294" s="390"/>
      <c r="DW294" s="371">
        <f t="shared" si="754"/>
        <v>0</v>
      </c>
      <c r="DX294" s="372">
        <f t="shared" si="755"/>
        <v>0</v>
      </c>
      <c r="DY294" s="396"/>
      <c r="DZ294" s="390"/>
      <c r="EA294" s="371">
        <f t="shared" si="709"/>
        <v>0</v>
      </c>
      <c r="EB294" s="372">
        <f t="shared" si="710"/>
        <v>0</v>
      </c>
      <c r="EC294" s="397"/>
      <c r="ED294" s="390"/>
      <c r="EE294" s="371">
        <f t="shared" si="640"/>
        <v>0</v>
      </c>
      <c r="EF294" s="372">
        <f t="shared" si="641"/>
        <v>0</v>
      </c>
      <c r="EG294" s="358">
        <f t="shared" si="642"/>
        <v>0</v>
      </c>
      <c r="EH294" s="372">
        <f t="shared" si="643"/>
        <v>0</v>
      </c>
      <c r="EI294" s="358">
        <f t="shared" si="644"/>
        <v>0</v>
      </c>
      <c r="EJ294" s="372">
        <f t="shared" si="645"/>
        <v>0</v>
      </c>
      <c r="EK294" s="394"/>
      <c r="EL294" s="387"/>
      <c r="EM294" s="371">
        <f t="shared" si="711"/>
        <v>0</v>
      </c>
      <c r="EN294" s="372">
        <f t="shared" si="711"/>
        <v>0</v>
      </c>
      <c r="EO294" s="399"/>
      <c r="EP294" s="387"/>
      <c r="EQ294" s="371">
        <f t="shared" si="712"/>
        <v>0</v>
      </c>
      <c r="ER294" s="372">
        <f t="shared" si="713"/>
        <v>0</v>
      </c>
      <c r="ES294" s="399"/>
      <c r="ET294" s="387"/>
      <c r="EU294" s="371">
        <f t="shared" si="714"/>
        <v>0</v>
      </c>
      <c r="EV294" s="372">
        <f t="shared" si="715"/>
        <v>0</v>
      </c>
      <c r="EW294" s="371">
        <f t="shared" si="716"/>
        <v>0</v>
      </c>
      <c r="EX294" s="372">
        <f t="shared" si="717"/>
        <v>0</v>
      </c>
      <c r="EY294" s="371">
        <f t="shared" si="718"/>
        <v>0</v>
      </c>
      <c r="EZ294" s="372">
        <f t="shared" si="719"/>
        <v>0</v>
      </c>
      <c r="FA294" s="394"/>
      <c r="FB294" s="387"/>
      <c r="FC294" s="371">
        <f t="shared" si="758"/>
        <v>0</v>
      </c>
      <c r="FD294" s="372">
        <f t="shared" si="759"/>
        <v>0</v>
      </c>
      <c r="FE294" s="399"/>
      <c r="FF294" s="387"/>
      <c r="FG294" s="371">
        <f t="shared" si="760"/>
        <v>0</v>
      </c>
      <c r="FH294" s="372">
        <f t="shared" si="761"/>
        <v>0</v>
      </c>
      <c r="FI294" s="401"/>
      <c r="FJ294" s="387"/>
      <c r="FK294" s="371">
        <f t="shared" si="762"/>
        <v>0</v>
      </c>
      <c r="FL294" s="372">
        <f t="shared" si="763"/>
        <v>0</v>
      </c>
      <c r="FM294" s="371">
        <f t="shared" si="764"/>
        <v>0</v>
      </c>
      <c r="FN294" s="372">
        <f t="shared" si="765"/>
        <v>0</v>
      </c>
      <c r="FO294" s="371">
        <f t="shared" si="766"/>
        <v>0</v>
      </c>
      <c r="FP294" s="372">
        <f t="shared" si="767"/>
        <v>0</v>
      </c>
      <c r="FQ294" s="392"/>
      <c r="FR294" s="390"/>
      <c r="FS294" s="371">
        <f t="shared" si="720"/>
        <v>0</v>
      </c>
      <c r="FT294" s="372">
        <f t="shared" si="721"/>
        <v>0</v>
      </c>
      <c r="FU294" s="396"/>
      <c r="FV294" s="390"/>
      <c r="FW294" s="371">
        <f t="shared" si="722"/>
        <v>0</v>
      </c>
      <c r="FX294" s="372">
        <f t="shared" si="723"/>
        <v>0</v>
      </c>
      <c r="FY294" s="396"/>
      <c r="FZ294" s="390"/>
      <c r="GA294" s="371">
        <f t="shared" si="648"/>
        <v>0</v>
      </c>
      <c r="GB294" s="372">
        <f t="shared" si="649"/>
        <v>0</v>
      </c>
      <c r="GC294" s="406">
        <f t="shared" si="650"/>
        <v>0</v>
      </c>
      <c r="GD294" s="372">
        <f t="shared" si="650"/>
        <v>0</v>
      </c>
      <c r="GE294" s="371">
        <f t="shared" si="650"/>
        <v>0</v>
      </c>
      <c r="GF294" s="372">
        <f t="shared" si="650"/>
        <v>0</v>
      </c>
      <c r="GG294" s="371" t="str">
        <f t="shared" si="651"/>
        <v/>
      </c>
      <c r="GH294" s="372" t="str">
        <f t="shared" si="652"/>
        <v/>
      </c>
      <c r="GI294" s="371" t="str">
        <f t="shared" si="653"/>
        <v/>
      </c>
      <c r="GJ294" s="372" t="str">
        <f t="shared" si="654"/>
        <v/>
      </c>
      <c r="GK294" s="406">
        <f t="shared" si="655"/>
        <v>0</v>
      </c>
      <c r="GL294" s="372">
        <f t="shared" si="655"/>
        <v>0</v>
      </c>
      <c r="GM294" s="371">
        <f t="shared" si="655"/>
        <v>0</v>
      </c>
      <c r="GN294" s="372">
        <f t="shared" si="655"/>
        <v>0</v>
      </c>
      <c r="GO294" s="371">
        <f t="shared" si="656"/>
        <v>0</v>
      </c>
      <c r="GP294" s="372">
        <f t="shared" si="657"/>
        <v>0</v>
      </c>
      <c r="GQ294" s="371">
        <f t="shared" si="658"/>
        <v>0</v>
      </c>
      <c r="GR294" s="372">
        <f t="shared" si="659"/>
        <v>0</v>
      </c>
      <c r="GS294" s="406">
        <f t="shared" si="660"/>
        <v>0</v>
      </c>
      <c r="GT294" s="372">
        <f t="shared" si="661"/>
        <v>0</v>
      </c>
      <c r="GU294" s="371">
        <f t="shared" si="662"/>
        <v>0</v>
      </c>
      <c r="GV294" s="372">
        <f t="shared" si="663"/>
        <v>0</v>
      </c>
      <c r="GW294" s="371" t="str">
        <f t="shared" si="664"/>
        <v/>
      </c>
      <c r="GX294" s="372" t="str">
        <f t="shared" si="665"/>
        <v/>
      </c>
      <c r="GY294" s="371" t="str">
        <f t="shared" si="666"/>
        <v/>
      </c>
      <c r="GZ294" s="372" t="str">
        <f t="shared" si="667"/>
        <v/>
      </c>
      <c r="HA294" s="406">
        <f t="shared" si="668"/>
        <v>0</v>
      </c>
      <c r="HB294" s="372">
        <f t="shared" si="669"/>
        <v>0</v>
      </c>
      <c r="HC294" s="371">
        <f t="shared" si="670"/>
        <v>0</v>
      </c>
      <c r="HD294" s="372">
        <f t="shared" si="671"/>
        <v>0</v>
      </c>
      <c r="HE294" s="371" t="str">
        <f t="shared" si="672"/>
        <v/>
      </c>
      <c r="HF294" s="372" t="str">
        <f t="shared" si="673"/>
        <v/>
      </c>
      <c r="HG294" s="371" t="str">
        <f t="shared" si="674"/>
        <v/>
      </c>
      <c r="HH294" s="372" t="str">
        <f t="shared" si="675"/>
        <v/>
      </c>
      <c r="HI294" s="406" t="str">
        <f t="shared" si="676"/>
        <v/>
      </c>
      <c r="HJ294" s="372" t="str">
        <f t="shared" si="677"/>
        <v/>
      </c>
      <c r="HK294" s="371" t="str">
        <f t="shared" si="678"/>
        <v/>
      </c>
      <c r="HL294" s="371" t="str">
        <f t="shared" si="679"/>
        <v/>
      </c>
      <c r="HM294" s="410"/>
    </row>
    <row r="295" spans="1:221" s="343" customFormat="1" ht="15">
      <c r="A295" s="354" t="s">
        <v>286</v>
      </c>
      <c r="B295" s="314" t="s">
        <v>798</v>
      </c>
      <c r="C295" s="314"/>
      <c r="D295" s="313">
        <v>217819</v>
      </c>
      <c r="E295" s="315">
        <v>3</v>
      </c>
      <c r="F295" s="676"/>
      <c r="G295" s="420"/>
      <c r="H295" s="421"/>
      <c r="I295" s="414"/>
      <c r="J295" s="371">
        <f t="shared" si="610"/>
        <v>0</v>
      </c>
      <c r="K295" s="372">
        <f t="shared" si="611"/>
        <v>0</v>
      </c>
      <c r="L295" s="387"/>
      <c r="M295" s="371">
        <f t="shared" si="612"/>
        <v>0</v>
      </c>
      <c r="N295" s="372">
        <f t="shared" si="613"/>
        <v>0</v>
      </c>
      <c r="O295" s="371">
        <f t="shared" si="614"/>
        <v>0</v>
      </c>
      <c r="P295" s="372">
        <f t="shared" si="615"/>
        <v>0</v>
      </c>
      <c r="Q295" s="392"/>
      <c r="R295" s="390"/>
      <c r="S295" s="371">
        <f t="shared" si="616"/>
        <v>0</v>
      </c>
      <c r="T295" s="372">
        <f t="shared" si="617"/>
        <v>0</v>
      </c>
      <c r="U295" s="396"/>
      <c r="V295" s="390"/>
      <c r="W295" s="371">
        <f t="shared" si="618"/>
        <v>0</v>
      </c>
      <c r="X295" s="372">
        <f t="shared" si="619"/>
        <v>0</v>
      </c>
      <c r="Y295" s="397"/>
      <c r="Z295" s="390"/>
      <c r="AA295" s="371">
        <f t="shared" si="682"/>
        <v>0</v>
      </c>
      <c r="AB295" s="372">
        <f t="shared" si="683"/>
        <v>0</v>
      </c>
      <c r="AC295" s="358">
        <f t="shared" si="684"/>
        <v>0</v>
      </c>
      <c r="AD295" s="372">
        <f t="shared" si="685"/>
        <v>0</v>
      </c>
      <c r="AE295" s="358">
        <f t="shared" si="686"/>
        <v>0</v>
      </c>
      <c r="AF295" s="372">
        <f t="shared" si="687"/>
        <v>0</v>
      </c>
      <c r="AG295" s="394"/>
      <c r="AH295" s="387"/>
      <c r="AI295" s="371">
        <f t="shared" si="768"/>
        <v>0</v>
      </c>
      <c r="AJ295" s="372">
        <f t="shared" si="769"/>
        <v>0</v>
      </c>
      <c r="AK295" s="399"/>
      <c r="AL295" s="387"/>
      <c r="AM295" s="371">
        <f t="shared" ref="AM295:AM327" si="776">IF(U295&gt;0,(U295*AK295),)</f>
        <v>0</v>
      </c>
      <c r="AN295" s="372">
        <f t="shared" ref="AN295:AN327" si="777">IF(V295&gt;0,(V295*AL295),)</f>
        <v>0</v>
      </c>
      <c r="AO295" s="399"/>
      <c r="AP295" s="387"/>
      <c r="AQ295" s="371">
        <f t="shared" si="770"/>
        <v>0</v>
      </c>
      <c r="AR295" s="372">
        <f t="shared" si="771"/>
        <v>0</v>
      </c>
      <c r="AS295" s="371">
        <f t="shared" si="772"/>
        <v>0</v>
      </c>
      <c r="AT295" s="372">
        <f t="shared" si="773"/>
        <v>0</v>
      </c>
      <c r="AU295" s="371">
        <f t="shared" si="774"/>
        <v>0</v>
      </c>
      <c r="AV295" s="372">
        <f t="shared" si="775"/>
        <v>0</v>
      </c>
      <c r="AW295" s="394"/>
      <c r="AX295" s="387"/>
      <c r="AY295" s="371">
        <f t="shared" si="630"/>
        <v>0</v>
      </c>
      <c r="AZ295" s="372">
        <f t="shared" si="631"/>
        <v>0</v>
      </c>
      <c r="BA295" s="399"/>
      <c r="BB295" s="387"/>
      <c r="BC295" s="371">
        <f t="shared" si="632"/>
        <v>0</v>
      </c>
      <c r="BD295" s="372">
        <f t="shared" si="633"/>
        <v>0</v>
      </c>
      <c r="BE295" s="401"/>
      <c r="BF295" s="387"/>
      <c r="BG295" s="371">
        <f t="shared" ref="BG295:BH356" si="778">IF(AA295&gt;0,(AA295*BE295),)</f>
        <v>0</v>
      </c>
      <c r="BH295" s="372">
        <f t="shared" si="778"/>
        <v>0</v>
      </c>
      <c r="BI295" s="371">
        <f t="shared" ref="BI295:BJ356" si="779">IF((AY295+BC295+BG295)&gt;0,((AY295+BC295+BG295)/AC295),)</f>
        <v>0</v>
      </c>
      <c r="BJ295" s="372">
        <f t="shared" si="779"/>
        <v>0</v>
      </c>
      <c r="BK295" s="371">
        <f t="shared" ref="BK295:BL356" si="780">IF(AE295&gt;0,(AC295*BI295),)</f>
        <v>0</v>
      </c>
      <c r="BL295" s="372">
        <f t="shared" si="780"/>
        <v>0</v>
      </c>
      <c r="BM295" s="392"/>
      <c r="BN295" s="390"/>
      <c r="BO295" s="371">
        <f t="shared" si="742"/>
        <v>0</v>
      </c>
      <c r="BP295" s="372">
        <f t="shared" si="743"/>
        <v>0</v>
      </c>
      <c r="BQ295" s="396"/>
      <c r="BR295" s="390"/>
      <c r="BS295" s="371">
        <f t="shared" si="596"/>
        <v>0</v>
      </c>
      <c r="BT295" s="372">
        <f t="shared" si="596"/>
        <v>0</v>
      </c>
      <c r="BU295" s="397"/>
      <c r="BV295" s="390"/>
      <c r="BW295" s="371">
        <f t="shared" si="597"/>
        <v>0</v>
      </c>
      <c r="BX295" s="372">
        <f t="shared" ref="BX295:BX355" si="781">IF(DB295&gt;0,BV295,)</f>
        <v>0</v>
      </c>
      <c r="BY295" s="358">
        <f t="shared" ref="BY295:BZ356" si="782">BM295+BQ295+BU295</f>
        <v>0</v>
      </c>
      <c r="BZ295" s="372">
        <f t="shared" si="782"/>
        <v>0</v>
      </c>
      <c r="CA295" s="358">
        <f t="shared" ref="CA295:CB356" si="783">IF(DE295&gt;0,BY295,)</f>
        <v>0</v>
      </c>
      <c r="CB295" s="372">
        <f t="shared" si="783"/>
        <v>0</v>
      </c>
      <c r="CC295" s="394"/>
      <c r="CD295" s="387"/>
      <c r="CE295" s="371">
        <f t="shared" si="607"/>
        <v>0</v>
      </c>
      <c r="CF295" s="372">
        <f t="shared" si="607"/>
        <v>0</v>
      </c>
      <c r="CG295" s="399"/>
      <c r="CH295" s="387"/>
      <c r="CI295" s="371">
        <f t="shared" si="598"/>
        <v>0</v>
      </c>
      <c r="CJ295" s="372">
        <f t="shared" si="598"/>
        <v>0</v>
      </c>
      <c r="CK295" s="399"/>
      <c r="CL295" s="387"/>
      <c r="CM295" s="371">
        <f t="shared" si="599"/>
        <v>0</v>
      </c>
      <c r="CN295" s="372">
        <f t="shared" si="599"/>
        <v>0</v>
      </c>
      <c r="CO295" s="371">
        <f t="shared" ref="CO295:CP356" si="784">IF(BY295&gt;0,((CE295+CI295+CM295)/BY295),)</f>
        <v>0</v>
      </c>
      <c r="CP295" s="372">
        <f t="shared" si="784"/>
        <v>0</v>
      </c>
      <c r="CQ295" s="371">
        <f t="shared" ref="CQ295:CR356" si="785">IF(BY295&gt;0,(BY295*CO295),)</f>
        <v>0</v>
      </c>
      <c r="CR295" s="372">
        <f t="shared" si="785"/>
        <v>0</v>
      </c>
      <c r="CS295" s="394"/>
      <c r="CT295" s="387"/>
      <c r="CU295" s="371">
        <f t="shared" si="608"/>
        <v>0</v>
      </c>
      <c r="CV295" s="372">
        <f t="shared" si="608"/>
        <v>0</v>
      </c>
      <c r="CW295" s="399"/>
      <c r="CX295" s="387"/>
      <c r="CY295" s="371">
        <f t="shared" si="609"/>
        <v>0</v>
      </c>
      <c r="CZ295" s="372">
        <f t="shared" si="609"/>
        <v>0</v>
      </c>
      <c r="DA295" s="401"/>
      <c r="DB295" s="387"/>
      <c r="DC295" s="371">
        <f t="shared" ref="DC295:DD356" si="786">IF(BW295&gt;0,(BW295*DA295),)</f>
        <v>0</v>
      </c>
      <c r="DD295" s="372">
        <f t="shared" si="786"/>
        <v>0</v>
      </c>
      <c r="DE295" s="371">
        <f t="shared" ref="DE295:DF356" si="787">IF((CU295+CY295+DC295)&gt;0,((CU295+CY295+DC295)/BY295),)</f>
        <v>0</v>
      </c>
      <c r="DF295" s="372">
        <f t="shared" si="787"/>
        <v>0</v>
      </c>
      <c r="DG295" s="371">
        <f t="shared" ref="DG295:DH356" si="788">IF(CA295&gt;0,(BY295*DE295),)</f>
        <v>0</v>
      </c>
      <c r="DH295" s="372">
        <f t="shared" si="788"/>
        <v>0</v>
      </c>
      <c r="DI295" s="371">
        <f t="shared" ref="DI295:DL356" si="789">AC295+BY295</f>
        <v>0</v>
      </c>
      <c r="DJ295" s="372">
        <f t="shared" si="789"/>
        <v>0</v>
      </c>
      <c r="DK295" s="371">
        <f t="shared" si="789"/>
        <v>0</v>
      </c>
      <c r="DL295" s="372">
        <f t="shared" ref="DL295:DL355" si="790">AF295+CB295</f>
        <v>0</v>
      </c>
      <c r="DM295" s="371">
        <f t="shared" ref="DM295:DN356" si="791">IF(DI295&gt;0,((AC295*AS295)+(BY295*CO295))/DI295,)</f>
        <v>0</v>
      </c>
      <c r="DN295" s="372">
        <f t="shared" si="791"/>
        <v>0</v>
      </c>
      <c r="DO295" s="371">
        <f t="shared" ref="DO295:DP356" si="792">IF(DI295&gt;0,(DI295*DM295),)</f>
        <v>0</v>
      </c>
      <c r="DP295" s="372">
        <f t="shared" si="792"/>
        <v>0</v>
      </c>
      <c r="DQ295" s="371">
        <f t="shared" ref="DQ295:DR356" si="793">IF(DK295&gt;0,((AE295*BI295)+(CA295*DE295))/DK295,)</f>
        <v>0</v>
      </c>
      <c r="DR295" s="372">
        <f t="shared" si="793"/>
        <v>0</v>
      </c>
      <c r="DS295" s="371">
        <f t="shared" ref="DS295:DT356" si="794">IF(DK295&gt;0,(DK295*DQ295),)</f>
        <v>0</v>
      </c>
      <c r="DT295" s="372">
        <f t="shared" si="794"/>
        <v>0</v>
      </c>
      <c r="DU295" s="392"/>
      <c r="DV295" s="390"/>
      <c r="DW295" s="371">
        <f t="shared" ref="DW295:DX356" si="795">IF(FA295&gt;0,DU295,)</f>
        <v>0</v>
      </c>
      <c r="DX295" s="372">
        <f t="shared" si="795"/>
        <v>0</v>
      </c>
      <c r="DY295" s="396"/>
      <c r="DZ295" s="390"/>
      <c r="EA295" s="371">
        <f t="shared" ref="EA295:EB356" si="796">IF(FE295&gt;0,DY295,)</f>
        <v>0</v>
      </c>
      <c r="EB295" s="372">
        <f t="shared" si="796"/>
        <v>0</v>
      </c>
      <c r="EC295" s="397"/>
      <c r="ED295" s="390"/>
      <c r="EE295" s="371">
        <f t="shared" si="640"/>
        <v>0</v>
      </c>
      <c r="EF295" s="372">
        <f t="shared" si="641"/>
        <v>0</v>
      </c>
      <c r="EG295" s="358">
        <f t="shared" si="642"/>
        <v>0</v>
      </c>
      <c r="EH295" s="372">
        <f t="shared" si="643"/>
        <v>0</v>
      </c>
      <c r="EI295" s="358">
        <f t="shared" si="644"/>
        <v>0</v>
      </c>
      <c r="EJ295" s="372">
        <f t="shared" si="645"/>
        <v>0</v>
      </c>
      <c r="EK295" s="394"/>
      <c r="EL295" s="387"/>
      <c r="EM295" s="371">
        <f t="shared" si="711"/>
        <v>0</v>
      </c>
      <c r="EN295" s="372">
        <f t="shared" si="711"/>
        <v>0</v>
      </c>
      <c r="EO295" s="399"/>
      <c r="EP295" s="387"/>
      <c r="EQ295" s="371">
        <f t="shared" si="600"/>
        <v>0</v>
      </c>
      <c r="ER295" s="372">
        <f t="shared" si="600"/>
        <v>0</v>
      </c>
      <c r="ES295" s="399"/>
      <c r="ET295" s="387"/>
      <c r="EU295" s="371">
        <f t="shared" si="714"/>
        <v>0</v>
      </c>
      <c r="EV295" s="372">
        <f t="shared" si="715"/>
        <v>0</v>
      </c>
      <c r="EW295" s="371">
        <f t="shared" si="716"/>
        <v>0</v>
      </c>
      <c r="EX295" s="372">
        <f t="shared" si="717"/>
        <v>0</v>
      </c>
      <c r="EY295" s="371">
        <f t="shared" si="718"/>
        <v>0</v>
      </c>
      <c r="EZ295" s="372">
        <f t="shared" si="719"/>
        <v>0</v>
      </c>
      <c r="FA295" s="394"/>
      <c r="FB295" s="387"/>
      <c r="FC295" s="371">
        <f t="shared" ref="FC295:FD356" si="797">IF(DW295&gt;0,(DW295*FA295),)</f>
        <v>0</v>
      </c>
      <c r="FD295" s="372">
        <f t="shared" si="797"/>
        <v>0</v>
      </c>
      <c r="FE295" s="399"/>
      <c r="FF295" s="387"/>
      <c r="FG295" s="371">
        <f t="shared" ref="FG295:FH356" si="798">IF(EA295&gt;0,(EA295*FE295),)</f>
        <v>0</v>
      </c>
      <c r="FH295" s="372">
        <f t="shared" si="798"/>
        <v>0</v>
      </c>
      <c r="FI295" s="401"/>
      <c r="FJ295" s="387"/>
      <c r="FK295" s="371">
        <f t="shared" si="762"/>
        <v>0</v>
      </c>
      <c r="FL295" s="372">
        <f t="shared" si="763"/>
        <v>0</v>
      </c>
      <c r="FM295" s="371">
        <f t="shared" si="764"/>
        <v>0</v>
      </c>
      <c r="FN295" s="372">
        <f t="shared" si="765"/>
        <v>0</v>
      </c>
      <c r="FO295" s="371">
        <f t="shared" si="766"/>
        <v>0</v>
      </c>
      <c r="FP295" s="372">
        <f t="shared" si="767"/>
        <v>0</v>
      </c>
      <c r="FQ295" s="392"/>
      <c r="FR295" s="390"/>
      <c r="FS295" s="371">
        <f t="shared" si="720"/>
        <v>0</v>
      </c>
      <c r="FT295" s="372">
        <f t="shared" si="721"/>
        <v>0</v>
      </c>
      <c r="FU295" s="396"/>
      <c r="FV295" s="390"/>
      <c r="FW295" s="371">
        <f t="shared" ref="FW295:FX356" si="799">IF(FQ295&gt;0,(FQ295*FU295),)</f>
        <v>0</v>
      </c>
      <c r="FX295" s="372">
        <f t="shared" si="799"/>
        <v>0</v>
      </c>
      <c r="FY295" s="396"/>
      <c r="FZ295" s="390"/>
      <c r="GA295" s="371">
        <f t="shared" si="648"/>
        <v>0</v>
      </c>
      <c r="GB295" s="372">
        <f t="shared" si="649"/>
        <v>0</v>
      </c>
      <c r="GC295" s="406">
        <f t="shared" si="650"/>
        <v>0</v>
      </c>
      <c r="GD295" s="372">
        <f t="shared" si="650"/>
        <v>0</v>
      </c>
      <c r="GE295" s="371">
        <f t="shared" si="650"/>
        <v>0</v>
      </c>
      <c r="GF295" s="372">
        <f t="shared" si="650"/>
        <v>0</v>
      </c>
      <c r="GG295" s="371" t="str">
        <f t="shared" si="651"/>
        <v/>
      </c>
      <c r="GH295" s="372" t="str">
        <f t="shared" si="652"/>
        <v/>
      </c>
      <c r="GI295" s="371" t="str">
        <f t="shared" si="653"/>
        <v/>
      </c>
      <c r="GJ295" s="372" t="str">
        <f t="shared" si="654"/>
        <v/>
      </c>
      <c r="GK295" s="406">
        <f t="shared" si="655"/>
        <v>0</v>
      </c>
      <c r="GL295" s="372">
        <f t="shared" si="655"/>
        <v>0</v>
      </c>
      <c r="GM295" s="371">
        <f t="shared" si="655"/>
        <v>0</v>
      </c>
      <c r="GN295" s="372">
        <f t="shared" si="655"/>
        <v>0</v>
      </c>
      <c r="GO295" s="371">
        <f t="shared" si="656"/>
        <v>0</v>
      </c>
      <c r="GP295" s="372">
        <f t="shared" si="657"/>
        <v>0</v>
      </c>
      <c r="GQ295" s="371">
        <f t="shared" si="658"/>
        <v>0</v>
      </c>
      <c r="GR295" s="372">
        <f t="shared" si="659"/>
        <v>0</v>
      </c>
      <c r="GS295" s="406">
        <f t="shared" si="660"/>
        <v>0</v>
      </c>
      <c r="GT295" s="372">
        <f t="shared" si="661"/>
        <v>0</v>
      </c>
      <c r="GU295" s="371">
        <f t="shared" si="662"/>
        <v>0</v>
      </c>
      <c r="GV295" s="372">
        <f t="shared" si="663"/>
        <v>0</v>
      </c>
      <c r="GW295" s="371" t="str">
        <f t="shared" si="664"/>
        <v/>
      </c>
      <c r="GX295" s="372" t="str">
        <f t="shared" si="665"/>
        <v/>
      </c>
      <c r="GY295" s="371" t="str">
        <f t="shared" si="666"/>
        <v/>
      </c>
      <c r="GZ295" s="372" t="str">
        <f t="shared" si="667"/>
        <v/>
      </c>
      <c r="HA295" s="406">
        <f t="shared" si="668"/>
        <v>0</v>
      </c>
      <c r="HB295" s="372">
        <f t="shared" si="669"/>
        <v>0</v>
      </c>
      <c r="HC295" s="371">
        <f t="shared" si="670"/>
        <v>0</v>
      </c>
      <c r="HD295" s="372">
        <f t="shared" si="671"/>
        <v>0</v>
      </c>
      <c r="HE295" s="371" t="str">
        <f t="shared" si="672"/>
        <v/>
      </c>
      <c r="HF295" s="372" t="str">
        <f t="shared" si="673"/>
        <v/>
      </c>
      <c r="HG295" s="371" t="str">
        <f t="shared" si="674"/>
        <v/>
      </c>
      <c r="HH295" s="372" t="str">
        <f t="shared" si="675"/>
        <v/>
      </c>
      <c r="HI295" s="406" t="str">
        <f t="shared" si="676"/>
        <v/>
      </c>
      <c r="HJ295" s="372" t="str">
        <f t="shared" si="677"/>
        <v/>
      </c>
      <c r="HK295" s="371" t="str">
        <f t="shared" si="678"/>
        <v/>
      </c>
      <c r="HL295" s="371" t="str">
        <f t="shared" si="679"/>
        <v/>
      </c>
      <c r="HM295" s="410"/>
    </row>
    <row r="296" spans="1:221" s="343" customFormat="1" ht="15">
      <c r="A296" s="354" t="s">
        <v>286</v>
      </c>
      <c r="B296" s="314" t="s">
        <v>799</v>
      </c>
      <c r="C296" s="314"/>
      <c r="D296" s="313">
        <v>218964</v>
      </c>
      <c r="E296" s="315">
        <v>3</v>
      </c>
      <c r="F296" s="676"/>
      <c r="G296" s="420"/>
      <c r="H296" s="421"/>
      <c r="I296" s="414"/>
      <c r="J296" s="371">
        <f t="shared" si="610"/>
        <v>0</v>
      </c>
      <c r="K296" s="372">
        <f t="shared" si="611"/>
        <v>0</v>
      </c>
      <c r="L296" s="387"/>
      <c r="M296" s="371">
        <f t="shared" si="612"/>
        <v>0</v>
      </c>
      <c r="N296" s="372">
        <f t="shared" ref="N296:N327" si="800">+R296+V296+Z296+BN296+BR296+BV296+DV296+DZ296+ED296+FR296</f>
        <v>0</v>
      </c>
      <c r="O296" s="371">
        <f t="shared" ref="O296:O327" si="801">+S296+W296+AA296+BO296+BS296+BW296+DW296+EA296+EE296+FS296</f>
        <v>0</v>
      </c>
      <c r="P296" s="372">
        <f t="shared" ref="P296:P327" si="802">+T296+X296+AB296+BP296+BT296+BX296+DX296+EB296+EF296+FT296</f>
        <v>0</v>
      </c>
      <c r="Q296" s="392"/>
      <c r="R296" s="390"/>
      <c r="S296" s="371">
        <f t="shared" si="616"/>
        <v>0</v>
      </c>
      <c r="T296" s="372">
        <f t="shared" si="617"/>
        <v>0</v>
      </c>
      <c r="U296" s="396"/>
      <c r="V296" s="390"/>
      <c r="W296" s="371">
        <f t="shared" si="618"/>
        <v>0</v>
      </c>
      <c r="X296" s="372">
        <f t="shared" si="619"/>
        <v>0</v>
      </c>
      <c r="Y296" s="397"/>
      <c r="Z296" s="390"/>
      <c r="AA296" s="371">
        <f t="shared" si="682"/>
        <v>0</v>
      </c>
      <c r="AB296" s="372">
        <f t="shared" si="683"/>
        <v>0</v>
      </c>
      <c r="AC296" s="358">
        <f t="shared" si="684"/>
        <v>0</v>
      </c>
      <c r="AD296" s="372">
        <f t="shared" si="685"/>
        <v>0</v>
      </c>
      <c r="AE296" s="358">
        <f t="shared" si="686"/>
        <v>0</v>
      </c>
      <c r="AF296" s="372">
        <f t="shared" si="687"/>
        <v>0</v>
      </c>
      <c r="AG296" s="394"/>
      <c r="AH296" s="387"/>
      <c r="AI296" s="371">
        <f t="shared" si="768"/>
        <v>0</v>
      </c>
      <c r="AJ296" s="372">
        <f t="shared" si="769"/>
        <v>0</v>
      </c>
      <c r="AK296" s="399"/>
      <c r="AL296" s="387"/>
      <c r="AM296" s="371">
        <f t="shared" si="776"/>
        <v>0</v>
      </c>
      <c r="AN296" s="372">
        <f t="shared" si="777"/>
        <v>0</v>
      </c>
      <c r="AO296" s="399"/>
      <c r="AP296" s="387"/>
      <c r="AQ296" s="371">
        <f t="shared" si="770"/>
        <v>0</v>
      </c>
      <c r="AR296" s="372">
        <f t="shared" si="771"/>
        <v>0</v>
      </c>
      <c r="AS296" s="371">
        <f t="shared" si="772"/>
        <v>0</v>
      </c>
      <c r="AT296" s="372">
        <f t="shared" si="773"/>
        <v>0</v>
      </c>
      <c r="AU296" s="371">
        <f t="shared" si="774"/>
        <v>0</v>
      </c>
      <c r="AV296" s="372">
        <f t="shared" si="775"/>
        <v>0</v>
      </c>
      <c r="AW296" s="394"/>
      <c r="AX296" s="387"/>
      <c r="AY296" s="371">
        <f t="shared" si="630"/>
        <v>0</v>
      </c>
      <c r="AZ296" s="372">
        <f t="shared" si="631"/>
        <v>0</v>
      </c>
      <c r="BA296" s="399"/>
      <c r="BB296" s="387"/>
      <c r="BC296" s="371">
        <f t="shared" si="632"/>
        <v>0</v>
      </c>
      <c r="BD296" s="372">
        <f t="shared" si="633"/>
        <v>0</v>
      </c>
      <c r="BE296" s="401"/>
      <c r="BF296" s="387"/>
      <c r="BG296" s="371">
        <f t="shared" si="778"/>
        <v>0</v>
      </c>
      <c r="BH296" s="372">
        <f t="shared" si="778"/>
        <v>0</v>
      </c>
      <c r="BI296" s="371">
        <f t="shared" si="779"/>
        <v>0</v>
      </c>
      <c r="BJ296" s="372">
        <f t="shared" si="779"/>
        <v>0</v>
      </c>
      <c r="BK296" s="371">
        <f t="shared" si="780"/>
        <v>0</v>
      </c>
      <c r="BL296" s="372">
        <f t="shared" si="780"/>
        <v>0</v>
      </c>
      <c r="BM296" s="392"/>
      <c r="BN296" s="390"/>
      <c r="BO296" s="371">
        <f t="shared" si="742"/>
        <v>0</v>
      </c>
      <c r="BP296" s="372">
        <f t="shared" si="743"/>
        <v>0</v>
      </c>
      <c r="BQ296" s="396"/>
      <c r="BR296" s="390"/>
      <c r="BS296" s="371">
        <f t="shared" ref="BS296:BT359" si="803">IF(CW296&gt;0,BQ296,)</f>
        <v>0</v>
      </c>
      <c r="BT296" s="372">
        <f t="shared" si="803"/>
        <v>0</v>
      </c>
      <c r="BU296" s="397"/>
      <c r="BV296" s="390"/>
      <c r="BW296" s="371">
        <f t="shared" ref="BW296:BW359" si="804">IF(DA296&gt;0,BU296,)</f>
        <v>0</v>
      </c>
      <c r="BX296" s="372">
        <f t="shared" si="781"/>
        <v>0</v>
      </c>
      <c r="BY296" s="358">
        <f t="shared" si="782"/>
        <v>0</v>
      </c>
      <c r="BZ296" s="372">
        <f t="shared" si="782"/>
        <v>0</v>
      </c>
      <c r="CA296" s="358">
        <f t="shared" si="783"/>
        <v>0</v>
      </c>
      <c r="CB296" s="372">
        <f t="shared" si="783"/>
        <v>0</v>
      </c>
      <c r="CC296" s="394"/>
      <c r="CD296" s="387"/>
      <c r="CE296" s="371">
        <f t="shared" si="607"/>
        <v>0</v>
      </c>
      <c r="CF296" s="372">
        <f t="shared" si="607"/>
        <v>0</v>
      </c>
      <c r="CG296" s="399"/>
      <c r="CH296" s="387"/>
      <c r="CI296" s="371">
        <f t="shared" ref="CI296:CJ359" si="805">IF(BQ296&gt;0,(BQ296*CG296),)</f>
        <v>0</v>
      </c>
      <c r="CJ296" s="372">
        <f t="shared" si="805"/>
        <v>0</v>
      </c>
      <c r="CK296" s="399"/>
      <c r="CL296" s="387"/>
      <c r="CM296" s="371">
        <f t="shared" ref="CM296:CN359" si="806">IF(BU296&gt;0,(BU296*CK296),)</f>
        <v>0</v>
      </c>
      <c r="CN296" s="372">
        <f t="shared" si="806"/>
        <v>0</v>
      </c>
      <c r="CO296" s="371">
        <f t="shared" si="784"/>
        <v>0</v>
      </c>
      <c r="CP296" s="372">
        <f t="shared" si="784"/>
        <v>0</v>
      </c>
      <c r="CQ296" s="371">
        <f t="shared" si="785"/>
        <v>0</v>
      </c>
      <c r="CR296" s="372">
        <f t="shared" si="785"/>
        <v>0</v>
      </c>
      <c r="CS296" s="394"/>
      <c r="CT296" s="387"/>
      <c r="CU296" s="371">
        <f t="shared" si="608"/>
        <v>0</v>
      </c>
      <c r="CV296" s="372">
        <f t="shared" si="608"/>
        <v>0</v>
      </c>
      <c r="CW296" s="399"/>
      <c r="CX296" s="387"/>
      <c r="CY296" s="371">
        <f t="shared" si="609"/>
        <v>0</v>
      </c>
      <c r="CZ296" s="372">
        <f t="shared" si="609"/>
        <v>0</v>
      </c>
      <c r="DA296" s="401"/>
      <c r="DB296" s="387"/>
      <c r="DC296" s="371">
        <f t="shared" si="786"/>
        <v>0</v>
      </c>
      <c r="DD296" s="372">
        <f t="shared" si="786"/>
        <v>0</v>
      </c>
      <c r="DE296" s="371">
        <f t="shared" si="787"/>
        <v>0</v>
      </c>
      <c r="DF296" s="372">
        <f t="shared" si="787"/>
        <v>0</v>
      </c>
      <c r="DG296" s="371">
        <f t="shared" si="788"/>
        <v>0</v>
      </c>
      <c r="DH296" s="372">
        <f t="shared" si="788"/>
        <v>0</v>
      </c>
      <c r="DI296" s="371">
        <f t="shared" si="789"/>
        <v>0</v>
      </c>
      <c r="DJ296" s="372">
        <f t="shared" si="789"/>
        <v>0</v>
      </c>
      <c r="DK296" s="371">
        <f t="shared" si="789"/>
        <v>0</v>
      </c>
      <c r="DL296" s="372">
        <f t="shared" si="790"/>
        <v>0</v>
      </c>
      <c r="DM296" s="371">
        <f t="shared" si="791"/>
        <v>0</v>
      </c>
      <c r="DN296" s="372">
        <f t="shared" si="791"/>
        <v>0</v>
      </c>
      <c r="DO296" s="371">
        <f t="shared" si="792"/>
        <v>0</v>
      </c>
      <c r="DP296" s="372">
        <f t="shared" si="792"/>
        <v>0</v>
      </c>
      <c r="DQ296" s="371">
        <f t="shared" si="793"/>
        <v>0</v>
      </c>
      <c r="DR296" s="372">
        <f t="shared" si="793"/>
        <v>0</v>
      </c>
      <c r="DS296" s="371">
        <f t="shared" si="794"/>
        <v>0</v>
      </c>
      <c r="DT296" s="372">
        <f t="shared" si="794"/>
        <v>0</v>
      </c>
      <c r="DU296" s="392"/>
      <c r="DV296" s="390"/>
      <c r="DW296" s="371">
        <f t="shared" si="795"/>
        <v>0</v>
      </c>
      <c r="DX296" s="372">
        <f t="shared" si="795"/>
        <v>0</v>
      </c>
      <c r="DY296" s="396"/>
      <c r="DZ296" s="390"/>
      <c r="EA296" s="371">
        <f t="shared" si="796"/>
        <v>0</v>
      </c>
      <c r="EB296" s="372">
        <f t="shared" si="796"/>
        <v>0</v>
      </c>
      <c r="EC296" s="397"/>
      <c r="ED296" s="390"/>
      <c r="EE296" s="371">
        <f t="shared" ref="EE296:EF356" si="807">IF(FI296&gt;0,EC296,)</f>
        <v>0</v>
      </c>
      <c r="EF296" s="372">
        <f t="shared" si="807"/>
        <v>0</v>
      </c>
      <c r="EG296" s="358">
        <f t="shared" ref="EG296:EH356" si="808">DU296+DY296+EC296</f>
        <v>0</v>
      </c>
      <c r="EH296" s="372">
        <f t="shared" si="808"/>
        <v>0</v>
      </c>
      <c r="EI296" s="358">
        <f t="shared" ref="EI296:EJ356" si="809">IF(FM296&gt;0,EG296,)</f>
        <v>0</v>
      </c>
      <c r="EJ296" s="372">
        <f t="shared" si="809"/>
        <v>0</v>
      </c>
      <c r="EK296" s="394"/>
      <c r="EL296" s="387"/>
      <c r="EM296" s="371">
        <f t="shared" si="711"/>
        <v>0</v>
      </c>
      <c r="EN296" s="372">
        <f t="shared" si="711"/>
        <v>0</v>
      </c>
      <c r="EO296" s="399"/>
      <c r="EP296" s="387"/>
      <c r="EQ296" s="371">
        <f t="shared" ref="EQ296:ER359" si="810">IF(DY296&gt;0,(DY296*EO296),)</f>
        <v>0</v>
      </c>
      <c r="ER296" s="372">
        <f t="shared" si="810"/>
        <v>0</v>
      </c>
      <c r="ES296" s="399"/>
      <c r="ET296" s="387"/>
      <c r="EU296" s="371">
        <f t="shared" si="646"/>
        <v>0</v>
      </c>
      <c r="EV296" s="372">
        <f t="shared" si="647"/>
        <v>0</v>
      </c>
      <c r="EW296" s="371">
        <f t="shared" ref="EW296:EX356" si="811">IF(EG296&gt;0,((EM296+EQ296+EU296)/EG296),)</f>
        <v>0</v>
      </c>
      <c r="EX296" s="372">
        <f t="shared" si="811"/>
        <v>0</v>
      </c>
      <c r="EY296" s="371">
        <f t="shared" ref="EY296:EZ356" si="812">IF(EG296&gt;0,(EG296*EW296),)</f>
        <v>0</v>
      </c>
      <c r="EZ296" s="372">
        <f t="shared" si="812"/>
        <v>0</v>
      </c>
      <c r="FA296" s="394"/>
      <c r="FB296" s="387"/>
      <c r="FC296" s="371">
        <f t="shared" si="797"/>
        <v>0</v>
      </c>
      <c r="FD296" s="372">
        <f t="shared" si="797"/>
        <v>0</v>
      </c>
      <c r="FE296" s="399"/>
      <c r="FF296" s="387"/>
      <c r="FG296" s="371">
        <f t="shared" si="798"/>
        <v>0</v>
      </c>
      <c r="FH296" s="372">
        <f t="shared" si="798"/>
        <v>0</v>
      </c>
      <c r="FI296" s="401"/>
      <c r="FJ296" s="387"/>
      <c r="FK296" s="371">
        <f t="shared" ref="FK296:FL356" si="813">IF(EE296&gt;0,(EE296*FI296),)</f>
        <v>0</v>
      </c>
      <c r="FL296" s="372">
        <f t="shared" si="813"/>
        <v>0</v>
      </c>
      <c r="FM296" s="371">
        <f t="shared" ref="FM296:FN356" si="814">IF((FC296+FG296+FK296)&gt;0,((FC296+FG296+FK296)/EG296),)</f>
        <v>0</v>
      </c>
      <c r="FN296" s="372">
        <f t="shared" si="814"/>
        <v>0</v>
      </c>
      <c r="FO296" s="371">
        <f t="shared" ref="FO296:FP356" si="815">IF(EG296&gt;0,(EG296*FM296),)</f>
        <v>0</v>
      </c>
      <c r="FP296" s="372">
        <f t="shared" si="815"/>
        <v>0</v>
      </c>
      <c r="FQ296" s="392"/>
      <c r="FR296" s="390"/>
      <c r="FS296" s="371">
        <f t="shared" ref="FS296:FT356" si="816">IF(FY296&gt;0,FQ296,)</f>
        <v>0</v>
      </c>
      <c r="FT296" s="372">
        <f t="shared" si="816"/>
        <v>0</v>
      </c>
      <c r="FU296" s="396"/>
      <c r="FV296" s="390"/>
      <c r="FW296" s="371">
        <f t="shared" si="799"/>
        <v>0</v>
      </c>
      <c r="FX296" s="372">
        <f t="shared" si="799"/>
        <v>0</v>
      </c>
      <c r="FY296" s="396"/>
      <c r="FZ296" s="390"/>
      <c r="GA296" s="371">
        <f t="shared" ref="GA296:GB356" si="817">IF(FY296&gt;0,(FQ296*FY296),)</f>
        <v>0</v>
      </c>
      <c r="GB296" s="372">
        <f t="shared" si="817"/>
        <v>0</v>
      </c>
      <c r="GC296" s="406">
        <f t="shared" ref="GC296:GF342" si="818">(Q296+BM296+DU296)</f>
        <v>0</v>
      </c>
      <c r="GD296" s="372">
        <f t="shared" si="818"/>
        <v>0</v>
      </c>
      <c r="GE296" s="371">
        <f t="shared" si="818"/>
        <v>0</v>
      </c>
      <c r="GF296" s="372">
        <f t="shared" ref="GF296:GF341" si="819">(T296+BP296+DX296)</f>
        <v>0</v>
      </c>
      <c r="GG296" s="371" t="str">
        <f t="shared" ref="GG296:GH356" si="820">IF(GC296&gt;0,(AI296+CE296+EM296),"")</f>
        <v/>
      </c>
      <c r="GH296" s="372" t="str">
        <f t="shared" si="820"/>
        <v/>
      </c>
      <c r="GI296" s="371" t="str">
        <f t="shared" ref="GI296:GJ356" si="821">IF(GE296&gt;0,(AY296+CU296+FC296),"")</f>
        <v/>
      </c>
      <c r="GJ296" s="372" t="str">
        <f t="shared" si="821"/>
        <v/>
      </c>
      <c r="GK296" s="406">
        <f t="shared" ref="GK296:GN342" si="822">(U296+BQ296+DY296)</f>
        <v>0</v>
      </c>
      <c r="GL296" s="372">
        <f t="shared" si="822"/>
        <v>0</v>
      </c>
      <c r="GM296" s="371">
        <f t="shared" si="822"/>
        <v>0</v>
      </c>
      <c r="GN296" s="372">
        <f t="shared" ref="GN296:GN341" si="823">(X296+BT296+EB296)</f>
        <v>0</v>
      </c>
      <c r="GO296" s="371">
        <f t="shared" ref="GO296:GP356" si="824">IF(GK296&gt;0,AM296+CI296+EQ296,)</f>
        <v>0</v>
      </c>
      <c r="GP296" s="372">
        <f t="shared" si="824"/>
        <v>0</v>
      </c>
      <c r="GQ296" s="371">
        <f t="shared" ref="GQ296:GR356" si="825">IF(GM296&gt;0,BC296+CY296+FG296,)</f>
        <v>0</v>
      </c>
      <c r="GR296" s="372">
        <f t="shared" si="825"/>
        <v>0</v>
      </c>
      <c r="GS296" s="406">
        <f t="shared" ref="GS296:GV342" si="826">+GK296+GC296</f>
        <v>0</v>
      </c>
      <c r="GT296" s="372">
        <f t="shared" si="826"/>
        <v>0</v>
      </c>
      <c r="GU296" s="371">
        <f t="shared" si="826"/>
        <v>0</v>
      </c>
      <c r="GV296" s="372">
        <f t="shared" si="826"/>
        <v>0</v>
      </c>
      <c r="GW296" s="371" t="str">
        <f t="shared" ref="GW296:GZ356" si="827">IF(GS296&gt;0,(GG296+GO296),"")</f>
        <v/>
      </c>
      <c r="GX296" s="372" t="str">
        <f t="shared" si="827"/>
        <v/>
      </c>
      <c r="GY296" s="371" t="str">
        <f t="shared" si="827"/>
        <v/>
      </c>
      <c r="GZ296" s="372" t="str">
        <f t="shared" si="827"/>
        <v/>
      </c>
      <c r="HA296" s="406">
        <f t="shared" ref="HA296:HD342" si="828">(Y296+BU296+EC296)</f>
        <v>0</v>
      </c>
      <c r="HB296" s="372">
        <f t="shared" si="828"/>
        <v>0</v>
      </c>
      <c r="HC296" s="371">
        <f t="shared" si="828"/>
        <v>0</v>
      </c>
      <c r="HD296" s="372">
        <f t="shared" si="828"/>
        <v>0</v>
      </c>
      <c r="HE296" s="371" t="str">
        <f t="shared" ref="HE296:HF342" si="829">IF(HA296&gt;0,(AQ296+CM296+EU296),"")</f>
        <v/>
      </c>
      <c r="HF296" s="372" t="str">
        <f t="shared" si="829"/>
        <v/>
      </c>
      <c r="HG296" s="371" t="str">
        <f t="shared" ref="HG296:HH356" si="830">IF(HC296&gt;0,(BG296+DC296+FK296),"")</f>
        <v/>
      </c>
      <c r="HH296" s="372" t="str">
        <f t="shared" si="830"/>
        <v/>
      </c>
      <c r="HI296" s="406" t="str">
        <f t="shared" ref="HI296:HJ356" si="831">IF((DI296+EG296+FQ296)&gt;0,(DO296+EY296+FW296),"")</f>
        <v/>
      </c>
      <c r="HJ296" s="372" t="str">
        <f t="shared" si="831"/>
        <v/>
      </c>
      <c r="HK296" s="371" t="str">
        <f t="shared" ref="HK296:HL356" si="832">IF((DK296+EI296+FS296)&gt;0,(DS296+FO296+GA296),"")</f>
        <v/>
      </c>
      <c r="HL296" s="371" t="str">
        <f t="shared" si="832"/>
        <v/>
      </c>
      <c r="HM296" s="410"/>
    </row>
    <row r="297" spans="1:221" s="343" customFormat="1" ht="15">
      <c r="A297" s="354" t="s">
        <v>286</v>
      </c>
      <c r="B297" s="314" t="s">
        <v>800</v>
      </c>
      <c r="C297" s="314"/>
      <c r="D297" s="313">
        <v>217864</v>
      </c>
      <c r="E297" s="315">
        <v>4</v>
      </c>
      <c r="F297" s="676"/>
      <c r="G297" s="420"/>
      <c r="H297" s="421"/>
      <c r="I297" s="414"/>
      <c r="J297" s="371">
        <f t="shared" si="610"/>
        <v>0</v>
      </c>
      <c r="K297" s="372">
        <f t="shared" si="611"/>
        <v>0</v>
      </c>
      <c r="L297" s="387"/>
      <c r="M297" s="371">
        <f t="shared" si="612"/>
        <v>0</v>
      </c>
      <c r="N297" s="372">
        <f t="shared" si="800"/>
        <v>0</v>
      </c>
      <c r="O297" s="371">
        <f t="shared" si="801"/>
        <v>0</v>
      </c>
      <c r="P297" s="372">
        <f t="shared" si="802"/>
        <v>0</v>
      </c>
      <c r="Q297" s="392"/>
      <c r="R297" s="390"/>
      <c r="S297" s="371">
        <f t="shared" si="616"/>
        <v>0</v>
      </c>
      <c r="T297" s="372">
        <f t="shared" si="617"/>
        <v>0</v>
      </c>
      <c r="U297" s="396"/>
      <c r="V297" s="390"/>
      <c r="W297" s="371">
        <f t="shared" si="618"/>
        <v>0</v>
      </c>
      <c r="X297" s="372">
        <f t="shared" si="619"/>
        <v>0</v>
      </c>
      <c r="Y297" s="397"/>
      <c r="Z297" s="390"/>
      <c r="AA297" s="371">
        <f t="shared" si="620"/>
        <v>0</v>
      </c>
      <c r="AB297" s="372">
        <f t="shared" si="621"/>
        <v>0</v>
      </c>
      <c r="AC297" s="358">
        <f t="shared" si="622"/>
        <v>0</v>
      </c>
      <c r="AD297" s="372">
        <f t="shared" si="623"/>
        <v>0</v>
      </c>
      <c r="AE297" s="358">
        <f t="shared" si="624"/>
        <v>0</v>
      </c>
      <c r="AF297" s="372">
        <f t="shared" si="625"/>
        <v>0</v>
      </c>
      <c r="AG297" s="394"/>
      <c r="AH297" s="387"/>
      <c r="AI297" s="371">
        <f t="shared" si="768"/>
        <v>0</v>
      </c>
      <c r="AJ297" s="372">
        <f t="shared" si="769"/>
        <v>0</v>
      </c>
      <c r="AK297" s="399"/>
      <c r="AL297" s="387"/>
      <c r="AM297" s="371">
        <f t="shared" si="776"/>
        <v>0</v>
      </c>
      <c r="AN297" s="372">
        <f t="shared" si="777"/>
        <v>0</v>
      </c>
      <c r="AO297" s="399"/>
      <c r="AP297" s="387"/>
      <c r="AQ297" s="371">
        <f t="shared" si="770"/>
        <v>0</v>
      </c>
      <c r="AR297" s="372">
        <f t="shared" si="771"/>
        <v>0</v>
      </c>
      <c r="AS297" s="371">
        <f t="shared" si="772"/>
        <v>0</v>
      </c>
      <c r="AT297" s="372">
        <f t="shared" si="773"/>
        <v>0</v>
      </c>
      <c r="AU297" s="371">
        <f t="shared" si="774"/>
        <v>0</v>
      </c>
      <c r="AV297" s="372">
        <f t="shared" si="775"/>
        <v>0</v>
      </c>
      <c r="AW297" s="394"/>
      <c r="AX297" s="387"/>
      <c r="AY297" s="371">
        <f t="shared" si="630"/>
        <v>0</v>
      </c>
      <c r="AZ297" s="372">
        <f t="shared" si="631"/>
        <v>0</v>
      </c>
      <c r="BA297" s="399"/>
      <c r="BB297" s="387"/>
      <c r="BC297" s="371">
        <f t="shared" si="632"/>
        <v>0</v>
      </c>
      <c r="BD297" s="372">
        <f t="shared" si="633"/>
        <v>0</v>
      </c>
      <c r="BE297" s="401"/>
      <c r="BF297" s="387"/>
      <c r="BG297" s="371">
        <f t="shared" si="778"/>
        <v>0</v>
      </c>
      <c r="BH297" s="372">
        <f t="shared" si="778"/>
        <v>0</v>
      </c>
      <c r="BI297" s="371">
        <f t="shared" si="779"/>
        <v>0</v>
      </c>
      <c r="BJ297" s="372">
        <f t="shared" si="779"/>
        <v>0</v>
      </c>
      <c r="BK297" s="371">
        <f t="shared" si="780"/>
        <v>0</v>
      </c>
      <c r="BL297" s="372">
        <f t="shared" si="780"/>
        <v>0</v>
      </c>
      <c r="BM297" s="392"/>
      <c r="BN297" s="390"/>
      <c r="BO297" s="371">
        <f t="shared" si="742"/>
        <v>0</v>
      </c>
      <c r="BP297" s="372">
        <f t="shared" si="743"/>
        <v>0</v>
      </c>
      <c r="BQ297" s="396"/>
      <c r="BR297" s="390"/>
      <c r="BS297" s="371">
        <f t="shared" si="803"/>
        <v>0</v>
      </c>
      <c r="BT297" s="372">
        <f t="shared" si="803"/>
        <v>0</v>
      </c>
      <c r="BU297" s="397"/>
      <c r="BV297" s="390"/>
      <c r="BW297" s="371">
        <f t="shared" si="804"/>
        <v>0</v>
      </c>
      <c r="BX297" s="372">
        <f t="shared" si="781"/>
        <v>0</v>
      </c>
      <c r="BY297" s="358">
        <f t="shared" si="782"/>
        <v>0</v>
      </c>
      <c r="BZ297" s="372">
        <f t="shared" si="782"/>
        <v>0</v>
      </c>
      <c r="CA297" s="358">
        <f t="shared" si="783"/>
        <v>0</v>
      </c>
      <c r="CB297" s="372">
        <f t="shared" si="783"/>
        <v>0</v>
      </c>
      <c r="CC297" s="394"/>
      <c r="CD297" s="387"/>
      <c r="CE297" s="371">
        <f t="shared" si="607"/>
        <v>0</v>
      </c>
      <c r="CF297" s="372">
        <f t="shared" si="607"/>
        <v>0</v>
      </c>
      <c r="CG297" s="399"/>
      <c r="CH297" s="387"/>
      <c r="CI297" s="371">
        <f t="shared" si="805"/>
        <v>0</v>
      </c>
      <c r="CJ297" s="372">
        <f t="shared" si="805"/>
        <v>0</v>
      </c>
      <c r="CK297" s="399"/>
      <c r="CL297" s="387"/>
      <c r="CM297" s="371">
        <f t="shared" si="806"/>
        <v>0</v>
      </c>
      <c r="CN297" s="372">
        <f t="shared" si="806"/>
        <v>0</v>
      </c>
      <c r="CO297" s="371">
        <f t="shared" si="784"/>
        <v>0</v>
      </c>
      <c r="CP297" s="372">
        <f t="shared" si="784"/>
        <v>0</v>
      </c>
      <c r="CQ297" s="371">
        <f t="shared" si="785"/>
        <v>0</v>
      </c>
      <c r="CR297" s="372">
        <f t="shared" si="785"/>
        <v>0</v>
      </c>
      <c r="CS297" s="394"/>
      <c r="CT297" s="387"/>
      <c r="CU297" s="371">
        <f t="shared" si="608"/>
        <v>0</v>
      </c>
      <c r="CV297" s="372">
        <f t="shared" si="608"/>
        <v>0</v>
      </c>
      <c r="CW297" s="399"/>
      <c r="CX297" s="387"/>
      <c r="CY297" s="371">
        <f t="shared" si="609"/>
        <v>0</v>
      </c>
      <c r="CZ297" s="372">
        <f t="shared" si="609"/>
        <v>0</v>
      </c>
      <c r="DA297" s="401"/>
      <c r="DB297" s="387"/>
      <c r="DC297" s="371">
        <f t="shared" si="786"/>
        <v>0</v>
      </c>
      <c r="DD297" s="372">
        <f t="shared" si="786"/>
        <v>0</v>
      </c>
      <c r="DE297" s="371">
        <f t="shared" si="787"/>
        <v>0</v>
      </c>
      <c r="DF297" s="372">
        <f t="shared" si="787"/>
        <v>0</v>
      </c>
      <c r="DG297" s="371">
        <f t="shared" si="788"/>
        <v>0</v>
      </c>
      <c r="DH297" s="372">
        <f t="shared" si="788"/>
        <v>0</v>
      </c>
      <c r="DI297" s="371">
        <f t="shared" si="789"/>
        <v>0</v>
      </c>
      <c r="DJ297" s="372">
        <f t="shared" si="789"/>
        <v>0</v>
      </c>
      <c r="DK297" s="371">
        <f t="shared" si="789"/>
        <v>0</v>
      </c>
      <c r="DL297" s="372">
        <f t="shared" si="790"/>
        <v>0</v>
      </c>
      <c r="DM297" s="371">
        <f t="shared" si="791"/>
        <v>0</v>
      </c>
      <c r="DN297" s="372">
        <f t="shared" si="791"/>
        <v>0</v>
      </c>
      <c r="DO297" s="371">
        <f t="shared" si="792"/>
        <v>0</v>
      </c>
      <c r="DP297" s="372">
        <f t="shared" si="792"/>
        <v>0</v>
      </c>
      <c r="DQ297" s="371">
        <f t="shared" si="793"/>
        <v>0</v>
      </c>
      <c r="DR297" s="372">
        <f t="shared" si="793"/>
        <v>0</v>
      </c>
      <c r="DS297" s="371">
        <f t="shared" si="794"/>
        <v>0</v>
      </c>
      <c r="DT297" s="372">
        <f t="shared" si="794"/>
        <v>0</v>
      </c>
      <c r="DU297" s="392"/>
      <c r="DV297" s="390"/>
      <c r="DW297" s="371">
        <f t="shared" si="795"/>
        <v>0</v>
      </c>
      <c r="DX297" s="372">
        <f t="shared" si="795"/>
        <v>0</v>
      </c>
      <c r="DY297" s="396"/>
      <c r="DZ297" s="390"/>
      <c r="EA297" s="371">
        <f t="shared" si="796"/>
        <v>0</v>
      </c>
      <c r="EB297" s="372">
        <f t="shared" si="796"/>
        <v>0</v>
      </c>
      <c r="EC297" s="397"/>
      <c r="ED297" s="390"/>
      <c r="EE297" s="371">
        <f t="shared" si="807"/>
        <v>0</v>
      </c>
      <c r="EF297" s="372">
        <f t="shared" si="807"/>
        <v>0</v>
      </c>
      <c r="EG297" s="358">
        <f t="shared" si="808"/>
        <v>0</v>
      </c>
      <c r="EH297" s="372">
        <f t="shared" si="808"/>
        <v>0</v>
      </c>
      <c r="EI297" s="358">
        <f t="shared" si="809"/>
        <v>0</v>
      </c>
      <c r="EJ297" s="372">
        <f t="shared" si="809"/>
        <v>0</v>
      </c>
      <c r="EK297" s="394"/>
      <c r="EL297" s="387"/>
      <c r="EM297" s="371">
        <f t="shared" si="711"/>
        <v>0</v>
      </c>
      <c r="EN297" s="372">
        <f t="shared" si="711"/>
        <v>0</v>
      </c>
      <c r="EO297" s="399"/>
      <c r="EP297" s="387"/>
      <c r="EQ297" s="371">
        <f t="shared" si="810"/>
        <v>0</v>
      </c>
      <c r="ER297" s="372">
        <f t="shared" si="810"/>
        <v>0</v>
      </c>
      <c r="ES297" s="399"/>
      <c r="ET297" s="387"/>
      <c r="EU297" s="371">
        <f t="shared" si="646"/>
        <v>0</v>
      </c>
      <c r="EV297" s="372">
        <f t="shared" si="647"/>
        <v>0</v>
      </c>
      <c r="EW297" s="371">
        <f t="shared" si="811"/>
        <v>0</v>
      </c>
      <c r="EX297" s="372">
        <f t="shared" si="811"/>
        <v>0</v>
      </c>
      <c r="EY297" s="371">
        <f t="shared" si="812"/>
        <v>0</v>
      </c>
      <c r="EZ297" s="372">
        <f t="shared" si="812"/>
        <v>0</v>
      </c>
      <c r="FA297" s="394"/>
      <c r="FB297" s="387"/>
      <c r="FC297" s="371">
        <f t="shared" si="797"/>
        <v>0</v>
      </c>
      <c r="FD297" s="372">
        <f t="shared" si="797"/>
        <v>0</v>
      </c>
      <c r="FE297" s="399"/>
      <c r="FF297" s="387"/>
      <c r="FG297" s="371">
        <f t="shared" si="798"/>
        <v>0</v>
      </c>
      <c r="FH297" s="372">
        <f t="shared" si="798"/>
        <v>0</v>
      </c>
      <c r="FI297" s="401"/>
      <c r="FJ297" s="387"/>
      <c r="FK297" s="371">
        <f t="shared" si="813"/>
        <v>0</v>
      </c>
      <c r="FL297" s="372">
        <f t="shared" si="813"/>
        <v>0</v>
      </c>
      <c r="FM297" s="371">
        <f t="shared" si="814"/>
        <v>0</v>
      </c>
      <c r="FN297" s="372">
        <f t="shared" si="814"/>
        <v>0</v>
      </c>
      <c r="FO297" s="371">
        <f t="shared" si="815"/>
        <v>0</v>
      </c>
      <c r="FP297" s="372">
        <f t="shared" si="815"/>
        <v>0</v>
      </c>
      <c r="FQ297" s="392"/>
      <c r="FR297" s="390"/>
      <c r="FS297" s="371">
        <f t="shared" si="816"/>
        <v>0</v>
      </c>
      <c r="FT297" s="372">
        <f t="shared" si="816"/>
        <v>0</v>
      </c>
      <c r="FU297" s="396"/>
      <c r="FV297" s="390"/>
      <c r="FW297" s="371">
        <f t="shared" si="799"/>
        <v>0</v>
      </c>
      <c r="FX297" s="372">
        <f t="shared" si="799"/>
        <v>0</v>
      </c>
      <c r="FY297" s="396"/>
      <c r="FZ297" s="390"/>
      <c r="GA297" s="371">
        <f t="shared" si="817"/>
        <v>0</v>
      </c>
      <c r="GB297" s="372">
        <f t="shared" si="817"/>
        <v>0</v>
      </c>
      <c r="GC297" s="406">
        <f t="shared" si="818"/>
        <v>0</v>
      </c>
      <c r="GD297" s="372">
        <f t="shared" si="818"/>
        <v>0</v>
      </c>
      <c r="GE297" s="371">
        <f t="shared" si="818"/>
        <v>0</v>
      </c>
      <c r="GF297" s="372">
        <f t="shared" si="819"/>
        <v>0</v>
      </c>
      <c r="GG297" s="371" t="str">
        <f t="shared" si="820"/>
        <v/>
      </c>
      <c r="GH297" s="372" t="str">
        <f t="shared" si="820"/>
        <v/>
      </c>
      <c r="GI297" s="371" t="str">
        <f t="shared" si="821"/>
        <v/>
      </c>
      <c r="GJ297" s="372" t="str">
        <f t="shared" si="821"/>
        <v/>
      </c>
      <c r="GK297" s="406">
        <f t="shared" si="822"/>
        <v>0</v>
      </c>
      <c r="GL297" s="372">
        <f t="shared" si="822"/>
        <v>0</v>
      </c>
      <c r="GM297" s="371">
        <f t="shared" si="822"/>
        <v>0</v>
      </c>
      <c r="GN297" s="372">
        <f t="shared" si="823"/>
        <v>0</v>
      </c>
      <c r="GO297" s="371">
        <f t="shared" si="824"/>
        <v>0</v>
      </c>
      <c r="GP297" s="372">
        <f t="shared" si="824"/>
        <v>0</v>
      </c>
      <c r="GQ297" s="371">
        <f t="shared" si="825"/>
        <v>0</v>
      </c>
      <c r="GR297" s="372">
        <f t="shared" si="825"/>
        <v>0</v>
      </c>
      <c r="GS297" s="406">
        <f t="shared" si="826"/>
        <v>0</v>
      </c>
      <c r="GT297" s="372">
        <f t="shared" si="826"/>
        <v>0</v>
      </c>
      <c r="GU297" s="371">
        <f t="shared" si="826"/>
        <v>0</v>
      </c>
      <c r="GV297" s="372">
        <f t="shared" si="826"/>
        <v>0</v>
      </c>
      <c r="GW297" s="371" t="str">
        <f t="shared" si="827"/>
        <v/>
      </c>
      <c r="GX297" s="372" t="str">
        <f t="shared" si="827"/>
        <v/>
      </c>
      <c r="GY297" s="371" t="str">
        <f t="shared" si="827"/>
        <v/>
      </c>
      <c r="GZ297" s="372" t="str">
        <f t="shared" si="827"/>
        <v/>
      </c>
      <c r="HA297" s="406">
        <f t="shared" si="828"/>
        <v>0</v>
      </c>
      <c r="HB297" s="372">
        <f t="shared" si="828"/>
        <v>0</v>
      </c>
      <c r="HC297" s="371">
        <f t="shared" si="828"/>
        <v>0</v>
      </c>
      <c r="HD297" s="372">
        <f t="shared" si="828"/>
        <v>0</v>
      </c>
      <c r="HE297" s="371" t="str">
        <f t="shared" si="829"/>
        <v/>
      </c>
      <c r="HF297" s="372" t="str">
        <f t="shared" si="829"/>
        <v/>
      </c>
      <c r="HG297" s="371" t="str">
        <f t="shared" si="830"/>
        <v/>
      </c>
      <c r="HH297" s="372" t="str">
        <f t="shared" si="830"/>
        <v/>
      </c>
      <c r="HI297" s="406" t="str">
        <f t="shared" si="831"/>
        <v/>
      </c>
      <c r="HJ297" s="372" t="str">
        <f t="shared" si="831"/>
        <v/>
      </c>
      <c r="HK297" s="371" t="str">
        <f t="shared" si="832"/>
        <v/>
      </c>
      <c r="HL297" s="371" t="str">
        <f t="shared" si="832"/>
        <v/>
      </c>
      <c r="HM297" s="410"/>
    </row>
    <row r="298" spans="1:221" s="343" customFormat="1" ht="15">
      <c r="A298" s="354" t="s">
        <v>286</v>
      </c>
      <c r="B298" s="314" t="s">
        <v>801</v>
      </c>
      <c r="C298" s="314"/>
      <c r="D298" s="313">
        <v>218724</v>
      </c>
      <c r="E298" s="315">
        <v>5</v>
      </c>
      <c r="F298" s="676"/>
      <c r="G298" s="420"/>
      <c r="H298" s="421"/>
      <c r="I298" s="414"/>
      <c r="J298" s="371">
        <f t="shared" si="610"/>
        <v>0</v>
      </c>
      <c r="K298" s="372">
        <f t="shared" si="611"/>
        <v>0</v>
      </c>
      <c r="L298" s="387"/>
      <c r="M298" s="371">
        <f t="shared" ref="M298:M327" si="833">+Q298+U298+Y298+BM298+BQ298+BU298+DU298+DY298+EC298+FQ298</f>
        <v>0</v>
      </c>
      <c r="N298" s="372">
        <f t="shared" si="800"/>
        <v>0</v>
      </c>
      <c r="O298" s="371">
        <f t="shared" si="801"/>
        <v>0</v>
      </c>
      <c r="P298" s="372">
        <f t="shared" si="802"/>
        <v>0</v>
      </c>
      <c r="Q298" s="392"/>
      <c r="R298" s="390"/>
      <c r="S298" s="371">
        <f t="shared" si="616"/>
        <v>0</v>
      </c>
      <c r="T298" s="372">
        <f t="shared" si="617"/>
        <v>0</v>
      </c>
      <c r="U298" s="396"/>
      <c r="V298" s="390"/>
      <c r="W298" s="371">
        <f t="shared" si="618"/>
        <v>0</v>
      </c>
      <c r="X298" s="372">
        <f t="shared" si="619"/>
        <v>0</v>
      </c>
      <c r="Y298" s="397"/>
      <c r="Z298" s="390"/>
      <c r="AA298" s="371">
        <f t="shared" si="620"/>
        <v>0</v>
      </c>
      <c r="AB298" s="372">
        <f t="shared" si="621"/>
        <v>0</v>
      </c>
      <c r="AC298" s="358">
        <f t="shared" si="622"/>
        <v>0</v>
      </c>
      <c r="AD298" s="372">
        <f t="shared" si="623"/>
        <v>0</v>
      </c>
      <c r="AE298" s="358">
        <f t="shared" si="624"/>
        <v>0</v>
      </c>
      <c r="AF298" s="372">
        <f t="shared" si="625"/>
        <v>0</v>
      </c>
      <c r="AG298" s="394"/>
      <c r="AH298" s="387"/>
      <c r="AI298" s="371">
        <f t="shared" si="768"/>
        <v>0</v>
      </c>
      <c r="AJ298" s="372">
        <f t="shared" si="769"/>
        <v>0</v>
      </c>
      <c r="AK298" s="399"/>
      <c r="AL298" s="387"/>
      <c r="AM298" s="371">
        <f t="shared" si="776"/>
        <v>0</v>
      </c>
      <c r="AN298" s="372">
        <f t="shared" si="777"/>
        <v>0</v>
      </c>
      <c r="AO298" s="399"/>
      <c r="AP298" s="387"/>
      <c r="AQ298" s="371">
        <f t="shared" si="770"/>
        <v>0</v>
      </c>
      <c r="AR298" s="372">
        <f t="shared" si="771"/>
        <v>0</v>
      </c>
      <c r="AS298" s="371">
        <f t="shared" si="772"/>
        <v>0</v>
      </c>
      <c r="AT298" s="372">
        <f t="shared" si="773"/>
        <v>0</v>
      </c>
      <c r="AU298" s="371">
        <f t="shared" si="774"/>
        <v>0</v>
      </c>
      <c r="AV298" s="372">
        <f t="shared" si="775"/>
        <v>0</v>
      </c>
      <c r="AW298" s="394"/>
      <c r="AX298" s="387"/>
      <c r="AY298" s="371">
        <f t="shared" si="630"/>
        <v>0</v>
      </c>
      <c r="AZ298" s="372">
        <f t="shared" si="631"/>
        <v>0</v>
      </c>
      <c r="BA298" s="399"/>
      <c r="BB298" s="387"/>
      <c r="BC298" s="371">
        <f t="shared" si="632"/>
        <v>0</v>
      </c>
      <c r="BD298" s="372">
        <f t="shared" si="633"/>
        <v>0</v>
      </c>
      <c r="BE298" s="401"/>
      <c r="BF298" s="387"/>
      <c r="BG298" s="371">
        <f t="shared" si="778"/>
        <v>0</v>
      </c>
      <c r="BH298" s="372">
        <f t="shared" si="778"/>
        <v>0</v>
      </c>
      <c r="BI298" s="371">
        <f t="shared" si="779"/>
        <v>0</v>
      </c>
      <c r="BJ298" s="372">
        <f t="shared" si="779"/>
        <v>0</v>
      </c>
      <c r="BK298" s="371">
        <f t="shared" si="780"/>
        <v>0</v>
      </c>
      <c r="BL298" s="372">
        <f t="shared" si="780"/>
        <v>0</v>
      </c>
      <c r="BM298" s="392"/>
      <c r="BN298" s="390"/>
      <c r="BO298" s="371">
        <f t="shared" ref="BO298:BP359" si="834">IF(CS298&gt;0,BM298,)</f>
        <v>0</v>
      </c>
      <c r="BP298" s="372">
        <f t="shared" si="834"/>
        <v>0</v>
      </c>
      <c r="BQ298" s="396"/>
      <c r="BR298" s="390"/>
      <c r="BS298" s="371">
        <f t="shared" si="803"/>
        <v>0</v>
      </c>
      <c r="BT298" s="372">
        <f t="shared" si="803"/>
        <v>0</v>
      </c>
      <c r="BU298" s="397"/>
      <c r="BV298" s="390"/>
      <c r="BW298" s="371">
        <f t="shared" si="804"/>
        <v>0</v>
      </c>
      <c r="BX298" s="372">
        <f t="shared" si="781"/>
        <v>0</v>
      </c>
      <c r="BY298" s="358">
        <f t="shared" si="782"/>
        <v>0</v>
      </c>
      <c r="BZ298" s="372">
        <f t="shared" si="782"/>
        <v>0</v>
      </c>
      <c r="CA298" s="358">
        <f t="shared" si="783"/>
        <v>0</v>
      </c>
      <c r="CB298" s="372">
        <f t="shared" si="783"/>
        <v>0</v>
      </c>
      <c r="CC298" s="394"/>
      <c r="CD298" s="387"/>
      <c r="CE298" s="371">
        <f t="shared" si="607"/>
        <v>0</v>
      </c>
      <c r="CF298" s="372">
        <f t="shared" si="607"/>
        <v>0</v>
      </c>
      <c r="CG298" s="399"/>
      <c r="CH298" s="387"/>
      <c r="CI298" s="371">
        <f t="shared" si="805"/>
        <v>0</v>
      </c>
      <c r="CJ298" s="372">
        <f t="shared" si="805"/>
        <v>0</v>
      </c>
      <c r="CK298" s="399"/>
      <c r="CL298" s="387"/>
      <c r="CM298" s="371">
        <f t="shared" si="806"/>
        <v>0</v>
      </c>
      <c r="CN298" s="372">
        <f t="shared" si="806"/>
        <v>0</v>
      </c>
      <c r="CO298" s="371">
        <f t="shared" si="784"/>
        <v>0</v>
      </c>
      <c r="CP298" s="372">
        <f t="shared" si="784"/>
        <v>0</v>
      </c>
      <c r="CQ298" s="371">
        <f t="shared" si="785"/>
        <v>0</v>
      </c>
      <c r="CR298" s="372">
        <f t="shared" si="785"/>
        <v>0</v>
      </c>
      <c r="CS298" s="394"/>
      <c r="CT298" s="387"/>
      <c r="CU298" s="371">
        <f t="shared" si="608"/>
        <v>0</v>
      </c>
      <c r="CV298" s="372">
        <f t="shared" si="608"/>
        <v>0</v>
      </c>
      <c r="CW298" s="399"/>
      <c r="CX298" s="387"/>
      <c r="CY298" s="371">
        <f t="shared" si="609"/>
        <v>0</v>
      </c>
      <c r="CZ298" s="372">
        <f t="shared" si="609"/>
        <v>0</v>
      </c>
      <c r="DA298" s="401"/>
      <c r="DB298" s="387"/>
      <c r="DC298" s="371">
        <f t="shared" si="786"/>
        <v>0</v>
      </c>
      <c r="DD298" s="372">
        <f t="shared" si="786"/>
        <v>0</v>
      </c>
      <c r="DE298" s="371">
        <f t="shared" si="787"/>
        <v>0</v>
      </c>
      <c r="DF298" s="372">
        <f t="shared" si="787"/>
        <v>0</v>
      </c>
      <c r="DG298" s="371">
        <f t="shared" si="788"/>
        <v>0</v>
      </c>
      <c r="DH298" s="372">
        <f t="shared" si="788"/>
        <v>0</v>
      </c>
      <c r="DI298" s="371">
        <f t="shared" si="789"/>
        <v>0</v>
      </c>
      <c r="DJ298" s="372">
        <f t="shared" si="789"/>
        <v>0</v>
      </c>
      <c r="DK298" s="371">
        <f t="shared" si="789"/>
        <v>0</v>
      </c>
      <c r="DL298" s="372">
        <f t="shared" si="790"/>
        <v>0</v>
      </c>
      <c r="DM298" s="371">
        <f t="shared" si="791"/>
        <v>0</v>
      </c>
      <c r="DN298" s="372">
        <f t="shared" si="791"/>
        <v>0</v>
      </c>
      <c r="DO298" s="371">
        <f t="shared" si="792"/>
        <v>0</v>
      </c>
      <c r="DP298" s="372">
        <f t="shared" si="792"/>
        <v>0</v>
      </c>
      <c r="DQ298" s="371">
        <f t="shared" si="793"/>
        <v>0</v>
      </c>
      <c r="DR298" s="372">
        <f t="shared" si="793"/>
        <v>0</v>
      </c>
      <c r="DS298" s="371">
        <f t="shared" si="794"/>
        <v>0</v>
      </c>
      <c r="DT298" s="372">
        <f t="shared" si="794"/>
        <v>0</v>
      </c>
      <c r="DU298" s="392"/>
      <c r="DV298" s="390"/>
      <c r="DW298" s="371">
        <f t="shared" si="795"/>
        <v>0</v>
      </c>
      <c r="DX298" s="372">
        <f t="shared" si="795"/>
        <v>0</v>
      </c>
      <c r="DY298" s="396"/>
      <c r="DZ298" s="390"/>
      <c r="EA298" s="371">
        <f t="shared" si="796"/>
        <v>0</v>
      </c>
      <c r="EB298" s="372">
        <f t="shared" si="796"/>
        <v>0</v>
      </c>
      <c r="EC298" s="397"/>
      <c r="ED298" s="390"/>
      <c r="EE298" s="371">
        <f t="shared" si="807"/>
        <v>0</v>
      </c>
      <c r="EF298" s="372">
        <f t="shared" si="807"/>
        <v>0</v>
      </c>
      <c r="EG298" s="358">
        <f t="shared" si="808"/>
        <v>0</v>
      </c>
      <c r="EH298" s="372">
        <f t="shared" si="808"/>
        <v>0</v>
      </c>
      <c r="EI298" s="358">
        <f t="shared" si="809"/>
        <v>0</v>
      </c>
      <c r="EJ298" s="372">
        <f t="shared" si="809"/>
        <v>0</v>
      </c>
      <c r="EK298" s="394"/>
      <c r="EL298" s="387"/>
      <c r="EM298" s="371">
        <f t="shared" si="711"/>
        <v>0</v>
      </c>
      <c r="EN298" s="372">
        <f t="shared" si="711"/>
        <v>0</v>
      </c>
      <c r="EO298" s="399"/>
      <c r="EP298" s="387"/>
      <c r="EQ298" s="371">
        <f t="shared" si="810"/>
        <v>0</v>
      </c>
      <c r="ER298" s="372">
        <f t="shared" si="810"/>
        <v>0</v>
      </c>
      <c r="ES298" s="399"/>
      <c r="ET298" s="387"/>
      <c r="EU298" s="371">
        <f t="shared" si="646"/>
        <v>0</v>
      </c>
      <c r="EV298" s="372">
        <f t="shared" si="647"/>
        <v>0</v>
      </c>
      <c r="EW298" s="371">
        <f t="shared" si="811"/>
        <v>0</v>
      </c>
      <c r="EX298" s="372">
        <f t="shared" si="811"/>
        <v>0</v>
      </c>
      <c r="EY298" s="371">
        <f t="shared" si="812"/>
        <v>0</v>
      </c>
      <c r="EZ298" s="372">
        <f t="shared" si="812"/>
        <v>0</v>
      </c>
      <c r="FA298" s="394"/>
      <c r="FB298" s="387"/>
      <c r="FC298" s="371">
        <f t="shared" si="797"/>
        <v>0</v>
      </c>
      <c r="FD298" s="372">
        <f t="shared" si="797"/>
        <v>0</v>
      </c>
      <c r="FE298" s="399"/>
      <c r="FF298" s="387"/>
      <c r="FG298" s="371">
        <f t="shared" si="798"/>
        <v>0</v>
      </c>
      <c r="FH298" s="372">
        <f t="shared" si="798"/>
        <v>0</v>
      </c>
      <c r="FI298" s="401"/>
      <c r="FJ298" s="387"/>
      <c r="FK298" s="371">
        <f t="shared" si="813"/>
        <v>0</v>
      </c>
      <c r="FL298" s="372">
        <f t="shared" si="813"/>
        <v>0</v>
      </c>
      <c r="FM298" s="371">
        <f t="shared" si="814"/>
        <v>0</v>
      </c>
      <c r="FN298" s="372">
        <f t="shared" si="814"/>
        <v>0</v>
      </c>
      <c r="FO298" s="371">
        <f t="shared" si="815"/>
        <v>0</v>
      </c>
      <c r="FP298" s="372">
        <f t="shared" si="815"/>
        <v>0</v>
      </c>
      <c r="FQ298" s="392"/>
      <c r="FR298" s="390"/>
      <c r="FS298" s="371">
        <f t="shared" si="816"/>
        <v>0</v>
      </c>
      <c r="FT298" s="372">
        <f t="shared" si="816"/>
        <v>0</v>
      </c>
      <c r="FU298" s="396"/>
      <c r="FV298" s="390"/>
      <c r="FW298" s="371">
        <f t="shared" si="799"/>
        <v>0</v>
      </c>
      <c r="FX298" s="372">
        <f t="shared" si="799"/>
        <v>0</v>
      </c>
      <c r="FY298" s="396"/>
      <c r="FZ298" s="390"/>
      <c r="GA298" s="371">
        <f t="shared" si="817"/>
        <v>0</v>
      </c>
      <c r="GB298" s="372">
        <f t="shared" si="817"/>
        <v>0</v>
      </c>
      <c r="GC298" s="406">
        <f t="shared" si="818"/>
        <v>0</v>
      </c>
      <c r="GD298" s="372">
        <f t="shared" si="818"/>
        <v>0</v>
      </c>
      <c r="GE298" s="371">
        <f t="shared" si="818"/>
        <v>0</v>
      </c>
      <c r="GF298" s="372">
        <f t="shared" si="819"/>
        <v>0</v>
      </c>
      <c r="GG298" s="371" t="str">
        <f t="shared" si="820"/>
        <v/>
      </c>
      <c r="GH298" s="372" t="str">
        <f t="shared" si="820"/>
        <v/>
      </c>
      <c r="GI298" s="371" t="str">
        <f t="shared" si="821"/>
        <v/>
      </c>
      <c r="GJ298" s="372" t="str">
        <f t="shared" si="821"/>
        <v/>
      </c>
      <c r="GK298" s="406">
        <f t="shared" si="822"/>
        <v>0</v>
      </c>
      <c r="GL298" s="372">
        <f t="shared" si="822"/>
        <v>0</v>
      </c>
      <c r="GM298" s="371">
        <f t="shared" si="822"/>
        <v>0</v>
      </c>
      <c r="GN298" s="372">
        <f t="shared" si="823"/>
        <v>0</v>
      </c>
      <c r="GO298" s="371">
        <f t="shared" si="824"/>
        <v>0</v>
      </c>
      <c r="GP298" s="372">
        <f t="shared" si="824"/>
        <v>0</v>
      </c>
      <c r="GQ298" s="371">
        <f t="shared" si="825"/>
        <v>0</v>
      </c>
      <c r="GR298" s="372">
        <f t="shared" si="825"/>
        <v>0</v>
      </c>
      <c r="GS298" s="406">
        <f t="shared" si="826"/>
        <v>0</v>
      </c>
      <c r="GT298" s="372">
        <f t="shared" si="826"/>
        <v>0</v>
      </c>
      <c r="GU298" s="371">
        <f t="shared" si="826"/>
        <v>0</v>
      </c>
      <c r="GV298" s="372">
        <f t="shared" si="826"/>
        <v>0</v>
      </c>
      <c r="GW298" s="371" t="str">
        <f t="shared" si="827"/>
        <v/>
      </c>
      <c r="GX298" s="372" t="str">
        <f t="shared" si="827"/>
        <v/>
      </c>
      <c r="GY298" s="371" t="str">
        <f t="shared" si="827"/>
        <v/>
      </c>
      <c r="GZ298" s="372" t="str">
        <f t="shared" si="827"/>
        <v/>
      </c>
      <c r="HA298" s="406">
        <f t="shared" si="828"/>
        <v>0</v>
      </c>
      <c r="HB298" s="372">
        <f t="shared" si="828"/>
        <v>0</v>
      </c>
      <c r="HC298" s="371">
        <f t="shared" si="828"/>
        <v>0</v>
      </c>
      <c r="HD298" s="372">
        <f t="shared" si="828"/>
        <v>0</v>
      </c>
      <c r="HE298" s="371" t="str">
        <f t="shared" si="829"/>
        <v/>
      </c>
      <c r="HF298" s="372" t="str">
        <f t="shared" si="829"/>
        <v/>
      </c>
      <c r="HG298" s="371" t="str">
        <f t="shared" si="830"/>
        <v/>
      </c>
      <c r="HH298" s="372" t="str">
        <f t="shared" si="830"/>
        <v/>
      </c>
      <c r="HI298" s="406" t="str">
        <f t="shared" si="831"/>
        <v/>
      </c>
      <c r="HJ298" s="372" t="str">
        <f t="shared" si="831"/>
        <v/>
      </c>
      <c r="HK298" s="371" t="str">
        <f t="shared" si="832"/>
        <v/>
      </c>
      <c r="HL298" s="371" t="str">
        <f t="shared" si="832"/>
        <v/>
      </c>
      <c r="HM298" s="410"/>
    </row>
    <row r="299" spans="1:221" s="343" customFormat="1" ht="15">
      <c r="A299" s="354" t="s">
        <v>286</v>
      </c>
      <c r="B299" s="314" t="s">
        <v>802</v>
      </c>
      <c r="C299" s="314"/>
      <c r="D299" s="313">
        <v>218061</v>
      </c>
      <c r="E299" s="315">
        <v>5</v>
      </c>
      <c r="F299" s="676"/>
      <c r="G299" s="420"/>
      <c r="H299" s="421"/>
      <c r="I299" s="414"/>
      <c r="J299" s="371">
        <f t="shared" si="610"/>
        <v>0</v>
      </c>
      <c r="K299" s="372">
        <f t="shared" si="611"/>
        <v>0</v>
      </c>
      <c r="L299" s="387"/>
      <c r="M299" s="371">
        <f t="shared" si="833"/>
        <v>0</v>
      </c>
      <c r="N299" s="372">
        <f t="shared" si="800"/>
        <v>0</v>
      </c>
      <c r="O299" s="371">
        <f t="shared" si="801"/>
        <v>0</v>
      </c>
      <c r="P299" s="372">
        <f t="shared" si="802"/>
        <v>0</v>
      </c>
      <c r="Q299" s="392"/>
      <c r="R299" s="390"/>
      <c r="S299" s="371">
        <f t="shared" si="616"/>
        <v>0</v>
      </c>
      <c r="T299" s="372">
        <f t="shared" si="617"/>
        <v>0</v>
      </c>
      <c r="U299" s="396"/>
      <c r="V299" s="390"/>
      <c r="W299" s="371">
        <f t="shared" si="618"/>
        <v>0</v>
      </c>
      <c r="X299" s="372">
        <f t="shared" si="619"/>
        <v>0</v>
      </c>
      <c r="Y299" s="397"/>
      <c r="Z299" s="390"/>
      <c r="AA299" s="371">
        <f t="shared" si="620"/>
        <v>0</v>
      </c>
      <c r="AB299" s="372">
        <f t="shared" si="621"/>
        <v>0</v>
      </c>
      <c r="AC299" s="358">
        <f t="shared" si="622"/>
        <v>0</v>
      </c>
      <c r="AD299" s="372">
        <f t="shared" si="623"/>
        <v>0</v>
      </c>
      <c r="AE299" s="358">
        <f t="shared" si="624"/>
        <v>0</v>
      </c>
      <c r="AF299" s="372">
        <f t="shared" si="625"/>
        <v>0</v>
      </c>
      <c r="AG299" s="394"/>
      <c r="AH299" s="387"/>
      <c r="AI299" s="371">
        <f t="shared" si="768"/>
        <v>0</v>
      </c>
      <c r="AJ299" s="372">
        <f t="shared" si="769"/>
        <v>0</v>
      </c>
      <c r="AK299" s="399"/>
      <c r="AL299" s="387"/>
      <c r="AM299" s="371">
        <f t="shared" si="776"/>
        <v>0</v>
      </c>
      <c r="AN299" s="372">
        <f t="shared" si="777"/>
        <v>0</v>
      </c>
      <c r="AO299" s="399"/>
      <c r="AP299" s="387"/>
      <c r="AQ299" s="371">
        <f t="shared" si="770"/>
        <v>0</v>
      </c>
      <c r="AR299" s="372">
        <f t="shared" si="771"/>
        <v>0</v>
      </c>
      <c r="AS299" s="371">
        <f t="shared" si="772"/>
        <v>0</v>
      </c>
      <c r="AT299" s="372">
        <f t="shared" si="773"/>
        <v>0</v>
      </c>
      <c r="AU299" s="371">
        <f t="shared" si="774"/>
        <v>0</v>
      </c>
      <c r="AV299" s="372">
        <f t="shared" si="775"/>
        <v>0</v>
      </c>
      <c r="AW299" s="394"/>
      <c r="AX299" s="387"/>
      <c r="AY299" s="371">
        <f t="shared" si="630"/>
        <v>0</v>
      </c>
      <c r="AZ299" s="372">
        <f t="shared" si="631"/>
        <v>0</v>
      </c>
      <c r="BA299" s="399"/>
      <c r="BB299" s="387"/>
      <c r="BC299" s="371">
        <f t="shared" si="632"/>
        <v>0</v>
      </c>
      <c r="BD299" s="372">
        <f t="shared" si="633"/>
        <v>0</v>
      </c>
      <c r="BE299" s="401"/>
      <c r="BF299" s="387"/>
      <c r="BG299" s="371">
        <f t="shared" si="778"/>
        <v>0</v>
      </c>
      <c r="BH299" s="372">
        <f t="shared" si="778"/>
        <v>0</v>
      </c>
      <c r="BI299" s="371">
        <f t="shared" si="779"/>
        <v>0</v>
      </c>
      <c r="BJ299" s="372">
        <f t="shared" si="779"/>
        <v>0</v>
      </c>
      <c r="BK299" s="371">
        <f t="shared" si="780"/>
        <v>0</v>
      </c>
      <c r="BL299" s="372">
        <f t="shared" si="780"/>
        <v>0</v>
      </c>
      <c r="BM299" s="392"/>
      <c r="BN299" s="390"/>
      <c r="BO299" s="371">
        <f t="shared" si="834"/>
        <v>0</v>
      </c>
      <c r="BP299" s="372">
        <f t="shared" si="834"/>
        <v>0</v>
      </c>
      <c r="BQ299" s="396"/>
      <c r="BR299" s="390"/>
      <c r="BS299" s="371">
        <f t="shared" si="803"/>
        <v>0</v>
      </c>
      <c r="BT299" s="372">
        <f t="shared" si="803"/>
        <v>0</v>
      </c>
      <c r="BU299" s="397"/>
      <c r="BV299" s="390"/>
      <c r="BW299" s="371">
        <f t="shared" si="804"/>
        <v>0</v>
      </c>
      <c r="BX299" s="372">
        <f t="shared" si="781"/>
        <v>0</v>
      </c>
      <c r="BY299" s="358">
        <f t="shared" si="782"/>
        <v>0</v>
      </c>
      <c r="BZ299" s="372">
        <f t="shared" si="782"/>
        <v>0</v>
      </c>
      <c r="CA299" s="358">
        <f t="shared" si="783"/>
        <v>0</v>
      </c>
      <c r="CB299" s="372">
        <f t="shared" si="783"/>
        <v>0</v>
      </c>
      <c r="CC299" s="394"/>
      <c r="CD299" s="387"/>
      <c r="CE299" s="371">
        <f t="shared" si="607"/>
        <v>0</v>
      </c>
      <c r="CF299" s="372">
        <f t="shared" si="607"/>
        <v>0</v>
      </c>
      <c r="CG299" s="399"/>
      <c r="CH299" s="387"/>
      <c r="CI299" s="371">
        <f t="shared" si="805"/>
        <v>0</v>
      </c>
      <c r="CJ299" s="372">
        <f t="shared" si="805"/>
        <v>0</v>
      </c>
      <c r="CK299" s="399"/>
      <c r="CL299" s="387"/>
      <c r="CM299" s="371">
        <f t="shared" si="806"/>
        <v>0</v>
      </c>
      <c r="CN299" s="372">
        <f t="shared" si="806"/>
        <v>0</v>
      </c>
      <c r="CO299" s="371">
        <f t="shared" si="784"/>
        <v>0</v>
      </c>
      <c r="CP299" s="372">
        <f t="shared" si="784"/>
        <v>0</v>
      </c>
      <c r="CQ299" s="371">
        <f t="shared" si="785"/>
        <v>0</v>
      </c>
      <c r="CR299" s="372">
        <f t="shared" si="785"/>
        <v>0</v>
      </c>
      <c r="CS299" s="394"/>
      <c r="CT299" s="387"/>
      <c r="CU299" s="371">
        <f t="shared" si="608"/>
        <v>0</v>
      </c>
      <c r="CV299" s="372">
        <f t="shared" si="608"/>
        <v>0</v>
      </c>
      <c r="CW299" s="399"/>
      <c r="CX299" s="387"/>
      <c r="CY299" s="371">
        <f t="shared" si="609"/>
        <v>0</v>
      </c>
      <c r="CZ299" s="372">
        <f t="shared" si="609"/>
        <v>0</v>
      </c>
      <c r="DA299" s="401"/>
      <c r="DB299" s="387"/>
      <c r="DC299" s="371">
        <f t="shared" si="786"/>
        <v>0</v>
      </c>
      <c r="DD299" s="372">
        <f t="shared" si="786"/>
        <v>0</v>
      </c>
      <c r="DE299" s="371">
        <f t="shared" si="787"/>
        <v>0</v>
      </c>
      <c r="DF299" s="372">
        <f t="shared" si="787"/>
        <v>0</v>
      </c>
      <c r="DG299" s="371">
        <f t="shared" si="788"/>
        <v>0</v>
      </c>
      <c r="DH299" s="372">
        <f t="shared" si="788"/>
        <v>0</v>
      </c>
      <c r="DI299" s="371">
        <f t="shared" si="789"/>
        <v>0</v>
      </c>
      <c r="DJ299" s="372">
        <f t="shared" si="789"/>
        <v>0</v>
      </c>
      <c r="DK299" s="371">
        <f t="shared" si="789"/>
        <v>0</v>
      </c>
      <c r="DL299" s="372">
        <f t="shared" si="790"/>
        <v>0</v>
      </c>
      <c r="DM299" s="371">
        <f t="shared" si="791"/>
        <v>0</v>
      </c>
      <c r="DN299" s="372">
        <f t="shared" si="791"/>
        <v>0</v>
      </c>
      <c r="DO299" s="371">
        <f t="shared" si="792"/>
        <v>0</v>
      </c>
      <c r="DP299" s="372">
        <f t="shared" si="792"/>
        <v>0</v>
      </c>
      <c r="DQ299" s="371">
        <f t="shared" si="793"/>
        <v>0</v>
      </c>
      <c r="DR299" s="372">
        <f t="shared" si="793"/>
        <v>0</v>
      </c>
      <c r="DS299" s="371">
        <f t="shared" si="794"/>
        <v>0</v>
      </c>
      <c r="DT299" s="372">
        <f t="shared" si="794"/>
        <v>0</v>
      </c>
      <c r="DU299" s="392"/>
      <c r="DV299" s="390"/>
      <c r="DW299" s="371">
        <f t="shared" si="795"/>
        <v>0</v>
      </c>
      <c r="DX299" s="372">
        <f t="shared" si="795"/>
        <v>0</v>
      </c>
      <c r="DY299" s="396"/>
      <c r="DZ299" s="390"/>
      <c r="EA299" s="371">
        <f t="shared" si="796"/>
        <v>0</v>
      </c>
      <c r="EB299" s="372">
        <f t="shared" si="796"/>
        <v>0</v>
      </c>
      <c r="EC299" s="397"/>
      <c r="ED299" s="390"/>
      <c r="EE299" s="371">
        <f t="shared" si="807"/>
        <v>0</v>
      </c>
      <c r="EF299" s="372">
        <f t="shared" si="807"/>
        <v>0</v>
      </c>
      <c r="EG299" s="358">
        <f t="shared" si="808"/>
        <v>0</v>
      </c>
      <c r="EH299" s="372">
        <f t="shared" si="808"/>
        <v>0</v>
      </c>
      <c r="EI299" s="358">
        <f t="shared" si="809"/>
        <v>0</v>
      </c>
      <c r="EJ299" s="372">
        <f t="shared" si="809"/>
        <v>0</v>
      </c>
      <c r="EK299" s="394"/>
      <c r="EL299" s="387"/>
      <c r="EM299" s="371">
        <f t="shared" si="711"/>
        <v>0</v>
      </c>
      <c r="EN299" s="372">
        <f t="shared" si="711"/>
        <v>0</v>
      </c>
      <c r="EO299" s="399"/>
      <c r="EP299" s="387"/>
      <c r="EQ299" s="371">
        <f t="shared" si="810"/>
        <v>0</v>
      </c>
      <c r="ER299" s="372">
        <f t="shared" si="810"/>
        <v>0</v>
      </c>
      <c r="ES299" s="399"/>
      <c r="ET299" s="387"/>
      <c r="EU299" s="371">
        <f t="shared" si="646"/>
        <v>0</v>
      </c>
      <c r="EV299" s="372">
        <f t="shared" si="647"/>
        <v>0</v>
      </c>
      <c r="EW299" s="371">
        <f t="shared" si="811"/>
        <v>0</v>
      </c>
      <c r="EX299" s="372">
        <f t="shared" si="811"/>
        <v>0</v>
      </c>
      <c r="EY299" s="371">
        <f t="shared" si="812"/>
        <v>0</v>
      </c>
      <c r="EZ299" s="372">
        <f t="shared" si="812"/>
        <v>0</v>
      </c>
      <c r="FA299" s="394"/>
      <c r="FB299" s="387"/>
      <c r="FC299" s="371">
        <f t="shared" si="797"/>
        <v>0</v>
      </c>
      <c r="FD299" s="372">
        <f t="shared" si="797"/>
        <v>0</v>
      </c>
      <c r="FE299" s="399"/>
      <c r="FF299" s="387"/>
      <c r="FG299" s="371">
        <f t="shared" si="798"/>
        <v>0</v>
      </c>
      <c r="FH299" s="372">
        <f t="shared" si="798"/>
        <v>0</v>
      </c>
      <c r="FI299" s="401"/>
      <c r="FJ299" s="387"/>
      <c r="FK299" s="371">
        <f t="shared" si="813"/>
        <v>0</v>
      </c>
      <c r="FL299" s="372">
        <f t="shared" si="813"/>
        <v>0</v>
      </c>
      <c r="FM299" s="371">
        <f t="shared" si="814"/>
        <v>0</v>
      </c>
      <c r="FN299" s="372">
        <f t="shared" si="814"/>
        <v>0</v>
      </c>
      <c r="FO299" s="371">
        <f t="shared" si="815"/>
        <v>0</v>
      </c>
      <c r="FP299" s="372">
        <f t="shared" si="815"/>
        <v>0</v>
      </c>
      <c r="FQ299" s="392"/>
      <c r="FR299" s="390"/>
      <c r="FS299" s="371">
        <f t="shared" si="816"/>
        <v>0</v>
      </c>
      <c r="FT299" s="372">
        <f t="shared" si="816"/>
        <v>0</v>
      </c>
      <c r="FU299" s="396"/>
      <c r="FV299" s="390"/>
      <c r="FW299" s="371">
        <f t="shared" si="799"/>
        <v>0</v>
      </c>
      <c r="FX299" s="372">
        <f t="shared" si="799"/>
        <v>0</v>
      </c>
      <c r="FY299" s="396"/>
      <c r="FZ299" s="390"/>
      <c r="GA299" s="371">
        <f t="shared" si="817"/>
        <v>0</v>
      </c>
      <c r="GB299" s="372">
        <f t="shared" si="817"/>
        <v>0</v>
      </c>
      <c r="GC299" s="406">
        <f t="shared" si="818"/>
        <v>0</v>
      </c>
      <c r="GD299" s="372">
        <f t="shared" si="818"/>
        <v>0</v>
      </c>
      <c r="GE299" s="371">
        <f t="shared" si="818"/>
        <v>0</v>
      </c>
      <c r="GF299" s="372">
        <f t="shared" si="819"/>
        <v>0</v>
      </c>
      <c r="GG299" s="371" t="str">
        <f t="shared" si="820"/>
        <v/>
      </c>
      <c r="GH299" s="372" t="str">
        <f t="shared" si="820"/>
        <v/>
      </c>
      <c r="GI299" s="371" t="str">
        <f t="shared" si="821"/>
        <v/>
      </c>
      <c r="GJ299" s="372" t="str">
        <f t="shared" si="821"/>
        <v/>
      </c>
      <c r="GK299" s="406">
        <f t="shared" si="822"/>
        <v>0</v>
      </c>
      <c r="GL299" s="372">
        <f t="shared" si="822"/>
        <v>0</v>
      </c>
      <c r="GM299" s="371">
        <f t="shared" si="822"/>
        <v>0</v>
      </c>
      <c r="GN299" s="372">
        <f t="shared" si="823"/>
        <v>0</v>
      </c>
      <c r="GO299" s="371">
        <f t="shared" si="824"/>
        <v>0</v>
      </c>
      <c r="GP299" s="372">
        <f t="shared" si="824"/>
        <v>0</v>
      </c>
      <c r="GQ299" s="371">
        <f t="shared" si="825"/>
        <v>0</v>
      </c>
      <c r="GR299" s="372">
        <f t="shared" si="825"/>
        <v>0</v>
      </c>
      <c r="GS299" s="406">
        <f t="shared" si="826"/>
        <v>0</v>
      </c>
      <c r="GT299" s="372">
        <f t="shared" si="826"/>
        <v>0</v>
      </c>
      <c r="GU299" s="371">
        <f t="shared" si="826"/>
        <v>0</v>
      </c>
      <c r="GV299" s="372">
        <f t="shared" si="826"/>
        <v>0</v>
      </c>
      <c r="GW299" s="371" t="str">
        <f t="shared" si="827"/>
        <v/>
      </c>
      <c r="GX299" s="372" t="str">
        <f t="shared" si="827"/>
        <v/>
      </c>
      <c r="GY299" s="371" t="str">
        <f t="shared" si="827"/>
        <v/>
      </c>
      <c r="GZ299" s="372" t="str">
        <f t="shared" si="827"/>
        <v/>
      </c>
      <c r="HA299" s="406">
        <f t="shared" si="828"/>
        <v>0</v>
      </c>
      <c r="HB299" s="372">
        <f t="shared" si="828"/>
        <v>0</v>
      </c>
      <c r="HC299" s="371">
        <f t="shared" si="828"/>
        <v>0</v>
      </c>
      <c r="HD299" s="372">
        <f t="shared" si="828"/>
        <v>0</v>
      </c>
      <c r="HE299" s="371" t="str">
        <f t="shared" si="829"/>
        <v/>
      </c>
      <c r="HF299" s="372" t="str">
        <f t="shared" si="829"/>
        <v/>
      </c>
      <c r="HG299" s="371" t="str">
        <f t="shared" si="830"/>
        <v/>
      </c>
      <c r="HH299" s="372" t="str">
        <f t="shared" si="830"/>
        <v/>
      </c>
      <c r="HI299" s="406" t="str">
        <f t="shared" si="831"/>
        <v/>
      </c>
      <c r="HJ299" s="372" t="str">
        <f t="shared" si="831"/>
        <v/>
      </c>
      <c r="HK299" s="371" t="str">
        <f t="shared" si="832"/>
        <v/>
      </c>
      <c r="HL299" s="371" t="str">
        <f t="shared" si="832"/>
        <v/>
      </c>
      <c r="HM299" s="410"/>
    </row>
    <row r="300" spans="1:221" s="343" customFormat="1" ht="15">
      <c r="A300" s="354" t="s">
        <v>286</v>
      </c>
      <c r="B300" s="314" t="s">
        <v>803</v>
      </c>
      <c r="C300" s="314"/>
      <c r="D300" s="313">
        <v>218733</v>
      </c>
      <c r="E300" s="315">
        <v>5</v>
      </c>
      <c r="F300" s="676"/>
      <c r="G300" s="420"/>
      <c r="H300" s="421"/>
      <c r="I300" s="414"/>
      <c r="J300" s="371">
        <f t="shared" si="610"/>
        <v>0</v>
      </c>
      <c r="K300" s="372">
        <f t="shared" si="611"/>
        <v>0</v>
      </c>
      <c r="L300" s="387"/>
      <c r="M300" s="371">
        <f t="shared" si="833"/>
        <v>0</v>
      </c>
      <c r="N300" s="372">
        <f t="shared" si="800"/>
        <v>0</v>
      </c>
      <c r="O300" s="371">
        <f t="shared" si="801"/>
        <v>0</v>
      </c>
      <c r="P300" s="372">
        <f t="shared" si="802"/>
        <v>0</v>
      </c>
      <c r="Q300" s="392"/>
      <c r="R300" s="390"/>
      <c r="S300" s="371">
        <f t="shared" si="616"/>
        <v>0</v>
      </c>
      <c r="T300" s="372">
        <f t="shared" si="617"/>
        <v>0</v>
      </c>
      <c r="U300" s="396"/>
      <c r="V300" s="390"/>
      <c r="W300" s="371">
        <f t="shared" si="618"/>
        <v>0</v>
      </c>
      <c r="X300" s="372">
        <f t="shared" si="619"/>
        <v>0</v>
      </c>
      <c r="Y300" s="397"/>
      <c r="Z300" s="390"/>
      <c r="AA300" s="371">
        <f t="shared" si="620"/>
        <v>0</v>
      </c>
      <c r="AB300" s="372">
        <f t="shared" si="621"/>
        <v>0</v>
      </c>
      <c r="AC300" s="358">
        <f t="shared" si="622"/>
        <v>0</v>
      </c>
      <c r="AD300" s="372">
        <f t="shared" si="623"/>
        <v>0</v>
      </c>
      <c r="AE300" s="358">
        <f t="shared" si="624"/>
        <v>0</v>
      </c>
      <c r="AF300" s="372">
        <f t="shared" si="625"/>
        <v>0</v>
      </c>
      <c r="AG300" s="394"/>
      <c r="AH300" s="387"/>
      <c r="AI300" s="371">
        <f t="shared" si="768"/>
        <v>0</v>
      </c>
      <c r="AJ300" s="372">
        <f t="shared" si="769"/>
        <v>0</v>
      </c>
      <c r="AK300" s="399"/>
      <c r="AL300" s="387"/>
      <c r="AM300" s="371">
        <f t="shared" si="776"/>
        <v>0</v>
      </c>
      <c r="AN300" s="372">
        <f t="shared" si="777"/>
        <v>0</v>
      </c>
      <c r="AO300" s="399"/>
      <c r="AP300" s="387"/>
      <c r="AQ300" s="371">
        <f t="shared" si="770"/>
        <v>0</v>
      </c>
      <c r="AR300" s="372">
        <f t="shared" si="771"/>
        <v>0</v>
      </c>
      <c r="AS300" s="371">
        <f t="shared" si="772"/>
        <v>0</v>
      </c>
      <c r="AT300" s="372">
        <f t="shared" si="773"/>
        <v>0</v>
      </c>
      <c r="AU300" s="371">
        <f t="shared" si="774"/>
        <v>0</v>
      </c>
      <c r="AV300" s="372">
        <f t="shared" si="775"/>
        <v>0</v>
      </c>
      <c r="AW300" s="394"/>
      <c r="AX300" s="387"/>
      <c r="AY300" s="371">
        <f t="shared" si="630"/>
        <v>0</v>
      </c>
      <c r="AZ300" s="372">
        <f t="shared" si="631"/>
        <v>0</v>
      </c>
      <c r="BA300" s="399"/>
      <c r="BB300" s="387"/>
      <c r="BC300" s="371">
        <f t="shared" si="632"/>
        <v>0</v>
      </c>
      <c r="BD300" s="372">
        <f t="shared" si="633"/>
        <v>0</v>
      </c>
      <c r="BE300" s="401"/>
      <c r="BF300" s="387"/>
      <c r="BG300" s="371">
        <f t="shared" si="778"/>
        <v>0</v>
      </c>
      <c r="BH300" s="372">
        <f t="shared" si="778"/>
        <v>0</v>
      </c>
      <c r="BI300" s="371">
        <f t="shared" si="779"/>
        <v>0</v>
      </c>
      <c r="BJ300" s="372">
        <f t="shared" si="779"/>
        <v>0</v>
      </c>
      <c r="BK300" s="371">
        <f t="shared" si="780"/>
        <v>0</v>
      </c>
      <c r="BL300" s="372">
        <f t="shared" si="780"/>
        <v>0</v>
      </c>
      <c r="BM300" s="392"/>
      <c r="BN300" s="390"/>
      <c r="BO300" s="371">
        <f t="shared" si="834"/>
        <v>0</v>
      </c>
      <c r="BP300" s="372">
        <f t="shared" si="834"/>
        <v>0</v>
      </c>
      <c r="BQ300" s="396"/>
      <c r="BR300" s="390"/>
      <c r="BS300" s="371">
        <f t="shared" si="803"/>
        <v>0</v>
      </c>
      <c r="BT300" s="372">
        <f t="shared" si="803"/>
        <v>0</v>
      </c>
      <c r="BU300" s="397"/>
      <c r="BV300" s="390"/>
      <c r="BW300" s="371">
        <f t="shared" si="804"/>
        <v>0</v>
      </c>
      <c r="BX300" s="372">
        <f t="shared" si="781"/>
        <v>0</v>
      </c>
      <c r="BY300" s="358">
        <f t="shared" si="782"/>
        <v>0</v>
      </c>
      <c r="BZ300" s="372">
        <f t="shared" si="782"/>
        <v>0</v>
      </c>
      <c r="CA300" s="358">
        <f t="shared" si="783"/>
        <v>0</v>
      </c>
      <c r="CB300" s="372">
        <f t="shared" si="783"/>
        <v>0</v>
      </c>
      <c r="CC300" s="394"/>
      <c r="CD300" s="387"/>
      <c r="CE300" s="371">
        <f t="shared" si="607"/>
        <v>0</v>
      </c>
      <c r="CF300" s="372">
        <f t="shared" si="607"/>
        <v>0</v>
      </c>
      <c r="CG300" s="399"/>
      <c r="CH300" s="387"/>
      <c r="CI300" s="371">
        <f t="shared" si="805"/>
        <v>0</v>
      </c>
      <c r="CJ300" s="372">
        <f t="shared" si="805"/>
        <v>0</v>
      </c>
      <c r="CK300" s="399"/>
      <c r="CL300" s="387"/>
      <c r="CM300" s="371">
        <f t="shared" si="806"/>
        <v>0</v>
      </c>
      <c r="CN300" s="372">
        <f t="shared" si="806"/>
        <v>0</v>
      </c>
      <c r="CO300" s="371">
        <f t="shared" si="784"/>
        <v>0</v>
      </c>
      <c r="CP300" s="372">
        <f t="shared" si="784"/>
        <v>0</v>
      </c>
      <c r="CQ300" s="371">
        <f t="shared" si="785"/>
        <v>0</v>
      </c>
      <c r="CR300" s="372">
        <f t="shared" si="785"/>
        <v>0</v>
      </c>
      <c r="CS300" s="394"/>
      <c r="CT300" s="387"/>
      <c r="CU300" s="371">
        <f t="shared" si="608"/>
        <v>0</v>
      </c>
      <c r="CV300" s="372">
        <f t="shared" si="608"/>
        <v>0</v>
      </c>
      <c r="CW300" s="399"/>
      <c r="CX300" s="387"/>
      <c r="CY300" s="371">
        <f t="shared" si="609"/>
        <v>0</v>
      </c>
      <c r="CZ300" s="372">
        <f t="shared" si="609"/>
        <v>0</v>
      </c>
      <c r="DA300" s="401"/>
      <c r="DB300" s="387"/>
      <c r="DC300" s="371">
        <f t="shared" si="786"/>
        <v>0</v>
      </c>
      <c r="DD300" s="372">
        <f t="shared" si="786"/>
        <v>0</v>
      </c>
      <c r="DE300" s="371">
        <f t="shared" si="787"/>
        <v>0</v>
      </c>
      <c r="DF300" s="372">
        <f t="shared" si="787"/>
        <v>0</v>
      </c>
      <c r="DG300" s="371">
        <f t="shared" si="788"/>
        <v>0</v>
      </c>
      <c r="DH300" s="372">
        <f t="shared" si="788"/>
        <v>0</v>
      </c>
      <c r="DI300" s="371">
        <f t="shared" si="789"/>
        <v>0</v>
      </c>
      <c r="DJ300" s="372">
        <f t="shared" si="789"/>
        <v>0</v>
      </c>
      <c r="DK300" s="371">
        <f t="shared" si="789"/>
        <v>0</v>
      </c>
      <c r="DL300" s="372">
        <f t="shared" si="790"/>
        <v>0</v>
      </c>
      <c r="DM300" s="371">
        <f t="shared" si="791"/>
        <v>0</v>
      </c>
      <c r="DN300" s="372">
        <f t="shared" si="791"/>
        <v>0</v>
      </c>
      <c r="DO300" s="371">
        <f t="shared" si="792"/>
        <v>0</v>
      </c>
      <c r="DP300" s="372">
        <f t="shared" si="792"/>
        <v>0</v>
      </c>
      <c r="DQ300" s="371">
        <f t="shared" si="793"/>
        <v>0</v>
      </c>
      <c r="DR300" s="372">
        <f t="shared" si="793"/>
        <v>0</v>
      </c>
      <c r="DS300" s="371">
        <f t="shared" si="794"/>
        <v>0</v>
      </c>
      <c r="DT300" s="372">
        <f t="shared" si="794"/>
        <v>0</v>
      </c>
      <c r="DU300" s="392"/>
      <c r="DV300" s="390"/>
      <c r="DW300" s="371">
        <f t="shared" si="795"/>
        <v>0</v>
      </c>
      <c r="DX300" s="372">
        <f t="shared" si="795"/>
        <v>0</v>
      </c>
      <c r="DY300" s="396"/>
      <c r="DZ300" s="390"/>
      <c r="EA300" s="371">
        <f t="shared" si="796"/>
        <v>0</v>
      </c>
      <c r="EB300" s="372">
        <f t="shared" si="796"/>
        <v>0</v>
      </c>
      <c r="EC300" s="397"/>
      <c r="ED300" s="390"/>
      <c r="EE300" s="371">
        <f t="shared" si="807"/>
        <v>0</v>
      </c>
      <c r="EF300" s="372">
        <f t="shared" si="807"/>
        <v>0</v>
      </c>
      <c r="EG300" s="358">
        <f t="shared" si="808"/>
        <v>0</v>
      </c>
      <c r="EH300" s="372">
        <f t="shared" si="808"/>
        <v>0</v>
      </c>
      <c r="EI300" s="358">
        <f t="shared" si="809"/>
        <v>0</v>
      </c>
      <c r="EJ300" s="372">
        <f t="shared" si="809"/>
        <v>0</v>
      </c>
      <c r="EK300" s="394"/>
      <c r="EL300" s="387"/>
      <c r="EM300" s="371">
        <f t="shared" si="711"/>
        <v>0</v>
      </c>
      <c r="EN300" s="372">
        <f t="shared" si="711"/>
        <v>0</v>
      </c>
      <c r="EO300" s="399"/>
      <c r="EP300" s="387"/>
      <c r="EQ300" s="371">
        <f t="shared" si="810"/>
        <v>0</v>
      </c>
      <c r="ER300" s="372">
        <f t="shared" si="810"/>
        <v>0</v>
      </c>
      <c r="ES300" s="399"/>
      <c r="ET300" s="387"/>
      <c r="EU300" s="371">
        <f t="shared" si="646"/>
        <v>0</v>
      </c>
      <c r="EV300" s="372">
        <f t="shared" si="647"/>
        <v>0</v>
      </c>
      <c r="EW300" s="371">
        <f t="shared" si="811"/>
        <v>0</v>
      </c>
      <c r="EX300" s="372">
        <f t="shared" si="811"/>
        <v>0</v>
      </c>
      <c r="EY300" s="371">
        <f t="shared" si="812"/>
        <v>0</v>
      </c>
      <c r="EZ300" s="372">
        <f t="shared" si="812"/>
        <v>0</v>
      </c>
      <c r="FA300" s="394"/>
      <c r="FB300" s="387"/>
      <c r="FC300" s="371">
        <f t="shared" si="797"/>
        <v>0</v>
      </c>
      <c r="FD300" s="372">
        <f t="shared" si="797"/>
        <v>0</v>
      </c>
      <c r="FE300" s="399"/>
      <c r="FF300" s="387"/>
      <c r="FG300" s="371">
        <f t="shared" si="798"/>
        <v>0</v>
      </c>
      <c r="FH300" s="372">
        <f t="shared" si="798"/>
        <v>0</v>
      </c>
      <c r="FI300" s="401"/>
      <c r="FJ300" s="387"/>
      <c r="FK300" s="371">
        <f t="shared" si="813"/>
        <v>0</v>
      </c>
      <c r="FL300" s="372">
        <f t="shared" si="813"/>
        <v>0</v>
      </c>
      <c r="FM300" s="371">
        <f t="shared" si="814"/>
        <v>0</v>
      </c>
      <c r="FN300" s="372">
        <f t="shared" si="814"/>
        <v>0</v>
      </c>
      <c r="FO300" s="371">
        <f t="shared" si="815"/>
        <v>0</v>
      </c>
      <c r="FP300" s="372">
        <f t="shared" si="815"/>
        <v>0</v>
      </c>
      <c r="FQ300" s="392"/>
      <c r="FR300" s="390"/>
      <c r="FS300" s="371">
        <f t="shared" si="816"/>
        <v>0</v>
      </c>
      <c r="FT300" s="372">
        <f t="shared" si="816"/>
        <v>0</v>
      </c>
      <c r="FU300" s="396"/>
      <c r="FV300" s="390"/>
      <c r="FW300" s="371">
        <f t="shared" si="799"/>
        <v>0</v>
      </c>
      <c r="FX300" s="372">
        <f t="shared" si="799"/>
        <v>0</v>
      </c>
      <c r="FY300" s="396"/>
      <c r="FZ300" s="390"/>
      <c r="GA300" s="371">
        <f t="shared" si="817"/>
        <v>0</v>
      </c>
      <c r="GB300" s="372">
        <f t="shared" si="817"/>
        <v>0</v>
      </c>
      <c r="GC300" s="406">
        <f t="shared" si="818"/>
        <v>0</v>
      </c>
      <c r="GD300" s="372">
        <f t="shared" si="818"/>
        <v>0</v>
      </c>
      <c r="GE300" s="371">
        <f t="shared" si="818"/>
        <v>0</v>
      </c>
      <c r="GF300" s="372">
        <f t="shared" si="819"/>
        <v>0</v>
      </c>
      <c r="GG300" s="371" t="str">
        <f t="shared" si="820"/>
        <v/>
      </c>
      <c r="GH300" s="372" t="str">
        <f t="shared" si="820"/>
        <v/>
      </c>
      <c r="GI300" s="371" t="str">
        <f t="shared" si="821"/>
        <v/>
      </c>
      <c r="GJ300" s="372" t="str">
        <f t="shared" si="821"/>
        <v/>
      </c>
      <c r="GK300" s="406">
        <f t="shared" si="822"/>
        <v>0</v>
      </c>
      <c r="GL300" s="372">
        <f t="shared" si="822"/>
        <v>0</v>
      </c>
      <c r="GM300" s="371">
        <f t="shared" si="822"/>
        <v>0</v>
      </c>
      <c r="GN300" s="372">
        <f t="shared" si="823"/>
        <v>0</v>
      </c>
      <c r="GO300" s="371">
        <f t="shared" si="824"/>
        <v>0</v>
      </c>
      <c r="GP300" s="372">
        <f t="shared" si="824"/>
        <v>0</v>
      </c>
      <c r="GQ300" s="371">
        <f t="shared" si="825"/>
        <v>0</v>
      </c>
      <c r="GR300" s="372">
        <f t="shared" si="825"/>
        <v>0</v>
      </c>
      <c r="GS300" s="406">
        <f t="shared" si="826"/>
        <v>0</v>
      </c>
      <c r="GT300" s="372">
        <f t="shared" si="826"/>
        <v>0</v>
      </c>
      <c r="GU300" s="371">
        <f t="shared" si="826"/>
        <v>0</v>
      </c>
      <c r="GV300" s="372">
        <f t="shared" si="826"/>
        <v>0</v>
      </c>
      <c r="GW300" s="371" t="str">
        <f t="shared" si="827"/>
        <v/>
      </c>
      <c r="GX300" s="372" t="str">
        <f t="shared" si="827"/>
        <v/>
      </c>
      <c r="GY300" s="371" t="str">
        <f t="shared" si="827"/>
        <v/>
      </c>
      <c r="GZ300" s="372" t="str">
        <f t="shared" si="827"/>
        <v/>
      </c>
      <c r="HA300" s="406">
        <f t="shared" si="828"/>
        <v>0</v>
      </c>
      <c r="HB300" s="372">
        <f t="shared" si="828"/>
        <v>0</v>
      </c>
      <c r="HC300" s="371">
        <f t="shared" si="828"/>
        <v>0</v>
      </c>
      <c r="HD300" s="372">
        <f t="shared" si="828"/>
        <v>0</v>
      </c>
      <c r="HE300" s="371" t="str">
        <f t="shared" si="829"/>
        <v/>
      </c>
      <c r="HF300" s="372" t="str">
        <f t="shared" si="829"/>
        <v/>
      </c>
      <c r="HG300" s="371" t="str">
        <f t="shared" si="830"/>
        <v/>
      </c>
      <c r="HH300" s="372" t="str">
        <f t="shared" si="830"/>
        <v/>
      </c>
      <c r="HI300" s="406" t="str">
        <f t="shared" si="831"/>
        <v/>
      </c>
      <c r="HJ300" s="372" t="str">
        <f t="shared" si="831"/>
        <v/>
      </c>
      <c r="HK300" s="371" t="str">
        <f t="shared" si="832"/>
        <v/>
      </c>
      <c r="HL300" s="371" t="str">
        <f t="shared" si="832"/>
        <v/>
      </c>
      <c r="HM300" s="410"/>
    </row>
    <row r="301" spans="1:221" s="343" customFormat="1" ht="15">
      <c r="A301" s="354" t="s">
        <v>286</v>
      </c>
      <c r="B301" s="314" t="s">
        <v>804</v>
      </c>
      <c r="C301" s="526" t="s">
        <v>1003</v>
      </c>
      <c r="D301" s="313">
        <v>218229</v>
      </c>
      <c r="E301" s="315">
        <v>6</v>
      </c>
      <c r="F301" s="676"/>
      <c r="G301" s="420"/>
      <c r="H301" s="421"/>
      <c r="I301" s="414"/>
      <c r="J301" s="371">
        <f t="shared" si="610"/>
        <v>0</v>
      </c>
      <c r="K301" s="372">
        <f t="shared" si="611"/>
        <v>0</v>
      </c>
      <c r="L301" s="387"/>
      <c r="M301" s="371">
        <f t="shared" si="833"/>
        <v>0</v>
      </c>
      <c r="N301" s="372">
        <f t="shared" si="800"/>
        <v>0</v>
      </c>
      <c r="O301" s="371">
        <f t="shared" si="801"/>
        <v>0</v>
      </c>
      <c r="P301" s="372">
        <f t="shared" si="802"/>
        <v>0</v>
      </c>
      <c r="Q301" s="392"/>
      <c r="R301" s="390"/>
      <c r="S301" s="371">
        <f t="shared" si="616"/>
        <v>0</v>
      </c>
      <c r="T301" s="372">
        <f t="shared" si="617"/>
        <v>0</v>
      </c>
      <c r="U301" s="396"/>
      <c r="V301" s="390"/>
      <c r="W301" s="371">
        <f t="shared" si="618"/>
        <v>0</v>
      </c>
      <c r="X301" s="372">
        <f t="shared" si="619"/>
        <v>0</v>
      </c>
      <c r="Y301" s="397"/>
      <c r="Z301" s="390"/>
      <c r="AA301" s="371">
        <f t="shared" si="620"/>
        <v>0</v>
      </c>
      <c r="AB301" s="372">
        <f t="shared" si="621"/>
        <v>0</v>
      </c>
      <c r="AC301" s="358">
        <f t="shared" si="622"/>
        <v>0</v>
      </c>
      <c r="AD301" s="372">
        <f t="shared" si="623"/>
        <v>0</v>
      </c>
      <c r="AE301" s="358">
        <f t="shared" si="624"/>
        <v>0</v>
      </c>
      <c r="AF301" s="372">
        <f t="shared" si="625"/>
        <v>0</v>
      </c>
      <c r="AG301" s="394"/>
      <c r="AH301" s="387"/>
      <c r="AI301" s="371">
        <f t="shared" si="768"/>
        <v>0</v>
      </c>
      <c r="AJ301" s="372">
        <f t="shared" si="769"/>
        <v>0</v>
      </c>
      <c r="AK301" s="399"/>
      <c r="AL301" s="387"/>
      <c r="AM301" s="371">
        <f t="shared" si="776"/>
        <v>0</v>
      </c>
      <c r="AN301" s="372">
        <f t="shared" si="777"/>
        <v>0</v>
      </c>
      <c r="AO301" s="399"/>
      <c r="AP301" s="387"/>
      <c r="AQ301" s="371">
        <f t="shared" si="770"/>
        <v>0</v>
      </c>
      <c r="AR301" s="372">
        <f t="shared" si="771"/>
        <v>0</v>
      </c>
      <c r="AS301" s="371">
        <f t="shared" si="772"/>
        <v>0</v>
      </c>
      <c r="AT301" s="372">
        <f t="shared" si="773"/>
        <v>0</v>
      </c>
      <c r="AU301" s="371">
        <f t="shared" si="774"/>
        <v>0</v>
      </c>
      <c r="AV301" s="372">
        <f t="shared" si="775"/>
        <v>0</v>
      </c>
      <c r="AW301" s="394"/>
      <c r="AX301" s="387"/>
      <c r="AY301" s="371">
        <f t="shared" si="630"/>
        <v>0</v>
      </c>
      <c r="AZ301" s="372">
        <f t="shared" si="631"/>
        <v>0</v>
      </c>
      <c r="BA301" s="399"/>
      <c r="BB301" s="387"/>
      <c r="BC301" s="371">
        <f t="shared" si="632"/>
        <v>0</v>
      </c>
      <c r="BD301" s="372">
        <f t="shared" si="633"/>
        <v>0</v>
      </c>
      <c r="BE301" s="401"/>
      <c r="BF301" s="387"/>
      <c r="BG301" s="371">
        <f t="shared" si="778"/>
        <v>0</v>
      </c>
      <c r="BH301" s="372">
        <f t="shared" si="778"/>
        <v>0</v>
      </c>
      <c r="BI301" s="371">
        <f t="shared" si="779"/>
        <v>0</v>
      </c>
      <c r="BJ301" s="372">
        <f t="shared" si="779"/>
        <v>0</v>
      </c>
      <c r="BK301" s="371">
        <f t="shared" si="780"/>
        <v>0</v>
      </c>
      <c r="BL301" s="372">
        <f t="shared" si="780"/>
        <v>0</v>
      </c>
      <c r="BM301" s="392"/>
      <c r="BN301" s="390"/>
      <c r="BO301" s="371">
        <f t="shared" si="834"/>
        <v>0</v>
      </c>
      <c r="BP301" s="372">
        <f t="shared" si="834"/>
        <v>0</v>
      </c>
      <c r="BQ301" s="396"/>
      <c r="BR301" s="390"/>
      <c r="BS301" s="371">
        <f t="shared" si="803"/>
        <v>0</v>
      </c>
      <c r="BT301" s="372">
        <f t="shared" si="803"/>
        <v>0</v>
      </c>
      <c r="BU301" s="397"/>
      <c r="BV301" s="390"/>
      <c r="BW301" s="371">
        <f t="shared" si="804"/>
        <v>0</v>
      </c>
      <c r="BX301" s="372">
        <f t="shared" si="781"/>
        <v>0</v>
      </c>
      <c r="BY301" s="358">
        <f t="shared" si="782"/>
        <v>0</v>
      </c>
      <c r="BZ301" s="372">
        <f t="shared" si="782"/>
        <v>0</v>
      </c>
      <c r="CA301" s="358">
        <f t="shared" si="783"/>
        <v>0</v>
      </c>
      <c r="CB301" s="372">
        <f t="shared" si="783"/>
        <v>0</v>
      </c>
      <c r="CC301" s="394"/>
      <c r="CD301" s="387"/>
      <c r="CE301" s="371">
        <f t="shared" si="607"/>
        <v>0</v>
      </c>
      <c r="CF301" s="372">
        <f t="shared" si="607"/>
        <v>0</v>
      </c>
      <c r="CG301" s="399"/>
      <c r="CH301" s="387"/>
      <c r="CI301" s="371">
        <f t="shared" si="805"/>
        <v>0</v>
      </c>
      <c r="CJ301" s="372">
        <f t="shared" si="805"/>
        <v>0</v>
      </c>
      <c r="CK301" s="399"/>
      <c r="CL301" s="387"/>
      <c r="CM301" s="371">
        <f t="shared" si="806"/>
        <v>0</v>
      </c>
      <c r="CN301" s="372">
        <f t="shared" si="806"/>
        <v>0</v>
      </c>
      <c r="CO301" s="371">
        <f t="shared" si="784"/>
        <v>0</v>
      </c>
      <c r="CP301" s="372">
        <f t="shared" si="784"/>
        <v>0</v>
      </c>
      <c r="CQ301" s="371">
        <f t="shared" si="785"/>
        <v>0</v>
      </c>
      <c r="CR301" s="372">
        <f t="shared" si="785"/>
        <v>0</v>
      </c>
      <c r="CS301" s="394"/>
      <c r="CT301" s="387"/>
      <c r="CU301" s="371">
        <f t="shared" si="608"/>
        <v>0</v>
      </c>
      <c r="CV301" s="372">
        <f t="shared" si="608"/>
        <v>0</v>
      </c>
      <c r="CW301" s="399"/>
      <c r="CX301" s="387"/>
      <c r="CY301" s="371">
        <f t="shared" si="609"/>
        <v>0</v>
      </c>
      <c r="CZ301" s="372">
        <f t="shared" si="609"/>
        <v>0</v>
      </c>
      <c r="DA301" s="401"/>
      <c r="DB301" s="387"/>
      <c r="DC301" s="371">
        <f t="shared" si="786"/>
        <v>0</v>
      </c>
      <c r="DD301" s="372">
        <f t="shared" si="786"/>
        <v>0</v>
      </c>
      <c r="DE301" s="371">
        <f t="shared" si="787"/>
        <v>0</v>
      </c>
      <c r="DF301" s="372">
        <f t="shared" si="787"/>
        <v>0</v>
      </c>
      <c r="DG301" s="371">
        <f t="shared" si="788"/>
        <v>0</v>
      </c>
      <c r="DH301" s="372">
        <f t="shared" si="788"/>
        <v>0</v>
      </c>
      <c r="DI301" s="371">
        <f t="shared" si="789"/>
        <v>0</v>
      </c>
      <c r="DJ301" s="372">
        <f t="shared" si="789"/>
        <v>0</v>
      </c>
      <c r="DK301" s="371">
        <f t="shared" si="789"/>
        <v>0</v>
      </c>
      <c r="DL301" s="372">
        <f t="shared" si="790"/>
        <v>0</v>
      </c>
      <c r="DM301" s="371">
        <f t="shared" si="791"/>
        <v>0</v>
      </c>
      <c r="DN301" s="372">
        <f t="shared" si="791"/>
        <v>0</v>
      </c>
      <c r="DO301" s="371">
        <f t="shared" si="792"/>
        <v>0</v>
      </c>
      <c r="DP301" s="372">
        <f t="shared" si="792"/>
        <v>0</v>
      </c>
      <c r="DQ301" s="371">
        <f t="shared" si="793"/>
        <v>0</v>
      </c>
      <c r="DR301" s="372">
        <f t="shared" si="793"/>
        <v>0</v>
      </c>
      <c r="DS301" s="371">
        <f t="shared" si="794"/>
        <v>0</v>
      </c>
      <c r="DT301" s="372">
        <f t="shared" si="794"/>
        <v>0</v>
      </c>
      <c r="DU301" s="392"/>
      <c r="DV301" s="390"/>
      <c r="DW301" s="371">
        <f t="shared" si="795"/>
        <v>0</v>
      </c>
      <c r="DX301" s="372">
        <f t="shared" si="795"/>
        <v>0</v>
      </c>
      <c r="DY301" s="396"/>
      <c r="DZ301" s="390"/>
      <c r="EA301" s="371">
        <f t="shared" si="796"/>
        <v>0</v>
      </c>
      <c r="EB301" s="372">
        <f t="shared" si="796"/>
        <v>0</v>
      </c>
      <c r="EC301" s="397"/>
      <c r="ED301" s="390"/>
      <c r="EE301" s="371">
        <f t="shared" si="807"/>
        <v>0</v>
      </c>
      <c r="EF301" s="372">
        <f t="shared" si="807"/>
        <v>0</v>
      </c>
      <c r="EG301" s="358">
        <f t="shared" si="808"/>
        <v>0</v>
      </c>
      <c r="EH301" s="372">
        <f t="shared" si="808"/>
        <v>0</v>
      </c>
      <c r="EI301" s="358">
        <f t="shared" si="809"/>
        <v>0</v>
      </c>
      <c r="EJ301" s="372">
        <f t="shared" si="809"/>
        <v>0</v>
      </c>
      <c r="EK301" s="394"/>
      <c r="EL301" s="387"/>
      <c r="EM301" s="371">
        <f t="shared" si="711"/>
        <v>0</v>
      </c>
      <c r="EN301" s="372">
        <f t="shared" si="711"/>
        <v>0</v>
      </c>
      <c r="EO301" s="399"/>
      <c r="EP301" s="387"/>
      <c r="EQ301" s="371">
        <f t="shared" si="810"/>
        <v>0</v>
      </c>
      <c r="ER301" s="372">
        <f t="shared" si="810"/>
        <v>0</v>
      </c>
      <c r="ES301" s="399"/>
      <c r="ET301" s="387"/>
      <c r="EU301" s="371">
        <f t="shared" si="646"/>
        <v>0</v>
      </c>
      <c r="EV301" s="372">
        <f t="shared" si="647"/>
        <v>0</v>
      </c>
      <c r="EW301" s="371">
        <f t="shared" si="811"/>
        <v>0</v>
      </c>
      <c r="EX301" s="372">
        <f t="shared" si="811"/>
        <v>0</v>
      </c>
      <c r="EY301" s="371">
        <f t="shared" si="812"/>
        <v>0</v>
      </c>
      <c r="EZ301" s="372">
        <f t="shared" si="812"/>
        <v>0</v>
      </c>
      <c r="FA301" s="394"/>
      <c r="FB301" s="387"/>
      <c r="FC301" s="371">
        <f t="shared" si="797"/>
        <v>0</v>
      </c>
      <c r="FD301" s="372">
        <f t="shared" si="797"/>
        <v>0</v>
      </c>
      <c r="FE301" s="399"/>
      <c r="FF301" s="387"/>
      <c r="FG301" s="371">
        <f t="shared" si="798"/>
        <v>0</v>
      </c>
      <c r="FH301" s="372">
        <f t="shared" si="798"/>
        <v>0</v>
      </c>
      <c r="FI301" s="401"/>
      <c r="FJ301" s="387"/>
      <c r="FK301" s="371">
        <f t="shared" si="813"/>
        <v>0</v>
      </c>
      <c r="FL301" s="372">
        <f t="shared" si="813"/>
        <v>0</v>
      </c>
      <c r="FM301" s="371">
        <f t="shared" si="814"/>
        <v>0</v>
      </c>
      <c r="FN301" s="372">
        <f t="shared" si="814"/>
        <v>0</v>
      </c>
      <c r="FO301" s="371">
        <f t="shared" si="815"/>
        <v>0</v>
      </c>
      <c r="FP301" s="372">
        <f t="shared" si="815"/>
        <v>0</v>
      </c>
      <c r="FQ301" s="392"/>
      <c r="FR301" s="390"/>
      <c r="FS301" s="371">
        <f t="shared" si="816"/>
        <v>0</v>
      </c>
      <c r="FT301" s="372">
        <f t="shared" si="816"/>
        <v>0</v>
      </c>
      <c r="FU301" s="396"/>
      <c r="FV301" s="390"/>
      <c r="FW301" s="371">
        <f t="shared" si="799"/>
        <v>0</v>
      </c>
      <c r="FX301" s="372">
        <f t="shared" si="799"/>
        <v>0</v>
      </c>
      <c r="FY301" s="396"/>
      <c r="FZ301" s="390"/>
      <c r="GA301" s="371">
        <f t="shared" si="817"/>
        <v>0</v>
      </c>
      <c r="GB301" s="372">
        <f t="shared" si="817"/>
        <v>0</v>
      </c>
      <c r="GC301" s="406">
        <f t="shared" si="818"/>
        <v>0</v>
      </c>
      <c r="GD301" s="372">
        <f t="shared" si="818"/>
        <v>0</v>
      </c>
      <c r="GE301" s="371">
        <f t="shared" si="818"/>
        <v>0</v>
      </c>
      <c r="GF301" s="372">
        <f t="shared" si="819"/>
        <v>0</v>
      </c>
      <c r="GG301" s="371" t="str">
        <f t="shared" si="820"/>
        <v/>
      </c>
      <c r="GH301" s="372" t="str">
        <f t="shared" si="820"/>
        <v/>
      </c>
      <c r="GI301" s="371" t="str">
        <f t="shared" si="821"/>
        <v/>
      </c>
      <c r="GJ301" s="372" t="str">
        <f t="shared" si="821"/>
        <v/>
      </c>
      <c r="GK301" s="406">
        <f t="shared" si="822"/>
        <v>0</v>
      </c>
      <c r="GL301" s="372">
        <f t="shared" si="822"/>
        <v>0</v>
      </c>
      <c r="GM301" s="371">
        <f t="shared" si="822"/>
        <v>0</v>
      </c>
      <c r="GN301" s="372">
        <f t="shared" si="823"/>
        <v>0</v>
      </c>
      <c r="GO301" s="371">
        <f t="shared" si="824"/>
        <v>0</v>
      </c>
      <c r="GP301" s="372">
        <f t="shared" si="824"/>
        <v>0</v>
      </c>
      <c r="GQ301" s="371">
        <f t="shared" si="825"/>
        <v>0</v>
      </c>
      <c r="GR301" s="372">
        <f t="shared" si="825"/>
        <v>0</v>
      </c>
      <c r="GS301" s="406">
        <f t="shared" si="826"/>
        <v>0</v>
      </c>
      <c r="GT301" s="372">
        <f t="shared" si="826"/>
        <v>0</v>
      </c>
      <c r="GU301" s="371">
        <f t="shared" si="826"/>
        <v>0</v>
      </c>
      <c r="GV301" s="372">
        <f t="shared" si="826"/>
        <v>0</v>
      </c>
      <c r="GW301" s="371" t="str">
        <f t="shared" si="827"/>
        <v/>
      </c>
      <c r="GX301" s="372" t="str">
        <f t="shared" si="827"/>
        <v/>
      </c>
      <c r="GY301" s="371" t="str">
        <f t="shared" si="827"/>
        <v/>
      </c>
      <c r="GZ301" s="372" t="str">
        <f t="shared" si="827"/>
        <v/>
      </c>
      <c r="HA301" s="406">
        <f t="shared" si="828"/>
        <v>0</v>
      </c>
      <c r="HB301" s="372">
        <f t="shared" si="828"/>
        <v>0</v>
      </c>
      <c r="HC301" s="371">
        <f t="shared" si="828"/>
        <v>0</v>
      </c>
      <c r="HD301" s="372">
        <f t="shared" si="828"/>
        <v>0</v>
      </c>
      <c r="HE301" s="371" t="str">
        <f t="shared" si="829"/>
        <v/>
      </c>
      <c r="HF301" s="372" t="str">
        <f t="shared" si="829"/>
        <v/>
      </c>
      <c r="HG301" s="371" t="str">
        <f t="shared" si="830"/>
        <v/>
      </c>
      <c r="HH301" s="372" t="str">
        <f t="shared" si="830"/>
        <v/>
      </c>
      <c r="HI301" s="406" t="str">
        <f t="shared" si="831"/>
        <v/>
      </c>
      <c r="HJ301" s="372" t="str">
        <f t="shared" si="831"/>
        <v/>
      </c>
      <c r="HK301" s="371" t="str">
        <f t="shared" si="832"/>
        <v/>
      </c>
      <c r="HL301" s="371" t="str">
        <f t="shared" si="832"/>
        <v/>
      </c>
      <c r="HM301" s="410"/>
    </row>
    <row r="302" spans="1:221" s="343" customFormat="1" ht="15">
      <c r="A302" s="354" t="s">
        <v>286</v>
      </c>
      <c r="B302" s="314" t="s">
        <v>805</v>
      </c>
      <c r="C302" s="314"/>
      <c r="D302" s="313">
        <v>218645</v>
      </c>
      <c r="E302" s="315">
        <v>6</v>
      </c>
      <c r="F302" s="676"/>
      <c r="G302" s="420"/>
      <c r="H302" s="421"/>
      <c r="I302" s="414"/>
      <c r="J302" s="371">
        <f t="shared" si="610"/>
        <v>0</v>
      </c>
      <c r="K302" s="372">
        <f t="shared" si="611"/>
        <v>0</v>
      </c>
      <c r="L302" s="387"/>
      <c r="M302" s="371">
        <f t="shared" si="833"/>
        <v>0</v>
      </c>
      <c r="N302" s="372">
        <f t="shared" si="800"/>
        <v>0</v>
      </c>
      <c r="O302" s="371">
        <f t="shared" si="801"/>
        <v>0</v>
      </c>
      <c r="P302" s="372">
        <f t="shared" si="802"/>
        <v>0</v>
      </c>
      <c r="Q302" s="392"/>
      <c r="R302" s="390"/>
      <c r="S302" s="371">
        <f t="shared" si="616"/>
        <v>0</v>
      </c>
      <c r="T302" s="372">
        <f t="shared" si="617"/>
        <v>0</v>
      </c>
      <c r="U302" s="396"/>
      <c r="V302" s="390"/>
      <c r="W302" s="371">
        <f t="shared" si="618"/>
        <v>0</v>
      </c>
      <c r="X302" s="372">
        <f t="shared" si="619"/>
        <v>0</v>
      </c>
      <c r="Y302" s="397"/>
      <c r="Z302" s="390"/>
      <c r="AA302" s="371">
        <f t="shared" si="620"/>
        <v>0</v>
      </c>
      <c r="AB302" s="372">
        <f t="shared" si="621"/>
        <v>0</v>
      </c>
      <c r="AC302" s="358">
        <f t="shared" si="622"/>
        <v>0</v>
      </c>
      <c r="AD302" s="372">
        <f t="shared" si="623"/>
        <v>0</v>
      </c>
      <c r="AE302" s="358">
        <f t="shared" si="624"/>
        <v>0</v>
      </c>
      <c r="AF302" s="372">
        <f t="shared" si="625"/>
        <v>0</v>
      </c>
      <c r="AG302" s="394"/>
      <c r="AH302" s="387"/>
      <c r="AI302" s="371">
        <f t="shared" si="768"/>
        <v>0</v>
      </c>
      <c r="AJ302" s="372">
        <f t="shared" si="769"/>
        <v>0</v>
      </c>
      <c r="AK302" s="399"/>
      <c r="AL302" s="387"/>
      <c r="AM302" s="371">
        <f t="shared" si="776"/>
        <v>0</v>
      </c>
      <c r="AN302" s="372">
        <f t="shared" si="777"/>
        <v>0</v>
      </c>
      <c r="AO302" s="399"/>
      <c r="AP302" s="387"/>
      <c r="AQ302" s="371">
        <f t="shared" si="770"/>
        <v>0</v>
      </c>
      <c r="AR302" s="372">
        <f t="shared" si="771"/>
        <v>0</v>
      </c>
      <c r="AS302" s="371">
        <f t="shared" si="772"/>
        <v>0</v>
      </c>
      <c r="AT302" s="372">
        <f t="shared" si="773"/>
        <v>0</v>
      </c>
      <c r="AU302" s="371">
        <f t="shared" si="774"/>
        <v>0</v>
      </c>
      <c r="AV302" s="372">
        <f t="shared" si="775"/>
        <v>0</v>
      </c>
      <c r="AW302" s="394"/>
      <c r="AX302" s="387"/>
      <c r="AY302" s="371">
        <f t="shared" si="630"/>
        <v>0</v>
      </c>
      <c r="AZ302" s="372">
        <f t="shared" si="631"/>
        <v>0</v>
      </c>
      <c r="BA302" s="399"/>
      <c r="BB302" s="387"/>
      <c r="BC302" s="371">
        <f t="shared" si="632"/>
        <v>0</v>
      </c>
      <c r="BD302" s="372">
        <f t="shared" si="633"/>
        <v>0</v>
      </c>
      <c r="BE302" s="401"/>
      <c r="BF302" s="387"/>
      <c r="BG302" s="371">
        <f t="shared" si="778"/>
        <v>0</v>
      </c>
      <c r="BH302" s="372">
        <f t="shared" si="778"/>
        <v>0</v>
      </c>
      <c r="BI302" s="371">
        <f t="shared" si="779"/>
        <v>0</v>
      </c>
      <c r="BJ302" s="372">
        <f t="shared" si="779"/>
        <v>0</v>
      </c>
      <c r="BK302" s="371">
        <f t="shared" si="780"/>
        <v>0</v>
      </c>
      <c r="BL302" s="372">
        <f t="shared" si="780"/>
        <v>0</v>
      </c>
      <c r="BM302" s="392"/>
      <c r="BN302" s="390"/>
      <c r="BO302" s="371">
        <f t="shared" si="834"/>
        <v>0</v>
      </c>
      <c r="BP302" s="372">
        <f t="shared" si="834"/>
        <v>0</v>
      </c>
      <c r="BQ302" s="396"/>
      <c r="BR302" s="390"/>
      <c r="BS302" s="371">
        <f t="shared" si="803"/>
        <v>0</v>
      </c>
      <c r="BT302" s="372">
        <f t="shared" si="803"/>
        <v>0</v>
      </c>
      <c r="BU302" s="397"/>
      <c r="BV302" s="390"/>
      <c r="BW302" s="371">
        <f t="shared" si="804"/>
        <v>0</v>
      </c>
      <c r="BX302" s="372">
        <f t="shared" si="781"/>
        <v>0</v>
      </c>
      <c r="BY302" s="358">
        <f t="shared" si="782"/>
        <v>0</v>
      </c>
      <c r="BZ302" s="372">
        <f t="shared" si="782"/>
        <v>0</v>
      </c>
      <c r="CA302" s="358">
        <f t="shared" si="783"/>
        <v>0</v>
      </c>
      <c r="CB302" s="372">
        <f t="shared" si="783"/>
        <v>0</v>
      </c>
      <c r="CC302" s="394"/>
      <c r="CD302" s="387"/>
      <c r="CE302" s="371">
        <f t="shared" si="607"/>
        <v>0</v>
      </c>
      <c r="CF302" s="372">
        <f t="shared" si="607"/>
        <v>0</v>
      </c>
      <c r="CG302" s="399"/>
      <c r="CH302" s="387"/>
      <c r="CI302" s="371">
        <f t="shared" si="805"/>
        <v>0</v>
      </c>
      <c r="CJ302" s="372">
        <f t="shared" si="805"/>
        <v>0</v>
      </c>
      <c r="CK302" s="399"/>
      <c r="CL302" s="387"/>
      <c r="CM302" s="371">
        <f t="shared" si="806"/>
        <v>0</v>
      </c>
      <c r="CN302" s="372">
        <f t="shared" si="806"/>
        <v>0</v>
      </c>
      <c r="CO302" s="371">
        <f t="shared" si="784"/>
        <v>0</v>
      </c>
      <c r="CP302" s="372">
        <f t="shared" si="784"/>
        <v>0</v>
      </c>
      <c r="CQ302" s="371">
        <f t="shared" si="785"/>
        <v>0</v>
      </c>
      <c r="CR302" s="372">
        <f t="shared" si="785"/>
        <v>0</v>
      </c>
      <c r="CS302" s="394"/>
      <c r="CT302" s="387"/>
      <c r="CU302" s="371">
        <f t="shared" si="608"/>
        <v>0</v>
      </c>
      <c r="CV302" s="372">
        <f t="shared" si="608"/>
        <v>0</v>
      </c>
      <c r="CW302" s="399"/>
      <c r="CX302" s="387"/>
      <c r="CY302" s="371">
        <f t="shared" si="609"/>
        <v>0</v>
      </c>
      <c r="CZ302" s="372">
        <f t="shared" si="609"/>
        <v>0</v>
      </c>
      <c r="DA302" s="401"/>
      <c r="DB302" s="387"/>
      <c r="DC302" s="371">
        <f t="shared" si="786"/>
        <v>0</v>
      </c>
      <c r="DD302" s="372">
        <f t="shared" si="786"/>
        <v>0</v>
      </c>
      <c r="DE302" s="371">
        <f t="shared" si="787"/>
        <v>0</v>
      </c>
      <c r="DF302" s="372">
        <f t="shared" si="787"/>
        <v>0</v>
      </c>
      <c r="DG302" s="371">
        <f t="shared" si="788"/>
        <v>0</v>
      </c>
      <c r="DH302" s="372">
        <f t="shared" si="788"/>
        <v>0</v>
      </c>
      <c r="DI302" s="371">
        <f t="shared" si="789"/>
        <v>0</v>
      </c>
      <c r="DJ302" s="372">
        <f t="shared" si="789"/>
        <v>0</v>
      </c>
      <c r="DK302" s="371">
        <f t="shared" si="789"/>
        <v>0</v>
      </c>
      <c r="DL302" s="372">
        <f t="shared" si="790"/>
        <v>0</v>
      </c>
      <c r="DM302" s="371">
        <f t="shared" si="791"/>
        <v>0</v>
      </c>
      <c r="DN302" s="372">
        <f t="shared" si="791"/>
        <v>0</v>
      </c>
      <c r="DO302" s="371">
        <f t="shared" si="792"/>
        <v>0</v>
      </c>
      <c r="DP302" s="372">
        <f t="shared" si="792"/>
        <v>0</v>
      </c>
      <c r="DQ302" s="371">
        <f t="shared" si="793"/>
        <v>0</v>
      </c>
      <c r="DR302" s="372">
        <f t="shared" si="793"/>
        <v>0</v>
      </c>
      <c r="DS302" s="371">
        <f t="shared" si="794"/>
        <v>0</v>
      </c>
      <c r="DT302" s="372">
        <f t="shared" si="794"/>
        <v>0</v>
      </c>
      <c r="DU302" s="392"/>
      <c r="DV302" s="390"/>
      <c r="DW302" s="371">
        <f t="shared" si="795"/>
        <v>0</v>
      </c>
      <c r="DX302" s="372">
        <f t="shared" si="795"/>
        <v>0</v>
      </c>
      <c r="DY302" s="396"/>
      <c r="DZ302" s="390"/>
      <c r="EA302" s="371">
        <f t="shared" si="796"/>
        <v>0</v>
      </c>
      <c r="EB302" s="372">
        <f t="shared" si="796"/>
        <v>0</v>
      </c>
      <c r="EC302" s="397"/>
      <c r="ED302" s="390"/>
      <c r="EE302" s="371">
        <f t="shared" si="807"/>
        <v>0</v>
      </c>
      <c r="EF302" s="372">
        <f t="shared" si="807"/>
        <v>0</v>
      </c>
      <c r="EG302" s="358">
        <f t="shared" si="808"/>
        <v>0</v>
      </c>
      <c r="EH302" s="372">
        <f t="shared" si="808"/>
        <v>0</v>
      </c>
      <c r="EI302" s="358">
        <f t="shared" si="809"/>
        <v>0</v>
      </c>
      <c r="EJ302" s="372">
        <f t="shared" si="809"/>
        <v>0</v>
      </c>
      <c r="EK302" s="394"/>
      <c r="EL302" s="387"/>
      <c r="EM302" s="371">
        <f t="shared" si="711"/>
        <v>0</v>
      </c>
      <c r="EN302" s="372">
        <f t="shared" si="711"/>
        <v>0</v>
      </c>
      <c r="EO302" s="399"/>
      <c r="EP302" s="387"/>
      <c r="EQ302" s="371">
        <f t="shared" si="810"/>
        <v>0</v>
      </c>
      <c r="ER302" s="372">
        <f t="shared" si="810"/>
        <v>0</v>
      </c>
      <c r="ES302" s="399"/>
      <c r="ET302" s="387"/>
      <c r="EU302" s="371">
        <f t="shared" si="646"/>
        <v>0</v>
      </c>
      <c r="EV302" s="372">
        <f t="shared" si="647"/>
        <v>0</v>
      </c>
      <c r="EW302" s="371">
        <f t="shared" si="811"/>
        <v>0</v>
      </c>
      <c r="EX302" s="372">
        <f t="shared" si="811"/>
        <v>0</v>
      </c>
      <c r="EY302" s="371">
        <f t="shared" si="812"/>
        <v>0</v>
      </c>
      <c r="EZ302" s="372">
        <f t="shared" si="812"/>
        <v>0</v>
      </c>
      <c r="FA302" s="394"/>
      <c r="FB302" s="387"/>
      <c r="FC302" s="371">
        <f t="shared" si="797"/>
        <v>0</v>
      </c>
      <c r="FD302" s="372">
        <f t="shared" si="797"/>
        <v>0</v>
      </c>
      <c r="FE302" s="399"/>
      <c r="FF302" s="387"/>
      <c r="FG302" s="371">
        <f t="shared" si="798"/>
        <v>0</v>
      </c>
      <c r="FH302" s="372">
        <f t="shared" si="798"/>
        <v>0</v>
      </c>
      <c r="FI302" s="401"/>
      <c r="FJ302" s="387"/>
      <c r="FK302" s="371">
        <f t="shared" si="813"/>
        <v>0</v>
      </c>
      <c r="FL302" s="372">
        <f t="shared" si="813"/>
        <v>0</v>
      </c>
      <c r="FM302" s="371">
        <f t="shared" si="814"/>
        <v>0</v>
      </c>
      <c r="FN302" s="372">
        <f t="shared" si="814"/>
        <v>0</v>
      </c>
      <c r="FO302" s="371">
        <f t="shared" si="815"/>
        <v>0</v>
      </c>
      <c r="FP302" s="372">
        <f t="shared" si="815"/>
        <v>0</v>
      </c>
      <c r="FQ302" s="392"/>
      <c r="FR302" s="390"/>
      <c r="FS302" s="371">
        <f t="shared" si="816"/>
        <v>0</v>
      </c>
      <c r="FT302" s="372">
        <f t="shared" si="816"/>
        <v>0</v>
      </c>
      <c r="FU302" s="396"/>
      <c r="FV302" s="390"/>
      <c r="FW302" s="371">
        <f t="shared" si="799"/>
        <v>0</v>
      </c>
      <c r="FX302" s="372">
        <f t="shared" si="799"/>
        <v>0</v>
      </c>
      <c r="FY302" s="396"/>
      <c r="FZ302" s="390"/>
      <c r="GA302" s="371">
        <f t="shared" si="817"/>
        <v>0</v>
      </c>
      <c r="GB302" s="372">
        <f t="shared" si="817"/>
        <v>0</v>
      </c>
      <c r="GC302" s="406">
        <f t="shared" si="818"/>
        <v>0</v>
      </c>
      <c r="GD302" s="372">
        <f t="shared" si="818"/>
        <v>0</v>
      </c>
      <c r="GE302" s="371">
        <f t="shared" si="818"/>
        <v>0</v>
      </c>
      <c r="GF302" s="372">
        <f t="shared" si="819"/>
        <v>0</v>
      </c>
      <c r="GG302" s="371" t="str">
        <f t="shared" si="820"/>
        <v/>
      </c>
      <c r="GH302" s="372" t="str">
        <f t="shared" si="820"/>
        <v/>
      </c>
      <c r="GI302" s="371" t="str">
        <f t="shared" si="821"/>
        <v/>
      </c>
      <c r="GJ302" s="372" t="str">
        <f t="shared" si="821"/>
        <v/>
      </c>
      <c r="GK302" s="406">
        <f t="shared" si="822"/>
        <v>0</v>
      </c>
      <c r="GL302" s="372">
        <f t="shared" si="822"/>
        <v>0</v>
      </c>
      <c r="GM302" s="371">
        <f t="shared" si="822"/>
        <v>0</v>
      </c>
      <c r="GN302" s="372">
        <f t="shared" si="823"/>
        <v>0</v>
      </c>
      <c r="GO302" s="371">
        <f t="shared" si="824"/>
        <v>0</v>
      </c>
      <c r="GP302" s="372">
        <f t="shared" si="824"/>
        <v>0</v>
      </c>
      <c r="GQ302" s="371">
        <f t="shared" si="825"/>
        <v>0</v>
      </c>
      <c r="GR302" s="372">
        <f t="shared" si="825"/>
        <v>0</v>
      </c>
      <c r="GS302" s="406">
        <f t="shared" si="826"/>
        <v>0</v>
      </c>
      <c r="GT302" s="372">
        <f t="shared" si="826"/>
        <v>0</v>
      </c>
      <c r="GU302" s="371">
        <f t="shared" si="826"/>
        <v>0</v>
      </c>
      <c r="GV302" s="372">
        <f t="shared" si="826"/>
        <v>0</v>
      </c>
      <c r="GW302" s="371" t="str">
        <f t="shared" si="827"/>
        <v/>
      </c>
      <c r="GX302" s="372" t="str">
        <f t="shared" si="827"/>
        <v/>
      </c>
      <c r="GY302" s="371" t="str">
        <f t="shared" si="827"/>
        <v/>
      </c>
      <c r="GZ302" s="372" t="str">
        <f t="shared" si="827"/>
        <v/>
      </c>
      <c r="HA302" s="406">
        <f t="shared" si="828"/>
        <v>0</v>
      </c>
      <c r="HB302" s="372">
        <f t="shared" si="828"/>
        <v>0</v>
      </c>
      <c r="HC302" s="371">
        <f t="shared" si="828"/>
        <v>0</v>
      </c>
      <c r="HD302" s="372">
        <f t="shared" si="828"/>
        <v>0</v>
      </c>
      <c r="HE302" s="371" t="str">
        <f t="shared" si="829"/>
        <v/>
      </c>
      <c r="HF302" s="372" t="str">
        <f t="shared" si="829"/>
        <v/>
      </c>
      <c r="HG302" s="371" t="str">
        <f t="shared" si="830"/>
        <v/>
      </c>
      <c r="HH302" s="372" t="str">
        <f t="shared" si="830"/>
        <v/>
      </c>
      <c r="HI302" s="406" t="str">
        <f t="shared" si="831"/>
        <v/>
      </c>
      <c r="HJ302" s="372" t="str">
        <f t="shared" si="831"/>
        <v/>
      </c>
      <c r="HK302" s="371" t="str">
        <f t="shared" si="832"/>
        <v/>
      </c>
      <c r="HL302" s="371" t="str">
        <f t="shared" si="832"/>
        <v/>
      </c>
      <c r="HM302" s="410"/>
    </row>
    <row r="303" spans="1:221" s="343" customFormat="1" ht="15">
      <c r="A303" s="354" t="s">
        <v>286</v>
      </c>
      <c r="B303" s="314" t="s">
        <v>806</v>
      </c>
      <c r="C303" s="314"/>
      <c r="D303" s="313">
        <v>218742</v>
      </c>
      <c r="E303" s="315">
        <v>6</v>
      </c>
      <c r="F303" s="676"/>
      <c r="G303" s="420"/>
      <c r="H303" s="421"/>
      <c r="I303" s="414"/>
      <c r="J303" s="371">
        <f t="shared" si="610"/>
        <v>0</v>
      </c>
      <c r="K303" s="372">
        <f t="shared" si="611"/>
        <v>0</v>
      </c>
      <c r="L303" s="387"/>
      <c r="M303" s="371">
        <f t="shared" si="833"/>
        <v>0</v>
      </c>
      <c r="N303" s="372">
        <f t="shared" si="800"/>
        <v>0</v>
      </c>
      <c r="O303" s="371">
        <f t="shared" si="801"/>
        <v>0</v>
      </c>
      <c r="P303" s="372">
        <f t="shared" si="802"/>
        <v>0</v>
      </c>
      <c r="Q303" s="392"/>
      <c r="R303" s="390"/>
      <c r="S303" s="371">
        <f t="shared" si="616"/>
        <v>0</v>
      </c>
      <c r="T303" s="372">
        <f t="shared" si="617"/>
        <v>0</v>
      </c>
      <c r="U303" s="396"/>
      <c r="V303" s="390"/>
      <c r="W303" s="371">
        <f t="shared" si="618"/>
        <v>0</v>
      </c>
      <c r="X303" s="372">
        <f t="shared" si="619"/>
        <v>0</v>
      </c>
      <c r="Y303" s="397"/>
      <c r="Z303" s="390"/>
      <c r="AA303" s="371">
        <f t="shared" si="620"/>
        <v>0</v>
      </c>
      <c r="AB303" s="372">
        <f t="shared" si="621"/>
        <v>0</v>
      </c>
      <c r="AC303" s="358">
        <f t="shared" si="622"/>
        <v>0</v>
      </c>
      <c r="AD303" s="372">
        <f t="shared" si="623"/>
        <v>0</v>
      </c>
      <c r="AE303" s="358">
        <f t="shared" si="624"/>
        <v>0</v>
      </c>
      <c r="AF303" s="372">
        <f t="shared" si="625"/>
        <v>0</v>
      </c>
      <c r="AG303" s="394"/>
      <c r="AH303" s="387"/>
      <c r="AI303" s="371">
        <f t="shared" si="768"/>
        <v>0</v>
      </c>
      <c r="AJ303" s="372">
        <f t="shared" si="769"/>
        <v>0</v>
      </c>
      <c r="AK303" s="399"/>
      <c r="AL303" s="387"/>
      <c r="AM303" s="371">
        <f t="shared" si="776"/>
        <v>0</v>
      </c>
      <c r="AN303" s="372">
        <f t="shared" si="777"/>
        <v>0</v>
      </c>
      <c r="AO303" s="399"/>
      <c r="AP303" s="387"/>
      <c r="AQ303" s="371">
        <f t="shared" si="770"/>
        <v>0</v>
      </c>
      <c r="AR303" s="372">
        <f t="shared" si="771"/>
        <v>0</v>
      </c>
      <c r="AS303" s="371">
        <f t="shared" si="772"/>
        <v>0</v>
      </c>
      <c r="AT303" s="372">
        <f t="shared" si="773"/>
        <v>0</v>
      </c>
      <c r="AU303" s="371">
        <f t="shared" si="774"/>
        <v>0</v>
      </c>
      <c r="AV303" s="372">
        <f t="shared" si="775"/>
        <v>0</v>
      </c>
      <c r="AW303" s="394"/>
      <c r="AX303" s="387"/>
      <c r="AY303" s="371">
        <f t="shared" si="630"/>
        <v>0</v>
      </c>
      <c r="AZ303" s="372">
        <f t="shared" si="631"/>
        <v>0</v>
      </c>
      <c r="BA303" s="399"/>
      <c r="BB303" s="387"/>
      <c r="BC303" s="371">
        <f t="shared" si="632"/>
        <v>0</v>
      </c>
      <c r="BD303" s="372">
        <f t="shared" si="633"/>
        <v>0</v>
      </c>
      <c r="BE303" s="401"/>
      <c r="BF303" s="387"/>
      <c r="BG303" s="371">
        <f t="shared" si="778"/>
        <v>0</v>
      </c>
      <c r="BH303" s="372">
        <f t="shared" si="778"/>
        <v>0</v>
      </c>
      <c r="BI303" s="371">
        <f t="shared" si="779"/>
        <v>0</v>
      </c>
      <c r="BJ303" s="372">
        <f t="shared" si="779"/>
        <v>0</v>
      </c>
      <c r="BK303" s="371">
        <f t="shared" si="780"/>
        <v>0</v>
      </c>
      <c r="BL303" s="372">
        <f t="shared" si="780"/>
        <v>0</v>
      </c>
      <c r="BM303" s="392"/>
      <c r="BN303" s="390"/>
      <c r="BO303" s="371">
        <f t="shared" si="834"/>
        <v>0</v>
      </c>
      <c r="BP303" s="372">
        <f t="shared" si="834"/>
        <v>0</v>
      </c>
      <c r="BQ303" s="396"/>
      <c r="BR303" s="390"/>
      <c r="BS303" s="371">
        <f t="shared" si="803"/>
        <v>0</v>
      </c>
      <c r="BT303" s="372">
        <f t="shared" si="803"/>
        <v>0</v>
      </c>
      <c r="BU303" s="397"/>
      <c r="BV303" s="390"/>
      <c r="BW303" s="371">
        <f t="shared" si="804"/>
        <v>0</v>
      </c>
      <c r="BX303" s="372">
        <f t="shared" si="781"/>
        <v>0</v>
      </c>
      <c r="BY303" s="358">
        <f t="shared" si="782"/>
        <v>0</v>
      </c>
      <c r="BZ303" s="372">
        <f t="shared" si="782"/>
        <v>0</v>
      </c>
      <c r="CA303" s="358">
        <f t="shared" si="783"/>
        <v>0</v>
      </c>
      <c r="CB303" s="372">
        <f t="shared" si="783"/>
        <v>0</v>
      </c>
      <c r="CC303" s="394"/>
      <c r="CD303" s="387"/>
      <c r="CE303" s="371">
        <f t="shared" si="607"/>
        <v>0</v>
      </c>
      <c r="CF303" s="372">
        <f t="shared" si="607"/>
        <v>0</v>
      </c>
      <c r="CG303" s="399"/>
      <c r="CH303" s="387"/>
      <c r="CI303" s="371">
        <f t="shared" si="805"/>
        <v>0</v>
      </c>
      <c r="CJ303" s="372">
        <f t="shared" si="805"/>
        <v>0</v>
      </c>
      <c r="CK303" s="399"/>
      <c r="CL303" s="387"/>
      <c r="CM303" s="371">
        <f t="shared" si="806"/>
        <v>0</v>
      </c>
      <c r="CN303" s="372">
        <f t="shared" si="806"/>
        <v>0</v>
      </c>
      <c r="CO303" s="371">
        <f t="shared" si="784"/>
        <v>0</v>
      </c>
      <c r="CP303" s="372">
        <f t="shared" si="784"/>
        <v>0</v>
      </c>
      <c r="CQ303" s="371">
        <f t="shared" si="785"/>
        <v>0</v>
      </c>
      <c r="CR303" s="372">
        <f t="shared" si="785"/>
        <v>0</v>
      </c>
      <c r="CS303" s="394"/>
      <c r="CT303" s="387"/>
      <c r="CU303" s="371">
        <f t="shared" si="608"/>
        <v>0</v>
      </c>
      <c r="CV303" s="372">
        <f t="shared" si="608"/>
        <v>0</v>
      </c>
      <c r="CW303" s="399"/>
      <c r="CX303" s="387"/>
      <c r="CY303" s="371">
        <f t="shared" si="609"/>
        <v>0</v>
      </c>
      <c r="CZ303" s="372">
        <f t="shared" si="609"/>
        <v>0</v>
      </c>
      <c r="DA303" s="401"/>
      <c r="DB303" s="387"/>
      <c r="DC303" s="371">
        <f t="shared" si="786"/>
        <v>0</v>
      </c>
      <c r="DD303" s="372">
        <f t="shared" si="786"/>
        <v>0</v>
      </c>
      <c r="DE303" s="371">
        <f t="shared" si="787"/>
        <v>0</v>
      </c>
      <c r="DF303" s="372">
        <f t="shared" si="787"/>
        <v>0</v>
      </c>
      <c r="DG303" s="371">
        <f t="shared" si="788"/>
        <v>0</v>
      </c>
      <c r="DH303" s="372">
        <f t="shared" si="788"/>
        <v>0</v>
      </c>
      <c r="DI303" s="371">
        <f t="shared" si="789"/>
        <v>0</v>
      </c>
      <c r="DJ303" s="372">
        <f t="shared" si="789"/>
        <v>0</v>
      </c>
      <c r="DK303" s="371">
        <f t="shared" si="789"/>
        <v>0</v>
      </c>
      <c r="DL303" s="372">
        <f t="shared" si="790"/>
        <v>0</v>
      </c>
      <c r="DM303" s="371">
        <f t="shared" si="791"/>
        <v>0</v>
      </c>
      <c r="DN303" s="372">
        <f t="shared" si="791"/>
        <v>0</v>
      </c>
      <c r="DO303" s="371">
        <f t="shared" si="792"/>
        <v>0</v>
      </c>
      <c r="DP303" s="372">
        <f t="shared" si="792"/>
        <v>0</v>
      </c>
      <c r="DQ303" s="371">
        <f t="shared" si="793"/>
        <v>0</v>
      </c>
      <c r="DR303" s="372">
        <f t="shared" si="793"/>
        <v>0</v>
      </c>
      <c r="DS303" s="371">
        <f t="shared" si="794"/>
        <v>0</v>
      </c>
      <c r="DT303" s="372">
        <f t="shared" si="794"/>
        <v>0</v>
      </c>
      <c r="DU303" s="392"/>
      <c r="DV303" s="390"/>
      <c r="DW303" s="371">
        <f t="shared" si="795"/>
        <v>0</v>
      </c>
      <c r="DX303" s="372">
        <f t="shared" si="795"/>
        <v>0</v>
      </c>
      <c r="DY303" s="396"/>
      <c r="DZ303" s="390"/>
      <c r="EA303" s="371">
        <f t="shared" si="796"/>
        <v>0</v>
      </c>
      <c r="EB303" s="372">
        <f t="shared" si="796"/>
        <v>0</v>
      </c>
      <c r="EC303" s="397"/>
      <c r="ED303" s="390"/>
      <c r="EE303" s="371">
        <f t="shared" si="807"/>
        <v>0</v>
      </c>
      <c r="EF303" s="372">
        <f t="shared" si="807"/>
        <v>0</v>
      </c>
      <c r="EG303" s="358">
        <f t="shared" si="808"/>
        <v>0</v>
      </c>
      <c r="EH303" s="372">
        <f t="shared" si="808"/>
        <v>0</v>
      </c>
      <c r="EI303" s="358">
        <f t="shared" si="809"/>
        <v>0</v>
      </c>
      <c r="EJ303" s="372">
        <f t="shared" si="809"/>
        <v>0</v>
      </c>
      <c r="EK303" s="394"/>
      <c r="EL303" s="387"/>
      <c r="EM303" s="371">
        <f t="shared" si="711"/>
        <v>0</v>
      </c>
      <c r="EN303" s="372">
        <f t="shared" si="711"/>
        <v>0</v>
      </c>
      <c r="EO303" s="399"/>
      <c r="EP303" s="387"/>
      <c r="EQ303" s="371">
        <f t="shared" si="810"/>
        <v>0</v>
      </c>
      <c r="ER303" s="372">
        <f t="shared" si="810"/>
        <v>0</v>
      </c>
      <c r="ES303" s="399"/>
      <c r="ET303" s="387"/>
      <c r="EU303" s="371">
        <f t="shared" si="646"/>
        <v>0</v>
      </c>
      <c r="EV303" s="372">
        <f t="shared" si="647"/>
        <v>0</v>
      </c>
      <c r="EW303" s="371">
        <f t="shared" si="811"/>
        <v>0</v>
      </c>
      <c r="EX303" s="372">
        <f t="shared" si="811"/>
        <v>0</v>
      </c>
      <c r="EY303" s="371">
        <f t="shared" si="812"/>
        <v>0</v>
      </c>
      <c r="EZ303" s="372">
        <f t="shared" si="812"/>
        <v>0</v>
      </c>
      <c r="FA303" s="394"/>
      <c r="FB303" s="387"/>
      <c r="FC303" s="371">
        <f t="shared" si="797"/>
        <v>0</v>
      </c>
      <c r="FD303" s="372">
        <f t="shared" si="797"/>
        <v>0</v>
      </c>
      <c r="FE303" s="399"/>
      <c r="FF303" s="387"/>
      <c r="FG303" s="371">
        <f t="shared" si="798"/>
        <v>0</v>
      </c>
      <c r="FH303" s="372">
        <f t="shared" si="798"/>
        <v>0</v>
      </c>
      <c r="FI303" s="401"/>
      <c r="FJ303" s="387"/>
      <c r="FK303" s="371">
        <f t="shared" si="813"/>
        <v>0</v>
      </c>
      <c r="FL303" s="372">
        <f t="shared" si="813"/>
        <v>0</v>
      </c>
      <c r="FM303" s="371">
        <f t="shared" si="814"/>
        <v>0</v>
      </c>
      <c r="FN303" s="372">
        <f t="shared" si="814"/>
        <v>0</v>
      </c>
      <c r="FO303" s="371">
        <f t="shared" si="815"/>
        <v>0</v>
      </c>
      <c r="FP303" s="372">
        <f t="shared" si="815"/>
        <v>0</v>
      </c>
      <c r="FQ303" s="392"/>
      <c r="FR303" s="390"/>
      <c r="FS303" s="371">
        <f t="shared" si="816"/>
        <v>0</v>
      </c>
      <c r="FT303" s="372">
        <f t="shared" si="816"/>
        <v>0</v>
      </c>
      <c r="FU303" s="396"/>
      <c r="FV303" s="390"/>
      <c r="FW303" s="371">
        <f t="shared" si="799"/>
        <v>0</v>
      </c>
      <c r="FX303" s="372">
        <f t="shared" si="799"/>
        <v>0</v>
      </c>
      <c r="FY303" s="396"/>
      <c r="FZ303" s="390"/>
      <c r="GA303" s="371">
        <f t="shared" si="817"/>
        <v>0</v>
      </c>
      <c r="GB303" s="372">
        <f t="shared" si="817"/>
        <v>0</v>
      </c>
      <c r="GC303" s="406">
        <f t="shared" si="818"/>
        <v>0</v>
      </c>
      <c r="GD303" s="372">
        <f t="shared" si="818"/>
        <v>0</v>
      </c>
      <c r="GE303" s="371">
        <f t="shared" si="818"/>
        <v>0</v>
      </c>
      <c r="GF303" s="372">
        <f t="shared" si="819"/>
        <v>0</v>
      </c>
      <c r="GG303" s="371" t="str">
        <f t="shared" si="820"/>
        <v/>
      </c>
      <c r="GH303" s="372" t="str">
        <f t="shared" si="820"/>
        <v/>
      </c>
      <c r="GI303" s="371" t="str">
        <f t="shared" si="821"/>
        <v/>
      </c>
      <c r="GJ303" s="372" t="str">
        <f t="shared" si="821"/>
        <v/>
      </c>
      <c r="GK303" s="406">
        <f t="shared" si="822"/>
        <v>0</v>
      </c>
      <c r="GL303" s="372">
        <f t="shared" si="822"/>
        <v>0</v>
      </c>
      <c r="GM303" s="371">
        <f t="shared" si="822"/>
        <v>0</v>
      </c>
      <c r="GN303" s="372">
        <f t="shared" si="823"/>
        <v>0</v>
      </c>
      <c r="GO303" s="371">
        <f t="shared" si="824"/>
        <v>0</v>
      </c>
      <c r="GP303" s="372">
        <f t="shared" si="824"/>
        <v>0</v>
      </c>
      <c r="GQ303" s="371">
        <f t="shared" si="825"/>
        <v>0</v>
      </c>
      <c r="GR303" s="372">
        <f t="shared" si="825"/>
        <v>0</v>
      </c>
      <c r="GS303" s="406">
        <f t="shared" si="826"/>
        <v>0</v>
      </c>
      <c r="GT303" s="372">
        <f t="shared" si="826"/>
        <v>0</v>
      </c>
      <c r="GU303" s="371">
        <f t="shared" si="826"/>
        <v>0</v>
      </c>
      <c r="GV303" s="372">
        <f t="shared" si="826"/>
        <v>0</v>
      </c>
      <c r="GW303" s="371" t="str">
        <f t="shared" si="827"/>
        <v/>
      </c>
      <c r="GX303" s="372" t="str">
        <f t="shared" si="827"/>
        <v/>
      </c>
      <c r="GY303" s="371" t="str">
        <f t="shared" si="827"/>
        <v/>
      </c>
      <c r="GZ303" s="372" t="str">
        <f t="shared" si="827"/>
        <v/>
      </c>
      <c r="HA303" s="406">
        <f t="shared" si="828"/>
        <v>0</v>
      </c>
      <c r="HB303" s="372">
        <f t="shared" si="828"/>
        <v>0</v>
      </c>
      <c r="HC303" s="371">
        <f t="shared" si="828"/>
        <v>0</v>
      </c>
      <c r="HD303" s="372">
        <f t="shared" si="828"/>
        <v>0</v>
      </c>
      <c r="HE303" s="371" t="str">
        <f t="shared" si="829"/>
        <v/>
      </c>
      <c r="HF303" s="372" t="str">
        <f t="shared" si="829"/>
        <v/>
      </c>
      <c r="HG303" s="371" t="str">
        <f t="shared" si="830"/>
        <v/>
      </c>
      <c r="HH303" s="372" t="str">
        <f t="shared" si="830"/>
        <v/>
      </c>
      <c r="HI303" s="406" t="str">
        <f t="shared" si="831"/>
        <v/>
      </c>
      <c r="HJ303" s="372" t="str">
        <f t="shared" si="831"/>
        <v/>
      </c>
      <c r="HK303" s="371" t="str">
        <f t="shared" si="832"/>
        <v/>
      </c>
      <c r="HL303" s="371" t="str">
        <f t="shared" si="832"/>
        <v/>
      </c>
      <c r="HM303" s="410"/>
    </row>
    <row r="304" spans="1:221" s="343" customFormat="1" ht="15">
      <c r="A304" s="354" t="s">
        <v>286</v>
      </c>
      <c r="B304" s="46" t="s">
        <v>807</v>
      </c>
      <c r="C304" s="46"/>
      <c r="D304" s="313">
        <v>218654</v>
      </c>
      <c r="E304" s="315">
        <v>6</v>
      </c>
      <c r="F304" s="676"/>
      <c r="G304" s="420"/>
      <c r="H304" s="421"/>
      <c r="I304" s="414"/>
      <c r="J304" s="371">
        <f t="shared" si="610"/>
        <v>0</v>
      </c>
      <c r="K304" s="372">
        <f t="shared" si="611"/>
        <v>0</v>
      </c>
      <c r="L304" s="387"/>
      <c r="M304" s="371">
        <f t="shared" si="833"/>
        <v>0</v>
      </c>
      <c r="N304" s="372">
        <f t="shared" si="800"/>
        <v>0</v>
      </c>
      <c r="O304" s="371">
        <f t="shared" si="801"/>
        <v>0</v>
      </c>
      <c r="P304" s="372">
        <f t="shared" si="802"/>
        <v>0</v>
      </c>
      <c r="Q304" s="392"/>
      <c r="R304" s="390"/>
      <c r="S304" s="371">
        <f t="shared" si="616"/>
        <v>0</v>
      </c>
      <c r="T304" s="372">
        <f t="shared" si="617"/>
        <v>0</v>
      </c>
      <c r="U304" s="396"/>
      <c r="V304" s="390"/>
      <c r="W304" s="371">
        <f t="shared" si="618"/>
        <v>0</v>
      </c>
      <c r="X304" s="372">
        <f t="shared" si="619"/>
        <v>0</v>
      </c>
      <c r="Y304" s="397"/>
      <c r="Z304" s="390"/>
      <c r="AA304" s="371">
        <f t="shared" si="620"/>
        <v>0</v>
      </c>
      <c r="AB304" s="372">
        <f t="shared" si="621"/>
        <v>0</v>
      </c>
      <c r="AC304" s="358">
        <f t="shared" si="622"/>
        <v>0</v>
      </c>
      <c r="AD304" s="372">
        <f t="shared" si="623"/>
        <v>0</v>
      </c>
      <c r="AE304" s="358">
        <f t="shared" si="624"/>
        <v>0</v>
      </c>
      <c r="AF304" s="372">
        <f t="shared" si="625"/>
        <v>0</v>
      </c>
      <c r="AG304" s="394"/>
      <c r="AH304" s="387"/>
      <c r="AI304" s="371">
        <f t="shared" si="768"/>
        <v>0</v>
      </c>
      <c r="AJ304" s="372">
        <f t="shared" si="769"/>
        <v>0</v>
      </c>
      <c r="AK304" s="399"/>
      <c r="AL304" s="387"/>
      <c r="AM304" s="371">
        <f t="shared" si="776"/>
        <v>0</v>
      </c>
      <c r="AN304" s="372">
        <f t="shared" si="777"/>
        <v>0</v>
      </c>
      <c r="AO304" s="399"/>
      <c r="AP304" s="387"/>
      <c r="AQ304" s="371">
        <f t="shared" si="770"/>
        <v>0</v>
      </c>
      <c r="AR304" s="372">
        <f t="shared" si="771"/>
        <v>0</v>
      </c>
      <c r="AS304" s="371">
        <f t="shared" si="772"/>
        <v>0</v>
      </c>
      <c r="AT304" s="372">
        <f t="shared" si="773"/>
        <v>0</v>
      </c>
      <c r="AU304" s="371">
        <f t="shared" si="774"/>
        <v>0</v>
      </c>
      <c r="AV304" s="372">
        <f t="shared" si="775"/>
        <v>0</v>
      </c>
      <c r="AW304" s="394"/>
      <c r="AX304" s="387"/>
      <c r="AY304" s="371">
        <f t="shared" si="630"/>
        <v>0</v>
      </c>
      <c r="AZ304" s="372">
        <f t="shared" si="631"/>
        <v>0</v>
      </c>
      <c r="BA304" s="399"/>
      <c r="BB304" s="387"/>
      <c r="BC304" s="371">
        <f t="shared" si="632"/>
        <v>0</v>
      </c>
      <c r="BD304" s="372">
        <f t="shared" si="633"/>
        <v>0</v>
      </c>
      <c r="BE304" s="401"/>
      <c r="BF304" s="387"/>
      <c r="BG304" s="371">
        <f t="shared" si="778"/>
        <v>0</v>
      </c>
      <c r="BH304" s="372">
        <f t="shared" si="778"/>
        <v>0</v>
      </c>
      <c r="BI304" s="371">
        <f t="shared" si="779"/>
        <v>0</v>
      </c>
      <c r="BJ304" s="372">
        <f t="shared" si="779"/>
        <v>0</v>
      </c>
      <c r="BK304" s="371">
        <f t="shared" si="780"/>
        <v>0</v>
      </c>
      <c r="BL304" s="372">
        <f t="shared" si="780"/>
        <v>0</v>
      </c>
      <c r="BM304" s="392"/>
      <c r="BN304" s="390"/>
      <c r="BO304" s="371">
        <f t="shared" si="834"/>
        <v>0</v>
      </c>
      <c r="BP304" s="372">
        <f t="shared" si="834"/>
        <v>0</v>
      </c>
      <c r="BQ304" s="396"/>
      <c r="BR304" s="390"/>
      <c r="BS304" s="371">
        <f t="shared" si="803"/>
        <v>0</v>
      </c>
      <c r="BT304" s="372">
        <f t="shared" si="803"/>
        <v>0</v>
      </c>
      <c r="BU304" s="397"/>
      <c r="BV304" s="390"/>
      <c r="BW304" s="371">
        <f t="shared" si="804"/>
        <v>0</v>
      </c>
      <c r="BX304" s="372">
        <f t="shared" si="781"/>
        <v>0</v>
      </c>
      <c r="BY304" s="358">
        <f t="shared" si="782"/>
        <v>0</v>
      </c>
      <c r="BZ304" s="372">
        <f t="shared" si="782"/>
        <v>0</v>
      </c>
      <c r="CA304" s="358">
        <f t="shared" si="783"/>
        <v>0</v>
      </c>
      <c r="CB304" s="372">
        <f t="shared" si="783"/>
        <v>0</v>
      </c>
      <c r="CC304" s="394"/>
      <c r="CD304" s="387"/>
      <c r="CE304" s="371">
        <f t="shared" si="607"/>
        <v>0</v>
      </c>
      <c r="CF304" s="372">
        <f t="shared" si="607"/>
        <v>0</v>
      </c>
      <c r="CG304" s="399"/>
      <c r="CH304" s="387"/>
      <c r="CI304" s="371">
        <f t="shared" si="805"/>
        <v>0</v>
      </c>
      <c r="CJ304" s="372">
        <f t="shared" si="805"/>
        <v>0</v>
      </c>
      <c r="CK304" s="399"/>
      <c r="CL304" s="387"/>
      <c r="CM304" s="371">
        <f t="shared" si="806"/>
        <v>0</v>
      </c>
      <c r="CN304" s="372">
        <f t="shared" si="806"/>
        <v>0</v>
      </c>
      <c r="CO304" s="371">
        <f t="shared" si="784"/>
        <v>0</v>
      </c>
      <c r="CP304" s="372">
        <f t="shared" si="784"/>
        <v>0</v>
      </c>
      <c r="CQ304" s="371">
        <f t="shared" si="785"/>
        <v>0</v>
      </c>
      <c r="CR304" s="372">
        <f t="shared" si="785"/>
        <v>0</v>
      </c>
      <c r="CS304" s="394"/>
      <c r="CT304" s="387"/>
      <c r="CU304" s="371">
        <f t="shared" si="608"/>
        <v>0</v>
      </c>
      <c r="CV304" s="372">
        <f t="shared" si="608"/>
        <v>0</v>
      </c>
      <c r="CW304" s="399"/>
      <c r="CX304" s="387"/>
      <c r="CY304" s="371">
        <f t="shared" si="609"/>
        <v>0</v>
      </c>
      <c r="CZ304" s="372">
        <f t="shared" si="609"/>
        <v>0</v>
      </c>
      <c r="DA304" s="401"/>
      <c r="DB304" s="387"/>
      <c r="DC304" s="371">
        <f t="shared" si="786"/>
        <v>0</v>
      </c>
      <c r="DD304" s="372">
        <f t="shared" si="786"/>
        <v>0</v>
      </c>
      <c r="DE304" s="371">
        <f t="shared" si="787"/>
        <v>0</v>
      </c>
      <c r="DF304" s="372">
        <f t="shared" si="787"/>
        <v>0</v>
      </c>
      <c r="DG304" s="371">
        <f t="shared" si="788"/>
        <v>0</v>
      </c>
      <c r="DH304" s="372">
        <f t="shared" si="788"/>
        <v>0</v>
      </c>
      <c r="DI304" s="371">
        <f t="shared" si="789"/>
        <v>0</v>
      </c>
      <c r="DJ304" s="372">
        <f t="shared" si="789"/>
        <v>0</v>
      </c>
      <c r="DK304" s="371">
        <f t="shared" si="789"/>
        <v>0</v>
      </c>
      <c r="DL304" s="372">
        <f t="shared" si="790"/>
        <v>0</v>
      </c>
      <c r="DM304" s="371">
        <f t="shared" si="791"/>
        <v>0</v>
      </c>
      <c r="DN304" s="372">
        <f t="shared" si="791"/>
        <v>0</v>
      </c>
      <c r="DO304" s="371">
        <f t="shared" si="792"/>
        <v>0</v>
      </c>
      <c r="DP304" s="372">
        <f t="shared" si="792"/>
        <v>0</v>
      </c>
      <c r="DQ304" s="371">
        <f t="shared" si="793"/>
        <v>0</v>
      </c>
      <c r="DR304" s="372">
        <f t="shared" si="793"/>
        <v>0</v>
      </c>
      <c r="DS304" s="371">
        <f t="shared" si="794"/>
        <v>0</v>
      </c>
      <c r="DT304" s="372">
        <f t="shared" si="794"/>
        <v>0</v>
      </c>
      <c r="DU304" s="392"/>
      <c r="DV304" s="390"/>
      <c r="DW304" s="371">
        <f t="shared" si="795"/>
        <v>0</v>
      </c>
      <c r="DX304" s="372">
        <f t="shared" si="795"/>
        <v>0</v>
      </c>
      <c r="DY304" s="396"/>
      <c r="DZ304" s="390"/>
      <c r="EA304" s="371">
        <f t="shared" si="796"/>
        <v>0</v>
      </c>
      <c r="EB304" s="372">
        <f t="shared" si="796"/>
        <v>0</v>
      </c>
      <c r="EC304" s="397"/>
      <c r="ED304" s="390"/>
      <c r="EE304" s="371">
        <f t="shared" si="807"/>
        <v>0</v>
      </c>
      <c r="EF304" s="372">
        <f t="shared" si="807"/>
        <v>0</v>
      </c>
      <c r="EG304" s="358">
        <f t="shared" si="808"/>
        <v>0</v>
      </c>
      <c r="EH304" s="372">
        <f t="shared" si="808"/>
        <v>0</v>
      </c>
      <c r="EI304" s="358">
        <f t="shared" si="809"/>
        <v>0</v>
      </c>
      <c r="EJ304" s="372">
        <f t="shared" si="809"/>
        <v>0</v>
      </c>
      <c r="EK304" s="394"/>
      <c r="EL304" s="387"/>
      <c r="EM304" s="371">
        <f t="shared" si="711"/>
        <v>0</v>
      </c>
      <c r="EN304" s="372">
        <f t="shared" si="711"/>
        <v>0</v>
      </c>
      <c r="EO304" s="399"/>
      <c r="EP304" s="387"/>
      <c r="EQ304" s="371">
        <f t="shared" si="810"/>
        <v>0</v>
      </c>
      <c r="ER304" s="372">
        <f t="shared" si="810"/>
        <v>0</v>
      </c>
      <c r="ES304" s="399"/>
      <c r="ET304" s="387"/>
      <c r="EU304" s="371">
        <f t="shared" si="646"/>
        <v>0</v>
      </c>
      <c r="EV304" s="372">
        <f t="shared" si="647"/>
        <v>0</v>
      </c>
      <c r="EW304" s="371">
        <f t="shared" si="811"/>
        <v>0</v>
      </c>
      <c r="EX304" s="372">
        <f t="shared" si="811"/>
        <v>0</v>
      </c>
      <c r="EY304" s="371">
        <f t="shared" si="812"/>
        <v>0</v>
      </c>
      <c r="EZ304" s="372">
        <f t="shared" si="812"/>
        <v>0</v>
      </c>
      <c r="FA304" s="394"/>
      <c r="FB304" s="387"/>
      <c r="FC304" s="371">
        <f t="shared" si="797"/>
        <v>0</v>
      </c>
      <c r="FD304" s="372">
        <f t="shared" si="797"/>
        <v>0</v>
      </c>
      <c r="FE304" s="399"/>
      <c r="FF304" s="387"/>
      <c r="FG304" s="371">
        <f t="shared" si="798"/>
        <v>0</v>
      </c>
      <c r="FH304" s="372">
        <f t="shared" si="798"/>
        <v>0</v>
      </c>
      <c r="FI304" s="401"/>
      <c r="FJ304" s="387"/>
      <c r="FK304" s="371">
        <f t="shared" si="813"/>
        <v>0</v>
      </c>
      <c r="FL304" s="372">
        <f t="shared" si="813"/>
        <v>0</v>
      </c>
      <c r="FM304" s="371">
        <f t="shared" si="814"/>
        <v>0</v>
      </c>
      <c r="FN304" s="372">
        <f t="shared" si="814"/>
        <v>0</v>
      </c>
      <c r="FO304" s="371">
        <f t="shared" si="815"/>
        <v>0</v>
      </c>
      <c r="FP304" s="372">
        <f t="shared" si="815"/>
        <v>0</v>
      </c>
      <c r="FQ304" s="392"/>
      <c r="FR304" s="390"/>
      <c r="FS304" s="371">
        <f t="shared" si="816"/>
        <v>0</v>
      </c>
      <c r="FT304" s="372">
        <f t="shared" si="816"/>
        <v>0</v>
      </c>
      <c r="FU304" s="396"/>
      <c r="FV304" s="390"/>
      <c r="FW304" s="371">
        <f t="shared" si="799"/>
        <v>0</v>
      </c>
      <c r="FX304" s="372">
        <f t="shared" si="799"/>
        <v>0</v>
      </c>
      <c r="FY304" s="396"/>
      <c r="FZ304" s="390"/>
      <c r="GA304" s="371">
        <f t="shared" si="817"/>
        <v>0</v>
      </c>
      <c r="GB304" s="372">
        <f t="shared" si="817"/>
        <v>0</v>
      </c>
      <c r="GC304" s="406">
        <f t="shared" si="818"/>
        <v>0</v>
      </c>
      <c r="GD304" s="372">
        <f t="shared" si="818"/>
        <v>0</v>
      </c>
      <c r="GE304" s="371">
        <f t="shared" si="818"/>
        <v>0</v>
      </c>
      <c r="GF304" s="372">
        <f t="shared" si="819"/>
        <v>0</v>
      </c>
      <c r="GG304" s="371" t="str">
        <f t="shared" si="820"/>
        <v/>
      </c>
      <c r="GH304" s="372" t="str">
        <f t="shared" si="820"/>
        <v/>
      </c>
      <c r="GI304" s="371" t="str">
        <f t="shared" si="821"/>
        <v/>
      </c>
      <c r="GJ304" s="372" t="str">
        <f t="shared" si="821"/>
        <v/>
      </c>
      <c r="GK304" s="406">
        <f t="shared" si="822"/>
        <v>0</v>
      </c>
      <c r="GL304" s="372">
        <f t="shared" si="822"/>
        <v>0</v>
      </c>
      <c r="GM304" s="371">
        <f t="shared" si="822"/>
        <v>0</v>
      </c>
      <c r="GN304" s="372">
        <f t="shared" si="823"/>
        <v>0</v>
      </c>
      <c r="GO304" s="371">
        <f t="shared" si="824"/>
        <v>0</v>
      </c>
      <c r="GP304" s="372">
        <f t="shared" si="824"/>
        <v>0</v>
      </c>
      <c r="GQ304" s="371">
        <f t="shared" si="825"/>
        <v>0</v>
      </c>
      <c r="GR304" s="372">
        <f t="shared" si="825"/>
        <v>0</v>
      </c>
      <c r="GS304" s="406">
        <f t="shared" si="826"/>
        <v>0</v>
      </c>
      <c r="GT304" s="372">
        <f t="shared" si="826"/>
        <v>0</v>
      </c>
      <c r="GU304" s="371">
        <f t="shared" si="826"/>
        <v>0</v>
      </c>
      <c r="GV304" s="372">
        <f t="shared" si="826"/>
        <v>0</v>
      </c>
      <c r="GW304" s="371" t="str">
        <f t="shared" si="827"/>
        <v/>
      </c>
      <c r="GX304" s="372" t="str">
        <f t="shared" si="827"/>
        <v/>
      </c>
      <c r="GY304" s="371" t="str">
        <f t="shared" si="827"/>
        <v/>
      </c>
      <c r="GZ304" s="372" t="str">
        <f t="shared" si="827"/>
        <v/>
      </c>
      <c r="HA304" s="406">
        <f t="shared" si="828"/>
        <v>0</v>
      </c>
      <c r="HB304" s="372">
        <f t="shared" si="828"/>
        <v>0</v>
      </c>
      <c r="HC304" s="371">
        <f t="shared" si="828"/>
        <v>0</v>
      </c>
      <c r="HD304" s="372">
        <f t="shared" si="828"/>
        <v>0</v>
      </c>
      <c r="HE304" s="371" t="str">
        <f t="shared" si="829"/>
        <v/>
      </c>
      <c r="HF304" s="372" t="str">
        <f t="shared" si="829"/>
        <v/>
      </c>
      <c r="HG304" s="371" t="str">
        <f t="shared" si="830"/>
        <v/>
      </c>
      <c r="HH304" s="372" t="str">
        <f t="shared" si="830"/>
        <v/>
      </c>
      <c r="HI304" s="406" t="str">
        <f t="shared" si="831"/>
        <v/>
      </c>
      <c r="HJ304" s="372" t="str">
        <f t="shared" si="831"/>
        <v/>
      </c>
      <c r="HK304" s="371" t="str">
        <f t="shared" si="832"/>
        <v/>
      </c>
      <c r="HL304" s="371" t="str">
        <f t="shared" si="832"/>
        <v/>
      </c>
      <c r="HM304" s="410"/>
    </row>
    <row r="305" spans="1:221" s="343" customFormat="1" ht="15">
      <c r="A305" s="354" t="s">
        <v>286</v>
      </c>
      <c r="B305" s="314" t="s">
        <v>808</v>
      </c>
      <c r="C305" s="314"/>
      <c r="D305" s="313">
        <v>218113</v>
      </c>
      <c r="E305" s="315">
        <v>8</v>
      </c>
      <c r="F305" s="676"/>
      <c r="G305" s="420"/>
      <c r="H305" s="421"/>
      <c r="I305" s="414"/>
      <c r="J305" s="371">
        <f t="shared" si="610"/>
        <v>0</v>
      </c>
      <c r="K305" s="372">
        <f t="shared" si="611"/>
        <v>0</v>
      </c>
      <c r="L305" s="387"/>
      <c r="M305" s="371">
        <f t="shared" si="833"/>
        <v>0</v>
      </c>
      <c r="N305" s="372">
        <f t="shared" si="800"/>
        <v>0</v>
      </c>
      <c r="O305" s="371">
        <f t="shared" si="801"/>
        <v>0</v>
      </c>
      <c r="P305" s="372">
        <f t="shared" si="802"/>
        <v>0</v>
      </c>
      <c r="Q305" s="392"/>
      <c r="R305" s="390"/>
      <c r="S305" s="371">
        <f t="shared" si="616"/>
        <v>0</v>
      </c>
      <c r="T305" s="372">
        <f t="shared" si="617"/>
        <v>0</v>
      </c>
      <c r="U305" s="396"/>
      <c r="V305" s="390"/>
      <c r="W305" s="371">
        <f t="shared" si="618"/>
        <v>0</v>
      </c>
      <c r="X305" s="372">
        <f t="shared" si="619"/>
        <v>0</v>
      </c>
      <c r="Y305" s="397"/>
      <c r="Z305" s="390"/>
      <c r="AA305" s="371">
        <f t="shared" si="620"/>
        <v>0</v>
      </c>
      <c r="AB305" s="372">
        <f t="shared" si="621"/>
        <v>0</v>
      </c>
      <c r="AC305" s="358">
        <f t="shared" si="622"/>
        <v>0</v>
      </c>
      <c r="AD305" s="372">
        <f t="shared" si="623"/>
        <v>0</v>
      </c>
      <c r="AE305" s="358">
        <f t="shared" si="624"/>
        <v>0</v>
      </c>
      <c r="AF305" s="372">
        <f t="shared" si="625"/>
        <v>0</v>
      </c>
      <c r="AG305" s="394"/>
      <c r="AH305" s="387"/>
      <c r="AI305" s="371">
        <f t="shared" si="768"/>
        <v>0</v>
      </c>
      <c r="AJ305" s="372">
        <f t="shared" si="769"/>
        <v>0</v>
      </c>
      <c r="AK305" s="399"/>
      <c r="AL305" s="387"/>
      <c r="AM305" s="371">
        <f t="shared" si="776"/>
        <v>0</v>
      </c>
      <c r="AN305" s="372">
        <f t="shared" si="777"/>
        <v>0</v>
      </c>
      <c r="AO305" s="399"/>
      <c r="AP305" s="387"/>
      <c r="AQ305" s="371">
        <f t="shared" si="770"/>
        <v>0</v>
      </c>
      <c r="AR305" s="372">
        <f t="shared" si="771"/>
        <v>0</v>
      </c>
      <c r="AS305" s="371">
        <f t="shared" si="772"/>
        <v>0</v>
      </c>
      <c r="AT305" s="372">
        <f t="shared" si="773"/>
        <v>0</v>
      </c>
      <c r="AU305" s="371">
        <f t="shared" si="774"/>
        <v>0</v>
      </c>
      <c r="AV305" s="372">
        <f t="shared" si="775"/>
        <v>0</v>
      </c>
      <c r="AW305" s="394"/>
      <c r="AX305" s="387"/>
      <c r="AY305" s="371">
        <f t="shared" si="630"/>
        <v>0</v>
      </c>
      <c r="AZ305" s="372">
        <f t="shared" si="631"/>
        <v>0</v>
      </c>
      <c r="BA305" s="399"/>
      <c r="BB305" s="387"/>
      <c r="BC305" s="371">
        <f t="shared" si="632"/>
        <v>0</v>
      </c>
      <c r="BD305" s="372">
        <f t="shared" si="633"/>
        <v>0</v>
      </c>
      <c r="BE305" s="401"/>
      <c r="BF305" s="387"/>
      <c r="BG305" s="371">
        <f t="shared" si="778"/>
        <v>0</v>
      </c>
      <c r="BH305" s="372">
        <f t="shared" si="778"/>
        <v>0</v>
      </c>
      <c r="BI305" s="371">
        <f t="shared" si="779"/>
        <v>0</v>
      </c>
      <c r="BJ305" s="372">
        <f t="shared" si="779"/>
        <v>0</v>
      </c>
      <c r="BK305" s="371">
        <f t="shared" si="780"/>
        <v>0</v>
      </c>
      <c r="BL305" s="372">
        <f t="shared" si="780"/>
        <v>0</v>
      </c>
      <c r="BM305" s="392"/>
      <c r="BN305" s="390"/>
      <c r="BO305" s="371">
        <f t="shared" si="834"/>
        <v>0</v>
      </c>
      <c r="BP305" s="372">
        <f t="shared" si="834"/>
        <v>0</v>
      </c>
      <c r="BQ305" s="396"/>
      <c r="BR305" s="390"/>
      <c r="BS305" s="371">
        <f t="shared" si="803"/>
        <v>0</v>
      </c>
      <c r="BT305" s="372">
        <f t="shared" si="803"/>
        <v>0</v>
      </c>
      <c r="BU305" s="397"/>
      <c r="BV305" s="390"/>
      <c r="BW305" s="371">
        <f t="shared" si="804"/>
        <v>0</v>
      </c>
      <c r="BX305" s="372">
        <f t="shared" si="781"/>
        <v>0</v>
      </c>
      <c r="BY305" s="358">
        <f t="shared" si="782"/>
        <v>0</v>
      </c>
      <c r="BZ305" s="372">
        <f t="shared" si="782"/>
        <v>0</v>
      </c>
      <c r="CA305" s="358">
        <f t="shared" si="783"/>
        <v>0</v>
      </c>
      <c r="CB305" s="372">
        <f t="shared" si="783"/>
        <v>0</v>
      </c>
      <c r="CC305" s="394"/>
      <c r="CD305" s="387"/>
      <c r="CE305" s="371">
        <f t="shared" si="607"/>
        <v>0</v>
      </c>
      <c r="CF305" s="372">
        <f t="shared" si="607"/>
        <v>0</v>
      </c>
      <c r="CG305" s="399"/>
      <c r="CH305" s="387"/>
      <c r="CI305" s="371">
        <f t="shared" si="805"/>
        <v>0</v>
      </c>
      <c r="CJ305" s="372">
        <f t="shared" si="805"/>
        <v>0</v>
      </c>
      <c r="CK305" s="399"/>
      <c r="CL305" s="387"/>
      <c r="CM305" s="371">
        <f t="shared" si="806"/>
        <v>0</v>
      </c>
      <c r="CN305" s="372">
        <f t="shared" si="806"/>
        <v>0</v>
      </c>
      <c r="CO305" s="371">
        <f t="shared" si="784"/>
        <v>0</v>
      </c>
      <c r="CP305" s="372">
        <f t="shared" si="784"/>
        <v>0</v>
      </c>
      <c r="CQ305" s="371">
        <f t="shared" si="785"/>
        <v>0</v>
      </c>
      <c r="CR305" s="372">
        <f t="shared" si="785"/>
        <v>0</v>
      </c>
      <c r="CS305" s="394"/>
      <c r="CT305" s="387"/>
      <c r="CU305" s="371">
        <f t="shared" si="608"/>
        <v>0</v>
      </c>
      <c r="CV305" s="372">
        <f t="shared" si="608"/>
        <v>0</v>
      </c>
      <c r="CW305" s="399"/>
      <c r="CX305" s="387"/>
      <c r="CY305" s="371">
        <f t="shared" si="609"/>
        <v>0</v>
      </c>
      <c r="CZ305" s="372">
        <f t="shared" si="609"/>
        <v>0</v>
      </c>
      <c r="DA305" s="401"/>
      <c r="DB305" s="387"/>
      <c r="DC305" s="371">
        <f t="shared" si="786"/>
        <v>0</v>
      </c>
      <c r="DD305" s="372">
        <f t="shared" si="786"/>
        <v>0</v>
      </c>
      <c r="DE305" s="371">
        <f t="shared" si="787"/>
        <v>0</v>
      </c>
      <c r="DF305" s="372">
        <f t="shared" si="787"/>
        <v>0</v>
      </c>
      <c r="DG305" s="371">
        <f t="shared" si="788"/>
        <v>0</v>
      </c>
      <c r="DH305" s="372">
        <f t="shared" si="788"/>
        <v>0</v>
      </c>
      <c r="DI305" s="371">
        <f t="shared" si="789"/>
        <v>0</v>
      </c>
      <c r="DJ305" s="372">
        <f t="shared" si="789"/>
        <v>0</v>
      </c>
      <c r="DK305" s="371">
        <f t="shared" si="789"/>
        <v>0</v>
      </c>
      <c r="DL305" s="372">
        <f t="shared" si="790"/>
        <v>0</v>
      </c>
      <c r="DM305" s="371">
        <f t="shared" si="791"/>
        <v>0</v>
      </c>
      <c r="DN305" s="372">
        <f t="shared" si="791"/>
        <v>0</v>
      </c>
      <c r="DO305" s="371">
        <f t="shared" si="792"/>
        <v>0</v>
      </c>
      <c r="DP305" s="372">
        <f t="shared" si="792"/>
        <v>0</v>
      </c>
      <c r="DQ305" s="371">
        <f t="shared" si="793"/>
        <v>0</v>
      </c>
      <c r="DR305" s="372">
        <f t="shared" si="793"/>
        <v>0</v>
      </c>
      <c r="DS305" s="371">
        <f t="shared" si="794"/>
        <v>0</v>
      </c>
      <c r="DT305" s="372">
        <f t="shared" si="794"/>
        <v>0</v>
      </c>
      <c r="DU305" s="392"/>
      <c r="DV305" s="390"/>
      <c r="DW305" s="371">
        <f t="shared" si="795"/>
        <v>0</v>
      </c>
      <c r="DX305" s="372">
        <f t="shared" si="795"/>
        <v>0</v>
      </c>
      <c r="DY305" s="396"/>
      <c r="DZ305" s="390"/>
      <c r="EA305" s="371">
        <f t="shared" si="796"/>
        <v>0</v>
      </c>
      <c r="EB305" s="372">
        <f t="shared" si="796"/>
        <v>0</v>
      </c>
      <c r="EC305" s="397"/>
      <c r="ED305" s="390"/>
      <c r="EE305" s="371">
        <f t="shared" si="807"/>
        <v>0</v>
      </c>
      <c r="EF305" s="372">
        <f t="shared" si="807"/>
        <v>0</v>
      </c>
      <c r="EG305" s="358">
        <f t="shared" si="808"/>
        <v>0</v>
      </c>
      <c r="EH305" s="372">
        <f t="shared" si="808"/>
        <v>0</v>
      </c>
      <c r="EI305" s="358">
        <f t="shared" si="809"/>
        <v>0</v>
      </c>
      <c r="EJ305" s="372">
        <f t="shared" si="809"/>
        <v>0</v>
      </c>
      <c r="EK305" s="394"/>
      <c r="EL305" s="387"/>
      <c r="EM305" s="371">
        <f t="shared" si="711"/>
        <v>0</v>
      </c>
      <c r="EN305" s="372">
        <f t="shared" si="711"/>
        <v>0</v>
      </c>
      <c r="EO305" s="399"/>
      <c r="EP305" s="387"/>
      <c r="EQ305" s="371">
        <f t="shared" si="810"/>
        <v>0</v>
      </c>
      <c r="ER305" s="372">
        <f t="shared" si="810"/>
        <v>0</v>
      </c>
      <c r="ES305" s="399"/>
      <c r="ET305" s="387"/>
      <c r="EU305" s="371">
        <f t="shared" si="646"/>
        <v>0</v>
      </c>
      <c r="EV305" s="372">
        <f t="shared" si="647"/>
        <v>0</v>
      </c>
      <c r="EW305" s="371">
        <f t="shared" si="811"/>
        <v>0</v>
      </c>
      <c r="EX305" s="372">
        <f t="shared" si="811"/>
        <v>0</v>
      </c>
      <c r="EY305" s="371">
        <f t="shared" si="812"/>
        <v>0</v>
      </c>
      <c r="EZ305" s="372">
        <f t="shared" si="812"/>
        <v>0</v>
      </c>
      <c r="FA305" s="394"/>
      <c r="FB305" s="387"/>
      <c r="FC305" s="371">
        <f t="shared" si="797"/>
        <v>0</v>
      </c>
      <c r="FD305" s="372">
        <f t="shared" si="797"/>
        <v>0</v>
      </c>
      <c r="FE305" s="399"/>
      <c r="FF305" s="387"/>
      <c r="FG305" s="371">
        <f t="shared" si="798"/>
        <v>0</v>
      </c>
      <c r="FH305" s="372">
        <f t="shared" si="798"/>
        <v>0</v>
      </c>
      <c r="FI305" s="401"/>
      <c r="FJ305" s="387"/>
      <c r="FK305" s="371">
        <f t="shared" si="813"/>
        <v>0</v>
      </c>
      <c r="FL305" s="372">
        <f t="shared" si="813"/>
        <v>0</v>
      </c>
      <c r="FM305" s="371">
        <f t="shared" si="814"/>
        <v>0</v>
      </c>
      <c r="FN305" s="372">
        <f t="shared" si="814"/>
        <v>0</v>
      </c>
      <c r="FO305" s="371">
        <f t="shared" si="815"/>
        <v>0</v>
      </c>
      <c r="FP305" s="372">
        <f t="shared" si="815"/>
        <v>0</v>
      </c>
      <c r="FQ305" s="392"/>
      <c r="FR305" s="390"/>
      <c r="FS305" s="371">
        <f t="shared" si="816"/>
        <v>0</v>
      </c>
      <c r="FT305" s="372">
        <f t="shared" si="816"/>
        <v>0</v>
      </c>
      <c r="FU305" s="396"/>
      <c r="FV305" s="390"/>
      <c r="FW305" s="371">
        <f t="shared" si="799"/>
        <v>0</v>
      </c>
      <c r="FX305" s="372">
        <f t="shared" si="799"/>
        <v>0</v>
      </c>
      <c r="FY305" s="396"/>
      <c r="FZ305" s="390"/>
      <c r="GA305" s="371">
        <f t="shared" si="817"/>
        <v>0</v>
      </c>
      <c r="GB305" s="372">
        <f t="shared" si="817"/>
        <v>0</v>
      </c>
      <c r="GC305" s="406">
        <f t="shared" si="818"/>
        <v>0</v>
      </c>
      <c r="GD305" s="372">
        <f t="shared" si="818"/>
        <v>0</v>
      </c>
      <c r="GE305" s="371">
        <f t="shared" si="818"/>
        <v>0</v>
      </c>
      <c r="GF305" s="372">
        <f t="shared" si="819"/>
        <v>0</v>
      </c>
      <c r="GG305" s="371" t="str">
        <f t="shared" si="820"/>
        <v/>
      </c>
      <c r="GH305" s="372" t="str">
        <f t="shared" si="820"/>
        <v/>
      </c>
      <c r="GI305" s="371" t="str">
        <f t="shared" si="821"/>
        <v/>
      </c>
      <c r="GJ305" s="372" t="str">
        <f t="shared" si="821"/>
        <v/>
      </c>
      <c r="GK305" s="406">
        <f t="shared" si="822"/>
        <v>0</v>
      </c>
      <c r="GL305" s="372">
        <f t="shared" si="822"/>
        <v>0</v>
      </c>
      <c r="GM305" s="371">
        <f t="shared" si="822"/>
        <v>0</v>
      </c>
      <c r="GN305" s="372">
        <f t="shared" si="823"/>
        <v>0</v>
      </c>
      <c r="GO305" s="371">
        <f t="shared" si="824"/>
        <v>0</v>
      </c>
      <c r="GP305" s="372">
        <f t="shared" si="824"/>
        <v>0</v>
      </c>
      <c r="GQ305" s="371">
        <f t="shared" si="825"/>
        <v>0</v>
      </c>
      <c r="GR305" s="372">
        <f t="shared" si="825"/>
        <v>0</v>
      </c>
      <c r="GS305" s="406">
        <f t="shared" si="826"/>
        <v>0</v>
      </c>
      <c r="GT305" s="372">
        <f t="shared" si="826"/>
        <v>0</v>
      </c>
      <c r="GU305" s="371">
        <f t="shared" si="826"/>
        <v>0</v>
      </c>
      <c r="GV305" s="372">
        <f t="shared" si="826"/>
        <v>0</v>
      </c>
      <c r="GW305" s="371" t="str">
        <f t="shared" si="827"/>
        <v/>
      </c>
      <c r="GX305" s="372" t="str">
        <f t="shared" si="827"/>
        <v/>
      </c>
      <c r="GY305" s="371" t="str">
        <f t="shared" si="827"/>
        <v/>
      </c>
      <c r="GZ305" s="372" t="str">
        <f t="shared" si="827"/>
        <v/>
      </c>
      <c r="HA305" s="406">
        <f t="shared" si="828"/>
        <v>0</v>
      </c>
      <c r="HB305" s="372">
        <f t="shared" si="828"/>
        <v>0</v>
      </c>
      <c r="HC305" s="371">
        <f t="shared" si="828"/>
        <v>0</v>
      </c>
      <c r="HD305" s="372">
        <f t="shared" si="828"/>
        <v>0</v>
      </c>
      <c r="HE305" s="371" t="str">
        <f t="shared" si="829"/>
        <v/>
      </c>
      <c r="HF305" s="372" t="str">
        <f t="shared" si="829"/>
        <v/>
      </c>
      <c r="HG305" s="371" t="str">
        <f t="shared" si="830"/>
        <v/>
      </c>
      <c r="HH305" s="372" t="str">
        <f t="shared" si="830"/>
        <v/>
      </c>
      <c r="HI305" s="406" t="str">
        <f t="shared" si="831"/>
        <v/>
      </c>
      <c r="HJ305" s="372" t="str">
        <f t="shared" si="831"/>
        <v/>
      </c>
      <c r="HK305" s="371" t="str">
        <f t="shared" si="832"/>
        <v/>
      </c>
      <c r="HL305" s="371" t="str">
        <f t="shared" si="832"/>
        <v/>
      </c>
      <c r="HM305" s="410"/>
    </row>
    <row r="306" spans="1:221" s="343" customFormat="1" ht="15">
      <c r="A306" s="354" t="s">
        <v>286</v>
      </c>
      <c r="B306" s="314" t="s">
        <v>809</v>
      </c>
      <c r="C306" s="314"/>
      <c r="D306" s="313">
        <v>218353</v>
      </c>
      <c r="E306" s="315">
        <v>8</v>
      </c>
      <c r="F306" s="676"/>
      <c r="G306" s="420"/>
      <c r="H306" s="421"/>
      <c r="I306" s="414"/>
      <c r="J306" s="371">
        <f t="shared" si="610"/>
        <v>0</v>
      </c>
      <c r="K306" s="372">
        <f t="shared" si="611"/>
        <v>0</v>
      </c>
      <c r="L306" s="387"/>
      <c r="M306" s="371">
        <f t="shared" si="833"/>
        <v>0</v>
      </c>
      <c r="N306" s="372">
        <f t="shared" si="800"/>
        <v>0</v>
      </c>
      <c r="O306" s="371">
        <f t="shared" si="801"/>
        <v>0</v>
      </c>
      <c r="P306" s="372">
        <f t="shared" si="802"/>
        <v>0</v>
      </c>
      <c r="Q306" s="392"/>
      <c r="R306" s="390"/>
      <c r="S306" s="371">
        <f t="shared" si="616"/>
        <v>0</v>
      </c>
      <c r="T306" s="372">
        <f t="shared" si="617"/>
        <v>0</v>
      </c>
      <c r="U306" s="396"/>
      <c r="V306" s="390"/>
      <c r="W306" s="371">
        <f t="shared" si="618"/>
        <v>0</v>
      </c>
      <c r="X306" s="372">
        <f t="shared" si="619"/>
        <v>0</v>
      </c>
      <c r="Y306" s="397"/>
      <c r="Z306" s="390"/>
      <c r="AA306" s="371">
        <f t="shared" si="620"/>
        <v>0</v>
      </c>
      <c r="AB306" s="372">
        <f t="shared" si="621"/>
        <v>0</v>
      </c>
      <c r="AC306" s="358">
        <f t="shared" si="622"/>
        <v>0</v>
      </c>
      <c r="AD306" s="372">
        <f t="shared" si="623"/>
        <v>0</v>
      </c>
      <c r="AE306" s="358">
        <f t="shared" si="624"/>
        <v>0</v>
      </c>
      <c r="AF306" s="372">
        <f t="shared" si="625"/>
        <v>0</v>
      </c>
      <c r="AG306" s="394"/>
      <c r="AH306" s="387"/>
      <c r="AI306" s="371">
        <f t="shared" si="768"/>
        <v>0</v>
      </c>
      <c r="AJ306" s="372">
        <f t="shared" si="769"/>
        <v>0</v>
      </c>
      <c r="AK306" s="399"/>
      <c r="AL306" s="387"/>
      <c r="AM306" s="371">
        <f t="shared" si="776"/>
        <v>0</v>
      </c>
      <c r="AN306" s="372">
        <f t="shared" si="777"/>
        <v>0</v>
      </c>
      <c r="AO306" s="399"/>
      <c r="AP306" s="387"/>
      <c r="AQ306" s="371">
        <f t="shared" si="770"/>
        <v>0</v>
      </c>
      <c r="AR306" s="372">
        <f t="shared" si="771"/>
        <v>0</v>
      </c>
      <c r="AS306" s="371">
        <f t="shared" si="772"/>
        <v>0</v>
      </c>
      <c r="AT306" s="372">
        <f t="shared" si="773"/>
        <v>0</v>
      </c>
      <c r="AU306" s="371">
        <f t="shared" si="774"/>
        <v>0</v>
      </c>
      <c r="AV306" s="372">
        <f t="shared" si="775"/>
        <v>0</v>
      </c>
      <c r="AW306" s="394"/>
      <c r="AX306" s="387"/>
      <c r="AY306" s="371">
        <f t="shared" si="630"/>
        <v>0</v>
      </c>
      <c r="AZ306" s="372">
        <f t="shared" si="631"/>
        <v>0</v>
      </c>
      <c r="BA306" s="399"/>
      <c r="BB306" s="387"/>
      <c r="BC306" s="371">
        <f t="shared" si="632"/>
        <v>0</v>
      </c>
      <c r="BD306" s="372">
        <f t="shared" si="633"/>
        <v>0</v>
      </c>
      <c r="BE306" s="401"/>
      <c r="BF306" s="387"/>
      <c r="BG306" s="371">
        <f t="shared" si="778"/>
        <v>0</v>
      </c>
      <c r="BH306" s="372">
        <f t="shared" si="778"/>
        <v>0</v>
      </c>
      <c r="BI306" s="371">
        <f t="shared" si="779"/>
        <v>0</v>
      </c>
      <c r="BJ306" s="372">
        <f t="shared" si="779"/>
        <v>0</v>
      </c>
      <c r="BK306" s="371">
        <f t="shared" si="780"/>
        <v>0</v>
      </c>
      <c r="BL306" s="372">
        <f t="shared" si="780"/>
        <v>0</v>
      </c>
      <c r="BM306" s="392"/>
      <c r="BN306" s="390"/>
      <c r="BO306" s="371">
        <f t="shared" si="834"/>
        <v>0</v>
      </c>
      <c r="BP306" s="372">
        <f t="shared" si="834"/>
        <v>0</v>
      </c>
      <c r="BQ306" s="396"/>
      <c r="BR306" s="390"/>
      <c r="BS306" s="371">
        <f t="shared" si="803"/>
        <v>0</v>
      </c>
      <c r="BT306" s="372">
        <f t="shared" si="803"/>
        <v>0</v>
      </c>
      <c r="BU306" s="397"/>
      <c r="BV306" s="390"/>
      <c r="BW306" s="371">
        <f t="shared" si="804"/>
        <v>0</v>
      </c>
      <c r="BX306" s="372">
        <f t="shared" si="781"/>
        <v>0</v>
      </c>
      <c r="BY306" s="358">
        <f t="shared" si="782"/>
        <v>0</v>
      </c>
      <c r="BZ306" s="372">
        <f t="shared" si="782"/>
        <v>0</v>
      </c>
      <c r="CA306" s="358">
        <f t="shared" si="783"/>
        <v>0</v>
      </c>
      <c r="CB306" s="372">
        <f t="shared" si="783"/>
        <v>0</v>
      </c>
      <c r="CC306" s="394"/>
      <c r="CD306" s="387"/>
      <c r="CE306" s="371">
        <f t="shared" si="607"/>
        <v>0</v>
      </c>
      <c r="CF306" s="372">
        <f t="shared" si="607"/>
        <v>0</v>
      </c>
      <c r="CG306" s="399"/>
      <c r="CH306" s="387"/>
      <c r="CI306" s="371">
        <f t="shared" si="805"/>
        <v>0</v>
      </c>
      <c r="CJ306" s="372">
        <f t="shared" si="805"/>
        <v>0</v>
      </c>
      <c r="CK306" s="399"/>
      <c r="CL306" s="387"/>
      <c r="CM306" s="371">
        <f t="shared" si="806"/>
        <v>0</v>
      </c>
      <c r="CN306" s="372">
        <f t="shared" si="806"/>
        <v>0</v>
      </c>
      <c r="CO306" s="371">
        <f t="shared" si="784"/>
        <v>0</v>
      </c>
      <c r="CP306" s="372">
        <f t="shared" si="784"/>
        <v>0</v>
      </c>
      <c r="CQ306" s="371">
        <f t="shared" si="785"/>
        <v>0</v>
      </c>
      <c r="CR306" s="372">
        <f t="shared" si="785"/>
        <v>0</v>
      </c>
      <c r="CS306" s="394"/>
      <c r="CT306" s="387"/>
      <c r="CU306" s="371">
        <f t="shared" si="608"/>
        <v>0</v>
      </c>
      <c r="CV306" s="372">
        <f t="shared" si="608"/>
        <v>0</v>
      </c>
      <c r="CW306" s="399"/>
      <c r="CX306" s="387"/>
      <c r="CY306" s="371">
        <f t="shared" si="609"/>
        <v>0</v>
      </c>
      <c r="CZ306" s="372">
        <f t="shared" si="609"/>
        <v>0</v>
      </c>
      <c r="DA306" s="401"/>
      <c r="DB306" s="387"/>
      <c r="DC306" s="371">
        <f t="shared" si="786"/>
        <v>0</v>
      </c>
      <c r="DD306" s="372">
        <f t="shared" si="786"/>
        <v>0</v>
      </c>
      <c r="DE306" s="371">
        <f t="shared" si="787"/>
        <v>0</v>
      </c>
      <c r="DF306" s="372">
        <f t="shared" si="787"/>
        <v>0</v>
      </c>
      <c r="DG306" s="371">
        <f t="shared" si="788"/>
        <v>0</v>
      </c>
      <c r="DH306" s="372">
        <f t="shared" si="788"/>
        <v>0</v>
      </c>
      <c r="DI306" s="371">
        <f t="shared" si="789"/>
        <v>0</v>
      </c>
      <c r="DJ306" s="372">
        <f t="shared" si="789"/>
        <v>0</v>
      </c>
      <c r="DK306" s="371">
        <f t="shared" si="789"/>
        <v>0</v>
      </c>
      <c r="DL306" s="372">
        <f t="shared" si="790"/>
        <v>0</v>
      </c>
      <c r="DM306" s="371">
        <f t="shared" si="791"/>
        <v>0</v>
      </c>
      <c r="DN306" s="372">
        <f t="shared" si="791"/>
        <v>0</v>
      </c>
      <c r="DO306" s="371">
        <f t="shared" si="792"/>
        <v>0</v>
      </c>
      <c r="DP306" s="372">
        <f t="shared" si="792"/>
        <v>0</v>
      </c>
      <c r="DQ306" s="371">
        <f t="shared" si="793"/>
        <v>0</v>
      </c>
      <c r="DR306" s="372">
        <f t="shared" si="793"/>
        <v>0</v>
      </c>
      <c r="DS306" s="371">
        <f t="shared" si="794"/>
        <v>0</v>
      </c>
      <c r="DT306" s="372">
        <f t="shared" si="794"/>
        <v>0</v>
      </c>
      <c r="DU306" s="392"/>
      <c r="DV306" s="390"/>
      <c r="DW306" s="371">
        <f t="shared" si="795"/>
        <v>0</v>
      </c>
      <c r="DX306" s="372">
        <f t="shared" si="795"/>
        <v>0</v>
      </c>
      <c r="DY306" s="396"/>
      <c r="DZ306" s="390"/>
      <c r="EA306" s="371">
        <f t="shared" si="796"/>
        <v>0</v>
      </c>
      <c r="EB306" s="372">
        <f t="shared" si="796"/>
        <v>0</v>
      </c>
      <c r="EC306" s="397"/>
      <c r="ED306" s="390"/>
      <c r="EE306" s="371">
        <f t="shared" si="807"/>
        <v>0</v>
      </c>
      <c r="EF306" s="372">
        <f t="shared" si="807"/>
        <v>0</v>
      </c>
      <c r="EG306" s="358">
        <f t="shared" si="808"/>
        <v>0</v>
      </c>
      <c r="EH306" s="372">
        <f t="shared" si="808"/>
        <v>0</v>
      </c>
      <c r="EI306" s="358">
        <f t="shared" si="809"/>
        <v>0</v>
      </c>
      <c r="EJ306" s="372">
        <f t="shared" si="809"/>
        <v>0</v>
      </c>
      <c r="EK306" s="394"/>
      <c r="EL306" s="387"/>
      <c r="EM306" s="371">
        <f t="shared" si="711"/>
        <v>0</v>
      </c>
      <c r="EN306" s="372">
        <f t="shared" si="711"/>
        <v>0</v>
      </c>
      <c r="EO306" s="399"/>
      <c r="EP306" s="387"/>
      <c r="EQ306" s="371">
        <f t="shared" si="810"/>
        <v>0</v>
      </c>
      <c r="ER306" s="372">
        <f t="shared" si="810"/>
        <v>0</v>
      </c>
      <c r="ES306" s="399"/>
      <c r="ET306" s="387"/>
      <c r="EU306" s="371">
        <f t="shared" si="646"/>
        <v>0</v>
      </c>
      <c r="EV306" s="372">
        <f t="shared" si="647"/>
        <v>0</v>
      </c>
      <c r="EW306" s="371">
        <f t="shared" si="811"/>
        <v>0</v>
      </c>
      <c r="EX306" s="372">
        <f t="shared" si="811"/>
        <v>0</v>
      </c>
      <c r="EY306" s="371">
        <f t="shared" si="812"/>
        <v>0</v>
      </c>
      <c r="EZ306" s="372">
        <f t="shared" si="812"/>
        <v>0</v>
      </c>
      <c r="FA306" s="394"/>
      <c r="FB306" s="387"/>
      <c r="FC306" s="371">
        <f t="shared" si="797"/>
        <v>0</v>
      </c>
      <c r="FD306" s="372">
        <f t="shared" si="797"/>
        <v>0</v>
      </c>
      <c r="FE306" s="399"/>
      <c r="FF306" s="387"/>
      <c r="FG306" s="371">
        <f t="shared" si="798"/>
        <v>0</v>
      </c>
      <c r="FH306" s="372">
        <f t="shared" si="798"/>
        <v>0</v>
      </c>
      <c r="FI306" s="401"/>
      <c r="FJ306" s="387"/>
      <c r="FK306" s="371">
        <f t="shared" si="813"/>
        <v>0</v>
      </c>
      <c r="FL306" s="372">
        <f t="shared" si="813"/>
        <v>0</v>
      </c>
      <c r="FM306" s="371">
        <f t="shared" si="814"/>
        <v>0</v>
      </c>
      <c r="FN306" s="372">
        <f t="shared" si="814"/>
        <v>0</v>
      </c>
      <c r="FO306" s="371">
        <f t="shared" si="815"/>
        <v>0</v>
      </c>
      <c r="FP306" s="372">
        <f t="shared" si="815"/>
        <v>0</v>
      </c>
      <c r="FQ306" s="392"/>
      <c r="FR306" s="390"/>
      <c r="FS306" s="371">
        <f t="shared" si="816"/>
        <v>0</v>
      </c>
      <c r="FT306" s="372">
        <f t="shared" si="816"/>
        <v>0</v>
      </c>
      <c r="FU306" s="396"/>
      <c r="FV306" s="390"/>
      <c r="FW306" s="371">
        <f t="shared" si="799"/>
        <v>0</v>
      </c>
      <c r="FX306" s="372">
        <f t="shared" si="799"/>
        <v>0</v>
      </c>
      <c r="FY306" s="396"/>
      <c r="FZ306" s="390"/>
      <c r="GA306" s="371">
        <f t="shared" si="817"/>
        <v>0</v>
      </c>
      <c r="GB306" s="372">
        <f t="shared" si="817"/>
        <v>0</v>
      </c>
      <c r="GC306" s="406">
        <f t="shared" si="818"/>
        <v>0</v>
      </c>
      <c r="GD306" s="372">
        <f t="shared" si="818"/>
        <v>0</v>
      </c>
      <c r="GE306" s="371">
        <f t="shared" si="818"/>
        <v>0</v>
      </c>
      <c r="GF306" s="372">
        <f t="shared" si="819"/>
        <v>0</v>
      </c>
      <c r="GG306" s="371" t="str">
        <f t="shared" si="820"/>
        <v/>
      </c>
      <c r="GH306" s="372" t="str">
        <f t="shared" si="820"/>
        <v/>
      </c>
      <c r="GI306" s="371" t="str">
        <f t="shared" si="821"/>
        <v/>
      </c>
      <c r="GJ306" s="372" t="str">
        <f t="shared" si="821"/>
        <v/>
      </c>
      <c r="GK306" s="406">
        <f t="shared" si="822"/>
        <v>0</v>
      </c>
      <c r="GL306" s="372">
        <f t="shared" si="822"/>
        <v>0</v>
      </c>
      <c r="GM306" s="371">
        <f t="shared" si="822"/>
        <v>0</v>
      </c>
      <c r="GN306" s="372">
        <f t="shared" si="823"/>
        <v>0</v>
      </c>
      <c r="GO306" s="371">
        <f t="shared" si="824"/>
        <v>0</v>
      </c>
      <c r="GP306" s="372">
        <f t="shared" si="824"/>
        <v>0</v>
      </c>
      <c r="GQ306" s="371">
        <f t="shared" si="825"/>
        <v>0</v>
      </c>
      <c r="GR306" s="372">
        <f t="shared" si="825"/>
        <v>0</v>
      </c>
      <c r="GS306" s="406">
        <f t="shared" si="826"/>
        <v>0</v>
      </c>
      <c r="GT306" s="372">
        <f t="shared" si="826"/>
        <v>0</v>
      </c>
      <c r="GU306" s="371">
        <f t="shared" si="826"/>
        <v>0</v>
      </c>
      <c r="GV306" s="372">
        <f t="shared" si="826"/>
        <v>0</v>
      </c>
      <c r="GW306" s="371" t="str">
        <f t="shared" si="827"/>
        <v/>
      </c>
      <c r="GX306" s="372" t="str">
        <f t="shared" si="827"/>
        <v/>
      </c>
      <c r="GY306" s="371" t="str">
        <f t="shared" si="827"/>
        <v/>
      </c>
      <c r="GZ306" s="372" t="str">
        <f t="shared" si="827"/>
        <v/>
      </c>
      <c r="HA306" s="406">
        <f t="shared" si="828"/>
        <v>0</v>
      </c>
      <c r="HB306" s="372">
        <f t="shared" si="828"/>
        <v>0</v>
      </c>
      <c r="HC306" s="371">
        <f t="shared" si="828"/>
        <v>0</v>
      </c>
      <c r="HD306" s="372">
        <f t="shared" si="828"/>
        <v>0</v>
      </c>
      <c r="HE306" s="371" t="str">
        <f t="shared" si="829"/>
        <v/>
      </c>
      <c r="HF306" s="372" t="str">
        <f t="shared" si="829"/>
        <v/>
      </c>
      <c r="HG306" s="371" t="str">
        <f t="shared" si="830"/>
        <v/>
      </c>
      <c r="HH306" s="372" t="str">
        <f t="shared" si="830"/>
        <v/>
      </c>
      <c r="HI306" s="406" t="str">
        <f t="shared" si="831"/>
        <v/>
      </c>
      <c r="HJ306" s="372" t="str">
        <f t="shared" si="831"/>
        <v/>
      </c>
      <c r="HK306" s="371" t="str">
        <f t="shared" si="832"/>
        <v/>
      </c>
      <c r="HL306" s="371" t="str">
        <f t="shared" si="832"/>
        <v/>
      </c>
      <c r="HM306" s="410"/>
    </row>
    <row r="307" spans="1:221" s="343" customFormat="1" ht="15">
      <c r="A307" s="354" t="s">
        <v>286</v>
      </c>
      <c r="B307" s="314" t="s">
        <v>810</v>
      </c>
      <c r="C307" s="314"/>
      <c r="D307" s="313">
        <v>218894</v>
      </c>
      <c r="E307" s="315">
        <v>8</v>
      </c>
      <c r="F307" s="676"/>
      <c r="G307" s="420"/>
      <c r="H307" s="421"/>
      <c r="I307" s="414"/>
      <c r="J307" s="371">
        <f t="shared" si="610"/>
        <v>0</v>
      </c>
      <c r="K307" s="372">
        <f t="shared" si="611"/>
        <v>0</v>
      </c>
      <c r="L307" s="387"/>
      <c r="M307" s="371">
        <f t="shared" si="833"/>
        <v>0</v>
      </c>
      <c r="N307" s="372">
        <f t="shared" si="800"/>
        <v>0</v>
      </c>
      <c r="O307" s="371">
        <f t="shared" si="801"/>
        <v>0</v>
      </c>
      <c r="P307" s="372">
        <f t="shared" si="802"/>
        <v>0</v>
      </c>
      <c r="Q307" s="392"/>
      <c r="R307" s="390"/>
      <c r="S307" s="371">
        <f t="shared" si="616"/>
        <v>0</v>
      </c>
      <c r="T307" s="372">
        <f t="shared" si="617"/>
        <v>0</v>
      </c>
      <c r="U307" s="396"/>
      <c r="V307" s="390"/>
      <c r="W307" s="371">
        <f t="shared" si="618"/>
        <v>0</v>
      </c>
      <c r="X307" s="372">
        <f t="shared" si="619"/>
        <v>0</v>
      </c>
      <c r="Y307" s="397"/>
      <c r="Z307" s="390"/>
      <c r="AA307" s="371">
        <f t="shared" si="620"/>
        <v>0</v>
      </c>
      <c r="AB307" s="372">
        <f t="shared" si="621"/>
        <v>0</v>
      </c>
      <c r="AC307" s="358">
        <f t="shared" si="622"/>
        <v>0</v>
      </c>
      <c r="AD307" s="372">
        <f t="shared" si="623"/>
        <v>0</v>
      </c>
      <c r="AE307" s="358">
        <f t="shared" si="624"/>
        <v>0</v>
      </c>
      <c r="AF307" s="372">
        <f t="shared" si="625"/>
        <v>0</v>
      </c>
      <c r="AG307" s="394"/>
      <c r="AH307" s="387"/>
      <c r="AI307" s="371">
        <f t="shared" si="768"/>
        <v>0</v>
      </c>
      <c r="AJ307" s="372">
        <f t="shared" si="769"/>
        <v>0</v>
      </c>
      <c r="AK307" s="399"/>
      <c r="AL307" s="387"/>
      <c r="AM307" s="371">
        <f t="shared" si="776"/>
        <v>0</v>
      </c>
      <c r="AN307" s="372">
        <f t="shared" si="777"/>
        <v>0</v>
      </c>
      <c r="AO307" s="399"/>
      <c r="AP307" s="387"/>
      <c r="AQ307" s="371">
        <f t="shared" si="770"/>
        <v>0</v>
      </c>
      <c r="AR307" s="372">
        <f t="shared" si="771"/>
        <v>0</v>
      </c>
      <c r="AS307" s="371">
        <f t="shared" si="772"/>
        <v>0</v>
      </c>
      <c r="AT307" s="372">
        <f t="shared" si="773"/>
        <v>0</v>
      </c>
      <c r="AU307" s="371">
        <f t="shared" si="774"/>
        <v>0</v>
      </c>
      <c r="AV307" s="372">
        <f t="shared" si="775"/>
        <v>0</v>
      </c>
      <c r="AW307" s="394"/>
      <c r="AX307" s="387"/>
      <c r="AY307" s="371">
        <f t="shared" si="630"/>
        <v>0</v>
      </c>
      <c r="AZ307" s="372">
        <f t="shared" si="631"/>
        <v>0</v>
      </c>
      <c r="BA307" s="399"/>
      <c r="BB307" s="387"/>
      <c r="BC307" s="371">
        <f t="shared" si="632"/>
        <v>0</v>
      </c>
      <c r="BD307" s="372">
        <f t="shared" si="633"/>
        <v>0</v>
      </c>
      <c r="BE307" s="401"/>
      <c r="BF307" s="387"/>
      <c r="BG307" s="371">
        <f t="shared" si="778"/>
        <v>0</v>
      </c>
      <c r="BH307" s="372">
        <f t="shared" si="778"/>
        <v>0</v>
      </c>
      <c r="BI307" s="371">
        <f t="shared" si="779"/>
        <v>0</v>
      </c>
      <c r="BJ307" s="372">
        <f t="shared" si="779"/>
        <v>0</v>
      </c>
      <c r="BK307" s="371">
        <f t="shared" si="780"/>
        <v>0</v>
      </c>
      <c r="BL307" s="372">
        <f t="shared" si="780"/>
        <v>0</v>
      </c>
      <c r="BM307" s="392"/>
      <c r="BN307" s="390"/>
      <c r="BO307" s="371">
        <f t="shared" si="834"/>
        <v>0</v>
      </c>
      <c r="BP307" s="372">
        <f t="shared" si="834"/>
        <v>0</v>
      </c>
      <c r="BQ307" s="396"/>
      <c r="BR307" s="390"/>
      <c r="BS307" s="371">
        <f t="shared" si="803"/>
        <v>0</v>
      </c>
      <c r="BT307" s="372">
        <f t="shared" si="803"/>
        <v>0</v>
      </c>
      <c r="BU307" s="397"/>
      <c r="BV307" s="390"/>
      <c r="BW307" s="371">
        <f t="shared" si="804"/>
        <v>0</v>
      </c>
      <c r="BX307" s="372">
        <f t="shared" si="781"/>
        <v>0</v>
      </c>
      <c r="BY307" s="358">
        <f t="shared" si="782"/>
        <v>0</v>
      </c>
      <c r="BZ307" s="372">
        <f t="shared" si="782"/>
        <v>0</v>
      </c>
      <c r="CA307" s="358">
        <f t="shared" si="783"/>
        <v>0</v>
      </c>
      <c r="CB307" s="372">
        <f t="shared" si="783"/>
        <v>0</v>
      </c>
      <c r="CC307" s="394"/>
      <c r="CD307" s="387"/>
      <c r="CE307" s="371">
        <f t="shared" si="607"/>
        <v>0</v>
      </c>
      <c r="CF307" s="372">
        <f t="shared" si="607"/>
        <v>0</v>
      </c>
      <c r="CG307" s="399"/>
      <c r="CH307" s="387"/>
      <c r="CI307" s="371">
        <f t="shared" si="805"/>
        <v>0</v>
      </c>
      <c r="CJ307" s="372">
        <f t="shared" si="805"/>
        <v>0</v>
      </c>
      <c r="CK307" s="399"/>
      <c r="CL307" s="387"/>
      <c r="CM307" s="371">
        <f t="shared" si="806"/>
        <v>0</v>
      </c>
      <c r="CN307" s="372">
        <f t="shared" si="806"/>
        <v>0</v>
      </c>
      <c r="CO307" s="371">
        <f t="shared" si="784"/>
        <v>0</v>
      </c>
      <c r="CP307" s="372">
        <f t="shared" si="784"/>
        <v>0</v>
      </c>
      <c r="CQ307" s="371">
        <f t="shared" si="785"/>
        <v>0</v>
      </c>
      <c r="CR307" s="372">
        <f t="shared" si="785"/>
        <v>0</v>
      </c>
      <c r="CS307" s="394"/>
      <c r="CT307" s="387"/>
      <c r="CU307" s="371">
        <f t="shared" si="608"/>
        <v>0</v>
      </c>
      <c r="CV307" s="372">
        <f t="shared" si="608"/>
        <v>0</v>
      </c>
      <c r="CW307" s="399"/>
      <c r="CX307" s="387"/>
      <c r="CY307" s="371">
        <f t="shared" si="609"/>
        <v>0</v>
      </c>
      <c r="CZ307" s="372">
        <f t="shared" si="609"/>
        <v>0</v>
      </c>
      <c r="DA307" s="401"/>
      <c r="DB307" s="387"/>
      <c r="DC307" s="371">
        <f t="shared" si="786"/>
        <v>0</v>
      </c>
      <c r="DD307" s="372">
        <f t="shared" si="786"/>
        <v>0</v>
      </c>
      <c r="DE307" s="371">
        <f t="shared" si="787"/>
        <v>0</v>
      </c>
      <c r="DF307" s="372">
        <f t="shared" si="787"/>
        <v>0</v>
      </c>
      <c r="DG307" s="371">
        <f t="shared" si="788"/>
        <v>0</v>
      </c>
      <c r="DH307" s="372">
        <f t="shared" si="788"/>
        <v>0</v>
      </c>
      <c r="DI307" s="371">
        <f t="shared" si="789"/>
        <v>0</v>
      </c>
      <c r="DJ307" s="372">
        <f t="shared" si="789"/>
        <v>0</v>
      </c>
      <c r="DK307" s="371">
        <f t="shared" si="789"/>
        <v>0</v>
      </c>
      <c r="DL307" s="372">
        <f t="shared" si="790"/>
        <v>0</v>
      </c>
      <c r="DM307" s="371">
        <f t="shared" si="791"/>
        <v>0</v>
      </c>
      <c r="DN307" s="372">
        <f t="shared" si="791"/>
        <v>0</v>
      </c>
      <c r="DO307" s="371">
        <f t="shared" si="792"/>
        <v>0</v>
      </c>
      <c r="DP307" s="372">
        <f t="shared" si="792"/>
        <v>0</v>
      </c>
      <c r="DQ307" s="371">
        <f t="shared" si="793"/>
        <v>0</v>
      </c>
      <c r="DR307" s="372">
        <f t="shared" si="793"/>
        <v>0</v>
      </c>
      <c r="DS307" s="371">
        <f t="shared" si="794"/>
        <v>0</v>
      </c>
      <c r="DT307" s="372">
        <f t="shared" si="794"/>
        <v>0</v>
      </c>
      <c r="DU307" s="392"/>
      <c r="DV307" s="390"/>
      <c r="DW307" s="371">
        <f t="shared" si="795"/>
        <v>0</v>
      </c>
      <c r="DX307" s="372">
        <f t="shared" si="795"/>
        <v>0</v>
      </c>
      <c r="DY307" s="396"/>
      <c r="DZ307" s="390"/>
      <c r="EA307" s="371">
        <f t="shared" si="796"/>
        <v>0</v>
      </c>
      <c r="EB307" s="372">
        <f t="shared" si="796"/>
        <v>0</v>
      </c>
      <c r="EC307" s="397"/>
      <c r="ED307" s="390"/>
      <c r="EE307" s="371">
        <f t="shared" si="807"/>
        <v>0</v>
      </c>
      <c r="EF307" s="372">
        <f t="shared" si="807"/>
        <v>0</v>
      </c>
      <c r="EG307" s="358">
        <f t="shared" si="808"/>
        <v>0</v>
      </c>
      <c r="EH307" s="372">
        <f t="shared" si="808"/>
        <v>0</v>
      </c>
      <c r="EI307" s="358">
        <f t="shared" si="809"/>
        <v>0</v>
      </c>
      <c r="EJ307" s="372">
        <f t="shared" si="809"/>
        <v>0</v>
      </c>
      <c r="EK307" s="394"/>
      <c r="EL307" s="387"/>
      <c r="EM307" s="371">
        <f t="shared" si="711"/>
        <v>0</v>
      </c>
      <c r="EN307" s="372">
        <f t="shared" si="711"/>
        <v>0</v>
      </c>
      <c r="EO307" s="399"/>
      <c r="EP307" s="387"/>
      <c r="EQ307" s="371">
        <f t="shared" si="810"/>
        <v>0</v>
      </c>
      <c r="ER307" s="372">
        <f t="shared" si="810"/>
        <v>0</v>
      </c>
      <c r="ES307" s="399"/>
      <c r="ET307" s="387"/>
      <c r="EU307" s="371">
        <f t="shared" si="646"/>
        <v>0</v>
      </c>
      <c r="EV307" s="372">
        <f t="shared" si="647"/>
        <v>0</v>
      </c>
      <c r="EW307" s="371">
        <f t="shared" si="811"/>
        <v>0</v>
      </c>
      <c r="EX307" s="372">
        <f t="shared" si="811"/>
        <v>0</v>
      </c>
      <c r="EY307" s="371">
        <f t="shared" si="812"/>
        <v>0</v>
      </c>
      <c r="EZ307" s="372">
        <f t="shared" si="812"/>
        <v>0</v>
      </c>
      <c r="FA307" s="394"/>
      <c r="FB307" s="387"/>
      <c r="FC307" s="371">
        <f t="shared" si="797"/>
        <v>0</v>
      </c>
      <c r="FD307" s="372">
        <f t="shared" si="797"/>
        <v>0</v>
      </c>
      <c r="FE307" s="399"/>
      <c r="FF307" s="387"/>
      <c r="FG307" s="371">
        <f t="shared" si="798"/>
        <v>0</v>
      </c>
      <c r="FH307" s="372">
        <f t="shared" si="798"/>
        <v>0</v>
      </c>
      <c r="FI307" s="401"/>
      <c r="FJ307" s="387"/>
      <c r="FK307" s="371">
        <f t="shared" si="813"/>
        <v>0</v>
      </c>
      <c r="FL307" s="372">
        <f t="shared" si="813"/>
        <v>0</v>
      </c>
      <c r="FM307" s="371">
        <f t="shared" si="814"/>
        <v>0</v>
      </c>
      <c r="FN307" s="372">
        <f t="shared" si="814"/>
        <v>0</v>
      </c>
      <c r="FO307" s="371">
        <f t="shared" si="815"/>
        <v>0</v>
      </c>
      <c r="FP307" s="372">
        <f t="shared" si="815"/>
        <v>0</v>
      </c>
      <c r="FQ307" s="392"/>
      <c r="FR307" s="390"/>
      <c r="FS307" s="371">
        <f t="shared" si="816"/>
        <v>0</v>
      </c>
      <c r="FT307" s="372">
        <f t="shared" si="816"/>
        <v>0</v>
      </c>
      <c r="FU307" s="396"/>
      <c r="FV307" s="390"/>
      <c r="FW307" s="371">
        <f t="shared" si="799"/>
        <v>0</v>
      </c>
      <c r="FX307" s="372">
        <f t="shared" si="799"/>
        <v>0</v>
      </c>
      <c r="FY307" s="396"/>
      <c r="FZ307" s="390"/>
      <c r="GA307" s="371">
        <f t="shared" si="817"/>
        <v>0</v>
      </c>
      <c r="GB307" s="372">
        <f t="shared" si="817"/>
        <v>0</v>
      </c>
      <c r="GC307" s="406">
        <f t="shared" si="818"/>
        <v>0</v>
      </c>
      <c r="GD307" s="372">
        <f t="shared" si="818"/>
        <v>0</v>
      </c>
      <c r="GE307" s="371">
        <f t="shared" si="818"/>
        <v>0</v>
      </c>
      <c r="GF307" s="372">
        <f t="shared" si="819"/>
        <v>0</v>
      </c>
      <c r="GG307" s="371" t="str">
        <f t="shared" si="820"/>
        <v/>
      </c>
      <c r="GH307" s="372" t="str">
        <f t="shared" si="820"/>
        <v/>
      </c>
      <c r="GI307" s="371" t="str">
        <f t="shared" si="821"/>
        <v/>
      </c>
      <c r="GJ307" s="372" t="str">
        <f t="shared" si="821"/>
        <v/>
      </c>
      <c r="GK307" s="406">
        <f t="shared" si="822"/>
        <v>0</v>
      </c>
      <c r="GL307" s="372">
        <f t="shared" si="822"/>
        <v>0</v>
      </c>
      <c r="GM307" s="371">
        <f t="shared" si="822"/>
        <v>0</v>
      </c>
      <c r="GN307" s="372">
        <f t="shared" si="823"/>
        <v>0</v>
      </c>
      <c r="GO307" s="371">
        <f t="shared" si="824"/>
        <v>0</v>
      </c>
      <c r="GP307" s="372">
        <f t="shared" si="824"/>
        <v>0</v>
      </c>
      <c r="GQ307" s="371">
        <f t="shared" si="825"/>
        <v>0</v>
      </c>
      <c r="GR307" s="372">
        <f t="shared" si="825"/>
        <v>0</v>
      </c>
      <c r="GS307" s="406">
        <f t="shared" si="826"/>
        <v>0</v>
      </c>
      <c r="GT307" s="372">
        <f t="shared" si="826"/>
        <v>0</v>
      </c>
      <c r="GU307" s="371">
        <f t="shared" si="826"/>
        <v>0</v>
      </c>
      <c r="GV307" s="372">
        <f t="shared" si="826"/>
        <v>0</v>
      </c>
      <c r="GW307" s="371" t="str">
        <f t="shared" si="827"/>
        <v/>
      </c>
      <c r="GX307" s="372" t="str">
        <f t="shared" si="827"/>
        <v/>
      </c>
      <c r="GY307" s="371" t="str">
        <f t="shared" si="827"/>
        <v/>
      </c>
      <c r="GZ307" s="372" t="str">
        <f t="shared" si="827"/>
        <v/>
      </c>
      <c r="HA307" s="406">
        <f t="shared" si="828"/>
        <v>0</v>
      </c>
      <c r="HB307" s="372">
        <f t="shared" si="828"/>
        <v>0</v>
      </c>
      <c r="HC307" s="371">
        <f t="shared" si="828"/>
        <v>0</v>
      </c>
      <c r="HD307" s="372">
        <f t="shared" si="828"/>
        <v>0</v>
      </c>
      <c r="HE307" s="371" t="str">
        <f t="shared" si="829"/>
        <v/>
      </c>
      <c r="HF307" s="372" t="str">
        <f t="shared" si="829"/>
        <v/>
      </c>
      <c r="HG307" s="371" t="str">
        <f t="shared" si="830"/>
        <v/>
      </c>
      <c r="HH307" s="372" t="str">
        <f t="shared" si="830"/>
        <v/>
      </c>
      <c r="HI307" s="406" t="str">
        <f t="shared" si="831"/>
        <v/>
      </c>
      <c r="HJ307" s="372" t="str">
        <f t="shared" si="831"/>
        <v/>
      </c>
      <c r="HK307" s="371" t="str">
        <f t="shared" si="832"/>
        <v/>
      </c>
      <c r="HL307" s="371" t="str">
        <f t="shared" si="832"/>
        <v/>
      </c>
      <c r="HM307" s="410"/>
    </row>
    <row r="308" spans="1:221" s="343" customFormat="1" ht="15">
      <c r="A308" s="354" t="s">
        <v>286</v>
      </c>
      <c r="B308" s="47" t="s">
        <v>811</v>
      </c>
      <c r="C308" s="47"/>
      <c r="D308" s="313">
        <v>217615</v>
      </c>
      <c r="E308" s="315">
        <v>9</v>
      </c>
      <c r="F308" s="676"/>
      <c r="G308" s="420"/>
      <c r="H308" s="421"/>
      <c r="I308" s="414"/>
      <c r="J308" s="371">
        <f t="shared" si="610"/>
        <v>0</v>
      </c>
      <c r="K308" s="372">
        <f t="shared" si="611"/>
        <v>0</v>
      </c>
      <c r="L308" s="387"/>
      <c r="M308" s="371">
        <f t="shared" si="833"/>
        <v>0</v>
      </c>
      <c r="N308" s="372">
        <f t="shared" si="800"/>
        <v>0</v>
      </c>
      <c r="O308" s="371">
        <f t="shared" si="801"/>
        <v>0</v>
      </c>
      <c r="P308" s="372">
        <f t="shared" si="802"/>
        <v>0</v>
      </c>
      <c r="Q308" s="392"/>
      <c r="R308" s="390"/>
      <c r="S308" s="371">
        <f t="shared" si="616"/>
        <v>0</v>
      </c>
      <c r="T308" s="372">
        <f t="shared" si="617"/>
        <v>0</v>
      </c>
      <c r="U308" s="396"/>
      <c r="V308" s="390"/>
      <c r="W308" s="371">
        <f t="shared" si="618"/>
        <v>0</v>
      </c>
      <c r="X308" s="372">
        <f t="shared" si="619"/>
        <v>0</v>
      </c>
      <c r="Y308" s="397"/>
      <c r="Z308" s="390"/>
      <c r="AA308" s="371">
        <f t="shared" si="620"/>
        <v>0</v>
      </c>
      <c r="AB308" s="372">
        <f t="shared" si="621"/>
        <v>0</v>
      </c>
      <c r="AC308" s="358">
        <f t="shared" si="622"/>
        <v>0</v>
      </c>
      <c r="AD308" s="372">
        <f t="shared" si="623"/>
        <v>0</v>
      </c>
      <c r="AE308" s="358">
        <f t="shared" si="624"/>
        <v>0</v>
      </c>
      <c r="AF308" s="372">
        <f t="shared" si="625"/>
        <v>0</v>
      </c>
      <c r="AG308" s="394"/>
      <c r="AH308" s="387"/>
      <c r="AI308" s="371">
        <f t="shared" si="768"/>
        <v>0</v>
      </c>
      <c r="AJ308" s="372">
        <f t="shared" si="769"/>
        <v>0</v>
      </c>
      <c r="AK308" s="399"/>
      <c r="AL308" s="387"/>
      <c r="AM308" s="371">
        <f t="shared" si="776"/>
        <v>0</v>
      </c>
      <c r="AN308" s="372">
        <f t="shared" si="777"/>
        <v>0</v>
      </c>
      <c r="AO308" s="399"/>
      <c r="AP308" s="387"/>
      <c r="AQ308" s="371">
        <f t="shared" si="770"/>
        <v>0</v>
      </c>
      <c r="AR308" s="372">
        <f t="shared" si="771"/>
        <v>0</v>
      </c>
      <c r="AS308" s="371">
        <f t="shared" si="772"/>
        <v>0</v>
      </c>
      <c r="AT308" s="372">
        <f t="shared" si="773"/>
        <v>0</v>
      </c>
      <c r="AU308" s="371">
        <f t="shared" si="774"/>
        <v>0</v>
      </c>
      <c r="AV308" s="372">
        <f t="shared" si="775"/>
        <v>0</v>
      </c>
      <c r="AW308" s="394"/>
      <c r="AX308" s="387"/>
      <c r="AY308" s="371">
        <f t="shared" si="630"/>
        <v>0</v>
      </c>
      <c r="AZ308" s="372">
        <f t="shared" si="631"/>
        <v>0</v>
      </c>
      <c r="BA308" s="399"/>
      <c r="BB308" s="387"/>
      <c r="BC308" s="371">
        <f t="shared" si="632"/>
        <v>0</v>
      </c>
      <c r="BD308" s="372">
        <f t="shared" si="633"/>
        <v>0</v>
      </c>
      <c r="BE308" s="401"/>
      <c r="BF308" s="387"/>
      <c r="BG308" s="371">
        <f t="shared" si="778"/>
        <v>0</v>
      </c>
      <c r="BH308" s="372">
        <f t="shared" si="778"/>
        <v>0</v>
      </c>
      <c r="BI308" s="371">
        <f t="shared" si="779"/>
        <v>0</v>
      </c>
      <c r="BJ308" s="372">
        <f t="shared" si="779"/>
        <v>0</v>
      </c>
      <c r="BK308" s="371">
        <f t="shared" si="780"/>
        <v>0</v>
      </c>
      <c r="BL308" s="372">
        <f t="shared" si="780"/>
        <v>0</v>
      </c>
      <c r="BM308" s="392"/>
      <c r="BN308" s="390"/>
      <c r="BO308" s="371">
        <f t="shared" si="834"/>
        <v>0</v>
      </c>
      <c r="BP308" s="372">
        <f t="shared" si="834"/>
        <v>0</v>
      </c>
      <c r="BQ308" s="396"/>
      <c r="BR308" s="390"/>
      <c r="BS308" s="371">
        <f t="shared" si="803"/>
        <v>0</v>
      </c>
      <c r="BT308" s="372">
        <f t="shared" si="803"/>
        <v>0</v>
      </c>
      <c r="BU308" s="397"/>
      <c r="BV308" s="390"/>
      <c r="BW308" s="371">
        <f t="shared" si="804"/>
        <v>0</v>
      </c>
      <c r="BX308" s="372">
        <f t="shared" si="781"/>
        <v>0</v>
      </c>
      <c r="BY308" s="358">
        <f t="shared" si="782"/>
        <v>0</v>
      </c>
      <c r="BZ308" s="372">
        <f t="shared" si="782"/>
        <v>0</v>
      </c>
      <c r="CA308" s="358">
        <f t="shared" si="783"/>
        <v>0</v>
      </c>
      <c r="CB308" s="372">
        <f t="shared" si="783"/>
        <v>0</v>
      </c>
      <c r="CC308" s="394"/>
      <c r="CD308" s="387"/>
      <c r="CE308" s="371">
        <f t="shared" si="607"/>
        <v>0</v>
      </c>
      <c r="CF308" s="372">
        <f t="shared" si="607"/>
        <v>0</v>
      </c>
      <c r="CG308" s="399"/>
      <c r="CH308" s="387"/>
      <c r="CI308" s="371">
        <f t="shared" si="805"/>
        <v>0</v>
      </c>
      <c r="CJ308" s="372">
        <f t="shared" si="805"/>
        <v>0</v>
      </c>
      <c r="CK308" s="399"/>
      <c r="CL308" s="387"/>
      <c r="CM308" s="371">
        <f t="shared" si="806"/>
        <v>0</v>
      </c>
      <c r="CN308" s="372">
        <f t="shared" si="806"/>
        <v>0</v>
      </c>
      <c r="CO308" s="371">
        <f t="shared" si="784"/>
        <v>0</v>
      </c>
      <c r="CP308" s="372">
        <f t="shared" si="784"/>
        <v>0</v>
      </c>
      <c r="CQ308" s="371">
        <f t="shared" si="785"/>
        <v>0</v>
      </c>
      <c r="CR308" s="372">
        <f t="shared" si="785"/>
        <v>0</v>
      </c>
      <c r="CS308" s="394"/>
      <c r="CT308" s="387"/>
      <c r="CU308" s="371">
        <f t="shared" si="608"/>
        <v>0</v>
      </c>
      <c r="CV308" s="372">
        <f t="shared" si="608"/>
        <v>0</v>
      </c>
      <c r="CW308" s="399"/>
      <c r="CX308" s="387"/>
      <c r="CY308" s="371">
        <f t="shared" si="609"/>
        <v>0</v>
      </c>
      <c r="CZ308" s="372">
        <f t="shared" si="609"/>
        <v>0</v>
      </c>
      <c r="DA308" s="401"/>
      <c r="DB308" s="387"/>
      <c r="DC308" s="371">
        <f t="shared" si="786"/>
        <v>0</v>
      </c>
      <c r="DD308" s="372">
        <f t="shared" si="786"/>
        <v>0</v>
      </c>
      <c r="DE308" s="371">
        <f t="shared" si="787"/>
        <v>0</v>
      </c>
      <c r="DF308" s="372">
        <f t="shared" si="787"/>
        <v>0</v>
      </c>
      <c r="DG308" s="371">
        <f t="shared" si="788"/>
        <v>0</v>
      </c>
      <c r="DH308" s="372">
        <f t="shared" si="788"/>
        <v>0</v>
      </c>
      <c r="DI308" s="371">
        <f t="shared" si="789"/>
        <v>0</v>
      </c>
      <c r="DJ308" s="372">
        <f t="shared" si="789"/>
        <v>0</v>
      </c>
      <c r="DK308" s="371">
        <f t="shared" si="789"/>
        <v>0</v>
      </c>
      <c r="DL308" s="372">
        <f t="shared" si="790"/>
        <v>0</v>
      </c>
      <c r="DM308" s="371">
        <f t="shared" si="791"/>
        <v>0</v>
      </c>
      <c r="DN308" s="372">
        <f t="shared" si="791"/>
        <v>0</v>
      </c>
      <c r="DO308" s="371">
        <f t="shared" si="792"/>
        <v>0</v>
      </c>
      <c r="DP308" s="372">
        <f t="shared" si="792"/>
        <v>0</v>
      </c>
      <c r="DQ308" s="371">
        <f t="shared" si="793"/>
        <v>0</v>
      </c>
      <c r="DR308" s="372">
        <f t="shared" si="793"/>
        <v>0</v>
      </c>
      <c r="DS308" s="371">
        <f t="shared" si="794"/>
        <v>0</v>
      </c>
      <c r="DT308" s="372">
        <f t="shared" si="794"/>
        <v>0</v>
      </c>
      <c r="DU308" s="392"/>
      <c r="DV308" s="390"/>
      <c r="DW308" s="371">
        <f t="shared" si="795"/>
        <v>0</v>
      </c>
      <c r="DX308" s="372">
        <f t="shared" si="795"/>
        <v>0</v>
      </c>
      <c r="DY308" s="396"/>
      <c r="DZ308" s="390"/>
      <c r="EA308" s="371">
        <f t="shared" si="796"/>
        <v>0</v>
      </c>
      <c r="EB308" s="372">
        <f t="shared" si="796"/>
        <v>0</v>
      </c>
      <c r="EC308" s="397"/>
      <c r="ED308" s="390"/>
      <c r="EE308" s="371">
        <f t="shared" si="807"/>
        <v>0</v>
      </c>
      <c r="EF308" s="372">
        <f t="shared" si="807"/>
        <v>0</v>
      </c>
      <c r="EG308" s="358">
        <f t="shared" si="808"/>
        <v>0</v>
      </c>
      <c r="EH308" s="372">
        <f t="shared" si="808"/>
        <v>0</v>
      </c>
      <c r="EI308" s="358">
        <f t="shared" si="809"/>
        <v>0</v>
      </c>
      <c r="EJ308" s="372">
        <f t="shared" si="809"/>
        <v>0</v>
      </c>
      <c r="EK308" s="394"/>
      <c r="EL308" s="387"/>
      <c r="EM308" s="371">
        <f t="shared" si="711"/>
        <v>0</v>
      </c>
      <c r="EN308" s="372">
        <f t="shared" si="711"/>
        <v>0</v>
      </c>
      <c r="EO308" s="399"/>
      <c r="EP308" s="387"/>
      <c r="EQ308" s="371">
        <f t="shared" si="810"/>
        <v>0</v>
      </c>
      <c r="ER308" s="372">
        <f t="shared" si="810"/>
        <v>0</v>
      </c>
      <c r="ES308" s="399"/>
      <c r="ET308" s="387"/>
      <c r="EU308" s="371">
        <f t="shared" si="646"/>
        <v>0</v>
      </c>
      <c r="EV308" s="372">
        <f t="shared" si="647"/>
        <v>0</v>
      </c>
      <c r="EW308" s="371">
        <f t="shared" si="811"/>
        <v>0</v>
      </c>
      <c r="EX308" s="372">
        <f t="shared" si="811"/>
        <v>0</v>
      </c>
      <c r="EY308" s="371">
        <f t="shared" si="812"/>
        <v>0</v>
      </c>
      <c r="EZ308" s="372">
        <f t="shared" si="812"/>
        <v>0</v>
      </c>
      <c r="FA308" s="394"/>
      <c r="FB308" s="387"/>
      <c r="FC308" s="371">
        <f t="shared" si="797"/>
        <v>0</v>
      </c>
      <c r="FD308" s="372">
        <f t="shared" si="797"/>
        <v>0</v>
      </c>
      <c r="FE308" s="399"/>
      <c r="FF308" s="387"/>
      <c r="FG308" s="371">
        <f t="shared" si="798"/>
        <v>0</v>
      </c>
      <c r="FH308" s="372">
        <f t="shared" si="798"/>
        <v>0</v>
      </c>
      <c r="FI308" s="401"/>
      <c r="FJ308" s="387"/>
      <c r="FK308" s="371">
        <f t="shared" si="813"/>
        <v>0</v>
      </c>
      <c r="FL308" s="372">
        <f t="shared" si="813"/>
        <v>0</v>
      </c>
      <c r="FM308" s="371">
        <f t="shared" si="814"/>
        <v>0</v>
      </c>
      <c r="FN308" s="372">
        <f t="shared" si="814"/>
        <v>0</v>
      </c>
      <c r="FO308" s="371">
        <f t="shared" si="815"/>
        <v>0</v>
      </c>
      <c r="FP308" s="372">
        <f t="shared" si="815"/>
        <v>0</v>
      </c>
      <c r="FQ308" s="392"/>
      <c r="FR308" s="390"/>
      <c r="FS308" s="371">
        <f t="shared" si="816"/>
        <v>0</v>
      </c>
      <c r="FT308" s="372">
        <f t="shared" si="816"/>
        <v>0</v>
      </c>
      <c r="FU308" s="396"/>
      <c r="FV308" s="390"/>
      <c r="FW308" s="371">
        <f t="shared" si="799"/>
        <v>0</v>
      </c>
      <c r="FX308" s="372">
        <f t="shared" si="799"/>
        <v>0</v>
      </c>
      <c r="FY308" s="396"/>
      <c r="FZ308" s="390"/>
      <c r="GA308" s="371">
        <f t="shared" si="817"/>
        <v>0</v>
      </c>
      <c r="GB308" s="372">
        <f t="shared" si="817"/>
        <v>0</v>
      </c>
      <c r="GC308" s="406">
        <f t="shared" si="818"/>
        <v>0</v>
      </c>
      <c r="GD308" s="372">
        <f t="shared" si="818"/>
        <v>0</v>
      </c>
      <c r="GE308" s="371">
        <f t="shared" si="818"/>
        <v>0</v>
      </c>
      <c r="GF308" s="372">
        <f t="shared" si="819"/>
        <v>0</v>
      </c>
      <c r="GG308" s="371" t="str">
        <f t="shared" si="820"/>
        <v/>
      </c>
      <c r="GH308" s="372" t="str">
        <f t="shared" si="820"/>
        <v/>
      </c>
      <c r="GI308" s="371" t="str">
        <f t="shared" si="821"/>
        <v/>
      </c>
      <c r="GJ308" s="372" t="str">
        <f t="shared" si="821"/>
        <v/>
      </c>
      <c r="GK308" s="406">
        <f t="shared" si="822"/>
        <v>0</v>
      </c>
      <c r="GL308" s="372">
        <f t="shared" si="822"/>
        <v>0</v>
      </c>
      <c r="GM308" s="371">
        <f t="shared" si="822"/>
        <v>0</v>
      </c>
      <c r="GN308" s="372">
        <f t="shared" si="823"/>
        <v>0</v>
      </c>
      <c r="GO308" s="371">
        <f t="shared" si="824"/>
        <v>0</v>
      </c>
      <c r="GP308" s="372">
        <f t="shared" si="824"/>
        <v>0</v>
      </c>
      <c r="GQ308" s="371">
        <f t="shared" si="825"/>
        <v>0</v>
      </c>
      <c r="GR308" s="372">
        <f t="shared" si="825"/>
        <v>0</v>
      </c>
      <c r="GS308" s="406">
        <f t="shared" si="826"/>
        <v>0</v>
      </c>
      <c r="GT308" s="372">
        <f t="shared" si="826"/>
        <v>0</v>
      </c>
      <c r="GU308" s="371">
        <f t="shared" si="826"/>
        <v>0</v>
      </c>
      <c r="GV308" s="372">
        <f t="shared" si="826"/>
        <v>0</v>
      </c>
      <c r="GW308" s="371" t="str">
        <f t="shared" si="827"/>
        <v/>
      </c>
      <c r="GX308" s="372" t="str">
        <f t="shared" si="827"/>
        <v/>
      </c>
      <c r="GY308" s="371" t="str">
        <f t="shared" si="827"/>
        <v/>
      </c>
      <c r="GZ308" s="372" t="str">
        <f t="shared" si="827"/>
        <v/>
      </c>
      <c r="HA308" s="406">
        <f t="shared" si="828"/>
        <v>0</v>
      </c>
      <c r="HB308" s="372">
        <f t="shared" si="828"/>
        <v>0</v>
      </c>
      <c r="HC308" s="371">
        <f t="shared" si="828"/>
        <v>0</v>
      </c>
      <c r="HD308" s="372">
        <f t="shared" si="828"/>
        <v>0</v>
      </c>
      <c r="HE308" s="371" t="str">
        <f t="shared" si="829"/>
        <v/>
      </c>
      <c r="HF308" s="372" t="str">
        <f t="shared" si="829"/>
        <v/>
      </c>
      <c r="HG308" s="371" t="str">
        <f t="shared" si="830"/>
        <v/>
      </c>
      <c r="HH308" s="372" t="str">
        <f t="shared" si="830"/>
        <v/>
      </c>
      <c r="HI308" s="406" t="str">
        <f t="shared" si="831"/>
        <v/>
      </c>
      <c r="HJ308" s="372" t="str">
        <f t="shared" si="831"/>
        <v/>
      </c>
      <c r="HK308" s="371" t="str">
        <f t="shared" si="832"/>
        <v/>
      </c>
      <c r="HL308" s="371" t="str">
        <f t="shared" si="832"/>
        <v/>
      </c>
      <c r="HM308" s="410"/>
    </row>
    <row r="309" spans="1:221" s="343" customFormat="1" ht="15">
      <c r="A309" s="354" t="s">
        <v>286</v>
      </c>
      <c r="B309" s="314" t="s">
        <v>812</v>
      </c>
      <c r="C309" s="314"/>
      <c r="D309" s="313">
        <v>218858</v>
      </c>
      <c r="E309" s="315">
        <v>9</v>
      </c>
      <c r="F309" s="676"/>
      <c r="G309" s="420"/>
      <c r="H309" s="421"/>
      <c r="I309" s="414"/>
      <c r="J309" s="371">
        <f t="shared" si="610"/>
        <v>0</v>
      </c>
      <c r="K309" s="372">
        <f t="shared" si="611"/>
        <v>0</v>
      </c>
      <c r="L309" s="387"/>
      <c r="M309" s="371">
        <f t="shared" si="833"/>
        <v>0</v>
      </c>
      <c r="N309" s="372">
        <f t="shared" si="800"/>
        <v>0</v>
      </c>
      <c r="O309" s="371">
        <f t="shared" si="801"/>
        <v>0</v>
      </c>
      <c r="P309" s="372">
        <f t="shared" si="802"/>
        <v>0</v>
      </c>
      <c r="Q309" s="392"/>
      <c r="R309" s="390"/>
      <c r="S309" s="371">
        <f t="shared" si="616"/>
        <v>0</v>
      </c>
      <c r="T309" s="372">
        <f t="shared" si="617"/>
        <v>0</v>
      </c>
      <c r="U309" s="396"/>
      <c r="V309" s="390"/>
      <c r="W309" s="371">
        <f t="shared" si="618"/>
        <v>0</v>
      </c>
      <c r="X309" s="372">
        <f t="shared" si="619"/>
        <v>0</v>
      </c>
      <c r="Y309" s="397"/>
      <c r="Z309" s="390"/>
      <c r="AA309" s="371">
        <f t="shared" si="620"/>
        <v>0</v>
      </c>
      <c r="AB309" s="372">
        <f t="shared" si="621"/>
        <v>0</v>
      </c>
      <c r="AC309" s="358">
        <f t="shared" si="622"/>
        <v>0</v>
      </c>
      <c r="AD309" s="372">
        <f t="shared" si="623"/>
        <v>0</v>
      </c>
      <c r="AE309" s="358">
        <f t="shared" si="624"/>
        <v>0</v>
      </c>
      <c r="AF309" s="372">
        <f t="shared" si="625"/>
        <v>0</v>
      </c>
      <c r="AG309" s="394"/>
      <c r="AH309" s="387"/>
      <c r="AI309" s="371">
        <f t="shared" si="768"/>
        <v>0</v>
      </c>
      <c r="AJ309" s="372">
        <f t="shared" si="769"/>
        <v>0</v>
      </c>
      <c r="AK309" s="399"/>
      <c r="AL309" s="387"/>
      <c r="AM309" s="371">
        <f t="shared" si="776"/>
        <v>0</v>
      </c>
      <c r="AN309" s="372">
        <f t="shared" si="777"/>
        <v>0</v>
      </c>
      <c r="AO309" s="399"/>
      <c r="AP309" s="387"/>
      <c r="AQ309" s="371">
        <f t="shared" si="770"/>
        <v>0</v>
      </c>
      <c r="AR309" s="372">
        <f t="shared" si="771"/>
        <v>0</v>
      </c>
      <c r="AS309" s="371">
        <f t="shared" si="772"/>
        <v>0</v>
      </c>
      <c r="AT309" s="372">
        <f t="shared" si="773"/>
        <v>0</v>
      </c>
      <c r="AU309" s="371">
        <f t="shared" si="774"/>
        <v>0</v>
      </c>
      <c r="AV309" s="372">
        <f t="shared" si="775"/>
        <v>0</v>
      </c>
      <c r="AW309" s="394"/>
      <c r="AX309" s="387"/>
      <c r="AY309" s="371">
        <f t="shared" si="630"/>
        <v>0</v>
      </c>
      <c r="AZ309" s="372">
        <f t="shared" si="631"/>
        <v>0</v>
      </c>
      <c r="BA309" s="399"/>
      <c r="BB309" s="387"/>
      <c r="BC309" s="371">
        <f t="shared" si="632"/>
        <v>0</v>
      </c>
      <c r="BD309" s="372">
        <f t="shared" si="633"/>
        <v>0</v>
      </c>
      <c r="BE309" s="401"/>
      <c r="BF309" s="387"/>
      <c r="BG309" s="371">
        <f t="shared" si="778"/>
        <v>0</v>
      </c>
      <c r="BH309" s="372">
        <f t="shared" si="778"/>
        <v>0</v>
      </c>
      <c r="BI309" s="371">
        <f t="shared" si="779"/>
        <v>0</v>
      </c>
      <c r="BJ309" s="372">
        <f t="shared" si="779"/>
        <v>0</v>
      </c>
      <c r="BK309" s="371">
        <f t="shared" si="780"/>
        <v>0</v>
      </c>
      <c r="BL309" s="372">
        <f t="shared" si="780"/>
        <v>0</v>
      </c>
      <c r="BM309" s="392"/>
      <c r="BN309" s="390"/>
      <c r="BO309" s="371">
        <f t="shared" si="834"/>
        <v>0</v>
      </c>
      <c r="BP309" s="372">
        <f t="shared" si="834"/>
        <v>0</v>
      </c>
      <c r="BQ309" s="396"/>
      <c r="BR309" s="390"/>
      <c r="BS309" s="371">
        <f t="shared" si="803"/>
        <v>0</v>
      </c>
      <c r="BT309" s="372">
        <f t="shared" si="803"/>
        <v>0</v>
      </c>
      <c r="BU309" s="397"/>
      <c r="BV309" s="390"/>
      <c r="BW309" s="371">
        <f t="shared" si="804"/>
        <v>0</v>
      </c>
      <c r="BX309" s="372">
        <f t="shared" si="781"/>
        <v>0</v>
      </c>
      <c r="BY309" s="358">
        <f t="shared" si="782"/>
        <v>0</v>
      </c>
      <c r="BZ309" s="372">
        <f t="shared" si="782"/>
        <v>0</v>
      </c>
      <c r="CA309" s="358">
        <f t="shared" si="783"/>
        <v>0</v>
      </c>
      <c r="CB309" s="372">
        <f t="shared" si="783"/>
        <v>0</v>
      </c>
      <c r="CC309" s="394"/>
      <c r="CD309" s="387"/>
      <c r="CE309" s="371">
        <f t="shared" si="607"/>
        <v>0</v>
      </c>
      <c r="CF309" s="372">
        <f t="shared" si="607"/>
        <v>0</v>
      </c>
      <c r="CG309" s="399"/>
      <c r="CH309" s="387"/>
      <c r="CI309" s="371">
        <f t="shared" si="805"/>
        <v>0</v>
      </c>
      <c r="CJ309" s="372">
        <f t="shared" si="805"/>
        <v>0</v>
      </c>
      <c r="CK309" s="399"/>
      <c r="CL309" s="387"/>
      <c r="CM309" s="371">
        <f t="shared" si="806"/>
        <v>0</v>
      </c>
      <c r="CN309" s="372">
        <f t="shared" si="806"/>
        <v>0</v>
      </c>
      <c r="CO309" s="371">
        <f t="shared" si="784"/>
        <v>0</v>
      </c>
      <c r="CP309" s="372">
        <f t="shared" si="784"/>
        <v>0</v>
      </c>
      <c r="CQ309" s="371">
        <f t="shared" si="785"/>
        <v>0</v>
      </c>
      <c r="CR309" s="372">
        <f t="shared" si="785"/>
        <v>0</v>
      </c>
      <c r="CS309" s="394"/>
      <c r="CT309" s="387"/>
      <c r="CU309" s="371">
        <f t="shared" si="608"/>
        <v>0</v>
      </c>
      <c r="CV309" s="372">
        <f t="shared" si="608"/>
        <v>0</v>
      </c>
      <c r="CW309" s="399"/>
      <c r="CX309" s="387"/>
      <c r="CY309" s="371">
        <f t="shared" si="609"/>
        <v>0</v>
      </c>
      <c r="CZ309" s="372">
        <f t="shared" si="609"/>
        <v>0</v>
      </c>
      <c r="DA309" s="401"/>
      <c r="DB309" s="387"/>
      <c r="DC309" s="371">
        <f t="shared" si="786"/>
        <v>0</v>
      </c>
      <c r="DD309" s="372">
        <f t="shared" si="786"/>
        <v>0</v>
      </c>
      <c r="DE309" s="371">
        <f t="shared" si="787"/>
        <v>0</v>
      </c>
      <c r="DF309" s="372">
        <f t="shared" si="787"/>
        <v>0</v>
      </c>
      <c r="DG309" s="371">
        <f t="shared" si="788"/>
        <v>0</v>
      </c>
      <c r="DH309" s="372">
        <f t="shared" si="788"/>
        <v>0</v>
      </c>
      <c r="DI309" s="371">
        <f t="shared" si="789"/>
        <v>0</v>
      </c>
      <c r="DJ309" s="372">
        <f t="shared" si="789"/>
        <v>0</v>
      </c>
      <c r="DK309" s="371">
        <f t="shared" si="789"/>
        <v>0</v>
      </c>
      <c r="DL309" s="372">
        <f t="shared" si="790"/>
        <v>0</v>
      </c>
      <c r="DM309" s="371">
        <f t="shared" si="791"/>
        <v>0</v>
      </c>
      <c r="DN309" s="372">
        <f t="shared" si="791"/>
        <v>0</v>
      </c>
      <c r="DO309" s="371">
        <f t="shared" si="792"/>
        <v>0</v>
      </c>
      <c r="DP309" s="372">
        <f t="shared" si="792"/>
        <v>0</v>
      </c>
      <c r="DQ309" s="371">
        <f t="shared" si="793"/>
        <v>0</v>
      </c>
      <c r="DR309" s="372">
        <f t="shared" si="793"/>
        <v>0</v>
      </c>
      <c r="DS309" s="371">
        <f t="shared" si="794"/>
        <v>0</v>
      </c>
      <c r="DT309" s="372">
        <f t="shared" si="794"/>
        <v>0</v>
      </c>
      <c r="DU309" s="392"/>
      <c r="DV309" s="390"/>
      <c r="DW309" s="371">
        <f t="shared" si="795"/>
        <v>0</v>
      </c>
      <c r="DX309" s="372">
        <f t="shared" si="795"/>
        <v>0</v>
      </c>
      <c r="DY309" s="396"/>
      <c r="DZ309" s="390"/>
      <c r="EA309" s="371">
        <f t="shared" si="796"/>
        <v>0</v>
      </c>
      <c r="EB309" s="372">
        <f t="shared" si="796"/>
        <v>0</v>
      </c>
      <c r="EC309" s="397"/>
      <c r="ED309" s="390"/>
      <c r="EE309" s="371">
        <f t="shared" si="807"/>
        <v>0</v>
      </c>
      <c r="EF309" s="372">
        <f t="shared" si="807"/>
        <v>0</v>
      </c>
      <c r="EG309" s="358">
        <f t="shared" si="808"/>
        <v>0</v>
      </c>
      <c r="EH309" s="372">
        <f t="shared" si="808"/>
        <v>0</v>
      </c>
      <c r="EI309" s="358">
        <f t="shared" si="809"/>
        <v>0</v>
      </c>
      <c r="EJ309" s="372">
        <f t="shared" si="809"/>
        <v>0</v>
      </c>
      <c r="EK309" s="394"/>
      <c r="EL309" s="387"/>
      <c r="EM309" s="371">
        <f t="shared" si="711"/>
        <v>0</v>
      </c>
      <c r="EN309" s="372">
        <f t="shared" si="711"/>
        <v>0</v>
      </c>
      <c r="EO309" s="399"/>
      <c r="EP309" s="387"/>
      <c r="EQ309" s="371">
        <f t="shared" si="810"/>
        <v>0</v>
      </c>
      <c r="ER309" s="372">
        <f t="shared" si="810"/>
        <v>0</v>
      </c>
      <c r="ES309" s="399"/>
      <c r="ET309" s="387"/>
      <c r="EU309" s="371">
        <f t="shared" si="646"/>
        <v>0</v>
      </c>
      <c r="EV309" s="372">
        <f t="shared" si="647"/>
        <v>0</v>
      </c>
      <c r="EW309" s="371">
        <f t="shared" si="811"/>
        <v>0</v>
      </c>
      <c r="EX309" s="372">
        <f t="shared" si="811"/>
        <v>0</v>
      </c>
      <c r="EY309" s="371">
        <f t="shared" si="812"/>
        <v>0</v>
      </c>
      <c r="EZ309" s="372">
        <f t="shared" si="812"/>
        <v>0</v>
      </c>
      <c r="FA309" s="394"/>
      <c r="FB309" s="387"/>
      <c r="FC309" s="371">
        <f t="shared" si="797"/>
        <v>0</v>
      </c>
      <c r="FD309" s="372">
        <f t="shared" si="797"/>
        <v>0</v>
      </c>
      <c r="FE309" s="399"/>
      <c r="FF309" s="387"/>
      <c r="FG309" s="371">
        <f t="shared" si="798"/>
        <v>0</v>
      </c>
      <c r="FH309" s="372">
        <f t="shared" si="798"/>
        <v>0</v>
      </c>
      <c r="FI309" s="401"/>
      <c r="FJ309" s="387"/>
      <c r="FK309" s="371">
        <f t="shared" si="813"/>
        <v>0</v>
      </c>
      <c r="FL309" s="372">
        <f t="shared" si="813"/>
        <v>0</v>
      </c>
      <c r="FM309" s="371">
        <f t="shared" si="814"/>
        <v>0</v>
      </c>
      <c r="FN309" s="372">
        <f t="shared" si="814"/>
        <v>0</v>
      </c>
      <c r="FO309" s="371">
        <f t="shared" si="815"/>
        <v>0</v>
      </c>
      <c r="FP309" s="372">
        <f t="shared" si="815"/>
        <v>0</v>
      </c>
      <c r="FQ309" s="392"/>
      <c r="FR309" s="390"/>
      <c r="FS309" s="371">
        <f t="shared" si="816"/>
        <v>0</v>
      </c>
      <c r="FT309" s="372">
        <f t="shared" si="816"/>
        <v>0</v>
      </c>
      <c r="FU309" s="396"/>
      <c r="FV309" s="390"/>
      <c r="FW309" s="371">
        <f t="shared" si="799"/>
        <v>0</v>
      </c>
      <c r="FX309" s="372">
        <f t="shared" si="799"/>
        <v>0</v>
      </c>
      <c r="FY309" s="396"/>
      <c r="FZ309" s="390"/>
      <c r="GA309" s="371">
        <f t="shared" si="817"/>
        <v>0</v>
      </c>
      <c r="GB309" s="372">
        <f t="shared" si="817"/>
        <v>0</v>
      </c>
      <c r="GC309" s="406">
        <f t="shared" si="818"/>
        <v>0</v>
      </c>
      <c r="GD309" s="372">
        <f t="shared" si="818"/>
        <v>0</v>
      </c>
      <c r="GE309" s="371">
        <f t="shared" si="818"/>
        <v>0</v>
      </c>
      <c r="GF309" s="372">
        <f t="shared" si="819"/>
        <v>0</v>
      </c>
      <c r="GG309" s="371" t="str">
        <f t="shared" si="820"/>
        <v/>
      </c>
      <c r="GH309" s="372" t="str">
        <f t="shared" si="820"/>
        <v/>
      </c>
      <c r="GI309" s="371" t="str">
        <f t="shared" si="821"/>
        <v/>
      </c>
      <c r="GJ309" s="372" t="str">
        <f t="shared" si="821"/>
        <v/>
      </c>
      <c r="GK309" s="406">
        <f t="shared" si="822"/>
        <v>0</v>
      </c>
      <c r="GL309" s="372">
        <f t="shared" si="822"/>
        <v>0</v>
      </c>
      <c r="GM309" s="371">
        <f t="shared" si="822"/>
        <v>0</v>
      </c>
      <c r="GN309" s="372">
        <f t="shared" si="823"/>
        <v>0</v>
      </c>
      <c r="GO309" s="371">
        <f t="shared" si="824"/>
        <v>0</v>
      </c>
      <c r="GP309" s="372">
        <f t="shared" si="824"/>
        <v>0</v>
      </c>
      <c r="GQ309" s="371">
        <f t="shared" si="825"/>
        <v>0</v>
      </c>
      <c r="GR309" s="372">
        <f t="shared" si="825"/>
        <v>0</v>
      </c>
      <c r="GS309" s="406">
        <f t="shared" si="826"/>
        <v>0</v>
      </c>
      <c r="GT309" s="372">
        <f t="shared" si="826"/>
        <v>0</v>
      </c>
      <c r="GU309" s="371">
        <f t="shared" si="826"/>
        <v>0</v>
      </c>
      <c r="GV309" s="372">
        <f t="shared" si="826"/>
        <v>0</v>
      </c>
      <c r="GW309" s="371" t="str">
        <f t="shared" si="827"/>
        <v/>
      </c>
      <c r="GX309" s="372" t="str">
        <f t="shared" si="827"/>
        <v/>
      </c>
      <c r="GY309" s="371" t="str">
        <f t="shared" si="827"/>
        <v/>
      </c>
      <c r="GZ309" s="372" t="str">
        <f t="shared" si="827"/>
        <v/>
      </c>
      <c r="HA309" s="406">
        <f t="shared" si="828"/>
        <v>0</v>
      </c>
      <c r="HB309" s="372">
        <f t="shared" si="828"/>
        <v>0</v>
      </c>
      <c r="HC309" s="371">
        <f t="shared" si="828"/>
        <v>0</v>
      </c>
      <c r="HD309" s="372">
        <f t="shared" si="828"/>
        <v>0</v>
      </c>
      <c r="HE309" s="371" t="str">
        <f t="shared" si="829"/>
        <v/>
      </c>
      <c r="HF309" s="372" t="str">
        <f t="shared" si="829"/>
        <v/>
      </c>
      <c r="HG309" s="371" t="str">
        <f t="shared" si="830"/>
        <v/>
      </c>
      <c r="HH309" s="372" t="str">
        <f t="shared" si="830"/>
        <v/>
      </c>
      <c r="HI309" s="406" t="str">
        <f t="shared" si="831"/>
        <v/>
      </c>
      <c r="HJ309" s="372" t="str">
        <f t="shared" si="831"/>
        <v/>
      </c>
      <c r="HK309" s="371" t="str">
        <f t="shared" si="832"/>
        <v/>
      </c>
      <c r="HL309" s="371" t="str">
        <f t="shared" si="832"/>
        <v/>
      </c>
      <c r="HM309" s="410"/>
    </row>
    <row r="310" spans="1:221" s="343" customFormat="1" ht="15">
      <c r="A310" s="354" t="s">
        <v>286</v>
      </c>
      <c r="B310" s="314" t="s">
        <v>813</v>
      </c>
      <c r="C310" s="573" t="s">
        <v>1064</v>
      </c>
      <c r="D310" s="313">
        <v>218025</v>
      </c>
      <c r="E310" s="315">
        <v>9</v>
      </c>
      <c r="F310" s="676"/>
      <c r="G310" s="420"/>
      <c r="H310" s="421"/>
      <c r="I310" s="414"/>
      <c r="J310" s="371">
        <f t="shared" si="610"/>
        <v>0</v>
      </c>
      <c r="K310" s="372">
        <f t="shared" si="611"/>
        <v>0</v>
      </c>
      <c r="L310" s="387"/>
      <c r="M310" s="371">
        <f t="shared" si="833"/>
        <v>0</v>
      </c>
      <c r="N310" s="372">
        <f t="shared" si="800"/>
        <v>0</v>
      </c>
      <c r="O310" s="371">
        <f t="shared" si="801"/>
        <v>0</v>
      </c>
      <c r="P310" s="372">
        <f t="shared" si="802"/>
        <v>0</v>
      </c>
      <c r="Q310" s="392"/>
      <c r="R310" s="390"/>
      <c r="S310" s="371">
        <f t="shared" si="616"/>
        <v>0</v>
      </c>
      <c r="T310" s="372">
        <f t="shared" si="617"/>
        <v>0</v>
      </c>
      <c r="U310" s="396"/>
      <c r="V310" s="390"/>
      <c r="W310" s="371">
        <f t="shared" si="618"/>
        <v>0</v>
      </c>
      <c r="X310" s="372">
        <f t="shared" si="619"/>
        <v>0</v>
      </c>
      <c r="Y310" s="397"/>
      <c r="Z310" s="390"/>
      <c r="AA310" s="371">
        <f t="shared" si="620"/>
        <v>0</v>
      </c>
      <c r="AB310" s="372">
        <f t="shared" si="621"/>
        <v>0</v>
      </c>
      <c r="AC310" s="358">
        <f t="shared" si="622"/>
        <v>0</v>
      </c>
      <c r="AD310" s="372">
        <f t="shared" si="623"/>
        <v>0</v>
      </c>
      <c r="AE310" s="358">
        <f t="shared" si="624"/>
        <v>0</v>
      </c>
      <c r="AF310" s="372">
        <f t="shared" si="625"/>
        <v>0</v>
      </c>
      <c r="AG310" s="394"/>
      <c r="AH310" s="387"/>
      <c r="AI310" s="371">
        <f t="shared" si="768"/>
        <v>0</v>
      </c>
      <c r="AJ310" s="372">
        <f t="shared" si="769"/>
        <v>0</v>
      </c>
      <c r="AK310" s="399"/>
      <c r="AL310" s="387"/>
      <c r="AM310" s="371">
        <f t="shared" si="776"/>
        <v>0</v>
      </c>
      <c r="AN310" s="372">
        <f t="shared" si="777"/>
        <v>0</v>
      </c>
      <c r="AO310" s="399"/>
      <c r="AP310" s="387"/>
      <c r="AQ310" s="371">
        <f t="shared" si="770"/>
        <v>0</v>
      </c>
      <c r="AR310" s="372">
        <f t="shared" si="771"/>
        <v>0</v>
      </c>
      <c r="AS310" s="371">
        <f t="shared" si="772"/>
        <v>0</v>
      </c>
      <c r="AT310" s="372">
        <f t="shared" si="773"/>
        <v>0</v>
      </c>
      <c r="AU310" s="371">
        <f t="shared" si="774"/>
        <v>0</v>
      </c>
      <c r="AV310" s="372">
        <f t="shared" si="775"/>
        <v>0</v>
      </c>
      <c r="AW310" s="394"/>
      <c r="AX310" s="387"/>
      <c r="AY310" s="371">
        <f t="shared" si="630"/>
        <v>0</v>
      </c>
      <c r="AZ310" s="372">
        <f t="shared" si="631"/>
        <v>0</v>
      </c>
      <c r="BA310" s="399"/>
      <c r="BB310" s="387"/>
      <c r="BC310" s="371">
        <f t="shared" si="632"/>
        <v>0</v>
      </c>
      <c r="BD310" s="372">
        <f t="shared" si="633"/>
        <v>0</v>
      </c>
      <c r="BE310" s="401"/>
      <c r="BF310" s="387"/>
      <c r="BG310" s="371">
        <f t="shared" si="778"/>
        <v>0</v>
      </c>
      <c r="BH310" s="372">
        <f t="shared" si="778"/>
        <v>0</v>
      </c>
      <c r="BI310" s="371">
        <f t="shared" si="779"/>
        <v>0</v>
      </c>
      <c r="BJ310" s="372">
        <f t="shared" si="779"/>
        <v>0</v>
      </c>
      <c r="BK310" s="371">
        <f t="shared" si="780"/>
        <v>0</v>
      </c>
      <c r="BL310" s="372">
        <f t="shared" si="780"/>
        <v>0</v>
      </c>
      <c r="BM310" s="392"/>
      <c r="BN310" s="390"/>
      <c r="BO310" s="371">
        <f t="shared" si="834"/>
        <v>0</v>
      </c>
      <c r="BP310" s="372">
        <f t="shared" si="834"/>
        <v>0</v>
      </c>
      <c r="BQ310" s="396"/>
      <c r="BR310" s="390"/>
      <c r="BS310" s="371">
        <f t="shared" si="803"/>
        <v>0</v>
      </c>
      <c r="BT310" s="372">
        <f t="shared" si="803"/>
        <v>0</v>
      </c>
      <c r="BU310" s="397"/>
      <c r="BV310" s="390"/>
      <c r="BW310" s="371">
        <f t="shared" si="804"/>
        <v>0</v>
      </c>
      <c r="BX310" s="372">
        <f t="shared" si="781"/>
        <v>0</v>
      </c>
      <c r="BY310" s="358">
        <f t="shared" si="782"/>
        <v>0</v>
      </c>
      <c r="BZ310" s="372">
        <f t="shared" si="782"/>
        <v>0</v>
      </c>
      <c r="CA310" s="358">
        <f t="shared" si="783"/>
        <v>0</v>
      </c>
      <c r="CB310" s="372">
        <f t="shared" si="783"/>
        <v>0</v>
      </c>
      <c r="CC310" s="394"/>
      <c r="CD310" s="387"/>
      <c r="CE310" s="371">
        <f t="shared" si="607"/>
        <v>0</v>
      </c>
      <c r="CF310" s="372">
        <f t="shared" si="607"/>
        <v>0</v>
      </c>
      <c r="CG310" s="399"/>
      <c r="CH310" s="387"/>
      <c r="CI310" s="371">
        <f t="shared" si="805"/>
        <v>0</v>
      </c>
      <c r="CJ310" s="372">
        <f t="shared" si="805"/>
        <v>0</v>
      </c>
      <c r="CK310" s="399"/>
      <c r="CL310" s="387"/>
      <c r="CM310" s="371">
        <f t="shared" si="806"/>
        <v>0</v>
      </c>
      <c r="CN310" s="372">
        <f t="shared" si="806"/>
        <v>0</v>
      </c>
      <c r="CO310" s="371">
        <f t="shared" si="784"/>
        <v>0</v>
      </c>
      <c r="CP310" s="372">
        <f t="shared" si="784"/>
        <v>0</v>
      </c>
      <c r="CQ310" s="371">
        <f t="shared" si="785"/>
        <v>0</v>
      </c>
      <c r="CR310" s="372">
        <f t="shared" si="785"/>
        <v>0</v>
      </c>
      <c r="CS310" s="394"/>
      <c r="CT310" s="387"/>
      <c r="CU310" s="371">
        <f t="shared" si="608"/>
        <v>0</v>
      </c>
      <c r="CV310" s="372">
        <f t="shared" si="608"/>
        <v>0</v>
      </c>
      <c r="CW310" s="399"/>
      <c r="CX310" s="387"/>
      <c r="CY310" s="371">
        <f t="shared" si="609"/>
        <v>0</v>
      </c>
      <c r="CZ310" s="372">
        <f t="shared" si="609"/>
        <v>0</v>
      </c>
      <c r="DA310" s="401"/>
      <c r="DB310" s="387"/>
      <c r="DC310" s="371">
        <f t="shared" si="786"/>
        <v>0</v>
      </c>
      <c r="DD310" s="372">
        <f t="shared" si="786"/>
        <v>0</v>
      </c>
      <c r="DE310" s="371">
        <f t="shared" si="787"/>
        <v>0</v>
      </c>
      <c r="DF310" s="372">
        <f t="shared" si="787"/>
        <v>0</v>
      </c>
      <c r="DG310" s="371">
        <f t="shared" si="788"/>
        <v>0</v>
      </c>
      <c r="DH310" s="372">
        <f t="shared" si="788"/>
        <v>0</v>
      </c>
      <c r="DI310" s="371">
        <f t="shared" si="789"/>
        <v>0</v>
      </c>
      <c r="DJ310" s="372">
        <f t="shared" si="789"/>
        <v>0</v>
      </c>
      <c r="DK310" s="371">
        <f t="shared" si="789"/>
        <v>0</v>
      </c>
      <c r="DL310" s="372">
        <f t="shared" si="790"/>
        <v>0</v>
      </c>
      <c r="DM310" s="371">
        <f t="shared" si="791"/>
        <v>0</v>
      </c>
      <c r="DN310" s="372">
        <f t="shared" si="791"/>
        <v>0</v>
      </c>
      <c r="DO310" s="371">
        <f t="shared" si="792"/>
        <v>0</v>
      </c>
      <c r="DP310" s="372">
        <f t="shared" si="792"/>
        <v>0</v>
      </c>
      <c r="DQ310" s="371">
        <f t="shared" si="793"/>
        <v>0</v>
      </c>
      <c r="DR310" s="372">
        <f t="shared" si="793"/>
        <v>0</v>
      </c>
      <c r="DS310" s="371">
        <f t="shared" si="794"/>
        <v>0</v>
      </c>
      <c r="DT310" s="372">
        <f t="shared" si="794"/>
        <v>0</v>
      </c>
      <c r="DU310" s="392"/>
      <c r="DV310" s="390"/>
      <c r="DW310" s="371">
        <f t="shared" si="795"/>
        <v>0</v>
      </c>
      <c r="DX310" s="372">
        <f t="shared" si="795"/>
        <v>0</v>
      </c>
      <c r="DY310" s="396"/>
      <c r="DZ310" s="390"/>
      <c r="EA310" s="371">
        <f t="shared" si="796"/>
        <v>0</v>
      </c>
      <c r="EB310" s="372">
        <f t="shared" si="796"/>
        <v>0</v>
      </c>
      <c r="EC310" s="397"/>
      <c r="ED310" s="390"/>
      <c r="EE310" s="371">
        <f t="shared" si="807"/>
        <v>0</v>
      </c>
      <c r="EF310" s="372">
        <f t="shared" si="807"/>
        <v>0</v>
      </c>
      <c r="EG310" s="358">
        <f t="shared" si="808"/>
        <v>0</v>
      </c>
      <c r="EH310" s="372">
        <f t="shared" si="808"/>
        <v>0</v>
      </c>
      <c r="EI310" s="358">
        <f t="shared" si="809"/>
        <v>0</v>
      </c>
      <c r="EJ310" s="372">
        <f t="shared" si="809"/>
        <v>0</v>
      </c>
      <c r="EK310" s="394"/>
      <c r="EL310" s="387"/>
      <c r="EM310" s="371">
        <f t="shared" si="711"/>
        <v>0</v>
      </c>
      <c r="EN310" s="372">
        <f t="shared" si="711"/>
        <v>0</v>
      </c>
      <c r="EO310" s="399"/>
      <c r="EP310" s="387"/>
      <c r="EQ310" s="371">
        <f t="shared" si="810"/>
        <v>0</v>
      </c>
      <c r="ER310" s="372">
        <f t="shared" si="810"/>
        <v>0</v>
      </c>
      <c r="ES310" s="399"/>
      <c r="ET310" s="387"/>
      <c r="EU310" s="371">
        <f t="shared" si="646"/>
        <v>0</v>
      </c>
      <c r="EV310" s="372">
        <f t="shared" si="647"/>
        <v>0</v>
      </c>
      <c r="EW310" s="371">
        <f t="shared" si="811"/>
        <v>0</v>
      </c>
      <c r="EX310" s="372">
        <f t="shared" si="811"/>
        <v>0</v>
      </c>
      <c r="EY310" s="371">
        <f t="shared" si="812"/>
        <v>0</v>
      </c>
      <c r="EZ310" s="372">
        <f t="shared" si="812"/>
        <v>0</v>
      </c>
      <c r="FA310" s="394"/>
      <c r="FB310" s="387"/>
      <c r="FC310" s="371">
        <f t="shared" si="797"/>
        <v>0</v>
      </c>
      <c r="FD310" s="372">
        <f t="shared" si="797"/>
        <v>0</v>
      </c>
      <c r="FE310" s="399"/>
      <c r="FF310" s="387"/>
      <c r="FG310" s="371">
        <f t="shared" si="798"/>
        <v>0</v>
      </c>
      <c r="FH310" s="372">
        <f t="shared" si="798"/>
        <v>0</v>
      </c>
      <c r="FI310" s="401"/>
      <c r="FJ310" s="387"/>
      <c r="FK310" s="371">
        <f t="shared" si="813"/>
        <v>0</v>
      </c>
      <c r="FL310" s="372">
        <f t="shared" si="813"/>
        <v>0</v>
      </c>
      <c r="FM310" s="371">
        <f t="shared" si="814"/>
        <v>0</v>
      </c>
      <c r="FN310" s="372">
        <f t="shared" si="814"/>
        <v>0</v>
      </c>
      <c r="FO310" s="371">
        <f t="shared" si="815"/>
        <v>0</v>
      </c>
      <c r="FP310" s="372">
        <f t="shared" si="815"/>
        <v>0</v>
      </c>
      <c r="FQ310" s="392"/>
      <c r="FR310" s="390"/>
      <c r="FS310" s="371">
        <f t="shared" si="816"/>
        <v>0</v>
      </c>
      <c r="FT310" s="372">
        <f t="shared" si="816"/>
        <v>0</v>
      </c>
      <c r="FU310" s="396"/>
      <c r="FV310" s="390"/>
      <c r="FW310" s="371">
        <f t="shared" si="799"/>
        <v>0</v>
      </c>
      <c r="FX310" s="372">
        <f t="shared" si="799"/>
        <v>0</v>
      </c>
      <c r="FY310" s="396"/>
      <c r="FZ310" s="390"/>
      <c r="GA310" s="371">
        <f t="shared" si="817"/>
        <v>0</v>
      </c>
      <c r="GB310" s="372">
        <f t="shared" si="817"/>
        <v>0</v>
      </c>
      <c r="GC310" s="406">
        <f t="shared" si="818"/>
        <v>0</v>
      </c>
      <c r="GD310" s="372">
        <f t="shared" si="818"/>
        <v>0</v>
      </c>
      <c r="GE310" s="371">
        <f t="shared" si="818"/>
        <v>0</v>
      </c>
      <c r="GF310" s="372">
        <f t="shared" si="819"/>
        <v>0</v>
      </c>
      <c r="GG310" s="371" t="str">
        <f t="shared" si="820"/>
        <v/>
      </c>
      <c r="GH310" s="372" t="str">
        <f t="shared" si="820"/>
        <v/>
      </c>
      <c r="GI310" s="371" t="str">
        <f t="shared" si="821"/>
        <v/>
      </c>
      <c r="GJ310" s="372" t="str">
        <f t="shared" si="821"/>
        <v/>
      </c>
      <c r="GK310" s="406">
        <f t="shared" si="822"/>
        <v>0</v>
      </c>
      <c r="GL310" s="372">
        <f t="shared" si="822"/>
        <v>0</v>
      </c>
      <c r="GM310" s="371">
        <f t="shared" si="822"/>
        <v>0</v>
      </c>
      <c r="GN310" s="372">
        <f t="shared" si="823"/>
        <v>0</v>
      </c>
      <c r="GO310" s="371">
        <f t="shared" si="824"/>
        <v>0</v>
      </c>
      <c r="GP310" s="372">
        <f t="shared" si="824"/>
        <v>0</v>
      </c>
      <c r="GQ310" s="371">
        <f t="shared" si="825"/>
        <v>0</v>
      </c>
      <c r="GR310" s="372">
        <f t="shared" si="825"/>
        <v>0</v>
      </c>
      <c r="GS310" s="406">
        <f t="shared" si="826"/>
        <v>0</v>
      </c>
      <c r="GT310" s="372">
        <f t="shared" si="826"/>
        <v>0</v>
      </c>
      <c r="GU310" s="371">
        <f t="shared" si="826"/>
        <v>0</v>
      </c>
      <c r="GV310" s="372">
        <f t="shared" si="826"/>
        <v>0</v>
      </c>
      <c r="GW310" s="371" t="str">
        <f t="shared" si="827"/>
        <v/>
      </c>
      <c r="GX310" s="372" t="str">
        <f t="shared" si="827"/>
        <v/>
      </c>
      <c r="GY310" s="371" t="str">
        <f t="shared" si="827"/>
        <v/>
      </c>
      <c r="GZ310" s="372" t="str">
        <f t="shared" si="827"/>
        <v/>
      </c>
      <c r="HA310" s="406">
        <f t="shared" si="828"/>
        <v>0</v>
      </c>
      <c r="HB310" s="372">
        <f t="shared" si="828"/>
        <v>0</v>
      </c>
      <c r="HC310" s="371">
        <f t="shared" si="828"/>
        <v>0</v>
      </c>
      <c r="HD310" s="372">
        <f t="shared" si="828"/>
        <v>0</v>
      </c>
      <c r="HE310" s="371" t="str">
        <f t="shared" si="829"/>
        <v/>
      </c>
      <c r="HF310" s="372" t="str">
        <f t="shared" si="829"/>
        <v/>
      </c>
      <c r="HG310" s="371" t="str">
        <f t="shared" si="830"/>
        <v/>
      </c>
      <c r="HH310" s="372" t="str">
        <f t="shared" si="830"/>
        <v/>
      </c>
      <c r="HI310" s="406" t="str">
        <f t="shared" si="831"/>
        <v/>
      </c>
      <c r="HJ310" s="372" t="str">
        <f t="shared" si="831"/>
        <v/>
      </c>
      <c r="HK310" s="371" t="str">
        <f t="shared" si="832"/>
        <v/>
      </c>
      <c r="HL310" s="371" t="str">
        <f t="shared" si="832"/>
        <v/>
      </c>
      <c r="HM310" s="410"/>
    </row>
    <row r="311" spans="1:221" s="343" customFormat="1" ht="15">
      <c r="A311" s="354" t="s">
        <v>286</v>
      </c>
      <c r="B311" s="314" t="s">
        <v>814</v>
      </c>
      <c r="C311" s="573" t="s">
        <v>1065</v>
      </c>
      <c r="D311" s="313">
        <v>218140</v>
      </c>
      <c r="E311" s="315">
        <v>9</v>
      </c>
      <c r="F311" s="676"/>
      <c r="G311" s="420"/>
      <c r="H311" s="421"/>
      <c r="I311" s="414"/>
      <c r="J311" s="371">
        <f t="shared" si="610"/>
        <v>0</v>
      </c>
      <c r="K311" s="372">
        <f t="shared" si="611"/>
        <v>0</v>
      </c>
      <c r="L311" s="387"/>
      <c r="M311" s="371">
        <f t="shared" si="833"/>
        <v>0</v>
      </c>
      <c r="N311" s="372">
        <f t="shared" si="800"/>
        <v>0</v>
      </c>
      <c r="O311" s="371">
        <f t="shared" si="801"/>
        <v>0</v>
      </c>
      <c r="P311" s="372">
        <f t="shared" si="802"/>
        <v>0</v>
      </c>
      <c r="Q311" s="392"/>
      <c r="R311" s="390"/>
      <c r="S311" s="371">
        <f t="shared" si="616"/>
        <v>0</v>
      </c>
      <c r="T311" s="372">
        <f t="shared" si="617"/>
        <v>0</v>
      </c>
      <c r="U311" s="396"/>
      <c r="V311" s="390"/>
      <c r="W311" s="371">
        <f t="shared" si="618"/>
        <v>0</v>
      </c>
      <c r="X311" s="372">
        <f t="shared" si="619"/>
        <v>0</v>
      </c>
      <c r="Y311" s="397"/>
      <c r="Z311" s="390"/>
      <c r="AA311" s="371">
        <f t="shared" si="620"/>
        <v>0</v>
      </c>
      <c r="AB311" s="372">
        <f t="shared" si="621"/>
        <v>0</v>
      </c>
      <c r="AC311" s="358">
        <f t="shared" si="622"/>
        <v>0</v>
      </c>
      <c r="AD311" s="372">
        <f t="shared" si="623"/>
        <v>0</v>
      </c>
      <c r="AE311" s="358">
        <f t="shared" si="624"/>
        <v>0</v>
      </c>
      <c r="AF311" s="372">
        <f t="shared" si="625"/>
        <v>0</v>
      </c>
      <c r="AG311" s="394"/>
      <c r="AH311" s="387"/>
      <c r="AI311" s="371">
        <f t="shared" si="768"/>
        <v>0</v>
      </c>
      <c r="AJ311" s="372">
        <f t="shared" si="769"/>
        <v>0</v>
      </c>
      <c r="AK311" s="399"/>
      <c r="AL311" s="387"/>
      <c r="AM311" s="371">
        <f t="shared" si="776"/>
        <v>0</v>
      </c>
      <c r="AN311" s="372">
        <f t="shared" si="777"/>
        <v>0</v>
      </c>
      <c r="AO311" s="399"/>
      <c r="AP311" s="387"/>
      <c r="AQ311" s="371">
        <f t="shared" si="770"/>
        <v>0</v>
      </c>
      <c r="AR311" s="372">
        <f t="shared" si="771"/>
        <v>0</v>
      </c>
      <c r="AS311" s="371">
        <f t="shared" si="772"/>
        <v>0</v>
      </c>
      <c r="AT311" s="372">
        <f t="shared" si="773"/>
        <v>0</v>
      </c>
      <c r="AU311" s="371">
        <f t="shared" si="774"/>
        <v>0</v>
      </c>
      <c r="AV311" s="372">
        <f t="shared" si="775"/>
        <v>0</v>
      </c>
      <c r="AW311" s="394"/>
      <c r="AX311" s="387"/>
      <c r="AY311" s="371">
        <f t="shared" si="630"/>
        <v>0</v>
      </c>
      <c r="AZ311" s="372">
        <f t="shared" si="631"/>
        <v>0</v>
      </c>
      <c r="BA311" s="399"/>
      <c r="BB311" s="387"/>
      <c r="BC311" s="371">
        <f t="shared" si="632"/>
        <v>0</v>
      </c>
      <c r="BD311" s="372">
        <f t="shared" si="633"/>
        <v>0</v>
      </c>
      <c r="BE311" s="401"/>
      <c r="BF311" s="387"/>
      <c r="BG311" s="371">
        <f t="shared" si="778"/>
        <v>0</v>
      </c>
      <c r="BH311" s="372">
        <f t="shared" si="778"/>
        <v>0</v>
      </c>
      <c r="BI311" s="371">
        <f t="shared" si="779"/>
        <v>0</v>
      </c>
      <c r="BJ311" s="372">
        <f t="shared" si="779"/>
        <v>0</v>
      </c>
      <c r="BK311" s="371">
        <f t="shared" si="780"/>
        <v>0</v>
      </c>
      <c r="BL311" s="372">
        <f t="shared" si="780"/>
        <v>0</v>
      </c>
      <c r="BM311" s="392"/>
      <c r="BN311" s="390"/>
      <c r="BO311" s="371">
        <f t="shared" si="834"/>
        <v>0</v>
      </c>
      <c r="BP311" s="372">
        <f t="shared" si="834"/>
        <v>0</v>
      </c>
      <c r="BQ311" s="396"/>
      <c r="BR311" s="390"/>
      <c r="BS311" s="371">
        <f t="shared" si="803"/>
        <v>0</v>
      </c>
      <c r="BT311" s="372">
        <f t="shared" si="803"/>
        <v>0</v>
      </c>
      <c r="BU311" s="397"/>
      <c r="BV311" s="390"/>
      <c r="BW311" s="371">
        <f t="shared" si="804"/>
        <v>0</v>
      </c>
      <c r="BX311" s="372">
        <f t="shared" si="781"/>
        <v>0</v>
      </c>
      <c r="BY311" s="358">
        <f t="shared" si="782"/>
        <v>0</v>
      </c>
      <c r="BZ311" s="372">
        <f t="shared" si="782"/>
        <v>0</v>
      </c>
      <c r="CA311" s="358">
        <f t="shared" si="783"/>
        <v>0</v>
      </c>
      <c r="CB311" s="372">
        <f t="shared" si="783"/>
        <v>0</v>
      </c>
      <c r="CC311" s="394"/>
      <c r="CD311" s="387"/>
      <c r="CE311" s="371">
        <f t="shared" si="607"/>
        <v>0</v>
      </c>
      <c r="CF311" s="372">
        <f t="shared" si="607"/>
        <v>0</v>
      </c>
      <c r="CG311" s="399"/>
      <c r="CH311" s="387"/>
      <c r="CI311" s="371">
        <f t="shared" si="805"/>
        <v>0</v>
      </c>
      <c r="CJ311" s="372">
        <f t="shared" si="805"/>
        <v>0</v>
      </c>
      <c r="CK311" s="399"/>
      <c r="CL311" s="387"/>
      <c r="CM311" s="371">
        <f t="shared" si="806"/>
        <v>0</v>
      </c>
      <c r="CN311" s="372">
        <f t="shared" si="806"/>
        <v>0</v>
      </c>
      <c r="CO311" s="371">
        <f t="shared" si="784"/>
        <v>0</v>
      </c>
      <c r="CP311" s="372">
        <f t="shared" si="784"/>
        <v>0</v>
      </c>
      <c r="CQ311" s="371">
        <f t="shared" si="785"/>
        <v>0</v>
      </c>
      <c r="CR311" s="372">
        <f t="shared" si="785"/>
        <v>0</v>
      </c>
      <c r="CS311" s="394"/>
      <c r="CT311" s="387"/>
      <c r="CU311" s="371">
        <f t="shared" si="608"/>
        <v>0</v>
      </c>
      <c r="CV311" s="372">
        <f t="shared" si="608"/>
        <v>0</v>
      </c>
      <c r="CW311" s="399"/>
      <c r="CX311" s="387"/>
      <c r="CY311" s="371">
        <f t="shared" si="609"/>
        <v>0</v>
      </c>
      <c r="CZ311" s="372">
        <f t="shared" si="609"/>
        <v>0</v>
      </c>
      <c r="DA311" s="401"/>
      <c r="DB311" s="387"/>
      <c r="DC311" s="371">
        <f t="shared" si="786"/>
        <v>0</v>
      </c>
      <c r="DD311" s="372">
        <f t="shared" si="786"/>
        <v>0</v>
      </c>
      <c r="DE311" s="371">
        <f t="shared" si="787"/>
        <v>0</v>
      </c>
      <c r="DF311" s="372">
        <f t="shared" si="787"/>
        <v>0</v>
      </c>
      <c r="DG311" s="371">
        <f t="shared" si="788"/>
        <v>0</v>
      </c>
      <c r="DH311" s="372">
        <f t="shared" si="788"/>
        <v>0</v>
      </c>
      <c r="DI311" s="371">
        <f t="shared" si="789"/>
        <v>0</v>
      </c>
      <c r="DJ311" s="372">
        <f t="shared" si="789"/>
        <v>0</v>
      </c>
      <c r="DK311" s="371">
        <f t="shared" si="789"/>
        <v>0</v>
      </c>
      <c r="DL311" s="372">
        <f t="shared" si="790"/>
        <v>0</v>
      </c>
      <c r="DM311" s="371">
        <f t="shared" si="791"/>
        <v>0</v>
      </c>
      <c r="DN311" s="372">
        <f t="shared" si="791"/>
        <v>0</v>
      </c>
      <c r="DO311" s="371">
        <f t="shared" si="792"/>
        <v>0</v>
      </c>
      <c r="DP311" s="372">
        <f t="shared" si="792"/>
        <v>0</v>
      </c>
      <c r="DQ311" s="371">
        <f t="shared" si="793"/>
        <v>0</v>
      </c>
      <c r="DR311" s="372">
        <f t="shared" si="793"/>
        <v>0</v>
      </c>
      <c r="DS311" s="371">
        <f t="shared" si="794"/>
        <v>0</v>
      </c>
      <c r="DT311" s="372">
        <f t="shared" si="794"/>
        <v>0</v>
      </c>
      <c r="DU311" s="392"/>
      <c r="DV311" s="390"/>
      <c r="DW311" s="371">
        <f t="shared" si="795"/>
        <v>0</v>
      </c>
      <c r="DX311" s="372">
        <f t="shared" si="795"/>
        <v>0</v>
      </c>
      <c r="DY311" s="396"/>
      <c r="DZ311" s="390"/>
      <c r="EA311" s="371">
        <f t="shared" si="796"/>
        <v>0</v>
      </c>
      <c r="EB311" s="372">
        <f t="shared" si="796"/>
        <v>0</v>
      </c>
      <c r="EC311" s="397"/>
      <c r="ED311" s="390"/>
      <c r="EE311" s="371">
        <f t="shared" si="807"/>
        <v>0</v>
      </c>
      <c r="EF311" s="372">
        <f t="shared" si="807"/>
        <v>0</v>
      </c>
      <c r="EG311" s="358">
        <f t="shared" si="808"/>
        <v>0</v>
      </c>
      <c r="EH311" s="372">
        <f t="shared" si="808"/>
        <v>0</v>
      </c>
      <c r="EI311" s="358">
        <f t="shared" si="809"/>
        <v>0</v>
      </c>
      <c r="EJ311" s="372">
        <f t="shared" si="809"/>
        <v>0</v>
      </c>
      <c r="EK311" s="394"/>
      <c r="EL311" s="387"/>
      <c r="EM311" s="371">
        <f t="shared" si="711"/>
        <v>0</v>
      </c>
      <c r="EN311" s="372">
        <f t="shared" si="711"/>
        <v>0</v>
      </c>
      <c r="EO311" s="399"/>
      <c r="EP311" s="387"/>
      <c r="EQ311" s="371">
        <f t="shared" si="810"/>
        <v>0</v>
      </c>
      <c r="ER311" s="372">
        <f t="shared" si="810"/>
        <v>0</v>
      </c>
      <c r="ES311" s="399"/>
      <c r="ET311" s="387"/>
      <c r="EU311" s="371">
        <f t="shared" si="646"/>
        <v>0</v>
      </c>
      <c r="EV311" s="372">
        <f t="shared" si="647"/>
        <v>0</v>
      </c>
      <c r="EW311" s="371">
        <f t="shared" si="811"/>
        <v>0</v>
      </c>
      <c r="EX311" s="372">
        <f t="shared" si="811"/>
        <v>0</v>
      </c>
      <c r="EY311" s="371">
        <f t="shared" si="812"/>
        <v>0</v>
      </c>
      <c r="EZ311" s="372">
        <f t="shared" si="812"/>
        <v>0</v>
      </c>
      <c r="FA311" s="394"/>
      <c r="FB311" s="387"/>
      <c r="FC311" s="371">
        <f t="shared" si="797"/>
        <v>0</v>
      </c>
      <c r="FD311" s="372">
        <f t="shared" si="797"/>
        <v>0</v>
      </c>
      <c r="FE311" s="399"/>
      <c r="FF311" s="387"/>
      <c r="FG311" s="371">
        <f t="shared" si="798"/>
        <v>0</v>
      </c>
      <c r="FH311" s="372">
        <f t="shared" si="798"/>
        <v>0</v>
      </c>
      <c r="FI311" s="401"/>
      <c r="FJ311" s="387"/>
      <c r="FK311" s="371">
        <f t="shared" si="813"/>
        <v>0</v>
      </c>
      <c r="FL311" s="372">
        <f t="shared" si="813"/>
        <v>0</v>
      </c>
      <c r="FM311" s="371">
        <f t="shared" si="814"/>
        <v>0</v>
      </c>
      <c r="FN311" s="372">
        <f t="shared" si="814"/>
        <v>0</v>
      </c>
      <c r="FO311" s="371">
        <f t="shared" si="815"/>
        <v>0</v>
      </c>
      <c r="FP311" s="372">
        <f t="shared" si="815"/>
        <v>0</v>
      </c>
      <c r="FQ311" s="392"/>
      <c r="FR311" s="390"/>
      <c r="FS311" s="371">
        <f t="shared" si="816"/>
        <v>0</v>
      </c>
      <c r="FT311" s="372">
        <f t="shared" si="816"/>
        <v>0</v>
      </c>
      <c r="FU311" s="396"/>
      <c r="FV311" s="390"/>
      <c r="FW311" s="371">
        <f t="shared" si="799"/>
        <v>0</v>
      </c>
      <c r="FX311" s="372">
        <f t="shared" si="799"/>
        <v>0</v>
      </c>
      <c r="FY311" s="396"/>
      <c r="FZ311" s="390"/>
      <c r="GA311" s="371">
        <f t="shared" si="817"/>
        <v>0</v>
      </c>
      <c r="GB311" s="372">
        <f t="shared" si="817"/>
        <v>0</v>
      </c>
      <c r="GC311" s="406">
        <f t="shared" si="818"/>
        <v>0</v>
      </c>
      <c r="GD311" s="372">
        <f t="shared" si="818"/>
        <v>0</v>
      </c>
      <c r="GE311" s="371">
        <f t="shared" si="818"/>
        <v>0</v>
      </c>
      <c r="GF311" s="372">
        <f t="shared" si="819"/>
        <v>0</v>
      </c>
      <c r="GG311" s="371" t="str">
        <f t="shared" si="820"/>
        <v/>
      </c>
      <c r="GH311" s="372" t="str">
        <f t="shared" si="820"/>
        <v/>
      </c>
      <c r="GI311" s="371" t="str">
        <f t="shared" si="821"/>
        <v/>
      </c>
      <c r="GJ311" s="372" t="str">
        <f t="shared" si="821"/>
        <v/>
      </c>
      <c r="GK311" s="406">
        <f t="shared" si="822"/>
        <v>0</v>
      </c>
      <c r="GL311" s="372">
        <f t="shared" si="822"/>
        <v>0</v>
      </c>
      <c r="GM311" s="371">
        <f t="shared" si="822"/>
        <v>0</v>
      </c>
      <c r="GN311" s="372">
        <f t="shared" si="823"/>
        <v>0</v>
      </c>
      <c r="GO311" s="371">
        <f t="shared" si="824"/>
        <v>0</v>
      </c>
      <c r="GP311" s="372">
        <f t="shared" si="824"/>
        <v>0</v>
      </c>
      <c r="GQ311" s="371">
        <f t="shared" si="825"/>
        <v>0</v>
      </c>
      <c r="GR311" s="372">
        <f t="shared" si="825"/>
        <v>0</v>
      </c>
      <c r="GS311" s="406">
        <f t="shared" si="826"/>
        <v>0</v>
      </c>
      <c r="GT311" s="372">
        <f t="shared" si="826"/>
        <v>0</v>
      </c>
      <c r="GU311" s="371">
        <f t="shared" si="826"/>
        <v>0</v>
      </c>
      <c r="GV311" s="372">
        <f t="shared" si="826"/>
        <v>0</v>
      </c>
      <c r="GW311" s="371" t="str">
        <f t="shared" si="827"/>
        <v/>
      </c>
      <c r="GX311" s="372" t="str">
        <f t="shared" si="827"/>
        <v/>
      </c>
      <c r="GY311" s="371" t="str">
        <f t="shared" si="827"/>
        <v/>
      </c>
      <c r="GZ311" s="372" t="str">
        <f t="shared" si="827"/>
        <v/>
      </c>
      <c r="HA311" s="406">
        <f t="shared" si="828"/>
        <v>0</v>
      </c>
      <c r="HB311" s="372">
        <f t="shared" si="828"/>
        <v>0</v>
      </c>
      <c r="HC311" s="371">
        <f t="shared" si="828"/>
        <v>0</v>
      </c>
      <c r="HD311" s="372">
        <f t="shared" si="828"/>
        <v>0</v>
      </c>
      <c r="HE311" s="371" t="str">
        <f t="shared" si="829"/>
        <v/>
      </c>
      <c r="HF311" s="372" t="str">
        <f t="shared" si="829"/>
        <v/>
      </c>
      <c r="HG311" s="371" t="str">
        <f t="shared" si="830"/>
        <v/>
      </c>
      <c r="HH311" s="372" t="str">
        <f t="shared" si="830"/>
        <v/>
      </c>
      <c r="HI311" s="406" t="str">
        <f t="shared" si="831"/>
        <v/>
      </c>
      <c r="HJ311" s="372" t="str">
        <f t="shared" si="831"/>
        <v/>
      </c>
      <c r="HK311" s="371" t="str">
        <f t="shared" si="832"/>
        <v/>
      </c>
      <c r="HL311" s="371" t="str">
        <f t="shared" si="832"/>
        <v/>
      </c>
      <c r="HM311" s="410"/>
    </row>
    <row r="312" spans="1:221" s="343" customFormat="1" ht="15">
      <c r="A312" s="354" t="s">
        <v>286</v>
      </c>
      <c r="B312" s="314" t="s">
        <v>815</v>
      </c>
      <c r="C312" s="314"/>
      <c r="D312" s="313">
        <v>218487</v>
      </c>
      <c r="E312" s="315">
        <v>9</v>
      </c>
      <c r="F312" s="676"/>
      <c r="G312" s="420"/>
      <c r="H312" s="421"/>
      <c r="I312" s="414"/>
      <c r="J312" s="371">
        <f t="shared" si="610"/>
        <v>0</v>
      </c>
      <c r="K312" s="372">
        <f t="shared" si="611"/>
        <v>0</v>
      </c>
      <c r="L312" s="387"/>
      <c r="M312" s="371">
        <f t="shared" si="833"/>
        <v>0</v>
      </c>
      <c r="N312" s="372">
        <f t="shared" si="800"/>
        <v>0</v>
      </c>
      <c r="O312" s="371">
        <f t="shared" si="801"/>
        <v>0</v>
      </c>
      <c r="P312" s="372">
        <f t="shared" si="802"/>
        <v>0</v>
      </c>
      <c r="Q312" s="392"/>
      <c r="R312" s="390"/>
      <c r="S312" s="371">
        <f t="shared" si="616"/>
        <v>0</v>
      </c>
      <c r="T312" s="372">
        <f t="shared" si="617"/>
        <v>0</v>
      </c>
      <c r="U312" s="396"/>
      <c r="V312" s="390"/>
      <c r="W312" s="371">
        <f t="shared" si="618"/>
        <v>0</v>
      </c>
      <c r="X312" s="372">
        <f t="shared" si="619"/>
        <v>0</v>
      </c>
      <c r="Y312" s="397"/>
      <c r="Z312" s="390"/>
      <c r="AA312" s="371">
        <f t="shared" si="620"/>
        <v>0</v>
      </c>
      <c r="AB312" s="372">
        <f t="shared" si="621"/>
        <v>0</v>
      </c>
      <c r="AC312" s="358">
        <f t="shared" si="622"/>
        <v>0</v>
      </c>
      <c r="AD312" s="372">
        <f t="shared" si="623"/>
        <v>0</v>
      </c>
      <c r="AE312" s="358">
        <f t="shared" si="624"/>
        <v>0</v>
      </c>
      <c r="AF312" s="372">
        <f t="shared" si="625"/>
        <v>0</v>
      </c>
      <c r="AG312" s="394"/>
      <c r="AH312" s="387"/>
      <c r="AI312" s="371">
        <f t="shared" si="768"/>
        <v>0</v>
      </c>
      <c r="AJ312" s="372">
        <f t="shared" si="769"/>
        <v>0</v>
      </c>
      <c r="AK312" s="399"/>
      <c r="AL312" s="387"/>
      <c r="AM312" s="371">
        <f t="shared" si="776"/>
        <v>0</v>
      </c>
      <c r="AN312" s="372">
        <f t="shared" si="777"/>
        <v>0</v>
      </c>
      <c r="AO312" s="399"/>
      <c r="AP312" s="387"/>
      <c r="AQ312" s="371">
        <f t="shared" si="770"/>
        <v>0</v>
      </c>
      <c r="AR312" s="372">
        <f t="shared" si="771"/>
        <v>0</v>
      </c>
      <c r="AS312" s="371">
        <f t="shared" si="772"/>
        <v>0</v>
      </c>
      <c r="AT312" s="372">
        <f t="shared" si="773"/>
        <v>0</v>
      </c>
      <c r="AU312" s="371">
        <f t="shared" si="774"/>
        <v>0</v>
      </c>
      <c r="AV312" s="372">
        <f t="shared" si="775"/>
        <v>0</v>
      </c>
      <c r="AW312" s="394"/>
      <c r="AX312" s="387"/>
      <c r="AY312" s="371">
        <f t="shared" si="630"/>
        <v>0</v>
      </c>
      <c r="AZ312" s="372">
        <f t="shared" si="631"/>
        <v>0</v>
      </c>
      <c r="BA312" s="399"/>
      <c r="BB312" s="387"/>
      <c r="BC312" s="371">
        <f t="shared" si="632"/>
        <v>0</v>
      </c>
      <c r="BD312" s="372">
        <f t="shared" si="633"/>
        <v>0</v>
      </c>
      <c r="BE312" s="401"/>
      <c r="BF312" s="387"/>
      <c r="BG312" s="371">
        <f t="shared" si="778"/>
        <v>0</v>
      </c>
      <c r="BH312" s="372">
        <f t="shared" si="778"/>
        <v>0</v>
      </c>
      <c r="BI312" s="371">
        <f t="shared" si="779"/>
        <v>0</v>
      </c>
      <c r="BJ312" s="372">
        <f t="shared" si="779"/>
        <v>0</v>
      </c>
      <c r="BK312" s="371">
        <f t="shared" si="780"/>
        <v>0</v>
      </c>
      <c r="BL312" s="372">
        <f t="shared" si="780"/>
        <v>0</v>
      </c>
      <c r="BM312" s="392"/>
      <c r="BN312" s="390"/>
      <c r="BO312" s="371">
        <f t="shared" si="834"/>
        <v>0</v>
      </c>
      <c r="BP312" s="372">
        <f t="shared" si="834"/>
        <v>0</v>
      </c>
      <c r="BQ312" s="396"/>
      <c r="BR312" s="390"/>
      <c r="BS312" s="371">
        <f t="shared" si="803"/>
        <v>0</v>
      </c>
      <c r="BT312" s="372">
        <f t="shared" si="803"/>
        <v>0</v>
      </c>
      <c r="BU312" s="397"/>
      <c r="BV312" s="390"/>
      <c r="BW312" s="371">
        <f t="shared" si="804"/>
        <v>0</v>
      </c>
      <c r="BX312" s="372">
        <f t="shared" si="781"/>
        <v>0</v>
      </c>
      <c r="BY312" s="358">
        <f t="shared" si="782"/>
        <v>0</v>
      </c>
      <c r="BZ312" s="372">
        <f t="shared" si="782"/>
        <v>0</v>
      </c>
      <c r="CA312" s="358">
        <f t="shared" si="783"/>
        <v>0</v>
      </c>
      <c r="CB312" s="372">
        <f t="shared" si="783"/>
        <v>0</v>
      </c>
      <c r="CC312" s="394"/>
      <c r="CD312" s="387"/>
      <c r="CE312" s="371">
        <f t="shared" si="607"/>
        <v>0</v>
      </c>
      <c r="CF312" s="372">
        <f t="shared" si="607"/>
        <v>0</v>
      </c>
      <c r="CG312" s="399"/>
      <c r="CH312" s="387"/>
      <c r="CI312" s="371">
        <f t="shared" si="805"/>
        <v>0</v>
      </c>
      <c r="CJ312" s="372">
        <f t="shared" si="805"/>
        <v>0</v>
      </c>
      <c r="CK312" s="399"/>
      <c r="CL312" s="387"/>
      <c r="CM312" s="371">
        <f t="shared" si="806"/>
        <v>0</v>
      </c>
      <c r="CN312" s="372">
        <f t="shared" si="806"/>
        <v>0</v>
      </c>
      <c r="CO312" s="371">
        <f t="shared" si="784"/>
        <v>0</v>
      </c>
      <c r="CP312" s="372">
        <f t="shared" si="784"/>
        <v>0</v>
      </c>
      <c r="CQ312" s="371">
        <f t="shared" si="785"/>
        <v>0</v>
      </c>
      <c r="CR312" s="372">
        <f t="shared" si="785"/>
        <v>0</v>
      </c>
      <c r="CS312" s="394"/>
      <c r="CT312" s="387"/>
      <c r="CU312" s="371">
        <f t="shared" si="608"/>
        <v>0</v>
      </c>
      <c r="CV312" s="372">
        <f t="shared" si="608"/>
        <v>0</v>
      </c>
      <c r="CW312" s="399"/>
      <c r="CX312" s="387"/>
      <c r="CY312" s="371">
        <f t="shared" si="609"/>
        <v>0</v>
      </c>
      <c r="CZ312" s="372">
        <f t="shared" si="609"/>
        <v>0</v>
      </c>
      <c r="DA312" s="401"/>
      <c r="DB312" s="387"/>
      <c r="DC312" s="371">
        <f t="shared" si="786"/>
        <v>0</v>
      </c>
      <c r="DD312" s="372">
        <f t="shared" si="786"/>
        <v>0</v>
      </c>
      <c r="DE312" s="371">
        <f t="shared" si="787"/>
        <v>0</v>
      </c>
      <c r="DF312" s="372">
        <f t="shared" si="787"/>
        <v>0</v>
      </c>
      <c r="DG312" s="371">
        <f t="shared" si="788"/>
        <v>0</v>
      </c>
      <c r="DH312" s="372">
        <f t="shared" si="788"/>
        <v>0</v>
      </c>
      <c r="DI312" s="371">
        <f t="shared" si="789"/>
        <v>0</v>
      </c>
      <c r="DJ312" s="372">
        <f t="shared" si="789"/>
        <v>0</v>
      </c>
      <c r="DK312" s="371">
        <f t="shared" si="789"/>
        <v>0</v>
      </c>
      <c r="DL312" s="372">
        <f t="shared" si="790"/>
        <v>0</v>
      </c>
      <c r="DM312" s="371">
        <f t="shared" si="791"/>
        <v>0</v>
      </c>
      <c r="DN312" s="372">
        <f t="shared" si="791"/>
        <v>0</v>
      </c>
      <c r="DO312" s="371">
        <f t="shared" si="792"/>
        <v>0</v>
      </c>
      <c r="DP312" s="372">
        <f t="shared" si="792"/>
        <v>0</v>
      </c>
      <c r="DQ312" s="371">
        <f t="shared" si="793"/>
        <v>0</v>
      </c>
      <c r="DR312" s="372">
        <f t="shared" si="793"/>
        <v>0</v>
      </c>
      <c r="DS312" s="371">
        <f t="shared" si="794"/>
        <v>0</v>
      </c>
      <c r="DT312" s="372">
        <f t="shared" si="794"/>
        <v>0</v>
      </c>
      <c r="DU312" s="392"/>
      <c r="DV312" s="390"/>
      <c r="DW312" s="371">
        <f t="shared" si="795"/>
        <v>0</v>
      </c>
      <c r="DX312" s="372">
        <f t="shared" si="795"/>
        <v>0</v>
      </c>
      <c r="DY312" s="396"/>
      <c r="DZ312" s="390"/>
      <c r="EA312" s="371">
        <f t="shared" si="796"/>
        <v>0</v>
      </c>
      <c r="EB312" s="372">
        <f t="shared" si="796"/>
        <v>0</v>
      </c>
      <c r="EC312" s="397"/>
      <c r="ED312" s="390"/>
      <c r="EE312" s="371">
        <f t="shared" si="807"/>
        <v>0</v>
      </c>
      <c r="EF312" s="372">
        <f t="shared" si="807"/>
        <v>0</v>
      </c>
      <c r="EG312" s="358">
        <f t="shared" si="808"/>
        <v>0</v>
      </c>
      <c r="EH312" s="372">
        <f t="shared" si="808"/>
        <v>0</v>
      </c>
      <c r="EI312" s="358">
        <f t="shared" si="809"/>
        <v>0</v>
      </c>
      <c r="EJ312" s="372">
        <f t="shared" si="809"/>
        <v>0</v>
      </c>
      <c r="EK312" s="394"/>
      <c r="EL312" s="387"/>
      <c r="EM312" s="371">
        <f t="shared" si="711"/>
        <v>0</v>
      </c>
      <c r="EN312" s="372">
        <f t="shared" si="711"/>
        <v>0</v>
      </c>
      <c r="EO312" s="399"/>
      <c r="EP312" s="387"/>
      <c r="EQ312" s="371">
        <f t="shared" si="810"/>
        <v>0</v>
      </c>
      <c r="ER312" s="372">
        <f t="shared" si="810"/>
        <v>0</v>
      </c>
      <c r="ES312" s="399"/>
      <c r="ET312" s="387"/>
      <c r="EU312" s="371">
        <f t="shared" si="646"/>
        <v>0</v>
      </c>
      <c r="EV312" s="372">
        <f t="shared" si="647"/>
        <v>0</v>
      </c>
      <c r="EW312" s="371">
        <f t="shared" si="811"/>
        <v>0</v>
      </c>
      <c r="EX312" s="372">
        <f t="shared" si="811"/>
        <v>0</v>
      </c>
      <c r="EY312" s="371">
        <f t="shared" si="812"/>
        <v>0</v>
      </c>
      <c r="EZ312" s="372">
        <f t="shared" si="812"/>
        <v>0</v>
      </c>
      <c r="FA312" s="394"/>
      <c r="FB312" s="387"/>
      <c r="FC312" s="371">
        <f t="shared" si="797"/>
        <v>0</v>
      </c>
      <c r="FD312" s="372">
        <f t="shared" si="797"/>
        <v>0</v>
      </c>
      <c r="FE312" s="399"/>
      <c r="FF312" s="387"/>
      <c r="FG312" s="371">
        <f t="shared" si="798"/>
        <v>0</v>
      </c>
      <c r="FH312" s="372">
        <f t="shared" si="798"/>
        <v>0</v>
      </c>
      <c r="FI312" s="401"/>
      <c r="FJ312" s="387"/>
      <c r="FK312" s="371">
        <f t="shared" si="813"/>
        <v>0</v>
      </c>
      <c r="FL312" s="372">
        <f t="shared" si="813"/>
        <v>0</v>
      </c>
      <c r="FM312" s="371">
        <f t="shared" si="814"/>
        <v>0</v>
      </c>
      <c r="FN312" s="372">
        <f t="shared" si="814"/>
        <v>0</v>
      </c>
      <c r="FO312" s="371">
        <f t="shared" si="815"/>
        <v>0</v>
      </c>
      <c r="FP312" s="372">
        <f t="shared" si="815"/>
        <v>0</v>
      </c>
      <c r="FQ312" s="392"/>
      <c r="FR312" s="390"/>
      <c r="FS312" s="371">
        <f t="shared" si="816"/>
        <v>0</v>
      </c>
      <c r="FT312" s="372">
        <f t="shared" si="816"/>
        <v>0</v>
      </c>
      <c r="FU312" s="396"/>
      <c r="FV312" s="390"/>
      <c r="FW312" s="371">
        <f t="shared" si="799"/>
        <v>0</v>
      </c>
      <c r="FX312" s="372">
        <f t="shared" si="799"/>
        <v>0</v>
      </c>
      <c r="FY312" s="396"/>
      <c r="FZ312" s="390"/>
      <c r="GA312" s="371">
        <f t="shared" si="817"/>
        <v>0</v>
      </c>
      <c r="GB312" s="372">
        <f t="shared" si="817"/>
        <v>0</v>
      </c>
      <c r="GC312" s="406">
        <f t="shared" si="818"/>
        <v>0</v>
      </c>
      <c r="GD312" s="372">
        <f t="shared" si="818"/>
        <v>0</v>
      </c>
      <c r="GE312" s="371">
        <f t="shared" si="818"/>
        <v>0</v>
      </c>
      <c r="GF312" s="372">
        <f t="shared" si="819"/>
        <v>0</v>
      </c>
      <c r="GG312" s="371" t="str">
        <f t="shared" si="820"/>
        <v/>
      </c>
      <c r="GH312" s="372" t="str">
        <f t="shared" si="820"/>
        <v/>
      </c>
      <c r="GI312" s="371" t="str">
        <f t="shared" si="821"/>
        <v/>
      </c>
      <c r="GJ312" s="372" t="str">
        <f t="shared" si="821"/>
        <v/>
      </c>
      <c r="GK312" s="406">
        <f t="shared" si="822"/>
        <v>0</v>
      </c>
      <c r="GL312" s="372">
        <f t="shared" si="822"/>
        <v>0</v>
      </c>
      <c r="GM312" s="371">
        <f t="shared" si="822"/>
        <v>0</v>
      </c>
      <c r="GN312" s="372">
        <f t="shared" si="823"/>
        <v>0</v>
      </c>
      <c r="GO312" s="371">
        <f t="shared" si="824"/>
        <v>0</v>
      </c>
      <c r="GP312" s="372">
        <f t="shared" si="824"/>
        <v>0</v>
      </c>
      <c r="GQ312" s="371">
        <f t="shared" si="825"/>
        <v>0</v>
      </c>
      <c r="GR312" s="372">
        <f t="shared" si="825"/>
        <v>0</v>
      </c>
      <c r="GS312" s="406">
        <f t="shared" si="826"/>
        <v>0</v>
      </c>
      <c r="GT312" s="372">
        <f t="shared" si="826"/>
        <v>0</v>
      </c>
      <c r="GU312" s="371">
        <f t="shared" si="826"/>
        <v>0</v>
      </c>
      <c r="GV312" s="372">
        <f t="shared" si="826"/>
        <v>0</v>
      </c>
      <c r="GW312" s="371" t="str">
        <f t="shared" si="827"/>
        <v/>
      </c>
      <c r="GX312" s="372" t="str">
        <f t="shared" si="827"/>
        <v/>
      </c>
      <c r="GY312" s="371" t="str">
        <f t="shared" si="827"/>
        <v/>
      </c>
      <c r="GZ312" s="372" t="str">
        <f t="shared" si="827"/>
        <v/>
      </c>
      <c r="HA312" s="406">
        <f t="shared" si="828"/>
        <v>0</v>
      </c>
      <c r="HB312" s="372">
        <f t="shared" si="828"/>
        <v>0</v>
      </c>
      <c r="HC312" s="371">
        <f t="shared" si="828"/>
        <v>0</v>
      </c>
      <c r="HD312" s="372">
        <f t="shared" si="828"/>
        <v>0</v>
      </c>
      <c r="HE312" s="371" t="str">
        <f t="shared" si="829"/>
        <v/>
      </c>
      <c r="HF312" s="372" t="str">
        <f t="shared" si="829"/>
        <v/>
      </c>
      <c r="HG312" s="371" t="str">
        <f t="shared" si="830"/>
        <v/>
      </c>
      <c r="HH312" s="372" t="str">
        <f t="shared" si="830"/>
        <v/>
      </c>
      <c r="HI312" s="406" t="str">
        <f t="shared" si="831"/>
        <v/>
      </c>
      <c r="HJ312" s="372" t="str">
        <f t="shared" si="831"/>
        <v/>
      </c>
      <c r="HK312" s="371" t="str">
        <f t="shared" si="832"/>
        <v/>
      </c>
      <c r="HL312" s="371" t="str">
        <f t="shared" si="832"/>
        <v/>
      </c>
      <c r="HM312" s="410"/>
    </row>
    <row r="313" spans="1:221" s="343" customFormat="1" ht="15">
      <c r="A313" s="354" t="s">
        <v>286</v>
      </c>
      <c r="B313" s="314" t="s">
        <v>816</v>
      </c>
      <c r="C313" s="573" t="s">
        <v>1064</v>
      </c>
      <c r="D313" s="313">
        <v>218520</v>
      </c>
      <c r="E313" s="315">
        <v>9</v>
      </c>
      <c r="F313" s="676"/>
      <c r="G313" s="420"/>
      <c r="H313" s="421"/>
      <c r="I313" s="414"/>
      <c r="J313" s="371">
        <f t="shared" si="610"/>
        <v>0</v>
      </c>
      <c r="K313" s="372">
        <f t="shared" si="611"/>
        <v>0</v>
      </c>
      <c r="L313" s="387"/>
      <c r="M313" s="371">
        <f t="shared" si="833"/>
        <v>0</v>
      </c>
      <c r="N313" s="372">
        <f t="shared" si="800"/>
        <v>0</v>
      </c>
      <c r="O313" s="371">
        <f t="shared" si="801"/>
        <v>0</v>
      </c>
      <c r="P313" s="372">
        <f t="shared" si="802"/>
        <v>0</v>
      </c>
      <c r="Q313" s="392"/>
      <c r="R313" s="390"/>
      <c r="S313" s="371">
        <f t="shared" si="616"/>
        <v>0</v>
      </c>
      <c r="T313" s="372">
        <f t="shared" si="617"/>
        <v>0</v>
      </c>
      <c r="U313" s="396"/>
      <c r="V313" s="390"/>
      <c r="W313" s="371">
        <f t="shared" si="618"/>
        <v>0</v>
      </c>
      <c r="X313" s="372">
        <f t="shared" si="619"/>
        <v>0</v>
      </c>
      <c r="Y313" s="397"/>
      <c r="Z313" s="390"/>
      <c r="AA313" s="371">
        <f t="shared" si="620"/>
        <v>0</v>
      </c>
      <c r="AB313" s="372">
        <f t="shared" si="621"/>
        <v>0</v>
      </c>
      <c r="AC313" s="358">
        <f t="shared" si="622"/>
        <v>0</v>
      </c>
      <c r="AD313" s="372">
        <f t="shared" si="623"/>
        <v>0</v>
      </c>
      <c r="AE313" s="358">
        <f t="shared" si="624"/>
        <v>0</v>
      </c>
      <c r="AF313" s="372">
        <f t="shared" si="625"/>
        <v>0</v>
      </c>
      <c r="AG313" s="394"/>
      <c r="AH313" s="387"/>
      <c r="AI313" s="371">
        <f t="shared" si="768"/>
        <v>0</v>
      </c>
      <c r="AJ313" s="372">
        <f t="shared" si="769"/>
        <v>0</v>
      </c>
      <c r="AK313" s="399"/>
      <c r="AL313" s="387"/>
      <c r="AM313" s="371">
        <f t="shared" si="776"/>
        <v>0</v>
      </c>
      <c r="AN313" s="372">
        <f t="shared" si="777"/>
        <v>0</v>
      </c>
      <c r="AO313" s="399"/>
      <c r="AP313" s="387"/>
      <c r="AQ313" s="371">
        <f t="shared" si="770"/>
        <v>0</v>
      </c>
      <c r="AR313" s="372">
        <f t="shared" si="771"/>
        <v>0</v>
      </c>
      <c r="AS313" s="371">
        <f t="shared" si="772"/>
        <v>0</v>
      </c>
      <c r="AT313" s="372">
        <f t="shared" si="773"/>
        <v>0</v>
      </c>
      <c r="AU313" s="371">
        <f t="shared" si="774"/>
        <v>0</v>
      </c>
      <c r="AV313" s="372">
        <f t="shared" si="775"/>
        <v>0</v>
      </c>
      <c r="AW313" s="394"/>
      <c r="AX313" s="387"/>
      <c r="AY313" s="371">
        <f t="shared" si="630"/>
        <v>0</v>
      </c>
      <c r="AZ313" s="372">
        <f t="shared" si="631"/>
        <v>0</v>
      </c>
      <c r="BA313" s="399"/>
      <c r="BB313" s="387"/>
      <c r="BC313" s="371">
        <f t="shared" si="632"/>
        <v>0</v>
      </c>
      <c r="BD313" s="372">
        <f t="shared" si="633"/>
        <v>0</v>
      </c>
      <c r="BE313" s="401"/>
      <c r="BF313" s="387"/>
      <c r="BG313" s="371">
        <f t="shared" si="778"/>
        <v>0</v>
      </c>
      <c r="BH313" s="372">
        <f t="shared" si="778"/>
        <v>0</v>
      </c>
      <c r="BI313" s="371">
        <f t="shared" si="779"/>
        <v>0</v>
      </c>
      <c r="BJ313" s="372">
        <f t="shared" si="779"/>
        <v>0</v>
      </c>
      <c r="BK313" s="371">
        <f t="shared" si="780"/>
        <v>0</v>
      </c>
      <c r="BL313" s="372">
        <f t="shared" si="780"/>
        <v>0</v>
      </c>
      <c r="BM313" s="392"/>
      <c r="BN313" s="390"/>
      <c r="BO313" s="371">
        <f t="shared" si="834"/>
        <v>0</v>
      </c>
      <c r="BP313" s="372">
        <f t="shared" si="834"/>
        <v>0</v>
      </c>
      <c r="BQ313" s="396"/>
      <c r="BR313" s="390"/>
      <c r="BS313" s="371">
        <f t="shared" si="803"/>
        <v>0</v>
      </c>
      <c r="BT313" s="372">
        <f t="shared" si="803"/>
        <v>0</v>
      </c>
      <c r="BU313" s="397"/>
      <c r="BV313" s="390"/>
      <c r="BW313" s="371">
        <f t="shared" si="804"/>
        <v>0</v>
      </c>
      <c r="BX313" s="372">
        <f t="shared" si="781"/>
        <v>0</v>
      </c>
      <c r="BY313" s="358">
        <f t="shared" si="782"/>
        <v>0</v>
      </c>
      <c r="BZ313" s="372">
        <f t="shared" si="782"/>
        <v>0</v>
      </c>
      <c r="CA313" s="358">
        <f t="shared" si="783"/>
        <v>0</v>
      </c>
      <c r="CB313" s="372">
        <f t="shared" si="783"/>
        <v>0</v>
      </c>
      <c r="CC313" s="394"/>
      <c r="CD313" s="387"/>
      <c r="CE313" s="371">
        <f t="shared" si="607"/>
        <v>0</v>
      </c>
      <c r="CF313" s="372">
        <f t="shared" si="607"/>
        <v>0</v>
      </c>
      <c r="CG313" s="399"/>
      <c r="CH313" s="387"/>
      <c r="CI313" s="371">
        <f t="shared" si="805"/>
        <v>0</v>
      </c>
      <c r="CJ313" s="372">
        <f t="shared" si="805"/>
        <v>0</v>
      </c>
      <c r="CK313" s="399"/>
      <c r="CL313" s="387"/>
      <c r="CM313" s="371">
        <f t="shared" si="806"/>
        <v>0</v>
      </c>
      <c r="CN313" s="372">
        <f t="shared" si="806"/>
        <v>0</v>
      </c>
      <c r="CO313" s="371">
        <f t="shared" si="784"/>
        <v>0</v>
      </c>
      <c r="CP313" s="372">
        <f t="shared" si="784"/>
        <v>0</v>
      </c>
      <c r="CQ313" s="371">
        <f t="shared" si="785"/>
        <v>0</v>
      </c>
      <c r="CR313" s="372">
        <f t="shared" si="785"/>
        <v>0</v>
      </c>
      <c r="CS313" s="394"/>
      <c r="CT313" s="387"/>
      <c r="CU313" s="371">
        <f t="shared" si="608"/>
        <v>0</v>
      </c>
      <c r="CV313" s="372">
        <f t="shared" si="608"/>
        <v>0</v>
      </c>
      <c r="CW313" s="399"/>
      <c r="CX313" s="387"/>
      <c r="CY313" s="371">
        <f t="shared" si="609"/>
        <v>0</v>
      </c>
      <c r="CZ313" s="372">
        <f t="shared" si="609"/>
        <v>0</v>
      </c>
      <c r="DA313" s="401"/>
      <c r="DB313" s="387"/>
      <c r="DC313" s="371">
        <f t="shared" si="786"/>
        <v>0</v>
      </c>
      <c r="DD313" s="372">
        <f t="shared" si="786"/>
        <v>0</v>
      </c>
      <c r="DE313" s="371">
        <f t="shared" si="787"/>
        <v>0</v>
      </c>
      <c r="DF313" s="372">
        <f t="shared" si="787"/>
        <v>0</v>
      </c>
      <c r="DG313" s="371">
        <f t="shared" si="788"/>
        <v>0</v>
      </c>
      <c r="DH313" s="372">
        <f t="shared" si="788"/>
        <v>0</v>
      </c>
      <c r="DI313" s="371">
        <f t="shared" si="789"/>
        <v>0</v>
      </c>
      <c r="DJ313" s="372">
        <f t="shared" si="789"/>
        <v>0</v>
      </c>
      <c r="DK313" s="371">
        <f t="shared" si="789"/>
        <v>0</v>
      </c>
      <c r="DL313" s="372">
        <f t="shared" si="790"/>
        <v>0</v>
      </c>
      <c r="DM313" s="371">
        <f t="shared" si="791"/>
        <v>0</v>
      </c>
      <c r="DN313" s="372">
        <f t="shared" si="791"/>
        <v>0</v>
      </c>
      <c r="DO313" s="371">
        <f t="shared" si="792"/>
        <v>0</v>
      </c>
      <c r="DP313" s="372">
        <f t="shared" si="792"/>
        <v>0</v>
      </c>
      <c r="DQ313" s="371">
        <f t="shared" si="793"/>
        <v>0</v>
      </c>
      <c r="DR313" s="372">
        <f t="shared" si="793"/>
        <v>0</v>
      </c>
      <c r="DS313" s="371">
        <f t="shared" si="794"/>
        <v>0</v>
      </c>
      <c r="DT313" s="372">
        <f t="shared" si="794"/>
        <v>0</v>
      </c>
      <c r="DU313" s="392"/>
      <c r="DV313" s="390"/>
      <c r="DW313" s="371">
        <f t="shared" si="795"/>
        <v>0</v>
      </c>
      <c r="DX313" s="372">
        <f t="shared" si="795"/>
        <v>0</v>
      </c>
      <c r="DY313" s="396"/>
      <c r="DZ313" s="390"/>
      <c r="EA313" s="371">
        <f t="shared" si="796"/>
        <v>0</v>
      </c>
      <c r="EB313" s="372">
        <f t="shared" si="796"/>
        <v>0</v>
      </c>
      <c r="EC313" s="397"/>
      <c r="ED313" s="390"/>
      <c r="EE313" s="371">
        <f t="shared" si="807"/>
        <v>0</v>
      </c>
      <c r="EF313" s="372">
        <f t="shared" si="807"/>
        <v>0</v>
      </c>
      <c r="EG313" s="358">
        <f t="shared" si="808"/>
        <v>0</v>
      </c>
      <c r="EH313" s="372">
        <f t="shared" si="808"/>
        <v>0</v>
      </c>
      <c r="EI313" s="358">
        <f t="shared" si="809"/>
        <v>0</v>
      </c>
      <c r="EJ313" s="372">
        <f t="shared" si="809"/>
        <v>0</v>
      </c>
      <c r="EK313" s="394"/>
      <c r="EL313" s="387"/>
      <c r="EM313" s="371">
        <f t="shared" si="711"/>
        <v>0</v>
      </c>
      <c r="EN313" s="372">
        <f t="shared" si="711"/>
        <v>0</v>
      </c>
      <c r="EO313" s="399"/>
      <c r="EP313" s="387"/>
      <c r="EQ313" s="371">
        <f t="shared" si="810"/>
        <v>0</v>
      </c>
      <c r="ER313" s="372">
        <f t="shared" si="810"/>
        <v>0</v>
      </c>
      <c r="ES313" s="399"/>
      <c r="ET313" s="387"/>
      <c r="EU313" s="371">
        <f t="shared" si="646"/>
        <v>0</v>
      </c>
      <c r="EV313" s="372">
        <f t="shared" si="647"/>
        <v>0</v>
      </c>
      <c r="EW313" s="371">
        <f t="shared" si="811"/>
        <v>0</v>
      </c>
      <c r="EX313" s="372">
        <f t="shared" si="811"/>
        <v>0</v>
      </c>
      <c r="EY313" s="371">
        <f t="shared" si="812"/>
        <v>0</v>
      </c>
      <c r="EZ313" s="372">
        <f t="shared" si="812"/>
        <v>0</v>
      </c>
      <c r="FA313" s="394"/>
      <c r="FB313" s="387"/>
      <c r="FC313" s="371">
        <f t="shared" si="797"/>
        <v>0</v>
      </c>
      <c r="FD313" s="372">
        <f t="shared" si="797"/>
        <v>0</v>
      </c>
      <c r="FE313" s="399"/>
      <c r="FF313" s="387"/>
      <c r="FG313" s="371">
        <f t="shared" si="798"/>
        <v>0</v>
      </c>
      <c r="FH313" s="372">
        <f t="shared" si="798"/>
        <v>0</v>
      </c>
      <c r="FI313" s="401"/>
      <c r="FJ313" s="387"/>
      <c r="FK313" s="371">
        <f t="shared" si="813"/>
        <v>0</v>
      </c>
      <c r="FL313" s="372">
        <f t="shared" si="813"/>
        <v>0</v>
      </c>
      <c r="FM313" s="371">
        <f t="shared" si="814"/>
        <v>0</v>
      </c>
      <c r="FN313" s="372">
        <f t="shared" si="814"/>
        <v>0</v>
      </c>
      <c r="FO313" s="371">
        <f t="shared" si="815"/>
        <v>0</v>
      </c>
      <c r="FP313" s="372">
        <f t="shared" si="815"/>
        <v>0</v>
      </c>
      <c r="FQ313" s="392"/>
      <c r="FR313" s="390"/>
      <c r="FS313" s="371">
        <f t="shared" si="816"/>
        <v>0</v>
      </c>
      <c r="FT313" s="372">
        <f t="shared" si="816"/>
        <v>0</v>
      </c>
      <c r="FU313" s="396"/>
      <c r="FV313" s="390"/>
      <c r="FW313" s="371">
        <f t="shared" si="799"/>
        <v>0</v>
      </c>
      <c r="FX313" s="372">
        <f t="shared" si="799"/>
        <v>0</v>
      </c>
      <c r="FY313" s="396"/>
      <c r="FZ313" s="390"/>
      <c r="GA313" s="371">
        <f t="shared" si="817"/>
        <v>0</v>
      </c>
      <c r="GB313" s="372">
        <f t="shared" si="817"/>
        <v>0</v>
      </c>
      <c r="GC313" s="406">
        <f t="shared" si="818"/>
        <v>0</v>
      </c>
      <c r="GD313" s="372">
        <f t="shared" si="818"/>
        <v>0</v>
      </c>
      <c r="GE313" s="371">
        <f t="shared" si="818"/>
        <v>0</v>
      </c>
      <c r="GF313" s="372">
        <f t="shared" si="819"/>
        <v>0</v>
      </c>
      <c r="GG313" s="371" t="str">
        <f t="shared" si="820"/>
        <v/>
      </c>
      <c r="GH313" s="372" t="str">
        <f t="shared" si="820"/>
        <v/>
      </c>
      <c r="GI313" s="371" t="str">
        <f t="shared" si="821"/>
        <v/>
      </c>
      <c r="GJ313" s="372" t="str">
        <f t="shared" si="821"/>
        <v/>
      </c>
      <c r="GK313" s="406">
        <f t="shared" si="822"/>
        <v>0</v>
      </c>
      <c r="GL313" s="372">
        <f t="shared" si="822"/>
        <v>0</v>
      </c>
      <c r="GM313" s="371">
        <f t="shared" si="822"/>
        <v>0</v>
      </c>
      <c r="GN313" s="372">
        <f t="shared" si="823"/>
        <v>0</v>
      </c>
      <c r="GO313" s="371">
        <f t="shared" si="824"/>
        <v>0</v>
      </c>
      <c r="GP313" s="372">
        <f t="shared" si="824"/>
        <v>0</v>
      </c>
      <c r="GQ313" s="371">
        <f t="shared" si="825"/>
        <v>0</v>
      </c>
      <c r="GR313" s="372">
        <f t="shared" si="825"/>
        <v>0</v>
      </c>
      <c r="GS313" s="406">
        <f t="shared" si="826"/>
        <v>0</v>
      </c>
      <c r="GT313" s="372">
        <f t="shared" si="826"/>
        <v>0</v>
      </c>
      <c r="GU313" s="371">
        <f t="shared" si="826"/>
        <v>0</v>
      </c>
      <c r="GV313" s="372">
        <f t="shared" si="826"/>
        <v>0</v>
      </c>
      <c r="GW313" s="371" t="str">
        <f t="shared" si="827"/>
        <v/>
      </c>
      <c r="GX313" s="372" t="str">
        <f t="shared" si="827"/>
        <v/>
      </c>
      <c r="GY313" s="371" t="str">
        <f t="shared" si="827"/>
        <v/>
      </c>
      <c r="GZ313" s="372" t="str">
        <f t="shared" si="827"/>
        <v/>
      </c>
      <c r="HA313" s="406">
        <f t="shared" si="828"/>
        <v>0</v>
      </c>
      <c r="HB313" s="372">
        <f t="shared" si="828"/>
        <v>0</v>
      </c>
      <c r="HC313" s="371">
        <f t="shared" si="828"/>
        <v>0</v>
      </c>
      <c r="HD313" s="372">
        <f t="shared" si="828"/>
        <v>0</v>
      </c>
      <c r="HE313" s="371" t="str">
        <f t="shared" si="829"/>
        <v/>
      </c>
      <c r="HF313" s="372" t="str">
        <f t="shared" si="829"/>
        <v/>
      </c>
      <c r="HG313" s="371" t="str">
        <f t="shared" si="830"/>
        <v/>
      </c>
      <c r="HH313" s="372" t="str">
        <f t="shared" si="830"/>
        <v/>
      </c>
      <c r="HI313" s="406" t="str">
        <f t="shared" si="831"/>
        <v/>
      </c>
      <c r="HJ313" s="372" t="str">
        <f t="shared" si="831"/>
        <v/>
      </c>
      <c r="HK313" s="371" t="str">
        <f t="shared" si="832"/>
        <v/>
      </c>
      <c r="HL313" s="371" t="str">
        <f t="shared" si="832"/>
        <v/>
      </c>
      <c r="HM313" s="410"/>
    </row>
    <row r="314" spans="1:221" s="343" customFormat="1" ht="15">
      <c r="A314" s="354" t="s">
        <v>286</v>
      </c>
      <c r="B314" s="314" t="s">
        <v>817</v>
      </c>
      <c r="C314" s="573" t="s">
        <v>1064</v>
      </c>
      <c r="D314" s="313">
        <v>218830</v>
      </c>
      <c r="E314" s="315">
        <v>9</v>
      </c>
      <c r="F314" s="676"/>
      <c r="G314" s="420"/>
      <c r="H314" s="421"/>
      <c r="I314" s="414"/>
      <c r="J314" s="371">
        <f t="shared" si="610"/>
        <v>0</v>
      </c>
      <c r="K314" s="372">
        <f t="shared" si="611"/>
        <v>0</v>
      </c>
      <c r="L314" s="387"/>
      <c r="M314" s="371">
        <f t="shared" si="833"/>
        <v>0</v>
      </c>
      <c r="N314" s="372">
        <f t="shared" si="800"/>
        <v>0</v>
      </c>
      <c r="O314" s="371">
        <f t="shared" si="801"/>
        <v>0</v>
      </c>
      <c r="P314" s="372">
        <f t="shared" si="802"/>
        <v>0</v>
      </c>
      <c r="Q314" s="392"/>
      <c r="R314" s="390"/>
      <c r="S314" s="371">
        <f t="shared" si="616"/>
        <v>0</v>
      </c>
      <c r="T314" s="372">
        <f t="shared" si="617"/>
        <v>0</v>
      </c>
      <c r="U314" s="396"/>
      <c r="V314" s="390"/>
      <c r="W314" s="371">
        <f t="shared" si="618"/>
        <v>0</v>
      </c>
      <c r="X314" s="372">
        <f t="shared" si="619"/>
        <v>0</v>
      </c>
      <c r="Y314" s="397"/>
      <c r="Z314" s="390"/>
      <c r="AA314" s="371">
        <f t="shared" si="620"/>
        <v>0</v>
      </c>
      <c r="AB314" s="372">
        <f t="shared" si="621"/>
        <v>0</v>
      </c>
      <c r="AC314" s="358">
        <f t="shared" si="622"/>
        <v>0</v>
      </c>
      <c r="AD314" s="372">
        <f t="shared" si="623"/>
        <v>0</v>
      </c>
      <c r="AE314" s="358">
        <f t="shared" si="624"/>
        <v>0</v>
      </c>
      <c r="AF314" s="372">
        <f t="shared" si="625"/>
        <v>0</v>
      </c>
      <c r="AG314" s="394"/>
      <c r="AH314" s="387"/>
      <c r="AI314" s="371">
        <f t="shared" si="768"/>
        <v>0</v>
      </c>
      <c r="AJ314" s="372">
        <f t="shared" si="769"/>
        <v>0</v>
      </c>
      <c r="AK314" s="399"/>
      <c r="AL314" s="387"/>
      <c r="AM314" s="371">
        <f t="shared" si="776"/>
        <v>0</v>
      </c>
      <c r="AN314" s="372">
        <f t="shared" si="777"/>
        <v>0</v>
      </c>
      <c r="AO314" s="399"/>
      <c r="AP314" s="387"/>
      <c r="AQ314" s="371">
        <f t="shared" si="770"/>
        <v>0</v>
      </c>
      <c r="AR314" s="372">
        <f t="shared" si="771"/>
        <v>0</v>
      </c>
      <c r="AS314" s="371">
        <f t="shared" si="772"/>
        <v>0</v>
      </c>
      <c r="AT314" s="372">
        <f t="shared" si="773"/>
        <v>0</v>
      </c>
      <c r="AU314" s="371">
        <f t="shared" si="774"/>
        <v>0</v>
      </c>
      <c r="AV314" s="372">
        <f t="shared" si="775"/>
        <v>0</v>
      </c>
      <c r="AW314" s="394"/>
      <c r="AX314" s="387"/>
      <c r="AY314" s="371">
        <f t="shared" si="630"/>
        <v>0</v>
      </c>
      <c r="AZ314" s="372">
        <f t="shared" si="631"/>
        <v>0</v>
      </c>
      <c r="BA314" s="399"/>
      <c r="BB314" s="387"/>
      <c r="BC314" s="371">
        <f t="shared" si="632"/>
        <v>0</v>
      </c>
      <c r="BD314" s="372">
        <f t="shared" si="633"/>
        <v>0</v>
      </c>
      <c r="BE314" s="401"/>
      <c r="BF314" s="387"/>
      <c r="BG314" s="371">
        <f t="shared" si="778"/>
        <v>0</v>
      </c>
      <c r="BH314" s="372">
        <f t="shared" si="778"/>
        <v>0</v>
      </c>
      <c r="BI314" s="371">
        <f t="shared" si="779"/>
        <v>0</v>
      </c>
      <c r="BJ314" s="372">
        <f t="shared" si="779"/>
        <v>0</v>
      </c>
      <c r="BK314" s="371">
        <f t="shared" si="780"/>
        <v>0</v>
      </c>
      <c r="BL314" s="372">
        <f t="shared" si="780"/>
        <v>0</v>
      </c>
      <c r="BM314" s="392"/>
      <c r="BN314" s="390"/>
      <c r="BO314" s="371">
        <f t="shared" si="834"/>
        <v>0</v>
      </c>
      <c r="BP314" s="372">
        <f t="shared" si="834"/>
        <v>0</v>
      </c>
      <c r="BQ314" s="396"/>
      <c r="BR314" s="390"/>
      <c r="BS314" s="371">
        <f t="shared" si="803"/>
        <v>0</v>
      </c>
      <c r="BT314" s="372">
        <f t="shared" si="803"/>
        <v>0</v>
      </c>
      <c r="BU314" s="397"/>
      <c r="BV314" s="390"/>
      <c r="BW314" s="371">
        <f t="shared" si="804"/>
        <v>0</v>
      </c>
      <c r="BX314" s="372">
        <f t="shared" si="781"/>
        <v>0</v>
      </c>
      <c r="BY314" s="358">
        <f t="shared" si="782"/>
        <v>0</v>
      </c>
      <c r="BZ314" s="372">
        <f t="shared" si="782"/>
        <v>0</v>
      </c>
      <c r="CA314" s="358">
        <f t="shared" si="783"/>
        <v>0</v>
      </c>
      <c r="CB314" s="372">
        <f t="shared" si="783"/>
        <v>0</v>
      </c>
      <c r="CC314" s="394"/>
      <c r="CD314" s="387"/>
      <c r="CE314" s="371">
        <f t="shared" si="607"/>
        <v>0</v>
      </c>
      <c r="CF314" s="372">
        <f t="shared" si="607"/>
        <v>0</v>
      </c>
      <c r="CG314" s="399"/>
      <c r="CH314" s="387"/>
      <c r="CI314" s="371">
        <f t="shared" si="805"/>
        <v>0</v>
      </c>
      <c r="CJ314" s="372">
        <f t="shared" si="805"/>
        <v>0</v>
      </c>
      <c r="CK314" s="399"/>
      <c r="CL314" s="387"/>
      <c r="CM314" s="371">
        <f t="shared" si="806"/>
        <v>0</v>
      </c>
      <c r="CN314" s="372">
        <f t="shared" si="806"/>
        <v>0</v>
      </c>
      <c r="CO314" s="371">
        <f t="shared" si="784"/>
        <v>0</v>
      </c>
      <c r="CP314" s="372">
        <f t="shared" si="784"/>
        <v>0</v>
      </c>
      <c r="CQ314" s="371">
        <f t="shared" si="785"/>
        <v>0</v>
      </c>
      <c r="CR314" s="372">
        <f t="shared" si="785"/>
        <v>0</v>
      </c>
      <c r="CS314" s="394"/>
      <c r="CT314" s="387"/>
      <c r="CU314" s="371">
        <f t="shared" si="608"/>
        <v>0</v>
      </c>
      <c r="CV314" s="372">
        <f t="shared" si="608"/>
        <v>0</v>
      </c>
      <c r="CW314" s="399"/>
      <c r="CX314" s="387"/>
      <c r="CY314" s="371">
        <f t="shared" si="609"/>
        <v>0</v>
      </c>
      <c r="CZ314" s="372">
        <f t="shared" si="609"/>
        <v>0</v>
      </c>
      <c r="DA314" s="401"/>
      <c r="DB314" s="387"/>
      <c r="DC314" s="371">
        <f t="shared" si="786"/>
        <v>0</v>
      </c>
      <c r="DD314" s="372">
        <f t="shared" si="786"/>
        <v>0</v>
      </c>
      <c r="DE314" s="371">
        <f t="shared" si="787"/>
        <v>0</v>
      </c>
      <c r="DF314" s="372">
        <f t="shared" si="787"/>
        <v>0</v>
      </c>
      <c r="DG314" s="371">
        <f t="shared" si="788"/>
        <v>0</v>
      </c>
      <c r="DH314" s="372">
        <f t="shared" si="788"/>
        <v>0</v>
      </c>
      <c r="DI314" s="371">
        <f t="shared" si="789"/>
        <v>0</v>
      </c>
      <c r="DJ314" s="372">
        <f t="shared" si="789"/>
        <v>0</v>
      </c>
      <c r="DK314" s="371">
        <f t="shared" si="789"/>
        <v>0</v>
      </c>
      <c r="DL314" s="372">
        <f t="shared" si="790"/>
        <v>0</v>
      </c>
      <c r="DM314" s="371">
        <f t="shared" si="791"/>
        <v>0</v>
      </c>
      <c r="DN314" s="372">
        <f t="shared" si="791"/>
        <v>0</v>
      </c>
      <c r="DO314" s="371">
        <f t="shared" si="792"/>
        <v>0</v>
      </c>
      <c r="DP314" s="372">
        <f t="shared" si="792"/>
        <v>0</v>
      </c>
      <c r="DQ314" s="371">
        <f t="shared" si="793"/>
        <v>0</v>
      </c>
      <c r="DR314" s="372">
        <f t="shared" si="793"/>
        <v>0</v>
      </c>
      <c r="DS314" s="371">
        <f t="shared" si="794"/>
        <v>0</v>
      </c>
      <c r="DT314" s="372">
        <f t="shared" si="794"/>
        <v>0</v>
      </c>
      <c r="DU314" s="392"/>
      <c r="DV314" s="390"/>
      <c r="DW314" s="371">
        <f t="shared" si="795"/>
        <v>0</v>
      </c>
      <c r="DX314" s="372">
        <f t="shared" si="795"/>
        <v>0</v>
      </c>
      <c r="DY314" s="396"/>
      <c r="DZ314" s="390"/>
      <c r="EA314" s="371">
        <f t="shared" si="796"/>
        <v>0</v>
      </c>
      <c r="EB314" s="372">
        <f t="shared" si="796"/>
        <v>0</v>
      </c>
      <c r="EC314" s="397"/>
      <c r="ED314" s="390"/>
      <c r="EE314" s="371">
        <f t="shared" si="807"/>
        <v>0</v>
      </c>
      <c r="EF314" s="372">
        <f t="shared" si="807"/>
        <v>0</v>
      </c>
      <c r="EG314" s="358">
        <f t="shared" si="808"/>
        <v>0</v>
      </c>
      <c r="EH314" s="372">
        <f t="shared" si="808"/>
        <v>0</v>
      </c>
      <c r="EI314" s="358">
        <f t="shared" si="809"/>
        <v>0</v>
      </c>
      <c r="EJ314" s="372">
        <f t="shared" si="809"/>
        <v>0</v>
      </c>
      <c r="EK314" s="394"/>
      <c r="EL314" s="387"/>
      <c r="EM314" s="371">
        <f t="shared" si="711"/>
        <v>0</v>
      </c>
      <c r="EN314" s="372">
        <f t="shared" si="711"/>
        <v>0</v>
      </c>
      <c r="EO314" s="399"/>
      <c r="EP314" s="387"/>
      <c r="EQ314" s="371">
        <f t="shared" si="810"/>
        <v>0</v>
      </c>
      <c r="ER314" s="372">
        <f t="shared" si="810"/>
        <v>0</v>
      </c>
      <c r="ES314" s="399"/>
      <c r="ET314" s="387"/>
      <c r="EU314" s="371">
        <f t="shared" si="646"/>
        <v>0</v>
      </c>
      <c r="EV314" s="372">
        <f t="shared" si="647"/>
        <v>0</v>
      </c>
      <c r="EW314" s="371">
        <f t="shared" si="811"/>
        <v>0</v>
      </c>
      <c r="EX314" s="372">
        <f t="shared" si="811"/>
        <v>0</v>
      </c>
      <c r="EY314" s="371">
        <f t="shared" si="812"/>
        <v>0</v>
      </c>
      <c r="EZ314" s="372">
        <f t="shared" si="812"/>
        <v>0</v>
      </c>
      <c r="FA314" s="394"/>
      <c r="FB314" s="387"/>
      <c r="FC314" s="371">
        <f t="shared" si="797"/>
        <v>0</v>
      </c>
      <c r="FD314" s="372">
        <f t="shared" si="797"/>
        <v>0</v>
      </c>
      <c r="FE314" s="399"/>
      <c r="FF314" s="387"/>
      <c r="FG314" s="371">
        <f t="shared" si="798"/>
        <v>0</v>
      </c>
      <c r="FH314" s="372">
        <f t="shared" si="798"/>
        <v>0</v>
      </c>
      <c r="FI314" s="401"/>
      <c r="FJ314" s="387"/>
      <c r="FK314" s="371">
        <f t="shared" si="813"/>
        <v>0</v>
      </c>
      <c r="FL314" s="372">
        <f t="shared" si="813"/>
        <v>0</v>
      </c>
      <c r="FM314" s="371">
        <f t="shared" si="814"/>
        <v>0</v>
      </c>
      <c r="FN314" s="372">
        <f t="shared" si="814"/>
        <v>0</v>
      </c>
      <c r="FO314" s="371">
        <f t="shared" si="815"/>
        <v>0</v>
      </c>
      <c r="FP314" s="372">
        <f t="shared" si="815"/>
        <v>0</v>
      </c>
      <c r="FQ314" s="392"/>
      <c r="FR314" s="390"/>
      <c r="FS314" s="371">
        <f t="shared" si="816"/>
        <v>0</v>
      </c>
      <c r="FT314" s="372">
        <f t="shared" si="816"/>
        <v>0</v>
      </c>
      <c r="FU314" s="396"/>
      <c r="FV314" s="390"/>
      <c r="FW314" s="371">
        <f t="shared" si="799"/>
        <v>0</v>
      </c>
      <c r="FX314" s="372">
        <f t="shared" si="799"/>
        <v>0</v>
      </c>
      <c r="FY314" s="396"/>
      <c r="FZ314" s="390"/>
      <c r="GA314" s="371">
        <f t="shared" si="817"/>
        <v>0</v>
      </c>
      <c r="GB314" s="372">
        <f t="shared" si="817"/>
        <v>0</v>
      </c>
      <c r="GC314" s="406">
        <f t="shared" si="818"/>
        <v>0</v>
      </c>
      <c r="GD314" s="372">
        <f t="shared" si="818"/>
        <v>0</v>
      </c>
      <c r="GE314" s="371">
        <f t="shared" si="818"/>
        <v>0</v>
      </c>
      <c r="GF314" s="372">
        <f t="shared" si="819"/>
        <v>0</v>
      </c>
      <c r="GG314" s="371" t="str">
        <f t="shared" si="820"/>
        <v/>
      </c>
      <c r="GH314" s="372" t="str">
        <f t="shared" si="820"/>
        <v/>
      </c>
      <c r="GI314" s="371" t="str">
        <f t="shared" si="821"/>
        <v/>
      </c>
      <c r="GJ314" s="372" t="str">
        <f t="shared" si="821"/>
        <v/>
      </c>
      <c r="GK314" s="406">
        <f t="shared" si="822"/>
        <v>0</v>
      </c>
      <c r="GL314" s="372">
        <f t="shared" si="822"/>
        <v>0</v>
      </c>
      <c r="GM314" s="371">
        <f t="shared" si="822"/>
        <v>0</v>
      </c>
      <c r="GN314" s="372">
        <f t="shared" si="823"/>
        <v>0</v>
      </c>
      <c r="GO314" s="371">
        <f t="shared" si="824"/>
        <v>0</v>
      </c>
      <c r="GP314" s="372">
        <f t="shared" si="824"/>
        <v>0</v>
      </c>
      <c r="GQ314" s="371">
        <f t="shared" si="825"/>
        <v>0</v>
      </c>
      <c r="GR314" s="372">
        <f t="shared" si="825"/>
        <v>0</v>
      </c>
      <c r="GS314" s="406">
        <f t="shared" si="826"/>
        <v>0</v>
      </c>
      <c r="GT314" s="372">
        <f t="shared" si="826"/>
        <v>0</v>
      </c>
      <c r="GU314" s="371">
        <f t="shared" si="826"/>
        <v>0</v>
      </c>
      <c r="GV314" s="372">
        <f t="shared" si="826"/>
        <v>0</v>
      </c>
      <c r="GW314" s="371" t="str">
        <f t="shared" si="827"/>
        <v/>
      </c>
      <c r="GX314" s="372" t="str">
        <f t="shared" si="827"/>
        <v/>
      </c>
      <c r="GY314" s="371" t="str">
        <f t="shared" si="827"/>
        <v/>
      </c>
      <c r="GZ314" s="372" t="str">
        <f t="shared" si="827"/>
        <v/>
      </c>
      <c r="HA314" s="406">
        <f t="shared" si="828"/>
        <v>0</v>
      </c>
      <c r="HB314" s="372">
        <f t="shared" si="828"/>
        <v>0</v>
      </c>
      <c r="HC314" s="371">
        <f t="shared" si="828"/>
        <v>0</v>
      </c>
      <c r="HD314" s="372">
        <f t="shared" si="828"/>
        <v>0</v>
      </c>
      <c r="HE314" s="371" t="str">
        <f t="shared" si="829"/>
        <v/>
      </c>
      <c r="HF314" s="372" t="str">
        <f t="shared" si="829"/>
        <v/>
      </c>
      <c r="HG314" s="371" t="str">
        <f t="shared" si="830"/>
        <v/>
      </c>
      <c r="HH314" s="372" t="str">
        <f t="shared" si="830"/>
        <v/>
      </c>
      <c r="HI314" s="406" t="str">
        <f t="shared" si="831"/>
        <v/>
      </c>
      <c r="HJ314" s="372" t="str">
        <f t="shared" si="831"/>
        <v/>
      </c>
      <c r="HK314" s="371" t="str">
        <f t="shared" si="832"/>
        <v/>
      </c>
      <c r="HL314" s="371" t="str">
        <f t="shared" si="832"/>
        <v/>
      </c>
      <c r="HM314" s="410"/>
    </row>
    <row r="315" spans="1:221" s="343" customFormat="1" ht="15">
      <c r="A315" s="354" t="s">
        <v>286</v>
      </c>
      <c r="B315" s="314" t="s">
        <v>818</v>
      </c>
      <c r="C315" s="573" t="s">
        <v>1065</v>
      </c>
      <c r="D315" s="313">
        <v>218885</v>
      </c>
      <c r="E315" s="315">
        <v>9</v>
      </c>
      <c r="F315" s="676"/>
      <c r="G315" s="420"/>
      <c r="H315" s="421"/>
      <c r="I315" s="414"/>
      <c r="J315" s="371">
        <f t="shared" si="610"/>
        <v>0</v>
      </c>
      <c r="K315" s="372">
        <f t="shared" si="611"/>
        <v>0</v>
      </c>
      <c r="L315" s="387"/>
      <c r="M315" s="371">
        <f t="shared" si="833"/>
        <v>0</v>
      </c>
      <c r="N315" s="372">
        <f t="shared" si="800"/>
        <v>0</v>
      </c>
      <c r="O315" s="371">
        <f t="shared" si="801"/>
        <v>0</v>
      </c>
      <c r="P315" s="372">
        <f t="shared" si="802"/>
        <v>0</v>
      </c>
      <c r="Q315" s="392"/>
      <c r="R315" s="390"/>
      <c r="S315" s="371">
        <f t="shared" si="616"/>
        <v>0</v>
      </c>
      <c r="T315" s="372">
        <f t="shared" si="617"/>
        <v>0</v>
      </c>
      <c r="U315" s="396"/>
      <c r="V315" s="390"/>
      <c r="W315" s="371">
        <f t="shared" si="618"/>
        <v>0</v>
      </c>
      <c r="X315" s="372">
        <f t="shared" si="619"/>
        <v>0</v>
      </c>
      <c r="Y315" s="397"/>
      <c r="Z315" s="390"/>
      <c r="AA315" s="371">
        <f t="shared" si="620"/>
        <v>0</v>
      </c>
      <c r="AB315" s="372">
        <f t="shared" si="621"/>
        <v>0</v>
      </c>
      <c r="AC315" s="358">
        <f t="shared" si="622"/>
        <v>0</v>
      </c>
      <c r="AD315" s="372">
        <f t="shared" si="623"/>
        <v>0</v>
      </c>
      <c r="AE315" s="358">
        <f t="shared" si="624"/>
        <v>0</v>
      </c>
      <c r="AF315" s="372">
        <f t="shared" si="625"/>
        <v>0</v>
      </c>
      <c r="AG315" s="394"/>
      <c r="AH315" s="387"/>
      <c r="AI315" s="371">
        <f t="shared" si="768"/>
        <v>0</v>
      </c>
      <c r="AJ315" s="372">
        <f t="shared" si="769"/>
        <v>0</v>
      </c>
      <c r="AK315" s="399"/>
      <c r="AL315" s="387"/>
      <c r="AM315" s="371">
        <f t="shared" si="776"/>
        <v>0</v>
      </c>
      <c r="AN315" s="372">
        <f t="shared" si="777"/>
        <v>0</v>
      </c>
      <c r="AO315" s="399"/>
      <c r="AP315" s="387"/>
      <c r="AQ315" s="371">
        <f t="shared" si="770"/>
        <v>0</v>
      </c>
      <c r="AR315" s="372">
        <f t="shared" si="771"/>
        <v>0</v>
      </c>
      <c r="AS315" s="371">
        <f t="shared" si="772"/>
        <v>0</v>
      </c>
      <c r="AT315" s="372">
        <f t="shared" si="773"/>
        <v>0</v>
      </c>
      <c r="AU315" s="371">
        <f t="shared" si="774"/>
        <v>0</v>
      </c>
      <c r="AV315" s="372">
        <f t="shared" si="775"/>
        <v>0</v>
      </c>
      <c r="AW315" s="394"/>
      <c r="AX315" s="387"/>
      <c r="AY315" s="371">
        <f t="shared" si="630"/>
        <v>0</v>
      </c>
      <c r="AZ315" s="372">
        <f t="shared" si="631"/>
        <v>0</v>
      </c>
      <c r="BA315" s="399"/>
      <c r="BB315" s="387"/>
      <c r="BC315" s="371">
        <f t="shared" si="632"/>
        <v>0</v>
      </c>
      <c r="BD315" s="372">
        <f t="shared" si="633"/>
        <v>0</v>
      </c>
      <c r="BE315" s="401"/>
      <c r="BF315" s="387"/>
      <c r="BG315" s="371">
        <f t="shared" si="778"/>
        <v>0</v>
      </c>
      <c r="BH315" s="372">
        <f t="shared" si="778"/>
        <v>0</v>
      </c>
      <c r="BI315" s="371">
        <f t="shared" si="779"/>
        <v>0</v>
      </c>
      <c r="BJ315" s="372">
        <f t="shared" si="779"/>
        <v>0</v>
      </c>
      <c r="BK315" s="371">
        <f t="shared" si="780"/>
        <v>0</v>
      </c>
      <c r="BL315" s="372">
        <f t="shared" si="780"/>
        <v>0</v>
      </c>
      <c r="BM315" s="392"/>
      <c r="BN315" s="390"/>
      <c r="BO315" s="371">
        <f t="shared" si="834"/>
        <v>0</v>
      </c>
      <c r="BP315" s="372">
        <f t="shared" si="834"/>
        <v>0</v>
      </c>
      <c r="BQ315" s="396"/>
      <c r="BR315" s="390"/>
      <c r="BS315" s="371">
        <f t="shared" si="803"/>
        <v>0</v>
      </c>
      <c r="BT315" s="372">
        <f t="shared" si="803"/>
        <v>0</v>
      </c>
      <c r="BU315" s="397"/>
      <c r="BV315" s="390"/>
      <c r="BW315" s="371">
        <f t="shared" si="804"/>
        <v>0</v>
      </c>
      <c r="BX315" s="372">
        <f t="shared" si="781"/>
        <v>0</v>
      </c>
      <c r="BY315" s="358">
        <f t="shared" si="782"/>
        <v>0</v>
      </c>
      <c r="BZ315" s="372">
        <f t="shared" si="782"/>
        <v>0</v>
      </c>
      <c r="CA315" s="358">
        <f t="shared" si="783"/>
        <v>0</v>
      </c>
      <c r="CB315" s="372">
        <f t="shared" si="783"/>
        <v>0</v>
      </c>
      <c r="CC315" s="394"/>
      <c r="CD315" s="387"/>
      <c r="CE315" s="371">
        <f t="shared" si="607"/>
        <v>0</v>
      </c>
      <c r="CF315" s="372">
        <f t="shared" si="607"/>
        <v>0</v>
      </c>
      <c r="CG315" s="399"/>
      <c r="CH315" s="387"/>
      <c r="CI315" s="371">
        <f t="shared" si="805"/>
        <v>0</v>
      </c>
      <c r="CJ315" s="372">
        <f t="shared" si="805"/>
        <v>0</v>
      </c>
      <c r="CK315" s="399"/>
      <c r="CL315" s="387"/>
      <c r="CM315" s="371">
        <f t="shared" si="806"/>
        <v>0</v>
      </c>
      <c r="CN315" s="372">
        <f t="shared" si="806"/>
        <v>0</v>
      </c>
      <c r="CO315" s="371">
        <f t="shared" si="784"/>
        <v>0</v>
      </c>
      <c r="CP315" s="372">
        <f t="shared" si="784"/>
        <v>0</v>
      </c>
      <c r="CQ315" s="371">
        <f t="shared" si="785"/>
        <v>0</v>
      </c>
      <c r="CR315" s="372">
        <f t="shared" si="785"/>
        <v>0</v>
      </c>
      <c r="CS315" s="394"/>
      <c r="CT315" s="387"/>
      <c r="CU315" s="371">
        <f t="shared" si="608"/>
        <v>0</v>
      </c>
      <c r="CV315" s="372">
        <f t="shared" si="608"/>
        <v>0</v>
      </c>
      <c r="CW315" s="399"/>
      <c r="CX315" s="387"/>
      <c r="CY315" s="371">
        <f t="shared" si="609"/>
        <v>0</v>
      </c>
      <c r="CZ315" s="372">
        <f t="shared" si="609"/>
        <v>0</v>
      </c>
      <c r="DA315" s="401"/>
      <c r="DB315" s="387"/>
      <c r="DC315" s="371">
        <f t="shared" si="786"/>
        <v>0</v>
      </c>
      <c r="DD315" s="372">
        <f t="shared" si="786"/>
        <v>0</v>
      </c>
      <c r="DE315" s="371">
        <f t="shared" si="787"/>
        <v>0</v>
      </c>
      <c r="DF315" s="372">
        <f t="shared" si="787"/>
        <v>0</v>
      </c>
      <c r="DG315" s="371">
        <f t="shared" si="788"/>
        <v>0</v>
      </c>
      <c r="DH315" s="372">
        <f t="shared" si="788"/>
        <v>0</v>
      </c>
      <c r="DI315" s="371">
        <f t="shared" si="789"/>
        <v>0</v>
      </c>
      <c r="DJ315" s="372">
        <f t="shared" si="789"/>
        <v>0</v>
      </c>
      <c r="DK315" s="371">
        <f t="shared" si="789"/>
        <v>0</v>
      </c>
      <c r="DL315" s="372">
        <f t="shared" si="790"/>
        <v>0</v>
      </c>
      <c r="DM315" s="371">
        <f t="shared" si="791"/>
        <v>0</v>
      </c>
      <c r="DN315" s="372">
        <f t="shared" si="791"/>
        <v>0</v>
      </c>
      <c r="DO315" s="371">
        <f t="shared" si="792"/>
        <v>0</v>
      </c>
      <c r="DP315" s="372">
        <f t="shared" si="792"/>
        <v>0</v>
      </c>
      <c r="DQ315" s="371">
        <f t="shared" si="793"/>
        <v>0</v>
      </c>
      <c r="DR315" s="372">
        <f t="shared" si="793"/>
        <v>0</v>
      </c>
      <c r="DS315" s="371">
        <f t="shared" si="794"/>
        <v>0</v>
      </c>
      <c r="DT315" s="372">
        <f t="shared" si="794"/>
        <v>0</v>
      </c>
      <c r="DU315" s="392"/>
      <c r="DV315" s="390"/>
      <c r="DW315" s="371">
        <f t="shared" si="795"/>
        <v>0</v>
      </c>
      <c r="DX315" s="372">
        <f t="shared" si="795"/>
        <v>0</v>
      </c>
      <c r="DY315" s="396"/>
      <c r="DZ315" s="390"/>
      <c r="EA315" s="371">
        <f t="shared" si="796"/>
        <v>0</v>
      </c>
      <c r="EB315" s="372">
        <f t="shared" si="796"/>
        <v>0</v>
      </c>
      <c r="EC315" s="397"/>
      <c r="ED315" s="390"/>
      <c r="EE315" s="371">
        <f t="shared" si="807"/>
        <v>0</v>
      </c>
      <c r="EF315" s="372">
        <f t="shared" si="807"/>
        <v>0</v>
      </c>
      <c r="EG315" s="358">
        <f t="shared" si="808"/>
        <v>0</v>
      </c>
      <c r="EH315" s="372">
        <f t="shared" si="808"/>
        <v>0</v>
      </c>
      <c r="EI315" s="358">
        <f t="shared" si="809"/>
        <v>0</v>
      </c>
      <c r="EJ315" s="372">
        <f t="shared" si="809"/>
        <v>0</v>
      </c>
      <c r="EK315" s="394"/>
      <c r="EL315" s="387"/>
      <c r="EM315" s="371">
        <f t="shared" si="711"/>
        <v>0</v>
      </c>
      <c r="EN315" s="372">
        <f t="shared" si="711"/>
        <v>0</v>
      </c>
      <c r="EO315" s="399"/>
      <c r="EP315" s="387"/>
      <c r="EQ315" s="371">
        <f t="shared" si="810"/>
        <v>0</v>
      </c>
      <c r="ER315" s="372">
        <f t="shared" si="810"/>
        <v>0</v>
      </c>
      <c r="ES315" s="399"/>
      <c r="ET315" s="387"/>
      <c r="EU315" s="371">
        <f t="shared" si="646"/>
        <v>0</v>
      </c>
      <c r="EV315" s="372">
        <f t="shared" si="647"/>
        <v>0</v>
      </c>
      <c r="EW315" s="371">
        <f t="shared" si="811"/>
        <v>0</v>
      </c>
      <c r="EX315" s="372">
        <f t="shared" si="811"/>
        <v>0</v>
      </c>
      <c r="EY315" s="371">
        <f t="shared" si="812"/>
        <v>0</v>
      </c>
      <c r="EZ315" s="372">
        <f t="shared" si="812"/>
        <v>0</v>
      </c>
      <c r="FA315" s="394"/>
      <c r="FB315" s="387"/>
      <c r="FC315" s="371">
        <f t="shared" si="797"/>
        <v>0</v>
      </c>
      <c r="FD315" s="372">
        <f t="shared" si="797"/>
        <v>0</v>
      </c>
      <c r="FE315" s="399"/>
      <c r="FF315" s="387"/>
      <c r="FG315" s="371">
        <f t="shared" si="798"/>
        <v>0</v>
      </c>
      <c r="FH315" s="372">
        <f t="shared" si="798"/>
        <v>0</v>
      </c>
      <c r="FI315" s="401"/>
      <c r="FJ315" s="387"/>
      <c r="FK315" s="371">
        <f t="shared" si="813"/>
        <v>0</v>
      </c>
      <c r="FL315" s="372">
        <f t="shared" si="813"/>
        <v>0</v>
      </c>
      <c r="FM315" s="371">
        <f t="shared" si="814"/>
        <v>0</v>
      </c>
      <c r="FN315" s="372">
        <f t="shared" si="814"/>
        <v>0</v>
      </c>
      <c r="FO315" s="371">
        <f t="shared" si="815"/>
        <v>0</v>
      </c>
      <c r="FP315" s="372">
        <f t="shared" si="815"/>
        <v>0</v>
      </c>
      <c r="FQ315" s="392"/>
      <c r="FR315" s="390"/>
      <c r="FS315" s="371">
        <f t="shared" si="816"/>
        <v>0</v>
      </c>
      <c r="FT315" s="372">
        <f t="shared" si="816"/>
        <v>0</v>
      </c>
      <c r="FU315" s="396"/>
      <c r="FV315" s="390"/>
      <c r="FW315" s="371">
        <f t="shared" si="799"/>
        <v>0</v>
      </c>
      <c r="FX315" s="372">
        <f t="shared" si="799"/>
        <v>0</v>
      </c>
      <c r="FY315" s="396"/>
      <c r="FZ315" s="390"/>
      <c r="GA315" s="371">
        <f t="shared" si="817"/>
        <v>0</v>
      </c>
      <c r="GB315" s="372">
        <f t="shared" si="817"/>
        <v>0</v>
      </c>
      <c r="GC315" s="406">
        <f t="shared" si="818"/>
        <v>0</v>
      </c>
      <c r="GD315" s="372">
        <f t="shared" si="818"/>
        <v>0</v>
      </c>
      <c r="GE315" s="371">
        <f t="shared" si="818"/>
        <v>0</v>
      </c>
      <c r="GF315" s="372">
        <f t="shared" si="819"/>
        <v>0</v>
      </c>
      <c r="GG315" s="371" t="str">
        <f t="shared" si="820"/>
        <v/>
      </c>
      <c r="GH315" s="372" t="str">
        <f t="shared" si="820"/>
        <v/>
      </c>
      <c r="GI315" s="371" t="str">
        <f t="shared" si="821"/>
        <v/>
      </c>
      <c r="GJ315" s="372" t="str">
        <f t="shared" si="821"/>
        <v/>
      </c>
      <c r="GK315" s="406">
        <f t="shared" si="822"/>
        <v>0</v>
      </c>
      <c r="GL315" s="372">
        <f t="shared" si="822"/>
        <v>0</v>
      </c>
      <c r="GM315" s="371">
        <f t="shared" si="822"/>
        <v>0</v>
      </c>
      <c r="GN315" s="372">
        <f t="shared" si="823"/>
        <v>0</v>
      </c>
      <c r="GO315" s="371">
        <f t="shared" si="824"/>
        <v>0</v>
      </c>
      <c r="GP315" s="372">
        <f t="shared" si="824"/>
        <v>0</v>
      </c>
      <c r="GQ315" s="371">
        <f t="shared" si="825"/>
        <v>0</v>
      </c>
      <c r="GR315" s="372">
        <f t="shared" si="825"/>
        <v>0</v>
      </c>
      <c r="GS315" s="406">
        <f t="shared" si="826"/>
        <v>0</v>
      </c>
      <c r="GT315" s="372">
        <f t="shared" si="826"/>
        <v>0</v>
      </c>
      <c r="GU315" s="371">
        <f t="shared" si="826"/>
        <v>0</v>
      </c>
      <c r="GV315" s="372">
        <f t="shared" si="826"/>
        <v>0</v>
      </c>
      <c r="GW315" s="371" t="str">
        <f t="shared" si="827"/>
        <v/>
      </c>
      <c r="GX315" s="372" t="str">
        <f t="shared" si="827"/>
        <v/>
      </c>
      <c r="GY315" s="371" t="str">
        <f t="shared" si="827"/>
        <v/>
      </c>
      <c r="GZ315" s="372" t="str">
        <f t="shared" si="827"/>
        <v/>
      </c>
      <c r="HA315" s="406">
        <f t="shared" si="828"/>
        <v>0</v>
      </c>
      <c r="HB315" s="372">
        <f t="shared" si="828"/>
        <v>0</v>
      </c>
      <c r="HC315" s="371">
        <f t="shared" si="828"/>
        <v>0</v>
      </c>
      <c r="HD315" s="372">
        <f t="shared" si="828"/>
        <v>0</v>
      </c>
      <c r="HE315" s="371" t="str">
        <f t="shared" si="829"/>
        <v/>
      </c>
      <c r="HF315" s="372" t="str">
        <f t="shared" si="829"/>
        <v/>
      </c>
      <c r="HG315" s="371" t="str">
        <f t="shared" si="830"/>
        <v/>
      </c>
      <c r="HH315" s="372" t="str">
        <f t="shared" si="830"/>
        <v/>
      </c>
      <c r="HI315" s="406" t="str">
        <f t="shared" si="831"/>
        <v/>
      </c>
      <c r="HJ315" s="372" t="str">
        <f t="shared" si="831"/>
        <v/>
      </c>
      <c r="HK315" s="371" t="str">
        <f t="shared" si="832"/>
        <v/>
      </c>
      <c r="HL315" s="371" t="str">
        <f t="shared" si="832"/>
        <v/>
      </c>
      <c r="HM315" s="410"/>
    </row>
    <row r="316" spans="1:221" s="343" customFormat="1" ht="15">
      <c r="A316" s="354" t="s">
        <v>286</v>
      </c>
      <c r="B316" s="314" t="s">
        <v>819</v>
      </c>
      <c r="C316" s="573" t="s">
        <v>1064</v>
      </c>
      <c r="D316" s="313">
        <v>218991</v>
      </c>
      <c r="E316" s="315">
        <v>9</v>
      </c>
      <c r="F316" s="676"/>
      <c r="G316" s="420"/>
      <c r="H316" s="421"/>
      <c r="I316" s="414"/>
      <c r="J316" s="371">
        <f t="shared" si="610"/>
        <v>0</v>
      </c>
      <c r="K316" s="372">
        <f t="shared" si="611"/>
        <v>0</v>
      </c>
      <c r="L316" s="387"/>
      <c r="M316" s="371">
        <f t="shared" si="833"/>
        <v>0</v>
      </c>
      <c r="N316" s="372">
        <f t="shared" si="800"/>
        <v>0</v>
      </c>
      <c r="O316" s="371">
        <f t="shared" si="801"/>
        <v>0</v>
      </c>
      <c r="P316" s="372">
        <f t="shared" si="802"/>
        <v>0</v>
      </c>
      <c r="Q316" s="392"/>
      <c r="R316" s="390"/>
      <c r="S316" s="371">
        <f t="shared" si="616"/>
        <v>0</v>
      </c>
      <c r="T316" s="372">
        <f t="shared" si="617"/>
        <v>0</v>
      </c>
      <c r="U316" s="396"/>
      <c r="V316" s="390"/>
      <c r="W316" s="371">
        <f t="shared" si="618"/>
        <v>0</v>
      </c>
      <c r="X316" s="372">
        <f t="shared" si="619"/>
        <v>0</v>
      </c>
      <c r="Y316" s="397"/>
      <c r="Z316" s="390"/>
      <c r="AA316" s="371">
        <f t="shared" si="620"/>
        <v>0</v>
      </c>
      <c r="AB316" s="372">
        <f t="shared" si="621"/>
        <v>0</v>
      </c>
      <c r="AC316" s="358">
        <f t="shared" si="622"/>
        <v>0</v>
      </c>
      <c r="AD316" s="372">
        <f t="shared" si="623"/>
        <v>0</v>
      </c>
      <c r="AE316" s="358">
        <f t="shared" si="624"/>
        <v>0</v>
      </c>
      <c r="AF316" s="372">
        <f t="shared" si="625"/>
        <v>0</v>
      </c>
      <c r="AG316" s="394"/>
      <c r="AH316" s="387"/>
      <c r="AI316" s="371">
        <f t="shared" si="768"/>
        <v>0</v>
      </c>
      <c r="AJ316" s="372">
        <f t="shared" si="769"/>
        <v>0</v>
      </c>
      <c r="AK316" s="399"/>
      <c r="AL316" s="387"/>
      <c r="AM316" s="371">
        <f t="shared" si="776"/>
        <v>0</v>
      </c>
      <c r="AN316" s="372">
        <f t="shared" si="777"/>
        <v>0</v>
      </c>
      <c r="AO316" s="399"/>
      <c r="AP316" s="387"/>
      <c r="AQ316" s="371">
        <f t="shared" si="770"/>
        <v>0</v>
      </c>
      <c r="AR316" s="372">
        <f t="shared" si="771"/>
        <v>0</v>
      </c>
      <c r="AS316" s="371">
        <f t="shared" si="772"/>
        <v>0</v>
      </c>
      <c r="AT316" s="372">
        <f t="shared" si="773"/>
        <v>0</v>
      </c>
      <c r="AU316" s="371">
        <f t="shared" si="774"/>
        <v>0</v>
      </c>
      <c r="AV316" s="372">
        <f t="shared" si="775"/>
        <v>0</v>
      </c>
      <c r="AW316" s="394"/>
      <c r="AX316" s="387"/>
      <c r="AY316" s="371">
        <f t="shared" si="630"/>
        <v>0</v>
      </c>
      <c r="AZ316" s="372">
        <f t="shared" si="631"/>
        <v>0</v>
      </c>
      <c r="BA316" s="399"/>
      <c r="BB316" s="387"/>
      <c r="BC316" s="371">
        <f t="shared" si="632"/>
        <v>0</v>
      </c>
      <c r="BD316" s="372">
        <f t="shared" si="633"/>
        <v>0</v>
      </c>
      <c r="BE316" s="401"/>
      <c r="BF316" s="387"/>
      <c r="BG316" s="371">
        <f t="shared" si="778"/>
        <v>0</v>
      </c>
      <c r="BH316" s="372">
        <f t="shared" si="778"/>
        <v>0</v>
      </c>
      <c r="BI316" s="371">
        <f t="shared" si="779"/>
        <v>0</v>
      </c>
      <c r="BJ316" s="372">
        <f t="shared" si="779"/>
        <v>0</v>
      </c>
      <c r="BK316" s="371">
        <f t="shared" si="780"/>
        <v>0</v>
      </c>
      <c r="BL316" s="372">
        <f t="shared" si="780"/>
        <v>0</v>
      </c>
      <c r="BM316" s="392"/>
      <c r="BN316" s="390"/>
      <c r="BO316" s="371">
        <f t="shared" si="834"/>
        <v>0</v>
      </c>
      <c r="BP316" s="372">
        <f t="shared" si="834"/>
        <v>0</v>
      </c>
      <c r="BQ316" s="396"/>
      <c r="BR316" s="390"/>
      <c r="BS316" s="371">
        <f t="shared" si="803"/>
        <v>0</v>
      </c>
      <c r="BT316" s="372">
        <f t="shared" si="803"/>
        <v>0</v>
      </c>
      <c r="BU316" s="397"/>
      <c r="BV316" s="390"/>
      <c r="BW316" s="371">
        <f t="shared" si="804"/>
        <v>0</v>
      </c>
      <c r="BX316" s="372">
        <f t="shared" si="781"/>
        <v>0</v>
      </c>
      <c r="BY316" s="358">
        <f t="shared" si="782"/>
        <v>0</v>
      </c>
      <c r="BZ316" s="372">
        <f t="shared" si="782"/>
        <v>0</v>
      </c>
      <c r="CA316" s="358">
        <f t="shared" si="783"/>
        <v>0</v>
      </c>
      <c r="CB316" s="372">
        <f t="shared" si="783"/>
        <v>0</v>
      </c>
      <c r="CC316" s="394"/>
      <c r="CD316" s="387"/>
      <c r="CE316" s="371">
        <f t="shared" si="607"/>
        <v>0</v>
      </c>
      <c r="CF316" s="372">
        <f t="shared" si="607"/>
        <v>0</v>
      </c>
      <c r="CG316" s="399"/>
      <c r="CH316" s="387"/>
      <c r="CI316" s="371">
        <f t="shared" si="805"/>
        <v>0</v>
      </c>
      <c r="CJ316" s="372">
        <f t="shared" si="805"/>
        <v>0</v>
      </c>
      <c r="CK316" s="399"/>
      <c r="CL316" s="387"/>
      <c r="CM316" s="371">
        <f t="shared" si="806"/>
        <v>0</v>
      </c>
      <c r="CN316" s="372">
        <f t="shared" si="806"/>
        <v>0</v>
      </c>
      <c r="CO316" s="371">
        <f t="shared" si="784"/>
        <v>0</v>
      </c>
      <c r="CP316" s="372">
        <f t="shared" si="784"/>
        <v>0</v>
      </c>
      <c r="CQ316" s="371">
        <f t="shared" si="785"/>
        <v>0</v>
      </c>
      <c r="CR316" s="372">
        <f t="shared" si="785"/>
        <v>0</v>
      </c>
      <c r="CS316" s="394"/>
      <c r="CT316" s="387"/>
      <c r="CU316" s="371">
        <f t="shared" si="608"/>
        <v>0</v>
      </c>
      <c r="CV316" s="372">
        <f t="shared" si="608"/>
        <v>0</v>
      </c>
      <c r="CW316" s="399"/>
      <c r="CX316" s="387"/>
      <c r="CY316" s="371">
        <f t="shared" si="609"/>
        <v>0</v>
      </c>
      <c r="CZ316" s="372">
        <f t="shared" si="609"/>
        <v>0</v>
      </c>
      <c r="DA316" s="401"/>
      <c r="DB316" s="387"/>
      <c r="DC316" s="371">
        <f t="shared" si="786"/>
        <v>0</v>
      </c>
      <c r="DD316" s="372">
        <f t="shared" si="786"/>
        <v>0</v>
      </c>
      <c r="DE316" s="371">
        <f t="shared" si="787"/>
        <v>0</v>
      </c>
      <c r="DF316" s="372">
        <f t="shared" si="787"/>
        <v>0</v>
      </c>
      <c r="DG316" s="371">
        <f t="shared" si="788"/>
        <v>0</v>
      </c>
      <c r="DH316" s="372">
        <f t="shared" si="788"/>
        <v>0</v>
      </c>
      <c r="DI316" s="371">
        <f t="shared" si="789"/>
        <v>0</v>
      </c>
      <c r="DJ316" s="372">
        <f t="shared" si="789"/>
        <v>0</v>
      </c>
      <c r="DK316" s="371">
        <f t="shared" si="789"/>
        <v>0</v>
      </c>
      <c r="DL316" s="372">
        <f t="shared" si="790"/>
        <v>0</v>
      </c>
      <c r="DM316" s="371">
        <f t="shared" si="791"/>
        <v>0</v>
      </c>
      <c r="DN316" s="372">
        <f t="shared" si="791"/>
        <v>0</v>
      </c>
      <c r="DO316" s="371">
        <f t="shared" si="792"/>
        <v>0</v>
      </c>
      <c r="DP316" s="372">
        <f t="shared" si="792"/>
        <v>0</v>
      </c>
      <c r="DQ316" s="371">
        <f t="shared" si="793"/>
        <v>0</v>
      </c>
      <c r="DR316" s="372">
        <f t="shared" si="793"/>
        <v>0</v>
      </c>
      <c r="DS316" s="371">
        <f t="shared" si="794"/>
        <v>0</v>
      </c>
      <c r="DT316" s="372">
        <f t="shared" si="794"/>
        <v>0</v>
      </c>
      <c r="DU316" s="392"/>
      <c r="DV316" s="390"/>
      <c r="DW316" s="371">
        <f t="shared" si="795"/>
        <v>0</v>
      </c>
      <c r="DX316" s="372">
        <f t="shared" si="795"/>
        <v>0</v>
      </c>
      <c r="DY316" s="396"/>
      <c r="DZ316" s="390"/>
      <c r="EA316" s="371">
        <f t="shared" si="796"/>
        <v>0</v>
      </c>
      <c r="EB316" s="372">
        <f t="shared" si="796"/>
        <v>0</v>
      </c>
      <c r="EC316" s="397"/>
      <c r="ED316" s="390"/>
      <c r="EE316" s="371">
        <f t="shared" si="807"/>
        <v>0</v>
      </c>
      <c r="EF316" s="372">
        <f t="shared" si="807"/>
        <v>0</v>
      </c>
      <c r="EG316" s="358">
        <f t="shared" si="808"/>
        <v>0</v>
      </c>
      <c r="EH316" s="372">
        <f t="shared" si="808"/>
        <v>0</v>
      </c>
      <c r="EI316" s="358">
        <f t="shared" si="809"/>
        <v>0</v>
      </c>
      <c r="EJ316" s="372">
        <f t="shared" si="809"/>
        <v>0</v>
      </c>
      <c r="EK316" s="394"/>
      <c r="EL316" s="387"/>
      <c r="EM316" s="371">
        <f t="shared" si="711"/>
        <v>0</v>
      </c>
      <c r="EN316" s="372">
        <f t="shared" si="711"/>
        <v>0</v>
      </c>
      <c r="EO316" s="399"/>
      <c r="EP316" s="387"/>
      <c r="EQ316" s="371">
        <f t="shared" si="810"/>
        <v>0</v>
      </c>
      <c r="ER316" s="372">
        <f t="shared" si="810"/>
        <v>0</v>
      </c>
      <c r="ES316" s="399"/>
      <c r="ET316" s="387"/>
      <c r="EU316" s="371">
        <f t="shared" si="646"/>
        <v>0</v>
      </c>
      <c r="EV316" s="372">
        <f t="shared" si="647"/>
        <v>0</v>
      </c>
      <c r="EW316" s="371">
        <f t="shared" si="811"/>
        <v>0</v>
      </c>
      <c r="EX316" s="372">
        <f t="shared" si="811"/>
        <v>0</v>
      </c>
      <c r="EY316" s="371">
        <f t="shared" si="812"/>
        <v>0</v>
      </c>
      <c r="EZ316" s="372">
        <f t="shared" si="812"/>
        <v>0</v>
      </c>
      <c r="FA316" s="394"/>
      <c r="FB316" s="387"/>
      <c r="FC316" s="371">
        <f t="shared" si="797"/>
        <v>0</v>
      </c>
      <c r="FD316" s="372">
        <f t="shared" si="797"/>
        <v>0</v>
      </c>
      <c r="FE316" s="399"/>
      <c r="FF316" s="387"/>
      <c r="FG316" s="371">
        <f t="shared" si="798"/>
        <v>0</v>
      </c>
      <c r="FH316" s="372">
        <f t="shared" si="798"/>
        <v>0</v>
      </c>
      <c r="FI316" s="401"/>
      <c r="FJ316" s="387"/>
      <c r="FK316" s="371">
        <f t="shared" si="813"/>
        <v>0</v>
      </c>
      <c r="FL316" s="372">
        <f t="shared" si="813"/>
        <v>0</v>
      </c>
      <c r="FM316" s="371">
        <f t="shared" si="814"/>
        <v>0</v>
      </c>
      <c r="FN316" s="372">
        <f t="shared" si="814"/>
        <v>0</v>
      </c>
      <c r="FO316" s="371">
        <f t="shared" si="815"/>
        <v>0</v>
      </c>
      <c r="FP316" s="372">
        <f t="shared" si="815"/>
        <v>0</v>
      </c>
      <c r="FQ316" s="392"/>
      <c r="FR316" s="390"/>
      <c r="FS316" s="371">
        <f t="shared" si="816"/>
        <v>0</v>
      </c>
      <c r="FT316" s="372">
        <f t="shared" si="816"/>
        <v>0</v>
      </c>
      <c r="FU316" s="396"/>
      <c r="FV316" s="390"/>
      <c r="FW316" s="371">
        <f t="shared" si="799"/>
        <v>0</v>
      </c>
      <c r="FX316" s="372">
        <f t="shared" si="799"/>
        <v>0</v>
      </c>
      <c r="FY316" s="396"/>
      <c r="FZ316" s="390"/>
      <c r="GA316" s="371">
        <f t="shared" si="817"/>
        <v>0</v>
      </c>
      <c r="GB316" s="372">
        <f t="shared" si="817"/>
        <v>0</v>
      </c>
      <c r="GC316" s="406">
        <f t="shared" si="818"/>
        <v>0</v>
      </c>
      <c r="GD316" s="372">
        <f t="shared" si="818"/>
        <v>0</v>
      </c>
      <c r="GE316" s="371">
        <f t="shared" si="818"/>
        <v>0</v>
      </c>
      <c r="GF316" s="372">
        <f t="shared" si="819"/>
        <v>0</v>
      </c>
      <c r="GG316" s="371" t="str">
        <f t="shared" si="820"/>
        <v/>
      </c>
      <c r="GH316" s="372" t="str">
        <f t="shared" si="820"/>
        <v/>
      </c>
      <c r="GI316" s="371" t="str">
        <f t="shared" si="821"/>
        <v/>
      </c>
      <c r="GJ316" s="372" t="str">
        <f t="shared" si="821"/>
        <v/>
      </c>
      <c r="GK316" s="406">
        <f t="shared" si="822"/>
        <v>0</v>
      </c>
      <c r="GL316" s="372">
        <f t="shared" si="822"/>
        <v>0</v>
      </c>
      <c r="GM316" s="371">
        <f t="shared" si="822"/>
        <v>0</v>
      </c>
      <c r="GN316" s="372">
        <f t="shared" si="823"/>
        <v>0</v>
      </c>
      <c r="GO316" s="371">
        <f t="shared" si="824"/>
        <v>0</v>
      </c>
      <c r="GP316" s="372">
        <f t="shared" si="824"/>
        <v>0</v>
      </c>
      <c r="GQ316" s="371">
        <f t="shared" si="825"/>
        <v>0</v>
      </c>
      <c r="GR316" s="372">
        <f t="shared" si="825"/>
        <v>0</v>
      </c>
      <c r="GS316" s="406">
        <f t="shared" si="826"/>
        <v>0</v>
      </c>
      <c r="GT316" s="372">
        <f t="shared" si="826"/>
        <v>0</v>
      </c>
      <c r="GU316" s="371">
        <f t="shared" si="826"/>
        <v>0</v>
      </c>
      <c r="GV316" s="372">
        <f t="shared" si="826"/>
        <v>0</v>
      </c>
      <c r="GW316" s="371" t="str">
        <f t="shared" si="827"/>
        <v/>
      </c>
      <c r="GX316" s="372" t="str">
        <f t="shared" si="827"/>
        <v/>
      </c>
      <c r="GY316" s="371" t="str">
        <f t="shared" si="827"/>
        <v/>
      </c>
      <c r="GZ316" s="372" t="str">
        <f t="shared" si="827"/>
        <v/>
      </c>
      <c r="HA316" s="406">
        <f t="shared" si="828"/>
        <v>0</v>
      </c>
      <c r="HB316" s="372">
        <f t="shared" si="828"/>
        <v>0</v>
      </c>
      <c r="HC316" s="371">
        <f t="shared" si="828"/>
        <v>0</v>
      </c>
      <c r="HD316" s="372">
        <f t="shared" si="828"/>
        <v>0</v>
      </c>
      <c r="HE316" s="371" t="str">
        <f t="shared" si="829"/>
        <v/>
      </c>
      <c r="HF316" s="372" t="str">
        <f t="shared" si="829"/>
        <v/>
      </c>
      <c r="HG316" s="371" t="str">
        <f t="shared" si="830"/>
        <v/>
      </c>
      <c r="HH316" s="372" t="str">
        <f t="shared" si="830"/>
        <v/>
      </c>
      <c r="HI316" s="406" t="str">
        <f t="shared" si="831"/>
        <v/>
      </c>
      <c r="HJ316" s="372" t="str">
        <f t="shared" si="831"/>
        <v/>
      </c>
      <c r="HK316" s="371" t="str">
        <f t="shared" si="832"/>
        <v/>
      </c>
      <c r="HL316" s="371" t="str">
        <f t="shared" si="832"/>
        <v/>
      </c>
      <c r="HM316" s="410"/>
    </row>
    <row r="317" spans="1:221" s="343" customFormat="1" ht="15">
      <c r="A317" s="354" t="s">
        <v>286</v>
      </c>
      <c r="B317" s="314" t="s">
        <v>820</v>
      </c>
      <c r="C317" s="314"/>
      <c r="D317" s="313">
        <v>217989</v>
      </c>
      <c r="E317" s="315">
        <v>10</v>
      </c>
      <c r="F317" s="676"/>
      <c r="G317" s="420"/>
      <c r="H317" s="421"/>
      <c r="I317" s="414"/>
      <c r="J317" s="371">
        <f t="shared" si="610"/>
        <v>0</v>
      </c>
      <c r="K317" s="372">
        <f t="shared" si="611"/>
        <v>0</v>
      </c>
      <c r="L317" s="387"/>
      <c r="M317" s="371">
        <f t="shared" si="833"/>
        <v>0</v>
      </c>
      <c r="N317" s="372">
        <f t="shared" si="800"/>
        <v>0</v>
      </c>
      <c r="O317" s="371">
        <f t="shared" si="801"/>
        <v>0</v>
      </c>
      <c r="P317" s="372">
        <f t="shared" si="802"/>
        <v>0</v>
      </c>
      <c r="Q317" s="392"/>
      <c r="R317" s="390"/>
      <c r="S317" s="371">
        <f t="shared" si="616"/>
        <v>0</v>
      </c>
      <c r="T317" s="372">
        <f t="shared" si="617"/>
        <v>0</v>
      </c>
      <c r="U317" s="396"/>
      <c r="V317" s="390"/>
      <c r="W317" s="371">
        <f t="shared" si="618"/>
        <v>0</v>
      </c>
      <c r="X317" s="372">
        <f t="shared" si="619"/>
        <v>0</v>
      </c>
      <c r="Y317" s="397"/>
      <c r="Z317" s="390"/>
      <c r="AA317" s="371">
        <f t="shared" si="620"/>
        <v>0</v>
      </c>
      <c r="AB317" s="372">
        <f t="shared" si="621"/>
        <v>0</v>
      </c>
      <c r="AC317" s="358">
        <f t="shared" si="622"/>
        <v>0</v>
      </c>
      <c r="AD317" s="372">
        <f t="shared" si="623"/>
        <v>0</v>
      </c>
      <c r="AE317" s="358">
        <f t="shared" si="624"/>
        <v>0</v>
      </c>
      <c r="AF317" s="372">
        <f t="shared" si="625"/>
        <v>0</v>
      </c>
      <c r="AG317" s="394"/>
      <c r="AH317" s="387"/>
      <c r="AI317" s="371">
        <f t="shared" si="768"/>
        <v>0</v>
      </c>
      <c r="AJ317" s="372">
        <f t="shared" si="769"/>
        <v>0</v>
      </c>
      <c r="AK317" s="399"/>
      <c r="AL317" s="387"/>
      <c r="AM317" s="371">
        <f t="shared" si="776"/>
        <v>0</v>
      </c>
      <c r="AN317" s="372">
        <f t="shared" si="777"/>
        <v>0</v>
      </c>
      <c r="AO317" s="399"/>
      <c r="AP317" s="387"/>
      <c r="AQ317" s="371">
        <f t="shared" si="770"/>
        <v>0</v>
      </c>
      <c r="AR317" s="372">
        <f t="shared" si="771"/>
        <v>0</v>
      </c>
      <c r="AS317" s="371">
        <f t="shared" si="772"/>
        <v>0</v>
      </c>
      <c r="AT317" s="372">
        <f t="shared" si="773"/>
        <v>0</v>
      </c>
      <c r="AU317" s="371">
        <f t="shared" si="774"/>
        <v>0</v>
      </c>
      <c r="AV317" s="372">
        <f t="shared" si="775"/>
        <v>0</v>
      </c>
      <c r="AW317" s="394"/>
      <c r="AX317" s="387"/>
      <c r="AY317" s="371">
        <f t="shared" si="630"/>
        <v>0</v>
      </c>
      <c r="AZ317" s="372">
        <f t="shared" si="631"/>
        <v>0</v>
      </c>
      <c r="BA317" s="399"/>
      <c r="BB317" s="387"/>
      <c r="BC317" s="371">
        <f t="shared" si="632"/>
        <v>0</v>
      </c>
      <c r="BD317" s="372">
        <f t="shared" si="633"/>
        <v>0</v>
      </c>
      <c r="BE317" s="401"/>
      <c r="BF317" s="387"/>
      <c r="BG317" s="371">
        <f t="shared" si="778"/>
        <v>0</v>
      </c>
      <c r="BH317" s="372">
        <f t="shared" si="778"/>
        <v>0</v>
      </c>
      <c r="BI317" s="371">
        <f t="shared" si="779"/>
        <v>0</v>
      </c>
      <c r="BJ317" s="372">
        <f t="shared" si="779"/>
        <v>0</v>
      </c>
      <c r="BK317" s="371">
        <f t="shared" si="780"/>
        <v>0</v>
      </c>
      <c r="BL317" s="372">
        <f t="shared" si="780"/>
        <v>0</v>
      </c>
      <c r="BM317" s="392"/>
      <c r="BN317" s="390"/>
      <c r="BO317" s="371">
        <f t="shared" si="834"/>
        <v>0</v>
      </c>
      <c r="BP317" s="372">
        <f t="shared" si="834"/>
        <v>0</v>
      </c>
      <c r="BQ317" s="396"/>
      <c r="BR317" s="390"/>
      <c r="BS317" s="371">
        <f t="shared" si="803"/>
        <v>0</v>
      </c>
      <c r="BT317" s="372">
        <f t="shared" si="803"/>
        <v>0</v>
      </c>
      <c r="BU317" s="397"/>
      <c r="BV317" s="390"/>
      <c r="BW317" s="371">
        <f t="shared" si="804"/>
        <v>0</v>
      </c>
      <c r="BX317" s="372">
        <f t="shared" si="781"/>
        <v>0</v>
      </c>
      <c r="BY317" s="358">
        <f t="shared" si="782"/>
        <v>0</v>
      </c>
      <c r="BZ317" s="372">
        <f t="shared" si="782"/>
        <v>0</v>
      </c>
      <c r="CA317" s="358">
        <f t="shared" si="783"/>
        <v>0</v>
      </c>
      <c r="CB317" s="372">
        <f t="shared" si="783"/>
        <v>0</v>
      </c>
      <c r="CC317" s="394"/>
      <c r="CD317" s="387"/>
      <c r="CE317" s="371">
        <f t="shared" si="607"/>
        <v>0</v>
      </c>
      <c r="CF317" s="372">
        <f t="shared" si="607"/>
        <v>0</v>
      </c>
      <c r="CG317" s="399"/>
      <c r="CH317" s="387"/>
      <c r="CI317" s="371">
        <f t="shared" si="805"/>
        <v>0</v>
      </c>
      <c r="CJ317" s="372">
        <f t="shared" si="805"/>
        <v>0</v>
      </c>
      <c r="CK317" s="399"/>
      <c r="CL317" s="387"/>
      <c r="CM317" s="371">
        <f t="shared" si="806"/>
        <v>0</v>
      </c>
      <c r="CN317" s="372">
        <f t="shared" si="806"/>
        <v>0</v>
      </c>
      <c r="CO317" s="371">
        <f t="shared" si="784"/>
        <v>0</v>
      </c>
      <c r="CP317" s="372">
        <f t="shared" si="784"/>
        <v>0</v>
      </c>
      <c r="CQ317" s="371">
        <f t="shared" si="785"/>
        <v>0</v>
      </c>
      <c r="CR317" s="372">
        <f t="shared" si="785"/>
        <v>0</v>
      </c>
      <c r="CS317" s="394"/>
      <c r="CT317" s="387"/>
      <c r="CU317" s="371">
        <f t="shared" si="608"/>
        <v>0</v>
      </c>
      <c r="CV317" s="372">
        <f t="shared" si="608"/>
        <v>0</v>
      </c>
      <c r="CW317" s="399"/>
      <c r="CX317" s="387"/>
      <c r="CY317" s="371">
        <f t="shared" si="609"/>
        <v>0</v>
      </c>
      <c r="CZ317" s="372">
        <f t="shared" si="609"/>
        <v>0</v>
      </c>
      <c r="DA317" s="401"/>
      <c r="DB317" s="387"/>
      <c r="DC317" s="371">
        <f t="shared" si="786"/>
        <v>0</v>
      </c>
      <c r="DD317" s="372">
        <f t="shared" si="786"/>
        <v>0</v>
      </c>
      <c r="DE317" s="371">
        <f t="shared" si="787"/>
        <v>0</v>
      </c>
      <c r="DF317" s="372">
        <f t="shared" si="787"/>
        <v>0</v>
      </c>
      <c r="DG317" s="371">
        <f t="shared" si="788"/>
        <v>0</v>
      </c>
      <c r="DH317" s="372">
        <f t="shared" si="788"/>
        <v>0</v>
      </c>
      <c r="DI317" s="371">
        <f t="shared" si="789"/>
        <v>0</v>
      </c>
      <c r="DJ317" s="372">
        <f t="shared" si="789"/>
        <v>0</v>
      </c>
      <c r="DK317" s="371">
        <f t="shared" si="789"/>
        <v>0</v>
      </c>
      <c r="DL317" s="372">
        <f t="shared" si="790"/>
        <v>0</v>
      </c>
      <c r="DM317" s="371">
        <f t="shared" si="791"/>
        <v>0</v>
      </c>
      <c r="DN317" s="372">
        <f t="shared" si="791"/>
        <v>0</v>
      </c>
      <c r="DO317" s="371">
        <f t="shared" si="792"/>
        <v>0</v>
      </c>
      <c r="DP317" s="372">
        <f t="shared" si="792"/>
        <v>0</v>
      </c>
      <c r="DQ317" s="371">
        <f t="shared" si="793"/>
        <v>0</v>
      </c>
      <c r="DR317" s="372">
        <f t="shared" si="793"/>
        <v>0</v>
      </c>
      <c r="DS317" s="371">
        <f t="shared" si="794"/>
        <v>0</v>
      </c>
      <c r="DT317" s="372">
        <f t="shared" si="794"/>
        <v>0</v>
      </c>
      <c r="DU317" s="392"/>
      <c r="DV317" s="390"/>
      <c r="DW317" s="371">
        <f t="shared" si="795"/>
        <v>0</v>
      </c>
      <c r="DX317" s="372">
        <f t="shared" si="795"/>
        <v>0</v>
      </c>
      <c r="DY317" s="396"/>
      <c r="DZ317" s="390"/>
      <c r="EA317" s="371">
        <f t="shared" si="796"/>
        <v>0</v>
      </c>
      <c r="EB317" s="372">
        <f t="shared" si="796"/>
        <v>0</v>
      </c>
      <c r="EC317" s="397"/>
      <c r="ED317" s="390"/>
      <c r="EE317" s="371">
        <f t="shared" si="807"/>
        <v>0</v>
      </c>
      <c r="EF317" s="372">
        <f t="shared" si="807"/>
        <v>0</v>
      </c>
      <c r="EG317" s="358">
        <f t="shared" si="808"/>
        <v>0</v>
      </c>
      <c r="EH317" s="372">
        <f t="shared" si="808"/>
        <v>0</v>
      </c>
      <c r="EI317" s="358">
        <f t="shared" si="809"/>
        <v>0</v>
      </c>
      <c r="EJ317" s="372">
        <f t="shared" si="809"/>
        <v>0</v>
      </c>
      <c r="EK317" s="394"/>
      <c r="EL317" s="387"/>
      <c r="EM317" s="371">
        <f t="shared" si="711"/>
        <v>0</v>
      </c>
      <c r="EN317" s="372">
        <f t="shared" si="711"/>
        <v>0</v>
      </c>
      <c r="EO317" s="399"/>
      <c r="EP317" s="387"/>
      <c r="EQ317" s="371">
        <f t="shared" si="810"/>
        <v>0</v>
      </c>
      <c r="ER317" s="372">
        <f t="shared" si="810"/>
        <v>0</v>
      </c>
      <c r="ES317" s="399"/>
      <c r="ET317" s="387"/>
      <c r="EU317" s="371">
        <f t="shared" si="646"/>
        <v>0</v>
      </c>
      <c r="EV317" s="372">
        <f t="shared" si="647"/>
        <v>0</v>
      </c>
      <c r="EW317" s="371">
        <f t="shared" si="811"/>
        <v>0</v>
      </c>
      <c r="EX317" s="372">
        <f t="shared" si="811"/>
        <v>0</v>
      </c>
      <c r="EY317" s="371">
        <f t="shared" si="812"/>
        <v>0</v>
      </c>
      <c r="EZ317" s="372">
        <f t="shared" si="812"/>
        <v>0</v>
      </c>
      <c r="FA317" s="394"/>
      <c r="FB317" s="387"/>
      <c r="FC317" s="371">
        <f t="shared" si="797"/>
        <v>0</v>
      </c>
      <c r="FD317" s="372">
        <f t="shared" si="797"/>
        <v>0</v>
      </c>
      <c r="FE317" s="399"/>
      <c r="FF317" s="387"/>
      <c r="FG317" s="371">
        <f t="shared" si="798"/>
        <v>0</v>
      </c>
      <c r="FH317" s="372">
        <f t="shared" si="798"/>
        <v>0</v>
      </c>
      <c r="FI317" s="401"/>
      <c r="FJ317" s="387"/>
      <c r="FK317" s="371">
        <f t="shared" si="813"/>
        <v>0</v>
      </c>
      <c r="FL317" s="372">
        <f t="shared" si="813"/>
        <v>0</v>
      </c>
      <c r="FM317" s="371">
        <f t="shared" si="814"/>
        <v>0</v>
      </c>
      <c r="FN317" s="372">
        <f t="shared" si="814"/>
        <v>0</v>
      </c>
      <c r="FO317" s="371">
        <f t="shared" si="815"/>
        <v>0</v>
      </c>
      <c r="FP317" s="372">
        <f t="shared" si="815"/>
        <v>0</v>
      </c>
      <c r="FQ317" s="392"/>
      <c r="FR317" s="390"/>
      <c r="FS317" s="371">
        <f t="shared" si="816"/>
        <v>0</v>
      </c>
      <c r="FT317" s="372">
        <f t="shared" si="816"/>
        <v>0</v>
      </c>
      <c r="FU317" s="396"/>
      <c r="FV317" s="390"/>
      <c r="FW317" s="371">
        <f t="shared" si="799"/>
        <v>0</v>
      </c>
      <c r="FX317" s="372">
        <f t="shared" si="799"/>
        <v>0</v>
      </c>
      <c r="FY317" s="396"/>
      <c r="FZ317" s="390"/>
      <c r="GA317" s="371">
        <f t="shared" si="817"/>
        <v>0</v>
      </c>
      <c r="GB317" s="372">
        <f t="shared" si="817"/>
        <v>0</v>
      </c>
      <c r="GC317" s="406">
        <f t="shared" si="818"/>
        <v>0</v>
      </c>
      <c r="GD317" s="372">
        <f t="shared" si="818"/>
        <v>0</v>
      </c>
      <c r="GE317" s="371">
        <f t="shared" si="818"/>
        <v>0</v>
      </c>
      <c r="GF317" s="372">
        <f t="shared" si="819"/>
        <v>0</v>
      </c>
      <c r="GG317" s="371" t="str">
        <f t="shared" si="820"/>
        <v/>
      </c>
      <c r="GH317" s="372" t="str">
        <f t="shared" si="820"/>
        <v/>
      </c>
      <c r="GI317" s="371" t="str">
        <f t="shared" si="821"/>
        <v/>
      </c>
      <c r="GJ317" s="372" t="str">
        <f t="shared" si="821"/>
        <v/>
      </c>
      <c r="GK317" s="406">
        <f t="shared" si="822"/>
        <v>0</v>
      </c>
      <c r="GL317" s="372">
        <f t="shared" si="822"/>
        <v>0</v>
      </c>
      <c r="GM317" s="371">
        <f t="shared" si="822"/>
        <v>0</v>
      </c>
      <c r="GN317" s="372">
        <f t="shared" si="823"/>
        <v>0</v>
      </c>
      <c r="GO317" s="371">
        <f t="shared" si="824"/>
        <v>0</v>
      </c>
      <c r="GP317" s="372">
        <f t="shared" si="824"/>
        <v>0</v>
      </c>
      <c r="GQ317" s="371">
        <f t="shared" si="825"/>
        <v>0</v>
      </c>
      <c r="GR317" s="372">
        <f t="shared" si="825"/>
        <v>0</v>
      </c>
      <c r="GS317" s="406">
        <f t="shared" si="826"/>
        <v>0</v>
      </c>
      <c r="GT317" s="372">
        <f t="shared" si="826"/>
        <v>0</v>
      </c>
      <c r="GU317" s="371">
        <f t="shared" si="826"/>
        <v>0</v>
      </c>
      <c r="GV317" s="372">
        <f t="shared" si="826"/>
        <v>0</v>
      </c>
      <c r="GW317" s="371" t="str">
        <f t="shared" si="827"/>
        <v/>
      </c>
      <c r="GX317" s="372" t="str">
        <f t="shared" si="827"/>
        <v/>
      </c>
      <c r="GY317" s="371" t="str">
        <f t="shared" si="827"/>
        <v/>
      </c>
      <c r="GZ317" s="372" t="str">
        <f t="shared" si="827"/>
        <v/>
      </c>
      <c r="HA317" s="406">
        <f t="shared" si="828"/>
        <v>0</v>
      </c>
      <c r="HB317" s="372">
        <f t="shared" si="828"/>
        <v>0</v>
      </c>
      <c r="HC317" s="371">
        <f t="shared" si="828"/>
        <v>0</v>
      </c>
      <c r="HD317" s="372">
        <f t="shared" si="828"/>
        <v>0</v>
      </c>
      <c r="HE317" s="371" t="str">
        <f t="shared" si="829"/>
        <v/>
      </c>
      <c r="HF317" s="372" t="str">
        <f t="shared" si="829"/>
        <v/>
      </c>
      <c r="HG317" s="371" t="str">
        <f t="shared" si="830"/>
        <v/>
      </c>
      <c r="HH317" s="372" t="str">
        <f t="shared" si="830"/>
        <v/>
      </c>
      <c r="HI317" s="406" t="str">
        <f t="shared" si="831"/>
        <v/>
      </c>
      <c r="HJ317" s="372" t="str">
        <f t="shared" si="831"/>
        <v/>
      </c>
      <c r="HK317" s="371" t="str">
        <f t="shared" si="832"/>
        <v/>
      </c>
      <c r="HL317" s="371" t="str">
        <f t="shared" si="832"/>
        <v/>
      </c>
      <c r="HM317" s="410"/>
    </row>
    <row r="318" spans="1:221" s="343" customFormat="1" ht="15">
      <c r="A318" s="354" t="s">
        <v>286</v>
      </c>
      <c r="B318" s="314" t="s">
        <v>821</v>
      </c>
      <c r="C318" s="314"/>
      <c r="D318" s="313">
        <v>217837</v>
      </c>
      <c r="E318" s="315">
        <v>10</v>
      </c>
      <c r="F318" s="676"/>
      <c r="G318" s="420"/>
      <c r="H318" s="421"/>
      <c r="I318" s="414"/>
      <c r="J318" s="371">
        <f t="shared" si="610"/>
        <v>0</v>
      </c>
      <c r="K318" s="372">
        <f t="shared" si="611"/>
        <v>0</v>
      </c>
      <c r="L318" s="387"/>
      <c r="M318" s="371">
        <f t="shared" si="833"/>
        <v>0</v>
      </c>
      <c r="N318" s="372">
        <f t="shared" si="800"/>
        <v>0</v>
      </c>
      <c r="O318" s="371">
        <f t="shared" si="801"/>
        <v>0</v>
      </c>
      <c r="P318" s="372">
        <f t="shared" si="802"/>
        <v>0</v>
      </c>
      <c r="Q318" s="392"/>
      <c r="R318" s="390"/>
      <c r="S318" s="371">
        <f t="shared" si="616"/>
        <v>0</v>
      </c>
      <c r="T318" s="372">
        <f t="shared" si="617"/>
        <v>0</v>
      </c>
      <c r="U318" s="396"/>
      <c r="V318" s="390"/>
      <c r="W318" s="371">
        <f t="shared" si="618"/>
        <v>0</v>
      </c>
      <c r="X318" s="372">
        <f t="shared" si="619"/>
        <v>0</v>
      </c>
      <c r="Y318" s="397"/>
      <c r="Z318" s="390"/>
      <c r="AA318" s="371">
        <f t="shared" si="620"/>
        <v>0</v>
      </c>
      <c r="AB318" s="372">
        <f t="shared" si="621"/>
        <v>0</v>
      </c>
      <c r="AC318" s="358">
        <f t="shared" si="622"/>
        <v>0</v>
      </c>
      <c r="AD318" s="372">
        <f t="shared" si="623"/>
        <v>0</v>
      </c>
      <c r="AE318" s="358">
        <f t="shared" si="624"/>
        <v>0</v>
      </c>
      <c r="AF318" s="372">
        <f t="shared" si="625"/>
        <v>0</v>
      </c>
      <c r="AG318" s="394"/>
      <c r="AH318" s="387"/>
      <c r="AI318" s="371">
        <f t="shared" si="768"/>
        <v>0</v>
      </c>
      <c r="AJ318" s="372">
        <f t="shared" si="769"/>
        <v>0</v>
      </c>
      <c r="AK318" s="399"/>
      <c r="AL318" s="387"/>
      <c r="AM318" s="371">
        <f t="shared" si="776"/>
        <v>0</v>
      </c>
      <c r="AN318" s="372">
        <f t="shared" si="777"/>
        <v>0</v>
      </c>
      <c r="AO318" s="399"/>
      <c r="AP318" s="387"/>
      <c r="AQ318" s="371">
        <f t="shared" si="770"/>
        <v>0</v>
      </c>
      <c r="AR318" s="372">
        <f t="shared" si="771"/>
        <v>0</v>
      </c>
      <c r="AS318" s="371">
        <f t="shared" si="772"/>
        <v>0</v>
      </c>
      <c r="AT318" s="372">
        <f t="shared" si="773"/>
        <v>0</v>
      </c>
      <c r="AU318" s="371">
        <f t="shared" si="774"/>
        <v>0</v>
      </c>
      <c r="AV318" s="372">
        <f t="shared" si="775"/>
        <v>0</v>
      </c>
      <c r="AW318" s="394"/>
      <c r="AX318" s="387"/>
      <c r="AY318" s="371">
        <f t="shared" si="630"/>
        <v>0</v>
      </c>
      <c r="AZ318" s="372">
        <f t="shared" si="631"/>
        <v>0</v>
      </c>
      <c r="BA318" s="399"/>
      <c r="BB318" s="387"/>
      <c r="BC318" s="371">
        <f t="shared" si="632"/>
        <v>0</v>
      </c>
      <c r="BD318" s="372">
        <f t="shared" si="633"/>
        <v>0</v>
      </c>
      <c r="BE318" s="401"/>
      <c r="BF318" s="387"/>
      <c r="BG318" s="371">
        <f t="shared" si="778"/>
        <v>0</v>
      </c>
      <c r="BH318" s="372">
        <f t="shared" si="778"/>
        <v>0</v>
      </c>
      <c r="BI318" s="371">
        <f t="shared" si="779"/>
        <v>0</v>
      </c>
      <c r="BJ318" s="372">
        <f t="shared" si="779"/>
        <v>0</v>
      </c>
      <c r="BK318" s="371">
        <f t="shared" si="780"/>
        <v>0</v>
      </c>
      <c r="BL318" s="372">
        <f t="shared" si="780"/>
        <v>0</v>
      </c>
      <c r="BM318" s="392"/>
      <c r="BN318" s="390"/>
      <c r="BO318" s="371">
        <f t="shared" si="834"/>
        <v>0</v>
      </c>
      <c r="BP318" s="372">
        <f t="shared" si="834"/>
        <v>0</v>
      </c>
      <c r="BQ318" s="396"/>
      <c r="BR318" s="390"/>
      <c r="BS318" s="371">
        <f t="shared" si="803"/>
        <v>0</v>
      </c>
      <c r="BT318" s="372">
        <f t="shared" si="803"/>
        <v>0</v>
      </c>
      <c r="BU318" s="397"/>
      <c r="BV318" s="390"/>
      <c r="BW318" s="371">
        <f t="shared" si="804"/>
        <v>0</v>
      </c>
      <c r="BX318" s="372">
        <f t="shared" si="781"/>
        <v>0</v>
      </c>
      <c r="BY318" s="358">
        <f t="shared" si="782"/>
        <v>0</v>
      </c>
      <c r="BZ318" s="372">
        <f t="shared" si="782"/>
        <v>0</v>
      </c>
      <c r="CA318" s="358">
        <f t="shared" si="783"/>
        <v>0</v>
      </c>
      <c r="CB318" s="372">
        <f t="shared" si="783"/>
        <v>0</v>
      </c>
      <c r="CC318" s="394"/>
      <c r="CD318" s="387"/>
      <c r="CE318" s="371">
        <f t="shared" si="607"/>
        <v>0</v>
      </c>
      <c r="CF318" s="372">
        <f t="shared" si="607"/>
        <v>0</v>
      </c>
      <c r="CG318" s="399"/>
      <c r="CH318" s="387"/>
      <c r="CI318" s="371">
        <f t="shared" si="805"/>
        <v>0</v>
      </c>
      <c r="CJ318" s="372">
        <f t="shared" si="805"/>
        <v>0</v>
      </c>
      <c r="CK318" s="399"/>
      <c r="CL318" s="387"/>
      <c r="CM318" s="371">
        <f t="shared" si="806"/>
        <v>0</v>
      </c>
      <c r="CN318" s="372">
        <f t="shared" si="806"/>
        <v>0</v>
      </c>
      <c r="CO318" s="371">
        <f t="shared" si="784"/>
        <v>0</v>
      </c>
      <c r="CP318" s="372">
        <f t="shared" si="784"/>
        <v>0</v>
      </c>
      <c r="CQ318" s="371">
        <f t="shared" si="785"/>
        <v>0</v>
      </c>
      <c r="CR318" s="372">
        <f t="shared" si="785"/>
        <v>0</v>
      </c>
      <c r="CS318" s="394"/>
      <c r="CT318" s="387"/>
      <c r="CU318" s="371">
        <f t="shared" si="608"/>
        <v>0</v>
      </c>
      <c r="CV318" s="372">
        <f t="shared" si="608"/>
        <v>0</v>
      </c>
      <c r="CW318" s="399"/>
      <c r="CX318" s="387"/>
      <c r="CY318" s="371">
        <f t="shared" si="609"/>
        <v>0</v>
      </c>
      <c r="CZ318" s="372">
        <f t="shared" si="609"/>
        <v>0</v>
      </c>
      <c r="DA318" s="401"/>
      <c r="DB318" s="387"/>
      <c r="DC318" s="371">
        <f t="shared" si="786"/>
        <v>0</v>
      </c>
      <c r="DD318" s="372">
        <f t="shared" si="786"/>
        <v>0</v>
      </c>
      <c r="DE318" s="371">
        <f t="shared" si="787"/>
        <v>0</v>
      </c>
      <c r="DF318" s="372">
        <f t="shared" si="787"/>
        <v>0</v>
      </c>
      <c r="DG318" s="371">
        <f t="shared" si="788"/>
        <v>0</v>
      </c>
      <c r="DH318" s="372">
        <f t="shared" si="788"/>
        <v>0</v>
      </c>
      <c r="DI318" s="371">
        <f t="shared" si="789"/>
        <v>0</v>
      </c>
      <c r="DJ318" s="372">
        <f t="shared" si="789"/>
        <v>0</v>
      </c>
      <c r="DK318" s="371">
        <f t="shared" si="789"/>
        <v>0</v>
      </c>
      <c r="DL318" s="372">
        <f t="shared" si="790"/>
        <v>0</v>
      </c>
      <c r="DM318" s="371">
        <f t="shared" si="791"/>
        <v>0</v>
      </c>
      <c r="DN318" s="372">
        <f t="shared" si="791"/>
        <v>0</v>
      </c>
      <c r="DO318" s="371">
        <f t="shared" si="792"/>
        <v>0</v>
      </c>
      <c r="DP318" s="372">
        <f t="shared" si="792"/>
        <v>0</v>
      </c>
      <c r="DQ318" s="371">
        <f t="shared" si="793"/>
        <v>0</v>
      </c>
      <c r="DR318" s="372">
        <f t="shared" si="793"/>
        <v>0</v>
      </c>
      <c r="DS318" s="371">
        <f t="shared" si="794"/>
        <v>0</v>
      </c>
      <c r="DT318" s="372">
        <f t="shared" si="794"/>
        <v>0</v>
      </c>
      <c r="DU318" s="392"/>
      <c r="DV318" s="390"/>
      <c r="DW318" s="371">
        <f t="shared" si="795"/>
        <v>0</v>
      </c>
      <c r="DX318" s="372">
        <f t="shared" si="795"/>
        <v>0</v>
      </c>
      <c r="DY318" s="396"/>
      <c r="DZ318" s="390"/>
      <c r="EA318" s="371">
        <f t="shared" si="796"/>
        <v>0</v>
      </c>
      <c r="EB318" s="372">
        <f t="shared" si="796"/>
        <v>0</v>
      </c>
      <c r="EC318" s="397"/>
      <c r="ED318" s="390"/>
      <c r="EE318" s="371">
        <f t="shared" si="807"/>
        <v>0</v>
      </c>
      <c r="EF318" s="372">
        <f t="shared" si="807"/>
        <v>0</v>
      </c>
      <c r="EG318" s="358">
        <f t="shared" si="808"/>
        <v>0</v>
      </c>
      <c r="EH318" s="372">
        <f t="shared" si="808"/>
        <v>0</v>
      </c>
      <c r="EI318" s="358">
        <f t="shared" si="809"/>
        <v>0</v>
      </c>
      <c r="EJ318" s="372">
        <f t="shared" si="809"/>
        <v>0</v>
      </c>
      <c r="EK318" s="394"/>
      <c r="EL318" s="387"/>
      <c r="EM318" s="371">
        <f t="shared" si="711"/>
        <v>0</v>
      </c>
      <c r="EN318" s="372">
        <f t="shared" si="711"/>
        <v>0</v>
      </c>
      <c r="EO318" s="399"/>
      <c r="EP318" s="387"/>
      <c r="EQ318" s="371">
        <f t="shared" si="810"/>
        <v>0</v>
      </c>
      <c r="ER318" s="372">
        <f t="shared" si="810"/>
        <v>0</v>
      </c>
      <c r="ES318" s="399"/>
      <c r="ET318" s="387"/>
      <c r="EU318" s="371">
        <f t="shared" si="646"/>
        <v>0</v>
      </c>
      <c r="EV318" s="372">
        <f t="shared" si="647"/>
        <v>0</v>
      </c>
      <c r="EW318" s="371">
        <f t="shared" si="811"/>
        <v>0</v>
      </c>
      <c r="EX318" s="372">
        <f t="shared" si="811"/>
        <v>0</v>
      </c>
      <c r="EY318" s="371">
        <f t="shared" si="812"/>
        <v>0</v>
      </c>
      <c r="EZ318" s="372">
        <f t="shared" si="812"/>
        <v>0</v>
      </c>
      <c r="FA318" s="394"/>
      <c r="FB318" s="387"/>
      <c r="FC318" s="371">
        <f t="shared" si="797"/>
        <v>0</v>
      </c>
      <c r="FD318" s="372">
        <f t="shared" si="797"/>
        <v>0</v>
      </c>
      <c r="FE318" s="399"/>
      <c r="FF318" s="387"/>
      <c r="FG318" s="371">
        <f t="shared" si="798"/>
        <v>0</v>
      </c>
      <c r="FH318" s="372">
        <f t="shared" si="798"/>
        <v>0</v>
      </c>
      <c r="FI318" s="401"/>
      <c r="FJ318" s="387"/>
      <c r="FK318" s="371">
        <f t="shared" si="813"/>
        <v>0</v>
      </c>
      <c r="FL318" s="372">
        <f t="shared" si="813"/>
        <v>0</v>
      </c>
      <c r="FM318" s="371">
        <f t="shared" si="814"/>
        <v>0</v>
      </c>
      <c r="FN318" s="372">
        <f t="shared" si="814"/>
        <v>0</v>
      </c>
      <c r="FO318" s="371">
        <f t="shared" si="815"/>
        <v>0</v>
      </c>
      <c r="FP318" s="372">
        <f t="shared" si="815"/>
        <v>0</v>
      </c>
      <c r="FQ318" s="392"/>
      <c r="FR318" s="390"/>
      <c r="FS318" s="371">
        <f t="shared" si="816"/>
        <v>0</v>
      </c>
      <c r="FT318" s="372">
        <f t="shared" si="816"/>
        <v>0</v>
      </c>
      <c r="FU318" s="396"/>
      <c r="FV318" s="390"/>
      <c r="FW318" s="371">
        <f t="shared" si="799"/>
        <v>0</v>
      </c>
      <c r="FX318" s="372">
        <f t="shared" si="799"/>
        <v>0</v>
      </c>
      <c r="FY318" s="396"/>
      <c r="FZ318" s="390"/>
      <c r="GA318" s="371">
        <f t="shared" si="817"/>
        <v>0</v>
      </c>
      <c r="GB318" s="372">
        <f t="shared" si="817"/>
        <v>0</v>
      </c>
      <c r="GC318" s="406">
        <f t="shared" si="818"/>
        <v>0</v>
      </c>
      <c r="GD318" s="372">
        <f t="shared" si="818"/>
        <v>0</v>
      </c>
      <c r="GE318" s="371">
        <f t="shared" si="818"/>
        <v>0</v>
      </c>
      <c r="GF318" s="372">
        <f t="shared" si="819"/>
        <v>0</v>
      </c>
      <c r="GG318" s="371" t="str">
        <f t="shared" si="820"/>
        <v/>
      </c>
      <c r="GH318" s="372" t="str">
        <f t="shared" si="820"/>
        <v/>
      </c>
      <c r="GI318" s="371" t="str">
        <f t="shared" si="821"/>
        <v/>
      </c>
      <c r="GJ318" s="372" t="str">
        <f t="shared" si="821"/>
        <v/>
      </c>
      <c r="GK318" s="406">
        <f t="shared" si="822"/>
        <v>0</v>
      </c>
      <c r="GL318" s="372">
        <f t="shared" si="822"/>
        <v>0</v>
      </c>
      <c r="GM318" s="371">
        <f t="shared" si="822"/>
        <v>0</v>
      </c>
      <c r="GN318" s="372">
        <f t="shared" si="823"/>
        <v>0</v>
      </c>
      <c r="GO318" s="371">
        <f t="shared" si="824"/>
        <v>0</v>
      </c>
      <c r="GP318" s="372">
        <f t="shared" si="824"/>
        <v>0</v>
      </c>
      <c r="GQ318" s="371">
        <f t="shared" si="825"/>
        <v>0</v>
      </c>
      <c r="GR318" s="372">
        <f t="shared" si="825"/>
        <v>0</v>
      </c>
      <c r="GS318" s="406">
        <f t="shared" si="826"/>
        <v>0</v>
      </c>
      <c r="GT318" s="372">
        <f t="shared" si="826"/>
        <v>0</v>
      </c>
      <c r="GU318" s="371">
        <f t="shared" si="826"/>
        <v>0</v>
      </c>
      <c r="GV318" s="372">
        <f t="shared" si="826"/>
        <v>0</v>
      </c>
      <c r="GW318" s="371" t="str">
        <f t="shared" si="827"/>
        <v/>
      </c>
      <c r="GX318" s="372" t="str">
        <f t="shared" si="827"/>
        <v/>
      </c>
      <c r="GY318" s="371" t="str">
        <f t="shared" si="827"/>
        <v/>
      </c>
      <c r="GZ318" s="372" t="str">
        <f t="shared" si="827"/>
        <v/>
      </c>
      <c r="HA318" s="406">
        <f t="shared" si="828"/>
        <v>0</v>
      </c>
      <c r="HB318" s="372">
        <f t="shared" si="828"/>
        <v>0</v>
      </c>
      <c r="HC318" s="371">
        <f t="shared" si="828"/>
        <v>0</v>
      </c>
      <c r="HD318" s="372">
        <f t="shared" si="828"/>
        <v>0</v>
      </c>
      <c r="HE318" s="371" t="str">
        <f t="shared" si="829"/>
        <v/>
      </c>
      <c r="HF318" s="372" t="str">
        <f t="shared" si="829"/>
        <v/>
      </c>
      <c r="HG318" s="371" t="str">
        <f t="shared" si="830"/>
        <v/>
      </c>
      <c r="HH318" s="372" t="str">
        <f t="shared" si="830"/>
        <v/>
      </c>
      <c r="HI318" s="406" t="str">
        <f t="shared" si="831"/>
        <v/>
      </c>
      <c r="HJ318" s="372" t="str">
        <f t="shared" si="831"/>
        <v/>
      </c>
      <c r="HK318" s="371" t="str">
        <f t="shared" si="832"/>
        <v/>
      </c>
      <c r="HL318" s="371" t="str">
        <f t="shared" si="832"/>
        <v/>
      </c>
      <c r="HM318" s="410"/>
    </row>
    <row r="319" spans="1:221" s="343" customFormat="1" ht="15">
      <c r="A319" s="354" t="s">
        <v>286</v>
      </c>
      <c r="B319" s="314" t="s">
        <v>822</v>
      </c>
      <c r="C319" s="314"/>
      <c r="D319" s="313">
        <v>217712</v>
      </c>
      <c r="E319" s="315">
        <v>10</v>
      </c>
      <c r="F319" s="676"/>
      <c r="G319" s="420"/>
      <c r="H319" s="421"/>
      <c r="I319" s="414"/>
      <c r="J319" s="371">
        <f t="shared" si="610"/>
        <v>0</v>
      </c>
      <c r="K319" s="372">
        <f t="shared" si="611"/>
        <v>0</v>
      </c>
      <c r="L319" s="387"/>
      <c r="M319" s="371">
        <f t="shared" si="833"/>
        <v>0</v>
      </c>
      <c r="N319" s="372">
        <f t="shared" si="800"/>
        <v>0</v>
      </c>
      <c r="O319" s="371">
        <f t="shared" si="801"/>
        <v>0</v>
      </c>
      <c r="P319" s="372">
        <f t="shared" si="802"/>
        <v>0</v>
      </c>
      <c r="Q319" s="392"/>
      <c r="R319" s="390"/>
      <c r="S319" s="371">
        <f t="shared" si="616"/>
        <v>0</v>
      </c>
      <c r="T319" s="372">
        <f t="shared" si="617"/>
        <v>0</v>
      </c>
      <c r="U319" s="396"/>
      <c r="V319" s="390"/>
      <c r="W319" s="371">
        <f t="shared" si="618"/>
        <v>0</v>
      </c>
      <c r="X319" s="372">
        <f t="shared" si="619"/>
        <v>0</v>
      </c>
      <c r="Y319" s="397"/>
      <c r="Z319" s="390"/>
      <c r="AA319" s="371">
        <f t="shared" si="620"/>
        <v>0</v>
      </c>
      <c r="AB319" s="372">
        <f t="shared" si="621"/>
        <v>0</v>
      </c>
      <c r="AC319" s="358">
        <f t="shared" si="622"/>
        <v>0</v>
      </c>
      <c r="AD319" s="372">
        <f t="shared" si="623"/>
        <v>0</v>
      </c>
      <c r="AE319" s="358">
        <f t="shared" si="624"/>
        <v>0</v>
      </c>
      <c r="AF319" s="372">
        <f t="shared" si="625"/>
        <v>0</v>
      </c>
      <c r="AG319" s="394"/>
      <c r="AH319" s="387"/>
      <c r="AI319" s="371">
        <f t="shared" si="768"/>
        <v>0</v>
      </c>
      <c r="AJ319" s="372">
        <f t="shared" si="769"/>
        <v>0</v>
      </c>
      <c r="AK319" s="399"/>
      <c r="AL319" s="387"/>
      <c r="AM319" s="371">
        <f t="shared" si="776"/>
        <v>0</v>
      </c>
      <c r="AN319" s="372">
        <f t="shared" si="777"/>
        <v>0</v>
      </c>
      <c r="AO319" s="399"/>
      <c r="AP319" s="387"/>
      <c r="AQ319" s="371">
        <f t="shared" si="770"/>
        <v>0</v>
      </c>
      <c r="AR319" s="372">
        <f t="shared" si="771"/>
        <v>0</v>
      </c>
      <c r="AS319" s="371">
        <f t="shared" si="772"/>
        <v>0</v>
      </c>
      <c r="AT319" s="372">
        <f t="shared" si="773"/>
        <v>0</v>
      </c>
      <c r="AU319" s="371">
        <f t="shared" si="774"/>
        <v>0</v>
      </c>
      <c r="AV319" s="372">
        <f t="shared" si="775"/>
        <v>0</v>
      </c>
      <c r="AW319" s="394"/>
      <c r="AX319" s="387"/>
      <c r="AY319" s="371">
        <f t="shared" si="630"/>
        <v>0</v>
      </c>
      <c r="AZ319" s="372">
        <f t="shared" si="631"/>
        <v>0</v>
      </c>
      <c r="BA319" s="399"/>
      <c r="BB319" s="387"/>
      <c r="BC319" s="371">
        <f t="shared" si="632"/>
        <v>0</v>
      </c>
      <c r="BD319" s="372">
        <f t="shared" si="633"/>
        <v>0</v>
      </c>
      <c r="BE319" s="401"/>
      <c r="BF319" s="387"/>
      <c r="BG319" s="371">
        <f t="shared" si="778"/>
        <v>0</v>
      </c>
      <c r="BH319" s="372">
        <f t="shared" si="778"/>
        <v>0</v>
      </c>
      <c r="BI319" s="371">
        <f t="shared" si="779"/>
        <v>0</v>
      </c>
      <c r="BJ319" s="372">
        <f t="shared" si="779"/>
        <v>0</v>
      </c>
      <c r="BK319" s="371">
        <f t="shared" si="780"/>
        <v>0</v>
      </c>
      <c r="BL319" s="372">
        <f t="shared" si="780"/>
        <v>0</v>
      </c>
      <c r="BM319" s="392"/>
      <c r="BN319" s="390"/>
      <c r="BO319" s="371">
        <f t="shared" si="834"/>
        <v>0</v>
      </c>
      <c r="BP319" s="372">
        <f t="shared" si="834"/>
        <v>0</v>
      </c>
      <c r="BQ319" s="396"/>
      <c r="BR319" s="390"/>
      <c r="BS319" s="371">
        <f t="shared" si="803"/>
        <v>0</v>
      </c>
      <c r="BT319" s="372">
        <f t="shared" si="803"/>
        <v>0</v>
      </c>
      <c r="BU319" s="397"/>
      <c r="BV319" s="390"/>
      <c r="BW319" s="371">
        <f t="shared" si="804"/>
        <v>0</v>
      </c>
      <c r="BX319" s="372">
        <f t="shared" si="781"/>
        <v>0</v>
      </c>
      <c r="BY319" s="358">
        <f t="shared" si="782"/>
        <v>0</v>
      </c>
      <c r="BZ319" s="372">
        <f t="shared" si="782"/>
        <v>0</v>
      </c>
      <c r="CA319" s="358">
        <f t="shared" si="783"/>
        <v>0</v>
      </c>
      <c r="CB319" s="372">
        <f t="shared" si="783"/>
        <v>0</v>
      </c>
      <c r="CC319" s="394"/>
      <c r="CD319" s="387"/>
      <c r="CE319" s="371">
        <f t="shared" si="607"/>
        <v>0</v>
      </c>
      <c r="CF319" s="372">
        <f t="shared" si="607"/>
        <v>0</v>
      </c>
      <c r="CG319" s="399"/>
      <c r="CH319" s="387"/>
      <c r="CI319" s="371">
        <f t="shared" si="805"/>
        <v>0</v>
      </c>
      <c r="CJ319" s="372">
        <f t="shared" si="805"/>
        <v>0</v>
      </c>
      <c r="CK319" s="399"/>
      <c r="CL319" s="387"/>
      <c r="CM319" s="371">
        <f t="shared" si="806"/>
        <v>0</v>
      </c>
      <c r="CN319" s="372">
        <f t="shared" si="806"/>
        <v>0</v>
      </c>
      <c r="CO319" s="371">
        <f t="shared" si="784"/>
        <v>0</v>
      </c>
      <c r="CP319" s="372">
        <f t="shared" si="784"/>
        <v>0</v>
      </c>
      <c r="CQ319" s="371">
        <f t="shared" si="785"/>
        <v>0</v>
      </c>
      <c r="CR319" s="372">
        <f t="shared" si="785"/>
        <v>0</v>
      </c>
      <c r="CS319" s="394"/>
      <c r="CT319" s="387"/>
      <c r="CU319" s="371">
        <f t="shared" si="608"/>
        <v>0</v>
      </c>
      <c r="CV319" s="372">
        <f t="shared" si="608"/>
        <v>0</v>
      </c>
      <c r="CW319" s="399"/>
      <c r="CX319" s="387"/>
      <c r="CY319" s="371">
        <f t="shared" si="609"/>
        <v>0</v>
      </c>
      <c r="CZ319" s="372">
        <f t="shared" si="609"/>
        <v>0</v>
      </c>
      <c r="DA319" s="401"/>
      <c r="DB319" s="387"/>
      <c r="DC319" s="371">
        <f t="shared" si="786"/>
        <v>0</v>
      </c>
      <c r="DD319" s="372">
        <f t="shared" si="786"/>
        <v>0</v>
      </c>
      <c r="DE319" s="371">
        <f t="shared" si="787"/>
        <v>0</v>
      </c>
      <c r="DF319" s="372">
        <f t="shared" si="787"/>
        <v>0</v>
      </c>
      <c r="DG319" s="371">
        <f t="shared" si="788"/>
        <v>0</v>
      </c>
      <c r="DH319" s="372">
        <f t="shared" si="788"/>
        <v>0</v>
      </c>
      <c r="DI319" s="371">
        <f t="shared" si="789"/>
        <v>0</v>
      </c>
      <c r="DJ319" s="372">
        <f t="shared" si="789"/>
        <v>0</v>
      </c>
      <c r="DK319" s="371">
        <f t="shared" si="789"/>
        <v>0</v>
      </c>
      <c r="DL319" s="372">
        <f t="shared" si="790"/>
        <v>0</v>
      </c>
      <c r="DM319" s="371">
        <f t="shared" si="791"/>
        <v>0</v>
      </c>
      <c r="DN319" s="372">
        <f t="shared" si="791"/>
        <v>0</v>
      </c>
      <c r="DO319" s="371">
        <f t="shared" si="792"/>
        <v>0</v>
      </c>
      <c r="DP319" s="372">
        <f t="shared" si="792"/>
        <v>0</v>
      </c>
      <c r="DQ319" s="371">
        <f t="shared" si="793"/>
        <v>0</v>
      </c>
      <c r="DR319" s="372">
        <f t="shared" si="793"/>
        <v>0</v>
      </c>
      <c r="DS319" s="371">
        <f t="shared" si="794"/>
        <v>0</v>
      </c>
      <c r="DT319" s="372">
        <f t="shared" si="794"/>
        <v>0</v>
      </c>
      <c r="DU319" s="392"/>
      <c r="DV319" s="390"/>
      <c r="DW319" s="371">
        <f t="shared" si="795"/>
        <v>0</v>
      </c>
      <c r="DX319" s="372">
        <f t="shared" si="795"/>
        <v>0</v>
      </c>
      <c r="DY319" s="396"/>
      <c r="DZ319" s="390"/>
      <c r="EA319" s="371">
        <f t="shared" si="796"/>
        <v>0</v>
      </c>
      <c r="EB319" s="372">
        <f t="shared" si="796"/>
        <v>0</v>
      </c>
      <c r="EC319" s="397"/>
      <c r="ED319" s="390"/>
      <c r="EE319" s="371">
        <f t="shared" si="807"/>
        <v>0</v>
      </c>
      <c r="EF319" s="372">
        <f t="shared" si="807"/>
        <v>0</v>
      </c>
      <c r="EG319" s="358">
        <f t="shared" si="808"/>
        <v>0</v>
      </c>
      <c r="EH319" s="372">
        <f t="shared" si="808"/>
        <v>0</v>
      </c>
      <c r="EI319" s="358">
        <f t="shared" si="809"/>
        <v>0</v>
      </c>
      <c r="EJ319" s="372">
        <f t="shared" si="809"/>
        <v>0</v>
      </c>
      <c r="EK319" s="394"/>
      <c r="EL319" s="387"/>
      <c r="EM319" s="371">
        <f t="shared" si="711"/>
        <v>0</v>
      </c>
      <c r="EN319" s="372">
        <f t="shared" si="711"/>
        <v>0</v>
      </c>
      <c r="EO319" s="399"/>
      <c r="EP319" s="387"/>
      <c r="EQ319" s="371">
        <f t="shared" si="810"/>
        <v>0</v>
      </c>
      <c r="ER319" s="372">
        <f t="shared" si="810"/>
        <v>0</v>
      </c>
      <c r="ES319" s="399"/>
      <c r="ET319" s="387"/>
      <c r="EU319" s="371">
        <f t="shared" si="646"/>
        <v>0</v>
      </c>
      <c r="EV319" s="372">
        <f t="shared" si="647"/>
        <v>0</v>
      </c>
      <c r="EW319" s="371">
        <f t="shared" si="811"/>
        <v>0</v>
      </c>
      <c r="EX319" s="372">
        <f t="shared" si="811"/>
        <v>0</v>
      </c>
      <c r="EY319" s="371">
        <f t="shared" si="812"/>
        <v>0</v>
      </c>
      <c r="EZ319" s="372">
        <f t="shared" si="812"/>
        <v>0</v>
      </c>
      <c r="FA319" s="394"/>
      <c r="FB319" s="387"/>
      <c r="FC319" s="371">
        <f t="shared" si="797"/>
        <v>0</v>
      </c>
      <c r="FD319" s="372">
        <f t="shared" si="797"/>
        <v>0</v>
      </c>
      <c r="FE319" s="399"/>
      <c r="FF319" s="387"/>
      <c r="FG319" s="371">
        <f t="shared" si="798"/>
        <v>0</v>
      </c>
      <c r="FH319" s="372">
        <f t="shared" si="798"/>
        <v>0</v>
      </c>
      <c r="FI319" s="401"/>
      <c r="FJ319" s="387"/>
      <c r="FK319" s="371">
        <f t="shared" si="813"/>
        <v>0</v>
      </c>
      <c r="FL319" s="372">
        <f t="shared" si="813"/>
        <v>0</v>
      </c>
      <c r="FM319" s="371">
        <f t="shared" si="814"/>
        <v>0</v>
      </c>
      <c r="FN319" s="372">
        <f t="shared" si="814"/>
        <v>0</v>
      </c>
      <c r="FO319" s="371">
        <f t="shared" si="815"/>
        <v>0</v>
      </c>
      <c r="FP319" s="372">
        <f t="shared" si="815"/>
        <v>0</v>
      </c>
      <c r="FQ319" s="392"/>
      <c r="FR319" s="390"/>
      <c r="FS319" s="371">
        <f t="shared" si="816"/>
        <v>0</v>
      </c>
      <c r="FT319" s="372">
        <f t="shared" si="816"/>
        <v>0</v>
      </c>
      <c r="FU319" s="396"/>
      <c r="FV319" s="390"/>
      <c r="FW319" s="371">
        <f t="shared" si="799"/>
        <v>0</v>
      </c>
      <c r="FX319" s="372">
        <f t="shared" si="799"/>
        <v>0</v>
      </c>
      <c r="FY319" s="396"/>
      <c r="FZ319" s="390"/>
      <c r="GA319" s="371">
        <f t="shared" si="817"/>
        <v>0</v>
      </c>
      <c r="GB319" s="372">
        <f t="shared" si="817"/>
        <v>0</v>
      </c>
      <c r="GC319" s="406">
        <f t="shared" si="818"/>
        <v>0</v>
      </c>
      <c r="GD319" s="372">
        <f t="shared" si="818"/>
        <v>0</v>
      </c>
      <c r="GE319" s="371">
        <f t="shared" si="818"/>
        <v>0</v>
      </c>
      <c r="GF319" s="372">
        <f t="shared" si="819"/>
        <v>0</v>
      </c>
      <c r="GG319" s="371" t="str">
        <f t="shared" si="820"/>
        <v/>
      </c>
      <c r="GH319" s="372" t="str">
        <f t="shared" si="820"/>
        <v/>
      </c>
      <c r="GI319" s="371" t="str">
        <f t="shared" si="821"/>
        <v/>
      </c>
      <c r="GJ319" s="372" t="str">
        <f t="shared" si="821"/>
        <v/>
      </c>
      <c r="GK319" s="406">
        <f t="shared" si="822"/>
        <v>0</v>
      </c>
      <c r="GL319" s="372">
        <f t="shared" si="822"/>
        <v>0</v>
      </c>
      <c r="GM319" s="371">
        <f t="shared" si="822"/>
        <v>0</v>
      </c>
      <c r="GN319" s="372">
        <f t="shared" si="823"/>
        <v>0</v>
      </c>
      <c r="GO319" s="371">
        <f t="shared" si="824"/>
        <v>0</v>
      </c>
      <c r="GP319" s="372">
        <f t="shared" si="824"/>
        <v>0</v>
      </c>
      <c r="GQ319" s="371">
        <f t="shared" si="825"/>
        <v>0</v>
      </c>
      <c r="GR319" s="372">
        <f t="shared" si="825"/>
        <v>0</v>
      </c>
      <c r="GS319" s="406">
        <f t="shared" si="826"/>
        <v>0</v>
      </c>
      <c r="GT319" s="372">
        <f t="shared" si="826"/>
        <v>0</v>
      </c>
      <c r="GU319" s="371">
        <f t="shared" si="826"/>
        <v>0</v>
      </c>
      <c r="GV319" s="372">
        <f t="shared" si="826"/>
        <v>0</v>
      </c>
      <c r="GW319" s="371" t="str">
        <f t="shared" si="827"/>
        <v/>
      </c>
      <c r="GX319" s="372" t="str">
        <f t="shared" si="827"/>
        <v/>
      </c>
      <c r="GY319" s="371" t="str">
        <f t="shared" si="827"/>
        <v/>
      </c>
      <c r="GZ319" s="372" t="str">
        <f t="shared" si="827"/>
        <v/>
      </c>
      <c r="HA319" s="406">
        <f t="shared" si="828"/>
        <v>0</v>
      </c>
      <c r="HB319" s="372">
        <f t="shared" si="828"/>
        <v>0</v>
      </c>
      <c r="HC319" s="371">
        <f t="shared" si="828"/>
        <v>0</v>
      </c>
      <c r="HD319" s="372">
        <f t="shared" si="828"/>
        <v>0</v>
      </c>
      <c r="HE319" s="371" t="str">
        <f t="shared" si="829"/>
        <v/>
      </c>
      <c r="HF319" s="372" t="str">
        <f t="shared" si="829"/>
        <v/>
      </c>
      <c r="HG319" s="371" t="str">
        <f t="shared" si="830"/>
        <v/>
      </c>
      <c r="HH319" s="372" t="str">
        <f t="shared" si="830"/>
        <v/>
      </c>
      <c r="HI319" s="406" t="str">
        <f t="shared" si="831"/>
        <v/>
      </c>
      <c r="HJ319" s="372" t="str">
        <f t="shared" si="831"/>
        <v/>
      </c>
      <c r="HK319" s="371" t="str">
        <f t="shared" si="832"/>
        <v/>
      </c>
      <c r="HL319" s="371" t="str">
        <f t="shared" si="832"/>
        <v/>
      </c>
      <c r="HM319" s="410"/>
    </row>
    <row r="320" spans="1:221" s="343" customFormat="1" ht="15">
      <c r="A320" s="354" t="s">
        <v>286</v>
      </c>
      <c r="B320" s="314" t="s">
        <v>823</v>
      </c>
      <c r="C320" s="314"/>
      <c r="D320" s="313">
        <v>218672</v>
      </c>
      <c r="E320" s="315">
        <v>10</v>
      </c>
      <c r="F320" s="676"/>
      <c r="G320" s="420"/>
      <c r="H320" s="421"/>
      <c r="I320" s="414"/>
      <c r="J320" s="371">
        <f t="shared" si="610"/>
        <v>0</v>
      </c>
      <c r="K320" s="372">
        <f t="shared" si="611"/>
        <v>0</v>
      </c>
      <c r="L320" s="387"/>
      <c r="M320" s="371">
        <f t="shared" si="833"/>
        <v>0</v>
      </c>
      <c r="N320" s="372">
        <f t="shared" si="800"/>
        <v>0</v>
      </c>
      <c r="O320" s="371">
        <f t="shared" si="801"/>
        <v>0</v>
      </c>
      <c r="P320" s="372">
        <f t="shared" si="802"/>
        <v>0</v>
      </c>
      <c r="Q320" s="392"/>
      <c r="R320" s="390"/>
      <c r="S320" s="371">
        <f t="shared" si="616"/>
        <v>0</v>
      </c>
      <c r="T320" s="372">
        <f t="shared" si="617"/>
        <v>0</v>
      </c>
      <c r="U320" s="396"/>
      <c r="V320" s="390"/>
      <c r="W320" s="371">
        <f t="shared" si="618"/>
        <v>0</v>
      </c>
      <c r="X320" s="372">
        <f t="shared" si="619"/>
        <v>0</v>
      </c>
      <c r="Y320" s="397"/>
      <c r="Z320" s="390"/>
      <c r="AA320" s="371">
        <f t="shared" si="620"/>
        <v>0</v>
      </c>
      <c r="AB320" s="372">
        <f t="shared" si="621"/>
        <v>0</v>
      </c>
      <c r="AC320" s="358">
        <f t="shared" si="622"/>
        <v>0</v>
      </c>
      <c r="AD320" s="372">
        <f t="shared" si="623"/>
        <v>0</v>
      </c>
      <c r="AE320" s="358">
        <f t="shared" si="624"/>
        <v>0</v>
      </c>
      <c r="AF320" s="372">
        <f t="shared" si="625"/>
        <v>0</v>
      </c>
      <c r="AG320" s="394"/>
      <c r="AH320" s="387"/>
      <c r="AI320" s="371">
        <f t="shared" si="768"/>
        <v>0</v>
      </c>
      <c r="AJ320" s="372">
        <f t="shared" si="769"/>
        <v>0</v>
      </c>
      <c r="AK320" s="399"/>
      <c r="AL320" s="387"/>
      <c r="AM320" s="371">
        <f t="shared" si="776"/>
        <v>0</v>
      </c>
      <c r="AN320" s="372">
        <f t="shared" si="777"/>
        <v>0</v>
      </c>
      <c r="AO320" s="399"/>
      <c r="AP320" s="387"/>
      <c r="AQ320" s="371">
        <f t="shared" si="770"/>
        <v>0</v>
      </c>
      <c r="AR320" s="372">
        <f t="shared" si="771"/>
        <v>0</v>
      </c>
      <c r="AS320" s="371">
        <f t="shared" si="772"/>
        <v>0</v>
      </c>
      <c r="AT320" s="372">
        <f t="shared" si="773"/>
        <v>0</v>
      </c>
      <c r="AU320" s="371">
        <f t="shared" si="774"/>
        <v>0</v>
      </c>
      <c r="AV320" s="372">
        <f t="shared" si="775"/>
        <v>0</v>
      </c>
      <c r="AW320" s="394"/>
      <c r="AX320" s="387"/>
      <c r="AY320" s="371">
        <f t="shared" si="630"/>
        <v>0</v>
      </c>
      <c r="AZ320" s="372">
        <f t="shared" si="631"/>
        <v>0</v>
      </c>
      <c r="BA320" s="399"/>
      <c r="BB320" s="387"/>
      <c r="BC320" s="371">
        <f t="shared" si="632"/>
        <v>0</v>
      </c>
      <c r="BD320" s="372">
        <f t="shared" si="633"/>
        <v>0</v>
      </c>
      <c r="BE320" s="401"/>
      <c r="BF320" s="387"/>
      <c r="BG320" s="371">
        <f t="shared" si="778"/>
        <v>0</v>
      </c>
      <c r="BH320" s="372">
        <f t="shared" si="778"/>
        <v>0</v>
      </c>
      <c r="BI320" s="371">
        <f t="shared" si="779"/>
        <v>0</v>
      </c>
      <c r="BJ320" s="372">
        <f t="shared" si="779"/>
        <v>0</v>
      </c>
      <c r="BK320" s="371">
        <f t="shared" si="780"/>
        <v>0</v>
      </c>
      <c r="BL320" s="372">
        <f t="shared" si="780"/>
        <v>0</v>
      </c>
      <c r="BM320" s="392"/>
      <c r="BN320" s="390"/>
      <c r="BO320" s="371">
        <f t="shared" si="834"/>
        <v>0</v>
      </c>
      <c r="BP320" s="372">
        <f t="shared" si="834"/>
        <v>0</v>
      </c>
      <c r="BQ320" s="396"/>
      <c r="BR320" s="390"/>
      <c r="BS320" s="371">
        <f t="shared" si="803"/>
        <v>0</v>
      </c>
      <c r="BT320" s="372">
        <f t="shared" si="803"/>
        <v>0</v>
      </c>
      <c r="BU320" s="397"/>
      <c r="BV320" s="390"/>
      <c r="BW320" s="371">
        <f t="shared" si="804"/>
        <v>0</v>
      </c>
      <c r="BX320" s="372">
        <f t="shared" si="781"/>
        <v>0</v>
      </c>
      <c r="BY320" s="358">
        <f t="shared" si="782"/>
        <v>0</v>
      </c>
      <c r="BZ320" s="372">
        <f t="shared" si="782"/>
        <v>0</v>
      </c>
      <c r="CA320" s="358">
        <f t="shared" si="783"/>
        <v>0</v>
      </c>
      <c r="CB320" s="372">
        <f t="shared" si="783"/>
        <v>0</v>
      </c>
      <c r="CC320" s="394"/>
      <c r="CD320" s="387"/>
      <c r="CE320" s="371">
        <f t="shared" si="607"/>
        <v>0</v>
      </c>
      <c r="CF320" s="372">
        <f t="shared" si="607"/>
        <v>0</v>
      </c>
      <c r="CG320" s="399"/>
      <c r="CH320" s="387"/>
      <c r="CI320" s="371">
        <f t="shared" si="805"/>
        <v>0</v>
      </c>
      <c r="CJ320" s="372">
        <f t="shared" si="805"/>
        <v>0</v>
      </c>
      <c r="CK320" s="399"/>
      <c r="CL320" s="387"/>
      <c r="CM320" s="371">
        <f t="shared" si="806"/>
        <v>0</v>
      </c>
      <c r="CN320" s="372">
        <f t="shared" si="806"/>
        <v>0</v>
      </c>
      <c r="CO320" s="371">
        <f t="shared" si="784"/>
        <v>0</v>
      </c>
      <c r="CP320" s="372">
        <f t="shared" si="784"/>
        <v>0</v>
      </c>
      <c r="CQ320" s="371">
        <f t="shared" si="785"/>
        <v>0</v>
      </c>
      <c r="CR320" s="372">
        <f t="shared" si="785"/>
        <v>0</v>
      </c>
      <c r="CS320" s="394"/>
      <c r="CT320" s="387"/>
      <c r="CU320" s="371">
        <f t="shared" si="608"/>
        <v>0</v>
      </c>
      <c r="CV320" s="372">
        <f t="shared" si="608"/>
        <v>0</v>
      </c>
      <c r="CW320" s="399"/>
      <c r="CX320" s="387"/>
      <c r="CY320" s="371">
        <f t="shared" si="609"/>
        <v>0</v>
      </c>
      <c r="CZ320" s="372">
        <f t="shared" si="609"/>
        <v>0</v>
      </c>
      <c r="DA320" s="401"/>
      <c r="DB320" s="387"/>
      <c r="DC320" s="371">
        <f t="shared" si="786"/>
        <v>0</v>
      </c>
      <c r="DD320" s="372">
        <f t="shared" si="786"/>
        <v>0</v>
      </c>
      <c r="DE320" s="371">
        <f t="shared" si="787"/>
        <v>0</v>
      </c>
      <c r="DF320" s="372">
        <f t="shared" si="787"/>
        <v>0</v>
      </c>
      <c r="DG320" s="371">
        <f t="shared" si="788"/>
        <v>0</v>
      </c>
      <c r="DH320" s="372">
        <f t="shared" si="788"/>
        <v>0</v>
      </c>
      <c r="DI320" s="371">
        <f t="shared" si="789"/>
        <v>0</v>
      </c>
      <c r="DJ320" s="372">
        <f t="shared" si="789"/>
        <v>0</v>
      </c>
      <c r="DK320" s="371">
        <f t="shared" si="789"/>
        <v>0</v>
      </c>
      <c r="DL320" s="372">
        <f t="shared" si="790"/>
        <v>0</v>
      </c>
      <c r="DM320" s="371">
        <f t="shared" si="791"/>
        <v>0</v>
      </c>
      <c r="DN320" s="372">
        <f t="shared" si="791"/>
        <v>0</v>
      </c>
      <c r="DO320" s="371">
        <f t="shared" si="792"/>
        <v>0</v>
      </c>
      <c r="DP320" s="372">
        <f t="shared" si="792"/>
        <v>0</v>
      </c>
      <c r="DQ320" s="371">
        <f t="shared" si="793"/>
        <v>0</v>
      </c>
      <c r="DR320" s="372">
        <f t="shared" si="793"/>
        <v>0</v>
      </c>
      <c r="DS320" s="371">
        <f t="shared" si="794"/>
        <v>0</v>
      </c>
      <c r="DT320" s="372">
        <f t="shared" si="794"/>
        <v>0</v>
      </c>
      <c r="DU320" s="392"/>
      <c r="DV320" s="390"/>
      <c r="DW320" s="371">
        <f t="shared" si="795"/>
        <v>0</v>
      </c>
      <c r="DX320" s="372">
        <f t="shared" si="795"/>
        <v>0</v>
      </c>
      <c r="DY320" s="396"/>
      <c r="DZ320" s="390"/>
      <c r="EA320" s="371">
        <f t="shared" si="796"/>
        <v>0</v>
      </c>
      <c r="EB320" s="372">
        <f t="shared" si="796"/>
        <v>0</v>
      </c>
      <c r="EC320" s="397"/>
      <c r="ED320" s="390"/>
      <c r="EE320" s="371">
        <f t="shared" si="807"/>
        <v>0</v>
      </c>
      <c r="EF320" s="372">
        <f t="shared" si="807"/>
        <v>0</v>
      </c>
      <c r="EG320" s="358">
        <f t="shared" si="808"/>
        <v>0</v>
      </c>
      <c r="EH320" s="372">
        <f t="shared" si="808"/>
        <v>0</v>
      </c>
      <c r="EI320" s="358">
        <f t="shared" si="809"/>
        <v>0</v>
      </c>
      <c r="EJ320" s="372">
        <f t="shared" si="809"/>
        <v>0</v>
      </c>
      <c r="EK320" s="394"/>
      <c r="EL320" s="387"/>
      <c r="EM320" s="371">
        <f t="shared" si="711"/>
        <v>0</v>
      </c>
      <c r="EN320" s="372">
        <f t="shared" si="711"/>
        <v>0</v>
      </c>
      <c r="EO320" s="399"/>
      <c r="EP320" s="387"/>
      <c r="EQ320" s="371">
        <f t="shared" si="810"/>
        <v>0</v>
      </c>
      <c r="ER320" s="372">
        <f t="shared" si="810"/>
        <v>0</v>
      </c>
      <c r="ES320" s="399"/>
      <c r="ET320" s="387"/>
      <c r="EU320" s="371">
        <f t="shared" si="646"/>
        <v>0</v>
      </c>
      <c r="EV320" s="372">
        <f t="shared" si="647"/>
        <v>0</v>
      </c>
      <c r="EW320" s="371">
        <f t="shared" si="811"/>
        <v>0</v>
      </c>
      <c r="EX320" s="372">
        <f t="shared" si="811"/>
        <v>0</v>
      </c>
      <c r="EY320" s="371">
        <f t="shared" si="812"/>
        <v>0</v>
      </c>
      <c r="EZ320" s="372">
        <f t="shared" si="812"/>
        <v>0</v>
      </c>
      <c r="FA320" s="394"/>
      <c r="FB320" s="387"/>
      <c r="FC320" s="371">
        <f t="shared" si="797"/>
        <v>0</v>
      </c>
      <c r="FD320" s="372">
        <f t="shared" si="797"/>
        <v>0</v>
      </c>
      <c r="FE320" s="399"/>
      <c r="FF320" s="387"/>
      <c r="FG320" s="371">
        <f t="shared" si="798"/>
        <v>0</v>
      </c>
      <c r="FH320" s="372">
        <f t="shared" si="798"/>
        <v>0</v>
      </c>
      <c r="FI320" s="401"/>
      <c r="FJ320" s="387"/>
      <c r="FK320" s="371">
        <f t="shared" si="813"/>
        <v>0</v>
      </c>
      <c r="FL320" s="372">
        <f t="shared" si="813"/>
        <v>0</v>
      </c>
      <c r="FM320" s="371">
        <f t="shared" si="814"/>
        <v>0</v>
      </c>
      <c r="FN320" s="372">
        <f t="shared" si="814"/>
        <v>0</v>
      </c>
      <c r="FO320" s="371">
        <f t="shared" si="815"/>
        <v>0</v>
      </c>
      <c r="FP320" s="372">
        <f t="shared" si="815"/>
        <v>0</v>
      </c>
      <c r="FQ320" s="392"/>
      <c r="FR320" s="390"/>
      <c r="FS320" s="371">
        <f t="shared" si="816"/>
        <v>0</v>
      </c>
      <c r="FT320" s="372">
        <f t="shared" si="816"/>
        <v>0</v>
      </c>
      <c r="FU320" s="396"/>
      <c r="FV320" s="390"/>
      <c r="FW320" s="371">
        <f t="shared" si="799"/>
        <v>0</v>
      </c>
      <c r="FX320" s="372">
        <f t="shared" si="799"/>
        <v>0</v>
      </c>
      <c r="FY320" s="396"/>
      <c r="FZ320" s="390"/>
      <c r="GA320" s="371">
        <f t="shared" si="817"/>
        <v>0</v>
      </c>
      <c r="GB320" s="372">
        <f t="shared" si="817"/>
        <v>0</v>
      </c>
      <c r="GC320" s="406">
        <f t="shared" si="818"/>
        <v>0</v>
      </c>
      <c r="GD320" s="372">
        <f t="shared" si="818"/>
        <v>0</v>
      </c>
      <c r="GE320" s="371">
        <f t="shared" si="818"/>
        <v>0</v>
      </c>
      <c r="GF320" s="372">
        <f t="shared" si="819"/>
        <v>0</v>
      </c>
      <c r="GG320" s="371" t="str">
        <f t="shared" si="820"/>
        <v/>
      </c>
      <c r="GH320" s="372" t="str">
        <f t="shared" si="820"/>
        <v/>
      </c>
      <c r="GI320" s="371" t="str">
        <f t="shared" si="821"/>
        <v/>
      </c>
      <c r="GJ320" s="372" t="str">
        <f t="shared" si="821"/>
        <v/>
      </c>
      <c r="GK320" s="406">
        <f t="shared" si="822"/>
        <v>0</v>
      </c>
      <c r="GL320" s="372">
        <f t="shared" si="822"/>
        <v>0</v>
      </c>
      <c r="GM320" s="371">
        <f t="shared" si="822"/>
        <v>0</v>
      </c>
      <c r="GN320" s="372">
        <f t="shared" si="823"/>
        <v>0</v>
      </c>
      <c r="GO320" s="371">
        <f t="shared" si="824"/>
        <v>0</v>
      </c>
      <c r="GP320" s="372">
        <f t="shared" si="824"/>
        <v>0</v>
      </c>
      <c r="GQ320" s="371">
        <f t="shared" si="825"/>
        <v>0</v>
      </c>
      <c r="GR320" s="372">
        <f t="shared" si="825"/>
        <v>0</v>
      </c>
      <c r="GS320" s="406">
        <f t="shared" si="826"/>
        <v>0</v>
      </c>
      <c r="GT320" s="372">
        <f t="shared" si="826"/>
        <v>0</v>
      </c>
      <c r="GU320" s="371">
        <f t="shared" si="826"/>
        <v>0</v>
      </c>
      <c r="GV320" s="372">
        <f t="shared" si="826"/>
        <v>0</v>
      </c>
      <c r="GW320" s="371" t="str">
        <f t="shared" si="827"/>
        <v/>
      </c>
      <c r="GX320" s="372" t="str">
        <f t="shared" si="827"/>
        <v/>
      </c>
      <c r="GY320" s="371" t="str">
        <f t="shared" si="827"/>
        <v/>
      </c>
      <c r="GZ320" s="372" t="str">
        <f t="shared" si="827"/>
        <v/>
      </c>
      <c r="HA320" s="406">
        <f t="shared" si="828"/>
        <v>0</v>
      </c>
      <c r="HB320" s="372">
        <f t="shared" si="828"/>
        <v>0</v>
      </c>
      <c r="HC320" s="371">
        <f t="shared" si="828"/>
        <v>0</v>
      </c>
      <c r="HD320" s="372">
        <f t="shared" si="828"/>
        <v>0</v>
      </c>
      <c r="HE320" s="371" t="str">
        <f t="shared" si="829"/>
        <v/>
      </c>
      <c r="HF320" s="372" t="str">
        <f t="shared" si="829"/>
        <v/>
      </c>
      <c r="HG320" s="371" t="str">
        <f t="shared" si="830"/>
        <v/>
      </c>
      <c r="HH320" s="372" t="str">
        <f t="shared" si="830"/>
        <v/>
      </c>
      <c r="HI320" s="406" t="str">
        <f t="shared" si="831"/>
        <v/>
      </c>
      <c r="HJ320" s="372" t="str">
        <f t="shared" si="831"/>
        <v/>
      </c>
      <c r="HK320" s="371" t="str">
        <f t="shared" si="832"/>
        <v/>
      </c>
      <c r="HL320" s="371" t="str">
        <f t="shared" si="832"/>
        <v/>
      </c>
      <c r="HM320" s="410"/>
    </row>
    <row r="321" spans="1:221" s="343" customFormat="1" ht="15">
      <c r="A321" s="354" t="s">
        <v>286</v>
      </c>
      <c r="B321" s="314" t="s">
        <v>824</v>
      </c>
      <c r="C321" s="314"/>
      <c r="D321" s="313">
        <v>218681</v>
      </c>
      <c r="E321" s="315">
        <v>10</v>
      </c>
      <c r="F321" s="676"/>
      <c r="G321" s="420"/>
      <c r="H321" s="421"/>
      <c r="I321" s="414"/>
      <c r="J321" s="371">
        <f t="shared" si="610"/>
        <v>0</v>
      </c>
      <c r="K321" s="372">
        <f t="shared" si="611"/>
        <v>0</v>
      </c>
      <c r="L321" s="387"/>
      <c r="M321" s="371">
        <f t="shared" si="833"/>
        <v>0</v>
      </c>
      <c r="N321" s="372">
        <f t="shared" si="800"/>
        <v>0</v>
      </c>
      <c r="O321" s="371">
        <f t="shared" si="801"/>
        <v>0</v>
      </c>
      <c r="P321" s="372">
        <f t="shared" si="802"/>
        <v>0</v>
      </c>
      <c r="Q321" s="392"/>
      <c r="R321" s="390"/>
      <c r="S321" s="371">
        <f t="shared" si="616"/>
        <v>0</v>
      </c>
      <c r="T321" s="372">
        <f t="shared" si="617"/>
        <v>0</v>
      </c>
      <c r="U321" s="396"/>
      <c r="V321" s="390"/>
      <c r="W321" s="371">
        <f t="shared" si="618"/>
        <v>0</v>
      </c>
      <c r="X321" s="372">
        <f t="shared" si="619"/>
        <v>0</v>
      </c>
      <c r="Y321" s="397"/>
      <c r="Z321" s="390"/>
      <c r="AA321" s="371">
        <f t="shared" si="620"/>
        <v>0</v>
      </c>
      <c r="AB321" s="372">
        <f t="shared" si="621"/>
        <v>0</v>
      </c>
      <c r="AC321" s="358">
        <f t="shared" si="622"/>
        <v>0</v>
      </c>
      <c r="AD321" s="372">
        <f t="shared" si="623"/>
        <v>0</v>
      </c>
      <c r="AE321" s="358">
        <f t="shared" si="624"/>
        <v>0</v>
      </c>
      <c r="AF321" s="372">
        <f t="shared" si="625"/>
        <v>0</v>
      </c>
      <c r="AG321" s="394"/>
      <c r="AH321" s="387"/>
      <c r="AI321" s="371">
        <f t="shared" si="768"/>
        <v>0</v>
      </c>
      <c r="AJ321" s="372">
        <f t="shared" si="769"/>
        <v>0</v>
      </c>
      <c r="AK321" s="399"/>
      <c r="AL321" s="387"/>
      <c r="AM321" s="371">
        <f t="shared" si="776"/>
        <v>0</v>
      </c>
      <c r="AN321" s="372">
        <f t="shared" si="777"/>
        <v>0</v>
      </c>
      <c r="AO321" s="399"/>
      <c r="AP321" s="387"/>
      <c r="AQ321" s="371">
        <f t="shared" si="770"/>
        <v>0</v>
      </c>
      <c r="AR321" s="372">
        <f t="shared" si="771"/>
        <v>0</v>
      </c>
      <c r="AS321" s="371">
        <f t="shared" si="772"/>
        <v>0</v>
      </c>
      <c r="AT321" s="372">
        <f t="shared" si="773"/>
        <v>0</v>
      </c>
      <c r="AU321" s="371">
        <f t="shared" si="774"/>
        <v>0</v>
      </c>
      <c r="AV321" s="372">
        <f t="shared" si="775"/>
        <v>0</v>
      </c>
      <c r="AW321" s="394"/>
      <c r="AX321" s="387"/>
      <c r="AY321" s="371">
        <f t="shared" si="630"/>
        <v>0</v>
      </c>
      <c r="AZ321" s="372">
        <f t="shared" si="631"/>
        <v>0</v>
      </c>
      <c r="BA321" s="399"/>
      <c r="BB321" s="387"/>
      <c r="BC321" s="371">
        <f t="shared" si="632"/>
        <v>0</v>
      </c>
      <c r="BD321" s="372">
        <f t="shared" si="633"/>
        <v>0</v>
      </c>
      <c r="BE321" s="401"/>
      <c r="BF321" s="387"/>
      <c r="BG321" s="371">
        <f t="shared" si="778"/>
        <v>0</v>
      </c>
      <c r="BH321" s="372">
        <f t="shared" si="778"/>
        <v>0</v>
      </c>
      <c r="BI321" s="371">
        <f t="shared" si="779"/>
        <v>0</v>
      </c>
      <c r="BJ321" s="372">
        <f t="shared" si="779"/>
        <v>0</v>
      </c>
      <c r="BK321" s="371">
        <f t="shared" si="780"/>
        <v>0</v>
      </c>
      <c r="BL321" s="372">
        <f t="shared" si="780"/>
        <v>0</v>
      </c>
      <c r="BM321" s="392"/>
      <c r="BN321" s="390"/>
      <c r="BO321" s="371">
        <f t="shared" si="834"/>
        <v>0</v>
      </c>
      <c r="BP321" s="372">
        <f t="shared" si="834"/>
        <v>0</v>
      </c>
      <c r="BQ321" s="396"/>
      <c r="BR321" s="390"/>
      <c r="BS321" s="371">
        <f t="shared" si="803"/>
        <v>0</v>
      </c>
      <c r="BT321" s="372">
        <f t="shared" si="803"/>
        <v>0</v>
      </c>
      <c r="BU321" s="397"/>
      <c r="BV321" s="390"/>
      <c r="BW321" s="371">
        <f t="shared" si="804"/>
        <v>0</v>
      </c>
      <c r="BX321" s="372">
        <f t="shared" si="781"/>
        <v>0</v>
      </c>
      <c r="BY321" s="358">
        <f t="shared" si="782"/>
        <v>0</v>
      </c>
      <c r="BZ321" s="372">
        <f t="shared" si="782"/>
        <v>0</v>
      </c>
      <c r="CA321" s="358">
        <f t="shared" si="783"/>
        <v>0</v>
      </c>
      <c r="CB321" s="372">
        <f t="shared" si="783"/>
        <v>0</v>
      </c>
      <c r="CC321" s="394"/>
      <c r="CD321" s="387"/>
      <c r="CE321" s="371">
        <f t="shared" si="607"/>
        <v>0</v>
      </c>
      <c r="CF321" s="372">
        <f t="shared" si="607"/>
        <v>0</v>
      </c>
      <c r="CG321" s="399"/>
      <c r="CH321" s="387"/>
      <c r="CI321" s="371">
        <f t="shared" si="805"/>
        <v>0</v>
      </c>
      <c r="CJ321" s="372">
        <f t="shared" si="805"/>
        <v>0</v>
      </c>
      <c r="CK321" s="399"/>
      <c r="CL321" s="387"/>
      <c r="CM321" s="371">
        <f t="shared" si="806"/>
        <v>0</v>
      </c>
      <c r="CN321" s="372">
        <f t="shared" si="806"/>
        <v>0</v>
      </c>
      <c r="CO321" s="371">
        <f t="shared" si="784"/>
        <v>0</v>
      </c>
      <c r="CP321" s="372">
        <f t="shared" si="784"/>
        <v>0</v>
      </c>
      <c r="CQ321" s="371">
        <f t="shared" si="785"/>
        <v>0</v>
      </c>
      <c r="CR321" s="372">
        <f t="shared" si="785"/>
        <v>0</v>
      </c>
      <c r="CS321" s="394"/>
      <c r="CT321" s="387"/>
      <c r="CU321" s="371">
        <f t="shared" si="608"/>
        <v>0</v>
      </c>
      <c r="CV321" s="372">
        <f t="shared" si="608"/>
        <v>0</v>
      </c>
      <c r="CW321" s="399"/>
      <c r="CX321" s="387"/>
      <c r="CY321" s="371">
        <f t="shared" si="609"/>
        <v>0</v>
      </c>
      <c r="CZ321" s="372">
        <f t="shared" si="609"/>
        <v>0</v>
      </c>
      <c r="DA321" s="401"/>
      <c r="DB321" s="387"/>
      <c r="DC321" s="371">
        <f t="shared" si="786"/>
        <v>0</v>
      </c>
      <c r="DD321" s="372">
        <f t="shared" si="786"/>
        <v>0</v>
      </c>
      <c r="DE321" s="371">
        <f t="shared" si="787"/>
        <v>0</v>
      </c>
      <c r="DF321" s="372">
        <f t="shared" si="787"/>
        <v>0</v>
      </c>
      <c r="DG321" s="371">
        <f t="shared" si="788"/>
        <v>0</v>
      </c>
      <c r="DH321" s="372">
        <f t="shared" si="788"/>
        <v>0</v>
      </c>
      <c r="DI321" s="371">
        <f t="shared" si="789"/>
        <v>0</v>
      </c>
      <c r="DJ321" s="372">
        <f t="shared" si="789"/>
        <v>0</v>
      </c>
      <c r="DK321" s="371">
        <f t="shared" si="789"/>
        <v>0</v>
      </c>
      <c r="DL321" s="372">
        <f t="shared" si="790"/>
        <v>0</v>
      </c>
      <c r="DM321" s="371">
        <f t="shared" si="791"/>
        <v>0</v>
      </c>
      <c r="DN321" s="372">
        <f t="shared" si="791"/>
        <v>0</v>
      </c>
      <c r="DO321" s="371">
        <f t="shared" si="792"/>
        <v>0</v>
      </c>
      <c r="DP321" s="372">
        <f t="shared" si="792"/>
        <v>0</v>
      </c>
      <c r="DQ321" s="371">
        <f t="shared" si="793"/>
        <v>0</v>
      </c>
      <c r="DR321" s="372">
        <f t="shared" si="793"/>
        <v>0</v>
      </c>
      <c r="DS321" s="371">
        <f t="shared" si="794"/>
        <v>0</v>
      </c>
      <c r="DT321" s="372">
        <f t="shared" si="794"/>
        <v>0</v>
      </c>
      <c r="DU321" s="392"/>
      <c r="DV321" s="390"/>
      <c r="DW321" s="371">
        <f t="shared" si="795"/>
        <v>0</v>
      </c>
      <c r="DX321" s="372">
        <f t="shared" si="795"/>
        <v>0</v>
      </c>
      <c r="DY321" s="396"/>
      <c r="DZ321" s="390"/>
      <c r="EA321" s="371">
        <f t="shared" si="796"/>
        <v>0</v>
      </c>
      <c r="EB321" s="372">
        <f t="shared" si="796"/>
        <v>0</v>
      </c>
      <c r="EC321" s="397"/>
      <c r="ED321" s="390"/>
      <c r="EE321" s="371">
        <f t="shared" si="807"/>
        <v>0</v>
      </c>
      <c r="EF321" s="372">
        <f t="shared" si="807"/>
        <v>0</v>
      </c>
      <c r="EG321" s="358">
        <f t="shared" si="808"/>
        <v>0</v>
      </c>
      <c r="EH321" s="372">
        <f t="shared" si="808"/>
        <v>0</v>
      </c>
      <c r="EI321" s="358">
        <f t="shared" si="809"/>
        <v>0</v>
      </c>
      <c r="EJ321" s="372">
        <f t="shared" si="809"/>
        <v>0</v>
      </c>
      <c r="EK321" s="394"/>
      <c r="EL321" s="387"/>
      <c r="EM321" s="371">
        <f t="shared" si="711"/>
        <v>0</v>
      </c>
      <c r="EN321" s="372">
        <f t="shared" si="711"/>
        <v>0</v>
      </c>
      <c r="EO321" s="399"/>
      <c r="EP321" s="387"/>
      <c r="EQ321" s="371">
        <f t="shared" si="810"/>
        <v>0</v>
      </c>
      <c r="ER321" s="372">
        <f t="shared" si="810"/>
        <v>0</v>
      </c>
      <c r="ES321" s="399"/>
      <c r="ET321" s="387"/>
      <c r="EU321" s="371">
        <f t="shared" si="646"/>
        <v>0</v>
      </c>
      <c r="EV321" s="372">
        <f t="shared" si="647"/>
        <v>0</v>
      </c>
      <c r="EW321" s="371">
        <f t="shared" si="811"/>
        <v>0</v>
      </c>
      <c r="EX321" s="372">
        <f t="shared" si="811"/>
        <v>0</v>
      </c>
      <c r="EY321" s="371">
        <f t="shared" si="812"/>
        <v>0</v>
      </c>
      <c r="EZ321" s="372">
        <f t="shared" si="812"/>
        <v>0</v>
      </c>
      <c r="FA321" s="394"/>
      <c r="FB321" s="387"/>
      <c r="FC321" s="371">
        <f t="shared" si="797"/>
        <v>0</v>
      </c>
      <c r="FD321" s="372">
        <f t="shared" si="797"/>
        <v>0</v>
      </c>
      <c r="FE321" s="399"/>
      <c r="FF321" s="387"/>
      <c r="FG321" s="371">
        <f t="shared" si="798"/>
        <v>0</v>
      </c>
      <c r="FH321" s="372">
        <f t="shared" si="798"/>
        <v>0</v>
      </c>
      <c r="FI321" s="401"/>
      <c r="FJ321" s="387"/>
      <c r="FK321" s="371">
        <f t="shared" si="813"/>
        <v>0</v>
      </c>
      <c r="FL321" s="372">
        <f t="shared" si="813"/>
        <v>0</v>
      </c>
      <c r="FM321" s="371">
        <f t="shared" si="814"/>
        <v>0</v>
      </c>
      <c r="FN321" s="372">
        <f t="shared" si="814"/>
        <v>0</v>
      </c>
      <c r="FO321" s="371">
        <f t="shared" si="815"/>
        <v>0</v>
      </c>
      <c r="FP321" s="372">
        <f t="shared" si="815"/>
        <v>0</v>
      </c>
      <c r="FQ321" s="392"/>
      <c r="FR321" s="390"/>
      <c r="FS321" s="371">
        <f t="shared" si="816"/>
        <v>0</v>
      </c>
      <c r="FT321" s="372">
        <f t="shared" si="816"/>
        <v>0</v>
      </c>
      <c r="FU321" s="396"/>
      <c r="FV321" s="390"/>
      <c r="FW321" s="371">
        <f t="shared" si="799"/>
        <v>0</v>
      </c>
      <c r="FX321" s="372">
        <f t="shared" si="799"/>
        <v>0</v>
      </c>
      <c r="FY321" s="396"/>
      <c r="FZ321" s="390"/>
      <c r="GA321" s="371">
        <f t="shared" si="817"/>
        <v>0</v>
      </c>
      <c r="GB321" s="372">
        <f t="shared" si="817"/>
        <v>0</v>
      </c>
      <c r="GC321" s="406">
        <f t="shared" si="818"/>
        <v>0</v>
      </c>
      <c r="GD321" s="372">
        <f t="shared" si="818"/>
        <v>0</v>
      </c>
      <c r="GE321" s="371">
        <f t="shared" si="818"/>
        <v>0</v>
      </c>
      <c r="GF321" s="372">
        <f t="shared" si="819"/>
        <v>0</v>
      </c>
      <c r="GG321" s="371" t="str">
        <f t="shared" si="820"/>
        <v/>
      </c>
      <c r="GH321" s="372" t="str">
        <f t="shared" si="820"/>
        <v/>
      </c>
      <c r="GI321" s="371" t="str">
        <f t="shared" si="821"/>
        <v/>
      </c>
      <c r="GJ321" s="372" t="str">
        <f t="shared" si="821"/>
        <v/>
      </c>
      <c r="GK321" s="406">
        <f t="shared" si="822"/>
        <v>0</v>
      </c>
      <c r="GL321" s="372">
        <f t="shared" si="822"/>
        <v>0</v>
      </c>
      <c r="GM321" s="371">
        <f t="shared" si="822"/>
        <v>0</v>
      </c>
      <c r="GN321" s="372">
        <f t="shared" si="823"/>
        <v>0</v>
      </c>
      <c r="GO321" s="371">
        <f t="shared" si="824"/>
        <v>0</v>
      </c>
      <c r="GP321" s="372">
        <f t="shared" si="824"/>
        <v>0</v>
      </c>
      <c r="GQ321" s="371">
        <f t="shared" si="825"/>
        <v>0</v>
      </c>
      <c r="GR321" s="372">
        <f t="shared" si="825"/>
        <v>0</v>
      </c>
      <c r="GS321" s="406">
        <f t="shared" si="826"/>
        <v>0</v>
      </c>
      <c r="GT321" s="372">
        <f t="shared" si="826"/>
        <v>0</v>
      </c>
      <c r="GU321" s="371">
        <f t="shared" si="826"/>
        <v>0</v>
      </c>
      <c r="GV321" s="372">
        <f t="shared" si="826"/>
        <v>0</v>
      </c>
      <c r="GW321" s="371" t="str">
        <f t="shared" si="827"/>
        <v/>
      </c>
      <c r="GX321" s="372" t="str">
        <f t="shared" si="827"/>
        <v/>
      </c>
      <c r="GY321" s="371" t="str">
        <f t="shared" si="827"/>
        <v/>
      </c>
      <c r="GZ321" s="372" t="str">
        <f t="shared" si="827"/>
        <v/>
      </c>
      <c r="HA321" s="406">
        <f t="shared" si="828"/>
        <v>0</v>
      </c>
      <c r="HB321" s="372">
        <f t="shared" si="828"/>
        <v>0</v>
      </c>
      <c r="HC321" s="371">
        <f t="shared" si="828"/>
        <v>0</v>
      </c>
      <c r="HD321" s="372">
        <f t="shared" si="828"/>
        <v>0</v>
      </c>
      <c r="HE321" s="371" t="str">
        <f t="shared" si="829"/>
        <v/>
      </c>
      <c r="HF321" s="372" t="str">
        <f t="shared" si="829"/>
        <v/>
      </c>
      <c r="HG321" s="371" t="str">
        <f t="shared" si="830"/>
        <v/>
      </c>
      <c r="HH321" s="372" t="str">
        <f t="shared" si="830"/>
        <v/>
      </c>
      <c r="HI321" s="406" t="str">
        <f t="shared" si="831"/>
        <v/>
      </c>
      <c r="HJ321" s="372" t="str">
        <f t="shared" si="831"/>
        <v/>
      </c>
      <c r="HK321" s="371" t="str">
        <f t="shared" si="832"/>
        <v/>
      </c>
      <c r="HL321" s="371" t="str">
        <f t="shared" si="832"/>
        <v/>
      </c>
      <c r="HM321" s="410"/>
    </row>
    <row r="322" spans="1:221" s="343" customFormat="1" ht="15">
      <c r="A322" s="354" t="s">
        <v>286</v>
      </c>
      <c r="B322" s="314" t="s">
        <v>825</v>
      </c>
      <c r="C322" s="314"/>
      <c r="D322" s="313">
        <v>218690</v>
      </c>
      <c r="E322" s="315">
        <v>10</v>
      </c>
      <c r="F322" s="676"/>
      <c r="G322" s="420"/>
      <c r="H322" s="421"/>
      <c r="I322" s="414"/>
      <c r="J322" s="371">
        <f t="shared" si="610"/>
        <v>0</v>
      </c>
      <c r="K322" s="372">
        <f t="shared" si="611"/>
        <v>0</v>
      </c>
      <c r="L322" s="387"/>
      <c r="M322" s="371">
        <f t="shared" si="833"/>
        <v>0</v>
      </c>
      <c r="N322" s="372">
        <f t="shared" si="800"/>
        <v>0</v>
      </c>
      <c r="O322" s="371">
        <f t="shared" si="801"/>
        <v>0</v>
      </c>
      <c r="P322" s="372">
        <f t="shared" si="802"/>
        <v>0</v>
      </c>
      <c r="Q322" s="392"/>
      <c r="R322" s="390"/>
      <c r="S322" s="371">
        <f t="shared" si="616"/>
        <v>0</v>
      </c>
      <c r="T322" s="372">
        <f t="shared" si="617"/>
        <v>0</v>
      </c>
      <c r="U322" s="396"/>
      <c r="V322" s="390"/>
      <c r="W322" s="371">
        <f t="shared" si="618"/>
        <v>0</v>
      </c>
      <c r="X322" s="372">
        <f t="shared" si="619"/>
        <v>0</v>
      </c>
      <c r="Y322" s="397"/>
      <c r="Z322" s="390"/>
      <c r="AA322" s="371">
        <f t="shared" si="620"/>
        <v>0</v>
      </c>
      <c r="AB322" s="372">
        <f t="shared" si="621"/>
        <v>0</v>
      </c>
      <c r="AC322" s="358">
        <f t="shared" si="622"/>
        <v>0</v>
      </c>
      <c r="AD322" s="372">
        <f t="shared" si="623"/>
        <v>0</v>
      </c>
      <c r="AE322" s="358">
        <f t="shared" si="624"/>
        <v>0</v>
      </c>
      <c r="AF322" s="372">
        <f t="shared" si="625"/>
        <v>0</v>
      </c>
      <c r="AG322" s="394"/>
      <c r="AH322" s="387"/>
      <c r="AI322" s="371">
        <f t="shared" si="768"/>
        <v>0</v>
      </c>
      <c r="AJ322" s="372">
        <f t="shared" si="769"/>
        <v>0</v>
      </c>
      <c r="AK322" s="399"/>
      <c r="AL322" s="387"/>
      <c r="AM322" s="371">
        <f t="shared" si="776"/>
        <v>0</v>
      </c>
      <c r="AN322" s="372">
        <f t="shared" si="777"/>
        <v>0</v>
      </c>
      <c r="AO322" s="399"/>
      <c r="AP322" s="387"/>
      <c r="AQ322" s="371">
        <f t="shared" si="770"/>
        <v>0</v>
      </c>
      <c r="AR322" s="372">
        <f t="shared" si="771"/>
        <v>0</v>
      </c>
      <c r="AS322" s="371">
        <f t="shared" si="772"/>
        <v>0</v>
      </c>
      <c r="AT322" s="372">
        <f t="shared" si="773"/>
        <v>0</v>
      </c>
      <c r="AU322" s="371">
        <f t="shared" si="774"/>
        <v>0</v>
      </c>
      <c r="AV322" s="372">
        <f t="shared" si="775"/>
        <v>0</v>
      </c>
      <c r="AW322" s="394"/>
      <c r="AX322" s="387"/>
      <c r="AY322" s="371">
        <f t="shared" si="630"/>
        <v>0</v>
      </c>
      <c r="AZ322" s="372">
        <f t="shared" si="631"/>
        <v>0</v>
      </c>
      <c r="BA322" s="399"/>
      <c r="BB322" s="387"/>
      <c r="BC322" s="371">
        <f t="shared" si="632"/>
        <v>0</v>
      </c>
      <c r="BD322" s="372">
        <f t="shared" si="633"/>
        <v>0</v>
      </c>
      <c r="BE322" s="401"/>
      <c r="BF322" s="387"/>
      <c r="BG322" s="371">
        <f t="shared" si="778"/>
        <v>0</v>
      </c>
      <c r="BH322" s="372">
        <f t="shared" si="778"/>
        <v>0</v>
      </c>
      <c r="BI322" s="371">
        <f t="shared" si="779"/>
        <v>0</v>
      </c>
      <c r="BJ322" s="372">
        <f t="shared" si="779"/>
        <v>0</v>
      </c>
      <c r="BK322" s="371">
        <f t="shared" si="780"/>
        <v>0</v>
      </c>
      <c r="BL322" s="372">
        <f t="shared" si="780"/>
        <v>0</v>
      </c>
      <c r="BM322" s="392"/>
      <c r="BN322" s="390"/>
      <c r="BO322" s="371">
        <f t="shared" si="834"/>
        <v>0</v>
      </c>
      <c r="BP322" s="372">
        <f t="shared" si="834"/>
        <v>0</v>
      </c>
      <c r="BQ322" s="396"/>
      <c r="BR322" s="390"/>
      <c r="BS322" s="371">
        <f t="shared" si="803"/>
        <v>0</v>
      </c>
      <c r="BT322" s="372">
        <f t="shared" si="803"/>
        <v>0</v>
      </c>
      <c r="BU322" s="397"/>
      <c r="BV322" s="390"/>
      <c r="BW322" s="371">
        <f t="shared" si="804"/>
        <v>0</v>
      </c>
      <c r="BX322" s="372">
        <f t="shared" si="781"/>
        <v>0</v>
      </c>
      <c r="BY322" s="358">
        <f t="shared" si="782"/>
        <v>0</v>
      </c>
      <c r="BZ322" s="372">
        <f t="shared" si="782"/>
        <v>0</v>
      </c>
      <c r="CA322" s="358">
        <f t="shared" si="783"/>
        <v>0</v>
      </c>
      <c r="CB322" s="372">
        <f t="shared" si="783"/>
        <v>0</v>
      </c>
      <c r="CC322" s="394"/>
      <c r="CD322" s="387"/>
      <c r="CE322" s="371">
        <f t="shared" si="607"/>
        <v>0</v>
      </c>
      <c r="CF322" s="372">
        <f t="shared" si="607"/>
        <v>0</v>
      </c>
      <c r="CG322" s="399"/>
      <c r="CH322" s="387"/>
      <c r="CI322" s="371">
        <f t="shared" si="805"/>
        <v>0</v>
      </c>
      <c r="CJ322" s="372">
        <f t="shared" si="805"/>
        <v>0</v>
      </c>
      <c r="CK322" s="399"/>
      <c r="CL322" s="387"/>
      <c r="CM322" s="371">
        <f t="shared" si="806"/>
        <v>0</v>
      </c>
      <c r="CN322" s="372">
        <f t="shared" si="806"/>
        <v>0</v>
      </c>
      <c r="CO322" s="371">
        <f t="shared" si="784"/>
        <v>0</v>
      </c>
      <c r="CP322" s="372">
        <f t="shared" si="784"/>
        <v>0</v>
      </c>
      <c r="CQ322" s="371">
        <f t="shared" si="785"/>
        <v>0</v>
      </c>
      <c r="CR322" s="372">
        <f t="shared" si="785"/>
        <v>0</v>
      </c>
      <c r="CS322" s="394"/>
      <c r="CT322" s="387"/>
      <c r="CU322" s="371">
        <f t="shared" si="608"/>
        <v>0</v>
      </c>
      <c r="CV322" s="372">
        <f t="shared" si="608"/>
        <v>0</v>
      </c>
      <c r="CW322" s="399"/>
      <c r="CX322" s="387"/>
      <c r="CY322" s="371">
        <f t="shared" si="609"/>
        <v>0</v>
      </c>
      <c r="CZ322" s="372">
        <f t="shared" si="609"/>
        <v>0</v>
      </c>
      <c r="DA322" s="401"/>
      <c r="DB322" s="387"/>
      <c r="DC322" s="371">
        <f t="shared" si="786"/>
        <v>0</v>
      </c>
      <c r="DD322" s="372">
        <f t="shared" si="786"/>
        <v>0</v>
      </c>
      <c r="DE322" s="371">
        <f t="shared" si="787"/>
        <v>0</v>
      </c>
      <c r="DF322" s="372">
        <f t="shared" si="787"/>
        <v>0</v>
      </c>
      <c r="DG322" s="371">
        <f t="shared" si="788"/>
        <v>0</v>
      </c>
      <c r="DH322" s="372">
        <f t="shared" si="788"/>
        <v>0</v>
      </c>
      <c r="DI322" s="371">
        <f t="shared" si="789"/>
        <v>0</v>
      </c>
      <c r="DJ322" s="372">
        <f t="shared" si="789"/>
        <v>0</v>
      </c>
      <c r="DK322" s="371">
        <f t="shared" si="789"/>
        <v>0</v>
      </c>
      <c r="DL322" s="372">
        <f t="shared" si="790"/>
        <v>0</v>
      </c>
      <c r="DM322" s="371">
        <f t="shared" si="791"/>
        <v>0</v>
      </c>
      <c r="DN322" s="372">
        <f t="shared" si="791"/>
        <v>0</v>
      </c>
      <c r="DO322" s="371">
        <f t="shared" si="792"/>
        <v>0</v>
      </c>
      <c r="DP322" s="372">
        <f t="shared" si="792"/>
        <v>0</v>
      </c>
      <c r="DQ322" s="371">
        <f t="shared" si="793"/>
        <v>0</v>
      </c>
      <c r="DR322" s="372">
        <f t="shared" si="793"/>
        <v>0</v>
      </c>
      <c r="DS322" s="371">
        <f t="shared" si="794"/>
        <v>0</v>
      </c>
      <c r="DT322" s="372">
        <f t="shared" si="794"/>
        <v>0</v>
      </c>
      <c r="DU322" s="392"/>
      <c r="DV322" s="390"/>
      <c r="DW322" s="371">
        <f t="shared" si="795"/>
        <v>0</v>
      </c>
      <c r="DX322" s="372">
        <f t="shared" si="795"/>
        <v>0</v>
      </c>
      <c r="DY322" s="396"/>
      <c r="DZ322" s="390"/>
      <c r="EA322" s="371">
        <f t="shared" si="796"/>
        <v>0</v>
      </c>
      <c r="EB322" s="372">
        <f t="shared" si="796"/>
        <v>0</v>
      </c>
      <c r="EC322" s="397"/>
      <c r="ED322" s="390"/>
      <c r="EE322" s="371">
        <f t="shared" si="807"/>
        <v>0</v>
      </c>
      <c r="EF322" s="372">
        <f t="shared" si="807"/>
        <v>0</v>
      </c>
      <c r="EG322" s="358">
        <f t="shared" si="808"/>
        <v>0</v>
      </c>
      <c r="EH322" s="372">
        <f t="shared" si="808"/>
        <v>0</v>
      </c>
      <c r="EI322" s="358">
        <f t="shared" si="809"/>
        <v>0</v>
      </c>
      <c r="EJ322" s="372">
        <f t="shared" si="809"/>
        <v>0</v>
      </c>
      <c r="EK322" s="394"/>
      <c r="EL322" s="387"/>
      <c r="EM322" s="371">
        <f t="shared" si="711"/>
        <v>0</v>
      </c>
      <c r="EN322" s="372">
        <f t="shared" si="711"/>
        <v>0</v>
      </c>
      <c r="EO322" s="399"/>
      <c r="EP322" s="387"/>
      <c r="EQ322" s="371">
        <f t="shared" si="810"/>
        <v>0</v>
      </c>
      <c r="ER322" s="372">
        <f t="shared" si="810"/>
        <v>0</v>
      </c>
      <c r="ES322" s="399"/>
      <c r="ET322" s="387"/>
      <c r="EU322" s="371">
        <f t="shared" si="646"/>
        <v>0</v>
      </c>
      <c r="EV322" s="372">
        <f t="shared" si="647"/>
        <v>0</v>
      </c>
      <c r="EW322" s="371">
        <f t="shared" si="811"/>
        <v>0</v>
      </c>
      <c r="EX322" s="372">
        <f t="shared" si="811"/>
        <v>0</v>
      </c>
      <c r="EY322" s="371">
        <f t="shared" si="812"/>
        <v>0</v>
      </c>
      <c r="EZ322" s="372">
        <f t="shared" si="812"/>
        <v>0</v>
      </c>
      <c r="FA322" s="394"/>
      <c r="FB322" s="387"/>
      <c r="FC322" s="371">
        <f t="shared" si="797"/>
        <v>0</v>
      </c>
      <c r="FD322" s="372">
        <f t="shared" si="797"/>
        <v>0</v>
      </c>
      <c r="FE322" s="399"/>
      <c r="FF322" s="387"/>
      <c r="FG322" s="371">
        <f t="shared" si="798"/>
        <v>0</v>
      </c>
      <c r="FH322" s="372">
        <f t="shared" si="798"/>
        <v>0</v>
      </c>
      <c r="FI322" s="401"/>
      <c r="FJ322" s="387"/>
      <c r="FK322" s="371">
        <f t="shared" si="813"/>
        <v>0</v>
      </c>
      <c r="FL322" s="372">
        <f t="shared" si="813"/>
        <v>0</v>
      </c>
      <c r="FM322" s="371">
        <f t="shared" si="814"/>
        <v>0</v>
      </c>
      <c r="FN322" s="372">
        <f t="shared" si="814"/>
        <v>0</v>
      </c>
      <c r="FO322" s="371">
        <f t="shared" si="815"/>
        <v>0</v>
      </c>
      <c r="FP322" s="372">
        <f t="shared" si="815"/>
        <v>0</v>
      </c>
      <c r="FQ322" s="392"/>
      <c r="FR322" s="390"/>
      <c r="FS322" s="371">
        <f t="shared" si="816"/>
        <v>0</v>
      </c>
      <c r="FT322" s="372">
        <f t="shared" si="816"/>
        <v>0</v>
      </c>
      <c r="FU322" s="396"/>
      <c r="FV322" s="390"/>
      <c r="FW322" s="371">
        <f t="shared" si="799"/>
        <v>0</v>
      </c>
      <c r="FX322" s="372">
        <f t="shared" si="799"/>
        <v>0</v>
      </c>
      <c r="FY322" s="396"/>
      <c r="FZ322" s="390"/>
      <c r="GA322" s="371">
        <f t="shared" si="817"/>
        <v>0</v>
      </c>
      <c r="GB322" s="372">
        <f t="shared" si="817"/>
        <v>0</v>
      </c>
      <c r="GC322" s="406">
        <f t="shared" si="818"/>
        <v>0</v>
      </c>
      <c r="GD322" s="372">
        <f t="shared" si="818"/>
        <v>0</v>
      </c>
      <c r="GE322" s="371">
        <f t="shared" si="818"/>
        <v>0</v>
      </c>
      <c r="GF322" s="372">
        <f t="shared" si="819"/>
        <v>0</v>
      </c>
      <c r="GG322" s="371" t="str">
        <f t="shared" si="820"/>
        <v/>
      </c>
      <c r="GH322" s="372" t="str">
        <f t="shared" si="820"/>
        <v/>
      </c>
      <c r="GI322" s="371" t="str">
        <f t="shared" si="821"/>
        <v/>
      </c>
      <c r="GJ322" s="372" t="str">
        <f t="shared" si="821"/>
        <v/>
      </c>
      <c r="GK322" s="406">
        <f t="shared" si="822"/>
        <v>0</v>
      </c>
      <c r="GL322" s="372">
        <f t="shared" si="822"/>
        <v>0</v>
      </c>
      <c r="GM322" s="371">
        <f t="shared" si="822"/>
        <v>0</v>
      </c>
      <c r="GN322" s="372">
        <f t="shared" si="823"/>
        <v>0</v>
      </c>
      <c r="GO322" s="371">
        <f t="shared" si="824"/>
        <v>0</v>
      </c>
      <c r="GP322" s="372">
        <f t="shared" si="824"/>
        <v>0</v>
      </c>
      <c r="GQ322" s="371">
        <f t="shared" si="825"/>
        <v>0</v>
      </c>
      <c r="GR322" s="372">
        <f t="shared" si="825"/>
        <v>0</v>
      </c>
      <c r="GS322" s="406">
        <f t="shared" si="826"/>
        <v>0</v>
      </c>
      <c r="GT322" s="372">
        <f t="shared" si="826"/>
        <v>0</v>
      </c>
      <c r="GU322" s="371">
        <f t="shared" si="826"/>
        <v>0</v>
      </c>
      <c r="GV322" s="372">
        <f t="shared" si="826"/>
        <v>0</v>
      </c>
      <c r="GW322" s="371" t="str">
        <f t="shared" si="827"/>
        <v/>
      </c>
      <c r="GX322" s="372" t="str">
        <f t="shared" si="827"/>
        <v/>
      </c>
      <c r="GY322" s="371" t="str">
        <f t="shared" si="827"/>
        <v/>
      </c>
      <c r="GZ322" s="372" t="str">
        <f t="shared" si="827"/>
        <v/>
      </c>
      <c r="HA322" s="406">
        <f t="shared" si="828"/>
        <v>0</v>
      </c>
      <c r="HB322" s="372">
        <f t="shared" si="828"/>
        <v>0</v>
      </c>
      <c r="HC322" s="371">
        <f t="shared" si="828"/>
        <v>0</v>
      </c>
      <c r="HD322" s="372">
        <f t="shared" si="828"/>
        <v>0</v>
      </c>
      <c r="HE322" s="371" t="str">
        <f t="shared" si="829"/>
        <v/>
      </c>
      <c r="HF322" s="372" t="str">
        <f t="shared" si="829"/>
        <v/>
      </c>
      <c r="HG322" s="371" t="str">
        <f t="shared" si="830"/>
        <v/>
      </c>
      <c r="HH322" s="372" t="str">
        <f t="shared" si="830"/>
        <v/>
      </c>
      <c r="HI322" s="406" t="str">
        <f t="shared" si="831"/>
        <v/>
      </c>
      <c r="HJ322" s="372" t="str">
        <f t="shared" si="831"/>
        <v/>
      </c>
      <c r="HK322" s="371" t="str">
        <f t="shared" si="832"/>
        <v/>
      </c>
      <c r="HL322" s="371" t="str">
        <f t="shared" si="832"/>
        <v/>
      </c>
      <c r="HM322" s="410"/>
    </row>
    <row r="323" spans="1:221" s="343" customFormat="1" ht="15">
      <c r="A323" s="354" t="s">
        <v>286</v>
      </c>
      <c r="B323" s="314" t="s">
        <v>826</v>
      </c>
      <c r="C323" s="314"/>
      <c r="D323" s="313">
        <v>218706</v>
      </c>
      <c r="E323" s="315">
        <v>10</v>
      </c>
      <c r="F323" s="676"/>
      <c r="G323" s="420"/>
      <c r="H323" s="421"/>
      <c r="I323" s="414"/>
      <c r="J323" s="371">
        <f t="shared" si="610"/>
        <v>0</v>
      </c>
      <c r="K323" s="372">
        <f t="shared" si="611"/>
        <v>0</v>
      </c>
      <c r="L323" s="387"/>
      <c r="M323" s="371">
        <f t="shared" si="833"/>
        <v>0</v>
      </c>
      <c r="N323" s="372">
        <f t="shared" si="800"/>
        <v>0</v>
      </c>
      <c r="O323" s="371">
        <f t="shared" si="801"/>
        <v>0</v>
      </c>
      <c r="P323" s="372">
        <f t="shared" si="802"/>
        <v>0</v>
      </c>
      <c r="Q323" s="392"/>
      <c r="R323" s="390"/>
      <c r="S323" s="371">
        <f t="shared" si="616"/>
        <v>0</v>
      </c>
      <c r="T323" s="372">
        <f t="shared" si="617"/>
        <v>0</v>
      </c>
      <c r="U323" s="396"/>
      <c r="V323" s="390"/>
      <c r="W323" s="371">
        <f t="shared" si="618"/>
        <v>0</v>
      </c>
      <c r="X323" s="372">
        <f t="shared" si="619"/>
        <v>0</v>
      </c>
      <c r="Y323" s="397"/>
      <c r="Z323" s="390"/>
      <c r="AA323" s="371">
        <f t="shared" si="620"/>
        <v>0</v>
      </c>
      <c r="AB323" s="372">
        <f t="shared" si="621"/>
        <v>0</v>
      </c>
      <c r="AC323" s="358">
        <f t="shared" si="622"/>
        <v>0</v>
      </c>
      <c r="AD323" s="372">
        <f t="shared" si="623"/>
        <v>0</v>
      </c>
      <c r="AE323" s="358">
        <f t="shared" si="624"/>
        <v>0</v>
      </c>
      <c r="AF323" s="372">
        <f t="shared" si="625"/>
        <v>0</v>
      </c>
      <c r="AG323" s="394"/>
      <c r="AH323" s="387"/>
      <c r="AI323" s="371">
        <f t="shared" si="768"/>
        <v>0</v>
      </c>
      <c r="AJ323" s="372">
        <f t="shared" si="769"/>
        <v>0</v>
      </c>
      <c r="AK323" s="399"/>
      <c r="AL323" s="387"/>
      <c r="AM323" s="371">
        <f t="shared" si="776"/>
        <v>0</v>
      </c>
      <c r="AN323" s="372">
        <f t="shared" si="777"/>
        <v>0</v>
      </c>
      <c r="AO323" s="399"/>
      <c r="AP323" s="387"/>
      <c r="AQ323" s="371">
        <f t="shared" si="770"/>
        <v>0</v>
      </c>
      <c r="AR323" s="372">
        <f t="shared" si="771"/>
        <v>0</v>
      </c>
      <c r="AS323" s="371">
        <f t="shared" si="772"/>
        <v>0</v>
      </c>
      <c r="AT323" s="372">
        <f t="shared" si="773"/>
        <v>0</v>
      </c>
      <c r="AU323" s="371">
        <f t="shared" si="774"/>
        <v>0</v>
      </c>
      <c r="AV323" s="372">
        <f t="shared" si="775"/>
        <v>0</v>
      </c>
      <c r="AW323" s="394"/>
      <c r="AX323" s="387"/>
      <c r="AY323" s="371">
        <f t="shared" si="630"/>
        <v>0</v>
      </c>
      <c r="AZ323" s="372">
        <f t="shared" si="631"/>
        <v>0</v>
      </c>
      <c r="BA323" s="399"/>
      <c r="BB323" s="387"/>
      <c r="BC323" s="371">
        <f t="shared" si="632"/>
        <v>0</v>
      </c>
      <c r="BD323" s="372">
        <f t="shared" si="633"/>
        <v>0</v>
      </c>
      <c r="BE323" s="401"/>
      <c r="BF323" s="387"/>
      <c r="BG323" s="371">
        <f t="shared" si="778"/>
        <v>0</v>
      </c>
      <c r="BH323" s="372">
        <f t="shared" si="778"/>
        <v>0</v>
      </c>
      <c r="BI323" s="371">
        <f t="shared" si="779"/>
        <v>0</v>
      </c>
      <c r="BJ323" s="372">
        <f t="shared" si="779"/>
        <v>0</v>
      </c>
      <c r="BK323" s="371">
        <f t="shared" si="780"/>
        <v>0</v>
      </c>
      <c r="BL323" s="372">
        <f t="shared" si="780"/>
        <v>0</v>
      </c>
      <c r="BM323" s="392"/>
      <c r="BN323" s="390"/>
      <c r="BO323" s="371">
        <f t="shared" si="834"/>
        <v>0</v>
      </c>
      <c r="BP323" s="372">
        <f t="shared" si="834"/>
        <v>0</v>
      </c>
      <c r="BQ323" s="396"/>
      <c r="BR323" s="390"/>
      <c r="BS323" s="371">
        <f t="shared" si="803"/>
        <v>0</v>
      </c>
      <c r="BT323" s="372">
        <f t="shared" si="803"/>
        <v>0</v>
      </c>
      <c r="BU323" s="397"/>
      <c r="BV323" s="390"/>
      <c r="BW323" s="371">
        <f t="shared" si="804"/>
        <v>0</v>
      </c>
      <c r="BX323" s="372">
        <f t="shared" si="781"/>
        <v>0</v>
      </c>
      <c r="BY323" s="358">
        <f t="shared" si="782"/>
        <v>0</v>
      </c>
      <c r="BZ323" s="372">
        <f t="shared" si="782"/>
        <v>0</v>
      </c>
      <c r="CA323" s="358">
        <f t="shared" si="783"/>
        <v>0</v>
      </c>
      <c r="CB323" s="372">
        <f t="shared" si="783"/>
        <v>0</v>
      </c>
      <c r="CC323" s="394"/>
      <c r="CD323" s="387"/>
      <c r="CE323" s="371">
        <f t="shared" si="607"/>
        <v>0</v>
      </c>
      <c r="CF323" s="372">
        <f t="shared" si="607"/>
        <v>0</v>
      </c>
      <c r="CG323" s="399"/>
      <c r="CH323" s="387"/>
      <c r="CI323" s="371">
        <f t="shared" si="805"/>
        <v>0</v>
      </c>
      <c r="CJ323" s="372">
        <f t="shared" si="805"/>
        <v>0</v>
      </c>
      <c r="CK323" s="399"/>
      <c r="CL323" s="387"/>
      <c r="CM323" s="371">
        <f t="shared" si="806"/>
        <v>0</v>
      </c>
      <c r="CN323" s="372">
        <f t="shared" si="806"/>
        <v>0</v>
      </c>
      <c r="CO323" s="371">
        <f t="shared" si="784"/>
        <v>0</v>
      </c>
      <c r="CP323" s="372">
        <f t="shared" si="784"/>
        <v>0</v>
      </c>
      <c r="CQ323" s="371">
        <f t="shared" si="785"/>
        <v>0</v>
      </c>
      <c r="CR323" s="372">
        <f t="shared" si="785"/>
        <v>0</v>
      </c>
      <c r="CS323" s="394"/>
      <c r="CT323" s="387"/>
      <c r="CU323" s="371">
        <f t="shared" si="608"/>
        <v>0</v>
      </c>
      <c r="CV323" s="372">
        <f t="shared" si="608"/>
        <v>0</v>
      </c>
      <c r="CW323" s="399"/>
      <c r="CX323" s="387"/>
      <c r="CY323" s="371">
        <f t="shared" si="609"/>
        <v>0</v>
      </c>
      <c r="CZ323" s="372">
        <f t="shared" si="609"/>
        <v>0</v>
      </c>
      <c r="DA323" s="401"/>
      <c r="DB323" s="387"/>
      <c r="DC323" s="371">
        <f t="shared" si="786"/>
        <v>0</v>
      </c>
      <c r="DD323" s="372">
        <f t="shared" si="786"/>
        <v>0</v>
      </c>
      <c r="DE323" s="371">
        <f t="shared" si="787"/>
        <v>0</v>
      </c>
      <c r="DF323" s="372">
        <f t="shared" si="787"/>
        <v>0</v>
      </c>
      <c r="DG323" s="371">
        <f t="shared" si="788"/>
        <v>0</v>
      </c>
      <c r="DH323" s="372">
        <f t="shared" si="788"/>
        <v>0</v>
      </c>
      <c r="DI323" s="371">
        <f t="shared" si="789"/>
        <v>0</v>
      </c>
      <c r="DJ323" s="372">
        <f t="shared" si="789"/>
        <v>0</v>
      </c>
      <c r="DK323" s="371">
        <f t="shared" si="789"/>
        <v>0</v>
      </c>
      <c r="DL323" s="372">
        <f t="shared" si="790"/>
        <v>0</v>
      </c>
      <c r="DM323" s="371">
        <f t="shared" si="791"/>
        <v>0</v>
      </c>
      <c r="DN323" s="372">
        <f t="shared" si="791"/>
        <v>0</v>
      </c>
      <c r="DO323" s="371">
        <f t="shared" si="792"/>
        <v>0</v>
      </c>
      <c r="DP323" s="372">
        <f t="shared" si="792"/>
        <v>0</v>
      </c>
      <c r="DQ323" s="371">
        <f t="shared" si="793"/>
        <v>0</v>
      </c>
      <c r="DR323" s="372">
        <f t="shared" si="793"/>
        <v>0</v>
      </c>
      <c r="DS323" s="371">
        <f t="shared" si="794"/>
        <v>0</v>
      </c>
      <c r="DT323" s="372">
        <f t="shared" si="794"/>
        <v>0</v>
      </c>
      <c r="DU323" s="392"/>
      <c r="DV323" s="390"/>
      <c r="DW323" s="371">
        <f t="shared" si="795"/>
        <v>0</v>
      </c>
      <c r="DX323" s="372">
        <f t="shared" si="795"/>
        <v>0</v>
      </c>
      <c r="DY323" s="396"/>
      <c r="DZ323" s="390"/>
      <c r="EA323" s="371">
        <f t="shared" si="796"/>
        <v>0</v>
      </c>
      <c r="EB323" s="372">
        <f t="shared" si="796"/>
        <v>0</v>
      </c>
      <c r="EC323" s="397"/>
      <c r="ED323" s="390"/>
      <c r="EE323" s="371">
        <f t="shared" si="807"/>
        <v>0</v>
      </c>
      <c r="EF323" s="372">
        <f t="shared" si="807"/>
        <v>0</v>
      </c>
      <c r="EG323" s="358">
        <f t="shared" si="808"/>
        <v>0</v>
      </c>
      <c r="EH323" s="372">
        <f t="shared" si="808"/>
        <v>0</v>
      </c>
      <c r="EI323" s="358">
        <f t="shared" si="809"/>
        <v>0</v>
      </c>
      <c r="EJ323" s="372">
        <f t="shared" si="809"/>
        <v>0</v>
      </c>
      <c r="EK323" s="394"/>
      <c r="EL323" s="387"/>
      <c r="EM323" s="371">
        <f t="shared" si="711"/>
        <v>0</v>
      </c>
      <c r="EN323" s="372">
        <f t="shared" si="711"/>
        <v>0</v>
      </c>
      <c r="EO323" s="399"/>
      <c r="EP323" s="387"/>
      <c r="EQ323" s="371">
        <f t="shared" si="810"/>
        <v>0</v>
      </c>
      <c r="ER323" s="372">
        <f t="shared" si="810"/>
        <v>0</v>
      </c>
      <c r="ES323" s="399"/>
      <c r="ET323" s="387"/>
      <c r="EU323" s="371">
        <f t="shared" si="646"/>
        <v>0</v>
      </c>
      <c r="EV323" s="372">
        <f t="shared" si="647"/>
        <v>0</v>
      </c>
      <c r="EW323" s="371">
        <f t="shared" si="811"/>
        <v>0</v>
      </c>
      <c r="EX323" s="372">
        <f t="shared" si="811"/>
        <v>0</v>
      </c>
      <c r="EY323" s="371">
        <f t="shared" si="812"/>
        <v>0</v>
      </c>
      <c r="EZ323" s="372">
        <f t="shared" si="812"/>
        <v>0</v>
      </c>
      <c r="FA323" s="394"/>
      <c r="FB323" s="387"/>
      <c r="FC323" s="371">
        <f t="shared" si="797"/>
        <v>0</v>
      </c>
      <c r="FD323" s="372">
        <f t="shared" si="797"/>
        <v>0</v>
      </c>
      <c r="FE323" s="399"/>
      <c r="FF323" s="387"/>
      <c r="FG323" s="371">
        <f t="shared" si="798"/>
        <v>0</v>
      </c>
      <c r="FH323" s="372">
        <f t="shared" si="798"/>
        <v>0</v>
      </c>
      <c r="FI323" s="401"/>
      <c r="FJ323" s="387"/>
      <c r="FK323" s="371">
        <f t="shared" si="813"/>
        <v>0</v>
      </c>
      <c r="FL323" s="372">
        <f t="shared" si="813"/>
        <v>0</v>
      </c>
      <c r="FM323" s="371">
        <f t="shared" si="814"/>
        <v>0</v>
      </c>
      <c r="FN323" s="372">
        <f t="shared" si="814"/>
        <v>0</v>
      </c>
      <c r="FO323" s="371">
        <f t="shared" si="815"/>
        <v>0</v>
      </c>
      <c r="FP323" s="372">
        <f t="shared" si="815"/>
        <v>0</v>
      </c>
      <c r="FQ323" s="392"/>
      <c r="FR323" s="390"/>
      <c r="FS323" s="371">
        <f t="shared" si="816"/>
        <v>0</v>
      </c>
      <c r="FT323" s="372">
        <f t="shared" si="816"/>
        <v>0</v>
      </c>
      <c r="FU323" s="396"/>
      <c r="FV323" s="390"/>
      <c r="FW323" s="371">
        <f t="shared" si="799"/>
        <v>0</v>
      </c>
      <c r="FX323" s="372">
        <f t="shared" si="799"/>
        <v>0</v>
      </c>
      <c r="FY323" s="396"/>
      <c r="FZ323" s="390"/>
      <c r="GA323" s="371">
        <f t="shared" si="817"/>
        <v>0</v>
      </c>
      <c r="GB323" s="372">
        <f t="shared" si="817"/>
        <v>0</v>
      </c>
      <c r="GC323" s="406">
        <f t="shared" si="818"/>
        <v>0</v>
      </c>
      <c r="GD323" s="372">
        <f t="shared" si="818"/>
        <v>0</v>
      </c>
      <c r="GE323" s="371">
        <f t="shared" si="818"/>
        <v>0</v>
      </c>
      <c r="GF323" s="372">
        <f t="shared" si="819"/>
        <v>0</v>
      </c>
      <c r="GG323" s="371" t="str">
        <f t="shared" si="820"/>
        <v/>
      </c>
      <c r="GH323" s="372" t="str">
        <f t="shared" si="820"/>
        <v/>
      </c>
      <c r="GI323" s="371" t="str">
        <f t="shared" si="821"/>
        <v/>
      </c>
      <c r="GJ323" s="372" t="str">
        <f t="shared" si="821"/>
        <v/>
      </c>
      <c r="GK323" s="406">
        <f t="shared" si="822"/>
        <v>0</v>
      </c>
      <c r="GL323" s="372">
        <f t="shared" si="822"/>
        <v>0</v>
      </c>
      <c r="GM323" s="371">
        <f t="shared" si="822"/>
        <v>0</v>
      </c>
      <c r="GN323" s="372">
        <f t="shared" si="823"/>
        <v>0</v>
      </c>
      <c r="GO323" s="371">
        <f t="shared" si="824"/>
        <v>0</v>
      </c>
      <c r="GP323" s="372">
        <f t="shared" si="824"/>
        <v>0</v>
      </c>
      <c r="GQ323" s="371">
        <f t="shared" si="825"/>
        <v>0</v>
      </c>
      <c r="GR323" s="372">
        <f t="shared" si="825"/>
        <v>0</v>
      </c>
      <c r="GS323" s="406">
        <f t="shared" si="826"/>
        <v>0</v>
      </c>
      <c r="GT323" s="372">
        <f t="shared" si="826"/>
        <v>0</v>
      </c>
      <c r="GU323" s="371">
        <f t="shared" si="826"/>
        <v>0</v>
      </c>
      <c r="GV323" s="372">
        <f t="shared" si="826"/>
        <v>0</v>
      </c>
      <c r="GW323" s="371" t="str">
        <f t="shared" si="827"/>
        <v/>
      </c>
      <c r="GX323" s="372" t="str">
        <f t="shared" si="827"/>
        <v/>
      </c>
      <c r="GY323" s="371" t="str">
        <f t="shared" si="827"/>
        <v/>
      </c>
      <c r="GZ323" s="372" t="str">
        <f t="shared" si="827"/>
        <v/>
      </c>
      <c r="HA323" s="406">
        <f t="shared" si="828"/>
        <v>0</v>
      </c>
      <c r="HB323" s="372">
        <f t="shared" si="828"/>
        <v>0</v>
      </c>
      <c r="HC323" s="371">
        <f t="shared" si="828"/>
        <v>0</v>
      </c>
      <c r="HD323" s="372">
        <f t="shared" si="828"/>
        <v>0</v>
      </c>
      <c r="HE323" s="371" t="str">
        <f t="shared" si="829"/>
        <v/>
      </c>
      <c r="HF323" s="372" t="str">
        <f t="shared" si="829"/>
        <v/>
      </c>
      <c r="HG323" s="371" t="str">
        <f t="shared" si="830"/>
        <v/>
      </c>
      <c r="HH323" s="372" t="str">
        <f t="shared" si="830"/>
        <v/>
      </c>
      <c r="HI323" s="406" t="str">
        <f t="shared" si="831"/>
        <v/>
      </c>
      <c r="HJ323" s="372" t="str">
        <f t="shared" si="831"/>
        <v/>
      </c>
      <c r="HK323" s="371" t="str">
        <f t="shared" si="832"/>
        <v/>
      </c>
      <c r="HL323" s="371" t="str">
        <f t="shared" si="832"/>
        <v/>
      </c>
      <c r="HM323" s="410"/>
    </row>
    <row r="324" spans="1:221" s="343" customFormat="1" ht="15">
      <c r="A324" s="354" t="s">
        <v>286</v>
      </c>
      <c r="B324" s="314" t="s">
        <v>827</v>
      </c>
      <c r="C324" s="314"/>
      <c r="D324" s="313">
        <v>218955</v>
      </c>
      <c r="E324" s="315">
        <v>10</v>
      </c>
      <c r="F324" s="676"/>
      <c r="G324" s="420"/>
      <c r="H324" s="421"/>
      <c r="I324" s="414"/>
      <c r="J324" s="371">
        <f t="shared" si="610"/>
        <v>0</v>
      </c>
      <c r="K324" s="372">
        <f t="shared" si="611"/>
        <v>0</v>
      </c>
      <c r="L324" s="387"/>
      <c r="M324" s="371">
        <f t="shared" si="833"/>
        <v>0</v>
      </c>
      <c r="N324" s="372">
        <f t="shared" si="800"/>
        <v>0</v>
      </c>
      <c r="O324" s="371">
        <f t="shared" si="801"/>
        <v>0</v>
      </c>
      <c r="P324" s="372">
        <f t="shared" si="802"/>
        <v>0</v>
      </c>
      <c r="Q324" s="392"/>
      <c r="R324" s="390"/>
      <c r="S324" s="371">
        <f t="shared" si="616"/>
        <v>0</v>
      </c>
      <c r="T324" s="372">
        <f t="shared" si="617"/>
        <v>0</v>
      </c>
      <c r="U324" s="396"/>
      <c r="V324" s="390"/>
      <c r="W324" s="371">
        <f t="shared" si="618"/>
        <v>0</v>
      </c>
      <c r="X324" s="372">
        <f t="shared" si="619"/>
        <v>0</v>
      </c>
      <c r="Y324" s="397"/>
      <c r="Z324" s="390"/>
      <c r="AA324" s="371">
        <f t="shared" si="620"/>
        <v>0</v>
      </c>
      <c r="AB324" s="372">
        <f t="shared" si="621"/>
        <v>0</v>
      </c>
      <c r="AC324" s="358">
        <f t="shared" si="622"/>
        <v>0</v>
      </c>
      <c r="AD324" s="372">
        <f t="shared" si="623"/>
        <v>0</v>
      </c>
      <c r="AE324" s="358">
        <f t="shared" si="624"/>
        <v>0</v>
      </c>
      <c r="AF324" s="372">
        <f t="shared" si="625"/>
        <v>0</v>
      </c>
      <c r="AG324" s="394"/>
      <c r="AH324" s="387"/>
      <c r="AI324" s="371">
        <f t="shared" si="768"/>
        <v>0</v>
      </c>
      <c r="AJ324" s="372">
        <f t="shared" si="769"/>
        <v>0</v>
      </c>
      <c r="AK324" s="399"/>
      <c r="AL324" s="387"/>
      <c r="AM324" s="371">
        <f t="shared" si="776"/>
        <v>0</v>
      </c>
      <c r="AN324" s="372">
        <f t="shared" si="777"/>
        <v>0</v>
      </c>
      <c r="AO324" s="399"/>
      <c r="AP324" s="387"/>
      <c r="AQ324" s="371">
        <f t="shared" si="770"/>
        <v>0</v>
      </c>
      <c r="AR324" s="372">
        <f t="shared" si="771"/>
        <v>0</v>
      </c>
      <c r="AS324" s="371">
        <f t="shared" si="772"/>
        <v>0</v>
      </c>
      <c r="AT324" s="372">
        <f t="shared" si="773"/>
        <v>0</v>
      </c>
      <c r="AU324" s="371">
        <f t="shared" si="774"/>
        <v>0</v>
      </c>
      <c r="AV324" s="372">
        <f t="shared" si="775"/>
        <v>0</v>
      </c>
      <c r="AW324" s="394"/>
      <c r="AX324" s="387"/>
      <c r="AY324" s="371">
        <f t="shared" si="630"/>
        <v>0</v>
      </c>
      <c r="AZ324" s="372">
        <f t="shared" si="631"/>
        <v>0</v>
      </c>
      <c r="BA324" s="399"/>
      <c r="BB324" s="387"/>
      <c r="BC324" s="371">
        <f t="shared" si="632"/>
        <v>0</v>
      </c>
      <c r="BD324" s="372">
        <f t="shared" si="633"/>
        <v>0</v>
      </c>
      <c r="BE324" s="401"/>
      <c r="BF324" s="387"/>
      <c r="BG324" s="371">
        <f t="shared" si="778"/>
        <v>0</v>
      </c>
      <c r="BH324" s="372">
        <f t="shared" si="778"/>
        <v>0</v>
      </c>
      <c r="BI324" s="371">
        <f t="shared" si="779"/>
        <v>0</v>
      </c>
      <c r="BJ324" s="372">
        <f t="shared" si="779"/>
        <v>0</v>
      </c>
      <c r="BK324" s="371">
        <f t="shared" si="780"/>
        <v>0</v>
      </c>
      <c r="BL324" s="372">
        <f t="shared" si="780"/>
        <v>0</v>
      </c>
      <c r="BM324" s="392"/>
      <c r="BN324" s="390"/>
      <c r="BO324" s="371">
        <f t="shared" si="834"/>
        <v>0</v>
      </c>
      <c r="BP324" s="372">
        <f t="shared" si="834"/>
        <v>0</v>
      </c>
      <c r="BQ324" s="396"/>
      <c r="BR324" s="390"/>
      <c r="BS324" s="371">
        <f t="shared" si="803"/>
        <v>0</v>
      </c>
      <c r="BT324" s="372">
        <f t="shared" si="803"/>
        <v>0</v>
      </c>
      <c r="BU324" s="397"/>
      <c r="BV324" s="390"/>
      <c r="BW324" s="371">
        <f t="shared" si="804"/>
        <v>0</v>
      </c>
      <c r="BX324" s="372">
        <f t="shared" si="781"/>
        <v>0</v>
      </c>
      <c r="BY324" s="358">
        <f t="shared" si="782"/>
        <v>0</v>
      </c>
      <c r="BZ324" s="372">
        <f t="shared" si="782"/>
        <v>0</v>
      </c>
      <c r="CA324" s="358">
        <f t="shared" si="783"/>
        <v>0</v>
      </c>
      <c r="CB324" s="372">
        <f t="shared" si="783"/>
        <v>0</v>
      </c>
      <c r="CC324" s="394"/>
      <c r="CD324" s="387"/>
      <c r="CE324" s="371">
        <f t="shared" si="607"/>
        <v>0</v>
      </c>
      <c r="CF324" s="372">
        <f t="shared" si="607"/>
        <v>0</v>
      </c>
      <c r="CG324" s="399"/>
      <c r="CH324" s="387"/>
      <c r="CI324" s="371">
        <f t="shared" si="805"/>
        <v>0</v>
      </c>
      <c r="CJ324" s="372">
        <f t="shared" si="805"/>
        <v>0</v>
      </c>
      <c r="CK324" s="399"/>
      <c r="CL324" s="387"/>
      <c r="CM324" s="371">
        <f t="shared" si="806"/>
        <v>0</v>
      </c>
      <c r="CN324" s="372">
        <f t="shared" si="806"/>
        <v>0</v>
      </c>
      <c r="CO324" s="371">
        <f t="shared" si="784"/>
        <v>0</v>
      </c>
      <c r="CP324" s="372">
        <f t="shared" si="784"/>
        <v>0</v>
      </c>
      <c r="CQ324" s="371">
        <f t="shared" si="785"/>
        <v>0</v>
      </c>
      <c r="CR324" s="372">
        <f t="shared" si="785"/>
        <v>0</v>
      </c>
      <c r="CS324" s="394"/>
      <c r="CT324" s="387"/>
      <c r="CU324" s="371">
        <f t="shared" si="608"/>
        <v>0</v>
      </c>
      <c r="CV324" s="372">
        <f t="shared" si="608"/>
        <v>0</v>
      </c>
      <c r="CW324" s="399"/>
      <c r="CX324" s="387"/>
      <c r="CY324" s="371">
        <f t="shared" si="609"/>
        <v>0</v>
      </c>
      <c r="CZ324" s="372">
        <f t="shared" si="609"/>
        <v>0</v>
      </c>
      <c r="DA324" s="401"/>
      <c r="DB324" s="387"/>
      <c r="DC324" s="371">
        <f t="shared" si="786"/>
        <v>0</v>
      </c>
      <c r="DD324" s="372">
        <f t="shared" si="786"/>
        <v>0</v>
      </c>
      <c r="DE324" s="371">
        <f t="shared" si="787"/>
        <v>0</v>
      </c>
      <c r="DF324" s="372">
        <f t="shared" si="787"/>
        <v>0</v>
      </c>
      <c r="DG324" s="371">
        <f t="shared" si="788"/>
        <v>0</v>
      </c>
      <c r="DH324" s="372">
        <f t="shared" si="788"/>
        <v>0</v>
      </c>
      <c r="DI324" s="371">
        <f t="shared" si="789"/>
        <v>0</v>
      </c>
      <c r="DJ324" s="372">
        <f t="shared" si="789"/>
        <v>0</v>
      </c>
      <c r="DK324" s="371">
        <f t="shared" si="789"/>
        <v>0</v>
      </c>
      <c r="DL324" s="372">
        <f t="shared" si="790"/>
        <v>0</v>
      </c>
      <c r="DM324" s="371">
        <f t="shared" si="791"/>
        <v>0</v>
      </c>
      <c r="DN324" s="372">
        <f t="shared" si="791"/>
        <v>0</v>
      </c>
      <c r="DO324" s="371">
        <f t="shared" si="792"/>
        <v>0</v>
      </c>
      <c r="DP324" s="372">
        <f t="shared" si="792"/>
        <v>0</v>
      </c>
      <c r="DQ324" s="371">
        <f t="shared" si="793"/>
        <v>0</v>
      </c>
      <c r="DR324" s="372">
        <f t="shared" si="793"/>
        <v>0</v>
      </c>
      <c r="DS324" s="371">
        <f t="shared" si="794"/>
        <v>0</v>
      </c>
      <c r="DT324" s="372">
        <f t="shared" si="794"/>
        <v>0</v>
      </c>
      <c r="DU324" s="392"/>
      <c r="DV324" s="390"/>
      <c r="DW324" s="371">
        <f t="shared" si="795"/>
        <v>0</v>
      </c>
      <c r="DX324" s="372">
        <f t="shared" si="795"/>
        <v>0</v>
      </c>
      <c r="DY324" s="396"/>
      <c r="DZ324" s="390"/>
      <c r="EA324" s="371">
        <f t="shared" si="796"/>
        <v>0</v>
      </c>
      <c r="EB324" s="372">
        <f t="shared" si="796"/>
        <v>0</v>
      </c>
      <c r="EC324" s="397"/>
      <c r="ED324" s="390"/>
      <c r="EE324" s="371">
        <f t="shared" si="807"/>
        <v>0</v>
      </c>
      <c r="EF324" s="372">
        <f t="shared" si="807"/>
        <v>0</v>
      </c>
      <c r="EG324" s="358">
        <f t="shared" si="808"/>
        <v>0</v>
      </c>
      <c r="EH324" s="372">
        <f t="shared" si="808"/>
        <v>0</v>
      </c>
      <c r="EI324" s="358">
        <f t="shared" si="809"/>
        <v>0</v>
      </c>
      <c r="EJ324" s="372">
        <f t="shared" si="809"/>
        <v>0</v>
      </c>
      <c r="EK324" s="394"/>
      <c r="EL324" s="387"/>
      <c r="EM324" s="371">
        <f t="shared" si="711"/>
        <v>0</v>
      </c>
      <c r="EN324" s="372">
        <f t="shared" si="711"/>
        <v>0</v>
      </c>
      <c r="EO324" s="399"/>
      <c r="EP324" s="387"/>
      <c r="EQ324" s="371">
        <f t="shared" si="810"/>
        <v>0</v>
      </c>
      <c r="ER324" s="372">
        <f t="shared" si="810"/>
        <v>0</v>
      </c>
      <c r="ES324" s="399"/>
      <c r="ET324" s="387"/>
      <c r="EU324" s="371">
        <f t="shared" si="646"/>
        <v>0</v>
      </c>
      <c r="EV324" s="372">
        <f t="shared" si="647"/>
        <v>0</v>
      </c>
      <c r="EW324" s="371">
        <f t="shared" si="811"/>
        <v>0</v>
      </c>
      <c r="EX324" s="372">
        <f t="shared" si="811"/>
        <v>0</v>
      </c>
      <c r="EY324" s="371">
        <f t="shared" si="812"/>
        <v>0</v>
      </c>
      <c r="EZ324" s="372">
        <f t="shared" si="812"/>
        <v>0</v>
      </c>
      <c r="FA324" s="394"/>
      <c r="FB324" s="387"/>
      <c r="FC324" s="371">
        <f t="shared" si="797"/>
        <v>0</v>
      </c>
      <c r="FD324" s="372">
        <f t="shared" si="797"/>
        <v>0</v>
      </c>
      <c r="FE324" s="399"/>
      <c r="FF324" s="387"/>
      <c r="FG324" s="371">
        <f t="shared" si="798"/>
        <v>0</v>
      </c>
      <c r="FH324" s="372">
        <f t="shared" si="798"/>
        <v>0</v>
      </c>
      <c r="FI324" s="401"/>
      <c r="FJ324" s="387"/>
      <c r="FK324" s="371">
        <f t="shared" si="813"/>
        <v>0</v>
      </c>
      <c r="FL324" s="372">
        <f t="shared" si="813"/>
        <v>0</v>
      </c>
      <c r="FM324" s="371">
        <f t="shared" si="814"/>
        <v>0</v>
      </c>
      <c r="FN324" s="372">
        <f t="shared" si="814"/>
        <v>0</v>
      </c>
      <c r="FO324" s="371">
        <f t="shared" si="815"/>
        <v>0</v>
      </c>
      <c r="FP324" s="372">
        <f t="shared" si="815"/>
        <v>0</v>
      </c>
      <c r="FQ324" s="392"/>
      <c r="FR324" s="390"/>
      <c r="FS324" s="371">
        <f t="shared" si="816"/>
        <v>0</v>
      </c>
      <c r="FT324" s="372">
        <f t="shared" si="816"/>
        <v>0</v>
      </c>
      <c r="FU324" s="396"/>
      <c r="FV324" s="390"/>
      <c r="FW324" s="371">
        <f t="shared" si="799"/>
        <v>0</v>
      </c>
      <c r="FX324" s="372">
        <f t="shared" si="799"/>
        <v>0</v>
      </c>
      <c r="FY324" s="396"/>
      <c r="FZ324" s="390"/>
      <c r="GA324" s="371">
        <f t="shared" si="817"/>
        <v>0</v>
      </c>
      <c r="GB324" s="372">
        <f t="shared" si="817"/>
        <v>0</v>
      </c>
      <c r="GC324" s="406">
        <f t="shared" si="818"/>
        <v>0</v>
      </c>
      <c r="GD324" s="372">
        <f t="shared" si="818"/>
        <v>0</v>
      </c>
      <c r="GE324" s="371">
        <f t="shared" si="818"/>
        <v>0</v>
      </c>
      <c r="GF324" s="372">
        <f t="shared" si="819"/>
        <v>0</v>
      </c>
      <c r="GG324" s="371" t="str">
        <f t="shared" si="820"/>
        <v/>
      </c>
      <c r="GH324" s="372" t="str">
        <f t="shared" si="820"/>
        <v/>
      </c>
      <c r="GI324" s="371" t="str">
        <f t="shared" si="821"/>
        <v/>
      </c>
      <c r="GJ324" s="372" t="str">
        <f t="shared" si="821"/>
        <v/>
      </c>
      <c r="GK324" s="406">
        <f t="shared" si="822"/>
        <v>0</v>
      </c>
      <c r="GL324" s="372">
        <f t="shared" si="822"/>
        <v>0</v>
      </c>
      <c r="GM324" s="371">
        <f t="shared" si="822"/>
        <v>0</v>
      </c>
      <c r="GN324" s="372">
        <f t="shared" si="823"/>
        <v>0</v>
      </c>
      <c r="GO324" s="371">
        <f t="shared" si="824"/>
        <v>0</v>
      </c>
      <c r="GP324" s="372">
        <f t="shared" si="824"/>
        <v>0</v>
      </c>
      <c r="GQ324" s="371">
        <f t="shared" si="825"/>
        <v>0</v>
      </c>
      <c r="GR324" s="372">
        <f t="shared" si="825"/>
        <v>0</v>
      </c>
      <c r="GS324" s="406">
        <f t="shared" si="826"/>
        <v>0</v>
      </c>
      <c r="GT324" s="372">
        <f t="shared" si="826"/>
        <v>0</v>
      </c>
      <c r="GU324" s="371">
        <f t="shared" si="826"/>
        <v>0</v>
      </c>
      <c r="GV324" s="372">
        <f t="shared" si="826"/>
        <v>0</v>
      </c>
      <c r="GW324" s="371" t="str">
        <f t="shared" si="827"/>
        <v/>
      </c>
      <c r="GX324" s="372" t="str">
        <f t="shared" si="827"/>
        <v/>
      </c>
      <c r="GY324" s="371" t="str">
        <f t="shared" si="827"/>
        <v/>
      </c>
      <c r="GZ324" s="372" t="str">
        <f t="shared" si="827"/>
        <v/>
      </c>
      <c r="HA324" s="406">
        <f t="shared" si="828"/>
        <v>0</v>
      </c>
      <c r="HB324" s="372">
        <f t="shared" si="828"/>
        <v>0</v>
      </c>
      <c r="HC324" s="371">
        <f t="shared" si="828"/>
        <v>0</v>
      </c>
      <c r="HD324" s="372">
        <f t="shared" si="828"/>
        <v>0</v>
      </c>
      <c r="HE324" s="371" t="str">
        <f t="shared" si="829"/>
        <v/>
      </c>
      <c r="HF324" s="372" t="str">
        <f t="shared" si="829"/>
        <v/>
      </c>
      <c r="HG324" s="371" t="str">
        <f t="shared" si="830"/>
        <v/>
      </c>
      <c r="HH324" s="372" t="str">
        <f t="shared" si="830"/>
        <v/>
      </c>
      <c r="HI324" s="406" t="str">
        <f t="shared" si="831"/>
        <v/>
      </c>
      <c r="HJ324" s="372" t="str">
        <f t="shared" si="831"/>
        <v/>
      </c>
      <c r="HK324" s="371" t="str">
        <f t="shared" si="832"/>
        <v/>
      </c>
      <c r="HL324" s="371" t="str">
        <f t="shared" si="832"/>
        <v/>
      </c>
      <c r="HM324" s="410"/>
    </row>
    <row r="325" spans="1:221" s="157" customFormat="1" ht="15">
      <c r="A325" s="503" t="s">
        <v>120</v>
      </c>
      <c r="B325" s="476" t="s">
        <v>673</v>
      </c>
      <c r="C325" s="159"/>
      <c r="D325" s="478">
        <v>220862</v>
      </c>
      <c r="E325" s="479">
        <v>1</v>
      </c>
      <c r="F325" s="676">
        <v>2218</v>
      </c>
      <c r="G325" s="420">
        <v>2518</v>
      </c>
      <c r="H325" s="421"/>
      <c r="I325" s="422"/>
      <c r="J325" s="371">
        <f t="shared" si="610"/>
        <v>2218</v>
      </c>
      <c r="K325" s="372">
        <f t="shared" si="611"/>
        <v>2518</v>
      </c>
      <c r="L325" s="420"/>
      <c r="M325" s="371">
        <f t="shared" si="833"/>
        <v>2218</v>
      </c>
      <c r="N325" s="372">
        <f t="shared" si="800"/>
        <v>2518</v>
      </c>
      <c r="O325" s="371">
        <f t="shared" si="801"/>
        <v>0</v>
      </c>
      <c r="P325" s="372">
        <f t="shared" si="802"/>
        <v>0</v>
      </c>
      <c r="Q325" s="424">
        <v>155</v>
      </c>
      <c r="R325" s="425">
        <v>143</v>
      </c>
      <c r="S325" s="371">
        <f t="shared" si="616"/>
        <v>0</v>
      </c>
      <c r="T325" s="372">
        <f t="shared" si="617"/>
        <v>0</v>
      </c>
      <c r="U325" s="426">
        <v>16</v>
      </c>
      <c r="V325" s="425">
        <v>20</v>
      </c>
      <c r="W325" s="371">
        <f t="shared" si="618"/>
        <v>0</v>
      </c>
      <c r="X325" s="372">
        <f t="shared" si="619"/>
        <v>0</v>
      </c>
      <c r="Y325" s="426"/>
      <c r="Z325" s="425">
        <v>0</v>
      </c>
      <c r="AA325" s="371">
        <f t="shared" si="620"/>
        <v>0</v>
      </c>
      <c r="AB325" s="372">
        <f t="shared" si="621"/>
        <v>0</v>
      </c>
      <c r="AC325" s="358">
        <f t="shared" si="622"/>
        <v>171</v>
      </c>
      <c r="AD325" s="372">
        <f t="shared" si="623"/>
        <v>163</v>
      </c>
      <c r="AE325" s="358">
        <f t="shared" si="624"/>
        <v>0</v>
      </c>
      <c r="AF325" s="372">
        <f t="shared" si="625"/>
        <v>0</v>
      </c>
      <c r="AG325" s="427">
        <v>4.1100000000000003</v>
      </c>
      <c r="AH325" s="420">
        <v>4.5999999999999996</v>
      </c>
      <c r="AI325" s="371">
        <f t="shared" si="768"/>
        <v>637.05000000000007</v>
      </c>
      <c r="AJ325" s="372">
        <f t="shared" si="769"/>
        <v>657.8</v>
      </c>
      <c r="AK325" s="426">
        <v>5.0999999999999996</v>
      </c>
      <c r="AL325" s="420">
        <v>4.5</v>
      </c>
      <c r="AM325" s="371">
        <f t="shared" si="776"/>
        <v>81.599999999999994</v>
      </c>
      <c r="AN325" s="372">
        <f t="shared" si="777"/>
        <v>90</v>
      </c>
      <c r="AO325" s="426"/>
      <c r="AP325" s="446"/>
      <c r="AQ325" s="371">
        <f t="shared" si="770"/>
        <v>0</v>
      </c>
      <c r="AR325" s="372">
        <f t="shared" si="771"/>
        <v>0</v>
      </c>
      <c r="AS325" s="371">
        <f t="shared" si="772"/>
        <v>4.2026315789473694</v>
      </c>
      <c r="AT325" s="372">
        <f t="shared" si="773"/>
        <v>4.587730061349693</v>
      </c>
      <c r="AU325" s="371">
        <f t="shared" si="774"/>
        <v>718.6500000000002</v>
      </c>
      <c r="AV325" s="372">
        <f t="shared" si="775"/>
        <v>747.8</v>
      </c>
      <c r="AW325" s="426"/>
      <c r="AX325" s="420"/>
      <c r="AY325" s="371">
        <f t="shared" si="630"/>
        <v>0</v>
      </c>
      <c r="AZ325" s="372">
        <f t="shared" si="631"/>
        <v>0</v>
      </c>
      <c r="BA325" s="426"/>
      <c r="BB325" s="420"/>
      <c r="BC325" s="371">
        <f t="shared" si="632"/>
        <v>0</v>
      </c>
      <c r="BD325" s="372">
        <f t="shared" si="633"/>
        <v>0</v>
      </c>
      <c r="BE325" s="421"/>
      <c r="BF325" s="420"/>
      <c r="BG325" s="371">
        <f t="shared" si="778"/>
        <v>0</v>
      </c>
      <c r="BH325" s="372">
        <f t="shared" si="778"/>
        <v>0</v>
      </c>
      <c r="BI325" s="371">
        <f t="shared" si="779"/>
        <v>0</v>
      </c>
      <c r="BJ325" s="372">
        <f t="shared" si="779"/>
        <v>0</v>
      </c>
      <c r="BK325" s="371">
        <f t="shared" si="780"/>
        <v>0</v>
      </c>
      <c r="BL325" s="372">
        <f t="shared" si="780"/>
        <v>0</v>
      </c>
      <c r="BM325" s="431">
        <v>861</v>
      </c>
      <c r="BN325" s="425">
        <v>1002</v>
      </c>
      <c r="BO325" s="371">
        <f t="shared" si="834"/>
        <v>0</v>
      </c>
      <c r="BP325" s="372">
        <f t="shared" si="834"/>
        <v>0</v>
      </c>
      <c r="BQ325" s="426">
        <v>41</v>
      </c>
      <c r="BR325" s="425">
        <v>38</v>
      </c>
      <c r="BS325" s="371">
        <f t="shared" si="803"/>
        <v>0</v>
      </c>
      <c r="BT325" s="372">
        <f t="shared" si="803"/>
        <v>0</v>
      </c>
      <c r="BU325" s="426"/>
      <c r="BV325" s="425">
        <v>0</v>
      </c>
      <c r="BW325" s="371">
        <f t="shared" si="804"/>
        <v>0</v>
      </c>
      <c r="BX325" s="423">
        <f t="shared" si="781"/>
        <v>0</v>
      </c>
      <c r="BY325" s="358">
        <f t="shared" si="782"/>
        <v>902</v>
      </c>
      <c r="BZ325" s="372">
        <f t="shared" si="782"/>
        <v>1040</v>
      </c>
      <c r="CA325" s="358">
        <f t="shared" si="783"/>
        <v>0</v>
      </c>
      <c r="CB325" s="372">
        <f t="shared" si="783"/>
        <v>0</v>
      </c>
      <c r="CC325" s="427">
        <v>4.92</v>
      </c>
      <c r="CD325" s="420">
        <v>5.24</v>
      </c>
      <c r="CE325" s="371">
        <f t="shared" si="607"/>
        <v>4236.12</v>
      </c>
      <c r="CF325" s="372">
        <f t="shared" si="607"/>
        <v>5250.4800000000005</v>
      </c>
      <c r="CG325" s="426">
        <v>6.5</v>
      </c>
      <c r="CH325" s="420">
        <v>5.87</v>
      </c>
      <c r="CI325" s="371">
        <f t="shared" si="805"/>
        <v>266.5</v>
      </c>
      <c r="CJ325" s="372">
        <f t="shared" si="805"/>
        <v>223.06</v>
      </c>
      <c r="CK325" s="426"/>
      <c r="CL325" s="446"/>
      <c r="CM325" s="371">
        <f t="shared" si="806"/>
        <v>0</v>
      </c>
      <c r="CN325" s="372">
        <f t="shared" si="806"/>
        <v>0</v>
      </c>
      <c r="CO325" s="371">
        <f t="shared" si="784"/>
        <v>4.9918181818181813</v>
      </c>
      <c r="CP325" s="372">
        <f t="shared" si="784"/>
        <v>5.2630192307692312</v>
      </c>
      <c r="CQ325" s="371">
        <f t="shared" si="785"/>
        <v>4502.62</v>
      </c>
      <c r="CR325" s="372">
        <f t="shared" si="785"/>
        <v>5473.5400000000009</v>
      </c>
      <c r="CS325" s="426"/>
      <c r="CT325" s="420"/>
      <c r="CU325" s="371">
        <f t="shared" si="608"/>
        <v>0</v>
      </c>
      <c r="CV325" s="372">
        <f t="shared" si="608"/>
        <v>0</v>
      </c>
      <c r="CW325" s="426"/>
      <c r="CX325" s="420"/>
      <c r="CY325" s="371">
        <f t="shared" si="609"/>
        <v>0</v>
      </c>
      <c r="CZ325" s="372">
        <f t="shared" si="609"/>
        <v>0</v>
      </c>
      <c r="DA325" s="421"/>
      <c r="DB325" s="420"/>
      <c r="DC325" s="371">
        <f t="shared" si="786"/>
        <v>0</v>
      </c>
      <c r="DD325" s="372">
        <f t="shared" si="786"/>
        <v>0</v>
      </c>
      <c r="DE325" s="371">
        <f t="shared" si="787"/>
        <v>0</v>
      </c>
      <c r="DF325" s="372">
        <f t="shared" si="787"/>
        <v>0</v>
      </c>
      <c r="DG325" s="371">
        <f t="shared" si="788"/>
        <v>0</v>
      </c>
      <c r="DH325" s="372">
        <f t="shared" si="788"/>
        <v>0</v>
      </c>
      <c r="DI325" s="371">
        <f t="shared" si="789"/>
        <v>1073</v>
      </c>
      <c r="DJ325" s="372">
        <f t="shared" si="789"/>
        <v>1203</v>
      </c>
      <c r="DK325" s="371">
        <f t="shared" si="789"/>
        <v>0</v>
      </c>
      <c r="DL325" s="372">
        <f t="shared" si="790"/>
        <v>0</v>
      </c>
      <c r="DM325" s="371">
        <f t="shared" si="791"/>
        <v>4.8660484622553595</v>
      </c>
      <c r="DN325" s="372">
        <f t="shared" si="791"/>
        <v>5.1715211970074826</v>
      </c>
      <c r="DO325" s="371">
        <f t="shared" si="792"/>
        <v>5221.2700000000004</v>
      </c>
      <c r="DP325" s="372">
        <f t="shared" si="792"/>
        <v>6221.340000000002</v>
      </c>
      <c r="DQ325" s="371">
        <f t="shared" si="793"/>
        <v>0</v>
      </c>
      <c r="DR325" s="372">
        <f t="shared" si="793"/>
        <v>0</v>
      </c>
      <c r="DS325" s="371">
        <f t="shared" si="794"/>
        <v>0</v>
      </c>
      <c r="DT325" s="372">
        <f t="shared" si="794"/>
        <v>0</v>
      </c>
      <c r="DU325" s="424">
        <v>682</v>
      </c>
      <c r="DV325" s="425">
        <v>897</v>
      </c>
      <c r="DW325" s="371">
        <f t="shared" si="795"/>
        <v>0</v>
      </c>
      <c r="DX325" s="372">
        <f t="shared" si="795"/>
        <v>0</v>
      </c>
      <c r="DY325" s="426">
        <v>463</v>
      </c>
      <c r="DZ325" s="425">
        <v>418</v>
      </c>
      <c r="EA325" s="371">
        <f t="shared" si="796"/>
        <v>0</v>
      </c>
      <c r="EB325" s="372">
        <f t="shared" si="796"/>
        <v>0</v>
      </c>
      <c r="EC325" s="426"/>
      <c r="ED325" s="425">
        <v>0</v>
      </c>
      <c r="EE325" s="371">
        <f t="shared" si="807"/>
        <v>0</v>
      </c>
      <c r="EF325" s="372">
        <f t="shared" si="807"/>
        <v>0</v>
      </c>
      <c r="EG325" s="358">
        <f t="shared" si="808"/>
        <v>1145</v>
      </c>
      <c r="EH325" s="372">
        <f t="shared" si="808"/>
        <v>1315</v>
      </c>
      <c r="EI325" s="358">
        <f t="shared" si="809"/>
        <v>0</v>
      </c>
      <c r="EJ325" s="372">
        <f t="shared" si="809"/>
        <v>0</v>
      </c>
      <c r="EK325" s="427">
        <v>3.8</v>
      </c>
      <c r="EL325" s="420">
        <v>3.4</v>
      </c>
      <c r="EM325" s="371">
        <f t="shared" si="711"/>
        <v>2591.6</v>
      </c>
      <c r="EN325" s="372">
        <f t="shared" si="711"/>
        <v>3049.7999999999997</v>
      </c>
      <c r="EO325" s="426">
        <v>3.91</v>
      </c>
      <c r="EP325" s="420">
        <v>3.59</v>
      </c>
      <c r="EQ325" s="371">
        <f t="shared" si="810"/>
        <v>1810.3300000000002</v>
      </c>
      <c r="ER325" s="372">
        <f t="shared" si="810"/>
        <v>1500.62</v>
      </c>
      <c r="ES325" s="426"/>
      <c r="ET325" s="446"/>
      <c r="EU325" s="371">
        <f t="shared" si="646"/>
        <v>0</v>
      </c>
      <c r="EV325" s="372">
        <f t="shared" si="647"/>
        <v>0</v>
      </c>
      <c r="EW325" s="371">
        <f t="shared" si="811"/>
        <v>3.8444803493449786</v>
      </c>
      <c r="EX325" s="372">
        <f t="shared" si="811"/>
        <v>3.4603954372623575</v>
      </c>
      <c r="EY325" s="371">
        <f t="shared" si="812"/>
        <v>4401.93</v>
      </c>
      <c r="EZ325" s="372">
        <f t="shared" si="812"/>
        <v>4550.42</v>
      </c>
      <c r="FA325" s="426"/>
      <c r="FB325" s="420"/>
      <c r="FC325" s="371">
        <f t="shared" si="797"/>
        <v>0</v>
      </c>
      <c r="FD325" s="372">
        <f t="shared" si="797"/>
        <v>0</v>
      </c>
      <c r="FE325" s="426"/>
      <c r="FF325" s="420"/>
      <c r="FG325" s="371">
        <f t="shared" si="798"/>
        <v>0</v>
      </c>
      <c r="FH325" s="372">
        <f t="shared" si="798"/>
        <v>0</v>
      </c>
      <c r="FI325" s="421"/>
      <c r="FJ325" s="420"/>
      <c r="FK325" s="371">
        <f t="shared" si="813"/>
        <v>0</v>
      </c>
      <c r="FL325" s="372">
        <f t="shared" si="813"/>
        <v>0</v>
      </c>
      <c r="FM325" s="371">
        <f t="shared" si="814"/>
        <v>0</v>
      </c>
      <c r="FN325" s="372">
        <f t="shared" si="814"/>
        <v>0</v>
      </c>
      <c r="FO325" s="371">
        <f t="shared" si="815"/>
        <v>0</v>
      </c>
      <c r="FP325" s="372">
        <f t="shared" si="815"/>
        <v>0</v>
      </c>
      <c r="FQ325" s="424"/>
      <c r="FR325" s="425"/>
      <c r="FS325" s="371">
        <f t="shared" si="816"/>
        <v>0</v>
      </c>
      <c r="FT325" s="372">
        <f t="shared" si="816"/>
        <v>0</v>
      </c>
      <c r="FU325" s="426"/>
      <c r="FV325" s="425"/>
      <c r="FW325" s="371">
        <f t="shared" si="799"/>
        <v>0</v>
      </c>
      <c r="FX325" s="372">
        <f t="shared" si="799"/>
        <v>0</v>
      </c>
      <c r="FY325" s="426"/>
      <c r="FZ325" s="425"/>
      <c r="GA325" s="371">
        <f t="shared" si="817"/>
        <v>0</v>
      </c>
      <c r="GB325" s="372">
        <f t="shared" si="817"/>
        <v>0</v>
      </c>
      <c r="GC325" s="406">
        <f t="shared" si="818"/>
        <v>1698</v>
      </c>
      <c r="GD325" s="372">
        <f t="shared" si="818"/>
        <v>2042</v>
      </c>
      <c r="GE325" s="371">
        <f t="shared" si="818"/>
        <v>0</v>
      </c>
      <c r="GF325" s="372">
        <f t="shared" si="819"/>
        <v>0</v>
      </c>
      <c r="GG325" s="371">
        <f t="shared" si="820"/>
        <v>7464.77</v>
      </c>
      <c r="GH325" s="372">
        <f t="shared" si="820"/>
        <v>8958.08</v>
      </c>
      <c r="GI325" s="371" t="str">
        <f t="shared" si="821"/>
        <v/>
      </c>
      <c r="GJ325" s="372" t="str">
        <f t="shared" si="821"/>
        <v/>
      </c>
      <c r="GK325" s="406">
        <f t="shared" si="822"/>
        <v>520</v>
      </c>
      <c r="GL325" s="372">
        <f t="shared" si="822"/>
        <v>476</v>
      </c>
      <c r="GM325" s="371">
        <f t="shared" si="822"/>
        <v>0</v>
      </c>
      <c r="GN325" s="372">
        <f t="shared" si="823"/>
        <v>0</v>
      </c>
      <c r="GO325" s="371">
        <f t="shared" si="824"/>
        <v>2158.4300000000003</v>
      </c>
      <c r="GP325" s="372">
        <f t="shared" si="824"/>
        <v>1813.6799999999998</v>
      </c>
      <c r="GQ325" s="371">
        <f t="shared" si="825"/>
        <v>0</v>
      </c>
      <c r="GR325" s="372">
        <f t="shared" si="825"/>
        <v>0</v>
      </c>
      <c r="GS325" s="406">
        <f t="shared" si="826"/>
        <v>2218</v>
      </c>
      <c r="GT325" s="372">
        <f t="shared" si="826"/>
        <v>2518</v>
      </c>
      <c r="GU325" s="371">
        <f t="shared" si="826"/>
        <v>0</v>
      </c>
      <c r="GV325" s="372">
        <f t="shared" si="826"/>
        <v>0</v>
      </c>
      <c r="GW325" s="371">
        <f t="shared" si="827"/>
        <v>9623.2000000000007</v>
      </c>
      <c r="GX325" s="372">
        <f t="shared" si="827"/>
        <v>10771.76</v>
      </c>
      <c r="GY325" s="371" t="str">
        <f t="shared" si="827"/>
        <v/>
      </c>
      <c r="GZ325" s="372" t="str">
        <f t="shared" si="827"/>
        <v/>
      </c>
      <c r="HA325" s="406">
        <f t="shared" si="828"/>
        <v>0</v>
      </c>
      <c r="HB325" s="372">
        <f t="shared" si="828"/>
        <v>0</v>
      </c>
      <c r="HC325" s="371">
        <f t="shared" si="828"/>
        <v>0</v>
      </c>
      <c r="HD325" s="372">
        <f t="shared" si="828"/>
        <v>0</v>
      </c>
      <c r="HE325" s="371" t="str">
        <f t="shared" si="829"/>
        <v/>
      </c>
      <c r="HF325" s="372" t="str">
        <f t="shared" si="829"/>
        <v/>
      </c>
      <c r="HG325" s="371" t="str">
        <f t="shared" si="830"/>
        <v/>
      </c>
      <c r="HH325" s="372" t="str">
        <f t="shared" si="830"/>
        <v/>
      </c>
      <c r="HI325" s="406">
        <f t="shared" si="831"/>
        <v>9623.2000000000007</v>
      </c>
      <c r="HJ325" s="372">
        <f t="shared" si="831"/>
        <v>10771.760000000002</v>
      </c>
      <c r="HK325" s="371" t="str">
        <f t="shared" si="832"/>
        <v/>
      </c>
      <c r="HL325" s="371" t="str">
        <f t="shared" si="832"/>
        <v/>
      </c>
      <c r="HM325" s="411"/>
    </row>
    <row r="326" spans="1:221" s="157" customFormat="1" ht="15">
      <c r="A326" s="503" t="s">
        <v>120</v>
      </c>
      <c r="B326" s="504" t="s">
        <v>674</v>
      </c>
      <c r="C326" s="158"/>
      <c r="D326" s="503">
        <v>221759</v>
      </c>
      <c r="E326" s="505">
        <v>1</v>
      </c>
      <c r="F326" s="676">
        <v>3680</v>
      </c>
      <c r="G326" s="420">
        <v>4108</v>
      </c>
      <c r="H326" s="421"/>
      <c r="I326" s="422"/>
      <c r="J326" s="371">
        <f t="shared" si="610"/>
        <v>3680</v>
      </c>
      <c r="K326" s="372">
        <f t="shared" si="611"/>
        <v>4108</v>
      </c>
      <c r="L326" s="420"/>
      <c r="M326" s="371">
        <f t="shared" si="833"/>
        <v>3680</v>
      </c>
      <c r="N326" s="372">
        <f t="shared" si="800"/>
        <v>4108</v>
      </c>
      <c r="O326" s="371">
        <f t="shared" si="801"/>
        <v>0</v>
      </c>
      <c r="P326" s="372">
        <f t="shared" si="802"/>
        <v>0</v>
      </c>
      <c r="Q326" s="424">
        <v>553</v>
      </c>
      <c r="R326" s="425">
        <v>254</v>
      </c>
      <c r="S326" s="371">
        <f t="shared" si="616"/>
        <v>0</v>
      </c>
      <c r="T326" s="372">
        <f t="shared" si="617"/>
        <v>0</v>
      </c>
      <c r="U326" s="426">
        <v>1</v>
      </c>
      <c r="V326" s="425">
        <v>1</v>
      </c>
      <c r="W326" s="371">
        <f t="shared" si="618"/>
        <v>0</v>
      </c>
      <c r="X326" s="372">
        <f t="shared" si="619"/>
        <v>0</v>
      </c>
      <c r="Y326" s="426"/>
      <c r="Z326" s="425">
        <v>0</v>
      </c>
      <c r="AA326" s="371">
        <f t="shared" si="620"/>
        <v>0</v>
      </c>
      <c r="AB326" s="372">
        <f t="shared" si="621"/>
        <v>0</v>
      </c>
      <c r="AC326" s="358">
        <f t="shared" si="622"/>
        <v>554</v>
      </c>
      <c r="AD326" s="372">
        <f t="shared" si="623"/>
        <v>255</v>
      </c>
      <c r="AE326" s="358">
        <f t="shared" si="624"/>
        <v>0</v>
      </c>
      <c r="AF326" s="372">
        <f t="shared" si="625"/>
        <v>0</v>
      </c>
      <c r="AG326" s="427">
        <v>4.6500000000000004</v>
      </c>
      <c r="AH326" s="420">
        <v>5.6</v>
      </c>
      <c r="AI326" s="371">
        <f t="shared" si="768"/>
        <v>2571.4500000000003</v>
      </c>
      <c r="AJ326" s="372">
        <f t="shared" si="769"/>
        <v>1422.3999999999999</v>
      </c>
      <c r="AK326" s="426">
        <v>7</v>
      </c>
      <c r="AL326" s="420">
        <v>4</v>
      </c>
      <c r="AM326" s="371">
        <f t="shared" si="776"/>
        <v>7</v>
      </c>
      <c r="AN326" s="372">
        <f t="shared" si="777"/>
        <v>4</v>
      </c>
      <c r="AO326" s="426"/>
      <c r="AP326" s="446"/>
      <c r="AQ326" s="371">
        <f t="shared" si="770"/>
        <v>0</v>
      </c>
      <c r="AR326" s="372">
        <f t="shared" si="771"/>
        <v>0</v>
      </c>
      <c r="AS326" s="371">
        <f t="shared" si="772"/>
        <v>4.6542418772563181</v>
      </c>
      <c r="AT326" s="372">
        <f t="shared" si="773"/>
        <v>5.5937254901960776</v>
      </c>
      <c r="AU326" s="371">
        <f t="shared" si="774"/>
        <v>2578.4500000000003</v>
      </c>
      <c r="AV326" s="372">
        <f t="shared" si="775"/>
        <v>1426.3999999999999</v>
      </c>
      <c r="AW326" s="426"/>
      <c r="AX326" s="420"/>
      <c r="AY326" s="371">
        <f t="shared" si="630"/>
        <v>0</v>
      </c>
      <c r="AZ326" s="372">
        <f t="shared" si="631"/>
        <v>0</v>
      </c>
      <c r="BA326" s="426"/>
      <c r="BB326" s="420"/>
      <c r="BC326" s="371">
        <f t="shared" si="632"/>
        <v>0</v>
      </c>
      <c r="BD326" s="372">
        <f t="shared" si="633"/>
        <v>0</v>
      </c>
      <c r="BE326" s="421"/>
      <c r="BF326" s="420"/>
      <c r="BG326" s="371">
        <f t="shared" si="778"/>
        <v>0</v>
      </c>
      <c r="BH326" s="372">
        <f t="shared" si="778"/>
        <v>0</v>
      </c>
      <c r="BI326" s="371">
        <f t="shared" si="779"/>
        <v>0</v>
      </c>
      <c r="BJ326" s="372">
        <f t="shared" si="779"/>
        <v>0</v>
      </c>
      <c r="BK326" s="371">
        <f t="shared" si="780"/>
        <v>0</v>
      </c>
      <c r="BL326" s="372">
        <f t="shared" si="780"/>
        <v>0</v>
      </c>
      <c r="BM326" s="431">
        <v>2323</v>
      </c>
      <c r="BN326" s="425">
        <v>2716</v>
      </c>
      <c r="BO326" s="371">
        <f t="shared" si="834"/>
        <v>0</v>
      </c>
      <c r="BP326" s="372">
        <f t="shared" si="834"/>
        <v>0</v>
      </c>
      <c r="BQ326" s="426">
        <v>59</v>
      </c>
      <c r="BR326" s="425">
        <v>77</v>
      </c>
      <c r="BS326" s="371">
        <f t="shared" si="803"/>
        <v>0</v>
      </c>
      <c r="BT326" s="372">
        <f t="shared" si="803"/>
        <v>0</v>
      </c>
      <c r="BU326" s="426"/>
      <c r="BV326" s="425">
        <v>0</v>
      </c>
      <c r="BW326" s="371">
        <f t="shared" si="804"/>
        <v>0</v>
      </c>
      <c r="BX326" s="423">
        <f t="shared" si="781"/>
        <v>0</v>
      </c>
      <c r="BY326" s="358">
        <f t="shared" si="782"/>
        <v>2382</v>
      </c>
      <c r="BZ326" s="372">
        <f t="shared" si="782"/>
        <v>2793</v>
      </c>
      <c r="CA326" s="358">
        <f t="shared" si="783"/>
        <v>0</v>
      </c>
      <c r="CB326" s="372">
        <f t="shared" si="783"/>
        <v>0</v>
      </c>
      <c r="CC326" s="427">
        <v>4.25</v>
      </c>
      <c r="CD326" s="420">
        <v>4.5599999999999996</v>
      </c>
      <c r="CE326" s="371">
        <f t="shared" si="607"/>
        <v>9872.75</v>
      </c>
      <c r="CF326" s="372">
        <f t="shared" si="607"/>
        <v>12384.96</v>
      </c>
      <c r="CG326" s="426">
        <v>5.19</v>
      </c>
      <c r="CH326" s="420">
        <v>4.54</v>
      </c>
      <c r="CI326" s="371">
        <f t="shared" si="805"/>
        <v>306.21000000000004</v>
      </c>
      <c r="CJ326" s="372">
        <f t="shared" si="805"/>
        <v>349.58</v>
      </c>
      <c r="CK326" s="426"/>
      <c r="CL326" s="446"/>
      <c r="CM326" s="371">
        <f t="shared" si="806"/>
        <v>0</v>
      </c>
      <c r="CN326" s="372">
        <f t="shared" si="806"/>
        <v>0</v>
      </c>
      <c r="CO326" s="371">
        <f t="shared" si="784"/>
        <v>4.2732829554995799</v>
      </c>
      <c r="CP326" s="372">
        <f t="shared" si="784"/>
        <v>4.5594486215538845</v>
      </c>
      <c r="CQ326" s="371">
        <f t="shared" si="785"/>
        <v>10178.959999999999</v>
      </c>
      <c r="CR326" s="372">
        <f t="shared" si="785"/>
        <v>12734.539999999999</v>
      </c>
      <c r="CS326" s="426"/>
      <c r="CT326" s="420"/>
      <c r="CU326" s="371">
        <f t="shared" si="608"/>
        <v>0</v>
      </c>
      <c r="CV326" s="372">
        <f t="shared" si="608"/>
        <v>0</v>
      </c>
      <c r="CW326" s="426"/>
      <c r="CX326" s="420"/>
      <c r="CY326" s="371">
        <f t="shared" si="609"/>
        <v>0</v>
      </c>
      <c r="CZ326" s="372">
        <f t="shared" si="609"/>
        <v>0</v>
      </c>
      <c r="DA326" s="421"/>
      <c r="DB326" s="420"/>
      <c r="DC326" s="371">
        <f t="shared" si="786"/>
        <v>0</v>
      </c>
      <c r="DD326" s="372">
        <f t="shared" si="786"/>
        <v>0</v>
      </c>
      <c r="DE326" s="371">
        <f t="shared" si="787"/>
        <v>0</v>
      </c>
      <c r="DF326" s="372">
        <f t="shared" si="787"/>
        <v>0</v>
      </c>
      <c r="DG326" s="371">
        <f t="shared" si="788"/>
        <v>0</v>
      </c>
      <c r="DH326" s="372">
        <f t="shared" si="788"/>
        <v>0</v>
      </c>
      <c r="DI326" s="371">
        <f t="shared" si="789"/>
        <v>2936</v>
      </c>
      <c r="DJ326" s="372">
        <f t="shared" si="789"/>
        <v>3048</v>
      </c>
      <c r="DK326" s="371">
        <f t="shared" si="789"/>
        <v>0</v>
      </c>
      <c r="DL326" s="372">
        <f t="shared" si="790"/>
        <v>0</v>
      </c>
      <c r="DM326" s="371">
        <f t="shared" si="791"/>
        <v>4.3451668937329702</v>
      </c>
      <c r="DN326" s="372">
        <f t="shared" si="791"/>
        <v>4.6459776902887135</v>
      </c>
      <c r="DO326" s="371">
        <f t="shared" si="792"/>
        <v>12757.41</v>
      </c>
      <c r="DP326" s="372">
        <f t="shared" si="792"/>
        <v>14160.939999999999</v>
      </c>
      <c r="DQ326" s="371">
        <f t="shared" si="793"/>
        <v>0</v>
      </c>
      <c r="DR326" s="372">
        <f t="shared" si="793"/>
        <v>0</v>
      </c>
      <c r="DS326" s="371">
        <f t="shared" si="794"/>
        <v>0</v>
      </c>
      <c r="DT326" s="372">
        <f t="shared" si="794"/>
        <v>0</v>
      </c>
      <c r="DU326" s="424">
        <v>583</v>
      </c>
      <c r="DV326" s="425">
        <v>932</v>
      </c>
      <c r="DW326" s="371">
        <f t="shared" si="795"/>
        <v>0</v>
      </c>
      <c r="DX326" s="372">
        <f t="shared" si="795"/>
        <v>0</v>
      </c>
      <c r="DY326" s="426">
        <v>161</v>
      </c>
      <c r="DZ326" s="425">
        <v>128</v>
      </c>
      <c r="EA326" s="371">
        <f t="shared" si="796"/>
        <v>0</v>
      </c>
      <c r="EB326" s="372">
        <f t="shared" si="796"/>
        <v>0</v>
      </c>
      <c r="EC326" s="426"/>
      <c r="ED326" s="425">
        <v>0</v>
      </c>
      <c r="EE326" s="371">
        <f t="shared" si="807"/>
        <v>0</v>
      </c>
      <c r="EF326" s="372">
        <f t="shared" si="807"/>
        <v>0</v>
      </c>
      <c r="EG326" s="358">
        <f t="shared" si="808"/>
        <v>744</v>
      </c>
      <c r="EH326" s="372">
        <f t="shared" si="808"/>
        <v>1060</v>
      </c>
      <c r="EI326" s="358">
        <f t="shared" si="809"/>
        <v>0</v>
      </c>
      <c r="EJ326" s="372">
        <f t="shared" si="809"/>
        <v>0</v>
      </c>
      <c r="EK326" s="427">
        <v>3.56</v>
      </c>
      <c r="EL326" s="420">
        <v>3.05</v>
      </c>
      <c r="EM326" s="371">
        <f t="shared" si="711"/>
        <v>2075.48</v>
      </c>
      <c r="EN326" s="372">
        <f t="shared" si="711"/>
        <v>2842.6</v>
      </c>
      <c r="EO326" s="426">
        <v>3.85</v>
      </c>
      <c r="EP326" s="420">
        <v>3.34</v>
      </c>
      <c r="EQ326" s="371">
        <f t="shared" si="810"/>
        <v>619.85</v>
      </c>
      <c r="ER326" s="372">
        <f t="shared" si="810"/>
        <v>427.52</v>
      </c>
      <c r="ES326" s="426"/>
      <c r="ET326" s="446"/>
      <c r="EU326" s="371">
        <f t="shared" si="646"/>
        <v>0</v>
      </c>
      <c r="EV326" s="372">
        <f t="shared" si="647"/>
        <v>0</v>
      </c>
      <c r="EW326" s="371">
        <f t="shared" si="811"/>
        <v>3.6227553763440858</v>
      </c>
      <c r="EX326" s="372">
        <f t="shared" si="811"/>
        <v>3.0850188679245281</v>
      </c>
      <c r="EY326" s="371">
        <f t="shared" si="812"/>
        <v>2695.33</v>
      </c>
      <c r="EZ326" s="372">
        <f t="shared" si="812"/>
        <v>3270.12</v>
      </c>
      <c r="FA326" s="426"/>
      <c r="FB326" s="420"/>
      <c r="FC326" s="371">
        <f t="shared" si="797"/>
        <v>0</v>
      </c>
      <c r="FD326" s="372">
        <f t="shared" si="797"/>
        <v>0</v>
      </c>
      <c r="FE326" s="426"/>
      <c r="FF326" s="420"/>
      <c r="FG326" s="371">
        <f t="shared" si="798"/>
        <v>0</v>
      </c>
      <c r="FH326" s="372">
        <f t="shared" si="798"/>
        <v>0</v>
      </c>
      <c r="FI326" s="421"/>
      <c r="FJ326" s="420"/>
      <c r="FK326" s="371">
        <f t="shared" si="813"/>
        <v>0</v>
      </c>
      <c r="FL326" s="372">
        <f t="shared" si="813"/>
        <v>0</v>
      </c>
      <c r="FM326" s="371">
        <f t="shared" si="814"/>
        <v>0</v>
      </c>
      <c r="FN326" s="372">
        <f t="shared" si="814"/>
        <v>0</v>
      </c>
      <c r="FO326" s="371">
        <f t="shared" si="815"/>
        <v>0</v>
      </c>
      <c r="FP326" s="372">
        <f t="shared" si="815"/>
        <v>0</v>
      </c>
      <c r="FQ326" s="424"/>
      <c r="FR326" s="425"/>
      <c r="FS326" s="371">
        <f t="shared" si="816"/>
        <v>0</v>
      </c>
      <c r="FT326" s="372">
        <f t="shared" si="816"/>
        <v>0</v>
      </c>
      <c r="FU326" s="426"/>
      <c r="FV326" s="425"/>
      <c r="FW326" s="371">
        <f t="shared" si="799"/>
        <v>0</v>
      </c>
      <c r="FX326" s="372">
        <f t="shared" si="799"/>
        <v>0</v>
      </c>
      <c r="FY326" s="426"/>
      <c r="FZ326" s="425"/>
      <c r="GA326" s="371">
        <f t="shared" si="817"/>
        <v>0</v>
      </c>
      <c r="GB326" s="372">
        <f t="shared" si="817"/>
        <v>0</v>
      </c>
      <c r="GC326" s="406">
        <f t="shared" si="818"/>
        <v>3459</v>
      </c>
      <c r="GD326" s="372">
        <f t="shared" si="818"/>
        <v>3902</v>
      </c>
      <c r="GE326" s="371">
        <f t="shared" si="818"/>
        <v>0</v>
      </c>
      <c r="GF326" s="372">
        <f t="shared" si="819"/>
        <v>0</v>
      </c>
      <c r="GG326" s="371">
        <f t="shared" si="820"/>
        <v>14519.68</v>
      </c>
      <c r="GH326" s="372">
        <f t="shared" si="820"/>
        <v>16649.96</v>
      </c>
      <c r="GI326" s="371" t="str">
        <f t="shared" si="821"/>
        <v/>
      </c>
      <c r="GJ326" s="372" t="str">
        <f t="shared" si="821"/>
        <v/>
      </c>
      <c r="GK326" s="406">
        <f t="shared" si="822"/>
        <v>221</v>
      </c>
      <c r="GL326" s="372">
        <f t="shared" si="822"/>
        <v>206</v>
      </c>
      <c r="GM326" s="371">
        <f t="shared" si="822"/>
        <v>0</v>
      </c>
      <c r="GN326" s="372">
        <f t="shared" si="823"/>
        <v>0</v>
      </c>
      <c r="GO326" s="371">
        <f t="shared" si="824"/>
        <v>933.06000000000006</v>
      </c>
      <c r="GP326" s="372">
        <f t="shared" si="824"/>
        <v>781.09999999999991</v>
      </c>
      <c r="GQ326" s="371">
        <f t="shared" si="825"/>
        <v>0</v>
      </c>
      <c r="GR326" s="372">
        <f t="shared" si="825"/>
        <v>0</v>
      </c>
      <c r="GS326" s="406">
        <f t="shared" si="826"/>
        <v>3680</v>
      </c>
      <c r="GT326" s="372">
        <f t="shared" si="826"/>
        <v>4108</v>
      </c>
      <c r="GU326" s="371">
        <f t="shared" si="826"/>
        <v>0</v>
      </c>
      <c r="GV326" s="372">
        <f t="shared" si="826"/>
        <v>0</v>
      </c>
      <c r="GW326" s="371">
        <f t="shared" si="827"/>
        <v>15452.74</v>
      </c>
      <c r="GX326" s="372">
        <f t="shared" si="827"/>
        <v>17431.059999999998</v>
      </c>
      <c r="GY326" s="371" t="str">
        <f t="shared" si="827"/>
        <v/>
      </c>
      <c r="GZ326" s="372" t="str">
        <f t="shared" si="827"/>
        <v/>
      </c>
      <c r="HA326" s="406">
        <f t="shared" si="828"/>
        <v>0</v>
      </c>
      <c r="HB326" s="372">
        <f t="shared" si="828"/>
        <v>0</v>
      </c>
      <c r="HC326" s="371">
        <f t="shared" si="828"/>
        <v>0</v>
      </c>
      <c r="HD326" s="372">
        <f t="shared" si="828"/>
        <v>0</v>
      </c>
      <c r="HE326" s="371" t="str">
        <f t="shared" si="829"/>
        <v/>
      </c>
      <c r="HF326" s="372" t="str">
        <f t="shared" si="829"/>
        <v/>
      </c>
      <c r="HG326" s="371" t="str">
        <f t="shared" si="830"/>
        <v/>
      </c>
      <c r="HH326" s="372" t="str">
        <f t="shared" si="830"/>
        <v/>
      </c>
      <c r="HI326" s="406">
        <f t="shared" si="831"/>
        <v>15452.74</v>
      </c>
      <c r="HJ326" s="372">
        <f t="shared" si="831"/>
        <v>17431.059999999998</v>
      </c>
      <c r="HK326" s="371" t="str">
        <f t="shared" si="832"/>
        <v/>
      </c>
      <c r="HL326" s="371" t="str">
        <f t="shared" si="832"/>
        <v/>
      </c>
      <c r="HM326" s="411"/>
    </row>
    <row r="327" spans="1:221" s="157" customFormat="1" ht="15">
      <c r="A327" s="503" t="s">
        <v>120</v>
      </c>
      <c r="B327" s="504" t="s">
        <v>675</v>
      </c>
      <c r="C327" s="158"/>
      <c r="D327" s="503">
        <v>220075</v>
      </c>
      <c r="E327" s="505">
        <v>3</v>
      </c>
      <c r="F327" s="676">
        <v>1715</v>
      </c>
      <c r="G327" s="420">
        <v>1849</v>
      </c>
      <c r="H327" s="421"/>
      <c r="I327" s="422"/>
      <c r="J327" s="371">
        <f t="shared" si="610"/>
        <v>1715</v>
      </c>
      <c r="K327" s="372">
        <f t="shared" si="611"/>
        <v>1849</v>
      </c>
      <c r="L327" s="420"/>
      <c r="M327" s="371">
        <f t="shared" si="833"/>
        <v>1715</v>
      </c>
      <c r="N327" s="372">
        <f t="shared" si="800"/>
        <v>1849</v>
      </c>
      <c r="O327" s="371">
        <f t="shared" si="801"/>
        <v>0</v>
      </c>
      <c r="P327" s="372">
        <f t="shared" si="802"/>
        <v>0</v>
      </c>
      <c r="Q327" s="424">
        <v>228</v>
      </c>
      <c r="R327" s="425">
        <v>253</v>
      </c>
      <c r="S327" s="371">
        <f t="shared" si="616"/>
        <v>0</v>
      </c>
      <c r="T327" s="372">
        <f t="shared" si="617"/>
        <v>0</v>
      </c>
      <c r="U327" s="426">
        <v>13</v>
      </c>
      <c r="V327" s="425">
        <v>17</v>
      </c>
      <c r="W327" s="371">
        <f t="shared" si="618"/>
        <v>0</v>
      </c>
      <c r="X327" s="372">
        <f t="shared" si="619"/>
        <v>0</v>
      </c>
      <c r="Y327" s="426"/>
      <c r="Z327" s="425">
        <v>0</v>
      </c>
      <c r="AA327" s="371">
        <f t="shared" si="620"/>
        <v>0</v>
      </c>
      <c r="AB327" s="372">
        <f t="shared" si="621"/>
        <v>0</v>
      </c>
      <c r="AC327" s="358">
        <f t="shared" si="622"/>
        <v>241</v>
      </c>
      <c r="AD327" s="372">
        <f t="shared" si="623"/>
        <v>270</v>
      </c>
      <c r="AE327" s="358">
        <f t="shared" si="624"/>
        <v>0</v>
      </c>
      <c r="AF327" s="372">
        <f t="shared" si="625"/>
        <v>0</v>
      </c>
      <c r="AG327" s="427">
        <v>4.2300000000000004</v>
      </c>
      <c r="AH327" s="420">
        <v>4.5999999999999996</v>
      </c>
      <c r="AI327" s="371">
        <f t="shared" si="768"/>
        <v>964.44</v>
      </c>
      <c r="AJ327" s="372">
        <f t="shared" si="769"/>
        <v>1163.8</v>
      </c>
      <c r="AK327" s="426">
        <v>4.55</v>
      </c>
      <c r="AL327" s="420">
        <v>4.9000000000000004</v>
      </c>
      <c r="AM327" s="371">
        <f t="shared" si="776"/>
        <v>59.15</v>
      </c>
      <c r="AN327" s="372">
        <f t="shared" si="777"/>
        <v>83.300000000000011</v>
      </c>
      <c r="AO327" s="426"/>
      <c r="AP327" s="446"/>
      <c r="AQ327" s="371">
        <f t="shared" si="770"/>
        <v>0</v>
      </c>
      <c r="AR327" s="372">
        <f t="shared" si="771"/>
        <v>0</v>
      </c>
      <c r="AS327" s="371">
        <f t="shared" si="772"/>
        <v>4.2472614107883819</v>
      </c>
      <c r="AT327" s="372">
        <f t="shared" si="773"/>
        <v>4.6188888888888888</v>
      </c>
      <c r="AU327" s="371">
        <f t="shared" si="774"/>
        <v>1023.59</v>
      </c>
      <c r="AV327" s="372">
        <f t="shared" si="775"/>
        <v>1247.0999999999999</v>
      </c>
      <c r="AW327" s="426"/>
      <c r="AX327" s="420"/>
      <c r="AY327" s="371">
        <f t="shared" si="630"/>
        <v>0</v>
      </c>
      <c r="AZ327" s="372">
        <f t="shared" si="631"/>
        <v>0</v>
      </c>
      <c r="BA327" s="426"/>
      <c r="BB327" s="420"/>
      <c r="BC327" s="371">
        <f t="shared" si="632"/>
        <v>0</v>
      </c>
      <c r="BD327" s="372">
        <f t="shared" si="633"/>
        <v>0</v>
      </c>
      <c r="BE327" s="421"/>
      <c r="BF327" s="420"/>
      <c r="BG327" s="371">
        <f t="shared" si="778"/>
        <v>0</v>
      </c>
      <c r="BH327" s="372">
        <f t="shared" si="778"/>
        <v>0</v>
      </c>
      <c r="BI327" s="371">
        <f t="shared" si="779"/>
        <v>0</v>
      </c>
      <c r="BJ327" s="372">
        <f t="shared" si="779"/>
        <v>0</v>
      </c>
      <c r="BK327" s="371">
        <f t="shared" si="780"/>
        <v>0</v>
      </c>
      <c r="BL327" s="372">
        <f t="shared" si="780"/>
        <v>0</v>
      </c>
      <c r="BM327" s="431">
        <v>579</v>
      </c>
      <c r="BN327" s="425">
        <v>632</v>
      </c>
      <c r="BO327" s="371">
        <f t="shared" si="834"/>
        <v>0</v>
      </c>
      <c r="BP327" s="372">
        <f t="shared" si="834"/>
        <v>0</v>
      </c>
      <c r="BQ327" s="426">
        <v>16</v>
      </c>
      <c r="BR327" s="425">
        <v>14</v>
      </c>
      <c r="BS327" s="371">
        <f t="shared" si="803"/>
        <v>0</v>
      </c>
      <c r="BT327" s="372">
        <f t="shared" si="803"/>
        <v>0</v>
      </c>
      <c r="BU327" s="426"/>
      <c r="BV327" s="425">
        <v>0</v>
      </c>
      <c r="BW327" s="371">
        <f t="shared" si="804"/>
        <v>0</v>
      </c>
      <c r="BX327" s="423">
        <f t="shared" si="781"/>
        <v>0</v>
      </c>
      <c r="BY327" s="358">
        <f t="shared" si="782"/>
        <v>595</v>
      </c>
      <c r="BZ327" s="372">
        <f t="shared" si="782"/>
        <v>646</v>
      </c>
      <c r="CA327" s="358">
        <f t="shared" si="783"/>
        <v>0</v>
      </c>
      <c r="CB327" s="372">
        <f t="shared" si="783"/>
        <v>0</v>
      </c>
      <c r="CC327" s="427">
        <v>4.68</v>
      </c>
      <c r="CD327" s="420">
        <v>4.93</v>
      </c>
      <c r="CE327" s="371">
        <f t="shared" ref="CE327:CF390" si="835">IF(BM327&gt;0,(BM327*CC327),)</f>
        <v>2709.72</v>
      </c>
      <c r="CF327" s="372">
        <f t="shared" si="835"/>
        <v>3115.7599999999998</v>
      </c>
      <c r="CG327" s="426">
        <v>5.88</v>
      </c>
      <c r="CH327" s="420">
        <v>6</v>
      </c>
      <c r="CI327" s="371">
        <f t="shared" si="805"/>
        <v>94.08</v>
      </c>
      <c r="CJ327" s="372">
        <f t="shared" si="805"/>
        <v>84</v>
      </c>
      <c r="CK327" s="426"/>
      <c r="CL327" s="446"/>
      <c r="CM327" s="371">
        <f t="shared" si="806"/>
        <v>0</v>
      </c>
      <c r="CN327" s="372">
        <f t="shared" si="806"/>
        <v>0</v>
      </c>
      <c r="CO327" s="371">
        <f t="shared" si="784"/>
        <v>4.7122689075630246</v>
      </c>
      <c r="CP327" s="372">
        <f t="shared" si="784"/>
        <v>4.9531888544891638</v>
      </c>
      <c r="CQ327" s="371">
        <f t="shared" si="785"/>
        <v>2803.7999999999997</v>
      </c>
      <c r="CR327" s="372">
        <f t="shared" si="785"/>
        <v>3199.7599999999998</v>
      </c>
      <c r="CS327" s="426"/>
      <c r="CT327" s="420"/>
      <c r="CU327" s="371">
        <f t="shared" ref="CU327:CV390" si="836">IF(BO327&gt;0,(BO327*CS327),)</f>
        <v>0</v>
      </c>
      <c r="CV327" s="372">
        <f t="shared" si="836"/>
        <v>0</v>
      </c>
      <c r="CW327" s="426"/>
      <c r="CX327" s="420"/>
      <c r="CY327" s="371">
        <f t="shared" ref="CY327:CZ390" si="837">IF(BS327&gt;0,(BS327*CW327),)</f>
        <v>0</v>
      </c>
      <c r="CZ327" s="372">
        <f t="shared" si="837"/>
        <v>0</v>
      </c>
      <c r="DA327" s="421"/>
      <c r="DB327" s="420"/>
      <c r="DC327" s="371">
        <f t="shared" si="786"/>
        <v>0</v>
      </c>
      <c r="DD327" s="372">
        <f t="shared" si="786"/>
        <v>0</v>
      </c>
      <c r="DE327" s="371">
        <f t="shared" si="787"/>
        <v>0</v>
      </c>
      <c r="DF327" s="372">
        <f t="shared" si="787"/>
        <v>0</v>
      </c>
      <c r="DG327" s="371">
        <f t="shared" si="788"/>
        <v>0</v>
      </c>
      <c r="DH327" s="372">
        <f t="shared" si="788"/>
        <v>0</v>
      </c>
      <c r="DI327" s="371">
        <f t="shared" si="789"/>
        <v>836</v>
      </c>
      <c r="DJ327" s="372">
        <f t="shared" si="789"/>
        <v>916</v>
      </c>
      <c r="DK327" s="371">
        <f t="shared" si="789"/>
        <v>0</v>
      </c>
      <c r="DL327" s="372">
        <f t="shared" si="790"/>
        <v>0</v>
      </c>
      <c r="DM327" s="371">
        <f t="shared" si="791"/>
        <v>4.5782177033492824</v>
      </c>
      <c r="DN327" s="372">
        <f t="shared" si="791"/>
        <v>4.8546506550218336</v>
      </c>
      <c r="DO327" s="371">
        <f t="shared" si="792"/>
        <v>3827.39</v>
      </c>
      <c r="DP327" s="372">
        <f t="shared" si="792"/>
        <v>4446.8599999999997</v>
      </c>
      <c r="DQ327" s="371">
        <f t="shared" si="793"/>
        <v>0</v>
      </c>
      <c r="DR327" s="372">
        <f t="shared" si="793"/>
        <v>0</v>
      </c>
      <c r="DS327" s="371">
        <f t="shared" si="794"/>
        <v>0</v>
      </c>
      <c r="DT327" s="372">
        <f t="shared" si="794"/>
        <v>0</v>
      </c>
      <c r="DU327" s="424">
        <v>656</v>
      </c>
      <c r="DV327" s="425">
        <v>740</v>
      </c>
      <c r="DW327" s="371">
        <f t="shared" si="795"/>
        <v>0</v>
      </c>
      <c r="DX327" s="372">
        <f t="shared" si="795"/>
        <v>0</v>
      </c>
      <c r="DY327" s="426">
        <v>223</v>
      </c>
      <c r="DZ327" s="425">
        <v>193</v>
      </c>
      <c r="EA327" s="371">
        <f t="shared" si="796"/>
        <v>0</v>
      </c>
      <c r="EB327" s="372">
        <f t="shared" si="796"/>
        <v>0</v>
      </c>
      <c r="EC327" s="426"/>
      <c r="ED327" s="425">
        <v>0</v>
      </c>
      <c r="EE327" s="371">
        <f t="shared" si="807"/>
        <v>0</v>
      </c>
      <c r="EF327" s="372">
        <f t="shared" si="807"/>
        <v>0</v>
      </c>
      <c r="EG327" s="358">
        <f t="shared" si="808"/>
        <v>879</v>
      </c>
      <c r="EH327" s="372">
        <f t="shared" si="808"/>
        <v>933</v>
      </c>
      <c r="EI327" s="358">
        <f t="shared" si="809"/>
        <v>0</v>
      </c>
      <c r="EJ327" s="372">
        <f t="shared" si="809"/>
        <v>0</v>
      </c>
      <c r="EK327" s="427">
        <v>3.44</v>
      </c>
      <c r="EL327" s="420">
        <v>2.83</v>
      </c>
      <c r="EM327" s="371">
        <f t="shared" si="711"/>
        <v>2256.64</v>
      </c>
      <c r="EN327" s="372">
        <f t="shared" si="711"/>
        <v>2094.2000000000003</v>
      </c>
      <c r="EO327" s="426">
        <v>3.88</v>
      </c>
      <c r="EP327" s="420">
        <v>2.78</v>
      </c>
      <c r="EQ327" s="371">
        <f t="shared" si="810"/>
        <v>865.24</v>
      </c>
      <c r="ER327" s="372">
        <f t="shared" si="810"/>
        <v>536.54</v>
      </c>
      <c r="ES327" s="426"/>
      <c r="ET327" s="446"/>
      <c r="EU327" s="371">
        <f t="shared" si="646"/>
        <v>0</v>
      </c>
      <c r="EV327" s="372">
        <f t="shared" si="647"/>
        <v>0</v>
      </c>
      <c r="EW327" s="371">
        <f t="shared" si="811"/>
        <v>3.5516268486916953</v>
      </c>
      <c r="EX327" s="372">
        <f t="shared" si="811"/>
        <v>2.8196570203644162</v>
      </c>
      <c r="EY327" s="371">
        <f t="shared" si="812"/>
        <v>3121.88</v>
      </c>
      <c r="EZ327" s="372">
        <f t="shared" si="812"/>
        <v>2630.7400000000002</v>
      </c>
      <c r="FA327" s="426"/>
      <c r="FB327" s="420"/>
      <c r="FC327" s="371">
        <f t="shared" si="797"/>
        <v>0</v>
      </c>
      <c r="FD327" s="372">
        <f t="shared" si="797"/>
        <v>0</v>
      </c>
      <c r="FE327" s="426"/>
      <c r="FF327" s="420"/>
      <c r="FG327" s="371">
        <f t="shared" si="798"/>
        <v>0</v>
      </c>
      <c r="FH327" s="372">
        <f t="shared" si="798"/>
        <v>0</v>
      </c>
      <c r="FI327" s="421"/>
      <c r="FJ327" s="420"/>
      <c r="FK327" s="371">
        <f t="shared" si="813"/>
        <v>0</v>
      </c>
      <c r="FL327" s="372">
        <f t="shared" si="813"/>
        <v>0</v>
      </c>
      <c r="FM327" s="371">
        <f t="shared" si="814"/>
        <v>0</v>
      </c>
      <c r="FN327" s="372">
        <f t="shared" si="814"/>
        <v>0</v>
      </c>
      <c r="FO327" s="371">
        <f t="shared" si="815"/>
        <v>0</v>
      </c>
      <c r="FP327" s="372">
        <f t="shared" si="815"/>
        <v>0</v>
      </c>
      <c r="FQ327" s="424"/>
      <c r="FR327" s="425"/>
      <c r="FS327" s="371">
        <f t="shared" si="816"/>
        <v>0</v>
      </c>
      <c r="FT327" s="372">
        <f t="shared" si="816"/>
        <v>0</v>
      </c>
      <c r="FU327" s="426"/>
      <c r="FV327" s="425"/>
      <c r="FW327" s="371">
        <f t="shared" si="799"/>
        <v>0</v>
      </c>
      <c r="FX327" s="372">
        <f t="shared" si="799"/>
        <v>0</v>
      </c>
      <c r="FY327" s="426"/>
      <c r="FZ327" s="425"/>
      <c r="GA327" s="371">
        <f t="shared" si="817"/>
        <v>0</v>
      </c>
      <c r="GB327" s="372">
        <f t="shared" si="817"/>
        <v>0</v>
      </c>
      <c r="GC327" s="406">
        <f t="shared" si="818"/>
        <v>1463</v>
      </c>
      <c r="GD327" s="372">
        <f t="shared" si="818"/>
        <v>1625</v>
      </c>
      <c r="GE327" s="371">
        <f t="shared" si="818"/>
        <v>0</v>
      </c>
      <c r="GF327" s="372">
        <f t="shared" si="819"/>
        <v>0</v>
      </c>
      <c r="GG327" s="371">
        <f t="shared" si="820"/>
        <v>5930.7999999999993</v>
      </c>
      <c r="GH327" s="372">
        <f t="shared" si="820"/>
        <v>6373.76</v>
      </c>
      <c r="GI327" s="371" t="str">
        <f t="shared" si="821"/>
        <v/>
      </c>
      <c r="GJ327" s="372" t="str">
        <f t="shared" si="821"/>
        <v/>
      </c>
      <c r="GK327" s="406">
        <f t="shared" si="822"/>
        <v>252</v>
      </c>
      <c r="GL327" s="372">
        <f t="shared" si="822"/>
        <v>224</v>
      </c>
      <c r="GM327" s="371">
        <f t="shared" si="822"/>
        <v>0</v>
      </c>
      <c r="GN327" s="372">
        <f t="shared" si="823"/>
        <v>0</v>
      </c>
      <c r="GO327" s="371">
        <f t="shared" si="824"/>
        <v>1018.47</v>
      </c>
      <c r="GP327" s="372">
        <f t="shared" si="824"/>
        <v>703.83999999999992</v>
      </c>
      <c r="GQ327" s="371">
        <f t="shared" si="825"/>
        <v>0</v>
      </c>
      <c r="GR327" s="372">
        <f t="shared" si="825"/>
        <v>0</v>
      </c>
      <c r="GS327" s="406">
        <f t="shared" si="826"/>
        <v>1715</v>
      </c>
      <c r="GT327" s="372">
        <f t="shared" si="826"/>
        <v>1849</v>
      </c>
      <c r="GU327" s="371">
        <f t="shared" si="826"/>
        <v>0</v>
      </c>
      <c r="GV327" s="372">
        <f t="shared" si="826"/>
        <v>0</v>
      </c>
      <c r="GW327" s="371">
        <f t="shared" si="827"/>
        <v>6949.2699999999995</v>
      </c>
      <c r="GX327" s="372">
        <f t="shared" si="827"/>
        <v>7077.6</v>
      </c>
      <c r="GY327" s="371" t="str">
        <f t="shared" si="827"/>
        <v/>
      </c>
      <c r="GZ327" s="372" t="str">
        <f t="shared" si="827"/>
        <v/>
      </c>
      <c r="HA327" s="406">
        <f t="shared" si="828"/>
        <v>0</v>
      </c>
      <c r="HB327" s="372">
        <f t="shared" si="828"/>
        <v>0</v>
      </c>
      <c r="HC327" s="371">
        <f t="shared" si="828"/>
        <v>0</v>
      </c>
      <c r="HD327" s="372">
        <f t="shared" si="828"/>
        <v>0</v>
      </c>
      <c r="HE327" s="371" t="str">
        <f t="shared" si="829"/>
        <v/>
      </c>
      <c r="HF327" s="372" t="str">
        <f t="shared" si="829"/>
        <v/>
      </c>
      <c r="HG327" s="371" t="str">
        <f t="shared" si="830"/>
        <v/>
      </c>
      <c r="HH327" s="372" t="str">
        <f t="shared" si="830"/>
        <v/>
      </c>
      <c r="HI327" s="406">
        <f t="shared" si="831"/>
        <v>6949.27</v>
      </c>
      <c r="HJ327" s="372">
        <f t="shared" si="831"/>
        <v>7077.6</v>
      </c>
      <c r="HK327" s="371" t="str">
        <f t="shared" si="832"/>
        <v/>
      </c>
      <c r="HL327" s="371" t="str">
        <f t="shared" si="832"/>
        <v/>
      </c>
      <c r="HM327" s="411"/>
    </row>
    <row r="328" spans="1:221" s="157" customFormat="1" ht="15">
      <c r="A328" s="503" t="s">
        <v>120</v>
      </c>
      <c r="B328" s="504" t="s">
        <v>676</v>
      </c>
      <c r="C328" s="158"/>
      <c r="D328" s="503">
        <v>220978</v>
      </c>
      <c r="E328" s="505">
        <v>3</v>
      </c>
      <c r="F328" s="676">
        <v>3562</v>
      </c>
      <c r="G328" s="420">
        <v>3550</v>
      </c>
      <c r="H328" s="421"/>
      <c r="I328" s="422"/>
      <c r="J328" s="371">
        <f t="shared" ref="J328:J391" si="838">F328-H328</f>
        <v>3562</v>
      </c>
      <c r="K328" s="372">
        <f t="shared" ref="K328:K391" si="839">G328-I328</f>
        <v>3550</v>
      </c>
      <c r="L328" s="420"/>
      <c r="M328" s="371">
        <f t="shared" ref="M328:M391" si="840">+Q328+U328+Y328+BM328+BQ328+BU328+DU328+DY328+EC328+FQ328</f>
        <v>3562</v>
      </c>
      <c r="N328" s="372">
        <f t="shared" ref="N328:N391" si="841">+R328+V328+Z328+BN328+BR328+BV328+DV328+DZ328+ED328+FR328</f>
        <v>3550</v>
      </c>
      <c r="O328" s="371">
        <f t="shared" ref="O328:O391" si="842">+S328+W328+AA328+BO328+BS328+BW328+DW328+EA328+EE328+FS328</f>
        <v>0</v>
      </c>
      <c r="P328" s="372">
        <f t="shared" ref="P328:P391" si="843">+T328+X328+AB328+BP328+BT328+BX328+DX328+EB328+EF328+FT328</f>
        <v>0</v>
      </c>
      <c r="Q328" s="424">
        <v>460</v>
      </c>
      <c r="R328" s="425">
        <v>422</v>
      </c>
      <c r="S328" s="371">
        <f t="shared" ref="S328:S391" si="844">IF(AW328&gt;0,Q328,)</f>
        <v>0</v>
      </c>
      <c r="T328" s="372">
        <f t="shared" ref="T328:T391" si="845">IF(AX328&gt;0,R328,)</f>
        <v>0</v>
      </c>
      <c r="U328" s="426">
        <v>21</v>
      </c>
      <c r="V328" s="425">
        <v>13</v>
      </c>
      <c r="W328" s="371">
        <f t="shared" ref="W328:W391" si="846">IF(BA328&gt;0,U328,)</f>
        <v>0</v>
      </c>
      <c r="X328" s="372">
        <f t="shared" ref="X328:X391" si="847">IF(BB328&gt;0,V328,)</f>
        <v>0</v>
      </c>
      <c r="Y328" s="426"/>
      <c r="Z328" s="425">
        <v>0</v>
      </c>
      <c r="AA328" s="371">
        <f t="shared" ref="AA328:AA391" si="848">IF(BE328&gt;0,Y328,)</f>
        <v>0</v>
      </c>
      <c r="AB328" s="372">
        <f t="shared" ref="AB328:AB391" si="849">IF(BF328&gt;0,Z328,)</f>
        <v>0</v>
      </c>
      <c r="AC328" s="358">
        <f t="shared" ref="AC328:AC391" si="850">Q328+U328+Y328</f>
        <v>481</v>
      </c>
      <c r="AD328" s="372">
        <f t="shared" ref="AD328:AD391" si="851">R328+V328+Z328</f>
        <v>435</v>
      </c>
      <c r="AE328" s="358">
        <f t="shared" ref="AE328:AE391" si="852">IF(BI328&gt;0,AC328,)</f>
        <v>0</v>
      </c>
      <c r="AF328" s="372">
        <f t="shared" ref="AF328:AF391" si="853">IF(BJ328&gt;0,AD328,)</f>
        <v>0</v>
      </c>
      <c r="AG328" s="427">
        <v>4.38</v>
      </c>
      <c r="AH328" s="420">
        <v>4.5999999999999996</v>
      </c>
      <c r="AI328" s="371">
        <f t="shared" ref="AI328:AI391" si="854">IF(Q328&gt;0,(Q328*AG328),)</f>
        <v>2014.8</v>
      </c>
      <c r="AJ328" s="372">
        <f t="shared" ref="AJ328:AJ391" si="855">IF(R328&gt;0,(R328*AH328),)</f>
        <v>1941.1999999999998</v>
      </c>
      <c r="AK328" s="426">
        <v>4.93</v>
      </c>
      <c r="AL328" s="420">
        <v>4.1500000000000004</v>
      </c>
      <c r="AM328" s="371">
        <f t="shared" ref="AM328:AM391" si="856">IF(U328&gt;0,(U328*AK328),)</f>
        <v>103.53</v>
      </c>
      <c r="AN328" s="372">
        <f t="shared" ref="AN328:AN391" si="857">IF(V328&gt;0,(V328*AL328),)</f>
        <v>53.95</v>
      </c>
      <c r="AO328" s="426"/>
      <c r="AP328" s="446"/>
      <c r="AQ328" s="371">
        <f t="shared" ref="AQ328:AQ391" si="858">IF(Y328&gt;0,(Y328*AO328),)</f>
        <v>0</v>
      </c>
      <c r="AR328" s="372">
        <f t="shared" ref="AR328:AR391" si="859">IF(Z328&gt;0,(Z328*AP328),)</f>
        <v>0</v>
      </c>
      <c r="AS328" s="371">
        <f t="shared" ref="AS328:AS391" si="860">IF(AC328&gt;0,((AI328+AM328+AQ328)/AC328),)</f>
        <v>4.4040124740124735</v>
      </c>
      <c r="AT328" s="372">
        <f t="shared" ref="AT328:AT391" si="861">IF(AD328&gt;0,((AJ328+AN328+AR328)/AD328),)</f>
        <v>4.586551724137931</v>
      </c>
      <c r="AU328" s="371">
        <f t="shared" ref="AU328:AU391" si="862">IF(AC328&gt;0,(AC328*AS328),)</f>
        <v>2118.33</v>
      </c>
      <c r="AV328" s="372">
        <f t="shared" ref="AV328:AV391" si="863">IF(AD328&gt;0,(AD328*AT328),)</f>
        <v>1995.15</v>
      </c>
      <c r="AW328" s="426"/>
      <c r="AX328" s="420"/>
      <c r="AY328" s="371">
        <f t="shared" ref="AY328:AY391" si="864">IF(S328&gt;0,(S328*AW328),)</f>
        <v>0</v>
      </c>
      <c r="AZ328" s="372">
        <f t="shared" ref="AZ328:AZ391" si="865">IF(T328&gt;0,(T328*AX328),)</f>
        <v>0</v>
      </c>
      <c r="BA328" s="426"/>
      <c r="BB328" s="420"/>
      <c r="BC328" s="371">
        <f t="shared" ref="BC328:BC391" si="866">IF(W328&gt;0,(W328*BA328),)</f>
        <v>0</v>
      </c>
      <c r="BD328" s="372">
        <f t="shared" ref="BD328:BD391" si="867">IF(X328&gt;0,(X328*BB328),)</f>
        <v>0</v>
      </c>
      <c r="BE328" s="421"/>
      <c r="BF328" s="420"/>
      <c r="BG328" s="371">
        <f t="shared" si="778"/>
        <v>0</v>
      </c>
      <c r="BH328" s="372">
        <f t="shared" si="778"/>
        <v>0</v>
      </c>
      <c r="BI328" s="371">
        <f t="shared" si="779"/>
        <v>0</v>
      </c>
      <c r="BJ328" s="372">
        <f t="shared" si="779"/>
        <v>0</v>
      </c>
      <c r="BK328" s="371">
        <f t="shared" si="780"/>
        <v>0</v>
      </c>
      <c r="BL328" s="372">
        <f t="shared" si="780"/>
        <v>0</v>
      </c>
      <c r="BM328" s="431">
        <v>1310</v>
      </c>
      <c r="BN328" s="425">
        <v>1293</v>
      </c>
      <c r="BO328" s="371">
        <f t="shared" si="834"/>
        <v>0</v>
      </c>
      <c r="BP328" s="372">
        <f t="shared" si="834"/>
        <v>0</v>
      </c>
      <c r="BQ328" s="426">
        <v>48</v>
      </c>
      <c r="BR328" s="425">
        <v>48</v>
      </c>
      <c r="BS328" s="371">
        <f t="shared" si="803"/>
        <v>0</v>
      </c>
      <c r="BT328" s="372">
        <f t="shared" si="803"/>
        <v>0</v>
      </c>
      <c r="BU328" s="426"/>
      <c r="BV328" s="425">
        <v>0</v>
      </c>
      <c r="BW328" s="371">
        <f t="shared" si="804"/>
        <v>0</v>
      </c>
      <c r="BX328" s="423">
        <f t="shared" si="781"/>
        <v>0</v>
      </c>
      <c r="BY328" s="358">
        <f t="shared" si="782"/>
        <v>1358</v>
      </c>
      <c r="BZ328" s="372">
        <f t="shared" si="782"/>
        <v>1341</v>
      </c>
      <c r="CA328" s="358">
        <f t="shared" si="783"/>
        <v>0</v>
      </c>
      <c r="CB328" s="372">
        <f t="shared" si="783"/>
        <v>0</v>
      </c>
      <c r="CC328" s="427">
        <v>4.63</v>
      </c>
      <c r="CD328" s="420">
        <v>4.8499999999999996</v>
      </c>
      <c r="CE328" s="371">
        <f t="shared" si="835"/>
        <v>6065.3</v>
      </c>
      <c r="CF328" s="372">
        <f t="shared" si="835"/>
        <v>6271.0499999999993</v>
      </c>
      <c r="CG328" s="426">
        <v>5.33</v>
      </c>
      <c r="CH328" s="420">
        <v>5.0199999999999996</v>
      </c>
      <c r="CI328" s="371">
        <f t="shared" si="805"/>
        <v>255.84</v>
      </c>
      <c r="CJ328" s="372">
        <f t="shared" si="805"/>
        <v>240.95999999999998</v>
      </c>
      <c r="CK328" s="426"/>
      <c r="CL328" s="446"/>
      <c r="CM328" s="371">
        <f t="shared" si="806"/>
        <v>0</v>
      </c>
      <c r="CN328" s="372">
        <f t="shared" si="806"/>
        <v>0</v>
      </c>
      <c r="CO328" s="371">
        <f t="shared" si="784"/>
        <v>4.6547422680412369</v>
      </c>
      <c r="CP328" s="372">
        <f t="shared" si="784"/>
        <v>4.8560850111856819</v>
      </c>
      <c r="CQ328" s="371">
        <f t="shared" si="785"/>
        <v>6321.1399999999994</v>
      </c>
      <c r="CR328" s="372">
        <f t="shared" si="785"/>
        <v>6512.0099999999993</v>
      </c>
      <c r="CS328" s="426"/>
      <c r="CT328" s="420"/>
      <c r="CU328" s="371">
        <f t="shared" si="836"/>
        <v>0</v>
      </c>
      <c r="CV328" s="372">
        <f t="shared" si="836"/>
        <v>0</v>
      </c>
      <c r="CW328" s="426"/>
      <c r="CX328" s="420"/>
      <c r="CY328" s="371">
        <f t="shared" si="837"/>
        <v>0</v>
      </c>
      <c r="CZ328" s="372">
        <f t="shared" si="837"/>
        <v>0</v>
      </c>
      <c r="DA328" s="421"/>
      <c r="DB328" s="420"/>
      <c r="DC328" s="371">
        <f t="shared" si="786"/>
        <v>0</v>
      </c>
      <c r="DD328" s="372">
        <f t="shared" si="786"/>
        <v>0</v>
      </c>
      <c r="DE328" s="371">
        <f t="shared" si="787"/>
        <v>0</v>
      </c>
      <c r="DF328" s="372">
        <f t="shared" si="787"/>
        <v>0</v>
      </c>
      <c r="DG328" s="371">
        <f t="shared" si="788"/>
        <v>0</v>
      </c>
      <c r="DH328" s="372">
        <f t="shared" si="788"/>
        <v>0</v>
      </c>
      <c r="DI328" s="371">
        <f t="shared" si="789"/>
        <v>1839</v>
      </c>
      <c r="DJ328" s="372">
        <f t="shared" si="789"/>
        <v>1776</v>
      </c>
      <c r="DK328" s="371">
        <f t="shared" si="789"/>
        <v>0</v>
      </c>
      <c r="DL328" s="372">
        <f t="shared" si="790"/>
        <v>0</v>
      </c>
      <c r="DM328" s="371">
        <f t="shared" si="791"/>
        <v>4.5891625883632408</v>
      </c>
      <c r="DN328" s="372">
        <f t="shared" si="791"/>
        <v>4.7900675675675677</v>
      </c>
      <c r="DO328" s="371">
        <f t="shared" si="792"/>
        <v>8439.4699999999993</v>
      </c>
      <c r="DP328" s="372">
        <f t="shared" si="792"/>
        <v>8507.16</v>
      </c>
      <c r="DQ328" s="371">
        <f t="shared" si="793"/>
        <v>0</v>
      </c>
      <c r="DR328" s="372">
        <f t="shared" si="793"/>
        <v>0</v>
      </c>
      <c r="DS328" s="371">
        <f t="shared" si="794"/>
        <v>0</v>
      </c>
      <c r="DT328" s="372">
        <f t="shared" si="794"/>
        <v>0</v>
      </c>
      <c r="DU328" s="424">
        <v>1258</v>
      </c>
      <c r="DV328" s="425">
        <v>1364</v>
      </c>
      <c r="DW328" s="371">
        <f t="shared" si="795"/>
        <v>0</v>
      </c>
      <c r="DX328" s="372">
        <f t="shared" si="795"/>
        <v>0</v>
      </c>
      <c r="DY328" s="426">
        <v>465</v>
      </c>
      <c r="DZ328" s="425">
        <v>410</v>
      </c>
      <c r="EA328" s="371">
        <f t="shared" si="796"/>
        <v>0</v>
      </c>
      <c r="EB328" s="372">
        <f t="shared" si="796"/>
        <v>0</v>
      </c>
      <c r="EC328" s="426"/>
      <c r="ED328" s="425">
        <v>0</v>
      </c>
      <c r="EE328" s="371">
        <f t="shared" si="807"/>
        <v>0</v>
      </c>
      <c r="EF328" s="372">
        <f t="shared" si="807"/>
        <v>0</v>
      </c>
      <c r="EG328" s="358">
        <f t="shared" si="808"/>
        <v>1723</v>
      </c>
      <c r="EH328" s="372">
        <f t="shared" si="808"/>
        <v>1774</v>
      </c>
      <c r="EI328" s="358">
        <f t="shared" si="809"/>
        <v>0</v>
      </c>
      <c r="EJ328" s="372">
        <f t="shared" si="809"/>
        <v>0</v>
      </c>
      <c r="EK328" s="427">
        <v>3.47</v>
      </c>
      <c r="EL328" s="420">
        <v>3.07</v>
      </c>
      <c r="EM328" s="371">
        <f t="shared" si="711"/>
        <v>4365.26</v>
      </c>
      <c r="EN328" s="372">
        <f t="shared" si="711"/>
        <v>4187.4799999999996</v>
      </c>
      <c r="EO328" s="426">
        <v>3.6</v>
      </c>
      <c r="EP328" s="420">
        <v>3.21</v>
      </c>
      <c r="EQ328" s="371">
        <f t="shared" si="810"/>
        <v>1674</v>
      </c>
      <c r="ER328" s="372">
        <f t="shared" si="810"/>
        <v>1316.1</v>
      </c>
      <c r="ES328" s="426"/>
      <c r="ET328" s="446"/>
      <c r="EU328" s="371">
        <f t="shared" ref="EU328:EU391" si="868">IF(EC328&gt;0,(EC328*ES328),)</f>
        <v>0</v>
      </c>
      <c r="EV328" s="372">
        <f t="shared" ref="EV328:EV391" si="869">IF(ED328&gt;0,(ED328*ET328),)</f>
        <v>0</v>
      </c>
      <c r="EW328" s="371">
        <f t="shared" si="811"/>
        <v>3.5050841555426584</v>
      </c>
      <c r="EX328" s="372">
        <f t="shared" si="811"/>
        <v>3.1023562570462233</v>
      </c>
      <c r="EY328" s="371">
        <f t="shared" si="812"/>
        <v>6039.26</v>
      </c>
      <c r="EZ328" s="372">
        <f t="shared" si="812"/>
        <v>5503.58</v>
      </c>
      <c r="FA328" s="426"/>
      <c r="FB328" s="420"/>
      <c r="FC328" s="371">
        <f t="shared" si="797"/>
        <v>0</v>
      </c>
      <c r="FD328" s="372">
        <f t="shared" si="797"/>
        <v>0</v>
      </c>
      <c r="FE328" s="426"/>
      <c r="FF328" s="420"/>
      <c r="FG328" s="371">
        <f t="shared" si="798"/>
        <v>0</v>
      </c>
      <c r="FH328" s="372">
        <f t="shared" si="798"/>
        <v>0</v>
      </c>
      <c r="FI328" s="421"/>
      <c r="FJ328" s="420"/>
      <c r="FK328" s="371">
        <f t="shared" si="813"/>
        <v>0</v>
      </c>
      <c r="FL328" s="372">
        <f t="shared" si="813"/>
        <v>0</v>
      </c>
      <c r="FM328" s="371">
        <f t="shared" si="814"/>
        <v>0</v>
      </c>
      <c r="FN328" s="372">
        <f t="shared" si="814"/>
        <v>0</v>
      </c>
      <c r="FO328" s="371">
        <f t="shared" si="815"/>
        <v>0</v>
      </c>
      <c r="FP328" s="372">
        <f t="shared" si="815"/>
        <v>0</v>
      </c>
      <c r="FQ328" s="424"/>
      <c r="FR328" s="425"/>
      <c r="FS328" s="371">
        <f t="shared" si="816"/>
        <v>0</v>
      </c>
      <c r="FT328" s="372">
        <f t="shared" si="816"/>
        <v>0</v>
      </c>
      <c r="FU328" s="426"/>
      <c r="FV328" s="425"/>
      <c r="FW328" s="371">
        <f t="shared" si="799"/>
        <v>0</v>
      </c>
      <c r="FX328" s="372">
        <f t="shared" si="799"/>
        <v>0</v>
      </c>
      <c r="FY328" s="426"/>
      <c r="FZ328" s="425"/>
      <c r="GA328" s="371">
        <f t="shared" si="817"/>
        <v>0</v>
      </c>
      <c r="GB328" s="372">
        <f t="shared" si="817"/>
        <v>0</v>
      </c>
      <c r="GC328" s="406">
        <f t="shared" si="818"/>
        <v>3028</v>
      </c>
      <c r="GD328" s="372">
        <f t="shared" si="818"/>
        <v>3079</v>
      </c>
      <c r="GE328" s="371">
        <f t="shared" si="818"/>
        <v>0</v>
      </c>
      <c r="GF328" s="372">
        <f t="shared" si="819"/>
        <v>0</v>
      </c>
      <c r="GG328" s="371">
        <f t="shared" si="820"/>
        <v>12445.36</v>
      </c>
      <c r="GH328" s="372">
        <f t="shared" si="820"/>
        <v>12399.73</v>
      </c>
      <c r="GI328" s="371" t="str">
        <f t="shared" si="821"/>
        <v/>
      </c>
      <c r="GJ328" s="372" t="str">
        <f t="shared" si="821"/>
        <v/>
      </c>
      <c r="GK328" s="406">
        <f t="shared" si="822"/>
        <v>534</v>
      </c>
      <c r="GL328" s="372">
        <f t="shared" si="822"/>
        <v>471</v>
      </c>
      <c r="GM328" s="371">
        <f t="shared" si="822"/>
        <v>0</v>
      </c>
      <c r="GN328" s="372">
        <f t="shared" si="823"/>
        <v>0</v>
      </c>
      <c r="GO328" s="371">
        <f t="shared" si="824"/>
        <v>2033.37</v>
      </c>
      <c r="GP328" s="372">
        <f t="shared" si="824"/>
        <v>1611.0099999999998</v>
      </c>
      <c r="GQ328" s="371">
        <f t="shared" si="825"/>
        <v>0</v>
      </c>
      <c r="GR328" s="372">
        <f t="shared" si="825"/>
        <v>0</v>
      </c>
      <c r="GS328" s="406">
        <f t="shared" si="826"/>
        <v>3562</v>
      </c>
      <c r="GT328" s="372">
        <f t="shared" si="826"/>
        <v>3550</v>
      </c>
      <c r="GU328" s="371">
        <f t="shared" si="826"/>
        <v>0</v>
      </c>
      <c r="GV328" s="372">
        <f t="shared" si="826"/>
        <v>0</v>
      </c>
      <c r="GW328" s="371">
        <f t="shared" si="827"/>
        <v>14478.73</v>
      </c>
      <c r="GX328" s="372">
        <f t="shared" si="827"/>
        <v>14010.74</v>
      </c>
      <c r="GY328" s="371" t="str">
        <f t="shared" si="827"/>
        <v/>
      </c>
      <c r="GZ328" s="372" t="str">
        <f t="shared" si="827"/>
        <v/>
      </c>
      <c r="HA328" s="406">
        <f t="shared" si="828"/>
        <v>0</v>
      </c>
      <c r="HB328" s="372">
        <f t="shared" si="828"/>
        <v>0</v>
      </c>
      <c r="HC328" s="371">
        <f t="shared" si="828"/>
        <v>0</v>
      </c>
      <c r="HD328" s="372">
        <f t="shared" si="828"/>
        <v>0</v>
      </c>
      <c r="HE328" s="371" t="str">
        <f t="shared" si="829"/>
        <v/>
      </c>
      <c r="HF328" s="372" t="str">
        <f t="shared" si="829"/>
        <v/>
      </c>
      <c r="HG328" s="371" t="str">
        <f t="shared" si="830"/>
        <v/>
      </c>
      <c r="HH328" s="372" t="str">
        <f t="shared" si="830"/>
        <v/>
      </c>
      <c r="HI328" s="406">
        <f t="shared" si="831"/>
        <v>14478.73</v>
      </c>
      <c r="HJ328" s="372">
        <f t="shared" si="831"/>
        <v>14010.74</v>
      </c>
      <c r="HK328" s="371" t="str">
        <f t="shared" si="832"/>
        <v/>
      </c>
      <c r="HL328" s="371" t="str">
        <f t="shared" si="832"/>
        <v/>
      </c>
      <c r="HM328" s="411"/>
    </row>
    <row r="329" spans="1:221" s="157" customFormat="1" ht="15">
      <c r="A329" s="503" t="s">
        <v>120</v>
      </c>
      <c r="B329" s="476" t="s">
        <v>677</v>
      </c>
      <c r="C329" s="527" t="s">
        <v>1013</v>
      </c>
      <c r="D329" s="503">
        <v>221838</v>
      </c>
      <c r="E329" s="505">
        <v>3</v>
      </c>
      <c r="F329" s="676">
        <v>1020</v>
      </c>
      <c r="G329" s="420">
        <v>1046</v>
      </c>
      <c r="H329" s="421"/>
      <c r="I329" s="422"/>
      <c r="J329" s="371">
        <f t="shared" si="838"/>
        <v>1020</v>
      </c>
      <c r="K329" s="372">
        <f t="shared" si="839"/>
        <v>1046</v>
      </c>
      <c r="L329" s="420"/>
      <c r="M329" s="371">
        <f t="shared" si="840"/>
        <v>1020</v>
      </c>
      <c r="N329" s="372">
        <f t="shared" si="841"/>
        <v>1046</v>
      </c>
      <c r="O329" s="371">
        <f t="shared" si="842"/>
        <v>0</v>
      </c>
      <c r="P329" s="372">
        <f t="shared" si="843"/>
        <v>0</v>
      </c>
      <c r="Q329" s="424">
        <v>26</v>
      </c>
      <c r="R329" s="425">
        <v>28</v>
      </c>
      <c r="S329" s="371">
        <f t="shared" si="844"/>
        <v>0</v>
      </c>
      <c r="T329" s="372">
        <f t="shared" si="845"/>
        <v>0</v>
      </c>
      <c r="U329" s="426">
        <v>2</v>
      </c>
      <c r="V329" s="425">
        <v>4</v>
      </c>
      <c r="W329" s="371">
        <f t="shared" si="846"/>
        <v>0</v>
      </c>
      <c r="X329" s="372">
        <f t="shared" si="847"/>
        <v>0</v>
      </c>
      <c r="Y329" s="426"/>
      <c r="Z329" s="425">
        <v>0</v>
      </c>
      <c r="AA329" s="371">
        <f t="shared" si="848"/>
        <v>0</v>
      </c>
      <c r="AB329" s="372">
        <f t="shared" si="849"/>
        <v>0</v>
      </c>
      <c r="AC329" s="358">
        <f t="shared" si="850"/>
        <v>28</v>
      </c>
      <c r="AD329" s="372">
        <f t="shared" si="851"/>
        <v>32</v>
      </c>
      <c r="AE329" s="358">
        <f t="shared" si="852"/>
        <v>0</v>
      </c>
      <c r="AF329" s="372">
        <f t="shared" si="853"/>
        <v>0</v>
      </c>
      <c r="AG329" s="427">
        <v>4.43</v>
      </c>
      <c r="AH329" s="420">
        <v>5.0999999999999996</v>
      </c>
      <c r="AI329" s="371">
        <f t="shared" si="854"/>
        <v>115.17999999999999</v>
      </c>
      <c r="AJ329" s="372">
        <f t="shared" si="855"/>
        <v>142.79999999999998</v>
      </c>
      <c r="AK329" s="426">
        <v>4.2</v>
      </c>
      <c r="AL329" s="420">
        <v>4.75</v>
      </c>
      <c r="AM329" s="371">
        <f t="shared" si="856"/>
        <v>8.4</v>
      </c>
      <c r="AN329" s="372">
        <f t="shared" si="857"/>
        <v>19</v>
      </c>
      <c r="AO329" s="426"/>
      <c r="AP329" s="446"/>
      <c r="AQ329" s="371">
        <f t="shared" si="858"/>
        <v>0</v>
      </c>
      <c r="AR329" s="372">
        <f t="shared" si="859"/>
        <v>0</v>
      </c>
      <c r="AS329" s="371">
        <f t="shared" si="860"/>
        <v>4.4135714285714283</v>
      </c>
      <c r="AT329" s="372">
        <f t="shared" si="861"/>
        <v>5.0562499999999995</v>
      </c>
      <c r="AU329" s="371">
        <f t="shared" si="862"/>
        <v>123.57999999999998</v>
      </c>
      <c r="AV329" s="372">
        <f t="shared" si="863"/>
        <v>161.79999999999998</v>
      </c>
      <c r="AW329" s="426"/>
      <c r="AX329" s="420"/>
      <c r="AY329" s="371">
        <f t="shared" si="864"/>
        <v>0</v>
      </c>
      <c r="AZ329" s="372">
        <f t="shared" si="865"/>
        <v>0</v>
      </c>
      <c r="BA329" s="426"/>
      <c r="BB329" s="420"/>
      <c r="BC329" s="371">
        <f t="shared" si="866"/>
        <v>0</v>
      </c>
      <c r="BD329" s="372">
        <f t="shared" si="867"/>
        <v>0</v>
      </c>
      <c r="BE329" s="421"/>
      <c r="BF329" s="420"/>
      <c r="BG329" s="371">
        <f t="shared" si="778"/>
        <v>0</v>
      </c>
      <c r="BH329" s="372">
        <f t="shared" si="778"/>
        <v>0</v>
      </c>
      <c r="BI329" s="371">
        <f t="shared" si="779"/>
        <v>0</v>
      </c>
      <c r="BJ329" s="372">
        <f t="shared" si="779"/>
        <v>0</v>
      </c>
      <c r="BK329" s="371">
        <f t="shared" si="780"/>
        <v>0</v>
      </c>
      <c r="BL329" s="372">
        <f t="shared" si="780"/>
        <v>0</v>
      </c>
      <c r="BM329" s="431">
        <v>468</v>
      </c>
      <c r="BN329" s="425">
        <v>507</v>
      </c>
      <c r="BO329" s="371">
        <f t="shared" si="834"/>
        <v>0</v>
      </c>
      <c r="BP329" s="372">
        <f t="shared" si="834"/>
        <v>0</v>
      </c>
      <c r="BQ329" s="426">
        <v>8</v>
      </c>
      <c r="BR329" s="425">
        <v>9</v>
      </c>
      <c r="BS329" s="371">
        <f t="shared" si="803"/>
        <v>0</v>
      </c>
      <c r="BT329" s="372">
        <f t="shared" si="803"/>
        <v>0</v>
      </c>
      <c r="BU329" s="426"/>
      <c r="BV329" s="425">
        <v>0</v>
      </c>
      <c r="BW329" s="371">
        <f t="shared" si="804"/>
        <v>0</v>
      </c>
      <c r="BX329" s="423">
        <f t="shared" si="781"/>
        <v>0</v>
      </c>
      <c r="BY329" s="358">
        <f t="shared" si="782"/>
        <v>476</v>
      </c>
      <c r="BZ329" s="372">
        <f t="shared" si="782"/>
        <v>516</v>
      </c>
      <c r="CA329" s="358">
        <f t="shared" si="783"/>
        <v>0</v>
      </c>
      <c r="CB329" s="372">
        <f t="shared" si="783"/>
        <v>0</v>
      </c>
      <c r="CC329" s="427">
        <v>4.54</v>
      </c>
      <c r="CD329" s="420">
        <v>4.92</v>
      </c>
      <c r="CE329" s="371">
        <f t="shared" si="835"/>
        <v>2124.7199999999998</v>
      </c>
      <c r="CF329" s="372">
        <f t="shared" si="835"/>
        <v>2494.44</v>
      </c>
      <c r="CG329" s="426">
        <v>5.45</v>
      </c>
      <c r="CH329" s="420">
        <v>5.1100000000000003</v>
      </c>
      <c r="CI329" s="371">
        <f t="shared" si="805"/>
        <v>43.6</v>
      </c>
      <c r="CJ329" s="372">
        <f t="shared" si="805"/>
        <v>45.99</v>
      </c>
      <c r="CK329" s="426"/>
      <c r="CL329" s="446"/>
      <c r="CM329" s="371">
        <f t="shared" si="806"/>
        <v>0</v>
      </c>
      <c r="CN329" s="372">
        <f t="shared" si="806"/>
        <v>0</v>
      </c>
      <c r="CO329" s="371">
        <f t="shared" si="784"/>
        <v>4.5552941176470583</v>
      </c>
      <c r="CP329" s="372">
        <f t="shared" si="784"/>
        <v>4.9233139534883721</v>
      </c>
      <c r="CQ329" s="371">
        <f t="shared" si="785"/>
        <v>2168.3199999999997</v>
      </c>
      <c r="CR329" s="372">
        <f t="shared" si="785"/>
        <v>2540.4299999999998</v>
      </c>
      <c r="CS329" s="426"/>
      <c r="CT329" s="420"/>
      <c r="CU329" s="371">
        <f t="shared" si="836"/>
        <v>0</v>
      </c>
      <c r="CV329" s="372">
        <f t="shared" si="836"/>
        <v>0</v>
      </c>
      <c r="CW329" s="426"/>
      <c r="CX329" s="420"/>
      <c r="CY329" s="371">
        <f t="shared" si="837"/>
        <v>0</v>
      </c>
      <c r="CZ329" s="372">
        <f t="shared" si="837"/>
        <v>0</v>
      </c>
      <c r="DA329" s="421"/>
      <c r="DB329" s="420"/>
      <c r="DC329" s="371">
        <f t="shared" si="786"/>
        <v>0</v>
      </c>
      <c r="DD329" s="372">
        <f t="shared" si="786"/>
        <v>0</v>
      </c>
      <c r="DE329" s="371">
        <f t="shared" si="787"/>
        <v>0</v>
      </c>
      <c r="DF329" s="372">
        <f t="shared" si="787"/>
        <v>0</v>
      </c>
      <c r="DG329" s="371">
        <f t="shared" si="788"/>
        <v>0</v>
      </c>
      <c r="DH329" s="372">
        <f t="shared" si="788"/>
        <v>0</v>
      </c>
      <c r="DI329" s="371">
        <f t="shared" si="789"/>
        <v>504</v>
      </c>
      <c r="DJ329" s="372">
        <f t="shared" si="789"/>
        <v>548</v>
      </c>
      <c r="DK329" s="371">
        <f t="shared" si="789"/>
        <v>0</v>
      </c>
      <c r="DL329" s="372">
        <f t="shared" si="790"/>
        <v>0</v>
      </c>
      <c r="DM329" s="371">
        <f t="shared" si="791"/>
        <v>4.5474206349206341</v>
      </c>
      <c r="DN329" s="372">
        <f t="shared" si="791"/>
        <v>4.9310766423357668</v>
      </c>
      <c r="DO329" s="371">
        <f t="shared" si="792"/>
        <v>2291.8999999999996</v>
      </c>
      <c r="DP329" s="372">
        <f t="shared" si="792"/>
        <v>2702.23</v>
      </c>
      <c r="DQ329" s="371">
        <f t="shared" si="793"/>
        <v>0</v>
      </c>
      <c r="DR329" s="372">
        <f t="shared" si="793"/>
        <v>0</v>
      </c>
      <c r="DS329" s="371">
        <f t="shared" si="794"/>
        <v>0</v>
      </c>
      <c r="DT329" s="372">
        <f t="shared" si="794"/>
        <v>0</v>
      </c>
      <c r="DU329" s="424">
        <v>475</v>
      </c>
      <c r="DV329" s="425">
        <v>429</v>
      </c>
      <c r="DW329" s="371">
        <f t="shared" si="795"/>
        <v>0</v>
      </c>
      <c r="DX329" s="372">
        <f t="shared" si="795"/>
        <v>0</v>
      </c>
      <c r="DY329" s="426">
        <v>41</v>
      </c>
      <c r="DZ329" s="425">
        <v>69</v>
      </c>
      <c r="EA329" s="371">
        <f t="shared" si="796"/>
        <v>0</v>
      </c>
      <c r="EB329" s="372">
        <f t="shared" si="796"/>
        <v>0</v>
      </c>
      <c r="EC329" s="426"/>
      <c r="ED329" s="425">
        <v>0</v>
      </c>
      <c r="EE329" s="371">
        <f t="shared" si="807"/>
        <v>0</v>
      </c>
      <c r="EF329" s="372">
        <f t="shared" si="807"/>
        <v>0</v>
      </c>
      <c r="EG329" s="358">
        <f t="shared" si="808"/>
        <v>516</v>
      </c>
      <c r="EH329" s="372">
        <f t="shared" si="808"/>
        <v>498</v>
      </c>
      <c r="EI329" s="358">
        <f t="shared" si="809"/>
        <v>0</v>
      </c>
      <c r="EJ329" s="372">
        <f t="shared" si="809"/>
        <v>0</v>
      </c>
      <c r="EK329" s="427">
        <v>3.6</v>
      </c>
      <c r="EL329" s="420">
        <v>3.16</v>
      </c>
      <c r="EM329" s="371">
        <f t="shared" ref="EM329:EN392" si="870">IF(DU329&gt;0,(DU329*EK329),)</f>
        <v>1710</v>
      </c>
      <c r="EN329" s="372">
        <f t="shared" si="870"/>
        <v>1355.64</v>
      </c>
      <c r="EO329" s="426">
        <v>3.68</v>
      </c>
      <c r="EP329" s="420">
        <v>3.33</v>
      </c>
      <c r="EQ329" s="371">
        <f t="shared" si="810"/>
        <v>150.88</v>
      </c>
      <c r="ER329" s="372">
        <f t="shared" si="810"/>
        <v>229.77</v>
      </c>
      <c r="ES329" s="426"/>
      <c r="ET329" s="446"/>
      <c r="EU329" s="371">
        <f t="shared" si="868"/>
        <v>0</v>
      </c>
      <c r="EV329" s="372">
        <f t="shared" si="869"/>
        <v>0</v>
      </c>
      <c r="EW329" s="371">
        <f t="shared" si="811"/>
        <v>3.6063565891472869</v>
      </c>
      <c r="EX329" s="372">
        <f t="shared" si="811"/>
        <v>3.1835542168674702</v>
      </c>
      <c r="EY329" s="371">
        <f t="shared" si="812"/>
        <v>1860.88</v>
      </c>
      <c r="EZ329" s="372">
        <f t="shared" si="812"/>
        <v>1585.41</v>
      </c>
      <c r="FA329" s="426"/>
      <c r="FB329" s="420"/>
      <c r="FC329" s="371">
        <f t="shared" si="797"/>
        <v>0</v>
      </c>
      <c r="FD329" s="372">
        <f t="shared" si="797"/>
        <v>0</v>
      </c>
      <c r="FE329" s="426"/>
      <c r="FF329" s="420"/>
      <c r="FG329" s="371">
        <f t="shared" si="798"/>
        <v>0</v>
      </c>
      <c r="FH329" s="372">
        <f t="shared" si="798"/>
        <v>0</v>
      </c>
      <c r="FI329" s="421"/>
      <c r="FJ329" s="420"/>
      <c r="FK329" s="371">
        <f t="shared" si="813"/>
        <v>0</v>
      </c>
      <c r="FL329" s="372">
        <f t="shared" si="813"/>
        <v>0</v>
      </c>
      <c r="FM329" s="371">
        <f t="shared" si="814"/>
        <v>0</v>
      </c>
      <c r="FN329" s="372">
        <f t="shared" si="814"/>
        <v>0</v>
      </c>
      <c r="FO329" s="371">
        <f t="shared" si="815"/>
        <v>0</v>
      </c>
      <c r="FP329" s="372">
        <f t="shared" si="815"/>
        <v>0</v>
      </c>
      <c r="FQ329" s="424"/>
      <c r="FR329" s="425"/>
      <c r="FS329" s="371">
        <f t="shared" si="816"/>
        <v>0</v>
      </c>
      <c r="FT329" s="372">
        <f t="shared" si="816"/>
        <v>0</v>
      </c>
      <c r="FU329" s="426"/>
      <c r="FV329" s="425"/>
      <c r="FW329" s="371">
        <f t="shared" si="799"/>
        <v>0</v>
      </c>
      <c r="FX329" s="372">
        <f t="shared" si="799"/>
        <v>0</v>
      </c>
      <c r="FY329" s="426"/>
      <c r="FZ329" s="425"/>
      <c r="GA329" s="371">
        <f t="shared" si="817"/>
        <v>0</v>
      </c>
      <c r="GB329" s="372">
        <f t="shared" si="817"/>
        <v>0</v>
      </c>
      <c r="GC329" s="406">
        <f t="shared" si="818"/>
        <v>969</v>
      </c>
      <c r="GD329" s="372">
        <f t="shared" si="818"/>
        <v>964</v>
      </c>
      <c r="GE329" s="371">
        <f t="shared" si="818"/>
        <v>0</v>
      </c>
      <c r="GF329" s="372">
        <f t="shared" si="819"/>
        <v>0</v>
      </c>
      <c r="GG329" s="371">
        <f t="shared" si="820"/>
        <v>3949.8999999999996</v>
      </c>
      <c r="GH329" s="372">
        <f t="shared" si="820"/>
        <v>3992.88</v>
      </c>
      <c r="GI329" s="371" t="str">
        <f t="shared" si="821"/>
        <v/>
      </c>
      <c r="GJ329" s="372" t="str">
        <f t="shared" si="821"/>
        <v/>
      </c>
      <c r="GK329" s="406">
        <f t="shared" si="822"/>
        <v>51</v>
      </c>
      <c r="GL329" s="372">
        <f t="shared" si="822"/>
        <v>82</v>
      </c>
      <c r="GM329" s="371">
        <f t="shared" si="822"/>
        <v>0</v>
      </c>
      <c r="GN329" s="372">
        <f t="shared" si="823"/>
        <v>0</v>
      </c>
      <c r="GO329" s="371">
        <f t="shared" si="824"/>
        <v>202.88</v>
      </c>
      <c r="GP329" s="372">
        <f t="shared" si="824"/>
        <v>294.76</v>
      </c>
      <c r="GQ329" s="371">
        <f t="shared" si="825"/>
        <v>0</v>
      </c>
      <c r="GR329" s="372">
        <f t="shared" si="825"/>
        <v>0</v>
      </c>
      <c r="GS329" s="406">
        <f t="shared" si="826"/>
        <v>1020</v>
      </c>
      <c r="GT329" s="372">
        <f t="shared" si="826"/>
        <v>1046</v>
      </c>
      <c r="GU329" s="371">
        <f t="shared" si="826"/>
        <v>0</v>
      </c>
      <c r="GV329" s="372">
        <f t="shared" si="826"/>
        <v>0</v>
      </c>
      <c r="GW329" s="371">
        <f t="shared" si="827"/>
        <v>4152.78</v>
      </c>
      <c r="GX329" s="372">
        <f t="shared" si="827"/>
        <v>4287.6400000000003</v>
      </c>
      <c r="GY329" s="371" t="str">
        <f t="shared" si="827"/>
        <v/>
      </c>
      <c r="GZ329" s="372" t="str">
        <f t="shared" si="827"/>
        <v/>
      </c>
      <c r="HA329" s="406">
        <f t="shared" si="828"/>
        <v>0</v>
      </c>
      <c r="HB329" s="372">
        <f t="shared" si="828"/>
        <v>0</v>
      </c>
      <c r="HC329" s="371">
        <f t="shared" si="828"/>
        <v>0</v>
      </c>
      <c r="HD329" s="372">
        <f t="shared" si="828"/>
        <v>0</v>
      </c>
      <c r="HE329" s="371" t="str">
        <f t="shared" si="829"/>
        <v/>
      </c>
      <c r="HF329" s="372" t="str">
        <f t="shared" si="829"/>
        <v/>
      </c>
      <c r="HG329" s="371" t="str">
        <f t="shared" si="830"/>
        <v/>
      </c>
      <c r="HH329" s="372" t="str">
        <f t="shared" si="830"/>
        <v/>
      </c>
      <c r="HI329" s="406">
        <f t="shared" si="831"/>
        <v>4152.78</v>
      </c>
      <c r="HJ329" s="372">
        <f t="shared" si="831"/>
        <v>4287.6400000000003</v>
      </c>
      <c r="HK329" s="371" t="str">
        <f t="shared" si="832"/>
        <v/>
      </c>
      <c r="HL329" s="371" t="str">
        <f t="shared" si="832"/>
        <v/>
      </c>
      <c r="HM329" s="411"/>
    </row>
    <row r="330" spans="1:221" s="157" customFormat="1" ht="15">
      <c r="A330" s="503" t="s">
        <v>120</v>
      </c>
      <c r="B330" s="476" t="s">
        <v>678</v>
      </c>
      <c r="C330" s="159"/>
      <c r="D330" s="478">
        <v>221847</v>
      </c>
      <c r="E330" s="479">
        <v>3</v>
      </c>
      <c r="F330" s="676">
        <v>1295</v>
      </c>
      <c r="G330" s="420">
        <v>1520</v>
      </c>
      <c r="H330" s="421"/>
      <c r="I330" s="422"/>
      <c r="J330" s="371">
        <f t="shared" si="838"/>
        <v>1295</v>
      </c>
      <c r="K330" s="372">
        <f t="shared" si="839"/>
        <v>1520</v>
      </c>
      <c r="L330" s="420"/>
      <c r="M330" s="371">
        <f t="shared" si="840"/>
        <v>1295</v>
      </c>
      <c r="N330" s="372">
        <f t="shared" si="841"/>
        <v>1520</v>
      </c>
      <c r="O330" s="371">
        <f t="shared" si="842"/>
        <v>0</v>
      </c>
      <c r="P330" s="372">
        <f t="shared" si="843"/>
        <v>0</v>
      </c>
      <c r="Q330" s="424">
        <v>221</v>
      </c>
      <c r="R330" s="425">
        <v>217</v>
      </c>
      <c r="S330" s="371">
        <f t="shared" si="844"/>
        <v>0</v>
      </c>
      <c r="T330" s="372">
        <f t="shared" si="845"/>
        <v>0</v>
      </c>
      <c r="U330" s="426">
        <v>8</v>
      </c>
      <c r="V330" s="425">
        <v>8</v>
      </c>
      <c r="W330" s="371">
        <f t="shared" si="846"/>
        <v>0</v>
      </c>
      <c r="X330" s="372">
        <f t="shared" si="847"/>
        <v>0</v>
      </c>
      <c r="Y330" s="426"/>
      <c r="Z330" s="425">
        <v>0</v>
      </c>
      <c r="AA330" s="371">
        <f t="shared" si="848"/>
        <v>0</v>
      </c>
      <c r="AB330" s="372">
        <f t="shared" si="849"/>
        <v>0</v>
      </c>
      <c r="AC330" s="358">
        <f t="shared" si="850"/>
        <v>229</v>
      </c>
      <c r="AD330" s="372">
        <f t="shared" si="851"/>
        <v>225</v>
      </c>
      <c r="AE330" s="358">
        <f t="shared" si="852"/>
        <v>0</v>
      </c>
      <c r="AF330" s="372">
        <f t="shared" si="853"/>
        <v>0</v>
      </c>
      <c r="AG330" s="427">
        <v>4.22</v>
      </c>
      <c r="AH330" s="420">
        <v>4.6500000000000004</v>
      </c>
      <c r="AI330" s="371">
        <f t="shared" si="854"/>
        <v>932.61999999999989</v>
      </c>
      <c r="AJ330" s="372">
        <f t="shared" si="855"/>
        <v>1009.0500000000001</v>
      </c>
      <c r="AK330" s="426">
        <v>4.6500000000000004</v>
      </c>
      <c r="AL330" s="420">
        <v>4.5</v>
      </c>
      <c r="AM330" s="371">
        <f t="shared" si="856"/>
        <v>37.200000000000003</v>
      </c>
      <c r="AN330" s="372">
        <f t="shared" si="857"/>
        <v>36</v>
      </c>
      <c r="AO330" s="426"/>
      <c r="AP330" s="446"/>
      <c r="AQ330" s="371">
        <f t="shared" si="858"/>
        <v>0</v>
      </c>
      <c r="AR330" s="372">
        <f t="shared" si="859"/>
        <v>0</v>
      </c>
      <c r="AS330" s="371">
        <f t="shared" si="860"/>
        <v>4.2350218340611354</v>
      </c>
      <c r="AT330" s="372">
        <f t="shared" si="861"/>
        <v>4.6446666666666676</v>
      </c>
      <c r="AU330" s="371">
        <f t="shared" si="862"/>
        <v>969.82</v>
      </c>
      <c r="AV330" s="372">
        <f t="shared" si="863"/>
        <v>1045.0500000000002</v>
      </c>
      <c r="AW330" s="426"/>
      <c r="AX330" s="420"/>
      <c r="AY330" s="371">
        <f t="shared" si="864"/>
        <v>0</v>
      </c>
      <c r="AZ330" s="372">
        <f t="shared" si="865"/>
        <v>0</v>
      </c>
      <c r="BA330" s="426"/>
      <c r="BB330" s="420"/>
      <c r="BC330" s="371">
        <f t="shared" si="866"/>
        <v>0</v>
      </c>
      <c r="BD330" s="372">
        <f t="shared" si="867"/>
        <v>0</v>
      </c>
      <c r="BE330" s="421"/>
      <c r="BF330" s="420"/>
      <c r="BG330" s="371">
        <f t="shared" si="778"/>
        <v>0</v>
      </c>
      <c r="BH330" s="372">
        <f t="shared" si="778"/>
        <v>0</v>
      </c>
      <c r="BI330" s="371">
        <f t="shared" si="779"/>
        <v>0</v>
      </c>
      <c r="BJ330" s="372">
        <f t="shared" si="779"/>
        <v>0</v>
      </c>
      <c r="BK330" s="371">
        <f t="shared" si="780"/>
        <v>0</v>
      </c>
      <c r="BL330" s="372">
        <f t="shared" si="780"/>
        <v>0</v>
      </c>
      <c r="BM330" s="431">
        <v>460</v>
      </c>
      <c r="BN330" s="425">
        <v>448</v>
      </c>
      <c r="BO330" s="371">
        <f t="shared" si="834"/>
        <v>0</v>
      </c>
      <c r="BP330" s="372">
        <f t="shared" si="834"/>
        <v>0</v>
      </c>
      <c r="BQ330" s="426">
        <v>11</v>
      </c>
      <c r="BR330" s="425">
        <v>5</v>
      </c>
      <c r="BS330" s="371">
        <f t="shared" si="803"/>
        <v>0</v>
      </c>
      <c r="BT330" s="372">
        <f t="shared" si="803"/>
        <v>0</v>
      </c>
      <c r="BU330" s="426"/>
      <c r="BV330" s="425">
        <v>0</v>
      </c>
      <c r="BW330" s="371">
        <f t="shared" si="804"/>
        <v>0</v>
      </c>
      <c r="BX330" s="423">
        <f t="shared" si="781"/>
        <v>0</v>
      </c>
      <c r="BY330" s="358">
        <f t="shared" si="782"/>
        <v>471</v>
      </c>
      <c r="BZ330" s="372">
        <f t="shared" si="782"/>
        <v>453</v>
      </c>
      <c r="CA330" s="358">
        <f t="shared" si="783"/>
        <v>0</v>
      </c>
      <c r="CB330" s="372">
        <f t="shared" si="783"/>
        <v>0</v>
      </c>
      <c r="CC330" s="427">
        <v>4.5599999999999996</v>
      </c>
      <c r="CD330" s="420">
        <v>4.92</v>
      </c>
      <c r="CE330" s="371">
        <f t="shared" si="835"/>
        <v>2097.6</v>
      </c>
      <c r="CF330" s="372">
        <f t="shared" si="835"/>
        <v>2204.16</v>
      </c>
      <c r="CG330" s="426">
        <v>5.93</v>
      </c>
      <c r="CH330" s="420">
        <v>8</v>
      </c>
      <c r="CI330" s="371">
        <f t="shared" si="805"/>
        <v>65.22999999999999</v>
      </c>
      <c r="CJ330" s="372">
        <f t="shared" si="805"/>
        <v>40</v>
      </c>
      <c r="CK330" s="426"/>
      <c r="CL330" s="446"/>
      <c r="CM330" s="371">
        <f t="shared" si="806"/>
        <v>0</v>
      </c>
      <c r="CN330" s="372">
        <f t="shared" si="806"/>
        <v>0</v>
      </c>
      <c r="CO330" s="371">
        <f t="shared" si="784"/>
        <v>4.5919957537154987</v>
      </c>
      <c r="CP330" s="372">
        <f t="shared" si="784"/>
        <v>4.9539955849889621</v>
      </c>
      <c r="CQ330" s="371">
        <f t="shared" si="785"/>
        <v>2162.83</v>
      </c>
      <c r="CR330" s="372">
        <f t="shared" si="785"/>
        <v>2244.16</v>
      </c>
      <c r="CS330" s="426"/>
      <c r="CT330" s="420"/>
      <c r="CU330" s="371">
        <f t="shared" si="836"/>
        <v>0</v>
      </c>
      <c r="CV330" s="372">
        <f t="shared" si="836"/>
        <v>0</v>
      </c>
      <c r="CW330" s="426"/>
      <c r="CX330" s="420"/>
      <c r="CY330" s="371">
        <f t="shared" si="837"/>
        <v>0</v>
      </c>
      <c r="CZ330" s="372">
        <f t="shared" si="837"/>
        <v>0</v>
      </c>
      <c r="DA330" s="421"/>
      <c r="DB330" s="420"/>
      <c r="DC330" s="371">
        <f t="shared" si="786"/>
        <v>0</v>
      </c>
      <c r="DD330" s="372">
        <f t="shared" si="786"/>
        <v>0</v>
      </c>
      <c r="DE330" s="371">
        <f t="shared" si="787"/>
        <v>0</v>
      </c>
      <c r="DF330" s="372">
        <f t="shared" si="787"/>
        <v>0</v>
      </c>
      <c r="DG330" s="371">
        <f t="shared" si="788"/>
        <v>0</v>
      </c>
      <c r="DH330" s="372">
        <f t="shared" si="788"/>
        <v>0</v>
      </c>
      <c r="DI330" s="371">
        <f t="shared" si="789"/>
        <v>700</v>
      </c>
      <c r="DJ330" s="372">
        <f t="shared" si="789"/>
        <v>678</v>
      </c>
      <c r="DK330" s="371">
        <f t="shared" si="789"/>
        <v>0</v>
      </c>
      <c r="DL330" s="372">
        <f t="shared" si="790"/>
        <v>0</v>
      </c>
      <c r="DM330" s="371">
        <f t="shared" si="791"/>
        <v>4.4752142857142863</v>
      </c>
      <c r="DN330" s="372">
        <f t="shared" si="791"/>
        <v>4.8513421828908552</v>
      </c>
      <c r="DO330" s="371">
        <f t="shared" si="792"/>
        <v>3132.6500000000005</v>
      </c>
      <c r="DP330" s="372">
        <f t="shared" si="792"/>
        <v>3289.2099999999996</v>
      </c>
      <c r="DQ330" s="371">
        <f t="shared" si="793"/>
        <v>0</v>
      </c>
      <c r="DR330" s="372">
        <f t="shared" si="793"/>
        <v>0</v>
      </c>
      <c r="DS330" s="371">
        <f t="shared" si="794"/>
        <v>0</v>
      </c>
      <c r="DT330" s="372">
        <f t="shared" si="794"/>
        <v>0</v>
      </c>
      <c r="DU330" s="424">
        <v>560</v>
      </c>
      <c r="DV330" s="425">
        <v>747</v>
      </c>
      <c r="DW330" s="371">
        <f t="shared" si="795"/>
        <v>0</v>
      </c>
      <c r="DX330" s="372">
        <f t="shared" si="795"/>
        <v>0</v>
      </c>
      <c r="DY330" s="426">
        <v>35</v>
      </c>
      <c r="DZ330" s="425">
        <v>95</v>
      </c>
      <c r="EA330" s="371">
        <f t="shared" si="796"/>
        <v>0</v>
      </c>
      <c r="EB330" s="372">
        <f t="shared" si="796"/>
        <v>0</v>
      </c>
      <c r="EC330" s="426"/>
      <c r="ED330" s="425">
        <v>0</v>
      </c>
      <c r="EE330" s="371">
        <f t="shared" si="807"/>
        <v>0</v>
      </c>
      <c r="EF330" s="372">
        <f t="shared" si="807"/>
        <v>0</v>
      </c>
      <c r="EG330" s="358">
        <f t="shared" si="808"/>
        <v>595</v>
      </c>
      <c r="EH330" s="372">
        <f t="shared" si="808"/>
        <v>842</v>
      </c>
      <c r="EI330" s="358">
        <f t="shared" si="809"/>
        <v>0</v>
      </c>
      <c r="EJ330" s="372">
        <f t="shared" si="809"/>
        <v>0</v>
      </c>
      <c r="EK330" s="427">
        <v>3.67</v>
      </c>
      <c r="EL330" s="420">
        <v>3.09</v>
      </c>
      <c r="EM330" s="371">
        <f t="shared" si="870"/>
        <v>2055.1999999999998</v>
      </c>
      <c r="EN330" s="372">
        <f t="shared" si="870"/>
        <v>2308.23</v>
      </c>
      <c r="EO330" s="426">
        <v>3.77</v>
      </c>
      <c r="EP330" s="420">
        <v>3.07</v>
      </c>
      <c r="EQ330" s="371">
        <f t="shared" si="810"/>
        <v>131.94999999999999</v>
      </c>
      <c r="ER330" s="372">
        <f t="shared" si="810"/>
        <v>291.64999999999998</v>
      </c>
      <c r="ES330" s="426"/>
      <c r="ET330" s="446"/>
      <c r="EU330" s="371">
        <f t="shared" si="868"/>
        <v>0</v>
      </c>
      <c r="EV330" s="372">
        <f t="shared" si="869"/>
        <v>0</v>
      </c>
      <c r="EW330" s="371">
        <f t="shared" si="811"/>
        <v>3.6758823529411759</v>
      </c>
      <c r="EX330" s="372">
        <f t="shared" si="811"/>
        <v>3.0877434679334916</v>
      </c>
      <c r="EY330" s="371">
        <f t="shared" si="812"/>
        <v>2187.1499999999996</v>
      </c>
      <c r="EZ330" s="372">
        <f t="shared" si="812"/>
        <v>2599.88</v>
      </c>
      <c r="FA330" s="426"/>
      <c r="FB330" s="420"/>
      <c r="FC330" s="371">
        <f t="shared" si="797"/>
        <v>0</v>
      </c>
      <c r="FD330" s="372">
        <f t="shared" si="797"/>
        <v>0</v>
      </c>
      <c r="FE330" s="426"/>
      <c r="FF330" s="420"/>
      <c r="FG330" s="371">
        <f t="shared" si="798"/>
        <v>0</v>
      </c>
      <c r="FH330" s="372">
        <f t="shared" si="798"/>
        <v>0</v>
      </c>
      <c r="FI330" s="421"/>
      <c r="FJ330" s="420"/>
      <c r="FK330" s="371">
        <f t="shared" si="813"/>
        <v>0</v>
      </c>
      <c r="FL330" s="372">
        <f t="shared" si="813"/>
        <v>0</v>
      </c>
      <c r="FM330" s="371">
        <f t="shared" si="814"/>
        <v>0</v>
      </c>
      <c r="FN330" s="372">
        <f t="shared" si="814"/>
        <v>0</v>
      </c>
      <c r="FO330" s="371">
        <f t="shared" si="815"/>
        <v>0</v>
      </c>
      <c r="FP330" s="372">
        <f t="shared" si="815"/>
        <v>0</v>
      </c>
      <c r="FQ330" s="424"/>
      <c r="FR330" s="425"/>
      <c r="FS330" s="371">
        <f t="shared" si="816"/>
        <v>0</v>
      </c>
      <c r="FT330" s="372">
        <f t="shared" si="816"/>
        <v>0</v>
      </c>
      <c r="FU330" s="426"/>
      <c r="FV330" s="425"/>
      <c r="FW330" s="371">
        <f t="shared" si="799"/>
        <v>0</v>
      </c>
      <c r="FX330" s="372">
        <f t="shared" si="799"/>
        <v>0</v>
      </c>
      <c r="FY330" s="426"/>
      <c r="FZ330" s="425"/>
      <c r="GA330" s="371">
        <f t="shared" si="817"/>
        <v>0</v>
      </c>
      <c r="GB330" s="372">
        <f t="shared" si="817"/>
        <v>0</v>
      </c>
      <c r="GC330" s="406">
        <f t="shared" si="818"/>
        <v>1241</v>
      </c>
      <c r="GD330" s="372">
        <f t="shared" si="818"/>
        <v>1412</v>
      </c>
      <c r="GE330" s="371">
        <f t="shared" si="818"/>
        <v>0</v>
      </c>
      <c r="GF330" s="372">
        <f t="shared" si="819"/>
        <v>0</v>
      </c>
      <c r="GG330" s="371">
        <f t="shared" si="820"/>
        <v>5085.42</v>
      </c>
      <c r="GH330" s="372">
        <f t="shared" si="820"/>
        <v>5521.4400000000005</v>
      </c>
      <c r="GI330" s="371" t="str">
        <f t="shared" si="821"/>
        <v/>
      </c>
      <c r="GJ330" s="372" t="str">
        <f t="shared" si="821"/>
        <v/>
      </c>
      <c r="GK330" s="406">
        <f t="shared" si="822"/>
        <v>54</v>
      </c>
      <c r="GL330" s="372">
        <f t="shared" si="822"/>
        <v>108</v>
      </c>
      <c r="GM330" s="371">
        <f t="shared" si="822"/>
        <v>0</v>
      </c>
      <c r="GN330" s="372">
        <f t="shared" si="823"/>
        <v>0</v>
      </c>
      <c r="GO330" s="371">
        <f t="shared" si="824"/>
        <v>234.38</v>
      </c>
      <c r="GP330" s="372">
        <f t="shared" si="824"/>
        <v>367.65</v>
      </c>
      <c r="GQ330" s="371">
        <f t="shared" si="825"/>
        <v>0</v>
      </c>
      <c r="GR330" s="372">
        <f t="shared" si="825"/>
        <v>0</v>
      </c>
      <c r="GS330" s="406">
        <f t="shared" si="826"/>
        <v>1295</v>
      </c>
      <c r="GT330" s="372">
        <f t="shared" si="826"/>
        <v>1520</v>
      </c>
      <c r="GU330" s="371">
        <f t="shared" si="826"/>
        <v>0</v>
      </c>
      <c r="GV330" s="372">
        <f t="shared" si="826"/>
        <v>0</v>
      </c>
      <c r="GW330" s="371">
        <f t="shared" si="827"/>
        <v>5319.8</v>
      </c>
      <c r="GX330" s="372">
        <f t="shared" si="827"/>
        <v>5889.09</v>
      </c>
      <c r="GY330" s="371" t="str">
        <f t="shared" si="827"/>
        <v/>
      </c>
      <c r="GZ330" s="372" t="str">
        <f t="shared" si="827"/>
        <v/>
      </c>
      <c r="HA330" s="406">
        <f t="shared" si="828"/>
        <v>0</v>
      </c>
      <c r="HB330" s="372">
        <f t="shared" si="828"/>
        <v>0</v>
      </c>
      <c r="HC330" s="371">
        <f t="shared" si="828"/>
        <v>0</v>
      </c>
      <c r="HD330" s="372">
        <f t="shared" si="828"/>
        <v>0</v>
      </c>
      <c r="HE330" s="371" t="str">
        <f t="shared" si="829"/>
        <v/>
      </c>
      <c r="HF330" s="372" t="str">
        <f t="shared" si="829"/>
        <v/>
      </c>
      <c r="HG330" s="371" t="str">
        <f t="shared" si="830"/>
        <v/>
      </c>
      <c r="HH330" s="372" t="str">
        <f t="shared" si="830"/>
        <v/>
      </c>
      <c r="HI330" s="406">
        <f t="shared" si="831"/>
        <v>5319.8</v>
      </c>
      <c r="HJ330" s="372">
        <f t="shared" si="831"/>
        <v>5889.09</v>
      </c>
      <c r="HK330" s="371" t="str">
        <f t="shared" si="832"/>
        <v/>
      </c>
      <c r="HL330" s="371" t="str">
        <f t="shared" si="832"/>
        <v/>
      </c>
      <c r="HM330" s="411"/>
    </row>
    <row r="331" spans="1:221" s="157" customFormat="1" ht="15">
      <c r="A331" s="503" t="s">
        <v>120</v>
      </c>
      <c r="B331" s="504" t="s">
        <v>679</v>
      </c>
      <c r="C331" s="158"/>
      <c r="D331" s="503">
        <v>221740</v>
      </c>
      <c r="E331" s="505">
        <v>3</v>
      </c>
      <c r="F331" s="676">
        <v>1121</v>
      </c>
      <c r="G331" s="420">
        <v>1275</v>
      </c>
      <c r="H331" s="421"/>
      <c r="I331" s="422"/>
      <c r="J331" s="371">
        <f t="shared" si="838"/>
        <v>1121</v>
      </c>
      <c r="K331" s="372">
        <f t="shared" si="839"/>
        <v>1275</v>
      </c>
      <c r="L331" s="420"/>
      <c r="M331" s="371">
        <f t="shared" si="840"/>
        <v>1121</v>
      </c>
      <c r="N331" s="372">
        <f t="shared" si="841"/>
        <v>1275</v>
      </c>
      <c r="O331" s="371">
        <f t="shared" si="842"/>
        <v>0</v>
      </c>
      <c r="P331" s="372">
        <f t="shared" si="843"/>
        <v>0</v>
      </c>
      <c r="Q331" s="424">
        <v>193</v>
      </c>
      <c r="R331" s="425">
        <v>210</v>
      </c>
      <c r="S331" s="371">
        <f t="shared" si="844"/>
        <v>0</v>
      </c>
      <c r="T331" s="372">
        <f t="shared" si="845"/>
        <v>0</v>
      </c>
      <c r="U331" s="426">
        <v>1</v>
      </c>
      <c r="V331" s="425">
        <v>1</v>
      </c>
      <c r="W331" s="371">
        <f t="shared" si="846"/>
        <v>0</v>
      </c>
      <c r="X331" s="372">
        <f t="shared" si="847"/>
        <v>0</v>
      </c>
      <c r="Y331" s="426"/>
      <c r="Z331" s="425">
        <v>0</v>
      </c>
      <c r="AA331" s="371">
        <f t="shared" si="848"/>
        <v>0</v>
      </c>
      <c r="AB331" s="372">
        <f t="shared" si="849"/>
        <v>0</v>
      </c>
      <c r="AC331" s="358">
        <f t="shared" si="850"/>
        <v>194</v>
      </c>
      <c r="AD331" s="372">
        <f t="shared" si="851"/>
        <v>211</v>
      </c>
      <c r="AE331" s="358">
        <f t="shared" si="852"/>
        <v>0</v>
      </c>
      <c r="AF331" s="372">
        <f t="shared" si="853"/>
        <v>0</v>
      </c>
      <c r="AG331" s="427">
        <v>4.7</v>
      </c>
      <c r="AH331" s="420">
        <v>5.0999999999999996</v>
      </c>
      <c r="AI331" s="371">
        <f t="shared" si="854"/>
        <v>907.1</v>
      </c>
      <c r="AJ331" s="372">
        <f t="shared" si="855"/>
        <v>1071</v>
      </c>
      <c r="AK331" s="426">
        <v>6</v>
      </c>
      <c r="AL331" s="420">
        <v>6</v>
      </c>
      <c r="AM331" s="371">
        <f t="shared" si="856"/>
        <v>6</v>
      </c>
      <c r="AN331" s="372">
        <f t="shared" si="857"/>
        <v>6</v>
      </c>
      <c r="AO331" s="426"/>
      <c r="AP331" s="446"/>
      <c r="AQ331" s="371">
        <f t="shared" si="858"/>
        <v>0</v>
      </c>
      <c r="AR331" s="372">
        <f t="shared" si="859"/>
        <v>0</v>
      </c>
      <c r="AS331" s="371">
        <f t="shared" si="860"/>
        <v>4.7067010309278352</v>
      </c>
      <c r="AT331" s="372">
        <f t="shared" si="861"/>
        <v>5.1042654028436019</v>
      </c>
      <c r="AU331" s="371">
        <f t="shared" si="862"/>
        <v>913.1</v>
      </c>
      <c r="AV331" s="372">
        <f t="shared" si="863"/>
        <v>1077</v>
      </c>
      <c r="AW331" s="426"/>
      <c r="AX331" s="420"/>
      <c r="AY331" s="371">
        <f t="shared" si="864"/>
        <v>0</v>
      </c>
      <c r="AZ331" s="372">
        <f t="shared" si="865"/>
        <v>0</v>
      </c>
      <c r="BA331" s="426"/>
      <c r="BB331" s="420"/>
      <c r="BC331" s="371">
        <f t="shared" si="866"/>
        <v>0</v>
      </c>
      <c r="BD331" s="372">
        <f t="shared" si="867"/>
        <v>0</v>
      </c>
      <c r="BE331" s="421"/>
      <c r="BF331" s="420"/>
      <c r="BG331" s="371">
        <f t="shared" si="778"/>
        <v>0</v>
      </c>
      <c r="BH331" s="372">
        <f t="shared" si="778"/>
        <v>0</v>
      </c>
      <c r="BI331" s="371">
        <f t="shared" si="779"/>
        <v>0</v>
      </c>
      <c r="BJ331" s="372">
        <f t="shared" si="779"/>
        <v>0</v>
      </c>
      <c r="BK331" s="371">
        <f t="shared" si="780"/>
        <v>0</v>
      </c>
      <c r="BL331" s="372">
        <f t="shared" si="780"/>
        <v>0</v>
      </c>
      <c r="BM331" s="431">
        <v>460</v>
      </c>
      <c r="BN331" s="425">
        <v>546</v>
      </c>
      <c r="BO331" s="371">
        <f t="shared" si="834"/>
        <v>0</v>
      </c>
      <c r="BP331" s="372">
        <f t="shared" si="834"/>
        <v>0</v>
      </c>
      <c r="BQ331" s="426">
        <v>2</v>
      </c>
      <c r="BR331" s="425">
        <v>7</v>
      </c>
      <c r="BS331" s="371">
        <f t="shared" si="803"/>
        <v>0</v>
      </c>
      <c r="BT331" s="372">
        <f t="shared" si="803"/>
        <v>0</v>
      </c>
      <c r="BU331" s="426"/>
      <c r="BV331" s="425">
        <v>0</v>
      </c>
      <c r="BW331" s="371">
        <f t="shared" si="804"/>
        <v>0</v>
      </c>
      <c r="BX331" s="423">
        <f t="shared" si="781"/>
        <v>0</v>
      </c>
      <c r="BY331" s="358">
        <f t="shared" si="782"/>
        <v>462</v>
      </c>
      <c r="BZ331" s="372">
        <f t="shared" si="782"/>
        <v>553</v>
      </c>
      <c r="CA331" s="358">
        <f t="shared" si="783"/>
        <v>0</v>
      </c>
      <c r="CB331" s="372">
        <f t="shared" si="783"/>
        <v>0</v>
      </c>
      <c r="CC331" s="427">
        <v>4.7300000000000004</v>
      </c>
      <c r="CD331" s="420">
        <v>4.84</v>
      </c>
      <c r="CE331" s="371">
        <f t="shared" si="835"/>
        <v>2175.8000000000002</v>
      </c>
      <c r="CF331" s="372">
        <f t="shared" si="835"/>
        <v>2642.64</v>
      </c>
      <c r="CG331" s="426">
        <v>6</v>
      </c>
      <c r="CH331" s="420">
        <v>5.71</v>
      </c>
      <c r="CI331" s="371">
        <f t="shared" si="805"/>
        <v>12</v>
      </c>
      <c r="CJ331" s="372">
        <f t="shared" si="805"/>
        <v>39.97</v>
      </c>
      <c r="CK331" s="426"/>
      <c r="CL331" s="446"/>
      <c r="CM331" s="371">
        <f t="shared" si="806"/>
        <v>0</v>
      </c>
      <c r="CN331" s="372">
        <f t="shared" si="806"/>
        <v>0</v>
      </c>
      <c r="CO331" s="371">
        <f t="shared" si="784"/>
        <v>4.7354978354978359</v>
      </c>
      <c r="CP331" s="372">
        <f t="shared" si="784"/>
        <v>4.8510126582278472</v>
      </c>
      <c r="CQ331" s="371">
        <f t="shared" si="785"/>
        <v>2187.8000000000002</v>
      </c>
      <c r="CR331" s="372">
        <f t="shared" si="785"/>
        <v>2682.6099999999997</v>
      </c>
      <c r="CS331" s="426"/>
      <c r="CT331" s="420"/>
      <c r="CU331" s="371">
        <f t="shared" si="836"/>
        <v>0</v>
      </c>
      <c r="CV331" s="372">
        <f t="shared" si="836"/>
        <v>0</v>
      </c>
      <c r="CW331" s="426"/>
      <c r="CX331" s="420"/>
      <c r="CY331" s="371">
        <f t="shared" si="837"/>
        <v>0</v>
      </c>
      <c r="CZ331" s="372">
        <f t="shared" si="837"/>
        <v>0</v>
      </c>
      <c r="DA331" s="421"/>
      <c r="DB331" s="420"/>
      <c r="DC331" s="371">
        <f t="shared" si="786"/>
        <v>0</v>
      </c>
      <c r="DD331" s="372">
        <f t="shared" si="786"/>
        <v>0</v>
      </c>
      <c r="DE331" s="371">
        <f t="shared" si="787"/>
        <v>0</v>
      </c>
      <c r="DF331" s="372">
        <f t="shared" si="787"/>
        <v>0</v>
      </c>
      <c r="DG331" s="371">
        <f t="shared" si="788"/>
        <v>0</v>
      </c>
      <c r="DH331" s="372">
        <f t="shared" si="788"/>
        <v>0</v>
      </c>
      <c r="DI331" s="371">
        <f t="shared" si="789"/>
        <v>656</v>
      </c>
      <c r="DJ331" s="372">
        <f t="shared" si="789"/>
        <v>764</v>
      </c>
      <c r="DK331" s="371">
        <f t="shared" si="789"/>
        <v>0</v>
      </c>
      <c r="DL331" s="372">
        <f t="shared" si="790"/>
        <v>0</v>
      </c>
      <c r="DM331" s="371">
        <f t="shared" si="791"/>
        <v>4.7269817073170737</v>
      </c>
      <c r="DN331" s="372">
        <f t="shared" si="791"/>
        <v>4.9209554973821987</v>
      </c>
      <c r="DO331" s="371">
        <f t="shared" si="792"/>
        <v>3100.9000000000005</v>
      </c>
      <c r="DP331" s="372">
        <f t="shared" si="792"/>
        <v>3759.6099999999997</v>
      </c>
      <c r="DQ331" s="371">
        <f t="shared" si="793"/>
        <v>0</v>
      </c>
      <c r="DR331" s="372">
        <f t="shared" si="793"/>
        <v>0</v>
      </c>
      <c r="DS331" s="371">
        <f t="shared" si="794"/>
        <v>0</v>
      </c>
      <c r="DT331" s="372">
        <f t="shared" si="794"/>
        <v>0</v>
      </c>
      <c r="DU331" s="424">
        <v>371</v>
      </c>
      <c r="DV331" s="425">
        <v>421</v>
      </c>
      <c r="DW331" s="371">
        <f t="shared" si="795"/>
        <v>0</v>
      </c>
      <c r="DX331" s="372">
        <f t="shared" si="795"/>
        <v>0</v>
      </c>
      <c r="DY331" s="426">
        <v>94</v>
      </c>
      <c r="DZ331" s="425">
        <v>90</v>
      </c>
      <c r="EA331" s="371">
        <f t="shared" si="796"/>
        <v>0</v>
      </c>
      <c r="EB331" s="372">
        <f t="shared" si="796"/>
        <v>0</v>
      </c>
      <c r="EC331" s="426"/>
      <c r="ED331" s="425">
        <v>0</v>
      </c>
      <c r="EE331" s="371">
        <f t="shared" si="807"/>
        <v>0</v>
      </c>
      <c r="EF331" s="372">
        <f t="shared" si="807"/>
        <v>0</v>
      </c>
      <c r="EG331" s="358">
        <f t="shared" si="808"/>
        <v>465</v>
      </c>
      <c r="EH331" s="372">
        <f t="shared" si="808"/>
        <v>511</v>
      </c>
      <c r="EI331" s="358">
        <f t="shared" si="809"/>
        <v>0</v>
      </c>
      <c r="EJ331" s="372">
        <f t="shared" si="809"/>
        <v>0</v>
      </c>
      <c r="EK331" s="427">
        <v>3.56</v>
      </c>
      <c r="EL331" s="420">
        <v>3.15</v>
      </c>
      <c r="EM331" s="371">
        <f t="shared" si="870"/>
        <v>1320.76</v>
      </c>
      <c r="EN331" s="372">
        <f t="shared" si="870"/>
        <v>1326.1499999999999</v>
      </c>
      <c r="EO331" s="426">
        <v>4.09</v>
      </c>
      <c r="EP331" s="420">
        <v>3.12</v>
      </c>
      <c r="EQ331" s="371">
        <f t="shared" si="810"/>
        <v>384.46</v>
      </c>
      <c r="ER331" s="372">
        <f t="shared" si="810"/>
        <v>280.8</v>
      </c>
      <c r="ES331" s="426"/>
      <c r="ET331" s="446"/>
      <c r="EU331" s="371">
        <f t="shared" si="868"/>
        <v>0</v>
      </c>
      <c r="EV331" s="372">
        <f t="shared" si="869"/>
        <v>0</v>
      </c>
      <c r="EW331" s="371">
        <f t="shared" si="811"/>
        <v>3.6671397849462366</v>
      </c>
      <c r="EX331" s="372">
        <f t="shared" si="811"/>
        <v>3.1447162426614477</v>
      </c>
      <c r="EY331" s="371">
        <f t="shared" si="812"/>
        <v>1705.22</v>
      </c>
      <c r="EZ331" s="372">
        <f t="shared" si="812"/>
        <v>1606.9499999999998</v>
      </c>
      <c r="FA331" s="426"/>
      <c r="FB331" s="420"/>
      <c r="FC331" s="371">
        <f t="shared" si="797"/>
        <v>0</v>
      </c>
      <c r="FD331" s="372">
        <f t="shared" si="797"/>
        <v>0</v>
      </c>
      <c r="FE331" s="426"/>
      <c r="FF331" s="420"/>
      <c r="FG331" s="371">
        <f t="shared" si="798"/>
        <v>0</v>
      </c>
      <c r="FH331" s="372">
        <f t="shared" si="798"/>
        <v>0</v>
      </c>
      <c r="FI331" s="421"/>
      <c r="FJ331" s="420"/>
      <c r="FK331" s="371">
        <f t="shared" si="813"/>
        <v>0</v>
      </c>
      <c r="FL331" s="372">
        <f t="shared" si="813"/>
        <v>0</v>
      </c>
      <c r="FM331" s="371">
        <f t="shared" si="814"/>
        <v>0</v>
      </c>
      <c r="FN331" s="372">
        <f t="shared" si="814"/>
        <v>0</v>
      </c>
      <c r="FO331" s="371">
        <f t="shared" si="815"/>
        <v>0</v>
      </c>
      <c r="FP331" s="372">
        <f t="shared" si="815"/>
        <v>0</v>
      </c>
      <c r="FQ331" s="424"/>
      <c r="FR331" s="425"/>
      <c r="FS331" s="371">
        <f t="shared" si="816"/>
        <v>0</v>
      </c>
      <c r="FT331" s="372">
        <f t="shared" si="816"/>
        <v>0</v>
      </c>
      <c r="FU331" s="426"/>
      <c r="FV331" s="425"/>
      <c r="FW331" s="371">
        <f t="shared" si="799"/>
        <v>0</v>
      </c>
      <c r="FX331" s="372">
        <f t="shared" si="799"/>
        <v>0</v>
      </c>
      <c r="FY331" s="426"/>
      <c r="FZ331" s="425"/>
      <c r="GA331" s="371">
        <f t="shared" si="817"/>
        <v>0</v>
      </c>
      <c r="GB331" s="372">
        <f t="shared" si="817"/>
        <v>0</v>
      </c>
      <c r="GC331" s="406">
        <f t="shared" si="818"/>
        <v>1024</v>
      </c>
      <c r="GD331" s="372">
        <f t="shared" si="818"/>
        <v>1177</v>
      </c>
      <c r="GE331" s="371">
        <f t="shared" si="818"/>
        <v>0</v>
      </c>
      <c r="GF331" s="372">
        <f t="shared" si="819"/>
        <v>0</v>
      </c>
      <c r="GG331" s="371">
        <f t="shared" si="820"/>
        <v>4403.66</v>
      </c>
      <c r="GH331" s="372">
        <f t="shared" si="820"/>
        <v>5039.79</v>
      </c>
      <c r="GI331" s="371" t="str">
        <f t="shared" si="821"/>
        <v/>
      </c>
      <c r="GJ331" s="372" t="str">
        <f t="shared" si="821"/>
        <v/>
      </c>
      <c r="GK331" s="406">
        <f t="shared" si="822"/>
        <v>97</v>
      </c>
      <c r="GL331" s="372">
        <f t="shared" si="822"/>
        <v>98</v>
      </c>
      <c r="GM331" s="371">
        <f t="shared" si="822"/>
        <v>0</v>
      </c>
      <c r="GN331" s="372">
        <f t="shared" si="823"/>
        <v>0</v>
      </c>
      <c r="GO331" s="371">
        <f t="shared" si="824"/>
        <v>402.46</v>
      </c>
      <c r="GP331" s="372">
        <f t="shared" si="824"/>
        <v>326.77</v>
      </c>
      <c r="GQ331" s="371">
        <f t="shared" si="825"/>
        <v>0</v>
      </c>
      <c r="GR331" s="372">
        <f t="shared" si="825"/>
        <v>0</v>
      </c>
      <c r="GS331" s="406">
        <f t="shared" si="826"/>
        <v>1121</v>
      </c>
      <c r="GT331" s="372">
        <f t="shared" si="826"/>
        <v>1275</v>
      </c>
      <c r="GU331" s="371">
        <f t="shared" si="826"/>
        <v>0</v>
      </c>
      <c r="GV331" s="372">
        <f t="shared" si="826"/>
        <v>0</v>
      </c>
      <c r="GW331" s="371">
        <f t="shared" si="827"/>
        <v>4806.12</v>
      </c>
      <c r="GX331" s="372">
        <f t="shared" si="827"/>
        <v>5366.5599999999995</v>
      </c>
      <c r="GY331" s="371" t="str">
        <f t="shared" si="827"/>
        <v/>
      </c>
      <c r="GZ331" s="372" t="str">
        <f t="shared" si="827"/>
        <v/>
      </c>
      <c r="HA331" s="406">
        <f t="shared" si="828"/>
        <v>0</v>
      </c>
      <c r="HB331" s="372">
        <f t="shared" si="828"/>
        <v>0</v>
      </c>
      <c r="HC331" s="371">
        <f t="shared" si="828"/>
        <v>0</v>
      </c>
      <c r="HD331" s="372">
        <f t="shared" si="828"/>
        <v>0</v>
      </c>
      <c r="HE331" s="371" t="str">
        <f t="shared" si="829"/>
        <v/>
      </c>
      <c r="HF331" s="372" t="str">
        <f t="shared" si="829"/>
        <v/>
      </c>
      <c r="HG331" s="371" t="str">
        <f t="shared" si="830"/>
        <v/>
      </c>
      <c r="HH331" s="372" t="str">
        <f t="shared" si="830"/>
        <v/>
      </c>
      <c r="HI331" s="406">
        <f t="shared" si="831"/>
        <v>4806.1200000000008</v>
      </c>
      <c r="HJ331" s="372">
        <f t="shared" si="831"/>
        <v>5366.5599999999995</v>
      </c>
      <c r="HK331" s="371" t="str">
        <f t="shared" si="832"/>
        <v/>
      </c>
      <c r="HL331" s="371" t="str">
        <f t="shared" si="832"/>
        <v/>
      </c>
      <c r="HM331" s="411"/>
    </row>
    <row r="332" spans="1:221" s="157" customFormat="1" ht="15">
      <c r="A332" s="503" t="s">
        <v>120</v>
      </c>
      <c r="B332" s="530" t="s">
        <v>680</v>
      </c>
      <c r="C332" s="531" t="s">
        <v>1006</v>
      </c>
      <c r="D332" s="503">
        <v>219602</v>
      </c>
      <c r="E332" s="532">
        <v>3</v>
      </c>
      <c r="F332" s="676">
        <v>1004</v>
      </c>
      <c r="G332" s="420">
        <v>1189</v>
      </c>
      <c r="H332" s="421"/>
      <c r="I332" s="422"/>
      <c r="J332" s="371">
        <f t="shared" si="838"/>
        <v>1004</v>
      </c>
      <c r="K332" s="372">
        <f t="shared" si="839"/>
        <v>1189</v>
      </c>
      <c r="L332" s="420"/>
      <c r="M332" s="371">
        <f t="shared" si="840"/>
        <v>1004</v>
      </c>
      <c r="N332" s="372">
        <f t="shared" si="841"/>
        <v>1189</v>
      </c>
      <c r="O332" s="371">
        <f t="shared" si="842"/>
        <v>0</v>
      </c>
      <c r="P332" s="372">
        <f t="shared" si="843"/>
        <v>0</v>
      </c>
      <c r="Q332" s="424">
        <v>122</v>
      </c>
      <c r="R332" s="425">
        <v>173</v>
      </c>
      <c r="S332" s="371">
        <f t="shared" si="844"/>
        <v>0</v>
      </c>
      <c r="T332" s="372">
        <f t="shared" si="845"/>
        <v>0</v>
      </c>
      <c r="U332" s="426">
        <v>17</v>
      </c>
      <c r="V332" s="425">
        <v>11</v>
      </c>
      <c r="W332" s="371">
        <f t="shared" si="846"/>
        <v>0</v>
      </c>
      <c r="X332" s="372">
        <f t="shared" si="847"/>
        <v>0</v>
      </c>
      <c r="Y332" s="426"/>
      <c r="Z332" s="425">
        <v>0</v>
      </c>
      <c r="AA332" s="371">
        <f t="shared" si="848"/>
        <v>0</v>
      </c>
      <c r="AB332" s="372">
        <f t="shared" si="849"/>
        <v>0</v>
      </c>
      <c r="AC332" s="358">
        <f t="shared" si="850"/>
        <v>139</v>
      </c>
      <c r="AD332" s="372">
        <f t="shared" si="851"/>
        <v>184</v>
      </c>
      <c r="AE332" s="358">
        <f t="shared" si="852"/>
        <v>0</v>
      </c>
      <c r="AF332" s="372">
        <f t="shared" si="853"/>
        <v>0</v>
      </c>
      <c r="AG332" s="427">
        <v>4.08</v>
      </c>
      <c r="AH332" s="420">
        <v>4.66</v>
      </c>
      <c r="AI332" s="371">
        <f t="shared" si="854"/>
        <v>497.76</v>
      </c>
      <c r="AJ332" s="372">
        <f t="shared" si="855"/>
        <v>806.18000000000006</v>
      </c>
      <c r="AK332" s="426">
        <v>4.6100000000000003</v>
      </c>
      <c r="AL332" s="420">
        <v>4.9000000000000004</v>
      </c>
      <c r="AM332" s="371">
        <f t="shared" si="856"/>
        <v>78.37</v>
      </c>
      <c r="AN332" s="372">
        <f t="shared" si="857"/>
        <v>53.900000000000006</v>
      </c>
      <c r="AO332" s="426"/>
      <c r="AP332" s="446"/>
      <c r="AQ332" s="371">
        <f t="shared" si="858"/>
        <v>0</v>
      </c>
      <c r="AR332" s="372">
        <f t="shared" si="859"/>
        <v>0</v>
      </c>
      <c r="AS332" s="371">
        <f t="shared" si="860"/>
        <v>4.1448201438848917</v>
      </c>
      <c r="AT332" s="372">
        <f t="shared" si="861"/>
        <v>4.6743478260869571</v>
      </c>
      <c r="AU332" s="371">
        <f t="shared" si="862"/>
        <v>576.13</v>
      </c>
      <c r="AV332" s="372">
        <f t="shared" si="863"/>
        <v>860.08000000000015</v>
      </c>
      <c r="AW332" s="426"/>
      <c r="AX332" s="420"/>
      <c r="AY332" s="371">
        <f t="shared" si="864"/>
        <v>0</v>
      </c>
      <c r="AZ332" s="372">
        <f t="shared" si="865"/>
        <v>0</v>
      </c>
      <c r="BA332" s="426"/>
      <c r="BB332" s="420"/>
      <c r="BC332" s="371">
        <f t="shared" si="866"/>
        <v>0</v>
      </c>
      <c r="BD332" s="372">
        <f t="shared" si="867"/>
        <v>0</v>
      </c>
      <c r="BE332" s="421"/>
      <c r="BF332" s="420"/>
      <c r="BG332" s="371">
        <f t="shared" si="778"/>
        <v>0</v>
      </c>
      <c r="BH332" s="372">
        <f t="shared" si="778"/>
        <v>0</v>
      </c>
      <c r="BI332" s="371">
        <f t="shared" si="779"/>
        <v>0</v>
      </c>
      <c r="BJ332" s="372">
        <f t="shared" si="779"/>
        <v>0</v>
      </c>
      <c r="BK332" s="371">
        <f t="shared" si="780"/>
        <v>0</v>
      </c>
      <c r="BL332" s="372">
        <f t="shared" si="780"/>
        <v>0</v>
      </c>
      <c r="BM332" s="431">
        <v>329</v>
      </c>
      <c r="BN332" s="425">
        <v>400</v>
      </c>
      <c r="BO332" s="371">
        <f t="shared" si="834"/>
        <v>0</v>
      </c>
      <c r="BP332" s="372">
        <f t="shared" si="834"/>
        <v>0</v>
      </c>
      <c r="BQ332" s="426">
        <v>43</v>
      </c>
      <c r="BR332" s="425">
        <v>40</v>
      </c>
      <c r="BS332" s="371">
        <f t="shared" si="803"/>
        <v>0</v>
      </c>
      <c r="BT332" s="372">
        <f t="shared" si="803"/>
        <v>0</v>
      </c>
      <c r="BU332" s="426"/>
      <c r="BV332" s="425">
        <v>0</v>
      </c>
      <c r="BW332" s="371">
        <f t="shared" si="804"/>
        <v>0</v>
      </c>
      <c r="BX332" s="423">
        <f t="shared" si="781"/>
        <v>0</v>
      </c>
      <c r="BY332" s="358">
        <f t="shared" si="782"/>
        <v>372</v>
      </c>
      <c r="BZ332" s="372">
        <f t="shared" si="782"/>
        <v>440</v>
      </c>
      <c r="CA332" s="358">
        <f t="shared" si="783"/>
        <v>0</v>
      </c>
      <c r="CB332" s="372">
        <f t="shared" si="783"/>
        <v>0</v>
      </c>
      <c r="CC332" s="427">
        <v>4.41</v>
      </c>
      <c r="CD332" s="420">
        <v>4.68</v>
      </c>
      <c r="CE332" s="371">
        <f t="shared" si="835"/>
        <v>1450.89</v>
      </c>
      <c r="CF332" s="372">
        <f t="shared" si="835"/>
        <v>1872</v>
      </c>
      <c r="CG332" s="426">
        <v>5.34</v>
      </c>
      <c r="CH332" s="420">
        <v>4.93</v>
      </c>
      <c r="CI332" s="371">
        <f t="shared" si="805"/>
        <v>229.62</v>
      </c>
      <c r="CJ332" s="372">
        <f t="shared" si="805"/>
        <v>197.2</v>
      </c>
      <c r="CK332" s="426"/>
      <c r="CL332" s="446"/>
      <c r="CM332" s="371">
        <f t="shared" si="806"/>
        <v>0</v>
      </c>
      <c r="CN332" s="372">
        <f t="shared" si="806"/>
        <v>0</v>
      </c>
      <c r="CO332" s="371">
        <f t="shared" si="784"/>
        <v>4.517500000000001</v>
      </c>
      <c r="CP332" s="372">
        <f t="shared" si="784"/>
        <v>4.7027272727272722</v>
      </c>
      <c r="CQ332" s="371">
        <f t="shared" si="785"/>
        <v>1680.5100000000004</v>
      </c>
      <c r="CR332" s="372">
        <f t="shared" si="785"/>
        <v>2069.1999999999998</v>
      </c>
      <c r="CS332" s="426"/>
      <c r="CT332" s="420"/>
      <c r="CU332" s="371">
        <f t="shared" si="836"/>
        <v>0</v>
      </c>
      <c r="CV332" s="372">
        <f t="shared" si="836"/>
        <v>0</v>
      </c>
      <c r="CW332" s="426"/>
      <c r="CX332" s="420"/>
      <c r="CY332" s="371">
        <f t="shared" si="837"/>
        <v>0</v>
      </c>
      <c r="CZ332" s="372">
        <f t="shared" si="837"/>
        <v>0</v>
      </c>
      <c r="DA332" s="421"/>
      <c r="DB332" s="420"/>
      <c r="DC332" s="371">
        <f t="shared" si="786"/>
        <v>0</v>
      </c>
      <c r="DD332" s="372">
        <f t="shared" si="786"/>
        <v>0</v>
      </c>
      <c r="DE332" s="371">
        <f t="shared" si="787"/>
        <v>0</v>
      </c>
      <c r="DF332" s="372">
        <f t="shared" si="787"/>
        <v>0</v>
      </c>
      <c r="DG332" s="371">
        <f t="shared" si="788"/>
        <v>0</v>
      </c>
      <c r="DH332" s="372">
        <f t="shared" si="788"/>
        <v>0</v>
      </c>
      <c r="DI332" s="371">
        <f t="shared" si="789"/>
        <v>511</v>
      </c>
      <c r="DJ332" s="372">
        <f t="shared" si="789"/>
        <v>624</v>
      </c>
      <c r="DK332" s="371">
        <f t="shared" si="789"/>
        <v>0</v>
      </c>
      <c r="DL332" s="372">
        <f t="shared" si="790"/>
        <v>0</v>
      </c>
      <c r="DM332" s="371">
        <f t="shared" si="791"/>
        <v>4.4161252446183958</v>
      </c>
      <c r="DN332" s="372">
        <f t="shared" si="791"/>
        <v>4.6943589743589742</v>
      </c>
      <c r="DO332" s="371">
        <f t="shared" si="792"/>
        <v>2256.6400000000003</v>
      </c>
      <c r="DP332" s="372">
        <f t="shared" si="792"/>
        <v>2929.2799999999997</v>
      </c>
      <c r="DQ332" s="371">
        <f t="shared" si="793"/>
        <v>0</v>
      </c>
      <c r="DR332" s="372">
        <f t="shared" si="793"/>
        <v>0</v>
      </c>
      <c r="DS332" s="371">
        <f t="shared" si="794"/>
        <v>0</v>
      </c>
      <c r="DT332" s="372">
        <f t="shared" si="794"/>
        <v>0</v>
      </c>
      <c r="DU332" s="424">
        <v>273</v>
      </c>
      <c r="DV332" s="425">
        <v>344</v>
      </c>
      <c r="DW332" s="371">
        <f t="shared" si="795"/>
        <v>0</v>
      </c>
      <c r="DX332" s="372">
        <f t="shared" si="795"/>
        <v>0</v>
      </c>
      <c r="DY332" s="426">
        <v>220</v>
      </c>
      <c r="DZ332" s="425">
        <v>221</v>
      </c>
      <c r="EA332" s="371">
        <f t="shared" si="796"/>
        <v>0</v>
      </c>
      <c r="EB332" s="372">
        <f t="shared" si="796"/>
        <v>0</v>
      </c>
      <c r="EC332" s="426"/>
      <c r="ED332" s="425">
        <v>0</v>
      </c>
      <c r="EE332" s="371">
        <f t="shared" si="807"/>
        <v>0</v>
      </c>
      <c r="EF332" s="372">
        <f t="shared" si="807"/>
        <v>0</v>
      </c>
      <c r="EG332" s="358">
        <f t="shared" si="808"/>
        <v>493</v>
      </c>
      <c r="EH332" s="372">
        <f t="shared" si="808"/>
        <v>565</v>
      </c>
      <c r="EI332" s="358">
        <f t="shared" si="809"/>
        <v>0</v>
      </c>
      <c r="EJ332" s="372">
        <f t="shared" si="809"/>
        <v>0</v>
      </c>
      <c r="EK332" s="427">
        <v>2.98</v>
      </c>
      <c r="EL332" s="420">
        <v>3.23</v>
      </c>
      <c r="EM332" s="371">
        <f t="shared" si="870"/>
        <v>813.54</v>
      </c>
      <c r="EN332" s="372">
        <f t="shared" si="870"/>
        <v>1111.1199999999999</v>
      </c>
      <c r="EO332" s="426">
        <v>3.21</v>
      </c>
      <c r="EP332" s="420">
        <v>3.21</v>
      </c>
      <c r="EQ332" s="371">
        <f t="shared" si="810"/>
        <v>706.2</v>
      </c>
      <c r="ER332" s="372">
        <f t="shared" si="810"/>
        <v>709.41</v>
      </c>
      <c r="ES332" s="426"/>
      <c r="ET332" s="446"/>
      <c r="EU332" s="371">
        <f t="shared" si="868"/>
        <v>0</v>
      </c>
      <c r="EV332" s="372">
        <f t="shared" si="869"/>
        <v>0</v>
      </c>
      <c r="EW332" s="371">
        <f t="shared" si="811"/>
        <v>3.0826369168356997</v>
      </c>
      <c r="EX332" s="372">
        <f t="shared" si="811"/>
        <v>3.2221769911504419</v>
      </c>
      <c r="EY332" s="371">
        <f t="shared" si="812"/>
        <v>1519.74</v>
      </c>
      <c r="EZ332" s="372">
        <f t="shared" si="812"/>
        <v>1820.5299999999997</v>
      </c>
      <c r="FA332" s="426"/>
      <c r="FB332" s="420"/>
      <c r="FC332" s="371">
        <f t="shared" si="797"/>
        <v>0</v>
      </c>
      <c r="FD332" s="372">
        <f t="shared" si="797"/>
        <v>0</v>
      </c>
      <c r="FE332" s="426"/>
      <c r="FF332" s="420"/>
      <c r="FG332" s="371">
        <f t="shared" si="798"/>
        <v>0</v>
      </c>
      <c r="FH332" s="372">
        <f t="shared" si="798"/>
        <v>0</v>
      </c>
      <c r="FI332" s="421"/>
      <c r="FJ332" s="420"/>
      <c r="FK332" s="371">
        <f t="shared" si="813"/>
        <v>0</v>
      </c>
      <c r="FL332" s="372">
        <f t="shared" si="813"/>
        <v>0</v>
      </c>
      <c r="FM332" s="371">
        <f t="shared" si="814"/>
        <v>0</v>
      </c>
      <c r="FN332" s="372">
        <f t="shared" si="814"/>
        <v>0</v>
      </c>
      <c r="FO332" s="371">
        <f t="shared" si="815"/>
        <v>0</v>
      </c>
      <c r="FP332" s="372">
        <f t="shared" si="815"/>
        <v>0</v>
      </c>
      <c r="FQ332" s="424"/>
      <c r="FR332" s="425"/>
      <c r="FS332" s="371">
        <f t="shared" si="816"/>
        <v>0</v>
      </c>
      <c r="FT332" s="372">
        <f t="shared" si="816"/>
        <v>0</v>
      </c>
      <c r="FU332" s="426"/>
      <c r="FV332" s="425"/>
      <c r="FW332" s="371">
        <f t="shared" si="799"/>
        <v>0</v>
      </c>
      <c r="FX332" s="372">
        <f t="shared" si="799"/>
        <v>0</v>
      </c>
      <c r="FY332" s="426"/>
      <c r="FZ332" s="425"/>
      <c r="GA332" s="371">
        <f t="shared" si="817"/>
        <v>0</v>
      </c>
      <c r="GB332" s="372">
        <f t="shared" si="817"/>
        <v>0</v>
      </c>
      <c r="GC332" s="406">
        <f t="shared" si="818"/>
        <v>724</v>
      </c>
      <c r="GD332" s="372">
        <f t="shared" si="818"/>
        <v>917</v>
      </c>
      <c r="GE332" s="371">
        <f t="shared" si="818"/>
        <v>0</v>
      </c>
      <c r="GF332" s="372">
        <f t="shared" si="819"/>
        <v>0</v>
      </c>
      <c r="GG332" s="371">
        <f t="shared" si="820"/>
        <v>2762.19</v>
      </c>
      <c r="GH332" s="372">
        <f t="shared" si="820"/>
        <v>3789.3</v>
      </c>
      <c r="GI332" s="371" t="str">
        <f t="shared" si="821"/>
        <v/>
      </c>
      <c r="GJ332" s="372" t="str">
        <f t="shared" si="821"/>
        <v/>
      </c>
      <c r="GK332" s="406">
        <f t="shared" si="822"/>
        <v>280</v>
      </c>
      <c r="GL332" s="372">
        <f t="shared" si="822"/>
        <v>272</v>
      </c>
      <c r="GM332" s="371">
        <f t="shared" si="822"/>
        <v>0</v>
      </c>
      <c r="GN332" s="372">
        <f t="shared" si="823"/>
        <v>0</v>
      </c>
      <c r="GO332" s="371">
        <f t="shared" si="824"/>
        <v>1014.19</v>
      </c>
      <c r="GP332" s="372">
        <f t="shared" si="824"/>
        <v>960.51</v>
      </c>
      <c r="GQ332" s="371">
        <f t="shared" si="825"/>
        <v>0</v>
      </c>
      <c r="GR332" s="372">
        <f t="shared" si="825"/>
        <v>0</v>
      </c>
      <c r="GS332" s="406">
        <f t="shared" si="826"/>
        <v>1004</v>
      </c>
      <c r="GT332" s="372">
        <f t="shared" si="826"/>
        <v>1189</v>
      </c>
      <c r="GU332" s="371">
        <f t="shared" si="826"/>
        <v>0</v>
      </c>
      <c r="GV332" s="372">
        <f t="shared" si="826"/>
        <v>0</v>
      </c>
      <c r="GW332" s="371">
        <f t="shared" si="827"/>
        <v>3776.38</v>
      </c>
      <c r="GX332" s="372">
        <f t="shared" si="827"/>
        <v>4749.8100000000004</v>
      </c>
      <c r="GY332" s="371" t="str">
        <f t="shared" si="827"/>
        <v/>
      </c>
      <c r="GZ332" s="372" t="str">
        <f t="shared" si="827"/>
        <v/>
      </c>
      <c r="HA332" s="406">
        <f t="shared" si="828"/>
        <v>0</v>
      </c>
      <c r="HB332" s="372">
        <f t="shared" si="828"/>
        <v>0</v>
      </c>
      <c r="HC332" s="371">
        <f t="shared" si="828"/>
        <v>0</v>
      </c>
      <c r="HD332" s="372">
        <f t="shared" si="828"/>
        <v>0</v>
      </c>
      <c r="HE332" s="371" t="str">
        <f t="shared" si="829"/>
        <v/>
      </c>
      <c r="HF332" s="372" t="str">
        <f t="shared" si="829"/>
        <v/>
      </c>
      <c r="HG332" s="371" t="str">
        <f t="shared" si="830"/>
        <v/>
      </c>
      <c r="HH332" s="372" t="str">
        <f t="shared" si="830"/>
        <v/>
      </c>
      <c r="HI332" s="406">
        <f t="shared" si="831"/>
        <v>3776.38</v>
      </c>
      <c r="HJ332" s="372">
        <f t="shared" si="831"/>
        <v>4749.8099999999995</v>
      </c>
      <c r="HK332" s="371" t="str">
        <f t="shared" si="832"/>
        <v/>
      </c>
      <c r="HL332" s="371" t="str">
        <f t="shared" si="832"/>
        <v/>
      </c>
      <c r="HM332" s="411"/>
    </row>
    <row r="333" spans="1:221" s="157" customFormat="1" ht="15">
      <c r="A333" s="503" t="s">
        <v>120</v>
      </c>
      <c r="B333" s="504" t="s">
        <v>681</v>
      </c>
      <c r="C333" s="158"/>
      <c r="D333" s="503">
        <v>221768</v>
      </c>
      <c r="E333" s="505">
        <v>5</v>
      </c>
      <c r="F333" s="676">
        <v>890</v>
      </c>
      <c r="G333" s="420">
        <v>1017</v>
      </c>
      <c r="H333" s="421"/>
      <c r="I333" s="422"/>
      <c r="J333" s="371">
        <f t="shared" si="838"/>
        <v>890</v>
      </c>
      <c r="K333" s="372">
        <f t="shared" si="839"/>
        <v>1017</v>
      </c>
      <c r="L333" s="420"/>
      <c r="M333" s="371">
        <f t="shared" si="840"/>
        <v>890</v>
      </c>
      <c r="N333" s="372">
        <f t="shared" si="841"/>
        <v>1017</v>
      </c>
      <c r="O333" s="371">
        <f t="shared" si="842"/>
        <v>0</v>
      </c>
      <c r="P333" s="372">
        <f t="shared" si="843"/>
        <v>0</v>
      </c>
      <c r="Q333" s="424">
        <v>132</v>
      </c>
      <c r="R333" s="425">
        <v>171</v>
      </c>
      <c r="S333" s="371">
        <f t="shared" si="844"/>
        <v>0</v>
      </c>
      <c r="T333" s="372">
        <f t="shared" si="845"/>
        <v>0</v>
      </c>
      <c r="U333" s="426">
        <v>24</v>
      </c>
      <c r="V333" s="425">
        <v>23</v>
      </c>
      <c r="W333" s="371">
        <f t="shared" si="846"/>
        <v>0</v>
      </c>
      <c r="X333" s="372">
        <f t="shared" si="847"/>
        <v>0</v>
      </c>
      <c r="Y333" s="426"/>
      <c r="Z333" s="425">
        <v>0</v>
      </c>
      <c r="AA333" s="371">
        <f t="shared" si="848"/>
        <v>0</v>
      </c>
      <c r="AB333" s="372">
        <f t="shared" si="849"/>
        <v>0</v>
      </c>
      <c r="AC333" s="358">
        <f t="shared" si="850"/>
        <v>156</v>
      </c>
      <c r="AD333" s="372">
        <f t="shared" si="851"/>
        <v>194</v>
      </c>
      <c r="AE333" s="358">
        <f t="shared" si="852"/>
        <v>0</v>
      </c>
      <c r="AF333" s="372">
        <f t="shared" si="853"/>
        <v>0</v>
      </c>
      <c r="AG333" s="427">
        <v>4.49</v>
      </c>
      <c r="AH333" s="420">
        <v>4.93</v>
      </c>
      <c r="AI333" s="371">
        <f t="shared" si="854"/>
        <v>592.68000000000006</v>
      </c>
      <c r="AJ333" s="372">
        <f t="shared" si="855"/>
        <v>843.03</v>
      </c>
      <c r="AK333" s="426">
        <v>4.95</v>
      </c>
      <c r="AL333" s="420">
        <v>4.7699999999999996</v>
      </c>
      <c r="AM333" s="371">
        <f t="shared" si="856"/>
        <v>118.80000000000001</v>
      </c>
      <c r="AN333" s="372">
        <f t="shared" si="857"/>
        <v>109.71</v>
      </c>
      <c r="AO333" s="426"/>
      <c r="AP333" s="446"/>
      <c r="AQ333" s="371">
        <f t="shared" si="858"/>
        <v>0</v>
      </c>
      <c r="AR333" s="372">
        <f t="shared" si="859"/>
        <v>0</v>
      </c>
      <c r="AS333" s="371">
        <f t="shared" si="860"/>
        <v>4.5607692307692309</v>
      </c>
      <c r="AT333" s="372">
        <f t="shared" si="861"/>
        <v>4.9110309278350517</v>
      </c>
      <c r="AU333" s="371">
        <f t="shared" si="862"/>
        <v>711.48</v>
      </c>
      <c r="AV333" s="372">
        <f t="shared" si="863"/>
        <v>952.74</v>
      </c>
      <c r="AW333" s="426"/>
      <c r="AX333" s="420"/>
      <c r="AY333" s="371">
        <f t="shared" si="864"/>
        <v>0</v>
      </c>
      <c r="AZ333" s="372">
        <f t="shared" si="865"/>
        <v>0</v>
      </c>
      <c r="BA333" s="426"/>
      <c r="BB333" s="420"/>
      <c r="BC333" s="371">
        <f t="shared" si="866"/>
        <v>0</v>
      </c>
      <c r="BD333" s="372">
        <f t="shared" si="867"/>
        <v>0</v>
      </c>
      <c r="BE333" s="421"/>
      <c r="BF333" s="420"/>
      <c r="BG333" s="371">
        <f t="shared" si="778"/>
        <v>0</v>
      </c>
      <c r="BH333" s="372">
        <f t="shared" si="778"/>
        <v>0</v>
      </c>
      <c r="BI333" s="371">
        <f t="shared" si="779"/>
        <v>0</v>
      </c>
      <c r="BJ333" s="372">
        <f t="shared" si="779"/>
        <v>0</v>
      </c>
      <c r="BK333" s="371">
        <f t="shared" si="780"/>
        <v>0</v>
      </c>
      <c r="BL333" s="372">
        <f t="shared" si="780"/>
        <v>0</v>
      </c>
      <c r="BM333" s="431">
        <v>499</v>
      </c>
      <c r="BN333" s="425">
        <v>516</v>
      </c>
      <c r="BO333" s="371">
        <f t="shared" si="834"/>
        <v>0</v>
      </c>
      <c r="BP333" s="372">
        <f t="shared" si="834"/>
        <v>0</v>
      </c>
      <c r="BQ333" s="426">
        <v>7</v>
      </c>
      <c r="BR333" s="425">
        <v>18</v>
      </c>
      <c r="BS333" s="371">
        <f t="shared" si="803"/>
        <v>0</v>
      </c>
      <c r="BT333" s="372">
        <f t="shared" si="803"/>
        <v>0</v>
      </c>
      <c r="BU333" s="426"/>
      <c r="BV333" s="425">
        <v>0</v>
      </c>
      <c r="BW333" s="371">
        <f t="shared" si="804"/>
        <v>0</v>
      </c>
      <c r="BX333" s="423">
        <f t="shared" si="781"/>
        <v>0</v>
      </c>
      <c r="BY333" s="358">
        <f t="shared" si="782"/>
        <v>506</v>
      </c>
      <c r="BZ333" s="372">
        <f t="shared" si="782"/>
        <v>534</v>
      </c>
      <c r="CA333" s="358">
        <f t="shared" si="783"/>
        <v>0</v>
      </c>
      <c r="CB333" s="372">
        <f t="shared" si="783"/>
        <v>0</v>
      </c>
      <c r="CC333" s="427">
        <v>4.34</v>
      </c>
      <c r="CD333" s="420">
        <v>4.68</v>
      </c>
      <c r="CE333" s="371">
        <f t="shared" si="835"/>
        <v>2165.66</v>
      </c>
      <c r="CF333" s="372">
        <f t="shared" si="835"/>
        <v>2414.8799999999997</v>
      </c>
      <c r="CG333" s="426">
        <v>4.74</v>
      </c>
      <c r="CH333" s="420">
        <v>6.18</v>
      </c>
      <c r="CI333" s="371">
        <f t="shared" si="805"/>
        <v>33.18</v>
      </c>
      <c r="CJ333" s="372">
        <f t="shared" si="805"/>
        <v>111.24</v>
      </c>
      <c r="CK333" s="426"/>
      <c r="CL333" s="446"/>
      <c r="CM333" s="371">
        <f t="shared" si="806"/>
        <v>0</v>
      </c>
      <c r="CN333" s="372">
        <f t="shared" si="806"/>
        <v>0</v>
      </c>
      <c r="CO333" s="371">
        <f t="shared" si="784"/>
        <v>4.345533596837944</v>
      </c>
      <c r="CP333" s="372">
        <f t="shared" si="784"/>
        <v>4.7305617977528076</v>
      </c>
      <c r="CQ333" s="371">
        <f t="shared" si="785"/>
        <v>2198.8399999999997</v>
      </c>
      <c r="CR333" s="372">
        <f t="shared" si="785"/>
        <v>2526.1199999999994</v>
      </c>
      <c r="CS333" s="426"/>
      <c r="CT333" s="420"/>
      <c r="CU333" s="371">
        <f t="shared" si="836"/>
        <v>0</v>
      </c>
      <c r="CV333" s="372">
        <f t="shared" si="836"/>
        <v>0</v>
      </c>
      <c r="CW333" s="426"/>
      <c r="CX333" s="420"/>
      <c r="CY333" s="371">
        <f t="shared" si="837"/>
        <v>0</v>
      </c>
      <c r="CZ333" s="372">
        <f t="shared" si="837"/>
        <v>0</v>
      </c>
      <c r="DA333" s="421"/>
      <c r="DB333" s="420"/>
      <c r="DC333" s="371">
        <f t="shared" si="786"/>
        <v>0</v>
      </c>
      <c r="DD333" s="372">
        <f t="shared" si="786"/>
        <v>0</v>
      </c>
      <c r="DE333" s="371">
        <f t="shared" si="787"/>
        <v>0</v>
      </c>
      <c r="DF333" s="372">
        <f t="shared" si="787"/>
        <v>0</v>
      </c>
      <c r="DG333" s="371">
        <f t="shared" si="788"/>
        <v>0</v>
      </c>
      <c r="DH333" s="372">
        <f t="shared" si="788"/>
        <v>0</v>
      </c>
      <c r="DI333" s="371">
        <f t="shared" si="789"/>
        <v>662</v>
      </c>
      <c r="DJ333" s="372">
        <f t="shared" si="789"/>
        <v>728</v>
      </c>
      <c r="DK333" s="371">
        <f t="shared" si="789"/>
        <v>0</v>
      </c>
      <c r="DL333" s="372">
        <f t="shared" si="790"/>
        <v>0</v>
      </c>
      <c r="DM333" s="371">
        <f t="shared" si="791"/>
        <v>4.3962537764350449</v>
      </c>
      <c r="DN333" s="372">
        <f t="shared" si="791"/>
        <v>4.7786538461538459</v>
      </c>
      <c r="DO333" s="371">
        <f t="shared" si="792"/>
        <v>2910.3199999999997</v>
      </c>
      <c r="DP333" s="372">
        <f t="shared" si="792"/>
        <v>3478.8599999999997</v>
      </c>
      <c r="DQ333" s="371">
        <f t="shared" si="793"/>
        <v>0</v>
      </c>
      <c r="DR333" s="372">
        <f t="shared" si="793"/>
        <v>0</v>
      </c>
      <c r="DS333" s="371">
        <f t="shared" si="794"/>
        <v>0</v>
      </c>
      <c r="DT333" s="372">
        <f t="shared" si="794"/>
        <v>0</v>
      </c>
      <c r="DU333" s="424">
        <v>146</v>
      </c>
      <c r="DV333" s="425">
        <v>228</v>
      </c>
      <c r="DW333" s="371">
        <f t="shared" si="795"/>
        <v>0</v>
      </c>
      <c r="DX333" s="372">
        <f t="shared" si="795"/>
        <v>0</v>
      </c>
      <c r="DY333" s="426">
        <v>82</v>
      </c>
      <c r="DZ333" s="425">
        <v>61</v>
      </c>
      <c r="EA333" s="371">
        <f t="shared" si="796"/>
        <v>0</v>
      </c>
      <c r="EB333" s="372">
        <f t="shared" si="796"/>
        <v>0</v>
      </c>
      <c r="EC333" s="426"/>
      <c r="ED333" s="425">
        <v>0</v>
      </c>
      <c r="EE333" s="371">
        <f t="shared" si="807"/>
        <v>0</v>
      </c>
      <c r="EF333" s="372">
        <f t="shared" si="807"/>
        <v>0</v>
      </c>
      <c r="EG333" s="358">
        <f t="shared" si="808"/>
        <v>228</v>
      </c>
      <c r="EH333" s="372">
        <f t="shared" si="808"/>
        <v>289</v>
      </c>
      <c r="EI333" s="358">
        <f t="shared" si="809"/>
        <v>0</v>
      </c>
      <c r="EJ333" s="372">
        <f t="shared" si="809"/>
        <v>0</v>
      </c>
      <c r="EK333" s="427">
        <v>3.44</v>
      </c>
      <c r="EL333" s="420">
        <v>2.97</v>
      </c>
      <c r="EM333" s="371">
        <f t="shared" si="870"/>
        <v>502.24</v>
      </c>
      <c r="EN333" s="372">
        <f t="shared" si="870"/>
        <v>677.16000000000008</v>
      </c>
      <c r="EO333" s="426">
        <v>3.48</v>
      </c>
      <c r="EP333" s="420">
        <v>2.4900000000000002</v>
      </c>
      <c r="EQ333" s="371">
        <f t="shared" si="810"/>
        <v>285.36</v>
      </c>
      <c r="ER333" s="372">
        <f t="shared" si="810"/>
        <v>151.89000000000001</v>
      </c>
      <c r="ES333" s="426"/>
      <c r="ET333" s="446"/>
      <c r="EU333" s="371">
        <f t="shared" si="868"/>
        <v>0</v>
      </c>
      <c r="EV333" s="372">
        <f t="shared" si="869"/>
        <v>0</v>
      </c>
      <c r="EW333" s="371">
        <f t="shared" si="811"/>
        <v>3.454385964912281</v>
      </c>
      <c r="EX333" s="372">
        <f t="shared" si="811"/>
        <v>2.8686851211072666</v>
      </c>
      <c r="EY333" s="371">
        <f t="shared" si="812"/>
        <v>787.6</v>
      </c>
      <c r="EZ333" s="372">
        <f t="shared" si="812"/>
        <v>829.05000000000007</v>
      </c>
      <c r="FA333" s="426"/>
      <c r="FB333" s="420"/>
      <c r="FC333" s="371">
        <f t="shared" si="797"/>
        <v>0</v>
      </c>
      <c r="FD333" s="372">
        <f t="shared" si="797"/>
        <v>0</v>
      </c>
      <c r="FE333" s="426"/>
      <c r="FF333" s="420"/>
      <c r="FG333" s="371">
        <f t="shared" si="798"/>
        <v>0</v>
      </c>
      <c r="FH333" s="372">
        <f t="shared" si="798"/>
        <v>0</v>
      </c>
      <c r="FI333" s="421"/>
      <c r="FJ333" s="420"/>
      <c r="FK333" s="371">
        <f t="shared" si="813"/>
        <v>0</v>
      </c>
      <c r="FL333" s="372">
        <f t="shared" si="813"/>
        <v>0</v>
      </c>
      <c r="FM333" s="371">
        <f t="shared" si="814"/>
        <v>0</v>
      </c>
      <c r="FN333" s="372">
        <f t="shared" si="814"/>
        <v>0</v>
      </c>
      <c r="FO333" s="371">
        <f t="shared" si="815"/>
        <v>0</v>
      </c>
      <c r="FP333" s="372">
        <f t="shared" si="815"/>
        <v>0</v>
      </c>
      <c r="FQ333" s="424"/>
      <c r="FR333" s="425"/>
      <c r="FS333" s="371">
        <f t="shared" si="816"/>
        <v>0</v>
      </c>
      <c r="FT333" s="372">
        <f t="shared" si="816"/>
        <v>0</v>
      </c>
      <c r="FU333" s="426"/>
      <c r="FV333" s="425"/>
      <c r="FW333" s="371">
        <f t="shared" si="799"/>
        <v>0</v>
      </c>
      <c r="FX333" s="372">
        <f t="shared" si="799"/>
        <v>0</v>
      </c>
      <c r="FY333" s="426"/>
      <c r="FZ333" s="425"/>
      <c r="GA333" s="371">
        <f t="shared" si="817"/>
        <v>0</v>
      </c>
      <c r="GB333" s="372">
        <f t="shared" si="817"/>
        <v>0</v>
      </c>
      <c r="GC333" s="406">
        <f t="shared" si="818"/>
        <v>777</v>
      </c>
      <c r="GD333" s="372">
        <f t="shared" si="818"/>
        <v>915</v>
      </c>
      <c r="GE333" s="371">
        <f t="shared" si="818"/>
        <v>0</v>
      </c>
      <c r="GF333" s="372">
        <f t="shared" si="819"/>
        <v>0</v>
      </c>
      <c r="GG333" s="371">
        <f t="shared" si="820"/>
        <v>3260.58</v>
      </c>
      <c r="GH333" s="372">
        <f t="shared" si="820"/>
        <v>3935.0699999999997</v>
      </c>
      <c r="GI333" s="371" t="str">
        <f t="shared" si="821"/>
        <v/>
      </c>
      <c r="GJ333" s="372" t="str">
        <f t="shared" si="821"/>
        <v/>
      </c>
      <c r="GK333" s="406">
        <f t="shared" si="822"/>
        <v>113</v>
      </c>
      <c r="GL333" s="372">
        <f t="shared" si="822"/>
        <v>102</v>
      </c>
      <c r="GM333" s="371">
        <f t="shared" si="822"/>
        <v>0</v>
      </c>
      <c r="GN333" s="372">
        <f t="shared" si="823"/>
        <v>0</v>
      </c>
      <c r="GO333" s="371">
        <f t="shared" si="824"/>
        <v>437.34000000000003</v>
      </c>
      <c r="GP333" s="372">
        <f t="shared" si="824"/>
        <v>372.84000000000003</v>
      </c>
      <c r="GQ333" s="371">
        <f t="shared" si="825"/>
        <v>0</v>
      </c>
      <c r="GR333" s="372">
        <f t="shared" si="825"/>
        <v>0</v>
      </c>
      <c r="GS333" s="406">
        <f t="shared" si="826"/>
        <v>890</v>
      </c>
      <c r="GT333" s="372">
        <f t="shared" si="826"/>
        <v>1017</v>
      </c>
      <c r="GU333" s="371">
        <f t="shared" si="826"/>
        <v>0</v>
      </c>
      <c r="GV333" s="372">
        <f t="shared" si="826"/>
        <v>0</v>
      </c>
      <c r="GW333" s="371">
        <f t="shared" si="827"/>
        <v>3697.92</v>
      </c>
      <c r="GX333" s="372">
        <f t="shared" si="827"/>
        <v>4307.91</v>
      </c>
      <c r="GY333" s="371" t="str">
        <f t="shared" si="827"/>
        <v/>
      </c>
      <c r="GZ333" s="372" t="str">
        <f t="shared" si="827"/>
        <v/>
      </c>
      <c r="HA333" s="406">
        <f t="shared" si="828"/>
        <v>0</v>
      </c>
      <c r="HB333" s="372">
        <f t="shared" si="828"/>
        <v>0</v>
      </c>
      <c r="HC333" s="371">
        <f t="shared" si="828"/>
        <v>0</v>
      </c>
      <c r="HD333" s="372">
        <f t="shared" si="828"/>
        <v>0</v>
      </c>
      <c r="HE333" s="371" t="str">
        <f t="shared" si="829"/>
        <v/>
      </c>
      <c r="HF333" s="372" t="str">
        <f t="shared" si="829"/>
        <v/>
      </c>
      <c r="HG333" s="371" t="str">
        <f t="shared" si="830"/>
        <v/>
      </c>
      <c r="HH333" s="372" t="str">
        <f t="shared" si="830"/>
        <v/>
      </c>
      <c r="HI333" s="406">
        <f t="shared" si="831"/>
        <v>3697.9199999999996</v>
      </c>
      <c r="HJ333" s="372">
        <f t="shared" si="831"/>
        <v>4307.91</v>
      </c>
      <c r="HK333" s="371" t="str">
        <f t="shared" si="832"/>
        <v/>
      </c>
      <c r="HL333" s="371" t="str">
        <f t="shared" si="832"/>
        <v/>
      </c>
      <c r="HM333" s="411"/>
    </row>
    <row r="334" spans="1:221" s="157" customFormat="1" ht="15">
      <c r="A334" s="503" t="s">
        <v>120</v>
      </c>
      <c r="B334" s="504" t="s">
        <v>682</v>
      </c>
      <c r="C334" s="158"/>
      <c r="D334" s="503">
        <v>219824</v>
      </c>
      <c r="E334" s="505">
        <v>8</v>
      </c>
      <c r="F334" s="676">
        <v>652</v>
      </c>
      <c r="G334" s="420">
        <v>712</v>
      </c>
      <c r="H334" s="421"/>
      <c r="I334" s="422"/>
      <c r="J334" s="371">
        <f t="shared" si="838"/>
        <v>652</v>
      </c>
      <c r="K334" s="372">
        <f t="shared" si="839"/>
        <v>712</v>
      </c>
      <c r="L334" s="420"/>
      <c r="M334" s="371">
        <f t="shared" si="840"/>
        <v>652</v>
      </c>
      <c r="N334" s="372">
        <f t="shared" si="841"/>
        <v>712</v>
      </c>
      <c r="O334" s="371">
        <f t="shared" si="842"/>
        <v>0</v>
      </c>
      <c r="P334" s="372">
        <f t="shared" si="843"/>
        <v>0</v>
      </c>
      <c r="Q334" s="424">
        <v>36</v>
      </c>
      <c r="R334" s="425">
        <v>46</v>
      </c>
      <c r="S334" s="371">
        <f t="shared" si="844"/>
        <v>0</v>
      </c>
      <c r="T334" s="372">
        <f t="shared" si="845"/>
        <v>0</v>
      </c>
      <c r="U334" s="426">
        <v>15</v>
      </c>
      <c r="V334" s="425">
        <v>23</v>
      </c>
      <c r="W334" s="371">
        <f t="shared" si="846"/>
        <v>0</v>
      </c>
      <c r="X334" s="372">
        <f t="shared" si="847"/>
        <v>0</v>
      </c>
      <c r="Y334" s="426"/>
      <c r="Z334" s="425">
        <v>0</v>
      </c>
      <c r="AA334" s="371">
        <f t="shared" si="848"/>
        <v>0</v>
      </c>
      <c r="AB334" s="372">
        <f t="shared" si="849"/>
        <v>0</v>
      </c>
      <c r="AC334" s="358">
        <f t="shared" si="850"/>
        <v>51</v>
      </c>
      <c r="AD334" s="372">
        <f t="shared" si="851"/>
        <v>69</v>
      </c>
      <c r="AE334" s="358">
        <f t="shared" si="852"/>
        <v>0</v>
      </c>
      <c r="AF334" s="372">
        <f t="shared" si="853"/>
        <v>0</v>
      </c>
      <c r="AG334" s="427">
        <v>3.4</v>
      </c>
      <c r="AH334" s="420">
        <v>4</v>
      </c>
      <c r="AI334" s="371">
        <f t="shared" si="854"/>
        <v>122.39999999999999</v>
      </c>
      <c r="AJ334" s="372">
        <f t="shared" si="855"/>
        <v>184</v>
      </c>
      <c r="AK334" s="426">
        <v>4.03</v>
      </c>
      <c r="AL334" s="420">
        <v>4.3499999999999996</v>
      </c>
      <c r="AM334" s="371">
        <f t="shared" si="856"/>
        <v>60.45</v>
      </c>
      <c r="AN334" s="372">
        <f t="shared" si="857"/>
        <v>100.05</v>
      </c>
      <c r="AO334" s="426"/>
      <c r="AP334" s="446"/>
      <c r="AQ334" s="371">
        <f t="shared" si="858"/>
        <v>0</v>
      </c>
      <c r="AR334" s="372">
        <f t="shared" si="859"/>
        <v>0</v>
      </c>
      <c r="AS334" s="371">
        <f t="shared" si="860"/>
        <v>3.5852941176470585</v>
      </c>
      <c r="AT334" s="372">
        <f t="shared" si="861"/>
        <v>4.1166666666666671</v>
      </c>
      <c r="AU334" s="371">
        <f t="shared" si="862"/>
        <v>182.85</v>
      </c>
      <c r="AV334" s="372">
        <f t="shared" si="863"/>
        <v>284.05</v>
      </c>
      <c r="AW334" s="426"/>
      <c r="AX334" s="420"/>
      <c r="AY334" s="371">
        <f t="shared" si="864"/>
        <v>0</v>
      </c>
      <c r="AZ334" s="372">
        <f t="shared" si="865"/>
        <v>0</v>
      </c>
      <c r="BA334" s="426"/>
      <c r="BB334" s="420"/>
      <c r="BC334" s="371">
        <f t="shared" si="866"/>
        <v>0</v>
      </c>
      <c r="BD334" s="372">
        <f t="shared" si="867"/>
        <v>0</v>
      </c>
      <c r="BE334" s="421"/>
      <c r="BF334" s="420"/>
      <c r="BG334" s="371">
        <f t="shared" si="778"/>
        <v>0</v>
      </c>
      <c r="BH334" s="372">
        <f t="shared" si="778"/>
        <v>0</v>
      </c>
      <c r="BI334" s="371">
        <f t="shared" si="779"/>
        <v>0</v>
      </c>
      <c r="BJ334" s="372">
        <f t="shared" si="779"/>
        <v>0</v>
      </c>
      <c r="BK334" s="371">
        <f t="shared" si="780"/>
        <v>0</v>
      </c>
      <c r="BL334" s="372">
        <f t="shared" si="780"/>
        <v>0</v>
      </c>
      <c r="BM334" s="431">
        <v>118</v>
      </c>
      <c r="BN334" s="425">
        <v>216</v>
      </c>
      <c r="BO334" s="371">
        <f t="shared" si="834"/>
        <v>0</v>
      </c>
      <c r="BP334" s="372">
        <f t="shared" si="834"/>
        <v>0</v>
      </c>
      <c r="BQ334" s="426">
        <v>52</v>
      </c>
      <c r="BR334" s="425">
        <v>63</v>
      </c>
      <c r="BS334" s="371">
        <f t="shared" si="803"/>
        <v>0</v>
      </c>
      <c r="BT334" s="372">
        <f t="shared" si="803"/>
        <v>0</v>
      </c>
      <c r="BU334" s="426"/>
      <c r="BV334" s="425">
        <v>0</v>
      </c>
      <c r="BW334" s="371">
        <f t="shared" si="804"/>
        <v>0</v>
      </c>
      <c r="BX334" s="423">
        <f t="shared" si="781"/>
        <v>0</v>
      </c>
      <c r="BY334" s="358">
        <f t="shared" si="782"/>
        <v>170</v>
      </c>
      <c r="BZ334" s="372">
        <f t="shared" si="782"/>
        <v>279</v>
      </c>
      <c r="CA334" s="358">
        <f t="shared" si="783"/>
        <v>0</v>
      </c>
      <c r="CB334" s="372">
        <f t="shared" si="783"/>
        <v>0</v>
      </c>
      <c r="CC334" s="427">
        <v>3.38</v>
      </c>
      <c r="CD334" s="420">
        <v>4.22</v>
      </c>
      <c r="CE334" s="371">
        <f t="shared" si="835"/>
        <v>398.84</v>
      </c>
      <c r="CF334" s="372">
        <f t="shared" si="835"/>
        <v>911.52</v>
      </c>
      <c r="CG334" s="426">
        <v>4.24</v>
      </c>
      <c r="CH334" s="420">
        <v>4.4400000000000004</v>
      </c>
      <c r="CI334" s="371">
        <f t="shared" si="805"/>
        <v>220.48000000000002</v>
      </c>
      <c r="CJ334" s="372">
        <f t="shared" si="805"/>
        <v>279.72000000000003</v>
      </c>
      <c r="CK334" s="426"/>
      <c r="CL334" s="446"/>
      <c r="CM334" s="371">
        <f t="shared" si="806"/>
        <v>0</v>
      </c>
      <c r="CN334" s="372">
        <f t="shared" si="806"/>
        <v>0</v>
      </c>
      <c r="CO334" s="371">
        <f t="shared" si="784"/>
        <v>3.6430588235294112</v>
      </c>
      <c r="CP334" s="372">
        <f t="shared" si="784"/>
        <v>4.2696774193548386</v>
      </c>
      <c r="CQ334" s="371">
        <f t="shared" si="785"/>
        <v>619.31999999999994</v>
      </c>
      <c r="CR334" s="372">
        <f t="shared" si="785"/>
        <v>1191.24</v>
      </c>
      <c r="CS334" s="426"/>
      <c r="CT334" s="420"/>
      <c r="CU334" s="371">
        <f t="shared" si="836"/>
        <v>0</v>
      </c>
      <c r="CV334" s="372">
        <f t="shared" si="836"/>
        <v>0</v>
      </c>
      <c r="CW334" s="426"/>
      <c r="CX334" s="420"/>
      <c r="CY334" s="371">
        <f t="shared" si="837"/>
        <v>0</v>
      </c>
      <c r="CZ334" s="372">
        <f t="shared" si="837"/>
        <v>0</v>
      </c>
      <c r="DA334" s="421"/>
      <c r="DB334" s="420"/>
      <c r="DC334" s="371">
        <f t="shared" si="786"/>
        <v>0</v>
      </c>
      <c r="DD334" s="372">
        <f t="shared" si="786"/>
        <v>0</v>
      </c>
      <c r="DE334" s="371">
        <f t="shared" si="787"/>
        <v>0</v>
      </c>
      <c r="DF334" s="372">
        <f t="shared" si="787"/>
        <v>0</v>
      </c>
      <c r="DG334" s="371">
        <f t="shared" si="788"/>
        <v>0</v>
      </c>
      <c r="DH334" s="372">
        <f t="shared" si="788"/>
        <v>0</v>
      </c>
      <c r="DI334" s="371">
        <f t="shared" si="789"/>
        <v>221</v>
      </c>
      <c r="DJ334" s="372">
        <f t="shared" si="789"/>
        <v>348</v>
      </c>
      <c r="DK334" s="371">
        <f t="shared" si="789"/>
        <v>0</v>
      </c>
      <c r="DL334" s="372">
        <f t="shared" si="790"/>
        <v>0</v>
      </c>
      <c r="DM334" s="371">
        <f t="shared" si="791"/>
        <v>3.6297285067873299</v>
      </c>
      <c r="DN334" s="372">
        <f t="shared" si="791"/>
        <v>4.2393390804597697</v>
      </c>
      <c r="DO334" s="371">
        <f t="shared" si="792"/>
        <v>802.17</v>
      </c>
      <c r="DP334" s="372">
        <f t="shared" si="792"/>
        <v>1475.29</v>
      </c>
      <c r="DQ334" s="371">
        <f t="shared" si="793"/>
        <v>0</v>
      </c>
      <c r="DR334" s="372">
        <f t="shared" si="793"/>
        <v>0</v>
      </c>
      <c r="DS334" s="371">
        <f t="shared" si="794"/>
        <v>0</v>
      </c>
      <c r="DT334" s="372">
        <f t="shared" si="794"/>
        <v>0</v>
      </c>
      <c r="DU334" s="424">
        <v>158</v>
      </c>
      <c r="DV334" s="425">
        <v>112</v>
      </c>
      <c r="DW334" s="371">
        <f t="shared" si="795"/>
        <v>0</v>
      </c>
      <c r="DX334" s="372">
        <f t="shared" si="795"/>
        <v>0</v>
      </c>
      <c r="DY334" s="426">
        <v>273</v>
      </c>
      <c r="DZ334" s="425">
        <v>252</v>
      </c>
      <c r="EA334" s="371">
        <f t="shared" si="796"/>
        <v>0</v>
      </c>
      <c r="EB334" s="372">
        <f t="shared" si="796"/>
        <v>0</v>
      </c>
      <c r="EC334" s="426"/>
      <c r="ED334" s="425">
        <v>0</v>
      </c>
      <c r="EE334" s="371">
        <f t="shared" si="807"/>
        <v>0</v>
      </c>
      <c r="EF334" s="372">
        <f t="shared" si="807"/>
        <v>0</v>
      </c>
      <c r="EG334" s="358">
        <f t="shared" si="808"/>
        <v>431</v>
      </c>
      <c r="EH334" s="372">
        <f t="shared" si="808"/>
        <v>364</v>
      </c>
      <c r="EI334" s="358">
        <f t="shared" si="809"/>
        <v>0</v>
      </c>
      <c r="EJ334" s="372">
        <f t="shared" si="809"/>
        <v>0</v>
      </c>
      <c r="EK334" s="427">
        <v>2.27</v>
      </c>
      <c r="EL334" s="420">
        <v>3.04</v>
      </c>
      <c r="EM334" s="371">
        <f t="shared" si="870"/>
        <v>358.66</v>
      </c>
      <c r="EN334" s="372">
        <f t="shared" si="870"/>
        <v>340.48</v>
      </c>
      <c r="EO334" s="426">
        <v>2.68</v>
      </c>
      <c r="EP334" s="420">
        <v>3.2</v>
      </c>
      <c r="EQ334" s="371">
        <f t="shared" si="810"/>
        <v>731.6400000000001</v>
      </c>
      <c r="ER334" s="372">
        <f t="shared" si="810"/>
        <v>806.40000000000009</v>
      </c>
      <c r="ES334" s="426"/>
      <c r="ET334" s="446"/>
      <c r="EU334" s="371">
        <f t="shared" si="868"/>
        <v>0</v>
      </c>
      <c r="EV334" s="372">
        <f t="shared" si="869"/>
        <v>0</v>
      </c>
      <c r="EW334" s="371">
        <f t="shared" si="811"/>
        <v>2.52969837587007</v>
      </c>
      <c r="EX334" s="372">
        <f t="shared" si="811"/>
        <v>3.1507692307692312</v>
      </c>
      <c r="EY334" s="371">
        <f t="shared" si="812"/>
        <v>1090.3000000000002</v>
      </c>
      <c r="EZ334" s="372">
        <f t="shared" si="812"/>
        <v>1146.8800000000001</v>
      </c>
      <c r="FA334" s="426"/>
      <c r="FB334" s="420"/>
      <c r="FC334" s="371">
        <f t="shared" si="797"/>
        <v>0</v>
      </c>
      <c r="FD334" s="372">
        <f t="shared" si="797"/>
        <v>0</v>
      </c>
      <c r="FE334" s="426"/>
      <c r="FF334" s="420"/>
      <c r="FG334" s="371">
        <f t="shared" si="798"/>
        <v>0</v>
      </c>
      <c r="FH334" s="372">
        <f t="shared" si="798"/>
        <v>0</v>
      </c>
      <c r="FI334" s="421"/>
      <c r="FJ334" s="420"/>
      <c r="FK334" s="371">
        <f t="shared" si="813"/>
        <v>0</v>
      </c>
      <c r="FL334" s="372">
        <f t="shared" si="813"/>
        <v>0</v>
      </c>
      <c r="FM334" s="371">
        <f t="shared" si="814"/>
        <v>0</v>
      </c>
      <c r="FN334" s="372">
        <f t="shared" si="814"/>
        <v>0</v>
      </c>
      <c r="FO334" s="371">
        <f t="shared" si="815"/>
        <v>0</v>
      </c>
      <c r="FP334" s="372">
        <f t="shared" si="815"/>
        <v>0</v>
      </c>
      <c r="FQ334" s="424"/>
      <c r="FR334" s="425"/>
      <c r="FS334" s="371">
        <f t="shared" si="816"/>
        <v>0</v>
      </c>
      <c r="FT334" s="372">
        <f t="shared" si="816"/>
        <v>0</v>
      </c>
      <c r="FU334" s="426"/>
      <c r="FV334" s="425"/>
      <c r="FW334" s="371">
        <f t="shared" si="799"/>
        <v>0</v>
      </c>
      <c r="FX334" s="372">
        <f t="shared" si="799"/>
        <v>0</v>
      </c>
      <c r="FY334" s="426"/>
      <c r="FZ334" s="425"/>
      <c r="GA334" s="371">
        <f t="shared" si="817"/>
        <v>0</v>
      </c>
      <c r="GB334" s="372">
        <f t="shared" si="817"/>
        <v>0</v>
      </c>
      <c r="GC334" s="406">
        <f t="shared" si="818"/>
        <v>312</v>
      </c>
      <c r="GD334" s="372">
        <f t="shared" si="818"/>
        <v>374</v>
      </c>
      <c r="GE334" s="371">
        <f t="shared" si="818"/>
        <v>0</v>
      </c>
      <c r="GF334" s="372">
        <f t="shared" si="819"/>
        <v>0</v>
      </c>
      <c r="GG334" s="371">
        <f t="shared" si="820"/>
        <v>879.90000000000009</v>
      </c>
      <c r="GH334" s="372">
        <f t="shared" si="820"/>
        <v>1436</v>
      </c>
      <c r="GI334" s="371" t="str">
        <f t="shared" si="821"/>
        <v/>
      </c>
      <c r="GJ334" s="372" t="str">
        <f t="shared" si="821"/>
        <v/>
      </c>
      <c r="GK334" s="406">
        <f t="shared" si="822"/>
        <v>340</v>
      </c>
      <c r="GL334" s="372">
        <f t="shared" si="822"/>
        <v>338</v>
      </c>
      <c r="GM334" s="371">
        <f t="shared" si="822"/>
        <v>0</v>
      </c>
      <c r="GN334" s="372">
        <f t="shared" si="823"/>
        <v>0</v>
      </c>
      <c r="GO334" s="371">
        <f t="shared" si="824"/>
        <v>1012.5700000000002</v>
      </c>
      <c r="GP334" s="372">
        <f t="shared" si="824"/>
        <v>1186.17</v>
      </c>
      <c r="GQ334" s="371">
        <f t="shared" si="825"/>
        <v>0</v>
      </c>
      <c r="GR334" s="372">
        <f t="shared" si="825"/>
        <v>0</v>
      </c>
      <c r="GS334" s="406">
        <f t="shared" si="826"/>
        <v>652</v>
      </c>
      <c r="GT334" s="372">
        <f t="shared" si="826"/>
        <v>712</v>
      </c>
      <c r="GU334" s="371">
        <f t="shared" si="826"/>
        <v>0</v>
      </c>
      <c r="GV334" s="372">
        <f t="shared" si="826"/>
        <v>0</v>
      </c>
      <c r="GW334" s="371">
        <f t="shared" si="827"/>
        <v>1892.4700000000003</v>
      </c>
      <c r="GX334" s="372">
        <f t="shared" si="827"/>
        <v>2622.17</v>
      </c>
      <c r="GY334" s="371" t="str">
        <f t="shared" si="827"/>
        <v/>
      </c>
      <c r="GZ334" s="372" t="str">
        <f t="shared" si="827"/>
        <v/>
      </c>
      <c r="HA334" s="406">
        <f t="shared" si="828"/>
        <v>0</v>
      </c>
      <c r="HB334" s="372">
        <f t="shared" si="828"/>
        <v>0</v>
      </c>
      <c r="HC334" s="371">
        <f t="shared" si="828"/>
        <v>0</v>
      </c>
      <c r="HD334" s="372">
        <f t="shared" si="828"/>
        <v>0</v>
      </c>
      <c r="HE334" s="371" t="str">
        <f t="shared" si="829"/>
        <v/>
      </c>
      <c r="HF334" s="372" t="str">
        <f t="shared" si="829"/>
        <v/>
      </c>
      <c r="HG334" s="371" t="str">
        <f t="shared" si="830"/>
        <v/>
      </c>
      <c r="HH334" s="372" t="str">
        <f t="shared" si="830"/>
        <v/>
      </c>
      <c r="HI334" s="406">
        <f t="shared" si="831"/>
        <v>1892.4700000000003</v>
      </c>
      <c r="HJ334" s="372">
        <f t="shared" si="831"/>
        <v>2622.17</v>
      </c>
      <c r="HK334" s="371" t="str">
        <f t="shared" si="832"/>
        <v/>
      </c>
      <c r="HL334" s="371" t="str">
        <f t="shared" si="832"/>
        <v/>
      </c>
      <c r="HM334" s="411"/>
    </row>
    <row r="335" spans="1:221" s="157" customFormat="1" ht="15">
      <c r="A335" s="503" t="s">
        <v>120</v>
      </c>
      <c r="B335" s="504" t="s">
        <v>683</v>
      </c>
      <c r="C335" s="158"/>
      <c r="D335" s="503">
        <v>221643</v>
      </c>
      <c r="E335" s="505">
        <v>8</v>
      </c>
      <c r="F335" s="676">
        <v>652</v>
      </c>
      <c r="G335" s="420">
        <v>692</v>
      </c>
      <c r="H335" s="421"/>
      <c r="I335" s="422"/>
      <c r="J335" s="371">
        <f t="shared" si="838"/>
        <v>652</v>
      </c>
      <c r="K335" s="372">
        <f t="shared" si="839"/>
        <v>692</v>
      </c>
      <c r="L335" s="420"/>
      <c r="M335" s="371">
        <f t="shared" si="840"/>
        <v>652</v>
      </c>
      <c r="N335" s="372">
        <f t="shared" si="841"/>
        <v>692</v>
      </c>
      <c r="O335" s="371">
        <f t="shared" si="842"/>
        <v>0</v>
      </c>
      <c r="P335" s="372">
        <f t="shared" si="843"/>
        <v>0</v>
      </c>
      <c r="Q335" s="424">
        <v>8</v>
      </c>
      <c r="R335" s="425">
        <v>8</v>
      </c>
      <c r="S335" s="371">
        <f t="shared" si="844"/>
        <v>0</v>
      </c>
      <c r="T335" s="372">
        <f t="shared" si="845"/>
        <v>0</v>
      </c>
      <c r="U335" s="426">
        <v>17</v>
      </c>
      <c r="V335" s="425">
        <v>33</v>
      </c>
      <c r="W335" s="371">
        <f t="shared" si="846"/>
        <v>0</v>
      </c>
      <c r="X335" s="372">
        <f t="shared" si="847"/>
        <v>0</v>
      </c>
      <c r="Y335" s="426"/>
      <c r="Z335" s="425">
        <v>0</v>
      </c>
      <c r="AA335" s="371">
        <f t="shared" si="848"/>
        <v>0</v>
      </c>
      <c r="AB335" s="372">
        <f t="shared" si="849"/>
        <v>0</v>
      </c>
      <c r="AC335" s="358">
        <f t="shared" si="850"/>
        <v>25</v>
      </c>
      <c r="AD335" s="372">
        <f t="shared" si="851"/>
        <v>41</v>
      </c>
      <c r="AE335" s="358">
        <f t="shared" si="852"/>
        <v>0</v>
      </c>
      <c r="AF335" s="372">
        <f t="shared" si="853"/>
        <v>0</v>
      </c>
      <c r="AG335" s="427">
        <v>2.75</v>
      </c>
      <c r="AH335" s="420">
        <v>3.75</v>
      </c>
      <c r="AI335" s="371">
        <f t="shared" si="854"/>
        <v>22</v>
      </c>
      <c r="AJ335" s="372">
        <f t="shared" si="855"/>
        <v>30</v>
      </c>
      <c r="AK335" s="426">
        <v>3.29</v>
      </c>
      <c r="AL335" s="420">
        <v>4.33</v>
      </c>
      <c r="AM335" s="371">
        <f t="shared" si="856"/>
        <v>55.93</v>
      </c>
      <c r="AN335" s="372">
        <f t="shared" si="857"/>
        <v>142.89000000000001</v>
      </c>
      <c r="AO335" s="426"/>
      <c r="AP335" s="446"/>
      <c r="AQ335" s="371">
        <f t="shared" si="858"/>
        <v>0</v>
      </c>
      <c r="AR335" s="372">
        <f t="shared" si="859"/>
        <v>0</v>
      </c>
      <c r="AS335" s="371">
        <f t="shared" si="860"/>
        <v>3.1172000000000004</v>
      </c>
      <c r="AT335" s="372">
        <f t="shared" si="861"/>
        <v>4.2168292682926829</v>
      </c>
      <c r="AU335" s="371">
        <f t="shared" si="862"/>
        <v>77.930000000000007</v>
      </c>
      <c r="AV335" s="372">
        <f t="shared" si="863"/>
        <v>172.89</v>
      </c>
      <c r="AW335" s="426"/>
      <c r="AX335" s="420"/>
      <c r="AY335" s="371">
        <f t="shared" si="864"/>
        <v>0</v>
      </c>
      <c r="AZ335" s="372">
        <f t="shared" si="865"/>
        <v>0</v>
      </c>
      <c r="BA335" s="426"/>
      <c r="BB335" s="420"/>
      <c r="BC335" s="371">
        <f t="shared" si="866"/>
        <v>0</v>
      </c>
      <c r="BD335" s="372">
        <f t="shared" si="867"/>
        <v>0</v>
      </c>
      <c r="BE335" s="421"/>
      <c r="BF335" s="420"/>
      <c r="BG335" s="371">
        <f t="shared" si="778"/>
        <v>0</v>
      </c>
      <c r="BH335" s="372">
        <f t="shared" si="778"/>
        <v>0</v>
      </c>
      <c r="BI335" s="371">
        <f t="shared" si="779"/>
        <v>0</v>
      </c>
      <c r="BJ335" s="372">
        <f t="shared" si="779"/>
        <v>0</v>
      </c>
      <c r="BK335" s="371">
        <f t="shared" si="780"/>
        <v>0</v>
      </c>
      <c r="BL335" s="372">
        <f t="shared" si="780"/>
        <v>0</v>
      </c>
      <c r="BM335" s="431">
        <v>255</v>
      </c>
      <c r="BN335" s="425">
        <v>316</v>
      </c>
      <c r="BO335" s="371">
        <f t="shared" si="834"/>
        <v>0</v>
      </c>
      <c r="BP335" s="372">
        <f t="shared" si="834"/>
        <v>0</v>
      </c>
      <c r="BQ335" s="426">
        <v>85</v>
      </c>
      <c r="BR335" s="425">
        <v>80</v>
      </c>
      <c r="BS335" s="371">
        <f t="shared" si="803"/>
        <v>0</v>
      </c>
      <c r="BT335" s="372">
        <f t="shared" si="803"/>
        <v>0</v>
      </c>
      <c r="BU335" s="426"/>
      <c r="BV335" s="425">
        <v>0</v>
      </c>
      <c r="BW335" s="371">
        <f t="shared" si="804"/>
        <v>0</v>
      </c>
      <c r="BX335" s="423">
        <f t="shared" si="781"/>
        <v>0</v>
      </c>
      <c r="BY335" s="358">
        <f t="shared" si="782"/>
        <v>340</v>
      </c>
      <c r="BZ335" s="372">
        <f t="shared" si="782"/>
        <v>396</v>
      </c>
      <c r="CA335" s="358">
        <f t="shared" si="783"/>
        <v>0</v>
      </c>
      <c r="CB335" s="372">
        <f t="shared" si="783"/>
        <v>0</v>
      </c>
      <c r="CC335" s="427">
        <v>3.04</v>
      </c>
      <c r="CD335" s="420">
        <v>3.96</v>
      </c>
      <c r="CE335" s="371">
        <f t="shared" si="835"/>
        <v>775.2</v>
      </c>
      <c r="CF335" s="372">
        <f t="shared" si="835"/>
        <v>1251.3599999999999</v>
      </c>
      <c r="CG335" s="426">
        <v>3.81</v>
      </c>
      <c r="CH335" s="420">
        <v>4.72</v>
      </c>
      <c r="CI335" s="371">
        <f t="shared" si="805"/>
        <v>323.85000000000002</v>
      </c>
      <c r="CJ335" s="372">
        <f t="shared" si="805"/>
        <v>377.59999999999997</v>
      </c>
      <c r="CK335" s="426"/>
      <c r="CL335" s="446"/>
      <c r="CM335" s="371">
        <f t="shared" si="806"/>
        <v>0</v>
      </c>
      <c r="CN335" s="372">
        <f t="shared" si="806"/>
        <v>0</v>
      </c>
      <c r="CO335" s="371">
        <f t="shared" si="784"/>
        <v>3.2325000000000004</v>
      </c>
      <c r="CP335" s="372">
        <f t="shared" si="784"/>
        <v>4.1135353535353527</v>
      </c>
      <c r="CQ335" s="371">
        <f t="shared" si="785"/>
        <v>1099.0500000000002</v>
      </c>
      <c r="CR335" s="372">
        <f t="shared" si="785"/>
        <v>1628.9599999999996</v>
      </c>
      <c r="CS335" s="426"/>
      <c r="CT335" s="420"/>
      <c r="CU335" s="371">
        <f t="shared" si="836"/>
        <v>0</v>
      </c>
      <c r="CV335" s="372">
        <f t="shared" si="836"/>
        <v>0</v>
      </c>
      <c r="CW335" s="426"/>
      <c r="CX335" s="420"/>
      <c r="CY335" s="371">
        <f t="shared" si="837"/>
        <v>0</v>
      </c>
      <c r="CZ335" s="372">
        <f t="shared" si="837"/>
        <v>0</v>
      </c>
      <c r="DA335" s="421"/>
      <c r="DB335" s="420"/>
      <c r="DC335" s="371">
        <f t="shared" si="786"/>
        <v>0</v>
      </c>
      <c r="DD335" s="372">
        <f t="shared" si="786"/>
        <v>0</v>
      </c>
      <c r="DE335" s="371">
        <f t="shared" si="787"/>
        <v>0</v>
      </c>
      <c r="DF335" s="372">
        <f t="shared" si="787"/>
        <v>0</v>
      </c>
      <c r="DG335" s="371">
        <f t="shared" si="788"/>
        <v>0</v>
      </c>
      <c r="DH335" s="372">
        <f t="shared" si="788"/>
        <v>0</v>
      </c>
      <c r="DI335" s="371">
        <f t="shared" si="789"/>
        <v>365</v>
      </c>
      <c r="DJ335" s="372">
        <f t="shared" si="789"/>
        <v>437</v>
      </c>
      <c r="DK335" s="371">
        <f t="shared" si="789"/>
        <v>0</v>
      </c>
      <c r="DL335" s="372">
        <f t="shared" si="790"/>
        <v>0</v>
      </c>
      <c r="DM335" s="371">
        <f t="shared" si="791"/>
        <v>3.224602739726028</v>
      </c>
      <c r="DN335" s="372">
        <f t="shared" si="791"/>
        <v>4.1232265446224243</v>
      </c>
      <c r="DO335" s="371">
        <f t="shared" si="792"/>
        <v>1176.9800000000002</v>
      </c>
      <c r="DP335" s="372">
        <f t="shared" si="792"/>
        <v>1801.8499999999995</v>
      </c>
      <c r="DQ335" s="371">
        <f t="shared" si="793"/>
        <v>0</v>
      </c>
      <c r="DR335" s="372">
        <f t="shared" si="793"/>
        <v>0</v>
      </c>
      <c r="DS335" s="371">
        <f t="shared" si="794"/>
        <v>0</v>
      </c>
      <c r="DT335" s="372">
        <f t="shared" si="794"/>
        <v>0</v>
      </c>
      <c r="DU335" s="424">
        <v>116</v>
      </c>
      <c r="DV335" s="425">
        <v>149</v>
      </c>
      <c r="DW335" s="371">
        <f t="shared" si="795"/>
        <v>0</v>
      </c>
      <c r="DX335" s="372">
        <f t="shared" si="795"/>
        <v>0</v>
      </c>
      <c r="DY335" s="426">
        <v>171</v>
      </c>
      <c r="DZ335" s="425">
        <v>106</v>
      </c>
      <c r="EA335" s="371">
        <f t="shared" si="796"/>
        <v>0</v>
      </c>
      <c r="EB335" s="372">
        <f t="shared" si="796"/>
        <v>0</v>
      </c>
      <c r="EC335" s="426"/>
      <c r="ED335" s="425">
        <v>0</v>
      </c>
      <c r="EE335" s="371">
        <f t="shared" si="807"/>
        <v>0</v>
      </c>
      <c r="EF335" s="372">
        <f t="shared" si="807"/>
        <v>0</v>
      </c>
      <c r="EG335" s="358">
        <f t="shared" si="808"/>
        <v>287</v>
      </c>
      <c r="EH335" s="372">
        <f t="shared" si="808"/>
        <v>255</v>
      </c>
      <c r="EI335" s="358">
        <f t="shared" si="809"/>
        <v>0</v>
      </c>
      <c r="EJ335" s="372">
        <f t="shared" si="809"/>
        <v>0</v>
      </c>
      <c r="EK335" s="427">
        <v>1.53</v>
      </c>
      <c r="EL335" s="420">
        <v>2.64</v>
      </c>
      <c r="EM335" s="371">
        <f t="shared" si="870"/>
        <v>177.48</v>
      </c>
      <c r="EN335" s="372">
        <f t="shared" si="870"/>
        <v>393.36</v>
      </c>
      <c r="EO335" s="426">
        <v>2.72</v>
      </c>
      <c r="EP335" s="420">
        <v>2.68</v>
      </c>
      <c r="EQ335" s="371">
        <f t="shared" si="810"/>
        <v>465.12000000000006</v>
      </c>
      <c r="ER335" s="372">
        <f t="shared" si="810"/>
        <v>284.08000000000004</v>
      </c>
      <c r="ES335" s="426"/>
      <c r="ET335" s="446"/>
      <c r="EU335" s="371">
        <f t="shared" si="868"/>
        <v>0</v>
      </c>
      <c r="EV335" s="372">
        <f t="shared" si="869"/>
        <v>0</v>
      </c>
      <c r="EW335" s="371">
        <f t="shared" si="811"/>
        <v>2.2390243902439027</v>
      </c>
      <c r="EX335" s="372">
        <f t="shared" si="811"/>
        <v>2.6566274509803924</v>
      </c>
      <c r="EY335" s="371">
        <f t="shared" si="812"/>
        <v>642.6</v>
      </c>
      <c r="EZ335" s="372">
        <f t="shared" si="812"/>
        <v>677.44</v>
      </c>
      <c r="FA335" s="426"/>
      <c r="FB335" s="420"/>
      <c r="FC335" s="371">
        <f t="shared" si="797"/>
        <v>0</v>
      </c>
      <c r="FD335" s="372">
        <f t="shared" si="797"/>
        <v>0</v>
      </c>
      <c r="FE335" s="426"/>
      <c r="FF335" s="420"/>
      <c r="FG335" s="371">
        <f t="shared" si="798"/>
        <v>0</v>
      </c>
      <c r="FH335" s="372">
        <f t="shared" si="798"/>
        <v>0</v>
      </c>
      <c r="FI335" s="421"/>
      <c r="FJ335" s="420"/>
      <c r="FK335" s="371">
        <f t="shared" si="813"/>
        <v>0</v>
      </c>
      <c r="FL335" s="372">
        <f t="shared" si="813"/>
        <v>0</v>
      </c>
      <c r="FM335" s="371">
        <f t="shared" si="814"/>
        <v>0</v>
      </c>
      <c r="FN335" s="372">
        <f t="shared" si="814"/>
        <v>0</v>
      </c>
      <c r="FO335" s="371">
        <f t="shared" si="815"/>
        <v>0</v>
      </c>
      <c r="FP335" s="372">
        <f t="shared" si="815"/>
        <v>0</v>
      </c>
      <c r="FQ335" s="424"/>
      <c r="FR335" s="425"/>
      <c r="FS335" s="371">
        <f t="shared" si="816"/>
        <v>0</v>
      </c>
      <c r="FT335" s="372">
        <f t="shared" si="816"/>
        <v>0</v>
      </c>
      <c r="FU335" s="426"/>
      <c r="FV335" s="425"/>
      <c r="FW335" s="371">
        <f t="shared" si="799"/>
        <v>0</v>
      </c>
      <c r="FX335" s="372">
        <f t="shared" si="799"/>
        <v>0</v>
      </c>
      <c r="FY335" s="426"/>
      <c r="FZ335" s="425"/>
      <c r="GA335" s="371">
        <f t="shared" si="817"/>
        <v>0</v>
      </c>
      <c r="GB335" s="372">
        <f t="shared" si="817"/>
        <v>0</v>
      </c>
      <c r="GC335" s="406">
        <f t="shared" si="818"/>
        <v>379</v>
      </c>
      <c r="GD335" s="372">
        <f t="shared" si="818"/>
        <v>473</v>
      </c>
      <c r="GE335" s="371">
        <f t="shared" si="818"/>
        <v>0</v>
      </c>
      <c r="GF335" s="372">
        <f t="shared" si="819"/>
        <v>0</v>
      </c>
      <c r="GG335" s="371">
        <f t="shared" si="820"/>
        <v>974.68000000000006</v>
      </c>
      <c r="GH335" s="372">
        <f t="shared" si="820"/>
        <v>1674.7199999999998</v>
      </c>
      <c r="GI335" s="371" t="str">
        <f t="shared" si="821"/>
        <v/>
      </c>
      <c r="GJ335" s="372" t="str">
        <f t="shared" si="821"/>
        <v/>
      </c>
      <c r="GK335" s="406">
        <f t="shared" si="822"/>
        <v>273</v>
      </c>
      <c r="GL335" s="372">
        <f t="shared" si="822"/>
        <v>219</v>
      </c>
      <c r="GM335" s="371">
        <f t="shared" si="822"/>
        <v>0</v>
      </c>
      <c r="GN335" s="372">
        <f t="shared" si="823"/>
        <v>0</v>
      </c>
      <c r="GO335" s="371">
        <f t="shared" si="824"/>
        <v>844.90000000000009</v>
      </c>
      <c r="GP335" s="372">
        <f t="shared" si="824"/>
        <v>804.57</v>
      </c>
      <c r="GQ335" s="371">
        <f t="shared" si="825"/>
        <v>0</v>
      </c>
      <c r="GR335" s="372">
        <f t="shared" si="825"/>
        <v>0</v>
      </c>
      <c r="GS335" s="406">
        <f t="shared" si="826"/>
        <v>652</v>
      </c>
      <c r="GT335" s="372">
        <f t="shared" si="826"/>
        <v>692</v>
      </c>
      <c r="GU335" s="371">
        <f t="shared" si="826"/>
        <v>0</v>
      </c>
      <c r="GV335" s="372">
        <f t="shared" si="826"/>
        <v>0</v>
      </c>
      <c r="GW335" s="371">
        <f t="shared" si="827"/>
        <v>1819.5800000000002</v>
      </c>
      <c r="GX335" s="372">
        <f t="shared" si="827"/>
        <v>2479.29</v>
      </c>
      <c r="GY335" s="371" t="str">
        <f t="shared" si="827"/>
        <v/>
      </c>
      <c r="GZ335" s="372" t="str">
        <f t="shared" si="827"/>
        <v/>
      </c>
      <c r="HA335" s="406">
        <f t="shared" si="828"/>
        <v>0</v>
      </c>
      <c r="HB335" s="372">
        <f t="shared" si="828"/>
        <v>0</v>
      </c>
      <c r="HC335" s="371">
        <f t="shared" si="828"/>
        <v>0</v>
      </c>
      <c r="HD335" s="372">
        <f t="shared" si="828"/>
        <v>0</v>
      </c>
      <c r="HE335" s="371" t="str">
        <f t="shared" si="829"/>
        <v/>
      </c>
      <c r="HF335" s="372" t="str">
        <f t="shared" si="829"/>
        <v/>
      </c>
      <c r="HG335" s="371" t="str">
        <f t="shared" si="830"/>
        <v/>
      </c>
      <c r="HH335" s="372" t="str">
        <f t="shared" si="830"/>
        <v/>
      </c>
      <c r="HI335" s="406">
        <f t="shared" si="831"/>
        <v>1819.5800000000004</v>
      </c>
      <c r="HJ335" s="372">
        <f t="shared" si="831"/>
        <v>2479.2899999999995</v>
      </c>
      <c r="HK335" s="371" t="str">
        <f t="shared" si="832"/>
        <v/>
      </c>
      <c r="HL335" s="371" t="str">
        <f t="shared" si="832"/>
        <v/>
      </c>
      <c r="HM335" s="411"/>
    </row>
    <row r="336" spans="1:221" s="157" customFormat="1" ht="15">
      <c r="A336" s="503" t="s">
        <v>120</v>
      </c>
      <c r="B336" s="504" t="s">
        <v>684</v>
      </c>
      <c r="C336" s="158"/>
      <c r="D336" s="503">
        <v>221485</v>
      </c>
      <c r="E336" s="505">
        <v>8</v>
      </c>
      <c r="F336" s="676">
        <v>733</v>
      </c>
      <c r="G336" s="420">
        <v>581</v>
      </c>
      <c r="H336" s="421"/>
      <c r="I336" s="422"/>
      <c r="J336" s="371">
        <f t="shared" si="838"/>
        <v>733</v>
      </c>
      <c r="K336" s="372">
        <f t="shared" si="839"/>
        <v>581</v>
      </c>
      <c r="L336" s="420"/>
      <c r="M336" s="371">
        <f t="shared" si="840"/>
        <v>733</v>
      </c>
      <c r="N336" s="372">
        <f t="shared" si="841"/>
        <v>581</v>
      </c>
      <c r="O336" s="371">
        <f t="shared" si="842"/>
        <v>0</v>
      </c>
      <c r="P336" s="372">
        <f t="shared" si="843"/>
        <v>0</v>
      </c>
      <c r="Q336" s="424">
        <v>27</v>
      </c>
      <c r="R336" s="425">
        <v>20</v>
      </c>
      <c r="S336" s="371">
        <f t="shared" si="844"/>
        <v>0</v>
      </c>
      <c r="T336" s="372">
        <f t="shared" si="845"/>
        <v>0</v>
      </c>
      <c r="U336" s="426">
        <v>17</v>
      </c>
      <c r="V336" s="425">
        <v>14</v>
      </c>
      <c r="W336" s="371">
        <f t="shared" si="846"/>
        <v>0</v>
      </c>
      <c r="X336" s="372">
        <f t="shared" si="847"/>
        <v>0</v>
      </c>
      <c r="Y336" s="426"/>
      <c r="Z336" s="425">
        <v>0</v>
      </c>
      <c r="AA336" s="371">
        <f t="shared" si="848"/>
        <v>0</v>
      </c>
      <c r="AB336" s="372">
        <f t="shared" si="849"/>
        <v>0</v>
      </c>
      <c r="AC336" s="358">
        <f t="shared" si="850"/>
        <v>44</v>
      </c>
      <c r="AD336" s="372">
        <f t="shared" si="851"/>
        <v>34</v>
      </c>
      <c r="AE336" s="358">
        <f t="shared" si="852"/>
        <v>0</v>
      </c>
      <c r="AF336" s="372">
        <f t="shared" si="853"/>
        <v>0</v>
      </c>
      <c r="AG336" s="427">
        <v>3.69</v>
      </c>
      <c r="AH336" s="420">
        <v>3.6</v>
      </c>
      <c r="AI336" s="371">
        <f t="shared" si="854"/>
        <v>99.63</v>
      </c>
      <c r="AJ336" s="372">
        <f t="shared" si="855"/>
        <v>72</v>
      </c>
      <c r="AK336" s="426">
        <v>3.48</v>
      </c>
      <c r="AL336" s="420">
        <v>3.71</v>
      </c>
      <c r="AM336" s="371">
        <f t="shared" si="856"/>
        <v>59.16</v>
      </c>
      <c r="AN336" s="372">
        <f t="shared" si="857"/>
        <v>51.94</v>
      </c>
      <c r="AO336" s="426"/>
      <c r="AP336" s="446"/>
      <c r="AQ336" s="371">
        <f t="shared" si="858"/>
        <v>0</v>
      </c>
      <c r="AR336" s="372">
        <f t="shared" si="859"/>
        <v>0</v>
      </c>
      <c r="AS336" s="371">
        <f t="shared" si="860"/>
        <v>3.6088636363636364</v>
      </c>
      <c r="AT336" s="372">
        <f t="shared" si="861"/>
        <v>3.6452941176470586</v>
      </c>
      <c r="AU336" s="371">
        <f t="shared" si="862"/>
        <v>158.79</v>
      </c>
      <c r="AV336" s="372">
        <f t="shared" si="863"/>
        <v>123.94</v>
      </c>
      <c r="AW336" s="426"/>
      <c r="AX336" s="420"/>
      <c r="AY336" s="371">
        <f t="shared" si="864"/>
        <v>0</v>
      </c>
      <c r="AZ336" s="372">
        <f t="shared" si="865"/>
        <v>0</v>
      </c>
      <c r="BA336" s="426"/>
      <c r="BB336" s="420"/>
      <c r="BC336" s="371">
        <f t="shared" si="866"/>
        <v>0</v>
      </c>
      <c r="BD336" s="372">
        <f t="shared" si="867"/>
        <v>0</v>
      </c>
      <c r="BE336" s="421"/>
      <c r="BF336" s="420"/>
      <c r="BG336" s="371">
        <f t="shared" si="778"/>
        <v>0</v>
      </c>
      <c r="BH336" s="372">
        <f t="shared" si="778"/>
        <v>0</v>
      </c>
      <c r="BI336" s="371">
        <f t="shared" si="779"/>
        <v>0</v>
      </c>
      <c r="BJ336" s="372">
        <f t="shared" si="779"/>
        <v>0</v>
      </c>
      <c r="BK336" s="371">
        <f t="shared" si="780"/>
        <v>0</v>
      </c>
      <c r="BL336" s="372">
        <f t="shared" si="780"/>
        <v>0</v>
      </c>
      <c r="BM336" s="431">
        <v>155</v>
      </c>
      <c r="BN336" s="425">
        <v>183</v>
      </c>
      <c r="BO336" s="371">
        <f t="shared" si="834"/>
        <v>0</v>
      </c>
      <c r="BP336" s="372">
        <f t="shared" si="834"/>
        <v>0</v>
      </c>
      <c r="BQ336" s="426">
        <v>59</v>
      </c>
      <c r="BR336" s="425">
        <v>77</v>
      </c>
      <c r="BS336" s="371">
        <f t="shared" si="803"/>
        <v>0</v>
      </c>
      <c r="BT336" s="372">
        <f t="shared" si="803"/>
        <v>0</v>
      </c>
      <c r="BU336" s="426"/>
      <c r="BV336" s="425">
        <v>0</v>
      </c>
      <c r="BW336" s="371">
        <f t="shared" si="804"/>
        <v>0</v>
      </c>
      <c r="BX336" s="423">
        <f t="shared" si="781"/>
        <v>0</v>
      </c>
      <c r="BY336" s="358">
        <f t="shared" si="782"/>
        <v>214</v>
      </c>
      <c r="BZ336" s="372">
        <f t="shared" si="782"/>
        <v>260</v>
      </c>
      <c r="CA336" s="358">
        <f t="shared" si="783"/>
        <v>0</v>
      </c>
      <c r="CB336" s="372">
        <f t="shared" si="783"/>
        <v>0</v>
      </c>
      <c r="CC336" s="427">
        <v>3.32</v>
      </c>
      <c r="CD336" s="420">
        <v>4.42</v>
      </c>
      <c r="CE336" s="371">
        <f t="shared" si="835"/>
        <v>514.6</v>
      </c>
      <c r="CF336" s="372">
        <f t="shared" si="835"/>
        <v>808.86</v>
      </c>
      <c r="CG336" s="426">
        <v>3.81</v>
      </c>
      <c r="CH336" s="420">
        <v>4.92</v>
      </c>
      <c r="CI336" s="371">
        <f t="shared" si="805"/>
        <v>224.79</v>
      </c>
      <c r="CJ336" s="372">
        <f t="shared" si="805"/>
        <v>378.84</v>
      </c>
      <c r="CK336" s="426"/>
      <c r="CL336" s="446"/>
      <c r="CM336" s="371">
        <f t="shared" si="806"/>
        <v>0</v>
      </c>
      <c r="CN336" s="372">
        <f t="shared" si="806"/>
        <v>0</v>
      </c>
      <c r="CO336" s="371">
        <f t="shared" si="784"/>
        <v>3.4550934579439252</v>
      </c>
      <c r="CP336" s="372">
        <f t="shared" si="784"/>
        <v>4.5680769230769229</v>
      </c>
      <c r="CQ336" s="371">
        <f t="shared" si="785"/>
        <v>739.39</v>
      </c>
      <c r="CR336" s="372">
        <f t="shared" si="785"/>
        <v>1187.7</v>
      </c>
      <c r="CS336" s="426"/>
      <c r="CT336" s="420"/>
      <c r="CU336" s="371">
        <f t="shared" si="836"/>
        <v>0</v>
      </c>
      <c r="CV336" s="372">
        <f t="shared" si="836"/>
        <v>0</v>
      </c>
      <c r="CW336" s="426"/>
      <c r="CX336" s="420"/>
      <c r="CY336" s="371">
        <f t="shared" si="837"/>
        <v>0</v>
      </c>
      <c r="CZ336" s="372">
        <f t="shared" si="837"/>
        <v>0</v>
      </c>
      <c r="DA336" s="421"/>
      <c r="DB336" s="420"/>
      <c r="DC336" s="371">
        <f t="shared" si="786"/>
        <v>0</v>
      </c>
      <c r="DD336" s="372">
        <f t="shared" si="786"/>
        <v>0</v>
      </c>
      <c r="DE336" s="371">
        <f t="shared" si="787"/>
        <v>0</v>
      </c>
      <c r="DF336" s="372">
        <f t="shared" si="787"/>
        <v>0</v>
      </c>
      <c r="DG336" s="371">
        <f t="shared" si="788"/>
        <v>0</v>
      </c>
      <c r="DH336" s="372">
        <f t="shared" si="788"/>
        <v>0</v>
      </c>
      <c r="DI336" s="371">
        <f t="shared" si="789"/>
        <v>258</v>
      </c>
      <c r="DJ336" s="372">
        <f t="shared" si="789"/>
        <v>294</v>
      </c>
      <c r="DK336" s="371">
        <f t="shared" si="789"/>
        <v>0</v>
      </c>
      <c r="DL336" s="372">
        <f t="shared" si="790"/>
        <v>0</v>
      </c>
      <c r="DM336" s="371">
        <f t="shared" si="791"/>
        <v>3.4813178294573643</v>
      </c>
      <c r="DN336" s="372">
        <f t="shared" si="791"/>
        <v>4.4613605442176878</v>
      </c>
      <c r="DO336" s="371">
        <f t="shared" si="792"/>
        <v>898.18</v>
      </c>
      <c r="DP336" s="372">
        <f t="shared" si="792"/>
        <v>1311.64</v>
      </c>
      <c r="DQ336" s="371">
        <f t="shared" si="793"/>
        <v>0</v>
      </c>
      <c r="DR336" s="372">
        <f t="shared" si="793"/>
        <v>0</v>
      </c>
      <c r="DS336" s="371">
        <f t="shared" si="794"/>
        <v>0</v>
      </c>
      <c r="DT336" s="372">
        <f t="shared" si="794"/>
        <v>0</v>
      </c>
      <c r="DU336" s="424">
        <v>189</v>
      </c>
      <c r="DV336" s="425">
        <v>129</v>
      </c>
      <c r="DW336" s="371">
        <f t="shared" si="795"/>
        <v>0</v>
      </c>
      <c r="DX336" s="372">
        <f t="shared" si="795"/>
        <v>0</v>
      </c>
      <c r="DY336" s="426">
        <v>286</v>
      </c>
      <c r="DZ336" s="425">
        <v>158</v>
      </c>
      <c r="EA336" s="371">
        <f t="shared" si="796"/>
        <v>0</v>
      </c>
      <c r="EB336" s="372">
        <f t="shared" si="796"/>
        <v>0</v>
      </c>
      <c r="EC336" s="426"/>
      <c r="ED336" s="425">
        <v>0</v>
      </c>
      <c r="EE336" s="371">
        <f t="shared" si="807"/>
        <v>0</v>
      </c>
      <c r="EF336" s="372">
        <f t="shared" si="807"/>
        <v>0</v>
      </c>
      <c r="EG336" s="358">
        <f t="shared" si="808"/>
        <v>475</v>
      </c>
      <c r="EH336" s="372">
        <f t="shared" si="808"/>
        <v>287</v>
      </c>
      <c r="EI336" s="358">
        <f t="shared" si="809"/>
        <v>0</v>
      </c>
      <c r="EJ336" s="372">
        <f t="shared" si="809"/>
        <v>0</v>
      </c>
      <c r="EK336" s="427">
        <v>2.13</v>
      </c>
      <c r="EL336" s="420">
        <v>3.01</v>
      </c>
      <c r="EM336" s="371">
        <f t="shared" si="870"/>
        <v>402.57</v>
      </c>
      <c r="EN336" s="372">
        <f t="shared" si="870"/>
        <v>388.28999999999996</v>
      </c>
      <c r="EO336" s="426">
        <v>3.32</v>
      </c>
      <c r="EP336" s="420">
        <v>3.09</v>
      </c>
      <c r="EQ336" s="371">
        <f t="shared" si="810"/>
        <v>949.52</v>
      </c>
      <c r="ER336" s="372">
        <f t="shared" si="810"/>
        <v>488.21999999999997</v>
      </c>
      <c r="ES336" s="426"/>
      <c r="ET336" s="446"/>
      <c r="EU336" s="371">
        <f t="shared" si="868"/>
        <v>0</v>
      </c>
      <c r="EV336" s="372">
        <f t="shared" si="869"/>
        <v>0</v>
      </c>
      <c r="EW336" s="371">
        <f t="shared" si="811"/>
        <v>2.8465052631578946</v>
      </c>
      <c r="EX336" s="372">
        <f t="shared" si="811"/>
        <v>3.0540418118466897</v>
      </c>
      <c r="EY336" s="371">
        <f t="shared" si="812"/>
        <v>1352.09</v>
      </c>
      <c r="EZ336" s="372">
        <f t="shared" si="812"/>
        <v>876.50999999999988</v>
      </c>
      <c r="FA336" s="426"/>
      <c r="FB336" s="420"/>
      <c r="FC336" s="371">
        <f t="shared" si="797"/>
        <v>0</v>
      </c>
      <c r="FD336" s="372">
        <f t="shared" si="797"/>
        <v>0</v>
      </c>
      <c r="FE336" s="426"/>
      <c r="FF336" s="420"/>
      <c r="FG336" s="371">
        <f t="shared" si="798"/>
        <v>0</v>
      </c>
      <c r="FH336" s="372">
        <f t="shared" si="798"/>
        <v>0</v>
      </c>
      <c r="FI336" s="421"/>
      <c r="FJ336" s="420"/>
      <c r="FK336" s="371">
        <f t="shared" si="813"/>
        <v>0</v>
      </c>
      <c r="FL336" s="372">
        <f t="shared" si="813"/>
        <v>0</v>
      </c>
      <c r="FM336" s="371">
        <f t="shared" si="814"/>
        <v>0</v>
      </c>
      <c r="FN336" s="372">
        <f t="shared" si="814"/>
        <v>0</v>
      </c>
      <c r="FO336" s="371">
        <f t="shared" si="815"/>
        <v>0</v>
      </c>
      <c r="FP336" s="372">
        <f t="shared" si="815"/>
        <v>0</v>
      </c>
      <c r="FQ336" s="424"/>
      <c r="FR336" s="425"/>
      <c r="FS336" s="371">
        <f t="shared" si="816"/>
        <v>0</v>
      </c>
      <c r="FT336" s="372">
        <f t="shared" si="816"/>
        <v>0</v>
      </c>
      <c r="FU336" s="426"/>
      <c r="FV336" s="425"/>
      <c r="FW336" s="371">
        <f t="shared" si="799"/>
        <v>0</v>
      </c>
      <c r="FX336" s="372">
        <f t="shared" si="799"/>
        <v>0</v>
      </c>
      <c r="FY336" s="426"/>
      <c r="FZ336" s="425"/>
      <c r="GA336" s="371">
        <f t="shared" si="817"/>
        <v>0</v>
      </c>
      <c r="GB336" s="372">
        <f t="shared" si="817"/>
        <v>0</v>
      </c>
      <c r="GC336" s="406">
        <f t="shared" si="818"/>
        <v>371</v>
      </c>
      <c r="GD336" s="372">
        <f t="shared" si="818"/>
        <v>332</v>
      </c>
      <c r="GE336" s="371">
        <f t="shared" si="818"/>
        <v>0</v>
      </c>
      <c r="GF336" s="372">
        <f t="shared" si="819"/>
        <v>0</v>
      </c>
      <c r="GG336" s="371">
        <f t="shared" si="820"/>
        <v>1016.8</v>
      </c>
      <c r="GH336" s="372">
        <f t="shared" si="820"/>
        <v>1269.1500000000001</v>
      </c>
      <c r="GI336" s="371" t="str">
        <f t="shared" si="821"/>
        <v/>
      </c>
      <c r="GJ336" s="372" t="str">
        <f t="shared" si="821"/>
        <v/>
      </c>
      <c r="GK336" s="406">
        <f t="shared" si="822"/>
        <v>362</v>
      </c>
      <c r="GL336" s="372">
        <f t="shared" si="822"/>
        <v>249</v>
      </c>
      <c r="GM336" s="371">
        <f t="shared" si="822"/>
        <v>0</v>
      </c>
      <c r="GN336" s="372">
        <f t="shared" si="823"/>
        <v>0</v>
      </c>
      <c r="GO336" s="371">
        <f t="shared" si="824"/>
        <v>1233.47</v>
      </c>
      <c r="GP336" s="372">
        <f t="shared" si="824"/>
        <v>919</v>
      </c>
      <c r="GQ336" s="371">
        <f t="shared" si="825"/>
        <v>0</v>
      </c>
      <c r="GR336" s="372">
        <f t="shared" si="825"/>
        <v>0</v>
      </c>
      <c r="GS336" s="406">
        <f t="shared" si="826"/>
        <v>733</v>
      </c>
      <c r="GT336" s="372">
        <f t="shared" si="826"/>
        <v>581</v>
      </c>
      <c r="GU336" s="371">
        <f t="shared" si="826"/>
        <v>0</v>
      </c>
      <c r="GV336" s="372">
        <f t="shared" si="826"/>
        <v>0</v>
      </c>
      <c r="GW336" s="371">
        <f t="shared" si="827"/>
        <v>2250.27</v>
      </c>
      <c r="GX336" s="372">
        <f t="shared" si="827"/>
        <v>2188.15</v>
      </c>
      <c r="GY336" s="371" t="str">
        <f t="shared" si="827"/>
        <v/>
      </c>
      <c r="GZ336" s="372" t="str">
        <f t="shared" si="827"/>
        <v/>
      </c>
      <c r="HA336" s="406">
        <f t="shared" si="828"/>
        <v>0</v>
      </c>
      <c r="HB336" s="372">
        <f t="shared" si="828"/>
        <v>0</v>
      </c>
      <c r="HC336" s="371">
        <f t="shared" si="828"/>
        <v>0</v>
      </c>
      <c r="HD336" s="372">
        <f t="shared" si="828"/>
        <v>0</v>
      </c>
      <c r="HE336" s="371" t="str">
        <f t="shared" si="829"/>
        <v/>
      </c>
      <c r="HF336" s="372" t="str">
        <f t="shared" si="829"/>
        <v/>
      </c>
      <c r="HG336" s="371" t="str">
        <f t="shared" si="830"/>
        <v/>
      </c>
      <c r="HH336" s="372" t="str">
        <f t="shared" si="830"/>
        <v/>
      </c>
      <c r="HI336" s="406">
        <f t="shared" si="831"/>
        <v>2250.27</v>
      </c>
      <c r="HJ336" s="372">
        <f t="shared" si="831"/>
        <v>2188.15</v>
      </c>
      <c r="HK336" s="371" t="str">
        <f t="shared" si="832"/>
        <v/>
      </c>
      <c r="HL336" s="371" t="str">
        <f t="shared" si="832"/>
        <v/>
      </c>
      <c r="HM336" s="411"/>
    </row>
    <row r="337" spans="1:221" s="157" customFormat="1" ht="15">
      <c r="A337" s="503" t="s">
        <v>120</v>
      </c>
      <c r="B337" s="504" t="s">
        <v>685</v>
      </c>
      <c r="C337" s="158"/>
      <c r="D337" s="503">
        <v>219879</v>
      </c>
      <c r="E337" s="505">
        <v>9</v>
      </c>
      <c r="F337" s="676">
        <v>277</v>
      </c>
      <c r="G337" s="420">
        <v>320</v>
      </c>
      <c r="H337" s="421"/>
      <c r="I337" s="422"/>
      <c r="J337" s="371">
        <f t="shared" si="838"/>
        <v>277</v>
      </c>
      <c r="K337" s="372">
        <f t="shared" si="839"/>
        <v>320</v>
      </c>
      <c r="L337" s="420"/>
      <c r="M337" s="371">
        <f t="shared" si="840"/>
        <v>277</v>
      </c>
      <c r="N337" s="372">
        <f t="shared" si="841"/>
        <v>320</v>
      </c>
      <c r="O337" s="371">
        <f t="shared" si="842"/>
        <v>0</v>
      </c>
      <c r="P337" s="372">
        <f t="shared" si="843"/>
        <v>0</v>
      </c>
      <c r="Q337" s="424">
        <v>40</v>
      </c>
      <c r="R337" s="425">
        <v>29</v>
      </c>
      <c r="S337" s="371">
        <f t="shared" si="844"/>
        <v>0</v>
      </c>
      <c r="T337" s="372">
        <f t="shared" si="845"/>
        <v>0</v>
      </c>
      <c r="U337" s="426">
        <v>10</v>
      </c>
      <c r="V337" s="425">
        <v>4</v>
      </c>
      <c r="W337" s="371">
        <f t="shared" si="846"/>
        <v>0</v>
      </c>
      <c r="X337" s="372">
        <f t="shared" si="847"/>
        <v>0</v>
      </c>
      <c r="Y337" s="426"/>
      <c r="Z337" s="425">
        <v>0</v>
      </c>
      <c r="AA337" s="371">
        <f t="shared" si="848"/>
        <v>0</v>
      </c>
      <c r="AB337" s="372">
        <f t="shared" si="849"/>
        <v>0</v>
      </c>
      <c r="AC337" s="358">
        <f t="shared" si="850"/>
        <v>50</v>
      </c>
      <c r="AD337" s="372">
        <f t="shared" si="851"/>
        <v>33</v>
      </c>
      <c r="AE337" s="358">
        <f t="shared" si="852"/>
        <v>0</v>
      </c>
      <c r="AF337" s="372">
        <f t="shared" si="853"/>
        <v>0</v>
      </c>
      <c r="AG337" s="427">
        <v>2.77</v>
      </c>
      <c r="AH337" s="420">
        <v>3.39</v>
      </c>
      <c r="AI337" s="371">
        <f t="shared" si="854"/>
        <v>110.8</v>
      </c>
      <c r="AJ337" s="372">
        <f t="shared" si="855"/>
        <v>98.31</v>
      </c>
      <c r="AK337" s="426">
        <v>3.72</v>
      </c>
      <c r="AL337" s="420">
        <v>4.75</v>
      </c>
      <c r="AM337" s="371">
        <f t="shared" si="856"/>
        <v>37.200000000000003</v>
      </c>
      <c r="AN337" s="372">
        <f t="shared" si="857"/>
        <v>19</v>
      </c>
      <c r="AO337" s="426"/>
      <c r="AP337" s="446"/>
      <c r="AQ337" s="371">
        <f t="shared" si="858"/>
        <v>0</v>
      </c>
      <c r="AR337" s="372">
        <f t="shared" si="859"/>
        <v>0</v>
      </c>
      <c r="AS337" s="371">
        <f t="shared" si="860"/>
        <v>2.96</v>
      </c>
      <c r="AT337" s="372">
        <f t="shared" si="861"/>
        <v>3.5548484848484847</v>
      </c>
      <c r="AU337" s="371">
        <f t="shared" si="862"/>
        <v>148</v>
      </c>
      <c r="AV337" s="372">
        <f t="shared" si="863"/>
        <v>117.31</v>
      </c>
      <c r="AW337" s="426"/>
      <c r="AX337" s="420"/>
      <c r="AY337" s="371">
        <f t="shared" si="864"/>
        <v>0</v>
      </c>
      <c r="AZ337" s="372">
        <f t="shared" si="865"/>
        <v>0</v>
      </c>
      <c r="BA337" s="426"/>
      <c r="BB337" s="420"/>
      <c r="BC337" s="371">
        <f t="shared" si="866"/>
        <v>0</v>
      </c>
      <c r="BD337" s="372">
        <f t="shared" si="867"/>
        <v>0</v>
      </c>
      <c r="BE337" s="421"/>
      <c r="BF337" s="420"/>
      <c r="BG337" s="371">
        <f t="shared" si="778"/>
        <v>0</v>
      </c>
      <c r="BH337" s="372">
        <f t="shared" si="778"/>
        <v>0</v>
      </c>
      <c r="BI337" s="371">
        <f t="shared" si="779"/>
        <v>0</v>
      </c>
      <c r="BJ337" s="372">
        <f t="shared" si="779"/>
        <v>0</v>
      </c>
      <c r="BK337" s="371">
        <f t="shared" si="780"/>
        <v>0</v>
      </c>
      <c r="BL337" s="372">
        <f t="shared" si="780"/>
        <v>0</v>
      </c>
      <c r="BM337" s="431">
        <v>98</v>
      </c>
      <c r="BN337" s="425">
        <v>124</v>
      </c>
      <c r="BO337" s="371">
        <f t="shared" si="834"/>
        <v>0</v>
      </c>
      <c r="BP337" s="372">
        <f t="shared" si="834"/>
        <v>0</v>
      </c>
      <c r="BQ337" s="426">
        <v>11</v>
      </c>
      <c r="BR337" s="425">
        <v>24</v>
      </c>
      <c r="BS337" s="371">
        <f t="shared" si="803"/>
        <v>0</v>
      </c>
      <c r="BT337" s="372">
        <f t="shared" si="803"/>
        <v>0</v>
      </c>
      <c r="BU337" s="426"/>
      <c r="BV337" s="425">
        <v>0</v>
      </c>
      <c r="BW337" s="371">
        <f t="shared" si="804"/>
        <v>0</v>
      </c>
      <c r="BX337" s="423">
        <f t="shared" si="781"/>
        <v>0</v>
      </c>
      <c r="BY337" s="358">
        <f t="shared" si="782"/>
        <v>109</v>
      </c>
      <c r="BZ337" s="372">
        <f t="shared" si="782"/>
        <v>148</v>
      </c>
      <c r="CA337" s="358">
        <f t="shared" si="783"/>
        <v>0</v>
      </c>
      <c r="CB337" s="372">
        <f t="shared" si="783"/>
        <v>0</v>
      </c>
      <c r="CC337" s="427">
        <v>2.88</v>
      </c>
      <c r="CD337" s="420">
        <v>3.35</v>
      </c>
      <c r="CE337" s="371">
        <f t="shared" si="835"/>
        <v>282.24</v>
      </c>
      <c r="CF337" s="372">
        <f t="shared" si="835"/>
        <v>415.40000000000003</v>
      </c>
      <c r="CG337" s="426">
        <v>3.24</v>
      </c>
      <c r="CH337" s="420">
        <v>4.13</v>
      </c>
      <c r="CI337" s="371">
        <f t="shared" si="805"/>
        <v>35.64</v>
      </c>
      <c r="CJ337" s="372">
        <f t="shared" si="805"/>
        <v>99.12</v>
      </c>
      <c r="CK337" s="426"/>
      <c r="CL337" s="446"/>
      <c r="CM337" s="371">
        <f t="shared" si="806"/>
        <v>0</v>
      </c>
      <c r="CN337" s="372">
        <f t="shared" si="806"/>
        <v>0</v>
      </c>
      <c r="CO337" s="371">
        <f t="shared" si="784"/>
        <v>2.9163302752293578</v>
      </c>
      <c r="CP337" s="372">
        <f t="shared" si="784"/>
        <v>3.4764864864864862</v>
      </c>
      <c r="CQ337" s="371">
        <f t="shared" si="785"/>
        <v>317.88</v>
      </c>
      <c r="CR337" s="372">
        <f t="shared" si="785"/>
        <v>514.52</v>
      </c>
      <c r="CS337" s="426"/>
      <c r="CT337" s="420"/>
      <c r="CU337" s="371">
        <f t="shared" si="836"/>
        <v>0</v>
      </c>
      <c r="CV337" s="372">
        <f t="shared" si="836"/>
        <v>0</v>
      </c>
      <c r="CW337" s="426"/>
      <c r="CX337" s="420"/>
      <c r="CY337" s="371">
        <f t="shared" si="837"/>
        <v>0</v>
      </c>
      <c r="CZ337" s="372">
        <f t="shared" si="837"/>
        <v>0</v>
      </c>
      <c r="DA337" s="421"/>
      <c r="DB337" s="420"/>
      <c r="DC337" s="371">
        <f t="shared" si="786"/>
        <v>0</v>
      </c>
      <c r="DD337" s="372">
        <f t="shared" si="786"/>
        <v>0</v>
      </c>
      <c r="DE337" s="371">
        <f t="shared" si="787"/>
        <v>0</v>
      </c>
      <c r="DF337" s="372">
        <f t="shared" si="787"/>
        <v>0</v>
      </c>
      <c r="DG337" s="371">
        <f t="shared" si="788"/>
        <v>0</v>
      </c>
      <c r="DH337" s="372">
        <f t="shared" si="788"/>
        <v>0</v>
      </c>
      <c r="DI337" s="371">
        <f t="shared" si="789"/>
        <v>159</v>
      </c>
      <c r="DJ337" s="372">
        <f t="shared" si="789"/>
        <v>181</v>
      </c>
      <c r="DK337" s="371">
        <f t="shared" si="789"/>
        <v>0</v>
      </c>
      <c r="DL337" s="372">
        <f t="shared" si="790"/>
        <v>0</v>
      </c>
      <c r="DM337" s="371">
        <f t="shared" si="791"/>
        <v>2.9300628930817609</v>
      </c>
      <c r="DN337" s="372">
        <f t="shared" si="791"/>
        <v>3.4907734806629831</v>
      </c>
      <c r="DO337" s="371">
        <f t="shared" si="792"/>
        <v>465.88</v>
      </c>
      <c r="DP337" s="372">
        <f t="shared" si="792"/>
        <v>631.82999999999993</v>
      </c>
      <c r="DQ337" s="371">
        <f t="shared" si="793"/>
        <v>0</v>
      </c>
      <c r="DR337" s="372">
        <f t="shared" si="793"/>
        <v>0</v>
      </c>
      <c r="DS337" s="371">
        <f t="shared" si="794"/>
        <v>0</v>
      </c>
      <c r="DT337" s="372">
        <f t="shared" si="794"/>
        <v>0</v>
      </c>
      <c r="DU337" s="424">
        <v>34</v>
      </c>
      <c r="DV337" s="425">
        <v>48</v>
      </c>
      <c r="DW337" s="371">
        <f t="shared" si="795"/>
        <v>0</v>
      </c>
      <c r="DX337" s="372">
        <f t="shared" si="795"/>
        <v>0</v>
      </c>
      <c r="DY337" s="426">
        <v>84</v>
      </c>
      <c r="DZ337" s="425">
        <v>91</v>
      </c>
      <c r="EA337" s="371">
        <f t="shared" si="796"/>
        <v>0</v>
      </c>
      <c r="EB337" s="372">
        <f t="shared" si="796"/>
        <v>0</v>
      </c>
      <c r="EC337" s="426"/>
      <c r="ED337" s="425">
        <v>0</v>
      </c>
      <c r="EE337" s="371">
        <f t="shared" si="807"/>
        <v>0</v>
      </c>
      <c r="EF337" s="372">
        <f t="shared" si="807"/>
        <v>0</v>
      </c>
      <c r="EG337" s="358">
        <f t="shared" si="808"/>
        <v>118</v>
      </c>
      <c r="EH337" s="372">
        <f t="shared" si="808"/>
        <v>139</v>
      </c>
      <c r="EI337" s="358">
        <f t="shared" si="809"/>
        <v>0</v>
      </c>
      <c r="EJ337" s="372">
        <f t="shared" si="809"/>
        <v>0</v>
      </c>
      <c r="EK337" s="427">
        <v>1.53</v>
      </c>
      <c r="EL337" s="420">
        <v>2.67</v>
      </c>
      <c r="EM337" s="371">
        <f t="shared" si="870"/>
        <v>52.02</v>
      </c>
      <c r="EN337" s="372">
        <f t="shared" si="870"/>
        <v>128.16</v>
      </c>
      <c r="EO337" s="426">
        <v>2.69</v>
      </c>
      <c r="EP337" s="420">
        <v>3.34</v>
      </c>
      <c r="EQ337" s="371">
        <f t="shared" si="810"/>
        <v>225.96</v>
      </c>
      <c r="ER337" s="372">
        <f t="shared" si="810"/>
        <v>303.94</v>
      </c>
      <c r="ES337" s="426"/>
      <c r="ET337" s="446"/>
      <c r="EU337" s="371">
        <f t="shared" si="868"/>
        <v>0</v>
      </c>
      <c r="EV337" s="372">
        <f t="shared" si="869"/>
        <v>0</v>
      </c>
      <c r="EW337" s="371">
        <f t="shared" si="811"/>
        <v>2.3557627118644069</v>
      </c>
      <c r="EX337" s="372">
        <f t="shared" si="811"/>
        <v>3.1086330935251798</v>
      </c>
      <c r="EY337" s="371">
        <f t="shared" si="812"/>
        <v>277.98</v>
      </c>
      <c r="EZ337" s="372">
        <f t="shared" si="812"/>
        <v>432.09999999999997</v>
      </c>
      <c r="FA337" s="426"/>
      <c r="FB337" s="420"/>
      <c r="FC337" s="371">
        <f t="shared" si="797"/>
        <v>0</v>
      </c>
      <c r="FD337" s="372">
        <f t="shared" si="797"/>
        <v>0</v>
      </c>
      <c r="FE337" s="426"/>
      <c r="FF337" s="420"/>
      <c r="FG337" s="371">
        <f t="shared" si="798"/>
        <v>0</v>
      </c>
      <c r="FH337" s="372">
        <f t="shared" si="798"/>
        <v>0</v>
      </c>
      <c r="FI337" s="421"/>
      <c r="FJ337" s="420"/>
      <c r="FK337" s="371">
        <f t="shared" si="813"/>
        <v>0</v>
      </c>
      <c r="FL337" s="372">
        <f t="shared" si="813"/>
        <v>0</v>
      </c>
      <c r="FM337" s="371">
        <f t="shared" si="814"/>
        <v>0</v>
      </c>
      <c r="FN337" s="372">
        <f t="shared" si="814"/>
        <v>0</v>
      </c>
      <c r="FO337" s="371">
        <f t="shared" si="815"/>
        <v>0</v>
      </c>
      <c r="FP337" s="372">
        <f t="shared" si="815"/>
        <v>0</v>
      </c>
      <c r="FQ337" s="424"/>
      <c r="FR337" s="425"/>
      <c r="FS337" s="371">
        <f t="shared" si="816"/>
        <v>0</v>
      </c>
      <c r="FT337" s="372">
        <f t="shared" si="816"/>
        <v>0</v>
      </c>
      <c r="FU337" s="426"/>
      <c r="FV337" s="425"/>
      <c r="FW337" s="371">
        <f t="shared" si="799"/>
        <v>0</v>
      </c>
      <c r="FX337" s="372">
        <f t="shared" si="799"/>
        <v>0</v>
      </c>
      <c r="FY337" s="426"/>
      <c r="FZ337" s="425"/>
      <c r="GA337" s="371">
        <f t="shared" si="817"/>
        <v>0</v>
      </c>
      <c r="GB337" s="372">
        <f t="shared" si="817"/>
        <v>0</v>
      </c>
      <c r="GC337" s="406">
        <f t="shared" si="818"/>
        <v>172</v>
      </c>
      <c r="GD337" s="372">
        <f t="shared" si="818"/>
        <v>201</v>
      </c>
      <c r="GE337" s="371">
        <f t="shared" si="818"/>
        <v>0</v>
      </c>
      <c r="GF337" s="372">
        <f t="shared" si="819"/>
        <v>0</v>
      </c>
      <c r="GG337" s="371">
        <f t="shared" si="820"/>
        <v>445.06</v>
      </c>
      <c r="GH337" s="372">
        <f t="shared" si="820"/>
        <v>641.87</v>
      </c>
      <c r="GI337" s="371" t="str">
        <f t="shared" si="821"/>
        <v/>
      </c>
      <c r="GJ337" s="372" t="str">
        <f t="shared" si="821"/>
        <v/>
      </c>
      <c r="GK337" s="406">
        <f t="shared" si="822"/>
        <v>105</v>
      </c>
      <c r="GL337" s="372">
        <f t="shared" si="822"/>
        <v>119</v>
      </c>
      <c r="GM337" s="371">
        <f t="shared" si="822"/>
        <v>0</v>
      </c>
      <c r="GN337" s="372">
        <f t="shared" si="823"/>
        <v>0</v>
      </c>
      <c r="GO337" s="371">
        <f t="shared" si="824"/>
        <v>298.8</v>
      </c>
      <c r="GP337" s="372">
        <f t="shared" si="824"/>
        <v>422.06</v>
      </c>
      <c r="GQ337" s="371">
        <f t="shared" si="825"/>
        <v>0</v>
      </c>
      <c r="GR337" s="372">
        <f t="shared" si="825"/>
        <v>0</v>
      </c>
      <c r="GS337" s="406">
        <f t="shared" si="826"/>
        <v>277</v>
      </c>
      <c r="GT337" s="372">
        <f t="shared" si="826"/>
        <v>320</v>
      </c>
      <c r="GU337" s="371">
        <f t="shared" si="826"/>
        <v>0</v>
      </c>
      <c r="GV337" s="372">
        <f t="shared" si="826"/>
        <v>0</v>
      </c>
      <c r="GW337" s="371">
        <f t="shared" si="827"/>
        <v>743.86</v>
      </c>
      <c r="GX337" s="372">
        <f t="shared" si="827"/>
        <v>1063.93</v>
      </c>
      <c r="GY337" s="371" t="str">
        <f t="shared" si="827"/>
        <v/>
      </c>
      <c r="GZ337" s="372" t="str">
        <f t="shared" si="827"/>
        <v/>
      </c>
      <c r="HA337" s="406">
        <f t="shared" si="828"/>
        <v>0</v>
      </c>
      <c r="HB337" s="372">
        <f t="shared" si="828"/>
        <v>0</v>
      </c>
      <c r="HC337" s="371">
        <f t="shared" si="828"/>
        <v>0</v>
      </c>
      <c r="HD337" s="372">
        <f t="shared" si="828"/>
        <v>0</v>
      </c>
      <c r="HE337" s="371" t="str">
        <f t="shared" si="829"/>
        <v/>
      </c>
      <c r="HF337" s="372" t="str">
        <f t="shared" si="829"/>
        <v/>
      </c>
      <c r="HG337" s="371" t="str">
        <f t="shared" si="830"/>
        <v/>
      </c>
      <c r="HH337" s="372" t="str">
        <f t="shared" si="830"/>
        <v/>
      </c>
      <c r="HI337" s="406">
        <f t="shared" si="831"/>
        <v>743.86</v>
      </c>
      <c r="HJ337" s="372">
        <f t="shared" si="831"/>
        <v>1063.9299999999998</v>
      </c>
      <c r="HK337" s="371" t="str">
        <f t="shared" si="832"/>
        <v/>
      </c>
      <c r="HL337" s="371" t="str">
        <f t="shared" si="832"/>
        <v/>
      </c>
      <c r="HM337" s="411"/>
    </row>
    <row r="338" spans="1:221" s="157" customFormat="1" ht="15">
      <c r="A338" s="503" t="s">
        <v>120</v>
      </c>
      <c r="B338" s="504" t="s">
        <v>686</v>
      </c>
      <c r="C338" s="158"/>
      <c r="D338" s="503">
        <v>219888</v>
      </c>
      <c r="E338" s="505">
        <v>9</v>
      </c>
      <c r="F338" s="676">
        <v>472</v>
      </c>
      <c r="G338" s="420">
        <v>517</v>
      </c>
      <c r="H338" s="421"/>
      <c r="I338" s="422"/>
      <c r="J338" s="371">
        <f t="shared" si="838"/>
        <v>472</v>
      </c>
      <c r="K338" s="372">
        <f t="shared" si="839"/>
        <v>517</v>
      </c>
      <c r="L338" s="420"/>
      <c r="M338" s="371">
        <f t="shared" si="840"/>
        <v>472</v>
      </c>
      <c r="N338" s="372">
        <f t="shared" si="841"/>
        <v>517</v>
      </c>
      <c r="O338" s="371">
        <f t="shared" si="842"/>
        <v>0</v>
      </c>
      <c r="P338" s="372">
        <f t="shared" si="843"/>
        <v>0</v>
      </c>
      <c r="Q338" s="424">
        <v>26</v>
      </c>
      <c r="R338" s="425">
        <v>43</v>
      </c>
      <c r="S338" s="371">
        <f t="shared" si="844"/>
        <v>0</v>
      </c>
      <c r="T338" s="372">
        <f t="shared" si="845"/>
        <v>0</v>
      </c>
      <c r="U338" s="426">
        <v>14</v>
      </c>
      <c r="V338" s="425">
        <v>14</v>
      </c>
      <c r="W338" s="371">
        <f t="shared" si="846"/>
        <v>0</v>
      </c>
      <c r="X338" s="372">
        <f t="shared" si="847"/>
        <v>0</v>
      </c>
      <c r="Y338" s="426"/>
      <c r="Z338" s="425">
        <v>0</v>
      </c>
      <c r="AA338" s="371">
        <f t="shared" si="848"/>
        <v>0</v>
      </c>
      <c r="AB338" s="372">
        <f t="shared" si="849"/>
        <v>0</v>
      </c>
      <c r="AC338" s="358">
        <f t="shared" si="850"/>
        <v>40</v>
      </c>
      <c r="AD338" s="372">
        <f t="shared" si="851"/>
        <v>57</v>
      </c>
      <c r="AE338" s="358">
        <f t="shared" si="852"/>
        <v>0</v>
      </c>
      <c r="AF338" s="372">
        <f t="shared" si="853"/>
        <v>0</v>
      </c>
      <c r="AG338" s="427">
        <v>2.98</v>
      </c>
      <c r="AH338" s="420">
        <v>3.28</v>
      </c>
      <c r="AI338" s="371">
        <f t="shared" si="854"/>
        <v>77.48</v>
      </c>
      <c r="AJ338" s="372">
        <f t="shared" si="855"/>
        <v>141.04</v>
      </c>
      <c r="AK338" s="426">
        <v>3.17</v>
      </c>
      <c r="AL338" s="420">
        <v>3.5</v>
      </c>
      <c r="AM338" s="371">
        <f t="shared" si="856"/>
        <v>44.379999999999995</v>
      </c>
      <c r="AN338" s="372">
        <f t="shared" si="857"/>
        <v>49</v>
      </c>
      <c r="AO338" s="426"/>
      <c r="AP338" s="446"/>
      <c r="AQ338" s="371">
        <f t="shared" si="858"/>
        <v>0</v>
      </c>
      <c r="AR338" s="372">
        <f t="shared" si="859"/>
        <v>0</v>
      </c>
      <c r="AS338" s="371">
        <f t="shared" si="860"/>
        <v>3.0465</v>
      </c>
      <c r="AT338" s="372">
        <f t="shared" si="861"/>
        <v>3.3340350877192981</v>
      </c>
      <c r="AU338" s="371">
        <f t="shared" si="862"/>
        <v>121.86</v>
      </c>
      <c r="AV338" s="372">
        <f t="shared" si="863"/>
        <v>190.04</v>
      </c>
      <c r="AW338" s="426"/>
      <c r="AX338" s="420"/>
      <c r="AY338" s="371">
        <f t="shared" si="864"/>
        <v>0</v>
      </c>
      <c r="AZ338" s="372">
        <f t="shared" si="865"/>
        <v>0</v>
      </c>
      <c r="BA338" s="426"/>
      <c r="BB338" s="420"/>
      <c r="BC338" s="371">
        <f t="shared" si="866"/>
        <v>0</v>
      </c>
      <c r="BD338" s="372">
        <f t="shared" si="867"/>
        <v>0</v>
      </c>
      <c r="BE338" s="421"/>
      <c r="BF338" s="420"/>
      <c r="BG338" s="371">
        <f t="shared" si="778"/>
        <v>0</v>
      </c>
      <c r="BH338" s="372">
        <f t="shared" si="778"/>
        <v>0</v>
      </c>
      <c r="BI338" s="371">
        <f t="shared" si="779"/>
        <v>0</v>
      </c>
      <c r="BJ338" s="372">
        <f t="shared" si="779"/>
        <v>0</v>
      </c>
      <c r="BK338" s="371">
        <f t="shared" si="780"/>
        <v>0</v>
      </c>
      <c r="BL338" s="372">
        <f t="shared" si="780"/>
        <v>0</v>
      </c>
      <c r="BM338" s="431">
        <v>180</v>
      </c>
      <c r="BN338" s="425">
        <v>183</v>
      </c>
      <c r="BO338" s="371">
        <f t="shared" si="834"/>
        <v>0</v>
      </c>
      <c r="BP338" s="372">
        <f t="shared" si="834"/>
        <v>0</v>
      </c>
      <c r="BQ338" s="426">
        <v>35</v>
      </c>
      <c r="BR338" s="425">
        <v>57</v>
      </c>
      <c r="BS338" s="371">
        <f t="shared" si="803"/>
        <v>0</v>
      </c>
      <c r="BT338" s="372">
        <f t="shared" si="803"/>
        <v>0</v>
      </c>
      <c r="BU338" s="426"/>
      <c r="BV338" s="425">
        <v>0</v>
      </c>
      <c r="BW338" s="371">
        <f t="shared" si="804"/>
        <v>0</v>
      </c>
      <c r="BX338" s="423">
        <f t="shared" si="781"/>
        <v>0</v>
      </c>
      <c r="BY338" s="358">
        <f t="shared" si="782"/>
        <v>215</v>
      </c>
      <c r="BZ338" s="372">
        <f t="shared" si="782"/>
        <v>240</v>
      </c>
      <c r="CA338" s="358">
        <f t="shared" si="783"/>
        <v>0</v>
      </c>
      <c r="CB338" s="372">
        <f t="shared" si="783"/>
        <v>0</v>
      </c>
      <c r="CC338" s="427">
        <v>2.9</v>
      </c>
      <c r="CD338" s="420">
        <v>3.41</v>
      </c>
      <c r="CE338" s="371">
        <f t="shared" si="835"/>
        <v>522</v>
      </c>
      <c r="CF338" s="372">
        <f t="shared" si="835"/>
        <v>624.03</v>
      </c>
      <c r="CG338" s="426">
        <v>4.07</v>
      </c>
      <c r="CH338" s="420">
        <v>3.92</v>
      </c>
      <c r="CI338" s="371">
        <f t="shared" si="805"/>
        <v>142.45000000000002</v>
      </c>
      <c r="CJ338" s="372">
        <f t="shared" si="805"/>
        <v>223.44</v>
      </c>
      <c r="CK338" s="426"/>
      <c r="CL338" s="446"/>
      <c r="CM338" s="371">
        <f t="shared" si="806"/>
        <v>0</v>
      </c>
      <c r="CN338" s="372">
        <f t="shared" si="806"/>
        <v>0</v>
      </c>
      <c r="CO338" s="371">
        <f t="shared" si="784"/>
        <v>3.0904651162790699</v>
      </c>
      <c r="CP338" s="372">
        <f t="shared" si="784"/>
        <v>3.5311250000000003</v>
      </c>
      <c r="CQ338" s="371">
        <f t="shared" si="785"/>
        <v>664.45</v>
      </c>
      <c r="CR338" s="372">
        <f t="shared" si="785"/>
        <v>847.47</v>
      </c>
      <c r="CS338" s="426"/>
      <c r="CT338" s="420"/>
      <c r="CU338" s="371">
        <f t="shared" si="836"/>
        <v>0</v>
      </c>
      <c r="CV338" s="372">
        <f t="shared" si="836"/>
        <v>0</v>
      </c>
      <c r="CW338" s="426"/>
      <c r="CX338" s="420"/>
      <c r="CY338" s="371">
        <f t="shared" si="837"/>
        <v>0</v>
      </c>
      <c r="CZ338" s="372">
        <f t="shared" si="837"/>
        <v>0</v>
      </c>
      <c r="DA338" s="421"/>
      <c r="DB338" s="420"/>
      <c r="DC338" s="371">
        <f t="shared" si="786"/>
        <v>0</v>
      </c>
      <c r="DD338" s="372">
        <f t="shared" si="786"/>
        <v>0</v>
      </c>
      <c r="DE338" s="371">
        <f t="shared" si="787"/>
        <v>0</v>
      </c>
      <c r="DF338" s="372">
        <f t="shared" si="787"/>
        <v>0</v>
      </c>
      <c r="DG338" s="371">
        <f t="shared" si="788"/>
        <v>0</v>
      </c>
      <c r="DH338" s="372">
        <f t="shared" si="788"/>
        <v>0</v>
      </c>
      <c r="DI338" s="371">
        <f t="shared" si="789"/>
        <v>255</v>
      </c>
      <c r="DJ338" s="372">
        <f t="shared" si="789"/>
        <v>297</v>
      </c>
      <c r="DK338" s="371">
        <f t="shared" si="789"/>
        <v>0</v>
      </c>
      <c r="DL338" s="372">
        <f t="shared" si="790"/>
        <v>0</v>
      </c>
      <c r="DM338" s="371">
        <f t="shared" si="791"/>
        <v>3.0835686274509806</v>
      </c>
      <c r="DN338" s="372">
        <f t="shared" si="791"/>
        <v>3.4932996632996631</v>
      </c>
      <c r="DO338" s="371">
        <f t="shared" si="792"/>
        <v>786.31000000000006</v>
      </c>
      <c r="DP338" s="372">
        <f t="shared" si="792"/>
        <v>1037.51</v>
      </c>
      <c r="DQ338" s="371">
        <f t="shared" si="793"/>
        <v>0</v>
      </c>
      <c r="DR338" s="372">
        <f t="shared" si="793"/>
        <v>0</v>
      </c>
      <c r="DS338" s="371">
        <f t="shared" si="794"/>
        <v>0</v>
      </c>
      <c r="DT338" s="372">
        <f t="shared" si="794"/>
        <v>0</v>
      </c>
      <c r="DU338" s="424">
        <v>79</v>
      </c>
      <c r="DV338" s="425">
        <v>80</v>
      </c>
      <c r="DW338" s="371">
        <f t="shared" si="795"/>
        <v>0</v>
      </c>
      <c r="DX338" s="372">
        <f t="shared" si="795"/>
        <v>0</v>
      </c>
      <c r="DY338" s="426">
        <v>138</v>
      </c>
      <c r="DZ338" s="425">
        <v>140</v>
      </c>
      <c r="EA338" s="371">
        <f t="shared" si="796"/>
        <v>0</v>
      </c>
      <c r="EB338" s="372">
        <f t="shared" si="796"/>
        <v>0</v>
      </c>
      <c r="EC338" s="426"/>
      <c r="ED338" s="425">
        <v>0</v>
      </c>
      <c r="EE338" s="371">
        <f t="shared" si="807"/>
        <v>0</v>
      </c>
      <c r="EF338" s="372">
        <f t="shared" si="807"/>
        <v>0</v>
      </c>
      <c r="EG338" s="358">
        <f t="shared" si="808"/>
        <v>217</v>
      </c>
      <c r="EH338" s="372">
        <f t="shared" si="808"/>
        <v>220</v>
      </c>
      <c r="EI338" s="358">
        <f t="shared" si="809"/>
        <v>0</v>
      </c>
      <c r="EJ338" s="372">
        <f t="shared" si="809"/>
        <v>0</v>
      </c>
      <c r="EK338" s="427">
        <v>1.96</v>
      </c>
      <c r="EL338" s="420">
        <v>2.36</v>
      </c>
      <c r="EM338" s="371">
        <f t="shared" si="870"/>
        <v>154.84</v>
      </c>
      <c r="EN338" s="372">
        <f t="shared" si="870"/>
        <v>188.79999999999998</v>
      </c>
      <c r="EO338" s="426">
        <v>2.59</v>
      </c>
      <c r="EP338" s="420">
        <v>2.76</v>
      </c>
      <c r="EQ338" s="371">
        <f t="shared" si="810"/>
        <v>357.41999999999996</v>
      </c>
      <c r="ER338" s="372">
        <f t="shared" si="810"/>
        <v>386.4</v>
      </c>
      <c r="ES338" s="426"/>
      <c r="ET338" s="446"/>
      <c r="EU338" s="371">
        <f t="shared" si="868"/>
        <v>0</v>
      </c>
      <c r="EV338" s="372">
        <f t="shared" si="869"/>
        <v>0</v>
      </c>
      <c r="EW338" s="371">
        <f t="shared" si="811"/>
        <v>2.3606451612903228</v>
      </c>
      <c r="EX338" s="372">
        <f t="shared" si="811"/>
        <v>2.6145454545454543</v>
      </c>
      <c r="EY338" s="371">
        <f t="shared" si="812"/>
        <v>512.26</v>
      </c>
      <c r="EZ338" s="372">
        <f t="shared" si="812"/>
        <v>575.19999999999993</v>
      </c>
      <c r="FA338" s="426"/>
      <c r="FB338" s="420"/>
      <c r="FC338" s="371">
        <f t="shared" si="797"/>
        <v>0</v>
      </c>
      <c r="FD338" s="372">
        <f t="shared" si="797"/>
        <v>0</v>
      </c>
      <c r="FE338" s="426"/>
      <c r="FF338" s="420"/>
      <c r="FG338" s="371">
        <f t="shared" si="798"/>
        <v>0</v>
      </c>
      <c r="FH338" s="372">
        <f t="shared" si="798"/>
        <v>0</v>
      </c>
      <c r="FI338" s="421"/>
      <c r="FJ338" s="420"/>
      <c r="FK338" s="371">
        <f t="shared" si="813"/>
        <v>0</v>
      </c>
      <c r="FL338" s="372">
        <f t="shared" si="813"/>
        <v>0</v>
      </c>
      <c r="FM338" s="371">
        <f t="shared" si="814"/>
        <v>0</v>
      </c>
      <c r="FN338" s="372">
        <f t="shared" si="814"/>
        <v>0</v>
      </c>
      <c r="FO338" s="371">
        <f t="shared" si="815"/>
        <v>0</v>
      </c>
      <c r="FP338" s="372">
        <f t="shared" si="815"/>
        <v>0</v>
      </c>
      <c r="FQ338" s="424"/>
      <c r="FR338" s="425"/>
      <c r="FS338" s="371">
        <f t="shared" si="816"/>
        <v>0</v>
      </c>
      <c r="FT338" s="372">
        <f t="shared" si="816"/>
        <v>0</v>
      </c>
      <c r="FU338" s="426"/>
      <c r="FV338" s="425"/>
      <c r="FW338" s="371">
        <f t="shared" si="799"/>
        <v>0</v>
      </c>
      <c r="FX338" s="372">
        <f t="shared" si="799"/>
        <v>0</v>
      </c>
      <c r="FY338" s="426"/>
      <c r="FZ338" s="425"/>
      <c r="GA338" s="371">
        <f t="shared" si="817"/>
        <v>0</v>
      </c>
      <c r="GB338" s="372">
        <f t="shared" si="817"/>
        <v>0</v>
      </c>
      <c r="GC338" s="406">
        <f t="shared" si="818"/>
        <v>285</v>
      </c>
      <c r="GD338" s="372">
        <f t="shared" si="818"/>
        <v>306</v>
      </c>
      <c r="GE338" s="371">
        <f t="shared" si="818"/>
        <v>0</v>
      </c>
      <c r="GF338" s="372">
        <f t="shared" si="819"/>
        <v>0</v>
      </c>
      <c r="GG338" s="371">
        <f t="shared" si="820"/>
        <v>754.32</v>
      </c>
      <c r="GH338" s="372">
        <f t="shared" si="820"/>
        <v>953.86999999999989</v>
      </c>
      <c r="GI338" s="371" t="str">
        <f t="shared" si="821"/>
        <v/>
      </c>
      <c r="GJ338" s="372" t="str">
        <f t="shared" si="821"/>
        <v/>
      </c>
      <c r="GK338" s="406">
        <f t="shared" si="822"/>
        <v>187</v>
      </c>
      <c r="GL338" s="372">
        <f t="shared" si="822"/>
        <v>211</v>
      </c>
      <c r="GM338" s="371">
        <f t="shared" si="822"/>
        <v>0</v>
      </c>
      <c r="GN338" s="372">
        <f t="shared" si="823"/>
        <v>0</v>
      </c>
      <c r="GO338" s="371">
        <f t="shared" si="824"/>
        <v>544.25</v>
      </c>
      <c r="GP338" s="372">
        <f t="shared" si="824"/>
        <v>658.83999999999992</v>
      </c>
      <c r="GQ338" s="371">
        <f t="shared" si="825"/>
        <v>0</v>
      </c>
      <c r="GR338" s="372">
        <f t="shared" si="825"/>
        <v>0</v>
      </c>
      <c r="GS338" s="406">
        <f t="shared" si="826"/>
        <v>472</v>
      </c>
      <c r="GT338" s="372">
        <f t="shared" si="826"/>
        <v>517</v>
      </c>
      <c r="GU338" s="371">
        <f t="shared" si="826"/>
        <v>0</v>
      </c>
      <c r="GV338" s="372">
        <f t="shared" si="826"/>
        <v>0</v>
      </c>
      <c r="GW338" s="371">
        <f t="shared" si="827"/>
        <v>1298.5700000000002</v>
      </c>
      <c r="GX338" s="372">
        <f t="shared" si="827"/>
        <v>1612.7099999999998</v>
      </c>
      <c r="GY338" s="371" t="str">
        <f t="shared" si="827"/>
        <v/>
      </c>
      <c r="GZ338" s="372" t="str">
        <f t="shared" si="827"/>
        <v/>
      </c>
      <c r="HA338" s="406">
        <f t="shared" si="828"/>
        <v>0</v>
      </c>
      <c r="HB338" s="372">
        <f t="shared" si="828"/>
        <v>0</v>
      </c>
      <c r="HC338" s="371">
        <f t="shared" si="828"/>
        <v>0</v>
      </c>
      <c r="HD338" s="372">
        <f t="shared" si="828"/>
        <v>0</v>
      </c>
      <c r="HE338" s="371" t="str">
        <f t="shared" si="829"/>
        <v/>
      </c>
      <c r="HF338" s="372" t="str">
        <f t="shared" si="829"/>
        <v/>
      </c>
      <c r="HG338" s="371" t="str">
        <f t="shared" si="830"/>
        <v/>
      </c>
      <c r="HH338" s="372" t="str">
        <f t="shared" si="830"/>
        <v/>
      </c>
      <c r="HI338" s="406">
        <f t="shared" si="831"/>
        <v>1298.5700000000002</v>
      </c>
      <c r="HJ338" s="372">
        <f t="shared" si="831"/>
        <v>1612.71</v>
      </c>
      <c r="HK338" s="371" t="str">
        <f t="shared" si="832"/>
        <v/>
      </c>
      <c r="HL338" s="371" t="str">
        <f t="shared" si="832"/>
        <v/>
      </c>
      <c r="HM338" s="411"/>
    </row>
    <row r="339" spans="1:221" s="157" customFormat="1" ht="15">
      <c r="A339" s="503" t="s">
        <v>120</v>
      </c>
      <c r="B339" s="504" t="s">
        <v>687</v>
      </c>
      <c r="C339" s="158"/>
      <c r="D339" s="503">
        <v>220400</v>
      </c>
      <c r="E339" s="505">
        <v>9</v>
      </c>
      <c r="F339" s="676">
        <v>470</v>
      </c>
      <c r="G339" s="420">
        <v>474</v>
      </c>
      <c r="H339" s="421"/>
      <c r="I339" s="422"/>
      <c r="J339" s="371">
        <f t="shared" si="838"/>
        <v>470</v>
      </c>
      <c r="K339" s="372">
        <f t="shared" si="839"/>
        <v>474</v>
      </c>
      <c r="L339" s="420"/>
      <c r="M339" s="371">
        <f t="shared" si="840"/>
        <v>470</v>
      </c>
      <c r="N339" s="372">
        <f t="shared" si="841"/>
        <v>474</v>
      </c>
      <c r="O339" s="371">
        <f t="shared" si="842"/>
        <v>0</v>
      </c>
      <c r="P339" s="372">
        <f t="shared" si="843"/>
        <v>0</v>
      </c>
      <c r="Q339" s="424">
        <v>12</v>
      </c>
      <c r="R339" s="425">
        <v>9</v>
      </c>
      <c r="S339" s="371">
        <f t="shared" si="844"/>
        <v>0</v>
      </c>
      <c r="T339" s="372">
        <f t="shared" si="845"/>
        <v>0</v>
      </c>
      <c r="U339" s="426">
        <v>11</v>
      </c>
      <c r="V339" s="425">
        <v>10</v>
      </c>
      <c r="W339" s="371">
        <f t="shared" si="846"/>
        <v>0</v>
      </c>
      <c r="X339" s="372">
        <f t="shared" si="847"/>
        <v>0</v>
      </c>
      <c r="Y339" s="426"/>
      <c r="Z339" s="425">
        <v>0</v>
      </c>
      <c r="AA339" s="371">
        <f t="shared" si="848"/>
        <v>0</v>
      </c>
      <c r="AB339" s="372">
        <f t="shared" si="849"/>
        <v>0</v>
      </c>
      <c r="AC339" s="358">
        <f t="shared" si="850"/>
        <v>23</v>
      </c>
      <c r="AD339" s="372">
        <f t="shared" si="851"/>
        <v>19</v>
      </c>
      <c r="AE339" s="358">
        <f t="shared" si="852"/>
        <v>0</v>
      </c>
      <c r="AF339" s="372">
        <f t="shared" si="853"/>
        <v>0</v>
      </c>
      <c r="AG339" s="427">
        <v>3.77</v>
      </c>
      <c r="AH339" s="420">
        <v>3.22</v>
      </c>
      <c r="AI339" s="371">
        <f t="shared" si="854"/>
        <v>45.24</v>
      </c>
      <c r="AJ339" s="372">
        <f t="shared" si="855"/>
        <v>28.98</v>
      </c>
      <c r="AK339" s="426">
        <v>3.56</v>
      </c>
      <c r="AL339" s="420">
        <v>3.2</v>
      </c>
      <c r="AM339" s="371">
        <f t="shared" si="856"/>
        <v>39.160000000000004</v>
      </c>
      <c r="AN339" s="372">
        <f t="shared" si="857"/>
        <v>32</v>
      </c>
      <c r="AO339" s="426"/>
      <c r="AP339" s="446"/>
      <c r="AQ339" s="371">
        <f t="shared" si="858"/>
        <v>0</v>
      </c>
      <c r="AR339" s="372">
        <f t="shared" si="859"/>
        <v>0</v>
      </c>
      <c r="AS339" s="371">
        <f t="shared" si="860"/>
        <v>3.6695652173913045</v>
      </c>
      <c r="AT339" s="372">
        <f t="shared" si="861"/>
        <v>3.2094736842105265</v>
      </c>
      <c r="AU339" s="371">
        <f t="shared" si="862"/>
        <v>84.4</v>
      </c>
      <c r="AV339" s="372">
        <f t="shared" si="863"/>
        <v>60.980000000000004</v>
      </c>
      <c r="AW339" s="426"/>
      <c r="AX339" s="420"/>
      <c r="AY339" s="371">
        <f t="shared" si="864"/>
        <v>0</v>
      </c>
      <c r="AZ339" s="372">
        <f t="shared" si="865"/>
        <v>0</v>
      </c>
      <c r="BA339" s="426"/>
      <c r="BB339" s="420"/>
      <c r="BC339" s="371">
        <f t="shared" si="866"/>
        <v>0</v>
      </c>
      <c r="BD339" s="372">
        <f t="shared" si="867"/>
        <v>0</v>
      </c>
      <c r="BE339" s="421"/>
      <c r="BF339" s="420"/>
      <c r="BG339" s="371">
        <f t="shared" si="778"/>
        <v>0</v>
      </c>
      <c r="BH339" s="372">
        <f t="shared" si="778"/>
        <v>0</v>
      </c>
      <c r="BI339" s="371">
        <f t="shared" si="779"/>
        <v>0</v>
      </c>
      <c r="BJ339" s="372">
        <f t="shared" si="779"/>
        <v>0</v>
      </c>
      <c r="BK339" s="371">
        <f t="shared" si="780"/>
        <v>0</v>
      </c>
      <c r="BL339" s="372">
        <f t="shared" si="780"/>
        <v>0</v>
      </c>
      <c r="BM339" s="431">
        <v>161</v>
      </c>
      <c r="BN339" s="425">
        <v>200</v>
      </c>
      <c r="BO339" s="371">
        <f t="shared" si="834"/>
        <v>0</v>
      </c>
      <c r="BP339" s="372">
        <f t="shared" si="834"/>
        <v>0</v>
      </c>
      <c r="BQ339" s="426">
        <v>28</v>
      </c>
      <c r="BR339" s="425">
        <v>41</v>
      </c>
      <c r="BS339" s="371">
        <f t="shared" si="803"/>
        <v>0</v>
      </c>
      <c r="BT339" s="372">
        <f t="shared" si="803"/>
        <v>0</v>
      </c>
      <c r="BU339" s="426"/>
      <c r="BV339" s="425">
        <v>0</v>
      </c>
      <c r="BW339" s="371">
        <f t="shared" si="804"/>
        <v>0</v>
      </c>
      <c r="BX339" s="423">
        <f t="shared" si="781"/>
        <v>0</v>
      </c>
      <c r="BY339" s="358">
        <f t="shared" si="782"/>
        <v>189</v>
      </c>
      <c r="BZ339" s="372">
        <f t="shared" si="782"/>
        <v>241</v>
      </c>
      <c r="CA339" s="358">
        <f t="shared" si="783"/>
        <v>0</v>
      </c>
      <c r="CB339" s="372">
        <f t="shared" si="783"/>
        <v>0</v>
      </c>
      <c r="CC339" s="427">
        <v>3.05</v>
      </c>
      <c r="CD339" s="420">
        <v>3.55</v>
      </c>
      <c r="CE339" s="371">
        <f t="shared" si="835"/>
        <v>491.04999999999995</v>
      </c>
      <c r="CF339" s="372">
        <f t="shared" si="835"/>
        <v>710</v>
      </c>
      <c r="CG339" s="426">
        <v>3.86</v>
      </c>
      <c r="CH339" s="420">
        <v>3.83</v>
      </c>
      <c r="CI339" s="371">
        <f t="shared" si="805"/>
        <v>108.08</v>
      </c>
      <c r="CJ339" s="372">
        <f t="shared" si="805"/>
        <v>157.03</v>
      </c>
      <c r="CK339" s="426"/>
      <c r="CL339" s="446"/>
      <c r="CM339" s="371">
        <f t="shared" si="806"/>
        <v>0</v>
      </c>
      <c r="CN339" s="372">
        <f t="shared" si="806"/>
        <v>0</v>
      </c>
      <c r="CO339" s="371">
        <f t="shared" si="784"/>
        <v>3.17</v>
      </c>
      <c r="CP339" s="372">
        <f t="shared" si="784"/>
        <v>3.5976348547717842</v>
      </c>
      <c r="CQ339" s="371">
        <f t="shared" si="785"/>
        <v>599.13</v>
      </c>
      <c r="CR339" s="372">
        <f t="shared" si="785"/>
        <v>867.03</v>
      </c>
      <c r="CS339" s="426"/>
      <c r="CT339" s="420"/>
      <c r="CU339" s="371">
        <f t="shared" si="836"/>
        <v>0</v>
      </c>
      <c r="CV339" s="372">
        <f t="shared" si="836"/>
        <v>0</v>
      </c>
      <c r="CW339" s="426"/>
      <c r="CX339" s="420"/>
      <c r="CY339" s="371">
        <f t="shared" si="837"/>
        <v>0</v>
      </c>
      <c r="CZ339" s="372">
        <f t="shared" si="837"/>
        <v>0</v>
      </c>
      <c r="DA339" s="421"/>
      <c r="DB339" s="420"/>
      <c r="DC339" s="371">
        <f t="shared" si="786"/>
        <v>0</v>
      </c>
      <c r="DD339" s="372">
        <f t="shared" si="786"/>
        <v>0</v>
      </c>
      <c r="DE339" s="371">
        <f t="shared" si="787"/>
        <v>0</v>
      </c>
      <c r="DF339" s="372">
        <f t="shared" si="787"/>
        <v>0</v>
      </c>
      <c r="DG339" s="371">
        <f t="shared" si="788"/>
        <v>0</v>
      </c>
      <c r="DH339" s="372">
        <f t="shared" si="788"/>
        <v>0</v>
      </c>
      <c r="DI339" s="371">
        <f t="shared" si="789"/>
        <v>212</v>
      </c>
      <c r="DJ339" s="372">
        <f t="shared" si="789"/>
        <v>260</v>
      </c>
      <c r="DK339" s="371">
        <f t="shared" si="789"/>
        <v>0</v>
      </c>
      <c r="DL339" s="372">
        <f t="shared" si="790"/>
        <v>0</v>
      </c>
      <c r="DM339" s="371">
        <f t="shared" si="791"/>
        <v>3.2241981132075472</v>
      </c>
      <c r="DN339" s="372">
        <f t="shared" si="791"/>
        <v>3.5692692307692306</v>
      </c>
      <c r="DO339" s="371">
        <f t="shared" si="792"/>
        <v>683.53</v>
      </c>
      <c r="DP339" s="372">
        <f t="shared" si="792"/>
        <v>928.01</v>
      </c>
      <c r="DQ339" s="371">
        <f t="shared" si="793"/>
        <v>0</v>
      </c>
      <c r="DR339" s="372">
        <f t="shared" si="793"/>
        <v>0</v>
      </c>
      <c r="DS339" s="371">
        <f t="shared" si="794"/>
        <v>0</v>
      </c>
      <c r="DT339" s="372">
        <f t="shared" si="794"/>
        <v>0</v>
      </c>
      <c r="DU339" s="424">
        <v>92</v>
      </c>
      <c r="DV339" s="425">
        <v>88</v>
      </c>
      <c r="DW339" s="371">
        <f t="shared" si="795"/>
        <v>0</v>
      </c>
      <c r="DX339" s="372">
        <f t="shared" si="795"/>
        <v>0</v>
      </c>
      <c r="DY339" s="426">
        <v>166</v>
      </c>
      <c r="DZ339" s="425">
        <v>126</v>
      </c>
      <c r="EA339" s="371">
        <f t="shared" si="796"/>
        <v>0</v>
      </c>
      <c r="EB339" s="372">
        <f t="shared" si="796"/>
        <v>0</v>
      </c>
      <c r="EC339" s="426"/>
      <c r="ED339" s="425">
        <v>0</v>
      </c>
      <c r="EE339" s="371">
        <f t="shared" si="807"/>
        <v>0</v>
      </c>
      <c r="EF339" s="372">
        <f t="shared" si="807"/>
        <v>0</v>
      </c>
      <c r="EG339" s="358">
        <f t="shared" si="808"/>
        <v>258</v>
      </c>
      <c r="EH339" s="372">
        <f t="shared" si="808"/>
        <v>214</v>
      </c>
      <c r="EI339" s="358">
        <f t="shared" si="809"/>
        <v>0</v>
      </c>
      <c r="EJ339" s="372">
        <f t="shared" si="809"/>
        <v>0</v>
      </c>
      <c r="EK339" s="427">
        <v>2.5099999999999998</v>
      </c>
      <c r="EL339" s="420">
        <v>2.8</v>
      </c>
      <c r="EM339" s="371">
        <f t="shared" si="870"/>
        <v>230.92</v>
      </c>
      <c r="EN339" s="372">
        <f t="shared" si="870"/>
        <v>246.39999999999998</v>
      </c>
      <c r="EO339" s="426">
        <v>3.07</v>
      </c>
      <c r="EP339" s="420">
        <v>2.42</v>
      </c>
      <c r="EQ339" s="371">
        <f t="shared" si="810"/>
        <v>509.61999999999995</v>
      </c>
      <c r="ER339" s="372">
        <f t="shared" si="810"/>
        <v>304.92</v>
      </c>
      <c r="ES339" s="426"/>
      <c r="ET339" s="446"/>
      <c r="EU339" s="371">
        <f t="shared" si="868"/>
        <v>0</v>
      </c>
      <c r="EV339" s="372">
        <f t="shared" si="869"/>
        <v>0</v>
      </c>
      <c r="EW339" s="371">
        <f t="shared" si="811"/>
        <v>2.8703100775193797</v>
      </c>
      <c r="EX339" s="372">
        <f t="shared" si="811"/>
        <v>2.5762616822429902</v>
      </c>
      <c r="EY339" s="371">
        <f t="shared" si="812"/>
        <v>740.54</v>
      </c>
      <c r="EZ339" s="372">
        <f t="shared" si="812"/>
        <v>551.31999999999994</v>
      </c>
      <c r="FA339" s="426"/>
      <c r="FB339" s="420"/>
      <c r="FC339" s="371">
        <f t="shared" si="797"/>
        <v>0</v>
      </c>
      <c r="FD339" s="372">
        <f t="shared" si="797"/>
        <v>0</v>
      </c>
      <c r="FE339" s="426"/>
      <c r="FF339" s="420"/>
      <c r="FG339" s="371">
        <f t="shared" si="798"/>
        <v>0</v>
      </c>
      <c r="FH339" s="372">
        <f t="shared" si="798"/>
        <v>0</v>
      </c>
      <c r="FI339" s="421"/>
      <c r="FJ339" s="420"/>
      <c r="FK339" s="371">
        <f t="shared" si="813"/>
        <v>0</v>
      </c>
      <c r="FL339" s="372">
        <f t="shared" si="813"/>
        <v>0</v>
      </c>
      <c r="FM339" s="371">
        <f t="shared" si="814"/>
        <v>0</v>
      </c>
      <c r="FN339" s="372">
        <f t="shared" si="814"/>
        <v>0</v>
      </c>
      <c r="FO339" s="371">
        <f t="shared" si="815"/>
        <v>0</v>
      </c>
      <c r="FP339" s="372">
        <f t="shared" si="815"/>
        <v>0</v>
      </c>
      <c r="FQ339" s="424"/>
      <c r="FR339" s="425"/>
      <c r="FS339" s="371">
        <f t="shared" si="816"/>
        <v>0</v>
      </c>
      <c r="FT339" s="372">
        <f t="shared" si="816"/>
        <v>0</v>
      </c>
      <c r="FU339" s="426"/>
      <c r="FV339" s="425"/>
      <c r="FW339" s="371">
        <f t="shared" si="799"/>
        <v>0</v>
      </c>
      <c r="FX339" s="372">
        <f t="shared" si="799"/>
        <v>0</v>
      </c>
      <c r="FY339" s="426"/>
      <c r="FZ339" s="425"/>
      <c r="GA339" s="371">
        <f t="shared" si="817"/>
        <v>0</v>
      </c>
      <c r="GB339" s="372">
        <f t="shared" si="817"/>
        <v>0</v>
      </c>
      <c r="GC339" s="406">
        <f t="shared" si="818"/>
        <v>265</v>
      </c>
      <c r="GD339" s="372">
        <f t="shared" si="818"/>
        <v>297</v>
      </c>
      <c r="GE339" s="371">
        <f t="shared" si="818"/>
        <v>0</v>
      </c>
      <c r="GF339" s="372">
        <f t="shared" si="819"/>
        <v>0</v>
      </c>
      <c r="GG339" s="371">
        <f t="shared" si="820"/>
        <v>767.20999999999992</v>
      </c>
      <c r="GH339" s="372">
        <f t="shared" si="820"/>
        <v>985.38</v>
      </c>
      <c r="GI339" s="371" t="str">
        <f t="shared" si="821"/>
        <v/>
      </c>
      <c r="GJ339" s="372" t="str">
        <f t="shared" si="821"/>
        <v/>
      </c>
      <c r="GK339" s="406">
        <f t="shared" si="822"/>
        <v>205</v>
      </c>
      <c r="GL339" s="372">
        <f t="shared" si="822"/>
        <v>177</v>
      </c>
      <c r="GM339" s="371">
        <f t="shared" si="822"/>
        <v>0</v>
      </c>
      <c r="GN339" s="372">
        <f t="shared" si="823"/>
        <v>0</v>
      </c>
      <c r="GO339" s="371">
        <f t="shared" si="824"/>
        <v>656.8599999999999</v>
      </c>
      <c r="GP339" s="372">
        <f t="shared" si="824"/>
        <v>493.95000000000005</v>
      </c>
      <c r="GQ339" s="371">
        <f t="shared" si="825"/>
        <v>0</v>
      </c>
      <c r="GR339" s="372">
        <f t="shared" si="825"/>
        <v>0</v>
      </c>
      <c r="GS339" s="406">
        <f t="shared" si="826"/>
        <v>470</v>
      </c>
      <c r="GT339" s="372">
        <f t="shared" si="826"/>
        <v>474</v>
      </c>
      <c r="GU339" s="371">
        <f t="shared" si="826"/>
        <v>0</v>
      </c>
      <c r="GV339" s="372">
        <f t="shared" si="826"/>
        <v>0</v>
      </c>
      <c r="GW339" s="371">
        <f t="shared" si="827"/>
        <v>1424.0699999999997</v>
      </c>
      <c r="GX339" s="372">
        <f t="shared" si="827"/>
        <v>1479.33</v>
      </c>
      <c r="GY339" s="371" t="str">
        <f t="shared" si="827"/>
        <v/>
      </c>
      <c r="GZ339" s="372" t="str">
        <f t="shared" si="827"/>
        <v/>
      </c>
      <c r="HA339" s="406">
        <f t="shared" si="828"/>
        <v>0</v>
      </c>
      <c r="HB339" s="372">
        <f t="shared" si="828"/>
        <v>0</v>
      </c>
      <c r="HC339" s="371">
        <f t="shared" si="828"/>
        <v>0</v>
      </c>
      <c r="HD339" s="372">
        <f t="shared" si="828"/>
        <v>0</v>
      </c>
      <c r="HE339" s="371" t="str">
        <f t="shared" si="829"/>
        <v/>
      </c>
      <c r="HF339" s="372" t="str">
        <f t="shared" si="829"/>
        <v/>
      </c>
      <c r="HG339" s="371" t="str">
        <f t="shared" si="830"/>
        <v/>
      </c>
      <c r="HH339" s="372" t="str">
        <f t="shared" si="830"/>
        <v/>
      </c>
      <c r="HI339" s="406">
        <f t="shared" si="831"/>
        <v>1424.07</v>
      </c>
      <c r="HJ339" s="372">
        <f t="shared" si="831"/>
        <v>1479.33</v>
      </c>
      <c r="HK339" s="371" t="str">
        <f t="shared" si="832"/>
        <v/>
      </c>
      <c r="HL339" s="371" t="str">
        <f t="shared" si="832"/>
        <v/>
      </c>
      <c r="HM339" s="411"/>
    </row>
    <row r="340" spans="1:221" s="157" customFormat="1" ht="15">
      <c r="A340" s="503" t="s">
        <v>120</v>
      </c>
      <c r="B340" s="504" t="s">
        <v>688</v>
      </c>
      <c r="C340" s="158"/>
      <c r="D340" s="503">
        <v>221096</v>
      </c>
      <c r="E340" s="505">
        <v>9</v>
      </c>
      <c r="F340" s="676">
        <v>404</v>
      </c>
      <c r="G340" s="420">
        <v>515</v>
      </c>
      <c r="H340" s="421"/>
      <c r="I340" s="422"/>
      <c r="J340" s="371">
        <f t="shared" si="838"/>
        <v>404</v>
      </c>
      <c r="K340" s="372">
        <f t="shared" si="839"/>
        <v>515</v>
      </c>
      <c r="L340" s="420"/>
      <c r="M340" s="371">
        <f t="shared" si="840"/>
        <v>404</v>
      </c>
      <c r="N340" s="372">
        <f t="shared" si="841"/>
        <v>515</v>
      </c>
      <c r="O340" s="371">
        <f t="shared" si="842"/>
        <v>0</v>
      </c>
      <c r="P340" s="372">
        <f t="shared" si="843"/>
        <v>0</v>
      </c>
      <c r="Q340" s="424">
        <v>14</v>
      </c>
      <c r="R340" s="425">
        <v>22</v>
      </c>
      <c r="S340" s="371">
        <f t="shared" si="844"/>
        <v>0</v>
      </c>
      <c r="T340" s="372">
        <f t="shared" si="845"/>
        <v>0</v>
      </c>
      <c r="U340" s="426">
        <v>11</v>
      </c>
      <c r="V340" s="425">
        <v>9</v>
      </c>
      <c r="W340" s="371">
        <f t="shared" si="846"/>
        <v>0</v>
      </c>
      <c r="X340" s="372">
        <f t="shared" si="847"/>
        <v>0</v>
      </c>
      <c r="Y340" s="426"/>
      <c r="Z340" s="425">
        <v>0</v>
      </c>
      <c r="AA340" s="371">
        <f t="shared" si="848"/>
        <v>0</v>
      </c>
      <c r="AB340" s="372">
        <f t="shared" si="849"/>
        <v>0</v>
      </c>
      <c r="AC340" s="358">
        <f t="shared" si="850"/>
        <v>25</v>
      </c>
      <c r="AD340" s="372">
        <f t="shared" si="851"/>
        <v>31</v>
      </c>
      <c r="AE340" s="358">
        <f t="shared" si="852"/>
        <v>0</v>
      </c>
      <c r="AF340" s="372">
        <f t="shared" si="853"/>
        <v>0</v>
      </c>
      <c r="AG340" s="427">
        <v>2.46</v>
      </c>
      <c r="AH340" s="420">
        <v>3.18</v>
      </c>
      <c r="AI340" s="371">
        <f t="shared" si="854"/>
        <v>34.44</v>
      </c>
      <c r="AJ340" s="372">
        <f t="shared" si="855"/>
        <v>69.960000000000008</v>
      </c>
      <c r="AK340" s="426">
        <v>3.12</v>
      </c>
      <c r="AL340" s="420">
        <v>2.2200000000000002</v>
      </c>
      <c r="AM340" s="371">
        <f t="shared" si="856"/>
        <v>34.32</v>
      </c>
      <c r="AN340" s="372">
        <f t="shared" si="857"/>
        <v>19.98</v>
      </c>
      <c r="AO340" s="426"/>
      <c r="AP340" s="446"/>
      <c r="AQ340" s="371">
        <f t="shared" si="858"/>
        <v>0</v>
      </c>
      <c r="AR340" s="372">
        <f t="shared" si="859"/>
        <v>0</v>
      </c>
      <c r="AS340" s="371">
        <f t="shared" si="860"/>
        <v>2.7503999999999995</v>
      </c>
      <c r="AT340" s="372">
        <f t="shared" si="861"/>
        <v>2.9012903225806457</v>
      </c>
      <c r="AU340" s="371">
        <f t="shared" si="862"/>
        <v>68.759999999999991</v>
      </c>
      <c r="AV340" s="372">
        <f t="shared" si="863"/>
        <v>89.940000000000012</v>
      </c>
      <c r="AW340" s="426"/>
      <c r="AX340" s="420"/>
      <c r="AY340" s="371">
        <f t="shared" si="864"/>
        <v>0</v>
      </c>
      <c r="AZ340" s="372">
        <f t="shared" si="865"/>
        <v>0</v>
      </c>
      <c r="BA340" s="426"/>
      <c r="BB340" s="420"/>
      <c r="BC340" s="371">
        <f t="shared" si="866"/>
        <v>0</v>
      </c>
      <c r="BD340" s="372">
        <f t="shared" si="867"/>
        <v>0</v>
      </c>
      <c r="BE340" s="421"/>
      <c r="BF340" s="420"/>
      <c r="BG340" s="371">
        <f t="shared" si="778"/>
        <v>0</v>
      </c>
      <c r="BH340" s="372">
        <f t="shared" si="778"/>
        <v>0</v>
      </c>
      <c r="BI340" s="371">
        <f t="shared" si="779"/>
        <v>0</v>
      </c>
      <c r="BJ340" s="372">
        <f t="shared" si="779"/>
        <v>0</v>
      </c>
      <c r="BK340" s="371">
        <f t="shared" si="780"/>
        <v>0</v>
      </c>
      <c r="BL340" s="372">
        <f t="shared" si="780"/>
        <v>0</v>
      </c>
      <c r="BM340" s="431">
        <v>234</v>
      </c>
      <c r="BN340" s="425">
        <v>249</v>
      </c>
      <c r="BO340" s="371">
        <f t="shared" si="834"/>
        <v>0</v>
      </c>
      <c r="BP340" s="372">
        <f t="shared" si="834"/>
        <v>0</v>
      </c>
      <c r="BQ340" s="426">
        <v>30</v>
      </c>
      <c r="BR340" s="425">
        <v>51</v>
      </c>
      <c r="BS340" s="371">
        <f t="shared" si="803"/>
        <v>0</v>
      </c>
      <c r="BT340" s="372">
        <f t="shared" si="803"/>
        <v>0</v>
      </c>
      <c r="BU340" s="426"/>
      <c r="BV340" s="425">
        <v>0</v>
      </c>
      <c r="BW340" s="371">
        <f t="shared" si="804"/>
        <v>0</v>
      </c>
      <c r="BX340" s="423">
        <f t="shared" si="781"/>
        <v>0</v>
      </c>
      <c r="BY340" s="358">
        <f t="shared" si="782"/>
        <v>264</v>
      </c>
      <c r="BZ340" s="372">
        <f t="shared" si="782"/>
        <v>300</v>
      </c>
      <c r="CA340" s="358">
        <f t="shared" si="783"/>
        <v>0</v>
      </c>
      <c r="CB340" s="372">
        <f t="shared" si="783"/>
        <v>0</v>
      </c>
      <c r="CC340" s="427">
        <v>2.54</v>
      </c>
      <c r="CD340" s="420">
        <v>3.39</v>
      </c>
      <c r="CE340" s="371">
        <f t="shared" si="835"/>
        <v>594.36</v>
      </c>
      <c r="CF340" s="372">
        <f t="shared" si="835"/>
        <v>844.11</v>
      </c>
      <c r="CG340" s="426">
        <v>3.25</v>
      </c>
      <c r="CH340" s="420">
        <v>4.3499999999999996</v>
      </c>
      <c r="CI340" s="371">
        <f t="shared" si="805"/>
        <v>97.5</v>
      </c>
      <c r="CJ340" s="372">
        <f t="shared" si="805"/>
        <v>221.85</v>
      </c>
      <c r="CK340" s="426"/>
      <c r="CL340" s="446"/>
      <c r="CM340" s="371">
        <f t="shared" si="806"/>
        <v>0</v>
      </c>
      <c r="CN340" s="372">
        <f t="shared" si="806"/>
        <v>0</v>
      </c>
      <c r="CO340" s="371">
        <f t="shared" si="784"/>
        <v>2.6206818181818181</v>
      </c>
      <c r="CP340" s="372">
        <f t="shared" si="784"/>
        <v>3.5531999999999999</v>
      </c>
      <c r="CQ340" s="371">
        <f t="shared" si="785"/>
        <v>691.86</v>
      </c>
      <c r="CR340" s="372">
        <f t="shared" si="785"/>
        <v>1065.96</v>
      </c>
      <c r="CS340" s="426"/>
      <c r="CT340" s="420"/>
      <c r="CU340" s="371">
        <f t="shared" si="836"/>
        <v>0</v>
      </c>
      <c r="CV340" s="372">
        <f t="shared" si="836"/>
        <v>0</v>
      </c>
      <c r="CW340" s="426"/>
      <c r="CX340" s="420"/>
      <c r="CY340" s="371">
        <f t="shared" si="837"/>
        <v>0</v>
      </c>
      <c r="CZ340" s="372">
        <f t="shared" si="837"/>
        <v>0</v>
      </c>
      <c r="DA340" s="421"/>
      <c r="DB340" s="420"/>
      <c r="DC340" s="371">
        <f t="shared" si="786"/>
        <v>0</v>
      </c>
      <c r="DD340" s="372">
        <f t="shared" si="786"/>
        <v>0</v>
      </c>
      <c r="DE340" s="371">
        <f t="shared" si="787"/>
        <v>0</v>
      </c>
      <c r="DF340" s="372">
        <f t="shared" si="787"/>
        <v>0</v>
      </c>
      <c r="DG340" s="371">
        <f t="shared" si="788"/>
        <v>0</v>
      </c>
      <c r="DH340" s="372">
        <f t="shared" si="788"/>
        <v>0</v>
      </c>
      <c r="DI340" s="371">
        <f t="shared" si="789"/>
        <v>289</v>
      </c>
      <c r="DJ340" s="372">
        <f t="shared" si="789"/>
        <v>331</v>
      </c>
      <c r="DK340" s="371">
        <f t="shared" si="789"/>
        <v>0</v>
      </c>
      <c r="DL340" s="372">
        <f t="shared" si="790"/>
        <v>0</v>
      </c>
      <c r="DM340" s="371">
        <f t="shared" si="791"/>
        <v>2.6319031141868514</v>
      </c>
      <c r="DN340" s="372">
        <f t="shared" si="791"/>
        <v>3.4921450151057405</v>
      </c>
      <c r="DO340" s="371">
        <f t="shared" si="792"/>
        <v>760.62</v>
      </c>
      <c r="DP340" s="372">
        <f t="shared" si="792"/>
        <v>1155.9000000000001</v>
      </c>
      <c r="DQ340" s="371">
        <f t="shared" si="793"/>
        <v>0</v>
      </c>
      <c r="DR340" s="372">
        <f t="shared" si="793"/>
        <v>0</v>
      </c>
      <c r="DS340" s="371">
        <f t="shared" si="794"/>
        <v>0</v>
      </c>
      <c r="DT340" s="372">
        <f t="shared" si="794"/>
        <v>0</v>
      </c>
      <c r="DU340" s="424">
        <v>57</v>
      </c>
      <c r="DV340" s="425">
        <v>74</v>
      </c>
      <c r="DW340" s="371">
        <f t="shared" si="795"/>
        <v>0</v>
      </c>
      <c r="DX340" s="372">
        <f t="shared" si="795"/>
        <v>0</v>
      </c>
      <c r="DY340" s="426">
        <v>58</v>
      </c>
      <c r="DZ340" s="425">
        <v>110</v>
      </c>
      <c r="EA340" s="371">
        <f t="shared" si="796"/>
        <v>0</v>
      </c>
      <c r="EB340" s="372">
        <f t="shared" si="796"/>
        <v>0</v>
      </c>
      <c r="EC340" s="426"/>
      <c r="ED340" s="425">
        <v>0</v>
      </c>
      <c r="EE340" s="371">
        <f t="shared" si="807"/>
        <v>0</v>
      </c>
      <c r="EF340" s="372">
        <f t="shared" si="807"/>
        <v>0</v>
      </c>
      <c r="EG340" s="358">
        <f t="shared" si="808"/>
        <v>115</v>
      </c>
      <c r="EH340" s="372">
        <f t="shared" si="808"/>
        <v>184</v>
      </c>
      <c r="EI340" s="358">
        <f t="shared" si="809"/>
        <v>0</v>
      </c>
      <c r="EJ340" s="372">
        <f t="shared" si="809"/>
        <v>0</v>
      </c>
      <c r="EK340" s="427">
        <v>1.78</v>
      </c>
      <c r="EL340" s="420">
        <v>2.2200000000000002</v>
      </c>
      <c r="EM340" s="371">
        <f t="shared" si="870"/>
        <v>101.46000000000001</v>
      </c>
      <c r="EN340" s="372">
        <f t="shared" si="870"/>
        <v>164.28</v>
      </c>
      <c r="EO340" s="426">
        <v>2.0299999999999998</v>
      </c>
      <c r="EP340" s="420">
        <v>2.59</v>
      </c>
      <c r="EQ340" s="371">
        <f t="shared" si="810"/>
        <v>117.74</v>
      </c>
      <c r="ER340" s="372">
        <f t="shared" si="810"/>
        <v>284.89999999999998</v>
      </c>
      <c r="ES340" s="426"/>
      <c r="ET340" s="446"/>
      <c r="EU340" s="371">
        <f t="shared" si="868"/>
        <v>0</v>
      </c>
      <c r="EV340" s="372">
        <f t="shared" si="869"/>
        <v>0</v>
      </c>
      <c r="EW340" s="371">
        <f t="shared" si="811"/>
        <v>1.9060869565217391</v>
      </c>
      <c r="EX340" s="372">
        <f t="shared" si="811"/>
        <v>2.4411956521739127</v>
      </c>
      <c r="EY340" s="371">
        <f t="shared" si="812"/>
        <v>219.2</v>
      </c>
      <c r="EZ340" s="372">
        <f t="shared" si="812"/>
        <v>449.17999999999995</v>
      </c>
      <c r="FA340" s="426"/>
      <c r="FB340" s="420"/>
      <c r="FC340" s="371">
        <f t="shared" si="797"/>
        <v>0</v>
      </c>
      <c r="FD340" s="372">
        <f t="shared" si="797"/>
        <v>0</v>
      </c>
      <c r="FE340" s="426"/>
      <c r="FF340" s="420"/>
      <c r="FG340" s="371">
        <f t="shared" si="798"/>
        <v>0</v>
      </c>
      <c r="FH340" s="372">
        <f t="shared" si="798"/>
        <v>0</v>
      </c>
      <c r="FI340" s="421"/>
      <c r="FJ340" s="420"/>
      <c r="FK340" s="371">
        <f t="shared" si="813"/>
        <v>0</v>
      </c>
      <c r="FL340" s="372">
        <f t="shared" si="813"/>
        <v>0</v>
      </c>
      <c r="FM340" s="371">
        <f t="shared" si="814"/>
        <v>0</v>
      </c>
      <c r="FN340" s="372">
        <f t="shared" si="814"/>
        <v>0</v>
      </c>
      <c r="FO340" s="371">
        <f t="shared" si="815"/>
        <v>0</v>
      </c>
      <c r="FP340" s="372">
        <f t="shared" si="815"/>
        <v>0</v>
      </c>
      <c r="FQ340" s="424"/>
      <c r="FR340" s="425"/>
      <c r="FS340" s="371">
        <f t="shared" si="816"/>
        <v>0</v>
      </c>
      <c r="FT340" s="372">
        <f t="shared" si="816"/>
        <v>0</v>
      </c>
      <c r="FU340" s="426"/>
      <c r="FV340" s="425"/>
      <c r="FW340" s="371">
        <f t="shared" si="799"/>
        <v>0</v>
      </c>
      <c r="FX340" s="372">
        <f t="shared" si="799"/>
        <v>0</v>
      </c>
      <c r="FY340" s="426"/>
      <c r="FZ340" s="425"/>
      <c r="GA340" s="371">
        <f t="shared" si="817"/>
        <v>0</v>
      </c>
      <c r="GB340" s="372">
        <f t="shared" si="817"/>
        <v>0</v>
      </c>
      <c r="GC340" s="406">
        <f t="shared" si="818"/>
        <v>305</v>
      </c>
      <c r="GD340" s="372">
        <f t="shared" si="818"/>
        <v>345</v>
      </c>
      <c r="GE340" s="371">
        <f t="shared" si="818"/>
        <v>0</v>
      </c>
      <c r="GF340" s="372">
        <f t="shared" si="819"/>
        <v>0</v>
      </c>
      <c r="GG340" s="371">
        <f t="shared" si="820"/>
        <v>730.26</v>
      </c>
      <c r="GH340" s="372">
        <f t="shared" si="820"/>
        <v>1078.3500000000001</v>
      </c>
      <c r="GI340" s="371" t="str">
        <f t="shared" si="821"/>
        <v/>
      </c>
      <c r="GJ340" s="372" t="str">
        <f t="shared" si="821"/>
        <v/>
      </c>
      <c r="GK340" s="406">
        <f t="shared" si="822"/>
        <v>99</v>
      </c>
      <c r="GL340" s="372">
        <f t="shared" si="822"/>
        <v>170</v>
      </c>
      <c r="GM340" s="371">
        <f t="shared" si="822"/>
        <v>0</v>
      </c>
      <c r="GN340" s="372">
        <f t="shared" si="823"/>
        <v>0</v>
      </c>
      <c r="GO340" s="371">
        <f t="shared" si="824"/>
        <v>249.56</v>
      </c>
      <c r="GP340" s="372">
        <f t="shared" si="824"/>
        <v>526.73</v>
      </c>
      <c r="GQ340" s="371">
        <f t="shared" si="825"/>
        <v>0</v>
      </c>
      <c r="GR340" s="372">
        <f t="shared" si="825"/>
        <v>0</v>
      </c>
      <c r="GS340" s="406">
        <f t="shared" si="826"/>
        <v>404</v>
      </c>
      <c r="GT340" s="372">
        <f t="shared" si="826"/>
        <v>515</v>
      </c>
      <c r="GU340" s="371">
        <f t="shared" si="826"/>
        <v>0</v>
      </c>
      <c r="GV340" s="372">
        <f t="shared" si="826"/>
        <v>0</v>
      </c>
      <c r="GW340" s="371">
        <f t="shared" si="827"/>
        <v>979.81999999999994</v>
      </c>
      <c r="GX340" s="372">
        <f t="shared" si="827"/>
        <v>1605.0800000000002</v>
      </c>
      <c r="GY340" s="371" t="str">
        <f t="shared" si="827"/>
        <v/>
      </c>
      <c r="GZ340" s="372" t="str">
        <f t="shared" si="827"/>
        <v/>
      </c>
      <c r="HA340" s="406">
        <f t="shared" si="828"/>
        <v>0</v>
      </c>
      <c r="HB340" s="372">
        <f t="shared" si="828"/>
        <v>0</v>
      </c>
      <c r="HC340" s="371">
        <f t="shared" si="828"/>
        <v>0</v>
      </c>
      <c r="HD340" s="372">
        <f t="shared" si="828"/>
        <v>0</v>
      </c>
      <c r="HE340" s="371" t="str">
        <f t="shared" si="829"/>
        <v/>
      </c>
      <c r="HF340" s="372" t="str">
        <f t="shared" si="829"/>
        <v/>
      </c>
      <c r="HG340" s="371" t="str">
        <f t="shared" si="830"/>
        <v/>
      </c>
      <c r="HH340" s="372" t="str">
        <f t="shared" si="830"/>
        <v/>
      </c>
      <c r="HI340" s="406">
        <f t="shared" si="831"/>
        <v>979.81999999999994</v>
      </c>
      <c r="HJ340" s="372">
        <f t="shared" si="831"/>
        <v>1605.08</v>
      </c>
      <c r="HK340" s="371" t="str">
        <f t="shared" si="832"/>
        <v/>
      </c>
      <c r="HL340" s="371" t="str">
        <f t="shared" si="832"/>
        <v/>
      </c>
      <c r="HM340" s="411"/>
    </row>
    <row r="341" spans="1:221" s="157" customFormat="1" ht="15">
      <c r="A341" s="503" t="s">
        <v>120</v>
      </c>
      <c r="B341" s="476" t="s">
        <v>689</v>
      </c>
      <c r="C341" s="568" t="s">
        <v>1065</v>
      </c>
      <c r="D341" s="503">
        <v>221184</v>
      </c>
      <c r="E341" s="505">
        <v>9</v>
      </c>
      <c r="F341" s="676">
        <v>501</v>
      </c>
      <c r="G341" s="420">
        <v>471</v>
      </c>
      <c r="H341" s="421"/>
      <c r="I341" s="422"/>
      <c r="J341" s="371">
        <f t="shared" si="838"/>
        <v>501</v>
      </c>
      <c r="K341" s="372">
        <f t="shared" si="839"/>
        <v>471</v>
      </c>
      <c r="L341" s="420"/>
      <c r="M341" s="371">
        <f t="shared" si="840"/>
        <v>501</v>
      </c>
      <c r="N341" s="372">
        <f t="shared" si="841"/>
        <v>471</v>
      </c>
      <c r="O341" s="371">
        <f t="shared" si="842"/>
        <v>0</v>
      </c>
      <c r="P341" s="372">
        <f t="shared" si="843"/>
        <v>0</v>
      </c>
      <c r="Q341" s="424">
        <v>7</v>
      </c>
      <c r="R341" s="425">
        <v>6</v>
      </c>
      <c r="S341" s="371">
        <f t="shared" si="844"/>
        <v>0</v>
      </c>
      <c r="T341" s="372">
        <f t="shared" si="845"/>
        <v>0</v>
      </c>
      <c r="U341" s="426">
        <v>10</v>
      </c>
      <c r="V341" s="425">
        <v>15</v>
      </c>
      <c r="W341" s="371">
        <f t="shared" si="846"/>
        <v>0</v>
      </c>
      <c r="X341" s="372">
        <f t="shared" si="847"/>
        <v>0</v>
      </c>
      <c r="Y341" s="426"/>
      <c r="Z341" s="425">
        <v>0</v>
      </c>
      <c r="AA341" s="371">
        <f t="shared" si="848"/>
        <v>0</v>
      </c>
      <c r="AB341" s="372">
        <f t="shared" si="849"/>
        <v>0</v>
      </c>
      <c r="AC341" s="358">
        <f t="shared" si="850"/>
        <v>17</v>
      </c>
      <c r="AD341" s="372">
        <f t="shared" si="851"/>
        <v>21</v>
      </c>
      <c r="AE341" s="358">
        <f t="shared" si="852"/>
        <v>0</v>
      </c>
      <c r="AF341" s="372">
        <f t="shared" si="853"/>
        <v>0</v>
      </c>
      <c r="AG341" s="427">
        <v>2.5099999999999998</v>
      </c>
      <c r="AH341" s="420">
        <v>3.5</v>
      </c>
      <c r="AI341" s="371">
        <f t="shared" si="854"/>
        <v>17.57</v>
      </c>
      <c r="AJ341" s="372">
        <f t="shared" si="855"/>
        <v>21</v>
      </c>
      <c r="AK341" s="426">
        <v>3.4</v>
      </c>
      <c r="AL341" s="420">
        <v>3.8</v>
      </c>
      <c r="AM341" s="371">
        <f t="shared" si="856"/>
        <v>34</v>
      </c>
      <c r="AN341" s="372">
        <f t="shared" si="857"/>
        <v>57</v>
      </c>
      <c r="AO341" s="426"/>
      <c r="AP341" s="446"/>
      <c r="AQ341" s="371">
        <f t="shared" si="858"/>
        <v>0</v>
      </c>
      <c r="AR341" s="372">
        <f t="shared" si="859"/>
        <v>0</v>
      </c>
      <c r="AS341" s="371">
        <f t="shared" si="860"/>
        <v>3.033529411764706</v>
      </c>
      <c r="AT341" s="372">
        <f t="shared" si="861"/>
        <v>3.7142857142857144</v>
      </c>
      <c r="AU341" s="371">
        <f t="shared" si="862"/>
        <v>51.57</v>
      </c>
      <c r="AV341" s="372">
        <f t="shared" si="863"/>
        <v>78</v>
      </c>
      <c r="AW341" s="426"/>
      <c r="AX341" s="420"/>
      <c r="AY341" s="371">
        <f t="shared" si="864"/>
        <v>0</v>
      </c>
      <c r="AZ341" s="372">
        <f t="shared" si="865"/>
        <v>0</v>
      </c>
      <c r="BA341" s="426"/>
      <c r="BB341" s="420"/>
      <c r="BC341" s="371">
        <f t="shared" si="866"/>
        <v>0</v>
      </c>
      <c r="BD341" s="372">
        <f t="shared" si="867"/>
        <v>0</v>
      </c>
      <c r="BE341" s="421"/>
      <c r="BF341" s="420"/>
      <c r="BG341" s="371">
        <f t="shared" si="778"/>
        <v>0</v>
      </c>
      <c r="BH341" s="372">
        <f t="shared" si="778"/>
        <v>0</v>
      </c>
      <c r="BI341" s="371">
        <f t="shared" si="779"/>
        <v>0</v>
      </c>
      <c r="BJ341" s="372">
        <f t="shared" si="779"/>
        <v>0</v>
      </c>
      <c r="BK341" s="371">
        <f t="shared" si="780"/>
        <v>0</v>
      </c>
      <c r="BL341" s="372">
        <f t="shared" si="780"/>
        <v>0</v>
      </c>
      <c r="BM341" s="431">
        <v>118</v>
      </c>
      <c r="BN341" s="425">
        <v>114</v>
      </c>
      <c r="BO341" s="371">
        <f t="shared" si="834"/>
        <v>0</v>
      </c>
      <c r="BP341" s="372">
        <f t="shared" si="834"/>
        <v>0</v>
      </c>
      <c r="BQ341" s="426">
        <v>75</v>
      </c>
      <c r="BR341" s="425">
        <v>70</v>
      </c>
      <c r="BS341" s="371">
        <f t="shared" si="803"/>
        <v>0</v>
      </c>
      <c r="BT341" s="372">
        <f t="shared" si="803"/>
        <v>0</v>
      </c>
      <c r="BU341" s="426"/>
      <c r="BV341" s="425">
        <v>0</v>
      </c>
      <c r="BW341" s="371">
        <f t="shared" si="804"/>
        <v>0</v>
      </c>
      <c r="BX341" s="423">
        <f t="shared" si="781"/>
        <v>0</v>
      </c>
      <c r="BY341" s="358">
        <f t="shared" si="782"/>
        <v>193</v>
      </c>
      <c r="BZ341" s="372">
        <f t="shared" si="782"/>
        <v>184</v>
      </c>
      <c r="CA341" s="358">
        <f t="shared" si="783"/>
        <v>0</v>
      </c>
      <c r="CB341" s="372">
        <f t="shared" si="783"/>
        <v>0</v>
      </c>
      <c r="CC341" s="427">
        <v>3.15</v>
      </c>
      <c r="CD341" s="420">
        <v>3.32</v>
      </c>
      <c r="CE341" s="371">
        <f t="shared" si="835"/>
        <v>371.7</v>
      </c>
      <c r="CF341" s="372">
        <f t="shared" si="835"/>
        <v>378.47999999999996</v>
      </c>
      <c r="CG341" s="426">
        <v>3.85</v>
      </c>
      <c r="CH341" s="420">
        <v>4.46</v>
      </c>
      <c r="CI341" s="371">
        <f t="shared" si="805"/>
        <v>288.75</v>
      </c>
      <c r="CJ341" s="372">
        <f t="shared" si="805"/>
        <v>312.2</v>
      </c>
      <c r="CK341" s="426"/>
      <c r="CL341" s="446"/>
      <c r="CM341" s="371">
        <f t="shared" si="806"/>
        <v>0</v>
      </c>
      <c r="CN341" s="372">
        <f t="shared" si="806"/>
        <v>0</v>
      </c>
      <c r="CO341" s="371">
        <f t="shared" si="784"/>
        <v>3.4220207253886015</v>
      </c>
      <c r="CP341" s="372">
        <f t="shared" si="784"/>
        <v>3.7536956521739127</v>
      </c>
      <c r="CQ341" s="371">
        <f t="shared" si="785"/>
        <v>660.45</v>
      </c>
      <c r="CR341" s="372">
        <f t="shared" si="785"/>
        <v>690.68</v>
      </c>
      <c r="CS341" s="426"/>
      <c r="CT341" s="420"/>
      <c r="CU341" s="371">
        <f t="shared" si="836"/>
        <v>0</v>
      </c>
      <c r="CV341" s="372">
        <f t="shared" si="836"/>
        <v>0</v>
      </c>
      <c r="CW341" s="426"/>
      <c r="CX341" s="420"/>
      <c r="CY341" s="371">
        <f t="shared" si="837"/>
        <v>0</v>
      </c>
      <c r="CZ341" s="372">
        <f t="shared" si="837"/>
        <v>0</v>
      </c>
      <c r="DA341" s="421"/>
      <c r="DB341" s="420"/>
      <c r="DC341" s="371">
        <f t="shared" si="786"/>
        <v>0</v>
      </c>
      <c r="DD341" s="372">
        <f t="shared" si="786"/>
        <v>0</v>
      </c>
      <c r="DE341" s="371">
        <f t="shared" si="787"/>
        <v>0</v>
      </c>
      <c r="DF341" s="372">
        <f t="shared" si="787"/>
        <v>0</v>
      </c>
      <c r="DG341" s="371">
        <f t="shared" si="788"/>
        <v>0</v>
      </c>
      <c r="DH341" s="372">
        <f t="shared" si="788"/>
        <v>0</v>
      </c>
      <c r="DI341" s="371">
        <f t="shared" si="789"/>
        <v>210</v>
      </c>
      <c r="DJ341" s="372">
        <f t="shared" si="789"/>
        <v>205</v>
      </c>
      <c r="DK341" s="371">
        <f t="shared" si="789"/>
        <v>0</v>
      </c>
      <c r="DL341" s="372">
        <f t="shared" si="790"/>
        <v>0</v>
      </c>
      <c r="DM341" s="371">
        <f t="shared" si="791"/>
        <v>3.390571428571429</v>
      </c>
      <c r="DN341" s="372">
        <f t="shared" si="791"/>
        <v>3.7496585365853656</v>
      </c>
      <c r="DO341" s="371">
        <f t="shared" si="792"/>
        <v>712.0200000000001</v>
      </c>
      <c r="DP341" s="372">
        <f t="shared" si="792"/>
        <v>768.68</v>
      </c>
      <c r="DQ341" s="371">
        <f t="shared" si="793"/>
        <v>0</v>
      </c>
      <c r="DR341" s="372">
        <f t="shared" si="793"/>
        <v>0</v>
      </c>
      <c r="DS341" s="371">
        <f t="shared" si="794"/>
        <v>0</v>
      </c>
      <c r="DT341" s="372">
        <f t="shared" si="794"/>
        <v>0</v>
      </c>
      <c r="DU341" s="424">
        <v>107</v>
      </c>
      <c r="DV341" s="425">
        <v>92</v>
      </c>
      <c r="DW341" s="371">
        <f t="shared" si="795"/>
        <v>0</v>
      </c>
      <c r="DX341" s="372">
        <f t="shared" si="795"/>
        <v>0</v>
      </c>
      <c r="DY341" s="426">
        <v>184</v>
      </c>
      <c r="DZ341" s="425">
        <v>174</v>
      </c>
      <c r="EA341" s="371">
        <f t="shared" si="796"/>
        <v>0</v>
      </c>
      <c r="EB341" s="372">
        <f t="shared" si="796"/>
        <v>0</v>
      </c>
      <c r="EC341" s="426"/>
      <c r="ED341" s="425">
        <v>0</v>
      </c>
      <c r="EE341" s="371">
        <f t="shared" si="807"/>
        <v>0</v>
      </c>
      <c r="EF341" s="372">
        <f t="shared" si="807"/>
        <v>0</v>
      </c>
      <c r="EG341" s="358">
        <f t="shared" si="808"/>
        <v>291</v>
      </c>
      <c r="EH341" s="372">
        <f t="shared" si="808"/>
        <v>266</v>
      </c>
      <c r="EI341" s="358">
        <f t="shared" si="809"/>
        <v>0</v>
      </c>
      <c r="EJ341" s="372">
        <f t="shared" si="809"/>
        <v>0</v>
      </c>
      <c r="EK341" s="427">
        <v>1.92</v>
      </c>
      <c r="EL341" s="420">
        <v>2.29</v>
      </c>
      <c r="EM341" s="371">
        <f t="shared" si="870"/>
        <v>205.44</v>
      </c>
      <c r="EN341" s="372">
        <f t="shared" si="870"/>
        <v>210.68</v>
      </c>
      <c r="EO341" s="426">
        <v>2.85</v>
      </c>
      <c r="EP341" s="420">
        <v>2.91</v>
      </c>
      <c r="EQ341" s="371">
        <f t="shared" si="810"/>
        <v>524.4</v>
      </c>
      <c r="ER341" s="372">
        <f t="shared" si="810"/>
        <v>506.34000000000003</v>
      </c>
      <c r="ES341" s="426"/>
      <c r="ET341" s="446"/>
      <c r="EU341" s="371">
        <f t="shared" si="868"/>
        <v>0</v>
      </c>
      <c r="EV341" s="372">
        <f t="shared" si="869"/>
        <v>0</v>
      </c>
      <c r="EW341" s="371">
        <f t="shared" si="811"/>
        <v>2.5080412371134018</v>
      </c>
      <c r="EX341" s="372">
        <f t="shared" si="811"/>
        <v>2.6955639097744362</v>
      </c>
      <c r="EY341" s="371">
        <f t="shared" si="812"/>
        <v>729.83999999999992</v>
      </c>
      <c r="EZ341" s="372">
        <f t="shared" si="812"/>
        <v>717.02</v>
      </c>
      <c r="FA341" s="426"/>
      <c r="FB341" s="420"/>
      <c r="FC341" s="371">
        <f t="shared" si="797"/>
        <v>0</v>
      </c>
      <c r="FD341" s="372">
        <f t="shared" si="797"/>
        <v>0</v>
      </c>
      <c r="FE341" s="426"/>
      <c r="FF341" s="420"/>
      <c r="FG341" s="371">
        <f t="shared" si="798"/>
        <v>0</v>
      </c>
      <c r="FH341" s="372">
        <f t="shared" si="798"/>
        <v>0</v>
      </c>
      <c r="FI341" s="421"/>
      <c r="FJ341" s="420"/>
      <c r="FK341" s="371">
        <f t="shared" si="813"/>
        <v>0</v>
      </c>
      <c r="FL341" s="372">
        <f t="shared" si="813"/>
        <v>0</v>
      </c>
      <c r="FM341" s="371">
        <f t="shared" si="814"/>
        <v>0</v>
      </c>
      <c r="FN341" s="372">
        <f t="shared" si="814"/>
        <v>0</v>
      </c>
      <c r="FO341" s="371">
        <f t="shared" si="815"/>
        <v>0</v>
      </c>
      <c r="FP341" s="372">
        <f t="shared" si="815"/>
        <v>0</v>
      </c>
      <c r="FQ341" s="424"/>
      <c r="FR341" s="425"/>
      <c r="FS341" s="371">
        <f t="shared" si="816"/>
        <v>0</v>
      </c>
      <c r="FT341" s="372">
        <f t="shared" si="816"/>
        <v>0</v>
      </c>
      <c r="FU341" s="426"/>
      <c r="FV341" s="425"/>
      <c r="FW341" s="371">
        <f t="shared" si="799"/>
        <v>0</v>
      </c>
      <c r="FX341" s="372">
        <f t="shared" si="799"/>
        <v>0</v>
      </c>
      <c r="FY341" s="426"/>
      <c r="FZ341" s="425"/>
      <c r="GA341" s="371">
        <f t="shared" si="817"/>
        <v>0</v>
      </c>
      <c r="GB341" s="372">
        <f t="shared" si="817"/>
        <v>0</v>
      </c>
      <c r="GC341" s="406">
        <f t="shared" si="818"/>
        <v>232</v>
      </c>
      <c r="GD341" s="372">
        <f t="shared" si="818"/>
        <v>212</v>
      </c>
      <c r="GE341" s="371">
        <f t="shared" si="818"/>
        <v>0</v>
      </c>
      <c r="GF341" s="372">
        <f t="shared" si="819"/>
        <v>0</v>
      </c>
      <c r="GG341" s="371">
        <f t="shared" si="820"/>
        <v>594.71</v>
      </c>
      <c r="GH341" s="372">
        <f t="shared" si="820"/>
        <v>610.16</v>
      </c>
      <c r="GI341" s="371" t="str">
        <f t="shared" si="821"/>
        <v/>
      </c>
      <c r="GJ341" s="372" t="str">
        <f t="shared" si="821"/>
        <v/>
      </c>
      <c r="GK341" s="406">
        <f t="shared" si="822"/>
        <v>269</v>
      </c>
      <c r="GL341" s="372">
        <f t="shared" si="822"/>
        <v>259</v>
      </c>
      <c r="GM341" s="371">
        <f t="shared" si="822"/>
        <v>0</v>
      </c>
      <c r="GN341" s="372">
        <f t="shared" si="823"/>
        <v>0</v>
      </c>
      <c r="GO341" s="371">
        <f t="shared" si="824"/>
        <v>847.15</v>
      </c>
      <c r="GP341" s="372">
        <f t="shared" si="824"/>
        <v>875.54</v>
      </c>
      <c r="GQ341" s="371">
        <f t="shared" si="825"/>
        <v>0</v>
      </c>
      <c r="GR341" s="372">
        <f t="shared" si="825"/>
        <v>0</v>
      </c>
      <c r="GS341" s="406">
        <f t="shared" si="826"/>
        <v>501</v>
      </c>
      <c r="GT341" s="372">
        <f t="shared" si="826"/>
        <v>471</v>
      </c>
      <c r="GU341" s="371">
        <f t="shared" si="826"/>
        <v>0</v>
      </c>
      <c r="GV341" s="372">
        <f t="shared" si="826"/>
        <v>0</v>
      </c>
      <c r="GW341" s="371">
        <f t="shared" si="827"/>
        <v>1441.8600000000001</v>
      </c>
      <c r="GX341" s="372">
        <f t="shared" si="827"/>
        <v>1485.6999999999998</v>
      </c>
      <c r="GY341" s="371" t="str">
        <f t="shared" si="827"/>
        <v/>
      </c>
      <c r="GZ341" s="372" t="str">
        <f t="shared" si="827"/>
        <v/>
      </c>
      <c r="HA341" s="406">
        <f t="shared" si="828"/>
        <v>0</v>
      </c>
      <c r="HB341" s="372">
        <f t="shared" si="828"/>
        <v>0</v>
      </c>
      <c r="HC341" s="371">
        <f t="shared" si="828"/>
        <v>0</v>
      </c>
      <c r="HD341" s="372">
        <f t="shared" si="828"/>
        <v>0</v>
      </c>
      <c r="HE341" s="371" t="str">
        <f t="shared" si="829"/>
        <v/>
      </c>
      <c r="HF341" s="372" t="str">
        <f t="shared" si="829"/>
        <v/>
      </c>
      <c r="HG341" s="371" t="str">
        <f t="shared" si="830"/>
        <v/>
      </c>
      <c r="HH341" s="372" t="str">
        <f t="shared" si="830"/>
        <v/>
      </c>
      <c r="HI341" s="406">
        <f t="shared" si="831"/>
        <v>1441.8600000000001</v>
      </c>
      <c r="HJ341" s="372">
        <f t="shared" si="831"/>
        <v>1485.6999999999998</v>
      </c>
      <c r="HK341" s="371" t="str">
        <f t="shared" si="832"/>
        <v/>
      </c>
      <c r="HL341" s="371" t="str">
        <f t="shared" si="832"/>
        <v/>
      </c>
      <c r="HM341" s="411"/>
    </row>
    <row r="342" spans="1:221" s="157" customFormat="1" ht="15">
      <c r="A342" s="503" t="s">
        <v>120</v>
      </c>
      <c r="B342" s="504" t="s">
        <v>690</v>
      </c>
      <c r="C342" s="158"/>
      <c r="D342" s="503">
        <v>221908</v>
      </c>
      <c r="E342" s="505">
        <v>9</v>
      </c>
      <c r="F342" s="676">
        <v>536</v>
      </c>
      <c r="G342" s="420">
        <v>622</v>
      </c>
      <c r="H342" s="421"/>
      <c r="I342" s="422"/>
      <c r="J342" s="371">
        <f t="shared" si="838"/>
        <v>536</v>
      </c>
      <c r="K342" s="372">
        <f t="shared" si="839"/>
        <v>622</v>
      </c>
      <c r="L342" s="420"/>
      <c r="M342" s="371">
        <f t="shared" si="840"/>
        <v>536</v>
      </c>
      <c r="N342" s="372">
        <f t="shared" si="841"/>
        <v>622</v>
      </c>
      <c r="O342" s="371">
        <f t="shared" si="842"/>
        <v>0</v>
      </c>
      <c r="P342" s="372">
        <f t="shared" si="843"/>
        <v>0</v>
      </c>
      <c r="Q342" s="424">
        <v>34</v>
      </c>
      <c r="R342" s="425">
        <v>36</v>
      </c>
      <c r="S342" s="371">
        <f t="shared" si="844"/>
        <v>0</v>
      </c>
      <c r="T342" s="372">
        <f t="shared" si="845"/>
        <v>0</v>
      </c>
      <c r="U342" s="426">
        <v>17</v>
      </c>
      <c r="V342" s="425">
        <v>23</v>
      </c>
      <c r="W342" s="371">
        <f t="shared" si="846"/>
        <v>0</v>
      </c>
      <c r="X342" s="372">
        <f t="shared" si="847"/>
        <v>0</v>
      </c>
      <c r="Y342" s="426"/>
      <c r="Z342" s="425">
        <v>0</v>
      </c>
      <c r="AA342" s="371">
        <f t="shared" si="848"/>
        <v>0</v>
      </c>
      <c r="AB342" s="372">
        <f t="shared" si="849"/>
        <v>0</v>
      </c>
      <c r="AC342" s="358">
        <f t="shared" si="850"/>
        <v>51</v>
      </c>
      <c r="AD342" s="372">
        <f t="shared" si="851"/>
        <v>59</v>
      </c>
      <c r="AE342" s="358">
        <f t="shared" si="852"/>
        <v>0</v>
      </c>
      <c r="AF342" s="372">
        <f t="shared" si="853"/>
        <v>0</v>
      </c>
      <c r="AG342" s="427">
        <v>2.91</v>
      </c>
      <c r="AH342" s="420">
        <v>3.28</v>
      </c>
      <c r="AI342" s="371">
        <f t="shared" si="854"/>
        <v>98.94</v>
      </c>
      <c r="AJ342" s="372">
        <f t="shared" si="855"/>
        <v>118.08</v>
      </c>
      <c r="AK342" s="426">
        <v>3.55</v>
      </c>
      <c r="AL342" s="420">
        <v>4.09</v>
      </c>
      <c r="AM342" s="371">
        <f t="shared" si="856"/>
        <v>60.349999999999994</v>
      </c>
      <c r="AN342" s="372">
        <f t="shared" si="857"/>
        <v>94.07</v>
      </c>
      <c r="AO342" s="426"/>
      <c r="AP342" s="446"/>
      <c r="AQ342" s="371">
        <f t="shared" si="858"/>
        <v>0</v>
      </c>
      <c r="AR342" s="372">
        <f t="shared" si="859"/>
        <v>0</v>
      </c>
      <c r="AS342" s="371">
        <f t="shared" si="860"/>
        <v>3.1233333333333331</v>
      </c>
      <c r="AT342" s="372">
        <f t="shared" si="861"/>
        <v>3.5957627118644062</v>
      </c>
      <c r="AU342" s="371">
        <f t="shared" si="862"/>
        <v>159.29</v>
      </c>
      <c r="AV342" s="372">
        <f t="shared" si="863"/>
        <v>212.14999999999998</v>
      </c>
      <c r="AW342" s="426"/>
      <c r="AX342" s="420"/>
      <c r="AY342" s="371">
        <f t="shared" si="864"/>
        <v>0</v>
      </c>
      <c r="AZ342" s="372">
        <f t="shared" si="865"/>
        <v>0</v>
      </c>
      <c r="BA342" s="426"/>
      <c r="BB342" s="420"/>
      <c r="BC342" s="371">
        <f t="shared" si="866"/>
        <v>0</v>
      </c>
      <c r="BD342" s="372">
        <f t="shared" si="867"/>
        <v>0</v>
      </c>
      <c r="BE342" s="421"/>
      <c r="BF342" s="420"/>
      <c r="BG342" s="371">
        <f t="shared" si="778"/>
        <v>0</v>
      </c>
      <c r="BH342" s="372">
        <f t="shared" si="778"/>
        <v>0</v>
      </c>
      <c r="BI342" s="371">
        <f t="shared" si="779"/>
        <v>0</v>
      </c>
      <c r="BJ342" s="372">
        <f t="shared" si="779"/>
        <v>0</v>
      </c>
      <c r="BK342" s="371">
        <f t="shared" si="780"/>
        <v>0</v>
      </c>
      <c r="BL342" s="372">
        <f t="shared" si="780"/>
        <v>0</v>
      </c>
      <c r="BM342" s="431">
        <v>273</v>
      </c>
      <c r="BN342" s="425">
        <v>292</v>
      </c>
      <c r="BO342" s="371">
        <f t="shared" si="834"/>
        <v>0</v>
      </c>
      <c r="BP342" s="372">
        <f t="shared" si="834"/>
        <v>0</v>
      </c>
      <c r="BQ342" s="426">
        <v>54</v>
      </c>
      <c r="BR342" s="425">
        <v>82</v>
      </c>
      <c r="BS342" s="371">
        <f t="shared" si="803"/>
        <v>0</v>
      </c>
      <c r="BT342" s="372">
        <f t="shared" si="803"/>
        <v>0</v>
      </c>
      <c r="BU342" s="426"/>
      <c r="BV342" s="425">
        <v>0</v>
      </c>
      <c r="BW342" s="371">
        <f t="shared" si="804"/>
        <v>0</v>
      </c>
      <c r="BX342" s="423">
        <f t="shared" si="781"/>
        <v>0</v>
      </c>
      <c r="BY342" s="358">
        <f t="shared" si="782"/>
        <v>327</v>
      </c>
      <c r="BZ342" s="372">
        <f t="shared" si="782"/>
        <v>374</v>
      </c>
      <c r="CA342" s="358">
        <f t="shared" si="783"/>
        <v>0</v>
      </c>
      <c r="CB342" s="372">
        <f t="shared" si="783"/>
        <v>0</v>
      </c>
      <c r="CC342" s="427">
        <v>2.93</v>
      </c>
      <c r="CD342" s="420">
        <v>3.78</v>
      </c>
      <c r="CE342" s="371">
        <f t="shared" si="835"/>
        <v>799.8900000000001</v>
      </c>
      <c r="CF342" s="372">
        <f t="shared" si="835"/>
        <v>1103.76</v>
      </c>
      <c r="CG342" s="426">
        <v>3.99</v>
      </c>
      <c r="CH342" s="420">
        <v>4.5</v>
      </c>
      <c r="CI342" s="371">
        <f t="shared" si="805"/>
        <v>215.46</v>
      </c>
      <c r="CJ342" s="372">
        <f t="shared" si="805"/>
        <v>369</v>
      </c>
      <c r="CK342" s="426"/>
      <c r="CL342" s="446"/>
      <c r="CM342" s="371">
        <f t="shared" si="806"/>
        <v>0</v>
      </c>
      <c r="CN342" s="372">
        <f t="shared" si="806"/>
        <v>0</v>
      </c>
      <c r="CO342" s="371">
        <f t="shared" si="784"/>
        <v>3.1050458715596334</v>
      </c>
      <c r="CP342" s="372">
        <f t="shared" si="784"/>
        <v>3.937860962566845</v>
      </c>
      <c r="CQ342" s="371">
        <f t="shared" si="785"/>
        <v>1015.3500000000001</v>
      </c>
      <c r="CR342" s="372">
        <f t="shared" si="785"/>
        <v>1472.76</v>
      </c>
      <c r="CS342" s="426"/>
      <c r="CT342" s="420"/>
      <c r="CU342" s="371">
        <f t="shared" si="836"/>
        <v>0</v>
      </c>
      <c r="CV342" s="372">
        <f t="shared" si="836"/>
        <v>0</v>
      </c>
      <c r="CW342" s="426"/>
      <c r="CX342" s="420"/>
      <c r="CY342" s="371">
        <f t="shared" si="837"/>
        <v>0</v>
      </c>
      <c r="CZ342" s="372">
        <f t="shared" si="837"/>
        <v>0</v>
      </c>
      <c r="DA342" s="421"/>
      <c r="DB342" s="420"/>
      <c r="DC342" s="371">
        <f t="shared" si="786"/>
        <v>0</v>
      </c>
      <c r="DD342" s="372">
        <f t="shared" si="786"/>
        <v>0</v>
      </c>
      <c r="DE342" s="371">
        <f t="shared" si="787"/>
        <v>0</v>
      </c>
      <c r="DF342" s="372">
        <f t="shared" si="787"/>
        <v>0</v>
      </c>
      <c r="DG342" s="371">
        <f t="shared" si="788"/>
        <v>0</v>
      </c>
      <c r="DH342" s="372">
        <f t="shared" si="788"/>
        <v>0</v>
      </c>
      <c r="DI342" s="371">
        <f t="shared" si="789"/>
        <v>378</v>
      </c>
      <c r="DJ342" s="372">
        <f t="shared" si="789"/>
        <v>433</v>
      </c>
      <c r="DK342" s="371">
        <f t="shared" si="789"/>
        <v>0</v>
      </c>
      <c r="DL342" s="372">
        <f t="shared" si="790"/>
        <v>0</v>
      </c>
      <c r="DM342" s="371">
        <f t="shared" si="791"/>
        <v>3.1075132275132278</v>
      </c>
      <c r="DN342" s="372">
        <f t="shared" si="791"/>
        <v>3.8912471131639719</v>
      </c>
      <c r="DO342" s="371">
        <f t="shared" si="792"/>
        <v>1174.6400000000001</v>
      </c>
      <c r="DP342" s="372">
        <f t="shared" si="792"/>
        <v>1684.9099999999999</v>
      </c>
      <c r="DQ342" s="371">
        <f t="shared" si="793"/>
        <v>0</v>
      </c>
      <c r="DR342" s="372">
        <f t="shared" si="793"/>
        <v>0</v>
      </c>
      <c r="DS342" s="371">
        <f t="shared" si="794"/>
        <v>0</v>
      </c>
      <c r="DT342" s="372">
        <f t="shared" si="794"/>
        <v>0</v>
      </c>
      <c r="DU342" s="424">
        <v>96</v>
      </c>
      <c r="DV342" s="425">
        <v>107</v>
      </c>
      <c r="DW342" s="371">
        <f t="shared" si="795"/>
        <v>0</v>
      </c>
      <c r="DX342" s="372">
        <f t="shared" si="795"/>
        <v>0</v>
      </c>
      <c r="DY342" s="426">
        <v>62</v>
      </c>
      <c r="DZ342" s="425">
        <v>82</v>
      </c>
      <c r="EA342" s="371">
        <f t="shared" si="796"/>
        <v>0</v>
      </c>
      <c r="EB342" s="372">
        <f t="shared" si="796"/>
        <v>0</v>
      </c>
      <c r="EC342" s="426"/>
      <c r="ED342" s="425">
        <v>0</v>
      </c>
      <c r="EE342" s="371">
        <f t="shared" si="807"/>
        <v>0</v>
      </c>
      <c r="EF342" s="372">
        <f t="shared" si="807"/>
        <v>0</v>
      </c>
      <c r="EG342" s="358">
        <f t="shared" si="808"/>
        <v>158</v>
      </c>
      <c r="EH342" s="372">
        <f t="shared" si="808"/>
        <v>189</v>
      </c>
      <c r="EI342" s="358">
        <f t="shared" si="809"/>
        <v>0</v>
      </c>
      <c r="EJ342" s="372">
        <f t="shared" si="809"/>
        <v>0</v>
      </c>
      <c r="EK342" s="427">
        <v>2.2799999999999998</v>
      </c>
      <c r="EL342" s="420">
        <v>2.56</v>
      </c>
      <c r="EM342" s="371">
        <f t="shared" si="870"/>
        <v>218.88</v>
      </c>
      <c r="EN342" s="372">
        <f t="shared" si="870"/>
        <v>273.92</v>
      </c>
      <c r="EO342" s="426">
        <v>2.5</v>
      </c>
      <c r="EP342" s="420">
        <v>2.87</v>
      </c>
      <c r="EQ342" s="371">
        <f t="shared" si="810"/>
        <v>155</v>
      </c>
      <c r="ER342" s="372">
        <f t="shared" si="810"/>
        <v>235.34</v>
      </c>
      <c r="ES342" s="426"/>
      <c r="ET342" s="446"/>
      <c r="EU342" s="371">
        <f t="shared" si="868"/>
        <v>0</v>
      </c>
      <c r="EV342" s="372">
        <f t="shared" si="869"/>
        <v>0</v>
      </c>
      <c r="EW342" s="371">
        <f t="shared" si="811"/>
        <v>2.3663291139240505</v>
      </c>
      <c r="EX342" s="372">
        <f t="shared" si="811"/>
        <v>2.6944973544973543</v>
      </c>
      <c r="EY342" s="371">
        <f t="shared" si="812"/>
        <v>373.88</v>
      </c>
      <c r="EZ342" s="372">
        <f t="shared" si="812"/>
        <v>509.25999999999993</v>
      </c>
      <c r="FA342" s="426"/>
      <c r="FB342" s="420"/>
      <c r="FC342" s="371">
        <f t="shared" si="797"/>
        <v>0</v>
      </c>
      <c r="FD342" s="372">
        <f t="shared" si="797"/>
        <v>0</v>
      </c>
      <c r="FE342" s="426"/>
      <c r="FF342" s="420"/>
      <c r="FG342" s="371">
        <f t="shared" si="798"/>
        <v>0</v>
      </c>
      <c r="FH342" s="372">
        <f t="shared" si="798"/>
        <v>0</v>
      </c>
      <c r="FI342" s="421"/>
      <c r="FJ342" s="420"/>
      <c r="FK342" s="371">
        <f t="shared" si="813"/>
        <v>0</v>
      </c>
      <c r="FL342" s="372">
        <f t="shared" si="813"/>
        <v>0</v>
      </c>
      <c r="FM342" s="371">
        <f t="shared" si="814"/>
        <v>0</v>
      </c>
      <c r="FN342" s="372">
        <f t="shared" si="814"/>
        <v>0</v>
      </c>
      <c r="FO342" s="371">
        <f t="shared" si="815"/>
        <v>0</v>
      </c>
      <c r="FP342" s="372">
        <f t="shared" si="815"/>
        <v>0</v>
      </c>
      <c r="FQ342" s="424"/>
      <c r="FR342" s="425"/>
      <c r="FS342" s="371">
        <f t="shared" si="816"/>
        <v>0</v>
      </c>
      <c r="FT342" s="372">
        <f t="shared" si="816"/>
        <v>0</v>
      </c>
      <c r="FU342" s="426"/>
      <c r="FV342" s="425"/>
      <c r="FW342" s="371">
        <f t="shared" si="799"/>
        <v>0</v>
      </c>
      <c r="FX342" s="372">
        <f t="shared" si="799"/>
        <v>0</v>
      </c>
      <c r="FY342" s="426"/>
      <c r="FZ342" s="425"/>
      <c r="GA342" s="371">
        <f t="shared" si="817"/>
        <v>0</v>
      </c>
      <c r="GB342" s="372">
        <f t="shared" si="817"/>
        <v>0</v>
      </c>
      <c r="GC342" s="406">
        <f t="shared" si="818"/>
        <v>403</v>
      </c>
      <c r="GD342" s="372">
        <f t="shared" si="818"/>
        <v>435</v>
      </c>
      <c r="GE342" s="371">
        <f t="shared" si="818"/>
        <v>0</v>
      </c>
      <c r="GF342" s="372">
        <f t="shared" si="818"/>
        <v>0</v>
      </c>
      <c r="GG342" s="371">
        <f t="shared" si="820"/>
        <v>1117.71</v>
      </c>
      <c r="GH342" s="372">
        <f t="shared" si="820"/>
        <v>1495.76</v>
      </c>
      <c r="GI342" s="371" t="str">
        <f t="shared" si="821"/>
        <v/>
      </c>
      <c r="GJ342" s="372" t="str">
        <f t="shared" si="821"/>
        <v/>
      </c>
      <c r="GK342" s="406">
        <f t="shared" si="822"/>
        <v>133</v>
      </c>
      <c r="GL342" s="372">
        <f t="shared" si="822"/>
        <v>187</v>
      </c>
      <c r="GM342" s="371">
        <f t="shared" si="822"/>
        <v>0</v>
      </c>
      <c r="GN342" s="372">
        <f t="shared" si="822"/>
        <v>0</v>
      </c>
      <c r="GO342" s="371">
        <f t="shared" si="824"/>
        <v>430.81</v>
      </c>
      <c r="GP342" s="372">
        <f t="shared" si="824"/>
        <v>698.41</v>
      </c>
      <c r="GQ342" s="371">
        <f t="shared" si="825"/>
        <v>0</v>
      </c>
      <c r="GR342" s="372">
        <f t="shared" si="825"/>
        <v>0</v>
      </c>
      <c r="GS342" s="406">
        <f t="shared" si="826"/>
        <v>536</v>
      </c>
      <c r="GT342" s="372">
        <f t="shared" si="826"/>
        <v>622</v>
      </c>
      <c r="GU342" s="371">
        <f t="shared" si="826"/>
        <v>0</v>
      </c>
      <c r="GV342" s="372">
        <f t="shared" ref="GV342:GV405" si="871">+GN342+GF342</f>
        <v>0</v>
      </c>
      <c r="GW342" s="371">
        <f t="shared" si="827"/>
        <v>1548.52</v>
      </c>
      <c r="GX342" s="372">
        <f t="shared" si="827"/>
        <v>2194.17</v>
      </c>
      <c r="GY342" s="371" t="str">
        <f t="shared" si="827"/>
        <v/>
      </c>
      <c r="GZ342" s="372" t="str">
        <f t="shared" si="827"/>
        <v/>
      </c>
      <c r="HA342" s="406">
        <f t="shared" si="828"/>
        <v>0</v>
      </c>
      <c r="HB342" s="372">
        <f t="shared" si="828"/>
        <v>0</v>
      </c>
      <c r="HC342" s="371">
        <f t="shared" si="828"/>
        <v>0</v>
      </c>
      <c r="HD342" s="372">
        <f t="shared" ref="HD342:HD405" si="872">(AB342+BX342+EF342)</f>
        <v>0</v>
      </c>
      <c r="HE342" s="371" t="str">
        <f t="shared" si="829"/>
        <v/>
      </c>
      <c r="HF342" s="372" t="str">
        <f t="shared" si="829"/>
        <v/>
      </c>
      <c r="HG342" s="371" t="str">
        <f t="shared" si="830"/>
        <v/>
      </c>
      <c r="HH342" s="372" t="str">
        <f t="shared" si="830"/>
        <v/>
      </c>
      <c r="HI342" s="406">
        <f t="shared" si="831"/>
        <v>1548.52</v>
      </c>
      <c r="HJ342" s="372">
        <f t="shared" si="831"/>
        <v>2194.1699999999996</v>
      </c>
      <c r="HK342" s="371" t="str">
        <f t="shared" si="832"/>
        <v/>
      </c>
      <c r="HL342" s="371" t="str">
        <f t="shared" si="832"/>
        <v/>
      </c>
      <c r="HM342" s="411"/>
    </row>
    <row r="343" spans="1:221" s="157" customFormat="1" ht="15">
      <c r="A343" s="503" t="s">
        <v>120</v>
      </c>
      <c r="B343" s="504" t="s">
        <v>691</v>
      </c>
      <c r="C343" s="158"/>
      <c r="D343" s="503">
        <v>221397</v>
      </c>
      <c r="E343" s="505">
        <v>9</v>
      </c>
      <c r="F343" s="676">
        <v>620</v>
      </c>
      <c r="G343" s="420">
        <v>636</v>
      </c>
      <c r="H343" s="421"/>
      <c r="I343" s="422"/>
      <c r="J343" s="371">
        <f t="shared" si="838"/>
        <v>620</v>
      </c>
      <c r="K343" s="372">
        <f t="shared" si="839"/>
        <v>636</v>
      </c>
      <c r="L343" s="420"/>
      <c r="M343" s="371">
        <f t="shared" si="840"/>
        <v>620</v>
      </c>
      <c r="N343" s="372">
        <f t="shared" si="841"/>
        <v>636</v>
      </c>
      <c r="O343" s="371">
        <f t="shared" si="842"/>
        <v>0</v>
      </c>
      <c r="P343" s="372">
        <f t="shared" si="843"/>
        <v>0</v>
      </c>
      <c r="Q343" s="424">
        <v>29</v>
      </c>
      <c r="R343" s="425">
        <v>34</v>
      </c>
      <c r="S343" s="371">
        <f t="shared" si="844"/>
        <v>0</v>
      </c>
      <c r="T343" s="372">
        <f t="shared" si="845"/>
        <v>0</v>
      </c>
      <c r="U343" s="426">
        <v>7</v>
      </c>
      <c r="V343" s="425">
        <v>13</v>
      </c>
      <c r="W343" s="371">
        <f t="shared" si="846"/>
        <v>0</v>
      </c>
      <c r="X343" s="372">
        <f t="shared" si="847"/>
        <v>0</v>
      </c>
      <c r="Y343" s="426"/>
      <c r="Z343" s="425">
        <v>0</v>
      </c>
      <c r="AA343" s="371">
        <f t="shared" si="848"/>
        <v>0</v>
      </c>
      <c r="AB343" s="372">
        <f t="shared" si="849"/>
        <v>0</v>
      </c>
      <c r="AC343" s="358">
        <f t="shared" si="850"/>
        <v>36</v>
      </c>
      <c r="AD343" s="372">
        <f t="shared" si="851"/>
        <v>47</v>
      </c>
      <c r="AE343" s="358">
        <f t="shared" si="852"/>
        <v>0</v>
      </c>
      <c r="AF343" s="372">
        <f t="shared" si="853"/>
        <v>0</v>
      </c>
      <c r="AG343" s="427">
        <v>2.95</v>
      </c>
      <c r="AH343" s="420">
        <v>3.44</v>
      </c>
      <c r="AI343" s="371">
        <f t="shared" si="854"/>
        <v>85.550000000000011</v>
      </c>
      <c r="AJ343" s="372">
        <f t="shared" si="855"/>
        <v>116.96</v>
      </c>
      <c r="AK343" s="426">
        <v>3.66</v>
      </c>
      <c r="AL343" s="420">
        <v>3.62</v>
      </c>
      <c r="AM343" s="371">
        <f t="shared" si="856"/>
        <v>25.62</v>
      </c>
      <c r="AN343" s="372">
        <f t="shared" si="857"/>
        <v>47.06</v>
      </c>
      <c r="AO343" s="426"/>
      <c r="AP343" s="446"/>
      <c r="AQ343" s="371">
        <f t="shared" si="858"/>
        <v>0</v>
      </c>
      <c r="AR343" s="372">
        <f t="shared" si="859"/>
        <v>0</v>
      </c>
      <c r="AS343" s="371">
        <f t="shared" si="860"/>
        <v>3.088055555555556</v>
      </c>
      <c r="AT343" s="372">
        <f t="shared" si="861"/>
        <v>3.4897872340425526</v>
      </c>
      <c r="AU343" s="371">
        <f t="shared" si="862"/>
        <v>111.17000000000002</v>
      </c>
      <c r="AV343" s="372">
        <f t="shared" si="863"/>
        <v>164.01999999999998</v>
      </c>
      <c r="AW343" s="426"/>
      <c r="AX343" s="420"/>
      <c r="AY343" s="371">
        <f t="shared" si="864"/>
        <v>0</v>
      </c>
      <c r="AZ343" s="372">
        <f t="shared" si="865"/>
        <v>0</v>
      </c>
      <c r="BA343" s="426"/>
      <c r="BB343" s="420"/>
      <c r="BC343" s="371">
        <f t="shared" si="866"/>
        <v>0</v>
      </c>
      <c r="BD343" s="372">
        <f t="shared" si="867"/>
        <v>0</v>
      </c>
      <c r="BE343" s="421"/>
      <c r="BF343" s="420"/>
      <c r="BG343" s="371">
        <f t="shared" si="778"/>
        <v>0</v>
      </c>
      <c r="BH343" s="372">
        <f t="shared" si="778"/>
        <v>0</v>
      </c>
      <c r="BI343" s="371">
        <f t="shared" si="779"/>
        <v>0</v>
      </c>
      <c r="BJ343" s="372">
        <f t="shared" si="779"/>
        <v>0</v>
      </c>
      <c r="BK343" s="371">
        <f t="shared" si="780"/>
        <v>0</v>
      </c>
      <c r="BL343" s="372">
        <f t="shared" si="780"/>
        <v>0</v>
      </c>
      <c r="BM343" s="431">
        <v>243</v>
      </c>
      <c r="BN343" s="425">
        <v>245</v>
      </c>
      <c r="BO343" s="371">
        <f t="shared" si="834"/>
        <v>0</v>
      </c>
      <c r="BP343" s="372">
        <f t="shared" si="834"/>
        <v>0</v>
      </c>
      <c r="BQ343" s="426">
        <v>56</v>
      </c>
      <c r="BR343" s="425">
        <v>62</v>
      </c>
      <c r="BS343" s="371">
        <f t="shared" si="803"/>
        <v>0</v>
      </c>
      <c r="BT343" s="372">
        <f t="shared" si="803"/>
        <v>0</v>
      </c>
      <c r="BU343" s="426"/>
      <c r="BV343" s="425">
        <v>0</v>
      </c>
      <c r="BW343" s="371">
        <f t="shared" si="804"/>
        <v>0</v>
      </c>
      <c r="BX343" s="423">
        <f t="shared" si="781"/>
        <v>0</v>
      </c>
      <c r="BY343" s="358">
        <f t="shared" si="782"/>
        <v>299</v>
      </c>
      <c r="BZ343" s="372">
        <f t="shared" si="782"/>
        <v>307</v>
      </c>
      <c r="CA343" s="358">
        <f t="shared" si="783"/>
        <v>0</v>
      </c>
      <c r="CB343" s="372">
        <f t="shared" si="783"/>
        <v>0</v>
      </c>
      <c r="CC343" s="427">
        <v>2.89</v>
      </c>
      <c r="CD343" s="420">
        <v>3.5</v>
      </c>
      <c r="CE343" s="371">
        <f t="shared" si="835"/>
        <v>702.27</v>
      </c>
      <c r="CF343" s="372">
        <f t="shared" si="835"/>
        <v>857.5</v>
      </c>
      <c r="CG343" s="426">
        <v>3.46</v>
      </c>
      <c r="CH343" s="420">
        <v>3.77</v>
      </c>
      <c r="CI343" s="371">
        <f t="shared" si="805"/>
        <v>193.76</v>
      </c>
      <c r="CJ343" s="372">
        <f t="shared" si="805"/>
        <v>233.74</v>
      </c>
      <c r="CK343" s="426"/>
      <c r="CL343" s="446"/>
      <c r="CM343" s="371">
        <f t="shared" si="806"/>
        <v>0</v>
      </c>
      <c r="CN343" s="372">
        <f t="shared" si="806"/>
        <v>0</v>
      </c>
      <c r="CO343" s="371">
        <f t="shared" si="784"/>
        <v>2.9967558528428091</v>
      </c>
      <c r="CP343" s="372">
        <f t="shared" si="784"/>
        <v>3.5545276872964169</v>
      </c>
      <c r="CQ343" s="371">
        <f t="shared" si="785"/>
        <v>896.03</v>
      </c>
      <c r="CR343" s="372">
        <f t="shared" si="785"/>
        <v>1091.24</v>
      </c>
      <c r="CS343" s="426"/>
      <c r="CT343" s="420"/>
      <c r="CU343" s="371">
        <f t="shared" si="836"/>
        <v>0</v>
      </c>
      <c r="CV343" s="372">
        <f t="shared" si="836"/>
        <v>0</v>
      </c>
      <c r="CW343" s="426"/>
      <c r="CX343" s="420"/>
      <c r="CY343" s="371">
        <f t="shared" si="837"/>
        <v>0</v>
      </c>
      <c r="CZ343" s="372">
        <f t="shared" si="837"/>
        <v>0</v>
      </c>
      <c r="DA343" s="421"/>
      <c r="DB343" s="420"/>
      <c r="DC343" s="371">
        <f t="shared" si="786"/>
        <v>0</v>
      </c>
      <c r="DD343" s="372">
        <f t="shared" si="786"/>
        <v>0</v>
      </c>
      <c r="DE343" s="371">
        <f t="shared" si="787"/>
        <v>0</v>
      </c>
      <c r="DF343" s="372">
        <f t="shared" si="787"/>
        <v>0</v>
      </c>
      <c r="DG343" s="371">
        <f t="shared" si="788"/>
        <v>0</v>
      </c>
      <c r="DH343" s="372">
        <f t="shared" si="788"/>
        <v>0</v>
      </c>
      <c r="DI343" s="371">
        <f t="shared" si="789"/>
        <v>335</v>
      </c>
      <c r="DJ343" s="372">
        <f t="shared" si="789"/>
        <v>354</v>
      </c>
      <c r="DK343" s="371">
        <f t="shared" si="789"/>
        <v>0</v>
      </c>
      <c r="DL343" s="372">
        <f t="shared" si="790"/>
        <v>0</v>
      </c>
      <c r="DM343" s="371">
        <f t="shared" si="791"/>
        <v>3.0065671641791045</v>
      </c>
      <c r="DN343" s="372">
        <f t="shared" si="791"/>
        <v>3.5459322033898304</v>
      </c>
      <c r="DO343" s="371">
        <f t="shared" si="792"/>
        <v>1007.2</v>
      </c>
      <c r="DP343" s="372">
        <f t="shared" si="792"/>
        <v>1255.26</v>
      </c>
      <c r="DQ343" s="371">
        <f t="shared" si="793"/>
        <v>0</v>
      </c>
      <c r="DR343" s="372">
        <f t="shared" si="793"/>
        <v>0</v>
      </c>
      <c r="DS343" s="371">
        <f t="shared" si="794"/>
        <v>0</v>
      </c>
      <c r="DT343" s="372">
        <f t="shared" si="794"/>
        <v>0</v>
      </c>
      <c r="DU343" s="424">
        <v>92</v>
      </c>
      <c r="DV343" s="425">
        <v>102</v>
      </c>
      <c r="DW343" s="371">
        <f t="shared" si="795"/>
        <v>0</v>
      </c>
      <c r="DX343" s="372">
        <f t="shared" si="795"/>
        <v>0</v>
      </c>
      <c r="DY343" s="426">
        <v>193</v>
      </c>
      <c r="DZ343" s="425">
        <v>180</v>
      </c>
      <c r="EA343" s="371">
        <f t="shared" si="796"/>
        <v>0</v>
      </c>
      <c r="EB343" s="372">
        <f t="shared" si="796"/>
        <v>0</v>
      </c>
      <c r="EC343" s="426"/>
      <c r="ED343" s="425">
        <v>0</v>
      </c>
      <c r="EE343" s="371">
        <f t="shared" si="807"/>
        <v>0</v>
      </c>
      <c r="EF343" s="372">
        <f t="shared" si="807"/>
        <v>0</v>
      </c>
      <c r="EG343" s="358">
        <f t="shared" si="808"/>
        <v>285</v>
      </c>
      <c r="EH343" s="372">
        <f t="shared" si="808"/>
        <v>282</v>
      </c>
      <c r="EI343" s="358">
        <f t="shared" si="809"/>
        <v>0</v>
      </c>
      <c r="EJ343" s="372">
        <f t="shared" si="809"/>
        <v>0</v>
      </c>
      <c r="EK343" s="427">
        <v>2.2200000000000002</v>
      </c>
      <c r="EL343" s="420">
        <v>2.3199999999999998</v>
      </c>
      <c r="EM343" s="371">
        <f t="shared" si="870"/>
        <v>204.24</v>
      </c>
      <c r="EN343" s="372">
        <f t="shared" si="870"/>
        <v>236.64</v>
      </c>
      <c r="EO343" s="426">
        <v>2.41</v>
      </c>
      <c r="EP343" s="420">
        <v>2.62</v>
      </c>
      <c r="EQ343" s="371">
        <f t="shared" si="810"/>
        <v>465.13000000000005</v>
      </c>
      <c r="ER343" s="372">
        <f t="shared" si="810"/>
        <v>471.6</v>
      </c>
      <c r="ES343" s="426"/>
      <c r="ET343" s="446"/>
      <c r="EU343" s="371">
        <f t="shared" si="868"/>
        <v>0</v>
      </c>
      <c r="EV343" s="372">
        <f t="shared" si="869"/>
        <v>0</v>
      </c>
      <c r="EW343" s="371">
        <f t="shared" si="811"/>
        <v>2.3486666666666669</v>
      </c>
      <c r="EX343" s="372">
        <f t="shared" si="811"/>
        <v>2.5114893617021279</v>
      </c>
      <c r="EY343" s="371">
        <f t="shared" si="812"/>
        <v>669.37000000000012</v>
      </c>
      <c r="EZ343" s="372">
        <f t="shared" si="812"/>
        <v>708.24</v>
      </c>
      <c r="FA343" s="426"/>
      <c r="FB343" s="420"/>
      <c r="FC343" s="371">
        <f t="shared" si="797"/>
        <v>0</v>
      </c>
      <c r="FD343" s="372">
        <f t="shared" si="797"/>
        <v>0</v>
      </c>
      <c r="FE343" s="426"/>
      <c r="FF343" s="420"/>
      <c r="FG343" s="371">
        <f t="shared" si="798"/>
        <v>0</v>
      </c>
      <c r="FH343" s="372">
        <f t="shared" si="798"/>
        <v>0</v>
      </c>
      <c r="FI343" s="421"/>
      <c r="FJ343" s="420"/>
      <c r="FK343" s="371">
        <f t="shared" si="813"/>
        <v>0</v>
      </c>
      <c r="FL343" s="372">
        <f t="shared" si="813"/>
        <v>0</v>
      </c>
      <c r="FM343" s="371">
        <f t="shared" si="814"/>
        <v>0</v>
      </c>
      <c r="FN343" s="372">
        <f t="shared" si="814"/>
        <v>0</v>
      </c>
      <c r="FO343" s="371">
        <f t="shared" si="815"/>
        <v>0</v>
      </c>
      <c r="FP343" s="372">
        <f t="shared" si="815"/>
        <v>0</v>
      </c>
      <c r="FQ343" s="424"/>
      <c r="FR343" s="425"/>
      <c r="FS343" s="371">
        <f t="shared" si="816"/>
        <v>0</v>
      </c>
      <c r="FT343" s="372">
        <f t="shared" si="816"/>
        <v>0</v>
      </c>
      <c r="FU343" s="426"/>
      <c r="FV343" s="425"/>
      <c r="FW343" s="371">
        <f t="shared" si="799"/>
        <v>0</v>
      </c>
      <c r="FX343" s="372">
        <f t="shared" si="799"/>
        <v>0</v>
      </c>
      <c r="FY343" s="426"/>
      <c r="FZ343" s="425"/>
      <c r="GA343" s="371">
        <f t="shared" si="817"/>
        <v>0</v>
      </c>
      <c r="GB343" s="372">
        <f t="shared" si="817"/>
        <v>0</v>
      </c>
      <c r="GC343" s="406">
        <f t="shared" ref="GC343:GF406" si="873">(Q343+BM343+DU343)</f>
        <v>364</v>
      </c>
      <c r="GD343" s="372">
        <f t="shared" si="873"/>
        <v>381</v>
      </c>
      <c r="GE343" s="371">
        <f t="shared" si="873"/>
        <v>0</v>
      </c>
      <c r="GF343" s="372">
        <f t="shared" si="873"/>
        <v>0</v>
      </c>
      <c r="GG343" s="371">
        <f t="shared" si="820"/>
        <v>992.06</v>
      </c>
      <c r="GH343" s="372">
        <f t="shared" si="820"/>
        <v>1211.0999999999999</v>
      </c>
      <c r="GI343" s="371" t="str">
        <f t="shared" si="821"/>
        <v/>
      </c>
      <c r="GJ343" s="372" t="str">
        <f t="shared" si="821"/>
        <v/>
      </c>
      <c r="GK343" s="406">
        <f t="shared" ref="GK343:GN406" si="874">(U343+BQ343+DY343)</f>
        <v>256</v>
      </c>
      <c r="GL343" s="372">
        <f t="shared" si="874"/>
        <v>255</v>
      </c>
      <c r="GM343" s="371">
        <f t="shared" si="874"/>
        <v>0</v>
      </c>
      <c r="GN343" s="372">
        <f t="shared" si="874"/>
        <v>0</v>
      </c>
      <c r="GO343" s="371">
        <f t="shared" si="824"/>
        <v>684.51</v>
      </c>
      <c r="GP343" s="372">
        <f t="shared" si="824"/>
        <v>752.40000000000009</v>
      </c>
      <c r="GQ343" s="371">
        <f t="shared" si="825"/>
        <v>0</v>
      </c>
      <c r="GR343" s="372">
        <f t="shared" si="825"/>
        <v>0</v>
      </c>
      <c r="GS343" s="406">
        <f t="shared" ref="GS343:GV406" si="875">+GK343+GC343</f>
        <v>620</v>
      </c>
      <c r="GT343" s="372">
        <f t="shared" si="875"/>
        <v>636</v>
      </c>
      <c r="GU343" s="371">
        <f t="shared" si="875"/>
        <v>0</v>
      </c>
      <c r="GV343" s="372">
        <f t="shared" si="871"/>
        <v>0</v>
      </c>
      <c r="GW343" s="371">
        <f t="shared" si="827"/>
        <v>1676.57</v>
      </c>
      <c r="GX343" s="372">
        <f t="shared" si="827"/>
        <v>1963.5</v>
      </c>
      <c r="GY343" s="371" t="str">
        <f t="shared" si="827"/>
        <v/>
      </c>
      <c r="GZ343" s="372" t="str">
        <f t="shared" si="827"/>
        <v/>
      </c>
      <c r="HA343" s="406">
        <f t="shared" ref="HA343:HD406" si="876">(Y343+BU343+EC343)</f>
        <v>0</v>
      </c>
      <c r="HB343" s="372">
        <f t="shared" si="876"/>
        <v>0</v>
      </c>
      <c r="HC343" s="371">
        <f t="shared" si="876"/>
        <v>0</v>
      </c>
      <c r="HD343" s="372">
        <f t="shared" si="872"/>
        <v>0</v>
      </c>
      <c r="HE343" s="371" t="str">
        <f t="shared" ref="HE343:HF406" si="877">IF(HA343&gt;0,(AQ343+CM343+EU343),"")</f>
        <v/>
      </c>
      <c r="HF343" s="372" t="str">
        <f t="shared" si="877"/>
        <v/>
      </c>
      <c r="HG343" s="371" t="str">
        <f t="shared" si="830"/>
        <v/>
      </c>
      <c r="HH343" s="372" t="str">
        <f t="shared" si="830"/>
        <v/>
      </c>
      <c r="HI343" s="406">
        <f t="shared" si="831"/>
        <v>1676.5700000000002</v>
      </c>
      <c r="HJ343" s="372">
        <f t="shared" si="831"/>
        <v>1963.5</v>
      </c>
      <c r="HK343" s="371" t="str">
        <f t="shared" si="832"/>
        <v/>
      </c>
      <c r="HL343" s="371" t="str">
        <f t="shared" si="832"/>
        <v/>
      </c>
      <c r="HM343" s="411"/>
    </row>
    <row r="344" spans="1:221" s="157" customFormat="1" ht="15">
      <c r="A344" s="503" t="s">
        <v>120</v>
      </c>
      <c r="B344" s="574" t="s">
        <v>692</v>
      </c>
      <c r="C344" s="568" t="s">
        <v>1020</v>
      </c>
      <c r="D344" s="503">
        <v>222053</v>
      </c>
      <c r="E344" s="505">
        <v>9</v>
      </c>
      <c r="F344" s="676">
        <v>590</v>
      </c>
      <c r="G344" s="420">
        <v>595</v>
      </c>
      <c r="H344" s="421"/>
      <c r="I344" s="422"/>
      <c r="J344" s="371">
        <f t="shared" si="838"/>
        <v>590</v>
      </c>
      <c r="K344" s="372">
        <f t="shared" si="839"/>
        <v>595</v>
      </c>
      <c r="L344" s="420"/>
      <c r="M344" s="371">
        <f t="shared" si="840"/>
        <v>590</v>
      </c>
      <c r="N344" s="372">
        <f t="shared" si="841"/>
        <v>595</v>
      </c>
      <c r="O344" s="371">
        <f t="shared" si="842"/>
        <v>0</v>
      </c>
      <c r="P344" s="372">
        <f t="shared" si="843"/>
        <v>0</v>
      </c>
      <c r="Q344" s="424">
        <v>34</v>
      </c>
      <c r="R344" s="425">
        <v>45</v>
      </c>
      <c r="S344" s="371">
        <f t="shared" si="844"/>
        <v>0</v>
      </c>
      <c r="T344" s="372">
        <f t="shared" si="845"/>
        <v>0</v>
      </c>
      <c r="U344" s="426">
        <v>7</v>
      </c>
      <c r="V344" s="425">
        <v>6</v>
      </c>
      <c r="W344" s="371">
        <f t="shared" si="846"/>
        <v>0</v>
      </c>
      <c r="X344" s="372">
        <f t="shared" si="847"/>
        <v>0</v>
      </c>
      <c r="Y344" s="426"/>
      <c r="Z344" s="425">
        <v>0</v>
      </c>
      <c r="AA344" s="371">
        <f t="shared" si="848"/>
        <v>0</v>
      </c>
      <c r="AB344" s="372">
        <f t="shared" si="849"/>
        <v>0</v>
      </c>
      <c r="AC344" s="358">
        <f t="shared" si="850"/>
        <v>41</v>
      </c>
      <c r="AD344" s="372">
        <f t="shared" si="851"/>
        <v>51</v>
      </c>
      <c r="AE344" s="358">
        <f t="shared" si="852"/>
        <v>0</v>
      </c>
      <c r="AF344" s="372">
        <f t="shared" si="853"/>
        <v>0</v>
      </c>
      <c r="AG344" s="427">
        <v>2.58</v>
      </c>
      <c r="AH344" s="420">
        <v>3.51</v>
      </c>
      <c r="AI344" s="371">
        <f t="shared" si="854"/>
        <v>87.72</v>
      </c>
      <c r="AJ344" s="372">
        <f t="shared" si="855"/>
        <v>157.94999999999999</v>
      </c>
      <c r="AK344" s="426">
        <v>3.31</v>
      </c>
      <c r="AL344" s="420">
        <v>4.17</v>
      </c>
      <c r="AM344" s="371">
        <f t="shared" si="856"/>
        <v>23.17</v>
      </c>
      <c r="AN344" s="372">
        <f t="shared" si="857"/>
        <v>25.02</v>
      </c>
      <c r="AO344" s="426"/>
      <c r="AP344" s="446"/>
      <c r="AQ344" s="371">
        <f t="shared" si="858"/>
        <v>0</v>
      </c>
      <c r="AR344" s="372">
        <f t="shared" si="859"/>
        <v>0</v>
      </c>
      <c r="AS344" s="371">
        <f t="shared" si="860"/>
        <v>2.7046341463414634</v>
      </c>
      <c r="AT344" s="372">
        <f t="shared" si="861"/>
        <v>3.5876470588235292</v>
      </c>
      <c r="AU344" s="371">
        <f t="shared" si="862"/>
        <v>110.89</v>
      </c>
      <c r="AV344" s="372">
        <f t="shared" si="863"/>
        <v>182.97</v>
      </c>
      <c r="AW344" s="426"/>
      <c r="AX344" s="420"/>
      <c r="AY344" s="371">
        <f t="shared" si="864"/>
        <v>0</v>
      </c>
      <c r="AZ344" s="372">
        <f t="shared" si="865"/>
        <v>0</v>
      </c>
      <c r="BA344" s="426"/>
      <c r="BB344" s="420"/>
      <c r="BC344" s="371">
        <f t="shared" si="866"/>
        <v>0</v>
      </c>
      <c r="BD344" s="372">
        <f t="shared" si="867"/>
        <v>0</v>
      </c>
      <c r="BE344" s="421"/>
      <c r="BF344" s="420"/>
      <c r="BG344" s="371">
        <f t="shared" si="778"/>
        <v>0</v>
      </c>
      <c r="BH344" s="372">
        <f t="shared" si="778"/>
        <v>0</v>
      </c>
      <c r="BI344" s="371">
        <f t="shared" si="779"/>
        <v>0</v>
      </c>
      <c r="BJ344" s="372">
        <f t="shared" si="779"/>
        <v>0</v>
      </c>
      <c r="BK344" s="371">
        <f t="shared" si="780"/>
        <v>0</v>
      </c>
      <c r="BL344" s="372">
        <f t="shared" si="780"/>
        <v>0</v>
      </c>
      <c r="BM344" s="431">
        <v>215</v>
      </c>
      <c r="BN344" s="425">
        <v>202</v>
      </c>
      <c r="BO344" s="371">
        <f t="shared" si="834"/>
        <v>0</v>
      </c>
      <c r="BP344" s="372">
        <f t="shared" si="834"/>
        <v>0</v>
      </c>
      <c r="BQ344" s="426">
        <v>47</v>
      </c>
      <c r="BR344" s="425">
        <v>41</v>
      </c>
      <c r="BS344" s="371">
        <f t="shared" si="803"/>
        <v>0</v>
      </c>
      <c r="BT344" s="372">
        <f t="shared" si="803"/>
        <v>0</v>
      </c>
      <c r="BU344" s="426"/>
      <c r="BV344" s="425">
        <v>0</v>
      </c>
      <c r="BW344" s="371">
        <f t="shared" si="804"/>
        <v>0</v>
      </c>
      <c r="BX344" s="423">
        <f t="shared" si="781"/>
        <v>0</v>
      </c>
      <c r="BY344" s="358">
        <f t="shared" si="782"/>
        <v>262</v>
      </c>
      <c r="BZ344" s="372">
        <f t="shared" si="782"/>
        <v>243</v>
      </c>
      <c r="CA344" s="358">
        <f t="shared" si="783"/>
        <v>0</v>
      </c>
      <c r="CB344" s="372">
        <f t="shared" si="783"/>
        <v>0</v>
      </c>
      <c r="CC344" s="427">
        <v>3.11</v>
      </c>
      <c r="CD344" s="420">
        <v>3.7</v>
      </c>
      <c r="CE344" s="371">
        <f t="shared" si="835"/>
        <v>668.65</v>
      </c>
      <c r="CF344" s="372">
        <f t="shared" si="835"/>
        <v>747.40000000000009</v>
      </c>
      <c r="CG344" s="426">
        <v>4.13</v>
      </c>
      <c r="CH344" s="420">
        <v>3.9</v>
      </c>
      <c r="CI344" s="371">
        <f t="shared" si="805"/>
        <v>194.10999999999999</v>
      </c>
      <c r="CJ344" s="372">
        <f t="shared" si="805"/>
        <v>159.9</v>
      </c>
      <c r="CK344" s="426"/>
      <c r="CL344" s="446"/>
      <c r="CM344" s="371">
        <f t="shared" si="806"/>
        <v>0</v>
      </c>
      <c r="CN344" s="372">
        <f t="shared" si="806"/>
        <v>0</v>
      </c>
      <c r="CO344" s="371">
        <f t="shared" si="784"/>
        <v>3.2929770992366412</v>
      </c>
      <c r="CP344" s="372">
        <f t="shared" si="784"/>
        <v>3.7337448559670783</v>
      </c>
      <c r="CQ344" s="371">
        <f t="shared" si="785"/>
        <v>862.76</v>
      </c>
      <c r="CR344" s="372">
        <f t="shared" si="785"/>
        <v>907.30000000000007</v>
      </c>
      <c r="CS344" s="426"/>
      <c r="CT344" s="420"/>
      <c r="CU344" s="371">
        <f t="shared" si="836"/>
        <v>0</v>
      </c>
      <c r="CV344" s="372">
        <f t="shared" si="836"/>
        <v>0</v>
      </c>
      <c r="CW344" s="426"/>
      <c r="CX344" s="420"/>
      <c r="CY344" s="371">
        <f t="shared" si="837"/>
        <v>0</v>
      </c>
      <c r="CZ344" s="372">
        <f t="shared" si="837"/>
        <v>0</v>
      </c>
      <c r="DA344" s="421"/>
      <c r="DB344" s="420"/>
      <c r="DC344" s="371">
        <f t="shared" si="786"/>
        <v>0</v>
      </c>
      <c r="DD344" s="372">
        <f t="shared" si="786"/>
        <v>0</v>
      </c>
      <c r="DE344" s="371">
        <f t="shared" si="787"/>
        <v>0</v>
      </c>
      <c r="DF344" s="372">
        <f t="shared" si="787"/>
        <v>0</v>
      </c>
      <c r="DG344" s="371">
        <f t="shared" si="788"/>
        <v>0</v>
      </c>
      <c r="DH344" s="372">
        <f t="shared" si="788"/>
        <v>0</v>
      </c>
      <c r="DI344" s="371">
        <f t="shared" si="789"/>
        <v>303</v>
      </c>
      <c r="DJ344" s="372">
        <f t="shared" si="789"/>
        <v>294</v>
      </c>
      <c r="DK344" s="371">
        <f t="shared" si="789"/>
        <v>0</v>
      </c>
      <c r="DL344" s="372">
        <f t="shared" si="790"/>
        <v>0</v>
      </c>
      <c r="DM344" s="371">
        <f t="shared" si="791"/>
        <v>3.2133663366336633</v>
      </c>
      <c r="DN344" s="372">
        <f t="shared" si="791"/>
        <v>3.7084013605442174</v>
      </c>
      <c r="DO344" s="371">
        <f t="shared" si="792"/>
        <v>973.65</v>
      </c>
      <c r="DP344" s="372">
        <f t="shared" si="792"/>
        <v>1090.27</v>
      </c>
      <c r="DQ344" s="371">
        <f t="shared" si="793"/>
        <v>0</v>
      </c>
      <c r="DR344" s="372">
        <f t="shared" si="793"/>
        <v>0</v>
      </c>
      <c r="DS344" s="371">
        <f t="shared" si="794"/>
        <v>0</v>
      </c>
      <c r="DT344" s="372">
        <f t="shared" si="794"/>
        <v>0</v>
      </c>
      <c r="DU344" s="424">
        <v>112</v>
      </c>
      <c r="DV344" s="425">
        <v>118</v>
      </c>
      <c r="DW344" s="371">
        <f t="shared" si="795"/>
        <v>0</v>
      </c>
      <c r="DX344" s="372">
        <f t="shared" si="795"/>
        <v>0</v>
      </c>
      <c r="DY344" s="426">
        <v>175</v>
      </c>
      <c r="DZ344" s="425">
        <v>183</v>
      </c>
      <c r="EA344" s="371">
        <f t="shared" si="796"/>
        <v>0</v>
      </c>
      <c r="EB344" s="372">
        <f t="shared" si="796"/>
        <v>0</v>
      </c>
      <c r="EC344" s="426"/>
      <c r="ED344" s="425">
        <v>0</v>
      </c>
      <c r="EE344" s="371">
        <f t="shared" si="807"/>
        <v>0</v>
      </c>
      <c r="EF344" s="372">
        <f t="shared" si="807"/>
        <v>0</v>
      </c>
      <c r="EG344" s="358">
        <f t="shared" si="808"/>
        <v>287</v>
      </c>
      <c r="EH344" s="372">
        <f t="shared" si="808"/>
        <v>301</v>
      </c>
      <c r="EI344" s="358">
        <f t="shared" si="809"/>
        <v>0</v>
      </c>
      <c r="EJ344" s="372">
        <f t="shared" si="809"/>
        <v>0</v>
      </c>
      <c r="EK344" s="427">
        <v>2.16</v>
      </c>
      <c r="EL344" s="420">
        <v>2.36</v>
      </c>
      <c r="EM344" s="371">
        <f t="shared" si="870"/>
        <v>241.92000000000002</v>
      </c>
      <c r="EN344" s="372">
        <f t="shared" si="870"/>
        <v>278.47999999999996</v>
      </c>
      <c r="EO344" s="426">
        <v>2.7</v>
      </c>
      <c r="EP344" s="420">
        <v>2.57</v>
      </c>
      <c r="EQ344" s="371">
        <f t="shared" si="810"/>
        <v>472.50000000000006</v>
      </c>
      <c r="ER344" s="372">
        <f t="shared" si="810"/>
        <v>470.30999999999995</v>
      </c>
      <c r="ES344" s="426"/>
      <c r="ET344" s="446"/>
      <c r="EU344" s="371">
        <f t="shared" si="868"/>
        <v>0</v>
      </c>
      <c r="EV344" s="372">
        <f t="shared" si="869"/>
        <v>0</v>
      </c>
      <c r="EW344" s="371">
        <f t="shared" si="811"/>
        <v>2.4892682926829273</v>
      </c>
      <c r="EX344" s="372">
        <f t="shared" si="811"/>
        <v>2.4876744186046511</v>
      </c>
      <c r="EY344" s="371">
        <f t="shared" si="812"/>
        <v>714.42000000000007</v>
      </c>
      <c r="EZ344" s="372">
        <f t="shared" si="812"/>
        <v>748.79</v>
      </c>
      <c r="FA344" s="426"/>
      <c r="FB344" s="420"/>
      <c r="FC344" s="371">
        <f t="shared" si="797"/>
        <v>0</v>
      </c>
      <c r="FD344" s="372">
        <f t="shared" si="797"/>
        <v>0</v>
      </c>
      <c r="FE344" s="426"/>
      <c r="FF344" s="420"/>
      <c r="FG344" s="371">
        <f t="shared" si="798"/>
        <v>0</v>
      </c>
      <c r="FH344" s="372">
        <f t="shared" si="798"/>
        <v>0</v>
      </c>
      <c r="FI344" s="421"/>
      <c r="FJ344" s="420"/>
      <c r="FK344" s="371">
        <f t="shared" si="813"/>
        <v>0</v>
      </c>
      <c r="FL344" s="372">
        <f t="shared" si="813"/>
        <v>0</v>
      </c>
      <c r="FM344" s="371">
        <f t="shared" si="814"/>
        <v>0</v>
      </c>
      <c r="FN344" s="372">
        <f t="shared" si="814"/>
        <v>0</v>
      </c>
      <c r="FO344" s="371">
        <f t="shared" si="815"/>
        <v>0</v>
      </c>
      <c r="FP344" s="372">
        <f t="shared" si="815"/>
        <v>0</v>
      </c>
      <c r="FQ344" s="424"/>
      <c r="FR344" s="425"/>
      <c r="FS344" s="371">
        <f t="shared" si="816"/>
        <v>0</v>
      </c>
      <c r="FT344" s="372">
        <f t="shared" si="816"/>
        <v>0</v>
      </c>
      <c r="FU344" s="426"/>
      <c r="FV344" s="425"/>
      <c r="FW344" s="371">
        <f t="shared" si="799"/>
        <v>0</v>
      </c>
      <c r="FX344" s="372">
        <f t="shared" si="799"/>
        <v>0</v>
      </c>
      <c r="FY344" s="426"/>
      <c r="FZ344" s="425"/>
      <c r="GA344" s="371">
        <f t="shared" si="817"/>
        <v>0</v>
      </c>
      <c r="GB344" s="372">
        <f t="shared" si="817"/>
        <v>0</v>
      </c>
      <c r="GC344" s="406">
        <f t="shared" si="873"/>
        <v>361</v>
      </c>
      <c r="GD344" s="372">
        <f t="shared" si="873"/>
        <v>365</v>
      </c>
      <c r="GE344" s="371">
        <f t="shared" si="873"/>
        <v>0</v>
      </c>
      <c r="GF344" s="372">
        <f t="shared" si="873"/>
        <v>0</v>
      </c>
      <c r="GG344" s="371">
        <f t="shared" si="820"/>
        <v>998.29</v>
      </c>
      <c r="GH344" s="372">
        <f t="shared" si="820"/>
        <v>1183.8300000000002</v>
      </c>
      <c r="GI344" s="371" t="str">
        <f t="shared" si="821"/>
        <v/>
      </c>
      <c r="GJ344" s="372" t="str">
        <f t="shared" si="821"/>
        <v/>
      </c>
      <c r="GK344" s="406">
        <f t="shared" si="874"/>
        <v>229</v>
      </c>
      <c r="GL344" s="372">
        <f t="shared" si="874"/>
        <v>230</v>
      </c>
      <c r="GM344" s="371">
        <f t="shared" si="874"/>
        <v>0</v>
      </c>
      <c r="GN344" s="372">
        <f t="shared" si="874"/>
        <v>0</v>
      </c>
      <c r="GO344" s="371">
        <f t="shared" si="824"/>
        <v>689.78</v>
      </c>
      <c r="GP344" s="372">
        <f t="shared" si="824"/>
        <v>655.23</v>
      </c>
      <c r="GQ344" s="371">
        <f t="shared" si="825"/>
        <v>0</v>
      </c>
      <c r="GR344" s="372">
        <f t="shared" si="825"/>
        <v>0</v>
      </c>
      <c r="GS344" s="406">
        <f t="shared" si="875"/>
        <v>590</v>
      </c>
      <c r="GT344" s="372">
        <f t="shared" si="875"/>
        <v>595</v>
      </c>
      <c r="GU344" s="371">
        <f t="shared" si="875"/>
        <v>0</v>
      </c>
      <c r="GV344" s="372">
        <f t="shared" si="871"/>
        <v>0</v>
      </c>
      <c r="GW344" s="371">
        <f t="shared" si="827"/>
        <v>1688.07</v>
      </c>
      <c r="GX344" s="372">
        <f t="shared" si="827"/>
        <v>1839.0600000000002</v>
      </c>
      <c r="GY344" s="371" t="str">
        <f t="shared" si="827"/>
        <v/>
      </c>
      <c r="GZ344" s="372" t="str">
        <f t="shared" si="827"/>
        <v/>
      </c>
      <c r="HA344" s="406">
        <f t="shared" si="876"/>
        <v>0</v>
      </c>
      <c r="HB344" s="372">
        <f t="shared" si="876"/>
        <v>0</v>
      </c>
      <c r="HC344" s="371">
        <f t="shared" si="876"/>
        <v>0</v>
      </c>
      <c r="HD344" s="372">
        <f t="shared" si="872"/>
        <v>0</v>
      </c>
      <c r="HE344" s="371" t="str">
        <f t="shared" si="877"/>
        <v/>
      </c>
      <c r="HF344" s="372" t="str">
        <f t="shared" si="877"/>
        <v/>
      </c>
      <c r="HG344" s="371" t="str">
        <f t="shared" si="830"/>
        <v/>
      </c>
      <c r="HH344" s="372" t="str">
        <f t="shared" si="830"/>
        <v/>
      </c>
      <c r="HI344" s="406">
        <f t="shared" si="831"/>
        <v>1688.0700000000002</v>
      </c>
      <c r="HJ344" s="372">
        <f t="shared" si="831"/>
        <v>1839.06</v>
      </c>
      <c r="HK344" s="371" t="str">
        <f t="shared" si="832"/>
        <v/>
      </c>
      <c r="HL344" s="371" t="str">
        <f t="shared" si="832"/>
        <v/>
      </c>
      <c r="HM344" s="411"/>
    </row>
    <row r="345" spans="1:221" s="157" customFormat="1" ht="15">
      <c r="A345" s="503" t="s">
        <v>120</v>
      </c>
      <c r="B345" s="504" t="s">
        <v>693</v>
      </c>
      <c r="C345" s="158"/>
      <c r="D345" s="503">
        <v>222062</v>
      </c>
      <c r="E345" s="505">
        <v>9</v>
      </c>
      <c r="F345" s="676">
        <v>622</v>
      </c>
      <c r="G345" s="420">
        <v>650</v>
      </c>
      <c r="H345" s="421"/>
      <c r="I345" s="422"/>
      <c r="J345" s="371">
        <f t="shared" si="838"/>
        <v>622</v>
      </c>
      <c r="K345" s="372">
        <f t="shared" si="839"/>
        <v>650</v>
      </c>
      <c r="L345" s="420"/>
      <c r="M345" s="371">
        <f t="shared" si="840"/>
        <v>622</v>
      </c>
      <c r="N345" s="372">
        <f t="shared" si="841"/>
        <v>650</v>
      </c>
      <c r="O345" s="371">
        <f t="shared" si="842"/>
        <v>0</v>
      </c>
      <c r="P345" s="372">
        <f t="shared" si="843"/>
        <v>0</v>
      </c>
      <c r="Q345" s="424">
        <v>64</v>
      </c>
      <c r="R345" s="425">
        <v>90</v>
      </c>
      <c r="S345" s="371">
        <f t="shared" si="844"/>
        <v>0</v>
      </c>
      <c r="T345" s="372">
        <f t="shared" si="845"/>
        <v>0</v>
      </c>
      <c r="U345" s="426">
        <v>29</v>
      </c>
      <c r="V345" s="425">
        <v>27</v>
      </c>
      <c r="W345" s="371">
        <f t="shared" si="846"/>
        <v>0</v>
      </c>
      <c r="X345" s="372">
        <f t="shared" si="847"/>
        <v>0</v>
      </c>
      <c r="Y345" s="426"/>
      <c r="Z345" s="425">
        <v>0</v>
      </c>
      <c r="AA345" s="371">
        <f t="shared" si="848"/>
        <v>0</v>
      </c>
      <c r="AB345" s="372">
        <f t="shared" si="849"/>
        <v>0</v>
      </c>
      <c r="AC345" s="358">
        <f t="shared" si="850"/>
        <v>93</v>
      </c>
      <c r="AD345" s="372">
        <f t="shared" si="851"/>
        <v>117</v>
      </c>
      <c r="AE345" s="358">
        <f t="shared" si="852"/>
        <v>0</v>
      </c>
      <c r="AF345" s="372">
        <f t="shared" si="853"/>
        <v>0</v>
      </c>
      <c r="AG345" s="427">
        <v>2.78</v>
      </c>
      <c r="AH345" s="420">
        <v>3.65</v>
      </c>
      <c r="AI345" s="371">
        <f t="shared" si="854"/>
        <v>177.92</v>
      </c>
      <c r="AJ345" s="372">
        <f t="shared" si="855"/>
        <v>328.5</v>
      </c>
      <c r="AK345" s="426">
        <v>3.2</v>
      </c>
      <c r="AL345" s="420">
        <v>3.74</v>
      </c>
      <c r="AM345" s="371">
        <f t="shared" si="856"/>
        <v>92.800000000000011</v>
      </c>
      <c r="AN345" s="372">
        <f t="shared" si="857"/>
        <v>100.98</v>
      </c>
      <c r="AO345" s="426"/>
      <c r="AP345" s="446"/>
      <c r="AQ345" s="371">
        <f t="shared" si="858"/>
        <v>0</v>
      </c>
      <c r="AR345" s="372">
        <f t="shared" si="859"/>
        <v>0</v>
      </c>
      <c r="AS345" s="371">
        <f t="shared" si="860"/>
        <v>2.910967741935484</v>
      </c>
      <c r="AT345" s="372">
        <f t="shared" si="861"/>
        <v>3.6707692307692308</v>
      </c>
      <c r="AU345" s="371">
        <f t="shared" si="862"/>
        <v>270.72000000000003</v>
      </c>
      <c r="AV345" s="372">
        <f t="shared" si="863"/>
        <v>429.48</v>
      </c>
      <c r="AW345" s="426"/>
      <c r="AX345" s="420"/>
      <c r="AY345" s="371">
        <f t="shared" si="864"/>
        <v>0</v>
      </c>
      <c r="AZ345" s="372">
        <f t="shared" si="865"/>
        <v>0</v>
      </c>
      <c r="BA345" s="426"/>
      <c r="BB345" s="420"/>
      <c r="BC345" s="371">
        <f t="shared" si="866"/>
        <v>0</v>
      </c>
      <c r="BD345" s="372">
        <f t="shared" si="867"/>
        <v>0</v>
      </c>
      <c r="BE345" s="421"/>
      <c r="BF345" s="420"/>
      <c r="BG345" s="371">
        <f t="shared" si="778"/>
        <v>0</v>
      </c>
      <c r="BH345" s="372">
        <f t="shared" si="778"/>
        <v>0</v>
      </c>
      <c r="BI345" s="371">
        <f t="shared" si="779"/>
        <v>0</v>
      </c>
      <c r="BJ345" s="372">
        <f t="shared" si="779"/>
        <v>0</v>
      </c>
      <c r="BK345" s="371">
        <f t="shared" si="780"/>
        <v>0</v>
      </c>
      <c r="BL345" s="372">
        <f t="shared" si="780"/>
        <v>0</v>
      </c>
      <c r="BM345" s="431">
        <v>223</v>
      </c>
      <c r="BN345" s="425">
        <v>296</v>
      </c>
      <c r="BO345" s="371">
        <f t="shared" si="834"/>
        <v>0</v>
      </c>
      <c r="BP345" s="372">
        <f t="shared" si="834"/>
        <v>0</v>
      </c>
      <c r="BQ345" s="426">
        <v>33</v>
      </c>
      <c r="BR345" s="425">
        <v>43</v>
      </c>
      <c r="BS345" s="371">
        <f t="shared" si="803"/>
        <v>0</v>
      </c>
      <c r="BT345" s="372">
        <f t="shared" si="803"/>
        <v>0</v>
      </c>
      <c r="BU345" s="426"/>
      <c r="BV345" s="425">
        <v>0</v>
      </c>
      <c r="BW345" s="371">
        <f t="shared" si="804"/>
        <v>0</v>
      </c>
      <c r="BX345" s="423">
        <f t="shared" si="781"/>
        <v>0</v>
      </c>
      <c r="BY345" s="358">
        <f t="shared" si="782"/>
        <v>256</v>
      </c>
      <c r="BZ345" s="372">
        <f t="shared" si="782"/>
        <v>339</v>
      </c>
      <c r="CA345" s="358">
        <f t="shared" si="783"/>
        <v>0</v>
      </c>
      <c r="CB345" s="372">
        <f t="shared" si="783"/>
        <v>0</v>
      </c>
      <c r="CC345" s="427">
        <v>2.82</v>
      </c>
      <c r="CD345" s="420">
        <v>3.4</v>
      </c>
      <c r="CE345" s="371">
        <f t="shared" si="835"/>
        <v>628.86</v>
      </c>
      <c r="CF345" s="372">
        <f t="shared" si="835"/>
        <v>1006.4</v>
      </c>
      <c r="CG345" s="426">
        <v>3.26</v>
      </c>
      <c r="CH345" s="420">
        <v>4.49</v>
      </c>
      <c r="CI345" s="371">
        <f t="shared" si="805"/>
        <v>107.58</v>
      </c>
      <c r="CJ345" s="372">
        <f t="shared" si="805"/>
        <v>193.07000000000002</v>
      </c>
      <c r="CK345" s="426"/>
      <c r="CL345" s="446"/>
      <c r="CM345" s="371">
        <f t="shared" si="806"/>
        <v>0</v>
      </c>
      <c r="CN345" s="372">
        <f t="shared" si="806"/>
        <v>0</v>
      </c>
      <c r="CO345" s="371">
        <f t="shared" si="784"/>
        <v>2.8767187500000002</v>
      </c>
      <c r="CP345" s="372">
        <f t="shared" si="784"/>
        <v>3.538259587020649</v>
      </c>
      <c r="CQ345" s="371">
        <f t="shared" si="785"/>
        <v>736.44</v>
      </c>
      <c r="CR345" s="372">
        <f t="shared" si="785"/>
        <v>1199.47</v>
      </c>
      <c r="CS345" s="426"/>
      <c r="CT345" s="420"/>
      <c r="CU345" s="371">
        <f t="shared" si="836"/>
        <v>0</v>
      </c>
      <c r="CV345" s="372">
        <f t="shared" si="836"/>
        <v>0</v>
      </c>
      <c r="CW345" s="426"/>
      <c r="CX345" s="420"/>
      <c r="CY345" s="371">
        <f t="shared" si="837"/>
        <v>0</v>
      </c>
      <c r="CZ345" s="372">
        <f t="shared" si="837"/>
        <v>0</v>
      </c>
      <c r="DA345" s="421"/>
      <c r="DB345" s="420"/>
      <c r="DC345" s="371">
        <f t="shared" si="786"/>
        <v>0</v>
      </c>
      <c r="DD345" s="372">
        <f t="shared" si="786"/>
        <v>0</v>
      </c>
      <c r="DE345" s="371">
        <f t="shared" si="787"/>
        <v>0</v>
      </c>
      <c r="DF345" s="372">
        <f t="shared" si="787"/>
        <v>0</v>
      </c>
      <c r="DG345" s="371">
        <f t="shared" si="788"/>
        <v>0</v>
      </c>
      <c r="DH345" s="372">
        <f t="shared" si="788"/>
        <v>0</v>
      </c>
      <c r="DI345" s="371">
        <f t="shared" si="789"/>
        <v>349</v>
      </c>
      <c r="DJ345" s="372">
        <f t="shared" si="789"/>
        <v>456</v>
      </c>
      <c r="DK345" s="371">
        <f t="shared" si="789"/>
        <v>0</v>
      </c>
      <c r="DL345" s="372">
        <f t="shared" si="790"/>
        <v>0</v>
      </c>
      <c r="DM345" s="371">
        <f t="shared" si="791"/>
        <v>2.8858452722063039</v>
      </c>
      <c r="DN345" s="372">
        <f t="shared" si="791"/>
        <v>3.5722587719298247</v>
      </c>
      <c r="DO345" s="371">
        <f t="shared" si="792"/>
        <v>1007.1600000000001</v>
      </c>
      <c r="DP345" s="372">
        <f t="shared" si="792"/>
        <v>1628.95</v>
      </c>
      <c r="DQ345" s="371">
        <f t="shared" si="793"/>
        <v>0</v>
      </c>
      <c r="DR345" s="372">
        <f t="shared" si="793"/>
        <v>0</v>
      </c>
      <c r="DS345" s="371">
        <f t="shared" si="794"/>
        <v>0</v>
      </c>
      <c r="DT345" s="372">
        <f t="shared" si="794"/>
        <v>0</v>
      </c>
      <c r="DU345" s="424">
        <v>127</v>
      </c>
      <c r="DV345" s="425">
        <v>89</v>
      </c>
      <c r="DW345" s="371">
        <f t="shared" si="795"/>
        <v>0</v>
      </c>
      <c r="DX345" s="372">
        <f t="shared" si="795"/>
        <v>0</v>
      </c>
      <c r="DY345" s="426">
        <v>146</v>
      </c>
      <c r="DZ345" s="425">
        <v>105</v>
      </c>
      <c r="EA345" s="371">
        <f t="shared" si="796"/>
        <v>0</v>
      </c>
      <c r="EB345" s="372">
        <f t="shared" si="796"/>
        <v>0</v>
      </c>
      <c r="EC345" s="426"/>
      <c r="ED345" s="425">
        <v>0</v>
      </c>
      <c r="EE345" s="371">
        <f t="shared" si="807"/>
        <v>0</v>
      </c>
      <c r="EF345" s="372">
        <f t="shared" si="807"/>
        <v>0</v>
      </c>
      <c r="EG345" s="358">
        <f t="shared" si="808"/>
        <v>273</v>
      </c>
      <c r="EH345" s="372">
        <f t="shared" si="808"/>
        <v>194</v>
      </c>
      <c r="EI345" s="358">
        <f t="shared" si="809"/>
        <v>0</v>
      </c>
      <c r="EJ345" s="372">
        <f t="shared" si="809"/>
        <v>0</v>
      </c>
      <c r="EK345" s="427">
        <v>1.83</v>
      </c>
      <c r="EL345" s="420">
        <v>2.56</v>
      </c>
      <c r="EM345" s="371">
        <f t="shared" si="870"/>
        <v>232.41</v>
      </c>
      <c r="EN345" s="372">
        <f t="shared" si="870"/>
        <v>227.84</v>
      </c>
      <c r="EO345" s="426">
        <v>2.5</v>
      </c>
      <c r="EP345" s="420">
        <v>2.5299999999999998</v>
      </c>
      <c r="EQ345" s="371">
        <f t="shared" si="810"/>
        <v>365</v>
      </c>
      <c r="ER345" s="372">
        <f t="shared" si="810"/>
        <v>265.64999999999998</v>
      </c>
      <c r="ES345" s="426"/>
      <c r="ET345" s="446"/>
      <c r="EU345" s="371">
        <f t="shared" si="868"/>
        <v>0</v>
      </c>
      <c r="EV345" s="372">
        <f t="shared" si="869"/>
        <v>0</v>
      </c>
      <c r="EW345" s="371">
        <f t="shared" si="811"/>
        <v>2.1883150183150182</v>
      </c>
      <c r="EX345" s="372">
        <f t="shared" si="811"/>
        <v>2.5437628865979383</v>
      </c>
      <c r="EY345" s="371">
        <f t="shared" si="812"/>
        <v>597.41</v>
      </c>
      <c r="EZ345" s="372">
        <f t="shared" si="812"/>
        <v>493.49</v>
      </c>
      <c r="FA345" s="426"/>
      <c r="FB345" s="420"/>
      <c r="FC345" s="371">
        <f t="shared" si="797"/>
        <v>0</v>
      </c>
      <c r="FD345" s="372">
        <f t="shared" si="797"/>
        <v>0</v>
      </c>
      <c r="FE345" s="426"/>
      <c r="FF345" s="420"/>
      <c r="FG345" s="371">
        <f t="shared" si="798"/>
        <v>0</v>
      </c>
      <c r="FH345" s="372">
        <f t="shared" si="798"/>
        <v>0</v>
      </c>
      <c r="FI345" s="421"/>
      <c r="FJ345" s="420"/>
      <c r="FK345" s="371">
        <f t="shared" si="813"/>
        <v>0</v>
      </c>
      <c r="FL345" s="372">
        <f t="shared" si="813"/>
        <v>0</v>
      </c>
      <c r="FM345" s="371">
        <f t="shared" si="814"/>
        <v>0</v>
      </c>
      <c r="FN345" s="372">
        <f t="shared" si="814"/>
        <v>0</v>
      </c>
      <c r="FO345" s="371">
        <f t="shared" si="815"/>
        <v>0</v>
      </c>
      <c r="FP345" s="372">
        <f t="shared" si="815"/>
        <v>0</v>
      </c>
      <c r="FQ345" s="424"/>
      <c r="FR345" s="425"/>
      <c r="FS345" s="371">
        <f t="shared" si="816"/>
        <v>0</v>
      </c>
      <c r="FT345" s="372">
        <f t="shared" si="816"/>
        <v>0</v>
      </c>
      <c r="FU345" s="426"/>
      <c r="FV345" s="425"/>
      <c r="FW345" s="371">
        <f t="shared" si="799"/>
        <v>0</v>
      </c>
      <c r="FX345" s="372">
        <f t="shared" si="799"/>
        <v>0</v>
      </c>
      <c r="FY345" s="426"/>
      <c r="FZ345" s="425"/>
      <c r="GA345" s="371">
        <f t="shared" si="817"/>
        <v>0</v>
      </c>
      <c r="GB345" s="372">
        <f t="shared" si="817"/>
        <v>0</v>
      </c>
      <c r="GC345" s="406">
        <f t="shared" si="873"/>
        <v>414</v>
      </c>
      <c r="GD345" s="372">
        <f t="shared" si="873"/>
        <v>475</v>
      </c>
      <c r="GE345" s="371">
        <f t="shared" si="873"/>
        <v>0</v>
      </c>
      <c r="GF345" s="372">
        <f t="shared" si="873"/>
        <v>0</v>
      </c>
      <c r="GG345" s="371">
        <f t="shared" si="820"/>
        <v>1039.19</v>
      </c>
      <c r="GH345" s="372">
        <f t="shared" si="820"/>
        <v>1562.74</v>
      </c>
      <c r="GI345" s="371" t="str">
        <f t="shared" si="821"/>
        <v/>
      </c>
      <c r="GJ345" s="372" t="str">
        <f t="shared" si="821"/>
        <v/>
      </c>
      <c r="GK345" s="406">
        <f t="shared" si="874"/>
        <v>208</v>
      </c>
      <c r="GL345" s="372">
        <f t="shared" si="874"/>
        <v>175</v>
      </c>
      <c r="GM345" s="371">
        <f t="shared" si="874"/>
        <v>0</v>
      </c>
      <c r="GN345" s="372">
        <f t="shared" si="874"/>
        <v>0</v>
      </c>
      <c r="GO345" s="371">
        <f t="shared" si="824"/>
        <v>565.38</v>
      </c>
      <c r="GP345" s="372">
        <f t="shared" si="824"/>
        <v>559.70000000000005</v>
      </c>
      <c r="GQ345" s="371">
        <f t="shared" si="825"/>
        <v>0</v>
      </c>
      <c r="GR345" s="372">
        <f t="shared" si="825"/>
        <v>0</v>
      </c>
      <c r="GS345" s="406">
        <f t="shared" si="875"/>
        <v>622</v>
      </c>
      <c r="GT345" s="372">
        <f t="shared" si="875"/>
        <v>650</v>
      </c>
      <c r="GU345" s="371">
        <f t="shared" si="875"/>
        <v>0</v>
      </c>
      <c r="GV345" s="372">
        <f t="shared" si="871"/>
        <v>0</v>
      </c>
      <c r="GW345" s="371">
        <f t="shared" si="827"/>
        <v>1604.5700000000002</v>
      </c>
      <c r="GX345" s="372">
        <f t="shared" si="827"/>
        <v>2122.44</v>
      </c>
      <c r="GY345" s="371" t="str">
        <f t="shared" si="827"/>
        <v/>
      </c>
      <c r="GZ345" s="372" t="str">
        <f t="shared" si="827"/>
        <v/>
      </c>
      <c r="HA345" s="406">
        <f t="shared" si="876"/>
        <v>0</v>
      </c>
      <c r="HB345" s="372">
        <f t="shared" si="876"/>
        <v>0</v>
      </c>
      <c r="HC345" s="371">
        <f t="shared" si="876"/>
        <v>0</v>
      </c>
      <c r="HD345" s="372">
        <f t="shared" si="872"/>
        <v>0</v>
      </c>
      <c r="HE345" s="371" t="str">
        <f t="shared" si="877"/>
        <v/>
      </c>
      <c r="HF345" s="372" t="str">
        <f t="shared" si="877"/>
        <v/>
      </c>
      <c r="HG345" s="371" t="str">
        <f t="shared" si="830"/>
        <v/>
      </c>
      <c r="HH345" s="372" t="str">
        <f t="shared" si="830"/>
        <v/>
      </c>
      <c r="HI345" s="406">
        <f t="shared" si="831"/>
        <v>1604.5700000000002</v>
      </c>
      <c r="HJ345" s="372">
        <f t="shared" si="831"/>
        <v>2122.44</v>
      </c>
      <c r="HK345" s="371" t="str">
        <f t="shared" si="832"/>
        <v/>
      </c>
      <c r="HL345" s="371" t="str">
        <f t="shared" si="832"/>
        <v/>
      </c>
      <c r="HM345" s="411"/>
    </row>
    <row r="346" spans="1:221" s="157" customFormat="1" ht="15">
      <c r="A346" s="503" t="s">
        <v>120</v>
      </c>
      <c r="B346" s="574" t="s">
        <v>694</v>
      </c>
      <c r="C346" s="568" t="s">
        <v>1047</v>
      </c>
      <c r="D346" s="503">
        <v>220057</v>
      </c>
      <c r="E346" s="505">
        <v>10</v>
      </c>
      <c r="F346" s="676">
        <v>187</v>
      </c>
      <c r="G346" s="420">
        <v>205</v>
      </c>
      <c r="H346" s="421"/>
      <c r="I346" s="422"/>
      <c r="J346" s="371">
        <f t="shared" si="838"/>
        <v>187</v>
      </c>
      <c r="K346" s="372">
        <f t="shared" si="839"/>
        <v>205</v>
      </c>
      <c r="L346" s="420"/>
      <c r="M346" s="371">
        <f t="shared" si="840"/>
        <v>187</v>
      </c>
      <c r="N346" s="372">
        <f t="shared" si="841"/>
        <v>205</v>
      </c>
      <c r="O346" s="371">
        <f t="shared" si="842"/>
        <v>0</v>
      </c>
      <c r="P346" s="372">
        <f t="shared" si="843"/>
        <v>0</v>
      </c>
      <c r="Q346" s="424">
        <v>13</v>
      </c>
      <c r="R346" s="425">
        <v>15</v>
      </c>
      <c r="S346" s="371">
        <f t="shared" si="844"/>
        <v>0</v>
      </c>
      <c r="T346" s="372">
        <f t="shared" si="845"/>
        <v>0</v>
      </c>
      <c r="U346" s="426">
        <v>9</v>
      </c>
      <c r="V346" s="425">
        <v>7</v>
      </c>
      <c r="W346" s="371">
        <f t="shared" si="846"/>
        <v>0</v>
      </c>
      <c r="X346" s="372">
        <f t="shared" si="847"/>
        <v>0</v>
      </c>
      <c r="Y346" s="426"/>
      <c r="Z346" s="425">
        <v>0</v>
      </c>
      <c r="AA346" s="371">
        <f t="shared" si="848"/>
        <v>0</v>
      </c>
      <c r="AB346" s="372">
        <f t="shared" si="849"/>
        <v>0</v>
      </c>
      <c r="AC346" s="358">
        <f t="shared" si="850"/>
        <v>22</v>
      </c>
      <c r="AD346" s="372">
        <f t="shared" si="851"/>
        <v>22</v>
      </c>
      <c r="AE346" s="358">
        <f t="shared" si="852"/>
        <v>0</v>
      </c>
      <c r="AF346" s="372">
        <f t="shared" si="853"/>
        <v>0</v>
      </c>
      <c r="AG346" s="427">
        <v>2.95</v>
      </c>
      <c r="AH346" s="420">
        <v>3.73</v>
      </c>
      <c r="AI346" s="371">
        <f t="shared" si="854"/>
        <v>38.35</v>
      </c>
      <c r="AJ346" s="372">
        <f t="shared" si="855"/>
        <v>55.95</v>
      </c>
      <c r="AK346" s="426">
        <v>3.33</v>
      </c>
      <c r="AL346" s="420">
        <v>4.67</v>
      </c>
      <c r="AM346" s="371">
        <f t="shared" si="856"/>
        <v>29.97</v>
      </c>
      <c r="AN346" s="372">
        <f t="shared" si="857"/>
        <v>32.69</v>
      </c>
      <c r="AO346" s="426"/>
      <c r="AP346" s="446"/>
      <c r="AQ346" s="371">
        <f t="shared" si="858"/>
        <v>0</v>
      </c>
      <c r="AR346" s="372">
        <f t="shared" si="859"/>
        <v>0</v>
      </c>
      <c r="AS346" s="371">
        <f t="shared" si="860"/>
        <v>3.105454545454545</v>
      </c>
      <c r="AT346" s="372">
        <f t="shared" si="861"/>
        <v>4.0290909090909093</v>
      </c>
      <c r="AU346" s="371">
        <f t="shared" si="862"/>
        <v>68.319999999999993</v>
      </c>
      <c r="AV346" s="372">
        <f t="shared" si="863"/>
        <v>88.64</v>
      </c>
      <c r="AW346" s="426"/>
      <c r="AX346" s="420"/>
      <c r="AY346" s="371">
        <f t="shared" si="864"/>
        <v>0</v>
      </c>
      <c r="AZ346" s="372">
        <f t="shared" si="865"/>
        <v>0</v>
      </c>
      <c r="BA346" s="426"/>
      <c r="BB346" s="420"/>
      <c r="BC346" s="371">
        <f t="shared" si="866"/>
        <v>0</v>
      </c>
      <c r="BD346" s="372">
        <f t="shared" si="867"/>
        <v>0</v>
      </c>
      <c r="BE346" s="421"/>
      <c r="BF346" s="420"/>
      <c r="BG346" s="371">
        <f t="shared" si="778"/>
        <v>0</v>
      </c>
      <c r="BH346" s="372">
        <f t="shared" si="778"/>
        <v>0</v>
      </c>
      <c r="BI346" s="371">
        <f t="shared" si="779"/>
        <v>0</v>
      </c>
      <c r="BJ346" s="372">
        <f t="shared" si="779"/>
        <v>0</v>
      </c>
      <c r="BK346" s="371">
        <f t="shared" si="780"/>
        <v>0</v>
      </c>
      <c r="BL346" s="372">
        <f t="shared" si="780"/>
        <v>0</v>
      </c>
      <c r="BM346" s="431">
        <v>83</v>
      </c>
      <c r="BN346" s="425">
        <v>84</v>
      </c>
      <c r="BO346" s="371">
        <f t="shared" si="834"/>
        <v>0</v>
      </c>
      <c r="BP346" s="372">
        <f t="shared" si="834"/>
        <v>0</v>
      </c>
      <c r="BQ346" s="426">
        <v>20</v>
      </c>
      <c r="BR346" s="425">
        <v>19</v>
      </c>
      <c r="BS346" s="371">
        <f t="shared" si="803"/>
        <v>0</v>
      </c>
      <c r="BT346" s="372">
        <f t="shared" si="803"/>
        <v>0</v>
      </c>
      <c r="BU346" s="426"/>
      <c r="BV346" s="425">
        <v>0</v>
      </c>
      <c r="BW346" s="371">
        <f t="shared" si="804"/>
        <v>0</v>
      </c>
      <c r="BX346" s="423">
        <f t="shared" si="781"/>
        <v>0</v>
      </c>
      <c r="BY346" s="358">
        <f t="shared" si="782"/>
        <v>103</v>
      </c>
      <c r="BZ346" s="372">
        <f t="shared" si="782"/>
        <v>103</v>
      </c>
      <c r="CA346" s="358">
        <f t="shared" si="783"/>
        <v>0</v>
      </c>
      <c r="CB346" s="372">
        <f t="shared" si="783"/>
        <v>0</v>
      </c>
      <c r="CC346" s="427">
        <v>3.09</v>
      </c>
      <c r="CD346" s="420">
        <v>3.82</v>
      </c>
      <c r="CE346" s="371">
        <f t="shared" si="835"/>
        <v>256.46999999999997</v>
      </c>
      <c r="CF346" s="372">
        <f t="shared" si="835"/>
        <v>320.88</v>
      </c>
      <c r="CG346" s="426">
        <v>3.28</v>
      </c>
      <c r="CH346" s="420">
        <v>3.95</v>
      </c>
      <c r="CI346" s="371">
        <f t="shared" si="805"/>
        <v>65.599999999999994</v>
      </c>
      <c r="CJ346" s="372">
        <f t="shared" si="805"/>
        <v>75.05</v>
      </c>
      <c r="CK346" s="426"/>
      <c r="CL346" s="446"/>
      <c r="CM346" s="371">
        <f t="shared" si="806"/>
        <v>0</v>
      </c>
      <c r="CN346" s="372">
        <f t="shared" si="806"/>
        <v>0</v>
      </c>
      <c r="CO346" s="371">
        <f t="shared" si="784"/>
        <v>3.1268932038834945</v>
      </c>
      <c r="CP346" s="372">
        <f t="shared" si="784"/>
        <v>3.8439805825242721</v>
      </c>
      <c r="CQ346" s="371">
        <f t="shared" si="785"/>
        <v>322.06999999999994</v>
      </c>
      <c r="CR346" s="372">
        <f t="shared" si="785"/>
        <v>395.93</v>
      </c>
      <c r="CS346" s="426"/>
      <c r="CT346" s="420"/>
      <c r="CU346" s="371">
        <f t="shared" si="836"/>
        <v>0</v>
      </c>
      <c r="CV346" s="372">
        <f t="shared" si="836"/>
        <v>0</v>
      </c>
      <c r="CW346" s="426"/>
      <c r="CX346" s="420"/>
      <c r="CY346" s="371">
        <f t="shared" si="837"/>
        <v>0</v>
      </c>
      <c r="CZ346" s="372">
        <f t="shared" si="837"/>
        <v>0</v>
      </c>
      <c r="DA346" s="421"/>
      <c r="DB346" s="420"/>
      <c r="DC346" s="371">
        <f t="shared" si="786"/>
        <v>0</v>
      </c>
      <c r="DD346" s="372">
        <f t="shared" si="786"/>
        <v>0</v>
      </c>
      <c r="DE346" s="371">
        <f t="shared" si="787"/>
        <v>0</v>
      </c>
      <c r="DF346" s="372">
        <f t="shared" si="787"/>
        <v>0</v>
      </c>
      <c r="DG346" s="371">
        <f t="shared" si="788"/>
        <v>0</v>
      </c>
      <c r="DH346" s="372">
        <f t="shared" si="788"/>
        <v>0</v>
      </c>
      <c r="DI346" s="371">
        <f t="shared" si="789"/>
        <v>125</v>
      </c>
      <c r="DJ346" s="372">
        <f t="shared" si="789"/>
        <v>125</v>
      </c>
      <c r="DK346" s="371">
        <f t="shared" si="789"/>
        <v>0</v>
      </c>
      <c r="DL346" s="372">
        <f t="shared" si="790"/>
        <v>0</v>
      </c>
      <c r="DM346" s="371">
        <f t="shared" si="791"/>
        <v>3.1231199999999992</v>
      </c>
      <c r="DN346" s="372">
        <f t="shared" si="791"/>
        <v>3.87656</v>
      </c>
      <c r="DO346" s="371">
        <f t="shared" si="792"/>
        <v>390.38999999999993</v>
      </c>
      <c r="DP346" s="372">
        <f t="shared" si="792"/>
        <v>484.57</v>
      </c>
      <c r="DQ346" s="371">
        <f t="shared" si="793"/>
        <v>0</v>
      </c>
      <c r="DR346" s="372">
        <f t="shared" si="793"/>
        <v>0</v>
      </c>
      <c r="DS346" s="371">
        <f t="shared" si="794"/>
        <v>0</v>
      </c>
      <c r="DT346" s="372">
        <f t="shared" si="794"/>
        <v>0</v>
      </c>
      <c r="DU346" s="424">
        <v>29</v>
      </c>
      <c r="DV346" s="425">
        <v>29</v>
      </c>
      <c r="DW346" s="371">
        <f t="shared" si="795"/>
        <v>0</v>
      </c>
      <c r="DX346" s="372">
        <f t="shared" si="795"/>
        <v>0</v>
      </c>
      <c r="DY346" s="426">
        <v>33</v>
      </c>
      <c r="DZ346" s="425">
        <v>51</v>
      </c>
      <c r="EA346" s="371">
        <f t="shared" si="796"/>
        <v>0</v>
      </c>
      <c r="EB346" s="372">
        <f t="shared" si="796"/>
        <v>0</v>
      </c>
      <c r="EC346" s="426"/>
      <c r="ED346" s="425">
        <v>0</v>
      </c>
      <c r="EE346" s="371">
        <f t="shared" si="807"/>
        <v>0</v>
      </c>
      <c r="EF346" s="372">
        <f t="shared" si="807"/>
        <v>0</v>
      </c>
      <c r="EG346" s="358">
        <f t="shared" si="808"/>
        <v>62</v>
      </c>
      <c r="EH346" s="372">
        <f t="shared" si="808"/>
        <v>80</v>
      </c>
      <c r="EI346" s="358">
        <f t="shared" si="809"/>
        <v>0</v>
      </c>
      <c r="EJ346" s="372">
        <f t="shared" si="809"/>
        <v>0</v>
      </c>
      <c r="EK346" s="427">
        <v>2.0299999999999998</v>
      </c>
      <c r="EL346" s="420">
        <v>2.31</v>
      </c>
      <c r="EM346" s="371">
        <f t="shared" si="870"/>
        <v>58.87</v>
      </c>
      <c r="EN346" s="372">
        <f t="shared" si="870"/>
        <v>66.989999999999995</v>
      </c>
      <c r="EO346" s="426">
        <v>2.57</v>
      </c>
      <c r="EP346" s="420">
        <v>2.21</v>
      </c>
      <c r="EQ346" s="371">
        <f t="shared" si="810"/>
        <v>84.809999999999988</v>
      </c>
      <c r="ER346" s="372">
        <f t="shared" si="810"/>
        <v>112.71</v>
      </c>
      <c r="ES346" s="426"/>
      <c r="ET346" s="446"/>
      <c r="EU346" s="371">
        <f t="shared" si="868"/>
        <v>0</v>
      </c>
      <c r="EV346" s="372">
        <f t="shared" si="869"/>
        <v>0</v>
      </c>
      <c r="EW346" s="371">
        <f t="shared" si="811"/>
        <v>2.3174193548387092</v>
      </c>
      <c r="EX346" s="372">
        <f t="shared" si="811"/>
        <v>2.2462499999999999</v>
      </c>
      <c r="EY346" s="371">
        <f t="shared" si="812"/>
        <v>143.67999999999998</v>
      </c>
      <c r="EZ346" s="372">
        <f t="shared" si="812"/>
        <v>179.7</v>
      </c>
      <c r="FA346" s="426"/>
      <c r="FB346" s="420"/>
      <c r="FC346" s="371">
        <f t="shared" si="797"/>
        <v>0</v>
      </c>
      <c r="FD346" s="372">
        <f t="shared" si="797"/>
        <v>0</v>
      </c>
      <c r="FE346" s="426"/>
      <c r="FF346" s="420"/>
      <c r="FG346" s="371">
        <f t="shared" si="798"/>
        <v>0</v>
      </c>
      <c r="FH346" s="372">
        <f t="shared" si="798"/>
        <v>0</v>
      </c>
      <c r="FI346" s="421"/>
      <c r="FJ346" s="420"/>
      <c r="FK346" s="371">
        <f t="shared" si="813"/>
        <v>0</v>
      </c>
      <c r="FL346" s="372">
        <f t="shared" si="813"/>
        <v>0</v>
      </c>
      <c r="FM346" s="371">
        <f t="shared" si="814"/>
        <v>0</v>
      </c>
      <c r="FN346" s="372">
        <f t="shared" si="814"/>
        <v>0</v>
      </c>
      <c r="FO346" s="371">
        <f t="shared" si="815"/>
        <v>0</v>
      </c>
      <c r="FP346" s="372">
        <f t="shared" si="815"/>
        <v>0</v>
      </c>
      <c r="FQ346" s="424"/>
      <c r="FR346" s="425"/>
      <c r="FS346" s="371">
        <f t="shared" si="816"/>
        <v>0</v>
      </c>
      <c r="FT346" s="372">
        <f t="shared" si="816"/>
        <v>0</v>
      </c>
      <c r="FU346" s="426"/>
      <c r="FV346" s="425"/>
      <c r="FW346" s="371">
        <f t="shared" si="799"/>
        <v>0</v>
      </c>
      <c r="FX346" s="372">
        <f t="shared" si="799"/>
        <v>0</v>
      </c>
      <c r="FY346" s="426"/>
      <c r="FZ346" s="425"/>
      <c r="GA346" s="371">
        <f t="shared" si="817"/>
        <v>0</v>
      </c>
      <c r="GB346" s="372">
        <f t="shared" si="817"/>
        <v>0</v>
      </c>
      <c r="GC346" s="406">
        <f t="shared" si="873"/>
        <v>125</v>
      </c>
      <c r="GD346" s="372">
        <f t="shared" si="873"/>
        <v>128</v>
      </c>
      <c r="GE346" s="371">
        <f t="shared" si="873"/>
        <v>0</v>
      </c>
      <c r="GF346" s="372">
        <f t="shared" si="873"/>
        <v>0</v>
      </c>
      <c r="GG346" s="371">
        <f t="shared" si="820"/>
        <v>353.69</v>
      </c>
      <c r="GH346" s="372">
        <f t="shared" si="820"/>
        <v>443.82</v>
      </c>
      <c r="GI346" s="371" t="str">
        <f t="shared" si="821"/>
        <v/>
      </c>
      <c r="GJ346" s="372" t="str">
        <f t="shared" si="821"/>
        <v/>
      </c>
      <c r="GK346" s="406">
        <f t="shared" si="874"/>
        <v>62</v>
      </c>
      <c r="GL346" s="372">
        <f t="shared" si="874"/>
        <v>77</v>
      </c>
      <c r="GM346" s="371">
        <f t="shared" si="874"/>
        <v>0</v>
      </c>
      <c r="GN346" s="372">
        <f t="shared" si="874"/>
        <v>0</v>
      </c>
      <c r="GO346" s="371">
        <f t="shared" si="824"/>
        <v>180.38</v>
      </c>
      <c r="GP346" s="372">
        <f t="shared" si="824"/>
        <v>220.45</v>
      </c>
      <c r="GQ346" s="371">
        <f t="shared" si="825"/>
        <v>0</v>
      </c>
      <c r="GR346" s="372">
        <f t="shared" si="825"/>
        <v>0</v>
      </c>
      <c r="GS346" s="406">
        <f t="shared" si="875"/>
        <v>187</v>
      </c>
      <c r="GT346" s="372">
        <f t="shared" si="875"/>
        <v>205</v>
      </c>
      <c r="GU346" s="371">
        <f t="shared" si="875"/>
        <v>0</v>
      </c>
      <c r="GV346" s="372">
        <f t="shared" si="871"/>
        <v>0</v>
      </c>
      <c r="GW346" s="371">
        <f t="shared" si="827"/>
        <v>534.06999999999994</v>
      </c>
      <c r="GX346" s="372">
        <f t="shared" si="827"/>
        <v>664.27</v>
      </c>
      <c r="GY346" s="371" t="str">
        <f t="shared" si="827"/>
        <v/>
      </c>
      <c r="GZ346" s="372" t="str">
        <f t="shared" si="827"/>
        <v/>
      </c>
      <c r="HA346" s="406">
        <f t="shared" si="876"/>
        <v>0</v>
      </c>
      <c r="HB346" s="372">
        <f t="shared" si="876"/>
        <v>0</v>
      </c>
      <c r="HC346" s="371">
        <f t="shared" si="876"/>
        <v>0</v>
      </c>
      <c r="HD346" s="372">
        <f t="shared" si="872"/>
        <v>0</v>
      </c>
      <c r="HE346" s="371" t="str">
        <f t="shared" si="877"/>
        <v/>
      </c>
      <c r="HF346" s="372" t="str">
        <f t="shared" si="877"/>
        <v/>
      </c>
      <c r="HG346" s="371" t="str">
        <f t="shared" si="830"/>
        <v/>
      </c>
      <c r="HH346" s="372" t="str">
        <f t="shared" si="830"/>
        <v/>
      </c>
      <c r="HI346" s="406">
        <f t="shared" si="831"/>
        <v>534.06999999999994</v>
      </c>
      <c r="HJ346" s="372">
        <f t="shared" si="831"/>
        <v>664.27</v>
      </c>
      <c r="HK346" s="371" t="str">
        <f t="shared" si="832"/>
        <v/>
      </c>
      <c r="HL346" s="371" t="str">
        <f t="shared" si="832"/>
        <v/>
      </c>
      <c r="HM346" s="411"/>
    </row>
    <row r="347" spans="1:221" ht="15">
      <c r="A347" s="488" t="s">
        <v>287</v>
      </c>
      <c r="B347" s="487" t="s">
        <v>565</v>
      </c>
      <c r="C347" s="48"/>
      <c r="D347" s="488">
        <v>228723</v>
      </c>
      <c r="E347" s="442">
        <v>1</v>
      </c>
      <c r="F347" s="676">
        <v>8311</v>
      </c>
      <c r="G347" s="420">
        <v>8451</v>
      </c>
      <c r="H347" s="421">
        <v>33</v>
      </c>
      <c r="I347" s="510">
        <v>35</v>
      </c>
      <c r="J347" s="371">
        <f t="shared" si="838"/>
        <v>8278</v>
      </c>
      <c r="K347" s="372">
        <f t="shared" si="839"/>
        <v>8416</v>
      </c>
      <c r="L347" s="420"/>
      <c r="M347" s="371">
        <f t="shared" si="840"/>
        <v>8278</v>
      </c>
      <c r="N347" s="372">
        <f t="shared" si="841"/>
        <v>8416</v>
      </c>
      <c r="O347" s="371">
        <f t="shared" si="842"/>
        <v>0</v>
      </c>
      <c r="P347" s="372">
        <f t="shared" si="843"/>
        <v>8416</v>
      </c>
      <c r="Q347" s="424">
        <v>2032</v>
      </c>
      <c r="R347" s="510">
        <v>2217</v>
      </c>
      <c r="S347" s="371">
        <f t="shared" si="844"/>
        <v>0</v>
      </c>
      <c r="T347" s="372">
        <f t="shared" si="845"/>
        <v>2217</v>
      </c>
      <c r="U347" s="426">
        <v>92</v>
      </c>
      <c r="V347" s="510">
        <v>113</v>
      </c>
      <c r="W347" s="371">
        <f t="shared" si="846"/>
        <v>0</v>
      </c>
      <c r="X347" s="372">
        <f t="shared" si="847"/>
        <v>113</v>
      </c>
      <c r="Y347" s="426"/>
      <c r="Z347" s="425"/>
      <c r="AA347" s="371">
        <f t="shared" si="848"/>
        <v>0</v>
      </c>
      <c r="AB347" s="372">
        <f t="shared" si="849"/>
        <v>0</v>
      </c>
      <c r="AC347" s="358">
        <f t="shared" si="850"/>
        <v>2124</v>
      </c>
      <c r="AD347" s="372">
        <f t="shared" si="851"/>
        <v>2330</v>
      </c>
      <c r="AE347" s="358">
        <f t="shared" si="852"/>
        <v>0</v>
      </c>
      <c r="AF347" s="372">
        <f t="shared" si="853"/>
        <v>2330</v>
      </c>
      <c r="AG347" s="427">
        <v>4.3956692913385824</v>
      </c>
      <c r="AH347" s="510">
        <v>4.4000000000000004</v>
      </c>
      <c r="AI347" s="371">
        <f t="shared" si="854"/>
        <v>8932</v>
      </c>
      <c r="AJ347" s="372">
        <f t="shared" si="855"/>
        <v>9754.8000000000011</v>
      </c>
      <c r="AK347" s="426">
        <v>4.3478260869565215</v>
      </c>
      <c r="AL347" s="510">
        <v>4.5</v>
      </c>
      <c r="AM347" s="371">
        <f t="shared" si="856"/>
        <v>400</v>
      </c>
      <c r="AN347" s="372">
        <f t="shared" si="857"/>
        <v>508.5</v>
      </c>
      <c r="AO347" s="426"/>
      <c r="AP347" s="446"/>
      <c r="AQ347" s="371">
        <f t="shared" si="858"/>
        <v>0</v>
      </c>
      <c r="AR347" s="372">
        <f t="shared" si="859"/>
        <v>0</v>
      </c>
      <c r="AS347" s="371">
        <f t="shared" si="860"/>
        <v>4.3935969868173261</v>
      </c>
      <c r="AT347" s="372">
        <f t="shared" si="861"/>
        <v>4.404849785407726</v>
      </c>
      <c r="AU347" s="371">
        <f t="shared" si="862"/>
        <v>9332</v>
      </c>
      <c r="AV347" s="372">
        <f t="shared" si="863"/>
        <v>10263.300000000001</v>
      </c>
      <c r="AW347" s="426"/>
      <c r="AX347" s="510">
        <v>120.3</v>
      </c>
      <c r="AY347" s="371">
        <f t="shared" si="864"/>
        <v>0</v>
      </c>
      <c r="AZ347" s="372">
        <f t="shared" si="865"/>
        <v>266705.09999999998</v>
      </c>
      <c r="BA347" s="426"/>
      <c r="BB347" s="510">
        <v>106.8</v>
      </c>
      <c r="BC347" s="371">
        <f t="shared" si="866"/>
        <v>0</v>
      </c>
      <c r="BD347" s="372">
        <f t="shared" si="867"/>
        <v>12068.4</v>
      </c>
      <c r="BE347" s="421"/>
      <c r="BF347" s="420"/>
      <c r="BG347" s="371">
        <f t="shared" si="778"/>
        <v>0</v>
      </c>
      <c r="BH347" s="372">
        <f t="shared" si="778"/>
        <v>0</v>
      </c>
      <c r="BI347" s="371">
        <f t="shared" si="779"/>
        <v>0</v>
      </c>
      <c r="BJ347" s="372">
        <f t="shared" si="779"/>
        <v>119.64527896995708</v>
      </c>
      <c r="BK347" s="371">
        <f t="shared" si="780"/>
        <v>0</v>
      </c>
      <c r="BL347" s="372">
        <f t="shared" si="780"/>
        <v>278773.5</v>
      </c>
      <c r="BM347" s="431">
        <v>2825</v>
      </c>
      <c r="BN347" s="510">
        <v>2869</v>
      </c>
      <c r="BO347" s="371">
        <f t="shared" si="834"/>
        <v>0</v>
      </c>
      <c r="BP347" s="372">
        <f t="shared" si="834"/>
        <v>2869</v>
      </c>
      <c r="BQ347" s="426">
        <v>111</v>
      </c>
      <c r="BR347" s="510">
        <v>124</v>
      </c>
      <c r="BS347" s="371">
        <f t="shared" si="803"/>
        <v>0</v>
      </c>
      <c r="BT347" s="372">
        <f t="shared" si="803"/>
        <v>124</v>
      </c>
      <c r="BU347" s="426"/>
      <c r="BV347" s="425"/>
      <c r="BW347" s="371">
        <f t="shared" si="804"/>
        <v>0</v>
      </c>
      <c r="BX347" s="423">
        <f t="shared" si="781"/>
        <v>0</v>
      </c>
      <c r="BY347" s="358">
        <f t="shared" si="782"/>
        <v>2936</v>
      </c>
      <c r="BZ347" s="372">
        <f t="shared" si="782"/>
        <v>2993</v>
      </c>
      <c r="CA347" s="358">
        <f t="shared" si="783"/>
        <v>0</v>
      </c>
      <c r="CB347" s="372">
        <f t="shared" si="783"/>
        <v>2993</v>
      </c>
      <c r="CC347" s="427">
        <v>4.6060176991150446</v>
      </c>
      <c r="CD347" s="510">
        <v>4.5</v>
      </c>
      <c r="CE347" s="371">
        <f t="shared" si="835"/>
        <v>13012</v>
      </c>
      <c r="CF347" s="372">
        <f t="shared" si="835"/>
        <v>12910.5</v>
      </c>
      <c r="CG347" s="426">
        <v>4.7297297297297298</v>
      </c>
      <c r="CH347" s="510">
        <v>4.7</v>
      </c>
      <c r="CI347" s="371">
        <f t="shared" si="805"/>
        <v>525</v>
      </c>
      <c r="CJ347" s="372">
        <f t="shared" si="805"/>
        <v>582.80000000000007</v>
      </c>
      <c r="CK347" s="426"/>
      <c r="CL347" s="446"/>
      <c r="CM347" s="371">
        <f t="shared" si="806"/>
        <v>0</v>
      </c>
      <c r="CN347" s="372">
        <f t="shared" si="806"/>
        <v>0</v>
      </c>
      <c r="CO347" s="371">
        <f t="shared" si="784"/>
        <v>4.6106948228882834</v>
      </c>
      <c r="CP347" s="372">
        <f t="shared" si="784"/>
        <v>4.5082860006682255</v>
      </c>
      <c r="CQ347" s="371">
        <f t="shared" si="785"/>
        <v>13537</v>
      </c>
      <c r="CR347" s="372">
        <f t="shared" si="785"/>
        <v>13493.3</v>
      </c>
      <c r="CS347" s="426"/>
      <c r="CT347" s="510">
        <v>127.3</v>
      </c>
      <c r="CU347" s="371">
        <f t="shared" si="836"/>
        <v>0</v>
      </c>
      <c r="CV347" s="372">
        <f t="shared" si="836"/>
        <v>365223.7</v>
      </c>
      <c r="CW347" s="426"/>
      <c r="CX347" s="510">
        <v>131.69999999999999</v>
      </c>
      <c r="CY347" s="371">
        <f t="shared" si="837"/>
        <v>0</v>
      </c>
      <c r="CZ347" s="372">
        <f t="shared" si="837"/>
        <v>16330.8</v>
      </c>
      <c r="DA347" s="421"/>
      <c r="DB347" s="420"/>
      <c r="DC347" s="371">
        <f t="shared" si="786"/>
        <v>0</v>
      </c>
      <c r="DD347" s="372">
        <f t="shared" si="786"/>
        <v>0</v>
      </c>
      <c r="DE347" s="371">
        <f t="shared" si="787"/>
        <v>0</v>
      </c>
      <c r="DF347" s="372">
        <f t="shared" si="787"/>
        <v>127.48229201470097</v>
      </c>
      <c r="DG347" s="371">
        <f t="shared" si="788"/>
        <v>0</v>
      </c>
      <c r="DH347" s="372">
        <f t="shared" si="788"/>
        <v>381554.5</v>
      </c>
      <c r="DI347" s="371">
        <f t="shared" si="789"/>
        <v>5060</v>
      </c>
      <c r="DJ347" s="372">
        <f t="shared" si="789"/>
        <v>5323</v>
      </c>
      <c r="DK347" s="371">
        <f t="shared" si="789"/>
        <v>0</v>
      </c>
      <c r="DL347" s="372">
        <f t="shared" si="790"/>
        <v>5323</v>
      </c>
      <c r="DM347" s="371">
        <f t="shared" si="791"/>
        <v>4.5195652173913041</v>
      </c>
      <c r="DN347" s="372">
        <f t="shared" si="791"/>
        <v>4.4630095810633099</v>
      </c>
      <c r="DO347" s="371">
        <f t="shared" si="792"/>
        <v>22869</v>
      </c>
      <c r="DP347" s="372">
        <f t="shared" si="792"/>
        <v>23756.6</v>
      </c>
      <c r="DQ347" s="371">
        <f t="shared" si="793"/>
        <v>0</v>
      </c>
      <c r="DR347" s="372">
        <f t="shared" si="793"/>
        <v>124.05185046026676</v>
      </c>
      <c r="DS347" s="371">
        <f t="shared" si="794"/>
        <v>0</v>
      </c>
      <c r="DT347" s="372">
        <f t="shared" si="794"/>
        <v>660328</v>
      </c>
      <c r="DU347" s="424">
        <v>2608</v>
      </c>
      <c r="DV347" s="510">
        <v>2550</v>
      </c>
      <c r="DW347" s="371">
        <f t="shared" si="795"/>
        <v>0</v>
      </c>
      <c r="DX347" s="372">
        <f t="shared" si="795"/>
        <v>2550</v>
      </c>
      <c r="DY347" s="426">
        <v>508</v>
      </c>
      <c r="DZ347" s="510">
        <v>460</v>
      </c>
      <c r="EA347" s="371">
        <f t="shared" si="796"/>
        <v>0</v>
      </c>
      <c r="EB347" s="372">
        <f t="shared" si="796"/>
        <v>460</v>
      </c>
      <c r="EC347" s="426"/>
      <c r="ED347" s="425"/>
      <c r="EE347" s="371">
        <f t="shared" si="807"/>
        <v>0</v>
      </c>
      <c r="EF347" s="372">
        <f t="shared" si="807"/>
        <v>0</v>
      </c>
      <c r="EG347" s="358">
        <f t="shared" si="808"/>
        <v>3116</v>
      </c>
      <c r="EH347" s="372">
        <f t="shared" si="808"/>
        <v>3010</v>
      </c>
      <c r="EI347" s="358">
        <f t="shared" si="809"/>
        <v>0</v>
      </c>
      <c r="EJ347" s="372">
        <f t="shared" si="809"/>
        <v>3010</v>
      </c>
      <c r="EK347" s="427">
        <v>3.5878067484662575</v>
      </c>
      <c r="EL347" s="510">
        <v>3.6</v>
      </c>
      <c r="EM347" s="371">
        <f t="shared" si="870"/>
        <v>9357</v>
      </c>
      <c r="EN347" s="372">
        <f t="shared" si="870"/>
        <v>9180</v>
      </c>
      <c r="EO347" s="426">
        <v>3.8287401574803148</v>
      </c>
      <c r="EP347" s="510">
        <v>3.8</v>
      </c>
      <c r="EQ347" s="371">
        <f t="shared" si="810"/>
        <v>1945</v>
      </c>
      <c r="ER347" s="372">
        <f t="shared" si="810"/>
        <v>1748</v>
      </c>
      <c r="ES347" s="426"/>
      <c r="ET347" s="446"/>
      <c r="EU347" s="371">
        <f t="shared" si="868"/>
        <v>0</v>
      </c>
      <c r="EV347" s="372">
        <f t="shared" si="869"/>
        <v>0</v>
      </c>
      <c r="EW347" s="371">
        <f t="shared" si="811"/>
        <v>3.6270860077021823</v>
      </c>
      <c r="EX347" s="372">
        <f t="shared" si="811"/>
        <v>3.6305647840531563</v>
      </c>
      <c r="EY347" s="371">
        <f t="shared" si="812"/>
        <v>11302</v>
      </c>
      <c r="EZ347" s="372">
        <f t="shared" si="812"/>
        <v>10928</v>
      </c>
      <c r="FA347" s="426"/>
      <c r="FB347" s="510">
        <v>96.9</v>
      </c>
      <c r="FC347" s="371">
        <f t="shared" si="797"/>
        <v>0</v>
      </c>
      <c r="FD347" s="372">
        <f t="shared" si="797"/>
        <v>247095</v>
      </c>
      <c r="FE347" s="426"/>
      <c r="FF347" s="510">
        <v>86.1</v>
      </c>
      <c r="FG347" s="371">
        <f t="shared" si="798"/>
        <v>0</v>
      </c>
      <c r="FH347" s="372">
        <f t="shared" si="798"/>
        <v>39606</v>
      </c>
      <c r="FI347" s="421"/>
      <c r="FJ347" s="420"/>
      <c r="FK347" s="371">
        <f t="shared" si="813"/>
        <v>0</v>
      </c>
      <c r="FL347" s="372">
        <f t="shared" si="813"/>
        <v>0</v>
      </c>
      <c r="FM347" s="371">
        <f t="shared" si="814"/>
        <v>0</v>
      </c>
      <c r="FN347" s="372">
        <f t="shared" si="814"/>
        <v>95.249501661129571</v>
      </c>
      <c r="FO347" s="371">
        <f t="shared" si="815"/>
        <v>0</v>
      </c>
      <c r="FP347" s="372">
        <f t="shared" si="815"/>
        <v>286701</v>
      </c>
      <c r="FQ347" s="424">
        <v>102</v>
      </c>
      <c r="FR347" s="510">
        <v>83</v>
      </c>
      <c r="FS347" s="371">
        <f t="shared" si="816"/>
        <v>0</v>
      </c>
      <c r="FT347" s="372">
        <f t="shared" si="816"/>
        <v>83</v>
      </c>
      <c r="FU347" s="426">
        <v>4.8725490196078427</v>
      </c>
      <c r="FV347" s="510">
        <v>5.4</v>
      </c>
      <c r="FW347" s="371">
        <f t="shared" si="799"/>
        <v>496.99999999999994</v>
      </c>
      <c r="FX347" s="372">
        <f t="shared" si="799"/>
        <v>448.20000000000005</v>
      </c>
      <c r="FY347" s="426"/>
      <c r="FZ347" s="510">
        <v>70.900000000000006</v>
      </c>
      <c r="GA347" s="371">
        <f t="shared" si="817"/>
        <v>0</v>
      </c>
      <c r="GB347" s="372">
        <f t="shared" si="817"/>
        <v>5884.7000000000007</v>
      </c>
      <c r="GC347" s="406">
        <f t="shared" si="873"/>
        <v>7465</v>
      </c>
      <c r="GD347" s="372">
        <f t="shared" si="873"/>
        <v>7636</v>
      </c>
      <c r="GE347" s="371">
        <f t="shared" si="873"/>
        <v>0</v>
      </c>
      <c r="GF347" s="372">
        <f t="shared" si="873"/>
        <v>7636</v>
      </c>
      <c r="GG347" s="371">
        <f t="shared" si="820"/>
        <v>31301</v>
      </c>
      <c r="GH347" s="372">
        <f t="shared" si="820"/>
        <v>31845.300000000003</v>
      </c>
      <c r="GI347" s="371" t="str">
        <f t="shared" si="821"/>
        <v/>
      </c>
      <c r="GJ347" s="372">
        <f t="shared" si="821"/>
        <v>879023.8</v>
      </c>
      <c r="GK347" s="406">
        <f t="shared" si="874"/>
        <v>711</v>
      </c>
      <c r="GL347" s="372">
        <f t="shared" si="874"/>
        <v>697</v>
      </c>
      <c r="GM347" s="371">
        <f t="shared" si="874"/>
        <v>0</v>
      </c>
      <c r="GN347" s="372">
        <f t="shared" si="874"/>
        <v>697</v>
      </c>
      <c r="GO347" s="371">
        <f t="shared" si="824"/>
        <v>2870</v>
      </c>
      <c r="GP347" s="372">
        <f t="shared" si="824"/>
        <v>2839.3</v>
      </c>
      <c r="GQ347" s="371">
        <f t="shared" si="825"/>
        <v>0</v>
      </c>
      <c r="GR347" s="372">
        <f t="shared" si="825"/>
        <v>68005.2</v>
      </c>
      <c r="GS347" s="406">
        <f t="shared" si="875"/>
        <v>8176</v>
      </c>
      <c r="GT347" s="372">
        <f t="shared" si="875"/>
        <v>8333</v>
      </c>
      <c r="GU347" s="371">
        <f t="shared" si="875"/>
        <v>0</v>
      </c>
      <c r="GV347" s="372">
        <f t="shared" si="871"/>
        <v>8333</v>
      </c>
      <c r="GW347" s="371">
        <f t="shared" si="827"/>
        <v>34171</v>
      </c>
      <c r="GX347" s="372">
        <f t="shared" si="827"/>
        <v>34684.600000000006</v>
      </c>
      <c r="GY347" s="371" t="str">
        <f t="shared" si="827"/>
        <v/>
      </c>
      <c r="GZ347" s="372">
        <f t="shared" si="827"/>
        <v>947029</v>
      </c>
      <c r="HA347" s="406">
        <f t="shared" si="876"/>
        <v>0</v>
      </c>
      <c r="HB347" s="372">
        <f t="shared" si="876"/>
        <v>0</v>
      </c>
      <c r="HC347" s="371">
        <f t="shared" si="876"/>
        <v>0</v>
      </c>
      <c r="HD347" s="372">
        <f t="shared" si="872"/>
        <v>0</v>
      </c>
      <c r="HE347" s="371" t="str">
        <f t="shared" si="877"/>
        <v/>
      </c>
      <c r="HF347" s="372" t="str">
        <f t="shared" si="877"/>
        <v/>
      </c>
      <c r="HG347" s="371" t="str">
        <f t="shared" si="830"/>
        <v/>
      </c>
      <c r="HH347" s="372" t="str">
        <f t="shared" si="830"/>
        <v/>
      </c>
      <c r="HI347" s="406">
        <f t="shared" si="831"/>
        <v>34668</v>
      </c>
      <c r="HJ347" s="372">
        <f t="shared" si="831"/>
        <v>35132.799999999996</v>
      </c>
      <c r="HK347" s="371" t="str">
        <f t="shared" si="832"/>
        <v/>
      </c>
      <c r="HL347" s="371">
        <f t="shared" si="832"/>
        <v>952913.7</v>
      </c>
    </row>
    <row r="348" spans="1:221" ht="15">
      <c r="A348" s="488" t="s">
        <v>287</v>
      </c>
      <c r="B348" s="487" t="s">
        <v>566</v>
      </c>
      <c r="C348" s="48"/>
      <c r="D348" s="488">
        <v>229115</v>
      </c>
      <c r="E348" s="442">
        <v>1</v>
      </c>
      <c r="F348" s="676">
        <v>4460</v>
      </c>
      <c r="G348" s="420">
        <v>4476</v>
      </c>
      <c r="H348" s="421">
        <v>87</v>
      </c>
      <c r="I348" s="510">
        <v>82</v>
      </c>
      <c r="J348" s="371">
        <f t="shared" si="838"/>
        <v>4373</v>
      </c>
      <c r="K348" s="372">
        <f t="shared" si="839"/>
        <v>4394</v>
      </c>
      <c r="L348" s="420"/>
      <c r="M348" s="371">
        <f t="shared" si="840"/>
        <v>4373</v>
      </c>
      <c r="N348" s="372">
        <f t="shared" si="841"/>
        <v>4394</v>
      </c>
      <c r="O348" s="371">
        <f t="shared" si="842"/>
        <v>0</v>
      </c>
      <c r="P348" s="372">
        <f t="shared" si="843"/>
        <v>4394</v>
      </c>
      <c r="Q348" s="424">
        <v>653</v>
      </c>
      <c r="R348" s="510">
        <v>765</v>
      </c>
      <c r="S348" s="371">
        <f t="shared" si="844"/>
        <v>0</v>
      </c>
      <c r="T348" s="372">
        <f t="shared" si="845"/>
        <v>765</v>
      </c>
      <c r="U348" s="426">
        <v>20</v>
      </c>
      <c r="V348" s="510">
        <v>6</v>
      </c>
      <c r="W348" s="371">
        <f t="shared" si="846"/>
        <v>0</v>
      </c>
      <c r="X348" s="372">
        <f t="shared" si="847"/>
        <v>6</v>
      </c>
      <c r="Y348" s="426"/>
      <c r="Z348" s="425"/>
      <c r="AA348" s="371">
        <f t="shared" si="848"/>
        <v>0</v>
      </c>
      <c r="AB348" s="372">
        <f t="shared" si="849"/>
        <v>0</v>
      </c>
      <c r="AC348" s="358">
        <f t="shared" si="850"/>
        <v>673</v>
      </c>
      <c r="AD348" s="372">
        <f t="shared" si="851"/>
        <v>771</v>
      </c>
      <c r="AE348" s="358">
        <f t="shared" si="852"/>
        <v>0</v>
      </c>
      <c r="AF348" s="372">
        <f t="shared" si="853"/>
        <v>771</v>
      </c>
      <c r="AG348" s="427">
        <v>4.418070444104135</v>
      </c>
      <c r="AH348" s="510">
        <v>4.4000000000000004</v>
      </c>
      <c r="AI348" s="371">
        <f t="shared" si="854"/>
        <v>2885</v>
      </c>
      <c r="AJ348" s="372">
        <f t="shared" si="855"/>
        <v>3366.0000000000005</v>
      </c>
      <c r="AK348" s="426">
        <v>4.3499999999999996</v>
      </c>
      <c r="AL348" s="510">
        <v>4.8</v>
      </c>
      <c r="AM348" s="371">
        <f t="shared" si="856"/>
        <v>87</v>
      </c>
      <c r="AN348" s="372">
        <f t="shared" si="857"/>
        <v>28.799999999999997</v>
      </c>
      <c r="AO348" s="426"/>
      <c r="AP348" s="446"/>
      <c r="AQ348" s="371">
        <f t="shared" si="858"/>
        <v>0</v>
      </c>
      <c r="AR348" s="372">
        <f t="shared" si="859"/>
        <v>0</v>
      </c>
      <c r="AS348" s="371">
        <f t="shared" si="860"/>
        <v>4.4160475482912336</v>
      </c>
      <c r="AT348" s="372">
        <f t="shared" si="861"/>
        <v>4.4031128404669273</v>
      </c>
      <c r="AU348" s="371">
        <f t="shared" si="862"/>
        <v>2972</v>
      </c>
      <c r="AV348" s="372">
        <f t="shared" si="863"/>
        <v>3394.8000000000011</v>
      </c>
      <c r="AW348" s="426"/>
      <c r="AX348" s="510">
        <v>124.8</v>
      </c>
      <c r="AY348" s="371">
        <f t="shared" si="864"/>
        <v>0</v>
      </c>
      <c r="AZ348" s="372">
        <f t="shared" si="865"/>
        <v>95472</v>
      </c>
      <c r="BA348" s="426"/>
      <c r="BB348" s="510">
        <v>124</v>
      </c>
      <c r="BC348" s="371">
        <f t="shared" si="866"/>
        <v>0</v>
      </c>
      <c r="BD348" s="372">
        <f t="shared" si="867"/>
        <v>744</v>
      </c>
      <c r="BE348" s="421"/>
      <c r="BF348" s="420"/>
      <c r="BG348" s="371">
        <f t="shared" si="778"/>
        <v>0</v>
      </c>
      <c r="BH348" s="372">
        <f t="shared" si="778"/>
        <v>0</v>
      </c>
      <c r="BI348" s="371">
        <f t="shared" si="779"/>
        <v>0</v>
      </c>
      <c r="BJ348" s="372">
        <f t="shared" si="779"/>
        <v>124.79377431906615</v>
      </c>
      <c r="BK348" s="371">
        <f t="shared" si="780"/>
        <v>0</v>
      </c>
      <c r="BL348" s="372">
        <f t="shared" si="780"/>
        <v>96216</v>
      </c>
      <c r="BM348" s="431">
        <v>1406</v>
      </c>
      <c r="BN348" s="510">
        <v>1371</v>
      </c>
      <c r="BO348" s="371">
        <f t="shared" si="834"/>
        <v>0</v>
      </c>
      <c r="BP348" s="372">
        <f t="shared" si="834"/>
        <v>1371</v>
      </c>
      <c r="BQ348" s="426">
        <v>67</v>
      </c>
      <c r="BR348" s="510">
        <v>43</v>
      </c>
      <c r="BS348" s="371">
        <f t="shared" si="803"/>
        <v>0</v>
      </c>
      <c r="BT348" s="372">
        <f t="shared" si="803"/>
        <v>43</v>
      </c>
      <c r="BU348" s="426"/>
      <c r="BV348" s="425"/>
      <c r="BW348" s="371">
        <f t="shared" si="804"/>
        <v>0</v>
      </c>
      <c r="BX348" s="423">
        <f t="shared" si="781"/>
        <v>0</v>
      </c>
      <c r="BY348" s="358">
        <f t="shared" si="782"/>
        <v>1473</v>
      </c>
      <c r="BZ348" s="372">
        <f t="shared" si="782"/>
        <v>1414</v>
      </c>
      <c r="CA348" s="358">
        <f t="shared" si="783"/>
        <v>0</v>
      </c>
      <c r="CB348" s="372">
        <f t="shared" si="783"/>
        <v>1414</v>
      </c>
      <c r="CC348" s="427">
        <v>4.8549075391180656</v>
      </c>
      <c r="CD348" s="510">
        <v>4.8</v>
      </c>
      <c r="CE348" s="371">
        <f t="shared" si="835"/>
        <v>6826</v>
      </c>
      <c r="CF348" s="372">
        <f t="shared" si="835"/>
        <v>6580.8</v>
      </c>
      <c r="CG348" s="426">
        <v>6.6268656716417906</v>
      </c>
      <c r="CH348" s="510">
        <v>5.8</v>
      </c>
      <c r="CI348" s="371">
        <f t="shared" si="805"/>
        <v>444</v>
      </c>
      <c r="CJ348" s="372">
        <f t="shared" si="805"/>
        <v>249.4</v>
      </c>
      <c r="CK348" s="426"/>
      <c r="CL348" s="446"/>
      <c r="CM348" s="371">
        <f t="shared" si="806"/>
        <v>0</v>
      </c>
      <c r="CN348" s="372">
        <f t="shared" si="806"/>
        <v>0</v>
      </c>
      <c r="CO348" s="371">
        <f t="shared" si="784"/>
        <v>4.9355057705363201</v>
      </c>
      <c r="CP348" s="372">
        <f t="shared" si="784"/>
        <v>4.8304101838755304</v>
      </c>
      <c r="CQ348" s="371">
        <f t="shared" si="785"/>
        <v>7269.9999999999991</v>
      </c>
      <c r="CR348" s="372">
        <f t="shared" si="785"/>
        <v>6830.2</v>
      </c>
      <c r="CS348" s="426"/>
      <c r="CT348" s="510">
        <v>135.80000000000001</v>
      </c>
      <c r="CU348" s="371">
        <f t="shared" si="836"/>
        <v>0</v>
      </c>
      <c r="CV348" s="372">
        <f t="shared" si="836"/>
        <v>186181.80000000002</v>
      </c>
      <c r="CW348" s="426"/>
      <c r="CX348" s="510">
        <v>144.9</v>
      </c>
      <c r="CY348" s="371">
        <f t="shared" si="837"/>
        <v>0</v>
      </c>
      <c r="CZ348" s="372">
        <f t="shared" si="837"/>
        <v>6230.7</v>
      </c>
      <c r="DA348" s="421"/>
      <c r="DB348" s="420"/>
      <c r="DC348" s="371">
        <f t="shared" si="786"/>
        <v>0</v>
      </c>
      <c r="DD348" s="372">
        <f t="shared" si="786"/>
        <v>0</v>
      </c>
      <c r="DE348" s="371">
        <f t="shared" si="787"/>
        <v>0</v>
      </c>
      <c r="DF348" s="372">
        <f t="shared" si="787"/>
        <v>136.07673267326734</v>
      </c>
      <c r="DG348" s="371">
        <f t="shared" si="788"/>
        <v>0</v>
      </c>
      <c r="DH348" s="372">
        <f t="shared" si="788"/>
        <v>192412.50000000003</v>
      </c>
      <c r="DI348" s="371">
        <f t="shared" si="789"/>
        <v>2146</v>
      </c>
      <c r="DJ348" s="372">
        <f t="shared" si="789"/>
        <v>2185</v>
      </c>
      <c r="DK348" s="371">
        <f t="shared" si="789"/>
        <v>0</v>
      </c>
      <c r="DL348" s="372">
        <f t="shared" si="790"/>
        <v>2185</v>
      </c>
      <c r="DM348" s="371">
        <f t="shared" si="791"/>
        <v>4.7726001863932899</v>
      </c>
      <c r="DN348" s="372">
        <f t="shared" si="791"/>
        <v>4.6796338672768876</v>
      </c>
      <c r="DO348" s="371">
        <f t="shared" si="792"/>
        <v>10242</v>
      </c>
      <c r="DP348" s="372">
        <f t="shared" si="792"/>
        <v>10225</v>
      </c>
      <c r="DQ348" s="371">
        <f t="shared" si="793"/>
        <v>0</v>
      </c>
      <c r="DR348" s="372">
        <f t="shared" si="793"/>
        <v>132.0954233409611</v>
      </c>
      <c r="DS348" s="371">
        <f t="shared" si="794"/>
        <v>0</v>
      </c>
      <c r="DT348" s="372">
        <f t="shared" si="794"/>
        <v>288628.5</v>
      </c>
      <c r="DU348" s="424">
        <v>1901</v>
      </c>
      <c r="DV348" s="510">
        <v>1901</v>
      </c>
      <c r="DW348" s="371">
        <f t="shared" si="795"/>
        <v>0</v>
      </c>
      <c r="DX348" s="372">
        <f t="shared" si="795"/>
        <v>1901</v>
      </c>
      <c r="DY348" s="426">
        <v>237</v>
      </c>
      <c r="DZ348" s="510">
        <v>197</v>
      </c>
      <c r="EA348" s="371">
        <f t="shared" si="796"/>
        <v>0</v>
      </c>
      <c r="EB348" s="372">
        <f t="shared" si="796"/>
        <v>197</v>
      </c>
      <c r="EC348" s="426"/>
      <c r="ED348" s="425"/>
      <c r="EE348" s="371">
        <f t="shared" si="807"/>
        <v>0</v>
      </c>
      <c r="EF348" s="372">
        <f t="shared" si="807"/>
        <v>0</v>
      </c>
      <c r="EG348" s="358">
        <f t="shared" si="808"/>
        <v>2138</v>
      </c>
      <c r="EH348" s="372">
        <f t="shared" si="808"/>
        <v>2098</v>
      </c>
      <c r="EI348" s="358">
        <f t="shared" si="809"/>
        <v>0</v>
      </c>
      <c r="EJ348" s="372">
        <f t="shared" si="809"/>
        <v>2098</v>
      </c>
      <c r="EK348" s="427">
        <v>3.8448185165702262</v>
      </c>
      <c r="EL348" s="510">
        <v>3.8</v>
      </c>
      <c r="EM348" s="371">
        <f t="shared" si="870"/>
        <v>7309</v>
      </c>
      <c r="EN348" s="372">
        <f t="shared" si="870"/>
        <v>7223.7999999999993</v>
      </c>
      <c r="EO348" s="426">
        <v>3.928270042194093</v>
      </c>
      <c r="EP348" s="510">
        <v>4</v>
      </c>
      <c r="EQ348" s="371">
        <f t="shared" si="810"/>
        <v>931</v>
      </c>
      <c r="ER348" s="372">
        <f t="shared" si="810"/>
        <v>788</v>
      </c>
      <c r="ES348" s="426"/>
      <c r="ET348" s="446"/>
      <c r="EU348" s="371">
        <f t="shared" si="868"/>
        <v>0</v>
      </c>
      <c r="EV348" s="372">
        <f t="shared" si="869"/>
        <v>0</v>
      </c>
      <c r="EW348" s="371">
        <f t="shared" si="811"/>
        <v>3.8540692235734331</v>
      </c>
      <c r="EX348" s="372">
        <f t="shared" si="811"/>
        <v>3.8187797902764533</v>
      </c>
      <c r="EY348" s="371">
        <f t="shared" si="812"/>
        <v>8240</v>
      </c>
      <c r="EZ348" s="372">
        <f t="shared" si="812"/>
        <v>8011.7999999999993</v>
      </c>
      <c r="FA348" s="426"/>
      <c r="FB348" s="510">
        <v>105.3</v>
      </c>
      <c r="FC348" s="371">
        <f t="shared" si="797"/>
        <v>0</v>
      </c>
      <c r="FD348" s="372">
        <f t="shared" si="797"/>
        <v>200175.3</v>
      </c>
      <c r="FE348" s="426"/>
      <c r="FF348" s="510">
        <v>98.1</v>
      </c>
      <c r="FG348" s="371">
        <f t="shared" si="798"/>
        <v>0</v>
      </c>
      <c r="FH348" s="372">
        <f t="shared" si="798"/>
        <v>19325.699999999997</v>
      </c>
      <c r="FI348" s="421"/>
      <c r="FJ348" s="420"/>
      <c r="FK348" s="371">
        <f t="shared" si="813"/>
        <v>0</v>
      </c>
      <c r="FL348" s="372">
        <f t="shared" si="813"/>
        <v>0</v>
      </c>
      <c r="FM348" s="371">
        <f t="shared" si="814"/>
        <v>0</v>
      </c>
      <c r="FN348" s="372">
        <f t="shared" si="814"/>
        <v>104.62392755004767</v>
      </c>
      <c r="FO348" s="371">
        <f t="shared" si="815"/>
        <v>0</v>
      </c>
      <c r="FP348" s="372">
        <f t="shared" si="815"/>
        <v>219501</v>
      </c>
      <c r="FQ348" s="424">
        <v>89</v>
      </c>
      <c r="FR348" s="510">
        <v>111</v>
      </c>
      <c r="FS348" s="371">
        <f t="shared" si="816"/>
        <v>0</v>
      </c>
      <c r="FT348" s="372">
        <f t="shared" si="816"/>
        <v>111</v>
      </c>
      <c r="FU348" s="426">
        <v>6.0449438202247192</v>
      </c>
      <c r="FV348" s="510">
        <v>5</v>
      </c>
      <c r="FW348" s="371">
        <f t="shared" si="799"/>
        <v>538</v>
      </c>
      <c r="FX348" s="372">
        <f t="shared" si="799"/>
        <v>555</v>
      </c>
      <c r="FY348" s="426"/>
      <c r="FZ348" s="510">
        <v>74.8</v>
      </c>
      <c r="GA348" s="371">
        <f t="shared" si="817"/>
        <v>0</v>
      </c>
      <c r="GB348" s="372">
        <f t="shared" si="817"/>
        <v>8302.7999999999993</v>
      </c>
      <c r="GC348" s="406">
        <f t="shared" si="873"/>
        <v>3960</v>
      </c>
      <c r="GD348" s="372">
        <f t="shared" si="873"/>
        <v>4037</v>
      </c>
      <c r="GE348" s="371">
        <f t="shared" si="873"/>
        <v>0</v>
      </c>
      <c r="GF348" s="372">
        <f t="shared" si="873"/>
        <v>4037</v>
      </c>
      <c r="GG348" s="371">
        <f t="shared" si="820"/>
        <v>17020</v>
      </c>
      <c r="GH348" s="372">
        <f t="shared" si="820"/>
        <v>17170.599999999999</v>
      </c>
      <c r="GI348" s="371" t="str">
        <f t="shared" si="821"/>
        <v/>
      </c>
      <c r="GJ348" s="372">
        <f t="shared" si="821"/>
        <v>481829.10000000003</v>
      </c>
      <c r="GK348" s="406">
        <f t="shared" si="874"/>
        <v>324</v>
      </c>
      <c r="GL348" s="372">
        <f t="shared" si="874"/>
        <v>246</v>
      </c>
      <c r="GM348" s="371">
        <f t="shared" si="874"/>
        <v>0</v>
      </c>
      <c r="GN348" s="372">
        <f t="shared" si="874"/>
        <v>246</v>
      </c>
      <c r="GO348" s="371">
        <f t="shared" si="824"/>
        <v>1462</v>
      </c>
      <c r="GP348" s="372">
        <f t="shared" si="824"/>
        <v>1066.2</v>
      </c>
      <c r="GQ348" s="371">
        <f t="shared" si="825"/>
        <v>0</v>
      </c>
      <c r="GR348" s="372">
        <f t="shared" si="825"/>
        <v>26300.399999999998</v>
      </c>
      <c r="GS348" s="406">
        <f t="shared" si="875"/>
        <v>4284</v>
      </c>
      <c r="GT348" s="372">
        <f t="shared" si="875"/>
        <v>4283</v>
      </c>
      <c r="GU348" s="371">
        <f t="shared" si="875"/>
        <v>0</v>
      </c>
      <c r="GV348" s="372">
        <f t="shared" si="871"/>
        <v>4283</v>
      </c>
      <c r="GW348" s="371">
        <f t="shared" si="827"/>
        <v>18482</v>
      </c>
      <c r="GX348" s="372">
        <f t="shared" si="827"/>
        <v>18236.8</v>
      </c>
      <c r="GY348" s="371" t="str">
        <f t="shared" si="827"/>
        <v/>
      </c>
      <c r="GZ348" s="372">
        <f t="shared" si="827"/>
        <v>508129.50000000006</v>
      </c>
      <c r="HA348" s="406">
        <f t="shared" si="876"/>
        <v>0</v>
      </c>
      <c r="HB348" s="372">
        <f t="shared" si="876"/>
        <v>0</v>
      </c>
      <c r="HC348" s="371">
        <f t="shared" si="876"/>
        <v>0</v>
      </c>
      <c r="HD348" s="372">
        <f t="shared" si="872"/>
        <v>0</v>
      </c>
      <c r="HE348" s="371" t="str">
        <f t="shared" si="877"/>
        <v/>
      </c>
      <c r="HF348" s="372" t="str">
        <f t="shared" si="877"/>
        <v/>
      </c>
      <c r="HG348" s="371" t="str">
        <f t="shared" si="830"/>
        <v/>
      </c>
      <c r="HH348" s="372" t="str">
        <f t="shared" si="830"/>
        <v/>
      </c>
      <c r="HI348" s="406">
        <f t="shared" si="831"/>
        <v>19020</v>
      </c>
      <c r="HJ348" s="372">
        <f t="shared" si="831"/>
        <v>18791.8</v>
      </c>
      <c r="HK348" s="371" t="str">
        <f t="shared" si="832"/>
        <v/>
      </c>
      <c r="HL348" s="371">
        <f t="shared" si="832"/>
        <v>516432.3</v>
      </c>
    </row>
    <row r="349" spans="1:221" ht="15">
      <c r="A349" s="488" t="s">
        <v>287</v>
      </c>
      <c r="B349" s="487" t="s">
        <v>567</v>
      </c>
      <c r="C349" s="48"/>
      <c r="D349" s="488">
        <v>225511</v>
      </c>
      <c r="E349" s="442">
        <v>1</v>
      </c>
      <c r="F349" s="676">
        <v>4874</v>
      </c>
      <c r="G349" s="420">
        <v>4778</v>
      </c>
      <c r="H349" s="421">
        <v>80</v>
      </c>
      <c r="I349" s="510">
        <v>63</v>
      </c>
      <c r="J349" s="371">
        <f t="shared" si="838"/>
        <v>4794</v>
      </c>
      <c r="K349" s="372">
        <f t="shared" si="839"/>
        <v>4715</v>
      </c>
      <c r="L349" s="420"/>
      <c r="M349" s="371">
        <f t="shared" si="840"/>
        <v>4794</v>
      </c>
      <c r="N349" s="372">
        <f t="shared" si="841"/>
        <v>4715</v>
      </c>
      <c r="O349" s="371">
        <f t="shared" si="842"/>
        <v>0</v>
      </c>
      <c r="P349" s="372">
        <f t="shared" si="843"/>
        <v>4715</v>
      </c>
      <c r="Q349" s="424">
        <v>310</v>
      </c>
      <c r="R349" s="510">
        <v>330</v>
      </c>
      <c r="S349" s="371">
        <f t="shared" si="844"/>
        <v>0</v>
      </c>
      <c r="T349" s="372">
        <f t="shared" si="845"/>
        <v>330</v>
      </c>
      <c r="U349" s="426">
        <v>11</v>
      </c>
      <c r="V349" s="510">
        <v>26</v>
      </c>
      <c r="W349" s="371">
        <f t="shared" si="846"/>
        <v>0</v>
      </c>
      <c r="X349" s="372">
        <f t="shared" si="847"/>
        <v>26</v>
      </c>
      <c r="Y349" s="426"/>
      <c r="Z349" s="425"/>
      <c r="AA349" s="371">
        <f t="shared" si="848"/>
        <v>0</v>
      </c>
      <c r="AB349" s="372">
        <f t="shared" si="849"/>
        <v>0</v>
      </c>
      <c r="AC349" s="358">
        <f t="shared" si="850"/>
        <v>321</v>
      </c>
      <c r="AD349" s="372">
        <f t="shared" si="851"/>
        <v>356</v>
      </c>
      <c r="AE349" s="358">
        <f t="shared" si="852"/>
        <v>0</v>
      </c>
      <c r="AF349" s="372">
        <f t="shared" si="853"/>
        <v>356</v>
      </c>
      <c r="AG349" s="427">
        <v>4.9548387096774196</v>
      </c>
      <c r="AH349" s="510">
        <v>5</v>
      </c>
      <c r="AI349" s="371">
        <f t="shared" si="854"/>
        <v>1536</v>
      </c>
      <c r="AJ349" s="372">
        <f t="shared" si="855"/>
        <v>1650</v>
      </c>
      <c r="AK349" s="426">
        <v>5.5454545454545459</v>
      </c>
      <c r="AL349" s="510">
        <v>5.2</v>
      </c>
      <c r="AM349" s="371">
        <f t="shared" si="856"/>
        <v>61.000000000000007</v>
      </c>
      <c r="AN349" s="372">
        <f t="shared" si="857"/>
        <v>135.20000000000002</v>
      </c>
      <c r="AO349" s="426"/>
      <c r="AP349" s="446"/>
      <c r="AQ349" s="371">
        <f t="shared" si="858"/>
        <v>0</v>
      </c>
      <c r="AR349" s="372">
        <f t="shared" si="859"/>
        <v>0</v>
      </c>
      <c r="AS349" s="371">
        <f t="shared" si="860"/>
        <v>4.9750778816199377</v>
      </c>
      <c r="AT349" s="372">
        <f t="shared" si="861"/>
        <v>5.0146067415730338</v>
      </c>
      <c r="AU349" s="371">
        <f t="shared" si="862"/>
        <v>1597</v>
      </c>
      <c r="AV349" s="372">
        <f t="shared" si="863"/>
        <v>1785.2</v>
      </c>
      <c r="AW349" s="426"/>
      <c r="AX349" s="510">
        <v>130.19999999999999</v>
      </c>
      <c r="AY349" s="371">
        <f t="shared" si="864"/>
        <v>0</v>
      </c>
      <c r="AZ349" s="372">
        <f t="shared" si="865"/>
        <v>42965.999999999993</v>
      </c>
      <c r="BA349" s="426"/>
      <c r="BB349" s="510">
        <v>128</v>
      </c>
      <c r="BC349" s="371">
        <f t="shared" si="866"/>
        <v>0</v>
      </c>
      <c r="BD349" s="372">
        <f t="shared" si="867"/>
        <v>3328</v>
      </c>
      <c r="BE349" s="421"/>
      <c r="BF349" s="420"/>
      <c r="BG349" s="371">
        <f t="shared" si="778"/>
        <v>0</v>
      </c>
      <c r="BH349" s="372">
        <f t="shared" si="778"/>
        <v>0</v>
      </c>
      <c r="BI349" s="371">
        <f t="shared" si="779"/>
        <v>0</v>
      </c>
      <c r="BJ349" s="372">
        <f t="shared" si="779"/>
        <v>130.0393258426966</v>
      </c>
      <c r="BK349" s="371">
        <f t="shared" si="780"/>
        <v>0</v>
      </c>
      <c r="BL349" s="372">
        <f t="shared" si="780"/>
        <v>46293.999999999985</v>
      </c>
      <c r="BM349" s="431">
        <v>1216</v>
      </c>
      <c r="BN349" s="510">
        <v>1207</v>
      </c>
      <c r="BO349" s="371">
        <f t="shared" si="834"/>
        <v>0</v>
      </c>
      <c r="BP349" s="372">
        <f t="shared" si="834"/>
        <v>1207</v>
      </c>
      <c r="BQ349" s="426">
        <v>94</v>
      </c>
      <c r="BR349" s="510">
        <v>129</v>
      </c>
      <c r="BS349" s="371">
        <f t="shared" si="803"/>
        <v>0</v>
      </c>
      <c r="BT349" s="372">
        <f t="shared" si="803"/>
        <v>129</v>
      </c>
      <c r="BU349" s="426"/>
      <c r="BV349" s="425"/>
      <c r="BW349" s="371">
        <f t="shared" si="804"/>
        <v>0</v>
      </c>
      <c r="BX349" s="423">
        <f t="shared" si="781"/>
        <v>0</v>
      </c>
      <c r="BY349" s="358">
        <f t="shared" si="782"/>
        <v>1310</v>
      </c>
      <c r="BZ349" s="372">
        <f t="shared" si="782"/>
        <v>1336</v>
      </c>
      <c r="CA349" s="358">
        <f t="shared" si="783"/>
        <v>0</v>
      </c>
      <c r="CB349" s="372">
        <f t="shared" si="783"/>
        <v>1336</v>
      </c>
      <c r="CC349" s="427">
        <v>5.4514802631578947</v>
      </c>
      <c r="CD349" s="510">
        <v>5.4</v>
      </c>
      <c r="CE349" s="371">
        <f t="shared" si="835"/>
        <v>6629</v>
      </c>
      <c r="CF349" s="372">
        <f t="shared" si="835"/>
        <v>6517.8</v>
      </c>
      <c r="CG349" s="426">
        <v>6.4680851063829783</v>
      </c>
      <c r="CH349" s="510">
        <v>5.6</v>
      </c>
      <c r="CI349" s="371">
        <f t="shared" si="805"/>
        <v>608</v>
      </c>
      <c r="CJ349" s="372">
        <f t="shared" si="805"/>
        <v>722.4</v>
      </c>
      <c r="CK349" s="426"/>
      <c r="CL349" s="446"/>
      <c r="CM349" s="371">
        <f t="shared" si="806"/>
        <v>0</v>
      </c>
      <c r="CN349" s="372">
        <f t="shared" si="806"/>
        <v>0</v>
      </c>
      <c r="CO349" s="371">
        <f t="shared" si="784"/>
        <v>5.5244274809160308</v>
      </c>
      <c r="CP349" s="372">
        <f t="shared" si="784"/>
        <v>5.419311377245509</v>
      </c>
      <c r="CQ349" s="371">
        <f t="shared" si="785"/>
        <v>7237</v>
      </c>
      <c r="CR349" s="372">
        <f t="shared" si="785"/>
        <v>7240.2</v>
      </c>
      <c r="CS349" s="426"/>
      <c r="CT349" s="510">
        <v>135.4</v>
      </c>
      <c r="CU349" s="371">
        <f t="shared" si="836"/>
        <v>0</v>
      </c>
      <c r="CV349" s="372">
        <f t="shared" si="836"/>
        <v>163427.80000000002</v>
      </c>
      <c r="CW349" s="426"/>
      <c r="CX349" s="510">
        <v>135</v>
      </c>
      <c r="CY349" s="371">
        <f t="shared" si="837"/>
        <v>0</v>
      </c>
      <c r="CZ349" s="372">
        <f t="shared" si="837"/>
        <v>17415</v>
      </c>
      <c r="DA349" s="421"/>
      <c r="DB349" s="420"/>
      <c r="DC349" s="371">
        <f t="shared" si="786"/>
        <v>0</v>
      </c>
      <c r="DD349" s="372">
        <f t="shared" si="786"/>
        <v>0</v>
      </c>
      <c r="DE349" s="371">
        <f t="shared" si="787"/>
        <v>0</v>
      </c>
      <c r="DF349" s="372">
        <f t="shared" si="787"/>
        <v>135.361377245509</v>
      </c>
      <c r="DG349" s="371">
        <f t="shared" si="788"/>
        <v>0</v>
      </c>
      <c r="DH349" s="372">
        <f t="shared" si="788"/>
        <v>180842.80000000002</v>
      </c>
      <c r="DI349" s="371">
        <f t="shared" si="789"/>
        <v>1631</v>
      </c>
      <c r="DJ349" s="372">
        <f t="shared" si="789"/>
        <v>1692</v>
      </c>
      <c r="DK349" s="371">
        <f t="shared" si="789"/>
        <v>0</v>
      </c>
      <c r="DL349" s="372">
        <f t="shared" si="790"/>
        <v>1692</v>
      </c>
      <c r="DM349" s="371">
        <f t="shared" si="791"/>
        <v>5.4163090128755362</v>
      </c>
      <c r="DN349" s="372">
        <f t="shared" si="791"/>
        <v>5.3341607565011815</v>
      </c>
      <c r="DO349" s="371">
        <f t="shared" si="792"/>
        <v>8834</v>
      </c>
      <c r="DP349" s="372">
        <f t="shared" si="792"/>
        <v>9025.4</v>
      </c>
      <c r="DQ349" s="371">
        <f t="shared" si="793"/>
        <v>0</v>
      </c>
      <c r="DR349" s="372">
        <f t="shared" si="793"/>
        <v>134.2416075650118</v>
      </c>
      <c r="DS349" s="371">
        <f t="shared" si="794"/>
        <v>0</v>
      </c>
      <c r="DT349" s="372">
        <f t="shared" si="794"/>
        <v>227136.79999999996</v>
      </c>
      <c r="DU349" s="424">
        <v>1925</v>
      </c>
      <c r="DV349" s="510">
        <v>1838</v>
      </c>
      <c r="DW349" s="371">
        <f t="shared" si="795"/>
        <v>0</v>
      </c>
      <c r="DX349" s="372">
        <f t="shared" si="795"/>
        <v>1838</v>
      </c>
      <c r="DY349" s="426">
        <v>996</v>
      </c>
      <c r="DZ349" s="510">
        <v>910</v>
      </c>
      <c r="EA349" s="371">
        <f t="shared" si="796"/>
        <v>0</v>
      </c>
      <c r="EB349" s="372">
        <f t="shared" si="796"/>
        <v>910</v>
      </c>
      <c r="EC349" s="426"/>
      <c r="ED349" s="425"/>
      <c r="EE349" s="371">
        <f t="shared" si="807"/>
        <v>0</v>
      </c>
      <c r="EF349" s="372">
        <f t="shared" si="807"/>
        <v>0</v>
      </c>
      <c r="EG349" s="358">
        <f t="shared" si="808"/>
        <v>2921</v>
      </c>
      <c r="EH349" s="372">
        <f t="shared" si="808"/>
        <v>2748</v>
      </c>
      <c r="EI349" s="358">
        <f t="shared" si="809"/>
        <v>0</v>
      </c>
      <c r="EJ349" s="372">
        <f t="shared" si="809"/>
        <v>2748</v>
      </c>
      <c r="EK349" s="427">
        <v>3.8223376623376621</v>
      </c>
      <c r="EL349" s="510">
        <v>3.7</v>
      </c>
      <c r="EM349" s="371">
        <f t="shared" si="870"/>
        <v>7358</v>
      </c>
      <c r="EN349" s="372">
        <f t="shared" si="870"/>
        <v>6800.6</v>
      </c>
      <c r="EO349" s="426">
        <v>4.1104417670682727</v>
      </c>
      <c r="EP349" s="510">
        <v>4.0999999999999996</v>
      </c>
      <c r="EQ349" s="371">
        <f t="shared" si="810"/>
        <v>4093.9999999999995</v>
      </c>
      <c r="ER349" s="372">
        <f t="shared" si="810"/>
        <v>3730.9999999999995</v>
      </c>
      <c r="ES349" s="426"/>
      <c r="ET349" s="446"/>
      <c r="EU349" s="371">
        <f t="shared" si="868"/>
        <v>0</v>
      </c>
      <c r="EV349" s="372">
        <f t="shared" si="869"/>
        <v>0</v>
      </c>
      <c r="EW349" s="371">
        <f t="shared" si="811"/>
        <v>3.920575145498117</v>
      </c>
      <c r="EX349" s="372">
        <f t="shared" si="811"/>
        <v>3.8324599708879186</v>
      </c>
      <c r="EY349" s="371">
        <f t="shared" si="812"/>
        <v>11452</v>
      </c>
      <c r="EZ349" s="372">
        <f t="shared" si="812"/>
        <v>10531.6</v>
      </c>
      <c r="FA349" s="426"/>
      <c r="FB349" s="510">
        <v>92.6</v>
      </c>
      <c r="FC349" s="371">
        <f t="shared" si="797"/>
        <v>0</v>
      </c>
      <c r="FD349" s="372">
        <f t="shared" si="797"/>
        <v>170198.8</v>
      </c>
      <c r="FE349" s="426"/>
      <c r="FF349" s="510">
        <v>84</v>
      </c>
      <c r="FG349" s="371">
        <f t="shared" si="798"/>
        <v>0</v>
      </c>
      <c r="FH349" s="372">
        <f t="shared" si="798"/>
        <v>76440</v>
      </c>
      <c r="FI349" s="421"/>
      <c r="FJ349" s="420"/>
      <c r="FK349" s="371">
        <f t="shared" si="813"/>
        <v>0</v>
      </c>
      <c r="FL349" s="372">
        <f t="shared" si="813"/>
        <v>0</v>
      </c>
      <c r="FM349" s="371">
        <f t="shared" si="814"/>
        <v>0</v>
      </c>
      <c r="FN349" s="372">
        <f t="shared" si="814"/>
        <v>89.752110625909751</v>
      </c>
      <c r="FO349" s="371">
        <f t="shared" si="815"/>
        <v>0</v>
      </c>
      <c r="FP349" s="372">
        <f t="shared" si="815"/>
        <v>246638.8</v>
      </c>
      <c r="FQ349" s="424">
        <v>242</v>
      </c>
      <c r="FR349" s="510">
        <v>275</v>
      </c>
      <c r="FS349" s="371">
        <f t="shared" si="816"/>
        <v>0</v>
      </c>
      <c r="FT349" s="372">
        <f t="shared" si="816"/>
        <v>275</v>
      </c>
      <c r="FU349" s="426">
        <v>5.8760330578512399</v>
      </c>
      <c r="FV349" s="510">
        <v>5.6</v>
      </c>
      <c r="FW349" s="371">
        <f t="shared" si="799"/>
        <v>1422</v>
      </c>
      <c r="FX349" s="372">
        <f t="shared" si="799"/>
        <v>1540</v>
      </c>
      <c r="FY349" s="426"/>
      <c r="FZ349" s="510">
        <v>79.5</v>
      </c>
      <c r="GA349" s="371">
        <f t="shared" si="817"/>
        <v>0</v>
      </c>
      <c r="GB349" s="372">
        <f t="shared" si="817"/>
        <v>21862.5</v>
      </c>
      <c r="GC349" s="406">
        <f t="shared" si="873"/>
        <v>3451</v>
      </c>
      <c r="GD349" s="372">
        <f t="shared" si="873"/>
        <v>3375</v>
      </c>
      <c r="GE349" s="371">
        <f t="shared" si="873"/>
        <v>0</v>
      </c>
      <c r="GF349" s="372">
        <f t="shared" si="873"/>
        <v>3375</v>
      </c>
      <c r="GG349" s="371">
        <f t="shared" si="820"/>
        <v>15523</v>
      </c>
      <c r="GH349" s="372">
        <f t="shared" si="820"/>
        <v>14968.400000000001</v>
      </c>
      <c r="GI349" s="371" t="str">
        <f t="shared" si="821"/>
        <v/>
      </c>
      <c r="GJ349" s="372">
        <f t="shared" si="821"/>
        <v>376592.6</v>
      </c>
      <c r="GK349" s="406">
        <f t="shared" si="874"/>
        <v>1101</v>
      </c>
      <c r="GL349" s="372">
        <f t="shared" si="874"/>
        <v>1065</v>
      </c>
      <c r="GM349" s="371">
        <f t="shared" si="874"/>
        <v>0</v>
      </c>
      <c r="GN349" s="372">
        <f t="shared" si="874"/>
        <v>1065</v>
      </c>
      <c r="GO349" s="371">
        <f t="shared" si="824"/>
        <v>4763</v>
      </c>
      <c r="GP349" s="372">
        <f t="shared" si="824"/>
        <v>4588.5999999999995</v>
      </c>
      <c r="GQ349" s="371">
        <f t="shared" si="825"/>
        <v>0</v>
      </c>
      <c r="GR349" s="372">
        <f t="shared" si="825"/>
        <v>97183</v>
      </c>
      <c r="GS349" s="406">
        <f t="shared" si="875"/>
        <v>4552</v>
      </c>
      <c r="GT349" s="372">
        <f t="shared" si="875"/>
        <v>4440</v>
      </c>
      <c r="GU349" s="371">
        <f t="shared" si="875"/>
        <v>0</v>
      </c>
      <c r="GV349" s="372">
        <f t="shared" si="871"/>
        <v>4440</v>
      </c>
      <c r="GW349" s="371">
        <f t="shared" si="827"/>
        <v>20286</v>
      </c>
      <c r="GX349" s="372">
        <f t="shared" si="827"/>
        <v>19557</v>
      </c>
      <c r="GY349" s="371" t="str">
        <f t="shared" si="827"/>
        <v/>
      </c>
      <c r="GZ349" s="372">
        <f t="shared" si="827"/>
        <v>473775.6</v>
      </c>
      <c r="HA349" s="406">
        <f t="shared" si="876"/>
        <v>0</v>
      </c>
      <c r="HB349" s="372">
        <f t="shared" si="876"/>
        <v>0</v>
      </c>
      <c r="HC349" s="371">
        <f t="shared" si="876"/>
        <v>0</v>
      </c>
      <c r="HD349" s="372">
        <f t="shared" si="872"/>
        <v>0</v>
      </c>
      <c r="HE349" s="371" t="str">
        <f t="shared" si="877"/>
        <v/>
      </c>
      <c r="HF349" s="372" t="str">
        <f t="shared" si="877"/>
        <v/>
      </c>
      <c r="HG349" s="371" t="str">
        <f t="shared" si="830"/>
        <v/>
      </c>
      <c r="HH349" s="372" t="str">
        <f t="shared" si="830"/>
        <v/>
      </c>
      <c r="HI349" s="406">
        <f t="shared" si="831"/>
        <v>21708</v>
      </c>
      <c r="HJ349" s="372">
        <f t="shared" si="831"/>
        <v>21097</v>
      </c>
      <c r="HK349" s="371" t="str">
        <f t="shared" si="832"/>
        <v/>
      </c>
      <c r="HL349" s="371">
        <f t="shared" si="832"/>
        <v>495638.1</v>
      </c>
    </row>
    <row r="350" spans="1:221" ht="15">
      <c r="A350" s="488" t="s">
        <v>287</v>
      </c>
      <c r="B350" s="487" t="s">
        <v>568</v>
      </c>
      <c r="C350" s="48"/>
      <c r="D350" s="488">
        <v>227216</v>
      </c>
      <c r="E350" s="442">
        <v>1</v>
      </c>
      <c r="F350" s="676">
        <v>5876</v>
      </c>
      <c r="G350" s="420">
        <v>6024</v>
      </c>
      <c r="H350" s="421">
        <v>151</v>
      </c>
      <c r="I350" s="510">
        <v>147</v>
      </c>
      <c r="J350" s="371">
        <f t="shared" si="838"/>
        <v>5725</v>
      </c>
      <c r="K350" s="372">
        <f t="shared" si="839"/>
        <v>5877</v>
      </c>
      <c r="L350" s="420"/>
      <c r="M350" s="371">
        <f t="shared" si="840"/>
        <v>5725</v>
      </c>
      <c r="N350" s="372">
        <f t="shared" si="841"/>
        <v>5877</v>
      </c>
      <c r="O350" s="371">
        <f t="shared" si="842"/>
        <v>0</v>
      </c>
      <c r="P350" s="372">
        <f t="shared" si="843"/>
        <v>5877</v>
      </c>
      <c r="Q350" s="424">
        <v>344</v>
      </c>
      <c r="R350" s="510">
        <v>380</v>
      </c>
      <c r="S350" s="371">
        <f t="shared" si="844"/>
        <v>0</v>
      </c>
      <c r="T350" s="372">
        <f t="shared" si="845"/>
        <v>380</v>
      </c>
      <c r="U350" s="426">
        <v>13</v>
      </c>
      <c r="V350" s="510">
        <v>14</v>
      </c>
      <c r="W350" s="371">
        <f t="shared" si="846"/>
        <v>0</v>
      </c>
      <c r="X350" s="372">
        <f t="shared" si="847"/>
        <v>14</v>
      </c>
      <c r="Y350" s="426"/>
      <c r="Z350" s="425"/>
      <c r="AA350" s="371">
        <f t="shared" si="848"/>
        <v>0</v>
      </c>
      <c r="AB350" s="372">
        <f t="shared" si="849"/>
        <v>0</v>
      </c>
      <c r="AC350" s="358">
        <f t="shared" si="850"/>
        <v>357</v>
      </c>
      <c r="AD350" s="372">
        <f t="shared" si="851"/>
        <v>394</v>
      </c>
      <c r="AE350" s="358">
        <f t="shared" si="852"/>
        <v>0</v>
      </c>
      <c r="AF350" s="372">
        <f t="shared" si="853"/>
        <v>394</v>
      </c>
      <c r="AG350" s="427">
        <v>4.6220930232558137</v>
      </c>
      <c r="AH350" s="510">
        <v>4.5</v>
      </c>
      <c r="AI350" s="371">
        <f t="shared" si="854"/>
        <v>1590</v>
      </c>
      <c r="AJ350" s="372">
        <f t="shared" si="855"/>
        <v>1710</v>
      </c>
      <c r="AK350" s="426">
        <v>4.9230769230769234</v>
      </c>
      <c r="AL350" s="510">
        <v>4.4000000000000004</v>
      </c>
      <c r="AM350" s="371">
        <f t="shared" si="856"/>
        <v>64</v>
      </c>
      <c r="AN350" s="372">
        <f t="shared" si="857"/>
        <v>61.600000000000009</v>
      </c>
      <c r="AO350" s="426"/>
      <c r="AP350" s="446"/>
      <c r="AQ350" s="371">
        <f t="shared" si="858"/>
        <v>0</v>
      </c>
      <c r="AR350" s="372">
        <f t="shared" si="859"/>
        <v>0</v>
      </c>
      <c r="AS350" s="371">
        <f t="shared" si="860"/>
        <v>4.6330532212885158</v>
      </c>
      <c r="AT350" s="372">
        <f t="shared" si="861"/>
        <v>4.4964467005076143</v>
      </c>
      <c r="AU350" s="371">
        <f t="shared" si="862"/>
        <v>1654.0000000000002</v>
      </c>
      <c r="AV350" s="372">
        <f t="shared" si="863"/>
        <v>1771.6000000000001</v>
      </c>
      <c r="AW350" s="426"/>
      <c r="AX350" s="510">
        <v>123.9</v>
      </c>
      <c r="AY350" s="371">
        <f t="shared" si="864"/>
        <v>0</v>
      </c>
      <c r="AZ350" s="372">
        <f t="shared" si="865"/>
        <v>47082</v>
      </c>
      <c r="BA350" s="426"/>
      <c r="BB350" s="510">
        <v>119.8</v>
      </c>
      <c r="BC350" s="371">
        <f t="shared" si="866"/>
        <v>0</v>
      </c>
      <c r="BD350" s="372">
        <f t="shared" si="867"/>
        <v>1677.2</v>
      </c>
      <c r="BE350" s="421"/>
      <c r="BF350" s="420"/>
      <c r="BG350" s="371">
        <f t="shared" si="778"/>
        <v>0</v>
      </c>
      <c r="BH350" s="372">
        <f t="shared" si="778"/>
        <v>0</v>
      </c>
      <c r="BI350" s="371">
        <f t="shared" si="779"/>
        <v>0</v>
      </c>
      <c r="BJ350" s="372">
        <f t="shared" si="779"/>
        <v>123.75431472081218</v>
      </c>
      <c r="BK350" s="371">
        <f t="shared" si="780"/>
        <v>0</v>
      </c>
      <c r="BL350" s="372">
        <f t="shared" si="780"/>
        <v>48759.199999999997</v>
      </c>
      <c r="BM350" s="431">
        <v>1350</v>
      </c>
      <c r="BN350" s="510">
        <v>1346</v>
      </c>
      <c r="BO350" s="371">
        <f t="shared" si="834"/>
        <v>0</v>
      </c>
      <c r="BP350" s="372">
        <f t="shared" si="834"/>
        <v>1346</v>
      </c>
      <c r="BQ350" s="426">
        <v>68</v>
      </c>
      <c r="BR350" s="510">
        <v>48</v>
      </c>
      <c r="BS350" s="371">
        <f t="shared" si="803"/>
        <v>0</v>
      </c>
      <c r="BT350" s="372">
        <f t="shared" si="803"/>
        <v>48</v>
      </c>
      <c r="BU350" s="426"/>
      <c r="BV350" s="425"/>
      <c r="BW350" s="371">
        <f t="shared" si="804"/>
        <v>0</v>
      </c>
      <c r="BX350" s="423">
        <f t="shared" si="781"/>
        <v>0</v>
      </c>
      <c r="BY350" s="358">
        <f t="shared" si="782"/>
        <v>1418</v>
      </c>
      <c r="BZ350" s="372">
        <f t="shared" si="782"/>
        <v>1394</v>
      </c>
      <c r="CA350" s="358">
        <f t="shared" si="783"/>
        <v>0</v>
      </c>
      <c r="CB350" s="372">
        <f t="shared" si="783"/>
        <v>1394</v>
      </c>
      <c r="CC350" s="427">
        <v>5.1785185185185183</v>
      </c>
      <c r="CD350" s="510">
        <v>5.2</v>
      </c>
      <c r="CE350" s="371">
        <f t="shared" si="835"/>
        <v>6991</v>
      </c>
      <c r="CF350" s="372">
        <f t="shared" si="835"/>
        <v>6999.2</v>
      </c>
      <c r="CG350" s="426">
        <v>6.1029411764705879</v>
      </c>
      <c r="CH350" s="510">
        <v>5.6</v>
      </c>
      <c r="CI350" s="371">
        <f t="shared" si="805"/>
        <v>415</v>
      </c>
      <c r="CJ350" s="372">
        <f t="shared" si="805"/>
        <v>268.79999999999995</v>
      </c>
      <c r="CK350" s="426"/>
      <c r="CL350" s="446"/>
      <c r="CM350" s="371">
        <f t="shared" si="806"/>
        <v>0</v>
      </c>
      <c r="CN350" s="372">
        <f t="shared" si="806"/>
        <v>0</v>
      </c>
      <c r="CO350" s="371">
        <f t="shared" si="784"/>
        <v>5.222849083215797</v>
      </c>
      <c r="CP350" s="372">
        <f t="shared" si="784"/>
        <v>5.2137733142037304</v>
      </c>
      <c r="CQ350" s="371">
        <f t="shared" si="785"/>
        <v>7406</v>
      </c>
      <c r="CR350" s="372">
        <f t="shared" si="785"/>
        <v>7268</v>
      </c>
      <c r="CS350" s="426"/>
      <c r="CT350" s="510">
        <v>135.19999999999999</v>
      </c>
      <c r="CU350" s="371">
        <f t="shared" si="836"/>
        <v>0</v>
      </c>
      <c r="CV350" s="372">
        <f t="shared" si="836"/>
        <v>181979.19999999998</v>
      </c>
      <c r="CW350" s="426"/>
      <c r="CX350" s="510">
        <v>134.4</v>
      </c>
      <c r="CY350" s="371">
        <f t="shared" si="837"/>
        <v>0</v>
      </c>
      <c r="CZ350" s="372">
        <f t="shared" si="837"/>
        <v>6451.2000000000007</v>
      </c>
      <c r="DA350" s="421"/>
      <c r="DB350" s="420"/>
      <c r="DC350" s="371">
        <f t="shared" si="786"/>
        <v>0</v>
      </c>
      <c r="DD350" s="372">
        <f t="shared" si="786"/>
        <v>0</v>
      </c>
      <c r="DE350" s="371">
        <f t="shared" si="787"/>
        <v>0</v>
      </c>
      <c r="DF350" s="372">
        <f t="shared" si="787"/>
        <v>135.17245337159252</v>
      </c>
      <c r="DG350" s="371">
        <f t="shared" si="788"/>
        <v>0</v>
      </c>
      <c r="DH350" s="372">
        <f t="shared" si="788"/>
        <v>188430.39999999997</v>
      </c>
      <c r="DI350" s="371">
        <f t="shared" si="789"/>
        <v>1775</v>
      </c>
      <c r="DJ350" s="372">
        <f t="shared" si="789"/>
        <v>1788</v>
      </c>
      <c r="DK350" s="371">
        <f t="shared" si="789"/>
        <v>0</v>
      </c>
      <c r="DL350" s="372">
        <f t="shared" si="790"/>
        <v>1788</v>
      </c>
      <c r="DM350" s="371">
        <f t="shared" si="791"/>
        <v>5.1042253521126764</v>
      </c>
      <c r="DN350" s="372">
        <f t="shared" si="791"/>
        <v>5.0557046979865774</v>
      </c>
      <c r="DO350" s="371">
        <f t="shared" si="792"/>
        <v>9060</v>
      </c>
      <c r="DP350" s="372">
        <f t="shared" si="792"/>
        <v>9039.6</v>
      </c>
      <c r="DQ350" s="371">
        <f t="shared" si="793"/>
        <v>0</v>
      </c>
      <c r="DR350" s="372">
        <f t="shared" si="793"/>
        <v>132.65637583892615</v>
      </c>
      <c r="DS350" s="371">
        <f t="shared" si="794"/>
        <v>0</v>
      </c>
      <c r="DT350" s="372">
        <f t="shared" si="794"/>
        <v>237189.59999999995</v>
      </c>
      <c r="DU350" s="424">
        <v>2549</v>
      </c>
      <c r="DV350" s="510">
        <v>2626</v>
      </c>
      <c r="DW350" s="371">
        <f t="shared" si="795"/>
        <v>0</v>
      </c>
      <c r="DX350" s="372">
        <f t="shared" si="795"/>
        <v>2626</v>
      </c>
      <c r="DY350" s="426">
        <v>1064</v>
      </c>
      <c r="DZ350" s="510">
        <v>1101</v>
      </c>
      <c r="EA350" s="371">
        <f t="shared" si="796"/>
        <v>0</v>
      </c>
      <c r="EB350" s="372">
        <f t="shared" si="796"/>
        <v>1101</v>
      </c>
      <c r="EC350" s="426"/>
      <c r="ED350" s="425"/>
      <c r="EE350" s="371">
        <f t="shared" si="807"/>
        <v>0</v>
      </c>
      <c r="EF350" s="372">
        <f t="shared" si="807"/>
        <v>0</v>
      </c>
      <c r="EG350" s="358">
        <f t="shared" si="808"/>
        <v>3613</v>
      </c>
      <c r="EH350" s="372">
        <f t="shared" si="808"/>
        <v>3727</v>
      </c>
      <c r="EI350" s="358">
        <f t="shared" si="809"/>
        <v>0</v>
      </c>
      <c r="EJ350" s="372">
        <f t="shared" si="809"/>
        <v>3727</v>
      </c>
      <c r="EK350" s="427">
        <v>3.5676735974892115</v>
      </c>
      <c r="EL350" s="510">
        <v>3.6</v>
      </c>
      <c r="EM350" s="371">
        <f t="shared" si="870"/>
        <v>9094</v>
      </c>
      <c r="EN350" s="372">
        <f t="shared" si="870"/>
        <v>9453.6</v>
      </c>
      <c r="EO350" s="426">
        <v>3.5977443609022557</v>
      </c>
      <c r="EP350" s="510">
        <v>3.5</v>
      </c>
      <c r="EQ350" s="371">
        <f t="shared" si="810"/>
        <v>3828</v>
      </c>
      <c r="ER350" s="372">
        <f t="shared" si="810"/>
        <v>3853.5</v>
      </c>
      <c r="ES350" s="426"/>
      <c r="ET350" s="446"/>
      <c r="EU350" s="371">
        <f t="shared" si="868"/>
        <v>0</v>
      </c>
      <c r="EV350" s="372">
        <f t="shared" si="869"/>
        <v>0</v>
      </c>
      <c r="EW350" s="371">
        <f t="shared" si="811"/>
        <v>3.5765292001107114</v>
      </c>
      <c r="EX350" s="372">
        <f t="shared" si="811"/>
        <v>3.5704588140595654</v>
      </c>
      <c r="EY350" s="371">
        <f t="shared" si="812"/>
        <v>12922</v>
      </c>
      <c r="EZ350" s="372">
        <f t="shared" si="812"/>
        <v>13307.1</v>
      </c>
      <c r="FA350" s="426"/>
      <c r="FB350" s="510">
        <v>89.2</v>
      </c>
      <c r="FC350" s="371">
        <f t="shared" si="797"/>
        <v>0</v>
      </c>
      <c r="FD350" s="372">
        <f t="shared" si="797"/>
        <v>234239.2</v>
      </c>
      <c r="FE350" s="426"/>
      <c r="FF350" s="510">
        <v>67</v>
      </c>
      <c r="FG350" s="371">
        <f t="shared" si="798"/>
        <v>0</v>
      </c>
      <c r="FH350" s="372">
        <f t="shared" si="798"/>
        <v>73767</v>
      </c>
      <c r="FI350" s="421"/>
      <c r="FJ350" s="420"/>
      <c r="FK350" s="371">
        <f t="shared" si="813"/>
        <v>0</v>
      </c>
      <c r="FL350" s="372">
        <f t="shared" si="813"/>
        <v>0</v>
      </c>
      <c r="FM350" s="371">
        <f t="shared" si="814"/>
        <v>0</v>
      </c>
      <c r="FN350" s="372">
        <f t="shared" si="814"/>
        <v>82.641856721223505</v>
      </c>
      <c r="FO350" s="371">
        <f t="shared" si="815"/>
        <v>0</v>
      </c>
      <c r="FP350" s="372">
        <f t="shared" si="815"/>
        <v>308006.2</v>
      </c>
      <c r="FQ350" s="424">
        <v>337</v>
      </c>
      <c r="FR350" s="510">
        <v>362</v>
      </c>
      <c r="FS350" s="371">
        <f t="shared" si="816"/>
        <v>0</v>
      </c>
      <c r="FT350" s="372">
        <f t="shared" si="816"/>
        <v>362</v>
      </c>
      <c r="FU350" s="426">
        <v>4.6201780415430269</v>
      </c>
      <c r="FV350" s="510">
        <v>3.9</v>
      </c>
      <c r="FW350" s="371">
        <f t="shared" si="799"/>
        <v>1557</v>
      </c>
      <c r="FX350" s="372">
        <f t="shared" si="799"/>
        <v>1411.8</v>
      </c>
      <c r="FY350" s="426"/>
      <c r="FZ350" s="510">
        <v>53.5</v>
      </c>
      <c r="GA350" s="371">
        <f t="shared" si="817"/>
        <v>0</v>
      </c>
      <c r="GB350" s="372">
        <f t="shared" si="817"/>
        <v>19367</v>
      </c>
      <c r="GC350" s="406">
        <f t="shared" si="873"/>
        <v>4243</v>
      </c>
      <c r="GD350" s="372">
        <f t="shared" si="873"/>
        <v>4352</v>
      </c>
      <c r="GE350" s="371">
        <f t="shared" si="873"/>
        <v>0</v>
      </c>
      <c r="GF350" s="372">
        <f t="shared" si="873"/>
        <v>4352</v>
      </c>
      <c r="GG350" s="371">
        <f t="shared" si="820"/>
        <v>17675</v>
      </c>
      <c r="GH350" s="372">
        <f t="shared" si="820"/>
        <v>18162.800000000003</v>
      </c>
      <c r="GI350" s="371" t="str">
        <f t="shared" si="821"/>
        <v/>
      </c>
      <c r="GJ350" s="372">
        <f t="shared" si="821"/>
        <v>463300.4</v>
      </c>
      <c r="GK350" s="406">
        <f t="shared" si="874"/>
        <v>1145</v>
      </c>
      <c r="GL350" s="372">
        <f t="shared" si="874"/>
        <v>1163</v>
      </c>
      <c r="GM350" s="371">
        <f t="shared" si="874"/>
        <v>0</v>
      </c>
      <c r="GN350" s="372">
        <f t="shared" si="874"/>
        <v>1163</v>
      </c>
      <c r="GO350" s="371">
        <f t="shared" si="824"/>
        <v>4307</v>
      </c>
      <c r="GP350" s="372">
        <f t="shared" si="824"/>
        <v>4183.8999999999996</v>
      </c>
      <c r="GQ350" s="371">
        <f t="shared" si="825"/>
        <v>0</v>
      </c>
      <c r="GR350" s="372">
        <f t="shared" si="825"/>
        <v>81895.399999999994</v>
      </c>
      <c r="GS350" s="406">
        <f t="shared" si="875"/>
        <v>5388</v>
      </c>
      <c r="GT350" s="372">
        <f t="shared" si="875"/>
        <v>5515</v>
      </c>
      <c r="GU350" s="371">
        <f t="shared" si="875"/>
        <v>0</v>
      </c>
      <c r="GV350" s="372">
        <f t="shared" si="871"/>
        <v>5515</v>
      </c>
      <c r="GW350" s="371">
        <f t="shared" si="827"/>
        <v>21982</v>
      </c>
      <c r="GX350" s="372">
        <f t="shared" si="827"/>
        <v>22346.700000000004</v>
      </c>
      <c r="GY350" s="371" t="str">
        <f t="shared" si="827"/>
        <v/>
      </c>
      <c r="GZ350" s="372">
        <f t="shared" si="827"/>
        <v>545195.80000000005</v>
      </c>
      <c r="HA350" s="406">
        <f t="shared" si="876"/>
        <v>0</v>
      </c>
      <c r="HB350" s="372">
        <f t="shared" si="876"/>
        <v>0</v>
      </c>
      <c r="HC350" s="371">
        <f t="shared" si="876"/>
        <v>0</v>
      </c>
      <c r="HD350" s="372">
        <f t="shared" si="872"/>
        <v>0</v>
      </c>
      <c r="HE350" s="371" t="str">
        <f t="shared" si="877"/>
        <v/>
      </c>
      <c r="HF350" s="372" t="str">
        <f t="shared" si="877"/>
        <v/>
      </c>
      <c r="HG350" s="371" t="str">
        <f t="shared" si="830"/>
        <v/>
      </c>
      <c r="HH350" s="372" t="str">
        <f t="shared" si="830"/>
        <v/>
      </c>
      <c r="HI350" s="406">
        <f t="shared" si="831"/>
        <v>23539</v>
      </c>
      <c r="HJ350" s="372">
        <f t="shared" si="831"/>
        <v>23758.5</v>
      </c>
      <c r="HK350" s="371" t="str">
        <f t="shared" si="832"/>
        <v/>
      </c>
      <c r="HL350" s="371">
        <f t="shared" si="832"/>
        <v>564562.79999999993</v>
      </c>
    </row>
    <row r="351" spans="1:221" ht="15">
      <c r="A351" s="488" t="s">
        <v>287</v>
      </c>
      <c r="B351" s="487" t="s">
        <v>569</v>
      </c>
      <c r="C351" s="48"/>
      <c r="D351" s="488">
        <v>228769</v>
      </c>
      <c r="E351" s="442">
        <v>1</v>
      </c>
      <c r="F351" s="676">
        <v>3999</v>
      </c>
      <c r="G351" s="420">
        <v>4178</v>
      </c>
      <c r="H351" s="421">
        <v>61</v>
      </c>
      <c r="I351" s="510">
        <v>62</v>
      </c>
      <c r="J351" s="371">
        <f t="shared" si="838"/>
        <v>3938</v>
      </c>
      <c r="K351" s="372">
        <f t="shared" si="839"/>
        <v>4116</v>
      </c>
      <c r="L351" s="420"/>
      <c r="M351" s="371">
        <f t="shared" si="840"/>
        <v>3938</v>
      </c>
      <c r="N351" s="372">
        <f t="shared" si="841"/>
        <v>4116</v>
      </c>
      <c r="O351" s="371">
        <f t="shared" si="842"/>
        <v>0</v>
      </c>
      <c r="P351" s="372">
        <f t="shared" si="843"/>
        <v>4116</v>
      </c>
      <c r="Q351" s="424">
        <v>136</v>
      </c>
      <c r="R351" s="510">
        <v>144</v>
      </c>
      <c r="S351" s="371">
        <f t="shared" si="844"/>
        <v>0</v>
      </c>
      <c r="T351" s="372">
        <f t="shared" si="845"/>
        <v>144</v>
      </c>
      <c r="U351" s="426">
        <v>9</v>
      </c>
      <c r="V351" s="510">
        <v>3</v>
      </c>
      <c r="W351" s="371">
        <f t="shared" si="846"/>
        <v>0</v>
      </c>
      <c r="X351" s="372">
        <f t="shared" si="847"/>
        <v>3</v>
      </c>
      <c r="Y351" s="426"/>
      <c r="Z351" s="425"/>
      <c r="AA351" s="371">
        <f t="shared" si="848"/>
        <v>0</v>
      </c>
      <c r="AB351" s="372">
        <f t="shared" si="849"/>
        <v>0</v>
      </c>
      <c r="AC351" s="358">
        <f t="shared" si="850"/>
        <v>145</v>
      </c>
      <c r="AD351" s="372">
        <f t="shared" si="851"/>
        <v>147</v>
      </c>
      <c r="AE351" s="358">
        <f t="shared" si="852"/>
        <v>0</v>
      </c>
      <c r="AF351" s="372">
        <f t="shared" si="853"/>
        <v>147</v>
      </c>
      <c r="AG351" s="427">
        <v>4.7352941176470589</v>
      </c>
      <c r="AH351" s="510">
        <v>4.8</v>
      </c>
      <c r="AI351" s="371">
        <f t="shared" si="854"/>
        <v>644</v>
      </c>
      <c r="AJ351" s="372">
        <f t="shared" si="855"/>
        <v>691.19999999999993</v>
      </c>
      <c r="AK351" s="426">
        <v>4.666666666666667</v>
      </c>
      <c r="AL351" s="510">
        <v>8.6999999999999993</v>
      </c>
      <c r="AM351" s="371">
        <f t="shared" si="856"/>
        <v>42</v>
      </c>
      <c r="AN351" s="372">
        <f t="shared" si="857"/>
        <v>26.099999999999998</v>
      </c>
      <c r="AO351" s="426"/>
      <c r="AP351" s="446"/>
      <c r="AQ351" s="371">
        <f t="shared" si="858"/>
        <v>0</v>
      </c>
      <c r="AR351" s="372">
        <f t="shared" si="859"/>
        <v>0</v>
      </c>
      <c r="AS351" s="371">
        <f t="shared" si="860"/>
        <v>4.7310344827586208</v>
      </c>
      <c r="AT351" s="372">
        <f t="shared" si="861"/>
        <v>4.8795918367346935</v>
      </c>
      <c r="AU351" s="371">
        <f t="shared" si="862"/>
        <v>686</v>
      </c>
      <c r="AV351" s="372">
        <f t="shared" si="863"/>
        <v>717.3</v>
      </c>
      <c r="AW351" s="426"/>
      <c r="AX351" s="510">
        <v>125.1</v>
      </c>
      <c r="AY351" s="371">
        <f t="shared" si="864"/>
        <v>0</v>
      </c>
      <c r="AZ351" s="372">
        <f t="shared" si="865"/>
        <v>18014.399999999998</v>
      </c>
      <c r="BA351" s="426"/>
      <c r="BB351" s="510">
        <v>139.69999999999999</v>
      </c>
      <c r="BC351" s="371">
        <f t="shared" si="866"/>
        <v>0</v>
      </c>
      <c r="BD351" s="372">
        <f t="shared" si="867"/>
        <v>419.09999999999997</v>
      </c>
      <c r="BE351" s="421"/>
      <c r="BF351" s="420"/>
      <c r="BG351" s="371">
        <f t="shared" si="778"/>
        <v>0</v>
      </c>
      <c r="BH351" s="372">
        <f t="shared" si="778"/>
        <v>0</v>
      </c>
      <c r="BI351" s="371">
        <f t="shared" si="779"/>
        <v>0</v>
      </c>
      <c r="BJ351" s="372">
        <f t="shared" si="779"/>
        <v>125.39795918367345</v>
      </c>
      <c r="BK351" s="371">
        <f t="shared" si="780"/>
        <v>0</v>
      </c>
      <c r="BL351" s="372">
        <f t="shared" si="780"/>
        <v>18433.499999999996</v>
      </c>
      <c r="BM351" s="431">
        <v>668</v>
      </c>
      <c r="BN351" s="510">
        <v>688</v>
      </c>
      <c r="BO351" s="371">
        <f t="shared" si="834"/>
        <v>0</v>
      </c>
      <c r="BP351" s="372">
        <f t="shared" si="834"/>
        <v>688</v>
      </c>
      <c r="BQ351" s="426">
        <v>58</v>
      </c>
      <c r="BR351" s="510">
        <v>39</v>
      </c>
      <c r="BS351" s="371">
        <f t="shared" si="803"/>
        <v>0</v>
      </c>
      <c r="BT351" s="372">
        <f t="shared" si="803"/>
        <v>39</v>
      </c>
      <c r="BU351" s="426"/>
      <c r="BV351" s="425"/>
      <c r="BW351" s="371">
        <f t="shared" si="804"/>
        <v>0</v>
      </c>
      <c r="BX351" s="423">
        <f t="shared" si="781"/>
        <v>0</v>
      </c>
      <c r="BY351" s="358">
        <f t="shared" si="782"/>
        <v>726</v>
      </c>
      <c r="BZ351" s="372">
        <f t="shared" si="782"/>
        <v>727</v>
      </c>
      <c r="CA351" s="358">
        <f t="shared" si="783"/>
        <v>0</v>
      </c>
      <c r="CB351" s="372">
        <f t="shared" si="783"/>
        <v>727</v>
      </c>
      <c r="CC351" s="427">
        <v>5.3562874251497004</v>
      </c>
      <c r="CD351" s="510">
        <v>5.3</v>
      </c>
      <c r="CE351" s="371">
        <f t="shared" si="835"/>
        <v>3578</v>
      </c>
      <c r="CF351" s="372">
        <f t="shared" si="835"/>
        <v>3646.4</v>
      </c>
      <c r="CG351" s="426">
        <v>5.4137931034482758</v>
      </c>
      <c r="CH351" s="510">
        <v>6.1</v>
      </c>
      <c r="CI351" s="371">
        <f t="shared" si="805"/>
        <v>314</v>
      </c>
      <c r="CJ351" s="372">
        <f t="shared" si="805"/>
        <v>237.89999999999998</v>
      </c>
      <c r="CK351" s="426"/>
      <c r="CL351" s="446"/>
      <c r="CM351" s="371">
        <f t="shared" si="806"/>
        <v>0</v>
      </c>
      <c r="CN351" s="372">
        <f t="shared" si="806"/>
        <v>0</v>
      </c>
      <c r="CO351" s="371">
        <f t="shared" si="784"/>
        <v>5.3608815426997243</v>
      </c>
      <c r="CP351" s="372">
        <f t="shared" si="784"/>
        <v>5.3429160935350755</v>
      </c>
      <c r="CQ351" s="371">
        <f t="shared" si="785"/>
        <v>3892</v>
      </c>
      <c r="CR351" s="372">
        <f t="shared" si="785"/>
        <v>3884.2999999999997</v>
      </c>
      <c r="CS351" s="426"/>
      <c r="CT351" s="510">
        <v>134.30000000000001</v>
      </c>
      <c r="CU351" s="371">
        <f t="shared" si="836"/>
        <v>0</v>
      </c>
      <c r="CV351" s="372">
        <f t="shared" si="836"/>
        <v>92398.400000000009</v>
      </c>
      <c r="CW351" s="426"/>
      <c r="CX351" s="510">
        <v>129.19999999999999</v>
      </c>
      <c r="CY351" s="371">
        <f t="shared" si="837"/>
        <v>0</v>
      </c>
      <c r="CZ351" s="372">
        <f t="shared" si="837"/>
        <v>5038.7999999999993</v>
      </c>
      <c r="DA351" s="421"/>
      <c r="DB351" s="420"/>
      <c r="DC351" s="371">
        <f t="shared" si="786"/>
        <v>0</v>
      </c>
      <c r="DD351" s="372">
        <f t="shared" si="786"/>
        <v>0</v>
      </c>
      <c r="DE351" s="371">
        <f t="shared" si="787"/>
        <v>0</v>
      </c>
      <c r="DF351" s="372">
        <f t="shared" si="787"/>
        <v>134.0264099037139</v>
      </c>
      <c r="DG351" s="371">
        <f t="shared" si="788"/>
        <v>0</v>
      </c>
      <c r="DH351" s="372">
        <f t="shared" si="788"/>
        <v>97437.2</v>
      </c>
      <c r="DI351" s="371">
        <f t="shared" si="789"/>
        <v>871</v>
      </c>
      <c r="DJ351" s="372">
        <f t="shared" si="789"/>
        <v>874</v>
      </c>
      <c r="DK351" s="371">
        <f t="shared" si="789"/>
        <v>0</v>
      </c>
      <c r="DL351" s="372">
        <f t="shared" si="790"/>
        <v>874</v>
      </c>
      <c r="DM351" s="371">
        <f t="shared" si="791"/>
        <v>5.2560275545350175</v>
      </c>
      <c r="DN351" s="372">
        <f t="shared" si="791"/>
        <v>5.2649885583524023</v>
      </c>
      <c r="DO351" s="371">
        <f t="shared" si="792"/>
        <v>4578</v>
      </c>
      <c r="DP351" s="372">
        <f t="shared" si="792"/>
        <v>4601.5999999999995</v>
      </c>
      <c r="DQ351" s="371">
        <f t="shared" si="793"/>
        <v>0</v>
      </c>
      <c r="DR351" s="372">
        <f t="shared" si="793"/>
        <v>132.57517162471396</v>
      </c>
      <c r="DS351" s="371">
        <f t="shared" si="794"/>
        <v>0</v>
      </c>
      <c r="DT351" s="372">
        <f t="shared" si="794"/>
        <v>115870.7</v>
      </c>
      <c r="DU351" s="424">
        <v>1873</v>
      </c>
      <c r="DV351" s="510">
        <v>1905</v>
      </c>
      <c r="DW351" s="371">
        <f t="shared" si="795"/>
        <v>0</v>
      </c>
      <c r="DX351" s="372">
        <f t="shared" si="795"/>
        <v>1905</v>
      </c>
      <c r="DY351" s="426">
        <v>933</v>
      </c>
      <c r="DZ351" s="510">
        <v>955</v>
      </c>
      <c r="EA351" s="371">
        <f t="shared" si="796"/>
        <v>0</v>
      </c>
      <c r="EB351" s="372">
        <f t="shared" si="796"/>
        <v>955</v>
      </c>
      <c r="EC351" s="426"/>
      <c r="ED351" s="425"/>
      <c r="EE351" s="371">
        <f t="shared" si="807"/>
        <v>0</v>
      </c>
      <c r="EF351" s="372">
        <f t="shared" si="807"/>
        <v>0</v>
      </c>
      <c r="EG351" s="358">
        <f t="shared" si="808"/>
        <v>2806</v>
      </c>
      <c r="EH351" s="372">
        <f t="shared" si="808"/>
        <v>2860</v>
      </c>
      <c r="EI351" s="358">
        <f t="shared" si="809"/>
        <v>0</v>
      </c>
      <c r="EJ351" s="372">
        <f t="shared" si="809"/>
        <v>2860</v>
      </c>
      <c r="EK351" s="427">
        <v>3.412706887346503</v>
      </c>
      <c r="EL351" s="510">
        <v>3.5</v>
      </c>
      <c r="EM351" s="371">
        <f t="shared" si="870"/>
        <v>6392</v>
      </c>
      <c r="EN351" s="372">
        <f t="shared" si="870"/>
        <v>6667.5</v>
      </c>
      <c r="EO351" s="426">
        <v>3.7491961414790995</v>
      </c>
      <c r="EP351" s="510">
        <v>3.6</v>
      </c>
      <c r="EQ351" s="371">
        <f t="shared" si="810"/>
        <v>3498</v>
      </c>
      <c r="ER351" s="372">
        <f t="shared" si="810"/>
        <v>3438</v>
      </c>
      <c r="ES351" s="426"/>
      <c r="ET351" s="446"/>
      <c r="EU351" s="371">
        <f t="shared" si="868"/>
        <v>0</v>
      </c>
      <c r="EV351" s="372">
        <f t="shared" si="869"/>
        <v>0</v>
      </c>
      <c r="EW351" s="371">
        <f t="shared" si="811"/>
        <v>3.5245901639344264</v>
      </c>
      <c r="EX351" s="372">
        <f t="shared" si="811"/>
        <v>3.5333916083916086</v>
      </c>
      <c r="EY351" s="371">
        <f t="shared" si="812"/>
        <v>9890</v>
      </c>
      <c r="EZ351" s="372">
        <f t="shared" si="812"/>
        <v>10105.5</v>
      </c>
      <c r="FA351" s="426"/>
      <c r="FB351" s="510">
        <v>81.3</v>
      </c>
      <c r="FC351" s="371">
        <f t="shared" si="797"/>
        <v>0</v>
      </c>
      <c r="FD351" s="372">
        <f t="shared" si="797"/>
        <v>154876.5</v>
      </c>
      <c r="FE351" s="426"/>
      <c r="FF351" s="510">
        <v>64.099999999999994</v>
      </c>
      <c r="FG351" s="371">
        <f t="shared" si="798"/>
        <v>0</v>
      </c>
      <c r="FH351" s="372">
        <f t="shared" si="798"/>
        <v>61215.499999999993</v>
      </c>
      <c r="FI351" s="421"/>
      <c r="FJ351" s="420"/>
      <c r="FK351" s="371">
        <f t="shared" si="813"/>
        <v>0</v>
      </c>
      <c r="FL351" s="372">
        <f t="shared" si="813"/>
        <v>0</v>
      </c>
      <c r="FM351" s="371">
        <f t="shared" si="814"/>
        <v>0</v>
      </c>
      <c r="FN351" s="372">
        <f t="shared" si="814"/>
        <v>75.556643356643363</v>
      </c>
      <c r="FO351" s="371">
        <f t="shared" si="815"/>
        <v>0</v>
      </c>
      <c r="FP351" s="372">
        <f t="shared" si="815"/>
        <v>216092.00000000003</v>
      </c>
      <c r="FQ351" s="424">
        <v>261</v>
      </c>
      <c r="FR351" s="510">
        <v>382</v>
      </c>
      <c r="FS351" s="371">
        <f t="shared" si="816"/>
        <v>0</v>
      </c>
      <c r="FT351" s="372">
        <f t="shared" si="816"/>
        <v>382</v>
      </c>
      <c r="FU351" s="426">
        <v>4.6973180076628349</v>
      </c>
      <c r="FV351" s="510">
        <v>3.6</v>
      </c>
      <c r="FW351" s="371">
        <f t="shared" si="799"/>
        <v>1226</v>
      </c>
      <c r="FX351" s="372">
        <f t="shared" si="799"/>
        <v>1375.2</v>
      </c>
      <c r="FY351" s="426"/>
      <c r="FZ351" s="510">
        <v>54.8</v>
      </c>
      <c r="GA351" s="371">
        <f t="shared" si="817"/>
        <v>0</v>
      </c>
      <c r="GB351" s="372">
        <f t="shared" si="817"/>
        <v>20933.599999999999</v>
      </c>
      <c r="GC351" s="406">
        <f t="shared" si="873"/>
        <v>2677</v>
      </c>
      <c r="GD351" s="372">
        <f t="shared" si="873"/>
        <v>2737</v>
      </c>
      <c r="GE351" s="371">
        <f t="shared" si="873"/>
        <v>0</v>
      </c>
      <c r="GF351" s="372">
        <f t="shared" si="873"/>
        <v>2737</v>
      </c>
      <c r="GG351" s="371">
        <f t="shared" si="820"/>
        <v>10614</v>
      </c>
      <c r="GH351" s="372">
        <f t="shared" si="820"/>
        <v>11005.1</v>
      </c>
      <c r="GI351" s="371" t="str">
        <f t="shared" si="821"/>
        <v/>
      </c>
      <c r="GJ351" s="372">
        <f t="shared" si="821"/>
        <v>265289.3</v>
      </c>
      <c r="GK351" s="406">
        <f t="shared" si="874"/>
        <v>1000</v>
      </c>
      <c r="GL351" s="372">
        <f t="shared" si="874"/>
        <v>997</v>
      </c>
      <c r="GM351" s="371">
        <f t="shared" si="874"/>
        <v>0</v>
      </c>
      <c r="GN351" s="372">
        <f t="shared" si="874"/>
        <v>997</v>
      </c>
      <c r="GO351" s="371">
        <f t="shared" si="824"/>
        <v>3854</v>
      </c>
      <c r="GP351" s="372">
        <f t="shared" si="824"/>
        <v>3702</v>
      </c>
      <c r="GQ351" s="371">
        <f t="shared" si="825"/>
        <v>0</v>
      </c>
      <c r="GR351" s="372">
        <f t="shared" si="825"/>
        <v>66673.399999999994</v>
      </c>
      <c r="GS351" s="406">
        <f t="shared" si="875"/>
        <v>3677</v>
      </c>
      <c r="GT351" s="372">
        <f t="shared" si="875"/>
        <v>3734</v>
      </c>
      <c r="GU351" s="371">
        <f t="shared" si="875"/>
        <v>0</v>
      </c>
      <c r="GV351" s="372">
        <f t="shared" si="871"/>
        <v>3734</v>
      </c>
      <c r="GW351" s="371">
        <f t="shared" si="827"/>
        <v>14468</v>
      </c>
      <c r="GX351" s="372">
        <f t="shared" si="827"/>
        <v>14707.1</v>
      </c>
      <c r="GY351" s="371" t="str">
        <f t="shared" si="827"/>
        <v/>
      </c>
      <c r="GZ351" s="372">
        <f t="shared" si="827"/>
        <v>331962.69999999995</v>
      </c>
      <c r="HA351" s="406">
        <f t="shared" si="876"/>
        <v>0</v>
      </c>
      <c r="HB351" s="372">
        <f t="shared" si="876"/>
        <v>0</v>
      </c>
      <c r="HC351" s="371">
        <f t="shared" si="876"/>
        <v>0</v>
      </c>
      <c r="HD351" s="372">
        <f t="shared" si="872"/>
        <v>0</v>
      </c>
      <c r="HE351" s="371" t="str">
        <f t="shared" si="877"/>
        <v/>
      </c>
      <c r="HF351" s="372" t="str">
        <f t="shared" si="877"/>
        <v/>
      </c>
      <c r="HG351" s="371" t="str">
        <f t="shared" si="830"/>
        <v/>
      </c>
      <c r="HH351" s="372" t="str">
        <f t="shared" si="830"/>
        <v/>
      </c>
      <c r="HI351" s="406">
        <f t="shared" si="831"/>
        <v>15694</v>
      </c>
      <c r="HJ351" s="372">
        <f t="shared" si="831"/>
        <v>16082.3</v>
      </c>
      <c r="HK351" s="371" t="str">
        <f t="shared" si="832"/>
        <v/>
      </c>
      <c r="HL351" s="371">
        <f t="shared" si="832"/>
        <v>352896.3</v>
      </c>
    </row>
    <row r="352" spans="1:221" ht="15">
      <c r="A352" s="488" t="s">
        <v>287</v>
      </c>
      <c r="B352" s="487" t="s">
        <v>570</v>
      </c>
      <c r="C352" s="48"/>
      <c r="D352" s="488">
        <v>228778</v>
      </c>
      <c r="E352" s="442">
        <v>1</v>
      </c>
      <c r="F352" s="676">
        <v>8609</v>
      </c>
      <c r="G352" s="420">
        <v>8952</v>
      </c>
      <c r="H352" s="421">
        <v>405</v>
      </c>
      <c r="I352" s="510">
        <v>435</v>
      </c>
      <c r="J352" s="371">
        <f t="shared" si="838"/>
        <v>8204</v>
      </c>
      <c r="K352" s="372">
        <f t="shared" si="839"/>
        <v>8517</v>
      </c>
      <c r="L352" s="420"/>
      <c r="M352" s="371">
        <f t="shared" si="840"/>
        <v>8204</v>
      </c>
      <c r="N352" s="372">
        <f t="shared" si="841"/>
        <v>8517</v>
      </c>
      <c r="O352" s="371">
        <f t="shared" si="842"/>
        <v>0</v>
      </c>
      <c r="P352" s="372">
        <f t="shared" si="843"/>
        <v>8517</v>
      </c>
      <c r="Q352" s="424">
        <v>1505</v>
      </c>
      <c r="R352" s="510">
        <v>1655</v>
      </c>
      <c r="S352" s="371">
        <f t="shared" si="844"/>
        <v>0</v>
      </c>
      <c r="T352" s="372">
        <f t="shared" si="845"/>
        <v>1655</v>
      </c>
      <c r="U352" s="426">
        <v>206</v>
      </c>
      <c r="V352" s="510">
        <v>206</v>
      </c>
      <c r="W352" s="371">
        <f t="shared" si="846"/>
        <v>0</v>
      </c>
      <c r="X352" s="372">
        <f t="shared" si="847"/>
        <v>206</v>
      </c>
      <c r="Y352" s="426"/>
      <c r="Z352" s="425"/>
      <c r="AA352" s="371">
        <f t="shared" si="848"/>
        <v>0</v>
      </c>
      <c r="AB352" s="372">
        <f t="shared" si="849"/>
        <v>0</v>
      </c>
      <c r="AC352" s="358">
        <f t="shared" si="850"/>
        <v>1711</v>
      </c>
      <c r="AD352" s="372">
        <f t="shared" si="851"/>
        <v>1861</v>
      </c>
      <c r="AE352" s="358">
        <f t="shared" si="852"/>
        <v>0</v>
      </c>
      <c r="AF352" s="372">
        <f t="shared" si="853"/>
        <v>1861</v>
      </c>
      <c r="AG352" s="427">
        <v>4.371428571428571</v>
      </c>
      <c r="AH352" s="510">
        <v>4.4000000000000004</v>
      </c>
      <c r="AI352" s="371">
        <f t="shared" si="854"/>
        <v>6578.9999999999991</v>
      </c>
      <c r="AJ352" s="372">
        <f t="shared" si="855"/>
        <v>7282.0000000000009</v>
      </c>
      <c r="AK352" s="426">
        <v>4.3446601941747574</v>
      </c>
      <c r="AL352" s="510">
        <v>4.4000000000000004</v>
      </c>
      <c r="AM352" s="371">
        <f t="shared" si="856"/>
        <v>895</v>
      </c>
      <c r="AN352" s="372">
        <f t="shared" si="857"/>
        <v>906.40000000000009</v>
      </c>
      <c r="AO352" s="426"/>
      <c r="AP352" s="446"/>
      <c r="AQ352" s="371">
        <f t="shared" si="858"/>
        <v>0</v>
      </c>
      <c r="AR352" s="372">
        <f t="shared" si="859"/>
        <v>0</v>
      </c>
      <c r="AS352" s="371">
        <f t="shared" si="860"/>
        <v>4.3682057276446518</v>
      </c>
      <c r="AT352" s="372">
        <f t="shared" si="861"/>
        <v>4.4000000000000004</v>
      </c>
      <c r="AU352" s="371">
        <f t="shared" si="862"/>
        <v>7473.9999999999991</v>
      </c>
      <c r="AV352" s="372">
        <f t="shared" si="863"/>
        <v>8188.4000000000005</v>
      </c>
      <c r="AW352" s="426"/>
      <c r="AX352" s="510">
        <v>116</v>
      </c>
      <c r="AY352" s="371">
        <f t="shared" si="864"/>
        <v>0</v>
      </c>
      <c r="AZ352" s="372">
        <f t="shared" si="865"/>
        <v>191980</v>
      </c>
      <c r="BA352" s="426"/>
      <c r="BB352" s="510">
        <v>121.3</v>
      </c>
      <c r="BC352" s="371">
        <f t="shared" si="866"/>
        <v>0</v>
      </c>
      <c r="BD352" s="372">
        <f t="shared" si="867"/>
        <v>24987.8</v>
      </c>
      <c r="BE352" s="421"/>
      <c r="BF352" s="420"/>
      <c r="BG352" s="371">
        <f t="shared" si="778"/>
        <v>0</v>
      </c>
      <c r="BH352" s="372">
        <f t="shared" si="778"/>
        <v>0</v>
      </c>
      <c r="BI352" s="371">
        <f t="shared" si="779"/>
        <v>0</v>
      </c>
      <c r="BJ352" s="372">
        <f t="shared" si="779"/>
        <v>116.5866738312735</v>
      </c>
      <c r="BK352" s="371">
        <f t="shared" si="780"/>
        <v>0</v>
      </c>
      <c r="BL352" s="372">
        <f t="shared" si="780"/>
        <v>216967.8</v>
      </c>
      <c r="BM352" s="431">
        <v>2974</v>
      </c>
      <c r="BN352" s="510">
        <v>3060</v>
      </c>
      <c r="BO352" s="371">
        <f t="shared" si="834"/>
        <v>0</v>
      </c>
      <c r="BP352" s="372">
        <f t="shared" si="834"/>
        <v>3060</v>
      </c>
      <c r="BQ352" s="426">
        <v>483</v>
      </c>
      <c r="BR352" s="510">
        <v>467</v>
      </c>
      <c r="BS352" s="371">
        <f t="shared" si="803"/>
        <v>0</v>
      </c>
      <c r="BT352" s="372">
        <f t="shared" si="803"/>
        <v>467</v>
      </c>
      <c r="BU352" s="426"/>
      <c r="BV352" s="425"/>
      <c r="BW352" s="371">
        <f t="shared" si="804"/>
        <v>0</v>
      </c>
      <c r="BX352" s="423">
        <f t="shared" si="781"/>
        <v>0</v>
      </c>
      <c r="BY352" s="358">
        <f t="shared" si="782"/>
        <v>3457</v>
      </c>
      <c r="BZ352" s="372">
        <f t="shared" si="782"/>
        <v>3527</v>
      </c>
      <c r="CA352" s="358">
        <f t="shared" si="783"/>
        <v>0</v>
      </c>
      <c r="CB352" s="372">
        <f t="shared" si="783"/>
        <v>3527</v>
      </c>
      <c r="CC352" s="427">
        <v>4.6099529253530598</v>
      </c>
      <c r="CD352" s="510">
        <v>4.5999999999999996</v>
      </c>
      <c r="CE352" s="371">
        <f t="shared" si="835"/>
        <v>13710</v>
      </c>
      <c r="CF352" s="372">
        <f t="shared" si="835"/>
        <v>14075.999999999998</v>
      </c>
      <c r="CG352" s="426">
        <v>4.5465838509316772</v>
      </c>
      <c r="CH352" s="510">
        <v>4.7</v>
      </c>
      <c r="CI352" s="371">
        <f t="shared" si="805"/>
        <v>2196</v>
      </c>
      <c r="CJ352" s="372">
        <f t="shared" si="805"/>
        <v>2194.9</v>
      </c>
      <c r="CK352" s="426"/>
      <c r="CL352" s="446"/>
      <c r="CM352" s="371">
        <f t="shared" si="806"/>
        <v>0</v>
      </c>
      <c r="CN352" s="372">
        <f t="shared" si="806"/>
        <v>0</v>
      </c>
      <c r="CO352" s="371">
        <f t="shared" si="784"/>
        <v>4.6010992189759907</v>
      </c>
      <c r="CP352" s="372">
        <f t="shared" si="784"/>
        <v>4.6132407144882333</v>
      </c>
      <c r="CQ352" s="371">
        <f t="shared" si="785"/>
        <v>15906</v>
      </c>
      <c r="CR352" s="372">
        <f t="shared" si="785"/>
        <v>16270.899999999998</v>
      </c>
      <c r="CS352" s="426"/>
      <c r="CT352" s="510">
        <v>120</v>
      </c>
      <c r="CU352" s="371">
        <f t="shared" si="836"/>
        <v>0</v>
      </c>
      <c r="CV352" s="372">
        <f t="shared" si="836"/>
        <v>367200</v>
      </c>
      <c r="CW352" s="426"/>
      <c r="CX352" s="510">
        <v>124.9</v>
      </c>
      <c r="CY352" s="371">
        <f t="shared" si="837"/>
        <v>0</v>
      </c>
      <c r="CZ352" s="372">
        <f t="shared" si="837"/>
        <v>58328.3</v>
      </c>
      <c r="DA352" s="421"/>
      <c r="DB352" s="420"/>
      <c r="DC352" s="371">
        <f t="shared" si="786"/>
        <v>0</v>
      </c>
      <c r="DD352" s="372">
        <f t="shared" si="786"/>
        <v>0</v>
      </c>
      <c r="DE352" s="371">
        <f t="shared" si="787"/>
        <v>0</v>
      </c>
      <c r="DF352" s="372">
        <f t="shared" si="787"/>
        <v>120.64879500992345</v>
      </c>
      <c r="DG352" s="371">
        <f t="shared" si="788"/>
        <v>0</v>
      </c>
      <c r="DH352" s="372">
        <f t="shared" si="788"/>
        <v>425528.3</v>
      </c>
      <c r="DI352" s="371">
        <f t="shared" si="789"/>
        <v>5168</v>
      </c>
      <c r="DJ352" s="372">
        <f t="shared" si="789"/>
        <v>5388</v>
      </c>
      <c r="DK352" s="371">
        <f t="shared" si="789"/>
        <v>0</v>
      </c>
      <c r="DL352" s="372">
        <f t="shared" si="790"/>
        <v>5388</v>
      </c>
      <c r="DM352" s="371">
        <f t="shared" si="791"/>
        <v>4.5239938080495357</v>
      </c>
      <c r="DN352" s="372">
        <f t="shared" si="791"/>
        <v>4.5395879732739424</v>
      </c>
      <c r="DO352" s="371">
        <f t="shared" si="792"/>
        <v>23380</v>
      </c>
      <c r="DP352" s="372">
        <f t="shared" si="792"/>
        <v>24459.300000000003</v>
      </c>
      <c r="DQ352" s="371">
        <f t="shared" si="793"/>
        <v>0</v>
      </c>
      <c r="DR352" s="372">
        <f t="shared" si="793"/>
        <v>119.24574981440237</v>
      </c>
      <c r="DS352" s="371">
        <f t="shared" si="794"/>
        <v>0</v>
      </c>
      <c r="DT352" s="372">
        <f t="shared" si="794"/>
        <v>642496.1</v>
      </c>
      <c r="DU352" s="424">
        <v>2523</v>
      </c>
      <c r="DV352" s="510">
        <v>2586</v>
      </c>
      <c r="DW352" s="371">
        <f t="shared" si="795"/>
        <v>0</v>
      </c>
      <c r="DX352" s="372">
        <f t="shared" si="795"/>
        <v>2586</v>
      </c>
      <c r="DY352" s="426">
        <v>281</v>
      </c>
      <c r="DZ352" s="510">
        <v>271</v>
      </c>
      <c r="EA352" s="371">
        <f t="shared" si="796"/>
        <v>0</v>
      </c>
      <c r="EB352" s="372">
        <f t="shared" si="796"/>
        <v>271</v>
      </c>
      <c r="EC352" s="426"/>
      <c r="ED352" s="425"/>
      <c r="EE352" s="371">
        <f t="shared" si="807"/>
        <v>0</v>
      </c>
      <c r="EF352" s="372">
        <f t="shared" si="807"/>
        <v>0</v>
      </c>
      <c r="EG352" s="358">
        <f t="shared" si="808"/>
        <v>2804</v>
      </c>
      <c r="EH352" s="372">
        <f t="shared" si="808"/>
        <v>2857</v>
      </c>
      <c r="EI352" s="358">
        <f t="shared" si="809"/>
        <v>0</v>
      </c>
      <c r="EJ352" s="372">
        <f t="shared" si="809"/>
        <v>2857</v>
      </c>
      <c r="EK352" s="427">
        <v>3.7110582639714624</v>
      </c>
      <c r="EL352" s="510">
        <v>3.7</v>
      </c>
      <c r="EM352" s="371">
        <f t="shared" si="870"/>
        <v>9363</v>
      </c>
      <c r="EN352" s="372">
        <f t="shared" si="870"/>
        <v>9568.2000000000007</v>
      </c>
      <c r="EO352" s="426">
        <v>3.7758007117437722</v>
      </c>
      <c r="EP352" s="510">
        <v>3.9</v>
      </c>
      <c r="EQ352" s="371">
        <f t="shared" si="810"/>
        <v>1061</v>
      </c>
      <c r="ER352" s="372">
        <f t="shared" si="810"/>
        <v>1056.8999999999999</v>
      </c>
      <c r="ES352" s="426"/>
      <c r="ET352" s="446"/>
      <c r="EU352" s="371">
        <f t="shared" si="868"/>
        <v>0</v>
      </c>
      <c r="EV352" s="372">
        <f t="shared" si="869"/>
        <v>0</v>
      </c>
      <c r="EW352" s="371">
        <f t="shared" si="811"/>
        <v>3.7175463623395149</v>
      </c>
      <c r="EX352" s="372">
        <f t="shared" si="811"/>
        <v>3.7189709485474274</v>
      </c>
      <c r="EY352" s="371">
        <f t="shared" si="812"/>
        <v>10424</v>
      </c>
      <c r="EZ352" s="372">
        <f t="shared" si="812"/>
        <v>10625.1</v>
      </c>
      <c r="FA352" s="426"/>
      <c r="FB352" s="510">
        <v>93.8</v>
      </c>
      <c r="FC352" s="371">
        <f t="shared" si="797"/>
        <v>0</v>
      </c>
      <c r="FD352" s="372">
        <f t="shared" si="797"/>
        <v>242566.8</v>
      </c>
      <c r="FE352" s="426"/>
      <c r="FF352" s="510">
        <v>84.5</v>
      </c>
      <c r="FG352" s="371">
        <f t="shared" si="798"/>
        <v>0</v>
      </c>
      <c r="FH352" s="372">
        <f t="shared" si="798"/>
        <v>22899.5</v>
      </c>
      <c r="FI352" s="421"/>
      <c r="FJ352" s="420"/>
      <c r="FK352" s="371">
        <f t="shared" si="813"/>
        <v>0</v>
      </c>
      <c r="FL352" s="372">
        <f t="shared" si="813"/>
        <v>0</v>
      </c>
      <c r="FM352" s="371">
        <f t="shared" si="814"/>
        <v>0</v>
      </c>
      <c r="FN352" s="372">
        <f t="shared" si="814"/>
        <v>92.917850892544621</v>
      </c>
      <c r="FO352" s="371">
        <f t="shared" si="815"/>
        <v>0</v>
      </c>
      <c r="FP352" s="372">
        <f t="shared" si="815"/>
        <v>265466.3</v>
      </c>
      <c r="FQ352" s="424">
        <v>232</v>
      </c>
      <c r="FR352" s="510">
        <v>272</v>
      </c>
      <c r="FS352" s="371">
        <f t="shared" si="816"/>
        <v>0</v>
      </c>
      <c r="FT352" s="372">
        <f t="shared" si="816"/>
        <v>272</v>
      </c>
      <c r="FU352" s="426">
        <v>5.0086206896551726</v>
      </c>
      <c r="FV352" s="510">
        <v>5.0999999999999996</v>
      </c>
      <c r="FW352" s="371">
        <f t="shared" si="799"/>
        <v>1162</v>
      </c>
      <c r="FX352" s="372">
        <f t="shared" si="799"/>
        <v>1387.1999999999998</v>
      </c>
      <c r="FY352" s="426"/>
      <c r="FZ352" s="510">
        <v>65.8</v>
      </c>
      <c r="GA352" s="371">
        <f t="shared" si="817"/>
        <v>0</v>
      </c>
      <c r="GB352" s="372">
        <f t="shared" si="817"/>
        <v>17897.599999999999</v>
      </c>
      <c r="GC352" s="406">
        <f t="shared" si="873"/>
        <v>7002</v>
      </c>
      <c r="GD352" s="372">
        <f t="shared" si="873"/>
        <v>7301</v>
      </c>
      <c r="GE352" s="371">
        <f t="shared" si="873"/>
        <v>0</v>
      </c>
      <c r="GF352" s="372">
        <f t="shared" si="873"/>
        <v>7301</v>
      </c>
      <c r="GG352" s="371">
        <f t="shared" si="820"/>
        <v>29652</v>
      </c>
      <c r="GH352" s="372">
        <f t="shared" si="820"/>
        <v>30926.2</v>
      </c>
      <c r="GI352" s="371" t="str">
        <f t="shared" si="821"/>
        <v/>
      </c>
      <c r="GJ352" s="372">
        <f t="shared" si="821"/>
        <v>801746.8</v>
      </c>
      <c r="GK352" s="406">
        <f t="shared" si="874"/>
        <v>970</v>
      </c>
      <c r="GL352" s="372">
        <f t="shared" si="874"/>
        <v>944</v>
      </c>
      <c r="GM352" s="371">
        <f t="shared" si="874"/>
        <v>0</v>
      </c>
      <c r="GN352" s="372">
        <f t="shared" si="874"/>
        <v>944</v>
      </c>
      <c r="GO352" s="371">
        <f t="shared" si="824"/>
        <v>4152</v>
      </c>
      <c r="GP352" s="372">
        <f t="shared" si="824"/>
        <v>4158.2</v>
      </c>
      <c r="GQ352" s="371">
        <f t="shared" si="825"/>
        <v>0</v>
      </c>
      <c r="GR352" s="372">
        <f t="shared" si="825"/>
        <v>106215.6</v>
      </c>
      <c r="GS352" s="406">
        <f t="shared" si="875"/>
        <v>7972</v>
      </c>
      <c r="GT352" s="372">
        <f t="shared" si="875"/>
        <v>8245</v>
      </c>
      <c r="GU352" s="371">
        <f t="shared" si="875"/>
        <v>0</v>
      </c>
      <c r="GV352" s="372">
        <f t="shared" si="871"/>
        <v>8245</v>
      </c>
      <c r="GW352" s="371">
        <f t="shared" si="827"/>
        <v>33804</v>
      </c>
      <c r="GX352" s="372">
        <f t="shared" si="827"/>
        <v>35084.400000000001</v>
      </c>
      <c r="GY352" s="371" t="str">
        <f t="shared" si="827"/>
        <v/>
      </c>
      <c r="GZ352" s="372">
        <f t="shared" si="827"/>
        <v>907962.4</v>
      </c>
      <c r="HA352" s="406">
        <f t="shared" si="876"/>
        <v>0</v>
      </c>
      <c r="HB352" s="372">
        <f t="shared" si="876"/>
        <v>0</v>
      </c>
      <c r="HC352" s="371">
        <f t="shared" si="876"/>
        <v>0</v>
      </c>
      <c r="HD352" s="372">
        <f t="shared" si="872"/>
        <v>0</v>
      </c>
      <c r="HE352" s="371" t="str">
        <f t="shared" si="877"/>
        <v/>
      </c>
      <c r="HF352" s="372" t="str">
        <f t="shared" si="877"/>
        <v/>
      </c>
      <c r="HG352" s="371" t="str">
        <f t="shared" si="830"/>
        <v/>
      </c>
      <c r="HH352" s="372" t="str">
        <f t="shared" si="830"/>
        <v/>
      </c>
      <c r="HI352" s="406">
        <f t="shared" si="831"/>
        <v>34966</v>
      </c>
      <c r="HJ352" s="372">
        <f t="shared" si="831"/>
        <v>36471.599999999999</v>
      </c>
      <c r="HK352" s="371" t="str">
        <f t="shared" si="832"/>
        <v/>
      </c>
      <c r="HL352" s="371">
        <f t="shared" si="832"/>
        <v>925859.99999999988</v>
      </c>
    </row>
    <row r="353" spans="1:220" ht="15">
      <c r="A353" s="488" t="s">
        <v>287</v>
      </c>
      <c r="B353" s="487" t="s">
        <v>571</v>
      </c>
      <c r="C353" s="48"/>
      <c r="D353" s="488">
        <v>228787</v>
      </c>
      <c r="E353" s="442">
        <v>1</v>
      </c>
      <c r="F353" s="676">
        <v>2313</v>
      </c>
      <c r="G353" s="420">
        <v>2355</v>
      </c>
      <c r="H353" s="421">
        <v>10</v>
      </c>
      <c r="I353" s="510">
        <v>22</v>
      </c>
      <c r="J353" s="371">
        <f t="shared" si="838"/>
        <v>2303</v>
      </c>
      <c r="K353" s="372">
        <f t="shared" si="839"/>
        <v>2333</v>
      </c>
      <c r="L353" s="420"/>
      <c r="M353" s="371">
        <f t="shared" si="840"/>
        <v>2303</v>
      </c>
      <c r="N353" s="372">
        <f t="shared" si="841"/>
        <v>2333</v>
      </c>
      <c r="O353" s="371">
        <f t="shared" si="842"/>
        <v>0</v>
      </c>
      <c r="P353" s="372">
        <f t="shared" si="843"/>
        <v>2333</v>
      </c>
      <c r="Q353" s="424">
        <v>128</v>
      </c>
      <c r="R353" s="510">
        <v>145</v>
      </c>
      <c r="S353" s="371">
        <f t="shared" si="844"/>
        <v>0</v>
      </c>
      <c r="T353" s="372">
        <f t="shared" si="845"/>
        <v>145</v>
      </c>
      <c r="U353" s="426">
        <v>3</v>
      </c>
      <c r="V353" s="510">
        <v>5</v>
      </c>
      <c r="W353" s="371">
        <f t="shared" si="846"/>
        <v>0</v>
      </c>
      <c r="X353" s="372">
        <f t="shared" si="847"/>
        <v>5</v>
      </c>
      <c r="Y353" s="426"/>
      <c r="Z353" s="425"/>
      <c r="AA353" s="371">
        <f t="shared" si="848"/>
        <v>0</v>
      </c>
      <c r="AB353" s="372">
        <f t="shared" si="849"/>
        <v>0</v>
      </c>
      <c r="AC353" s="358">
        <f t="shared" si="850"/>
        <v>131</v>
      </c>
      <c r="AD353" s="372">
        <f t="shared" si="851"/>
        <v>150</v>
      </c>
      <c r="AE353" s="358">
        <f t="shared" si="852"/>
        <v>0</v>
      </c>
      <c r="AF353" s="372">
        <f t="shared" si="853"/>
        <v>150</v>
      </c>
      <c r="AG353" s="427">
        <v>4.34375</v>
      </c>
      <c r="AH353" s="510">
        <v>4.3</v>
      </c>
      <c r="AI353" s="371">
        <f t="shared" si="854"/>
        <v>556</v>
      </c>
      <c r="AJ353" s="372">
        <f t="shared" si="855"/>
        <v>623.5</v>
      </c>
      <c r="AK353" s="426">
        <v>5.333333333333333</v>
      </c>
      <c r="AL353" s="510">
        <v>5.6</v>
      </c>
      <c r="AM353" s="371">
        <f t="shared" si="856"/>
        <v>16</v>
      </c>
      <c r="AN353" s="372">
        <f t="shared" si="857"/>
        <v>28</v>
      </c>
      <c r="AO353" s="426"/>
      <c r="AP353" s="446"/>
      <c r="AQ353" s="371">
        <f t="shared" si="858"/>
        <v>0</v>
      </c>
      <c r="AR353" s="372">
        <f t="shared" si="859"/>
        <v>0</v>
      </c>
      <c r="AS353" s="371">
        <f t="shared" si="860"/>
        <v>4.3664122137404577</v>
      </c>
      <c r="AT353" s="372">
        <f t="shared" si="861"/>
        <v>4.3433333333333337</v>
      </c>
      <c r="AU353" s="371">
        <f t="shared" si="862"/>
        <v>572</v>
      </c>
      <c r="AV353" s="372">
        <f t="shared" si="863"/>
        <v>651.5</v>
      </c>
      <c r="AW353" s="426"/>
      <c r="AX353" s="510">
        <v>120.8</v>
      </c>
      <c r="AY353" s="371">
        <f t="shared" si="864"/>
        <v>0</v>
      </c>
      <c r="AZ353" s="372">
        <f t="shared" si="865"/>
        <v>17516</v>
      </c>
      <c r="BA353" s="426"/>
      <c r="BB353" s="510">
        <v>120.8</v>
      </c>
      <c r="BC353" s="371">
        <f t="shared" si="866"/>
        <v>0</v>
      </c>
      <c r="BD353" s="372">
        <f t="shared" si="867"/>
        <v>604</v>
      </c>
      <c r="BE353" s="421"/>
      <c r="BF353" s="420"/>
      <c r="BG353" s="371">
        <f t="shared" si="778"/>
        <v>0</v>
      </c>
      <c r="BH353" s="372">
        <f t="shared" si="778"/>
        <v>0</v>
      </c>
      <c r="BI353" s="371">
        <f t="shared" si="779"/>
        <v>0</v>
      </c>
      <c r="BJ353" s="372">
        <f t="shared" si="779"/>
        <v>120.8</v>
      </c>
      <c r="BK353" s="371">
        <f t="shared" si="780"/>
        <v>0</v>
      </c>
      <c r="BL353" s="372">
        <f t="shared" si="780"/>
        <v>18120</v>
      </c>
      <c r="BM353" s="431">
        <v>468</v>
      </c>
      <c r="BN353" s="510">
        <v>462</v>
      </c>
      <c r="BO353" s="371">
        <f t="shared" si="834"/>
        <v>0</v>
      </c>
      <c r="BP353" s="372">
        <f t="shared" si="834"/>
        <v>462</v>
      </c>
      <c r="BQ353" s="426">
        <v>17</v>
      </c>
      <c r="BR353" s="510">
        <v>30</v>
      </c>
      <c r="BS353" s="371">
        <f t="shared" si="803"/>
        <v>0</v>
      </c>
      <c r="BT353" s="372">
        <f t="shared" si="803"/>
        <v>30</v>
      </c>
      <c r="BU353" s="426"/>
      <c r="BV353" s="425"/>
      <c r="BW353" s="371">
        <f t="shared" si="804"/>
        <v>0</v>
      </c>
      <c r="BX353" s="423">
        <f t="shared" si="781"/>
        <v>0</v>
      </c>
      <c r="BY353" s="358">
        <f t="shared" si="782"/>
        <v>485</v>
      </c>
      <c r="BZ353" s="372">
        <f t="shared" si="782"/>
        <v>492</v>
      </c>
      <c r="CA353" s="358">
        <f t="shared" si="783"/>
        <v>0</v>
      </c>
      <c r="CB353" s="372">
        <f t="shared" si="783"/>
        <v>492</v>
      </c>
      <c r="CC353" s="427">
        <v>4.666666666666667</v>
      </c>
      <c r="CD353" s="510">
        <v>4.5999999999999996</v>
      </c>
      <c r="CE353" s="371">
        <f t="shared" si="835"/>
        <v>2184</v>
      </c>
      <c r="CF353" s="372">
        <f t="shared" si="835"/>
        <v>2125.1999999999998</v>
      </c>
      <c r="CG353" s="426">
        <v>4.6470588235294121</v>
      </c>
      <c r="CH353" s="510">
        <v>4.9000000000000004</v>
      </c>
      <c r="CI353" s="371">
        <f t="shared" si="805"/>
        <v>79</v>
      </c>
      <c r="CJ353" s="372">
        <f t="shared" si="805"/>
        <v>147</v>
      </c>
      <c r="CK353" s="426"/>
      <c r="CL353" s="446"/>
      <c r="CM353" s="371">
        <f t="shared" si="806"/>
        <v>0</v>
      </c>
      <c r="CN353" s="372">
        <f t="shared" si="806"/>
        <v>0</v>
      </c>
      <c r="CO353" s="371">
        <f t="shared" si="784"/>
        <v>4.6659793814432993</v>
      </c>
      <c r="CP353" s="372">
        <f t="shared" si="784"/>
        <v>4.6182926829268292</v>
      </c>
      <c r="CQ353" s="371">
        <f t="shared" si="785"/>
        <v>2263</v>
      </c>
      <c r="CR353" s="372">
        <f t="shared" si="785"/>
        <v>2272.1999999999998</v>
      </c>
      <c r="CS353" s="426"/>
      <c r="CT353" s="510">
        <v>127.9</v>
      </c>
      <c r="CU353" s="371">
        <f t="shared" si="836"/>
        <v>0</v>
      </c>
      <c r="CV353" s="372">
        <f t="shared" si="836"/>
        <v>59089.8</v>
      </c>
      <c r="CW353" s="426"/>
      <c r="CX353" s="510">
        <v>118.1</v>
      </c>
      <c r="CY353" s="371">
        <f t="shared" si="837"/>
        <v>0</v>
      </c>
      <c r="CZ353" s="372">
        <f t="shared" si="837"/>
        <v>3543</v>
      </c>
      <c r="DA353" s="421"/>
      <c r="DB353" s="420"/>
      <c r="DC353" s="371">
        <f t="shared" si="786"/>
        <v>0</v>
      </c>
      <c r="DD353" s="372">
        <f t="shared" si="786"/>
        <v>0</v>
      </c>
      <c r="DE353" s="371">
        <f t="shared" si="787"/>
        <v>0</v>
      </c>
      <c r="DF353" s="372">
        <f t="shared" si="787"/>
        <v>127.30243902439025</v>
      </c>
      <c r="DG353" s="371">
        <f t="shared" si="788"/>
        <v>0</v>
      </c>
      <c r="DH353" s="372">
        <f t="shared" si="788"/>
        <v>62632.800000000003</v>
      </c>
      <c r="DI353" s="371">
        <f t="shared" si="789"/>
        <v>616</v>
      </c>
      <c r="DJ353" s="372">
        <f t="shared" si="789"/>
        <v>642</v>
      </c>
      <c r="DK353" s="371">
        <f t="shared" si="789"/>
        <v>0</v>
      </c>
      <c r="DL353" s="372">
        <f t="shared" si="790"/>
        <v>642</v>
      </c>
      <c r="DM353" s="371">
        <f t="shared" si="791"/>
        <v>4.6022727272727275</v>
      </c>
      <c r="DN353" s="372">
        <f t="shared" si="791"/>
        <v>4.5540498442367596</v>
      </c>
      <c r="DO353" s="371">
        <f t="shared" si="792"/>
        <v>2835</v>
      </c>
      <c r="DP353" s="372">
        <f t="shared" si="792"/>
        <v>2923.7</v>
      </c>
      <c r="DQ353" s="371">
        <f t="shared" si="793"/>
        <v>0</v>
      </c>
      <c r="DR353" s="372">
        <f t="shared" si="793"/>
        <v>125.78317757009346</v>
      </c>
      <c r="DS353" s="371">
        <f t="shared" si="794"/>
        <v>0</v>
      </c>
      <c r="DT353" s="372">
        <f t="shared" si="794"/>
        <v>80752.800000000003</v>
      </c>
      <c r="DU353" s="424">
        <v>965</v>
      </c>
      <c r="DV353" s="510">
        <v>1048</v>
      </c>
      <c r="DW353" s="371">
        <f t="shared" si="795"/>
        <v>0</v>
      </c>
      <c r="DX353" s="372">
        <f t="shared" si="795"/>
        <v>1048</v>
      </c>
      <c r="DY353" s="426">
        <v>629</v>
      </c>
      <c r="DZ353" s="510">
        <v>592</v>
      </c>
      <c r="EA353" s="371">
        <f t="shared" si="796"/>
        <v>0</v>
      </c>
      <c r="EB353" s="372">
        <f t="shared" si="796"/>
        <v>592</v>
      </c>
      <c r="EC353" s="426"/>
      <c r="ED353" s="425"/>
      <c r="EE353" s="371">
        <f t="shared" si="807"/>
        <v>0</v>
      </c>
      <c r="EF353" s="372">
        <f t="shared" si="807"/>
        <v>0</v>
      </c>
      <c r="EG353" s="358">
        <f t="shared" si="808"/>
        <v>1594</v>
      </c>
      <c r="EH353" s="372">
        <f t="shared" si="808"/>
        <v>1640</v>
      </c>
      <c r="EI353" s="358">
        <f t="shared" si="809"/>
        <v>0</v>
      </c>
      <c r="EJ353" s="372">
        <f t="shared" si="809"/>
        <v>1640</v>
      </c>
      <c r="EK353" s="427">
        <v>3.0321243523316062</v>
      </c>
      <c r="EL353" s="510">
        <v>3</v>
      </c>
      <c r="EM353" s="371">
        <f t="shared" si="870"/>
        <v>2926</v>
      </c>
      <c r="EN353" s="372">
        <f t="shared" si="870"/>
        <v>3144</v>
      </c>
      <c r="EO353" s="426">
        <v>3.4960254372019079</v>
      </c>
      <c r="EP353" s="510">
        <v>3.5</v>
      </c>
      <c r="EQ353" s="371">
        <f t="shared" si="810"/>
        <v>2199</v>
      </c>
      <c r="ER353" s="372">
        <f t="shared" si="810"/>
        <v>2072</v>
      </c>
      <c r="ES353" s="426"/>
      <c r="ET353" s="446"/>
      <c r="EU353" s="371">
        <f t="shared" si="868"/>
        <v>0</v>
      </c>
      <c r="EV353" s="372">
        <f t="shared" si="869"/>
        <v>0</v>
      </c>
      <c r="EW353" s="371">
        <f t="shared" si="811"/>
        <v>3.2151819322459221</v>
      </c>
      <c r="EX353" s="372">
        <f t="shared" si="811"/>
        <v>3.1804878048780489</v>
      </c>
      <c r="EY353" s="371">
        <f t="shared" si="812"/>
        <v>5125</v>
      </c>
      <c r="EZ353" s="372">
        <f t="shared" si="812"/>
        <v>5216</v>
      </c>
      <c r="FA353" s="426"/>
      <c r="FB353" s="510">
        <v>76.099999999999994</v>
      </c>
      <c r="FC353" s="371">
        <f t="shared" si="797"/>
        <v>0</v>
      </c>
      <c r="FD353" s="372">
        <f t="shared" si="797"/>
        <v>79752.799999999988</v>
      </c>
      <c r="FE353" s="426"/>
      <c r="FF353" s="510">
        <v>66.900000000000006</v>
      </c>
      <c r="FG353" s="371">
        <f t="shared" si="798"/>
        <v>0</v>
      </c>
      <c r="FH353" s="372">
        <f t="shared" si="798"/>
        <v>39604.800000000003</v>
      </c>
      <c r="FI353" s="421"/>
      <c r="FJ353" s="420"/>
      <c r="FK353" s="371">
        <f t="shared" si="813"/>
        <v>0</v>
      </c>
      <c r="FL353" s="372">
        <f t="shared" si="813"/>
        <v>0</v>
      </c>
      <c r="FM353" s="371">
        <f t="shared" si="814"/>
        <v>0</v>
      </c>
      <c r="FN353" s="372">
        <f t="shared" si="814"/>
        <v>72.77902439024389</v>
      </c>
      <c r="FO353" s="371">
        <f t="shared" si="815"/>
        <v>0</v>
      </c>
      <c r="FP353" s="372">
        <f t="shared" si="815"/>
        <v>119357.59999999998</v>
      </c>
      <c r="FQ353" s="424">
        <v>93</v>
      </c>
      <c r="FR353" s="510">
        <v>51</v>
      </c>
      <c r="FS353" s="371">
        <f t="shared" si="816"/>
        <v>0</v>
      </c>
      <c r="FT353" s="372">
        <f t="shared" si="816"/>
        <v>51</v>
      </c>
      <c r="FU353" s="426">
        <v>4.010752688172043</v>
      </c>
      <c r="FV353" s="510">
        <v>4.0999999999999996</v>
      </c>
      <c r="FW353" s="371">
        <f t="shared" si="799"/>
        <v>373</v>
      </c>
      <c r="FX353" s="372">
        <f t="shared" si="799"/>
        <v>209.1</v>
      </c>
      <c r="FY353" s="426"/>
      <c r="FZ353" s="510">
        <v>50.4</v>
      </c>
      <c r="GA353" s="371">
        <f t="shared" si="817"/>
        <v>0</v>
      </c>
      <c r="GB353" s="372">
        <f t="shared" si="817"/>
        <v>2570.4</v>
      </c>
      <c r="GC353" s="406">
        <f t="shared" si="873"/>
        <v>1561</v>
      </c>
      <c r="GD353" s="372">
        <f t="shared" si="873"/>
        <v>1655</v>
      </c>
      <c r="GE353" s="371">
        <f t="shared" si="873"/>
        <v>0</v>
      </c>
      <c r="GF353" s="372">
        <f t="shared" si="873"/>
        <v>1655</v>
      </c>
      <c r="GG353" s="371">
        <f t="shared" si="820"/>
        <v>5666</v>
      </c>
      <c r="GH353" s="372">
        <f t="shared" si="820"/>
        <v>5892.7</v>
      </c>
      <c r="GI353" s="371" t="str">
        <f t="shared" si="821"/>
        <v/>
      </c>
      <c r="GJ353" s="372">
        <f t="shared" si="821"/>
        <v>156358.59999999998</v>
      </c>
      <c r="GK353" s="406">
        <f t="shared" si="874"/>
        <v>649</v>
      </c>
      <c r="GL353" s="372">
        <f t="shared" si="874"/>
        <v>627</v>
      </c>
      <c r="GM353" s="371">
        <f t="shared" si="874"/>
        <v>0</v>
      </c>
      <c r="GN353" s="372">
        <f t="shared" si="874"/>
        <v>627</v>
      </c>
      <c r="GO353" s="371">
        <f t="shared" si="824"/>
        <v>2294</v>
      </c>
      <c r="GP353" s="372">
        <f t="shared" si="824"/>
        <v>2247</v>
      </c>
      <c r="GQ353" s="371">
        <f t="shared" si="825"/>
        <v>0</v>
      </c>
      <c r="GR353" s="372">
        <f t="shared" si="825"/>
        <v>43751.8</v>
      </c>
      <c r="GS353" s="406">
        <f t="shared" si="875"/>
        <v>2210</v>
      </c>
      <c r="GT353" s="372">
        <f t="shared" si="875"/>
        <v>2282</v>
      </c>
      <c r="GU353" s="371">
        <f t="shared" si="875"/>
        <v>0</v>
      </c>
      <c r="GV353" s="372">
        <f t="shared" si="871"/>
        <v>2282</v>
      </c>
      <c r="GW353" s="371">
        <f t="shared" si="827"/>
        <v>7960</v>
      </c>
      <c r="GX353" s="372">
        <f t="shared" si="827"/>
        <v>8139.7</v>
      </c>
      <c r="GY353" s="371" t="str">
        <f t="shared" si="827"/>
        <v/>
      </c>
      <c r="GZ353" s="372">
        <f t="shared" si="827"/>
        <v>200110.39999999997</v>
      </c>
      <c r="HA353" s="406">
        <f t="shared" si="876"/>
        <v>0</v>
      </c>
      <c r="HB353" s="372">
        <f t="shared" si="876"/>
        <v>0</v>
      </c>
      <c r="HC353" s="371">
        <f t="shared" si="876"/>
        <v>0</v>
      </c>
      <c r="HD353" s="372">
        <f t="shared" si="872"/>
        <v>0</v>
      </c>
      <c r="HE353" s="371" t="str">
        <f t="shared" si="877"/>
        <v/>
      </c>
      <c r="HF353" s="372" t="str">
        <f t="shared" si="877"/>
        <v/>
      </c>
      <c r="HG353" s="371" t="str">
        <f t="shared" si="830"/>
        <v/>
      </c>
      <c r="HH353" s="372" t="str">
        <f t="shared" si="830"/>
        <v/>
      </c>
      <c r="HI353" s="406">
        <f t="shared" si="831"/>
        <v>8333</v>
      </c>
      <c r="HJ353" s="372">
        <f t="shared" si="831"/>
        <v>8348.7999999999993</v>
      </c>
      <c r="HK353" s="371" t="str">
        <f t="shared" si="832"/>
        <v/>
      </c>
      <c r="HL353" s="371">
        <f t="shared" si="832"/>
        <v>202680.79999999996</v>
      </c>
    </row>
    <row r="354" spans="1:220" ht="15">
      <c r="A354" s="488" t="s">
        <v>287</v>
      </c>
      <c r="B354" s="487" t="s">
        <v>572</v>
      </c>
      <c r="C354" s="533" t="s">
        <v>1014</v>
      </c>
      <c r="D354" s="488">
        <v>229179</v>
      </c>
      <c r="E354" s="442">
        <v>2</v>
      </c>
      <c r="F354" s="676">
        <v>1602</v>
      </c>
      <c r="G354" s="420">
        <v>1774</v>
      </c>
      <c r="H354" s="421">
        <v>4</v>
      </c>
      <c r="I354" s="510">
        <v>15</v>
      </c>
      <c r="J354" s="371">
        <f t="shared" si="838"/>
        <v>1598</v>
      </c>
      <c r="K354" s="372">
        <f t="shared" si="839"/>
        <v>1759</v>
      </c>
      <c r="L354" s="420"/>
      <c r="M354" s="371">
        <f t="shared" si="840"/>
        <v>1598</v>
      </c>
      <c r="N354" s="372">
        <f t="shared" si="841"/>
        <v>1759</v>
      </c>
      <c r="O354" s="371">
        <f t="shared" si="842"/>
        <v>0</v>
      </c>
      <c r="P354" s="372">
        <f t="shared" si="843"/>
        <v>1759</v>
      </c>
      <c r="Q354" s="424">
        <v>51</v>
      </c>
      <c r="R354" s="510">
        <v>65</v>
      </c>
      <c r="S354" s="371">
        <f t="shared" si="844"/>
        <v>0</v>
      </c>
      <c r="T354" s="372">
        <f t="shared" si="845"/>
        <v>65</v>
      </c>
      <c r="U354" s="426">
        <v>0</v>
      </c>
      <c r="V354" s="510">
        <v>2</v>
      </c>
      <c r="W354" s="371">
        <f t="shared" si="846"/>
        <v>0</v>
      </c>
      <c r="X354" s="372">
        <f t="shared" si="847"/>
        <v>2</v>
      </c>
      <c r="Y354" s="426"/>
      <c r="Z354" s="425"/>
      <c r="AA354" s="371">
        <f t="shared" si="848"/>
        <v>0</v>
      </c>
      <c r="AB354" s="372">
        <f t="shared" si="849"/>
        <v>0</v>
      </c>
      <c r="AC354" s="358">
        <f t="shared" si="850"/>
        <v>51</v>
      </c>
      <c r="AD354" s="372">
        <f t="shared" si="851"/>
        <v>67</v>
      </c>
      <c r="AE354" s="358">
        <f t="shared" si="852"/>
        <v>0</v>
      </c>
      <c r="AF354" s="372">
        <f t="shared" si="853"/>
        <v>67</v>
      </c>
      <c r="AG354" s="427">
        <v>4.4509803921568629</v>
      </c>
      <c r="AH354" s="510">
        <v>4.5</v>
      </c>
      <c r="AI354" s="371">
        <f t="shared" si="854"/>
        <v>227</v>
      </c>
      <c r="AJ354" s="372">
        <f t="shared" si="855"/>
        <v>292.5</v>
      </c>
      <c r="AK354" s="426" t="s">
        <v>390</v>
      </c>
      <c r="AL354" s="510">
        <v>4.5</v>
      </c>
      <c r="AM354" s="371">
        <f t="shared" si="856"/>
        <v>0</v>
      </c>
      <c r="AN354" s="372">
        <f t="shared" si="857"/>
        <v>9</v>
      </c>
      <c r="AO354" s="426"/>
      <c r="AP354" s="446"/>
      <c r="AQ354" s="371">
        <f t="shared" si="858"/>
        <v>0</v>
      </c>
      <c r="AR354" s="372">
        <f t="shared" si="859"/>
        <v>0</v>
      </c>
      <c r="AS354" s="371">
        <f t="shared" si="860"/>
        <v>4.4509803921568629</v>
      </c>
      <c r="AT354" s="372">
        <f t="shared" si="861"/>
        <v>4.5</v>
      </c>
      <c r="AU354" s="371">
        <f t="shared" si="862"/>
        <v>227</v>
      </c>
      <c r="AV354" s="372">
        <f t="shared" si="863"/>
        <v>301.5</v>
      </c>
      <c r="AW354" s="426"/>
      <c r="AX354" s="510">
        <v>124.6</v>
      </c>
      <c r="AY354" s="371">
        <f t="shared" si="864"/>
        <v>0</v>
      </c>
      <c r="AZ354" s="372">
        <f t="shared" si="865"/>
        <v>8099</v>
      </c>
      <c r="BA354" s="426"/>
      <c r="BB354" s="510">
        <v>120.5</v>
      </c>
      <c r="BC354" s="371">
        <f t="shared" si="866"/>
        <v>0</v>
      </c>
      <c r="BD354" s="372">
        <f t="shared" si="867"/>
        <v>241</v>
      </c>
      <c r="BE354" s="421"/>
      <c r="BF354" s="420"/>
      <c r="BG354" s="371">
        <f t="shared" si="778"/>
        <v>0</v>
      </c>
      <c r="BH354" s="372">
        <f t="shared" si="778"/>
        <v>0</v>
      </c>
      <c r="BI354" s="371">
        <f t="shared" si="779"/>
        <v>0</v>
      </c>
      <c r="BJ354" s="372">
        <f t="shared" si="779"/>
        <v>124.4776119402985</v>
      </c>
      <c r="BK354" s="371">
        <f t="shared" si="780"/>
        <v>0</v>
      </c>
      <c r="BL354" s="372">
        <f t="shared" si="780"/>
        <v>8340</v>
      </c>
      <c r="BM354" s="431">
        <v>210</v>
      </c>
      <c r="BN354" s="510">
        <v>232</v>
      </c>
      <c r="BO354" s="371">
        <f t="shared" si="834"/>
        <v>0</v>
      </c>
      <c r="BP354" s="372">
        <f t="shared" si="834"/>
        <v>232</v>
      </c>
      <c r="BQ354" s="426">
        <v>6</v>
      </c>
      <c r="BR354" s="510">
        <v>5</v>
      </c>
      <c r="BS354" s="371">
        <f t="shared" si="803"/>
        <v>0</v>
      </c>
      <c r="BT354" s="372">
        <f t="shared" si="803"/>
        <v>5</v>
      </c>
      <c r="BU354" s="426"/>
      <c r="BV354" s="425"/>
      <c r="BW354" s="371">
        <f t="shared" si="804"/>
        <v>0</v>
      </c>
      <c r="BX354" s="423">
        <f t="shared" si="781"/>
        <v>0</v>
      </c>
      <c r="BY354" s="358">
        <f t="shared" si="782"/>
        <v>216</v>
      </c>
      <c r="BZ354" s="372">
        <f t="shared" si="782"/>
        <v>237</v>
      </c>
      <c r="CA354" s="358">
        <f t="shared" si="783"/>
        <v>0</v>
      </c>
      <c r="CB354" s="372">
        <f t="shared" si="783"/>
        <v>237</v>
      </c>
      <c r="CC354" s="427">
        <v>5.1047619047619044</v>
      </c>
      <c r="CD354" s="510">
        <v>5</v>
      </c>
      <c r="CE354" s="371">
        <f t="shared" si="835"/>
        <v>1072</v>
      </c>
      <c r="CF354" s="372">
        <f t="shared" si="835"/>
        <v>1160</v>
      </c>
      <c r="CG354" s="426">
        <v>6.5</v>
      </c>
      <c r="CH354" s="510">
        <v>6.8</v>
      </c>
      <c r="CI354" s="371">
        <f t="shared" si="805"/>
        <v>39</v>
      </c>
      <c r="CJ354" s="372">
        <f t="shared" si="805"/>
        <v>34</v>
      </c>
      <c r="CK354" s="426"/>
      <c r="CL354" s="446"/>
      <c r="CM354" s="371">
        <f t="shared" si="806"/>
        <v>0</v>
      </c>
      <c r="CN354" s="372">
        <f t="shared" si="806"/>
        <v>0</v>
      </c>
      <c r="CO354" s="371">
        <f t="shared" si="784"/>
        <v>5.1435185185185182</v>
      </c>
      <c r="CP354" s="372">
        <f t="shared" si="784"/>
        <v>5.037974683544304</v>
      </c>
      <c r="CQ354" s="371">
        <f t="shared" si="785"/>
        <v>1111</v>
      </c>
      <c r="CR354" s="372">
        <f t="shared" si="785"/>
        <v>1194</v>
      </c>
      <c r="CS354" s="426"/>
      <c r="CT354" s="510">
        <v>135.9</v>
      </c>
      <c r="CU354" s="371">
        <f t="shared" si="836"/>
        <v>0</v>
      </c>
      <c r="CV354" s="372">
        <f t="shared" si="836"/>
        <v>31528.800000000003</v>
      </c>
      <c r="CW354" s="426"/>
      <c r="CX354" s="510">
        <v>100.6</v>
      </c>
      <c r="CY354" s="371">
        <f t="shared" si="837"/>
        <v>0</v>
      </c>
      <c r="CZ354" s="372">
        <f t="shared" si="837"/>
        <v>503</v>
      </c>
      <c r="DA354" s="421"/>
      <c r="DB354" s="420"/>
      <c r="DC354" s="371">
        <f t="shared" si="786"/>
        <v>0</v>
      </c>
      <c r="DD354" s="372">
        <f t="shared" si="786"/>
        <v>0</v>
      </c>
      <c r="DE354" s="371">
        <f t="shared" si="787"/>
        <v>0</v>
      </c>
      <c r="DF354" s="372">
        <f t="shared" si="787"/>
        <v>135.15527426160338</v>
      </c>
      <c r="DG354" s="371">
        <f t="shared" si="788"/>
        <v>0</v>
      </c>
      <c r="DH354" s="372">
        <f t="shared" si="788"/>
        <v>32031.800000000003</v>
      </c>
      <c r="DI354" s="371">
        <f t="shared" si="789"/>
        <v>267</v>
      </c>
      <c r="DJ354" s="372">
        <f t="shared" si="789"/>
        <v>304</v>
      </c>
      <c r="DK354" s="371">
        <f t="shared" si="789"/>
        <v>0</v>
      </c>
      <c r="DL354" s="372">
        <f t="shared" si="790"/>
        <v>304</v>
      </c>
      <c r="DM354" s="371">
        <f t="shared" si="791"/>
        <v>5.01123595505618</v>
      </c>
      <c r="DN354" s="372">
        <f t="shared" si="791"/>
        <v>4.9194078947368425</v>
      </c>
      <c r="DO354" s="371">
        <f t="shared" si="792"/>
        <v>1338</v>
      </c>
      <c r="DP354" s="372">
        <f t="shared" si="792"/>
        <v>1495.5</v>
      </c>
      <c r="DQ354" s="371">
        <f t="shared" si="793"/>
        <v>0</v>
      </c>
      <c r="DR354" s="372">
        <f t="shared" si="793"/>
        <v>132.80197368421054</v>
      </c>
      <c r="DS354" s="371">
        <f t="shared" si="794"/>
        <v>0</v>
      </c>
      <c r="DT354" s="372">
        <f t="shared" si="794"/>
        <v>40371.800000000003</v>
      </c>
      <c r="DU354" s="424">
        <v>699</v>
      </c>
      <c r="DV354" s="510">
        <v>735</v>
      </c>
      <c r="DW354" s="371">
        <f t="shared" si="795"/>
        <v>0</v>
      </c>
      <c r="DX354" s="372">
        <f t="shared" si="795"/>
        <v>735</v>
      </c>
      <c r="DY354" s="426">
        <v>375</v>
      </c>
      <c r="DZ354" s="510">
        <v>451</v>
      </c>
      <c r="EA354" s="371">
        <f t="shared" si="796"/>
        <v>0</v>
      </c>
      <c r="EB354" s="372">
        <f t="shared" si="796"/>
        <v>451</v>
      </c>
      <c r="EC354" s="426"/>
      <c r="ED354" s="425"/>
      <c r="EE354" s="371">
        <f t="shared" si="807"/>
        <v>0</v>
      </c>
      <c r="EF354" s="372">
        <f t="shared" si="807"/>
        <v>0</v>
      </c>
      <c r="EG354" s="358">
        <f t="shared" si="808"/>
        <v>1074</v>
      </c>
      <c r="EH354" s="372">
        <f t="shared" si="808"/>
        <v>1186</v>
      </c>
      <c r="EI354" s="358">
        <f t="shared" si="809"/>
        <v>0</v>
      </c>
      <c r="EJ354" s="372">
        <f t="shared" si="809"/>
        <v>1186</v>
      </c>
      <c r="EK354" s="427">
        <v>3.2660944206008584</v>
      </c>
      <c r="EL354" s="510">
        <v>3.3</v>
      </c>
      <c r="EM354" s="371">
        <f t="shared" si="870"/>
        <v>2283</v>
      </c>
      <c r="EN354" s="372">
        <f t="shared" si="870"/>
        <v>2425.5</v>
      </c>
      <c r="EO354" s="426">
        <v>3.0960000000000001</v>
      </c>
      <c r="EP354" s="510">
        <v>3.2</v>
      </c>
      <c r="EQ354" s="371">
        <f t="shared" si="810"/>
        <v>1161</v>
      </c>
      <c r="ER354" s="372">
        <f t="shared" si="810"/>
        <v>1443.2</v>
      </c>
      <c r="ES354" s="426"/>
      <c r="ET354" s="446"/>
      <c r="EU354" s="371">
        <f t="shared" si="868"/>
        <v>0</v>
      </c>
      <c r="EV354" s="372">
        <f t="shared" si="869"/>
        <v>0</v>
      </c>
      <c r="EW354" s="371">
        <f t="shared" si="811"/>
        <v>3.2067039106145252</v>
      </c>
      <c r="EX354" s="372">
        <f t="shared" si="811"/>
        <v>3.2619730185497469</v>
      </c>
      <c r="EY354" s="371">
        <f t="shared" si="812"/>
        <v>3444</v>
      </c>
      <c r="EZ354" s="372">
        <f t="shared" si="812"/>
        <v>3868.7</v>
      </c>
      <c r="FA354" s="426"/>
      <c r="FB354" s="510">
        <v>80.7</v>
      </c>
      <c r="FC354" s="371">
        <f t="shared" si="797"/>
        <v>0</v>
      </c>
      <c r="FD354" s="372">
        <f t="shared" si="797"/>
        <v>59314.5</v>
      </c>
      <c r="FE354" s="426"/>
      <c r="FF354" s="510">
        <v>63.7</v>
      </c>
      <c r="FG354" s="371">
        <f t="shared" si="798"/>
        <v>0</v>
      </c>
      <c r="FH354" s="372">
        <f t="shared" si="798"/>
        <v>28728.7</v>
      </c>
      <c r="FI354" s="421"/>
      <c r="FJ354" s="420"/>
      <c r="FK354" s="371">
        <f t="shared" si="813"/>
        <v>0</v>
      </c>
      <c r="FL354" s="372">
        <f t="shared" si="813"/>
        <v>0</v>
      </c>
      <c r="FM354" s="371">
        <f t="shared" si="814"/>
        <v>0</v>
      </c>
      <c r="FN354" s="372">
        <f t="shared" si="814"/>
        <v>74.235413153456989</v>
      </c>
      <c r="FO354" s="371">
        <f t="shared" si="815"/>
        <v>0</v>
      </c>
      <c r="FP354" s="372">
        <f t="shared" si="815"/>
        <v>88043.199999999983</v>
      </c>
      <c r="FQ354" s="424">
        <v>257</v>
      </c>
      <c r="FR354" s="510">
        <v>269</v>
      </c>
      <c r="FS354" s="371">
        <f t="shared" si="816"/>
        <v>0</v>
      </c>
      <c r="FT354" s="372">
        <f t="shared" si="816"/>
        <v>269</v>
      </c>
      <c r="FU354" s="426">
        <v>3.4202334630350193</v>
      </c>
      <c r="FV354" s="510">
        <v>3.2</v>
      </c>
      <c r="FW354" s="371">
        <f t="shared" si="799"/>
        <v>879</v>
      </c>
      <c r="FX354" s="372">
        <f t="shared" si="799"/>
        <v>860.80000000000007</v>
      </c>
      <c r="FY354" s="426"/>
      <c r="FZ354" s="510">
        <v>56.5</v>
      </c>
      <c r="GA354" s="371">
        <f t="shared" si="817"/>
        <v>0</v>
      </c>
      <c r="GB354" s="372">
        <f t="shared" si="817"/>
        <v>15198.5</v>
      </c>
      <c r="GC354" s="406">
        <f t="shared" si="873"/>
        <v>960</v>
      </c>
      <c r="GD354" s="372">
        <f t="shared" si="873"/>
        <v>1032</v>
      </c>
      <c r="GE354" s="371">
        <f t="shared" si="873"/>
        <v>0</v>
      </c>
      <c r="GF354" s="372">
        <f t="shared" si="873"/>
        <v>1032</v>
      </c>
      <c r="GG354" s="371">
        <f t="shared" si="820"/>
        <v>3582</v>
      </c>
      <c r="GH354" s="372">
        <f t="shared" si="820"/>
        <v>3878</v>
      </c>
      <c r="GI354" s="371" t="str">
        <f t="shared" si="821"/>
        <v/>
      </c>
      <c r="GJ354" s="372">
        <f t="shared" si="821"/>
        <v>98942.3</v>
      </c>
      <c r="GK354" s="406">
        <f t="shared" si="874"/>
        <v>381</v>
      </c>
      <c r="GL354" s="372">
        <f t="shared" si="874"/>
        <v>458</v>
      </c>
      <c r="GM354" s="371">
        <f t="shared" si="874"/>
        <v>0</v>
      </c>
      <c r="GN354" s="372">
        <f t="shared" si="874"/>
        <v>458</v>
      </c>
      <c r="GO354" s="371">
        <f t="shared" si="824"/>
        <v>1200</v>
      </c>
      <c r="GP354" s="372">
        <f t="shared" si="824"/>
        <v>1486.2</v>
      </c>
      <c r="GQ354" s="371">
        <f t="shared" si="825"/>
        <v>0</v>
      </c>
      <c r="GR354" s="372">
        <f t="shared" si="825"/>
        <v>29472.7</v>
      </c>
      <c r="GS354" s="406">
        <f t="shared" si="875"/>
        <v>1341</v>
      </c>
      <c r="GT354" s="372">
        <f t="shared" si="875"/>
        <v>1490</v>
      </c>
      <c r="GU354" s="371">
        <f t="shared" si="875"/>
        <v>0</v>
      </c>
      <c r="GV354" s="372">
        <f t="shared" si="871"/>
        <v>1490</v>
      </c>
      <c r="GW354" s="371">
        <f t="shared" si="827"/>
        <v>4782</v>
      </c>
      <c r="GX354" s="372">
        <f t="shared" si="827"/>
        <v>5364.2</v>
      </c>
      <c r="GY354" s="371" t="str">
        <f t="shared" si="827"/>
        <v/>
      </c>
      <c r="GZ354" s="372">
        <f t="shared" si="827"/>
        <v>128415</v>
      </c>
      <c r="HA354" s="406">
        <f t="shared" si="876"/>
        <v>0</v>
      </c>
      <c r="HB354" s="372">
        <f t="shared" si="876"/>
        <v>0</v>
      </c>
      <c r="HC354" s="371">
        <f t="shared" si="876"/>
        <v>0</v>
      </c>
      <c r="HD354" s="372">
        <f t="shared" si="872"/>
        <v>0</v>
      </c>
      <c r="HE354" s="371" t="str">
        <f t="shared" si="877"/>
        <v/>
      </c>
      <c r="HF354" s="372" t="str">
        <f t="shared" si="877"/>
        <v/>
      </c>
      <c r="HG354" s="371" t="str">
        <f t="shared" si="830"/>
        <v/>
      </c>
      <c r="HH354" s="372" t="str">
        <f t="shared" si="830"/>
        <v/>
      </c>
      <c r="HI354" s="406">
        <f t="shared" si="831"/>
        <v>5661</v>
      </c>
      <c r="HJ354" s="372">
        <f t="shared" si="831"/>
        <v>6225</v>
      </c>
      <c r="HK354" s="371" t="str">
        <f t="shared" si="832"/>
        <v/>
      </c>
      <c r="HL354" s="371">
        <f t="shared" si="832"/>
        <v>143613.5</v>
      </c>
    </row>
    <row r="355" spans="1:220" ht="15">
      <c r="A355" s="488" t="s">
        <v>287</v>
      </c>
      <c r="B355" s="487" t="s">
        <v>573</v>
      </c>
      <c r="C355" s="48"/>
      <c r="D355" s="488">
        <v>228796</v>
      </c>
      <c r="E355" s="442">
        <v>2</v>
      </c>
      <c r="F355" s="676">
        <v>2999</v>
      </c>
      <c r="G355" s="420">
        <v>3031</v>
      </c>
      <c r="H355" s="421">
        <v>6</v>
      </c>
      <c r="I355" s="510">
        <v>4</v>
      </c>
      <c r="J355" s="371">
        <f t="shared" si="838"/>
        <v>2993</v>
      </c>
      <c r="K355" s="372">
        <f t="shared" si="839"/>
        <v>3027</v>
      </c>
      <c r="L355" s="420"/>
      <c r="M355" s="371">
        <f t="shared" si="840"/>
        <v>2993</v>
      </c>
      <c r="N355" s="372">
        <f t="shared" si="841"/>
        <v>3027</v>
      </c>
      <c r="O355" s="371">
        <f t="shared" si="842"/>
        <v>0</v>
      </c>
      <c r="P355" s="372">
        <f t="shared" si="843"/>
        <v>3027</v>
      </c>
      <c r="Q355" s="424">
        <v>127</v>
      </c>
      <c r="R355" s="510">
        <v>160</v>
      </c>
      <c r="S355" s="371">
        <f t="shared" si="844"/>
        <v>0</v>
      </c>
      <c r="T355" s="372">
        <f t="shared" si="845"/>
        <v>160</v>
      </c>
      <c r="U355" s="426">
        <v>13</v>
      </c>
      <c r="V355" s="510">
        <v>28</v>
      </c>
      <c r="W355" s="371">
        <f t="shared" si="846"/>
        <v>0</v>
      </c>
      <c r="X355" s="372">
        <f t="shared" si="847"/>
        <v>28</v>
      </c>
      <c r="Y355" s="426"/>
      <c r="Z355" s="425"/>
      <c r="AA355" s="371">
        <f t="shared" si="848"/>
        <v>0</v>
      </c>
      <c r="AB355" s="372">
        <f t="shared" si="849"/>
        <v>0</v>
      </c>
      <c r="AC355" s="358">
        <f t="shared" si="850"/>
        <v>140</v>
      </c>
      <c r="AD355" s="372">
        <f t="shared" si="851"/>
        <v>188</v>
      </c>
      <c r="AE355" s="358">
        <f t="shared" si="852"/>
        <v>0</v>
      </c>
      <c r="AF355" s="372">
        <f t="shared" si="853"/>
        <v>188</v>
      </c>
      <c r="AG355" s="427">
        <v>4.5826771653543306</v>
      </c>
      <c r="AH355" s="510">
        <v>4.9000000000000004</v>
      </c>
      <c r="AI355" s="371">
        <f t="shared" si="854"/>
        <v>582</v>
      </c>
      <c r="AJ355" s="372">
        <f t="shared" si="855"/>
        <v>784</v>
      </c>
      <c r="AK355" s="426">
        <v>4.615384615384615</v>
      </c>
      <c r="AL355" s="510">
        <v>4.4000000000000004</v>
      </c>
      <c r="AM355" s="371">
        <f t="shared" si="856"/>
        <v>59.999999999999993</v>
      </c>
      <c r="AN355" s="372">
        <f t="shared" si="857"/>
        <v>123.20000000000002</v>
      </c>
      <c r="AO355" s="426"/>
      <c r="AP355" s="446"/>
      <c r="AQ355" s="371">
        <f t="shared" si="858"/>
        <v>0</v>
      </c>
      <c r="AR355" s="372">
        <f t="shared" si="859"/>
        <v>0</v>
      </c>
      <c r="AS355" s="371">
        <f t="shared" si="860"/>
        <v>4.5857142857142854</v>
      </c>
      <c r="AT355" s="372">
        <f t="shared" si="861"/>
        <v>4.8255319148936175</v>
      </c>
      <c r="AU355" s="371">
        <f t="shared" si="862"/>
        <v>642</v>
      </c>
      <c r="AV355" s="372">
        <f t="shared" si="863"/>
        <v>907.2</v>
      </c>
      <c r="AW355" s="426"/>
      <c r="AX355" s="510">
        <v>128.69999999999999</v>
      </c>
      <c r="AY355" s="371">
        <f t="shared" si="864"/>
        <v>0</v>
      </c>
      <c r="AZ355" s="372">
        <f t="shared" si="865"/>
        <v>20592</v>
      </c>
      <c r="BA355" s="426"/>
      <c r="BB355" s="510">
        <v>119.2</v>
      </c>
      <c r="BC355" s="371">
        <f t="shared" si="866"/>
        <v>0</v>
      </c>
      <c r="BD355" s="372">
        <f t="shared" si="867"/>
        <v>3337.6</v>
      </c>
      <c r="BE355" s="421"/>
      <c r="BF355" s="420"/>
      <c r="BG355" s="371">
        <f t="shared" si="778"/>
        <v>0</v>
      </c>
      <c r="BH355" s="372">
        <f t="shared" si="778"/>
        <v>0</v>
      </c>
      <c r="BI355" s="371">
        <f t="shared" si="779"/>
        <v>0</v>
      </c>
      <c r="BJ355" s="372">
        <f t="shared" si="779"/>
        <v>127.28510638297871</v>
      </c>
      <c r="BK355" s="371">
        <f t="shared" si="780"/>
        <v>0</v>
      </c>
      <c r="BL355" s="372">
        <f t="shared" si="780"/>
        <v>23929.599999999999</v>
      </c>
      <c r="BM355" s="431">
        <v>1042</v>
      </c>
      <c r="BN355" s="510">
        <v>1066</v>
      </c>
      <c r="BO355" s="371">
        <f t="shared" si="834"/>
        <v>0</v>
      </c>
      <c r="BP355" s="372">
        <f t="shared" si="834"/>
        <v>1066</v>
      </c>
      <c r="BQ355" s="426">
        <v>110</v>
      </c>
      <c r="BR355" s="510">
        <v>103</v>
      </c>
      <c r="BS355" s="371">
        <f t="shared" si="803"/>
        <v>0</v>
      </c>
      <c r="BT355" s="372">
        <f t="shared" si="803"/>
        <v>103</v>
      </c>
      <c r="BU355" s="426"/>
      <c r="BV355" s="425"/>
      <c r="BW355" s="371">
        <f t="shared" si="804"/>
        <v>0</v>
      </c>
      <c r="BX355" s="423">
        <f t="shared" si="781"/>
        <v>0</v>
      </c>
      <c r="BY355" s="358">
        <f t="shared" si="782"/>
        <v>1152</v>
      </c>
      <c r="BZ355" s="372">
        <f t="shared" si="782"/>
        <v>1169</v>
      </c>
      <c r="CA355" s="358">
        <f t="shared" si="783"/>
        <v>0</v>
      </c>
      <c r="CB355" s="372">
        <f t="shared" si="783"/>
        <v>1169</v>
      </c>
      <c r="CC355" s="427">
        <v>6.0403071017274472</v>
      </c>
      <c r="CD355" s="510">
        <v>6</v>
      </c>
      <c r="CE355" s="371">
        <f t="shared" si="835"/>
        <v>6294</v>
      </c>
      <c r="CF355" s="372">
        <f t="shared" si="835"/>
        <v>6396</v>
      </c>
      <c r="CG355" s="426">
        <v>6.2</v>
      </c>
      <c r="CH355" s="510">
        <v>6.1</v>
      </c>
      <c r="CI355" s="371">
        <f t="shared" si="805"/>
        <v>682</v>
      </c>
      <c r="CJ355" s="372">
        <f t="shared" si="805"/>
        <v>628.29999999999995</v>
      </c>
      <c r="CK355" s="426"/>
      <c r="CL355" s="446"/>
      <c r="CM355" s="371">
        <f t="shared" si="806"/>
        <v>0</v>
      </c>
      <c r="CN355" s="372">
        <f t="shared" si="806"/>
        <v>0</v>
      </c>
      <c r="CO355" s="371">
        <f t="shared" si="784"/>
        <v>6.0555555555555554</v>
      </c>
      <c r="CP355" s="372">
        <f t="shared" si="784"/>
        <v>6.0088109495295123</v>
      </c>
      <c r="CQ355" s="371">
        <f t="shared" si="785"/>
        <v>6976</v>
      </c>
      <c r="CR355" s="372">
        <f t="shared" si="785"/>
        <v>7024.3</v>
      </c>
      <c r="CS355" s="426"/>
      <c r="CT355" s="510">
        <v>141.9</v>
      </c>
      <c r="CU355" s="371">
        <f t="shared" si="836"/>
        <v>0</v>
      </c>
      <c r="CV355" s="372">
        <f t="shared" si="836"/>
        <v>151265.4</v>
      </c>
      <c r="CW355" s="426"/>
      <c r="CX355" s="510">
        <v>137</v>
      </c>
      <c r="CY355" s="371">
        <f t="shared" si="837"/>
        <v>0</v>
      </c>
      <c r="CZ355" s="372">
        <f t="shared" si="837"/>
        <v>14111</v>
      </c>
      <c r="DA355" s="421"/>
      <c r="DB355" s="420"/>
      <c r="DC355" s="371">
        <f t="shared" si="786"/>
        <v>0</v>
      </c>
      <c r="DD355" s="372">
        <f t="shared" si="786"/>
        <v>0</v>
      </c>
      <c r="DE355" s="371">
        <f t="shared" si="787"/>
        <v>0</v>
      </c>
      <c r="DF355" s="372">
        <f t="shared" si="787"/>
        <v>141.4682634730539</v>
      </c>
      <c r="DG355" s="371">
        <f t="shared" si="788"/>
        <v>0</v>
      </c>
      <c r="DH355" s="372">
        <f t="shared" si="788"/>
        <v>165376.4</v>
      </c>
      <c r="DI355" s="371">
        <f t="shared" si="789"/>
        <v>1292</v>
      </c>
      <c r="DJ355" s="372">
        <f t="shared" si="789"/>
        <v>1357</v>
      </c>
      <c r="DK355" s="371">
        <f t="shared" si="789"/>
        <v>0</v>
      </c>
      <c r="DL355" s="372">
        <f t="shared" si="790"/>
        <v>1357</v>
      </c>
      <c r="DM355" s="371">
        <f t="shared" si="791"/>
        <v>5.8962848297213624</v>
      </c>
      <c r="DN355" s="372">
        <f t="shared" si="791"/>
        <v>5.8448784082535008</v>
      </c>
      <c r="DO355" s="371">
        <f t="shared" si="792"/>
        <v>7618</v>
      </c>
      <c r="DP355" s="372">
        <f t="shared" si="792"/>
        <v>7931.5000000000009</v>
      </c>
      <c r="DQ355" s="371">
        <f t="shared" si="793"/>
        <v>0</v>
      </c>
      <c r="DR355" s="372">
        <f t="shared" si="793"/>
        <v>139.5033161385409</v>
      </c>
      <c r="DS355" s="371">
        <f t="shared" si="794"/>
        <v>0</v>
      </c>
      <c r="DT355" s="372">
        <f t="shared" si="794"/>
        <v>189306</v>
      </c>
      <c r="DU355" s="424">
        <v>631</v>
      </c>
      <c r="DV355" s="510">
        <v>655</v>
      </c>
      <c r="DW355" s="371">
        <f t="shared" si="795"/>
        <v>0</v>
      </c>
      <c r="DX355" s="372">
        <f t="shared" si="795"/>
        <v>655</v>
      </c>
      <c r="DY355" s="426">
        <v>688</v>
      </c>
      <c r="DZ355" s="510">
        <v>687</v>
      </c>
      <c r="EA355" s="371">
        <f t="shared" si="796"/>
        <v>0</v>
      </c>
      <c r="EB355" s="372">
        <f t="shared" si="796"/>
        <v>687</v>
      </c>
      <c r="EC355" s="426"/>
      <c r="ED355" s="425"/>
      <c r="EE355" s="371">
        <f t="shared" si="807"/>
        <v>0</v>
      </c>
      <c r="EF355" s="372">
        <f t="shared" si="807"/>
        <v>0</v>
      </c>
      <c r="EG355" s="358">
        <f t="shared" si="808"/>
        <v>1319</v>
      </c>
      <c r="EH355" s="372">
        <f t="shared" si="808"/>
        <v>1342</v>
      </c>
      <c r="EI355" s="358">
        <f t="shared" si="809"/>
        <v>0</v>
      </c>
      <c r="EJ355" s="372">
        <f t="shared" si="809"/>
        <v>1342</v>
      </c>
      <c r="EK355" s="427">
        <v>3.89540412044374</v>
      </c>
      <c r="EL355" s="510">
        <v>3.8</v>
      </c>
      <c r="EM355" s="371">
        <f t="shared" si="870"/>
        <v>2458</v>
      </c>
      <c r="EN355" s="372">
        <f t="shared" si="870"/>
        <v>2489</v>
      </c>
      <c r="EO355" s="426">
        <v>3.5944767441860463</v>
      </c>
      <c r="EP355" s="510">
        <v>3.6</v>
      </c>
      <c r="EQ355" s="371">
        <f t="shared" si="810"/>
        <v>2473</v>
      </c>
      <c r="ER355" s="372">
        <f t="shared" si="810"/>
        <v>2473.2000000000003</v>
      </c>
      <c r="ES355" s="426"/>
      <c r="ET355" s="446"/>
      <c r="EU355" s="371">
        <f t="shared" si="868"/>
        <v>0</v>
      </c>
      <c r="EV355" s="372">
        <f t="shared" si="869"/>
        <v>0</v>
      </c>
      <c r="EW355" s="371">
        <f t="shared" si="811"/>
        <v>3.7384382107657315</v>
      </c>
      <c r="EX355" s="372">
        <f t="shared" si="811"/>
        <v>3.697615499254844</v>
      </c>
      <c r="EY355" s="371">
        <f t="shared" si="812"/>
        <v>4931</v>
      </c>
      <c r="EZ355" s="372">
        <f t="shared" si="812"/>
        <v>4962.2000000000007</v>
      </c>
      <c r="FA355" s="426"/>
      <c r="FB355" s="510">
        <v>91</v>
      </c>
      <c r="FC355" s="371">
        <f t="shared" si="797"/>
        <v>0</v>
      </c>
      <c r="FD355" s="372">
        <f t="shared" si="797"/>
        <v>59605</v>
      </c>
      <c r="FE355" s="426"/>
      <c r="FF355" s="510">
        <v>74</v>
      </c>
      <c r="FG355" s="371">
        <f t="shared" si="798"/>
        <v>0</v>
      </c>
      <c r="FH355" s="372">
        <f t="shared" si="798"/>
        <v>50838</v>
      </c>
      <c r="FI355" s="421"/>
      <c r="FJ355" s="420"/>
      <c r="FK355" s="371">
        <f t="shared" si="813"/>
        <v>0</v>
      </c>
      <c r="FL355" s="372">
        <f t="shared" si="813"/>
        <v>0</v>
      </c>
      <c r="FM355" s="371">
        <f t="shared" si="814"/>
        <v>0</v>
      </c>
      <c r="FN355" s="372">
        <f t="shared" si="814"/>
        <v>82.2973174366617</v>
      </c>
      <c r="FO355" s="371">
        <f t="shared" si="815"/>
        <v>0</v>
      </c>
      <c r="FP355" s="372">
        <f t="shared" si="815"/>
        <v>110443</v>
      </c>
      <c r="FQ355" s="424">
        <v>382</v>
      </c>
      <c r="FR355" s="510">
        <v>328</v>
      </c>
      <c r="FS355" s="371">
        <f t="shared" si="816"/>
        <v>0</v>
      </c>
      <c r="FT355" s="372">
        <f t="shared" si="816"/>
        <v>328</v>
      </c>
      <c r="FU355" s="426">
        <v>5.7382198952879584</v>
      </c>
      <c r="FV355" s="510">
        <v>5.8</v>
      </c>
      <c r="FW355" s="371">
        <f t="shared" si="799"/>
        <v>2192</v>
      </c>
      <c r="FX355" s="372">
        <f t="shared" si="799"/>
        <v>1902.3999999999999</v>
      </c>
      <c r="FY355" s="426"/>
      <c r="FZ355" s="510">
        <v>85.9</v>
      </c>
      <c r="GA355" s="371">
        <f t="shared" si="817"/>
        <v>0</v>
      </c>
      <c r="GB355" s="372">
        <f t="shared" si="817"/>
        <v>28175.200000000001</v>
      </c>
      <c r="GC355" s="406">
        <f t="shared" si="873"/>
        <v>1800</v>
      </c>
      <c r="GD355" s="372">
        <f t="shared" si="873"/>
        <v>1881</v>
      </c>
      <c r="GE355" s="371">
        <f t="shared" si="873"/>
        <v>0</v>
      </c>
      <c r="GF355" s="372">
        <f t="shared" si="873"/>
        <v>1881</v>
      </c>
      <c r="GG355" s="371">
        <f t="shared" si="820"/>
        <v>9334</v>
      </c>
      <c r="GH355" s="372">
        <f t="shared" si="820"/>
        <v>9669</v>
      </c>
      <c r="GI355" s="371" t="str">
        <f t="shared" si="821"/>
        <v/>
      </c>
      <c r="GJ355" s="372">
        <f t="shared" si="821"/>
        <v>231462.39999999999</v>
      </c>
      <c r="GK355" s="406">
        <f t="shared" si="874"/>
        <v>811</v>
      </c>
      <c r="GL355" s="372">
        <f t="shared" si="874"/>
        <v>818</v>
      </c>
      <c r="GM355" s="371">
        <f t="shared" si="874"/>
        <v>0</v>
      </c>
      <c r="GN355" s="372">
        <f t="shared" si="874"/>
        <v>818</v>
      </c>
      <c r="GO355" s="371">
        <f t="shared" si="824"/>
        <v>3215</v>
      </c>
      <c r="GP355" s="372">
        <f t="shared" si="824"/>
        <v>3224.7000000000003</v>
      </c>
      <c r="GQ355" s="371">
        <f t="shared" si="825"/>
        <v>0</v>
      </c>
      <c r="GR355" s="372">
        <f t="shared" si="825"/>
        <v>68286.600000000006</v>
      </c>
      <c r="GS355" s="406">
        <f t="shared" si="875"/>
        <v>2611</v>
      </c>
      <c r="GT355" s="372">
        <f t="shared" si="875"/>
        <v>2699</v>
      </c>
      <c r="GU355" s="371">
        <f t="shared" si="875"/>
        <v>0</v>
      </c>
      <c r="GV355" s="372">
        <f t="shared" si="871"/>
        <v>2699</v>
      </c>
      <c r="GW355" s="371">
        <f t="shared" si="827"/>
        <v>12549</v>
      </c>
      <c r="GX355" s="372">
        <f t="shared" si="827"/>
        <v>12893.7</v>
      </c>
      <c r="GY355" s="371" t="str">
        <f t="shared" si="827"/>
        <v/>
      </c>
      <c r="GZ355" s="372">
        <f t="shared" si="827"/>
        <v>299749</v>
      </c>
      <c r="HA355" s="406">
        <f t="shared" si="876"/>
        <v>0</v>
      </c>
      <c r="HB355" s="372">
        <f t="shared" si="876"/>
        <v>0</v>
      </c>
      <c r="HC355" s="371">
        <f t="shared" si="876"/>
        <v>0</v>
      </c>
      <c r="HD355" s="372">
        <f t="shared" si="872"/>
        <v>0</v>
      </c>
      <c r="HE355" s="371" t="str">
        <f t="shared" si="877"/>
        <v/>
      </c>
      <c r="HF355" s="372" t="str">
        <f t="shared" si="877"/>
        <v/>
      </c>
      <c r="HG355" s="371" t="str">
        <f t="shared" si="830"/>
        <v/>
      </c>
      <c r="HH355" s="372" t="str">
        <f t="shared" si="830"/>
        <v/>
      </c>
      <c r="HI355" s="406">
        <f t="shared" si="831"/>
        <v>14741</v>
      </c>
      <c r="HJ355" s="372">
        <f t="shared" si="831"/>
        <v>14796.1</v>
      </c>
      <c r="HK355" s="371" t="str">
        <f t="shared" si="832"/>
        <v/>
      </c>
      <c r="HL355" s="371">
        <f t="shared" si="832"/>
        <v>327924.2</v>
      </c>
    </row>
    <row r="356" spans="1:220" ht="15">
      <c r="A356" s="488" t="s">
        <v>287</v>
      </c>
      <c r="B356" s="487" t="s">
        <v>588</v>
      </c>
      <c r="C356" s="48"/>
      <c r="D356" s="488">
        <v>229027</v>
      </c>
      <c r="E356" s="442">
        <v>2</v>
      </c>
      <c r="F356" s="676">
        <v>3841</v>
      </c>
      <c r="G356" s="420">
        <v>3968</v>
      </c>
      <c r="H356" s="421">
        <v>17</v>
      </c>
      <c r="I356" s="510">
        <v>21</v>
      </c>
      <c r="J356" s="371">
        <f t="shared" si="838"/>
        <v>3824</v>
      </c>
      <c r="K356" s="372">
        <f t="shared" si="839"/>
        <v>3947</v>
      </c>
      <c r="L356" s="420"/>
      <c r="M356" s="371">
        <f t="shared" si="840"/>
        <v>3824</v>
      </c>
      <c r="N356" s="372">
        <f t="shared" si="841"/>
        <v>3947</v>
      </c>
      <c r="O356" s="371">
        <f t="shared" si="842"/>
        <v>0</v>
      </c>
      <c r="P356" s="372">
        <f t="shared" si="843"/>
        <v>3947</v>
      </c>
      <c r="Q356" s="424">
        <v>325</v>
      </c>
      <c r="R356" s="510">
        <v>404</v>
      </c>
      <c r="S356" s="371">
        <f t="shared" si="844"/>
        <v>0</v>
      </c>
      <c r="T356" s="372">
        <f t="shared" si="845"/>
        <v>404</v>
      </c>
      <c r="U356" s="426">
        <v>12</v>
      </c>
      <c r="V356" s="510">
        <v>12</v>
      </c>
      <c r="W356" s="371">
        <f t="shared" si="846"/>
        <v>0</v>
      </c>
      <c r="X356" s="372">
        <f t="shared" si="847"/>
        <v>12</v>
      </c>
      <c r="Y356" s="426"/>
      <c r="Z356" s="425"/>
      <c r="AA356" s="371">
        <f t="shared" si="848"/>
        <v>0</v>
      </c>
      <c r="AB356" s="372">
        <f t="shared" si="849"/>
        <v>0</v>
      </c>
      <c r="AC356" s="358">
        <f t="shared" si="850"/>
        <v>337</v>
      </c>
      <c r="AD356" s="372">
        <f t="shared" si="851"/>
        <v>416</v>
      </c>
      <c r="AE356" s="358">
        <f t="shared" si="852"/>
        <v>0</v>
      </c>
      <c r="AF356" s="372">
        <f t="shared" si="853"/>
        <v>416</v>
      </c>
      <c r="AG356" s="427">
        <v>4.9323076923076927</v>
      </c>
      <c r="AH356" s="510">
        <v>4.8</v>
      </c>
      <c r="AI356" s="371">
        <f t="shared" si="854"/>
        <v>1603.0000000000002</v>
      </c>
      <c r="AJ356" s="372">
        <f t="shared" si="855"/>
        <v>1939.1999999999998</v>
      </c>
      <c r="AK356" s="426">
        <v>5</v>
      </c>
      <c r="AL356" s="510">
        <v>6</v>
      </c>
      <c r="AM356" s="371">
        <f t="shared" si="856"/>
        <v>60</v>
      </c>
      <c r="AN356" s="372">
        <f t="shared" si="857"/>
        <v>72</v>
      </c>
      <c r="AO356" s="426"/>
      <c r="AP356" s="446"/>
      <c r="AQ356" s="371">
        <f t="shared" si="858"/>
        <v>0</v>
      </c>
      <c r="AR356" s="372">
        <f t="shared" si="859"/>
        <v>0</v>
      </c>
      <c r="AS356" s="371">
        <f t="shared" si="860"/>
        <v>4.9347181008902083</v>
      </c>
      <c r="AT356" s="372">
        <f t="shared" si="861"/>
        <v>4.8346153846153843</v>
      </c>
      <c r="AU356" s="371">
        <f t="shared" si="862"/>
        <v>1663.0000000000002</v>
      </c>
      <c r="AV356" s="372">
        <f t="shared" si="863"/>
        <v>2011.1999999999998</v>
      </c>
      <c r="AW356" s="426"/>
      <c r="AX356" s="510">
        <v>127.1</v>
      </c>
      <c r="AY356" s="371">
        <f t="shared" si="864"/>
        <v>0</v>
      </c>
      <c r="AZ356" s="372">
        <f t="shared" si="865"/>
        <v>51348.399999999994</v>
      </c>
      <c r="BA356" s="426"/>
      <c r="BB356" s="510">
        <v>133.1</v>
      </c>
      <c r="BC356" s="371">
        <f t="shared" si="866"/>
        <v>0</v>
      </c>
      <c r="BD356" s="372">
        <f t="shared" si="867"/>
        <v>1597.1999999999998</v>
      </c>
      <c r="BE356" s="421"/>
      <c r="BF356" s="420"/>
      <c r="BG356" s="371">
        <f t="shared" si="778"/>
        <v>0</v>
      </c>
      <c r="BH356" s="372">
        <f t="shared" si="778"/>
        <v>0</v>
      </c>
      <c r="BI356" s="371">
        <f t="shared" si="779"/>
        <v>0</v>
      </c>
      <c r="BJ356" s="372">
        <f t="shared" si="779"/>
        <v>127.2730769230769</v>
      </c>
      <c r="BK356" s="371">
        <f t="shared" si="780"/>
        <v>0</v>
      </c>
      <c r="BL356" s="372">
        <f t="shared" si="780"/>
        <v>52945.599999999991</v>
      </c>
      <c r="BM356" s="431">
        <v>887</v>
      </c>
      <c r="BN356" s="510">
        <v>1012</v>
      </c>
      <c r="BO356" s="371">
        <f t="shared" si="834"/>
        <v>0</v>
      </c>
      <c r="BP356" s="372">
        <f t="shared" si="834"/>
        <v>1012</v>
      </c>
      <c r="BQ356" s="426">
        <v>68</v>
      </c>
      <c r="BR356" s="510">
        <v>53</v>
      </c>
      <c r="BS356" s="371">
        <f t="shared" si="803"/>
        <v>0</v>
      </c>
      <c r="BT356" s="372">
        <f t="shared" si="803"/>
        <v>53</v>
      </c>
      <c r="BU356" s="426"/>
      <c r="BV356" s="425"/>
      <c r="BW356" s="371">
        <f t="shared" si="804"/>
        <v>0</v>
      </c>
      <c r="BX356" s="423">
        <f t="shared" ref="BX356:BX419" si="878">IF(DB356&gt;0,BV356,)</f>
        <v>0</v>
      </c>
      <c r="BY356" s="358">
        <f t="shared" si="782"/>
        <v>955</v>
      </c>
      <c r="BZ356" s="372">
        <f t="shared" si="782"/>
        <v>1065</v>
      </c>
      <c r="CA356" s="358">
        <f t="shared" si="783"/>
        <v>0</v>
      </c>
      <c r="CB356" s="372">
        <f t="shared" si="783"/>
        <v>1065</v>
      </c>
      <c r="CC356" s="427">
        <v>5.430665163472379</v>
      </c>
      <c r="CD356" s="510">
        <v>5.5</v>
      </c>
      <c r="CE356" s="371">
        <f t="shared" si="835"/>
        <v>4817</v>
      </c>
      <c r="CF356" s="372">
        <f t="shared" si="835"/>
        <v>5566</v>
      </c>
      <c r="CG356" s="426">
        <v>6.4411764705882355</v>
      </c>
      <c r="CH356" s="510">
        <v>6.7</v>
      </c>
      <c r="CI356" s="371">
        <f t="shared" si="805"/>
        <v>438</v>
      </c>
      <c r="CJ356" s="372">
        <f t="shared" si="805"/>
        <v>355.1</v>
      </c>
      <c r="CK356" s="426"/>
      <c r="CL356" s="446"/>
      <c r="CM356" s="371">
        <f t="shared" si="806"/>
        <v>0</v>
      </c>
      <c r="CN356" s="372">
        <f t="shared" si="806"/>
        <v>0</v>
      </c>
      <c r="CO356" s="371">
        <f t="shared" si="784"/>
        <v>5.5026178010471201</v>
      </c>
      <c r="CP356" s="372">
        <f t="shared" si="784"/>
        <v>5.5597183098591554</v>
      </c>
      <c r="CQ356" s="371">
        <f t="shared" si="785"/>
        <v>5255</v>
      </c>
      <c r="CR356" s="372">
        <f t="shared" si="785"/>
        <v>5921.1</v>
      </c>
      <c r="CS356" s="426"/>
      <c r="CT356" s="510">
        <v>136.6</v>
      </c>
      <c r="CU356" s="371">
        <f t="shared" si="836"/>
        <v>0</v>
      </c>
      <c r="CV356" s="372">
        <f t="shared" si="836"/>
        <v>138239.19999999998</v>
      </c>
      <c r="CW356" s="426"/>
      <c r="CX356" s="510">
        <v>130.80000000000001</v>
      </c>
      <c r="CY356" s="371">
        <f t="shared" si="837"/>
        <v>0</v>
      </c>
      <c r="CZ356" s="372">
        <f t="shared" si="837"/>
        <v>6932.4000000000005</v>
      </c>
      <c r="DA356" s="421"/>
      <c r="DB356" s="420"/>
      <c r="DC356" s="371">
        <f t="shared" si="786"/>
        <v>0</v>
      </c>
      <c r="DD356" s="372">
        <f t="shared" si="786"/>
        <v>0</v>
      </c>
      <c r="DE356" s="371">
        <f t="shared" si="787"/>
        <v>0</v>
      </c>
      <c r="DF356" s="372">
        <f t="shared" si="787"/>
        <v>136.31136150234741</v>
      </c>
      <c r="DG356" s="371">
        <f t="shared" si="788"/>
        <v>0</v>
      </c>
      <c r="DH356" s="372">
        <f t="shared" si="788"/>
        <v>145171.6</v>
      </c>
      <c r="DI356" s="371">
        <f t="shared" si="789"/>
        <v>1292</v>
      </c>
      <c r="DJ356" s="372">
        <f t="shared" si="789"/>
        <v>1481</v>
      </c>
      <c r="DK356" s="371">
        <f t="shared" si="789"/>
        <v>0</v>
      </c>
      <c r="DL356" s="372">
        <f t="shared" si="789"/>
        <v>1481</v>
      </c>
      <c r="DM356" s="371">
        <f t="shared" si="791"/>
        <v>5.3544891640866874</v>
      </c>
      <c r="DN356" s="372">
        <f t="shared" si="791"/>
        <v>5.3560432140445648</v>
      </c>
      <c r="DO356" s="371">
        <f t="shared" si="792"/>
        <v>6918</v>
      </c>
      <c r="DP356" s="372">
        <f t="shared" si="792"/>
        <v>7932.3</v>
      </c>
      <c r="DQ356" s="371">
        <f t="shared" si="793"/>
        <v>0</v>
      </c>
      <c r="DR356" s="372">
        <f t="shared" si="793"/>
        <v>133.77258609047942</v>
      </c>
      <c r="DS356" s="371">
        <f t="shared" si="794"/>
        <v>0</v>
      </c>
      <c r="DT356" s="372">
        <f t="shared" si="794"/>
        <v>198117.2</v>
      </c>
      <c r="DU356" s="424">
        <v>1610</v>
      </c>
      <c r="DV356" s="510">
        <v>1611</v>
      </c>
      <c r="DW356" s="371">
        <f t="shared" si="795"/>
        <v>0</v>
      </c>
      <c r="DX356" s="372">
        <f t="shared" si="795"/>
        <v>1611</v>
      </c>
      <c r="DY356" s="426">
        <v>713</v>
      </c>
      <c r="DZ356" s="510">
        <v>659</v>
      </c>
      <c r="EA356" s="371">
        <f t="shared" si="796"/>
        <v>0</v>
      </c>
      <c r="EB356" s="372">
        <f t="shared" si="796"/>
        <v>659</v>
      </c>
      <c r="EC356" s="426"/>
      <c r="ED356" s="425"/>
      <c r="EE356" s="371">
        <f t="shared" si="807"/>
        <v>0</v>
      </c>
      <c r="EF356" s="372">
        <f t="shared" si="807"/>
        <v>0</v>
      </c>
      <c r="EG356" s="358">
        <f t="shared" si="808"/>
        <v>2323</v>
      </c>
      <c r="EH356" s="372">
        <f t="shared" si="808"/>
        <v>2270</v>
      </c>
      <c r="EI356" s="358">
        <f t="shared" si="809"/>
        <v>0</v>
      </c>
      <c r="EJ356" s="372">
        <f t="shared" si="809"/>
        <v>2270</v>
      </c>
      <c r="EK356" s="427">
        <v>3.6608695652173915</v>
      </c>
      <c r="EL356" s="510">
        <v>3.7</v>
      </c>
      <c r="EM356" s="371">
        <f t="shared" si="870"/>
        <v>5894</v>
      </c>
      <c r="EN356" s="372">
        <f t="shared" si="870"/>
        <v>5960.7000000000007</v>
      </c>
      <c r="EO356" s="426">
        <v>3.8793828892005608</v>
      </c>
      <c r="EP356" s="510">
        <v>3.9</v>
      </c>
      <c r="EQ356" s="371">
        <f t="shared" si="810"/>
        <v>2766</v>
      </c>
      <c r="ER356" s="372">
        <f t="shared" si="810"/>
        <v>2570.1</v>
      </c>
      <c r="ES356" s="426"/>
      <c r="ET356" s="446"/>
      <c r="EU356" s="371">
        <f t="shared" si="868"/>
        <v>0</v>
      </c>
      <c r="EV356" s="372">
        <f t="shared" si="869"/>
        <v>0</v>
      </c>
      <c r="EW356" s="371">
        <f t="shared" si="811"/>
        <v>3.7279380111924234</v>
      </c>
      <c r="EX356" s="372">
        <f t="shared" si="811"/>
        <v>3.7580616740088111</v>
      </c>
      <c r="EY356" s="371">
        <f t="shared" si="812"/>
        <v>8660</v>
      </c>
      <c r="EZ356" s="372">
        <f t="shared" si="812"/>
        <v>8530.8000000000011</v>
      </c>
      <c r="FA356" s="426"/>
      <c r="FB356" s="510">
        <v>88.5</v>
      </c>
      <c r="FC356" s="371">
        <f t="shared" si="797"/>
        <v>0</v>
      </c>
      <c r="FD356" s="372">
        <f t="shared" si="797"/>
        <v>142573.5</v>
      </c>
      <c r="FE356" s="426"/>
      <c r="FF356" s="510">
        <v>78.8</v>
      </c>
      <c r="FG356" s="371">
        <f t="shared" si="798"/>
        <v>0</v>
      </c>
      <c r="FH356" s="372">
        <f t="shared" si="798"/>
        <v>51929.2</v>
      </c>
      <c r="FI356" s="421"/>
      <c r="FJ356" s="420"/>
      <c r="FK356" s="371">
        <f t="shared" si="813"/>
        <v>0</v>
      </c>
      <c r="FL356" s="372">
        <f t="shared" si="813"/>
        <v>0</v>
      </c>
      <c r="FM356" s="371">
        <f t="shared" si="814"/>
        <v>0</v>
      </c>
      <c r="FN356" s="372">
        <f t="shared" si="814"/>
        <v>85.684008810572692</v>
      </c>
      <c r="FO356" s="371">
        <f t="shared" si="815"/>
        <v>0</v>
      </c>
      <c r="FP356" s="372">
        <f t="shared" si="815"/>
        <v>194502.7</v>
      </c>
      <c r="FQ356" s="424">
        <v>209</v>
      </c>
      <c r="FR356" s="510">
        <v>196</v>
      </c>
      <c r="FS356" s="371">
        <f t="shared" si="816"/>
        <v>0</v>
      </c>
      <c r="FT356" s="372">
        <f t="shared" si="816"/>
        <v>196</v>
      </c>
      <c r="FU356" s="426">
        <v>6.1531100478468899</v>
      </c>
      <c r="FV356" s="510">
        <v>6.2</v>
      </c>
      <c r="FW356" s="371">
        <f t="shared" si="799"/>
        <v>1286</v>
      </c>
      <c r="FX356" s="372">
        <f t="shared" si="799"/>
        <v>1215.2</v>
      </c>
      <c r="FY356" s="426"/>
      <c r="FZ356" s="510">
        <v>84.2</v>
      </c>
      <c r="GA356" s="371">
        <f t="shared" si="817"/>
        <v>0</v>
      </c>
      <c r="GB356" s="372">
        <f t="shared" si="817"/>
        <v>16503.2</v>
      </c>
      <c r="GC356" s="406">
        <f t="shared" si="873"/>
        <v>2822</v>
      </c>
      <c r="GD356" s="372">
        <f t="shared" si="873"/>
        <v>3027</v>
      </c>
      <c r="GE356" s="371">
        <f t="shared" si="873"/>
        <v>0</v>
      </c>
      <c r="GF356" s="372">
        <f t="shared" si="873"/>
        <v>3027</v>
      </c>
      <c r="GG356" s="371">
        <f t="shared" si="820"/>
        <v>12314</v>
      </c>
      <c r="GH356" s="372">
        <f t="shared" si="820"/>
        <v>13465.900000000001</v>
      </c>
      <c r="GI356" s="371" t="str">
        <f t="shared" si="821"/>
        <v/>
      </c>
      <c r="GJ356" s="372">
        <f t="shared" si="821"/>
        <v>332161.09999999998</v>
      </c>
      <c r="GK356" s="406">
        <f t="shared" si="874"/>
        <v>793</v>
      </c>
      <c r="GL356" s="372">
        <f t="shared" si="874"/>
        <v>724</v>
      </c>
      <c r="GM356" s="371">
        <f t="shared" si="874"/>
        <v>0</v>
      </c>
      <c r="GN356" s="372">
        <f t="shared" si="874"/>
        <v>724</v>
      </c>
      <c r="GO356" s="371">
        <f t="shared" si="824"/>
        <v>3264</v>
      </c>
      <c r="GP356" s="372">
        <f t="shared" si="824"/>
        <v>2997.2</v>
      </c>
      <c r="GQ356" s="371">
        <f t="shared" si="825"/>
        <v>0</v>
      </c>
      <c r="GR356" s="372">
        <f t="shared" si="825"/>
        <v>60458.799999999996</v>
      </c>
      <c r="GS356" s="406">
        <f t="shared" si="875"/>
        <v>3615</v>
      </c>
      <c r="GT356" s="372">
        <f t="shared" si="875"/>
        <v>3751</v>
      </c>
      <c r="GU356" s="371">
        <f t="shared" si="875"/>
        <v>0</v>
      </c>
      <c r="GV356" s="372">
        <f t="shared" si="871"/>
        <v>3751</v>
      </c>
      <c r="GW356" s="371">
        <f t="shared" si="827"/>
        <v>15578</v>
      </c>
      <c r="GX356" s="372">
        <f t="shared" si="827"/>
        <v>16463.100000000002</v>
      </c>
      <c r="GY356" s="371" t="str">
        <f t="shared" si="827"/>
        <v/>
      </c>
      <c r="GZ356" s="372">
        <f t="shared" ref="GZ356:GZ419" si="879">IF(GV356&gt;0,(GJ356+GR356),"")</f>
        <v>392619.89999999997</v>
      </c>
      <c r="HA356" s="406">
        <f t="shared" si="876"/>
        <v>0</v>
      </c>
      <c r="HB356" s="372">
        <f t="shared" si="876"/>
        <v>0</v>
      </c>
      <c r="HC356" s="371">
        <f t="shared" si="876"/>
        <v>0</v>
      </c>
      <c r="HD356" s="372">
        <f t="shared" si="872"/>
        <v>0</v>
      </c>
      <c r="HE356" s="371" t="str">
        <f t="shared" si="877"/>
        <v/>
      </c>
      <c r="HF356" s="372" t="str">
        <f t="shared" si="877"/>
        <v/>
      </c>
      <c r="HG356" s="371" t="str">
        <f t="shared" si="830"/>
        <v/>
      </c>
      <c r="HH356" s="372" t="str">
        <f t="shared" si="830"/>
        <v/>
      </c>
      <c r="HI356" s="406">
        <f t="shared" si="831"/>
        <v>16864</v>
      </c>
      <c r="HJ356" s="372">
        <f t="shared" si="831"/>
        <v>17678.300000000003</v>
      </c>
      <c r="HK356" s="371" t="str">
        <f t="shared" si="832"/>
        <v/>
      </c>
      <c r="HL356" s="371">
        <f t="shared" si="832"/>
        <v>409123.10000000003</v>
      </c>
    </row>
    <row r="357" spans="1:220" ht="15">
      <c r="A357" s="488" t="s">
        <v>287</v>
      </c>
      <c r="B357" s="487" t="s">
        <v>574</v>
      </c>
      <c r="C357" s="48"/>
      <c r="D357" s="488">
        <v>222831</v>
      </c>
      <c r="E357" s="442">
        <v>3</v>
      </c>
      <c r="F357" s="676">
        <v>782</v>
      </c>
      <c r="G357" s="420">
        <v>816</v>
      </c>
      <c r="H357" s="421">
        <v>3</v>
      </c>
      <c r="I357" s="510">
        <v>2</v>
      </c>
      <c r="J357" s="371">
        <f t="shared" si="838"/>
        <v>779</v>
      </c>
      <c r="K357" s="372">
        <f t="shared" si="839"/>
        <v>814</v>
      </c>
      <c r="L357" s="420"/>
      <c r="M357" s="371">
        <f t="shared" si="840"/>
        <v>779</v>
      </c>
      <c r="N357" s="372">
        <f t="shared" si="841"/>
        <v>814</v>
      </c>
      <c r="O357" s="371">
        <f t="shared" si="842"/>
        <v>0</v>
      </c>
      <c r="P357" s="372">
        <f t="shared" si="843"/>
        <v>814</v>
      </c>
      <c r="Q357" s="424">
        <v>116</v>
      </c>
      <c r="R357" s="510">
        <v>113</v>
      </c>
      <c r="S357" s="371">
        <f t="shared" si="844"/>
        <v>0</v>
      </c>
      <c r="T357" s="372">
        <f t="shared" si="845"/>
        <v>113</v>
      </c>
      <c r="U357" s="426">
        <v>3</v>
      </c>
      <c r="V357" s="510">
        <v>1</v>
      </c>
      <c r="W357" s="371">
        <f t="shared" si="846"/>
        <v>0</v>
      </c>
      <c r="X357" s="372">
        <f t="shared" si="847"/>
        <v>1</v>
      </c>
      <c r="Y357" s="426"/>
      <c r="Z357" s="425"/>
      <c r="AA357" s="371">
        <f t="shared" si="848"/>
        <v>0</v>
      </c>
      <c r="AB357" s="372">
        <f t="shared" si="849"/>
        <v>0</v>
      </c>
      <c r="AC357" s="358">
        <f t="shared" si="850"/>
        <v>119</v>
      </c>
      <c r="AD357" s="372">
        <f t="shared" si="851"/>
        <v>114</v>
      </c>
      <c r="AE357" s="358">
        <f t="shared" si="852"/>
        <v>0</v>
      </c>
      <c r="AF357" s="372">
        <f t="shared" si="853"/>
        <v>114</v>
      </c>
      <c r="AG357" s="427">
        <v>4.4655172413793105</v>
      </c>
      <c r="AH357" s="510">
        <v>4.4000000000000004</v>
      </c>
      <c r="AI357" s="371">
        <f t="shared" si="854"/>
        <v>518</v>
      </c>
      <c r="AJ357" s="372">
        <f t="shared" si="855"/>
        <v>497.20000000000005</v>
      </c>
      <c r="AK357" s="426">
        <v>4.333333333333333</v>
      </c>
      <c r="AL357" s="510">
        <v>3</v>
      </c>
      <c r="AM357" s="371">
        <f t="shared" si="856"/>
        <v>13</v>
      </c>
      <c r="AN357" s="372">
        <f t="shared" si="857"/>
        <v>3</v>
      </c>
      <c r="AO357" s="426"/>
      <c r="AP357" s="446"/>
      <c r="AQ357" s="371">
        <f t="shared" si="858"/>
        <v>0</v>
      </c>
      <c r="AR357" s="372">
        <f t="shared" si="859"/>
        <v>0</v>
      </c>
      <c r="AS357" s="371">
        <f t="shared" si="860"/>
        <v>4.46218487394958</v>
      </c>
      <c r="AT357" s="372">
        <f t="shared" si="861"/>
        <v>4.3877192982456146</v>
      </c>
      <c r="AU357" s="371">
        <f t="shared" si="862"/>
        <v>531</v>
      </c>
      <c r="AV357" s="372">
        <f t="shared" si="863"/>
        <v>500.20000000000005</v>
      </c>
      <c r="AW357" s="426"/>
      <c r="AX357" s="510">
        <v>125.6</v>
      </c>
      <c r="AY357" s="371">
        <f t="shared" si="864"/>
        <v>0</v>
      </c>
      <c r="AZ357" s="372">
        <f t="shared" si="865"/>
        <v>14192.8</v>
      </c>
      <c r="BA357" s="426"/>
      <c r="BB357" s="510">
        <v>109</v>
      </c>
      <c r="BC357" s="371">
        <f t="shared" si="866"/>
        <v>0</v>
      </c>
      <c r="BD357" s="372">
        <f t="shared" si="867"/>
        <v>109</v>
      </c>
      <c r="BE357" s="421"/>
      <c r="BF357" s="420"/>
      <c r="BG357" s="371">
        <f t="shared" ref="BG357:BH420" si="880">IF(AA357&gt;0,(AA357*BE357),)</f>
        <v>0</v>
      </c>
      <c r="BH357" s="372">
        <f t="shared" si="880"/>
        <v>0</v>
      </c>
      <c r="BI357" s="371">
        <f t="shared" ref="BI357:BJ420" si="881">IF((AY357+BC357+BG357)&gt;0,((AY357+BC357+BG357)/AC357),)</f>
        <v>0</v>
      </c>
      <c r="BJ357" s="372">
        <f t="shared" si="881"/>
        <v>125.45438596491228</v>
      </c>
      <c r="BK357" s="371">
        <f t="shared" ref="BK357:BL420" si="882">IF(AE357&gt;0,(AC357*BI357),)</f>
        <v>0</v>
      </c>
      <c r="BL357" s="372">
        <f t="shared" si="882"/>
        <v>14301.8</v>
      </c>
      <c r="BM357" s="431">
        <v>254</v>
      </c>
      <c r="BN357" s="510">
        <v>304</v>
      </c>
      <c r="BO357" s="371">
        <f t="shared" si="834"/>
        <v>0</v>
      </c>
      <c r="BP357" s="372">
        <f t="shared" si="834"/>
        <v>304</v>
      </c>
      <c r="BQ357" s="426">
        <v>22</v>
      </c>
      <c r="BR357" s="510">
        <v>14</v>
      </c>
      <c r="BS357" s="371">
        <f t="shared" si="803"/>
        <v>0</v>
      </c>
      <c r="BT357" s="372">
        <f t="shared" si="803"/>
        <v>14</v>
      </c>
      <c r="BU357" s="426"/>
      <c r="BV357" s="425"/>
      <c r="BW357" s="371">
        <f t="shared" si="804"/>
        <v>0</v>
      </c>
      <c r="BX357" s="423">
        <f t="shared" si="878"/>
        <v>0</v>
      </c>
      <c r="BY357" s="358">
        <f t="shared" ref="BY357:BZ420" si="883">BM357+BQ357+BU357</f>
        <v>276</v>
      </c>
      <c r="BZ357" s="372">
        <f t="shared" si="883"/>
        <v>318</v>
      </c>
      <c r="CA357" s="358">
        <f t="shared" ref="CA357:CB420" si="884">IF(DE357&gt;0,BY357,)</f>
        <v>0</v>
      </c>
      <c r="CB357" s="372">
        <f t="shared" si="884"/>
        <v>318</v>
      </c>
      <c r="CC357" s="427">
        <v>5.2992125984251972</v>
      </c>
      <c r="CD357" s="510">
        <v>5.4</v>
      </c>
      <c r="CE357" s="371">
        <f t="shared" si="835"/>
        <v>1346</v>
      </c>
      <c r="CF357" s="372">
        <f t="shared" si="835"/>
        <v>1641.6000000000001</v>
      </c>
      <c r="CG357" s="426">
        <v>6.4090909090909092</v>
      </c>
      <c r="CH357" s="510">
        <v>6.2</v>
      </c>
      <c r="CI357" s="371">
        <f t="shared" si="805"/>
        <v>141</v>
      </c>
      <c r="CJ357" s="372">
        <f t="shared" si="805"/>
        <v>86.8</v>
      </c>
      <c r="CK357" s="426"/>
      <c r="CL357" s="446"/>
      <c r="CM357" s="371">
        <f t="shared" si="806"/>
        <v>0</v>
      </c>
      <c r="CN357" s="372">
        <f t="shared" si="806"/>
        <v>0</v>
      </c>
      <c r="CO357" s="371">
        <f t="shared" ref="CO357:CP420" si="885">IF(BY357&gt;0,((CE357+CI357+CM357)/BY357),)</f>
        <v>5.38768115942029</v>
      </c>
      <c r="CP357" s="372">
        <f t="shared" si="885"/>
        <v>5.4352201257861639</v>
      </c>
      <c r="CQ357" s="371">
        <f t="shared" ref="CQ357:CR420" si="886">IF(BY357&gt;0,(BY357*CO357),)</f>
        <v>1487</v>
      </c>
      <c r="CR357" s="372">
        <f t="shared" si="886"/>
        <v>1728.4</v>
      </c>
      <c r="CS357" s="426"/>
      <c r="CT357" s="510">
        <v>142.30000000000001</v>
      </c>
      <c r="CU357" s="371">
        <f t="shared" si="836"/>
        <v>0</v>
      </c>
      <c r="CV357" s="372">
        <f t="shared" si="836"/>
        <v>43259.200000000004</v>
      </c>
      <c r="CW357" s="426"/>
      <c r="CX357" s="510">
        <v>131.9</v>
      </c>
      <c r="CY357" s="371">
        <f t="shared" si="837"/>
        <v>0</v>
      </c>
      <c r="CZ357" s="372">
        <f t="shared" si="837"/>
        <v>1846.6000000000001</v>
      </c>
      <c r="DA357" s="421"/>
      <c r="DB357" s="420"/>
      <c r="DC357" s="371">
        <f t="shared" ref="DC357:DD420" si="887">IF(BW357&gt;0,(BW357*DA357),)</f>
        <v>0</v>
      </c>
      <c r="DD357" s="372">
        <f t="shared" si="887"/>
        <v>0</v>
      </c>
      <c r="DE357" s="371">
        <f t="shared" ref="DE357:DF420" si="888">IF((CU357+CY357+DC357)&gt;0,((CU357+CY357+DC357)/BY357),)</f>
        <v>0</v>
      </c>
      <c r="DF357" s="372">
        <f t="shared" si="888"/>
        <v>141.84213836477988</v>
      </c>
      <c r="DG357" s="371">
        <f t="shared" ref="DG357:DH420" si="889">IF(CA357&gt;0,(BY357*DE357),)</f>
        <v>0</v>
      </c>
      <c r="DH357" s="372">
        <f t="shared" si="889"/>
        <v>45105.8</v>
      </c>
      <c r="DI357" s="371">
        <f t="shared" ref="DI357:DL420" si="890">AC357+BY357</f>
        <v>395</v>
      </c>
      <c r="DJ357" s="372">
        <f t="shared" si="890"/>
        <v>432</v>
      </c>
      <c r="DK357" s="371">
        <f t="shared" si="890"/>
        <v>0</v>
      </c>
      <c r="DL357" s="372">
        <f t="shared" si="890"/>
        <v>432</v>
      </c>
      <c r="DM357" s="371">
        <f t="shared" ref="DM357:DN420" si="891">IF(DI357&gt;0,((AC357*AS357)+(BY357*CO357))/DI357,)</f>
        <v>5.1088607594936706</v>
      </c>
      <c r="DN357" s="372">
        <f t="shared" si="891"/>
        <v>5.1587962962962974</v>
      </c>
      <c r="DO357" s="371">
        <f t="shared" ref="DO357:DP420" si="892">IF(DI357&gt;0,(DI357*DM357),)</f>
        <v>2017.9999999999998</v>
      </c>
      <c r="DP357" s="372">
        <f t="shared" si="892"/>
        <v>2228.6000000000004</v>
      </c>
      <c r="DQ357" s="371">
        <f t="shared" ref="DQ357:DR420" si="893">IF(DK357&gt;0,((AE357*BI357)+(CA357*DE357))/DK357,)</f>
        <v>0</v>
      </c>
      <c r="DR357" s="372">
        <f t="shared" si="893"/>
        <v>137.51759259259259</v>
      </c>
      <c r="DS357" s="371">
        <f t="shared" ref="DS357:DT420" si="894">IF(DK357&gt;0,(DK357*DQ357),)</f>
        <v>0</v>
      </c>
      <c r="DT357" s="372">
        <f t="shared" si="894"/>
        <v>59407.6</v>
      </c>
      <c r="DU357" s="424">
        <v>253</v>
      </c>
      <c r="DV357" s="510">
        <v>261</v>
      </c>
      <c r="DW357" s="371">
        <f t="shared" ref="DW357:DX420" si="895">IF(FA357&gt;0,DU357,)</f>
        <v>0</v>
      </c>
      <c r="DX357" s="372">
        <f t="shared" si="895"/>
        <v>261</v>
      </c>
      <c r="DY357" s="426">
        <v>62</v>
      </c>
      <c r="DZ357" s="510">
        <v>50</v>
      </c>
      <c r="EA357" s="371">
        <f t="shared" ref="EA357:EB420" si="896">IF(FE357&gt;0,DY357,)</f>
        <v>0</v>
      </c>
      <c r="EB357" s="372">
        <f t="shared" si="896"/>
        <v>50</v>
      </c>
      <c r="EC357" s="426"/>
      <c r="ED357" s="425"/>
      <c r="EE357" s="371">
        <f t="shared" ref="EE357:EF420" si="897">IF(FI357&gt;0,EC357,)</f>
        <v>0</v>
      </c>
      <c r="EF357" s="372">
        <f t="shared" si="897"/>
        <v>0</v>
      </c>
      <c r="EG357" s="358">
        <f t="shared" ref="EG357:EH420" si="898">DU357+DY357+EC357</f>
        <v>315</v>
      </c>
      <c r="EH357" s="372">
        <f t="shared" si="898"/>
        <v>311</v>
      </c>
      <c r="EI357" s="358">
        <f t="shared" ref="EI357:EJ420" si="899">IF(FM357&gt;0,EG357,)</f>
        <v>0</v>
      </c>
      <c r="EJ357" s="372">
        <f t="shared" si="899"/>
        <v>311</v>
      </c>
      <c r="EK357" s="427">
        <v>3.6600790513833994</v>
      </c>
      <c r="EL357" s="510">
        <v>3.7</v>
      </c>
      <c r="EM357" s="371">
        <f t="shared" si="870"/>
        <v>926</v>
      </c>
      <c r="EN357" s="372">
        <f t="shared" si="870"/>
        <v>965.7</v>
      </c>
      <c r="EO357" s="426">
        <v>3.838709677419355</v>
      </c>
      <c r="EP357" s="510">
        <v>3.9</v>
      </c>
      <c r="EQ357" s="371">
        <f t="shared" si="810"/>
        <v>238</v>
      </c>
      <c r="ER357" s="372">
        <f t="shared" si="810"/>
        <v>195</v>
      </c>
      <c r="ES357" s="426"/>
      <c r="ET357" s="446"/>
      <c r="EU357" s="371">
        <f t="shared" si="868"/>
        <v>0</v>
      </c>
      <c r="EV357" s="372">
        <f t="shared" si="869"/>
        <v>0</v>
      </c>
      <c r="EW357" s="371">
        <f t="shared" ref="EW357:EX420" si="900">IF(EG357&gt;0,((EM357+EQ357+EU357)/EG357),)</f>
        <v>3.6952380952380954</v>
      </c>
      <c r="EX357" s="372">
        <f t="shared" si="900"/>
        <v>3.7321543408360132</v>
      </c>
      <c r="EY357" s="371">
        <f t="shared" ref="EY357:EZ420" si="901">IF(EG357&gt;0,(EG357*EW357),)</f>
        <v>1164</v>
      </c>
      <c r="EZ357" s="372">
        <f t="shared" si="901"/>
        <v>1160.7</v>
      </c>
      <c r="FA357" s="426"/>
      <c r="FB357" s="510">
        <v>102.5</v>
      </c>
      <c r="FC357" s="371">
        <f t="shared" ref="FC357:FD420" si="902">IF(DW357&gt;0,(DW357*FA357),)</f>
        <v>0</v>
      </c>
      <c r="FD357" s="372">
        <f t="shared" si="902"/>
        <v>26752.5</v>
      </c>
      <c r="FE357" s="426"/>
      <c r="FF357" s="510">
        <v>84.3</v>
      </c>
      <c r="FG357" s="371">
        <f t="shared" ref="FG357:FH420" si="903">IF(EA357&gt;0,(EA357*FE357),)</f>
        <v>0</v>
      </c>
      <c r="FH357" s="372">
        <f t="shared" si="903"/>
        <v>4215</v>
      </c>
      <c r="FI357" s="421"/>
      <c r="FJ357" s="420"/>
      <c r="FK357" s="371">
        <f t="shared" ref="FK357:FL420" si="904">IF(EE357&gt;0,(EE357*FI357),)</f>
        <v>0</v>
      </c>
      <c r="FL357" s="372">
        <f t="shared" si="904"/>
        <v>0</v>
      </c>
      <c r="FM357" s="371">
        <f t="shared" ref="FM357:FN420" si="905">IF((FC357+FG357+FK357)&gt;0,((FC357+FG357+FK357)/EG357),)</f>
        <v>0</v>
      </c>
      <c r="FN357" s="372">
        <f t="shared" si="905"/>
        <v>99.573954983922832</v>
      </c>
      <c r="FO357" s="371">
        <f t="shared" ref="FO357:FP420" si="906">IF(EG357&gt;0,(EG357*FM357),)</f>
        <v>0</v>
      </c>
      <c r="FP357" s="372">
        <f t="shared" si="906"/>
        <v>30967.5</v>
      </c>
      <c r="FQ357" s="424">
        <v>69</v>
      </c>
      <c r="FR357" s="510">
        <v>71</v>
      </c>
      <c r="FS357" s="371">
        <f t="shared" ref="FS357:FT420" si="907">IF(FY357&gt;0,FQ357,)</f>
        <v>0</v>
      </c>
      <c r="FT357" s="372">
        <f t="shared" si="907"/>
        <v>71</v>
      </c>
      <c r="FU357" s="426">
        <v>4.7536231884057969</v>
      </c>
      <c r="FV357" s="510">
        <v>6</v>
      </c>
      <c r="FW357" s="371">
        <f t="shared" ref="FW357:FX420" si="908">IF(FQ357&gt;0,(FQ357*FU357),)</f>
        <v>328</v>
      </c>
      <c r="FX357" s="372">
        <f t="shared" si="908"/>
        <v>426</v>
      </c>
      <c r="FY357" s="426"/>
      <c r="FZ357" s="510">
        <v>100.4</v>
      </c>
      <c r="GA357" s="371">
        <f t="shared" ref="GA357:GB420" si="909">IF(FY357&gt;0,(FQ357*FY357),)</f>
        <v>0</v>
      </c>
      <c r="GB357" s="372">
        <f t="shared" si="909"/>
        <v>7128.4000000000005</v>
      </c>
      <c r="GC357" s="406">
        <f t="shared" si="873"/>
        <v>623</v>
      </c>
      <c r="GD357" s="372">
        <f t="shared" si="873"/>
        <v>678</v>
      </c>
      <c r="GE357" s="371">
        <f t="shared" si="873"/>
        <v>0</v>
      </c>
      <c r="GF357" s="372">
        <f t="shared" si="873"/>
        <v>678</v>
      </c>
      <c r="GG357" s="371">
        <f t="shared" ref="GG357:GH420" si="910">IF(GC357&gt;0,(AI357+CE357+EM357),"")</f>
        <v>2790</v>
      </c>
      <c r="GH357" s="372">
        <f t="shared" si="910"/>
        <v>3104.5</v>
      </c>
      <c r="GI357" s="371" t="str">
        <f t="shared" ref="GI357:GJ420" si="911">IF(GE357&gt;0,(AY357+CU357+FC357),"")</f>
        <v/>
      </c>
      <c r="GJ357" s="372">
        <f t="shared" si="911"/>
        <v>84204.5</v>
      </c>
      <c r="GK357" s="406">
        <f t="shared" si="874"/>
        <v>87</v>
      </c>
      <c r="GL357" s="372">
        <f t="shared" si="874"/>
        <v>65</v>
      </c>
      <c r="GM357" s="371">
        <f t="shared" si="874"/>
        <v>0</v>
      </c>
      <c r="GN357" s="372">
        <f t="shared" si="874"/>
        <v>65</v>
      </c>
      <c r="GO357" s="371">
        <f t="shared" ref="GO357:GP420" si="912">IF(GK357&gt;0,AM357+CI357+EQ357,)</f>
        <v>392</v>
      </c>
      <c r="GP357" s="372">
        <f t="shared" si="912"/>
        <v>284.8</v>
      </c>
      <c r="GQ357" s="371">
        <f t="shared" ref="GQ357:GR420" si="913">IF(GM357&gt;0,BC357+CY357+FG357,)</f>
        <v>0</v>
      </c>
      <c r="GR357" s="372">
        <f t="shared" si="913"/>
        <v>6170.6</v>
      </c>
      <c r="GS357" s="406">
        <f t="shared" si="875"/>
        <v>710</v>
      </c>
      <c r="GT357" s="372">
        <f t="shared" si="875"/>
        <v>743</v>
      </c>
      <c r="GU357" s="371">
        <f t="shared" si="875"/>
        <v>0</v>
      </c>
      <c r="GV357" s="372">
        <f t="shared" si="871"/>
        <v>743</v>
      </c>
      <c r="GW357" s="371">
        <f t="shared" ref="GW357:GZ420" si="914">IF(GS357&gt;0,(GG357+GO357),"")</f>
        <v>3182</v>
      </c>
      <c r="GX357" s="372">
        <f t="shared" si="914"/>
        <v>3389.3</v>
      </c>
      <c r="GY357" s="371" t="str">
        <f t="shared" si="914"/>
        <v/>
      </c>
      <c r="GZ357" s="372">
        <f t="shared" si="879"/>
        <v>90375.1</v>
      </c>
      <c r="HA357" s="406">
        <f t="shared" si="876"/>
        <v>0</v>
      </c>
      <c r="HB357" s="372">
        <f t="shared" si="876"/>
        <v>0</v>
      </c>
      <c r="HC357" s="371">
        <f t="shared" si="876"/>
        <v>0</v>
      </c>
      <c r="HD357" s="372">
        <f t="shared" si="872"/>
        <v>0</v>
      </c>
      <c r="HE357" s="371" t="str">
        <f t="shared" si="877"/>
        <v/>
      </c>
      <c r="HF357" s="372" t="str">
        <f t="shared" si="877"/>
        <v/>
      </c>
      <c r="HG357" s="371" t="str">
        <f t="shared" ref="HG357:HH420" si="915">IF(HC357&gt;0,(BG357+DC357+FK357),"")</f>
        <v/>
      </c>
      <c r="HH357" s="372" t="str">
        <f t="shared" si="915"/>
        <v/>
      </c>
      <c r="HI357" s="406">
        <f t="shared" ref="HI357:HJ420" si="916">IF((DI357+EG357+FQ357)&gt;0,(DO357+EY357+FW357),"")</f>
        <v>3510</v>
      </c>
      <c r="HJ357" s="372">
        <f t="shared" si="916"/>
        <v>3815.3</v>
      </c>
      <c r="HK357" s="371" t="str">
        <f t="shared" ref="HK357:HL420" si="917">IF((DK357+EI357+FS357)&gt;0,(DS357+FO357+GA357),"")</f>
        <v/>
      </c>
      <c r="HL357" s="371">
        <f t="shared" si="917"/>
        <v>97503.5</v>
      </c>
    </row>
    <row r="358" spans="1:220" ht="15">
      <c r="A358" s="488" t="s">
        <v>287</v>
      </c>
      <c r="B358" s="487" t="s">
        <v>575</v>
      </c>
      <c r="C358" s="48"/>
      <c r="D358" s="488">
        <v>226091</v>
      </c>
      <c r="E358" s="442">
        <v>3</v>
      </c>
      <c r="F358" s="676">
        <v>1213</v>
      </c>
      <c r="G358" s="420">
        <v>1239</v>
      </c>
      <c r="H358" s="421">
        <v>16</v>
      </c>
      <c r="I358" s="510">
        <v>15</v>
      </c>
      <c r="J358" s="371">
        <f t="shared" si="838"/>
        <v>1197</v>
      </c>
      <c r="K358" s="372">
        <f t="shared" si="839"/>
        <v>1224</v>
      </c>
      <c r="L358" s="420"/>
      <c r="M358" s="371">
        <f t="shared" si="840"/>
        <v>1197</v>
      </c>
      <c r="N358" s="372">
        <f t="shared" si="841"/>
        <v>1224</v>
      </c>
      <c r="O358" s="371">
        <f t="shared" si="842"/>
        <v>0</v>
      </c>
      <c r="P358" s="372">
        <f t="shared" si="843"/>
        <v>1224</v>
      </c>
      <c r="Q358" s="424">
        <v>96</v>
      </c>
      <c r="R358" s="510">
        <v>133</v>
      </c>
      <c r="S358" s="371">
        <f t="shared" si="844"/>
        <v>0</v>
      </c>
      <c r="T358" s="372">
        <f t="shared" si="845"/>
        <v>133</v>
      </c>
      <c r="U358" s="426">
        <v>12</v>
      </c>
      <c r="V358" s="510">
        <v>12</v>
      </c>
      <c r="W358" s="371">
        <f t="shared" si="846"/>
        <v>0</v>
      </c>
      <c r="X358" s="372">
        <f t="shared" si="847"/>
        <v>12</v>
      </c>
      <c r="Y358" s="426"/>
      <c r="Z358" s="425"/>
      <c r="AA358" s="371">
        <f t="shared" si="848"/>
        <v>0</v>
      </c>
      <c r="AB358" s="372">
        <f t="shared" si="849"/>
        <v>0</v>
      </c>
      <c r="AC358" s="358">
        <f t="shared" si="850"/>
        <v>108</v>
      </c>
      <c r="AD358" s="372">
        <f t="shared" si="851"/>
        <v>145</v>
      </c>
      <c r="AE358" s="358">
        <f t="shared" si="852"/>
        <v>0</v>
      </c>
      <c r="AF358" s="372">
        <f t="shared" si="853"/>
        <v>145</v>
      </c>
      <c r="AG358" s="427">
        <v>4.739583333333333</v>
      </c>
      <c r="AH358" s="510">
        <v>4.7</v>
      </c>
      <c r="AI358" s="371">
        <f t="shared" si="854"/>
        <v>455</v>
      </c>
      <c r="AJ358" s="372">
        <f t="shared" si="855"/>
        <v>625.1</v>
      </c>
      <c r="AK358" s="426">
        <v>4.833333333333333</v>
      </c>
      <c r="AL358" s="510">
        <v>4.8</v>
      </c>
      <c r="AM358" s="371">
        <f t="shared" si="856"/>
        <v>58</v>
      </c>
      <c r="AN358" s="372">
        <f t="shared" si="857"/>
        <v>57.599999999999994</v>
      </c>
      <c r="AO358" s="426"/>
      <c r="AP358" s="446"/>
      <c r="AQ358" s="371">
        <f t="shared" si="858"/>
        <v>0</v>
      </c>
      <c r="AR358" s="372">
        <f t="shared" si="859"/>
        <v>0</v>
      </c>
      <c r="AS358" s="371">
        <f t="shared" si="860"/>
        <v>4.75</v>
      </c>
      <c r="AT358" s="372">
        <f t="shared" si="861"/>
        <v>4.708275862068966</v>
      </c>
      <c r="AU358" s="371">
        <f t="shared" si="862"/>
        <v>513</v>
      </c>
      <c r="AV358" s="372">
        <f t="shared" si="863"/>
        <v>682.7</v>
      </c>
      <c r="AW358" s="426"/>
      <c r="AX358" s="510">
        <v>132.1</v>
      </c>
      <c r="AY358" s="371">
        <f t="shared" si="864"/>
        <v>0</v>
      </c>
      <c r="AZ358" s="372">
        <f t="shared" si="865"/>
        <v>17569.3</v>
      </c>
      <c r="BA358" s="426"/>
      <c r="BB358" s="510">
        <v>132.80000000000001</v>
      </c>
      <c r="BC358" s="371">
        <f t="shared" si="866"/>
        <v>0</v>
      </c>
      <c r="BD358" s="372">
        <f t="shared" si="867"/>
        <v>1593.6000000000001</v>
      </c>
      <c r="BE358" s="421"/>
      <c r="BF358" s="420"/>
      <c r="BG358" s="371">
        <f t="shared" si="880"/>
        <v>0</v>
      </c>
      <c r="BH358" s="372">
        <f t="shared" si="880"/>
        <v>0</v>
      </c>
      <c r="BI358" s="371">
        <f t="shared" si="881"/>
        <v>0</v>
      </c>
      <c r="BJ358" s="372">
        <f t="shared" si="881"/>
        <v>132.15793103448274</v>
      </c>
      <c r="BK358" s="371">
        <f t="shared" si="882"/>
        <v>0</v>
      </c>
      <c r="BL358" s="372">
        <f t="shared" si="882"/>
        <v>19162.899999999998</v>
      </c>
      <c r="BM358" s="431">
        <v>418</v>
      </c>
      <c r="BN358" s="510">
        <v>405</v>
      </c>
      <c r="BO358" s="371">
        <f t="shared" si="834"/>
        <v>0</v>
      </c>
      <c r="BP358" s="372">
        <f t="shared" si="834"/>
        <v>405</v>
      </c>
      <c r="BQ358" s="426">
        <v>41</v>
      </c>
      <c r="BR358" s="510">
        <v>52</v>
      </c>
      <c r="BS358" s="371">
        <f t="shared" si="803"/>
        <v>0</v>
      </c>
      <c r="BT358" s="372">
        <f t="shared" si="803"/>
        <v>52</v>
      </c>
      <c r="BU358" s="426"/>
      <c r="BV358" s="425"/>
      <c r="BW358" s="371">
        <f t="shared" si="804"/>
        <v>0</v>
      </c>
      <c r="BX358" s="423">
        <f t="shared" si="878"/>
        <v>0</v>
      </c>
      <c r="BY358" s="358">
        <f t="shared" si="883"/>
        <v>459</v>
      </c>
      <c r="BZ358" s="372">
        <f t="shared" si="883"/>
        <v>457</v>
      </c>
      <c r="CA358" s="358">
        <f t="shared" si="884"/>
        <v>0</v>
      </c>
      <c r="CB358" s="372">
        <f t="shared" si="884"/>
        <v>457</v>
      </c>
      <c r="CC358" s="427">
        <v>5.5047846889952154</v>
      </c>
      <c r="CD358" s="510">
        <v>5.6</v>
      </c>
      <c r="CE358" s="371">
        <f t="shared" si="835"/>
        <v>2301</v>
      </c>
      <c r="CF358" s="372">
        <f t="shared" si="835"/>
        <v>2268</v>
      </c>
      <c r="CG358" s="426">
        <v>6.2682926829268295</v>
      </c>
      <c r="CH358" s="510">
        <v>6.5</v>
      </c>
      <c r="CI358" s="371">
        <f t="shared" si="805"/>
        <v>257</v>
      </c>
      <c r="CJ358" s="372">
        <f t="shared" si="805"/>
        <v>338</v>
      </c>
      <c r="CK358" s="426"/>
      <c r="CL358" s="446"/>
      <c r="CM358" s="371">
        <f t="shared" si="806"/>
        <v>0</v>
      </c>
      <c r="CN358" s="372">
        <f t="shared" si="806"/>
        <v>0</v>
      </c>
      <c r="CO358" s="371">
        <f t="shared" si="885"/>
        <v>5.5729847494553377</v>
      </c>
      <c r="CP358" s="372">
        <f t="shared" si="885"/>
        <v>5.7024070021881839</v>
      </c>
      <c r="CQ358" s="371">
        <f t="shared" si="886"/>
        <v>2558</v>
      </c>
      <c r="CR358" s="372">
        <f t="shared" si="886"/>
        <v>2606</v>
      </c>
      <c r="CS358" s="426"/>
      <c r="CT358" s="510">
        <v>148.19999999999999</v>
      </c>
      <c r="CU358" s="371">
        <f t="shared" si="836"/>
        <v>0</v>
      </c>
      <c r="CV358" s="372">
        <f t="shared" si="836"/>
        <v>60020.999999999993</v>
      </c>
      <c r="CW358" s="426"/>
      <c r="CX358" s="510">
        <v>143</v>
      </c>
      <c r="CY358" s="371">
        <f t="shared" si="837"/>
        <v>0</v>
      </c>
      <c r="CZ358" s="372">
        <f t="shared" si="837"/>
        <v>7436</v>
      </c>
      <c r="DA358" s="421"/>
      <c r="DB358" s="420"/>
      <c r="DC358" s="371">
        <f t="shared" si="887"/>
        <v>0</v>
      </c>
      <c r="DD358" s="372">
        <f t="shared" si="887"/>
        <v>0</v>
      </c>
      <c r="DE358" s="371">
        <f t="shared" si="888"/>
        <v>0</v>
      </c>
      <c r="DF358" s="372">
        <f t="shared" si="888"/>
        <v>147.60831509846827</v>
      </c>
      <c r="DG358" s="371">
        <f t="shared" si="889"/>
        <v>0</v>
      </c>
      <c r="DH358" s="372">
        <f t="shared" si="889"/>
        <v>67457</v>
      </c>
      <c r="DI358" s="371">
        <f t="shared" si="890"/>
        <v>567</v>
      </c>
      <c r="DJ358" s="372">
        <f t="shared" si="890"/>
        <v>602</v>
      </c>
      <c r="DK358" s="371">
        <f t="shared" si="890"/>
        <v>0</v>
      </c>
      <c r="DL358" s="372">
        <f t="shared" si="890"/>
        <v>602</v>
      </c>
      <c r="DM358" s="371">
        <f t="shared" si="891"/>
        <v>5.4162257495590831</v>
      </c>
      <c r="DN358" s="372">
        <f t="shared" si="891"/>
        <v>5.462956810631229</v>
      </c>
      <c r="DO358" s="371">
        <f t="shared" si="892"/>
        <v>3071</v>
      </c>
      <c r="DP358" s="372">
        <f t="shared" si="892"/>
        <v>3288.7</v>
      </c>
      <c r="DQ358" s="371">
        <f t="shared" si="893"/>
        <v>0</v>
      </c>
      <c r="DR358" s="372">
        <f t="shared" si="893"/>
        <v>143.88687707641196</v>
      </c>
      <c r="DS358" s="371">
        <f t="shared" si="894"/>
        <v>0</v>
      </c>
      <c r="DT358" s="372">
        <f t="shared" si="894"/>
        <v>86619.900000000009</v>
      </c>
      <c r="DU358" s="424">
        <v>297</v>
      </c>
      <c r="DV358" s="510">
        <v>307</v>
      </c>
      <c r="DW358" s="371">
        <f t="shared" si="895"/>
        <v>0</v>
      </c>
      <c r="DX358" s="372">
        <f t="shared" si="895"/>
        <v>307</v>
      </c>
      <c r="DY358" s="426">
        <v>163</v>
      </c>
      <c r="DZ358" s="510">
        <v>137</v>
      </c>
      <c r="EA358" s="371">
        <f t="shared" si="896"/>
        <v>0</v>
      </c>
      <c r="EB358" s="372">
        <f t="shared" si="896"/>
        <v>137</v>
      </c>
      <c r="EC358" s="426"/>
      <c r="ED358" s="425"/>
      <c r="EE358" s="371">
        <f t="shared" si="897"/>
        <v>0</v>
      </c>
      <c r="EF358" s="372">
        <f t="shared" si="897"/>
        <v>0</v>
      </c>
      <c r="EG358" s="358">
        <f t="shared" si="898"/>
        <v>460</v>
      </c>
      <c r="EH358" s="372">
        <f t="shared" si="898"/>
        <v>444</v>
      </c>
      <c r="EI358" s="358">
        <f t="shared" si="899"/>
        <v>0</v>
      </c>
      <c r="EJ358" s="372">
        <f t="shared" si="899"/>
        <v>444</v>
      </c>
      <c r="EK358" s="427">
        <v>3.7777777777777777</v>
      </c>
      <c r="EL358" s="510">
        <v>3.9</v>
      </c>
      <c r="EM358" s="371">
        <f t="shared" si="870"/>
        <v>1122</v>
      </c>
      <c r="EN358" s="372">
        <f t="shared" si="870"/>
        <v>1197.3</v>
      </c>
      <c r="EO358" s="426">
        <v>4.1840490797546011</v>
      </c>
      <c r="EP358" s="510">
        <v>4.0999999999999996</v>
      </c>
      <c r="EQ358" s="371">
        <f t="shared" si="810"/>
        <v>682</v>
      </c>
      <c r="ER358" s="372">
        <f t="shared" si="810"/>
        <v>561.69999999999993</v>
      </c>
      <c r="ES358" s="426"/>
      <c r="ET358" s="446"/>
      <c r="EU358" s="371">
        <f t="shared" si="868"/>
        <v>0</v>
      </c>
      <c r="EV358" s="372">
        <f t="shared" si="869"/>
        <v>0</v>
      </c>
      <c r="EW358" s="371">
        <f t="shared" si="900"/>
        <v>3.9217391304347826</v>
      </c>
      <c r="EX358" s="372">
        <f t="shared" si="900"/>
        <v>3.9617117117117115</v>
      </c>
      <c r="EY358" s="371">
        <f t="shared" si="901"/>
        <v>1804</v>
      </c>
      <c r="EZ358" s="372">
        <f t="shared" si="901"/>
        <v>1759</v>
      </c>
      <c r="FA358" s="426"/>
      <c r="FB358" s="510">
        <v>101.8</v>
      </c>
      <c r="FC358" s="371">
        <f t="shared" si="902"/>
        <v>0</v>
      </c>
      <c r="FD358" s="372">
        <f t="shared" si="902"/>
        <v>31252.6</v>
      </c>
      <c r="FE358" s="426"/>
      <c r="FF358" s="510">
        <v>86.4</v>
      </c>
      <c r="FG358" s="371">
        <f t="shared" si="903"/>
        <v>0</v>
      </c>
      <c r="FH358" s="372">
        <f t="shared" si="903"/>
        <v>11836.800000000001</v>
      </c>
      <c r="FI358" s="421"/>
      <c r="FJ358" s="420"/>
      <c r="FK358" s="371">
        <f t="shared" si="904"/>
        <v>0</v>
      </c>
      <c r="FL358" s="372">
        <f t="shared" si="904"/>
        <v>0</v>
      </c>
      <c r="FM358" s="371">
        <f t="shared" si="905"/>
        <v>0</v>
      </c>
      <c r="FN358" s="372">
        <f t="shared" si="905"/>
        <v>97.048198198198207</v>
      </c>
      <c r="FO358" s="371">
        <f t="shared" si="906"/>
        <v>0</v>
      </c>
      <c r="FP358" s="372">
        <f t="shared" si="906"/>
        <v>43089.4</v>
      </c>
      <c r="FQ358" s="424">
        <v>170</v>
      </c>
      <c r="FR358" s="510">
        <v>178</v>
      </c>
      <c r="FS358" s="371">
        <f t="shared" si="907"/>
        <v>0</v>
      </c>
      <c r="FT358" s="372">
        <f t="shared" si="907"/>
        <v>178</v>
      </c>
      <c r="FU358" s="426">
        <v>5.6235294117647054</v>
      </c>
      <c r="FV358" s="510">
        <v>5.8</v>
      </c>
      <c r="FW358" s="371">
        <f t="shared" si="908"/>
        <v>955.99999999999989</v>
      </c>
      <c r="FX358" s="372">
        <f t="shared" si="908"/>
        <v>1032.3999999999999</v>
      </c>
      <c r="FY358" s="426"/>
      <c r="FZ358" s="510">
        <v>85.3</v>
      </c>
      <c r="GA358" s="371">
        <f t="shared" si="909"/>
        <v>0</v>
      </c>
      <c r="GB358" s="372">
        <f t="shared" si="909"/>
        <v>15183.4</v>
      </c>
      <c r="GC358" s="406">
        <f t="shared" si="873"/>
        <v>811</v>
      </c>
      <c r="GD358" s="372">
        <f t="shared" si="873"/>
        <v>845</v>
      </c>
      <c r="GE358" s="371">
        <f t="shared" si="873"/>
        <v>0</v>
      </c>
      <c r="GF358" s="372">
        <f t="shared" si="873"/>
        <v>845</v>
      </c>
      <c r="GG358" s="371">
        <f t="shared" si="910"/>
        <v>3878</v>
      </c>
      <c r="GH358" s="372">
        <f t="shared" si="910"/>
        <v>4090.3999999999996</v>
      </c>
      <c r="GI358" s="371" t="str">
        <f t="shared" si="911"/>
        <v/>
      </c>
      <c r="GJ358" s="372">
        <f t="shared" si="911"/>
        <v>108842.9</v>
      </c>
      <c r="GK358" s="406">
        <f t="shared" si="874"/>
        <v>216</v>
      </c>
      <c r="GL358" s="372">
        <f t="shared" si="874"/>
        <v>201</v>
      </c>
      <c r="GM358" s="371">
        <f t="shared" si="874"/>
        <v>0</v>
      </c>
      <c r="GN358" s="372">
        <f t="shared" si="874"/>
        <v>201</v>
      </c>
      <c r="GO358" s="371">
        <f t="shared" si="912"/>
        <v>997</v>
      </c>
      <c r="GP358" s="372">
        <f t="shared" si="912"/>
        <v>957.3</v>
      </c>
      <c r="GQ358" s="371">
        <f t="shared" si="913"/>
        <v>0</v>
      </c>
      <c r="GR358" s="372">
        <f t="shared" si="913"/>
        <v>20866.400000000001</v>
      </c>
      <c r="GS358" s="406">
        <f t="shared" si="875"/>
        <v>1027</v>
      </c>
      <c r="GT358" s="372">
        <f t="shared" si="875"/>
        <v>1046</v>
      </c>
      <c r="GU358" s="371">
        <f t="shared" si="875"/>
        <v>0</v>
      </c>
      <c r="GV358" s="372">
        <f t="shared" si="871"/>
        <v>1046</v>
      </c>
      <c r="GW358" s="371">
        <f t="shared" si="914"/>
        <v>4875</v>
      </c>
      <c r="GX358" s="372">
        <f t="shared" si="914"/>
        <v>5047.7</v>
      </c>
      <c r="GY358" s="371" t="str">
        <f t="shared" si="914"/>
        <v/>
      </c>
      <c r="GZ358" s="372">
        <f t="shared" si="879"/>
        <v>129709.29999999999</v>
      </c>
      <c r="HA358" s="406">
        <f t="shared" si="876"/>
        <v>0</v>
      </c>
      <c r="HB358" s="372">
        <f t="shared" si="876"/>
        <v>0</v>
      </c>
      <c r="HC358" s="371">
        <f t="shared" si="876"/>
        <v>0</v>
      </c>
      <c r="HD358" s="372">
        <f t="shared" si="872"/>
        <v>0</v>
      </c>
      <c r="HE358" s="371" t="str">
        <f t="shared" si="877"/>
        <v/>
      </c>
      <c r="HF358" s="372" t="str">
        <f t="shared" si="877"/>
        <v/>
      </c>
      <c r="HG358" s="371" t="str">
        <f t="shared" si="915"/>
        <v/>
      </c>
      <c r="HH358" s="372" t="str">
        <f t="shared" si="915"/>
        <v/>
      </c>
      <c r="HI358" s="406">
        <f t="shared" si="916"/>
        <v>5831</v>
      </c>
      <c r="HJ358" s="372">
        <f t="shared" si="916"/>
        <v>6080.0999999999995</v>
      </c>
      <c r="HK358" s="371" t="str">
        <f t="shared" si="917"/>
        <v/>
      </c>
      <c r="HL358" s="371">
        <f t="shared" si="917"/>
        <v>144892.70000000001</v>
      </c>
    </row>
    <row r="359" spans="1:220" ht="15">
      <c r="A359" s="488" t="s">
        <v>287</v>
      </c>
      <c r="B359" s="487" t="s">
        <v>576</v>
      </c>
      <c r="C359" s="48"/>
      <c r="D359" s="488">
        <v>226833</v>
      </c>
      <c r="E359" s="442">
        <v>3</v>
      </c>
      <c r="F359" s="676">
        <v>1006</v>
      </c>
      <c r="G359" s="420">
        <v>1002</v>
      </c>
      <c r="H359" s="421">
        <v>0</v>
      </c>
      <c r="I359" s="510">
        <v>1</v>
      </c>
      <c r="J359" s="371">
        <f t="shared" si="838"/>
        <v>1006</v>
      </c>
      <c r="K359" s="372">
        <f t="shared" si="839"/>
        <v>1001</v>
      </c>
      <c r="L359" s="420"/>
      <c r="M359" s="371">
        <f t="shared" si="840"/>
        <v>1006</v>
      </c>
      <c r="N359" s="372">
        <f t="shared" si="841"/>
        <v>1001</v>
      </c>
      <c r="O359" s="371">
        <f t="shared" si="842"/>
        <v>0</v>
      </c>
      <c r="P359" s="372">
        <f t="shared" si="843"/>
        <v>1001</v>
      </c>
      <c r="Q359" s="424">
        <v>34</v>
      </c>
      <c r="R359" s="510">
        <v>40</v>
      </c>
      <c r="S359" s="371">
        <f t="shared" si="844"/>
        <v>0</v>
      </c>
      <c r="T359" s="372">
        <f t="shared" si="845"/>
        <v>40</v>
      </c>
      <c r="U359" s="426">
        <v>4</v>
      </c>
      <c r="V359" s="510">
        <v>4</v>
      </c>
      <c r="W359" s="371">
        <f t="shared" si="846"/>
        <v>0</v>
      </c>
      <c r="X359" s="372">
        <f t="shared" si="847"/>
        <v>4</v>
      </c>
      <c r="Y359" s="426"/>
      <c r="Z359" s="425"/>
      <c r="AA359" s="371">
        <f t="shared" si="848"/>
        <v>0</v>
      </c>
      <c r="AB359" s="372">
        <f t="shared" si="849"/>
        <v>0</v>
      </c>
      <c r="AC359" s="358">
        <f t="shared" si="850"/>
        <v>38</v>
      </c>
      <c r="AD359" s="372">
        <f t="shared" si="851"/>
        <v>44</v>
      </c>
      <c r="AE359" s="358">
        <f t="shared" si="852"/>
        <v>0</v>
      </c>
      <c r="AF359" s="372">
        <f t="shared" si="853"/>
        <v>44</v>
      </c>
      <c r="AG359" s="427">
        <v>5.117647058823529</v>
      </c>
      <c r="AH359" s="510">
        <v>4.7</v>
      </c>
      <c r="AI359" s="371">
        <f t="shared" si="854"/>
        <v>174</v>
      </c>
      <c r="AJ359" s="372">
        <f t="shared" si="855"/>
        <v>188</v>
      </c>
      <c r="AK359" s="426">
        <v>5.75</v>
      </c>
      <c r="AL359" s="510">
        <v>5.6</v>
      </c>
      <c r="AM359" s="371">
        <f t="shared" si="856"/>
        <v>23</v>
      </c>
      <c r="AN359" s="372">
        <f t="shared" si="857"/>
        <v>22.4</v>
      </c>
      <c r="AO359" s="426"/>
      <c r="AP359" s="446"/>
      <c r="AQ359" s="371">
        <f t="shared" si="858"/>
        <v>0</v>
      </c>
      <c r="AR359" s="372">
        <f t="shared" si="859"/>
        <v>0</v>
      </c>
      <c r="AS359" s="371">
        <f t="shared" si="860"/>
        <v>5.1842105263157894</v>
      </c>
      <c r="AT359" s="372">
        <f t="shared" si="861"/>
        <v>4.7818181818181822</v>
      </c>
      <c r="AU359" s="371">
        <f t="shared" si="862"/>
        <v>197</v>
      </c>
      <c r="AV359" s="372">
        <f t="shared" si="863"/>
        <v>210.4</v>
      </c>
      <c r="AW359" s="426"/>
      <c r="AX359" s="510">
        <v>127.2</v>
      </c>
      <c r="AY359" s="371">
        <f t="shared" si="864"/>
        <v>0</v>
      </c>
      <c r="AZ359" s="372">
        <f t="shared" si="865"/>
        <v>5088</v>
      </c>
      <c r="BA359" s="426"/>
      <c r="BB359" s="510">
        <v>145.80000000000001</v>
      </c>
      <c r="BC359" s="371">
        <f t="shared" si="866"/>
        <v>0</v>
      </c>
      <c r="BD359" s="372">
        <f t="shared" si="867"/>
        <v>583.20000000000005</v>
      </c>
      <c r="BE359" s="421"/>
      <c r="BF359" s="420"/>
      <c r="BG359" s="371">
        <f t="shared" si="880"/>
        <v>0</v>
      </c>
      <c r="BH359" s="372">
        <f t="shared" si="880"/>
        <v>0</v>
      </c>
      <c r="BI359" s="371">
        <f t="shared" si="881"/>
        <v>0</v>
      </c>
      <c r="BJ359" s="372">
        <f t="shared" si="881"/>
        <v>128.89090909090908</v>
      </c>
      <c r="BK359" s="371">
        <f t="shared" si="882"/>
        <v>0</v>
      </c>
      <c r="BL359" s="372">
        <f t="shared" si="882"/>
        <v>5671.1999999999989</v>
      </c>
      <c r="BM359" s="431">
        <v>249</v>
      </c>
      <c r="BN359" s="510">
        <v>278</v>
      </c>
      <c r="BO359" s="371">
        <f t="shared" si="834"/>
        <v>0</v>
      </c>
      <c r="BP359" s="372">
        <f t="shared" si="834"/>
        <v>278</v>
      </c>
      <c r="BQ359" s="426">
        <v>18</v>
      </c>
      <c r="BR359" s="510">
        <v>14</v>
      </c>
      <c r="BS359" s="371">
        <f t="shared" si="803"/>
        <v>0</v>
      </c>
      <c r="BT359" s="372">
        <f t="shared" si="803"/>
        <v>14</v>
      </c>
      <c r="BU359" s="426"/>
      <c r="BV359" s="425"/>
      <c r="BW359" s="371">
        <f t="shared" si="804"/>
        <v>0</v>
      </c>
      <c r="BX359" s="423">
        <f t="shared" si="878"/>
        <v>0</v>
      </c>
      <c r="BY359" s="358">
        <f t="shared" si="883"/>
        <v>267</v>
      </c>
      <c r="BZ359" s="372">
        <f t="shared" si="883"/>
        <v>292</v>
      </c>
      <c r="CA359" s="358">
        <f t="shared" si="884"/>
        <v>0</v>
      </c>
      <c r="CB359" s="372">
        <f t="shared" si="884"/>
        <v>292</v>
      </c>
      <c r="CC359" s="427">
        <v>5.4618473895582333</v>
      </c>
      <c r="CD359" s="510">
        <v>5.6</v>
      </c>
      <c r="CE359" s="371">
        <f t="shared" si="835"/>
        <v>1360</v>
      </c>
      <c r="CF359" s="372">
        <f t="shared" si="835"/>
        <v>1556.8</v>
      </c>
      <c r="CG359" s="426">
        <v>5.6111111111111107</v>
      </c>
      <c r="CH359" s="510">
        <v>4.7</v>
      </c>
      <c r="CI359" s="371">
        <f t="shared" si="805"/>
        <v>101</v>
      </c>
      <c r="CJ359" s="372">
        <f t="shared" si="805"/>
        <v>65.8</v>
      </c>
      <c r="CK359" s="426"/>
      <c r="CL359" s="446"/>
      <c r="CM359" s="371">
        <f t="shared" si="806"/>
        <v>0</v>
      </c>
      <c r="CN359" s="372">
        <f t="shared" si="806"/>
        <v>0</v>
      </c>
      <c r="CO359" s="371">
        <f t="shared" si="885"/>
        <v>5.4719101123595504</v>
      </c>
      <c r="CP359" s="372">
        <f t="shared" si="885"/>
        <v>5.5568493150684928</v>
      </c>
      <c r="CQ359" s="371">
        <f t="shared" si="886"/>
        <v>1461</v>
      </c>
      <c r="CR359" s="372">
        <f t="shared" si="886"/>
        <v>1622.6</v>
      </c>
      <c r="CS359" s="426"/>
      <c r="CT359" s="510">
        <v>147.19999999999999</v>
      </c>
      <c r="CU359" s="371">
        <f t="shared" si="836"/>
        <v>0</v>
      </c>
      <c r="CV359" s="372">
        <f t="shared" si="836"/>
        <v>40921.599999999999</v>
      </c>
      <c r="CW359" s="426"/>
      <c r="CX359" s="510">
        <v>141.30000000000001</v>
      </c>
      <c r="CY359" s="371">
        <f t="shared" si="837"/>
        <v>0</v>
      </c>
      <c r="CZ359" s="372">
        <f t="shared" si="837"/>
        <v>1978.2000000000003</v>
      </c>
      <c r="DA359" s="421"/>
      <c r="DB359" s="420"/>
      <c r="DC359" s="371">
        <f t="shared" si="887"/>
        <v>0</v>
      </c>
      <c r="DD359" s="372">
        <f t="shared" si="887"/>
        <v>0</v>
      </c>
      <c r="DE359" s="371">
        <f t="shared" si="888"/>
        <v>0</v>
      </c>
      <c r="DF359" s="372">
        <f t="shared" si="888"/>
        <v>146.91712328767122</v>
      </c>
      <c r="DG359" s="371">
        <f t="shared" si="889"/>
        <v>0</v>
      </c>
      <c r="DH359" s="372">
        <f t="shared" si="889"/>
        <v>42899.799999999996</v>
      </c>
      <c r="DI359" s="371">
        <f t="shared" si="890"/>
        <v>305</v>
      </c>
      <c r="DJ359" s="372">
        <f t="shared" si="890"/>
        <v>336</v>
      </c>
      <c r="DK359" s="371">
        <f t="shared" si="890"/>
        <v>0</v>
      </c>
      <c r="DL359" s="372">
        <f t="shared" si="890"/>
        <v>336</v>
      </c>
      <c r="DM359" s="371">
        <f t="shared" si="891"/>
        <v>5.4360655737704917</v>
      </c>
      <c r="DN359" s="372">
        <f t="shared" si="891"/>
        <v>5.4553571428571432</v>
      </c>
      <c r="DO359" s="371">
        <f t="shared" si="892"/>
        <v>1658</v>
      </c>
      <c r="DP359" s="372">
        <f t="shared" si="892"/>
        <v>1833.0000000000002</v>
      </c>
      <c r="DQ359" s="371">
        <f t="shared" si="893"/>
        <v>0</v>
      </c>
      <c r="DR359" s="372">
        <f t="shared" si="893"/>
        <v>144.55654761904759</v>
      </c>
      <c r="DS359" s="371">
        <f t="shared" si="894"/>
        <v>0</v>
      </c>
      <c r="DT359" s="372">
        <f t="shared" si="894"/>
        <v>48570.999999999993</v>
      </c>
      <c r="DU359" s="424">
        <v>316</v>
      </c>
      <c r="DV359" s="510">
        <v>287</v>
      </c>
      <c r="DW359" s="371">
        <f t="shared" si="895"/>
        <v>0</v>
      </c>
      <c r="DX359" s="372">
        <f t="shared" si="895"/>
        <v>287</v>
      </c>
      <c r="DY359" s="426">
        <v>231</v>
      </c>
      <c r="DZ359" s="510">
        <v>223</v>
      </c>
      <c r="EA359" s="371">
        <f t="shared" si="896"/>
        <v>0</v>
      </c>
      <c r="EB359" s="372">
        <f t="shared" si="896"/>
        <v>223</v>
      </c>
      <c r="EC359" s="426"/>
      <c r="ED359" s="425"/>
      <c r="EE359" s="371">
        <f t="shared" si="897"/>
        <v>0</v>
      </c>
      <c r="EF359" s="372">
        <f t="shared" si="897"/>
        <v>0</v>
      </c>
      <c r="EG359" s="358">
        <f t="shared" si="898"/>
        <v>547</v>
      </c>
      <c r="EH359" s="372">
        <f t="shared" si="898"/>
        <v>510</v>
      </c>
      <c r="EI359" s="358">
        <f t="shared" si="899"/>
        <v>0</v>
      </c>
      <c r="EJ359" s="372">
        <f t="shared" si="899"/>
        <v>510</v>
      </c>
      <c r="EK359" s="427">
        <v>3.8322784810126582</v>
      </c>
      <c r="EL359" s="510">
        <v>3.9</v>
      </c>
      <c r="EM359" s="371">
        <f t="shared" si="870"/>
        <v>1211</v>
      </c>
      <c r="EN359" s="372">
        <f t="shared" si="870"/>
        <v>1119.3</v>
      </c>
      <c r="EO359" s="426">
        <v>3.6796536796536796</v>
      </c>
      <c r="EP359" s="510">
        <v>3.5</v>
      </c>
      <c r="EQ359" s="371">
        <f t="shared" si="810"/>
        <v>850</v>
      </c>
      <c r="ER359" s="372">
        <f t="shared" si="810"/>
        <v>780.5</v>
      </c>
      <c r="ES359" s="426"/>
      <c r="ET359" s="446"/>
      <c r="EU359" s="371">
        <f t="shared" si="868"/>
        <v>0</v>
      </c>
      <c r="EV359" s="372">
        <f t="shared" si="869"/>
        <v>0</v>
      </c>
      <c r="EW359" s="371">
        <f t="shared" si="900"/>
        <v>3.7678244972577697</v>
      </c>
      <c r="EX359" s="372">
        <f t="shared" si="900"/>
        <v>3.7250980392156863</v>
      </c>
      <c r="EY359" s="371">
        <f t="shared" si="901"/>
        <v>2061</v>
      </c>
      <c r="EZ359" s="372">
        <f t="shared" si="901"/>
        <v>1899.8</v>
      </c>
      <c r="FA359" s="426"/>
      <c r="FB359" s="510">
        <v>101.2</v>
      </c>
      <c r="FC359" s="371">
        <f t="shared" si="902"/>
        <v>0</v>
      </c>
      <c r="FD359" s="372">
        <f t="shared" si="902"/>
        <v>29044.400000000001</v>
      </c>
      <c r="FE359" s="426"/>
      <c r="FF359" s="510">
        <v>67.3</v>
      </c>
      <c r="FG359" s="371">
        <f t="shared" si="903"/>
        <v>0</v>
      </c>
      <c r="FH359" s="372">
        <f t="shared" si="903"/>
        <v>15007.9</v>
      </c>
      <c r="FI359" s="421"/>
      <c r="FJ359" s="420"/>
      <c r="FK359" s="371">
        <f t="shared" si="904"/>
        <v>0</v>
      </c>
      <c r="FL359" s="372">
        <f t="shared" si="904"/>
        <v>0</v>
      </c>
      <c r="FM359" s="371">
        <f t="shared" si="905"/>
        <v>0</v>
      </c>
      <c r="FN359" s="372">
        <f t="shared" si="905"/>
        <v>86.377058823529424</v>
      </c>
      <c r="FO359" s="371">
        <f t="shared" si="906"/>
        <v>0</v>
      </c>
      <c r="FP359" s="372">
        <f t="shared" si="906"/>
        <v>44052.3</v>
      </c>
      <c r="FQ359" s="424">
        <v>154</v>
      </c>
      <c r="FR359" s="510">
        <v>155</v>
      </c>
      <c r="FS359" s="371">
        <f t="shared" si="907"/>
        <v>0</v>
      </c>
      <c r="FT359" s="372">
        <f t="shared" si="907"/>
        <v>155</v>
      </c>
      <c r="FU359" s="426">
        <v>3.7142857142857144</v>
      </c>
      <c r="FV359" s="510">
        <v>3.8</v>
      </c>
      <c r="FW359" s="371">
        <f t="shared" si="908"/>
        <v>572</v>
      </c>
      <c r="FX359" s="372">
        <f t="shared" si="908"/>
        <v>589</v>
      </c>
      <c r="FY359" s="426"/>
      <c r="FZ359" s="510">
        <v>68.900000000000006</v>
      </c>
      <c r="GA359" s="371">
        <f t="shared" si="909"/>
        <v>0</v>
      </c>
      <c r="GB359" s="372">
        <f t="shared" si="909"/>
        <v>10679.5</v>
      </c>
      <c r="GC359" s="406">
        <f t="shared" si="873"/>
        <v>599</v>
      </c>
      <c r="GD359" s="372">
        <f t="shared" si="873"/>
        <v>605</v>
      </c>
      <c r="GE359" s="371">
        <f t="shared" si="873"/>
        <v>0</v>
      </c>
      <c r="GF359" s="372">
        <f t="shared" si="873"/>
        <v>605</v>
      </c>
      <c r="GG359" s="371">
        <f t="shared" si="910"/>
        <v>2745</v>
      </c>
      <c r="GH359" s="372">
        <f t="shared" si="910"/>
        <v>2864.1</v>
      </c>
      <c r="GI359" s="371" t="str">
        <f t="shared" si="911"/>
        <v/>
      </c>
      <c r="GJ359" s="372">
        <f t="shared" si="911"/>
        <v>75054</v>
      </c>
      <c r="GK359" s="406">
        <f t="shared" si="874"/>
        <v>253</v>
      </c>
      <c r="GL359" s="372">
        <f t="shared" si="874"/>
        <v>241</v>
      </c>
      <c r="GM359" s="371">
        <f t="shared" si="874"/>
        <v>0</v>
      </c>
      <c r="GN359" s="372">
        <f t="shared" si="874"/>
        <v>241</v>
      </c>
      <c r="GO359" s="371">
        <f t="shared" si="912"/>
        <v>974</v>
      </c>
      <c r="GP359" s="372">
        <f t="shared" si="912"/>
        <v>868.7</v>
      </c>
      <c r="GQ359" s="371">
        <f t="shared" si="913"/>
        <v>0</v>
      </c>
      <c r="GR359" s="372">
        <f t="shared" si="913"/>
        <v>17569.3</v>
      </c>
      <c r="GS359" s="406">
        <f t="shared" si="875"/>
        <v>852</v>
      </c>
      <c r="GT359" s="372">
        <f t="shared" si="875"/>
        <v>846</v>
      </c>
      <c r="GU359" s="371">
        <f t="shared" si="875"/>
        <v>0</v>
      </c>
      <c r="GV359" s="372">
        <f t="shared" si="871"/>
        <v>846</v>
      </c>
      <c r="GW359" s="371">
        <f t="shared" si="914"/>
        <v>3719</v>
      </c>
      <c r="GX359" s="372">
        <f t="shared" si="914"/>
        <v>3732.8</v>
      </c>
      <c r="GY359" s="371" t="str">
        <f t="shared" si="914"/>
        <v/>
      </c>
      <c r="GZ359" s="372">
        <f t="shared" si="879"/>
        <v>92623.3</v>
      </c>
      <c r="HA359" s="406">
        <f t="shared" si="876"/>
        <v>0</v>
      </c>
      <c r="HB359" s="372">
        <f t="shared" si="876"/>
        <v>0</v>
      </c>
      <c r="HC359" s="371">
        <f t="shared" si="876"/>
        <v>0</v>
      </c>
      <c r="HD359" s="372">
        <f t="shared" si="872"/>
        <v>0</v>
      </c>
      <c r="HE359" s="371" t="str">
        <f t="shared" si="877"/>
        <v/>
      </c>
      <c r="HF359" s="372" t="str">
        <f t="shared" si="877"/>
        <v/>
      </c>
      <c r="HG359" s="371" t="str">
        <f t="shared" si="915"/>
        <v/>
      </c>
      <c r="HH359" s="372" t="str">
        <f t="shared" si="915"/>
        <v/>
      </c>
      <c r="HI359" s="406">
        <f t="shared" si="916"/>
        <v>4291</v>
      </c>
      <c r="HJ359" s="372">
        <f t="shared" si="916"/>
        <v>4321.8</v>
      </c>
      <c r="HK359" s="371" t="str">
        <f t="shared" si="917"/>
        <v/>
      </c>
      <c r="HL359" s="371">
        <f t="shared" si="917"/>
        <v>103302.79999999999</v>
      </c>
    </row>
    <row r="360" spans="1:220" ht="15">
      <c r="A360" s="488" t="s">
        <v>287</v>
      </c>
      <c r="B360" s="487" t="s">
        <v>577</v>
      </c>
      <c r="C360" s="48"/>
      <c r="D360" s="488">
        <v>227526</v>
      </c>
      <c r="E360" s="442">
        <v>3</v>
      </c>
      <c r="F360" s="676">
        <v>866</v>
      </c>
      <c r="G360" s="420">
        <v>879</v>
      </c>
      <c r="H360" s="421">
        <v>5</v>
      </c>
      <c r="I360" s="510">
        <v>18</v>
      </c>
      <c r="J360" s="371">
        <f t="shared" si="838"/>
        <v>861</v>
      </c>
      <c r="K360" s="372">
        <f t="shared" si="839"/>
        <v>861</v>
      </c>
      <c r="L360" s="420"/>
      <c r="M360" s="371">
        <f t="shared" si="840"/>
        <v>861</v>
      </c>
      <c r="N360" s="372">
        <f t="shared" si="841"/>
        <v>861</v>
      </c>
      <c r="O360" s="371">
        <f t="shared" si="842"/>
        <v>0</v>
      </c>
      <c r="P360" s="372">
        <f t="shared" si="843"/>
        <v>861</v>
      </c>
      <c r="Q360" s="424">
        <v>44</v>
      </c>
      <c r="R360" s="510">
        <v>45</v>
      </c>
      <c r="S360" s="371">
        <f t="shared" si="844"/>
        <v>0</v>
      </c>
      <c r="T360" s="372">
        <f t="shared" si="845"/>
        <v>45</v>
      </c>
      <c r="U360" s="426">
        <v>16</v>
      </c>
      <c r="V360" s="510">
        <v>7</v>
      </c>
      <c r="W360" s="371">
        <f t="shared" si="846"/>
        <v>0</v>
      </c>
      <c r="X360" s="372">
        <f t="shared" si="847"/>
        <v>7</v>
      </c>
      <c r="Y360" s="426"/>
      <c r="Z360" s="425"/>
      <c r="AA360" s="371">
        <f t="shared" si="848"/>
        <v>0</v>
      </c>
      <c r="AB360" s="372">
        <f t="shared" si="849"/>
        <v>0</v>
      </c>
      <c r="AC360" s="358">
        <f t="shared" si="850"/>
        <v>60</v>
      </c>
      <c r="AD360" s="372">
        <f t="shared" si="851"/>
        <v>52</v>
      </c>
      <c r="AE360" s="358">
        <f t="shared" si="852"/>
        <v>0</v>
      </c>
      <c r="AF360" s="372">
        <f t="shared" si="853"/>
        <v>52</v>
      </c>
      <c r="AG360" s="427">
        <v>5.0227272727272725</v>
      </c>
      <c r="AH360" s="510">
        <v>4.9000000000000004</v>
      </c>
      <c r="AI360" s="371">
        <f t="shared" si="854"/>
        <v>221</v>
      </c>
      <c r="AJ360" s="372">
        <f t="shared" si="855"/>
        <v>220.50000000000003</v>
      </c>
      <c r="AK360" s="426">
        <v>4.5</v>
      </c>
      <c r="AL360" s="510">
        <v>4.5999999999999996</v>
      </c>
      <c r="AM360" s="371">
        <f t="shared" si="856"/>
        <v>72</v>
      </c>
      <c r="AN360" s="372">
        <f t="shared" si="857"/>
        <v>32.199999999999996</v>
      </c>
      <c r="AO360" s="426"/>
      <c r="AP360" s="446"/>
      <c r="AQ360" s="371">
        <f t="shared" si="858"/>
        <v>0</v>
      </c>
      <c r="AR360" s="372">
        <f t="shared" si="859"/>
        <v>0</v>
      </c>
      <c r="AS360" s="371">
        <f t="shared" si="860"/>
        <v>4.8833333333333337</v>
      </c>
      <c r="AT360" s="372">
        <f t="shared" si="861"/>
        <v>4.8596153846153847</v>
      </c>
      <c r="AU360" s="371">
        <f t="shared" si="862"/>
        <v>293</v>
      </c>
      <c r="AV360" s="372">
        <f t="shared" si="863"/>
        <v>252.7</v>
      </c>
      <c r="AW360" s="426"/>
      <c r="AX360" s="510">
        <v>140.9</v>
      </c>
      <c r="AY360" s="371">
        <f t="shared" si="864"/>
        <v>0</v>
      </c>
      <c r="AZ360" s="372">
        <f t="shared" si="865"/>
        <v>6340.5</v>
      </c>
      <c r="BA360" s="426"/>
      <c r="BB360" s="510">
        <v>146</v>
      </c>
      <c r="BC360" s="371">
        <f t="shared" si="866"/>
        <v>0</v>
      </c>
      <c r="BD360" s="372">
        <f t="shared" si="867"/>
        <v>1022</v>
      </c>
      <c r="BE360" s="421"/>
      <c r="BF360" s="420"/>
      <c r="BG360" s="371">
        <f t="shared" si="880"/>
        <v>0</v>
      </c>
      <c r="BH360" s="372">
        <f t="shared" si="880"/>
        <v>0</v>
      </c>
      <c r="BI360" s="371">
        <f t="shared" si="881"/>
        <v>0</v>
      </c>
      <c r="BJ360" s="372">
        <f t="shared" si="881"/>
        <v>141.58653846153845</v>
      </c>
      <c r="BK360" s="371">
        <f t="shared" si="882"/>
        <v>0</v>
      </c>
      <c r="BL360" s="372">
        <f t="shared" si="882"/>
        <v>7362.5</v>
      </c>
      <c r="BM360" s="431">
        <v>418</v>
      </c>
      <c r="BN360" s="510">
        <v>429</v>
      </c>
      <c r="BO360" s="371">
        <f t="shared" ref="BO360:BP423" si="918">IF(CS360&gt;0,BM360,)</f>
        <v>0</v>
      </c>
      <c r="BP360" s="372">
        <f t="shared" si="918"/>
        <v>429</v>
      </c>
      <c r="BQ360" s="426">
        <v>29</v>
      </c>
      <c r="BR360" s="510">
        <v>31</v>
      </c>
      <c r="BS360" s="371">
        <f t="shared" ref="BS360:BT423" si="919">IF(CW360&gt;0,BQ360,)</f>
        <v>0</v>
      </c>
      <c r="BT360" s="372">
        <f t="shared" si="919"/>
        <v>31</v>
      </c>
      <c r="BU360" s="426"/>
      <c r="BV360" s="425"/>
      <c r="BW360" s="371">
        <f t="shared" ref="BW360:BW423" si="920">IF(DA360&gt;0,BU360,)</f>
        <v>0</v>
      </c>
      <c r="BX360" s="423">
        <f t="shared" si="878"/>
        <v>0</v>
      </c>
      <c r="BY360" s="358">
        <f t="shared" si="883"/>
        <v>447</v>
      </c>
      <c r="BZ360" s="372">
        <f t="shared" si="883"/>
        <v>460</v>
      </c>
      <c r="CA360" s="358">
        <f t="shared" si="884"/>
        <v>0</v>
      </c>
      <c r="CB360" s="372">
        <f t="shared" si="884"/>
        <v>460</v>
      </c>
      <c r="CC360" s="427">
        <v>5.2511961722488039</v>
      </c>
      <c r="CD360" s="510">
        <v>5.3</v>
      </c>
      <c r="CE360" s="371">
        <f t="shared" si="835"/>
        <v>2195</v>
      </c>
      <c r="CF360" s="372">
        <f t="shared" si="835"/>
        <v>2273.6999999999998</v>
      </c>
      <c r="CG360" s="426">
        <v>4.931034482758621</v>
      </c>
      <c r="CH360" s="510">
        <v>5.5</v>
      </c>
      <c r="CI360" s="371">
        <f t="shared" ref="CI360:CJ423" si="921">IF(BQ360&gt;0,(BQ360*CG360),)</f>
        <v>143</v>
      </c>
      <c r="CJ360" s="372">
        <f t="shared" si="921"/>
        <v>170.5</v>
      </c>
      <c r="CK360" s="426"/>
      <c r="CL360" s="446"/>
      <c r="CM360" s="371">
        <f t="shared" ref="CM360:CN423" si="922">IF(BU360&gt;0,(BU360*CK360),)</f>
        <v>0</v>
      </c>
      <c r="CN360" s="372">
        <f t="shared" si="922"/>
        <v>0</v>
      </c>
      <c r="CO360" s="371">
        <f t="shared" si="885"/>
        <v>5.2304250559284116</v>
      </c>
      <c r="CP360" s="372">
        <f t="shared" si="885"/>
        <v>5.313478260869565</v>
      </c>
      <c r="CQ360" s="371">
        <f t="shared" si="886"/>
        <v>2338</v>
      </c>
      <c r="CR360" s="372">
        <f t="shared" si="886"/>
        <v>2444.1999999999998</v>
      </c>
      <c r="CS360" s="426"/>
      <c r="CT360" s="510">
        <v>151.80000000000001</v>
      </c>
      <c r="CU360" s="371">
        <f t="shared" si="836"/>
        <v>0</v>
      </c>
      <c r="CV360" s="372">
        <f t="shared" si="836"/>
        <v>65122.200000000004</v>
      </c>
      <c r="CW360" s="426"/>
      <c r="CX360" s="510">
        <v>168.2</v>
      </c>
      <c r="CY360" s="371">
        <f t="shared" si="837"/>
        <v>0</v>
      </c>
      <c r="CZ360" s="372">
        <f t="shared" si="837"/>
        <v>5214.2</v>
      </c>
      <c r="DA360" s="421"/>
      <c r="DB360" s="420"/>
      <c r="DC360" s="371">
        <f t="shared" si="887"/>
        <v>0</v>
      </c>
      <c r="DD360" s="372">
        <f t="shared" si="887"/>
        <v>0</v>
      </c>
      <c r="DE360" s="371">
        <f t="shared" si="888"/>
        <v>0</v>
      </c>
      <c r="DF360" s="372">
        <f t="shared" si="888"/>
        <v>152.90521739130438</v>
      </c>
      <c r="DG360" s="371">
        <f t="shared" si="889"/>
        <v>0</v>
      </c>
      <c r="DH360" s="372">
        <f t="shared" si="889"/>
        <v>70336.400000000009</v>
      </c>
      <c r="DI360" s="371">
        <f t="shared" si="890"/>
        <v>507</v>
      </c>
      <c r="DJ360" s="372">
        <f t="shared" si="890"/>
        <v>512</v>
      </c>
      <c r="DK360" s="371">
        <f t="shared" si="890"/>
        <v>0</v>
      </c>
      <c r="DL360" s="372">
        <f t="shared" si="890"/>
        <v>512</v>
      </c>
      <c r="DM360" s="371">
        <f t="shared" si="891"/>
        <v>5.1893491124260356</v>
      </c>
      <c r="DN360" s="372">
        <f t="shared" si="891"/>
        <v>5.2673828124999993</v>
      </c>
      <c r="DO360" s="371">
        <f t="shared" si="892"/>
        <v>2631</v>
      </c>
      <c r="DP360" s="372">
        <f t="shared" si="892"/>
        <v>2696.8999999999996</v>
      </c>
      <c r="DQ360" s="371">
        <f t="shared" si="893"/>
        <v>0</v>
      </c>
      <c r="DR360" s="372">
        <f t="shared" si="893"/>
        <v>151.75566406250002</v>
      </c>
      <c r="DS360" s="371">
        <f t="shared" si="894"/>
        <v>0</v>
      </c>
      <c r="DT360" s="372">
        <f t="shared" si="894"/>
        <v>77698.900000000009</v>
      </c>
      <c r="DU360" s="424">
        <v>247</v>
      </c>
      <c r="DV360" s="510">
        <v>242</v>
      </c>
      <c r="DW360" s="371">
        <f t="shared" si="895"/>
        <v>0</v>
      </c>
      <c r="DX360" s="372">
        <f t="shared" si="895"/>
        <v>242</v>
      </c>
      <c r="DY360" s="426">
        <v>65</v>
      </c>
      <c r="DZ360" s="510">
        <v>64</v>
      </c>
      <c r="EA360" s="371">
        <f t="shared" si="896"/>
        <v>0</v>
      </c>
      <c r="EB360" s="372">
        <f t="shared" si="896"/>
        <v>64</v>
      </c>
      <c r="EC360" s="426"/>
      <c r="ED360" s="425"/>
      <c r="EE360" s="371">
        <f t="shared" si="897"/>
        <v>0</v>
      </c>
      <c r="EF360" s="372">
        <f t="shared" si="897"/>
        <v>0</v>
      </c>
      <c r="EG360" s="358">
        <f t="shared" si="898"/>
        <v>312</v>
      </c>
      <c r="EH360" s="372">
        <f t="shared" si="898"/>
        <v>306</v>
      </c>
      <c r="EI360" s="358">
        <f t="shared" si="899"/>
        <v>0</v>
      </c>
      <c r="EJ360" s="372">
        <f t="shared" si="899"/>
        <v>306</v>
      </c>
      <c r="EK360" s="427">
        <v>3.6720647773279351</v>
      </c>
      <c r="EL360" s="510">
        <v>3.8</v>
      </c>
      <c r="EM360" s="371">
        <f t="shared" si="870"/>
        <v>907</v>
      </c>
      <c r="EN360" s="372">
        <f t="shared" si="870"/>
        <v>919.59999999999991</v>
      </c>
      <c r="EO360" s="426">
        <v>3.0307692307692307</v>
      </c>
      <c r="EP360" s="510">
        <v>2.6</v>
      </c>
      <c r="EQ360" s="371">
        <f t="shared" ref="EQ360:ER423" si="923">IF(DY360&gt;0,(DY360*EO360),)</f>
        <v>197</v>
      </c>
      <c r="ER360" s="372">
        <f t="shared" si="923"/>
        <v>166.4</v>
      </c>
      <c r="ES360" s="426"/>
      <c r="ET360" s="446"/>
      <c r="EU360" s="371">
        <f t="shared" si="868"/>
        <v>0</v>
      </c>
      <c r="EV360" s="372">
        <f t="shared" si="869"/>
        <v>0</v>
      </c>
      <c r="EW360" s="371">
        <f t="shared" si="900"/>
        <v>3.5384615384615383</v>
      </c>
      <c r="EX360" s="372">
        <f t="shared" si="900"/>
        <v>3.5490196078431371</v>
      </c>
      <c r="EY360" s="371">
        <f t="shared" si="901"/>
        <v>1104</v>
      </c>
      <c r="EZ360" s="372">
        <f t="shared" si="901"/>
        <v>1086</v>
      </c>
      <c r="FA360" s="426"/>
      <c r="FB360" s="510">
        <v>101.4</v>
      </c>
      <c r="FC360" s="371">
        <f t="shared" si="902"/>
        <v>0</v>
      </c>
      <c r="FD360" s="372">
        <f t="shared" si="902"/>
        <v>24538.800000000003</v>
      </c>
      <c r="FE360" s="426"/>
      <c r="FF360" s="510">
        <v>62</v>
      </c>
      <c r="FG360" s="371">
        <f t="shared" si="903"/>
        <v>0</v>
      </c>
      <c r="FH360" s="372">
        <f t="shared" si="903"/>
        <v>3968</v>
      </c>
      <c r="FI360" s="421"/>
      <c r="FJ360" s="420"/>
      <c r="FK360" s="371">
        <f t="shared" si="904"/>
        <v>0</v>
      </c>
      <c r="FL360" s="372">
        <f t="shared" si="904"/>
        <v>0</v>
      </c>
      <c r="FM360" s="371">
        <f t="shared" si="905"/>
        <v>0</v>
      </c>
      <c r="FN360" s="372">
        <f t="shared" si="905"/>
        <v>93.159477124183013</v>
      </c>
      <c r="FO360" s="371">
        <f t="shared" si="906"/>
        <v>0</v>
      </c>
      <c r="FP360" s="372">
        <f t="shared" si="906"/>
        <v>28506.800000000003</v>
      </c>
      <c r="FQ360" s="424">
        <v>42</v>
      </c>
      <c r="FR360" s="510">
        <v>43</v>
      </c>
      <c r="FS360" s="371">
        <f t="shared" si="907"/>
        <v>0</v>
      </c>
      <c r="FT360" s="372">
        <f t="shared" si="907"/>
        <v>43</v>
      </c>
      <c r="FU360" s="426">
        <v>4.9523809523809526</v>
      </c>
      <c r="FV360" s="510">
        <v>5.0999999999999996</v>
      </c>
      <c r="FW360" s="371">
        <f t="shared" si="908"/>
        <v>208</v>
      </c>
      <c r="FX360" s="372">
        <f t="shared" si="908"/>
        <v>219.29999999999998</v>
      </c>
      <c r="FY360" s="426"/>
      <c r="FZ360" s="510">
        <v>91.7</v>
      </c>
      <c r="GA360" s="371">
        <f t="shared" si="909"/>
        <v>0</v>
      </c>
      <c r="GB360" s="372">
        <f t="shared" si="909"/>
        <v>3943.1</v>
      </c>
      <c r="GC360" s="406">
        <f t="shared" si="873"/>
        <v>709</v>
      </c>
      <c r="GD360" s="372">
        <f t="shared" si="873"/>
        <v>716</v>
      </c>
      <c r="GE360" s="371">
        <f t="shared" si="873"/>
        <v>0</v>
      </c>
      <c r="GF360" s="372">
        <f t="shared" si="873"/>
        <v>716</v>
      </c>
      <c r="GG360" s="371">
        <f t="shared" si="910"/>
        <v>3323</v>
      </c>
      <c r="GH360" s="372">
        <f t="shared" si="910"/>
        <v>3413.7999999999997</v>
      </c>
      <c r="GI360" s="371" t="str">
        <f t="shared" si="911"/>
        <v/>
      </c>
      <c r="GJ360" s="372">
        <f t="shared" si="911"/>
        <v>96001.500000000015</v>
      </c>
      <c r="GK360" s="406">
        <f t="shared" si="874"/>
        <v>110</v>
      </c>
      <c r="GL360" s="372">
        <f t="shared" si="874"/>
        <v>102</v>
      </c>
      <c r="GM360" s="371">
        <f t="shared" si="874"/>
        <v>0</v>
      </c>
      <c r="GN360" s="372">
        <f t="shared" si="874"/>
        <v>102</v>
      </c>
      <c r="GO360" s="371">
        <f t="shared" si="912"/>
        <v>412</v>
      </c>
      <c r="GP360" s="372">
        <f t="shared" si="912"/>
        <v>369.1</v>
      </c>
      <c r="GQ360" s="371">
        <f t="shared" si="913"/>
        <v>0</v>
      </c>
      <c r="GR360" s="372">
        <f t="shared" si="913"/>
        <v>10204.200000000001</v>
      </c>
      <c r="GS360" s="406">
        <f t="shared" si="875"/>
        <v>819</v>
      </c>
      <c r="GT360" s="372">
        <f t="shared" si="875"/>
        <v>818</v>
      </c>
      <c r="GU360" s="371">
        <f t="shared" si="875"/>
        <v>0</v>
      </c>
      <c r="GV360" s="372">
        <f t="shared" si="871"/>
        <v>818</v>
      </c>
      <c r="GW360" s="371">
        <f t="shared" si="914"/>
        <v>3735</v>
      </c>
      <c r="GX360" s="372">
        <f t="shared" si="914"/>
        <v>3782.8999999999996</v>
      </c>
      <c r="GY360" s="371" t="str">
        <f t="shared" si="914"/>
        <v/>
      </c>
      <c r="GZ360" s="372">
        <f t="shared" si="879"/>
        <v>106205.70000000001</v>
      </c>
      <c r="HA360" s="406">
        <f t="shared" si="876"/>
        <v>0</v>
      </c>
      <c r="HB360" s="372">
        <f t="shared" si="876"/>
        <v>0</v>
      </c>
      <c r="HC360" s="371">
        <f t="shared" si="876"/>
        <v>0</v>
      </c>
      <c r="HD360" s="372">
        <f t="shared" si="872"/>
        <v>0</v>
      </c>
      <c r="HE360" s="371" t="str">
        <f t="shared" si="877"/>
        <v/>
      </c>
      <c r="HF360" s="372" t="str">
        <f t="shared" si="877"/>
        <v/>
      </c>
      <c r="HG360" s="371" t="str">
        <f t="shared" si="915"/>
        <v/>
      </c>
      <c r="HH360" s="372" t="str">
        <f t="shared" si="915"/>
        <v/>
      </c>
      <c r="HI360" s="406">
        <f t="shared" si="916"/>
        <v>3943</v>
      </c>
      <c r="HJ360" s="372">
        <f t="shared" si="916"/>
        <v>4002.2</v>
      </c>
      <c r="HK360" s="371" t="str">
        <f t="shared" si="917"/>
        <v/>
      </c>
      <c r="HL360" s="371">
        <f t="shared" si="917"/>
        <v>110148.80000000002</v>
      </c>
    </row>
    <row r="361" spans="1:220" ht="15">
      <c r="A361" s="488" t="s">
        <v>287</v>
      </c>
      <c r="B361" s="487" t="s">
        <v>578</v>
      </c>
      <c r="C361" s="48"/>
      <c r="D361" s="488">
        <v>227881</v>
      </c>
      <c r="E361" s="442">
        <v>3</v>
      </c>
      <c r="F361" s="676">
        <v>3101</v>
      </c>
      <c r="G361" s="420">
        <v>3242</v>
      </c>
      <c r="H361" s="421">
        <v>0</v>
      </c>
      <c r="I361" s="510">
        <v>0</v>
      </c>
      <c r="J361" s="371">
        <f t="shared" si="838"/>
        <v>3101</v>
      </c>
      <c r="K361" s="372">
        <f t="shared" si="839"/>
        <v>3242</v>
      </c>
      <c r="L361" s="420"/>
      <c r="M361" s="371">
        <f t="shared" si="840"/>
        <v>3101</v>
      </c>
      <c r="N361" s="372">
        <f t="shared" si="841"/>
        <v>3242</v>
      </c>
      <c r="O361" s="371">
        <f t="shared" si="842"/>
        <v>0</v>
      </c>
      <c r="P361" s="372">
        <f t="shared" si="843"/>
        <v>3242</v>
      </c>
      <c r="Q361" s="424">
        <v>279</v>
      </c>
      <c r="R361" s="510">
        <v>287</v>
      </c>
      <c r="S361" s="371">
        <f t="shared" si="844"/>
        <v>0</v>
      </c>
      <c r="T361" s="372">
        <f t="shared" si="845"/>
        <v>287</v>
      </c>
      <c r="U361" s="426">
        <v>4</v>
      </c>
      <c r="V361" s="510">
        <v>5</v>
      </c>
      <c r="W361" s="371">
        <f t="shared" si="846"/>
        <v>0</v>
      </c>
      <c r="X361" s="372">
        <f t="shared" si="847"/>
        <v>5</v>
      </c>
      <c r="Y361" s="426"/>
      <c r="Z361" s="425"/>
      <c r="AA361" s="371">
        <f t="shared" si="848"/>
        <v>0</v>
      </c>
      <c r="AB361" s="372">
        <f t="shared" si="849"/>
        <v>0</v>
      </c>
      <c r="AC361" s="358">
        <f t="shared" si="850"/>
        <v>283</v>
      </c>
      <c r="AD361" s="372">
        <f t="shared" si="851"/>
        <v>292</v>
      </c>
      <c r="AE361" s="358">
        <f t="shared" si="852"/>
        <v>0</v>
      </c>
      <c r="AF361" s="372">
        <f t="shared" si="853"/>
        <v>292</v>
      </c>
      <c r="AG361" s="427">
        <v>4.3297491039426523</v>
      </c>
      <c r="AH361" s="510">
        <v>4.4000000000000004</v>
      </c>
      <c r="AI361" s="371">
        <f t="shared" si="854"/>
        <v>1208</v>
      </c>
      <c r="AJ361" s="372">
        <f t="shared" si="855"/>
        <v>1262.8000000000002</v>
      </c>
      <c r="AK361" s="426">
        <v>4</v>
      </c>
      <c r="AL361" s="510">
        <v>4</v>
      </c>
      <c r="AM361" s="371">
        <f t="shared" si="856"/>
        <v>16</v>
      </c>
      <c r="AN361" s="372">
        <f t="shared" si="857"/>
        <v>20</v>
      </c>
      <c r="AO361" s="426"/>
      <c r="AP361" s="446"/>
      <c r="AQ361" s="371">
        <f t="shared" si="858"/>
        <v>0</v>
      </c>
      <c r="AR361" s="372">
        <f t="shared" si="859"/>
        <v>0</v>
      </c>
      <c r="AS361" s="371">
        <f t="shared" si="860"/>
        <v>4.3250883392226145</v>
      </c>
      <c r="AT361" s="372">
        <f t="shared" si="861"/>
        <v>4.3931506849315074</v>
      </c>
      <c r="AU361" s="371">
        <f t="shared" si="862"/>
        <v>1224</v>
      </c>
      <c r="AV361" s="372">
        <f t="shared" si="863"/>
        <v>1282.8000000000002</v>
      </c>
      <c r="AW361" s="426"/>
      <c r="AX361" s="510">
        <v>123.8</v>
      </c>
      <c r="AY361" s="371">
        <f t="shared" si="864"/>
        <v>0</v>
      </c>
      <c r="AZ361" s="372">
        <f t="shared" si="865"/>
        <v>35530.6</v>
      </c>
      <c r="BA361" s="426"/>
      <c r="BB361" s="510">
        <v>101.2</v>
      </c>
      <c r="BC361" s="371">
        <f t="shared" si="866"/>
        <v>0</v>
      </c>
      <c r="BD361" s="372">
        <f t="shared" si="867"/>
        <v>506</v>
      </c>
      <c r="BE361" s="421"/>
      <c r="BF361" s="420"/>
      <c r="BG361" s="371">
        <f t="shared" si="880"/>
        <v>0</v>
      </c>
      <c r="BH361" s="372">
        <f t="shared" si="880"/>
        <v>0</v>
      </c>
      <c r="BI361" s="371">
        <f t="shared" si="881"/>
        <v>0</v>
      </c>
      <c r="BJ361" s="372">
        <f t="shared" si="881"/>
        <v>123.41301369863014</v>
      </c>
      <c r="BK361" s="371">
        <f t="shared" si="882"/>
        <v>0</v>
      </c>
      <c r="BL361" s="372">
        <f t="shared" si="882"/>
        <v>36036.6</v>
      </c>
      <c r="BM361" s="431">
        <v>811</v>
      </c>
      <c r="BN361" s="510">
        <v>808</v>
      </c>
      <c r="BO361" s="371">
        <f t="shared" si="918"/>
        <v>0</v>
      </c>
      <c r="BP361" s="372">
        <f t="shared" si="918"/>
        <v>808</v>
      </c>
      <c r="BQ361" s="426">
        <v>37</v>
      </c>
      <c r="BR361" s="510">
        <v>27</v>
      </c>
      <c r="BS361" s="371">
        <f t="shared" si="919"/>
        <v>0</v>
      </c>
      <c r="BT361" s="372">
        <f t="shared" si="919"/>
        <v>27</v>
      </c>
      <c r="BU361" s="426"/>
      <c r="BV361" s="425"/>
      <c r="BW361" s="371">
        <f t="shared" si="920"/>
        <v>0</v>
      </c>
      <c r="BX361" s="423">
        <f t="shared" si="878"/>
        <v>0</v>
      </c>
      <c r="BY361" s="358">
        <f t="shared" si="883"/>
        <v>848</v>
      </c>
      <c r="BZ361" s="372">
        <f t="shared" si="883"/>
        <v>835</v>
      </c>
      <c r="CA361" s="358">
        <f t="shared" si="884"/>
        <v>0</v>
      </c>
      <c r="CB361" s="372">
        <f t="shared" si="884"/>
        <v>835</v>
      </c>
      <c r="CC361" s="427">
        <v>4.8976572133168927</v>
      </c>
      <c r="CD361" s="510">
        <v>4.9000000000000004</v>
      </c>
      <c r="CE361" s="371">
        <f t="shared" si="835"/>
        <v>3972</v>
      </c>
      <c r="CF361" s="372">
        <f t="shared" si="835"/>
        <v>3959.2000000000003</v>
      </c>
      <c r="CG361" s="426">
        <v>5.5405405405405403</v>
      </c>
      <c r="CH361" s="510">
        <v>5.6</v>
      </c>
      <c r="CI361" s="371">
        <f t="shared" si="921"/>
        <v>205</v>
      </c>
      <c r="CJ361" s="372">
        <f t="shared" si="921"/>
        <v>151.19999999999999</v>
      </c>
      <c r="CK361" s="426"/>
      <c r="CL361" s="446"/>
      <c r="CM361" s="371">
        <f t="shared" si="922"/>
        <v>0</v>
      </c>
      <c r="CN361" s="372">
        <f t="shared" si="922"/>
        <v>0</v>
      </c>
      <c r="CO361" s="371">
        <f t="shared" si="885"/>
        <v>4.9257075471698117</v>
      </c>
      <c r="CP361" s="372">
        <f t="shared" si="885"/>
        <v>4.9226347305389231</v>
      </c>
      <c r="CQ361" s="371">
        <f t="shared" si="886"/>
        <v>4177</v>
      </c>
      <c r="CR361" s="372">
        <f t="shared" si="886"/>
        <v>4110.4000000000005</v>
      </c>
      <c r="CS361" s="426"/>
      <c r="CT361" s="510">
        <v>137</v>
      </c>
      <c r="CU361" s="371">
        <f t="shared" si="836"/>
        <v>0</v>
      </c>
      <c r="CV361" s="372">
        <f t="shared" si="836"/>
        <v>110696</v>
      </c>
      <c r="CW361" s="426"/>
      <c r="CX361" s="510">
        <v>136.6</v>
      </c>
      <c r="CY361" s="371">
        <f t="shared" si="837"/>
        <v>0</v>
      </c>
      <c r="CZ361" s="372">
        <f t="shared" si="837"/>
        <v>3688.2</v>
      </c>
      <c r="DA361" s="421"/>
      <c r="DB361" s="420"/>
      <c r="DC361" s="371">
        <f t="shared" si="887"/>
        <v>0</v>
      </c>
      <c r="DD361" s="372">
        <f t="shared" si="887"/>
        <v>0</v>
      </c>
      <c r="DE361" s="371">
        <f t="shared" si="888"/>
        <v>0</v>
      </c>
      <c r="DF361" s="372">
        <f t="shared" si="888"/>
        <v>136.98706586826347</v>
      </c>
      <c r="DG361" s="371">
        <f t="shared" si="889"/>
        <v>0</v>
      </c>
      <c r="DH361" s="372">
        <f t="shared" si="889"/>
        <v>114384.2</v>
      </c>
      <c r="DI361" s="371">
        <f t="shared" si="890"/>
        <v>1131</v>
      </c>
      <c r="DJ361" s="372">
        <f t="shared" si="890"/>
        <v>1127</v>
      </c>
      <c r="DK361" s="371">
        <f t="shared" si="890"/>
        <v>0</v>
      </c>
      <c r="DL361" s="372">
        <f t="shared" si="890"/>
        <v>1127</v>
      </c>
      <c r="DM361" s="371">
        <f t="shared" si="891"/>
        <v>4.7754199823165342</v>
      </c>
      <c r="DN361" s="372">
        <f t="shared" si="891"/>
        <v>4.785448092280391</v>
      </c>
      <c r="DO361" s="371">
        <f t="shared" si="892"/>
        <v>5401</v>
      </c>
      <c r="DP361" s="372">
        <f t="shared" si="892"/>
        <v>5393.2000000000007</v>
      </c>
      <c r="DQ361" s="371">
        <f t="shared" si="893"/>
        <v>0</v>
      </c>
      <c r="DR361" s="372">
        <f t="shared" si="893"/>
        <v>133.47009760425908</v>
      </c>
      <c r="DS361" s="371">
        <f t="shared" si="894"/>
        <v>0</v>
      </c>
      <c r="DT361" s="372">
        <f t="shared" si="894"/>
        <v>150420.79999999999</v>
      </c>
      <c r="DU361" s="424">
        <v>1499</v>
      </c>
      <c r="DV361" s="510">
        <v>1584</v>
      </c>
      <c r="DW361" s="371">
        <f t="shared" si="895"/>
        <v>0</v>
      </c>
      <c r="DX361" s="372">
        <f t="shared" si="895"/>
        <v>1584</v>
      </c>
      <c r="DY361" s="426">
        <v>377</v>
      </c>
      <c r="DZ361" s="510">
        <v>434</v>
      </c>
      <c r="EA361" s="371">
        <f t="shared" si="896"/>
        <v>0</v>
      </c>
      <c r="EB361" s="372">
        <f t="shared" si="896"/>
        <v>434</v>
      </c>
      <c r="EC361" s="426"/>
      <c r="ED361" s="425"/>
      <c r="EE361" s="371">
        <f t="shared" si="897"/>
        <v>0</v>
      </c>
      <c r="EF361" s="372">
        <f t="shared" si="897"/>
        <v>0</v>
      </c>
      <c r="EG361" s="358">
        <f t="shared" si="898"/>
        <v>1876</v>
      </c>
      <c r="EH361" s="372">
        <f t="shared" si="898"/>
        <v>2018</v>
      </c>
      <c r="EI361" s="358">
        <f t="shared" si="899"/>
        <v>0</v>
      </c>
      <c r="EJ361" s="372">
        <f t="shared" si="899"/>
        <v>2018</v>
      </c>
      <c r="EK361" s="427">
        <v>3.3849232821881254</v>
      </c>
      <c r="EL361" s="510">
        <v>3.4</v>
      </c>
      <c r="EM361" s="371">
        <f t="shared" si="870"/>
        <v>5074</v>
      </c>
      <c r="EN361" s="372">
        <f t="shared" si="870"/>
        <v>5385.5999999999995</v>
      </c>
      <c r="EO361" s="426">
        <v>3.4641909814323606</v>
      </c>
      <c r="EP361" s="510">
        <v>3.4</v>
      </c>
      <c r="EQ361" s="371">
        <f t="shared" si="923"/>
        <v>1306</v>
      </c>
      <c r="ER361" s="372">
        <f t="shared" si="923"/>
        <v>1475.6</v>
      </c>
      <c r="ES361" s="426"/>
      <c r="ET361" s="446"/>
      <c r="EU361" s="371">
        <f t="shared" si="868"/>
        <v>0</v>
      </c>
      <c r="EV361" s="372">
        <f t="shared" si="869"/>
        <v>0</v>
      </c>
      <c r="EW361" s="371">
        <f t="shared" si="900"/>
        <v>3.4008528784648187</v>
      </c>
      <c r="EX361" s="372">
        <f t="shared" si="900"/>
        <v>3.3999999999999995</v>
      </c>
      <c r="EY361" s="371">
        <f t="shared" si="901"/>
        <v>6380</v>
      </c>
      <c r="EZ361" s="372">
        <f t="shared" si="901"/>
        <v>6861.1999999999989</v>
      </c>
      <c r="FA361" s="426"/>
      <c r="FB361" s="510">
        <v>92.1</v>
      </c>
      <c r="FC361" s="371">
        <f t="shared" si="902"/>
        <v>0</v>
      </c>
      <c r="FD361" s="372">
        <f t="shared" si="902"/>
        <v>145886.39999999999</v>
      </c>
      <c r="FE361" s="426"/>
      <c r="FF361" s="510">
        <v>71.900000000000006</v>
      </c>
      <c r="FG361" s="371">
        <f t="shared" si="903"/>
        <v>0</v>
      </c>
      <c r="FH361" s="372">
        <f t="shared" si="903"/>
        <v>31204.600000000002</v>
      </c>
      <c r="FI361" s="421"/>
      <c r="FJ361" s="420"/>
      <c r="FK361" s="371">
        <f t="shared" si="904"/>
        <v>0</v>
      </c>
      <c r="FL361" s="372">
        <f t="shared" si="904"/>
        <v>0</v>
      </c>
      <c r="FM361" s="371">
        <f t="shared" si="905"/>
        <v>0</v>
      </c>
      <c r="FN361" s="372">
        <f t="shared" si="905"/>
        <v>87.755698711595642</v>
      </c>
      <c r="FO361" s="371">
        <f t="shared" si="906"/>
        <v>0</v>
      </c>
      <c r="FP361" s="372">
        <f t="shared" si="906"/>
        <v>177091</v>
      </c>
      <c r="FQ361" s="424">
        <v>94</v>
      </c>
      <c r="FR361" s="510">
        <v>97</v>
      </c>
      <c r="FS361" s="371">
        <f t="shared" si="907"/>
        <v>0</v>
      </c>
      <c r="FT361" s="372">
        <f t="shared" si="907"/>
        <v>97</v>
      </c>
      <c r="FU361" s="426">
        <v>4.8191489361702127</v>
      </c>
      <c r="FV361" s="510">
        <v>5.3</v>
      </c>
      <c r="FW361" s="371">
        <f t="shared" si="908"/>
        <v>453</v>
      </c>
      <c r="FX361" s="372">
        <f t="shared" si="908"/>
        <v>514.1</v>
      </c>
      <c r="FY361" s="426"/>
      <c r="FZ361" s="510">
        <v>74.900000000000006</v>
      </c>
      <c r="GA361" s="371">
        <f t="shared" si="909"/>
        <v>0</v>
      </c>
      <c r="GB361" s="372">
        <f t="shared" si="909"/>
        <v>7265.3</v>
      </c>
      <c r="GC361" s="406">
        <f t="shared" si="873"/>
        <v>2589</v>
      </c>
      <c r="GD361" s="372">
        <f t="shared" si="873"/>
        <v>2679</v>
      </c>
      <c r="GE361" s="371">
        <f t="shared" si="873"/>
        <v>0</v>
      </c>
      <c r="GF361" s="372">
        <f t="shared" si="873"/>
        <v>2679</v>
      </c>
      <c r="GG361" s="371">
        <f t="shared" si="910"/>
        <v>10254</v>
      </c>
      <c r="GH361" s="372">
        <f t="shared" si="910"/>
        <v>10607.599999999999</v>
      </c>
      <c r="GI361" s="371" t="str">
        <f t="shared" si="911"/>
        <v/>
      </c>
      <c r="GJ361" s="372">
        <f t="shared" si="911"/>
        <v>292113</v>
      </c>
      <c r="GK361" s="406">
        <f t="shared" si="874"/>
        <v>418</v>
      </c>
      <c r="GL361" s="372">
        <f t="shared" si="874"/>
        <v>466</v>
      </c>
      <c r="GM361" s="371">
        <f t="shared" si="874"/>
        <v>0</v>
      </c>
      <c r="GN361" s="372">
        <f t="shared" si="874"/>
        <v>466</v>
      </c>
      <c r="GO361" s="371">
        <f t="shared" si="912"/>
        <v>1527</v>
      </c>
      <c r="GP361" s="372">
        <f t="shared" si="912"/>
        <v>1646.8</v>
      </c>
      <c r="GQ361" s="371">
        <f t="shared" si="913"/>
        <v>0</v>
      </c>
      <c r="GR361" s="372">
        <f t="shared" si="913"/>
        <v>35398.800000000003</v>
      </c>
      <c r="GS361" s="406">
        <f t="shared" si="875"/>
        <v>3007</v>
      </c>
      <c r="GT361" s="372">
        <f t="shared" si="875"/>
        <v>3145</v>
      </c>
      <c r="GU361" s="371">
        <f t="shared" si="875"/>
        <v>0</v>
      </c>
      <c r="GV361" s="372">
        <f t="shared" si="871"/>
        <v>3145</v>
      </c>
      <c r="GW361" s="371">
        <f t="shared" si="914"/>
        <v>11781</v>
      </c>
      <c r="GX361" s="372">
        <f t="shared" si="914"/>
        <v>12254.399999999998</v>
      </c>
      <c r="GY361" s="371" t="str">
        <f t="shared" si="914"/>
        <v/>
      </c>
      <c r="GZ361" s="372">
        <f t="shared" si="879"/>
        <v>327511.8</v>
      </c>
      <c r="HA361" s="406">
        <f t="shared" si="876"/>
        <v>0</v>
      </c>
      <c r="HB361" s="372">
        <f t="shared" si="876"/>
        <v>0</v>
      </c>
      <c r="HC361" s="371">
        <f t="shared" si="876"/>
        <v>0</v>
      </c>
      <c r="HD361" s="372">
        <f t="shared" si="872"/>
        <v>0</v>
      </c>
      <c r="HE361" s="371" t="str">
        <f t="shared" si="877"/>
        <v/>
      </c>
      <c r="HF361" s="372" t="str">
        <f t="shared" si="877"/>
        <v/>
      </c>
      <c r="HG361" s="371" t="str">
        <f t="shared" si="915"/>
        <v/>
      </c>
      <c r="HH361" s="372" t="str">
        <f t="shared" si="915"/>
        <v/>
      </c>
      <c r="HI361" s="406">
        <f t="shared" si="916"/>
        <v>12234</v>
      </c>
      <c r="HJ361" s="372">
        <f t="shared" si="916"/>
        <v>12768.5</v>
      </c>
      <c r="HK361" s="371" t="str">
        <f t="shared" si="917"/>
        <v/>
      </c>
      <c r="HL361" s="371">
        <f t="shared" si="917"/>
        <v>334777.09999999998</v>
      </c>
    </row>
    <row r="362" spans="1:220" ht="15">
      <c r="A362" s="488" t="s">
        <v>287</v>
      </c>
      <c r="B362" s="487" t="s">
        <v>579</v>
      </c>
      <c r="C362" s="48"/>
      <c r="D362" s="488">
        <v>228431</v>
      </c>
      <c r="E362" s="442">
        <v>3</v>
      </c>
      <c r="F362" s="676">
        <v>1745</v>
      </c>
      <c r="G362" s="420">
        <v>1874</v>
      </c>
      <c r="H362" s="421">
        <v>0</v>
      </c>
      <c r="I362" s="510">
        <v>0</v>
      </c>
      <c r="J362" s="371">
        <f t="shared" si="838"/>
        <v>1745</v>
      </c>
      <c r="K362" s="372">
        <f t="shared" si="839"/>
        <v>1874</v>
      </c>
      <c r="L362" s="420"/>
      <c r="M362" s="371">
        <f t="shared" si="840"/>
        <v>1745</v>
      </c>
      <c r="N362" s="372">
        <f t="shared" si="841"/>
        <v>1874</v>
      </c>
      <c r="O362" s="371">
        <f t="shared" si="842"/>
        <v>0</v>
      </c>
      <c r="P362" s="372">
        <f t="shared" si="843"/>
        <v>1874</v>
      </c>
      <c r="Q362" s="424">
        <v>203</v>
      </c>
      <c r="R362" s="510">
        <v>270</v>
      </c>
      <c r="S362" s="371">
        <f t="shared" si="844"/>
        <v>0</v>
      </c>
      <c r="T362" s="372">
        <f t="shared" si="845"/>
        <v>270</v>
      </c>
      <c r="U362" s="426">
        <v>8</v>
      </c>
      <c r="V362" s="510">
        <v>5</v>
      </c>
      <c r="W362" s="371">
        <f t="shared" si="846"/>
        <v>0</v>
      </c>
      <c r="X362" s="372">
        <f t="shared" si="847"/>
        <v>5</v>
      </c>
      <c r="Y362" s="426"/>
      <c r="Z362" s="425"/>
      <c r="AA362" s="371">
        <f t="shared" si="848"/>
        <v>0</v>
      </c>
      <c r="AB362" s="372">
        <f t="shared" si="849"/>
        <v>0</v>
      </c>
      <c r="AC362" s="358">
        <f t="shared" si="850"/>
        <v>211</v>
      </c>
      <c r="AD362" s="372">
        <f t="shared" si="851"/>
        <v>275</v>
      </c>
      <c r="AE362" s="358">
        <f t="shared" si="852"/>
        <v>0</v>
      </c>
      <c r="AF362" s="372">
        <f t="shared" si="853"/>
        <v>275</v>
      </c>
      <c r="AG362" s="427">
        <v>4.3940886699507393</v>
      </c>
      <c r="AH362" s="510">
        <v>4.4000000000000004</v>
      </c>
      <c r="AI362" s="371">
        <f t="shared" si="854"/>
        <v>892.00000000000011</v>
      </c>
      <c r="AJ362" s="372">
        <f t="shared" si="855"/>
        <v>1188</v>
      </c>
      <c r="AK362" s="426">
        <v>4.875</v>
      </c>
      <c r="AL362" s="510">
        <v>3.6</v>
      </c>
      <c r="AM362" s="371">
        <f t="shared" si="856"/>
        <v>39</v>
      </c>
      <c r="AN362" s="372">
        <f t="shared" si="857"/>
        <v>18</v>
      </c>
      <c r="AO362" s="426"/>
      <c r="AP362" s="446"/>
      <c r="AQ362" s="371">
        <f t="shared" si="858"/>
        <v>0</v>
      </c>
      <c r="AR362" s="372">
        <f t="shared" si="859"/>
        <v>0</v>
      </c>
      <c r="AS362" s="371">
        <f t="shared" si="860"/>
        <v>4.4123222748815172</v>
      </c>
      <c r="AT362" s="372">
        <f t="shared" si="861"/>
        <v>4.3854545454545457</v>
      </c>
      <c r="AU362" s="371">
        <f t="shared" si="862"/>
        <v>931.00000000000011</v>
      </c>
      <c r="AV362" s="372">
        <f t="shared" si="863"/>
        <v>1206</v>
      </c>
      <c r="AW362" s="426"/>
      <c r="AX362" s="510">
        <v>124</v>
      </c>
      <c r="AY362" s="371">
        <f t="shared" si="864"/>
        <v>0</v>
      </c>
      <c r="AZ362" s="372">
        <f t="shared" si="865"/>
        <v>33480</v>
      </c>
      <c r="BA362" s="426"/>
      <c r="BB362" s="510">
        <v>115.4</v>
      </c>
      <c r="BC362" s="371">
        <f t="shared" si="866"/>
        <v>0</v>
      </c>
      <c r="BD362" s="372">
        <f t="shared" si="867"/>
        <v>577</v>
      </c>
      <c r="BE362" s="421"/>
      <c r="BF362" s="420"/>
      <c r="BG362" s="371">
        <f t="shared" si="880"/>
        <v>0</v>
      </c>
      <c r="BH362" s="372">
        <f t="shared" si="880"/>
        <v>0</v>
      </c>
      <c r="BI362" s="371">
        <f t="shared" si="881"/>
        <v>0</v>
      </c>
      <c r="BJ362" s="372">
        <f t="shared" si="881"/>
        <v>123.84363636363636</v>
      </c>
      <c r="BK362" s="371">
        <f t="shared" si="882"/>
        <v>0</v>
      </c>
      <c r="BL362" s="372">
        <f t="shared" si="882"/>
        <v>34057</v>
      </c>
      <c r="BM362" s="431">
        <v>630</v>
      </c>
      <c r="BN362" s="510">
        <v>660</v>
      </c>
      <c r="BO362" s="371">
        <f t="shared" si="918"/>
        <v>0</v>
      </c>
      <c r="BP362" s="372">
        <f t="shared" si="918"/>
        <v>660</v>
      </c>
      <c r="BQ362" s="426">
        <v>17</v>
      </c>
      <c r="BR362" s="510">
        <v>14</v>
      </c>
      <c r="BS362" s="371">
        <f t="shared" si="919"/>
        <v>0</v>
      </c>
      <c r="BT362" s="372">
        <f t="shared" si="919"/>
        <v>14</v>
      </c>
      <c r="BU362" s="426"/>
      <c r="BV362" s="425"/>
      <c r="BW362" s="371">
        <f t="shared" si="920"/>
        <v>0</v>
      </c>
      <c r="BX362" s="423">
        <f t="shared" si="878"/>
        <v>0</v>
      </c>
      <c r="BY362" s="358">
        <f t="shared" si="883"/>
        <v>647</v>
      </c>
      <c r="BZ362" s="372">
        <f t="shared" si="883"/>
        <v>674</v>
      </c>
      <c r="CA362" s="358">
        <f t="shared" si="884"/>
        <v>0</v>
      </c>
      <c r="CB362" s="372">
        <f t="shared" si="884"/>
        <v>674</v>
      </c>
      <c r="CC362" s="427">
        <v>4.9968253968253968</v>
      </c>
      <c r="CD362" s="510">
        <v>4.9000000000000004</v>
      </c>
      <c r="CE362" s="371">
        <f t="shared" si="835"/>
        <v>3148</v>
      </c>
      <c r="CF362" s="372">
        <f t="shared" si="835"/>
        <v>3234.0000000000005</v>
      </c>
      <c r="CG362" s="426">
        <v>5.3529411764705879</v>
      </c>
      <c r="CH362" s="510">
        <v>6.3</v>
      </c>
      <c r="CI362" s="371">
        <f t="shared" si="921"/>
        <v>91</v>
      </c>
      <c r="CJ362" s="372">
        <f t="shared" si="921"/>
        <v>88.2</v>
      </c>
      <c r="CK362" s="426"/>
      <c r="CL362" s="446"/>
      <c r="CM362" s="371">
        <f t="shared" si="922"/>
        <v>0</v>
      </c>
      <c r="CN362" s="372">
        <f t="shared" si="922"/>
        <v>0</v>
      </c>
      <c r="CO362" s="371">
        <f t="shared" si="885"/>
        <v>5.0061823802163836</v>
      </c>
      <c r="CP362" s="372">
        <f t="shared" si="885"/>
        <v>4.9290801186943627</v>
      </c>
      <c r="CQ362" s="371">
        <f t="shared" si="886"/>
        <v>3239</v>
      </c>
      <c r="CR362" s="372">
        <f t="shared" si="886"/>
        <v>3322.2000000000003</v>
      </c>
      <c r="CS362" s="426"/>
      <c r="CT362" s="510">
        <v>139.69999999999999</v>
      </c>
      <c r="CU362" s="371">
        <f t="shared" si="836"/>
        <v>0</v>
      </c>
      <c r="CV362" s="372">
        <f t="shared" si="836"/>
        <v>92201.999999999985</v>
      </c>
      <c r="CW362" s="426"/>
      <c r="CX362" s="510">
        <v>159.69999999999999</v>
      </c>
      <c r="CY362" s="371">
        <f t="shared" si="837"/>
        <v>0</v>
      </c>
      <c r="CZ362" s="372">
        <f t="shared" si="837"/>
        <v>2235.7999999999997</v>
      </c>
      <c r="DA362" s="421"/>
      <c r="DB362" s="420"/>
      <c r="DC362" s="371">
        <f t="shared" si="887"/>
        <v>0</v>
      </c>
      <c r="DD362" s="372">
        <f t="shared" si="887"/>
        <v>0</v>
      </c>
      <c r="DE362" s="371">
        <f t="shared" si="888"/>
        <v>0</v>
      </c>
      <c r="DF362" s="372">
        <f t="shared" si="888"/>
        <v>140.11543026706229</v>
      </c>
      <c r="DG362" s="371">
        <f t="shared" si="889"/>
        <v>0</v>
      </c>
      <c r="DH362" s="372">
        <f t="shared" si="889"/>
        <v>94437.799999999988</v>
      </c>
      <c r="DI362" s="371">
        <f t="shared" si="890"/>
        <v>858</v>
      </c>
      <c r="DJ362" s="372">
        <f t="shared" si="890"/>
        <v>949</v>
      </c>
      <c r="DK362" s="371">
        <f t="shared" si="890"/>
        <v>0</v>
      </c>
      <c r="DL362" s="372">
        <f t="shared" si="890"/>
        <v>949</v>
      </c>
      <c r="DM362" s="371">
        <f t="shared" si="891"/>
        <v>4.86013986013986</v>
      </c>
      <c r="DN362" s="372">
        <f t="shared" si="891"/>
        <v>4.7715489989462601</v>
      </c>
      <c r="DO362" s="371">
        <f t="shared" si="892"/>
        <v>4170</v>
      </c>
      <c r="DP362" s="372">
        <f t="shared" si="892"/>
        <v>4528.2000000000007</v>
      </c>
      <c r="DQ362" s="371">
        <f t="shared" si="893"/>
        <v>0</v>
      </c>
      <c r="DR362" s="372">
        <f t="shared" si="893"/>
        <v>135.40021074815593</v>
      </c>
      <c r="DS362" s="371">
        <f t="shared" si="894"/>
        <v>0</v>
      </c>
      <c r="DT362" s="372">
        <f t="shared" si="894"/>
        <v>128494.79999999997</v>
      </c>
      <c r="DU362" s="424">
        <v>671</v>
      </c>
      <c r="DV362" s="510">
        <v>708</v>
      </c>
      <c r="DW362" s="371">
        <f t="shared" si="895"/>
        <v>0</v>
      </c>
      <c r="DX362" s="372">
        <f t="shared" si="895"/>
        <v>708</v>
      </c>
      <c r="DY362" s="426">
        <v>119</v>
      </c>
      <c r="DZ362" s="510">
        <v>134</v>
      </c>
      <c r="EA362" s="371">
        <f t="shared" si="896"/>
        <v>0</v>
      </c>
      <c r="EB362" s="372">
        <f t="shared" si="896"/>
        <v>134</v>
      </c>
      <c r="EC362" s="426"/>
      <c r="ED362" s="425"/>
      <c r="EE362" s="371">
        <f t="shared" si="897"/>
        <v>0</v>
      </c>
      <c r="EF362" s="372">
        <f t="shared" si="897"/>
        <v>0</v>
      </c>
      <c r="EG362" s="358">
        <f t="shared" si="898"/>
        <v>790</v>
      </c>
      <c r="EH362" s="372">
        <f t="shared" si="898"/>
        <v>842</v>
      </c>
      <c r="EI362" s="358">
        <f t="shared" si="899"/>
        <v>0</v>
      </c>
      <c r="EJ362" s="372">
        <f t="shared" si="899"/>
        <v>842</v>
      </c>
      <c r="EK362" s="427">
        <v>3.5633383010432191</v>
      </c>
      <c r="EL362" s="510">
        <v>3.6</v>
      </c>
      <c r="EM362" s="371">
        <f t="shared" si="870"/>
        <v>2391</v>
      </c>
      <c r="EN362" s="372">
        <f t="shared" si="870"/>
        <v>2548.8000000000002</v>
      </c>
      <c r="EO362" s="426">
        <v>3.7478991596638656</v>
      </c>
      <c r="EP362" s="510">
        <v>3.8</v>
      </c>
      <c r="EQ362" s="371">
        <f t="shared" si="923"/>
        <v>446</v>
      </c>
      <c r="ER362" s="372">
        <f t="shared" si="923"/>
        <v>509.2</v>
      </c>
      <c r="ES362" s="426"/>
      <c r="ET362" s="446"/>
      <c r="EU362" s="371">
        <f t="shared" si="868"/>
        <v>0</v>
      </c>
      <c r="EV362" s="372">
        <f t="shared" si="869"/>
        <v>0</v>
      </c>
      <c r="EW362" s="371">
        <f t="shared" si="900"/>
        <v>3.5911392405063292</v>
      </c>
      <c r="EX362" s="372">
        <f t="shared" si="900"/>
        <v>3.6318289786223277</v>
      </c>
      <c r="EY362" s="371">
        <f t="shared" si="901"/>
        <v>2837</v>
      </c>
      <c r="EZ362" s="372">
        <f t="shared" si="901"/>
        <v>3058</v>
      </c>
      <c r="FA362" s="426"/>
      <c r="FB362" s="510">
        <v>95.1</v>
      </c>
      <c r="FC362" s="371">
        <f t="shared" si="902"/>
        <v>0</v>
      </c>
      <c r="FD362" s="372">
        <f t="shared" si="902"/>
        <v>67330.8</v>
      </c>
      <c r="FE362" s="426"/>
      <c r="FF362" s="510">
        <v>80.599999999999994</v>
      </c>
      <c r="FG362" s="371">
        <f t="shared" si="903"/>
        <v>0</v>
      </c>
      <c r="FH362" s="372">
        <f t="shared" si="903"/>
        <v>10800.4</v>
      </c>
      <c r="FI362" s="421"/>
      <c r="FJ362" s="420"/>
      <c r="FK362" s="371">
        <f t="shared" si="904"/>
        <v>0</v>
      </c>
      <c r="FL362" s="372">
        <f t="shared" si="904"/>
        <v>0</v>
      </c>
      <c r="FM362" s="371">
        <f t="shared" si="905"/>
        <v>0</v>
      </c>
      <c r="FN362" s="372">
        <f t="shared" si="905"/>
        <v>92.792399049881226</v>
      </c>
      <c r="FO362" s="371">
        <f t="shared" si="906"/>
        <v>0</v>
      </c>
      <c r="FP362" s="372">
        <f t="shared" si="906"/>
        <v>78131.199999999997</v>
      </c>
      <c r="FQ362" s="424">
        <v>97</v>
      </c>
      <c r="FR362" s="510">
        <v>83</v>
      </c>
      <c r="FS362" s="371">
        <f t="shared" si="907"/>
        <v>0</v>
      </c>
      <c r="FT362" s="372">
        <f t="shared" si="907"/>
        <v>83</v>
      </c>
      <c r="FU362" s="426">
        <v>5.1546391752577323</v>
      </c>
      <c r="FV362" s="510">
        <v>5.8</v>
      </c>
      <c r="FW362" s="371">
        <f t="shared" si="908"/>
        <v>500.00000000000006</v>
      </c>
      <c r="FX362" s="372">
        <f t="shared" si="908"/>
        <v>481.4</v>
      </c>
      <c r="FY362" s="426"/>
      <c r="FZ362" s="510">
        <v>75.900000000000006</v>
      </c>
      <c r="GA362" s="371">
        <f t="shared" si="909"/>
        <v>0</v>
      </c>
      <c r="GB362" s="372">
        <f t="shared" si="909"/>
        <v>6299.7000000000007</v>
      </c>
      <c r="GC362" s="406">
        <f t="shared" si="873"/>
        <v>1504</v>
      </c>
      <c r="GD362" s="372">
        <f t="shared" si="873"/>
        <v>1638</v>
      </c>
      <c r="GE362" s="371">
        <f t="shared" si="873"/>
        <v>0</v>
      </c>
      <c r="GF362" s="372">
        <f t="shared" si="873"/>
        <v>1638</v>
      </c>
      <c r="GG362" s="371">
        <f t="shared" si="910"/>
        <v>6431</v>
      </c>
      <c r="GH362" s="372">
        <f t="shared" si="910"/>
        <v>6970.8</v>
      </c>
      <c r="GI362" s="371" t="str">
        <f t="shared" si="911"/>
        <v/>
      </c>
      <c r="GJ362" s="372">
        <f t="shared" si="911"/>
        <v>193012.8</v>
      </c>
      <c r="GK362" s="406">
        <f t="shared" si="874"/>
        <v>144</v>
      </c>
      <c r="GL362" s="372">
        <f t="shared" si="874"/>
        <v>153</v>
      </c>
      <c r="GM362" s="371">
        <f t="shared" si="874"/>
        <v>0</v>
      </c>
      <c r="GN362" s="372">
        <f t="shared" si="874"/>
        <v>153</v>
      </c>
      <c r="GO362" s="371">
        <f t="shared" si="912"/>
        <v>576</v>
      </c>
      <c r="GP362" s="372">
        <f t="shared" si="912"/>
        <v>615.4</v>
      </c>
      <c r="GQ362" s="371">
        <f t="shared" si="913"/>
        <v>0</v>
      </c>
      <c r="GR362" s="372">
        <f t="shared" si="913"/>
        <v>13613.199999999999</v>
      </c>
      <c r="GS362" s="406">
        <f t="shared" si="875"/>
        <v>1648</v>
      </c>
      <c r="GT362" s="372">
        <f t="shared" si="875"/>
        <v>1791</v>
      </c>
      <c r="GU362" s="371">
        <f t="shared" si="875"/>
        <v>0</v>
      </c>
      <c r="GV362" s="372">
        <f t="shared" si="871"/>
        <v>1791</v>
      </c>
      <c r="GW362" s="371">
        <f t="shared" si="914"/>
        <v>7007</v>
      </c>
      <c r="GX362" s="372">
        <f t="shared" si="914"/>
        <v>7586.2</v>
      </c>
      <c r="GY362" s="371" t="str">
        <f t="shared" si="914"/>
        <v/>
      </c>
      <c r="GZ362" s="372">
        <f t="shared" si="879"/>
        <v>206626</v>
      </c>
      <c r="HA362" s="406">
        <f t="shared" si="876"/>
        <v>0</v>
      </c>
      <c r="HB362" s="372">
        <f t="shared" si="876"/>
        <v>0</v>
      </c>
      <c r="HC362" s="371">
        <f t="shared" si="876"/>
        <v>0</v>
      </c>
      <c r="HD362" s="372">
        <f t="shared" si="872"/>
        <v>0</v>
      </c>
      <c r="HE362" s="371" t="str">
        <f t="shared" si="877"/>
        <v/>
      </c>
      <c r="HF362" s="372" t="str">
        <f t="shared" si="877"/>
        <v/>
      </c>
      <c r="HG362" s="371" t="str">
        <f t="shared" si="915"/>
        <v/>
      </c>
      <c r="HH362" s="372" t="str">
        <f t="shared" si="915"/>
        <v/>
      </c>
      <c r="HI362" s="406">
        <f t="shared" si="916"/>
        <v>7507</v>
      </c>
      <c r="HJ362" s="372">
        <f t="shared" si="916"/>
        <v>8067.6</v>
      </c>
      <c r="HK362" s="371" t="str">
        <f t="shared" si="917"/>
        <v/>
      </c>
      <c r="HL362" s="371">
        <f t="shared" si="917"/>
        <v>212925.69999999998</v>
      </c>
    </row>
    <row r="363" spans="1:220" ht="15">
      <c r="A363" s="488" t="s">
        <v>287</v>
      </c>
      <c r="B363" s="487" t="s">
        <v>580</v>
      </c>
      <c r="C363" s="48"/>
      <c r="D363" s="488">
        <v>228501</v>
      </c>
      <c r="E363" s="442">
        <v>3</v>
      </c>
      <c r="F363" s="676">
        <v>191</v>
      </c>
      <c r="G363" s="420">
        <v>176</v>
      </c>
      <c r="H363" s="421">
        <v>0</v>
      </c>
      <c r="I363" s="510">
        <v>0</v>
      </c>
      <c r="J363" s="371">
        <f t="shared" si="838"/>
        <v>191</v>
      </c>
      <c r="K363" s="372">
        <f t="shared" si="839"/>
        <v>176</v>
      </c>
      <c r="L363" s="420"/>
      <c r="M363" s="371">
        <f t="shared" si="840"/>
        <v>191</v>
      </c>
      <c r="N363" s="372">
        <f t="shared" si="841"/>
        <v>176</v>
      </c>
      <c r="O363" s="371">
        <f t="shared" si="842"/>
        <v>0</v>
      </c>
      <c r="P363" s="372">
        <f t="shared" si="843"/>
        <v>176</v>
      </c>
      <c r="Q363" s="424">
        <v>14</v>
      </c>
      <c r="R363" s="510">
        <v>19</v>
      </c>
      <c r="S363" s="371">
        <f t="shared" si="844"/>
        <v>0</v>
      </c>
      <c r="T363" s="372">
        <f t="shared" si="845"/>
        <v>19</v>
      </c>
      <c r="U363" s="426">
        <v>1</v>
      </c>
      <c r="V363" s="510">
        <v>3</v>
      </c>
      <c r="W363" s="371">
        <f t="shared" si="846"/>
        <v>0</v>
      </c>
      <c r="X363" s="372">
        <f t="shared" si="847"/>
        <v>3</v>
      </c>
      <c r="Y363" s="426"/>
      <c r="Z363" s="425"/>
      <c r="AA363" s="371">
        <f t="shared" si="848"/>
        <v>0</v>
      </c>
      <c r="AB363" s="372">
        <f t="shared" si="849"/>
        <v>0</v>
      </c>
      <c r="AC363" s="358">
        <f t="shared" si="850"/>
        <v>15</v>
      </c>
      <c r="AD363" s="372">
        <f t="shared" si="851"/>
        <v>22</v>
      </c>
      <c r="AE363" s="358">
        <f t="shared" si="852"/>
        <v>0</v>
      </c>
      <c r="AF363" s="372">
        <f t="shared" si="853"/>
        <v>22</v>
      </c>
      <c r="AG363" s="427">
        <v>4.2857142857142856</v>
      </c>
      <c r="AH363" s="510">
        <v>4.8</v>
      </c>
      <c r="AI363" s="371">
        <f t="shared" si="854"/>
        <v>60</v>
      </c>
      <c r="AJ363" s="372">
        <f t="shared" si="855"/>
        <v>91.2</v>
      </c>
      <c r="AK363" s="426">
        <v>7</v>
      </c>
      <c r="AL363" s="510">
        <v>4.5</v>
      </c>
      <c r="AM363" s="371">
        <f t="shared" si="856"/>
        <v>7</v>
      </c>
      <c r="AN363" s="372">
        <f t="shared" si="857"/>
        <v>13.5</v>
      </c>
      <c r="AO363" s="426"/>
      <c r="AP363" s="446"/>
      <c r="AQ363" s="371">
        <f t="shared" si="858"/>
        <v>0</v>
      </c>
      <c r="AR363" s="372">
        <f t="shared" si="859"/>
        <v>0</v>
      </c>
      <c r="AS363" s="371">
        <f t="shared" si="860"/>
        <v>4.4666666666666668</v>
      </c>
      <c r="AT363" s="372">
        <f t="shared" si="861"/>
        <v>4.7590909090909088</v>
      </c>
      <c r="AU363" s="371">
        <f t="shared" si="862"/>
        <v>67</v>
      </c>
      <c r="AV363" s="372">
        <f t="shared" si="863"/>
        <v>104.69999999999999</v>
      </c>
      <c r="AW363" s="426"/>
      <c r="AX363" s="510">
        <v>128.5</v>
      </c>
      <c r="AY363" s="371">
        <f t="shared" si="864"/>
        <v>0</v>
      </c>
      <c r="AZ363" s="372">
        <f t="shared" si="865"/>
        <v>2441.5</v>
      </c>
      <c r="BA363" s="426"/>
      <c r="BB363" s="510">
        <v>119</v>
      </c>
      <c r="BC363" s="371">
        <f t="shared" si="866"/>
        <v>0</v>
      </c>
      <c r="BD363" s="372">
        <f t="shared" si="867"/>
        <v>357</v>
      </c>
      <c r="BE363" s="421"/>
      <c r="BF363" s="420"/>
      <c r="BG363" s="371">
        <f t="shared" si="880"/>
        <v>0</v>
      </c>
      <c r="BH363" s="372">
        <f t="shared" si="880"/>
        <v>0</v>
      </c>
      <c r="BI363" s="371">
        <f t="shared" si="881"/>
        <v>0</v>
      </c>
      <c r="BJ363" s="372">
        <f t="shared" si="881"/>
        <v>127.20454545454545</v>
      </c>
      <c r="BK363" s="371">
        <f t="shared" si="882"/>
        <v>0</v>
      </c>
      <c r="BL363" s="372">
        <f t="shared" si="882"/>
        <v>2798.5</v>
      </c>
      <c r="BM363" s="431">
        <v>65</v>
      </c>
      <c r="BN363" s="510">
        <v>61</v>
      </c>
      <c r="BO363" s="371">
        <f t="shared" si="918"/>
        <v>0</v>
      </c>
      <c r="BP363" s="372">
        <f t="shared" si="918"/>
        <v>61</v>
      </c>
      <c r="BQ363" s="426">
        <v>4</v>
      </c>
      <c r="BR363" s="510">
        <v>2</v>
      </c>
      <c r="BS363" s="371">
        <f t="shared" si="919"/>
        <v>0</v>
      </c>
      <c r="BT363" s="372">
        <f t="shared" si="919"/>
        <v>2</v>
      </c>
      <c r="BU363" s="426"/>
      <c r="BV363" s="425"/>
      <c r="BW363" s="371">
        <f t="shared" si="920"/>
        <v>0</v>
      </c>
      <c r="BX363" s="423">
        <f t="shared" si="878"/>
        <v>0</v>
      </c>
      <c r="BY363" s="358">
        <f t="shared" si="883"/>
        <v>69</v>
      </c>
      <c r="BZ363" s="372">
        <f t="shared" si="883"/>
        <v>63</v>
      </c>
      <c r="CA363" s="358">
        <f t="shared" si="884"/>
        <v>0</v>
      </c>
      <c r="CB363" s="372">
        <f t="shared" si="884"/>
        <v>63</v>
      </c>
      <c r="CC363" s="427">
        <v>5.476923076923077</v>
      </c>
      <c r="CD363" s="510">
        <v>5.2</v>
      </c>
      <c r="CE363" s="371">
        <f t="shared" si="835"/>
        <v>356</v>
      </c>
      <c r="CF363" s="372">
        <f t="shared" si="835"/>
        <v>317.2</v>
      </c>
      <c r="CG363" s="426">
        <v>7</v>
      </c>
      <c r="CH363" s="510">
        <v>2.8</v>
      </c>
      <c r="CI363" s="371">
        <f t="shared" si="921"/>
        <v>28</v>
      </c>
      <c r="CJ363" s="372">
        <f t="shared" si="921"/>
        <v>5.6</v>
      </c>
      <c r="CK363" s="426"/>
      <c r="CL363" s="446"/>
      <c r="CM363" s="371">
        <f t="shared" si="922"/>
        <v>0</v>
      </c>
      <c r="CN363" s="372">
        <f t="shared" si="922"/>
        <v>0</v>
      </c>
      <c r="CO363" s="371">
        <f t="shared" si="885"/>
        <v>5.5652173913043477</v>
      </c>
      <c r="CP363" s="372">
        <f t="shared" si="885"/>
        <v>5.1238095238095243</v>
      </c>
      <c r="CQ363" s="371">
        <f t="shared" si="886"/>
        <v>384</v>
      </c>
      <c r="CR363" s="372">
        <f t="shared" si="886"/>
        <v>322.8</v>
      </c>
      <c r="CS363" s="426"/>
      <c r="CT363" s="510">
        <v>145.9</v>
      </c>
      <c r="CU363" s="371">
        <f t="shared" si="836"/>
        <v>0</v>
      </c>
      <c r="CV363" s="372">
        <f t="shared" si="836"/>
        <v>8899.9</v>
      </c>
      <c r="CW363" s="426"/>
      <c r="CX363" s="510">
        <v>94</v>
      </c>
      <c r="CY363" s="371">
        <f t="shared" si="837"/>
        <v>0</v>
      </c>
      <c r="CZ363" s="372">
        <f t="shared" si="837"/>
        <v>188</v>
      </c>
      <c r="DA363" s="421"/>
      <c r="DB363" s="420"/>
      <c r="DC363" s="371">
        <f t="shared" si="887"/>
        <v>0</v>
      </c>
      <c r="DD363" s="372">
        <f t="shared" si="887"/>
        <v>0</v>
      </c>
      <c r="DE363" s="371">
        <f t="shared" si="888"/>
        <v>0</v>
      </c>
      <c r="DF363" s="372">
        <f t="shared" si="888"/>
        <v>144.25238095238095</v>
      </c>
      <c r="DG363" s="371">
        <f t="shared" si="889"/>
        <v>0</v>
      </c>
      <c r="DH363" s="372">
        <f t="shared" si="889"/>
        <v>9087.9</v>
      </c>
      <c r="DI363" s="371">
        <f t="shared" si="890"/>
        <v>84</v>
      </c>
      <c r="DJ363" s="372">
        <f t="shared" si="890"/>
        <v>85</v>
      </c>
      <c r="DK363" s="371">
        <f t="shared" si="890"/>
        <v>0</v>
      </c>
      <c r="DL363" s="372">
        <f t="shared" si="890"/>
        <v>85</v>
      </c>
      <c r="DM363" s="371">
        <f t="shared" si="891"/>
        <v>5.3690476190476186</v>
      </c>
      <c r="DN363" s="372">
        <f t="shared" si="891"/>
        <v>5.0294117647058822</v>
      </c>
      <c r="DO363" s="371">
        <f t="shared" si="892"/>
        <v>450.99999999999994</v>
      </c>
      <c r="DP363" s="372">
        <f t="shared" si="892"/>
        <v>427.5</v>
      </c>
      <c r="DQ363" s="371">
        <f t="shared" si="893"/>
        <v>0</v>
      </c>
      <c r="DR363" s="372">
        <f t="shared" si="893"/>
        <v>139.84</v>
      </c>
      <c r="DS363" s="371">
        <f t="shared" si="894"/>
        <v>0</v>
      </c>
      <c r="DT363" s="372">
        <f t="shared" si="894"/>
        <v>11886.4</v>
      </c>
      <c r="DU363" s="424">
        <v>64</v>
      </c>
      <c r="DV363" s="510">
        <v>56</v>
      </c>
      <c r="DW363" s="371">
        <f t="shared" si="895"/>
        <v>0</v>
      </c>
      <c r="DX363" s="372">
        <f t="shared" si="895"/>
        <v>56</v>
      </c>
      <c r="DY363" s="426">
        <v>24</v>
      </c>
      <c r="DZ363" s="510">
        <v>21</v>
      </c>
      <c r="EA363" s="371">
        <f t="shared" si="896"/>
        <v>0</v>
      </c>
      <c r="EB363" s="372">
        <f t="shared" si="896"/>
        <v>21</v>
      </c>
      <c r="EC363" s="426"/>
      <c r="ED363" s="425"/>
      <c r="EE363" s="371">
        <f t="shared" si="897"/>
        <v>0</v>
      </c>
      <c r="EF363" s="372">
        <f t="shared" si="897"/>
        <v>0</v>
      </c>
      <c r="EG363" s="358">
        <f t="shared" si="898"/>
        <v>88</v>
      </c>
      <c r="EH363" s="372">
        <f t="shared" si="898"/>
        <v>77</v>
      </c>
      <c r="EI363" s="358">
        <f t="shared" si="899"/>
        <v>0</v>
      </c>
      <c r="EJ363" s="372">
        <f t="shared" si="899"/>
        <v>77</v>
      </c>
      <c r="EK363" s="427">
        <v>3.984375</v>
      </c>
      <c r="EL363" s="510">
        <v>3.6</v>
      </c>
      <c r="EM363" s="371">
        <f t="shared" si="870"/>
        <v>255</v>
      </c>
      <c r="EN363" s="372">
        <f t="shared" si="870"/>
        <v>201.6</v>
      </c>
      <c r="EO363" s="426">
        <v>3.5</v>
      </c>
      <c r="EP363" s="510">
        <v>2.9</v>
      </c>
      <c r="EQ363" s="371">
        <f t="shared" si="923"/>
        <v>84</v>
      </c>
      <c r="ER363" s="372">
        <f t="shared" si="923"/>
        <v>60.9</v>
      </c>
      <c r="ES363" s="426"/>
      <c r="ET363" s="446"/>
      <c r="EU363" s="371">
        <f t="shared" si="868"/>
        <v>0</v>
      </c>
      <c r="EV363" s="372">
        <f t="shared" si="869"/>
        <v>0</v>
      </c>
      <c r="EW363" s="371">
        <f t="shared" si="900"/>
        <v>3.8522727272727271</v>
      </c>
      <c r="EX363" s="372">
        <f t="shared" si="900"/>
        <v>3.4090909090909092</v>
      </c>
      <c r="EY363" s="371">
        <f t="shared" si="901"/>
        <v>339</v>
      </c>
      <c r="EZ363" s="372">
        <f t="shared" si="901"/>
        <v>262.5</v>
      </c>
      <c r="FA363" s="426"/>
      <c r="FB363" s="510">
        <v>93.4</v>
      </c>
      <c r="FC363" s="371">
        <f t="shared" si="902"/>
        <v>0</v>
      </c>
      <c r="FD363" s="372">
        <f t="shared" si="902"/>
        <v>5230.4000000000005</v>
      </c>
      <c r="FE363" s="426"/>
      <c r="FF363" s="510">
        <v>63.8</v>
      </c>
      <c r="FG363" s="371">
        <f t="shared" si="903"/>
        <v>0</v>
      </c>
      <c r="FH363" s="372">
        <f t="shared" si="903"/>
        <v>1339.8</v>
      </c>
      <c r="FI363" s="421"/>
      <c r="FJ363" s="420"/>
      <c r="FK363" s="371">
        <f t="shared" si="904"/>
        <v>0</v>
      </c>
      <c r="FL363" s="372">
        <f t="shared" si="904"/>
        <v>0</v>
      </c>
      <c r="FM363" s="371">
        <f t="shared" si="905"/>
        <v>0</v>
      </c>
      <c r="FN363" s="372">
        <f t="shared" si="905"/>
        <v>85.327272727272742</v>
      </c>
      <c r="FO363" s="371">
        <f t="shared" si="906"/>
        <v>0</v>
      </c>
      <c r="FP363" s="372">
        <f t="shared" si="906"/>
        <v>6570.2000000000007</v>
      </c>
      <c r="FQ363" s="424">
        <v>19</v>
      </c>
      <c r="FR363" s="510">
        <v>14</v>
      </c>
      <c r="FS363" s="371">
        <f t="shared" si="907"/>
        <v>0</v>
      </c>
      <c r="FT363" s="372">
        <f t="shared" si="907"/>
        <v>14</v>
      </c>
      <c r="FU363" s="426">
        <v>6.2631578947368425</v>
      </c>
      <c r="FV363" s="510">
        <v>5.0999999999999996</v>
      </c>
      <c r="FW363" s="371">
        <f t="shared" si="908"/>
        <v>119</v>
      </c>
      <c r="FX363" s="372">
        <f t="shared" si="908"/>
        <v>71.399999999999991</v>
      </c>
      <c r="FY363" s="426"/>
      <c r="FZ363" s="510">
        <v>76.8</v>
      </c>
      <c r="GA363" s="371">
        <f t="shared" si="909"/>
        <v>0</v>
      </c>
      <c r="GB363" s="372">
        <f t="shared" si="909"/>
        <v>1075.2</v>
      </c>
      <c r="GC363" s="406">
        <f t="shared" si="873"/>
        <v>143</v>
      </c>
      <c r="GD363" s="372">
        <f t="shared" si="873"/>
        <v>136</v>
      </c>
      <c r="GE363" s="371">
        <f t="shared" si="873"/>
        <v>0</v>
      </c>
      <c r="GF363" s="372">
        <f t="shared" si="873"/>
        <v>136</v>
      </c>
      <c r="GG363" s="371">
        <f t="shared" si="910"/>
        <v>671</v>
      </c>
      <c r="GH363" s="372">
        <f t="shared" si="910"/>
        <v>610</v>
      </c>
      <c r="GI363" s="371" t="str">
        <f t="shared" si="911"/>
        <v/>
      </c>
      <c r="GJ363" s="372">
        <f t="shared" si="911"/>
        <v>16571.8</v>
      </c>
      <c r="GK363" s="406">
        <f t="shared" si="874"/>
        <v>29</v>
      </c>
      <c r="GL363" s="372">
        <f t="shared" si="874"/>
        <v>26</v>
      </c>
      <c r="GM363" s="371">
        <f t="shared" si="874"/>
        <v>0</v>
      </c>
      <c r="GN363" s="372">
        <f t="shared" si="874"/>
        <v>26</v>
      </c>
      <c r="GO363" s="371">
        <f t="shared" si="912"/>
        <v>119</v>
      </c>
      <c r="GP363" s="372">
        <f t="shared" si="912"/>
        <v>80</v>
      </c>
      <c r="GQ363" s="371">
        <f t="shared" si="913"/>
        <v>0</v>
      </c>
      <c r="GR363" s="372">
        <f t="shared" si="913"/>
        <v>1884.8</v>
      </c>
      <c r="GS363" s="406">
        <f t="shared" si="875"/>
        <v>172</v>
      </c>
      <c r="GT363" s="372">
        <f t="shared" si="875"/>
        <v>162</v>
      </c>
      <c r="GU363" s="371">
        <f t="shared" si="875"/>
        <v>0</v>
      </c>
      <c r="GV363" s="372">
        <f t="shared" si="871"/>
        <v>162</v>
      </c>
      <c r="GW363" s="371">
        <f t="shared" si="914"/>
        <v>790</v>
      </c>
      <c r="GX363" s="372">
        <f t="shared" si="914"/>
        <v>690</v>
      </c>
      <c r="GY363" s="371" t="str">
        <f t="shared" si="914"/>
        <v/>
      </c>
      <c r="GZ363" s="372">
        <f t="shared" si="879"/>
        <v>18456.599999999999</v>
      </c>
      <c r="HA363" s="406">
        <f t="shared" si="876"/>
        <v>0</v>
      </c>
      <c r="HB363" s="372">
        <f t="shared" si="876"/>
        <v>0</v>
      </c>
      <c r="HC363" s="371">
        <f t="shared" si="876"/>
        <v>0</v>
      </c>
      <c r="HD363" s="372">
        <f t="shared" si="872"/>
        <v>0</v>
      </c>
      <c r="HE363" s="371" t="str">
        <f t="shared" si="877"/>
        <v/>
      </c>
      <c r="HF363" s="372" t="str">
        <f t="shared" si="877"/>
        <v/>
      </c>
      <c r="HG363" s="371" t="str">
        <f t="shared" si="915"/>
        <v/>
      </c>
      <c r="HH363" s="372" t="str">
        <f t="shared" si="915"/>
        <v/>
      </c>
      <c r="HI363" s="406">
        <f t="shared" si="916"/>
        <v>909</v>
      </c>
      <c r="HJ363" s="372">
        <f t="shared" si="916"/>
        <v>761.4</v>
      </c>
      <c r="HK363" s="371" t="str">
        <f t="shared" si="917"/>
        <v/>
      </c>
      <c r="HL363" s="371">
        <f t="shared" si="917"/>
        <v>19531.8</v>
      </c>
    </row>
    <row r="364" spans="1:220" ht="15">
      <c r="A364" s="488" t="s">
        <v>287</v>
      </c>
      <c r="B364" s="487" t="s">
        <v>581</v>
      </c>
      <c r="C364" s="48"/>
      <c r="D364" s="488">
        <v>228529</v>
      </c>
      <c r="E364" s="442">
        <v>3</v>
      </c>
      <c r="F364" s="676">
        <v>1685</v>
      </c>
      <c r="G364" s="420">
        <v>1398</v>
      </c>
      <c r="H364" s="421">
        <v>18</v>
      </c>
      <c r="I364" s="510">
        <v>14</v>
      </c>
      <c r="J364" s="371">
        <f t="shared" si="838"/>
        <v>1667</v>
      </c>
      <c r="K364" s="372">
        <f t="shared" si="839"/>
        <v>1384</v>
      </c>
      <c r="L364" s="420"/>
      <c r="M364" s="371">
        <f t="shared" si="840"/>
        <v>1667</v>
      </c>
      <c r="N364" s="372">
        <f t="shared" si="841"/>
        <v>1384</v>
      </c>
      <c r="O364" s="371">
        <f t="shared" si="842"/>
        <v>0</v>
      </c>
      <c r="P364" s="372">
        <f t="shared" si="843"/>
        <v>1384</v>
      </c>
      <c r="Q364" s="424">
        <v>129</v>
      </c>
      <c r="R364" s="510">
        <v>135</v>
      </c>
      <c r="S364" s="371">
        <f t="shared" si="844"/>
        <v>0</v>
      </c>
      <c r="T364" s="372">
        <f t="shared" si="845"/>
        <v>135</v>
      </c>
      <c r="U364" s="426">
        <v>15</v>
      </c>
      <c r="V364" s="510">
        <v>12</v>
      </c>
      <c r="W364" s="371">
        <f t="shared" si="846"/>
        <v>0</v>
      </c>
      <c r="X364" s="372">
        <f t="shared" si="847"/>
        <v>12</v>
      </c>
      <c r="Y364" s="426"/>
      <c r="Z364" s="425"/>
      <c r="AA364" s="371">
        <f t="shared" si="848"/>
        <v>0</v>
      </c>
      <c r="AB364" s="372">
        <f t="shared" si="849"/>
        <v>0</v>
      </c>
      <c r="AC364" s="358">
        <f t="shared" si="850"/>
        <v>144</v>
      </c>
      <c r="AD364" s="372">
        <f t="shared" si="851"/>
        <v>147</v>
      </c>
      <c r="AE364" s="358">
        <f t="shared" si="852"/>
        <v>0</v>
      </c>
      <c r="AF364" s="372">
        <f t="shared" si="853"/>
        <v>147</v>
      </c>
      <c r="AG364" s="427">
        <v>4.5813953488372094</v>
      </c>
      <c r="AH364" s="510">
        <v>4.5999999999999996</v>
      </c>
      <c r="AI364" s="371">
        <f t="shared" si="854"/>
        <v>591</v>
      </c>
      <c r="AJ364" s="372">
        <f t="shared" si="855"/>
        <v>621</v>
      </c>
      <c r="AK364" s="426">
        <v>4.8666666666666663</v>
      </c>
      <c r="AL364" s="510">
        <v>5.0999999999999996</v>
      </c>
      <c r="AM364" s="371">
        <f t="shared" si="856"/>
        <v>73</v>
      </c>
      <c r="AN364" s="372">
        <f t="shared" si="857"/>
        <v>61.199999999999996</v>
      </c>
      <c r="AO364" s="426"/>
      <c r="AP364" s="446"/>
      <c r="AQ364" s="371">
        <f t="shared" si="858"/>
        <v>0</v>
      </c>
      <c r="AR364" s="372">
        <f t="shared" si="859"/>
        <v>0</v>
      </c>
      <c r="AS364" s="371">
        <f t="shared" si="860"/>
        <v>4.6111111111111107</v>
      </c>
      <c r="AT364" s="372">
        <f t="shared" si="861"/>
        <v>4.6408163265306124</v>
      </c>
      <c r="AU364" s="371">
        <f t="shared" si="862"/>
        <v>664</v>
      </c>
      <c r="AV364" s="372">
        <f t="shared" si="863"/>
        <v>682.2</v>
      </c>
      <c r="AW364" s="426"/>
      <c r="AX364" s="510">
        <v>126.7</v>
      </c>
      <c r="AY364" s="371">
        <f t="shared" si="864"/>
        <v>0</v>
      </c>
      <c r="AZ364" s="372">
        <f t="shared" si="865"/>
        <v>17104.5</v>
      </c>
      <c r="BA364" s="426"/>
      <c r="BB364" s="510">
        <v>133.30000000000001</v>
      </c>
      <c r="BC364" s="371">
        <f t="shared" si="866"/>
        <v>0</v>
      </c>
      <c r="BD364" s="372">
        <f t="shared" si="867"/>
        <v>1599.6000000000001</v>
      </c>
      <c r="BE364" s="421"/>
      <c r="BF364" s="420"/>
      <c r="BG364" s="371">
        <f t="shared" si="880"/>
        <v>0</v>
      </c>
      <c r="BH364" s="372">
        <f t="shared" si="880"/>
        <v>0</v>
      </c>
      <c r="BI364" s="371">
        <f t="shared" si="881"/>
        <v>0</v>
      </c>
      <c r="BJ364" s="372">
        <f t="shared" si="881"/>
        <v>127.23877551020408</v>
      </c>
      <c r="BK364" s="371">
        <f t="shared" si="882"/>
        <v>0</v>
      </c>
      <c r="BL364" s="372">
        <f t="shared" si="882"/>
        <v>18704.099999999999</v>
      </c>
      <c r="BM364" s="431">
        <v>288</v>
      </c>
      <c r="BN364" s="510">
        <v>309</v>
      </c>
      <c r="BO364" s="371">
        <f t="shared" si="918"/>
        <v>0</v>
      </c>
      <c r="BP364" s="372">
        <f t="shared" si="918"/>
        <v>309</v>
      </c>
      <c r="BQ364" s="426">
        <v>20</v>
      </c>
      <c r="BR364" s="510">
        <v>27</v>
      </c>
      <c r="BS364" s="371">
        <f t="shared" si="919"/>
        <v>0</v>
      </c>
      <c r="BT364" s="372">
        <f t="shared" si="919"/>
        <v>27</v>
      </c>
      <c r="BU364" s="426"/>
      <c r="BV364" s="425"/>
      <c r="BW364" s="371">
        <f t="shared" si="920"/>
        <v>0</v>
      </c>
      <c r="BX364" s="423">
        <f t="shared" si="878"/>
        <v>0</v>
      </c>
      <c r="BY364" s="358">
        <f t="shared" si="883"/>
        <v>308</v>
      </c>
      <c r="BZ364" s="372">
        <f t="shared" si="883"/>
        <v>336</v>
      </c>
      <c r="CA364" s="358">
        <f t="shared" si="884"/>
        <v>0</v>
      </c>
      <c r="CB364" s="372">
        <f t="shared" si="884"/>
        <v>336</v>
      </c>
      <c r="CC364" s="427">
        <v>5.1111111111111107</v>
      </c>
      <c r="CD364" s="510">
        <v>5.0999999999999996</v>
      </c>
      <c r="CE364" s="371">
        <f t="shared" si="835"/>
        <v>1472</v>
      </c>
      <c r="CF364" s="372">
        <f t="shared" si="835"/>
        <v>1575.8999999999999</v>
      </c>
      <c r="CG364" s="426">
        <v>5.2</v>
      </c>
      <c r="CH364" s="510">
        <v>5.3</v>
      </c>
      <c r="CI364" s="371">
        <f t="shared" si="921"/>
        <v>104</v>
      </c>
      <c r="CJ364" s="372">
        <f t="shared" si="921"/>
        <v>143.1</v>
      </c>
      <c r="CK364" s="426"/>
      <c r="CL364" s="446"/>
      <c r="CM364" s="371">
        <f t="shared" si="922"/>
        <v>0</v>
      </c>
      <c r="CN364" s="372">
        <f t="shared" si="922"/>
        <v>0</v>
      </c>
      <c r="CO364" s="371">
        <f t="shared" si="885"/>
        <v>5.116883116883117</v>
      </c>
      <c r="CP364" s="372">
        <f t="shared" si="885"/>
        <v>5.1160714285714279</v>
      </c>
      <c r="CQ364" s="371">
        <f t="shared" si="886"/>
        <v>1576</v>
      </c>
      <c r="CR364" s="372">
        <f t="shared" si="886"/>
        <v>1718.9999999999998</v>
      </c>
      <c r="CS364" s="426"/>
      <c r="CT364" s="510">
        <v>141.19999999999999</v>
      </c>
      <c r="CU364" s="371">
        <f t="shared" si="836"/>
        <v>0</v>
      </c>
      <c r="CV364" s="372">
        <f t="shared" si="836"/>
        <v>43630.799999999996</v>
      </c>
      <c r="CW364" s="426"/>
      <c r="CX364" s="510">
        <v>146</v>
      </c>
      <c r="CY364" s="371">
        <f t="shared" si="837"/>
        <v>0</v>
      </c>
      <c r="CZ364" s="372">
        <f t="shared" si="837"/>
        <v>3942</v>
      </c>
      <c r="DA364" s="421"/>
      <c r="DB364" s="420"/>
      <c r="DC364" s="371">
        <f t="shared" si="887"/>
        <v>0</v>
      </c>
      <c r="DD364" s="372">
        <f t="shared" si="887"/>
        <v>0</v>
      </c>
      <c r="DE364" s="371">
        <f t="shared" si="888"/>
        <v>0</v>
      </c>
      <c r="DF364" s="372">
        <f t="shared" si="888"/>
        <v>141.58571428571426</v>
      </c>
      <c r="DG364" s="371">
        <f t="shared" si="889"/>
        <v>0</v>
      </c>
      <c r="DH364" s="372">
        <f t="shared" si="889"/>
        <v>47572.799999999988</v>
      </c>
      <c r="DI364" s="371">
        <f t="shared" si="890"/>
        <v>452</v>
      </c>
      <c r="DJ364" s="372">
        <f t="shared" si="890"/>
        <v>483</v>
      </c>
      <c r="DK364" s="371">
        <f t="shared" si="890"/>
        <v>0</v>
      </c>
      <c r="DL364" s="372">
        <f t="shared" si="890"/>
        <v>483</v>
      </c>
      <c r="DM364" s="371">
        <f t="shared" si="891"/>
        <v>4.9557522123893802</v>
      </c>
      <c r="DN364" s="372">
        <f t="shared" si="891"/>
        <v>4.9714285714285706</v>
      </c>
      <c r="DO364" s="371">
        <f t="shared" si="892"/>
        <v>2240</v>
      </c>
      <c r="DP364" s="372">
        <f t="shared" si="892"/>
        <v>2401.1999999999998</v>
      </c>
      <c r="DQ364" s="371">
        <f t="shared" si="893"/>
        <v>0</v>
      </c>
      <c r="DR364" s="372">
        <f t="shared" si="893"/>
        <v>137.21925465838507</v>
      </c>
      <c r="DS364" s="371">
        <f t="shared" si="894"/>
        <v>0</v>
      </c>
      <c r="DT364" s="372">
        <f t="shared" si="894"/>
        <v>66276.899999999994</v>
      </c>
      <c r="DU364" s="424">
        <v>647</v>
      </c>
      <c r="DV364" s="510">
        <v>590</v>
      </c>
      <c r="DW364" s="371">
        <f t="shared" si="895"/>
        <v>0</v>
      </c>
      <c r="DX364" s="372">
        <f t="shared" si="895"/>
        <v>590</v>
      </c>
      <c r="DY364" s="426">
        <v>490</v>
      </c>
      <c r="DZ364" s="510">
        <v>260</v>
      </c>
      <c r="EA364" s="371">
        <f t="shared" si="896"/>
        <v>0</v>
      </c>
      <c r="EB364" s="372">
        <f t="shared" si="896"/>
        <v>260</v>
      </c>
      <c r="EC364" s="426"/>
      <c r="ED364" s="425"/>
      <c r="EE364" s="371">
        <f t="shared" si="897"/>
        <v>0</v>
      </c>
      <c r="EF364" s="372">
        <f t="shared" si="897"/>
        <v>0</v>
      </c>
      <c r="EG364" s="358">
        <f t="shared" si="898"/>
        <v>1137</v>
      </c>
      <c r="EH364" s="372">
        <f t="shared" si="898"/>
        <v>850</v>
      </c>
      <c r="EI364" s="358">
        <f t="shared" si="899"/>
        <v>0</v>
      </c>
      <c r="EJ364" s="372">
        <f t="shared" si="899"/>
        <v>850</v>
      </c>
      <c r="EK364" s="427">
        <v>3.2364760432766615</v>
      </c>
      <c r="EL364" s="510">
        <v>3.4</v>
      </c>
      <c r="EM364" s="371">
        <f t="shared" si="870"/>
        <v>2094</v>
      </c>
      <c r="EN364" s="372">
        <f t="shared" si="870"/>
        <v>2006</v>
      </c>
      <c r="EO364" s="426">
        <v>3.1102040816326531</v>
      </c>
      <c r="EP364" s="510">
        <v>2.9</v>
      </c>
      <c r="EQ364" s="371">
        <f t="shared" si="923"/>
        <v>1524</v>
      </c>
      <c r="ER364" s="372">
        <f t="shared" si="923"/>
        <v>754</v>
      </c>
      <c r="ES364" s="426"/>
      <c r="ET364" s="446"/>
      <c r="EU364" s="371">
        <f t="shared" si="868"/>
        <v>0</v>
      </c>
      <c r="EV364" s="372">
        <f t="shared" si="869"/>
        <v>0</v>
      </c>
      <c r="EW364" s="371">
        <f t="shared" si="900"/>
        <v>3.1820580474934035</v>
      </c>
      <c r="EX364" s="372">
        <f t="shared" si="900"/>
        <v>3.2470588235294118</v>
      </c>
      <c r="EY364" s="371">
        <f t="shared" si="901"/>
        <v>3617.9999999999995</v>
      </c>
      <c r="EZ364" s="372">
        <f t="shared" si="901"/>
        <v>2760</v>
      </c>
      <c r="FA364" s="426"/>
      <c r="FB364" s="510">
        <v>88.8</v>
      </c>
      <c r="FC364" s="371">
        <f t="shared" si="902"/>
        <v>0</v>
      </c>
      <c r="FD364" s="372">
        <f t="shared" si="902"/>
        <v>52392</v>
      </c>
      <c r="FE364" s="426"/>
      <c r="FF364" s="510">
        <v>58.2</v>
      </c>
      <c r="FG364" s="371">
        <f t="shared" si="903"/>
        <v>0</v>
      </c>
      <c r="FH364" s="372">
        <f t="shared" si="903"/>
        <v>15132</v>
      </c>
      <c r="FI364" s="421"/>
      <c r="FJ364" s="420"/>
      <c r="FK364" s="371">
        <f t="shared" si="904"/>
        <v>0</v>
      </c>
      <c r="FL364" s="372">
        <f t="shared" si="904"/>
        <v>0</v>
      </c>
      <c r="FM364" s="371">
        <f t="shared" si="905"/>
        <v>0</v>
      </c>
      <c r="FN364" s="372">
        <f t="shared" si="905"/>
        <v>79.44</v>
      </c>
      <c r="FO364" s="371">
        <f t="shared" si="906"/>
        <v>0</v>
      </c>
      <c r="FP364" s="372">
        <f t="shared" si="906"/>
        <v>67524</v>
      </c>
      <c r="FQ364" s="424">
        <v>78</v>
      </c>
      <c r="FR364" s="510">
        <v>51</v>
      </c>
      <c r="FS364" s="371">
        <f t="shared" si="907"/>
        <v>0</v>
      </c>
      <c r="FT364" s="372">
        <f t="shared" si="907"/>
        <v>51</v>
      </c>
      <c r="FU364" s="426">
        <v>3.9871794871794872</v>
      </c>
      <c r="FV364" s="510">
        <v>4.3</v>
      </c>
      <c r="FW364" s="371">
        <f t="shared" si="908"/>
        <v>311</v>
      </c>
      <c r="FX364" s="372">
        <f t="shared" si="908"/>
        <v>219.29999999999998</v>
      </c>
      <c r="FY364" s="426"/>
      <c r="FZ364" s="510">
        <v>48.2</v>
      </c>
      <c r="GA364" s="371">
        <f t="shared" si="909"/>
        <v>0</v>
      </c>
      <c r="GB364" s="372">
        <f t="shared" si="909"/>
        <v>2458.2000000000003</v>
      </c>
      <c r="GC364" s="406">
        <f t="shared" si="873"/>
        <v>1064</v>
      </c>
      <c r="GD364" s="372">
        <f t="shared" si="873"/>
        <v>1034</v>
      </c>
      <c r="GE364" s="371">
        <f t="shared" si="873"/>
        <v>0</v>
      </c>
      <c r="GF364" s="372">
        <f t="shared" si="873"/>
        <v>1034</v>
      </c>
      <c r="GG364" s="371">
        <f t="shared" si="910"/>
        <v>4157</v>
      </c>
      <c r="GH364" s="372">
        <f t="shared" si="910"/>
        <v>4202.8999999999996</v>
      </c>
      <c r="GI364" s="371" t="str">
        <f t="shared" si="911"/>
        <v/>
      </c>
      <c r="GJ364" s="372">
        <f t="shared" si="911"/>
        <v>113127.29999999999</v>
      </c>
      <c r="GK364" s="406">
        <f t="shared" si="874"/>
        <v>525</v>
      </c>
      <c r="GL364" s="372">
        <f t="shared" si="874"/>
        <v>299</v>
      </c>
      <c r="GM364" s="371">
        <f t="shared" si="874"/>
        <v>0</v>
      </c>
      <c r="GN364" s="372">
        <f t="shared" si="874"/>
        <v>299</v>
      </c>
      <c r="GO364" s="371">
        <f t="shared" si="912"/>
        <v>1701</v>
      </c>
      <c r="GP364" s="372">
        <f t="shared" si="912"/>
        <v>958.3</v>
      </c>
      <c r="GQ364" s="371">
        <f t="shared" si="913"/>
        <v>0</v>
      </c>
      <c r="GR364" s="372">
        <f t="shared" si="913"/>
        <v>20673.599999999999</v>
      </c>
      <c r="GS364" s="406">
        <f t="shared" si="875"/>
        <v>1589</v>
      </c>
      <c r="GT364" s="372">
        <f t="shared" si="875"/>
        <v>1333</v>
      </c>
      <c r="GU364" s="371">
        <f t="shared" si="875"/>
        <v>0</v>
      </c>
      <c r="GV364" s="372">
        <f t="shared" si="871"/>
        <v>1333</v>
      </c>
      <c r="GW364" s="371">
        <f t="shared" si="914"/>
        <v>5858</v>
      </c>
      <c r="GX364" s="372">
        <f t="shared" si="914"/>
        <v>5161.2</v>
      </c>
      <c r="GY364" s="371" t="str">
        <f t="shared" si="914"/>
        <v/>
      </c>
      <c r="GZ364" s="372">
        <f t="shared" si="879"/>
        <v>133800.9</v>
      </c>
      <c r="HA364" s="406">
        <f t="shared" si="876"/>
        <v>0</v>
      </c>
      <c r="HB364" s="372">
        <f t="shared" si="876"/>
        <v>0</v>
      </c>
      <c r="HC364" s="371">
        <f t="shared" si="876"/>
        <v>0</v>
      </c>
      <c r="HD364" s="372">
        <f t="shared" si="872"/>
        <v>0</v>
      </c>
      <c r="HE364" s="371" t="str">
        <f t="shared" si="877"/>
        <v/>
      </c>
      <c r="HF364" s="372" t="str">
        <f t="shared" si="877"/>
        <v/>
      </c>
      <c r="HG364" s="371" t="str">
        <f t="shared" si="915"/>
        <v/>
      </c>
      <c r="HH364" s="372" t="str">
        <f t="shared" si="915"/>
        <v/>
      </c>
      <c r="HI364" s="406">
        <f t="shared" si="916"/>
        <v>6169</v>
      </c>
      <c r="HJ364" s="372">
        <f t="shared" si="916"/>
        <v>5380.5</v>
      </c>
      <c r="HK364" s="371" t="str">
        <f t="shared" si="917"/>
        <v/>
      </c>
      <c r="HL364" s="371">
        <f t="shared" si="917"/>
        <v>136259.1</v>
      </c>
    </row>
    <row r="365" spans="1:220" ht="15">
      <c r="A365" s="488" t="s">
        <v>287</v>
      </c>
      <c r="B365" s="487" t="s">
        <v>592</v>
      </c>
      <c r="C365" s="48"/>
      <c r="D365" s="488">
        <v>226152</v>
      </c>
      <c r="E365" s="442">
        <v>3</v>
      </c>
      <c r="F365" s="676">
        <v>722</v>
      </c>
      <c r="G365" s="420">
        <v>798</v>
      </c>
      <c r="H365" s="421">
        <v>1</v>
      </c>
      <c r="I365" s="510">
        <v>0</v>
      </c>
      <c r="J365" s="371">
        <f t="shared" si="838"/>
        <v>721</v>
      </c>
      <c r="K365" s="372">
        <f t="shared" si="839"/>
        <v>798</v>
      </c>
      <c r="L365" s="420"/>
      <c r="M365" s="371">
        <f t="shared" si="840"/>
        <v>721</v>
      </c>
      <c r="N365" s="372">
        <f t="shared" si="841"/>
        <v>798</v>
      </c>
      <c r="O365" s="371">
        <f t="shared" si="842"/>
        <v>0</v>
      </c>
      <c r="P365" s="372">
        <f t="shared" si="843"/>
        <v>798</v>
      </c>
      <c r="Q365" s="424">
        <v>12</v>
      </c>
      <c r="R365" s="510">
        <v>17</v>
      </c>
      <c r="S365" s="371">
        <f t="shared" si="844"/>
        <v>0</v>
      </c>
      <c r="T365" s="372">
        <f t="shared" si="845"/>
        <v>17</v>
      </c>
      <c r="U365" s="426">
        <v>1</v>
      </c>
      <c r="V365" s="510">
        <v>2</v>
      </c>
      <c r="W365" s="371">
        <f t="shared" si="846"/>
        <v>0</v>
      </c>
      <c r="X365" s="372">
        <f t="shared" si="847"/>
        <v>2</v>
      </c>
      <c r="Y365" s="426"/>
      <c r="Z365" s="425"/>
      <c r="AA365" s="371">
        <f t="shared" si="848"/>
        <v>0</v>
      </c>
      <c r="AB365" s="372">
        <f t="shared" si="849"/>
        <v>0</v>
      </c>
      <c r="AC365" s="358">
        <f t="shared" si="850"/>
        <v>13</v>
      </c>
      <c r="AD365" s="372">
        <f t="shared" si="851"/>
        <v>19</v>
      </c>
      <c r="AE365" s="358">
        <f t="shared" si="852"/>
        <v>0</v>
      </c>
      <c r="AF365" s="372">
        <f t="shared" si="853"/>
        <v>19</v>
      </c>
      <c r="AG365" s="427">
        <v>4.583333333333333</v>
      </c>
      <c r="AH365" s="510">
        <v>4.0999999999999996</v>
      </c>
      <c r="AI365" s="371">
        <f t="shared" si="854"/>
        <v>55</v>
      </c>
      <c r="AJ365" s="372">
        <f t="shared" si="855"/>
        <v>69.699999999999989</v>
      </c>
      <c r="AK365" s="426">
        <v>9</v>
      </c>
      <c r="AL365" s="510">
        <v>3</v>
      </c>
      <c r="AM365" s="371">
        <f t="shared" si="856"/>
        <v>9</v>
      </c>
      <c r="AN365" s="372">
        <f t="shared" si="857"/>
        <v>6</v>
      </c>
      <c r="AO365" s="426"/>
      <c r="AP365" s="446"/>
      <c r="AQ365" s="371">
        <f t="shared" si="858"/>
        <v>0</v>
      </c>
      <c r="AR365" s="372">
        <f t="shared" si="859"/>
        <v>0</v>
      </c>
      <c r="AS365" s="371">
        <f t="shared" si="860"/>
        <v>4.9230769230769234</v>
      </c>
      <c r="AT365" s="372">
        <f t="shared" si="861"/>
        <v>3.9842105263157888</v>
      </c>
      <c r="AU365" s="371">
        <f t="shared" si="862"/>
        <v>64</v>
      </c>
      <c r="AV365" s="372">
        <f t="shared" si="863"/>
        <v>75.699999999999989</v>
      </c>
      <c r="AW365" s="426"/>
      <c r="AX365" s="510">
        <v>119.7</v>
      </c>
      <c r="AY365" s="371">
        <f t="shared" si="864"/>
        <v>0</v>
      </c>
      <c r="AZ365" s="372">
        <f t="shared" si="865"/>
        <v>2034.9</v>
      </c>
      <c r="BA365" s="426"/>
      <c r="BB365" s="510">
        <v>100.5</v>
      </c>
      <c r="BC365" s="371">
        <f t="shared" si="866"/>
        <v>0</v>
      </c>
      <c r="BD365" s="372">
        <f t="shared" si="867"/>
        <v>201</v>
      </c>
      <c r="BE365" s="421"/>
      <c r="BF365" s="420"/>
      <c r="BG365" s="371">
        <f t="shared" si="880"/>
        <v>0</v>
      </c>
      <c r="BH365" s="372">
        <f t="shared" si="880"/>
        <v>0</v>
      </c>
      <c r="BI365" s="371">
        <f t="shared" si="881"/>
        <v>0</v>
      </c>
      <c r="BJ365" s="372">
        <f t="shared" si="881"/>
        <v>117.67894736842106</v>
      </c>
      <c r="BK365" s="371">
        <f t="shared" si="882"/>
        <v>0</v>
      </c>
      <c r="BL365" s="372">
        <f t="shared" si="882"/>
        <v>2235.9</v>
      </c>
      <c r="BM365" s="431">
        <v>151</v>
      </c>
      <c r="BN365" s="510">
        <v>188</v>
      </c>
      <c r="BO365" s="371">
        <f t="shared" si="918"/>
        <v>0</v>
      </c>
      <c r="BP365" s="372">
        <f t="shared" si="918"/>
        <v>188</v>
      </c>
      <c r="BQ365" s="426">
        <v>22</v>
      </c>
      <c r="BR365" s="510">
        <v>40</v>
      </c>
      <c r="BS365" s="371">
        <f t="shared" si="919"/>
        <v>0</v>
      </c>
      <c r="BT365" s="372">
        <f t="shared" si="919"/>
        <v>40</v>
      </c>
      <c r="BU365" s="426"/>
      <c r="BV365" s="425"/>
      <c r="BW365" s="371">
        <f t="shared" si="920"/>
        <v>0</v>
      </c>
      <c r="BX365" s="423">
        <f t="shared" si="878"/>
        <v>0</v>
      </c>
      <c r="BY365" s="358">
        <f t="shared" si="883"/>
        <v>173</v>
      </c>
      <c r="BZ365" s="372">
        <f t="shared" si="883"/>
        <v>228</v>
      </c>
      <c r="CA365" s="358">
        <f t="shared" si="884"/>
        <v>0</v>
      </c>
      <c r="CB365" s="372">
        <f t="shared" si="884"/>
        <v>228</v>
      </c>
      <c r="CC365" s="427">
        <v>5</v>
      </c>
      <c r="CD365" s="510">
        <v>5.3</v>
      </c>
      <c r="CE365" s="371">
        <f t="shared" si="835"/>
        <v>755</v>
      </c>
      <c r="CF365" s="372">
        <f t="shared" si="835"/>
        <v>996.4</v>
      </c>
      <c r="CG365" s="426">
        <v>5.5</v>
      </c>
      <c r="CH365" s="510">
        <v>5.6</v>
      </c>
      <c r="CI365" s="371">
        <f t="shared" si="921"/>
        <v>121</v>
      </c>
      <c r="CJ365" s="372">
        <f t="shared" si="921"/>
        <v>224</v>
      </c>
      <c r="CK365" s="426"/>
      <c r="CL365" s="446"/>
      <c r="CM365" s="371">
        <f t="shared" si="922"/>
        <v>0</v>
      </c>
      <c r="CN365" s="372">
        <f t="shared" si="922"/>
        <v>0</v>
      </c>
      <c r="CO365" s="371">
        <f t="shared" si="885"/>
        <v>5.0635838150289016</v>
      </c>
      <c r="CP365" s="372">
        <f t="shared" si="885"/>
        <v>5.3526315789473689</v>
      </c>
      <c r="CQ365" s="371">
        <f t="shared" si="886"/>
        <v>876</v>
      </c>
      <c r="CR365" s="372">
        <f t="shared" si="886"/>
        <v>1220.4000000000001</v>
      </c>
      <c r="CS365" s="426"/>
      <c r="CT365" s="510">
        <v>131</v>
      </c>
      <c r="CU365" s="371">
        <f t="shared" si="836"/>
        <v>0</v>
      </c>
      <c r="CV365" s="372">
        <f t="shared" si="836"/>
        <v>24628</v>
      </c>
      <c r="CW365" s="426"/>
      <c r="CX365" s="510">
        <v>130.9</v>
      </c>
      <c r="CY365" s="371">
        <f t="shared" si="837"/>
        <v>0</v>
      </c>
      <c r="CZ365" s="372">
        <f t="shared" si="837"/>
        <v>5236</v>
      </c>
      <c r="DA365" s="421"/>
      <c r="DB365" s="420"/>
      <c r="DC365" s="371">
        <f t="shared" si="887"/>
        <v>0</v>
      </c>
      <c r="DD365" s="372">
        <f t="shared" si="887"/>
        <v>0</v>
      </c>
      <c r="DE365" s="371">
        <f t="shared" si="888"/>
        <v>0</v>
      </c>
      <c r="DF365" s="372">
        <f t="shared" si="888"/>
        <v>130.98245614035088</v>
      </c>
      <c r="DG365" s="371">
        <f t="shared" si="889"/>
        <v>0</v>
      </c>
      <c r="DH365" s="372">
        <f t="shared" si="889"/>
        <v>29864</v>
      </c>
      <c r="DI365" s="371">
        <f t="shared" si="890"/>
        <v>186</v>
      </c>
      <c r="DJ365" s="372">
        <f t="shared" si="890"/>
        <v>247</v>
      </c>
      <c r="DK365" s="371">
        <f t="shared" si="890"/>
        <v>0</v>
      </c>
      <c r="DL365" s="372">
        <f t="shared" si="890"/>
        <v>247</v>
      </c>
      <c r="DM365" s="371">
        <f t="shared" si="891"/>
        <v>5.053763440860215</v>
      </c>
      <c r="DN365" s="372">
        <f t="shared" si="891"/>
        <v>5.2473684210526326</v>
      </c>
      <c r="DO365" s="371">
        <f t="shared" si="892"/>
        <v>940</v>
      </c>
      <c r="DP365" s="372">
        <f t="shared" si="892"/>
        <v>1296.1000000000001</v>
      </c>
      <c r="DQ365" s="371">
        <f t="shared" si="893"/>
        <v>0</v>
      </c>
      <c r="DR365" s="372">
        <f t="shared" si="893"/>
        <v>129.95910931174089</v>
      </c>
      <c r="DS365" s="371">
        <f t="shared" si="894"/>
        <v>0</v>
      </c>
      <c r="DT365" s="372">
        <f t="shared" si="894"/>
        <v>32099.899999999998</v>
      </c>
      <c r="DU365" s="424">
        <v>224</v>
      </c>
      <c r="DV365" s="510">
        <v>252</v>
      </c>
      <c r="DW365" s="371">
        <f t="shared" si="895"/>
        <v>0</v>
      </c>
      <c r="DX365" s="372">
        <f t="shared" si="895"/>
        <v>252</v>
      </c>
      <c r="DY365" s="426">
        <v>243</v>
      </c>
      <c r="DZ365" s="510">
        <v>247</v>
      </c>
      <c r="EA365" s="371">
        <f t="shared" si="896"/>
        <v>0</v>
      </c>
      <c r="EB365" s="372">
        <f t="shared" si="896"/>
        <v>247</v>
      </c>
      <c r="EC365" s="426"/>
      <c r="ED365" s="425"/>
      <c r="EE365" s="371">
        <f t="shared" si="897"/>
        <v>0</v>
      </c>
      <c r="EF365" s="372">
        <f t="shared" si="897"/>
        <v>0</v>
      </c>
      <c r="EG365" s="358">
        <f t="shared" si="898"/>
        <v>467</v>
      </c>
      <c r="EH365" s="372">
        <f t="shared" si="898"/>
        <v>499</v>
      </c>
      <c r="EI365" s="358">
        <f t="shared" si="899"/>
        <v>0</v>
      </c>
      <c r="EJ365" s="372">
        <f t="shared" si="899"/>
        <v>499</v>
      </c>
      <c r="EK365" s="427">
        <v>3.5</v>
      </c>
      <c r="EL365" s="510">
        <v>3.6</v>
      </c>
      <c r="EM365" s="371">
        <f t="shared" si="870"/>
        <v>784</v>
      </c>
      <c r="EN365" s="372">
        <f t="shared" si="870"/>
        <v>907.2</v>
      </c>
      <c r="EO365" s="426">
        <v>3.7695473251028808</v>
      </c>
      <c r="EP365" s="510">
        <v>3.9</v>
      </c>
      <c r="EQ365" s="371">
        <f t="shared" si="923"/>
        <v>916</v>
      </c>
      <c r="ER365" s="372">
        <f t="shared" si="923"/>
        <v>963.3</v>
      </c>
      <c r="ES365" s="426"/>
      <c r="ET365" s="446"/>
      <c r="EU365" s="371">
        <f t="shared" si="868"/>
        <v>0</v>
      </c>
      <c r="EV365" s="372">
        <f t="shared" si="869"/>
        <v>0</v>
      </c>
      <c r="EW365" s="371">
        <f t="shared" si="900"/>
        <v>3.6402569593147751</v>
      </c>
      <c r="EX365" s="372">
        <f t="shared" si="900"/>
        <v>3.7484969939879758</v>
      </c>
      <c r="EY365" s="371">
        <f t="shared" si="901"/>
        <v>1700</v>
      </c>
      <c r="EZ365" s="372">
        <f t="shared" si="901"/>
        <v>1870.5</v>
      </c>
      <c r="FA365" s="426"/>
      <c r="FB365" s="510">
        <v>85.4</v>
      </c>
      <c r="FC365" s="371">
        <f t="shared" si="902"/>
        <v>0</v>
      </c>
      <c r="FD365" s="372">
        <f t="shared" si="902"/>
        <v>21520.800000000003</v>
      </c>
      <c r="FE365" s="426"/>
      <c r="FF365" s="510">
        <v>75.8</v>
      </c>
      <c r="FG365" s="371">
        <f t="shared" si="903"/>
        <v>0</v>
      </c>
      <c r="FH365" s="372">
        <f t="shared" si="903"/>
        <v>18722.599999999999</v>
      </c>
      <c r="FI365" s="421"/>
      <c r="FJ365" s="420"/>
      <c r="FK365" s="371">
        <f t="shared" si="904"/>
        <v>0</v>
      </c>
      <c r="FL365" s="372">
        <f t="shared" si="904"/>
        <v>0</v>
      </c>
      <c r="FM365" s="371">
        <f t="shared" si="905"/>
        <v>0</v>
      </c>
      <c r="FN365" s="372">
        <f t="shared" si="905"/>
        <v>80.64809619238477</v>
      </c>
      <c r="FO365" s="371">
        <f t="shared" si="906"/>
        <v>0</v>
      </c>
      <c r="FP365" s="372">
        <f t="shared" si="906"/>
        <v>40243.4</v>
      </c>
      <c r="FQ365" s="424">
        <v>68</v>
      </c>
      <c r="FR365" s="510">
        <v>52</v>
      </c>
      <c r="FS365" s="371">
        <f t="shared" si="907"/>
        <v>0</v>
      </c>
      <c r="FT365" s="372">
        <f t="shared" si="907"/>
        <v>52</v>
      </c>
      <c r="FU365" s="426">
        <v>4.3529411764705879</v>
      </c>
      <c r="FV365" s="510">
        <v>5.8</v>
      </c>
      <c r="FW365" s="371">
        <f t="shared" si="908"/>
        <v>296</v>
      </c>
      <c r="FX365" s="372">
        <f t="shared" si="908"/>
        <v>301.59999999999997</v>
      </c>
      <c r="FY365" s="426"/>
      <c r="FZ365" s="510">
        <v>89.4</v>
      </c>
      <c r="GA365" s="371">
        <f t="shared" si="909"/>
        <v>0</v>
      </c>
      <c r="GB365" s="372">
        <f t="shared" si="909"/>
        <v>4648.8</v>
      </c>
      <c r="GC365" s="406">
        <f t="shared" si="873"/>
        <v>387</v>
      </c>
      <c r="GD365" s="372">
        <f t="shared" si="873"/>
        <v>457</v>
      </c>
      <c r="GE365" s="371">
        <f t="shared" si="873"/>
        <v>0</v>
      </c>
      <c r="GF365" s="372">
        <f t="shared" si="873"/>
        <v>457</v>
      </c>
      <c r="GG365" s="371">
        <f t="shared" si="910"/>
        <v>1594</v>
      </c>
      <c r="GH365" s="372">
        <f t="shared" si="910"/>
        <v>1973.3</v>
      </c>
      <c r="GI365" s="371" t="str">
        <f t="shared" si="911"/>
        <v/>
      </c>
      <c r="GJ365" s="372">
        <f t="shared" si="911"/>
        <v>48183.700000000004</v>
      </c>
      <c r="GK365" s="406">
        <f t="shared" si="874"/>
        <v>266</v>
      </c>
      <c r="GL365" s="372">
        <f t="shared" si="874"/>
        <v>289</v>
      </c>
      <c r="GM365" s="371">
        <f t="shared" si="874"/>
        <v>0</v>
      </c>
      <c r="GN365" s="372">
        <f t="shared" si="874"/>
        <v>289</v>
      </c>
      <c r="GO365" s="371">
        <f t="shared" si="912"/>
        <v>1046</v>
      </c>
      <c r="GP365" s="372">
        <f t="shared" si="912"/>
        <v>1193.3</v>
      </c>
      <c r="GQ365" s="371">
        <f t="shared" si="913"/>
        <v>0</v>
      </c>
      <c r="GR365" s="372">
        <f t="shared" si="913"/>
        <v>24159.599999999999</v>
      </c>
      <c r="GS365" s="406">
        <f t="shared" si="875"/>
        <v>653</v>
      </c>
      <c r="GT365" s="372">
        <f t="shared" si="875"/>
        <v>746</v>
      </c>
      <c r="GU365" s="371">
        <f t="shared" si="875"/>
        <v>0</v>
      </c>
      <c r="GV365" s="372">
        <f t="shared" si="871"/>
        <v>746</v>
      </c>
      <c r="GW365" s="371">
        <f t="shared" si="914"/>
        <v>2640</v>
      </c>
      <c r="GX365" s="372">
        <f t="shared" si="914"/>
        <v>3166.6</v>
      </c>
      <c r="GY365" s="371" t="str">
        <f t="shared" si="914"/>
        <v/>
      </c>
      <c r="GZ365" s="372">
        <f t="shared" si="879"/>
        <v>72343.3</v>
      </c>
      <c r="HA365" s="406">
        <f t="shared" si="876"/>
        <v>0</v>
      </c>
      <c r="HB365" s="372">
        <f t="shared" si="876"/>
        <v>0</v>
      </c>
      <c r="HC365" s="371">
        <f t="shared" si="876"/>
        <v>0</v>
      </c>
      <c r="HD365" s="372">
        <f t="shared" si="872"/>
        <v>0</v>
      </c>
      <c r="HE365" s="371" t="str">
        <f t="shared" si="877"/>
        <v/>
      </c>
      <c r="HF365" s="372" t="str">
        <f t="shared" si="877"/>
        <v/>
      </c>
      <c r="HG365" s="371" t="str">
        <f t="shared" si="915"/>
        <v/>
      </c>
      <c r="HH365" s="372" t="str">
        <f t="shared" si="915"/>
        <v/>
      </c>
      <c r="HI365" s="406">
        <f t="shared" si="916"/>
        <v>2936</v>
      </c>
      <c r="HJ365" s="372">
        <f t="shared" si="916"/>
        <v>3468.2000000000003</v>
      </c>
      <c r="HK365" s="371" t="str">
        <f t="shared" si="917"/>
        <v/>
      </c>
      <c r="HL365" s="371">
        <f t="shared" si="917"/>
        <v>76992.100000000006</v>
      </c>
    </row>
    <row r="366" spans="1:220" ht="15">
      <c r="A366" s="488" t="s">
        <v>287</v>
      </c>
      <c r="B366" s="487" t="s">
        <v>582</v>
      </c>
      <c r="C366" s="48"/>
      <c r="D366" s="488">
        <v>224554</v>
      </c>
      <c r="E366" s="442">
        <v>3</v>
      </c>
      <c r="F366" s="676">
        <v>1201</v>
      </c>
      <c r="G366" s="420">
        <v>1153</v>
      </c>
      <c r="H366" s="421">
        <v>0</v>
      </c>
      <c r="I366" s="510">
        <v>0</v>
      </c>
      <c r="J366" s="371">
        <f t="shared" si="838"/>
        <v>1201</v>
      </c>
      <c r="K366" s="372">
        <f t="shared" si="839"/>
        <v>1153</v>
      </c>
      <c r="L366" s="420"/>
      <c r="M366" s="371">
        <f t="shared" si="840"/>
        <v>1201</v>
      </c>
      <c r="N366" s="372">
        <f t="shared" si="841"/>
        <v>1153</v>
      </c>
      <c r="O366" s="371">
        <f t="shared" si="842"/>
        <v>0</v>
      </c>
      <c r="P366" s="372">
        <f t="shared" si="843"/>
        <v>1153</v>
      </c>
      <c r="Q366" s="424">
        <v>46</v>
      </c>
      <c r="R366" s="510">
        <v>54</v>
      </c>
      <c r="S366" s="371">
        <f t="shared" si="844"/>
        <v>0</v>
      </c>
      <c r="T366" s="372">
        <f t="shared" si="845"/>
        <v>54</v>
      </c>
      <c r="U366" s="426">
        <v>4</v>
      </c>
      <c r="V366" s="510">
        <v>3</v>
      </c>
      <c r="W366" s="371">
        <f t="shared" si="846"/>
        <v>0</v>
      </c>
      <c r="X366" s="372">
        <f t="shared" si="847"/>
        <v>3</v>
      </c>
      <c r="Y366" s="426"/>
      <c r="Z366" s="425"/>
      <c r="AA366" s="371">
        <f t="shared" si="848"/>
        <v>0</v>
      </c>
      <c r="AB366" s="372">
        <f t="shared" si="849"/>
        <v>0</v>
      </c>
      <c r="AC366" s="358">
        <f t="shared" si="850"/>
        <v>50</v>
      </c>
      <c r="AD366" s="372">
        <f t="shared" si="851"/>
        <v>57</v>
      </c>
      <c r="AE366" s="358">
        <f t="shared" si="852"/>
        <v>0</v>
      </c>
      <c r="AF366" s="372">
        <f t="shared" si="853"/>
        <v>57</v>
      </c>
      <c r="AG366" s="427">
        <v>4.3260869565217392</v>
      </c>
      <c r="AH366" s="510">
        <v>4.4000000000000004</v>
      </c>
      <c r="AI366" s="371">
        <f t="shared" si="854"/>
        <v>199</v>
      </c>
      <c r="AJ366" s="372">
        <f t="shared" si="855"/>
        <v>237.60000000000002</v>
      </c>
      <c r="AK366" s="426">
        <v>4</v>
      </c>
      <c r="AL366" s="510">
        <v>3.8</v>
      </c>
      <c r="AM366" s="371">
        <f t="shared" si="856"/>
        <v>16</v>
      </c>
      <c r="AN366" s="372">
        <f t="shared" si="857"/>
        <v>11.399999999999999</v>
      </c>
      <c r="AO366" s="426"/>
      <c r="AP366" s="446"/>
      <c r="AQ366" s="371">
        <f t="shared" si="858"/>
        <v>0</v>
      </c>
      <c r="AR366" s="372">
        <f t="shared" si="859"/>
        <v>0</v>
      </c>
      <c r="AS366" s="371">
        <f t="shared" si="860"/>
        <v>4.3</v>
      </c>
      <c r="AT366" s="372">
        <f t="shared" si="861"/>
        <v>4.3684210526315796</v>
      </c>
      <c r="AU366" s="371">
        <f t="shared" si="862"/>
        <v>215</v>
      </c>
      <c r="AV366" s="372">
        <f t="shared" si="863"/>
        <v>249.00000000000003</v>
      </c>
      <c r="AW366" s="426"/>
      <c r="AX366" s="510">
        <v>119.5</v>
      </c>
      <c r="AY366" s="371">
        <f t="shared" si="864"/>
        <v>0</v>
      </c>
      <c r="AZ366" s="372">
        <f t="shared" si="865"/>
        <v>6453</v>
      </c>
      <c r="BA366" s="426"/>
      <c r="BB366" s="510">
        <v>107</v>
      </c>
      <c r="BC366" s="371">
        <f t="shared" si="866"/>
        <v>0</v>
      </c>
      <c r="BD366" s="372">
        <f t="shared" si="867"/>
        <v>321</v>
      </c>
      <c r="BE366" s="421"/>
      <c r="BF366" s="420"/>
      <c r="BG366" s="371">
        <f t="shared" si="880"/>
        <v>0</v>
      </c>
      <c r="BH366" s="372">
        <f t="shared" si="880"/>
        <v>0</v>
      </c>
      <c r="BI366" s="371">
        <f t="shared" si="881"/>
        <v>0</v>
      </c>
      <c r="BJ366" s="372">
        <f t="shared" si="881"/>
        <v>118.84210526315789</v>
      </c>
      <c r="BK366" s="371">
        <f t="shared" si="882"/>
        <v>0</v>
      </c>
      <c r="BL366" s="372">
        <f t="shared" si="882"/>
        <v>6774</v>
      </c>
      <c r="BM366" s="431">
        <v>123</v>
      </c>
      <c r="BN366" s="510">
        <v>123</v>
      </c>
      <c r="BO366" s="371">
        <f t="shared" si="918"/>
        <v>0</v>
      </c>
      <c r="BP366" s="372">
        <f t="shared" si="918"/>
        <v>123</v>
      </c>
      <c r="BQ366" s="426">
        <v>18</v>
      </c>
      <c r="BR366" s="510">
        <v>22</v>
      </c>
      <c r="BS366" s="371">
        <f t="shared" si="919"/>
        <v>0</v>
      </c>
      <c r="BT366" s="372">
        <f t="shared" si="919"/>
        <v>22</v>
      </c>
      <c r="BU366" s="426"/>
      <c r="BV366" s="425"/>
      <c r="BW366" s="371">
        <f t="shared" si="920"/>
        <v>0</v>
      </c>
      <c r="BX366" s="423">
        <f t="shared" si="878"/>
        <v>0</v>
      </c>
      <c r="BY366" s="358">
        <f t="shared" si="883"/>
        <v>141</v>
      </c>
      <c r="BZ366" s="372">
        <f t="shared" si="883"/>
        <v>145</v>
      </c>
      <c r="CA366" s="358">
        <f t="shared" si="884"/>
        <v>0</v>
      </c>
      <c r="CB366" s="372">
        <f t="shared" si="884"/>
        <v>145</v>
      </c>
      <c r="CC366" s="427">
        <v>5.5121951219512191</v>
      </c>
      <c r="CD366" s="510">
        <v>4.9000000000000004</v>
      </c>
      <c r="CE366" s="371">
        <f t="shared" si="835"/>
        <v>678</v>
      </c>
      <c r="CF366" s="372">
        <f t="shared" si="835"/>
        <v>602.70000000000005</v>
      </c>
      <c r="CG366" s="426">
        <v>5</v>
      </c>
      <c r="CH366" s="510">
        <v>5.2</v>
      </c>
      <c r="CI366" s="371">
        <f t="shared" si="921"/>
        <v>90</v>
      </c>
      <c r="CJ366" s="372">
        <f t="shared" si="921"/>
        <v>114.4</v>
      </c>
      <c r="CK366" s="426"/>
      <c r="CL366" s="446"/>
      <c r="CM366" s="371">
        <f t="shared" si="922"/>
        <v>0</v>
      </c>
      <c r="CN366" s="372">
        <f t="shared" si="922"/>
        <v>0</v>
      </c>
      <c r="CO366" s="371">
        <f t="shared" si="885"/>
        <v>5.4468085106382977</v>
      </c>
      <c r="CP366" s="372">
        <f t="shared" si="885"/>
        <v>4.9455172413793109</v>
      </c>
      <c r="CQ366" s="371">
        <f t="shared" si="886"/>
        <v>768</v>
      </c>
      <c r="CR366" s="372">
        <f t="shared" si="886"/>
        <v>717.10000000000014</v>
      </c>
      <c r="CS366" s="426"/>
      <c r="CT366" s="510">
        <v>138.80000000000001</v>
      </c>
      <c r="CU366" s="371">
        <f t="shared" si="836"/>
        <v>0</v>
      </c>
      <c r="CV366" s="372">
        <f t="shared" si="836"/>
        <v>17072.400000000001</v>
      </c>
      <c r="CW366" s="426"/>
      <c r="CX366" s="510">
        <v>121.9</v>
      </c>
      <c r="CY366" s="371">
        <f t="shared" si="837"/>
        <v>0</v>
      </c>
      <c r="CZ366" s="372">
        <f t="shared" si="837"/>
        <v>2681.8</v>
      </c>
      <c r="DA366" s="421"/>
      <c r="DB366" s="420"/>
      <c r="DC366" s="371">
        <f t="shared" si="887"/>
        <v>0</v>
      </c>
      <c r="DD366" s="372">
        <f t="shared" si="887"/>
        <v>0</v>
      </c>
      <c r="DE366" s="371">
        <f t="shared" si="888"/>
        <v>0</v>
      </c>
      <c r="DF366" s="372">
        <f t="shared" si="888"/>
        <v>136.23586206896553</v>
      </c>
      <c r="DG366" s="371">
        <f t="shared" si="889"/>
        <v>0</v>
      </c>
      <c r="DH366" s="372">
        <f t="shared" si="889"/>
        <v>19754.2</v>
      </c>
      <c r="DI366" s="371">
        <f t="shared" si="890"/>
        <v>191</v>
      </c>
      <c r="DJ366" s="372">
        <f t="shared" si="890"/>
        <v>202</v>
      </c>
      <c r="DK366" s="371">
        <f t="shared" si="890"/>
        <v>0</v>
      </c>
      <c r="DL366" s="372">
        <f t="shared" si="890"/>
        <v>202</v>
      </c>
      <c r="DM366" s="371">
        <f t="shared" si="891"/>
        <v>5.1465968586387438</v>
      </c>
      <c r="DN366" s="372">
        <f t="shared" si="891"/>
        <v>4.7826732673267331</v>
      </c>
      <c r="DO366" s="371">
        <f t="shared" si="892"/>
        <v>983.00000000000011</v>
      </c>
      <c r="DP366" s="372">
        <f t="shared" si="892"/>
        <v>966.10000000000014</v>
      </c>
      <c r="DQ366" s="371">
        <f t="shared" si="893"/>
        <v>0</v>
      </c>
      <c r="DR366" s="372">
        <f t="shared" si="893"/>
        <v>131.32772277227724</v>
      </c>
      <c r="DS366" s="371">
        <f t="shared" si="894"/>
        <v>0</v>
      </c>
      <c r="DT366" s="372">
        <f t="shared" si="894"/>
        <v>26528.200000000004</v>
      </c>
      <c r="DU366" s="424">
        <v>639</v>
      </c>
      <c r="DV366" s="510">
        <v>591</v>
      </c>
      <c r="DW366" s="371">
        <f t="shared" si="895"/>
        <v>0</v>
      </c>
      <c r="DX366" s="372">
        <f t="shared" si="895"/>
        <v>591</v>
      </c>
      <c r="DY366" s="426">
        <v>316</v>
      </c>
      <c r="DZ366" s="510">
        <v>301</v>
      </c>
      <c r="EA366" s="371">
        <f t="shared" si="896"/>
        <v>0</v>
      </c>
      <c r="EB366" s="372">
        <f t="shared" si="896"/>
        <v>301</v>
      </c>
      <c r="EC366" s="426"/>
      <c r="ED366" s="425"/>
      <c r="EE366" s="371">
        <f t="shared" si="897"/>
        <v>0</v>
      </c>
      <c r="EF366" s="372">
        <f t="shared" si="897"/>
        <v>0</v>
      </c>
      <c r="EG366" s="358">
        <f t="shared" si="898"/>
        <v>955</v>
      </c>
      <c r="EH366" s="372">
        <f t="shared" si="898"/>
        <v>892</v>
      </c>
      <c r="EI366" s="358">
        <f t="shared" si="899"/>
        <v>0</v>
      </c>
      <c r="EJ366" s="372">
        <f t="shared" si="899"/>
        <v>892</v>
      </c>
      <c r="EK366" s="427">
        <v>3.0688575899843507</v>
      </c>
      <c r="EL366" s="510">
        <v>2.9</v>
      </c>
      <c r="EM366" s="371">
        <f t="shared" si="870"/>
        <v>1961</v>
      </c>
      <c r="EN366" s="372">
        <f t="shared" si="870"/>
        <v>1713.8999999999999</v>
      </c>
      <c r="EO366" s="426">
        <v>2.787974683544304</v>
      </c>
      <c r="EP366" s="510">
        <v>3.1</v>
      </c>
      <c r="EQ366" s="371">
        <f t="shared" si="923"/>
        <v>881.00000000000011</v>
      </c>
      <c r="ER366" s="372">
        <f t="shared" si="923"/>
        <v>933.1</v>
      </c>
      <c r="ES366" s="426"/>
      <c r="ET366" s="446"/>
      <c r="EU366" s="371">
        <f t="shared" si="868"/>
        <v>0</v>
      </c>
      <c r="EV366" s="372">
        <f t="shared" si="869"/>
        <v>0</v>
      </c>
      <c r="EW366" s="371">
        <f t="shared" si="900"/>
        <v>2.9759162303664923</v>
      </c>
      <c r="EX366" s="372">
        <f t="shared" si="900"/>
        <v>2.967488789237668</v>
      </c>
      <c r="EY366" s="371">
        <f t="shared" si="901"/>
        <v>2842</v>
      </c>
      <c r="EZ366" s="372">
        <f t="shared" si="901"/>
        <v>2647</v>
      </c>
      <c r="FA366" s="426"/>
      <c r="FB366" s="510">
        <v>74.8</v>
      </c>
      <c r="FC366" s="371">
        <f t="shared" si="902"/>
        <v>0</v>
      </c>
      <c r="FD366" s="372">
        <f t="shared" si="902"/>
        <v>44206.799999999996</v>
      </c>
      <c r="FE366" s="426"/>
      <c r="FF366" s="510">
        <v>64</v>
      </c>
      <c r="FG366" s="371">
        <f t="shared" si="903"/>
        <v>0</v>
      </c>
      <c r="FH366" s="372">
        <f t="shared" si="903"/>
        <v>19264</v>
      </c>
      <c r="FI366" s="421"/>
      <c r="FJ366" s="420"/>
      <c r="FK366" s="371">
        <f t="shared" si="904"/>
        <v>0</v>
      </c>
      <c r="FL366" s="372">
        <f t="shared" si="904"/>
        <v>0</v>
      </c>
      <c r="FM366" s="371">
        <f t="shared" si="905"/>
        <v>0</v>
      </c>
      <c r="FN366" s="372">
        <f t="shared" si="905"/>
        <v>71.155605381165913</v>
      </c>
      <c r="FO366" s="371">
        <f t="shared" si="906"/>
        <v>0</v>
      </c>
      <c r="FP366" s="372">
        <f t="shared" si="906"/>
        <v>63470.799999999996</v>
      </c>
      <c r="FQ366" s="424">
        <v>55</v>
      </c>
      <c r="FR366" s="510">
        <v>59</v>
      </c>
      <c r="FS366" s="371">
        <f t="shared" si="907"/>
        <v>0</v>
      </c>
      <c r="FT366" s="372">
        <f t="shared" si="907"/>
        <v>59</v>
      </c>
      <c r="FU366" s="426">
        <v>4.0363636363636362</v>
      </c>
      <c r="FV366" s="510">
        <v>3.7</v>
      </c>
      <c r="FW366" s="371">
        <f t="shared" si="908"/>
        <v>222</v>
      </c>
      <c r="FX366" s="372">
        <f t="shared" si="908"/>
        <v>218.3</v>
      </c>
      <c r="FY366" s="426"/>
      <c r="FZ366" s="510">
        <v>59</v>
      </c>
      <c r="GA366" s="371">
        <f t="shared" si="909"/>
        <v>0</v>
      </c>
      <c r="GB366" s="372">
        <f t="shared" si="909"/>
        <v>3481</v>
      </c>
      <c r="GC366" s="406">
        <f t="shared" si="873"/>
        <v>808</v>
      </c>
      <c r="GD366" s="372">
        <f t="shared" si="873"/>
        <v>768</v>
      </c>
      <c r="GE366" s="371">
        <f t="shared" si="873"/>
        <v>0</v>
      </c>
      <c r="GF366" s="372">
        <f t="shared" si="873"/>
        <v>768</v>
      </c>
      <c r="GG366" s="371">
        <f t="shared" si="910"/>
        <v>2838</v>
      </c>
      <c r="GH366" s="372">
        <f t="shared" si="910"/>
        <v>2554.1999999999998</v>
      </c>
      <c r="GI366" s="371" t="str">
        <f t="shared" si="911"/>
        <v/>
      </c>
      <c r="GJ366" s="372">
        <f t="shared" si="911"/>
        <v>67732.2</v>
      </c>
      <c r="GK366" s="406">
        <f t="shared" si="874"/>
        <v>338</v>
      </c>
      <c r="GL366" s="372">
        <f t="shared" si="874"/>
        <v>326</v>
      </c>
      <c r="GM366" s="371">
        <f t="shared" si="874"/>
        <v>0</v>
      </c>
      <c r="GN366" s="372">
        <f t="shared" si="874"/>
        <v>326</v>
      </c>
      <c r="GO366" s="371">
        <f t="shared" si="912"/>
        <v>987.00000000000011</v>
      </c>
      <c r="GP366" s="372">
        <f t="shared" si="912"/>
        <v>1058.9000000000001</v>
      </c>
      <c r="GQ366" s="371">
        <f t="shared" si="913"/>
        <v>0</v>
      </c>
      <c r="GR366" s="372">
        <f t="shared" si="913"/>
        <v>22266.799999999999</v>
      </c>
      <c r="GS366" s="406">
        <f t="shared" si="875"/>
        <v>1146</v>
      </c>
      <c r="GT366" s="372">
        <f t="shared" si="875"/>
        <v>1094</v>
      </c>
      <c r="GU366" s="371">
        <f t="shared" si="875"/>
        <v>0</v>
      </c>
      <c r="GV366" s="372">
        <f t="shared" si="871"/>
        <v>1094</v>
      </c>
      <c r="GW366" s="371">
        <f t="shared" si="914"/>
        <v>3825</v>
      </c>
      <c r="GX366" s="372">
        <f t="shared" si="914"/>
        <v>3613.1</v>
      </c>
      <c r="GY366" s="371" t="str">
        <f t="shared" si="914"/>
        <v/>
      </c>
      <c r="GZ366" s="372">
        <f t="shared" si="879"/>
        <v>89999</v>
      </c>
      <c r="HA366" s="406">
        <f t="shared" si="876"/>
        <v>0</v>
      </c>
      <c r="HB366" s="372">
        <f t="shared" si="876"/>
        <v>0</v>
      </c>
      <c r="HC366" s="371">
        <f t="shared" si="876"/>
        <v>0</v>
      </c>
      <c r="HD366" s="372">
        <f t="shared" si="872"/>
        <v>0</v>
      </c>
      <c r="HE366" s="371" t="str">
        <f t="shared" si="877"/>
        <v/>
      </c>
      <c r="HF366" s="372" t="str">
        <f t="shared" si="877"/>
        <v/>
      </c>
      <c r="HG366" s="371" t="str">
        <f t="shared" si="915"/>
        <v/>
      </c>
      <c r="HH366" s="372" t="str">
        <f t="shared" si="915"/>
        <v/>
      </c>
      <c r="HI366" s="406">
        <f t="shared" si="916"/>
        <v>4047</v>
      </c>
      <c r="HJ366" s="372">
        <f t="shared" si="916"/>
        <v>3831.4000000000005</v>
      </c>
      <c r="HK366" s="371" t="str">
        <f t="shared" si="917"/>
        <v/>
      </c>
      <c r="HL366" s="371">
        <f t="shared" si="917"/>
        <v>93480</v>
      </c>
    </row>
    <row r="367" spans="1:220" ht="15">
      <c r="A367" s="488" t="s">
        <v>287</v>
      </c>
      <c r="B367" s="487" t="s">
        <v>583</v>
      </c>
      <c r="C367" s="48"/>
      <c r="D367" s="488">
        <v>224147</v>
      </c>
      <c r="E367" s="442">
        <v>3</v>
      </c>
      <c r="F367" s="676">
        <v>1424</v>
      </c>
      <c r="G367" s="420">
        <v>1335</v>
      </c>
      <c r="H367" s="421">
        <v>8</v>
      </c>
      <c r="I367" s="510">
        <v>4</v>
      </c>
      <c r="J367" s="371">
        <f t="shared" si="838"/>
        <v>1416</v>
      </c>
      <c r="K367" s="372">
        <f t="shared" si="839"/>
        <v>1331</v>
      </c>
      <c r="L367" s="420"/>
      <c r="M367" s="371">
        <f t="shared" si="840"/>
        <v>1416</v>
      </c>
      <c r="N367" s="372">
        <f t="shared" si="841"/>
        <v>1331</v>
      </c>
      <c r="O367" s="371">
        <f t="shared" si="842"/>
        <v>0</v>
      </c>
      <c r="P367" s="372">
        <f t="shared" si="843"/>
        <v>1331</v>
      </c>
      <c r="Q367" s="424">
        <v>155</v>
      </c>
      <c r="R367" s="510">
        <v>162</v>
      </c>
      <c r="S367" s="371">
        <f t="shared" si="844"/>
        <v>0</v>
      </c>
      <c r="T367" s="372">
        <f t="shared" si="845"/>
        <v>162</v>
      </c>
      <c r="U367" s="426">
        <v>2</v>
      </c>
      <c r="V367" s="510">
        <v>6</v>
      </c>
      <c r="W367" s="371">
        <f t="shared" si="846"/>
        <v>0</v>
      </c>
      <c r="X367" s="372">
        <f t="shared" si="847"/>
        <v>6</v>
      </c>
      <c r="Y367" s="426"/>
      <c r="Z367" s="425"/>
      <c r="AA367" s="371">
        <f t="shared" si="848"/>
        <v>0</v>
      </c>
      <c r="AB367" s="372">
        <f t="shared" si="849"/>
        <v>0</v>
      </c>
      <c r="AC367" s="358">
        <f t="shared" si="850"/>
        <v>157</v>
      </c>
      <c r="AD367" s="372">
        <f t="shared" si="851"/>
        <v>168</v>
      </c>
      <c r="AE367" s="358">
        <f t="shared" si="852"/>
        <v>0</v>
      </c>
      <c r="AF367" s="372">
        <f t="shared" si="853"/>
        <v>168</v>
      </c>
      <c r="AG367" s="427">
        <v>4.3677419354838714</v>
      </c>
      <c r="AH367" s="510">
        <v>4.4000000000000004</v>
      </c>
      <c r="AI367" s="371">
        <f t="shared" si="854"/>
        <v>677.00000000000011</v>
      </c>
      <c r="AJ367" s="372">
        <f t="shared" si="855"/>
        <v>712.80000000000007</v>
      </c>
      <c r="AK367" s="426">
        <v>4.5</v>
      </c>
      <c r="AL367" s="510">
        <v>3.8</v>
      </c>
      <c r="AM367" s="371">
        <f t="shared" si="856"/>
        <v>9</v>
      </c>
      <c r="AN367" s="372">
        <f t="shared" si="857"/>
        <v>22.799999999999997</v>
      </c>
      <c r="AO367" s="426"/>
      <c r="AP367" s="446"/>
      <c r="AQ367" s="371">
        <f t="shared" si="858"/>
        <v>0</v>
      </c>
      <c r="AR367" s="372">
        <f t="shared" si="859"/>
        <v>0</v>
      </c>
      <c r="AS367" s="371">
        <f t="shared" si="860"/>
        <v>4.369426751592357</v>
      </c>
      <c r="AT367" s="372">
        <f t="shared" si="861"/>
        <v>4.378571428571429</v>
      </c>
      <c r="AU367" s="371">
        <f t="shared" si="862"/>
        <v>686</v>
      </c>
      <c r="AV367" s="372">
        <f t="shared" si="863"/>
        <v>735.6</v>
      </c>
      <c r="AW367" s="426"/>
      <c r="AX367" s="510">
        <v>127.9</v>
      </c>
      <c r="AY367" s="371">
        <f t="shared" si="864"/>
        <v>0</v>
      </c>
      <c r="AZ367" s="372">
        <f t="shared" si="865"/>
        <v>20719.8</v>
      </c>
      <c r="BA367" s="426"/>
      <c r="BB367" s="510">
        <v>119.3</v>
      </c>
      <c r="BC367" s="371">
        <f t="shared" si="866"/>
        <v>0</v>
      </c>
      <c r="BD367" s="372">
        <f t="shared" si="867"/>
        <v>715.8</v>
      </c>
      <c r="BE367" s="421"/>
      <c r="BF367" s="420"/>
      <c r="BG367" s="371">
        <f t="shared" si="880"/>
        <v>0</v>
      </c>
      <c r="BH367" s="372">
        <f t="shared" si="880"/>
        <v>0</v>
      </c>
      <c r="BI367" s="371">
        <f t="shared" si="881"/>
        <v>0</v>
      </c>
      <c r="BJ367" s="372">
        <f t="shared" si="881"/>
        <v>127.59285714285713</v>
      </c>
      <c r="BK367" s="371">
        <f t="shared" si="882"/>
        <v>0</v>
      </c>
      <c r="BL367" s="372">
        <f t="shared" si="882"/>
        <v>21435.599999999999</v>
      </c>
      <c r="BM367" s="431">
        <v>392</v>
      </c>
      <c r="BN367" s="510">
        <v>332</v>
      </c>
      <c r="BO367" s="371">
        <f t="shared" si="918"/>
        <v>0</v>
      </c>
      <c r="BP367" s="372">
        <f t="shared" si="918"/>
        <v>332</v>
      </c>
      <c r="BQ367" s="426">
        <v>29</v>
      </c>
      <c r="BR367" s="510">
        <v>26</v>
      </c>
      <c r="BS367" s="371">
        <f t="shared" si="919"/>
        <v>0</v>
      </c>
      <c r="BT367" s="372">
        <f t="shared" si="919"/>
        <v>26</v>
      </c>
      <c r="BU367" s="426"/>
      <c r="BV367" s="425"/>
      <c r="BW367" s="371">
        <f t="shared" si="920"/>
        <v>0</v>
      </c>
      <c r="BX367" s="423">
        <f t="shared" si="878"/>
        <v>0</v>
      </c>
      <c r="BY367" s="358">
        <f t="shared" si="883"/>
        <v>421</v>
      </c>
      <c r="BZ367" s="372">
        <f t="shared" si="883"/>
        <v>358</v>
      </c>
      <c r="CA367" s="358">
        <f t="shared" si="884"/>
        <v>0</v>
      </c>
      <c r="CB367" s="372">
        <f t="shared" si="884"/>
        <v>358</v>
      </c>
      <c r="CC367" s="427">
        <v>4.8494897959183669</v>
      </c>
      <c r="CD367" s="510">
        <v>5</v>
      </c>
      <c r="CE367" s="371">
        <f t="shared" si="835"/>
        <v>1900.9999999999998</v>
      </c>
      <c r="CF367" s="372">
        <f t="shared" si="835"/>
        <v>1660</v>
      </c>
      <c r="CG367" s="426">
        <v>4.5517241379310347</v>
      </c>
      <c r="CH367" s="510">
        <v>3.9</v>
      </c>
      <c r="CI367" s="371">
        <f t="shared" si="921"/>
        <v>132</v>
      </c>
      <c r="CJ367" s="372">
        <f t="shared" si="921"/>
        <v>101.39999999999999</v>
      </c>
      <c r="CK367" s="426"/>
      <c r="CL367" s="446"/>
      <c r="CM367" s="371">
        <f t="shared" si="922"/>
        <v>0</v>
      </c>
      <c r="CN367" s="372">
        <f t="shared" si="922"/>
        <v>0</v>
      </c>
      <c r="CO367" s="371">
        <f t="shared" si="885"/>
        <v>4.8289786223277904</v>
      </c>
      <c r="CP367" s="372">
        <f t="shared" si="885"/>
        <v>4.9201117318435754</v>
      </c>
      <c r="CQ367" s="371">
        <f t="shared" si="886"/>
        <v>2032.9999999999998</v>
      </c>
      <c r="CR367" s="372">
        <f t="shared" si="886"/>
        <v>1761.4</v>
      </c>
      <c r="CS367" s="426"/>
      <c r="CT367" s="510">
        <v>135.69999999999999</v>
      </c>
      <c r="CU367" s="371">
        <f t="shared" si="836"/>
        <v>0</v>
      </c>
      <c r="CV367" s="372">
        <f t="shared" si="836"/>
        <v>45052.399999999994</v>
      </c>
      <c r="CW367" s="426"/>
      <c r="CX367" s="510">
        <v>83.9</v>
      </c>
      <c r="CY367" s="371">
        <f t="shared" si="837"/>
        <v>0</v>
      </c>
      <c r="CZ367" s="372">
        <f t="shared" si="837"/>
        <v>2181.4</v>
      </c>
      <c r="DA367" s="421"/>
      <c r="DB367" s="420"/>
      <c r="DC367" s="371">
        <f t="shared" si="887"/>
        <v>0</v>
      </c>
      <c r="DD367" s="372">
        <f t="shared" si="887"/>
        <v>0</v>
      </c>
      <c r="DE367" s="371">
        <f t="shared" si="888"/>
        <v>0</v>
      </c>
      <c r="DF367" s="372">
        <f t="shared" si="888"/>
        <v>131.93798882681563</v>
      </c>
      <c r="DG367" s="371">
        <f t="shared" si="889"/>
        <v>0</v>
      </c>
      <c r="DH367" s="372">
        <f t="shared" si="889"/>
        <v>47233.799999999996</v>
      </c>
      <c r="DI367" s="371">
        <f t="shared" si="890"/>
        <v>578</v>
      </c>
      <c r="DJ367" s="372">
        <f t="shared" si="890"/>
        <v>526</v>
      </c>
      <c r="DK367" s="371">
        <f t="shared" si="890"/>
        <v>0</v>
      </c>
      <c r="DL367" s="372">
        <f t="shared" si="890"/>
        <v>526</v>
      </c>
      <c r="DM367" s="371">
        <f t="shared" si="891"/>
        <v>4.7041522491349479</v>
      </c>
      <c r="DN367" s="372">
        <f t="shared" si="891"/>
        <v>4.747148288973384</v>
      </c>
      <c r="DO367" s="371">
        <f t="shared" si="892"/>
        <v>2719</v>
      </c>
      <c r="DP367" s="372">
        <f t="shared" si="892"/>
        <v>2497</v>
      </c>
      <c r="DQ367" s="371">
        <f t="shared" si="893"/>
        <v>0</v>
      </c>
      <c r="DR367" s="372">
        <f t="shared" si="893"/>
        <v>130.55019011406844</v>
      </c>
      <c r="DS367" s="371">
        <f t="shared" si="894"/>
        <v>0</v>
      </c>
      <c r="DT367" s="372">
        <f t="shared" si="894"/>
        <v>68669.399999999994</v>
      </c>
      <c r="DU367" s="424">
        <v>491</v>
      </c>
      <c r="DV367" s="510">
        <v>473</v>
      </c>
      <c r="DW367" s="371">
        <f t="shared" si="895"/>
        <v>0</v>
      </c>
      <c r="DX367" s="372">
        <f t="shared" si="895"/>
        <v>473</v>
      </c>
      <c r="DY367" s="426">
        <v>284</v>
      </c>
      <c r="DZ367" s="510">
        <v>265</v>
      </c>
      <c r="EA367" s="371">
        <f t="shared" si="896"/>
        <v>0</v>
      </c>
      <c r="EB367" s="372">
        <f t="shared" si="896"/>
        <v>265</v>
      </c>
      <c r="EC367" s="426"/>
      <c r="ED367" s="425"/>
      <c r="EE367" s="371">
        <f t="shared" si="897"/>
        <v>0</v>
      </c>
      <c r="EF367" s="372">
        <f t="shared" si="897"/>
        <v>0</v>
      </c>
      <c r="EG367" s="358">
        <f t="shared" si="898"/>
        <v>775</v>
      </c>
      <c r="EH367" s="372">
        <f t="shared" si="898"/>
        <v>738</v>
      </c>
      <c r="EI367" s="358">
        <f t="shared" si="899"/>
        <v>0</v>
      </c>
      <c r="EJ367" s="372">
        <f t="shared" si="899"/>
        <v>738</v>
      </c>
      <c r="EK367" s="427">
        <v>3.4276985743380854</v>
      </c>
      <c r="EL367" s="510">
        <v>3.3</v>
      </c>
      <c r="EM367" s="371">
        <f t="shared" si="870"/>
        <v>1683</v>
      </c>
      <c r="EN367" s="372">
        <f t="shared" si="870"/>
        <v>1560.8999999999999</v>
      </c>
      <c r="EO367" s="426">
        <v>3.5422535211267605</v>
      </c>
      <c r="EP367" s="510">
        <v>3.6</v>
      </c>
      <c r="EQ367" s="371">
        <f t="shared" si="923"/>
        <v>1006</v>
      </c>
      <c r="ER367" s="372">
        <f t="shared" si="923"/>
        <v>954</v>
      </c>
      <c r="ES367" s="426"/>
      <c r="ET367" s="446"/>
      <c r="EU367" s="371">
        <f t="shared" si="868"/>
        <v>0</v>
      </c>
      <c r="EV367" s="372">
        <f t="shared" si="869"/>
        <v>0</v>
      </c>
      <c r="EW367" s="371">
        <f t="shared" si="900"/>
        <v>3.4696774193548388</v>
      </c>
      <c r="EX367" s="372">
        <f t="shared" si="900"/>
        <v>3.4077235772357719</v>
      </c>
      <c r="EY367" s="371">
        <f t="shared" si="901"/>
        <v>2689</v>
      </c>
      <c r="EZ367" s="372">
        <f t="shared" si="901"/>
        <v>2514.8999999999996</v>
      </c>
      <c r="FA367" s="426"/>
      <c r="FB367" s="510">
        <v>89.5</v>
      </c>
      <c r="FC367" s="371">
        <f t="shared" si="902"/>
        <v>0</v>
      </c>
      <c r="FD367" s="372">
        <f t="shared" si="902"/>
        <v>42333.5</v>
      </c>
      <c r="FE367" s="426"/>
      <c r="FF367" s="510">
        <v>71.900000000000006</v>
      </c>
      <c r="FG367" s="371">
        <f t="shared" si="903"/>
        <v>0</v>
      </c>
      <c r="FH367" s="372">
        <f t="shared" si="903"/>
        <v>19053.5</v>
      </c>
      <c r="FI367" s="421"/>
      <c r="FJ367" s="420"/>
      <c r="FK367" s="371">
        <f t="shared" si="904"/>
        <v>0</v>
      </c>
      <c r="FL367" s="372">
        <f t="shared" si="904"/>
        <v>0</v>
      </c>
      <c r="FM367" s="371">
        <f t="shared" si="905"/>
        <v>0</v>
      </c>
      <c r="FN367" s="372">
        <f t="shared" si="905"/>
        <v>83.180216802168019</v>
      </c>
      <c r="FO367" s="371">
        <f t="shared" si="906"/>
        <v>0</v>
      </c>
      <c r="FP367" s="372">
        <f t="shared" si="906"/>
        <v>61387</v>
      </c>
      <c r="FQ367" s="424">
        <v>63</v>
      </c>
      <c r="FR367" s="510">
        <v>67</v>
      </c>
      <c r="FS367" s="371">
        <f t="shared" si="907"/>
        <v>0</v>
      </c>
      <c r="FT367" s="372">
        <f t="shared" si="907"/>
        <v>67</v>
      </c>
      <c r="FU367" s="426">
        <v>3.9841269841269842</v>
      </c>
      <c r="FV367" s="510">
        <v>4.2</v>
      </c>
      <c r="FW367" s="371">
        <f t="shared" si="908"/>
        <v>251</v>
      </c>
      <c r="FX367" s="372">
        <f t="shared" si="908"/>
        <v>281.40000000000003</v>
      </c>
      <c r="FY367" s="426"/>
      <c r="FZ367" s="510">
        <v>71.8</v>
      </c>
      <c r="GA367" s="371">
        <f t="shared" si="909"/>
        <v>0</v>
      </c>
      <c r="GB367" s="372">
        <f t="shared" si="909"/>
        <v>4810.5999999999995</v>
      </c>
      <c r="GC367" s="406">
        <f t="shared" si="873"/>
        <v>1038</v>
      </c>
      <c r="GD367" s="372">
        <f t="shared" si="873"/>
        <v>967</v>
      </c>
      <c r="GE367" s="371">
        <f t="shared" si="873"/>
        <v>0</v>
      </c>
      <c r="GF367" s="372">
        <f t="shared" si="873"/>
        <v>967</v>
      </c>
      <c r="GG367" s="371">
        <f t="shared" si="910"/>
        <v>4261</v>
      </c>
      <c r="GH367" s="372">
        <f t="shared" si="910"/>
        <v>3933.7</v>
      </c>
      <c r="GI367" s="371" t="str">
        <f t="shared" si="911"/>
        <v/>
      </c>
      <c r="GJ367" s="372">
        <f t="shared" si="911"/>
        <v>108105.7</v>
      </c>
      <c r="GK367" s="406">
        <f t="shared" si="874"/>
        <v>315</v>
      </c>
      <c r="GL367" s="372">
        <f t="shared" si="874"/>
        <v>297</v>
      </c>
      <c r="GM367" s="371">
        <f t="shared" si="874"/>
        <v>0</v>
      </c>
      <c r="GN367" s="372">
        <f t="shared" si="874"/>
        <v>297</v>
      </c>
      <c r="GO367" s="371">
        <f t="shared" si="912"/>
        <v>1147</v>
      </c>
      <c r="GP367" s="372">
        <f t="shared" si="912"/>
        <v>1078.2</v>
      </c>
      <c r="GQ367" s="371">
        <f t="shared" si="913"/>
        <v>0</v>
      </c>
      <c r="GR367" s="372">
        <f t="shared" si="913"/>
        <v>21950.7</v>
      </c>
      <c r="GS367" s="406">
        <f t="shared" si="875"/>
        <v>1353</v>
      </c>
      <c r="GT367" s="372">
        <f t="shared" si="875"/>
        <v>1264</v>
      </c>
      <c r="GU367" s="371">
        <f t="shared" si="875"/>
        <v>0</v>
      </c>
      <c r="GV367" s="372">
        <f t="shared" si="871"/>
        <v>1264</v>
      </c>
      <c r="GW367" s="371">
        <f t="shared" si="914"/>
        <v>5408</v>
      </c>
      <c r="GX367" s="372">
        <f t="shared" si="914"/>
        <v>5011.8999999999996</v>
      </c>
      <c r="GY367" s="371" t="str">
        <f t="shared" si="914"/>
        <v/>
      </c>
      <c r="GZ367" s="372">
        <f t="shared" si="879"/>
        <v>130056.4</v>
      </c>
      <c r="HA367" s="406">
        <f t="shared" si="876"/>
        <v>0</v>
      </c>
      <c r="HB367" s="372">
        <f t="shared" si="876"/>
        <v>0</v>
      </c>
      <c r="HC367" s="371">
        <f t="shared" si="876"/>
        <v>0</v>
      </c>
      <c r="HD367" s="372">
        <f t="shared" si="872"/>
        <v>0</v>
      </c>
      <c r="HE367" s="371" t="str">
        <f t="shared" si="877"/>
        <v/>
      </c>
      <c r="HF367" s="372" t="str">
        <f t="shared" si="877"/>
        <v/>
      </c>
      <c r="HG367" s="371" t="str">
        <f t="shared" si="915"/>
        <v/>
      </c>
      <c r="HH367" s="372" t="str">
        <f t="shared" si="915"/>
        <v/>
      </c>
      <c r="HI367" s="406">
        <f t="shared" si="916"/>
        <v>5659</v>
      </c>
      <c r="HJ367" s="372">
        <f t="shared" si="916"/>
        <v>5293.2999999999993</v>
      </c>
      <c r="HK367" s="371" t="str">
        <f t="shared" si="917"/>
        <v/>
      </c>
      <c r="HL367" s="371">
        <f t="shared" si="917"/>
        <v>134867</v>
      </c>
    </row>
    <row r="368" spans="1:220" ht="15">
      <c r="A368" s="488" t="s">
        <v>287</v>
      </c>
      <c r="B368" s="487" t="s">
        <v>584</v>
      </c>
      <c r="C368" s="48"/>
      <c r="D368" s="488">
        <v>228705</v>
      </c>
      <c r="E368" s="442">
        <v>3</v>
      </c>
      <c r="F368" s="676">
        <v>1120</v>
      </c>
      <c r="G368" s="420">
        <v>692</v>
      </c>
      <c r="H368" s="421">
        <v>4</v>
      </c>
      <c r="I368" s="510">
        <v>8</v>
      </c>
      <c r="J368" s="371">
        <f t="shared" si="838"/>
        <v>1116</v>
      </c>
      <c r="K368" s="372">
        <f t="shared" si="839"/>
        <v>684</v>
      </c>
      <c r="L368" s="420"/>
      <c r="M368" s="371">
        <f t="shared" si="840"/>
        <v>1116</v>
      </c>
      <c r="N368" s="372">
        <f t="shared" si="841"/>
        <v>684</v>
      </c>
      <c r="O368" s="371">
        <f t="shared" si="842"/>
        <v>0</v>
      </c>
      <c r="P368" s="372">
        <f t="shared" si="843"/>
        <v>684</v>
      </c>
      <c r="Q368" s="424">
        <v>73</v>
      </c>
      <c r="R368" s="510">
        <v>70</v>
      </c>
      <c r="S368" s="371">
        <f t="shared" si="844"/>
        <v>0</v>
      </c>
      <c r="T368" s="372">
        <f t="shared" si="845"/>
        <v>70</v>
      </c>
      <c r="U368" s="426">
        <v>9</v>
      </c>
      <c r="V368" s="510">
        <v>14</v>
      </c>
      <c r="W368" s="371">
        <f t="shared" si="846"/>
        <v>0</v>
      </c>
      <c r="X368" s="372">
        <f t="shared" si="847"/>
        <v>14</v>
      </c>
      <c r="Y368" s="426"/>
      <c r="Z368" s="425"/>
      <c r="AA368" s="371">
        <f t="shared" si="848"/>
        <v>0</v>
      </c>
      <c r="AB368" s="372">
        <f t="shared" si="849"/>
        <v>0</v>
      </c>
      <c r="AC368" s="358">
        <f t="shared" si="850"/>
        <v>82</v>
      </c>
      <c r="AD368" s="372">
        <f t="shared" si="851"/>
        <v>84</v>
      </c>
      <c r="AE368" s="358">
        <f t="shared" si="852"/>
        <v>0</v>
      </c>
      <c r="AF368" s="372">
        <f t="shared" si="853"/>
        <v>84</v>
      </c>
      <c r="AG368" s="427">
        <v>4.7397260273972606</v>
      </c>
      <c r="AH368" s="510">
        <v>5.0999999999999996</v>
      </c>
      <c r="AI368" s="371">
        <f t="shared" si="854"/>
        <v>346</v>
      </c>
      <c r="AJ368" s="372">
        <f t="shared" si="855"/>
        <v>357</v>
      </c>
      <c r="AK368" s="426">
        <v>4.8888888888888893</v>
      </c>
      <c r="AL368" s="510">
        <v>5.0999999999999996</v>
      </c>
      <c r="AM368" s="371">
        <f t="shared" si="856"/>
        <v>44</v>
      </c>
      <c r="AN368" s="372">
        <f t="shared" si="857"/>
        <v>71.399999999999991</v>
      </c>
      <c r="AO368" s="426"/>
      <c r="AP368" s="446"/>
      <c r="AQ368" s="371">
        <f t="shared" si="858"/>
        <v>0</v>
      </c>
      <c r="AR368" s="372">
        <f t="shared" si="859"/>
        <v>0</v>
      </c>
      <c r="AS368" s="371">
        <f t="shared" si="860"/>
        <v>4.7560975609756095</v>
      </c>
      <c r="AT368" s="372">
        <f t="shared" si="861"/>
        <v>5.0999999999999996</v>
      </c>
      <c r="AU368" s="371">
        <f t="shared" si="862"/>
        <v>390</v>
      </c>
      <c r="AV368" s="372">
        <f t="shared" si="863"/>
        <v>428.4</v>
      </c>
      <c r="AW368" s="426"/>
      <c r="AX368" s="510">
        <v>143.6</v>
      </c>
      <c r="AY368" s="371">
        <f t="shared" si="864"/>
        <v>0</v>
      </c>
      <c r="AZ368" s="372">
        <f t="shared" si="865"/>
        <v>10052</v>
      </c>
      <c r="BA368" s="426"/>
      <c r="BB368" s="510">
        <v>135</v>
      </c>
      <c r="BC368" s="371">
        <f t="shared" si="866"/>
        <v>0</v>
      </c>
      <c r="BD368" s="372">
        <f t="shared" si="867"/>
        <v>1890</v>
      </c>
      <c r="BE368" s="421"/>
      <c r="BF368" s="420"/>
      <c r="BG368" s="371">
        <f t="shared" si="880"/>
        <v>0</v>
      </c>
      <c r="BH368" s="372">
        <f t="shared" si="880"/>
        <v>0</v>
      </c>
      <c r="BI368" s="371">
        <f t="shared" si="881"/>
        <v>0</v>
      </c>
      <c r="BJ368" s="372">
        <f t="shared" si="881"/>
        <v>142.16666666666666</v>
      </c>
      <c r="BK368" s="371">
        <f t="shared" si="882"/>
        <v>0</v>
      </c>
      <c r="BL368" s="372">
        <f t="shared" si="882"/>
        <v>11942</v>
      </c>
      <c r="BM368" s="431">
        <v>198</v>
      </c>
      <c r="BN368" s="510">
        <v>159</v>
      </c>
      <c r="BO368" s="371">
        <f t="shared" si="918"/>
        <v>0</v>
      </c>
      <c r="BP368" s="372">
        <f t="shared" si="918"/>
        <v>159</v>
      </c>
      <c r="BQ368" s="426">
        <v>34</v>
      </c>
      <c r="BR368" s="510">
        <v>29</v>
      </c>
      <c r="BS368" s="371">
        <f t="shared" si="919"/>
        <v>0</v>
      </c>
      <c r="BT368" s="372">
        <f t="shared" si="919"/>
        <v>29</v>
      </c>
      <c r="BU368" s="426"/>
      <c r="BV368" s="425"/>
      <c r="BW368" s="371">
        <f t="shared" si="920"/>
        <v>0</v>
      </c>
      <c r="BX368" s="423">
        <f t="shared" si="878"/>
        <v>0</v>
      </c>
      <c r="BY368" s="358">
        <f t="shared" si="883"/>
        <v>232</v>
      </c>
      <c r="BZ368" s="372">
        <f t="shared" si="883"/>
        <v>188</v>
      </c>
      <c r="CA368" s="358">
        <f t="shared" si="884"/>
        <v>0</v>
      </c>
      <c r="CB368" s="372">
        <f t="shared" si="884"/>
        <v>188</v>
      </c>
      <c r="CC368" s="427">
        <v>5.8434343434343434</v>
      </c>
      <c r="CD368" s="510">
        <v>5.8</v>
      </c>
      <c r="CE368" s="371">
        <f t="shared" si="835"/>
        <v>1157</v>
      </c>
      <c r="CF368" s="372">
        <f t="shared" si="835"/>
        <v>922.19999999999993</v>
      </c>
      <c r="CG368" s="426">
        <v>6.2647058823529411</v>
      </c>
      <c r="CH368" s="510">
        <v>6.2</v>
      </c>
      <c r="CI368" s="371">
        <f t="shared" si="921"/>
        <v>213</v>
      </c>
      <c r="CJ368" s="372">
        <f t="shared" si="921"/>
        <v>179.8</v>
      </c>
      <c r="CK368" s="426"/>
      <c r="CL368" s="446"/>
      <c r="CM368" s="371">
        <f t="shared" si="922"/>
        <v>0</v>
      </c>
      <c r="CN368" s="372">
        <f t="shared" si="922"/>
        <v>0</v>
      </c>
      <c r="CO368" s="371">
        <f t="shared" si="885"/>
        <v>5.9051724137931032</v>
      </c>
      <c r="CP368" s="372">
        <f t="shared" si="885"/>
        <v>5.8617021276595747</v>
      </c>
      <c r="CQ368" s="371">
        <f t="shared" si="886"/>
        <v>1370</v>
      </c>
      <c r="CR368" s="372">
        <f t="shared" si="886"/>
        <v>1102</v>
      </c>
      <c r="CS368" s="426"/>
      <c r="CT368" s="510">
        <v>158.9</v>
      </c>
      <c r="CU368" s="371">
        <f t="shared" si="836"/>
        <v>0</v>
      </c>
      <c r="CV368" s="372">
        <f t="shared" si="836"/>
        <v>25265.100000000002</v>
      </c>
      <c r="CW368" s="426"/>
      <c r="CX368" s="510">
        <v>155.19999999999999</v>
      </c>
      <c r="CY368" s="371">
        <f t="shared" si="837"/>
        <v>0</v>
      </c>
      <c r="CZ368" s="372">
        <f t="shared" si="837"/>
        <v>4500.7999999999993</v>
      </c>
      <c r="DA368" s="421"/>
      <c r="DB368" s="420"/>
      <c r="DC368" s="371">
        <f t="shared" si="887"/>
        <v>0</v>
      </c>
      <c r="DD368" s="372">
        <f t="shared" si="887"/>
        <v>0</v>
      </c>
      <c r="DE368" s="371">
        <f t="shared" si="888"/>
        <v>0</v>
      </c>
      <c r="DF368" s="372">
        <f t="shared" si="888"/>
        <v>158.32925531914896</v>
      </c>
      <c r="DG368" s="371">
        <f t="shared" si="889"/>
        <v>0</v>
      </c>
      <c r="DH368" s="372">
        <f t="shared" si="889"/>
        <v>29765.900000000005</v>
      </c>
      <c r="DI368" s="371">
        <f t="shared" si="890"/>
        <v>314</v>
      </c>
      <c r="DJ368" s="372">
        <f t="shared" si="890"/>
        <v>272</v>
      </c>
      <c r="DK368" s="371">
        <f t="shared" si="890"/>
        <v>0</v>
      </c>
      <c r="DL368" s="372">
        <f t="shared" si="890"/>
        <v>272</v>
      </c>
      <c r="DM368" s="371">
        <f t="shared" si="891"/>
        <v>5.6050955414012735</v>
      </c>
      <c r="DN368" s="372">
        <f t="shared" si="891"/>
        <v>5.6264705882352946</v>
      </c>
      <c r="DO368" s="371">
        <f t="shared" si="892"/>
        <v>1760</v>
      </c>
      <c r="DP368" s="372">
        <f t="shared" si="892"/>
        <v>1530.4</v>
      </c>
      <c r="DQ368" s="371">
        <f t="shared" si="893"/>
        <v>0</v>
      </c>
      <c r="DR368" s="372">
        <f t="shared" si="893"/>
        <v>153.33786764705886</v>
      </c>
      <c r="DS368" s="371">
        <f t="shared" si="894"/>
        <v>0</v>
      </c>
      <c r="DT368" s="372">
        <f t="shared" si="894"/>
        <v>41707.900000000009</v>
      </c>
      <c r="DU368" s="424">
        <v>419</v>
      </c>
      <c r="DV368" s="510">
        <v>283</v>
      </c>
      <c r="DW368" s="371">
        <f t="shared" si="895"/>
        <v>0</v>
      </c>
      <c r="DX368" s="372">
        <f t="shared" si="895"/>
        <v>283</v>
      </c>
      <c r="DY368" s="426">
        <v>319</v>
      </c>
      <c r="DZ368" s="510">
        <v>80</v>
      </c>
      <c r="EA368" s="371">
        <f t="shared" si="896"/>
        <v>0</v>
      </c>
      <c r="EB368" s="372">
        <f t="shared" si="896"/>
        <v>80</v>
      </c>
      <c r="EC368" s="426"/>
      <c r="ED368" s="425"/>
      <c r="EE368" s="371">
        <f t="shared" si="897"/>
        <v>0</v>
      </c>
      <c r="EF368" s="372">
        <f t="shared" si="897"/>
        <v>0</v>
      </c>
      <c r="EG368" s="358">
        <f t="shared" si="898"/>
        <v>738</v>
      </c>
      <c r="EH368" s="372">
        <f t="shared" si="898"/>
        <v>363</v>
      </c>
      <c r="EI368" s="358">
        <f t="shared" si="899"/>
        <v>0</v>
      </c>
      <c r="EJ368" s="372">
        <f t="shared" si="899"/>
        <v>363</v>
      </c>
      <c r="EK368" s="427">
        <v>3.0954653937947496</v>
      </c>
      <c r="EL368" s="510">
        <v>3.6</v>
      </c>
      <c r="EM368" s="371">
        <f t="shared" si="870"/>
        <v>1297</v>
      </c>
      <c r="EN368" s="372">
        <f t="shared" si="870"/>
        <v>1018.8000000000001</v>
      </c>
      <c r="EO368" s="426">
        <v>3.1473354231974922</v>
      </c>
      <c r="EP368" s="510">
        <v>3.7</v>
      </c>
      <c r="EQ368" s="371">
        <f t="shared" si="923"/>
        <v>1004</v>
      </c>
      <c r="ER368" s="372">
        <f t="shared" si="923"/>
        <v>296</v>
      </c>
      <c r="ES368" s="426"/>
      <c r="ET368" s="446"/>
      <c r="EU368" s="371">
        <f t="shared" si="868"/>
        <v>0</v>
      </c>
      <c r="EV368" s="372">
        <f t="shared" si="869"/>
        <v>0</v>
      </c>
      <c r="EW368" s="371">
        <f t="shared" si="900"/>
        <v>3.1178861788617884</v>
      </c>
      <c r="EX368" s="372">
        <f t="shared" si="900"/>
        <v>3.6220385674931133</v>
      </c>
      <c r="EY368" s="371">
        <f t="shared" si="901"/>
        <v>2301</v>
      </c>
      <c r="EZ368" s="372">
        <f t="shared" si="901"/>
        <v>1314.8000000000002</v>
      </c>
      <c r="FA368" s="426"/>
      <c r="FB368" s="510">
        <v>101.8</v>
      </c>
      <c r="FC368" s="371">
        <f t="shared" si="902"/>
        <v>0</v>
      </c>
      <c r="FD368" s="372">
        <f t="shared" si="902"/>
        <v>28809.399999999998</v>
      </c>
      <c r="FE368" s="426"/>
      <c r="FF368" s="510">
        <v>83.3</v>
      </c>
      <c r="FG368" s="371">
        <f t="shared" si="903"/>
        <v>0</v>
      </c>
      <c r="FH368" s="372">
        <f t="shared" si="903"/>
        <v>6664</v>
      </c>
      <c r="FI368" s="421"/>
      <c r="FJ368" s="420"/>
      <c r="FK368" s="371">
        <f t="shared" si="904"/>
        <v>0</v>
      </c>
      <c r="FL368" s="372">
        <f t="shared" si="904"/>
        <v>0</v>
      </c>
      <c r="FM368" s="371">
        <f t="shared" si="905"/>
        <v>0</v>
      </c>
      <c r="FN368" s="372">
        <f t="shared" si="905"/>
        <v>97.722865013774083</v>
      </c>
      <c r="FO368" s="371">
        <f t="shared" si="906"/>
        <v>0</v>
      </c>
      <c r="FP368" s="372">
        <f t="shared" si="906"/>
        <v>35473.399999999994</v>
      </c>
      <c r="FQ368" s="424">
        <v>64</v>
      </c>
      <c r="FR368" s="510">
        <v>49</v>
      </c>
      <c r="FS368" s="371">
        <f t="shared" si="907"/>
        <v>0</v>
      </c>
      <c r="FT368" s="372">
        <f t="shared" si="907"/>
        <v>49</v>
      </c>
      <c r="FU368" s="426">
        <v>5.625</v>
      </c>
      <c r="FV368" s="510">
        <v>5.3</v>
      </c>
      <c r="FW368" s="371">
        <f t="shared" si="908"/>
        <v>360</v>
      </c>
      <c r="FX368" s="372">
        <f t="shared" si="908"/>
        <v>259.7</v>
      </c>
      <c r="FY368" s="426"/>
      <c r="FZ368" s="510">
        <v>108.7</v>
      </c>
      <c r="GA368" s="371">
        <f t="shared" si="909"/>
        <v>0</v>
      </c>
      <c r="GB368" s="372">
        <f t="shared" si="909"/>
        <v>5326.3</v>
      </c>
      <c r="GC368" s="406">
        <f t="shared" si="873"/>
        <v>690</v>
      </c>
      <c r="GD368" s="372">
        <f t="shared" si="873"/>
        <v>512</v>
      </c>
      <c r="GE368" s="371">
        <f t="shared" si="873"/>
        <v>0</v>
      </c>
      <c r="GF368" s="372">
        <f t="shared" si="873"/>
        <v>512</v>
      </c>
      <c r="GG368" s="371">
        <f t="shared" si="910"/>
        <v>2800</v>
      </c>
      <c r="GH368" s="372">
        <f t="shared" si="910"/>
        <v>2298</v>
      </c>
      <c r="GI368" s="371" t="str">
        <f t="shared" si="911"/>
        <v/>
      </c>
      <c r="GJ368" s="372">
        <f t="shared" si="911"/>
        <v>64126.5</v>
      </c>
      <c r="GK368" s="406">
        <f t="shared" si="874"/>
        <v>362</v>
      </c>
      <c r="GL368" s="372">
        <f t="shared" si="874"/>
        <v>123</v>
      </c>
      <c r="GM368" s="371">
        <f t="shared" si="874"/>
        <v>0</v>
      </c>
      <c r="GN368" s="372">
        <f t="shared" si="874"/>
        <v>123</v>
      </c>
      <c r="GO368" s="371">
        <f t="shared" si="912"/>
        <v>1261</v>
      </c>
      <c r="GP368" s="372">
        <f t="shared" si="912"/>
        <v>547.20000000000005</v>
      </c>
      <c r="GQ368" s="371">
        <f t="shared" si="913"/>
        <v>0</v>
      </c>
      <c r="GR368" s="372">
        <f t="shared" si="913"/>
        <v>13054.8</v>
      </c>
      <c r="GS368" s="406">
        <f t="shared" si="875"/>
        <v>1052</v>
      </c>
      <c r="GT368" s="372">
        <f t="shared" si="875"/>
        <v>635</v>
      </c>
      <c r="GU368" s="371">
        <f t="shared" si="875"/>
        <v>0</v>
      </c>
      <c r="GV368" s="372">
        <f t="shared" si="871"/>
        <v>635</v>
      </c>
      <c r="GW368" s="371">
        <f t="shared" si="914"/>
        <v>4061</v>
      </c>
      <c r="GX368" s="372">
        <f t="shared" si="914"/>
        <v>2845.2</v>
      </c>
      <c r="GY368" s="371" t="str">
        <f t="shared" si="914"/>
        <v/>
      </c>
      <c r="GZ368" s="372">
        <f t="shared" si="879"/>
        <v>77181.3</v>
      </c>
      <c r="HA368" s="406">
        <f t="shared" si="876"/>
        <v>0</v>
      </c>
      <c r="HB368" s="372">
        <f t="shared" si="876"/>
        <v>0</v>
      </c>
      <c r="HC368" s="371">
        <f t="shared" si="876"/>
        <v>0</v>
      </c>
      <c r="HD368" s="372">
        <f t="shared" si="872"/>
        <v>0</v>
      </c>
      <c r="HE368" s="371" t="str">
        <f t="shared" si="877"/>
        <v/>
      </c>
      <c r="HF368" s="372" t="str">
        <f t="shared" si="877"/>
        <v/>
      </c>
      <c r="HG368" s="371" t="str">
        <f t="shared" si="915"/>
        <v/>
      </c>
      <c r="HH368" s="372" t="str">
        <f t="shared" si="915"/>
        <v/>
      </c>
      <c r="HI368" s="406">
        <f t="shared" si="916"/>
        <v>4421</v>
      </c>
      <c r="HJ368" s="372">
        <f t="shared" si="916"/>
        <v>3104.9</v>
      </c>
      <c r="HK368" s="371" t="str">
        <f t="shared" si="917"/>
        <v/>
      </c>
      <c r="HL368" s="371">
        <f t="shared" si="917"/>
        <v>82507.600000000006</v>
      </c>
    </row>
    <row r="369" spans="1:220" ht="15">
      <c r="A369" s="488" t="s">
        <v>287</v>
      </c>
      <c r="B369" s="487" t="s">
        <v>585</v>
      </c>
      <c r="C369" s="48"/>
      <c r="D369" s="488">
        <v>229063</v>
      </c>
      <c r="E369" s="442">
        <v>3</v>
      </c>
      <c r="F369" s="676">
        <v>889</v>
      </c>
      <c r="G369" s="420">
        <v>817</v>
      </c>
      <c r="H369" s="421">
        <v>1</v>
      </c>
      <c r="I369" s="510">
        <v>0</v>
      </c>
      <c r="J369" s="371">
        <f t="shared" si="838"/>
        <v>888</v>
      </c>
      <c r="K369" s="372">
        <f t="shared" si="839"/>
        <v>817</v>
      </c>
      <c r="L369" s="420"/>
      <c r="M369" s="371">
        <f t="shared" si="840"/>
        <v>888</v>
      </c>
      <c r="N369" s="372">
        <f t="shared" si="841"/>
        <v>817</v>
      </c>
      <c r="O369" s="371">
        <f t="shared" si="842"/>
        <v>0</v>
      </c>
      <c r="P369" s="372">
        <f t="shared" si="843"/>
        <v>817</v>
      </c>
      <c r="Q369" s="424">
        <v>24</v>
      </c>
      <c r="R369" s="510">
        <v>22</v>
      </c>
      <c r="S369" s="371">
        <f t="shared" si="844"/>
        <v>0</v>
      </c>
      <c r="T369" s="372">
        <f t="shared" si="845"/>
        <v>22</v>
      </c>
      <c r="U369" s="426">
        <v>0</v>
      </c>
      <c r="V369" s="510">
        <v>2</v>
      </c>
      <c r="W369" s="371">
        <f t="shared" si="846"/>
        <v>0</v>
      </c>
      <c r="X369" s="372">
        <f t="shared" si="847"/>
        <v>2</v>
      </c>
      <c r="Y369" s="426"/>
      <c r="Z369" s="425"/>
      <c r="AA369" s="371">
        <f t="shared" si="848"/>
        <v>0</v>
      </c>
      <c r="AB369" s="372">
        <f t="shared" si="849"/>
        <v>0</v>
      </c>
      <c r="AC369" s="358">
        <f t="shared" si="850"/>
        <v>24</v>
      </c>
      <c r="AD369" s="372">
        <f t="shared" si="851"/>
        <v>24</v>
      </c>
      <c r="AE369" s="358">
        <f t="shared" si="852"/>
        <v>0</v>
      </c>
      <c r="AF369" s="372">
        <f t="shared" si="853"/>
        <v>24</v>
      </c>
      <c r="AG369" s="427">
        <v>5.125</v>
      </c>
      <c r="AH369" s="510">
        <v>5.0999999999999996</v>
      </c>
      <c r="AI369" s="371">
        <f t="shared" si="854"/>
        <v>123</v>
      </c>
      <c r="AJ369" s="372">
        <f t="shared" si="855"/>
        <v>112.19999999999999</v>
      </c>
      <c r="AK369" s="426" t="s">
        <v>390</v>
      </c>
      <c r="AL369" s="510">
        <v>6</v>
      </c>
      <c r="AM369" s="371">
        <f t="shared" si="856"/>
        <v>0</v>
      </c>
      <c r="AN369" s="372">
        <f t="shared" si="857"/>
        <v>12</v>
      </c>
      <c r="AO369" s="426"/>
      <c r="AP369" s="446"/>
      <c r="AQ369" s="371">
        <f t="shared" si="858"/>
        <v>0</v>
      </c>
      <c r="AR369" s="372">
        <f t="shared" si="859"/>
        <v>0</v>
      </c>
      <c r="AS369" s="371">
        <f t="shared" si="860"/>
        <v>5.125</v>
      </c>
      <c r="AT369" s="372">
        <f t="shared" si="861"/>
        <v>5.1749999999999998</v>
      </c>
      <c r="AU369" s="371">
        <f t="shared" si="862"/>
        <v>123</v>
      </c>
      <c r="AV369" s="372">
        <f t="shared" si="863"/>
        <v>124.19999999999999</v>
      </c>
      <c r="AW369" s="426"/>
      <c r="AX369" s="510">
        <v>146.5</v>
      </c>
      <c r="AY369" s="371">
        <f t="shared" si="864"/>
        <v>0</v>
      </c>
      <c r="AZ369" s="372">
        <f t="shared" si="865"/>
        <v>3223</v>
      </c>
      <c r="BA369" s="426"/>
      <c r="BB369" s="510">
        <v>122.5</v>
      </c>
      <c r="BC369" s="371">
        <f t="shared" si="866"/>
        <v>0</v>
      </c>
      <c r="BD369" s="372">
        <f t="shared" si="867"/>
        <v>245</v>
      </c>
      <c r="BE369" s="421"/>
      <c r="BF369" s="420"/>
      <c r="BG369" s="371">
        <f t="shared" si="880"/>
        <v>0</v>
      </c>
      <c r="BH369" s="372">
        <f t="shared" si="880"/>
        <v>0</v>
      </c>
      <c r="BI369" s="371">
        <f t="shared" si="881"/>
        <v>0</v>
      </c>
      <c r="BJ369" s="372">
        <f t="shared" si="881"/>
        <v>144.5</v>
      </c>
      <c r="BK369" s="371">
        <f t="shared" si="882"/>
        <v>0</v>
      </c>
      <c r="BL369" s="372">
        <f t="shared" si="882"/>
        <v>3468</v>
      </c>
      <c r="BM369" s="431">
        <v>320</v>
      </c>
      <c r="BN369" s="510">
        <v>301</v>
      </c>
      <c r="BO369" s="371">
        <f t="shared" si="918"/>
        <v>0</v>
      </c>
      <c r="BP369" s="372">
        <f t="shared" si="918"/>
        <v>301</v>
      </c>
      <c r="BQ369" s="426">
        <v>14</v>
      </c>
      <c r="BR369" s="510">
        <v>15</v>
      </c>
      <c r="BS369" s="371">
        <f t="shared" si="919"/>
        <v>0</v>
      </c>
      <c r="BT369" s="372">
        <f t="shared" si="919"/>
        <v>15</v>
      </c>
      <c r="BU369" s="426"/>
      <c r="BV369" s="425"/>
      <c r="BW369" s="371">
        <f t="shared" si="920"/>
        <v>0</v>
      </c>
      <c r="BX369" s="423">
        <f t="shared" si="878"/>
        <v>0</v>
      </c>
      <c r="BY369" s="358">
        <f t="shared" si="883"/>
        <v>334</v>
      </c>
      <c r="BZ369" s="372">
        <f t="shared" si="883"/>
        <v>316</v>
      </c>
      <c r="CA369" s="358">
        <f t="shared" si="884"/>
        <v>0</v>
      </c>
      <c r="CB369" s="372">
        <f t="shared" si="884"/>
        <v>316</v>
      </c>
      <c r="CC369" s="427">
        <v>5.9937500000000004</v>
      </c>
      <c r="CD369" s="510">
        <v>6.1</v>
      </c>
      <c r="CE369" s="371">
        <f t="shared" si="835"/>
        <v>1918</v>
      </c>
      <c r="CF369" s="372">
        <f t="shared" si="835"/>
        <v>1836.1</v>
      </c>
      <c r="CG369" s="426">
        <v>6.4285714285714288</v>
      </c>
      <c r="CH369" s="510">
        <v>6.3</v>
      </c>
      <c r="CI369" s="371">
        <f t="shared" si="921"/>
        <v>90</v>
      </c>
      <c r="CJ369" s="372">
        <f t="shared" si="921"/>
        <v>94.5</v>
      </c>
      <c r="CK369" s="426"/>
      <c r="CL369" s="446"/>
      <c r="CM369" s="371">
        <f t="shared" si="922"/>
        <v>0</v>
      </c>
      <c r="CN369" s="372">
        <f t="shared" si="922"/>
        <v>0</v>
      </c>
      <c r="CO369" s="371">
        <f t="shared" si="885"/>
        <v>6.0119760479041915</v>
      </c>
      <c r="CP369" s="372">
        <f t="shared" si="885"/>
        <v>6.1094936708860761</v>
      </c>
      <c r="CQ369" s="371">
        <f t="shared" si="886"/>
        <v>2008</v>
      </c>
      <c r="CR369" s="372">
        <f t="shared" si="886"/>
        <v>1930.6000000000001</v>
      </c>
      <c r="CS369" s="426"/>
      <c r="CT369" s="510">
        <v>160</v>
      </c>
      <c r="CU369" s="371">
        <f t="shared" si="836"/>
        <v>0</v>
      </c>
      <c r="CV369" s="372">
        <f t="shared" si="836"/>
        <v>48160</v>
      </c>
      <c r="CW369" s="426"/>
      <c r="CX369" s="510">
        <v>150.1</v>
      </c>
      <c r="CY369" s="371">
        <f t="shared" si="837"/>
        <v>0</v>
      </c>
      <c r="CZ369" s="372">
        <f t="shared" si="837"/>
        <v>2251.5</v>
      </c>
      <c r="DA369" s="421"/>
      <c r="DB369" s="420"/>
      <c r="DC369" s="371">
        <f t="shared" si="887"/>
        <v>0</v>
      </c>
      <c r="DD369" s="372">
        <f t="shared" si="887"/>
        <v>0</v>
      </c>
      <c r="DE369" s="371">
        <f t="shared" si="888"/>
        <v>0</v>
      </c>
      <c r="DF369" s="372">
        <f t="shared" si="888"/>
        <v>159.53006329113924</v>
      </c>
      <c r="DG369" s="371">
        <f t="shared" si="889"/>
        <v>0</v>
      </c>
      <c r="DH369" s="372">
        <f t="shared" si="889"/>
        <v>50411.5</v>
      </c>
      <c r="DI369" s="371">
        <f t="shared" si="890"/>
        <v>358</v>
      </c>
      <c r="DJ369" s="372">
        <f t="shared" si="890"/>
        <v>340</v>
      </c>
      <c r="DK369" s="371">
        <f t="shared" si="890"/>
        <v>0</v>
      </c>
      <c r="DL369" s="372">
        <f t="shared" si="890"/>
        <v>340</v>
      </c>
      <c r="DM369" s="371">
        <f t="shared" si="891"/>
        <v>5.9525139664804465</v>
      </c>
      <c r="DN369" s="372">
        <f t="shared" si="891"/>
        <v>6.0435294117647063</v>
      </c>
      <c r="DO369" s="371">
        <f t="shared" si="892"/>
        <v>2131</v>
      </c>
      <c r="DP369" s="372">
        <f t="shared" si="892"/>
        <v>2054.8000000000002</v>
      </c>
      <c r="DQ369" s="371">
        <f t="shared" si="893"/>
        <v>0</v>
      </c>
      <c r="DR369" s="372">
        <f t="shared" si="893"/>
        <v>158.46911764705882</v>
      </c>
      <c r="DS369" s="371">
        <f t="shared" si="894"/>
        <v>0</v>
      </c>
      <c r="DT369" s="372">
        <f t="shared" si="894"/>
        <v>53879.5</v>
      </c>
      <c r="DU369" s="424">
        <v>304</v>
      </c>
      <c r="DV369" s="510">
        <v>282</v>
      </c>
      <c r="DW369" s="371">
        <f t="shared" si="895"/>
        <v>0</v>
      </c>
      <c r="DX369" s="372">
        <f t="shared" si="895"/>
        <v>282</v>
      </c>
      <c r="DY369" s="426">
        <v>78</v>
      </c>
      <c r="DZ369" s="510">
        <v>85</v>
      </c>
      <c r="EA369" s="371">
        <f t="shared" si="896"/>
        <v>0</v>
      </c>
      <c r="EB369" s="372">
        <f t="shared" si="896"/>
        <v>85</v>
      </c>
      <c r="EC369" s="426"/>
      <c r="ED369" s="425"/>
      <c r="EE369" s="371">
        <f t="shared" si="897"/>
        <v>0</v>
      </c>
      <c r="EF369" s="372">
        <f t="shared" si="897"/>
        <v>0</v>
      </c>
      <c r="EG369" s="358">
        <f t="shared" si="898"/>
        <v>382</v>
      </c>
      <c r="EH369" s="372">
        <f t="shared" si="898"/>
        <v>367</v>
      </c>
      <c r="EI369" s="358">
        <f t="shared" si="899"/>
        <v>0</v>
      </c>
      <c r="EJ369" s="372">
        <f t="shared" si="899"/>
        <v>367</v>
      </c>
      <c r="EK369" s="427">
        <v>4.7335526315789478</v>
      </c>
      <c r="EL369" s="510">
        <v>4.9000000000000004</v>
      </c>
      <c r="EM369" s="371">
        <f t="shared" si="870"/>
        <v>1439.0000000000002</v>
      </c>
      <c r="EN369" s="372">
        <f t="shared" si="870"/>
        <v>1381.8000000000002</v>
      </c>
      <c r="EO369" s="426">
        <v>4.5</v>
      </c>
      <c r="EP369" s="510">
        <v>4.4000000000000004</v>
      </c>
      <c r="EQ369" s="371">
        <f t="shared" si="923"/>
        <v>351</v>
      </c>
      <c r="ER369" s="372">
        <f t="shared" si="923"/>
        <v>374.00000000000006</v>
      </c>
      <c r="ES369" s="426"/>
      <c r="ET369" s="446"/>
      <c r="EU369" s="371">
        <f t="shared" si="868"/>
        <v>0</v>
      </c>
      <c r="EV369" s="372">
        <f t="shared" si="869"/>
        <v>0</v>
      </c>
      <c r="EW369" s="371">
        <f t="shared" si="900"/>
        <v>4.6858638743455501</v>
      </c>
      <c r="EX369" s="372">
        <f t="shared" si="900"/>
        <v>4.7841961852861044</v>
      </c>
      <c r="EY369" s="371">
        <f t="shared" si="901"/>
        <v>1790.0000000000002</v>
      </c>
      <c r="EZ369" s="372">
        <f t="shared" si="901"/>
        <v>1755.8000000000004</v>
      </c>
      <c r="FA369" s="426"/>
      <c r="FB369" s="510">
        <v>119.3</v>
      </c>
      <c r="FC369" s="371">
        <f t="shared" si="902"/>
        <v>0</v>
      </c>
      <c r="FD369" s="372">
        <f t="shared" si="902"/>
        <v>33642.6</v>
      </c>
      <c r="FE369" s="426"/>
      <c r="FF369" s="510">
        <v>98.4</v>
      </c>
      <c r="FG369" s="371">
        <f t="shared" si="903"/>
        <v>0</v>
      </c>
      <c r="FH369" s="372">
        <f t="shared" si="903"/>
        <v>8364</v>
      </c>
      <c r="FI369" s="421"/>
      <c r="FJ369" s="420"/>
      <c r="FK369" s="371">
        <f t="shared" si="904"/>
        <v>0</v>
      </c>
      <c r="FL369" s="372">
        <f t="shared" si="904"/>
        <v>0</v>
      </c>
      <c r="FM369" s="371">
        <f t="shared" si="905"/>
        <v>0</v>
      </c>
      <c r="FN369" s="372">
        <f t="shared" si="905"/>
        <v>114.45940054495912</v>
      </c>
      <c r="FO369" s="371">
        <f t="shared" si="906"/>
        <v>0</v>
      </c>
      <c r="FP369" s="372">
        <f t="shared" si="906"/>
        <v>42006.6</v>
      </c>
      <c r="FQ369" s="424">
        <v>148</v>
      </c>
      <c r="FR369" s="510">
        <v>110</v>
      </c>
      <c r="FS369" s="371">
        <f t="shared" si="907"/>
        <v>0</v>
      </c>
      <c r="FT369" s="372">
        <f t="shared" si="907"/>
        <v>110</v>
      </c>
      <c r="FU369" s="426">
        <v>5.75</v>
      </c>
      <c r="FV369" s="510">
        <v>6.3</v>
      </c>
      <c r="FW369" s="371">
        <f t="shared" si="908"/>
        <v>851</v>
      </c>
      <c r="FX369" s="372">
        <f t="shared" si="908"/>
        <v>693</v>
      </c>
      <c r="FY369" s="426"/>
      <c r="FZ369" s="510">
        <v>101.6</v>
      </c>
      <c r="GA369" s="371">
        <f t="shared" si="909"/>
        <v>0</v>
      </c>
      <c r="GB369" s="372">
        <f t="shared" si="909"/>
        <v>11176</v>
      </c>
      <c r="GC369" s="406">
        <f t="shared" si="873"/>
        <v>648</v>
      </c>
      <c r="GD369" s="372">
        <f t="shared" si="873"/>
        <v>605</v>
      </c>
      <c r="GE369" s="371">
        <f t="shared" si="873"/>
        <v>0</v>
      </c>
      <c r="GF369" s="372">
        <f t="shared" si="873"/>
        <v>605</v>
      </c>
      <c r="GG369" s="371">
        <f t="shared" si="910"/>
        <v>3480</v>
      </c>
      <c r="GH369" s="372">
        <f t="shared" si="910"/>
        <v>3330.1000000000004</v>
      </c>
      <c r="GI369" s="371" t="str">
        <f t="shared" si="911"/>
        <v/>
      </c>
      <c r="GJ369" s="372">
        <f t="shared" si="911"/>
        <v>85025.600000000006</v>
      </c>
      <c r="GK369" s="406">
        <f t="shared" si="874"/>
        <v>92</v>
      </c>
      <c r="GL369" s="372">
        <f t="shared" si="874"/>
        <v>102</v>
      </c>
      <c r="GM369" s="371">
        <f t="shared" si="874"/>
        <v>0</v>
      </c>
      <c r="GN369" s="372">
        <f t="shared" si="874"/>
        <v>102</v>
      </c>
      <c r="GO369" s="371">
        <f t="shared" si="912"/>
        <v>441</v>
      </c>
      <c r="GP369" s="372">
        <f t="shared" si="912"/>
        <v>480.50000000000006</v>
      </c>
      <c r="GQ369" s="371">
        <f t="shared" si="913"/>
        <v>0</v>
      </c>
      <c r="GR369" s="372">
        <f t="shared" si="913"/>
        <v>10860.5</v>
      </c>
      <c r="GS369" s="406">
        <f t="shared" si="875"/>
        <v>740</v>
      </c>
      <c r="GT369" s="372">
        <f t="shared" si="875"/>
        <v>707</v>
      </c>
      <c r="GU369" s="371">
        <f t="shared" si="875"/>
        <v>0</v>
      </c>
      <c r="GV369" s="372">
        <f t="shared" si="871"/>
        <v>707</v>
      </c>
      <c r="GW369" s="371">
        <f t="shared" si="914"/>
        <v>3921</v>
      </c>
      <c r="GX369" s="372">
        <f t="shared" si="914"/>
        <v>3810.6000000000004</v>
      </c>
      <c r="GY369" s="371" t="str">
        <f t="shared" si="914"/>
        <v/>
      </c>
      <c r="GZ369" s="372">
        <f t="shared" si="879"/>
        <v>95886.1</v>
      </c>
      <c r="HA369" s="406">
        <f t="shared" si="876"/>
        <v>0</v>
      </c>
      <c r="HB369" s="372">
        <f t="shared" si="876"/>
        <v>0</v>
      </c>
      <c r="HC369" s="371">
        <f t="shared" si="876"/>
        <v>0</v>
      </c>
      <c r="HD369" s="372">
        <f t="shared" si="872"/>
        <v>0</v>
      </c>
      <c r="HE369" s="371" t="str">
        <f t="shared" si="877"/>
        <v/>
      </c>
      <c r="HF369" s="372" t="str">
        <f t="shared" si="877"/>
        <v/>
      </c>
      <c r="HG369" s="371" t="str">
        <f t="shared" si="915"/>
        <v/>
      </c>
      <c r="HH369" s="372" t="str">
        <f t="shared" si="915"/>
        <v/>
      </c>
      <c r="HI369" s="406">
        <f t="shared" si="916"/>
        <v>4772</v>
      </c>
      <c r="HJ369" s="372">
        <f t="shared" si="916"/>
        <v>4503.6000000000004</v>
      </c>
      <c r="HK369" s="371" t="str">
        <f t="shared" si="917"/>
        <v/>
      </c>
      <c r="HL369" s="371">
        <f t="shared" si="917"/>
        <v>107062.1</v>
      </c>
    </row>
    <row r="370" spans="1:220" ht="15">
      <c r="A370" s="488" t="s">
        <v>287</v>
      </c>
      <c r="B370" s="506" t="s">
        <v>586</v>
      </c>
      <c r="C370" s="136"/>
      <c r="D370" s="488">
        <v>228459</v>
      </c>
      <c r="E370" s="442">
        <v>3</v>
      </c>
      <c r="F370" s="676">
        <v>5256</v>
      </c>
      <c r="G370" s="420">
        <v>5299</v>
      </c>
      <c r="H370" s="421">
        <v>29</v>
      </c>
      <c r="I370" s="510">
        <v>24</v>
      </c>
      <c r="J370" s="371">
        <f t="shared" si="838"/>
        <v>5227</v>
      </c>
      <c r="K370" s="372">
        <f t="shared" si="839"/>
        <v>5275</v>
      </c>
      <c r="L370" s="420"/>
      <c r="M370" s="371">
        <f t="shared" si="840"/>
        <v>5227</v>
      </c>
      <c r="N370" s="372">
        <f t="shared" si="841"/>
        <v>5275</v>
      </c>
      <c r="O370" s="371">
        <f t="shared" si="842"/>
        <v>0</v>
      </c>
      <c r="P370" s="372">
        <f t="shared" si="843"/>
        <v>5275</v>
      </c>
      <c r="Q370" s="424">
        <v>516</v>
      </c>
      <c r="R370" s="510">
        <v>560</v>
      </c>
      <c r="S370" s="371">
        <f t="shared" si="844"/>
        <v>0</v>
      </c>
      <c r="T370" s="372">
        <f t="shared" si="845"/>
        <v>560</v>
      </c>
      <c r="U370" s="426">
        <v>6</v>
      </c>
      <c r="V370" s="510">
        <v>16</v>
      </c>
      <c r="W370" s="371">
        <f t="shared" si="846"/>
        <v>0</v>
      </c>
      <c r="X370" s="372">
        <f t="shared" si="847"/>
        <v>16</v>
      </c>
      <c r="Y370" s="426"/>
      <c r="Z370" s="425"/>
      <c r="AA370" s="371">
        <f t="shared" si="848"/>
        <v>0</v>
      </c>
      <c r="AB370" s="372">
        <f t="shared" si="849"/>
        <v>0</v>
      </c>
      <c r="AC370" s="358">
        <f t="shared" si="850"/>
        <v>522</v>
      </c>
      <c r="AD370" s="372">
        <f t="shared" si="851"/>
        <v>576</v>
      </c>
      <c r="AE370" s="358">
        <f t="shared" si="852"/>
        <v>0</v>
      </c>
      <c r="AF370" s="372">
        <f t="shared" si="853"/>
        <v>576</v>
      </c>
      <c r="AG370" s="427">
        <v>4.4903100775193803</v>
      </c>
      <c r="AH370" s="510">
        <v>4.5</v>
      </c>
      <c r="AI370" s="371">
        <f t="shared" si="854"/>
        <v>2317</v>
      </c>
      <c r="AJ370" s="372">
        <f t="shared" si="855"/>
        <v>2520</v>
      </c>
      <c r="AK370" s="426">
        <v>4.666666666666667</v>
      </c>
      <c r="AL370" s="510">
        <v>4.4000000000000004</v>
      </c>
      <c r="AM370" s="371">
        <f t="shared" si="856"/>
        <v>28</v>
      </c>
      <c r="AN370" s="372">
        <f t="shared" si="857"/>
        <v>70.400000000000006</v>
      </c>
      <c r="AO370" s="426"/>
      <c r="AP370" s="446"/>
      <c r="AQ370" s="371">
        <f t="shared" si="858"/>
        <v>0</v>
      </c>
      <c r="AR370" s="372">
        <f t="shared" si="859"/>
        <v>0</v>
      </c>
      <c r="AS370" s="371">
        <f t="shared" si="860"/>
        <v>4.4923371647509578</v>
      </c>
      <c r="AT370" s="372">
        <f t="shared" si="861"/>
        <v>4.4972222222222227</v>
      </c>
      <c r="AU370" s="371">
        <f t="shared" si="862"/>
        <v>2345</v>
      </c>
      <c r="AV370" s="372">
        <f t="shared" si="863"/>
        <v>2590.4</v>
      </c>
      <c r="AW370" s="426"/>
      <c r="AX370" s="510">
        <v>122.2</v>
      </c>
      <c r="AY370" s="371">
        <f t="shared" si="864"/>
        <v>0</v>
      </c>
      <c r="AZ370" s="372">
        <f t="shared" si="865"/>
        <v>68432</v>
      </c>
      <c r="BA370" s="426"/>
      <c r="BB370" s="510">
        <v>112.4</v>
      </c>
      <c r="BC370" s="371">
        <f t="shared" si="866"/>
        <v>0</v>
      </c>
      <c r="BD370" s="372">
        <f t="shared" si="867"/>
        <v>1798.4</v>
      </c>
      <c r="BE370" s="421"/>
      <c r="BF370" s="420"/>
      <c r="BG370" s="371">
        <f t="shared" si="880"/>
        <v>0</v>
      </c>
      <c r="BH370" s="372">
        <f t="shared" si="880"/>
        <v>0</v>
      </c>
      <c r="BI370" s="371">
        <f t="shared" si="881"/>
        <v>0</v>
      </c>
      <c r="BJ370" s="372">
        <f t="shared" si="881"/>
        <v>121.92777777777776</v>
      </c>
      <c r="BK370" s="371">
        <f t="shared" si="882"/>
        <v>0</v>
      </c>
      <c r="BL370" s="372">
        <f t="shared" si="882"/>
        <v>70230.399999999994</v>
      </c>
      <c r="BM370" s="431">
        <v>1174</v>
      </c>
      <c r="BN370" s="510">
        <v>1083</v>
      </c>
      <c r="BO370" s="371">
        <f t="shared" si="918"/>
        <v>0</v>
      </c>
      <c r="BP370" s="372">
        <f t="shared" si="918"/>
        <v>1083</v>
      </c>
      <c r="BQ370" s="426">
        <v>33</v>
      </c>
      <c r="BR370" s="510">
        <v>39</v>
      </c>
      <c r="BS370" s="371">
        <f t="shared" si="919"/>
        <v>0</v>
      </c>
      <c r="BT370" s="372">
        <f t="shared" si="919"/>
        <v>39</v>
      </c>
      <c r="BU370" s="426"/>
      <c r="BV370" s="425"/>
      <c r="BW370" s="371">
        <f t="shared" si="920"/>
        <v>0</v>
      </c>
      <c r="BX370" s="423">
        <f t="shared" si="878"/>
        <v>0</v>
      </c>
      <c r="BY370" s="358">
        <f t="shared" si="883"/>
        <v>1207</v>
      </c>
      <c r="BZ370" s="372">
        <f t="shared" si="883"/>
        <v>1122</v>
      </c>
      <c r="CA370" s="358">
        <f t="shared" si="884"/>
        <v>0</v>
      </c>
      <c r="CB370" s="372">
        <f t="shared" si="884"/>
        <v>1122</v>
      </c>
      <c r="CC370" s="427">
        <v>5.1081771720613292</v>
      </c>
      <c r="CD370" s="510">
        <v>5.0999999999999996</v>
      </c>
      <c r="CE370" s="371">
        <f t="shared" si="835"/>
        <v>5997</v>
      </c>
      <c r="CF370" s="372">
        <f t="shared" si="835"/>
        <v>5523.2999999999993</v>
      </c>
      <c r="CG370" s="426">
        <v>5.4545454545454541</v>
      </c>
      <c r="CH370" s="510">
        <v>5.6</v>
      </c>
      <c r="CI370" s="371">
        <f t="shared" si="921"/>
        <v>180</v>
      </c>
      <c r="CJ370" s="372">
        <f t="shared" si="921"/>
        <v>218.39999999999998</v>
      </c>
      <c r="CK370" s="426"/>
      <c r="CL370" s="446"/>
      <c r="CM370" s="371">
        <f t="shared" si="922"/>
        <v>0</v>
      </c>
      <c r="CN370" s="372">
        <f t="shared" si="922"/>
        <v>0</v>
      </c>
      <c r="CO370" s="371">
        <f t="shared" si="885"/>
        <v>5.117647058823529</v>
      </c>
      <c r="CP370" s="372">
        <f t="shared" si="885"/>
        <v>5.117379679144384</v>
      </c>
      <c r="CQ370" s="371">
        <f t="shared" si="886"/>
        <v>6176.9999999999991</v>
      </c>
      <c r="CR370" s="372">
        <f t="shared" si="886"/>
        <v>5741.6999999999989</v>
      </c>
      <c r="CS370" s="426"/>
      <c r="CT370" s="510">
        <v>134.6</v>
      </c>
      <c r="CU370" s="371">
        <f t="shared" si="836"/>
        <v>0</v>
      </c>
      <c r="CV370" s="372">
        <f t="shared" si="836"/>
        <v>145771.79999999999</v>
      </c>
      <c r="CW370" s="426"/>
      <c r="CX370" s="510">
        <v>133.19999999999999</v>
      </c>
      <c r="CY370" s="371">
        <f t="shared" si="837"/>
        <v>0</v>
      </c>
      <c r="CZ370" s="372">
        <f t="shared" si="837"/>
        <v>5194.7999999999993</v>
      </c>
      <c r="DA370" s="421"/>
      <c r="DB370" s="420"/>
      <c r="DC370" s="371">
        <f t="shared" si="887"/>
        <v>0</v>
      </c>
      <c r="DD370" s="372">
        <f t="shared" si="887"/>
        <v>0</v>
      </c>
      <c r="DE370" s="371">
        <f t="shared" si="888"/>
        <v>0</v>
      </c>
      <c r="DF370" s="372">
        <f t="shared" si="888"/>
        <v>134.5513368983957</v>
      </c>
      <c r="DG370" s="371">
        <f t="shared" si="889"/>
        <v>0</v>
      </c>
      <c r="DH370" s="372">
        <f t="shared" si="889"/>
        <v>150966.59999999998</v>
      </c>
      <c r="DI370" s="371">
        <f t="shared" si="890"/>
        <v>1729</v>
      </c>
      <c r="DJ370" s="372">
        <f t="shared" si="890"/>
        <v>1698</v>
      </c>
      <c r="DK370" s="371">
        <f t="shared" si="890"/>
        <v>0</v>
      </c>
      <c r="DL370" s="372">
        <f t="shared" si="890"/>
        <v>1698</v>
      </c>
      <c r="DM370" s="371">
        <f t="shared" si="891"/>
        <v>4.928860613071139</v>
      </c>
      <c r="DN370" s="372">
        <f t="shared" si="891"/>
        <v>4.9070082449941097</v>
      </c>
      <c r="DO370" s="371">
        <f t="shared" si="892"/>
        <v>8522</v>
      </c>
      <c r="DP370" s="372">
        <f t="shared" si="892"/>
        <v>8332.0999999999985</v>
      </c>
      <c r="DQ370" s="371">
        <f t="shared" si="893"/>
        <v>0</v>
      </c>
      <c r="DR370" s="372">
        <f t="shared" si="893"/>
        <v>130.26914016489985</v>
      </c>
      <c r="DS370" s="371">
        <f t="shared" si="894"/>
        <v>0</v>
      </c>
      <c r="DT370" s="372">
        <f t="shared" si="894"/>
        <v>221196.99999999994</v>
      </c>
      <c r="DU370" s="424">
        <v>2500</v>
      </c>
      <c r="DV370" s="510">
        <v>2573</v>
      </c>
      <c r="DW370" s="371">
        <f t="shared" si="895"/>
        <v>0</v>
      </c>
      <c r="DX370" s="372">
        <f t="shared" si="895"/>
        <v>2573</v>
      </c>
      <c r="DY370" s="426">
        <v>823</v>
      </c>
      <c r="DZ370" s="510">
        <v>808</v>
      </c>
      <c r="EA370" s="371">
        <f t="shared" si="896"/>
        <v>0</v>
      </c>
      <c r="EB370" s="372">
        <f t="shared" si="896"/>
        <v>808</v>
      </c>
      <c r="EC370" s="426"/>
      <c r="ED370" s="425"/>
      <c r="EE370" s="371">
        <f t="shared" si="897"/>
        <v>0</v>
      </c>
      <c r="EF370" s="372">
        <f t="shared" si="897"/>
        <v>0</v>
      </c>
      <c r="EG370" s="358">
        <f t="shared" si="898"/>
        <v>3323</v>
      </c>
      <c r="EH370" s="372">
        <f t="shared" si="898"/>
        <v>3381</v>
      </c>
      <c r="EI370" s="358">
        <f t="shared" si="899"/>
        <v>0</v>
      </c>
      <c r="EJ370" s="372">
        <f t="shared" si="899"/>
        <v>3381</v>
      </c>
      <c r="EK370" s="427">
        <v>3.5752000000000002</v>
      </c>
      <c r="EL370" s="510">
        <v>3.5</v>
      </c>
      <c r="EM370" s="371">
        <f t="shared" si="870"/>
        <v>8938</v>
      </c>
      <c r="EN370" s="372">
        <f t="shared" si="870"/>
        <v>9005.5</v>
      </c>
      <c r="EO370" s="426">
        <v>3.5917375455650062</v>
      </c>
      <c r="EP370" s="510">
        <v>3.6</v>
      </c>
      <c r="EQ370" s="371">
        <f t="shared" si="923"/>
        <v>2956</v>
      </c>
      <c r="ER370" s="372">
        <f t="shared" si="923"/>
        <v>2908.8</v>
      </c>
      <c r="ES370" s="426"/>
      <c r="ET370" s="446"/>
      <c r="EU370" s="371">
        <f t="shared" si="868"/>
        <v>0</v>
      </c>
      <c r="EV370" s="372">
        <f t="shared" si="869"/>
        <v>0</v>
      </c>
      <c r="EW370" s="371">
        <f t="shared" si="900"/>
        <v>3.5792958170328015</v>
      </c>
      <c r="EX370" s="372">
        <f t="shared" si="900"/>
        <v>3.5238982549541555</v>
      </c>
      <c r="EY370" s="371">
        <f t="shared" si="901"/>
        <v>11894</v>
      </c>
      <c r="EZ370" s="372">
        <f t="shared" si="901"/>
        <v>11914.3</v>
      </c>
      <c r="FA370" s="426"/>
      <c r="FB370" s="510">
        <v>89.9</v>
      </c>
      <c r="FC370" s="371">
        <f t="shared" si="902"/>
        <v>0</v>
      </c>
      <c r="FD370" s="372">
        <f t="shared" si="902"/>
        <v>231312.7</v>
      </c>
      <c r="FE370" s="426"/>
      <c r="FF370" s="510">
        <v>74.2</v>
      </c>
      <c r="FG370" s="371">
        <f t="shared" si="903"/>
        <v>0</v>
      </c>
      <c r="FH370" s="372">
        <f t="shared" si="903"/>
        <v>59953.600000000006</v>
      </c>
      <c r="FI370" s="421"/>
      <c r="FJ370" s="420"/>
      <c r="FK370" s="371">
        <f t="shared" si="904"/>
        <v>0</v>
      </c>
      <c r="FL370" s="372">
        <f t="shared" si="904"/>
        <v>0</v>
      </c>
      <c r="FM370" s="371">
        <f t="shared" si="905"/>
        <v>0</v>
      </c>
      <c r="FN370" s="372">
        <f t="shared" si="905"/>
        <v>86.14797397219759</v>
      </c>
      <c r="FO370" s="371">
        <f t="shared" si="906"/>
        <v>0</v>
      </c>
      <c r="FP370" s="372">
        <f t="shared" si="906"/>
        <v>291266.30000000005</v>
      </c>
      <c r="FQ370" s="424">
        <v>175</v>
      </c>
      <c r="FR370" s="510">
        <v>196</v>
      </c>
      <c r="FS370" s="371">
        <f t="shared" si="907"/>
        <v>0</v>
      </c>
      <c r="FT370" s="372">
        <f t="shared" si="907"/>
        <v>196</v>
      </c>
      <c r="FU370" s="426">
        <v>5.52</v>
      </c>
      <c r="FV370" s="510">
        <v>5.4</v>
      </c>
      <c r="FW370" s="371">
        <f t="shared" si="908"/>
        <v>965.99999999999989</v>
      </c>
      <c r="FX370" s="372">
        <f t="shared" si="908"/>
        <v>1058.4000000000001</v>
      </c>
      <c r="FY370" s="426"/>
      <c r="FZ370" s="510">
        <v>60.2</v>
      </c>
      <c r="GA370" s="371">
        <f t="shared" si="909"/>
        <v>0</v>
      </c>
      <c r="GB370" s="372">
        <f t="shared" si="909"/>
        <v>11799.2</v>
      </c>
      <c r="GC370" s="406">
        <f t="shared" si="873"/>
        <v>4190</v>
      </c>
      <c r="GD370" s="372">
        <f t="shared" si="873"/>
        <v>4216</v>
      </c>
      <c r="GE370" s="371">
        <f t="shared" si="873"/>
        <v>0</v>
      </c>
      <c r="GF370" s="372">
        <f t="shared" si="873"/>
        <v>4216</v>
      </c>
      <c r="GG370" s="371">
        <f t="shared" si="910"/>
        <v>17252</v>
      </c>
      <c r="GH370" s="372">
        <f t="shared" si="910"/>
        <v>17048.8</v>
      </c>
      <c r="GI370" s="371" t="str">
        <f t="shared" si="911"/>
        <v/>
      </c>
      <c r="GJ370" s="372">
        <f t="shared" si="911"/>
        <v>445516.5</v>
      </c>
      <c r="GK370" s="406">
        <f t="shared" si="874"/>
        <v>862</v>
      </c>
      <c r="GL370" s="372">
        <f t="shared" si="874"/>
        <v>863</v>
      </c>
      <c r="GM370" s="371">
        <f t="shared" si="874"/>
        <v>0</v>
      </c>
      <c r="GN370" s="372">
        <f t="shared" si="874"/>
        <v>863</v>
      </c>
      <c r="GO370" s="371">
        <f t="shared" si="912"/>
        <v>3164</v>
      </c>
      <c r="GP370" s="372">
        <f t="shared" si="912"/>
        <v>3197.6000000000004</v>
      </c>
      <c r="GQ370" s="371">
        <f t="shared" si="913"/>
        <v>0</v>
      </c>
      <c r="GR370" s="372">
        <f t="shared" si="913"/>
        <v>66946.8</v>
      </c>
      <c r="GS370" s="406">
        <f t="shared" si="875"/>
        <v>5052</v>
      </c>
      <c r="GT370" s="372">
        <f t="shared" si="875"/>
        <v>5079</v>
      </c>
      <c r="GU370" s="371">
        <f t="shared" si="875"/>
        <v>0</v>
      </c>
      <c r="GV370" s="372">
        <f t="shared" si="871"/>
        <v>5079</v>
      </c>
      <c r="GW370" s="371">
        <f t="shared" si="914"/>
        <v>20416</v>
      </c>
      <c r="GX370" s="372">
        <f t="shared" si="914"/>
        <v>20246.400000000001</v>
      </c>
      <c r="GY370" s="371" t="str">
        <f t="shared" si="914"/>
        <v/>
      </c>
      <c r="GZ370" s="372">
        <f t="shared" si="879"/>
        <v>512463.3</v>
      </c>
      <c r="HA370" s="406">
        <f t="shared" si="876"/>
        <v>0</v>
      </c>
      <c r="HB370" s="372">
        <f t="shared" si="876"/>
        <v>0</v>
      </c>
      <c r="HC370" s="371">
        <f t="shared" si="876"/>
        <v>0</v>
      </c>
      <c r="HD370" s="372">
        <f t="shared" si="872"/>
        <v>0</v>
      </c>
      <c r="HE370" s="371" t="str">
        <f t="shared" si="877"/>
        <v/>
      </c>
      <c r="HF370" s="372" t="str">
        <f t="shared" si="877"/>
        <v/>
      </c>
      <c r="HG370" s="371" t="str">
        <f t="shared" si="915"/>
        <v/>
      </c>
      <c r="HH370" s="372" t="str">
        <f t="shared" si="915"/>
        <v/>
      </c>
      <c r="HI370" s="406">
        <f t="shared" si="916"/>
        <v>21382</v>
      </c>
      <c r="HJ370" s="372">
        <f t="shared" si="916"/>
        <v>21304.799999999999</v>
      </c>
      <c r="HK370" s="371" t="str">
        <f t="shared" si="917"/>
        <v/>
      </c>
      <c r="HL370" s="371">
        <f t="shared" si="917"/>
        <v>524262.5</v>
      </c>
    </row>
    <row r="371" spans="1:220" ht="15">
      <c r="A371" s="488" t="s">
        <v>287</v>
      </c>
      <c r="B371" s="487" t="s">
        <v>587</v>
      </c>
      <c r="C371" s="48"/>
      <c r="D371" s="488">
        <v>225414</v>
      </c>
      <c r="E371" s="442">
        <v>3</v>
      </c>
      <c r="F371" s="676">
        <v>1204</v>
      </c>
      <c r="G371" s="420">
        <v>1124</v>
      </c>
      <c r="H371" s="421">
        <v>0</v>
      </c>
      <c r="I371" s="510">
        <v>0</v>
      </c>
      <c r="J371" s="371">
        <f t="shared" si="838"/>
        <v>1204</v>
      </c>
      <c r="K371" s="372">
        <f t="shared" si="839"/>
        <v>1124</v>
      </c>
      <c r="L371" s="420"/>
      <c r="M371" s="371">
        <f t="shared" si="840"/>
        <v>1204</v>
      </c>
      <c r="N371" s="372">
        <f t="shared" si="841"/>
        <v>1124</v>
      </c>
      <c r="O371" s="371">
        <f t="shared" si="842"/>
        <v>0</v>
      </c>
      <c r="P371" s="372">
        <f t="shared" si="843"/>
        <v>1124</v>
      </c>
      <c r="Q371" s="424">
        <v>0</v>
      </c>
      <c r="R371" s="510">
        <v>0</v>
      </c>
      <c r="S371" s="371">
        <f t="shared" si="844"/>
        <v>0</v>
      </c>
      <c r="T371" s="372">
        <f t="shared" si="845"/>
        <v>0</v>
      </c>
      <c r="U371" s="426">
        <v>1</v>
      </c>
      <c r="V371" s="510">
        <v>0</v>
      </c>
      <c r="W371" s="371">
        <f t="shared" si="846"/>
        <v>0</v>
      </c>
      <c r="X371" s="372">
        <f t="shared" si="847"/>
        <v>0</v>
      </c>
      <c r="Y371" s="426"/>
      <c r="Z371" s="425"/>
      <c r="AA371" s="371">
        <f t="shared" si="848"/>
        <v>0</v>
      </c>
      <c r="AB371" s="372">
        <f t="shared" si="849"/>
        <v>0</v>
      </c>
      <c r="AC371" s="358">
        <f t="shared" si="850"/>
        <v>1</v>
      </c>
      <c r="AD371" s="372">
        <f t="shared" si="851"/>
        <v>0</v>
      </c>
      <c r="AE371" s="358">
        <f t="shared" si="852"/>
        <v>0</v>
      </c>
      <c r="AF371" s="372">
        <f t="shared" si="853"/>
        <v>0</v>
      </c>
      <c r="AG371" s="427" t="s">
        <v>390</v>
      </c>
      <c r="AH371" s="510">
        <v>0</v>
      </c>
      <c r="AI371" s="371">
        <f t="shared" si="854"/>
        <v>0</v>
      </c>
      <c r="AJ371" s="372">
        <f t="shared" si="855"/>
        <v>0</v>
      </c>
      <c r="AK371" s="426">
        <v>1</v>
      </c>
      <c r="AL371" s="510">
        <v>0</v>
      </c>
      <c r="AM371" s="371">
        <f t="shared" si="856"/>
        <v>1</v>
      </c>
      <c r="AN371" s="372">
        <f t="shared" si="857"/>
        <v>0</v>
      </c>
      <c r="AO371" s="426"/>
      <c r="AP371" s="446"/>
      <c r="AQ371" s="371">
        <f t="shared" si="858"/>
        <v>0</v>
      </c>
      <c r="AR371" s="372">
        <f t="shared" si="859"/>
        <v>0</v>
      </c>
      <c r="AS371" s="371">
        <f t="shared" si="860"/>
        <v>1</v>
      </c>
      <c r="AT371" s="372">
        <f t="shared" si="861"/>
        <v>0</v>
      </c>
      <c r="AU371" s="371">
        <f t="shared" si="862"/>
        <v>1</v>
      </c>
      <c r="AV371" s="372">
        <f t="shared" si="863"/>
        <v>0</v>
      </c>
      <c r="AW371" s="426"/>
      <c r="AX371" s="510">
        <v>0</v>
      </c>
      <c r="AY371" s="371">
        <f t="shared" si="864"/>
        <v>0</v>
      </c>
      <c r="AZ371" s="372">
        <f t="shared" si="865"/>
        <v>0</v>
      </c>
      <c r="BA371" s="426"/>
      <c r="BB371" s="510">
        <v>0</v>
      </c>
      <c r="BC371" s="371">
        <f t="shared" si="866"/>
        <v>0</v>
      </c>
      <c r="BD371" s="372">
        <f t="shared" si="867"/>
        <v>0</v>
      </c>
      <c r="BE371" s="421"/>
      <c r="BF371" s="420"/>
      <c r="BG371" s="371">
        <f t="shared" si="880"/>
        <v>0</v>
      </c>
      <c r="BH371" s="372">
        <f t="shared" si="880"/>
        <v>0</v>
      </c>
      <c r="BI371" s="371">
        <f t="shared" si="881"/>
        <v>0</v>
      </c>
      <c r="BJ371" s="372">
        <f t="shared" si="881"/>
        <v>0</v>
      </c>
      <c r="BK371" s="371">
        <f t="shared" si="882"/>
        <v>0</v>
      </c>
      <c r="BL371" s="372">
        <f t="shared" si="882"/>
        <v>0</v>
      </c>
      <c r="BM371" s="431">
        <v>0</v>
      </c>
      <c r="BN371" s="510">
        <v>3</v>
      </c>
      <c r="BO371" s="371">
        <f t="shared" si="918"/>
        <v>0</v>
      </c>
      <c r="BP371" s="372">
        <f t="shared" si="918"/>
        <v>3</v>
      </c>
      <c r="BQ371" s="426">
        <v>0</v>
      </c>
      <c r="BR371" s="510">
        <v>2</v>
      </c>
      <c r="BS371" s="371">
        <f t="shared" si="919"/>
        <v>0</v>
      </c>
      <c r="BT371" s="372">
        <f t="shared" si="919"/>
        <v>2</v>
      </c>
      <c r="BU371" s="426"/>
      <c r="BV371" s="425"/>
      <c r="BW371" s="371">
        <f t="shared" si="920"/>
        <v>0</v>
      </c>
      <c r="BX371" s="423">
        <f t="shared" si="878"/>
        <v>0</v>
      </c>
      <c r="BY371" s="358">
        <f t="shared" si="883"/>
        <v>0</v>
      </c>
      <c r="BZ371" s="372">
        <f t="shared" si="883"/>
        <v>5</v>
      </c>
      <c r="CA371" s="358">
        <f t="shared" si="884"/>
        <v>0</v>
      </c>
      <c r="CB371" s="372">
        <f t="shared" si="884"/>
        <v>5</v>
      </c>
      <c r="CC371" s="427" t="s">
        <v>390</v>
      </c>
      <c r="CD371" s="510">
        <v>1.7</v>
      </c>
      <c r="CE371" s="371">
        <f t="shared" si="835"/>
        <v>0</v>
      </c>
      <c r="CF371" s="372">
        <f t="shared" si="835"/>
        <v>5.0999999999999996</v>
      </c>
      <c r="CG371" s="426" t="s">
        <v>390</v>
      </c>
      <c r="CH371" s="510">
        <v>1.5</v>
      </c>
      <c r="CI371" s="371">
        <f t="shared" si="921"/>
        <v>0</v>
      </c>
      <c r="CJ371" s="372">
        <f t="shared" si="921"/>
        <v>3</v>
      </c>
      <c r="CK371" s="426"/>
      <c r="CL371" s="446"/>
      <c r="CM371" s="371">
        <f t="shared" si="922"/>
        <v>0</v>
      </c>
      <c r="CN371" s="372">
        <f t="shared" si="922"/>
        <v>0</v>
      </c>
      <c r="CO371" s="371">
        <f t="shared" si="885"/>
        <v>0</v>
      </c>
      <c r="CP371" s="372">
        <f t="shared" si="885"/>
        <v>1.6199999999999999</v>
      </c>
      <c r="CQ371" s="371">
        <f t="shared" si="886"/>
        <v>0</v>
      </c>
      <c r="CR371" s="372">
        <f t="shared" si="886"/>
        <v>8.1</v>
      </c>
      <c r="CS371" s="426"/>
      <c r="CT371" s="510">
        <v>40</v>
      </c>
      <c r="CU371" s="371">
        <f t="shared" si="836"/>
        <v>0</v>
      </c>
      <c r="CV371" s="372">
        <f t="shared" si="836"/>
        <v>120</v>
      </c>
      <c r="CW371" s="426"/>
      <c r="CX371" s="510">
        <v>37.5</v>
      </c>
      <c r="CY371" s="371">
        <f t="shared" si="837"/>
        <v>0</v>
      </c>
      <c r="CZ371" s="372">
        <f t="shared" si="837"/>
        <v>75</v>
      </c>
      <c r="DA371" s="421"/>
      <c r="DB371" s="420"/>
      <c r="DC371" s="371">
        <f t="shared" si="887"/>
        <v>0</v>
      </c>
      <c r="DD371" s="372">
        <f t="shared" si="887"/>
        <v>0</v>
      </c>
      <c r="DE371" s="371">
        <f t="shared" si="888"/>
        <v>0</v>
      </c>
      <c r="DF371" s="372">
        <f t="shared" si="888"/>
        <v>39</v>
      </c>
      <c r="DG371" s="371">
        <f t="shared" si="889"/>
        <v>0</v>
      </c>
      <c r="DH371" s="372">
        <f t="shared" si="889"/>
        <v>195</v>
      </c>
      <c r="DI371" s="371">
        <f t="shared" si="890"/>
        <v>1</v>
      </c>
      <c r="DJ371" s="372">
        <f t="shared" si="890"/>
        <v>5</v>
      </c>
      <c r="DK371" s="371">
        <f t="shared" si="890"/>
        <v>0</v>
      </c>
      <c r="DL371" s="372">
        <f t="shared" si="890"/>
        <v>5</v>
      </c>
      <c r="DM371" s="371">
        <f t="shared" si="891"/>
        <v>1</v>
      </c>
      <c r="DN371" s="372">
        <f t="shared" si="891"/>
        <v>1.6199999999999999</v>
      </c>
      <c r="DO371" s="371">
        <f t="shared" si="892"/>
        <v>1</v>
      </c>
      <c r="DP371" s="372">
        <f t="shared" si="892"/>
        <v>8.1</v>
      </c>
      <c r="DQ371" s="371">
        <f t="shared" si="893"/>
        <v>0</v>
      </c>
      <c r="DR371" s="372">
        <f t="shared" si="893"/>
        <v>39</v>
      </c>
      <c r="DS371" s="371">
        <f t="shared" si="894"/>
        <v>0</v>
      </c>
      <c r="DT371" s="372">
        <f t="shared" si="894"/>
        <v>195</v>
      </c>
      <c r="DU371" s="424">
        <v>593</v>
      </c>
      <c r="DV371" s="510">
        <v>556</v>
      </c>
      <c r="DW371" s="371">
        <f t="shared" si="895"/>
        <v>0</v>
      </c>
      <c r="DX371" s="372">
        <f t="shared" si="895"/>
        <v>556</v>
      </c>
      <c r="DY371" s="426">
        <v>545</v>
      </c>
      <c r="DZ371" s="510">
        <v>514</v>
      </c>
      <c r="EA371" s="371">
        <f t="shared" si="896"/>
        <v>0</v>
      </c>
      <c r="EB371" s="372">
        <f t="shared" si="896"/>
        <v>514</v>
      </c>
      <c r="EC371" s="426"/>
      <c r="ED371" s="425"/>
      <c r="EE371" s="371">
        <f t="shared" si="897"/>
        <v>0</v>
      </c>
      <c r="EF371" s="372">
        <f t="shared" si="897"/>
        <v>0</v>
      </c>
      <c r="EG371" s="358">
        <f t="shared" si="898"/>
        <v>1138</v>
      </c>
      <c r="EH371" s="372">
        <f t="shared" si="898"/>
        <v>1070</v>
      </c>
      <c r="EI371" s="358">
        <f t="shared" si="899"/>
        <v>0</v>
      </c>
      <c r="EJ371" s="372">
        <f t="shared" si="899"/>
        <v>1070</v>
      </c>
      <c r="EK371" s="427">
        <v>3.1011804384485666</v>
      </c>
      <c r="EL371" s="510">
        <v>2.8</v>
      </c>
      <c r="EM371" s="371">
        <f t="shared" si="870"/>
        <v>1839</v>
      </c>
      <c r="EN371" s="372">
        <f t="shared" si="870"/>
        <v>1556.8</v>
      </c>
      <c r="EO371" s="426">
        <v>3.6348623853211008</v>
      </c>
      <c r="EP371" s="510">
        <v>3.6</v>
      </c>
      <c r="EQ371" s="371">
        <f t="shared" si="923"/>
        <v>1981</v>
      </c>
      <c r="ER371" s="372">
        <f t="shared" si="923"/>
        <v>1850.4</v>
      </c>
      <c r="ES371" s="426"/>
      <c r="ET371" s="446"/>
      <c r="EU371" s="371">
        <f t="shared" si="868"/>
        <v>0</v>
      </c>
      <c r="EV371" s="372">
        <f t="shared" si="869"/>
        <v>0</v>
      </c>
      <c r="EW371" s="371">
        <f t="shared" si="900"/>
        <v>3.3567662565905096</v>
      </c>
      <c r="EX371" s="372">
        <f t="shared" si="900"/>
        <v>3.1842990654205607</v>
      </c>
      <c r="EY371" s="371">
        <f t="shared" si="901"/>
        <v>3820</v>
      </c>
      <c r="EZ371" s="372">
        <f t="shared" si="901"/>
        <v>3407.2</v>
      </c>
      <c r="FA371" s="426"/>
      <c r="FB371" s="510">
        <v>67.8</v>
      </c>
      <c r="FC371" s="371">
        <f t="shared" si="902"/>
        <v>0</v>
      </c>
      <c r="FD371" s="372">
        <f t="shared" si="902"/>
        <v>37696.799999999996</v>
      </c>
      <c r="FE371" s="426"/>
      <c r="FF371" s="510">
        <v>67</v>
      </c>
      <c r="FG371" s="371">
        <f t="shared" si="903"/>
        <v>0</v>
      </c>
      <c r="FH371" s="372">
        <f t="shared" si="903"/>
        <v>34438</v>
      </c>
      <c r="FI371" s="421"/>
      <c r="FJ371" s="420"/>
      <c r="FK371" s="371">
        <f t="shared" si="904"/>
        <v>0</v>
      </c>
      <c r="FL371" s="372">
        <f t="shared" si="904"/>
        <v>0</v>
      </c>
      <c r="FM371" s="371">
        <f t="shared" si="905"/>
        <v>0</v>
      </c>
      <c r="FN371" s="372">
        <f t="shared" si="905"/>
        <v>67.415700934579434</v>
      </c>
      <c r="FO371" s="371">
        <f t="shared" si="906"/>
        <v>0</v>
      </c>
      <c r="FP371" s="372">
        <f t="shared" si="906"/>
        <v>72134.799999999988</v>
      </c>
      <c r="FQ371" s="424">
        <v>65</v>
      </c>
      <c r="FR371" s="510">
        <v>49</v>
      </c>
      <c r="FS371" s="371">
        <f t="shared" si="907"/>
        <v>0</v>
      </c>
      <c r="FT371" s="372">
        <f t="shared" si="907"/>
        <v>49</v>
      </c>
      <c r="FU371" s="426">
        <v>3.8461538461538463</v>
      </c>
      <c r="FV371" s="510">
        <v>4.8</v>
      </c>
      <c r="FW371" s="371">
        <f t="shared" si="908"/>
        <v>250</v>
      </c>
      <c r="FX371" s="372">
        <f t="shared" si="908"/>
        <v>235.2</v>
      </c>
      <c r="FY371" s="426"/>
      <c r="FZ371" s="510">
        <v>59.3</v>
      </c>
      <c r="GA371" s="371">
        <f t="shared" si="909"/>
        <v>0</v>
      </c>
      <c r="GB371" s="372">
        <f t="shared" si="909"/>
        <v>2905.7</v>
      </c>
      <c r="GC371" s="406">
        <f t="shared" si="873"/>
        <v>593</v>
      </c>
      <c r="GD371" s="372">
        <f t="shared" si="873"/>
        <v>559</v>
      </c>
      <c r="GE371" s="371">
        <f t="shared" si="873"/>
        <v>0</v>
      </c>
      <c r="GF371" s="372">
        <f t="shared" si="873"/>
        <v>559</v>
      </c>
      <c r="GG371" s="371">
        <f t="shared" si="910"/>
        <v>1839</v>
      </c>
      <c r="GH371" s="372">
        <f t="shared" si="910"/>
        <v>1561.8999999999999</v>
      </c>
      <c r="GI371" s="371" t="str">
        <f t="shared" si="911"/>
        <v/>
      </c>
      <c r="GJ371" s="372">
        <f t="shared" si="911"/>
        <v>37816.799999999996</v>
      </c>
      <c r="GK371" s="406">
        <f t="shared" si="874"/>
        <v>546</v>
      </c>
      <c r="GL371" s="372">
        <f t="shared" si="874"/>
        <v>516</v>
      </c>
      <c r="GM371" s="371">
        <f t="shared" si="874"/>
        <v>0</v>
      </c>
      <c r="GN371" s="372">
        <f t="shared" si="874"/>
        <v>516</v>
      </c>
      <c r="GO371" s="371">
        <f t="shared" si="912"/>
        <v>1982</v>
      </c>
      <c r="GP371" s="372">
        <f t="shared" si="912"/>
        <v>1853.4</v>
      </c>
      <c r="GQ371" s="371">
        <f t="shared" si="913"/>
        <v>0</v>
      </c>
      <c r="GR371" s="372">
        <f t="shared" si="913"/>
        <v>34513</v>
      </c>
      <c r="GS371" s="406">
        <f t="shared" si="875"/>
        <v>1139</v>
      </c>
      <c r="GT371" s="372">
        <f t="shared" si="875"/>
        <v>1075</v>
      </c>
      <c r="GU371" s="371">
        <f t="shared" si="875"/>
        <v>0</v>
      </c>
      <c r="GV371" s="372">
        <f t="shared" si="871"/>
        <v>1075</v>
      </c>
      <c r="GW371" s="371">
        <f t="shared" si="914"/>
        <v>3821</v>
      </c>
      <c r="GX371" s="372">
        <f t="shared" si="914"/>
        <v>3415.3</v>
      </c>
      <c r="GY371" s="371" t="str">
        <f t="shared" si="914"/>
        <v/>
      </c>
      <c r="GZ371" s="372">
        <f t="shared" si="879"/>
        <v>72329.799999999988</v>
      </c>
      <c r="HA371" s="406">
        <f t="shared" si="876"/>
        <v>0</v>
      </c>
      <c r="HB371" s="372">
        <f t="shared" si="876"/>
        <v>0</v>
      </c>
      <c r="HC371" s="371">
        <f t="shared" si="876"/>
        <v>0</v>
      </c>
      <c r="HD371" s="372">
        <f t="shared" si="872"/>
        <v>0</v>
      </c>
      <c r="HE371" s="371" t="str">
        <f t="shared" si="877"/>
        <v/>
      </c>
      <c r="HF371" s="372" t="str">
        <f t="shared" si="877"/>
        <v/>
      </c>
      <c r="HG371" s="371" t="str">
        <f t="shared" si="915"/>
        <v/>
      </c>
      <c r="HH371" s="372" t="str">
        <f t="shared" si="915"/>
        <v/>
      </c>
      <c r="HI371" s="406">
        <f t="shared" si="916"/>
        <v>4071</v>
      </c>
      <c r="HJ371" s="372">
        <f t="shared" si="916"/>
        <v>3650.4999999999995</v>
      </c>
      <c r="HK371" s="371" t="str">
        <f t="shared" si="917"/>
        <v/>
      </c>
      <c r="HL371" s="371">
        <f t="shared" si="917"/>
        <v>75235.499999999985</v>
      </c>
    </row>
    <row r="372" spans="1:220" ht="15">
      <c r="A372" s="488" t="s">
        <v>287</v>
      </c>
      <c r="B372" s="487" t="s">
        <v>589</v>
      </c>
      <c r="C372" s="48"/>
      <c r="D372" s="488">
        <v>228802</v>
      </c>
      <c r="E372" s="442">
        <v>3</v>
      </c>
      <c r="F372" s="676">
        <v>1229</v>
      </c>
      <c r="G372" s="420">
        <v>1238</v>
      </c>
      <c r="H372" s="421">
        <v>1</v>
      </c>
      <c r="I372" s="510">
        <v>6</v>
      </c>
      <c r="J372" s="371">
        <f t="shared" si="838"/>
        <v>1228</v>
      </c>
      <c r="K372" s="372">
        <f t="shared" si="839"/>
        <v>1232</v>
      </c>
      <c r="L372" s="420"/>
      <c r="M372" s="371">
        <f t="shared" si="840"/>
        <v>1228</v>
      </c>
      <c r="N372" s="372">
        <f t="shared" si="841"/>
        <v>1232</v>
      </c>
      <c r="O372" s="371">
        <f t="shared" si="842"/>
        <v>0</v>
      </c>
      <c r="P372" s="372">
        <f t="shared" si="843"/>
        <v>1232</v>
      </c>
      <c r="Q372" s="424">
        <v>54</v>
      </c>
      <c r="R372" s="510">
        <v>73</v>
      </c>
      <c r="S372" s="371">
        <f t="shared" si="844"/>
        <v>0</v>
      </c>
      <c r="T372" s="372">
        <f t="shared" si="845"/>
        <v>73</v>
      </c>
      <c r="U372" s="426">
        <v>1</v>
      </c>
      <c r="V372" s="510">
        <v>0</v>
      </c>
      <c r="W372" s="371">
        <f t="shared" si="846"/>
        <v>0</v>
      </c>
      <c r="X372" s="372">
        <f t="shared" si="847"/>
        <v>0</v>
      </c>
      <c r="Y372" s="426"/>
      <c r="Z372" s="425"/>
      <c r="AA372" s="371">
        <f t="shared" si="848"/>
        <v>0</v>
      </c>
      <c r="AB372" s="372">
        <f t="shared" si="849"/>
        <v>0</v>
      </c>
      <c r="AC372" s="358">
        <f t="shared" si="850"/>
        <v>55</v>
      </c>
      <c r="AD372" s="372">
        <f t="shared" si="851"/>
        <v>73</v>
      </c>
      <c r="AE372" s="358">
        <f t="shared" si="852"/>
        <v>0</v>
      </c>
      <c r="AF372" s="372">
        <f t="shared" si="853"/>
        <v>73</v>
      </c>
      <c r="AG372" s="427">
        <v>4.3148148148148149</v>
      </c>
      <c r="AH372" s="510">
        <v>4.3</v>
      </c>
      <c r="AI372" s="371">
        <f t="shared" si="854"/>
        <v>233</v>
      </c>
      <c r="AJ372" s="372">
        <f t="shared" si="855"/>
        <v>313.89999999999998</v>
      </c>
      <c r="AK372" s="426">
        <v>5</v>
      </c>
      <c r="AL372" s="510">
        <v>0</v>
      </c>
      <c r="AM372" s="371">
        <f t="shared" si="856"/>
        <v>5</v>
      </c>
      <c r="AN372" s="372">
        <f t="shared" si="857"/>
        <v>0</v>
      </c>
      <c r="AO372" s="426"/>
      <c r="AP372" s="446"/>
      <c r="AQ372" s="371">
        <f t="shared" si="858"/>
        <v>0</v>
      </c>
      <c r="AR372" s="372">
        <f t="shared" si="859"/>
        <v>0</v>
      </c>
      <c r="AS372" s="371">
        <f t="shared" si="860"/>
        <v>4.3272727272727272</v>
      </c>
      <c r="AT372" s="372">
        <f t="shared" si="861"/>
        <v>4.3</v>
      </c>
      <c r="AU372" s="371">
        <f t="shared" si="862"/>
        <v>238</v>
      </c>
      <c r="AV372" s="372">
        <f t="shared" si="863"/>
        <v>313.89999999999998</v>
      </c>
      <c r="AW372" s="426"/>
      <c r="AX372" s="510">
        <v>116.7</v>
      </c>
      <c r="AY372" s="371">
        <f t="shared" si="864"/>
        <v>0</v>
      </c>
      <c r="AZ372" s="372">
        <f t="shared" si="865"/>
        <v>8519.1</v>
      </c>
      <c r="BA372" s="426"/>
      <c r="BB372" s="510">
        <v>0</v>
      </c>
      <c r="BC372" s="371">
        <f t="shared" si="866"/>
        <v>0</v>
      </c>
      <c r="BD372" s="372">
        <f t="shared" si="867"/>
        <v>0</v>
      </c>
      <c r="BE372" s="421"/>
      <c r="BF372" s="420"/>
      <c r="BG372" s="371">
        <f t="shared" si="880"/>
        <v>0</v>
      </c>
      <c r="BH372" s="372">
        <f t="shared" si="880"/>
        <v>0</v>
      </c>
      <c r="BI372" s="371">
        <f t="shared" si="881"/>
        <v>0</v>
      </c>
      <c r="BJ372" s="372">
        <f t="shared" si="881"/>
        <v>116.7</v>
      </c>
      <c r="BK372" s="371">
        <f t="shared" si="882"/>
        <v>0</v>
      </c>
      <c r="BL372" s="372">
        <f t="shared" si="882"/>
        <v>8519.1</v>
      </c>
      <c r="BM372" s="431">
        <v>115</v>
      </c>
      <c r="BN372" s="510">
        <v>135</v>
      </c>
      <c r="BO372" s="371">
        <f t="shared" si="918"/>
        <v>0</v>
      </c>
      <c r="BP372" s="372">
        <f t="shared" si="918"/>
        <v>135</v>
      </c>
      <c r="BQ372" s="426">
        <v>7</v>
      </c>
      <c r="BR372" s="510">
        <v>4</v>
      </c>
      <c r="BS372" s="371">
        <f t="shared" si="919"/>
        <v>0</v>
      </c>
      <c r="BT372" s="372">
        <f t="shared" si="919"/>
        <v>4</v>
      </c>
      <c r="BU372" s="426"/>
      <c r="BV372" s="425"/>
      <c r="BW372" s="371">
        <f t="shared" si="920"/>
        <v>0</v>
      </c>
      <c r="BX372" s="423">
        <f t="shared" si="878"/>
        <v>0</v>
      </c>
      <c r="BY372" s="358">
        <f t="shared" si="883"/>
        <v>122</v>
      </c>
      <c r="BZ372" s="372">
        <f t="shared" si="883"/>
        <v>139</v>
      </c>
      <c r="CA372" s="358">
        <f t="shared" si="884"/>
        <v>0</v>
      </c>
      <c r="CB372" s="372">
        <f t="shared" si="884"/>
        <v>139</v>
      </c>
      <c r="CC372" s="427">
        <v>4.8086956521739133</v>
      </c>
      <c r="CD372" s="510">
        <v>4.8</v>
      </c>
      <c r="CE372" s="371">
        <f t="shared" si="835"/>
        <v>553</v>
      </c>
      <c r="CF372" s="372">
        <f t="shared" si="835"/>
        <v>648</v>
      </c>
      <c r="CG372" s="426">
        <v>5.5714285714285712</v>
      </c>
      <c r="CH372" s="510">
        <v>3.9</v>
      </c>
      <c r="CI372" s="371">
        <f t="shared" si="921"/>
        <v>39</v>
      </c>
      <c r="CJ372" s="372">
        <f t="shared" si="921"/>
        <v>15.6</v>
      </c>
      <c r="CK372" s="426"/>
      <c r="CL372" s="446"/>
      <c r="CM372" s="371">
        <f t="shared" si="922"/>
        <v>0</v>
      </c>
      <c r="CN372" s="372">
        <f t="shared" si="922"/>
        <v>0</v>
      </c>
      <c r="CO372" s="371">
        <f t="shared" si="885"/>
        <v>4.8524590163934427</v>
      </c>
      <c r="CP372" s="372">
        <f t="shared" si="885"/>
        <v>4.7741007194244602</v>
      </c>
      <c r="CQ372" s="371">
        <f t="shared" si="886"/>
        <v>592</v>
      </c>
      <c r="CR372" s="372">
        <f t="shared" si="886"/>
        <v>663.6</v>
      </c>
      <c r="CS372" s="426"/>
      <c r="CT372" s="510">
        <v>125.6</v>
      </c>
      <c r="CU372" s="371">
        <f t="shared" si="836"/>
        <v>0</v>
      </c>
      <c r="CV372" s="372">
        <f t="shared" si="836"/>
        <v>16956</v>
      </c>
      <c r="CW372" s="426"/>
      <c r="CX372" s="510">
        <v>95.5</v>
      </c>
      <c r="CY372" s="371">
        <f t="shared" si="837"/>
        <v>0</v>
      </c>
      <c r="CZ372" s="372">
        <f t="shared" si="837"/>
        <v>382</v>
      </c>
      <c r="DA372" s="421"/>
      <c r="DB372" s="420"/>
      <c r="DC372" s="371">
        <f t="shared" si="887"/>
        <v>0</v>
      </c>
      <c r="DD372" s="372">
        <f t="shared" si="887"/>
        <v>0</v>
      </c>
      <c r="DE372" s="371">
        <f t="shared" si="888"/>
        <v>0</v>
      </c>
      <c r="DF372" s="372">
        <f t="shared" si="888"/>
        <v>124.73381294964028</v>
      </c>
      <c r="DG372" s="371">
        <f t="shared" si="889"/>
        <v>0</v>
      </c>
      <c r="DH372" s="372">
        <f t="shared" si="889"/>
        <v>17338</v>
      </c>
      <c r="DI372" s="371">
        <f t="shared" si="890"/>
        <v>177</v>
      </c>
      <c r="DJ372" s="372">
        <f t="shared" si="890"/>
        <v>212</v>
      </c>
      <c r="DK372" s="371">
        <f t="shared" si="890"/>
        <v>0</v>
      </c>
      <c r="DL372" s="372">
        <f t="shared" si="890"/>
        <v>212</v>
      </c>
      <c r="DM372" s="371">
        <f t="shared" si="891"/>
        <v>4.6892655367231635</v>
      </c>
      <c r="DN372" s="372">
        <f t="shared" si="891"/>
        <v>4.6108490566037732</v>
      </c>
      <c r="DO372" s="371">
        <f t="shared" si="892"/>
        <v>829.99999999999989</v>
      </c>
      <c r="DP372" s="372">
        <f t="shared" si="892"/>
        <v>977.49999999999989</v>
      </c>
      <c r="DQ372" s="371">
        <f t="shared" si="893"/>
        <v>0</v>
      </c>
      <c r="DR372" s="372">
        <f t="shared" si="893"/>
        <v>121.96745283018868</v>
      </c>
      <c r="DS372" s="371">
        <f t="shared" si="894"/>
        <v>0</v>
      </c>
      <c r="DT372" s="372">
        <f t="shared" si="894"/>
        <v>25857.1</v>
      </c>
      <c r="DU372" s="424">
        <v>690</v>
      </c>
      <c r="DV372" s="510">
        <v>677</v>
      </c>
      <c r="DW372" s="371">
        <f t="shared" si="895"/>
        <v>0</v>
      </c>
      <c r="DX372" s="372">
        <f t="shared" si="895"/>
        <v>677</v>
      </c>
      <c r="DY372" s="426">
        <v>307</v>
      </c>
      <c r="DZ372" s="510">
        <v>303</v>
      </c>
      <c r="EA372" s="371">
        <f t="shared" si="896"/>
        <v>0</v>
      </c>
      <c r="EB372" s="372">
        <f t="shared" si="896"/>
        <v>303</v>
      </c>
      <c r="EC372" s="426"/>
      <c r="ED372" s="425"/>
      <c r="EE372" s="371">
        <f t="shared" si="897"/>
        <v>0</v>
      </c>
      <c r="EF372" s="372">
        <f t="shared" si="897"/>
        <v>0</v>
      </c>
      <c r="EG372" s="358">
        <f t="shared" si="898"/>
        <v>997</v>
      </c>
      <c r="EH372" s="372">
        <f t="shared" si="898"/>
        <v>980</v>
      </c>
      <c r="EI372" s="358">
        <f t="shared" si="899"/>
        <v>0</v>
      </c>
      <c r="EJ372" s="372">
        <f t="shared" si="899"/>
        <v>980</v>
      </c>
      <c r="EK372" s="427">
        <v>3.336231884057971</v>
      </c>
      <c r="EL372" s="510">
        <v>3.3</v>
      </c>
      <c r="EM372" s="371">
        <f t="shared" si="870"/>
        <v>2302</v>
      </c>
      <c r="EN372" s="372">
        <f t="shared" si="870"/>
        <v>2234.1</v>
      </c>
      <c r="EO372" s="426">
        <v>3.4234527687296419</v>
      </c>
      <c r="EP372" s="510">
        <v>3.4</v>
      </c>
      <c r="EQ372" s="371">
        <f t="shared" si="923"/>
        <v>1051</v>
      </c>
      <c r="ER372" s="372">
        <f t="shared" si="923"/>
        <v>1030.2</v>
      </c>
      <c r="ES372" s="426"/>
      <c r="ET372" s="446"/>
      <c r="EU372" s="371">
        <f t="shared" si="868"/>
        <v>0</v>
      </c>
      <c r="EV372" s="372">
        <f t="shared" si="869"/>
        <v>0</v>
      </c>
      <c r="EW372" s="371">
        <f t="shared" si="900"/>
        <v>3.3630892678034101</v>
      </c>
      <c r="EX372" s="372">
        <f t="shared" si="900"/>
        <v>3.3309183673469391</v>
      </c>
      <c r="EY372" s="371">
        <f t="shared" si="901"/>
        <v>3353</v>
      </c>
      <c r="EZ372" s="372">
        <f t="shared" si="901"/>
        <v>3264.3</v>
      </c>
      <c r="FA372" s="426"/>
      <c r="FB372" s="510">
        <v>79.2</v>
      </c>
      <c r="FC372" s="371">
        <f t="shared" si="902"/>
        <v>0</v>
      </c>
      <c r="FD372" s="372">
        <f t="shared" si="902"/>
        <v>53618.400000000001</v>
      </c>
      <c r="FE372" s="426"/>
      <c r="FF372" s="510">
        <v>62.2</v>
      </c>
      <c r="FG372" s="371">
        <f t="shared" si="903"/>
        <v>0</v>
      </c>
      <c r="FH372" s="372">
        <f t="shared" si="903"/>
        <v>18846.600000000002</v>
      </c>
      <c r="FI372" s="421"/>
      <c r="FJ372" s="420"/>
      <c r="FK372" s="371">
        <f t="shared" si="904"/>
        <v>0</v>
      </c>
      <c r="FL372" s="372">
        <f t="shared" si="904"/>
        <v>0</v>
      </c>
      <c r="FM372" s="371">
        <f t="shared" si="905"/>
        <v>0</v>
      </c>
      <c r="FN372" s="372">
        <f t="shared" si="905"/>
        <v>73.943877551020407</v>
      </c>
      <c r="FO372" s="371">
        <f t="shared" si="906"/>
        <v>0</v>
      </c>
      <c r="FP372" s="372">
        <f t="shared" si="906"/>
        <v>72465</v>
      </c>
      <c r="FQ372" s="424">
        <v>54</v>
      </c>
      <c r="FR372" s="510">
        <v>40</v>
      </c>
      <c r="FS372" s="371">
        <f t="shared" si="907"/>
        <v>0</v>
      </c>
      <c r="FT372" s="372">
        <f t="shared" si="907"/>
        <v>40</v>
      </c>
      <c r="FU372" s="426">
        <v>3.4814814814814814</v>
      </c>
      <c r="FV372" s="510">
        <v>3.7</v>
      </c>
      <c r="FW372" s="371">
        <f t="shared" si="908"/>
        <v>188</v>
      </c>
      <c r="FX372" s="372">
        <f t="shared" si="908"/>
        <v>148</v>
      </c>
      <c r="FY372" s="426"/>
      <c r="FZ372" s="510">
        <v>38</v>
      </c>
      <c r="GA372" s="371">
        <f t="shared" si="909"/>
        <v>0</v>
      </c>
      <c r="GB372" s="372">
        <f t="shared" si="909"/>
        <v>1520</v>
      </c>
      <c r="GC372" s="406">
        <f t="shared" si="873"/>
        <v>859</v>
      </c>
      <c r="GD372" s="372">
        <f t="shared" si="873"/>
        <v>885</v>
      </c>
      <c r="GE372" s="371">
        <f t="shared" si="873"/>
        <v>0</v>
      </c>
      <c r="GF372" s="372">
        <f t="shared" si="873"/>
        <v>885</v>
      </c>
      <c r="GG372" s="371">
        <f t="shared" si="910"/>
        <v>3088</v>
      </c>
      <c r="GH372" s="372">
        <f t="shared" si="910"/>
        <v>3196</v>
      </c>
      <c r="GI372" s="371" t="str">
        <f t="shared" si="911"/>
        <v/>
      </c>
      <c r="GJ372" s="372">
        <f t="shared" si="911"/>
        <v>79093.5</v>
      </c>
      <c r="GK372" s="406">
        <f t="shared" si="874"/>
        <v>315</v>
      </c>
      <c r="GL372" s="372">
        <f t="shared" si="874"/>
        <v>307</v>
      </c>
      <c r="GM372" s="371">
        <f t="shared" si="874"/>
        <v>0</v>
      </c>
      <c r="GN372" s="372">
        <f t="shared" si="874"/>
        <v>307</v>
      </c>
      <c r="GO372" s="371">
        <f t="shared" si="912"/>
        <v>1095</v>
      </c>
      <c r="GP372" s="372">
        <f t="shared" si="912"/>
        <v>1045.8</v>
      </c>
      <c r="GQ372" s="371">
        <f t="shared" si="913"/>
        <v>0</v>
      </c>
      <c r="GR372" s="372">
        <f t="shared" si="913"/>
        <v>19228.600000000002</v>
      </c>
      <c r="GS372" s="406">
        <f t="shared" si="875"/>
        <v>1174</v>
      </c>
      <c r="GT372" s="372">
        <f t="shared" si="875"/>
        <v>1192</v>
      </c>
      <c r="GU372" s="371">
        <f t="shared" si="875"/>
        <v>0</v>
      </c>
      <c r="GV372" s="372">
        <f t="shared" si="871"/>
        <v>1192</v>
      </c>
      <c r="GW372" s="371">
        <f t="shared" si="914"/>
        <v>4183</v>
      </c>
      <c r="GX372" s="372">
        <f t="shared" si="914"/>
        <v>4241.8</v>
      </c>
      <c r="GY372" s="371" t="str">
        <f t="shared" si="914"/>
        <v/>
      </c>
      <c r="GZ372" s="372">
        <f t="shared" si="879"/>
        <v>98322.1</v>
      </c>
      <c r="HA372" s="406">
        <f t="shared" si="876"/>
        <v>0</v>
      </c>
      <c r="HB372" s="372">
        <f t="shared" si="876"/>
        <v>0</v>
      </c>
      <c r="HC372" s="371">
        <f t="shared" si="876"/>
        <v>0</v>
      </c>
      <c r="HD372" s="372">
        <f t="shared" si="872"/>
        <v>0</v>
      </c>
      <c r="HE372" s="371" t="str">
        <f t="shared" si="877"/>
        <v/>
      </c>
      <c r="HF372" s="372" t="str">
        <f t="shared" si="877"/>
        <v/>
      </c>
      <c r="HG372" s="371" t="str">
        <f t="shared" si="915"/>
        <v/>
      </c>
      <c r="HH372" s="372" t="str">
        <f t="shared" si="915"/>
        <v/>
      </c>
      <c r="HI372" s="406">
        <f t="shared" si="916"/>
        <v>4371</v>
      </c>
      <c r="HJ372" s="372">
        <f t="shared" si="916"/>
        <v>4389.8</v>
      </c>
      <c r="HK372" s="371" t="str">
        <f t="shared" si="917"/>
        <v/>
      </c>
      <c r="HL372" s="371">
        <f t="shared" si="917"/>
        <v>99842.1</v>
      </c>
    </row>
    <row r="373" spans="1:220" ht="15">
      <c r="A373" s="488" t="s">
        <v>287</v>
      </c>
      <c r="B373" s="487" t="s">
        <v>590</v>
      </c>
      <c r="C373" s="48"/>
      <c r="D373" s="488">
        <v>227368</v>
      </c>
      <c r="E373" s="442">
        <v>3</v>
      </c>
      <c r="F373" s="676">
        <v>2705</v>
      </c>
      <c r="G373" s="420">
        <v>2620</v>
      </c>
      <c r="H373" s="421">
        <v>0</v>
      </c>
      <c r="I373" s="510">
        <v>0</v>
      </c>
      <c r="J373" s="371">
        <f t="shared" si="838"/>
        <v>2705</v>
      </c>
      <c r="K373" s="372">
        <f t="shared" si="839"/>
        <v>2620</v>
      </c>
      <c r="L373" s="420"/>
      <c r="M373" s="371">
        <f t="shared" si="840"/>
        <v>2705</v>
      </c>
      <c r="N373" s="372">
        <f t="shared" si="841"/>
        <v>2620</v>
      </c>
      <c r="O373" s="371">
        <f t="shared" si="842"/>
        <v>0</v>
      </c>
      <c r="P373" s="372">
        <f t="shared" si="843"/>
        <v>2620</v>
      </c>
      <c r="Q373" s="424">
        <v>468</v>
      </c>
      <c r="R373" s="510">
        <v>512</v>
      </c>
      <c r="S373" s="371">
        <f t="shared" si="844"/>
        <v>0</v>
      </c>
      <c r="T373" s="372">
        <f t="shared" si="845"/>
        <v>512</v>
      </c>
      <c r="U373" s="426">
        <v>81</v>
      </c>
      <c r="V373" s="510">
        <v>80</v>
      </c>
      <c r="W373" s="371">
        <f t="shared" si="846"/>
        <v>0</v>
      </c>
      <c r="X373" s="372">
        <f t="shared" si="847"/>
        <v>80</v>
      </c>
      <c r="Y373" s="426"/>
      <c r="Z373" s="425"/>
      <c r="AA373" s="371">
        <f t="shared" si="848"/>
        <v>0</v>
      </c>
      <c r="AB373" s="372">
        <f t="shared" si="849"/>
        <v>0</v>
      </c>
      <c r="AC373" s="358">
        <f t="shared" si="850"/>
        <v>549</v>
      </c>
      <c r="AD373" s="372">
        <f t="shared" si="851"/>
        <v>592</v>
      </c>
      <c r="AE373" s="358">
        <f t="shared" si="852"/>
        <v>0</v>
      </c>
      <c r="AF373" s="372">
        <f t="shared" si="853"/>
        <v>592</v>
      </c>
      <c r="AG373" s="427">
        <v>4.6987179487179489</v>
      </c>
      <c r="AH373" s="510">
        <v>4.9000000000000004</v>
      </c>
      <c r="AI373" s="371">
        <f t="shared" si="854"/>
        <v>2199</v>
      </c>
      <c r="AJ373" s="372">
        <f t="shared" si="855"/>
        <v>2508.8000000000002</v>
      </c>
      <c r="AK373" s="426">
        <v>4.4691358024691361</v>
      </c>
      <c r="AL373" s="510">
        <v>4.7</v>
      </c>
      <c r="AM373" s="371">
        <f t="shared" si="856"/>
        <v>362</v>
      </c>
      <c r="AN373" s="372">
        <f t="shared" si="857"/>
        <v>376</v>
      </c>
      <c r="AO373" s="426"/>
      <c r="AP373" s="446"/>
      <c r="AQ373" s="371">
        <f t="shared" si="858"/>
        <v>0</v>
      </c>
      <c r="AR373" s="372">
        <f t="shared" si="859"/>
        <v>0</v>
      </c>
      <c r="AS373" s="371">
        <f t="shared" si="860"/>
        <v>4.6648451730418943</v>
      </c>
      <c r="AT373" s="372">
        <f t="shared" si="861"/>
        <v>4.8729729729729732</v>
      </c>
      <c r="AU373" s="371">
        <f t="shared" si="862"/>
        <v>2561</v>
      </c>
      <c r="AV373" s="372">
        <f t="shared" si="863"/>
        <v>2884.8</v>
      </c>
      <c r="AW373" s="426"/>
      <c r="AX373" s="510">
        <v>137.1</v>
      </c>
      <c r="AY373" s="371">
        <f t="shared" si="864"/>
        <v>0</v>
      </c>
      <c r="AZ373" s="372">
        <f t="shared" si="865"/>
        <v>70195.199999999997</v>
      </c>
      <c r="BA373" s="426"/>
      <c r="BB373" s="510">
        <v>131</v>
      </c>
      <c r="BC373" s="371">
        <f t="shared" si="866"/>
        <v>0</v>
      </c>
      <c r="BD373" s="372">
        <f t="shared" si="867"/>
        <v>10480</v>
      </c>
      <c r="BE373" s="421"/>
      <c r="BF373" s="420"/>
      <c r="BG373" s="371">
        <f t="shared" si="880"/>
        <v>0</v>
      </c>
      <c r="BH373" s="372">
        <f t="shared" si="880"/>
        <v>0</v>
      </c>
      <c r="BI373" s="371">
        <f t="shared" si="881"/>
        <v>0</v>
      </c>
      <c r="BJ373" s="372">
        <f t="shared" si="881"/>
        <v>136.27567567567567</v>
      </c>
      <c r="BK373" s="371">
        <f t="shared" si="882"/>
        <v>0</v>
      </c>
      <c r="BL373" s="372">
        <f t="shared" si="882"/>
        <v>80675.199999999997</v>
      </c>
      <c r="BM373" s="431">
        <v>612</v>
      </c>
      <c r="BN373" s="510">
        <v>581</v>
      </c>
      <c r="BO373" s="371">
        <f t="shared" si="918"/>
        <v>0</v>
      </c>
      <c r="BP373" s="372">
        <f t="shared" si="918"/>
        <v>581</v>
      </c>
      <c r="BQ373" s="426">
        <v>124</v>
      </c>
      <c r="BR373" s="510">
        <v>105</v>
      </c>
      <c r="BS373" s="371">
        <f t="shared" si="919"/>
        <v>0</v>
      </c>
      <c r="BT373" s="372">
        <f t="shared" si="919"/>
        <v>105</v>
      </c>
      <c r="BU373" s="426"/>
      <c r="BV373" s="425"/>
      <c r="BW373" s="371">
        <f t="shared" si="920"/>
        <v>0</v>
      </c>
      <c r="BX373" s="423">
        <f t="shared" si="878"/>
        <v>0</v>
      </c>
      <c r="BY373" s="358">
        <f t="shared" si="883"/>
        <v>736</v>
      </c>
      <c r="BZ373" s="372">
        <f t="shared" si="883"/>
        <v>686</v>
      </c>
      <c r="CA373" s="358">
        <f t="shared" si="884"/>
        <v>0</v>
      </c>
      <c r="CB373" s="372">
        <f t="shared" si="884"/>
        <v>686</v>
      </c>
      <c r="CC373" s="427">
        <v>5.8398692810457513</v>
      </c>
      <c r="CD373" s="510">
        <v>5.9</v>
      </c>
      <c r="CE373" s="371">
        <f t="shared" si="835"/>
        <v>3574</v>
      </c>
      <c r="CF373" s="372">
        <f t="shared" si="835"/>
        <v>3427.9</v>
      </c>
      <c r="CG373" s="426">
        <v>6.588709677419355</v>
      </c>
      <c r="CH373" s="510">
        <v>6.4</v>
      </c>
      <c r="CI373" s="371">
        <f t="shared" si="921"/>
        <v>817</v>
      </c>
      <c r="CJ373" s="372">
        <f t="shared" si="921"/>
        <v>672</v>
      </c>
      <c r="CK373" s="426"/>
      <c r="CL373" s="446"/>
      <c r="CM373" s="371">
        <f t="shared" si="922"/>
        <v>0</v>
      </c>
      <c r="CN373" s="372">
        <f t="shared" si="922"/>
        <v>0</v>
      </c>
      <c r="CO373" s="371">
        <f t="shared" si="885"/>
        <v>5.9660326086956523</v>
      </c>
      <c r="CP373" s="372">
        <f t="shared" si="885"/>
        <v>5.9765306122448978</v>
      </c>
      <c r="CQ373" s="371">
        <f t="shared" si="886"/>
        <v>4391</v>
      </c>
      <c r="CR373" s="372">
        <f t="shared" si="886"/>
        <v>4099.8999999999996</v>
      </c>
      <c r="CS373" s="426"/>
      <c r="CT373" s="510">
        <v>151.1</v>
      </c>
      <c r="CU373" s="371">
        <f t="shared" si="836"/>
        <v>0</v>
      </c>
      <c r="CV373" s="372">
        <f t="shared" si="836"/>
        <v>87789.099999999991</v>
      </c>
      <c r="CW373" s="426"/>
      <c r="CX373" s="510">
        <v>152.69999999999999</v>
      </c>
      <c r="CY373" s="371">
        <f t="shared" si="837"/>
        <v>0</v>
      </c>
      <c r="CZ373" s="372">
        <f t="shared" si="837"/>
        <v>16033.499999999998</v>
      </c>
      <c r="DA373" s="421"/>
      <c r="DB373" s="420"/>
      <c r="DC373" s="371">
        <f t="shared" si="887"/>
        <v>0</v>
      </c>
      <c r="DD373" s="372">
        <f t="shared" si="887"/>
        <v>0</v>
      </c>
      <c r="DE373" s="371">
        <f t="shared" si="888"/>
        <v>0</v>
      </c>
      <c r="DF373" s="372">
        <f t="shared" si="888"/>
        <v>151.34489795918367</v>
      </c>
      <c r="DG373" s="371">
        <f t="shared" si="889"/>
        <v>0</v>
      </c>
      <c r="DH373" s="372">
        <f t="shared" si="889"/>
        <v>103822.59999999999</v>
      </c>
      <c r="DI373" s="371">
        <f t="shared" si="890"/>
        <v>1285</v>
      </c>
      <c r="DJ373" s="372">
        <f t="shared" si="890"/>
        <v>1278</v>
      </c>
      <c r="DK373" s="371">
        <f t="shared" si="890"/>
        <v>0</v>
      </c>
      <c r="DL373" s="372">
        <f t="shared" si="890"/>
        <v>1278</v>
      </c>
      <c r="DM373" s="371">
        <f t="shared" si="891"/>
        <v>5.41011673151751</v>
      </c>
      <c r="DN373" s="372">
        <f t="shared" si="891"/>
        <v>5.4653364632237871</v>
      </c>
      <c r="DO373" s="371">
        <f t="shared" si="892"/>
        <v>6952</v>
      </c>
      <c r="DP373" s="372">
        <f t="shared" si="892"/>
        <v>6984.7</v>
      </c>
      <c r="DQ373" s="371">
        <f t="shared" si="893"/>
        <v>0</v>
      </c>
      <c r="DR373" s="372">
        <f t="shared" si="893"/>
        <v>144.36447574334898</v>
      </c>
      <c r="DS373" s="371">
        <f t="shared" si="894"/>
        <v>0</v>
      </c>
      <c r="DT373" s="372">
        <f t="shared" si="894"/>
        <v>184497.8</v>
      </c>
      <c r="DU373" s="424">
        <v>671</v>
      </c>
      <c r="DV373" s="510">
        <v>650</v>
      </c>
      <c r="DW373" s="371">
        <f t="shared" si="895"/>
        <v>0</v>
      </c>
      <c r="DX373" s="372">
        <f t="shared" si="895"/>
        <v>650</v>
      </c>
      <c r="DY373" s="426">
        <v>459</v>
      </c>
      <c r="DZ373" s="510">
        <v>435</v>
      </c>
      <c r="EA373" s="371">
        <f t="shared" si="896"/>
        <v>0</v>
      </c>
      <c r="EB373" s="372">
        <f t="shared" si="896"/>
        <v>435</v>
      </c>
      <c r="EC373" s="426"/>
      <c r="ED373" s="425"/>
      <c r="EE373" s="371">
        <f t="shared" si="897"/>
        <v>0</v>
      </c>
      <c r="EF373" s="372">
        <f t="shared" si="897"/>
        <v>0</v>
      </c>
      <c r="EG373" s="358">
        <f t="shared" si="898"/>
        <v>1130</v>
      </c>
      <c r="EH373" s="372">
        <f t="shared" si="898"/>
        <v>1085</v>
      </c>
      <c r="EI373" s="358">
        <f t="shared" si="899"/>
        <v>0</v>
      </c>
      <c r="EJ373" s="372">
        <f t="shared" si="899"/>
        <v>1085</v>
      </c>
      <c r="EK373" s="427">
        <v>3.6140089418777945</v>
      </c>
      <c r="EL373" s="510">
        <v>3.6</v>
      </c>
      <c r="EM373" s="371">
        <f t="shared" si="870"/>
        <v>2425</v>
      </c>
      <c r="EN373" s="372">
        <f t="shared" si="870"/>
        <v>2340</v>
      </c>
      <c r="EO373" s="426">
        <v>3.8278867102396514</v>
      </c>
      <c r="EP373" s="510">
        <v>3.8</v>
      </c>
      <c r="EQ373" s="371">
        <f t="shared" si="923"/>
        <v>1757</v>
      </c>
      <c r="ER373" s="372">
        <f t="shared" si="923"/>
        <v>1653</v>
      </c>
      <c r="ES373" s="426"/>
      <c r="ET373" s="446"/>
      <c r="EU373" s="371">
        <f t="shared" si="868"/>
        <v>0</v>
      </c>
      <c r="EV373" s="372">
        <f t="shared" si="869"/>
        <v>0</v>
      </c>
      <c r="EW373" s="371">
        <f t="shared" si="900"/>
        <v>3.7008849557522123</v>
      </c>
      <c r="EX373" s="372">
        <f t="shared" si="900"/>
        <v>3.6801843317972351</v>
      </c>
      <c r="EY373" s="371">
        <f t="shared" si="901"/>
        <v>4182</v>
      </c>
      <c r="EZ373" s="372">
        <f t="shared" si="901"/>
        <v>3993</v>
      </c>
      <c r="FA373" s="426"/>
      <c r="FB373" s="510">
        <v>92.4</v>
      </c>
      <c r="FC373" s="371">
        <f t="shared" si="902"/>
        <v>0</v>
      </c>
      <c r="FD373" s="372">
        <f t="shared" si="902"/>
        <v>60060.000000000007</v>
      </c>
      <c r="FE373" s="426"/>
      <c r="FF373" s="510">
        <v>81.099999999999994</v>
      </c>
      <c r="FG373" s="371">
        <f t="shared" si="903"/>
        <v>0</v>
      </c>
      <c r="FH373" s="372">
        <f t="shared" si="903"/>
        <v>35278.5</v>
      </c>
      <c r="FI373" s="421"/>
      <c r="FJ373" s="420"/>
      <c r="FK373" s="371">
        <f t="shared" si="904"/>
        <v>0</v>
      </c>
      <c r="FL373" s="372">
        <f t="shared" si="904"/>
        <v>0</v>
      </c>
      <c r="FM373" s="371">
        <f t="shared" si="905"/>
        <v>0</v>
      </c>
      <c r="FN373" s="372">
        <f t="shared" si="905"/>
        <v>87.869585253456222</v>
      </c>
      <c r="FO373" s="371">
        <f t="shared" si="906"/>
        <v>0</v>
      </c>
      <c r="FP373" s="372">
        <f t="shared" si="906"/>
        <v>95338.5</v>
      </c>
      <c r="FQ373" s="424">
        <v>290</v>
      </c>
      <c r="FR373" s="510">
        <v>257</v>
      </c>
      <c r="FS373" s="371">
        <f t="shared" si="907"/>
        <v>0</v>
      </c>
      <c r="FT373" s="372">
        <f t="shared" si="907"/>
        <v>257</v>
      </c>
      <c r="FU373" s="426">
        <v>5.431034482758621</v>
      </c>
      <c r="FV373" s="510">
        <v>5.4</v>
      </c>
      <c r="FW373" s="371">
        <f t="shared" si="908"/>
        <v>1575</v>
      </c>
      <c r="FX373" s="372">
        <f t="shared" si="908"/>
        <v>1387.8000000000002</v>
      </c>
      <c r="FY373" s="426"/>
      <c r="FZ373" s="510">
        <v>87.6</v>
      </c>
      <c r="GA373" s="371">
        <f t="shared" si="909"/>
        <v>0</v>
      </c>
      <c r="GB373" s="372">
        <f t="shared" si="909"/>
        <v>22513.199999999997</v>
      </c>
      <c r="GC373" s="406">
        <f t="shared" si="873"/>
        <v>1751</v>
      </c>
      <c r="GD373" s="372">
        <f t="shared" si="873"/>
        <v>1743</v>
      </c>
      <c r="GE373" s="371">
        <f t="shared" si="873"/>
        <v>0</v>
      </c>
      <c r="GF373" s="372">
        <f t="shared" si="873"/>
        <v>1743</v>
      </c>
      <c r="GG373" s="371">
        <f t="shared" si="910"/>
        <v>8198</v>
      </c>
      <c r="GH373" s="372">
        <f t="shared" si="910"/>
        <v>8276.7000000000007</v>
      </c>
      <c r="GI373" s="371" t="str">
        <f t="shared" si="911"/>
        <v/>
      </c>
      <c r="GJ373" s="372">
        <f t="shared" si="911"/>
        <v>218044.3</v>
      </c>
      <c r="GK373" s="406">
        <f t="shared" si="874"/>
        <v>664</v>
      </c>
      <c r="GL373" s="372">
        <f t="shared" si="874"/>
        <v>620</v>
      </c>
      <c r="GM373" s="371">
        <f t="shared" si="874"/>
        <v>0</v>
      </c>
      <c r="GN373" s="372">
        <f t="shared" si="874"/>
        <v>620</v>
      </c>
      <c r="GO373" s="371">
        <f t="shared" si="912"/>
        <v>2936</v>
      </c>
      <c r="GP373" s="372">
        <f t="shared" si="912"/>
        <v>2701</v>
      </c>
      <c r="GQ373" s="371">
        <f t="shared" si="913"/>
        <v>0</v>
      </c>
      <c r="GR373" s="372">
        <f t="shared" si="913"/>
        <v>61792</v>
      </c>
      <c r="GS373" s="406">
        <f t="shared" si="875"/>
        <v>2415</v>
      </c>
      <c r="GT373" s="372">
        <f t="shared" si="875"/>
        <v>2363</v>
      </c>
      <c r="GU373" s="371">
        <f t="shared" si="875"/>
        <v>0</v>
      </c>
      <c r="GV373" s="372">
        <f t="shared" si="871"/>
        <v>2363</v>
      </c>
      <c r="GW373" s="371">
        <f t="shared" si="914"/>
        <v>11134</v>
      </c>
      <c r="GX373" s="372">
        <f t="shared" si="914"/>
        <v>10977.7</v>
      </c>
      <c r="GY373" s="371" t="str">
        <f t="shared" si="914"/>
        <v/>
      </c>
      <c r="GZ373" s="372">
        <f t="shared" si="879"/>
        <v>279836.3</v>
      </c>
      <c r="HA373" s="406">
        <f t="shared" si="876"/>
        <v>0</v>
      </c>
      <c r="HB373" s="372">
        <f t="shared" si="876"/>
        <v>0</v>
      </c>
      <c r="HC373" s="371">
        <f t="shared" si="876"/>
        <v>0</v>
      </c>
      <c r="HD373" s="372">
        <f t="shared" si="872"/>
        <v>0</v>
      </c>
      <c r="HE373" s="371" t="str">
        <f t="shared" si="877"/>
        <v/>
      </c>
      <c r="HF373" s="372" t="str">
        <f t="shared" si="877"/>
        <v/>
      </c>
      <c r="HG373" s="371" t="str">
        <f t="shared" si="915"/>
        <v/>
      </c>
      <c r="HH373" s="372" t="str">
        <f t="shared" si="915"/>
        <v/>
      </c>
      <c r="HI373" s="406">
        <f t="shared" si="916"/>
        <v>12709</v>
      </c>
      <c r="HJ373" s="372">
        <f t="shared" si="916"/>
        <v>12365.5</v>
      </c>
      <c r="HK373" s="371" t="str">
        <f t="shared" si="917"/>
        <v/>
      </c>
      <c r="HL373" s="371">
        <f t="shared" si="917"/>
        <v>302349.5</v>
      </c>
    </row>
    <row r="374" spans="1:220" ht="15">
      <c r="A374" s="488" t="s">
        <v>287</v>
      </c>
      <c r="B374" s="487" t="s">
        <v>591</v>
      </c>
      <c r="C374" s="48"/>
      <c r="D374" s="488">
        <v>229814</v>
      </c>
      <c r="E374" s="442">
        <v>3</v>
      </c>
      <c r="F374" s="676">
        <v>1214</v>
      </c>
      <c r="G374" s="420">
        <v>1220</v>
      </c>
      <c r="H374" s="421">
        <v>0</v>
      </c>
      <c r="I374" s="510">
        <v>0</v>
      </c>
      <c r="J374" s="371">
        <f t="shared" si="838"/>
        <v>1214</v>
      </c>
      <c r="K374" s="372">
        <f t="shared" si="839"/>
        <v>1220</v>
      </c>
      <c r="L374" s="420"/>
      <c r="M374" s="371">
        <f t="shared" si="840"/>
        <v>1214</v>
      </c>
      <c r="N374" s="372">
        <f t="shared" si="841"/>
        <v>1220</v>
      </c>
      <c r="O374" s="371">
        <f t="shared" si="842"/>
        <v>0</v>
      </c>
      <c r="P374" s="372">
        <f t="shared" si="843"/>
        <v>1220</v>
      </c>
      <c r="Q374" s="424">
        <v>141</v>
      </c>
      <c r="R374" s="510">
        <v>161</v>
      </c>
      <c r="S374" s="371">
        <f t="shared" si="844"/>
        <v>0</v>
      </c>
      <c r="T374" s="372">
        <f t="shared" si="845"/>
        <v>161</v>
      </c>
      <c r="U374" s="426">
        <v>4</v>
      </c>
      <c r="V374" s="510">
        <v>16</v>
      </c>
      <c r="W374" s="371">
        <f t="shared" si="846"/>
        <v>0</v>
      </c>
      <c r="X374" s="372">
        <f t="shared" si="847"/>
        <v>16</v>
      </c>
      <c r="Y374" s="426"/>
      <c r="Z374" s="425"/>
      <c r="AA374" s="371">
        <f t="shared" si="848"/>
        <v>0</v>
      </c>
      <c r="AB374" s="372">
        <f t="shared" si="849"/>
        <v>0</v>
      </c>
      <c r="AC374" s="358">
        <f t="shared" si="850"/>
        <v>145</v>
      </c>
      <c r="AD374" s="372">
        <f t="shared" si="851"/>
        <v>177</v>
      </c>
      <c r="AE374" s="358">
        <f t="shared" si="852"/>
        <v>0</v>
      </c>
      <c r="AF374" s="372">
        <f t="shared" si="853"/>
        <v>177</v>
      </c>
      <c r="AG374" s="427">
        <v>4.6524822695035457</v>
      </c>
      <c r="AH374" s="510">
        <v>4.4000000000000004</v>
      </c>
      <c r="AI374" s="371">
        <f t="shared" si="854"/>
        <v>656</v>
      </c>
      <c r="AJ374" s="372">
        <f t="shared" si="855"/>
        <v>708.40000000000009</v>
      </c>
      <c r="AK374" s="426">
        <v>5</v>
      </c>
      <c r="AL374" s="510">
        <v>5</v>
      </c>
      <c r="AM374" s="371">
        <f t="shared" si="856"/>
        <v>20</v>
      </c>
      <c r="AN374" s="372">
        <f t="shared" si="857"/>
        <v>80</v>
      </c>
      <c r="AO374" s="426"/>
      <c r="AP374" s="446"/>
      <c r="AQ374" s="371">
        <f t="shared" si="858"/>
        <v>0</v>
      </c>
      <c r="AR374" s="372">
        <f t="shared" si="859"/>
        <v>0</v>
      </c>
      <c r="AS374" s="371">
        <f t="shared" si="860"/>
        <v>4.6620689655172418</v>
      </c>
      <c r="AT374" s="372">
        <f t="shared" si="861"/>
        <v>4.4542372881355936</v>
      </c>
      <c r="AU374" s="371">
        <f t="shared" si="862"/>
        <v>676.00000000000011</v>
      </c>
      <c r="AV374" s="372">
        <f t="shared" si="863"/>
        <v>788.40000000000009</v>
      </c>
      <c r="AW374" s="426"/>
      <c r="AX374" s="510">
        <v>122.2</v>
      </c>
      <c r="AY374" s="371">
        <f t="shared" si="864"/>
        <v>0</v>
      </c>
      <c r="AZ374" s="372">
        <f t="shared" si="865"/>
        <v>19674.2</v>
      </c>
      <c r="BA374" s="426"/>
      <c r="BB374" s="510">
        <v>117.5</v>
      </c>
      <c r="BC374" s="371">
        <f t="shared" si="866"/>
        <v>0</v>
      </c>
      <c r="BD374" s="372">
        <f t="shared" si="867"/>
        <v>1880</v>
      </c>
      <c r="BE374" s="421"/>
      <c r="BF374" s="420"/>
      <c r="BG374" s="371">
        <f t="shared" si="880"/>
        <v>0</v>
      </c>
      <c r="BH374" s="372">
        <f t="shared" si="880"/>
        <v>0</v>
      </c>
      <c r="BI374" s="371">
        <f t="shared" si="881"/>
        <v>0</v>
      </c>
      <c r="BJ374" s="372">
        <f t="shared" si="881"/>
        <v>121.77514124293786</v>
      </c>
      <c r="BK374" s="371">
        <f t="shared" si="882"/>
        <v>0</v>
      </c>
      <c r="BL374" s="372">
        <f t="shared" si="882"/>
        <v>21554.2</v>
      </c>
      <c r="BM374" s="431">
        <v>193</v>
      </c>
      <c r="BN374" s="510">
        <v>178</v>
      </c>
      <c r="BO374" s="371">
        <f t="shared" si="918"/>
        <v>0</v>
      </c>
      <c r="BP374" s="372">
        <f t="shared" si="918"/>
        <v>178</v>
      </c>
      <c r="BQ374" s="426">
        <v>26</v>
      </c>
      <c r="BR374" s="510">
        <v>26</v>
      </c>
      <c r="BS374" s="371">
        <f t="shared" si="919"/>
        <v>0</v>
      </c>
      <c r="BT374" s="372">
        <f t="shared" si="919"/>
        <v>26</v>
      </c>
      <c r="BU374" s="426"/>
      <c r="BV374" s="425"/>
      <c r="BW374" s="371">
        <f t="shared" si="920"/>
        <v>0</v>
      </c>
      <c r="BX374" s="423">
        <f t="shared" si="878"/>
        <v>0</v>
      </c>
      <c r="BY374" s="358">
        <f t="shared" si="883"/>
        <v>219</v>
      </c>
      <c r="BZ374" s="372">
        <f t="shared" si="883"/>
        <v>204</v>
      </c>
      <c r="CA374" s="358">
        <f t="shared" si="884"/>
        <v>0</v>
      </c>
      <c r="CB374" s="372">
        <f t="shared" si="884"/>
        <v>204</v>
      </c>
      <c r="CC374" s="427">
        <v>5.4196891191709842</v>
      </c>
      <c r="CD374" s="510">
        <v>5.3</v>
      </c>
      <c r="CE374" s="371">
        <f t="shared" si="835"/>
        <v>1046</v>
      </c>
      <c r="CF374" s="372">
        <f t="shared" si="835"/>
        <v>943.4</v>
      </c>
      <c r="CG374" s="426">
        <v>5.2307692307692308</v>
      </c>
      <c r="CH374" s="510">
        <v>5.0999999999999996</v>
      </c>
      <c r="CI374" s="371">
        <f t="shared" si="921"/>
        <v>136</v>
      </c>
      <c r="CJ374" s="372">
        <f t="shared" si="921"/>
        <v>132.6</v>
      </c>
      <c r="CK374" s="426"/>
      <c r="CL374" s="446"/>
      <c r="CM374" s="371">
        <f t="shared" si="922"/>
        <v>0</v>
      </c>
      <c r="CN374" s="372">
        <f t="shared" si="922"/>
        <v>0</v>
      </c>
      <c r="CO374" s="371">
        <f t="shared" si="885"/>
        <v>5.397260273972603</v>
      </c>
      <c r="CP374" s="372">
        <f t="shared" si="885"/>
        <v>5.2745098039215685</v>
      </c>
      <c r="CQ374" s="371">
        <f t="shared" si="886"/>
        <v>1182</v>
      </c>
      <c r="CR374" s="372">
        <f t="shared" si="886"/>
        <v>1076</v>
      </c>
      <c r="CS374" s="426"/>
      <c r="CT374" s="510">
        <v>133.19999999999999</v>
      </c>
      <c r="CU374" s="371">
        <f t="shared" si="836"/>
        <v>0</v>
      </c>
      <c r="CV374" s="372">
        <f t="shared" si="836"/>
        <v>23709.599999999999</v>
      </c>
      <c r="CW374" s="426"/>
      <c r="CX374" s="510">
        <v>133.69999999999999</v>
      </c>
      <c r="CY374" s="371">
        <f t="shared" si="837"/>
        <v>0</v>
      </c>
      <c r="CZ374" s="372">
        <f t="shared" si="837"/>
        <v>3476.2</v>
      </c>
      <c r="DA374" s="421"/>
      <c r="DB374" s="420"/>
      <c r="DC374" s="371">
        <f t="shared" si="887"/>
        <v>0</v>
      </c>
      <c r="DD374" s="372">
        <f t="shared" si="887"/>
        <v>0</v>
      </c>
      <c r="DE374" s="371">
        <f t="shared" si="888"/>
        <v>0</v>
      </c>
      <c r="DF374" s="372">
        <f t="shared" si="888"/>
        <v>133.26372549019607</v>
      </c>
      <c r="DG374" s="371">
        <f t="shared" si="889"/>
        <v>0</v>
      </c>
      <c r="DH374" s="372">
        <f t="shared" si="889"/>
        <v>27185.799999999996</v>
      </c>
      <c r="DI374" s="371">
        <f t="shared" si="890"/>
        <v>364</v>
      </c>
      <c r="DJ374" s="372">
        <f t="shared" si="890"/>
        <v>381</v>
      </c>
      <c r="DK374" s="371">
        <f t="shared" si="890"/>
        <v>0</v>
      </c>
      <c r="DL374" s="372">
        <f t="shared" si="890"/>
        <v>381</v>
      </c>
      <c r="DM374" s="371">
        <f t="shared" si="891"/>
        <v>5.104395604395604</v>
      </c>
      <c r="DN374" s="372">
        <f t="shared" si="891"/>
        <v>4.8934383202099738</v>
      </c>
      <c r="DO374" s="371">
        <f t="shared" si="892"/>
        <v>1857.9999999999998</v>
      </c>
      <c r="DP374" s="372">
        <f t="shared" si="892"/>
        <v>1864.4</v>
      </c>
      <c r="DQ374" s="371">
        <f t="shared" si="893"/>
        <v>0</v>
      </c>
      <c r="DR374" s="372">
        <f t="shared" si="893"/>
        <v>127.92650918635171</v>
      </c>
      <c r="DS374" s="371">
        <f t="shared" si="894"/>
        <v>0</v>
      </c>
      <c r="DT374" s="372">
        <f t="shared" si="894"/>
        <v>48740</v>
      </c>
      <c r="DU374" s="424">
        <v>559</v>
      </c>
      <c r="DV374" s="510">
        <v>538</v>
      </c>
      <c r="DW374" s="371">
        <f t="shared" si="895"/>
        <v>0</v>
      </c>
      <c r="DX374" s="372">
        <f t="shared" si="895"/>
        <v>538</v>
      </c>
      <c r="DY374" s="426">
        <v>239</v>
      </c>
      <c r="DZ374" s="510">
        <v>237</v>
      </c>
      <c r="EA374" s="371">
        <f t="shared" si="896"/>
        <v>0</v>
      </c>
      <c r="EB374" s="372">
        <f t="shared" si="896"/>
        <v>237</v>
      </c>
      <c r="EC374" s="426"/>
      <c r="ED374" s="425"/>
      <c r="EE374" s="371">
        <f t="shared" si="897"/>
        <v>0</v>
      </c>
      <c r="EF374" s="372">
        <f t="shared" si="897"/>
        <v>0</v>
      </c>
      <c r="EG374" s="358">
        <f t="shared" si="898"/>
        <v>798</v>
      </c>
      <c r="EH374" s="372">
        <f t="shared" si="898"/>
        <v>775</v>
      </c>
      <c r="EI374" s="358">
        <f t="shared" si="899"/>
        <v>0</v>
      </c>
      <c r="EJ374" s="372">
        <f t="shared" si="899"/>
        <v>775</v>
      </c>
      <c r="EK374" s="427">
        <v>3.5277280858676208</v>
      </c>
      <c r="EL374" s="510">
        <v>3.5</v>
      </c>
      <c r="EM374" s="371">
        <f t="shared" si="870"/>
        <v>1972</v>
      </c>
      <c r="EN374" s="372">
        <f t="shared" si="870"/>
        <v>1883</v>
      </c>
      <c r="EO374" s="426">
        <v>3.5732217573221758</v>
      </c>
      <c r="EP374" s="510">
        <v>3.5</v>
      </c>
      <c r="EQ374" s="371">
        <f t="shared" si="923"/>
        <v>854</v>
      </c>
      <c r="ER374" s="372">
        <f t="shared" si="923"/>
        <v>829.5</v>
      </c>
      <c r="ES374" s="426"/>
      <c r="ET374" s="446"/>
      <c r="EU374" s="371">
        <f t="shared" si="868"/>
        <v>0</v>
      </c>
      <c r="EV374" s="372">
        <f t="shared" si="869"/>
        <v>0</v>
      </c>
      <c r="EW374" s="371">
        <f t="shared" si="900"/>
        <v>3.5413533834586466</v>
      </c>
      <c r="EX374" s="372">
        <f t="shared" si="900"/>
        <v>3.5</v>
      </c>
      <c r="EY374" s="371">
        <f t="shared" si="901"/>
        <v>2826</v>
      </c>
      <c r="EZ374" s="372">
        <f t="shared" si="901"/>
        <v>2712.5</v>
      </c>
      <c r="FA374" s="426"/>
      <c r="FB374" s="510">
        <v>85.7</v>
      </c>
      <c r="FC374" s="371">
        <f t="shared" si="902"/>
        <v>0</v>
      </c>
      <c r="FD374" s="372">
        <f t="shared" si="902"/>
        <v>46106.6</v>
      </c>
      <c r="FE374" s="426"/>
      <c r="FF374" s="510">
        <v>68</v>
      </c>
      <c r="FG374" s="371">
        <f t="shared" si="903"/>
        <v>0</v>
      </c>
      <c r="FH374" s="372">
        <f t="shared" si="903"/>
        <v>16116</v>
      </c>
      <c r="FI374" s="421"/>
      <c r="FJ374" s="420"/>
      <c r="FK374" s="371">
        <f t="shared" si="904"/>
        <v>0</v>
      </c>
      <c r="FL374" s="372">
        <f t="shared" si="904"/>
        <v>0</v>
      </c>
      <c r="FM374" s="371">
        <f t="shared" si="905"/>
        <v>0</v>
      </c>
      <c r="FN374" s="372">
        <f t="shared" si="905"/>
        <v>80.287225806451616</v>
      </c>
      <c r="FO374" s="371">
        <f t="shared" si="906"/>
        <v>0</v>
      </c>
      <c r="FP374" s="372">
        <f t="shared" si="906"/>
        <v>62222.600000000006</v>
      </c>
      <c r="FQ374" s="424">
        <v>52</v>
      </c>
      <c r="FR374" s="510">
        <v>64</v>
      </c>
      <c r="FS374" s="371">
        <f t="shared" si="907"/>
        <v>0</v>
      </c>
      <c r="FT374" s="372">
        <f t="shared" si="907"/>
        <v>64</v>
      </c>
      <c r="FU374" s="426">
        <v>6.4230769230769234</v>
      </c>
      <c r="FV374" s="510">
        <v>4.9000000000000004</v>
      </c>
      <c r="FW374" s="371">
        <f t="shared" si="908"/>
        <v>334</v>
      </c>
      <c r="FX374" s="372">
        <f t="shared" si="908"/>
        <v>313.60000000000002</v>
      </c>
      <c r="FY374" s="426"/>
      <c r="FZ374" s="510">
        <v>71.3</v>
      </c>
      <c r="GA374" s="371">
        <f t="shared" si="909"/>
        <v>0</v>
      </c>
      <c r="GB374" s="372">
        <f t="shared" si="909"/>
        <v>4563.2</v>
      </c>
      <c r="GC374" s="406">
        <f t="shared" si="873"/>
        <v>893</v>
      </c>
      <c r="GD374" s="372">
        <f t="shared" si="873"/>
        <v>877</v>
      </c>
      <c r="GE374" s="371">
        <f t="shared" si="873"/>
        <v>0</v>
      </c>
      <c r="GF374" s="372">
        <f t="shared" si="873"/>
        <v>877</v>
      </c>
      <c r="GG374" s="371">
        <f t="shared" si="910"/>
        <v>3674</v>
      </c>
      <c r="GH374" s="372">
        <f t="shared" si="910"/>
        <v>3534.8</v>
      </c>
      <c r="GI374" s="371" t="str">
        <f t="shared" si="911"/>
        <v/>
      </c>
      <c r="GJ374" s="372">
        <f t="shared" si="911"/>
        <v>89490.4</v>
      </c>
      <c r="GK374" s="406">
        <f t="shared" si="874"/>
        <v>269</v>
      </c>
      <c r="GL374" s="372">
        <f t="shared" si="874"/>
        <v>279</v>
      </c>
      <c r="GM374" s="371">
        <f t="shared" si="874"/>
        <v>0</v>
      </c>
      <c r="GN374" s="372">
        <f t="shared" si="874"/>
        <v>279</v>
      </c>
      <c r="GO374" s="371">
        <f t="shared" si="912"/>
        <v>1010</v>
      </c>
      <c r="GP374" s="372">
        <f t="shared" si="912"/>
        <v>1042.0999999999999</v>
      </c>
      <c r="GQ374" s="371">
        <f t="shared" si="913"/>
        <v>0</v>
      </c>
      <c r="GR374" s="372">
        <f t="shared" si="913"/>
        <v>21472.2</v>
      </c>
      <c r="GS374" s="406">
        <f t="shared" si="875"/>
        <v>1162</v>
      </c>
      <c r="GT374" s="372">
        <f t="shared" si="875"/>
        <v>1156</v>
      </c>
      <c r="GU374" s="371">
        <f t="shared" si="875"/>
        <v>0</v>
      </c>
      <c r="GV374" s="372">
        <f t="shared" si="871"/>
        <v>1156</v>
      </c>
      <c r="GW374" s="371">
        <f t="shared" si="914"/>
        <v>4684</v>
      </c>
      <c r="GX374" s="372">
        <f t="shared" si="914"/>
        <v>4576.8999999999996</v>
      </c>
      <c r="GY374" s="371" t="str">
        <f t="shared" si="914"/>
        <v/>
      </c>
      <c r="GZ374" s="372">
        <f t="shared" si="879"/>
        <v>110962.59999999999</v>
      </c>
      <c r="HA374" s="406">
        <f t="shared" si="876"/>
        <v>0</v>
      </c>
      <c r="HB374" s="372">
        <f t="shared" si="876"/>
        <v>0</v>
      </c>
      <c r="HC374" s="371">
        <f t="shared" si="876"/>
        <v>0</v>
      </c>
      <c r="HD374" s="372">
        <f t="shared" si="872"/>
        <v>0</v>
      </c>
      <c r="HE374" s="371" t="str">
        <f t="shared" si="877"/>
        <v/>
      </c>
      <c r="HF374" s="372" t="str">
        <f t="shared" si="877"/>
        <v/>
      </c>
      <c r="HG374" s="371" t="str">
        <f t="shared" si="915"/>
        <v/>
      </c>
      <c r="HH374" s="372" t="str">
        <f t="shared" si="915"/>
        <v/>
      </c>
      <c r="HI374" s="406">
        <f t="shared" si="916"/>
        <v>5018</v>
      </c>
      <c r="HJ374" s="372">
        <f t="shared" si="916"/>
        <v>4890.5</v>
      </c>
      <c r="HK374" s="371" t="str">
        <f t="shared" si="917"/>
        <v/>
      </c>
      <c r="HL374" s="371">
        <f t="shared" si="917"/>
        <v>115525.8</v>
      </c>
    </row>
    <row r="375" spans="1:220" ht="15">
      <c r="A375" s="488" t="s">
        <v>287</v>
      </c>
      <c r="B375" s="487" t="s">
        <v>593</v>
      </c>
      <c r="C375" s="48"/>
      <c r="D375" s="488">
        <v>224545</v>
      </c>
      <c r="E375" s="442">
        <v>4</v>
      </c>
      <c r="F375" s="676">
        <v>346</v>
      </c>
      <c r="G375" s="420">
        <v>326</v>
      </c>
      <c r="H375" s="421">
        <v>0</v>
      </c>
      <c r="I375" s="510">
        <v>0</v>
      </c>
      <c r="J375" s="371">
        <f t="shared" si="838"/>
        <v>346</v>
      </c>
      <c r="K375" s="372">
        <f t="shared" si="839"/>
        <v>326</v>
      </c>
      <c r="L375" s="420"/>
      <c r="M375" s="371">
        <f t="shared" si="840"/>
        <v>346</v>
      </c>
      <c r="N375" s="372">
        <f t="shared" si="841"/>
        <v>326</v>
      </c>
      <c r="O375" s="371">
        <f t="shared" si="842"/>
        <v>0</v>
      </c>
      <c r="P375" s="372">
        <f t="shared" si="843"/>
        <v>326</v>
      </c>
      <c r="Q375" s="424">
        <v>0</v>
      </c>
      <c r="R375" s="510">
        <v>0</v>
      </c>
      <c r="S375" s="371">
        <f t="shared" si="844"/>
        <v>0</v>
      </c>
      <c r="T375" s="372">
        <f t="shared" si="845"/>
        <v>0</v>
      </c>
      <c r="U375" s="426">
        <v>0</v>
      </c>
      <c r="V375" s="510">
        <v>0</v>
      </c>
      <c r="W375" s="371">
        <f t="shared" si="846"/>
        <v>0</v>
      </c>
      <c r="X375" s="372">
        <f t="shared" si="847"/>
        <v>0</v>
      </c>
      <c r="Y375" s="426"/>
      <c r="Z375" s="425"/>
      <c r="AA375" s="371">
        <f t="shared" si="848"/>
        <v>0</v>
      </c>
      <c r="AB375" s="372">
        <f t="shared" si="849"/>
        <v>0</v>
      </c>
      <c r="AC375" s="358">
        <f t="shared" si="850"/>
        <v>0</v>
      </c>
      <c r="AD375" s="372">
        <f t="shared" si="851"/>
        <v>0</v>
      </c>
      <c r="AE375" s="358">
        <f t="shared" si="852"/>
        <v>0</v>
      </c>
      <c r="AF375" s="372">
        <f t="shared" si="853"/>
        <v>0</v>
      </c>
      <c r="AG375" s="427" t="s">
        <v>390</v>
      </c>
      <c r="AH375" s="510">
        <v>0</v>
      </c>
      <c r="AI375" s="371">
        <f t="shared" si="854"/>
        <v>0</v>
      </c>
      <c r="AJ375" s="372">
        <f t="shared" si="855"/>
        <v>0</v>
      </c>
      <c r="AK375" s="426" t="s">
        <v>390</v>
      </c>
      <c r="AL375" s="510">
        <v>0</v>
      </c>
      <c r="AM375" s="371">
        <f t="shared" si="856"/>
        <v>0</v>
      </c>
      <c r="AN375" s="372">
        <f t="shared" si="857"/>
        <v>0</v>
      </c>
      <c r="AO375" s="426"/>
      <c r="AP375" s="446"/>
      <c r="AQ375" s="371">
        <f t="shared" si="858"/>
        <v>0</v>
      </c>
      <c r="AR375" s="372">
        <f t="shared" si="859"/>
        <v>0</v>
      </c>
      <c r="AS375" s="371">
        <f t="shared" si="860"/>
        <v>0</v>
      </c>
      <c r="AT375" s="372">
        <f t="shared" si="861"/>
        <v>0</v>
      </c>
      <c r="AU375" s="371">
        <f t="shared" si="862"/>
        <v>0</v>
      </c>
      <c r="AV375" s="372">
        <f t="shared" si="863"/>
        <v>0</v>
      </c>
      <c r="AW375" s="426"/>
      <c r="AX375" s="510">
        <v>0</v>
      </c>
      <c r="AY375" s="371">
        <f t="shared" si="864"/>
        <v>0</v>
      </c>
      <c r="AZ375" s="372">
        <f t="shared" si="865"/>
        <v>0</v>
      </c>
      <c r="BA375" s="426"/>
      <c r="BB375" s="510">
        <v>0</v>
      </c>
      <c r="BC375" s="371">
        <f t="shared" si="866"/>
        <v>0</v>
      </c>
      <c r="BD375" s="372">
        <f t="shared" si="867"/>
        <v>0</v>
      </c>
      <c r="BE375" s="421"/>
      <c r="BF375" s="420"/>
      <c r="BG375" s="371">
        <f t="shared" si="880"/>
        <v>0</v>
      </c>
      <c r="BH375" s="372">
        <f t="shared" si="880"/>
        <v>0</v>
      </c>
      <c r="BI375" s="371">
        <f t="shared" si="881"/>
        <v>0</v>
      </c>
      <c r="BJ375" s="372">
        <f t="shared" si="881"/>
        <v>0</v>
      </c>
      <c r="BK375" s="371">
        <f t="shared" si="882"/>
        <v>0</v>
      </c>
      <c r="BL375" s="372">
        <f t="shared" si="882"/>
        <v>0</v>
      </c>
      <c r="BM375" s="431">
        <v>0</v>
      </c>
      <c r="BN375" s="510">
        <v>0</v>
      </c>
      <c r="BO375" s="371">
        <f t="shared" si="918"/>
        <v>0</v>
      </c>
      <c r="BP375" s="372">
        <f t="shared" si="918"/>
        <v>0</v>
      </c>
      <c r="BQ375" s="426">
        <v>0</v>
      </c>
      <c r="BR375" s="510">
        <v>0</v>
      </c>
      <c r="BS375" s="371">
        <f t="shared" si="919"/>
        <v>0</v>
      </c>
      <c r="BT375" s="372">
        <f t="shared" si="919"/>
        <v>0</v>
      </c>
      <c r="BU375" s="426"/>
      <c r="BV375" s="425"/>
      <c r="BW375" s="371">
        <f t="shared" si="920"/>
        <v>0</v>
      </c>
      <c r="BX375" s="423">
        <f t="shared" si="878"/>
        <v>0</v>
      </c>
      <c r="BY375" s="358">
        <f t="shared" si="883"/>
        <v>0</v>
      </c>
      <c r="BZ375" s="372">
        <f t="shared" si="883"/>
        <v>0</v>
      </c>
      <c r="CA375" s="358">
        <f t="shared" si="884"/>
        <v>0</v>
      </c>
      <c r="CB375" s="372">
        <f t="shared" si="884"/>
        <v>0</v>
      </c>
      <c r="CC375" s="427" t="s">
        <v>390</v>
      </c>
      <c r="CD375" s="510">
        <v>0</v>
      </c>
      <c r="CE375" s="371">
        <f t="shared" si="835"/>
        <v>0</v>
      </c>
      <c r="CF375" s="372">
        <f t="shared" si="835"/>
        <v>0</v>
      </c>
      <c r="CG375" s="426" t="s">
        <v>390</v>
      </c>
      <c r="CH375" s="510">
        <v>0</v>
      </c>
      <c r="CI375" s="371">
        <f t="shared" si="921"/>
        <v>0</v>
      </c>
      <c r="CJ375" s="372">
        <f t="shared" si="921"/>
        <v>0</v>
      </c>
      <c r="CK375" s="426"/>
      <c r="CL375" s="446"/>
      <c r="CM375" s="371">
        <f t="shared" si="922"/>
        <v>0</v>
      </c>
      <c r="CN375" s="372">
        <f t="shared" si="922"/>
        <v>0</v>
      </c>
      <c r="CO375" s="371">
        <f t="shared" si="885"/>
        <v>0</v>
      </c>
      <c r="CP375" s="372">
        <f t="shared" si="885"/>
        <v>0</v>
      </c>
      <c r="CQ375" s="371">
        <f t="shared" si="886"/>
        <v>0</v>
      </c>
      <c r="CR375" s="372">
        <f t="shared" si="886"/>
        <v>0</v>
      </c>
      <c r="CS375" s="426"/>
      <c r="CT375" s="510">
        <v>0</v>
      </c>
      <c r="CU375" s="371">
        <f t="shared" si="836"/>
        <v>0</v>
      </c>
      <c r="CV375" s="372">
        <f t="shared" si="836"/>
        <v>0</v>
      </c>
      <c r="CW375" s="426"/>
      <c r="CX375" s="510">
        <v>0</v>
      </c>
      <c r="CY375" s="371">
        <f t="shared" si="837"/>
        <v>0</v>
      </c>
      <c r="CZ375" s="372">
        <f t="shared" si="837"/>
        <v>0</v>
      </c>
      <c r="DA375" s="421"/>
      <c r="DB375" s="420"/>
      <c r="DC375" s="371">
        <f t="shared" si="887"/>
        <v>0</v>
      </c>
      <c r="DD375" s="372">
        <f t="shared" si="887"/>
        <v>0</v>
      </c>
      <c r="DE375" s="371">
        <f t="shared" si="888"/>
        <v>0</v>
      </c>
      <c r="DF375" s="372">
        <f t="shared" si="888"/>
        <v>0</v>
      </c>
      <c r="DG375" s="371">
        <f t="shared" si="889"/>
        <v>0</v>
      </c>
      <c r="DH375" s="372">
        <f t="shared" si="889"/>
        <v>0</v>
      </c>
      <c r="DI375" s="371">
        <f t="shared" si="890"/>
        <v>0</v>
      </c>
      <c r="DJ375" s="372">
        <f t="shared" si="890"/>
        <v>0</v>
      </c>
      <c r="DK375" s="371">
        <f t="shared" si="890"/>
        <v>0</v>
      </c>
      <c r="DL375" s="372">
        <f t="shared" si="890"/>
        <v>0</v>
      </c>
      <c r="DM375" s="371">
        <f t="shared" si="891"/>
        <v>0</v>
      </c>
      <c r="DN375" s="372">
        <f t="shared" si="891"/>
        <v>0</v>
      </c>
      <c r="DO375" s="371">
        <f t="shared" si="892"/>
        <v>0</v>
      </c>
      <c r="DP375" s="372">
        <f t="shared" si="892"/>
        <v>0</v>
      </c>
      <c r="DQ375" s="371">
        <f t="shared" si="893"/>
        <v>0</v>
      </c>
      <c r="DR375" s="372">
        <f t="shared" si="893"/>
        <v>0</v>
      </c>
      <c r="DS375" s="371">
        <f t="shared" si="894"/>
        <v>0</v>
      </c>
      <c r="DT375" s="372">
        <f t="shared" si="894"/>
        <v>0</v>
      </c>
      <c r="DU375" s="424">
        <v>124</v>
      </c>
      <c r="DV375" s="510">
        <v>149</v>
      </c>
      <c r="DW375" s="371">
        <f t="shared" si="895"/>
        <v>0</v>
      </c>
      <c r="DX375" s="372">
        <f t="shared" si="895"/>
        <v>149</v>
      </c>
      <c r="DY375" s="426">
        <v>205</v>
      </c>
      <c r="DZ375" s="510">
        <v>151</v>
      </c>
      <c r="EA375" s="371">
        <f t="shared" si="896"/>
        <v>0</v>
      </c>
      <c r="EB375" s="372">
        <f t="shared" si="896"/>
        <v>151</v>
      </c>
      <c r="EC375" s="426"/>
      <c r="ED375" s="425"/>
      <c r="EE375" s="371">
        <f t="shared" si="897"/>
        <v>0</v>
      </c>
      <c r="EF375" s="372">
        <f t="shared" si="897"/>
        <v>0</v>
      </c>
      <c r="EG375" s="358">
        <f t="shared" si="898"/>
        <v>329</v>
      </c>
      <c r="EH375" s="372">
        <f t="shared" si="898"/>
        <v>300</v>
      </c>
      <c r="EI375" s="358">
        <f t="shared" si="899"/>
        <v>0</v>
      </c>
      <c r="EJ375" s="372">
        <f t="shared" si="899"/>
        <v>300</v>
      </c>
      <c r="EK375" s="427">
        <v>2.7903225806451615</v>
      </c>
      <c r="EL375" s="510">
        <v>2.8</v>
      </c>
      <c r="EM375" s="371">
        <f t="shared" si="870"/>
        <v>346</v>
      </c>
      <c r="EN375" s="372">
        <f t="shared" si="870"/>
        <v>417.2</v>
      </c>
      <c r="EO375" s="426">
        <v>3.1804878048780489</v>
      </c>
      <c r="EP375" s="510">
        <v>3.3</v>
      </c>
      <c r="EQ375" s="371">
        <f t="shared" si="923"/>
        <v>652</v>
      </c>
      <c r="ER375" s="372">
        <f t="shared" si="923"/>
        <v>498.29999999999995</v>
      </c>
      <c r="ES375" s="426"/>
      <c r="ET375" s="446"/>
      <c r="EU375" s="371">
        <f t="shared" si="868"/>
        <v>0</v>
      </c>
      <c r="EV375" s="372">
        <f t="shared" si="869"/>
        <v>0</v>
      </c>
      <c r="EW375" s="371">
        <f t="shared" si="900"/>
        <v>3.0334346504559271</v>
      </c>
      <c r="EX375" s="372">
        <f t="shared" si="900"/>
        <v>3.0516666666666667</v>
      </c>
      <c r="EY375" s="371">
        <f t="shared" si="901"/>
        <v>998</v>
      </c>
      <c r="EZ375" s="372">
        <f t="shared" si="901"/>
        <v>915.5</v>
      </c>
      <c r="FA375" s="426"/>
      <c r="FB375" s="510">
        <v>62.6</v>
      </c>
      <c r="FC375" s="371">
        <f t="shared" si="902"/>
        <v>0</v>
      </c>
      <c r="FD375" s="372">
        <f t="shared" si="902"/>
        <v>9327.4</v>
      </c>
      <c r="FE375" s="426"/>
      <c r="FF375" s="510">
        <v>52.4</v>
      </c>
      <c r="FG375" s="371">
        <f t="shared" si="903"/>
        <v>0</v>
      </c>
      <c r="FH375" s="372">
        <f t="shared" si="903"/>
        <v>7912.4</v>
      </c>
      <c r="FI375" s="421"/>
      <c r="FJ375" s="420"/>
      <c r="FK375" s="371">
        <f t="shared" si="904"/>
        <v>0</v>
      </c>
      <c r="FL375" s="372">
        <f t="shared" si="904"/>
        <v>0</v>
      </c>
      <c r="FM375" s="371">
        <f t="shared" si="905"/>
        <v>0</v>
      </c>
      <c r="FN375" s="372">
        <f t="shared" si="905"/>
        <v>57.466000000000001</v>
      </c>
      <c r="FO375" s="371">
        <f t="shared" si="906"/>
        <v>0</v>
      </c>
      <c r="FP375" s="372">
        <f t="shared" si="906"/>
        <v>17239.8</v>
      </c>
      <c r="FQ375" s="424">
        <v>17</v>
      </c>
      <c r="FR375" s="510">
        <v>26</v>
      </c>
      <c r="FS375" s="371">
        <f t="shared" si="907"/>
        <v>0</v>
      </c>
      <c r="FT375" s="372">
        <f t="shared" si="907"/>
        <v>26</v>
      </c>
      <c r="FU375" s="426">
        <v>4.882352941176471</v>
      </c>
      <c r="FV375" s="510">
        <v>5</v>
      </c>
      <c r="FW375" s="371">
        <f t="shared" si="908"/>
        <v>83</v>
      </c>
      <c r="FX375" s="372">
        <f t="shared" si="908"/>
        <v>130</v>
      </c>
      <c r="FY375" s="426"/>
      <c r="FZ375" s="510">
        <v>39.4</v>
      </c>
      <c r="GA375" s="371">
        <f t="shared" si="909"/>
        <v>0</v>
      </c>
      <c r="GB375" s="372">
        <f t="shared" si="909"/>
        <v>1024.3999999999999</v>
      </c>
      <c r="GC375" s="406">
        <f t="shared" si="873"/>
        <v>124</v>
      </c>
      <c r="GD375" s="372">
        <f t="shared" si="873"/>
        <v>149</v>
      </c>
      <c r="GE375" s="371">
        <f t="shared" si="873"/>
        <v>0</v>
      </c>
      <c r="GF375" s="372">
        <f t="shared" si="873"/>
        <v>149</v>
      </c>
      <c r="GG375" s="371">
        <f t="shared" si="910"/>
        <v>346</v>
      </c>
      <c r="GH375" s="372">
        <f t="shared" si="910"/>
        <v>417.2</v>
      </c>
      <c r="GI375" s="371" t="str">
        <f t="shared" si="911"/>
        <v/>
      </c>
      <c r="GJ375" s="372">
        <f t="shared" si="911"/>
        <v>9327.4</v>
      </c>
      <c r="GK375" s="406">
        <f t="shared" si="874"/>
        <v>205</v>
      </c>
      <c r="GL375" s="372">
        <f t="shared" si="874"/>
        <v>151</v>
      </c>
      <c r="GM375" s="371">
        <f t="shared" si="874"/>
        <v>0</v>
      </c>
      <c r="GN375" s="372">
        <f t="shared" si="874"/>
        <v>151</v>
      </c>
      <c r="GO375" s="371">
        <f t="shared" si="912"/>
        <v>652</v>
      </c>
      <c r="GP375" s="372">
        <f t="shared" si="912"/>
        <v>498.29999999999995</v>
      </c>
      <c r="GQ375" s="371">
        <f t="shared" si="913"/>
        <v>0</v>
      </c>
      <c r="GR375" s="372">
        <f t="shared" si="913"/>
        <v>7912.4</v>
      </c>
      <c r="GS375" s="406">
        <f t="shared" si="875"/>
        <v>329</v>
      </c>
      <c r="GT375" s="372">
        <f t="shared" si="875"/>
        <v>300</v>
      </c>
      <c r="GU375" s="371">
        <f t="shared" si="875"/>
        <v>0</v>
      </c>
      <c r="GV375" s="372">
        <f t="shared" si="871"/>
        <v>300</v>
      </c>
      <c r="GW375" s="371">
        <f t="shared" si="914"/>
        <v>998</v>
      </c>
      <c r="GX375" s="372">
        <f t="shared" si="914"/>
        <v>915.5</v>
      </c>
      <c r="GY375" s="371" t="str">
        <f t="shared" si="914"/>
        <v/>
      </c>
      <c r="GZ375" s="372">
        <f t="shared" si="879"/>
        <v>17239.8</v>
      </c>
      <c r="HA375" s="406">
        <f t="shared" si="876"/>
        <v>0</v>
      </c>
      <c r="HB375" s="372">
        <f t="shared" si="876"/>
        <v>0</v>
      </c>
      <c r="HC375" s="371">
        <f t="shared" si="876"/>
        <v>0</v>
      </c>
      <c r="HD375" s="372">
        <f t="shared" si="872"/>
        <v>0</v>
      </c>
      <c r="HE375" s="371" t="str">
        <f t="shared" si="877"/>
        <v/>
      </c>
      <c r="HF375" s="372" t="str">
        <f t="shared" si="877"/>
        <v/>
      </c>
      <c r="HG375" s="371" t="str">
        <f t="shared" si="915"/>
        <v/>
      </c>
      <c r="HH375" s="372" t="str">
        <f t="shared" si="915"/>
        <v/>
      </c>
      <c r="HI375" s="406">
        <f t="shared" si="916"/>
        <v>1081</v>
      </c>
      <c r="HJ375" s="372">
        <f t="shared" si="916"/>
        <v>1045.5</v>
      </c>
      <c r="HK375" s="371" t="str">
        <f t="shared" si="917"/>
        <v/>
      </c>
      <c r="HL375" s="371">
        <f t="shared" si="917"/>
        <v>18264.2</v>
      </c>
    </row>
    <row r="376" spans="1:220" ht="15">
      <c r="A376" s="488" t="s">
        <v>287</v>
      </c>
      <c r="B376" s="487" t="s">
        <v>599</v>
      </c>
      <c r="C376" s="48"/>
      <c r="D376" s="488">
        <v>225502</v>
      </c>
      <c r="E376" s="442">
        <v>4</v>
      </c>
      <c r="F376" s="676">
        <v>490</v>
      </c>
      <c r="G376" s="420">
        <v>515</v>
      </c>
      <c r="H376" s="421">
        <v>2</v>
      </c>
      <c r="I376" s="510">
        <v>0</v>
      </c>
      <c r="J376" s="371">
        <f t="shared" si="838"/>
        <v>488</v>
      </c>
      <c r="K376" s="372">
        <f t="shared" si="839"/>
        <v>515</v>
      </c>
      <c r="L376" s="420"/>
      <c r="M376" s="371">
        <f t="shared" si="840"/>
        <v>488</v>
      </c>
      <c r="N376" s="372">
        <f t="shared" si="841"/>
        <v>515</v>
      </c>
      <c r="O376" s="371">
        <f t="shared" si="842"/>
        <v>0</v>
      </c>
      <c r="P376" s="372">
        <f t="shared" si="843"/>
        <v>515</v>
      </c>
      <c r="Q376" s="424">
        <v>0</v>
      </c>
      <c r="R376" s="510">
        <v>0</v>
      </c>
      <c r="S376" s="371">
        <f t="shared" si="844"/>
        <v>0</v>
      </c>
      <c r="T376" s="372">
        <f t="shared" si="845"/>
        <v>0</v>
      </c>
      <c r="U376" s="426">
        <v>0</v>
      </c>
      <c r="V376" s="510">
        <v>0</v>
      </c>
      <c r="W376" s="371">
        <f t="shared" si="846"/>
        <v>0</v>
      </c>
      <c r="X376" s="372">
        <f t="shared" si="847"/>
        <v>0</v>
      </c>
      <c r="Y376" s="426"/>
      <c r="Z376" s="425"/>
      <c r="AA376" s="371">
        <f t="shared" si="848"/>
        <v>0</v>
      </c>
      <c r="AB376" s="372">
        <f t="shared" si="849"/>
        <v>0</v>
      </c>
      <c r="AC376" s="358">
        <f t="shared" si="850"/>
        <v>0</v>
      </c>
      <c r="AD376" s="372">
        <f t="shared" si="851"/>
        <v>0</v>
      </c>
      <c r="AE376" s="358">
        <f t="shared" si="852"/>
        <v>0</v>
      </c>
      <c r="AF376" s="372">
        <f t="shared" si="853"/>
        <v>0</v>
      </c>
      <c r="AG376" s="427" t="s">
        <v>390</v>
      </c>
      <c r="AH376" s="510">
        <v>0</v>
      </c>
      <c r="AI376" s="371">
        <f t="shared" si="854"/>
        <v>0</v>
      </c>
      <c r="AJ376" s="372">
        <f t="shared" si="855"/>
        <v>0</v>
      </c>
      <c r="AK376" s="426" t="s">
        <v>390</v>
      </c>
      <c r="AL376" s="510">
        <v>0</v>
      </c>
      <c r="AM376" s="371">
        <f t="shared" si="856"/>
        <v>0</v>
      </c>
      <c r="AN376" s="372">
        <f t="shared" si="857"/>
        <v>0</v>
      </c>
      <c r="AO376" s="426"/>
      <c r="AP376" s="446"/>
      <c r="AQ376" s="371">
        <f t="shared" si="858"/>
        <v>0</v>
      </c>
      <c r="AR376" s="372">
        <f t="shared" si="859"/>
        <v>0</v>
      </c>
      <c r="AS376" s="371">
        <f t="shared" si="860"/>
        <v>0</v>
      </c>
      <c r="AT376" s="372">
        <f t="shared" si="861"/>
        <v>0</v>
      </c>
      <c r="AU376" s="371">
        <f t="shared" si="862"/>
        <v>0</v>
      </c>
      <c r="AV376" s="372">
        <f t="shared" si="863"/>
        <v>0</v>
      </c>
      <c r="AW376" s="426"/>
      <c r="AX376" s="510">
        <v>0</v>
      </c>
      <c r="AY376" s="371">
        <f t="shared" si="864"/>
        <v>0</v>
      </c>
      <c r="AZ376" s="372">
        <f t="shared" si="865"/>
        <v>0</v>
      </c>
      <c r="BA376" s="426"/>
      <c r="BB376" s="510">
        <v>0</v>
      </c>
      <c r="BC376" s="371">
        <f t="shared" si="866"/>
        <v>0</v>
      </c>
      <c r="BD376" s="372">
        <f t="shared" si="867"/>
        <v>0</v>
      </c>
      <c r="BE376" s="421"/>
      <c r="BF376" s="420"/>
      <c r="BG376" s="371">
        <f t="shared" si="880"/>
        <v>0</v>
      </c>
      <c r="BH376" s="372">
        <f t="shared" si="880"/>
        <v>0</v>
      </c>
      <c r="BI376" s="371">
        <f t="shared" si="881"/>
        <v>0</v>
      </c>
      <c r="BJ376" s="372">
        <f t="shared" si="881"/>
        <v>0</v>
      </c>
      <c r="BK376" s="371">
        <f t="shared" si="882"/>
        <v>0</v>
      </c>
      <c r="BL376" s="372">
        <f t="shared" si="882"/>
        <v>0</v>
      </c>
      <c r="BM376" s="431">
        <v>0</v>
      </c>
      <c r="BN376" s="510">
        <v>0</v>
      </c>
      <c r="BO376" s="371">
        <f t="shared" si="918"/>
        <v>0</v>
      </c>
      <c r="BP376" s="372">
        <f t="shared" si="918"/>
        <v>0</v>
      </c>
      <c r="BQ376" s="426">
        <v>0</v>
      </c>
      <c r="BR376" s="510">
        <v>1</v>
      </c>
      <c r="BS376" s="371">
        <f t="shared" si="919"/>
        <v>0</v>
      </c>
      <c r="BT376" s="372">
        <f t="shared" si="919"/>
        <v>1</v>
      </c>
      <c r="BU376" s="426"/>
      <c r="BV376" s="425"/>
      <c r="BW376" s="371">
        <f t="shared" si="920"/>
        <v>0</v>
      </c>
      <c r="BX376" s="423">
        <f t="shared" si="878"/>
        <v>0</v>
      </c>
      <c r="BY376" s="358">
        <f t="shared" si="883"/>
        <v>0</v>
      </c>
      <c r="BZ376" s="372">
        <f t="shared" si="883"/>
        <v>1</v>
      </c>
      <c r="CA376" s="358">
        <f t="shared" si="884"/>
        <v>0</v>
      </c>
      <c r="CB376" s="372">
        <f t="shared" si="884"/>
        <v>1</v>
      </c>
      <c r="CC376" s="427" t="s">
        <v>390</v>
      </c>
      <c r="CD376" s="510">
        <v>0</v>
      </c>
      <c r="CE376" s="371">
        <f t="shared" si="835"/>
        <v>0</v>
      </c>
      <c r="CF376" s="372">
        <f t="shared" si="835"/>
        <v>0</v>
      </c>
      <c r="CG376" s="426" t="s">
        <v>390</v>
      </c>
      <c r="CH376" s="510">
        <v>3</v>
      </c>
      <c r="CI376" s="371">
        <f t="shared" si="921"/>
        <v>0</v>
      </c>
      <c r="CJ376" s="372">
        <f t="shared" si="921"/>
        <v>3</v>
      </c>
      <c r="CK376" s="426"/>
      <c r="CL376" s="446"/>
      <c r="CM376" s="371">
        <f t="shared" si="922"/>
        <v>0</v>
      </c>
      <c r="CN376" s="372">
        <f t="shared" si="922"/>
        <v>0</v>
      </c>
      <c r="CO376" s="371">
        <f t="shared" si="885"/>
        <v>0</v>
      </c>
      <c r="CP376" s="372">
        <f t="shared" si="885"/>
        <v>3</v>
      </c>
      <c r="CQ376" s="371">
        <f t="shared" si="886"/>
        <v>0</v>
      </c>
      <c r="CR376" s="372">
        <f t="shared" si="886"/>
        <v>3</v>
      </c>
      <c r="CS376" s="426"/>
      <c r="CT376" s="510">
        <v>0</v>
      </c>
      <c r="CU376" s="371">
        <f t="shared" si="836"/>
        <v>0</v>
      </c>
      <c r="CV376" s="372">
        <f t="shared" si="836"/>
        <v>0</v>
      </c>
      <c r="CW376" s="426"/>
      <c r="CX376" s="510">
        <v>52</v>
      </c>
      <c r="CY376" s="371">
        <f t="shared" si="837"/>
        <v>0</v>
      </c>
      <c r="CZ376" s="372">
        <f t="shared" si="837"/>
        <v>52</v>
      </c>
      <c r="DA376" s="421"/>
      <c r="DB376" s="420"/>
      <c r="DC376" s="371">
        <f t="shared" si="887"/>
        <v>0</v>
      </c>
      <c r="DD376" s="372">
        <f t="shared" si="887"/>
        <v>0</v>
      </c>
      <c r="DE376" s="371">
        <f t="shared" si="888"/>
        <v>0</v>
      </c>
      <c r="DF376" s="372">
        <f t="shared" si="888"/>
        <v>52</v>
      </c>
      <c r="DG376" s="371">
        <f t="shared" si="889"/>
        <v>0</v>
      </c>
      <c r="DH376" s="372">
        <f t="shared" si="889"/>
        <v>52</v>
      </c>
      <c r="DI376" s="371">
        <f t="shared" si="890"/>
        <v>0</v>
      </c>
      <c r="DJ376" s="372">
        <f t="shared" si="890"/>
        <v>1</v>
      </c>
      <c r="DK376" s="371">
        <f t="shared" si="890"/>
        <v>0</v>
      </c>
      <c r="DL376" s="372">
        <f t="shared" si="890"/>
        <v>1</v>
      </c>
      <c r="DM376" s="371">
        <f t="shared" si="891"/>
        <v>0</v>
      </c>
      <c r="DN376" s="372">
        <f t="shared" si="891"/>
        <v>3</v>
      </c>
      <c r="DO376" s="371">
        <f t="shared" si="892"/>
        <v>0</v>
      </c>
      <c r="DP376" s="372">
        <f t="shared" si="892"/>
        <v>3</v>
      </c>
      <c r="DQ376" s="371">
        <f t="shared" si="893"/>
        <v>0</v>
      </c>
      <c r="DR376" s="372">
        <f t="shared" si="893"/>
        <v>52</v>
      </c>
      <c r="DS376" s="371">
        <f t="shared" si="894"/>
        <v>0</v>
      </c>
      <c r="DT376" s="372">
        <f t="shared" si="894"/>
        <v>52</v>
      </c>
      <c r="DU376" s="424">
        <v>168</v>
      </c>
      <c r="DV376" s="510">
        <v>143</v>
      </c>
      <c r="DW376" s="371">
        <f t="shared" si="895"/>
        <v>0</v>
      </c>
      <c r="DX376" s="372">
        <f t="shared" si="895"/>
        <v>143</v>
      </c>
      <c r="DY376" s="426">
        <v>297</v>
      </c>
      <c r="DZ376" s="510">
        <v>329</v>
      </c>
      <c r="EA376" s="371">
        <f t="shared" si="896"/>
        <v>0</v>
      </c>
      <c r="EB376" s="372">
        <f t="shared" si="896"/>
        <v>329</v>
      </c>
      <c r="EC376" s="426"/>
      <c r="ED376" s="425"/>
      <c r="EE376" s="371">
        <f t="shared" si="897"/>
        <v>0</v>
      </c>
      <c r="EF376" s="372">
        <f t="shared" si="897"/>
        <v>0</v>
      </c>
      <c r="EG376" s="358">
        <f t="shared" si="898"/>
        <v>465</v>
      </c>
      <c r="EH376" s="372">
        <f t="shared" si="898"/>
        <v>472</v>
      </c>
      <c r="EI376" s="358">
        <f t="shared" si="899"/>
        <v>0</v>
      </c>
      <c r="EJ376" s="372">
        <f t="shared" si="899"/>
        <v>472</v>
      </c>
      <c r="EK376" s="427">
        <v>2.3273809523809526</v>
      </c>
      <c r="EL376" s="510">
        <v>2.4</v>
      </c>
      <c r="EM376" s="371">
        <f t="shared" si="870"/>
        <v>391</v>
      </c>
      <c r="EN376" s="372">
        <f t="shared" si="870"/>
        <v>343.2</v>
      </c>
      <c r="EO376" s="426">
        <v>3.0336700336700337</v>
      </c>
      <c r="EP376" s="510">
        <v>3</v>
      </c>
      <c r="EQ376" s="371">
        <f t="shared" si="923"/>
        <v>901</v>
      </c>
      <c r="ER376" s="372">
        <f t="shared" si="923"/>
        <v>987</v>
      </c>
      <c r="ES376" s="426"/>
      <c r="ET376" s="446"/>
      <c r="EU376" s="371">
        <f t="shared" si="868"/>
        <v>0</v>
      </c>
      <c r="EV376" s="372">
        <f t="shared" si="869"/>
        <v>0</v>
      </c>
      <c r="EW376" s="371">
        <f t="shared" si="900"/>
        <v>2.7784946236559138</v>
      </c>
      <c r="EX376" s="372">
        <f t="shared" si="900"/>
        <v>2.8182203389830511</v>
      </c>
      <c r="EY376" s="371">
        <f t="shared" si="901"/>
        <v>1292</v>
      </c>
      <c r="EZ376" s="372">
        <f t="shared" si="901"/>
        <v>1330.2</v>
      </c>
      <c r="FA376" s="426"/>
      <c r="FB376" s="510">
        <v>59.6</v>
      </c>
      <c r="FC376" s="371">
        <f t="shared" si="902"/>
        <v>0</v>
      </c>
      <c r="FD376" s="372">
        <f t="shared" si="902"/>
        <v>8522.8000000000011</v>
      </c>
      <c r="FE376" s="426"/>
      <c r="FF376" s="510">
        <v>55.6</v>
      </c>
      <c r="FG376" s="371">
        <f t="shared" si="903"/>
        <v>0</v>
      </c>
      <c r="FH376" s="372">
        <f t="shared" si="903"/>
        <v>18292.400000000001</v>
      </c>
      <c r="FI376" s="421"/>
      <c r="FJ376" s="420"/>
      <c r="FK376" s="371">
        <f t="shared" si="904"/>
        <v>0</v>
      </c>
      <c r="FL376" s="372">
        <f t="shared" si="904"/>
        <v>0</v>
      </c>
      <c r="FM376" s="371">
        <f t="shared" si="905"/>
        <v>0</v>
      </c>
      <c r="FN376" s="372">
        <f t="shared" si="905"/>
        <v>56.811864406779669</v>
      </c>
      <c r="FO376" s="371">
        <f t="shared" si="906"/>
        <v>0</v>
      </c>
      <c r="FP376" s="372">
        <f t="shared" si="906"/>
        <v>26815.200000000004</v>
      </c>
      <c r="FQ376" s="424">
        <v>23</v>
      </c>
      <c r="FR376" s="510">
        <v>42</v>
      </c>
      <c r="FS376" s="371">
        <f t="shared" si="907"/>
        <v>0</v>
      </c>
      <c r="FT376" s="372">
        <f t="shared" si="907"/>
        <v>42</v>
      </c>
      <c r="FU376" s="426">
        <v>2.652173913043478</v>
      </c>
      <c r="FV376" s="510">
        <v>3</v>
      </c>
      <c r="FW376" s="371">
        <f t="shared" si="908"/>
        <v>60.999999999999993</v>
      </c>
      <c r="FX376" s="372">
        <f t="shared" si="908"/>
        <v>126</v>
      </c>
      <c r="FY376" s="426"/>
      <c r="FZ376" s="510">
        <v>48.3</v>
      </c>
      <c r="GA376" s="371">
        <f t="shared" si="909"/>
        <v>0</v>
      </c>
      <c r="GB376" s="372">
        <f t="shared" si="909"/>
        <v>2028.6</v>
      </c>
      <c r="GC376" s="406">
        <f t="shared" si="873"/>
        <v>168</v>
      </c>
      <c r="GD376" s="372">
        <f t="shared" si="873"/>
        <v>143</v>
      </c>
      <c r="GE376" s="371">
        <f t="shared" si="873"/>
        <v>0</v>
      </c>
      <c r="GF376" s="372">
        <f t="shared" si="873"/>
        <v>143</v>
      </c>
      <c r="GG376" s="371">
        <f t="shared" si="910"/>
        <v>391</v>
      </c>
      <c r="GH376" s="372">
        <f t="shared" si="910"/>
        <v>343.2</v>
      </c>
      <c r="GI376" s="371" t="str">
        <f t="shared" si="911"/>
        <v/>
      </c>
      <c r="GJ376" s="372">
        <f t="shared" si="911"/>
        <v>8522.8000000000011</v>
      </c>
      <c r="GK376" s="406">
        <f t="shared" si="874"/>
        <v>297</v>
      </c>
      <c r="GL376" s="372">
        <f t="shared" si="874"/>
        <v>330</v>
      </c>
      <c r="GM376" s="371">
        <f t="shared" si="874"/>
        <v>0</v>
      </c>
      <c r="GN376" s="372">
        <f t="shared" si="874"/>
        <v>330</v>
      </c>
      <c r="GO376" s="371">
        <f t="shared" si="912"/>
        <v>901</v>
      </c>
      <c r="GP376" s="372">
        <f t="shared" si="912"/>
        <v>990</v>
      </c>
      <c r="GQ376" s="371">
        <f t="shared" si="913"/>
        <v>0</v>
      </c>
      <c r="GR376" s="372">
        <f t="shared" si="913"/>
        <v>18344.400000000001</v>
      </c>
      <c r="GS376" s="406">
        <f t="shared" si="875"/>
        <v>465</v>
      </c>
      <c r="GT376" s="372">
        <f t="shared" si="875"/>
        <v>473</v>
      </c>
      <c r="GU376" s="371">
        <f t="shared" si="875"/>
        <v>0</v>
      </c>
      <c r="GV376" s="372">
        <f t="shared" si="871"/>
        <v>473</v>
      </c>
      <c r="GW376" s="371">
        <f t="shared" si="914"/>
        <v>1292</v>
      </c>
      <c r="GX376" s="372">
        <f t="shared" si="914"/>
        <v>1333.2</v>
      </c>
      <c r="GY376" s="371" t="str">
        <f t="shared" si="914"/>
        <v/>
      </c>
      <c r="GZ376" s="372">
        <f t="shared" si="879"/>
        <v>26867.200000000004</v>
      </c>
      <c r="HA376" s="406">
        <f t="shared" si="876"/>
        <v>0</v>
      </c>
      <c r="HB376" s="372">
        <f t="shared" si="876"/>
        <v>0</v>
      </c>
      <c r="HC376" s="371">
        <f t="shared" si="876"/>
        <v>0</v>
      </c>
      <c r="HD376" s="372">
        <f t="shared" si="872"/>
        <v>0</v>
      </c>
      <c r="HE376" s="371" t="str">
        <f t="shared" si="877"/>
        <v/>
      </c>
      <c r="HF376" s="372" t="str">
        <f t="shared" si="877"/>
        <v/>
      </c>
      <c r="HG376" s="371" t="str">
        <f t="shared" si="915"/>
        <v/>
      </c>
      <c r="HH376" s="372" t="str">
        <f t="shared" si="915"/>
        <v/>
      </c>
      <c r="HI376" s="406">
        <f t="shared" si="916"/>
        <v>1353</v>
      </c>
      <c r="HJ376" s="372">
        <f t="shared" si="916"/>
        <v>1459.2</v>
      </c>
      <c r="HK376" s="371" t="str">
        <f t="shared" si="917"/>
        <v/>
      </c>
      <c r="HL376" s="371">
        <f t="shared" si="917"/>
        <v>28895.800000000003</v>
      </c>
    </row>
    <row r="377" spans="1:220" ht="15">
      <c r="A377" s="488" t="s">
        <v>287</v>
      </c>
      <c r="B377" s="534" t="s">
        <v>594</v>
      </c>
      <c r="C377" s="535" t="s">
        <v>1015</v>
      </c>
      <c r="D377" s="488">
        <v>227377</v>
      </c>
      <c r="E377" s="536">
        <v>3</v>
      </c>
      <c r="F377" s="676">
        <v>987</v>
      </c>
      <c r="G377" s="420">
        <v>1052</v>
      </c>
      <c r="H377" s="421">
        <v>0</v>
      </c>
      <c r="I377" s="510">
        <v>1</v>
      </c>
      <c r="J377" s="371">
        <f t="shared" si="838"/>
        <v>987</v>
      </c>
      <c r="K377" s="372">
        <f t="shared" si="839"/>
        <v>1051</v>
      </c>
      <c r="L377" s="420"/>
      <c r="M377" s="371">
        <f t="shared" si="840"/>
        <v>987</v>
      </c>
      <c r="N377" s="372">
        <f t="shared" si="841"/>
        <v>1051</v>
      </c>
      <c r="O377" s="371">
        <f t="shared" si="842"/>
        <v>0</v>
      </c>
      <c r="P377" s="372">
        <f t="shared" si="843"/>
        <v>1051</v>
      </c>
      <c r="Q377" s="424">
        <v>3</v>
      </c>
      <c r="R377" s="510">
        <v>4</v>
      </c>
      <c r="S377" s="371">
        <f t="shared" si="844"/>
        <v>0</v>
      </c>
      <c r="T377" s="372">
        <f t="shared" si="845"/>
        <v>4</v>
      </c>
      <c r="U377" s="426">
        <v>0</v>
      </c>
      <c r="V377" s="510">
        <v>2</v>
      </c>
      <c r="W377" s="371">
        <f t="shared" si="846"/>
        <v>0</v>
      </c>
      <c r="X377" s="372">
        <f t="shared" si="847"/>
        <v>2</v>
      </c>
      <c r="Y377" s="426"/>
      <c r="Z377" s="425"/>
      <c r="AA377" s="371">
        <f t="shared" si="848"/>
        <v>0</v>
      </c>
      <c r="AB377" s="372">
        <f t="shared" si="849"/>
        <v>0</v>
      </c>
      <c r="AC377" s="358">
        <f t="shared" si="850"/>
        <v>3</v>
      </c>
      <c r="AD377" s="372">
        <f t="shared" si="851"/>
        <v>6</v>
      </c>
      <c r="AE377" s="358">
        <f t="shared" si="852"/>
        <v>0</v>
      </c>
      <c r="AF377" s="372">
        <f t="shared" si="853"/>
        <v>6</v>
      </c>
      <c r="AG377" s="427">
        <v>5</v>
      </c>
      <c r="AH377" s="510">
        <v>3</v>
      </c>
      <c r="AI377" s="371">
        <f t="shared" si="854"/>
        <v>15</v>
      </c>
      <c r="AJ377" s="372">
        <f t="shared" si="855"/>
        <v>12</v>
      </c>
      <c r="AK377" s="426" t="s">
        <v>390</v>
      </c>
      <c r="AL377" s="510">
        <v>5.5</v>
      </c>
      <c r="AM377" s="371">
        <f t="shared" si="856"/>
        <v>0</v>
      </c>
      <c r="AN377" s="372">
        <f t="shared" si="857"/>
        <v>11</v>
      </c>
      <c r="AO377" s="426"/>
      <c r="AP377" s="446"/>
      <c r="AQ377" s="371">
        <f t="shared" si="858"/>
        <v>0</v>
      </c>
      <c r="AR377" s="372">
        <f t="shared" si="859"/>
        <v>0</v>
      </c>
      <c r="AS377" s="371">
        <f t="shared" si="860"/>
        <v>5</v>
      </c>
      <c r="AT377" s="372">
        <f t="shared" si="861"/>
        <v>3.8333333333333335</v>
      </c>
      <c r="AU377" s="371">
        <f t="shared" si="862"/>
        <v>15</v>
      </c>
      <c r="AV377" s="372">
        <f t="shared" si="863"/>
        <v>23</v>
      </c>
      <c r="AW377" s="426"/>
      <c r="AX377" s="510">
        <v>83.5</v>
      </c>
      <c r="AY377" s="371">
        <f t="shared" si="864"/>
        <v>0</v>
      </c>
      <c r="AZ377" s="372">
        <f t="shared" si="865"/>
        <v>334</v>
      </c>
      <c r="BA377" s="426"/>
      <c r="BB377" s="510">
        <v>72.5</v>
      </c>
      <c r="BC377" s="371">
        <f t="shared" si="866"/>
        <v>0</v>
      </c>
      <c r="BD377" s="372">
        <f t="shared" si="867"/>
        <v>145</v>
      </c>
      <c r="BE377" s="421"/>
      <c r="BF377" s="420"/>
      <c r="BG377" s="371">
        <f t="shared" si="880"/>
        <v>0</v>
      </c>
      <c r="BH377" s="372">
        <f t="shared" si="880"/>
        <v>0</v>
      </c>
      <c r="BI377" s="371">
        <f t="shared" si="881"/>
        <v>0</v>
      </c>
      <c r="BJ377" s="372">
        <f t="shared" si="881"/>
        <v>79.833333333333329</v>
      </c>
      <c r="BK377" s="371">
        <f t="shared" si="882"/>
        <v>0</v>
      </c>
      <c r="BL377" s="372">
        <f t="shared" si="882"/>
        <v>479</v>
      </c>
      <c r="BM377" s="431">
        <v>10</v>
      </c>
      <c r="BN377" s="510">
        <v>11</v>
      </c>
      <c r="BO377" s="371">
        <f t="shared" si="918"/>
        <v>0</v>
      </c>
      <c r="BP377" s="372">
        <f t="shared" si="918"/>
        <v>11</v>
      </c>
      <c r="BQ377" s="426">
        <v>0</v>
      </c>
      <c r="BR377" s="510">
        <v>3</v>
      </c>
      <c r="BS377" s="371">
        <f t="shared" si="919"/>
        <v>0</v>
      </c>
      <c r="BT377" s="372">
        <f t="shared" si="919"/>
        <v>3</v>
      </c>
      <c r="BU377" s="426"/>
      <c r="BV377" s="425"/>
      <c r="BW377" s="371">
        <f t="shared" si="920"/>
        <v>0</v>
      </c>
      <c r="BX377" s="423">
        <f t="shared" si="878"/>
        <v>0</v>
      </c>
      <c r="BY377" s="358">
        <f t="shared" si="883"/>
        <v>10</v>
      </c>
      <c r="BZ377" s="372">
        <f t="shared" si="883"/>
        <v>14</v>
      </c>
      <c r="CA377" s="358">
        <f t="shared" si="884"/>
        <v>0</v>
      </c>
      <c r="CB377" s="372">
        <f t="shared" si="884"/>
        <v>14</v>
      </c>
      <c r="CC377" s="427">
        <v>7.3</v>
      </c>
      <c r="CD377" s="510">
        <v>8</v>
      </c>
      <c r="CE377" s="371">
        <f t="shared" si="835"/>
        <v>73</v>
      </c>
      <c r="CF377" s="372">
        <f t="shared" si="835"/>
        <v>88</v>
      </c>
      <c r="CG377" s="426" t="s">
        <v>390</v>
      </c>
      <c r="CH377" s="510">
        <v>7</v>
      </c>
      <c r="CI377" s="371">
        <f t="shared" si="921"/>
        <v>0</v>
      </c>
      <c r="CJ377" s="372">
        <f t="shared" si="921"/>
        <v>21</v>
      </c>
      <c r="CK377" s="426"/>
      <c r="CL377" s="446"/>
      <c r="CM377" s="371">
        <f t="shared" si="922"/>
        <v>0</v>
      </c>
      <c r="CN377" s="372">
        <f t="shared" si="922"/>
        <v>0</v>
      </c>
      <c r="CO377" s="371">
        <f t="shared" si="885"/>
        <v>7.3</v>
      </c>
      <c r="CP377" s="372">
        <f t="shared" si="885"/>
        <v>7.7857142857142856</v>
      </c>
      <c r="CQ377" s="371">
        <f t="shared" si="886"/>
        <v>73</v>
      </c>
      <c r="CR377" s="372">
        <f t="shared" si="886"/>
        <v>109</v>
      </c>
      <c r="CS377" s="426"/>
      <c r="CT377" s="510">
        <v>97.2</v>
      </c>
      <c r="CU377" s="371">
        <f t="shared" si="836"/>
        <v>0</v>
      </c>
      <c r="CV377" s="372">
        <f t="shared" si="836"/>
        <v>1069.2</v>
      </c>
      <c r="CW377" s="426"/>
      <c r="CX377" s="510">
        <v>89.3</v>
      </c>
      <c r="CY377" s="371">
        <f t="shared" si="837"/>
        <v>0</v>
      </c>
      <c r="CZ377" s="372">
        <f t="shared" si="837"/>
        <v>267.89999999999998</v>
      </c>
      <c r="DA377" s="421"/>
      <c r="DB377" s="420"/>
      <c r="DC377" s="371">
        <f t="shared" si="887"/>
        <v>0</v>
      </c>
      <c r="DD377" s="372">
        <f t="shared" si="887"/>
        <v>0</v>
      </c>
      <c r="DE377" s="371">
        <f t="shared" si="888"/>
        <v>0</v>
      </c>
      <c r="DF377" s="372">
        <f t="shared" si="888"/>
        <v>95.507142857142853</v>
      </c>
      <c r="DG377" s="371">
        <f t="shared" si="889"/>
        <v>0</v>
      </c>
      <c r="DH377" s="372">
        <f t="shared" si="889"/>
        <v>1337.1</v>
      </c>
      <c r="DI377" s="371">
        <f t="shared" si="890"/>
        <v>13</v>
      </c>
      <c r="DJ377" s="372">
        <f t="shared" si="890"/>
        <v>20</v>
      </c>
      <c r="DK377" s="371">
        <f t="shared" si="890"/>
        <v>0</v>
      </c>
      <c r="DL377" s="372">
        <f t="shared" si="890"/>
        <v>20</v>
      </c>
      <c r="DM377" s="371">
        <f t="shared" si="891"/>
        <v>6.7692307692307692</v>
      </c>
      <c r="DN377" s="372">
        <f t="shared" si="891"/>
        <v>6.6</v>
      </c>
      <c r="DO377" s="371">
        <f t="shared" si="892"/>
        <v>88</v>
      </c>
      <c r="DP377" s="372">
        <f t="shared" si="892"/>
        <v>132</v>
      </c>
      <c r="DQ377" s="371">
        <f t="shared" si="893"/>
        <v>0</v>
      </c>
      <c r="DR377" s="372">
        <f t="shared" si="893"/>
        <v>90.804999999999993</v>
      </c>
      <c r="DS377" s="371">
        <f t="shared" si="894"/>
        <v>0</v>
      </c>
      <c r="DT377" s="372">
        <f t="shared" si="894"/>
        <v>1816.1</v>
      </c>
      <c r="DU377" s="424">
        <v>88</v>
      </c>
      <c r="DV377" s="510">
        <v>98</v>
      </c>
      <c r="DW377" s="371">
        <f t="shared" si="895"/>
        <v>0</v>
      </c>
      <c r="DX377" s="372">
        <f t="shared" si="895"/>
        <v>98</v>
      </c>
      <c r="DY377" s="426">
        <v>774</v>
      </c>
      <c r="DZ377" s="510">
        <v>842</v>
      </c>
      <c r="EA377" s="371">
        <f t="shared" si="896"/>
        <v>0</v>
      </c>
      <c r="EB377" s="372">
        <f t="shared" si="896"/>
        <v>842</v>
      </c>
      <c r="EC377" s="426"/>
      <c r="ED377" s="425"/>
      <c r="EE377" s="371">
        <f t="shared" si="897"/>
        <v>0</v>
      </c>
      <c r="EF377" s="372">
        <f t="shared" si="897"/>
        <v>0</v>
      </c>
      <c r="EG377" s="358">
        <f t="shared" si="898"/>
        <v>862</v>
      </c>
      <c r="EH377" s="372">
        <f t="shared" si="898"/>
        <v>940</v>
      </c>
      <c r="EI377" s="358">
        <f t="shared" si="899"/>
        <v>0</v>
      </c>
      <c r="EJ377" s="372">
        <f t="shared" si="899"/>
        <v>940</v>
      </c>
      <c r="EK377" s="427">
        <v>3.0909090909090908</v>
      </c>
      <c r="EL377" s="510">
        <v>2.7</v>
      </c>
      <c r="EM377" s="371">
        <f t="shared" si="870"/>
        <v>272</v>
      </c>
      <c r="EN377" s="372">
        <f t="shared" si="870"/>
        <v>264.60000000000002</v>
      </c>
      <c r="EO377" s="426">
        <v>3.4354005167958657</v>
      </c>
      <c r="EP377" s="510">
        <v>3.6</v>
      </c>
      <c r="EQ377" s="371">
        <f t="shared" si="923"/>
        <v>2659</v>
      </c>
      <c r="ER377" s="372">
        <f t="shared" si="923"/>
        <v>3031.2000000000003</v>
      </c>
      <c r="ES377" s="426"/>
      <c r="ET377" s="446"/>
      <c r="EU377" s="371">
        <f t="shared" si="868"/>
        <v>0</v>
      </c>
      <c r="EV377" s="372">
        <f t="shared" si="869"/>
        <v>0</v>
      </c>
      <c r="EW377" s="371">
        <f t="shared" si="900"/>
        <v>3.4002320185614847</v>
      </c>
      <c r="EX377" s="372">
        <f t="shared" si="900"/>
        <v>3.5061702127659577</v>
      </c>
      <c r="EY377" s="371">
        <f t="shared" si="901"/>
        <v>2931</v>
      </c>
      <c r="EZ377" s="372">
        <f t="shared" si="901"/>
        <v>3295.8</v>
      </c>
      <c r="FA377" s="426"/>
      <c r="FB377" s="510">
        <v>53</v>
      </c>
      <c r="FC377" s="371">
        <f t="shared" si="902"/>
        <v>0</v>
      </c>
      <c r="FD377" s="372">
        <f t="shared" si="902"/>
        <v>5194</v>
      </c>
      <c r="FE377" s="426"/>
      <c r="FF377" s="510">
        <v>58.6</v>
      </c>
      <c r="FG377" s="371">
        <f t="shared" si="903"/>
        <v>0</v>
      </c>
      <c r="FH377" s="372">
        <f t="shared" si="903"/>
        <v>49341.200000000004</v>
      </c>
      <c r="FI377" s="421"/>
      <c r="FJ377" s="420"/>
      <c r="FK377" s="371">
        <f t="shared" si="904"/>
        <v>0</v>
      </c>
      <c r="FL377" s="372">
        <f t="shared" si="904"/>
        <v>0</v>
      </c>
      <c r="FM377" s="371">
        <f t="shared" si="905"/>
        <v>0</v>
      </c>
      <c r="FN377" s="372">
        <f t="shared" si="905"/>
        <v>58.016170212765964</v>
      </c>
      <c r="FO377" s="371">
        <f t="shared" si="906"/>
        <v>0</v>
      </c>
      <c r="FP377" s="372">
        <f t="shared" si="906"/>
        <v>54535.200000000004</v>
      </c>
      <c r="FQ377" s="424">
        <v>112</v>
      </c>
      <c r="FR377" s="510">
        <v>91</v>
      </c>
      <c r="FS377" s="371">
        <f t="shared" si="907"/>
        <v>0</v>
      </c>
      <c r="FT377" s="372">
        <f t="shared" si="907"/>
        <v>91</v>
      </c>
      <c r="FU377" s="426">
        <v>6.0267857142857144</v>
      </c>
      <c r="FV377" s="510">
        <v>5</v>
      </c>
      <c r="FW377" s="371">
        <f t="shared" si="908"/>
        <v>675</v>
      </c>
      <c r="FX377" s="372">
        <f t="shared" si="908"/>
        <v>455</v>
      </c>
      <c r="FY377" s="426"/>
      <c r="FZ377" s="510">
        <v>49.8</v>
      </c>
      <c r="GA377" s="371">
        <f t="shared" si="909"/>
        <v>0</v>
      </c>
      <c r="GB377" s="372">
        <f t="shared" si="909"/>
        <v>4531.8</v>
      </c>
      <c r="GC377" s="406">
        <f t="shared" si="873"/>
        <v>101</v>
      </c>
      <c r="GD377" s="372">
        <f t="shared" si="873"/>
        <v>113</v>
      </c>
      <c r="GE377" s="371">
        <f t="shared" si="873"/>
        <v>0</v>
      </c>
      <c r="GF377" s="372">
        <f t="shared" si="873"/>
        <v>113</v>
      </c>
      <c r="GG377" s="371">
        <f t="shared" si="910"/>
        <v>360</v>
      </c>
      <c r="GH377" s="372">
        <f t="shared" si="910"/>
        <v>364.6</v>
      </c>
      <c r="GI377" s="371" t="str">
        <f t="shared" si="911"/>
        <v/>
      </c>
      <c r="GJ377" s="372">
        <f t="shared" si="911"/>
        <v>6597.2</v>
      </c>
      <c r="GK377" s="406">
        <f t="shared" si="874"/>
        <v>774</v>
      </c>
      <c r="GL377" s="372">
        <f t="shared" si="874"/>
        <v>847</v>
      </c>
      <c r="GM377" s="371">
        <f t="shared" si="874"/>
        <v>0</v>
      </c>
      <c r="GN377" s="372">
        <f t="shared" si="874"/>
        <v>847</v>
      </c>
      <c r="GO377" s="371">
        <f t="shared" si="912"/>
        <v>2659</v>
      </c>
      <c r="GP377" s="372">
        <f t="shared" si="912"/>
        <v>3063.2000000000003</v>
      </c>
      <c r="GQ377" s="371">
        <f t="shared" si="913"/>
        <v>0</v>
      </c>
      <c r="GR377" s="372">
        <f t="shared" si="913"/>
        <v>49754.100000000006</v>
      </c>
      <c r="GS377" s="406">
        <f t="shared" si="875"/>
        <v>875</v>
      </c>
      <c r="GT377" s="372">
        <f t="shared" si="875"/>
        <v>960</v>
      </c>
      <c r="GU377" s="371">
        <f t="shared" si="875"/>
        <v>0</v>
      </c>
      <c r="GV377" s="372">
        <f t="shared" si="871"/>
        <v>960</v>
      </c>
      <c r="GW377" s="371">
        <f t="shared" si="914"/>
        <v>3019</v>
      </c>
      <c r="GX377" s="372">
        <f t="shared" si="914"/>
        <v>3427.8</v>
      </c>
      <c r="GY377" s="371" t="str">
        <f t="shared" si="914"/>
        <v/>
      </c>
      <c r="GZ377" s="372">
        <f t="shared" si="879"/>
        <v>56351.3</v>
      </c>
      <c r="HA377" s="406">
        <f t="shared" si="876"/>
        <v>0</v>
      </c>
      <c r="HB377" s="372">
        <f t="shared" si="876"/>
        <v>0</v>
      </c>
      <c r="HC377" s="371">
        <f t="shared" si="876"/>
        <v>0</v>
      </c>
      <c r="HD377" s="372">
        <f t="shared" si="872"/>
        <v>0</v>
      </c>
      <c r="HE377" s="371" t="str">
        <f t="shared" si="877"/>
        <v/>
      </c>
      <c r="HF377" s="372" t="str">
        <f t="shared" si="877"/>
        <v/>
      </c>
      <c r="HG377" s="371" t="str">
        <f t="shared" si="915"/>
        <v/>
      </c>
      <c r="HH377" s="372" t="str">
        <f t="shared" si="915"/>
        <v/>
      </c>
      <c r="HI377" s="406">
        <f t="shared" si="916"/>
        <v>3694</v>
      </c>
      <c r="HJ377" s="372">
        <f t="shared" si="916"/>
        <v>3882.8</v>
      </c>
      <c r="HK377" s="371" t="str">
        <f t="shared" si="917"/>
        <v/>
      </c>
      <c r="HL377" s="371">
        <f t="shared" si="917"/>
        <v>60883.100000000006</v>
      </c>
    </row>
    <row r="378" spans="1:220" ht="15">
      <c r="A378" s="488" t="s">
        <v>287</v>
      </c>
      <c r="B378" s="487" t="s">
        <v>595</v>
      </c>
      <c r="C378" s="533" t="s">
        <v>1016</v>
      </c>
      <c r="D378" s="488">
        <v>229018</v>
      </c>
      <c r="E378" s="442">
        <v>4</v>
      </c>
      <c r="F378" s="676">
        <v>573</v>
      </c>
      <c r="G378" s="420">
        <v>513</v>
      </c>
      <c r="H378" s="421">
        <v>8</v>
      </c>
      <c r="I378" s="510">
        <v>3</v>
      </c>
      <c r="J378" s="371">
        <f t="shared" si="838"/>
        <v>565</v>
      </c>
      <c r="K378" s="372">
        <f t="shared" si="839"/>
        <v>510</v>
      </c>
      <c r="L378" s="420"/>
      <c r="M378" s="371">
        <f t="shared" si="840"/>
        <v>565</v>
      </c>
      <c r="N378" s="372">
        <f t="shared" si="841"/>
        <v>510</v>
      </c>
      <c r="O378" s="371">
        <f t="shared" si="842"/>
        <v>0</v>
      </c>
      <c r="P378" s="372">
        <f t="shared" si="843"/>
        <v>510</v>
      </c>
      <c r="Q378" s="424">
        <v>47</v>
      </c>
      <c r="R378" s="510">
        <v>34</v>
      </c>
      <c r="S378" s="371">
        <f t="shared" si="844"/>
        <v>0</v>
      </c>
      <c r="T378" s="372">
        <f t="shared" si="845"/>
        <v>34</v>
      </c>
      <c r="U378" s="426">
        <v>0</v>
      </c>
      <c r="V378" s="510">
        <v>3</v>
      </c>
      <c r="W378" s="371">
        <f t="shared" si="846"/>
        <v>0</v>
      </c>
      <c r="X378" s="372">
        <f t="shared" si="847"/>
        <v>3</v>
      </c>
      <c r="Y378" s="426"/>
      <c r="Z378" s="425"/>
      <c r="AA378" s="371">
        <f t="shared" si="848"/>
        <v>0</v>
      </c>
      <c r="AB378" s="372">
        <f t="shared" si="849"/>
        <v>0</v>
      </c>
      <c r="AC378" s="358">
        <f t="shared" si="850"/>
        <v>47</v>
      </c>
      <c r="AD378" s="372">
        <f t="shared" si="851"/>
        <v>37</v>
      </c>
      <c r="AE378" s="358">
        <f t="shared" si="852"/>
        <v>0</v>
      </c>
      <c r="AF378" s="372">
        <f t="shared" si="853"/>
        <v>37</v>
      </c>
      <c r="AG378" s="427">
        <v>4.4893617021276597</v>
      </c>
      <c r="AH378" s="510">
        <v>4.5999999999999996</v>
      </c>
      <c r="AI378" s="371">
        <f t="shared" si="854"/>
        <v>211</v>
      </c>
      <c r="AJ378" s="372">
        <f t="shared" si="855"/>
        <v>156.39999999999998</v>
      </c>
      <c r="AK378" s="426" t="s">
        <v>390</v>
      </c>
      <c r="AL378" s="510">
        <v>4.7</v>
      </c>
      <c r="AM378" s="371">
        <f t="shared" si="856"/>
        <v>0</v>
      </c>
      <c r="AN378" s="372">
        <f t="shared" si="857"/>
        <v>14.100000000000001</v>
      </c>
      <c r="AO378" s="426"/>
      <c r="AP378" s="446"/>
      <c r="AQ378" s="371">
        <f t="shared" si="858"/>
        <v>0</v>
      </c>
      <c r="AR378" s="372">
        <f t="shared" si="859"/>
        <v>0</v>
      </c>
      <c r="AS378" s="371">
        <f t="shared" si="860"/>
        <v>4.4893617021276597</v>
      </c>
      <c r="AT378" s="372">
        <f t="shared" si="861"/>
        <v>4.608108108108107</v>
      </c>
      <c r="AU378" s="371">
        <f t="shared" si="862"/>
        <v>211</v>
      </c>
      <c r="AV378" s="372">
        <f t="shared" si="863"/>
        <v>170.49999999999997</v>
      </c>
      <c r="AW378" s="426"/>
      <c r="AX378" s="510">
        <v>119.7</v>
      </c>
      <c r="AY378" s="371">
        <f t="shared" si="864"/>
        <v>0</v>
      </c>
      <c r="AZ378" s="372">
        <f t="shared" si="865"/>
        <v>4069.8</v>
      </c>
      <c r="BA378" s="426"/>
      <c r="BB378" s="510">
        <v>126</v>
      </c>
      <c r="BC378" s="371">
        <f t="shared" si="866"/>
        <v>0</v>
      </c>
      <c r="BD378" s="372">
        <f t="shared" si="867"/>
        <v>378</v>
      </c>
      <c r="BE378" s="421"/>
      <c r="BF378" s="420"/>
      <c r="BG378" s="371">
        <f t="shared" si="880"/>
        <v>0</v>
      </c>
      <c r="BH378" s="372">
        <f t="shared" si="880"/>
        <v>0</v>
      </c>
      <c r="BI378" s="371">
        <f t="shared" si="881"/>
        <v>0</v>
      </c>
      <c r="BJ378" s="372">
        <f t="shared" si="881"/>
        <v>120.21081081081081</v>
      </c>
      <c r="BK378" s="371">
        <f t="shared" si="882"/>
        <v>0</v>
      </c>
      <c r="BL378" s="372">
        <f t="shared" si="882"/>
        <v>4447.8</v>
      </c>
      <c r="BM378" s="431">
        <v>60</v>
      </c>
      <c r="BN378" s="510">
        <v>66</v>
      </c>
      <c r="BO378" s="371">
        <f t="shared" si="918"/>
        <v>0</v>
      </c>
      <c r="BP378" s="372">
        <f t="shared" si="918"/>
        <v>66</v>
      </c>
      <c r="BQ378" s="426">
        <v>1</v>
      </c>
      <c r="BR378" s="510">
        <v>3</v>
      </c>
      <c r="BS378" s="371">
        <f t="shared" si="919"/>
        <v>0</v>
      </c>
      <c r="BT378" s="372">
        <f t="shared" si="919"/>
        <v>3</v>
      </c>
      <c r="BU378" s="426"/>
      <c r="BV378" s="425"/>
      <c r="BW378" s="371">
        <f t="shared" si="920"/>
        <v>0</v>
      </c>
      <c r="BX378" s="423">
        <f t="shared" si="878"/>
        <v>0</v>
      </c>
      <c r="BY378" s="358">
        <f t="shared" si="883"/>
        <v>61</v>
      </c>
      <c r="BZ378" s="372">
        <f t="shared" si="883"/>
        <v>69</v>
      </c>
      <c r="CA378" s="358">
        <f t="shared" si="884"/>
        <v>0</v>
      </c>
      <c r="CB378" s="372">
        <f t="shared" si="884"/>
        <v>69</v>
      </c>
      <c r="CC378" s="427">
        <v>5.0166666666666666</v>
      </c>
      <c r="CD378" s="510">
        <v>5</v>
      </c>
      <c r="CE378" s="371">
        <f t="shared" si="835"/>
        <v>301</v>
      </c>
      <c r="CF378" s="372">
        <f t="shared" si="835"/>
        <v>330</v>
      </c>
      <c r="CG378" s="426">
        <v>6</v>
      </c>
      <c r="CH378" s="510">
        <v>6.2</v>
      </c>
      <c r="CI378" s="371">
        <f t="shared" si="921"/>
        <v>6</v>
      </c>
      <c r="CJ378" s="372">
        <f t="shared" si="921"/>
        <v>18.600000000000001</v>
      </c>
      <c r="CK378" s="426"/>
      <c r="CL378" s="446"/>
      <c r="CM378" s="371">
        <f t="shared" si="922"/>
        <v>0</v>
      </c>
      <c r="CN378" s="372">
        <f t="shared" si="922"/>
        <v>0</v>
      </c>
      <c r="CO378" s="371">
        <f t="shared" si="885"/>
        <v>5.0327868852459012</v>
      </c>
      <c r="CP378" s="372">
        <f t="shared" si="885"/>
        <v>5.0521739130434788</v>
      </c>
      <c r="CQ378" s="371">
        <f t="shared" si="886"/>
        <v>307</v>
      </c>
      <c r="CR378" s="372">
        <f t="shared" si="886"/>
        <v>348.6</v>
      </c>
      <c r="CS378" s="426"/>
      <c r="CT378" s="510">
        <v>132.80000000000001</v>
      </c>
      <c r="CU378" s="371">
        <f t="shared" si="836"/>
        <v>0</v>
      </c>
      <c r="CV378" s="372">
        <f t="shared" si="836"/>
        <v>8764.8000000000011</v>
      </c>
      <c r="CW378" s="426"/>
      <c r="CX378" s="510">
        <v>131.30000000000001</v>
      </c>
      <c r="CY378" s="371">
        <f t="shared" si="837"/>
        <v>0</v>
      </c>
      <c r="CZ378" s="372">
        <f t="shared" si="837"/>
        <v>393.90000000000003</v>
      </c>
      <c r="DA378" s="421"/>
      <c r="DB378" s="420"/>
      <c r="DC378" s="371">
        <f t="shared" si="887"/>
        <v>0</v>
      </c>
      <c r="DD378" s="372">
        <f t="shared" si="887"/>
        <v>0</v>
      </c>
      <c r="DE378" s="371">
        <f t="shared" si="888"/>
        <v>0</v>
      </c>
      <c r="DF378" s="372">
        <f t="shared" si="888"/>
        <v>132.73478260869567</v>
      </c>
      <c r="DG378" s="371">
        <f t="shared" si="889"/>
        <v>0</v>
      </c>
      <c r="DH378" s="372">
        <f t="shared" si="889"/>
        <v>9158.7000000000007</v>
      </c>
      <c r="DI378" s="371">
        <f t="shared" si="890"/>
        <v>108</v>
      </c>
      <c r="DJ378" s="372">
        <f t="shared" si="890"/>
        <v>106</v>
      </c>
      <c r="DK378" s="371">
        <f t="shared" si="890"/>
        <v>0</v>
      </c>
      <c r="DL378" s="372">
        <f t="shared" si="890"/>
        <v>106</v>
      </c>
      <c r="DM378" s="371">
        <f t="shared" si="891"/>
        <v>4.7962962962962967</v>
      </c>
      <c r="DN378" s="372">
        <f t="shared" si="891"/>
        <v>4.8971698113207554</v>
      </c>
      <c r="DO378" s="371">
        <f t="shared" si="892"/>
        <v>518</v>
      </c>
      <c r="DP378" s="372">
        <f t="shared" si="892"/>
        <v>519.1</v>
      </c>
      <c r="DQ378" s="371">
        <f t="shared" si="893"/>
        <v>0</v>
      </c>
      <c r="DR378" s="372">
        <f t="shared" si="893"/>
        <v>128.36320754716982</v>
      </c>
      <c r="DS378" s="371">
        <f t="shared" si="894"/>
        <v>0</v>
      </c>
      <c r="DT378" s="372">
        <f t="shared" si="894"/>
        <v>13606.500000000002</v>
      </c>
      <c r="DU378" s="424">
        <v>281</v>
      </c>
      <c r="DV378" s="510">
        <v>255</v>
      </c>
      <c r="DW378" s="371">
        <f t="shared" si="895"/>
        <v>0</v>
      </c>
      <c r="DX378" s="372">
        <f t="shared" si="895"/>
        <v>255</v>
      </c>
      <c r="DY378" s="426">
        <v>128</v>
      </c>
      <c r="DZ378" s="510">
        <v>103</v>
      </c>
      <c r="EA378" s="371">
        <f t="shared" si="896"/>
        <v>0</v>
      </c>
      <c r="EB378" s="372">
        <f t="shared" si="896"/>
        <v>103</v>
      </c>
      <c r="EC378" s="426"/>
      <c r="ED378" s="425"/>
      <c r="EE378" s="371">
        <f t="shared" si="897"/>
        <v>0</v>
      </c>
      <c r="EF378" s="372">
        <f t="shared" si="897"/>
        <v>0</v>
      </c>
      <c r="EG378" s="358">
        <f t="shared" si="898"/>
        <v>409</v>
      </c>
      <c r="EH378" s="372">
        <f t="shared" si="898"/>
        <v>358</v>
      </c>
      <c r="EI378" s="358">
        <f t="shared" si="899"/>
        <v>0</v>
      </c>
      <c r="EJ378" s="372">
        <f t="shared" si="899"/>
        <v>358</v>
      </c>
      <c r="EK378" s="427">
        <v>3.3096085409252667</v>
      </c>
      <c r="EL378" s="510">
        <v>3.4</v>
      </c>
      <c r="EM378" s="371">
        <f t="shared" si="870"/>
        <v>929.99999999999989</v>
      </c>
      <c r="EN378" s="372">
        <f t="shared" si="870"/>
        <v>867</v>
      </c>
      <c r="EO378" s="426">
        <v>3.890625</v>
      </c>
      <c r="EP378" s="510">
        <v>3.6</v>
      </c>
      <c r="EQ378" s="371">
        <f t="shared" si="923"/>
        <v>498</v>
      </c>
      <c r="ER378" s="372">
        <f t="shared" si="923"/>
        <v>370.8</v>
      </c>
      <c r="ES378" s="426"/>
      <c r="ET378" s="446"/>
      <c r="EU378" s="371">
        <f t="shared" si="868"/>
        <v>0</v>
      </c>
      <c r="EV378" s="372">
        <f t="shared" si="869"/>
        <v>0</v>
      </c>
      <c r="EW378" s="371">
        <f t="shared" si="900"/>
        <v>3.4914425427872859</v>
      </c>
      <c r="EX378" s="372">
        <f t="shared" si="900"/>
        <v>3.4575418994413405</v>
      </c>
      <c r="EY378" s="371">
        <f t="shared" si="901"/>
        <v>1428</v>
      </c>
      <c r="EZ378" s="372">
        <f t="shared" si="901"/>
        <v>1237.8</v>
      </c>
      <c r="FA378" s="426"/>
      <c r="FB378" s="510">
        <v>81.2</v>
      </c>
      <c r="FC378" s="371">
        <f t="shared" si="902"/>
        <v>0</v>
      </c>
      <c r="FD378" s="372">
        <f t="shared" si="902"/>
        <v>20706</v>
      </c>
      <c r="FE378" s="426"/>
      <c r="FF378" s="510">
        <v>73.3</v>
      </c>
      <c r="FG378" s="371">
        <f t="shared" si="903"/>
        <v>0</v>
      </c>
      <c r="FH378" s="372">
        <f t="shared" si="903"/>
        <v>7549.9</v>
      </c>
      <c r="FI378" s="421"/>
      <c r="FJ378" s="420"/>
      <c r="FK378" s="371">
        <f t="shared" si="904"/>
        <v>0</v>
      </c>
      <c r="FL378" s="372">
        <f t="shared" si="904"/>
        <v>0</v>
      </c>
      <c r="FM378" s="371">
        <f t="shared" si="905"/>
        <v>0</v>
      </c>
      <c r="FN378" s="372">
        <f t="shared" si="905"/>
        <v>78.927094972067039</v>
      </c>
      <c r="FO378" s="371">
        <f t="shared" si="906"/>
        <v>0</v>
      </c>
      <c r="FP378" s="372">
        <f t="shared" si="906"/>
        <v>28255.9</v>
      </c>
      <c r="FQ378" s="424">
        <v>48</v>
      </c>
      <c r="FR378" s="510">
        <v>46</v>
      </c>
      <c r="FS378" s="371">
        <f t="shared" si="907"/>
        <v>0</v>
      </c>
      <c r="FT378" s="372">
        <f t="shared" si="907"/>
        <v>46</v>
      </c>
      <c r="FU378" s="426">
        <v>4.291666666666667</v>
      </c>
      <c r="FV378" s="510">
        <v>4.7</v>
      </c>
      <c r="FW378" s="371">
        <f t="shared" si="908"/>
        <v>206</v>
      </c>
      <c r="FX378" s="372">
        <f t="shared" si="908"/>
        <v>216.20000000000002</v>
      </c>
      <c r="FY378" s="426"/>
      <c r="FZ378" s="510">
        <v>72.400000000000006</v>
      </c>
      <c r="GA378" s="371">
        <f t="shared" si="909"/>
        <v>0</v>
      </c>
      <c r="GB378" s="372">
        <f t="shared" si="909"/>
        <v>3330.4</v>
      </c>
      <c r="GC378" s="406">
        <f t="shared" si="873"/>
        <v>388</v>
      </c>
      <c r="GD378" s="372">
        <f t="shared" si="873"/>
        <v>355</v>
      </c>
      <c r="GE378" s="371">
        <f t="shared" si="873"/>
        <v>0</v>
      </c>
      <c r="GF378" s="372">
        <f t="shared" si="873"/>
        <v>355</v>
      </c>
      <c r="GG378" s="371">
        <f t="shared" si="910"/>
        <v>1442</v>
      </c>
      <c r="GH378" s="372">
        <f t="shared" si="910"/>
        <v>1353.4</v>
      </c>
      <c r="GI378" s="371" t="str">
        <f t="shared" si="911"/>
        <v/>
      </c>
      <c r="GJ378" s="372">
        <f t="shared" si="911"/>
        <v>33540.600000000006</v>
      </c>
      <c r="GK378" s="406">
        <f t="shared" si="874"/>
        <v>129</v>
      </c>
      <c r="GL378" s="372">
        <f t="shared" si="874"/>
        <v>109</v>
      </c>
      <c r="GM378" s="371">
        <f t="shared" si="874"/>
        <v>0</v>
      </c>
      <c r="GN378" s="372">
        <f t="shared" si="874"/>
        <v>109</v>
      </c>
      <c r="GO378" s="371">
        <f t="shared" si="912"/>
        <v>504</v>
      </c>
      <c r="GP378" s="372">
        <f t="shared" si="912"/>
        <v>403.5</v>
      </c>
      <c r="GQ378" s="371">
        <f t="shared" si="913"/>
        <v>0</v>
      </c>
      <c r="GR378" s="372">
        <f t="shared" si="913"/>
        <v>8321.7999999999993</v>
      </c>
      <c r="GS378" s="406">
        <f t="shared" si="875"/>
        <v>517</v>
      </c>
      <c r="GT378" s="372">
        <f t="shared" si="875"/>
        <v>464</v>
      </c>
      <c r="GU378" s="371">
        <f t="shared" si="875"/>
        <v>0</v>
      </c>
      <c r="GV378" s="372">
        <f t="shared" si="871"/>
        <v>464</v>
      </c>
      <c r="GW378" s="371">
        <f t="shared" si="914"/>
        <v>1946</v>
      </c>
      <c r="GX378" s="372">
        <f t="shared" si="914"/>
        <v>1756.9</v>
      </c>
      <c r="GY378" s="371" t="str">
        <f t="shared" si="914"/>
        <v/>
      </c>
      <c r="GZ378" s="372">
        <f t="shared" si="879"/>
        <v>41862.400000000009</v>
      </c>
      <c r="HA378" s="406">
        <f t="shared" si="876"/>
        <v>0</v>
      </c>
      <c r="HB378" s="372">
        <f t="shared" si="876"/>
        <v>0</v>
      </c>
      <c r="HC378" s="371">
        <f t="shared" si="876"/>
        <v>0</v>
      </c>
      <c r="HD378" s="372">
        <f t="shared" si="872"/>
        <v>0</v>
      </c>
      <c r="HE378" s="371" t="str">
        <f t="shared" si="877"/>
        <v/>
      </c>
      <c r="HF378" s="372" t="str">
        <f t="shared" si="877"/>
        <v/>
      </c>
      <c r="HG378" s="371" t="str">
        <f t="shared" si="915"/>
        <v/>
      </c>
      <c r="HH378" s="372" t="str">
        <f t="shared" si="915"/>
        <v/>
      </c>
      <c r="HI378" s="406">
        <f t="shared" si="916"/>
        <v>2152</v>
      </c>
      <c r="HJ378" s="372">
        <f t="shared" si="916"/>
        <v>1973.1000000000001</v>
      </c>
      <c r="HK378" s="371" t="str">
        <f t="shared" si="917"/>
        <v/>
      </c>
      <c r="HL378" s="371">
        <f t="shared" si="917"/>
        <v>45192.800000000003</v>
      </c>
    </row>
    <row r="379" spans="1:220" ht="15">
      <c r="A379" s="488" t="s">
        <v>287</v>
      </c>
      <c r="B379" s="487" t="s">
        <v>596</v>
      </c>
      <c r="C379" s="48"/>
      <c r="D379" s="488" t="s">
        <v>597</v>
      </c>
      <c r="E379" s="442">
        <v>5</v>
      </c>
      <c r="F379" s="676">
        <v>173</v>
      </c>
      <c r="G379" s="420">
        <v>168</v>
      </c>
      <c r="H379" s="421">
        <v>0</v>
      </c>
      <c r="I379" s="510">
        <v>0</v>
      </c>
      <c r="J379" s="371">
        <f t="shared" si="838"/>
        <v>173</v>
      </c>
      <c r="K379" s="372">
        <f t="shared" si="839"/>
        <v>168</v>
      </c>
      <c r="L379" s="420"/>
      <c r="M379" s="371">
        <f t="shared" si="840"/>
        <v>173</v>
      </c>
      <c r="N379" s="372">
        <f t="shared" si="841"/>
        <v>168</v>
      </c>
      <c r="O379" s="371">
        <f t="shared" si="842"/>
        <v>0</v>
      </c>
      <c r="P379" s="372">
        <f t="shared" si="843"/>
        <v>168</v>
      </c>
      <c r="Q379" s="424">
        <v>0</v>
      </c>
      <c r="R379" s="510">
        <v>0</v>
      </c>
      <c r="S379" s="371">
        <f t="shared" si="844"/>
        <v>0</v>
      </c>
      <c r="T379" s="372">
        <f t="shared" si="845"/>
        <v>0</v>
      </c>
      <c r="U379" s="426">
        <v>0</v>
      </c>
      <c r="V379" s="510">
        <v>0</v>
      </c>
      <c r="W379" s="371">
        <f t="shared" si="846"/>
        <v>0</v>
      </c>
      <c r="X379" s="372">
        <f t="shared" si="847"/>
        <v>0</v>
      </c>
      <c r="Y379" s="426"/>
      <c r="Z379" s="425"/>
      <c r="AA379" s="371">
        <f t="shared" si="848"/>
        <v>0</v>
      </c>
      <c r="AB379" s="372">
        <f t="shared" si="849"/>
        <v>0</v>
      </c>
      <c r="AC379" s="358">
        <f t="shared" si="850"/>
        <v>0</v>
      </c>
      <c r="AD379" s="372">
        <f t="shared" si="851"/>
        <v>0</v>
      </c>
      <c r="AE379" s="358">
        <f t="shared" si="852"/>
        <v>0</v>
      </c>
      <c r="AF379" s="372">
        <f t="shared" si="853"/>
        <v>0</v>
      </c>
      <c r="AG379" s="427" t="s">
        <v>390</v>
      </c>
      <c r="AH379" s="510">
        <v>0</v>
      </c>
      <c r="AI379" s="371">
        <f t="shared" si="854"/>
        <v>0</v>
      </c>
      <c r="AJ379" s="372">
        <f t="shared" si="855"/>
        <v>0</v>
      </c>
      <c r="AK379" s="426" t="s">
        <v>390</v>
      </c>
      <c r="AL379" s="510">
        <v>0</v>
      </c>
      <c r="AM379" s="371">
        <f t="shared" si="856"/>
        <v>0</v>
      </c>
      <c r="AN379" s="372">
        <f t="shared" si="857"/>
        <v>0</v>
      </c>
      <c r="AO379" s="426"/>
      <c r="AP379" s="446"/>
      <c r="AQ379" s="371">
        <f t="shared" si="858"/>
        <v>0</v>
      </c>
      <c r="AR379" s="372">
        <f t="shared" si="859"/>
        <v>0</v>
      </c>
      <c r="AS379" s="371">
        <f t="shared" si="860"/>
        <v>0</v>
      </c>
      <c r="AT379" s="372">
        <f t="shared" si="861"/>
        <v>0</v>
      </c>
      <c r="AU379" s="371">
        <f t="shared" si="862"/>
        <v>0</v>
      </c>
      <c r="AV379" s="372">
        <f t="shared" si="863"/>
        <v>0</v>
      </c>
      <c r="AW379" s="426"/>
      <c r="AX379" s="510">
        <v>0</v>
      </c>
      <c r="AY379" s="371">
        <f t="shared" si="864"/>
        <v>0</v>
      </c>
      <c r="AZ379" s="372">
        <f t="shared" si="865"/>
        <v>0</v>
      </c>
      <c r="BA379" s="426"/>
      <c r="BB379" s="510">
        <v>0</v>
      </c>
      <c r="BC379" s="371">
        <f t="shared" si="866"/>
        <v>0</v>
      </c>
      <c r="BD379" s="372">
        <f t="shared" si="867"/>
        <v>0</v>
      </c>
      <c r="BE379" s="421"/>
      <c r="BF379" s="420"/>
      <c r="BG379" s="371">
        <f t="shared" si="880"/>
        <v>0</v>
      </c>
      <c r="BH379" s="372">
        <f t="shared" si="880"/>
        <v>0</v>
      </c>
      <c r="BI379" s="371">
        <f t="shared" si="881"/>
        <v>0</v>
      </c>
      <c r="BJ379" s="372">
        <f t="shared" si="881"/>
        <v>0</v>
      </c>
      <c r="BK379" s="371">
        <f t="shared" si="882"/>
        <v>0</v>
      </c>
      <c r="BL379" s="372">
        <f t="shared" si="882"/>
        <v>0</v>
      </c>
      <c r="BM379" s="431">
        <v>1</v>
      </c>
      <c r="BN379" s="510">
        <v>0</v>
      </c>
      <c r="BO379" s="371">
        <f t="shared" si="918"/>
        <v>0</v>
      </c>
      <c r="BP379" s="372">
        <f t="shared" si="918"/>
        <v>0</v>
      </c>
      <c r="BQ379" s="426">
        <v>0</v>
      </c>
      <c r="BR379" s="510">
        <v>0</v>
      </c>
      <c r="BS379" s="371">
        <f t="shared" si="919"/>
        <v>0</v>
      </c>
      <c r="BT379" s="372">
        <f t="shared" si="919"/>
        <v>0</v>
      </c>
      <c r="BU379" s="426"/>
      <c r="BV379" s="425"/>
      <c r="BW379" s="371">
        <f t="shared" si="920"/>
        <v>0</v>
      </c>
      <c r="BX379" s="423">
        <f t="shared" si="878"/>
        <v>0</v>
      </c>
      <c r="BY379" s="358">
        <f t="shared" si="883"/>
        <v>1</v>
      </c>
      <c r="BZ379" s="372">
        <f t="shared" si="883"/>
        <v>0</v>
      </c>
      <c r="CA379" s="358">
        <f t="shared" si="884"/>
        <v>0</v>
      </c>
      <c r="CB379" s="372">
        <f t="shared" si="884"/>
        <v>0</v>
      </c>
      <c r="CC379" s="427">
        <v>3</v>
      </c>
      <c r="CD379" s="510">
        <v>0</v>
      </c>
      <c r="CE379" s="371">
        <f t="shared" si="835"/>
        <v>3</v>
      </c>
      <c r="CF379" s="372">
        <f t="shared" si="835"/>
        <v>0</v>
      </c>
      <c r="CG379" s="426" t="s">
        <v>390</v>
      </c>
      <c r="CH379" s="510">
        <v>0</v>
      </c>
      <c r="CI379" s="371">
        <f t="shared" si="921"/>
        <v>0</v>
      </c>
      <c r="CJ379" s="372">
        <f t="shared" si="921"/>
        <v>0</v>
      </c>
      <c r="CK379" s="426"/>
      <c r="CL379" s="446"/>
      <c r="CM379" s="371">
        <f t="shared" si="922"/>
        <v>0</v>
      </c>
      <c r="CN379" s="372">
        <f t="shared" si="922"/>
        <v>0</v>
      </c>
      <c r="CO379" s="371">
        <f t="shared" si="885"/>
        <v>3</v>
      </c>
      <c r="CP379" s="372">
        <f t="shared" si="885"/>
        <v>0</v>
      </c>
      <c r="CQ379" s="371">
        <f t="shared" si="886"/>
        <v>3</v>
      </c>
      <c r="CR379" s="372">
        <f t="shared" si="886"/>
        <v>0</v>
      </c>
      <c r="CS379" s="426"/>
      <c r="CT379" s="510">
        <v>0</v>
      </c>
      <c r="CU379" s="371">
        <f t="shared" si="836"/>
        <v>0</v>
      </c>
      <c r="CV379" s="372">
        <f t="shared" si="836"/>
        <v>0</v>
      </c>
      <c r="CW379" s="426"/>
      <c r="CX379" s="510">
        <v>0</v>
      </c>
      <c r="CY379" s="371">
        <f t="shared" si="837"/>
        <v>0</v>
      </c>
      <c r="CZ379" s="372">
        <f t="shared" si="837"/>
        <v>0</v>
      </c>
      <c r="DA379" s="421"/>
      <c r="DB379" s="420"/>
      <c r="DC379" s="371">
        <f t="shared" si="887"/>
        <v>0</v>
      </c>
      <c r="DD379" s="372">
        <f t="shared" si="887"/>
        <v>0</v>
      </c>
      <c r="DE379" s="371">
        <f t="shared" si="888"/>
        <v>0</v>
      </c>
      <c r="DF379" s="372">
        <f t="shared" si="888"/>
        <v>0</v>
      </c>
      <c r="DG379" s="371">
        <f t="shared" si="889"/>
        <v>0</v>
      </c>
      <c r="DH379" s="372">
        <f t="shared" si="889"/>
        <v>0</v>
      </c>
      <c r="DI379" s="371">
        <f t="shared" si="890"/>
        <v>1</v>
      </c>
      <c r="DJ379" s="372">
        <f t="shared" si="890"/>
        <v>0</v>
      </c>
      <c r="DK379" s="371">
        <f t="shared" si="890"/>
        <v>0</v>
      </c>
      <c r="DL379" s="372">
        <f t="shared" si="890"/>
        <v>0</v>
      </c>
      <c r="DM379" s="371">
        <f t="shared" si="891"/>
        <v>3</v>
      </c>
      <c r="DN379" s="372">
        <f t="shared" si="891"/>
        <v>0</v>
      </c>
      <c r="DO379" s="371">
        <f t="shared" si="892"/>
        <v>3</v>
      </c>
      <c r="DP379" s="372">
        <f t="shared" si="892"/>
        <v>0</v>
      </c>
      <c r="DQ379" s="371">
        <f t="shared" si="893"/>
        <v>0</v>
      </c>
      <c r="DR379" s="372">
        <f t="shared" si="893"/>
        <v>0</v>
      </c>
      <c r="DS379" s="371">
        <f t="shared" si="894"/>
        <v>0</v>
      </c>
      <c r="DT379" s="372">
        <f t="shared" si="894"/>
        <v>0</v>
      </c>
      <c r="DU379" s="424">
        <v>70</v>
      </c>
      <c r="DV379" s="510">
        <v>59</v>
      </c>
      <c r="DW379" s="371">
        <f t="shared" si="895"/>
        <v>0</v>
      </c>
      <c r="DX379" s="372">
        <f t="shared" si="895"/>
        <v>59</v>
      </c>
      <c r="DY379" s="426">
        <v>86</v>
      </c>
      <c r="DZ379" s="510">
        <v>97</v>
      </c>
      <c r="EA379" s="371">
        <f t="shared" si="896"/>
        <v>0</v>
      </c>
      <c r="EB379" s="372">
        <f t="shared" si="896"/>
        <v>97</v>
      </c>
      <c r="EC379" s="426"/>
      <c r="ED379" s="425"/>
      <c r="EE379" s="371">
        <f t="shared" si="897"/>
        <v>0</v>
      </c>
      <c r="EF379" s="372">
        <f t="shared" si="897"/>
        <v>0</v>
      </c>
      <c r="EG379" s="358">
        <f t="shared" si="898"/>
        <v>156</v>
      </c>
      <c r="EH379" s="372">
        <f t="shared" si="898"/>
        <v>156</v>
      </c>
      <c r="EI379" s="358">
        <f t="shared" si="899"/>
        <v>0</v>
      </c>
      <c r="EJ379" s="372">
        <f t="shared" si="899"/>
        <v>156</v>
      </c>
      <c r="EK379" s="427">
        <v>3.3</v>
      </c>
      <c r="EL379" s="510">
        <v>3.3</v>
      </c>
      <c r="EM379" s="371">
        <f t="shared" si="870"/>
        <v>231</v>
      </c>
      <c r="EN379" s="372">
        <f t="shared" si="870"/>
        <v>194.7</v>
      </c>
      <c r="EO379" s="426">
        <v>3.6162790697674421</v>
      </c>
      <c r="EP379" s="510">
        <v>3.9</v>
      </c>
      <c r="EQ379" s="371">
        <f t="shared" si="923"/>
        <v>311</v>
      </c>
      <c r="ER379" s="372">
        <f t="shared" si="923"/>
        <v>378.3</v>
      </c>
      <c r="ES379" s="426"/>
      <c r="ET379" s="446"/>
      <c r="EU379" s="371">
        <f t="shared" si="868"/>
        <v>0</v>
      </c>
      <c r="EV379" s="372">
        <f t="shared" si="869"/>
        <v>0</v>
      </c>
      <c r="EW379" s="371">
        <f t="shared" si="900"/>
        <v>3.4743589743589745</v>
      </c>
      <c r="EX379" s="372">
        <f t="shared" si="900"/>
        <v>3.6730769230769229</v>
      </c>
      <c r="EY379" s="371">
        <f t="shared" si="901"/>
        <v>542</v>
      </c>
      <c r="EZ379" s="372">
        <f t="shared" si="901"/>
        <v>573</v>
      </c>
      <c r="FA379" s="426"/>
      <c r="FB379" s="510">
        <v>72.599999999999994</v>
      </c>
      <c r="FC379" s="371">
        <f t="shared" si="902"/>
        <v>0</v>
      </c>
      <c r="FD379" s="372">
        <f t="shared" si="902"/>
        <v>4283.3999999999996</v>
      </c>
      <c r="FE379" s="426"/>
      <c r="FF379" s="510">
        <v>68.5</v>
      </c>
      <c r="FG379" s="371">
        <f t="shared" si="903"/>
        <v>0</v>
      </c>
      <c r="FH379" s="372">
        <f t="shared" si="903"/>
        <v>6644.5</v>
      </c>
      <c r="FI379" s="421"/>
      <c r="FJ379" s="420"/>
      <c r="FK379" s="371">
        <f t="shared" si="904"/>
        <v>0</v>
      </c>
      <c r="FL379" s="372">
        <f t="shared" si="904"/>
        <v>0</v>
      </c>
      <c r="FM379" s="371">
        <f t="shared" si="905"/>
        <v>0</v>
      </c>
      <c r="FN379" s="372">
        <f t="shared" si="905"/>
        <v>70.050641025641028</v>
      </c>
      <c r="FO379" s="371">
        <f t="shared" si="906"/>
        <v>0</v>
      </c>
      <c r="FP379" s="372">
        <f t="shared" si="906"/>
        <v>10927.9</v>
      </c>
      <c r="FQ379" s="424">
        <v>16</v>
      </c>
      <c r="FR379" s="510">
        <v>12</v>
      </c>
      <c r="FS379" s="371">
        <f t="shared" si="907"/>
        <v>0</v>
      </c>
      <c r="FT379" s="372">
        <f t="shared" si="907"/>
        <v>12</v>
      </c>
      <c r="FU379" s="426">
        <v>4.6875</v>
      </c>
      <c r="FV379" s="510">
        <v>5.0999999999999996</v>
      </c>
      <c r="FW379" s="371">
        <f t="shared" si="908"/>
        <v>75</v>
      </c>
      <c r="FX379" s="372">
        <f t="shared" si="908"/>
        <v>61.199999999999996</v>
      </c>
      <c r="FY379" s="426"/>
      <c r="FZ379" s="510">
        <v>47.3</v>
      </c>
      <c r="GA379" s="371">
        <f t="shared" si="909"/>
        <v>0</v>
      </c>
      <c r="GB379" s="372">
        <f t="shared" si="909"/>
        <v>567.59999999999991</v>
      </c>
      <c r="GC379" s="406">
        <f t="shared" si="873"/>
        <v>71</v>
      </c>
      <c r="GD379" s="372">
        <f t="shared" si="873"/>
        <v>59</v>
      </c>
      <c r="GE379" s="371">
        <f t="shared" si="873"/>
        <v>0</v>
      </c>
      <c r="GF379" s="372">
        <f t="shared" si="873"/>
        <v>59</v>
      </c>
      <c r="GG379" s="371">
        <f t="shared" si="910"/>
        <v>234</v>
      </c>
      <c r="GH379" s="372">
        <f t="shared" si="910"/>
        <v>194.7</v>
      </c>
      <c r="GI379" s="371" t="str">
        <f t="shared" si="911"/>
        <v/>
      </c>
      <c r="GJ379" s="372">
        <f t="shared" si="911"/>
        <v>4283.3999999999996</v>
      </c>
      <c r="GK379" s="406">
        <f t="shared" si="874"/>
        <v>86</v>
      </c>
      <c r="GL379" s="372">
        <f t="shared" si="874"/>
        <v>97</v>
      </c>
      <c r="GM379" s="371">
        <f t="shared" si="874"/>
        <v>0</v>
      </c>
      <c r="GN379" s="372">
        <f t="shared" si="874"/>
        <v>97</v>
      </c>
      <c r="GO379" s="371">
        <f t="shared" si="912"/>
        <v>311</v>
      </c>
      <c r="GP379" s="372">
        <f t="shared" si="912"/>
        <v>378.3</v>
      </c>
      <c r="GQ379" s="371">
        <f t="shared" si="913"/>
        <v>0</v>
      </c>
      <c r="GR379" s="372">
        <f t="shared" si="913"/>
        <v>6644.5</v>
      </c>
      <c r="GS379" s="406">
        <f t="shared" si="875"/>
        <v>157</v>
      </c>
      <c r="GT379" s="372">
        <f t="shared" si="875"/>
        <v>156</v>
      </c>
      <c r="GU379" s="371">
        <f t="shared" si="875"/>
        <v>0</v>
      </c>
      <c r="GV379" s="372">
        <f t="shared" si="871"/>
        <v>156</v>
      </c>
      <c r="GW379" s="371">
        <f t="shared" si="914"/>
        <v>545</v>
      </c>
      <c r="GX379" s="372">
        <f t="shared" si="914"/>
        <v>573</v>
      </c>
      <c r="GY379" s="371" t="str">
        <f t="shared" si="914"/>
        <v/>
      </c>
      <c r="GZ379" s="372">
        <f t="shared" si="879"/>
        <v>10927.9</v>
      </c>
      <c r="HA379" s="406">
        <f t="shared" si="876"/>
        <v>0</v>
      </c>
      <c r="HB379" s="372">
        <f t="shared" si="876"/>
        <v>0</v>
      </c>
      <c r="HC379" s="371">
        <f t="shared" si="876"/>
        <v>0</v>
      </c>
      <c r="HD379" s="372">
        <f t="shared" si="872"/>
        <v>0</v>
      </c>
      <c r="HE379" s="371" t="str">
        <f t="shared" si="877"/>
        <v/>
      </c>
      <c r="HF379" s="372" t="str">
        <f t="shared" si="877"/>
        <v/>
      </c>
      <c r="HG379" s="371" t="str">
        <f t="shared" si="915"/>
        <v/>
      </c>
      <c r="HH379" s="372" t="str">
        <f t="shared" si="915"/>
        <v/>
      </c>
      <c r="HI379" s="406">
        <f t="shared" si="916"/>
        <v>620</v>
      </c>
      <c r="HJ379" s="372">
        <f t="shared" si="916"/>
        <v>634.20000000000005</v>
      </c>
      <c r="HK379" s="371" t="str">
        <f t="shared" si="917"/>
        <v/>
      </c>
      <c r="HL379" s="371">
        <f t="shared" si="917"/>
        <v>11495.5</v>
      </c>
    </row>
    <row r="380" spans="1:220" ht="15">
      <c r="A380" s="488" t="s">
        <v>287</v>
      </c>
      <c r="B380" s="487" t="s">
        <v>598</v>
      </c>
      <c r="C380" s="48"/>
      <c r="D380" s="488">
        <v>225432</v>
      </c>
      <c r="E380" s="442">
        <v>5</v>
      </c>
      <c r="F380" s="676">
        <v>2175</v>
      </c>
      <c r="G380" s="420">
        <v>2359</v>
      </c>
      <c r="H380" s="421">
        <v>3</v>
      </c>
      <c r="I380" s="510">
        <v>0</v>
      </c>
      <c r="J380" s="371">
        <f t="shared" si="838"/>
        <v>2172</v>
      </c>
      <c r="K380" s="372">
        <f t="shared" si="839"/>
        <v>2359</v>
      </c>
      <c r="L380" s="420"/>
      <c r="M380" s="371">
        <f t="shared" si="840"/>
        <v>2172</v>
      </c>
      <c r="N380" s="372">
        <f t="shared" si="841"/>
        <v>2359</v>
      </c>
      <c r="O380" s="371">
        <f t="shared" si="842"/>
        <v>0</v>
      </c>
      <c r="P380" s="372">
        <f t="shared" si="843"/>
        <v>2359</v>
      </c>
      <c r="Q380" s="424">
        <v>6</v>
      </c>
      <c r="R380" s="510">
        <v>7</v>
      </c>
      <c r="S380" s="371">
        <f t="shared" si="844"/>
        <v>0</v>
      </c>
      <c r="T380" s="372">
        <f t="shared" si="845"/>
        <v>7</v>
      </c>
      <c r="U380" s="426">
        <v>0</v>
      </c>
      <c r="V380" s="510">
        <v>0</v>
      </c>
      <c r="W380" s="371">
        <f t="shared" si="846"/>
        <v>0</v>
      </c>
      <c r="X380" s="372">
        <f t="shared" si="847"/>
        <v>0</v>
      </c>
      <c r="Y380" s="426"/>
      <c r="Z380" s="425"/>
      <c r="AA380" s="371">
        <f t="shared" si="848"/>
        <v>0</v>
      </c>
      <c r="AB380" s="372">
        <f t="shared" si="849"/>
        <v>0</v>
      </c>
      <c r="AC380" s="358">
        <f t="shared" si="850"/>
        <v>6</v>
      </c>
      <c r="AD380" s="372">
        <f t="shared" si="851"/>
        <v>7</v>
      </c>
      <c r="AE380" s="358">
        <f t="shared" si="852"/>
        <v>0</v>
      </c>
      <c r="AF380" s="372">
        <f t="shared" si="853"/>
        <v>7</v>
      </c>
      <c r="AG380" s="427">
        <v>5.166666666666667</v>
      </c>
      <c r="AH380" s="510">
        <v>6</v>
      </c>
      <c r="AI380" s="371">
        <f t="shared" si="854"/>
        <v>31</v>
      </c>
      <c r="AJ380" s="372">
        <f t="shared" si="855"/>
        <v>42</v>
      </c>
      <c r="AK380" s="426" t="s">
        <v>390</v>
      </c>
      <c r="AL380" s="510">
        <v>0</v>
      </c>
      <c r="AM380" s="371">
        <f t="shared" si="856"/>
        <v>0</v>
      </c>
      <c r="AN380" s="372">
        <f t="shared" si="857"/>
        <v>0</v>
      </c>
      <c r="AO380" s="426"/>
      <c r="AP380" s="446"/>
      <c r="AQ380" s="371">
        <f t="shared" si="858"/>
        <v>0</v>
      </c>
      <c r="AR380" s="372">
        <f t="shared" si="859"/>
        <v>0</v>
      </c>
      <c r="AS380" s="371">
        <f t="shared" si="860"/>
        <v>5.166666666666667</v>
      </c>
      <c r="AT380" s="372">
        <f t="shared" si="861"/>
        <v>6</v>
      </c>
      <c r="AU380" s="371">
        <f t="shared" si="862"/>
        <v>31</v>
      </c>
      <c r="AV380" s="372">
        <f t="shared" si="863"/>
        <v>42</v>
      </c>
      <c r="AW380" s="426"/>
      <c r="AX380" s="510">
        <v>135</v>
      </c>
      <c r="AY380" s="371">
        <f t="shared" si="864"/>
        <v>0</v>
      </c>
      <c r="AZ380" s="372">
        <f t="shared" si="865"/>
        <v>945</v>
      </c>
      <c r="BA380" s="426"/>
      <c r="BB380" s="510">
        <v>0</v>
      </c>
      <c r="BC380" s="371">
        <f t="shared" si="866"/>
        <v>0</v>
      </c>
      <c r="BD380" s="372">
        <f t="shared" si="867"/>
        <v>0</v>
      </c>
      <c r="BE380" s="421"/>
      <c r="BF380" s="420"/>
      <c r="BG380" s="371">
        <f t="shared" si="880"/>
        <v>0</v>
      </c>
      <c r="BH380" s="372">
        <f t="shared" si="880"/>
        <v>0</v>
      </c>
      <c r="BI380" s="371">
        <f t="shared" si="881"/>
        <v>0</v>
      </c>
      <c r="BJ380" s="372">
        <f t="shared" si="881"/>
        <v>135</v>
      </c>
      <c r="BK380" s="371">
        <f t="shared" si="882"/>
        <v>0</v>
      </c>
      <c r="BL380" s="372">
        <f t="shared" si="882"/>
        <v>945</v>
      </c>
      <c r="BM380" s="431">
        <v>221</v>
      </c>
      <c r="BN380" s="510">
        <v>190</v>
      </c>
      <c r="BO380" s="371">
        <f t="shared" si="918"/>
        <v>0</v>
      </c>
      <c r="BP380" s="372">
        <f t="shared" si="918"/>
        <v>190</v>
      </c>
      <c r="BQ380" s="426">
        <v>45</v>
      </c>
      <c r="BR380" s="510">
        <v>31</v>
      </c>
      <c r="BS380" s="371">
        <f t="shared" si="919"/>
        <v>0</v>
      </c>
      <c r="BT380" s="372">
        <f t="shared" si="919"/>
        <v>31</v>
      </c>
      <c r="BU380" s="426"/>
      <c r="BV380" s="425"/>
      <c r="BW380" s="371">
        <f t="shared" si="920"/>
        <v>0</v>
      </c>
      <c r="BX380" s="423">
        <f t="shared" si="878"/>
        <v>0</v>
      </c>
      <c r="BY380" s="358">
        <f t="shared" si="883"/>
        <v>266</v>
      </c>
      <c r="BZ380" s="372">
        <f t="shared" si="883"/>
        <v>221</v>
      </c>
      <c r="CA380" s="358">
        <f t="shared" si="884"/>
        <v>0</v>
      </c>
      <c r="CB380" s="372">
        <f t="shared" si="884"/>
        <v>221</v>
      </c>
      <c r="CC380" s="427">
        <v>6.4253393665158374</v>
      </c>
      <c r="CD380" s="510">
        <v>6.5</v>
      </c>
      <c r="CE380" s="371">
        <f t="shared" si="835"/>
        <v>1420</v>
      </c>
      <c r="CF380" s="372">
        <f t="shared" si="835"/>
        <v>1235</v>
      </c>
      <c r="CG380" s="426">
        <v>6.5111111111111111</v>
      </c>
      <c r="CH380" s="510">
        <v>7.4</v>
      </c>
      <c r="CI380" s="371">
        <f t="shared" si="921"/>
        <v>293</v>
      </c>
      <c r="CJ380" s="372">
        <f t="shared" si="921"/>
        <v>229.4</v>
      </c>
      <c r="CK380" s="426"/>
      <c r="CL380" s="446"/>
      <c r="CM380" s="371">
        <f t="shared" si="922"/>
        <v>0</v>
      </c>
      <c r="CN380" s="372">
        <f t="shared" si="922"/>
        <v>0</v>
      </c>
      <c r="CO380" s="371">
        <f t="shared" si="885"/>
        <v>6.4398496240601499</v>
      </c>
      <c r="CP380" s="372">
        <f t="shared" si="885"/>
        <v>6.6262443438914032</v>
      </c>
      <c r="CQ380" s="371">
        <f t="shared" si="886"/>
        <v>1712.9999999999998</v>
      </c>
      <c r="CR380" s="372">
        <f t="shared" si="886"/>
        <v>1464.4</v>
      </c>
      <c r="CS380" s="426"/>
      <c r="CT380" s="510">
        <v>142.4</v>
      </c>
      <c r="CU380" s="371">
        <f t="shared" si="836"/>
        <v>0</v>
      </c>
      <c r="CV380" s="372">
        <f t="shared" si="836"/>
        <v>27056</v>
      </c>
      <c r="CW380" s="426"/>
      <c r="CX380" s="510">
        <v>144.5</v>
      </c>
      <c r="CY380" s="371">
        <f t="shared" si="837"/>
        <v>0</v>
      </c>
      <c r="CZ380" s="372">
        <f t="shared" si="837"/>
        <v>4479.5</v>
      </c>
      <c r="DA380" s="421"/>
      <c r="DB380" s="420"/>
      <c r="DC380" s="371">
        <f t="shared" si="887"/>
        <v>0</v>
      </c>
      <c r="DD380" s="372">
        <f t="shared" si="887"/>
        <v>0</v>
      </c>
      <c r="DE380" s="371">
        <f t="shared" si="888"/>
        <v>0</v>
      </c>
      <c r="DF380" s="372">
        <f t="shared" si="888"/>
        <v>142.6945701357466</v>
      </c>
      <c r="DG380" s="371">
        <f t="shared" si="889"/>
        <v>0</v>
      </c>
      <c r="DH380" s="372">
        <f t="shared" si="889"/>
        <v>31535.5</v>
      </c>
      <c r="DI380" s="371">
        <f t="shared" si="890"/>
        <v>272</v>
      </c>
      <c r="DJ380" s="372">
        <f t="shared" si="890"/>
        <v>228</v>
      </c>
      <c r="DK380" s="371">
        <f t="shared" si="890"/>
        <v>0</v>
      </c>
      <c r="DL380" s="372">
        <f t="shared" si="890"/>
        <v>228</v>
      </c>
      <c r="DM380" s="371">
        <f t="shared" si="891"/>
        <v>6.4117647058823524</v>
      </c>
      <c r="DN380" s="372">
        <f t="shared" si="891"/>
        <v>6.6070175438596497</v>
      </c>
      <c r="DO380" s="371">
        <f t="shared" si="892"/>
        <v>1743.9999999999998</v>
      </c>
      <c r="DP380" s="372">
        <f t="shared" si="892"/>
        <v>1506.4</v>
      </c>
      <c r="DQ380" s="371">
        <f t="shared" si="893"/>
        <v>0</v>
      </c>
      <c r="DR380" s="372">
        <f t="shared" si="893"/>
        <v>142.45833333333334</v>
      </c>
      <c r="DS380" s="371">
        <f t="shared" si="894"/>
        <v>0</v>
      </c>
      <c r="DT380" s="372">
        <f t="shared" si="894"/>
        <v>32480.500000000004</v>
      </c>
      <c r="DU380" s="424">
        <v>841</v>
      </c>
      <c r="DV380" s="510">
        <v>928</v>
      </c>
      <c r="DW380" s="371">
        <f t="shared" si="895"/>
        <v>0</v>
      </c>
      <c r="DX380" s="372">
        <f t="shared" si="895"/>
        <v>928</v>
      </c>
      <c r="DY380" s="426">
        <v>915</v>
      </c>
      <c r="DZ380" s="510">
        <v>1059</v>
      </c>
      <c r="EA380" s="371">
        <f t="shared" si="896"/>
        <v>0</v>
      </c>
      <c r="EB380" s="372">
        <f t="shared" si="896"/>
        <v>1059</v>
      </c>
      <c r="EC380" s="426"/>
      <c r="ED380" s="425"/>
      <c r="EE380" s="371">
        <f t="shared" si="897"/>
        <v>0</v>
      </c>
      <c r="EF380" s="372">
        <f t="shared" si="897"/>
        <v>0</v>
      </c>
      <c r="EG380" s="358">
        <f t="shared" si="898"/>
        <v>1756</v>
      </c>
      <c r="EH380" s="372">
        <f t="shared" si="898"/>
        <v>1987</v>
      </c>
      <c r="EI380" s="358">
        <f t="shared" si="899"/>
        <v>0</v>
      </c>
      <c r="EJ380" s="372">
        <f t="shared" si="899"/>
        <v>1987</v>
      </c>
      <c r="EK380" s="427">
        <v>3.3709869203329368</v>
      </c>
      <c r="EL380" s="510">
        <v>3.1</v>
      </c>
      <c r="EM380" s="371">
        <f t="shared" si="870"/>
        <v>2835</v>
      </c>
      <c r="EN380" s="372">
        <f t="shared" si="870"/>
        <v>2876.8</v>
      </c>
      <c r="EO380" s="426">
        <v>3.5333333333333332</v>
      </c>
      <c r="EP380" s="510">
        <v>3.6</v>
      </c>
      <c r="EQ380" s="371">
        <f t="shared" si="923"/>
        <v>3233</v>
      </c>
      <c r="ER380" s="372">
        <f t="shared" si="923"/>
        <v>3812.4</v>
      </c>
      <c r="ES380" s="426"/>
      <c r="ET380" s="446"/>
      <c r="EU380" s="371">
        <f t="shared" si="868"/>
        <v>0</v>
      </c>
      <c r="EV380" s="372">
        <f t="shared" si="869"/>
        <v>0</v>
      </c>
      <c r="EW380" s="371">
        <f t="shared" si="900"/>
        <v>3.4555808656036446</v>
      </c>
      <c r="EX380" s="372">
        <f t="shared" si="900"/>
        <v>3.3664821338701563</v>
      </c>
      <c r="EY380" s="371">
        <f t="shared" si="901"/>
        <v>6068</v>
      </c>
      <c r="EZ380" s="372">
        <f t="shared" si="901"/>
        <v>6689.2000000000007</v>
      </c>
      <c r="FA380" s="426"/>
      <c r="FB380" s="510">
        <v>73.900000000000006</v>
      </c>
      <c r="FC380" s="371">
        <f t="shared" si="902"/>
        <v>0</v>
      </c>
      <c r="FD380" s="372">
        <f t="shared" si="902"/>
        <v>68579.200000000012</v>
      </c>
      <c r="FE380" s="426"/>
      <c r="FF380" s="510">
        <v>66.099999999999994</v>
      </c>
      <c r="FG380" s="371">
        <f t="shared" si="903"/>
        <v>0</v>
      </c>
      <c r="FH380" s="372">
        <f t="shared" si="903"/>
        <v>69999.899999999994</v>
      </c>
      <c r="FI380" s="421"/>
      <c r="FJ380" s="420"/>
      <c r="FK380" s="371">
        <f t="shared" si="904"/>
        <v>0</v>
      </c>
      <c r="FL380" s="372">
        <f t="shared" si="904"/>
        <v>0</v>
      </c>
      <c r="FM380" s="371">
        <f t="shared" si="905"/>
        <v>0</v>
      </c>
      <c r="FN380" s="372">
        <f t="shared" si="905"/>
        <v>69.742878711625565</v>
      </c>
      <c r="FO380" s="371">
        <f t="shared" si="906"/>
        <v>0</v>
      </c>
      <c r="FP380" s="372">
        <f t="shared" si="906"/>
        <v>138579.1</v>
      </c>
      <c r="FQ380" s="424">
        <v>144</v>
      </c>
      <c r="FR380" s="510">
        <v>144</v>
      </c>
      <c r="FS380" s="371">
        <f t="shared" si="907"/>
        <v>0</v>
      </c>
      <c r="FT380" s="372">
        <f t="shared" si="907"/>
        <v>144</v>
      </c>
      <c r="FU380" s="426">
        <v>6.166666666666667</v>
      </c>
      <c r="FV380" s="510">
        <v>5.9</v>
      </c>
      <c r="FW380" s="371">
        <f t="shared" si="908"/>
        <v>888</v>
      </c>
      <c r="FX380" s="372">
        <f t="shared" si="908"/>
        <v>849.6</v>
      </c>
      <c r="FY380" s="426"/>
      <c r="FZ380" s="510">
        <v>81.099999999999994</v>
      </c>
      <c r="GA380" s="371">
        <f t="shared" si="909"/>
        <v>0</v>
      </c>
      <c r="GB380" s="372">
        <f t="shared" si="909"/>
        <v>11678.4</v>
      </c>
      <c r="GC380" s="406">
        <f t="shared" si="873"/>
        <v>1068</v>
      </c>
      <c r="GD380" s="372">
        <f t="shared" si="873"/>
        <v>1125</v>
      </c>
      <c r="GE380" s="371">
        <f t="shared" si="873"/>
        <v>0</v>
      </c>
      <c r="GF380" s="372">
        <f t="shared" si="873"/>
        <v>1125</v>
      </c>
      <c r="GG380" s="371">
        <f t="shared" si="910"/>
        <v>4286</v>
      </c>
      <c r="GH380" s="372">
        <f t="shared" si="910"/>
        <v>4153.8</v>
      </c>
      <c r="GI380" s="371" t="str">
        <f t="shared" si="911"/>
        <v/>
      </c>
      <c r="GJ380" s="372">
        <f t="shared" si="911"/>
        <v>96580.200000000012</v>
      </c>
      <c r="GK380" s="406">
        <f t="shared" si="874"/>
        <v>960</v>
      </c>
      <c r="GL380" s="372">
        <f t="shared" si="874"/>
        <v>1090</v>
      </c>
      <c r="GM380" s="371">
        <f t="shared" si="874"/>
        <v>0</v>
      </c>
      <c r="GN380" s="372">
        <f t="shared" si="874"/>
        <v>1090</v>
      </c>
      <c r="GO380" s="371">
        <f t="shared" si="912"/>
        <v>3526</v>
      </c>
      <c r="GP380" s="372">
        <f t="shared" si="912"/>
        <v>4041.8</v>
      </c>
      <c r="GQ380" s="371">
        <f t="shared" si="913"/>
        <v>0</v>
      </c>
      <c r="GR380" s="372">
        <f t="shared" si="913"/>
        <v>74479.399999999994</v>
      </c>
      <c r="GS380" s="406">
        <f t="shared" si="875"/>
        <v>2028</v>
      </c>
      <c r="GT380" s="372">
        <f t="shared" si="875"/>
        <v>2215</v>
      </c>
      <c r="GU380" s="371">
        <f t="shared" si="875"/>
        <v>0</v>
      </c>
      <c r="GV380" s="372">
        <f t="shared" si="871"/>
        <v>2215</v>
      </c>
      <c r="GW380" s="371">
        <f t="shared" si="914"/>
        <v>7812</v>
      </c>
      <c r="GX380" s="372">
        <f t="shared" si="914"/>
        <v>8195.6</v>
      </c>
      <c r="GY380" s="371" t="str">
        <f t="shared" si="914"/>
        <v/>
      </c>
      <c r="GZ380" s="372">
        <f t="shared" si="879"/>
        <v>171059.6</v>
      </c>
      <c r="HA380" s="406">
        <f t="shared" si="876"/>
        <v>0</v>
      </c>
      <c r="HB380" s="372">
        <f t="shared" si="876"/>
        <v>0</v>
      </c>
      <c r="HC380" s="371">
        <f t="shared" si="876"/>
        <v>0</v>
      </c>
      <c r="HD380" s="372">
        <f t="shared" si="872"/>
        <v>0</v>
      </c>
      <c r="HE380" s="371" t="str">
        <f t="shared" si="877"/>
        <v/>
      </c>
      <c r="HF380" s="372" t="str">
        <f t="shared" si="877"/>
        <v/>
      </c>
      <c r="HG380" s="371" t="str">
        <f t="shared" si="915"/>
        <v/>
      </c>
      <c r="HH380" s="372" t="str">
        <f t="shared" si="915"/>
        <v/>
      </c>
      <c r="HI380" s="406">
        <f t="shared" si="916"/>
        <v>8700</v>
      </c>
      <c r="HJ380" s="372">
        <f t="shared" si="916"/>
        <v>9045.2000000000007</v>
      </c>
      <c r="HK380" s="371" t="str">
        <f t="shared" si="917"/>
        <v/>
      </c>
      <c r="HL380" s="371">
        <f t="shared" si="917"/>
        <v>182738</v>
      </c>
    </row>
    <row r="381" spans="1:220" ht="15">
      <c r="A381" s="488" t="s">
        <v>287</v>
      </c>
      <c r="B381" s="487" t="s">
        <v>600</v>
      </c>
      <c r="C381" s="48"/>
      <c r="D381" s="488">
        <v>228714</v>
      </c>
      <c r="E381" s="442">
        <v>6</v>
      </c>
      <c r="F381" s="676">
        <v>239</v>
      </c>
      <c r="G381" s="420">
        <v>262</v>
      </c>
      <c r="H381" s="421">
        <v>2</v>
      </c>
      <c r="I381" s="510">
        <v>0</v>
      </c>
      <c r="J381" s="371">
        <f t="shared" si="838"/>
        <v>237</v>
      </c>
      <c r="K381" s="372">
        <f t="shared" si="839"/>
        <v>262</v>
      </c>
      <c r="L381" s="420"/>
      <c r="M381" s="371">
        <f t="shared" si="840"/>
        <v>237</v>
      </c>
      <c r="N381" s="372">
        <f t="shared" si="841"/>
        <v>262</v>
      </c>
      <c r="O381" s="371">
        <f t="shared" si="842"/>
        <v>0</v>
      </c>
      <c r="P381" s="372">
        <f t="shared" si="843"/>
        <v>262</v>
      </c>
      <c r="Q381" s="424">
        <v>28</v>
      </c>
      <c r="R381" s="510">
        <v>38</v>
      </c>
      <c r="S381" s="371">
        <f t="shared" si="844"/>
        <v>0</v>
      </c>
      <c r="T381" s="372">
        <f t="shared" si="845"/>
        <v>38</v>
      </c>
      <c r="U381" s="426">
        <v>1</v>
      </c>
      <c r="V381" s="510">
        <v>3</v>
      </c>
      <c r="W381" s="371">
        <f t="shared" si="846"/>
        <v>0</v>
      </c>
      <c r="X381" s="372">
        <f t="shared" si="847"/>
        <v>3</v>
      </c>
      <c r="Y381" s="426"/>
      <c r="Z381" s="425"/>
      <c r="AA381" s="371">
        <f t="shared" si="848"/>
        <v>0</v>
      </c>
      <c r="AB381" s="372">
        <f t="shared" si="849"/>
        <v>0</v>
      </c>
      <c r="AC381" s="358">
        <f t="shared" si="850"/>
        <v>29</v>
      </c>
      <c r="AD381" s="372">
        <f t="shared" si="851"/>
        <v>41</v>
      </c>
      <c r="AE381" s="358">
        <f t="shared" si="852"/>
        <v>0</v>
      </c>
      <c r="AF381" s="372">
        <f t="shared" si="853"/>
        <v>41</v>
      </c>
      <c r="AG381" s="427">
        <v>4.4285714285714288</v>
      </c>
      <c r="AH381" s="510">
        <v>4.3</v>
      </c>
      <c r="AI381" s="371">
        <f t="shared" si="854"/>
        <v>124</v>
      </c>
      <c r="AJ381" s="372">
        <f t="shared" si="855"/>
        <v>163.4</v>
      </c>
      <c r="AK381" s="426">
        <v>4</v>
      </c>
      <c r="AL381" s="510">
        <v>4</v>
      </c>
      <c r="AM381" s="371">
        <f t="shared" si="856"/>
        <v>4</v>
      </c>
      <c r="AN381" s="372">
        <f t="shared" si="857"/>
        <v>12</v>
      </c>
      <c r="AO381" s="426"/>
      <c r="AP381" s="446"/>
      <c r="AQ381" s="371">
        <f t="shared" si="858"/>
        <v>0</v>
      </c>
      <c r="AR381" s="372">
        <f t="shared" si="859"/>
        <v>0</v>
      </c>
      <c r="AS381" s="371">
        <f t="shared" si="860"/>
        <v>4.4137931034482758</v>
      </c>
      <c r="AT381" s="372">
        <f t="shared" si="861"/>
        <v>4.2780487804878051</v>
      </c>
      <c r="AU381" s="371">
        <f t="shared" si="862"/>
        <v>128</v>
      </c>
      <c r="AV381" s="372">
        <f t="shared" si="863"/>
        <v>175.4</v>
      </c>
      <c r="AW381" s="426"/>
      <c r="AX381" s="510">
        <v>123</v>
      </c>
      <c r="AY381" s="371">
        <f t="shared" si="864"/>
        <v>0</v>
      </c>
      <c r="AZ381" s="372">
        <f t="shared" si="865"/>
        <v>4674</v>
      </c>
      <c r="BA381" s="426"/>
      <c r="BB381" s="510">
        <v>115.7</v>
      </c>
      <c r="BC381" s="371">
        <f t="shared" si="866"/>
        <v>0</v>
      </c>
      <c r="BD381" s="372">
        <f t="shared" si="867"/>
        <v>347.1</v>
      </c>
      <c r="BE381" s="421"/>
      <c r="BF381" s="420"/>
      <c r="BG381" s="371">
        <f t="shared" si="880"/>
        <v>0</v>
      </c>
      <c r="BH381" s="372">
        <f t="shared" si="880"/>
        <v>0</v>
      </c>
      <c r="BI381" s="371">
        <f t="shared" si="881"/>
        <v>0</v>
      </c>
      <c r="BJ381" s="372">
        <f t="shared" si="881"/>
        <v>122.46585365853659</v>
      </c>
      <c r="BK381" s="371">
        <f t="shared" si="882"/>
        <v>0</v>
      </c>
      <c r="BL381" s="372">
        <f t="shared" si="882"/>
        <v>5021.1000000000004</v>
      </c>
      <c r="BM381" s="431">
        <v>87</v>
      </c>
      <c r="BN381" s="510">
        <v>77</v>
      </c>
      <c r="BO381" s="371">
        <f t="shared" si="918"/>
        <v>0</v>
      </c>
      <c r="BP381" s="372">
        <f t="shared" si="918"/>
        <v>77</v>
      </c>
      <c r="BQ381" s="426">
        <v>15</v>
      </c>
      <c r="BR381" s="510">
        <v>23</v>
      </c>
      <c r="BS381" s="371">
        <f t="shared" si="919"/>
        <v>0</v>
      </c>
      <c r="BT381" s="372">
        <f t="shared" si="919"/>
        <v>23</v>
      </c>
      <c r="BU381" s="426"/>
      <c r="BV381" s="425"/>
      <c r="BW381" s="371">
        <f t="shared" si="920"/>
        <v>0</v>
      </c>
      <c r="BX381" s="423">
        <f t="shared" si="878"/>
        <v>0</v>
      </c>
      <c r="BY381" s="358">
        <f t="shared" si="883"/>
        <v>102</v>
      </c>
      <c r="BZ381" s="372">
        <f t="shared" si="883"/>
        <v>100</v>
      </c>
      <c r="CA381" s="358">
        <f t="shared" si="884"/>
        <v>0</v>
      </c>
      <c r="CB381" s="372">
        <f t="shared" si="884"/>
        <v>100</v>
      </c>
      <c r="CC381" s="427">
        <v>4.7816091954022992</v>
      </c>
      <c r="CD381" s="510">
        <v>4.7</v>
      </c>
      <c r="CE381" s="371">
        <f t="shared" si="835"/>
        <v>416.00000000000006</v>
      </c>
      <c r="CF381" s="372">
        <f t="shared" si="835"/>
        <v>361.90000000000003</v>
      </c>
      <c r="CG381" s="426">
        <v>5.4666666666666668</v>
      </c>
      <c r="CH381" s="510">
        <v>4.7</v>
      </c>
      <c r="CI381" s="371">
        <f t="shared" si="921"/>
        <v>82</v>
      </c>
      <c r="CJ381" s="372">
        <f t="shared" si="921"/>
        <v>108.10000000000001</v>
      </c>
      <c r="CK381" s="426"/>
      <c r="CL381" s="446"/>
      <c r="CM381" s="371">
        <f t="shared" si="922"/>
        <v>0</v>
      </c>
      <c r="CN381" s="372">
        <f t="shared" si="922"/>
        <v>0</v>
      </c>
      <c r="CO381" s="371">
        <f t="shared" si="885"/>
        <v>4.882352941176471</v>
      </c>
      <c r="CP381" s="372">
        <f t="shared" si="885"/>
        <v>4.7</v>
      </c>
      <c r="CQ381" s="371">
        <f t="shared" si="886"/>
        <v>498.00000000000006</v>
      </c>
      <c r="CR381" s="372">
        <f t="shared" si="886"/>
        <v>470</v>
      </c>
      <c r="CS381" s="426"/>
      <c r="CT381" s="510">
        <v>135.19999999999999</v>
      </c>
      <c r="CU381" s="371">
        <f t="shared" si="836"/>
        <v>0</v>
      </c>
      <c r="CV381" s="372">
        <f t="shared" si="836"/>
        <v>10410.4</v>
      </c>
      <c r="CW381" s="426"/>
      <c r="CX381" s="510">
        <v>143</v>
      </c>
      <c r="CY381" s="371">
        <f t="shared" si="837"/>
        <v>0</v>
      </c>
      <c r="CZ381" s="372">
        <f t="shared" si="837"/>
        <v>3289</v>
      </c>
      <c r="DA381" s="421"/>
      <c r="DB381" s="420"/>
      <c r="DC381" s="371">
        <f t="shared" si="887"/>
        <v>0</v>
      </c>
      <c r="DD381" s="372">
        <f t="shared" si="887"/>
        <v>0</v>
      </c>
      <c r="DE381" s="371">
        <f t="shared" si="888"/>
        <v>0</v>
      </c>
      <c r="DF381" s="372">
        <f t="shared" si="888"/>
        <v>136.994</v>
      </c>
      <c r="DG381" s="371">
        <f t="shared" si="889"/>
        <v>0</v>
      </c>
      <c r="DH381" s="372">
        <f t="shared" si="889"/>
        <v>13699.4</v>
      </c>
      <c r="DI381" s="371">
        <f t="shared" si="890"/>
        <v>131</v>
      </c>
      <c r="DJ381" s="372">
        <f t="shared" si="890"/>
        <v>141</v>
      </c>
      <c r="DK381" s="371">
        <f t="shared" si="890"/>
        <v>0</v>
      </c>
      <c r="DL381" s="372">
        <f t="shared" si="890"/>
        <v>141</v>
      </c>
      <c r="DM381" s="371">
        <f t="shared" si="891"/>
        <v>4.778625954198473</v>
      </c>
      <c r="DN381" s="372">
        <f t="shared" si="891"/>
        <v>4.5773049645390067</v>
      </c>
      <c r="DO381" s="371">
        <f t="shared" si="892"/>
        <v>626</v>
      </c>
      <c r="DP381" s="372">
        <f t="shared" si="892"/>
        <v>645.4</v>
      </c>
      <c r="DQ381" s="371">
        <f t="shared" si="893"/>
        <v>0</v>
      </c>
      <c r="DR381" s="372">
        <f t="shared" si="893"/>
        <v>132.76950354609929</v>
      </c>
      <c r="DS381" s="371">
        <f t="shared" si="894"/>
        <v>0</v>
      </c>
      <c r="DT381" s="372">
        <f t="shared" si="894"/>
        <v>18720.5</v>
      </c>
      <c r="DU381" s="424">
        <v>88</v>
      </c>
      <c r="DV381" s="510">
        <v>95</v>
      </c>
      <c r="DW381" s="371">
        <f t="shared" si="895"/>
        <v>0</v>
      </c>
      <c r="DX381" s="372">
        <f t="shared" si="895"/>
        <v>95</v>
      </c>
      <c r="DY381" s="426">
        <v>9</v>
      </c>
      <c r="DZ381" s="510">
        <v>19</v>
      </c>
      <c r="EA381" s="371">
        <f t="shared" si="896"/>
        <v>0</v>
      </c>
      <c r="EB381" s="372">
        <f t="shared" si="896"/>
        <v>19</v>
      </c>
      <c r="EC381" s="426"/>
      <c r="ED381" s="425"/>
      <c r="EE381" s="371">
        <f t="shared" si="897"/>
        <v>0</v>
      </c>
      <c r="EF381" s="372">
        <f t="shared" si="897"/>
        <v>0</v>
      </c>
      <c r="EG381" s="358">
        <f t="shared" si="898"/>
        <v>97</v>
      </c>
      <c r="EH381" s="372">
        <f t="shared" si="898"/>
        <v>114</v>
      </c>
      <c r="EI381" s="358">
        <f t="shared" si="899"/>
        <v>0</v>
      </c>
      <c r="EJ381" s="372">
        <f t="shared" si="899"/>
        <v>114</v>
      </c>
      <c r="EK381" s="427">
        <v>4.0113636363636367</v>
      </c>
      <c r="EL381" s="510">
        <v>3.7</v>
      </c>
      <c r="EM381" s="371">
        <f t="shared" si="870"/>
        <v>353</v>
      </c>
      <c r="EN381" s="372">
        <f t="shared" si="870"/>
        <v>351.5</v>
      </c>
      <c r="EO381" s="426">
        <v>3.1111111111111112</v>
      </c>
      <c r="EP381" s="510">
        <v>3.8</v>
      </c>
      <c r="EQ381" s="371">
        <f t="shared" si="923"/>
        <v>28</v>
      </c>
      <c r="ER381" s="372">
        <f t="shared" si="923"/>
        <v>72.2</v>
      </c>
      <c r="ES381" s="426"/>
      <c r="ET381" s="446"/>
      <c r="EU381" s="371">
        <f t="shared" si="868"/>
        <v>0</v>
      </c>
      <c r="EV381" s="372">
        <f t="shared" si="869"/>
        <v>0</v>
      </c>
      <c r="EW381" s="371">
        <f t="shared" si="900"/>
        <v>3.9278350515463916</v>
      </c>
      <c r="EX381" s="372">
        <f t="shared" si="900"/>
        <v>3.7166666666666668</v>
      </c>
      <c r="EY381" s="371">
        <f t="shared" si="901"/>
        <v>381</v>
      </c>
      <c r="EZ381" s="372">
        <f t="shared" si="901"/>
        <v>423.7</v>
      </c>
      <c r="FA381" s="426"/>
      <c r="FB381" s="510">
        <v>103.2</v>
      </c>
      <c r="FC381" s="371">
        <f t="shared" si="902"/>
        <v>0</v>
      </c>
      <c r="FD381" s="372">
        <f t="shared" si="902"/>
        <v>9804</v>
      </c>
      <c r="FE381" s="426"/>
      <c r="FF381" s="510">
        <v>87.3</v>
      </c>
      <c r="FG381" s="371">
        <f t="shared" si="903"/>
        <v>0</v>
      </c>
      <c r="FH381" s="372">
        <f t="shared" si="903"/>
        <v>1658.7</v>
      </c>
      <c r="FI381" s="421"/>
      <c r="FJ381" s="420"/>
      <c r="FK381" s="371">
        <f t="shared" si="904"/>
        <v>0</v>
      </c>
      <c r="FL381" s="372">
        <f t="shared" si="904"/>
        <v>0</v>
      </c>
      <c r="FM381" s="371">
        <f t="shared" si="905"/>
        <v>0</v>
      </c>
      <c r="FN381" s="372">
        <f t="shared" si="905"/>
        <v>100.55000000000001</v>
      </c>
      <c r="FO381" s="371">
        <f t="shared" si="906"/>
        <v>0</v>
      </c>
      <c r="FP381" s="372">
        <f t="shared" si="906"/>
        <v>11462.7</v>
      </c>
      <c r="FQ381" s="424">
        <v>9</v>
      </c>
      <c r="FR381" s="510">
        <v>7</v>
      </c>
      <c r="FS381" s="371">
        <f t="shared" si="907"/>
        <v>0</v>
      </c>
      <c r="FT381" s="372">
        <f t="shared" si="907"/>
        <v>7</v>
      </c>
      <c r="FU381" s="426">
        <v>4</v>
      </c>
      <c r="FV381" s="510">
        <v>3.6</v>
      </c>
      <c r="FW381" s="371">
        <f t="shared" si="908"/>
        <v>36</v>
      </c>
      <c r="FX381" s="372">
        <f t="shared" si="908"/>
        <v>25.2</v>
      </c>
      <c r="FY381" s="426"/>
      <c r="FZ381" s="510">
        <v>63</v>
      </c>
      <c r="GA381" s="371">
        <f t="shared" si="909"/>
        <v>0</v>
      </c>
      <c r="GB381" s="372">
        <f t="shared" si="909"/>
        <v>441</v>
      </c>
      <c r="GC381" s="406">
        <f t="shared" si="873"/>
        <v>203</v>
      </c>
      <c r="GD381" s="372">
        <f t="shared" si="873"/>
        <v>210</v>
      </c>
      <c r="GE381" s="371">
        <f t="shared" si="873"/>
        <v>0</v>
      </c>
      <c r="GF381" s="372">
        <f t="shared" si="873"/>
        <v>210</v>
      </c>
      <c r="GG381" s="371">
        <f t="shared" si="910"/>
        <v>893</v>
      </c>
      <c r="GH381" s="372">
        <f t="shared" si="910"/>
        <v>876.80000000000007</v>
      </c>
      <c r="GI381" s="371" t="str">
        <f t="shared" si="911"/>
        <v/>
      </c>
      <c r="GJ381" s="372">
        <f t="shared" si="911"/>
        <v>24888.400000000001</v>
      </c>
      <c r="GK381" s="406">
        <f t="shared" si="874"/>
        <v>25</v>
      </c>
      <c r="GL381" s="372">
        <f t="shared" si="874"/>
        <v>45</v>
      </c>
      <c r="GM381" s="371">
        <f t="shared" si="874"/>
        <v>0</v>
      </c>
      <c r="GN381" s="372">
        <f t="shared" si="874"/>
        <v>45</v>
      </c>
      <c r="GO381" s="371">
        <f t="shared" si="912"/>
        <v>114</v>
      </c>
      <c r="GP381" s="372">
        <f t="shared" si="912"/>
        <v>192.3</v>
      </c>
      <c r="GQ381" s="371">
        <f t="shared" si="913"/>
        <v>0</v>
      </c>
      <c r="GR381" s="372">
        <f t="shared" si="913"/>
        <v>5294.8</v>
      </c>
      <c r="GS381" s="406">
        <f t="shared" si="875"/>
        <v>228</v>
      </c>
      <c r="GT381" s="372">
        <f t="shared" si="875"/>
        <v>255</v>
      </c>
      <c r="GU381" s="371">
        <f t="shared" si="875"/>
        <v>0</v>
      </c>
      <c r="GV381" s="372">
        <f t="shared" si="871"/>
        <v>255</v>
      </c>
      <c r="GW381" s="371">
        <f t="shared" si="914"/>
        <v>1007</v>
      </c>
      <c r="GX381" s="372">
        <f t="shared" si="914"/>
        <v>1069.1000000000001</v>
      </c>
      <c r="GY381" s="371" t="str">
        <f t="shared" si="914"/>
        <v/>
      </c>
      <c r="GZ381" s="372">
        <f t="shared" si="879"/>
        <v>30183.200000000001</v>
      </c>
      <c r="HA381" s="406">
        <f t="shared" si="876"/>
        <v>0</v>
      </c>
      <c r="HB381" s="372">
        <f t="shared" si="876"/>
        <v>0</v>
      </c>
      <c r="HC381" s="371">
        <f t="shared" si="876"/>
        <v>0</v>
      </c>
      <c r="HD381" s="372">
        <f t="shared" si="872"/>
        <v>0</v>
      </c>
      <c r="HE381" s="371" t="str">
        <f t="shared" si="877"/>
        <v/>
      </c>
      <c r="HF381" s="372" t="str">
        <f t="shared" si="877"/>
        <v/>
      </c>
      <c r="HG381" s="371" t="str">
        <f t="shared" si="915"/>
        <v/>
      </c>
      <c r="HH381" s="372" t="str">
        <f t="shared" si="915"/>
        <v/>
      </c>
      <c r="HI381" s="406">
        <f t="shared" si="916"/>
        <v>1043</v>
      </c>
      <c r="HJ381" s="372">
        <f t="shared" si="916"/>
        <v>1094.3</v>
      </c>
      <c r="HK381" s="371" t="str">
        <f t="shared" si="917"/>
        <v/>
      </c>
      <c r="HL381" s="371">
        <f t="shared" si="917"/>
        <v>30624.2</v>
      </c>
    </row>
    <row r="382" spans="1:220" ht="15">
      <c r="A382" s="488" t="s">
        <v>287</v>
      </c>
      <c r="B382" s="507" t="s">
        <v>628</v>
      </c>
      <c r="C382" s="138"/>
      <c r="D382" s="488">
        <v>223506</v>
      </c>
      <c r="E382" s="442">
        <v>7</v>
      </c>
      <c r="F382" s="676">
        <v>202</v>
      </c>
      <c r="G382" s="420">
        <v>229</v>
      </c>
      <c r="H382" s="421">
        <v>1</v>
      </c>
      <c r="I382" s="510">
        <v>2</v>
      </c>
      <c r="J382" s="371">
        <f t="shared" si="838"/>
        <v>201</v>
      </c>
      <c r="K382" s="372">
        <f t="shared" si="839"/>
        <v>227</v>
      </c>
      <c r="L382" s="420"/>
      <c r="M382" s="371">
        <f t="shared" si="840"/>
        <v>201</v>
      </c>
      <c r="N382" s="372">
        <f t="shared" si="841"/>
        <v>227</v>
      </c>
      <c r="O382" s="371">
        <f t="shared" si="842"/>
        <v>0</v>
      </c>
      <c r="P382" s="372">
        <f t="shared" si="843"/>
        <v>227</v>
      </c>
      <c r="Q382" s="424">
        <v>15</v>
      </c>
      <c r="R382" s="510">
        <v>24</v>
      </c>
      <c r="S382" s="371">
        <f t="shared" si="844"/>
        <v>0</v>
      </c>
      <c r="T382" s="372">
        <f t="shared" si="845"/>
        <v>24</v>
      </c>
      <c r="U382" s="426">
        <v>29</v>
      </c>
      <c r="V382" s="510">
        <v>23</v>
      </c>
      <c r="W382" s="371">
        <f t="shared" si="846"/>
        <v>0</v>
      </c>
      <c r="X382" s="372">
        <f t="shared" si="847"/>
        <v>23</v>
      </c>
      <c r="Y382" s="426"/>
      <c r="Z382" s="425"/>
      <c r="AA382" s="371">
        <f t="shared" si="848"/>
        <v>0</v>
      </c>
      <c r="AB382" s="372">
        <f t="shared" si="849"/>
        <v>0</v>
      </c>
      <c r="AC382" s="358">
        <f t="shared" si="850"/>
        <v>44</v>
      </c>
      <c r="AD382" s="372">
        <f t="shared" si="851"/>
        <v>47</v>
      </c>
      <c r="AE382" s="358">
        <f t="shared" si="852"/>
        <v>0</v>
      </c>
      <c r="AF382" s="372">
        <f t="shared" si="853"/>
        <v>47</v>
      </c>
      <c r="AG382" s="427">
        <v>4.0666666666666664</v>
      </c>
      <c r="AH382" s="510">
        <v>3.3</v>
      </c>
      <c r="AI382" s="371">
        <f t="shared" si="854"/>
        <v>61</v>
      </c>
      <c r="AJ382" s="372">
        <f t="shared" si="855"/>
        <v>79.199999999999989</v>
      </c>
      <c r="AK382" s="426">
        <v>3.8620689655172415</v>
      </c>
      <c r="AL382" s="510">
        <v>4.4000000000000004</v>
      </c>
      <c r="AM382" s="371">
        <f t="shared" si="856"/>
        <v>112</v>
      </c>
      <c r="AN382" s="372">
        <f t="shared" si="857"/>
        <v>101.2</v>
      </c>
      <c r="AO382" s="426"/>
      <c r="AP382" s="446"/>
      <c r="AQ382" s="371">
        <f t="shared" si="858"/>
        <v>0</v>
      </c>
      <c r="AR382" s="372">
        <f t="shared" si="859"/>
        <v>0</v>
      </c>
      <c r="AS382" s="371">
        <f t="shared" si="860"/>
        <v>3.9318181818181817</v>
      </c>
      <c r="AT382" s="372">
        <f t="shared" si="861"/>
        <v>3.8382978723404251</v>
      </c>
      <c r="AU382" s="371">
        <f t="shared" si="862"/>
        <v>173</v>
      </c>
      <c r="AV382" s="372">
        <f t="shared" si="863"/>
        <v>180.39999999999998</v>
      </c>
      <c r="AW382" s="426"/>
      <c r="AX382" s="510">
        <v>70.8</v>
      </c>
      <c r="AY382" s="371">
        <f t="shared" si="864"/>
        <v>0</v>
      </c>
      <c r="AZ382" s="372">
        <f t="shared" si="865"/>
        <v>1699.1999999999998</v>
      </c>
      <c r="BA382" s="426"/>
      <c r="BB382" s="510">
        <v>78.8</v>
      </c>
      <c r="BC382" s="371">
        <f t="shared" si="866"/>
        <v>0</v>
      </c>
      <c r="BD382" s="372">
        <f t="shared" si="867"/>
        <v>1812.3999999999999</v>
      </c>
      <c r="BE382" s="421"/>
      <c r="BF382" s="420"/>
      <c r="BG382" s="371">
        <f t="shared" si="880"/>
        <v>0</v>
      </c>
      <c r="BH382" s="372">
        <f t="shared" si="880"/>
        <v>0</v>
      </c>
      <c r="BI382" s="371">
        <f t="shared" si="881"/>
        <v>0</v>
      </c>
      <c r="BJ382" s="372">
        <f t="shared" si="881"/>
        <v>74.714893617021261</v>
      </c>
      <c r="BK382" s="371">
        <f t="shared" si="882"/>
        <v>0</v>
      </c>
      <c r="BL382" s="372">
        <f t="shared" si="882"/>
        <v>3511.5999999999995</v>
      </c>
      <c r="BM382" s="431">
        <v>31</v>
      </c>
      <c r="BN382" s="510">
        <v>37</v>
      </c>
      <c r="BO382" s="371">
        <f t="shared" si="918"/>
        <v>0</v>
      </c>
      <c r="BP382" s="372">
        <f t="shared" si="918"/>
        <v>37</v>
      </c>
      <c r="BQ382" s="426">
        <v>29</v>
      </c>
      <c r="BR382" s="510">
        <v>31</v>
      </c>
      <c r="BS382" s="371">
        <f t="shared" si="919"/>
        <v>0</v>
      </c>
      <c r="BT382" s="372">
        <f t="shared" si="919"/>
        <v>31</v>
      </c>
      <c r="BU382" s="426"/>
      <c r="BV382" s="425"/>
      <c r="BW382" s="371">
        <f t="shared" si="920"/>
        <v>0</v>
      </c>
      <c r="BX382" s="423">
        <f t="shared" si="878"/>
        <v>0</v>
      </c>
      <c r="BY382" s="358">
        <f t="shared" si="883"/>
        <v>60</v>
      </c>
      <c r="BZ382" s="372">
        <f t="shared" si="883"/>
        <v>68</v>
      </c>
      <c r="CA382" s="358">
        <f t="shared" si="884"/>
        <v>0</v>
      </c>
      <c r="CB382" s="372">
        <f t="shared" si="884"/>
        <v>68</v>
      </c>
      <c r="CC382" s="427">
        <v>4.580645161290323</v>
      </c>
      <c r="CD382" s="510">
        <v>4.4000000000000004</v>
      </c>
      <c r="CE382" s="371">
        <f t="shared" si="835"/>
        <v>142</v>
      </c>
      <c r="CF382" s="372">
        <f t="shared" si="835"/>
        <v>162.80000000000001</v>
      </c>
      <c r="CG382" s="426">
        <v>5</v>
      </c>
      <c r="CH382" s="510">
        <v>5.7</v>
      </c>
      <c r="CI382" s="371">
        <f t="shared" si="921"/>
        <v>145</v>
      </c>
      <c r="CJ382" s="372">
        <f t="shared" si="921"/>
        <v>176.70000000000002</v>
      </c>
      <c r="CK382" s="426"/>
      <c r="CL382" s="446"/>
      <c r="CM382" s="371">
        <f t="shared" si="922"/>
        <v>0</v>
      </c>
      <c r="CN382" s="372">
        <f t="shared" si="922"/>
        <v>0</v>
      </c>
      <c r="CO382" s="371">
        <f t="shared" si="885"/>
        <v>4.7833333333333332</v>
      </c>
      <c r="CP382" s="372">
        <f t="shared" si="885"/>
        <v>4.992647058823529</v>
      </c>
      <c r="CQ382" s="371">
        <f t="shared" si="886"/>
        <v>287</v>
      </c>
      <c r="CR382" s="372">
        <f t="shared" si="886"/>
        <v>339.5</v>
      </c>
      <c r="CS382" s="426"/>
      <c r="CT382" s="510">
        <v>90.5</v>
      </c>
      <c r="CU382" s="371">
        <f t="shared" si="836"/>
        <v>0</v>
      </c>
      <c r="CV382" s="372">
        <f t="shared" si="836"/>
        <v>3348.5</v>
      </c>
      <c r="CW382" s="426"/>
      <c r="CX382" s="510">
        <v>87.6</v>
      </c>
      <c r="CY382" s="371">
        <f t="shared" si="837"/>
        <v>0</v>
      </c>
      <c r="CZ382" s="372">
        <f t="shared" si="837"/>
        <v>2715.6</v>
      </c>
      <c r="DA382" s="421"/>
      <c r="DB382" s="420"/>
      <c r="DC382" s="371">
        <f t="shared" si="887"/>
        <v>0</v>
      </c>
      <c r="DD382" s="372">
        <f t="shared" si="887"/>
        <v>0</v>
      </c>
      <c r="DE382" s="371">
        <f t="shared" si="888"/>
        <v>0</v>
      </c>
      <c r="DF382" s="372">
        <f t="shared" si="888"/>
        <v>89.177941176470597</v>
      </c>
      <c r="DG382" s="371">
        <f t="shared" si="889"/>
        <v>0</v>
      </c>
      <c r="DH382" s="372">
        <f t="shared" si="889"/>
        <v>6064.1</v>
      </c>
      <c r="DI382" s="371">
        <f t="shared" si="890"/>
        <v>104</v>
      </c>
      <c r="DJ382" s="372">
        <f t="shared" si="890"/>
        <v>115</v>
      </c>
      <c r="DK382" s="371">
        <f t="shared" si="890"/>
        <v>0</v>
      </c>
      <c r="DL382" s="372">
        <f t="shared" si="890"/>
        <v>115</v>
      </c>
      <c r="DM382" s="371">
        <f t="shared" si="891"/>
        <v>4.4230769230769234</v>
      </c>
      <c r="DN382" s="372">
        <f t="shared" si="891"/>
        <v>4.5208695652173914</v>
      </c>
      <c r="DO382" s="371">
        <f t="shared" si="892"/>
        <v>460</v>
      </c>
      <c r="DP382" s="372">
        <f t="shared" si="892"/>
        <v>519.9</v>
      </c>
      <c r="DQ382" s="371">
        <f t="shared" si="893"/>
        <v>0</v>
      </c>
      <c r="DR382" s="372">
        <f t="shared" si="893"/>
        <v>83.266956521739132</v>
      </c>
      <c r="DS382" s="371">
        <f t="shared" si="894"/>
        <v>0</v>
      </c>
      <c r="DT382" s="372">
        <f t="shared" si="894"/>
        <v>9575.7000000000007</v>
      </c>
      <c r="DU382" s="424">
        <v>16</v>
      </c>
      <c r="DV382" s="510">
        <v>13</v>
      </c>
      <c r="DW382" s="371">
        <f t="shared" si="895"/>
        <v>0</v>
      </c>
      <c r="DX382" s="372">
        <f t="shared" si="895"/>
        <v>13</v>
      </c>
      <c r="DY382" s="426">
        <v>26</v>
      </c>
      <c r="DZ382" s="510">
        <v>34</v>
      </c>
      <c r="EA382" s="371">
        <f t="shared" si="896"/>
        <v>0</v>
      </c>
      <c r="EB382" s="372">
        <f t="shared" si="896"/>
        <v>34</v>
      </c>
      <c r="EC382" s="426"/>
      <c r="ED382" s="425"/>
      <c r="EE382" s="371">
        <f t="shared" si="897"/>
        <v>0</v>
      </c>
      <c r="EF382" s="372">
        <f t="shared" si="897"/>
        <v>0</v>
      </c>
      <c r="EG382" s="358">
        <f t="shared" si="898"/>
        <v>42</v>
      </c>
      <c r="EH382" s="372">
        <f t="shared" si="898"/>
        <v>47</v>
      </c>
      <c r="EI382" s="358">
        <f t="shared" si="899"/>
        <v>0</v>
      </c>
      <c r="EJ382" s="372">
        <f t="shared" si="899"/>
        <v>47</v>
      </c>
      <c r="EK382" s="427">
        <v>3.875</v>
      </c>
      <c r="EL382" s="510">
        <v>3.2</v>
      </c>
      <c r="EM382" s="371">
        <f t="shared" si="870"/>
        <v>62</v>
      </c>
      <c r="EN382" s="372">
        <f t="shared" si="870"/>
        <v>41.6</v>
      </c>
      <c r="EO382" s="426">
        <v>4.615384615384615</v>
      </c>
      <c r="EP382" s="510">
        <v>3.9</v>
      </c>
      <c r="EQ382" s="371">
        <f t="shared" si="923"/>
        <v>119.99999999999999</v>
      </c>
      <c r="ER382" s="372">
        <f t="shared" si="923"/>
        <v>132.6</v>
      </c>
      <c r="ES382" s="426"/>
      <c r="ET382" s="446"/>
      <c r="EU382" s="371">
        <f t="shared" si="868"/>
        <v>0</v>
      </c>
      <c r="EV382" s="372">
        <f t="shared" si="869"/>
        <v>0</v>
      </c>
      <c r="EW382" s="371">
        <f t="shared" si="900"/>
        <v>4.333333333333333</v>
      </c>
      <c r="EX382" s="372">
        <f t="shared" si="900"/>
        <v>3.7063829787234042</v>
      </c>
      <c r="EY382" s="371">
        <f t="shared" si="901"/>
        <v>182</v>
      </c>
      <c r="EZ382" s="372">
        <f t="shared" si="901"/>
        <v>174.2</v>
      </c>
      <c r="FA382" s="426"/>
      <c r="FB382" s="510">
        <v>68.2</v>
      </c>
      <c r="FC382" s="371">
        <f t="shared" si="902"/>
        <v>0</v>
      </c>
      <c r="FD382" s="372">
        <f t="shared" si="902"/>
        <v>886.6</v>
      </c>
      <c r="FE382" s="426"/>
      <c r="FF382" s="510">
        <v>60.9</v>
      </c>
      <c r="FG382" s="371">
        <f t="shared" si="903"/>
        <v>0</v>
      </c>
      <c r="FH382" s="372">
        <f t="shared" si="903"/>
        <v>2070.6</v>
      </c>
      <c r="FI382" s="421"/>
      <c r="FJ382" s="420"/>
      <c r="FK382" s="371">
        <f t="shared" si="904"/>
        <v>0</v>
      </c>
      <c r="FL382" s="372">
        <f t="shared" si="904"/>
        <v>0</v>
      </c>
      <c r="FM382" s="371">
        <f t="shared" si="905"/>
        <v>0</v>
      </c>
      <c r="FN382" s="372">
        <f t="shared" si="905"/>
        <v>62.91914893617021</v>
      </c>
      <c r="FO382" s="371">
        <f t="shared" si="906"/>
        <v>0</v>
      </c>
      <c r="FP382" s="372">
        <f t="shared" si="906"/>
        <v>2957.2</v>
      </c>
      <c r="FQ382" s="424">
        <v>55</v>
      </c>
      <c r="FR382" s="510">
        <v>65</v>
      </c>
      <c r="FS382" s="371">
        <f t="shared" si="907"/>
        <v>0</v>
      </c>
      <c r="FT382" s="372">
        <f t="shared" si="907"/>
        <v>65</v>
      </c>
      <c r="FU382" s="426">
        <v>5.7636363636363637</v>
      </c>
      <c r="FV382" s="510">
        <v>6.2</v>
      </c>
      <c r="FW382" s="371">
        <f t="shared" si="908"/>
        <v>317</v>
      </c>
      <c r="FX382" s="372">
        <f t="shared" si="908"/>
        <v>403</v>
      </c>
      <c r="FY382" s="426"/>
      <c r="FZ382" s="510">
        <v>79.400000000000006</v>
      </c>
      <c r="GA382" s="371">
        <f t="shared" si="909"/>
        <v>0</v>
      </c>
      <c r="GB382" s="372">
        <f t="shared" si="909"/>
        <v>5161</v>
      </c>
      <c r="GC382" s="406">
        <f t="shared" si="873"/>
        <v>62</v>
      </c>
      <c r="GD382" s="372">
        <f t="shared" si="873"/>
        <v>74</v>
      </c>
      <c r="GE382" s="371">
        <f t="shared" si="873"/>
        <v>0</v>
      </c>
      <c r="GF382" s="372">
        <f t="shared" si="873"/>
        <v>74</v>
      </c>
      <c r="GG382" s="371">
        <f t="shared" si="910"/>
        <v>265</v>
      </c>
      <c r="GH382" s="372">
        <f t="shared" si="910"/>
        <v>283.60000000000002</v>
      </c>
      <c r="GI382" s="371" t="str">
        <f t="shared" si="911"/>
        <v/>
      </c>
      <c r="GJ382" s="372">
        <f t="shared" si="911"/>
        <v>5934.3</v>
      </c>
      <c r="GK382" s="406">
        <f t="shared" si="874"/>
        <v>84</v>
      </c>
      <c r="GL382" s="372">
        <f t="shared" si="874"/>
        <v>88</v>
      </c>
      <c r="GM382" s="371">
        <f t="shared" si="874"/>
        <v>0</v>
      </c>
      <c r="GN382" s="372">
        <f t="shared" si="874"/>
        <v>88</v>
      </c>
      <c r="GO382" s="371">
        <f t="shared" si="912"/>
        <v>377</v>
      </c>
      <c r="GP382" s="372">
        <f t="shared" si="912"/>
        <v>410.5</v>
      </c>
      <c r="GQ382" s="371">
        <f t="shared" si="913"/>
        <v>0</v>
      </c>
      <c r="GR382" s="372">
        <f t="shared" si="913"/>
        <v>6598.6</v>
      </c>
      <c r="GS382" s="406">
        <f t="shared" si="875"/>
        <v>146</v>
      </c>
      <c r="GT382" s="372">
        <f t="shared" si="875"/>
        <v>162</v>
      </c>
      <c r="GU382" s="371">
        <f t="shared" si="875"/>
        <v>0</v>
      </c>
      <c r="GV382" s="372">
        <f t="shared" si="871"/>
        <v>162</v>
      </c>
      <c r="GW382" s="371">
        <f t="shared" si="914"/>
        <v>642</v>
      </c>
      <c r="GX382" s="372">
        <f t="shared" si="914"/>
        <v>694.1</v>
      </c>
      <c r="GY382" s="371" t="str">
        <f t="shared" si="914"/>
        <v/>
      </c>
      <c r="GZ382" s="372">
        <f t="shared" si="879"/>
        <v>12532.900000000001</v>
      </c>
      <c r="HA382" s="406">
        <f t="shared" si="876"/>
        <v>0</v>
      </c>
      <c r="HB382" s="372">
        <f t="shared" si="876"/>
        <v>0</v>
      </c>
      <c r="HC382" s="371">
        <f t="shared" si="876"/>
        <v>0</v>
      </c>
      <c r="HD382" s="372">
        <f t="shared" si="872"/>
        <v>0</v>
      </c>
      <c r="HE382" s="371" t="str">
        <f t="shared" si="877"/>
        <v/>
      </c>
      <c r="HF382" s="372" t="str">
        <f t="shared" si="877"/>
        <v/>
      </c>
      <c r="HG382" s="371" t="str">
        <f t="shared" si="915"/>
        <v/>
      </c>
      <c r="HH382" s="372" t="str">
        <f t="shared" si="915"/>
        <v/>
      </c>
      <c r="HI382" s="406">
        <f t="shared" si="916"/>
        <v>959</v>
      </c>
      <c r="HJ382" s="372">
        <f t="shared" si="916"/>
        <v>1097.0999999999999</v>
      </c>
      <c r="HK382" s="371" t="str">
        <f t="shared" si="917"/>
        <v/>
      </c>
      <c r="HL382" s="371">
        <f t="shared" si="917"/>
        <v>17693.900000000001</v>
      </c>
    </row>
    <row r="383" spans="1:220" ht="15">
      <c r="A383" s="488" t="s">
        <v>287</v>
      </c>
      <c r="B383" s="507" t="s">
        <v>640</v>
      </c>
      <c r="C383" s="138"/>
      <c r="D383" s="488">
        <v>226806</v>
      </c>
      <c r="E383" s="442">
        <v>7</v>
      </c>
      <c r="F383" s="676">
        <v>405</v>
      </c>
      <c r="G383" s="420">
        <v>379</v>
      </c>
      <c r="H383" s="421">
        <v>12</v>
      </c>
      <c r="I383" s="510">
        <v>5</v>
      </c>
      <c r="J383" s="371">
        <f t="shared" si="838"/>
        <v>393</v>
      </c>
      <c r="K383" s="372">
        <f t="shared" si="839"/>
        <v>374</v>
      </c>
      <c r="L383" s="420"/>
      <c r="M383" s="371">
        <f t="shared" si="840"/>
        <v>393</v>
      </c>
      <c r="N383" s="372">
        <f t="shared" si="841"/>
        <v>374</v>
      </c>
      <c r="O383" s="371">
        <f t="shared" si="842"/>
        <v>0</v>
      </c>
      <c r="P383" s="372">
        <f t="shared" si="843"/>
        <v>374</v>
      </c>
      <c r="Q383" s="424">
        <v>44</v>
      </c>
      <c r="R383" s="510">
        <v>38</v>
      </c>
      <c r="S383" s="371">
        <f t="shared" si="844"/>
        <v>0</v>
      </c>
      <c r="T383" s="372">
        <f t="shared" si="845"/>
        <v>38</v>
      </c>
      <c r="U383" s="426">
        <v>16</v>
      </c>
      <c r="V383" s="510">
        <v>17</v>
      </c>
      <c r="W383" s="371">
        <f t="shared" si="846"/>
        <v>0</v>
      </c>
      <c r="X383" s="372">
        <f t="shared" si="847"/>
        <v>17</v>
      </c>
      <c r="Y383" s="426"/>
      <c r="Z383" s="425"/>
      <c r="AA383" s="371">
        <f t="shared" si="848"/>
        <v>0</v>
      </c>
      <c r="AB383" s="372">
        <f t="shared" si="849"/>
        <v>0</v>
      </c>
      <c r="AC383" s="358">
        <f t="shared" si="850"/>
        <v>60</v>
      </c>
      <c r="AD383" s="372">
        <f t="shared" si="851"/>
        <v>55</v>
      </c>
      <c r="AE383" s="358">
        <f t="shared" si="852"/>
        <v>0</v>
      </c>
      <c r="AF383" s="372">
        <f t="shared" si="853"/>
        <v>55</v>
      </c>
      <c r="AG383" s="427">
        <v>3.0681818181818183</v>
      </c>
      <c r="AH383" s="510">
        <v>3.4</v>
      </c>
      <c r="AI383" s="371">
        <f t="shared" si="854"/>
        <v>135</v>
      </c>
      <c r="AJ383" s="372">
        <f t="shared" si="855"/>
        <v>129.19999999999999</v>
      </c>
      <c r="AK383" s="426">
        <v>3.5</v>
      </c>
      <c r="AL383" s="510">
        <v>3.8</v>
      </c>
      <c r="AM383" s="371">
        <f t="shared" si="856"/>
        <v>56</v>
      </c>
      <c r="AN383" s="372">
        <f t="shared" si="857"/>
        <v>64.599999999999994</v>
      </c>
      <c r="AO383" s="426"/>
      <c r="AP383" s="446"/>
      <c r="AQ383" s="371">
        <f t="shared" si="858"/>
        <v>0</v>
      </c>
      <c r="AR383" s="372">
        <f t="shared" si="859"/>
        <v>0</v>
      </c>
      <c r="AS383" s="371">
        <f t="shared" si="860"/>
        <v>3.1833333333333331</v>
      </c>
      <c r="AT383" s="372">
        <f t="shared" si="861"/>
        <v>3.5236363636363635</v>
      </c>
      <c r="AU383" s="371">
        <f t="shared" si="862"/>
        <v>191</v>
      </c>
      <c r="AV383" s="372">
        <f t="shared" si="863"/>
        <v>193.79999999999998</v>
      </c>
      <c r="AW383" s="426"/>
      <c r="AX383" s="510">
        <v>72.8</v>
      </c>
      <c r="AY383" s="371">
        <f t="shared" si="864"/>
        <v>0</v>
      </c>
      <c r="AZ383" s="372">
        <f t="shared" si="865"/>
        <v>2766.4</v>
      </c>
      <c r="BA383" s="426"/>
      <c r="BB383" s="510">
        <v>69.900000000000006</v>
      </c>
      <c r="BC383" s="371">
        <f t="shared" si="866"/>
        <v>0</v>
      </c>
      <c r="BD383" s="372">
        <f t="shared" si="867"/>
        <v>1188.3000000000002</v>
      </c>
      <c r="BE383" s="421"/>
      <c r="BF383" s="420"/>
      <c r="BG383" s="371">
        <f t="shared" si="880"/>
        <v>0</v>
      </c>
      <c r="BH383" s="372">
        <f t="shared" si="880"/>
        <v>0</v>
      </c>
      <c r="BI383" s="371">
        <f t="shared" si="881"/>
        <v>0</v>
      </c>
      <c r="BJ383" s="372">
        <f t="shared" si="881"/>
        <v>71.903636363636366</v>
      </c>
      <c r="BK383" s="371">
        <f t="shared" si="882"/>
        <v>0</v>
      </c>
      <c r="BL383" s="372">
        <f t="shared" si="882"/>
        <v>3954.7000000000003</v>
      </c>
      <c r="BM383" s="431">
        <v>85</v>
      </c>
      <c r="BN383" s="510">
        <v>80</v>
      </c>
      <c r="BO383" s="371">
        <f t="shared" si="918"/>
        <v>0</v>
      </c>
      <c r="BP383" s="372">
        <f t="shared" si="918"/>
        <v>80</v>
      </c>
      <c r="BQ383" s="426">
        <v>48</v>
      </c>
      <c r="BR383" s="510">
        <v>36</v>
      </c>
      <c r="BS383" s="371">
        <f t="shared" si="919"/>
        <v>0</v>
      </c>
      <c r="BT383" s="372">
        <f t="shared" si="919"/>
        <v>36</v>
      </c>
      <c r="BU383" s="426"/>
      <c r="BV383" s="425"/>
      <c r="BW383" s="371">
        <f t="shared" si="920"/>
        <v>0</v>
      </c>
      <c r="BX383" s="423">
        <f t="shared" si="878"/>
        <v>0</v>
      </c>
      <c r="BY383" s="358">
        <f t="shared" si="883"/>
        <v>133</v>
      </c>
      <c r="BZ383" s="372">
        <f t="shared" si="883"/>
        <v>116</v>
      </c>
      <c r="CA383" s="358">
        <f t="shared" si="884"/>
        <v>0</v>
      </c>
      <c r="CB383" s="372">
        <f t="shared" si="884"/>
        <v>116</v>
      </c>
      <c r="CC383" s="427">
        <v>4.4000000000000004</v>
      </c>
      <c r="CD383" s="510">
        <v>4.0999999999999996</v>
      </c>
      <c r="CE383" s="371">
        <f t="shared" si="835"/>
        <v>374.00000000000006</v>
      </c>
      <c r="CF383" s="372">
        <f t="shared" si="835"/>
        <v>328</v>
      </c>
      <c r="CG383" s="426">
        <v>5.8125</v>
      </c>
      <c r="CH383" s="510">
        <v>5.6</v>
      </c>
      <c r="CI383" s="371">
        <f t="shared" si="921"/>
        <v>279</v>
      </c>
      <c r="CJ383" s="372">
        <f t="shared" si="921"/>
        <v>201.6</v>
      </c>
      <c r="CK383" s="426"/>
      <c r="CL383" s="446"/>
      <c r="CM383" s="371">
        <f t="shared" si="922"/>
        <v>0</v>
      </c>
      <c r="CN383" s="372">
        <f t="shared" si="922"/>
        <v>0</v>
      </c>
      <c r="CO383" s="371">
        <f t="shared" si="885"/>
        <v>4.9097744360902258</v>
      </c>
      <c r="CP383" s="372">
        <f t="shared" si="885"/>
        <v>4.5655172413793101</v>
      </c>
      <c r="CQ383" s="371">
        <f t="shared" si="886"/>
        <v>653</v>
      </c>
      <c r="CR383" s="372">
        <f t="shared" si="886"/>
        <v>529.6</v>
      </c>
      <c r="CS383" s="426"/>
      <c r="CT383" s="510">
        <v>88.7</v>
      </c>
      <c r="CU383" s="371">
        <f t="shared" si="836"/>
        <v>0</v>
      </c>
      <c r="CV383" s="372">
        <f t="shared" si="836"/>
        <v>7096</v>
      </c>
      <c r="CW383" s="426"/>
      <c r="CX383" s="510">
        <v>91.1</v>
      </c>
      <c r="CY383" s="371">
        <f t="shared" si="837"/>
        <v>0</v>
      </c>
      <c r="CZ383" s="372">
        <f t="shared" si="837"/>
        <v>3279.6</v>
      </c>
      <c r="DA383" s="421"/>
      <c r="DB383" s="420"/>
      <c r="DC383" s="371">
        <f t="shared" si="887"/>
        <v>0</v>
      </c>
      <c r="DD383" s="372">
        <f t="shared" si="887"/>
        <v>0</v>
      </c>
      <c r="DE383" s="371">
        <f t="shared" si="888"/>
        <v>0</v>
      </c>
      <c r="DF383" s="372">
        <f t="shared" si="888"/>
        <v>89.444827586206898</v>
      </c>
      <c r="DG383" s="371">
        <f t="shared" si="889"/>
        <v>0</v>
      </c>
      <c r="DH383" s="372">
        <f t="shared" si="889"/>
        <v>10375.6</v>
      </c>
      <c r="DI383" s="371">
        <f t="shared" si="890"/>
        <v>193</v>
      </c>
      <c r="DJ383" s="372">
        <f t="shared" si="890"/>
        <v>171</v>
      </c>
      <c r="DK383" s="371">
        <f t="shared" si="890"/>
        <v>0</v>
      </c>
      <c r="DL383" s="372">
        <f t="shared" si="890"/>
        <v>171</v>
      </c>
      <c r="DM383" s="371">
        <f t="shared" si="891"/>
        <v>4.3730569948186533</v>
      </c>
      <c r="DN383" s="372">
        <f t="shared" si="891"/>
        <v>4.2304093567251462</v>
      </c>
      <c r="DO383" s="371">
        <f t="shared" si="892"/>
        <v>844.00000000000011</v>
      </c>
      <c r="DP383" s="372">
        <f t="shared" si="892"/>
        <v>723.4</v>
      </c>
      <c r="DQ383" s="371">
        <f t="shared" si="893"/>
        <v>0</v>
      </c>
      <c r="DR383" s="372">
        <f t="shared" si="893"/>
        <v>83.802923976608199</v>
      </c>
      <c r="DS383" s="371">
        <f t="shared" si="894"/>
        <v>0</v>
      </c>
      <c r="DT383" s="372">
        <f t="shared" si="894"/>
        <v>14330.300000000001</v>
      </c>
      <c r="DU383" s="424">
        <v>50</v>
      </c>
      <c r="DV383" s="510">
        <v>47</v>
      </c>
      <c r="DW383" s="371">
        <f t="shared" si="895"/>
        <v>0</v>
      </c>
      <c r="DX383" s="372">
        <f t="shared" si="895"/>
        <v>47</v>
      </c>
      <c r="DY383" s="426">
        <v>66</v>
      </c>
      <c r="DZ383" s="510">
        <v>77</v>
      </c>
      <c r="EA383" s="371">
        <f t="shared" si="896"/>
        <v>0</v>
      </c>
      <c r="EB383" s="372">
        <f t="shared" si="896"/>
        <v>77</v>
      </c>
      <c r="EC383" s="426"/>
      <c r="ED383" s="425"/>
      <c r="EE383" s="371">
        <f t="shared" si="897"/>
        <v>0</v>
      </c>
      <c r="EF383" s="372">
        <f t="shared" si="897"/>
        <v>0</v>
      </c>
      <c r="EG383" s="358">
        <f t="shared" si="898"/>
        <v>116</v>
      </c>
      <c r="EH383" s="372">
        <f t="shared" si="898"/>
        <v>124</v>
      </c>
      <c r="EI383" s="358">
        <f t="shared" si="899"/>
        <v>0</v>
      </c>
      <c r="EJ383" s="372">
        <f t="shared" si="899"/>
        <v>124</v>
      </c>
      <c r="EK383" s="427">
        <v>2.72</v>
      </c>
      <c r="EL383" s="510">
        <v>3</v>
      </c>
      <c r="EM383" s="371">
        <f t="shared" si="870"/>
        <v>136</v>
      </c>
      <c r="EN383" s="372">
        <f t="shared" si="870"/>
        <v>141</v>
      </c>
      <c r="EO383" s="426">
        <v>3.0757575757575757</v>
      </c>
      <c r="EP383" s="510">
        <v>3.1</v>
      </c>
      <c r="EQ383" s="371">
        <f t="shared" si="923"/>
        <v>203</v>
      </c>
      <c r="ER383" s="372">
        <f t="shared" si="923"/>
        <v>238.70000000000002</v>
      </c>
      <c r="ES383" s="426"/>
      <c r="ET383" s="446"/>
      <c r="EU383" s="371">
        <f t="shared" si="868"/>
        <v>0</v>
      </c>
      <c r="EV383" s="372">
        <f t="shared" si="869"/>
        <v>0</v>
      </c>
      <c r="EW383" s="371">
        <f t="shared" si="900"/>
        <v>2.9224137931034484</v>
      </c>
      <c r="EX383" s="372">
        <f t="shared" si="900"/>
        <v>3.0620967741935488</v>
      </c>
      <c r="EY383" s="371">
        <f t="shared" si="901"/>
        <v>339</v>
      </c>
      <c r="EZ383" s="372">
        <f t="shared" si="901"/>
        <v>379.70000000000005</v>
      </c>
      <c r="FA383" s="426"/>
      <c r="FB383" s="510">
        <v>65.3</v>
      </c>
      <c r="FC383" s="371">
        <f t="shared" si="902"/>
        <v>0</v>
      </c>
      <c r="FD383" s="372">
        <f t="shared" si="902"/>
        <v>3069.1</v>
      </c>
      <c r="FE383" s="426"/>
      <c r="FF383" s="510">
        <v>53.7</v>
      </c>
      <c r="FG383" s="371">
        <f t="shared" si="903"/>
        <v>0</v>
      </c>
      <c r="FH383" s="372">
        <f t="shared" si="903"/>
        <v>4134.9000000000005</v>
      </c>
      <c r="FI383" s="421"/>
      <c r="FJ383" s="420"/>
      <c r="FK383" s="371">
        <f t="shared" si="904"/>
        <v>0</v>
      </c>
      <c r="FL383" s="372">
        <f t="shared" si="904"/>
        <v>0</v>
      </c>
      <c r="FM383" s="371">
        <f t="shared" si="905"/>
        <v>0</v>
      </c>
      <c r="FN383" s="372">
        <f t="shared" si="905"/>
        <v>58.096774193548384</v>
      </c>
      <c r="FO383" s="371">
        <f t="shared" si="906"/>
        <v>0</v>
      </c>
      <c r="FP383" s="372">
        <f t="shared" si="906"/>
        <v>7204</v>
      </c>
      <c r="FQ383" s="424">
        <v>84</v>
      </c>
      <c r="FR383" s="510">
        <v>79</v>
      </c>
      <c r="FS383" s="371">
        <f t="shared" si="907"/>
        <v>0</v>
      </c>
      <c r="FT383" s="372">
        <f t="shared" si="907"/>
        <v>79</v>
      </c>
      <c r="FU383" s="426">
        <v>5.2380952380952381</v>
      </c>
      <c r="FV383" s="510">
        <v>5.2</v>
      </c>
      <c r="FW383" s="371">
        <f t="shared" si="908"/>
        <v>440</v>
      </c>
      <c r="FX383" s="372">
        <f t="shared" si="908"/>
        <v>410.8</v>
      </c>
      <c r="FY383" s="426"/>
      <c r="FZ383" s="510">
        <v>78</v>
      </c>
      <c r="GA383" s="371">
        <f t="shared" si="909"/>
        <v>0</v>
      </c>
      <c r="GB383" s="372">
        <f t="shared" si="909"/>
        <v>6162</v>
      </c>
      <c r="GC383" s="406">
        <f t="shared" si="873"/>
        <v>179</v>
      </c>
      <c r="GD383" s="372">
        <f t="shared" si="873"/>
        <v>165</v>
      </c>
      <c r="GE383" s="371">
        <f t="shared" si="873"/>
        <v>0</v>
      </c>
      <c r="GF383" s="372">
        <f t="shared" si="873"/>
        <v>165</v>
      </c>
      <c r="GG383" s="371">
        <f t="shared" si="910"/>
        <v>645</v>
      </c>
      <c r="GH383" s="372">
        <f t="shared" si="910"/>
        <v>598.20000000000005</v>
      </c>
      <c r="GI383" s="371" t="str">
        <f t="shared" si="911"/>
        <v/>
      </c>
      <c r="GJ383" s="372">
        <f t="shared" si="911"/>
        <v>12931.5</v>
      </c>
      <c r="GK383" s="406">
        <f t="shared" si="874"/>
        <v>130</v>
      </c>
      <c r="GL383" s="372">
        <f t="shared" si="874"/>
        <v>130</v>
      </c>
      <c r="GM383" s="371">
        <f t="shared" si="874"/>
        <v>0</v>
      </c>
      <c r="GN383" s="372">
        <f t="shared" si="874"/>
        <v>130</v>
      </c>
      <c r="GO383" s="371">
        <f t="shared" si="912"/>
        <v>538</v>
      </c>
      <c r="GP383" s="372">
        <f t="shared" si="912"/>
        <v>504.9</v>
      </c>
      <c r="GQ383" s="371">
        <f t="shared" si="913"/>
        <v>0</v>
      </c>
      <c r="GR383" s="372">
        <f t="shared" si="913"/>
        <v>8602.7999999999993</v>
      </c>
      <c r="GS383" s="406">
        <f t="shared" si="875"/>
        <v>309</v>
      </c>
      <c r="GT383" s="372">
        <f t="shared" si="875"/>
        <v>295</v>
      </c>
      <c r="GU383" s="371">
        <f t="shared" si="875"/>
        <v>0</v>
      </c>
      <c r="GV383" s="372">
        <f t="shared" si="871"/>
        <v>295</v>
      </c>
      <c r="GW383" s="371">
        <f t="shared" si="914"/>
        <v>1183</v>
      </c>
      <c r="GX383" s="372">
        <f t="shared" si="914"/>
        <v>1103.0999999999999</v>
      </c>
      <c r="GY383" s="371" t="str">
        <f t="shared" si="914"/>
        <v/>
      </c>
      <c r="GZ383" s="372">
        <f t="shared" si="879"/>
        <v>21534.3</v>
      </c>
      <c r="HA383" s="406">
        <f t="shared" si="876"/>
        <v>0</v>
      </c>
      <c r="HB383" s="372">
        <f t="shared" si="876"/>
        <v>0</v>
      </c>
      <c r="HC383" s="371">
        <f t="shared" si="876"/>
        <v>0</v>
      </c>
      <c r="HD383" s="372">
        <f t="shared" si="872"/>
        <v>0</v>
      </c>
      <c r="HE383" s="371" t="str">
        <f t="shared" si="877"/>
        <v/>
      </c>
      <c r="HF383" s="372" t="str">
        <f t="shared" si="877"/>
        <v/>
      </c>
      <c r="HG383" s="371" t="str">
        <f t="shared" si="915"/>
        <v/>
      </c>
      <c r="HH383" s="372" t="str">
        <f t="shared" si="915"/>
        <v/>
      </c>
      <c r="HI383" s="406">
        <f t="shared" si="916"/>
        <v>1623</v>
      </c>
      <c r="HJ383" s="372">
        <f t="shared" si="916"/>
        <v>1513.8999999999999</v>
      </c>
      <c r="HK383" s="371" t="str">
        <f t="shared" si="917"/>
        <v/>
      </c>
      <c r="HL383" s="371">
        <f t="shared" si="917"/>
        <v>27696.300000000003</v>
      </c>
    </row>
    <row r="384" spans="1:220" ht="15">
      <c r="A384" s="508" t="s">
        <v>287</v>
      </c>
      <c r="B384" s="507" t="s">
        <v>621</v>
      </c>
      <c r="C384" s="138"/>
      <c r="D384" s="508">
        <v>409315</v>
      </c>
      <c r="E384" s="511">
        <v>7</v>
      </c>
      <c r="F384" s="676">
        <v>1596</v>
      </c>
      <c r="G384" s="420">
        <v>1935</v>
      </c>
      <c r="H384" s="421">
        <v>61</v>
      </c>
      <c r="I384" s="510">
        <v>76</v>
      </c>
      <c r="J384" s="371">
        <f t="shared" si="838"/>
        <v>1535</v>
      </c>
      <c r="K384" s="372">
        <f t="shared" si="839"/>
        <v>1859</v>
      </c>
      <c r="L384" s="420"/>
      <c r="M384" s="371">
        <f t="shared" si="840"/>
        <v>1535</v>
      </c>
      <c r="N384" s="372">
        <f t="shared" si="841"/>
        <v>1859</v>
      </c>
      <c r="O384" s="371">
        <f t="shared" si="842"/>
        <v>0</v>
      </c>
      <c r="P384" s="372">
        <f t="shared" si="843"/>
        <v>1859</v>
      </c>
      <c r="Q384" s="424">
        <v>127</v>
      </c>
      <c r="R384" s="510">
        <v>164</v>
      </c>
      <c r="S384" s="371">
        <f t="shared" si="844"/>
        <v>0</v>
      </c>
      <c r="T384" s="372">
        <f t="shared" si="845"/>
        <v>164</v>
      </c>
      <c r="U384" s="426">
        <v>63</v>
      </c>
      <c r="V384" s="510">
        <v>100</v>
      </c>
      <c r="W384" s="371">
        <f t="shared" si="846"/>
        <v>0</v>
      </c>
      <c r="X384" s="372">
        <f t="shared" si="847"/>
        <v>100</v>
      </c>
      <c r="Y384" s="426"/>
      <c r="Z384" s="425"/>
      <c r="AA384" s="371">
        <f t="shared" si="848"/>
        <v>0</v>
      </c>
      <c r="AB384" s="372">
        <f t="shared" si="849"/>
        <v>0</v>
      </c>
      <c r="AC384" s="358">
        <f t="shared" si="850"/>
        <v>190</v>
      </c>
      <c r="AD384" s="372">
        <f t="shared" si="851"/>
        <v>264</v>
      </c>
      <c r="AE384" s="358">
        <f t="shared" si="852"/>
        <v>0</v>
      </c>
      <c r="AF384" s="372">
        <f t="shared" si="853"/>
        <v>264</v>
      </c>
      <c r="AG384" s="427">
        <v>3.188976377952756</v>
      </c>
      <c r="AH384" s="510">
        <v>3.3</v>
      </c>
      <c r="AI384" s="371">
        <f t="shared" si="854"/>
        <v>405</v>
      </c>
      <c r="AJ384" s="372">
        <f t="shared" si="855"/>
        <v>541.19999999999993</v>
      </c>
      <c r="AK384" s="426">
        <v>3.3650793650793651</v>
      </c>
      <c r="AL384" s="510">
        <v>2.9</v>
      </c>
      <c r="AM384" s="371">
        <f t="shared" si="856"/>
        <v>212</v>
      </c>
      <c r="AN384" s="372">
        <f t="shared" si="857"/>
        <v>290</v>
      </c>
      <c r="AO384" s="426"/>
      <c r="AP384" s="446"/>
      <c r="AQ384" s="371">
        <f t="shared" si="858"/>
        <v>0</v>
      </c>
      <c r="AR384" s="372">
        <f t="shared" si="859"/>
        <v>0</v>
      </c>
      <c r="AS384" s="371">
        <f t="shared" si="860"/>
        <v>3.2473684210526317</v>
      </c>
      <c r="AT384" s="372">
        <f t="shared" si="861"/>
        <v>3.1484848484848484</v>
      </c>
      <c r="AU384" s="371">
        <f t="shared" si="862"/>
        <v>617</v>
      </c>
      <c r="AV384" s="372">
        <f t="shared" si="863"/>
        <v>831.2</v>
      </c>
      <c r="AW384" s="426"/>
      <c r="AX384" s="510">
        <v>75.400000000000006</v>
      </c>
      <c r="AY384" s="371">
        <f t="shared" si="864"/>
        <v>0</v>
      </c>
      <c r="AZ384" s="372">
        <f t="shared" si="865"/>
        <v>12365.6</v>
      </c>
      <c r="BA384" s="426"/>
      <c r="BB384" s="510">
        <v>61.1</v>
      </c>
      <c r="BC384" s="371">
        <f t="shared" si="866"/>
        <v>0</v>
      </c>
      <c r="BD384" s="372">
        <f t="shared" si="867"/>
        <v>6110</v>
      </c>
      <c r="BE384" s="421"/>
      <c r="BF384" s="420"/>
      <c r="BG384" s="371">
        <f t="shared" si="880"/>
        <v>0</v>
      </c>
      <c r="BH384" s="372">
        <f t="shared" si="880"/>
        <v>0</v>
      </c>
      <c r="BI384" s="371">
        <f t="shared" si="881"/>
        <v>0</v>
      </c>
      <c r="BJ384" s="372">
        <f t="shared" si="881"/>
        <v>69.983333333333334</v>
      </c>
      <c r="BK384" s="371">
        <f t="shared" si="882"/>
        <v>0</v>
      </c>
      <c r="BL384" s="372">
        <f t="shared" si="882"/>
        <v>18475.599999999999</v>
      </c>
      <c r="BM384" s="431">
        <v>378</v>
      </c>
      <c r="BN384" s="510">
        <v>459</v>
      </c>
      <c r="BO384" s="371">
        <f t="shared" si="918"/>
        <v>0</v>
      </c>
      <c r="BP384" s="372">
        <f t="shared" si="918"/>
        <v>459</v>
      </c>
      <c r="BQ384" s="426">
        <v>199</v>
      </c>
      <c r="BR384" s="510">
        <v>247</v>
      </c>
      <c r="BS384" s="371">
        <f t="shared" si="919"/>
        <v>0</v>
      </c>
      <c r="BT384" s="372">
        <f t="shared" si="919"/>
        <v>247</v>
      </c>
      <c r="BU384" s="426"/>
      <c r="BV384" s="425"/>
      <c r="BW384" s="371">
        <f t="shared" si="920"/>
        <v>0</v>
      </c>
      <c r="BX384" s="423">
        <f t="shared" si="878"/>
        <v>0</v>
      </c>
      <c r="BY384" s="358">
        <f t="shared" si="883"/>
        <v>577</v>
      </c>
      <c r="BZ384" s="372">
        <f t="shared" si="883"/>
        <v>706</v>
      </c>
      <c r="CA384" s="358">
        <f t="shared" si="884"/>
        <v>0</v>
      </c>
      <c r="CB384" s="372">
        <f t="shared" si="884"/>
        <v>706</v>
      </c>
      <c r="CC384" s="427">
        <v>5.0026455026455023</v>
      </c>
      <c r="CD384" s="510">
        <v>5.0999999999999996</v>
      </c>
      <c r="CE384" s="371">
        <f t="shared" si="835"/>
        <v>1890.9999999999998</v>
      </c>
      <c r="CF384" s="372">
        <f t="shared" si="835"/>
        <v>2340.8999999999996</v>
      </c>
      <c r="CG384" s="426">
        <v>5.1206030150753765</v>
      </c>
      <c r="CH384" s="510">
        <v>5.3</v>
      </c>
      <c r="CI384" s="371">
        <f t="shared" si="921"/>
        <v>1018.9999999999999</v>
      </c>
      <c r="CJ384" s="372">
        <f t="shared" si="921"/>
        <v>1309.0999999999999</v>
      </c>
      <c r="CK384" s="426"/>
      <c r="CL384" s="446"/>
      <c r="CM384" s="371">
        <f t="shared" si="922"/>
        <v>0</v>
      </c>
      <c r="CN384" s="372">
        <f t="shared" si="922"/>
        <v>0</v>
      </c>
      <c r="CO384" s="371">
        <f t="shared" si="885"/>
        <v>5.0433275563258224</v>
      </c>
      <c r="CP384" s="372">
        <f t="shared" si="885"/>
        <v>5.169971671388101</v>
      </c>
      <c r="CQ384" s="371">
        <f t="shared" si="886"/>
        <v>2909.9999999999995</v>
      </c>
      <c r="CR384" s="372">
        <f t="shared" si="886"/>
        <v>3649.9999999999991</v>
      </c>
      <c r="CS384" s="426"/>
      <c r="CT384" s="510">
        <v>96</v>
      </c>
      <c r="CU384" s="371">
        <f t="shared" si="836"/>
        <v>0</v>
      </c>
      <c r="CV384" s="372">
        <f t="shared" si="836"/>
        <v>44064</v>
      </c>
      <c r="CW384" s="426"/>
      <c r="CX384" s="510">
        <v>92</v>
      </c>
      <c r="CY384" s="371">
        <f t="shared" si="837"/>
        <v>0</v>
      </c>
      <c r="CZ384" s="372">
        <f t="shared" si="837"/>
        <v>22724</v>
      </c>
      <c r="DA384" s="421"/>
      <c r="DB384" s="420"/>
      <c r="DC384" s="371">
        <f t="shared" si="887"/>
        <v>0</v>
      </c>
      <c r="DD384" s="372">
        <f t="shared" si="887"/>
        <v>0</v>
      </c>
      <c r="DE384" s="371">
        <f t="shared" si="888"/>
        <v>0</v>
      </c>
      <c r="DF384" s="372">
        <f t="shared" si="888"/>
        <v>94.600566572237966</v>
      </c>
      <c r="DG384" s="371">
        <f t="shared" si="889"/>
        <v>0</v>
      </c>
      <c r="DH384" s="372">
        <f t="shared" si="889"/>
        <v>66788</v>
      </c>
      <c r="DI384" s="371">
        <f t="shared" si="890"/>
        <v>767</v>
      </c>
      <c r="DJ384" s="372">
        <f t="shared" si="890"/>
        <v>970</v>
      </c>
      <c r="DK384" s="371">
        <f t="shared" si="890"/>
        <v>0</v>
      </c>
      <c r="DL384" s="372">
        <f t="shared" si="890"/>
        <v>970</v>
      </c>
      <c r="DM384" s="371">
        <f t="shared" si="891"/>
        <v>4.5984354628422421</v>
      </c>
      <c r="DN384" s="372">
        <f t="shared" si="891"/>
        <v>4.6197938144329882</v>
      </c>
      <c r="DO384" s="371">
        <f t="shared" si="892"/>
        <v>3526.9999999999995</v>
      </c>
      <c r="DP384" s="372">
        <f t="shared" si="892"/>
        <v>4481.1999999999989</v>
      </c>
      <c r="DQ384" s="371">
        <f t="shared" si="893"/>
        <v>0</v>
      </c>
      <c r="DR384" s="372">
        <f t="shared" si="893"/>
        <v>87.900618556701033</v>
      </c>
      <c r="DS384" s="371">
        <f t="shared" si="894"/>
        <v>0</v>
      </c>
      <c r="DT384" s="372">
        <f t="shared" si="894"/>
        <v>85263.6</v>
      </c>
      <c r="DU384" s="424">
        <v>178</v>
      </c>
      <c r="DV384" s="510">
        <v>205</v>
      </c>
      <c r="DW384" s="371">
        <f t="shared" si="895"/>
        <v>0</v>
      </c>
      <c r="DX384" s="372">
        <f t="shared" si="895"/>
        <v>205</v>
      </c>
      <c r="DY384" s="426">
        <v>285</v>
      </c>
      <c r="DZ384" s="510">
        <v>319</v>
      </c>
      <c r="EA384" s="371">
        <f t="shared" si="896"/>
        <v>0</v>
      </c>
      <c r="EB384" s="372">
        <f t="shared" si="896"/>
        <v>319</v>
      </c>
      <c r="EC384" s="426"/>
      <c r="ED384" s="425"/>
      <c r="EE384" s="371">
        <f t="shared" si="897"/>
        <v>0</v>
      </c>
      <c r="EF384" s="372">
        <f t="shared" si="897"/>
        <v>0</v>
      </c>
      <c r="EG384" s="358">
        <f t="shared" si="898"/>
        <v>463</v>
      </c>
      <c r="EH384" s="372">
        <f t="shared" si="898"/>
        <v>524</v>
      </c>
      <c r="EI384" s="358">
        <f t="shared" si="899"/>
        <v>0</v>
      </c>
      <c r="EJ384" s="372">
        <f t="shared" si="899"/>
        <v>524</v>
      </c>
      <c r="EK384" s="427">
        <v>4.5898876404494384</v>
      </c>
      <c r="EL384" s="510">
        <v>4.2</v>
      </c>
      <c r="EM384" s="371">
        <f t="shared" si="870"/>
        <v>817</v>
      </c>
      <c r="EN384" s="372">
        <f t="shared" si="870"/>
        <v>861</v>
      </c>
      <c r="EO384" s="426">
        <v>4.3228070175438598</v>
      </c>
      <c r="EP384" s="510">
        <v>4.2</v>
      </c>
      <c r="EQ384" s="371">
        <f t="shared" si="923"/>
        <v>1232</v>
      </c>
      <c r="ER384" s="372">
        <f t="shared" si="923"/>
        <v>1339.8</v>
      </c>
      <c r="ES384" s="426"/>
      <c r="ET384" s="446"/>
      <c r="EU384" s="371">
        <f t="shared" si="868"/>
        <v>0</v>
      </c>
      <c r="EV384" s="372">
        <f t="shared" si="869"/>
        <v>0</v>
      </c>
      <c r="EW384" s="371">
        <f t="shared" si="900"/>
        <v>4.4254859611231101</v>
      </c>
      <c r="EX384" s="372">
        <f t="shared" si="900"/>
        <v>4.2</v>
      </c>
      <c r="EY384" s="371">
        <f t="shared" si="901"/>
        <v>2049</v>
      </c>
      <c r="EZ384" s="372">
        <f t="shared" si="901"/>
        <v>2200.8000000000002</v>
      </c>
      <c r="FA384" s="426"/>
      <c r="FB384" s="510">
        <v>79</v>
      </c>
      <c r="FC384" s="371">
        <f t="shared" si="902"/>
        <v>0</v>
      </c>
      <c r="FD384" s="372">
        <f t="shared" si="902"/>
        <v>16195</v>
      </c>
      <c r="FE384" s="426"/>
      <c r="FF384" s="510">
        <v>65.900000000000006</v>
      </c>
      <c r="FG384" s="371">
        <f t="shared" si="903"/>
        <v>0</v>
      </c>
      <c r="FH384" s="372">
        <f t="shared" si="903"/>
        <v>21022.100000000002</v>
      </c>
      <c r="FI384" s="421"/>
      <c r="FJ384" s="420"/>
      <c r="FK384" s="371">
        <f t="shared" si="904"/>
        <v>0</v>
      </c>
      <c r="FL384" s="372">
        <f t="shared" si="904"/>
        <v>0</v>
      </c>
      <c r="FM384" s="371">
        <f t="shared" si="905"/>
        <v>0</v>
      </c>
      <c r="FN384" s="372">
        <f t="shared" si="905"/>
        <v>71.025000000000006</v>
      </c>
      <c r="FO384" s="371">
        <f t="shared" si="906"/>
        <v>0</v>
      </c>
      <c r="FP384" s="372">
        <f t="shared" si="906"/>
        <v>37217.100000000006</v>
      </c>
      <c r="FQ384" s="424">
        <v>305</v>
      </c>
      <c r="FR384" s="510">
        <v>365</v>
      </c>
      <c r="FS384" s="371">
        <f t="shared" si="907"/>
        <v>0</v>
      </c>
      <c r="FT384" s="372">
        <f t="shared" si="907"/>
        <v>365</v>
      </c>
      <c r="FU384" s="426">
        <v>5.334426229508197</v>
      </c>
      <c r="FV384" s="510">
        <v>5.3</v>
      </c>
      <c r="FW384" s="371">
        <f t="shared" si="908"/>
        <v>1627</v>
      </c>
      <c r="FX384" s="372">
        <f t="shared" si="908"/>
        <v>1934.5</v>
      </c>
      <c r="FY384" s="426"/>
      <c r="FZ384" s="510">
        <v>62.4</v>
      </c>
      <c r="GA384" s="371">
        <f t="shared" si="909"/>
        <v>0</v>
      </c>
      <c r="GB384" s="372">
        <f t="shared" si="909"/>
        <v>22776</v>
      </c>
      <c r="GC384" s="406">
        <f t="shared" si="873"/>
        <v>683</v>
      </c>
      <c r="GD384" s="372">
        <f t="shared" si="873"/>
        <v>828</v>
      </c>
      <c r="GE384" s="371">
        <f t="shared" si="873"/>
        <v>0</v>
      </c>
      <c r="GF384" s="372">
        <f t="shared" si="873"/>
        <v>828</v>
      </c>
      <c r="GG384" s="371">
        <f t="shared" si="910"/>
        <v>3113</v>
      </c>
      <c r="GH384" s="372">
        <f t="shared" si="910"/>
        <v>3743.0999999999995</v>
      </c>
      <c r="GI384" s="371" t="str">
        <f t="shared" si="911"/>
        <v/>
      </c>
      <c r="GJ384" s="372">
        <f t="shared" si="911"/>
        <v>72624.600000000006</v>
      </c>
      <c r="GK384" s="406">
        <f t="shared" si="874"/>
        <v>547</v>
      </c>
      <c r="GL384" s="372">
        <f t="shared" si="874"/>
        <v>666</v>
      </c>
      <c r="GM384" s="371">
        <f t="shared" si="874"/>
        <v>0</v>
      </c>
      <c r="GN384" s="372">
        <f t="shared" si="874"/>
        <v>666</v>
      </c>
      <c r="GO384" s="371">
        <f t="shared" si="912"/>
        <v>2463</v>
      </c>
      <c r="GP384" s="372">
        <f t="shared" si="912"/>
        <v>2938.8999999999996</v>
      </c>
      <c r="GQ384" s="371">
        <f t="shared" si="913"/>
        <v>0</v>
      </c>
      <c r="GR384" s="372">
        <f t="shared" si="913"/>
        <v>49856.100000000006</v>
      </c>
      <c r="GS384" s="406">
        <f t="shared" si="875"/>
        <v>1230</v>
      </c>
      <c r="GT384" s="372">
        <f t="shared" si="875"/>
        <v>1494</v>
      </c>
      <c r="GU384" s="371">
        <f t="shared" si="875"/>
        <v>0</v>
      </c>
      <c r="GV384" s="372">
        <f t="shared" si="871"/>
        <v>1494</v>
      </c>
      <c r="GW384" s="371">
        <f t="shared" si="914"/>
        <v>5576</v>
      </c>
      <c r="GX384" s="372">
        <f t="shared" si="914"/>
        <v>6681.9999999999991</v>
      </c>
      <c r="GY384" s="371" t="str">
        <f t="shared" si="914"/>
        <v/>
      </c>
      <c r="GZ384" s="372">
        <f t="shared" si="879"/>
        <v>122480.70000000001</v>
      </c>
      <c r="HA384" s="406">
        <f t="shared" si="876"/>
        <v>0</v>
      </c>
      <c r="HB384" s="372">
        <f t="shared" si="876"/>
        <v>0</v>
      </c>
      <c r="HC384" s="371">
        <f t="shared" si="876"/>
        <v>0</v>
      </c>
      <c r="HD384" s="372">
        <f t="shared" si="872"/>
        <v>0</v>
      </c>
      <c r="HE384" s="371" t="str">
        <f t="shared" si="877"/>
        <v/>
      </c>
      <c r="HF384" s="372" t="str">
        <f t="shared" si="877"/>
        <v/>
      </c>
      <c r="HG384" s="371" t="str">
        <f t="shared" si="915"/>
        <v/>
      </c>
      <c r="HH384" s="372" t="str">
        <f t="shared" si="915"/>
        <v/>
      </c>
      <c r="HI384" s="406">
        <f t="shared" si="916"/>
        <v>7203</v>
      </c>
      <c r="HJ384" s="372">
        <f t="shared" si="916"/>
        <v>8616.5</v>
      </c>
      <c r="HK384" s="371" t="str">
        <f t="shared" si="917"/>
        <v/>
      </c>
      <c r="HL384" s="371">
        <f t="shared" si="917"/>
        <v>145256.70000000001</v>
      </c>
    </row>
    <row r="385" spans="1:220" ht="15">
      <c r="A385" s="488" t="s">
        <v>287</v>
      </c>
      <c r="B385" s="487" t="s">
        <v>601</v>
      </c>
      <c r="C385" s="48"/>
      <c r="D385" s="488">
        <v>222576</v>
      </c>
      <c r="E385" s="442">
        <v>8</v>
      </c>
      <c r="F385" s="676">
        <v>729</v>
      </c>
      <c r="G385" s="420">
        <v>828</v>
      </c>
      <c r="H385" s="421">
        <v>5</v>
      </c>
      <c r="I385" s="510">
        <v>9</v>
      </c>
      <c r="J385" s="371">
        <f t="shared" si="838"/>
        <v>724</v>
      </c>
      <c r="K385" s="372">
        <f t="shared" si="839"/>
        <v>819</v>
      </c>
      <c r="L385" s="420"/>
      <c r="M385" s="371">
        <f t="shared" si="840"/>
        <v>724</v>
      </c>
      <c r="N385" s="372">
        <f t="shared" si="841"/>
        <v>819</v>
      </c>
      <c r="O385" s="371">
        <f t="shared" si="842"/>
        <v>0</v>
      </c>
      <c r="P385" s="372">
        <f t="shared" si="843"/>
        <v>819</v>
      </c>
      <c r="Q385" s="424">
        <v>58</v>
      </c>
      <c r="R385" s="510">
        <v>83</v>
      </c>
      <c r="S385" s="371">
        <f t="shared" si="844"/>
        <v>0</v>
      </c>
      <c r="T385" s="372">
        <f t="shared" si="845"/>
        <v>83</v>
      </c>
      <c r="U385" s="426">
        <v>21</v>
      </c>
      <c r="V385" s="510">
        <v>29</v>
      </c>
      <c r="W385" s="371">
        <f t="shared" si="846"/>
        <v>0</v>
      </c>
      <c r="X385" s="372">
        <f t="shared" si="847"/>
        <v>29</v>
      </c>
      <c r="Y385" s="426"/>
      <c r="Z385" s="425"/>
      <c r="AA385" s="371">
        <f t="shared" si="848"/>
        <v>0</v>
      </c>
      <c r="AB385" s="372">
        <f t="shared" si="849"/>
        <v>0</v>
      </c>
      <c r="AC385" s="358">
        <f t="shared" si="850"/>
        <v>79</v>
      </c>
      <c r="AD385" s="372">
        <f t="shared" si="851"/>
        <v>112</v>
      </c>
      <c r="AE385" s="358">
        <f t="shared" si="852"/>
        <v>0</v>
      </c>
      <c r="AF385" s="372">
        <f t="shared" si="853"/>
        <v>112</v>
      </c>
      <c r="AG385" s="427">
        <v>3.3103448275862069</v>
      </c>
      <c r="AH385" s="510">
        <v>3.7</v>
      </c>
      <c r="AI385" s="371">
        <f t="shared" si="854"/>
        <v>192</v>
      </c>
      <c r="AJ385" s="372">
        <f t="shared" si="855"/>
        <v>307.10000000000002</v>
      </c>
      <c r="AK385" s="426">
        <v>3.7619047619047619</v>
      </c>
      <c r="AL385" s="510">
        <v>3.8</v>
      </c>
      <c r="AM385" s="371">
        <f t="shared" si="856"/>
        <v>79</v>
      </c>
      <c r="AN385" s="372">
        <f t="shared" si="857"/>
        <v>110.19999999999999</v>
      </c>
      <c r="AO385" s="426"/>
      <c r="AP385" s="446"/>
      <c r="AQ385" s="371">
        <f t="shared" si="858"/>
        <v>0</v>
      </c>
      <c r="AR385" s="372">
        <f t="shared" si="859"/>
        <v>0</v>
      </c>
      <c r="AS385" s="371">
        <f t="shared" si="860"/>
        <v>3.4303797468354431</v>
      </c>
      <c r="AT385" s="372">
        <f t="shared" si="861"/>
        <v>3.7258928571428571</v>
      </c>
      <c r="AU385" s="371">
        <f t="shared" si="862"/>
        <v>271</v>
      </c>
      <c r="AV385" s="372">
        <f t="shared" si="863"/>
        <v>417.3</v>
      </c>
      <c r="AW385" s="426"/>
      <c r="AX385" s="510">
        <v>71.8</v>
      </c>
      <c r="AY385" s="371">
        <f t="shared" si="864"/>
        <v>0</v>
      </c>
      <c r="AZ385" s="372">
        <f t="shared" si="865"/>
        <v>5959.4</v>
      </c>
      <c r="BA385" s="426"/>
      <c r="BB385" s="510">
        <v>67.099999999999994</v>
      </c>
      <c r="BC385" s="371">
        <f t="shared" si="866"/>
        <v>0</v>
      </c>
      <c r="BD385" s="372">
        <f t="shared" si="867"/>
        <v>1945.8999999999999</v>
      </c>
      <c r="BE385" s="421"/>
      <c r="BF385" s="420"/>
      <c r="BG385" s="371">
        <f t="shared" si="880"/>
        <v>0</v>
      </c>
      <c r="BH385" s="372">
        <f t="shared" si="880"/>
        <v>0</v>
      </c>
      <c r="BI385" s="371">
        <f t="shared" si="881"/>
        <v>0</v>
      </c>
      <c r="BJ385" s="372">
        <f t="shared" si="881"/>
        <v>70.583035714285714</v>
      </c>
      <c r="BK385" s="371">
        <f t="shared" si="882"/>
        <v>0</v>
      </c>
      <c r="BL385" s="372">
        <f t="shared" si="882"/>
        <v>7905.3</v>
      </c>
      <c r="BM385" s="431">
        <v>161</v>
      </c>
      <c r="BN385" s="510">
        <v>156</v>
      </c>
      <c r="BO385" s="371">
        <f t="shared" si="918"/>
        <v>0</v>
      </c>
      <c r="BP385" s="372">
        <f t="shared" si="918"/>
        <v>156</v>
      </c>
      <c r="BQ385" s="426">
        <v>154</v>
      </c>
      <c r="BR385" s="510">
        <v>172</v>
      </c>
      <c r="BS385" s="371">
        <f t="shared" si="919"/>
        <v>0</v>
      </c>
      <c r="BT385" s="372">
        <f t="shared" si="919"/>
        <v>172</v>
      </c>
      <c r="BU385" s="426"/>
      <c r="BV385" s="425"/>
      <c r="BW385" s="371">
        <f t="shared" si="920"/>
        <v>0</v>
      </c>
      <c r="BX385" s="423">
        <f t="shared" si="878"/>
        <v>0</v>
      </c>
      <c r="BY385" s="358">
        <f t="shared" si="883"/>
        <v>315</v>
      </c>
      <c r="BZ385" s="372">
        <f t="shared" si="883"/>
        <v>328</v>
      </c>
      <c r="CA385" s="358">
        <f t="shared" si="884"/>
        <v>0</v>
      </c>
      <c r="CB385" s="372">
        <f t="shared" si="884"/>
        <v>328</v>
      </c>
      <c r="CC385" s="427">
        <v>5.0621118012422359</v>
      </c>
      <c r="CD385" s="510">
        <v>5.2</v>
      </c>
      <c r="CE385" s="371">
        <f t="shared" si="835"/>
        <v>815</v>
      </c>
      <c r="CF385" s="372">
        <f t="shared" si="835"/>
        <v>811.2</v>
      </c>
      <c r="CG385" s="426">
        <v>5.5909090909090908</v>
      </c>
      <c r="CH385" s="510">
        <v>5.6</v>
      </c>
      <c r="CI385" s="371">
        <f t="shared" si="921"/>
        <v>861</v>
      </c>
      <c r="CJ385" s="372">
        <f t="shared" si="921"/>
        <v>963.19999999999993</v>
      </c>
      <c r="CK385" s="426"/>
      <c r="CL385" s="446"/>
      <c r="CM385" s="371">
        <f t="shared" si="922"/>
        <v>0</v>
      </c>
      <c r="CN385" s="372">
        <f t="shared" si="922"/>
        <v>0</v>
      </c>
      <c r="CO385" s="371">
        <f t="shared" si="885"/>
        <v>5.3206349206349204</v>
      </c>
      <c r="CP385" s="372">
        <f t="shared" si="885"/>
        <v>5.409756097560976</v>
      </c>
      <c r="CQ385" s="371">
        <f t="shared" si="886"/>
        <v>1676</v>
      </c>
      <c r="CR385" s="372">
        <f t="shared" si="886"/>
        <v>1774.4</v>
      </c>
      <c r="CS385" s="426"/>
      <c r="CT385" s="510">
        <v>93.6</v>
      </c>
      <c r="CU385" s="371">
        <f t="shared" si="836"/>
        <v>0</v>
      </c>
      <c r="CV385" s="372">
        <f t="shared" si="836"/>
        <v>14601.599999999999</v>
      </c>
      <c r="CW385" s="426"/>
      <c r="CX385" s="510">
        <v>89.2</v>
      </c>
      <c r="CY385" s="371">
        <f t="shared" si="837"/>
        <v>0</v>
      </c>
      <c r="CZ385" s="372">
        <f t="shared" si="837"/>
        <v>15342.4</v>
      </c>
      <c r="DA385" s="421"/>
      <c r="DB385" s="420"/>
      <c r="DC385" s="371">
        <f t="shared" si="887"/>
        <v>0</v>
      </c>
      <c r="DD385" s="372">
        <f t="shared" si="887"/>
        <v>0</v>
      </c>
      <c r="DE385" s="371">
        <f t="shared" si="888"/>
        <v>0</v>
      </c>
      <c r="DF385" s="372">
        <f t="shared" si="888"/>
        <v>91.292682926829272</v>
      </c>
      <c r="DG385" s="371">
        <f t="shared" si="889"/>
        <v>0</v>
      </c>
      <c r="DH385" s="372">
        <f t="shared" si="889"/>
        <v>29944</v>
      </c>
      <c r="DI385" s="371">
        <f t="shared" si="890"/>
        <v>394</v>
      </c>
      <c r="DJ385" s="372">
        <f t="shared" si="890"/>
        <v>440</v>
      </c>
      <c r="DK385" s="371">
        <f t="shared" si="890"/>
        <v>0</v>
      </c>
      <c r="DL385" s="372">
        <f t="shared" si="890"/>
        <v>440</v>
      </c>
      <c r="DM385" s="371">
        <f t="shared" si="891"/>
        <v>4.9416243654822338</v>
      </c>
      <c r="DN385" s="372">
        <f t="shared" si="891"/>
        <v>4.9811363636363639</v>
      </c>
      <c r="DO385" s="371">
        <f t="shared" si="892"/>
        <v>1947.0000000000002</v>
      </c>
      <c r="DP385" s="372">
        <f t="shared" si="892"/>
        <v>2191.7000000000003</v>
      </c>
      <c r="DQ385" s="371">
        <f t="shared" si="893"/>
        <v>0</v>
      </c>
      <c r="DR385" s="372">
        <f t="shared" si="893"/>
        <v>86.021136363636373</v>
      </c>
      <c r="DS385" s="371">
        <f t="shared" si="894"/>
        <v>0</v>
      </c>
      <c r="DT385" s="372">
        <f t="shared" si="894"/>
        <v>37849.300000000003</v>
      </c>
      <c r="DU385" s="424">
        <v>85</v>
      </c>
      <c r="DV385" s="510">
        <v>59</v>
      </c>
      <c r="DW385" s="371">
        <f t="shared" si="895"/>
        <v>0</v>
      </c>
      <c r="DX385" s="372">
        <f t="shared" si="895"/>
        <v>59</v>
      </c>
      <c r="DY385" s="426">
        <v>108</v>
      </c>
      <c r="DZ385" s="510">
        <v>146</v>
      </c>
      <c r="EA385" s="371">
        <f t="shared" si="896"/>
        <v>0</v>
      </c>
      <c r="EB385" s="372">
        <f t="shared" si="896"/>
        <v>146</v>
      </c>
      <c r="EC385" s="426"/>
      <c r="ED385" s="425"/>
      <c r="EE385" s="371">
        <f t="shared" si="897"/>
        <v>0</v>
      </c>
      <c r="EF385" s="372">
        <f t="shared" si="897"/>
        <v>0</v>
      </c>
      <c r="EG385" s="358">
        <f t="shared" si="898"/>
        <v>193</v>
      </c>
      <c r="EH385" s="372">
        <f t="shared" si="898"/>
        <v>205</v>
      </c>
      <c r="EI385" s="358">
        <f t="shared" si="899"/>
        <v>0</v>
      </c>
      <c r="EJ385" s="372">
        <f t="shared" si="899"/>
        <v>205</v>
      </c>
      <c r="EK385" s="427">
        <v>3.776470588235294</v>
      </c>
      <c r="EL385" s="510">
        <v>3.4</v>
      </c>
      <c r="EM385" s="371">
        <f t="shared" si="870"/>
        <v>321</v>
      </c>
      <c r="EN385" s="372">
        <f t="shared" si="870"/>
        <v>200.6</v>
      </c>
      <c r="EO385" s="426">
        <v>3.7685185185185186</v>
      </c>
      <c r="EP385" s="510">
        <v>4</v>
      </c>
      <c r="EQ385" s="371">
        <f t="shared" si="923"/>
        <v>407</v>
      </c>
      <c r="ER385" s="372">
        <f t="shared" si="923"/>
        <v>584</v>
      </c>
      <c r="ES385" s="426"/>
      <c r="ET385" s="446"/>
      <c r="EU385" s="371">
        <f t="shared" si="868"/>
        <v>0</v>
      </c>
      <c r="EV385" s="372">
        <f t="shared" si="869"/>
        <v>0</v>
      </c>
      <c r="EW385" s="371">
        <f t="shared" si="900"/>
        <v>3.7720207253886011</v>
      </c>
      <c r="EX385" s="372">
        <f t="shared" si="900"/>
        <v>3.827317073170732</v>
      </c>
      <c r="EY385" s="371">
        <f t="shared" si="901"/>
        <v>728</v>
      </c>
      <c r="EZ385" s="372">
        <f t="shared" si="901"/>
        <v>784.6</v>
      </c>
      <c r="FA385" s="426"/>
      <c r="FB385" s="510">
        <v>64.900000000000006</v>
      </c>
      <c r="FC385" s="371">
        <f t="shared" si="902"/>
        <v>0</v>
      </c>
      <c r="FD385" s="372">
        <f t="shared" si="902"/>
        <v>3829.1000000000004</v>
      </c>
      <c r="FE385" s="426"/>
      <c r="FF385" s="510">
        <v>58.6</v>
      </c>
      <c r="FG385" s="371">
        <f t="shared" si="903"/>
        <v>0</v>
      </c>
      <c r="FH385" s="372">
        <f t="shared" si="903"/>
        <v>8555.6</v>
      </c>
      <c r="FI385" s="421"/>
      <c r="FJ385" s="420"/>
      <c r="FK385" s="371">
        <f t="shared" si="904"/>
        <v>0</v>
      </c>
      <c r="FL385" s="372">
        <f t="shared" si="904"/>
        <v>0</v>
      </c>
      <c r="FM385" s="371">
        <f t="shared" si="905"/>
        <v>0</v>
      </c>
      <c r="FN385" s="372">
        <f t="shared" si="905"/>
        <v>60.413170731707318</v>
      </c>
      <c r="FO385" s="371">
        <f t="shared" si="906"/>
        <v>0</v>
      </c>
      <c r="FP385" s="372">
        <f t="shared" si="906"/>
        <v>12384.7</v>
      </c>
      <c r="FQ385" s="424">
        <v>137</v>
      </c>
      <c r="FR385" s="510">
        <v>174</v>
      </c>
      <c r="FS385" s="371">
        <f t="shared" si="907"/>
        <v>0</v>
      </c>
      <c r="FT385" s="372">
        <f t="shared" si="907"/>
        <v>174</v>
      </c>
      <c r="FU385" s="426">
        <v>6.5109489051094886</v>
      </c>
      <c r="FV385" s="510">
        <v>6.1</v>
      </c>
      <c r="FW385" s="371">
        <f t="shared" si="908"/>
        <v>892</v>
      </c>
      <c r="FX385" s="372">
        <f t="shared" si="908"/>
        <v>1061.3999999999999</v>
      </c>
      <c r="FY385" s="426"/>
      <c r="FZ385" s="510">
        <v>72.400000000000006</v>
      </c>
      <c r="GA385" s="371">
        <f t="shared" si="909"/>
        <v>0</v>
      </c>
      <c r="GB385" s="372">
        <f t="shared" si="909"/>
        <v>12597.6</v>
      </c>
      <c r="GC385" s="406">
        <f t="shared" si="873"/>
        <v>304</v>
      </c>
      <c r="GD385" s="372">
        <f t="shared" si="873"/>
        <v>298</v>
      </c>
      <c r="GE385" s="371">
        <f t="shared" si="873"/>
        <v>0</v>
      </c>
      <c r="GF385" s="372">
        <f t="shared" si="873"/>
        <v>298</v>
      </c>
      <c r="GG385" s="371">
        <f t="shared" si="910"/>
        <v>1328</v>
      </c>
      <c r="GH385" s="372">
        <f t="shared" si="910"/>
        <v>1318.9</v>
      </c>
      <c r="GI385" s="371" t="str">
        <f t="shared" si="911"/>
        <v/>
      </c>
      <c r="GJ385" s="372">
        <f t="shared" si="911"/>
        <v>24390.1</v>
      </c>
      <c r="GK385" s="406">
        <f t="shared" si="874"/>
        <v>283</v>
      </c>
      <c r="GL385" s="372">
        <f t="shared" si="874"/>
        <v>347</v>
      </c>
      <c r="GM385" s="371">
        <f t="shared" si="874"/>
        <v>0</v>
      </c>
      <c r="GN385" s="372">
        <f t="shared" si="874"/>
        <v>347</v>
      </c>
      <c r="GO385" s="371">
        <f t="shared" si="912"/>
        <v>1347</v>
      </c>
      <c r="GP385" s="372">
        <f t="shared" si="912"/>
        <v>1657.3999999999999</v>
      </c>
      <c r="GQ385" s="371">
        <f t="shared" si="913"/>
        <v>0</v>
      </c>
      <c r="GR385" s="372">
        <f t="shared" si="913"/>
        <v>25843.9</v>
      </c>
      <c r="GS385" s="406">
        <f t="shared" si="875"/>
        <v>587</v>
      </c>
      <c r="GT385" s="372">
        <f t="shared" si="875"/>
        <v>645</v>
      </c>
      <c r="GU385" s="371">
        <f t="shared" si="875"/>
        <v>0</v>
      </c>
      <c r="GV385" s="372">
        <f t="shared" si="871"/>
        <v>645</v>
      </c>
      <c r="GW385" s="371">
        <f t="shared" si="914"/>
        <v>2675</v>
      </c>
      <c r="GX385" s="372">
        <f t="shared" si="914"/>
        <v>2976.3</v>
      </c>
      <c r="GY385" s="371" t="str">
        <f t="shared" si="914"/>
        <v/>
      </c>
      <c r="GZ385" s="372">
        <f t="shared" si="879"/>
        <v>50234</v>
      </c>
      <c r="HA385" s="406">
        <f t="shared" si="876"/>
        <v>0</v>
      </c>
      <c r="HB385" s="372">
        <f t="shared" si="876"/>
        <v>0</v>
      </c>
      <c r="HC385" s="371">
        <f t="shared" si="876"/>
        <v>0</v>
      </c>
      <c r="HD385" s="372">
        <f t="shared" si="872"/>
        <v>0</v>
      </c>
      <c r="HE385" s="371" t="str">
        <f t="shared" si="877"/>
        <v/>
      </c>
      <c r="HF385" s="372" t="str">
        <f t="shared" si="877"/>
        <v/>
      </c>
      <c r="HG385" s="371" t="str">
        <f t="shared" si="915"/>
        <v/>
      </c>
      <c r="HH385" s="372" t="str">
        <f t="shared" si="915"/>
        <v/>
      </c>
      <c r="HI385" s="406">
        <f t="shared" si="916"/>
        <v>3567</v>
      </c>
      <c r="HJ385" s="372">
        <f t="shared" si="916"/>
        <v>4037.7</v>
      </c>
      <c r="HK385" s="371" t="str">
        <f t="shared" si="917"/>
        <v/>
      </c>
      <c r="HL385" s="371">
        <f t="shared" si="917"/>
        <v>62831.6</v>
      </c>
    </row>
    <row r="386" spans="1:220" ht="15">
      <c r="A386" s="488" t="s">
        <v>287</v>
      </c>
      <c r="B386" s="487" t="s">
        <v>602</v>
      </c>
      <c r="C386" s="48"/>
      <c r="D386" s="488">
        <v>222992</v>
      </c>
      <c r="E386" s="442">
        <v>8</v>
      </c>
      <c r="F386" s="676">
        <v>1259</v>
      </c>
      <c r="G386" s="420">
        <v>1414</v>
      </c>
      <c r="H386" s="421">
        <v>12</v>
      </c>
      <c r="I386" s="510">
        <v>18</v>
      </c>
      <c r="J386" s="371">
        <f t="shared" si="838"/>
        <v>1247</v>
      </c>
      <c r="K386" s="372">
        <f t="shared" si="839"/>
        <v>1396</v>
      </c>
      <c r="L386" s="420"/>
      <c r="M386" s="371">
        <f t="shared" si="840"/>
        <v>1247</v>
      </c>
      <c r="N386" s="372">
        <f t="shared" si="841"/>
        <v>1396</v>
      </c>
      <c r="O386" s="371">
        <f t="shared" si="842"/>
        <v>0</v>
      </c>
      <c r="P386" s="372">
        <f t="shared" si="843"/>
        <v>1396</v>
      </c>
      <c r="Q386" s="424">
        <v>12</v>
      </c>
      <c r="R386" s="510">
        <v>22</v>
      </c>
      <c r="S386" s="371">
        <f t="shared" si="844"/>
        <v>0</v>
      </c>
      <c r="T386" s="372">
        <f t="shared" si="845"/>
        <v>22</v>
      </c>
      <c r="U386" s="426">
        <v>24</v>
      </c>
      <c r="V386" s="510">
        <v>25</v>
      </c>
      <c r="W386" s="371">
        <f t="shared" si="846"/>
        <v>0</v>
      </c>
      <c r="X386" s="372">
        <f t="shared" si="847"/>
        <v>25</v>
      </c>
      <c r="Y386" s="426"/>
      <c r="Z386" s="425"/>
      <c r="AA386" s="371">
        <f t="shared" si="848"/>
        <v>0</v>
      </c>
      <c r="AB386" s="372">
        <f t="shared" si="849"/>
        <v>0</v>
      </c>
      <c r="AC386" s="358">
        <f t="shared" si="850"/>
        <v>36</v>
      </c>
      <c r="AD386" s="372">
        <f t="shared" si="851"/>
        <v>47</v>
      </c>
      <c r="AE386" s="358">
        <f t="shared" si="852"/>
        <v>0</v>
      </c>
      <c r="AF386" s="372">
        <f t="shared" si="853"/>
        <v>47</v>
      </c>
      <c r="AG386" s="427">
        <v>3.1666666666666665</v>
      </c>
      <c r="AH386" s="510">
        <v>3.7</v>
      </c>
      <c r="AI386" s="371">
        <f t="shared" si="854"/>
        <v>38</v>
      </c>
      <c r="AJ386" s="372">
        <f t="shared" si="855"/>
        <v>81.400000000000006</v>
      </c>
      <c r="AK386" s="426">
        <v>3.3333333333333335</v>
      </c>
      <c r="AL386" s="510">
        <v>4.0999999999999996</v>
      </c>
      <c r="AM386" s="371">
        <f t="shared" si="856"/>
        <v>80</v>
      </c>
      <c r="AN386" s="372">
        <f t="shared" si="857"/>
        <v>102.49999999999999</v>
      </c>
      <c r="AO386" s="426"/>
      <c r="AP386" s="446"/>
      <c r="AQ386" s="371">
        <f t="shared" si="858"/>
        <v>0</v>
      </c>
      <c r="AR386" s="372">
        <f t="shared" si="859"/>
        <v>0</v>
      </c>
      <c r="AS386" s="371">
        <f t="shared" si="860"/>
        <v>3.2777777777777777</v>
      </c>
      <c r="AT386" s="372">
        <f t="shared" si="861"/>
        <v>3.9127659574468079</v>
      </c>
      <c r="AU386" s="371">
        <f t="shared" si="862"/>
        <v>118</v>
      </c>
      <c r="AV386" s="372">
        <f t="shared" si="863"/>
        <v>183.89999999999998</v>
      </c>
      <c r="AW386" s="426"/>
      <c r="AX386" s="510">
        <v>76.599999999999994</v>
      </c>
      <c r="AY386" s="371">
        <f t="shared" si="864"/>
        <v>0</v>
      </c>
      <c r="AZ386" s="372">
        <f t="shared" si="865"/>
        <v>1685.1999999999998</v>
      </c>
      <c r="BA386" s="426"/>
      <c r="BB386" s="510">
        <v>81.8</v>
      </c>
      <c r="BC386" s="371">
        <f t="shared" si="866"/>
        <v>0</v>
      </c>
      <c r="BD386" s="372">
        <f t="shared" si="867"/>
        <v>2045</v>
      </c>
      <c r="BE386" s="421"/>
      <c r="BF386" s="420"/>
      <c r="BG386" s="371">
        <f t="shared" si="880"/>
        <v>0</v>
      </c>
      <c r="BH386" s="372">
        <f t="shared" si="880"/>
        <v>0</v>
      </c>
      <c r="BI386" s="371">
        <f t="shared" si="881"/>
        <v>0</v>
      </c>
      <c r="BJ386" s="372">
        <f t="shared" si="881"/>
        <v>79.365957446808508</v>
      </c>
      <c r="BK386" s="371">
        <f t="shared" si="882"/>
        <v>0</v>
      </c>
      <c r="BL386" s="372">
        <f t="shared" si="882"/>
        <v>3730.2</v>
      </c>
      <c r="BM386" s="431">
        <v>195</v>
      </c>
      <c r="BN386" s="510">
        <v>189</v>
      </c>
      <c r="BO386" s="371">
        <f t="shared" si="918"/>
        <v>0</v>
      </c>
      <c r="BP386" s="372">
        <f t="shared" si="918"/>
        <v>189</v>
      </c>
      <c r="BQ386" s="426">
        <v>450</v>
      </c>
      <c r="BR386" s="510">
        <v>467</v>
      </c>
      <c r="BS386" s="371">
        <f t="shared" si="919"/>
        <v>0</v>
      </c>
      <c r="BT386" s="372">
        <f t="shared" si="919"/>
        <v>467</v>
      </c>
      <c r="BU386" s="426"/>
      <c r="BV386" s="425"/>
      <c r="BW386" s="371">
        <f t="shared" si="920"/>
        <v>0</v>
      </c>
      <c r="BX386" s="423">
        <f t="shared" si="878"/>
        <v>0</v>
      </c>
      <c r="BY386" s="358">
        <f t="shared" si="883"/>
        <v>645</v>
      </c>
      <c r="BZ386" s="372">
        <f t="shared" si="883"/>
        <v>656</v>
      </c>
      <c r="CA386" s="358">
        <f t="shared" si="884"/>
        <v>0</v>
      </c>
      <c r="CB386" s="372">
        <f t="shared" si="884"/>
        <v>656</v>
      </c>
      <c r="CC386" s="427">
        <v>4.7435897435897436</v>
      </c>
      <c r="CD386" s="510">
        <v>4.7</v>
      </c>
      <c r="CE386" s="371">
        <f t="shared" si="835"/>
        <v>925</v>
      </c>
      <c r="CF386" s="372">
        <f t="shared" si="835"/>
        <v>888.30000000000007</v>
      </c>
      <c r="CG386" s="426">
        <v>5.3644444444444446</v>
      </c>
      <c r="CH386" s="510">
        <v>5.5</v>
      </c>
      <c r="CI386" s="371">
        <f t="shared" si="921"/>
        <v>2414</v>
      </c>
      <c r="CJ386" s="372">
        <f t="shared" si="921"/>
        <v>2568.5</v>
      </c>
      <c r="CK386" s="426"/>
      <c r="CL386" s="446"/>
      <c r="CM386" s="371">
        <f t="shared" si="922"/>
        <v>0</v>
      </c>
      <c r="CN386" s="372">
        <f t="shared" si="922"/>
        <v>0</v>
      </c>
      <c r="CO386" s="371">
        <f t="shared" si="885"/>
        <v>5.1767441860465118</v>
      </c>
      <c r="CP386" s="372">
        <f t="shared" si="885"/>
        <v>5.2695121951219512</v>
      </c>
      <c r="CQ386" s="371">
        <f t="shared" si="886"/>
        <v>3339</v>
      </c>
      <c r="CR386" s="372">
        <f t="shared" si="886"/>
        <v>3456.8</v>
      </c>
      <c r="CS386" s="426"/>
      <c r="CT386" s="510">
        <v>92.6</v>
      </c>
      <c r="CU386" s="371">
        <f t="shared" si="836"/>
        <v>0</v>
      </c>
      <c r="CV386" s="372">
        <f t="shared" si="836"/>
        <v>17501.399999999998</v>
      </c>
      <c r="CW386" s="426"/>
      <c r="CX386" s="510">
        <v>87.5</v>
      </c>
      <c r="CY386" s="371">
        <f t="shared" si="837"/>
        <v>0</v>
      </c>
      <c r="CZ386" s="372">
        <f t="shared" si="837"/>
        <v>40862.5</v>
      </c>
      <c r="DA386" s="421"/>
      <c r="DB386" s="420"/>
      <c r="DC386" s="371">
        <f t="shared" si="887"/>
        <v>0</v>
      </c>
      <c r="DD386" s="372">
        <f t="shared" si="887"/>
        <v>0</v>
      </c>
      <c r="DE386" s="371">
        <f t="shared" si="888"/>
        <v>0</v>
      </c>
      <c r="DF386" s="372">
        <f t="shared" si="888"/>
        <v>88.969359756097546</v>
      </c>
      <c r="DG386" s="371">
        <f t="shared" si="889"/>
        <v>0</v>
      </c>
      <c r="DH386" s="372">
        <f t="shared" si="889"/>
        <v>58363.899999999987</v>
      </c>
      <c r="DI386" s="371">
        <f t="shared" si="890"/>
        <v>681</v>
      </c>
      <c r="DJ386" s="372">
        <f t="shared" si="890"/>
        <v>703</v>
      </c>
      <c r="DK386" s="371">
        <f t="shared" si="890"/>
        <v>0</v>
      </c>
      <c r="DL386" s="372">
        <f t="shared" si="890"/>
        <v>703</v>
      </c>
      <c r="DM386" s="371">
        <f t="shared" si="891"/>
        <v>5.0763582966226135</v>
      </c>
      <c r="DN386" s="372">
        <f t="shared" si="891"/>
        <v>5.1788051209103845</v>
      </c>
      <c r="DO386" s="371">
        <f t="shared" si="892"/>
        <v>3457</v>
      </c>
      <c r="DP386" s="372">
        <f t="shared" si="892"/>
        <v>3640.7000000000003</v>
      </c>
      <c r="DQ386" s="371">
        <f t="shared" si="893"/>
        <v>0</v>
      </c>
      <c r="DR386" s="372">
        <f t="shared" si="893"/>
        <v>88.327311522048348</v>
      </c>
      <c r="DS386" s="371">
        <f t="shared" si="894"/>
        <v>0</v>
      </c>
      <c r="DT386" s="372">
        <f t="shared" si="894"/>
        <v>62094.099999999991</v>
      </c>
      <c r="DU386" s="424">
        <v>71</v>
      </c>
      <c r="DV386" s="510">
        <v>105</v>
      </c>
      <c r="DW386" s="371">
        <f t="shared" si="895"/>
        <v>0</v>
      </c>
      <c r="DX386" s="372">
        <f t="shared" si="895"/>
        <v>105</v>
      </c>
      <c r="DY386" s="426">
        <v>226</v>
      </c>
      <c r="DZ386" s="510">
        <v>284</v>
      </c>
      <c r="EA386" s="371">
        <f t="shared" si="896"/>
        <v>0</v>
      </c>
      <c r="EB386" s="372">
        <f t="shared" si="896"/>
        <v>284</v>
      </c>
      <c r="EC386" s="426"/>
      <c r="ED386" s="425"/>
      <c r="EE386" s="371">
        <f t="shared" si="897"/>
        <v>0</v>
      </c>
      <c r="EF386" s="372">
        <f t="shared" si="897"/>
        <v>0</v>
      </c>
      <c r="EG386" s="358">
        <f t="shared" si="898"/>
        <v>297</v>
      </c>
      <c r="EH386" s="372">
        <f t="shared" si="898"/>
        <v>389</v>
      </c>
      <c r="EI386" s="358">
        <f t="shared" si="899"/>
        <v>0</v>
      </c>
      <c r="EJ386" s="372">
        <f t="shared" si="899"/>
        <v>389</v>
      </c>
      <c r="EK386" s="427">
        <v>3.8450704225352115</v>
      </c>
      <c r="EL386" s="510">
        <v>3.9</v>
      </c>
      <c r="EM386" s="371">
        <f t="shared" si="870"/>
        <v>273</v>
      </c>
      <c r="EN386" s="372">
        <f t="shared" si="870"/>
        <v>409.5</v>
      </c>
      <c r="EO386" s="426">
        <v>4.8053097345132745</v>
      </c>
      <c r="EP386" s="510">
        <v>4.4000000000000004</v>
      </c>
      <c r="EQ386" s="371">
        <f t="shared" si="923"/>
        <v>1086</v>
      </c>
      <c r="ER386" s="372">
        <f t="shared" si="923"/>
        <v>1249.6000000000001</v>
      </c>
      <c r="ES386" s="426"/>
      <c r="ET386" s="446"/>
      <c r="EU386" s="371">
        <f t="shared" si="868"/>
        <v>0</v>
      </c>
      <c r="EV386" s="372">
        <f t="shared" si="869"/>
        <v>0</v>
      </c>
      <c r="EW386" s="371">
        <f t="shared" si="900"/>
        <v>4.5757575757575761</v>
      </c>
      <c r="EX386" s="372">
        <f t="shared" si="900"/>
        <v>4.2650385604113117</v>
      </c>
      <c r="EY386" s="371">
        <f t="shared" si="901"/>
        <v>1359</v>
      </c>
      <c r="EZ386" s="372">
        <f t="shared" si="901"/>
        <v>1659.1000000000001</v>
      </c>
      <c r="FA386" s="426"/>
      <c r="FB386" s="510">
        <v>73.599999999999994</v>
      </c>
      <c r="FC386" s="371">
        <f t="shared" si="902"/>
        <v>0</v>
      </c>
      <c r="FD386" s="372">
        <f t="shared" si="902"/>
        <v>7727.9999999999991</v>
      </c>
      <c r="FE386" s="426"/>
      <c r="FF386" s="510">
        <v>64.900000000000006</v>
      </c>
      <c r="FG386" s="371">
        <f t="shared" si="903"/>
        <v>0</v>
      </c>
      <c r="FH386" s="372">
        <f t="shared" si="903"/>
        <v>18431.600000000002</v>
      </c>
      <c r="FI386" s="421"/>
      <c r="FJ386" s="420"/>
      <c r="FK386" s="371">
        <f t="shared" si="904"/>
        <v>0</v>
      </c>
      <c r="FL386" s="372">
        <f t="shared" si="904"/>
        <v>0</v>
      </c>
      <c r="FM386" s="371">
        <f t="shared" si="905"/>
        <v>0</v>
      </c>
      <c r="FN386" s="372">
        <f t="shared" si="905"/>
        <v>67.248329048843189</v>
      </c>
      <c r="FO386" s="371">
        <f t="shared" si="906"/>
        <v>0</v>
      </c>
      <c r="FP386" s="372">
        <f t="shared" si="906"/>
        <v>26159.600000000002</v>
      </c>
      <c r="FQ386" s="424">
        <v>269</v>
      </c>
      <c r="FR386" s="510">
        <v>304</v>
      </c>
      <c r="FS386" s="371">
        <f t="shared" si="907"/>
        <v>0</v>
      </c>
      <c r="FT386" s="372">
        <f t="shared" si="907"/>
        <v>304</v>
      </c>
      <c r="FU386" s="426">
        <v>6.4163568773234196</v>
      </c>
      <c r="FV386" s="510">
        <v>6.2</v>
      </c>
      <c r="FW386" s="371">
        <f t="shared" si="908"/>
        <v>1725.9999999999998</v>
      </c>
      <c r="FX386" s="372">
        <f t="shared" si="908"/>
        <v>1884.8</v>
      </c>
      <c r="FY386" s="426"/>
      <c r="FZ386" s="510">
        <v>72.7</v>
      </c>
      <c r="GA386" s="371">
        <f t="shared" si="909"/>
        <v>0</v>
      </c>
      <c r="GB386" s="372">
        <f t="shared" si="909"/>
        <v>22100.799999999999</v>
      </c>
      <c r="GC386" s="406">
        <f t="shared" si="873"/>
        <v>278</v>
      </c>
      <c r="GD386" s="372">
        <f t="shared" si="873"/>
        <v>316</v>
      </c>
      <c r="GE386" s="371">
        <f t="shared" si="873"/>
        <v>0</v>
      </c>
      <c r="GF386" s="372">
        <f t="shared" si="873"/>
        <v>316</v>
      </c>
      <c r="GG386" s="371">
        <f t="shared" si="910"/>
        <v>1236</v>
      </c>
      <c r="GH386" s="372">
        <f t="shared" si="910"/>
        <v>1379.2</v>
      </c>
      <c r="GI386" s="371" t="str">
        <f t="shared" si="911"/>
        <v/>
      </c>
      <c r="GJ386" s="372">
        <f t="shared" si="911"/>
        <v>26914.6</v>
      </c>
      <c r="GK386" s="406">
        <f t="shared" si="874"/>
        <v>700</v>
      </c>
      <c r="GL386" s="372">
        <f t="shared" si="874"/>
        <v>776</v>
      </c>
      <c r="GM386" s="371">
        <f t="shared" si="874"/>
        <v>0</v>
      </c>
      <c r="GN386" s="372">
        <f t="shared" si="874"/>
        <v>776</v>
      </c>
      <c r="GO386" s="371">
        <f t="shared" si="912"/>
        <v>3580</v>
      </c>
      <c r="GP386" s="372">
        <f t="shared" si="912"/>
        <v>3920.6000000000004</v>
      </c>
      <c r="GQ386" s="371">
        <f t="shared" si="913"/>
        <v>0</v>
      </c>
      <c r="GR386" s="372">
        <f t="shared" si="913"/>
        <v>61339.100000000006</v>
      </c>
      <c r="GS386" s="406">
        <f t="shared" si="875"/>
        <v>978</v>
      </c>
      <c r="GT386" s="372">
        <f t="shared" si="875"/>
        <v>1092</v>
      </c>
      <c r="GU386" s="371">
        <f t="shared" si="875"/>
        <v>0</v>
      </c>
      <c r="GV386" s="372">
        <f t="shared" si="871"/>
        <v>1092</v>
      </c>
      <c r="GW386" s="371">
        <f t="shared" si="914"/>
        <v>4816</v>
      </c>
      <c r="GX386" s="372">
        <f t="shared" si="914"/>
        <v>5299.8</v>
      </c>
      <c r="GY386" s="371" t="str">
        <f t="shared" si="914"/>
        <v/>
      </c>
      <c r="GZ386" s="372">
        <f t="shared" si="879"/>
        <v>88253.700000000012</v>
      </c>
      <c r="HA386" s="406">
        <f t="shared" si="876"/>
        <v>0</v>
      </c>
      <c r="HB386" s="372">
        <f t="shared" si="876"/>
        <v>0</v>
      </c>
      <c r="HC386" s="371">
        <f t="shared" si="876"/>
        <v>0</v>
      </c>
      <c r="HD386" s="372">
        <f t="shared" si="872"/>
        <v>0</v>
      </c>
      <c r="HE386" s="371" t="str">
        <f t="shared" si="877"/>
        <v/>
      </c>
      <c r="HF386" s="372" t="str">
        <f t="shared" si="877"/>
        <v/>
      </c>
      <c r="HG386" s="371" t="str">
        <f t="shared" si="915"/>
        <v/>
      </c>
      <c r="HH386" s="372" t="str">
        <f t="shared" si="915"/>
        <v/>
      </c>
      <c r="HI386" s="406">
        <f t="shared" si="916"/>
        <v>6542</v>
      </c>
      <c r="HJ386" s="372">
        <f t="shared" si="916"/>
        <v>7184.6</v>
      </c>
      <c r="HK386" s="371" t="str">
        <f t="shared" si="917"/>
        <v/>
      </c>
      <c r="HL386" s="371">
        <f t="shared" si="917"/>
        <v>110354.5</v>
      </c>
    </row>
    <row r="387" spans="1:220" ht="15">
      <c r="A387" s="488" t="s">
        <v>287</v>
      </c>
      <c r="B387" s="487" t="s">
        <v>603</v>
      </c>
      <c r="C387" s="48"/>
      <c r="D387" s="488">
        <v>223427</v>
      </c>
      <c r="E387" s="442">
        <v>8</v>
      </c>
      <c r="F387" s="676">
        <v>864</v>
      </c>
      <c r="G387" s="420">
        <v>826</v>
      </c>
      <c r="H387" s="421">
        <v>111</v>
      </c>
      <c r="I387" s="510">
        <v>101</v>
      </c>
      <c r="J387" s="371">
        <f t="shared" si="838"/>
        <v>753</v>
      </c>
      <c r="K387" s="372">
        <f t="shared" si="839"/>
        <v>725</v>
      </c>
      <c r="L387" s="420"/>
      <c r="M387" s="371">
        <f t="shared" si="840"/>
        <v>753</v>
      </c>
      <c r="N387" s="372">
        <f t="shared" si="841"/>
        <v>725</v>
      </c>
      <c r="O387" s="371">
        <f t="shared" si="842"/>
        <v>0</v>
      </c>
      <c r="P387" s="372">
        <f t="shared" si="843"/>
        <v>725</v>
      </c>
      <c r="Q387" s="424">
        <v>57</v>
      </c>
      <c r="R387" s="510">
        <v>27</v>
      </c>
      <c r="S387" s="371">
        <f t="shared" si="844"/>
        <v>0</v>
      </c>
      <c r="T387" s="372">
        <f t="shared" si="845"/>
        <v>27</v>
      </c>
      <c r="U387" s="426">
        <v>17</v>
      </c>
      <c r="V387" s="510">
        <v>24</v>
      </c>
      <c r="W387" s="371">
        <f t="shared" si="846"/>
        <v>0</v>
      </c>
      <c r="X387" s="372">
        <f t="shared" si="847"/>
        <v>24</v>
      </c>
      <c r="Y387" s="426"/>
      <c r="Z387" s="425"/>
      <c r="AA387" s="371">
        <f t="shared" si="848"/>
        <v>0</v>
      </c>
      <c r="AB387" s="372">
        <f t="shared" si="849"/>
        <v>0</v>
      </c>
      <c r="AC387" s="358">
        <f t="shared" si="850"/>
        <v>74</v>
      </c>
      <c r="AD387" s="372">
        <f t="shared" si="851"/>
        <v>51</v>
      </c>
      <c r="AE387" s="358">
        <f t="shared" si="852"/>
        <v>0</v>
      </c>
      <c r="AF387" s="372">
        <f t="shared" si="853"/>
        <v>51</v>
      </c>
      <c r="AG387" s="427">
        <v>2.9649122807017543</v>
      </c>
      <c r="AH387" s="510">
        <v>2.9</v>
      </c>
      <c r="AI387" s="371">
        <f t="shared" si="854"/>
        <v>169</v>
      </c>
      <c r="AJ387" s="372">
        <f t="shared" si="855"/>
        <v>78.3</v>
      </c>
      <c r="AK387" s="426">
        <v>3.2352941176470589</v>
      </c>
      <c r="AL387" s="510">
        <v>2.9</v>
      </c>
      <c r="AM387" s="371">
        <f t="shared" si="856"/>
        <v>55</v>
      </c>
      <c r="AN387" s="372">
        <f t="shared" si="857"/>
        <v>69.599999999999994</v>
      </c>
      <c r="AO387" s="426"/>
      <c r="AP387" s="446"/>
      <c r="AQ387" s="371">
        <f t="shared" si="858"/>
        <v>0</v>
      </c>
      <c r="AR387" s="372">
        <f t="shared" si="859"/>
        <v>0</v>
      </c>
      <c r="AS387" s="371">
        <f t="shared" si="860"/>
        <v>3.0270270270270272</v>
      </c>
      <c r="AT387" s="372">
        <f t="shared" si="861"/>
        <v>2.8999999999999995</v>
      </c>
      <c r="AU387" s="371">
        <f t="shared" si="862"/>
        <v>224</v>
      </c>
      <c r="AV387" s="372">
        <f t="shared" si="863"/>
        <v>147.89999999999998</v>
      </c>
      <c r="AW387" s="426"/>
      <c r="AX387" s="510">
        <v>69.3</v>
      </c>
      <c r="AY387" s="371">
        <f t="shared" si="864"/>
        <v>0</v>
      </c>
      <c r="AZ387" s="372">
        <f t="shared" si="865"/>
        <v>1871.1</v>
      </c>
      <c r="BA387" s="426"/>
      <c r="BB387" s="510">
        <v>64.8</v>
      </c>
      <c r="BC387" s="371">
        <f t="shared" si="866"/>
        <v>0</v>
      </c>
      <c r="BD387" s="372">
        <f t="shared" si="867"/>
        <v>1555.1999999999998</v>
      </c>
      <c r="BE387" s="421"/>
      <c r="BF387" s="420"/>
      <c r="BG387" s="371">
        <f t="shared" si="880"/>
        <v>0</v>
      </c>
      <c r="BH387" s="372">
        <f t="shared" si="880"/>
        <v>0</v>
      </c>
      <c r="BI387" s="371">
        <f t="shared" si="881"/>
        <v>0</v>
      </c>
      <c r="BJ387" s="372">
        <f t="shared" si="881"/>
        <v>67.182352941176461</v>
      </c>
      <c r="BK387" s="371">
        <f t="shared" si="882"/>
        <v>0</v>
      </c>
      <c r="BL387" s="372">
        <f t="shared" si="882"/>
        <v>3426.2999999999997</v>
      </c>
      <c r="BM387" s="431">
        <v>234</v>
      </c>
      <c r="BN387" s="510">
        <v>192</v>
      </c>
      <c r="BO387" s="371">
        <f t="shared" si="918"/>
        <v>0</v>
      </c>
      <c r="BP387" s="372">
        <f t="shared" si="918"/>
        <v>192</v>
      </c>
      <c r="BQ387" s="426">
        <v>93</v>
      </c>
      <c r="BR387" s="510">
        <v>85</v>
      </c>
      <c r="BS387" s="371">
        <f t="shared" si="919"/>
        <v>0</v>
      </c>
      <c r="BT387" s="372">
        <f t="shared" si="919"/>
        <v>85</v>
      </c>
      <c r="BU387" s="426"/>
      <c r="BV387" s="425"/>
      <c r="BW387" s="371">
        <f t="shared" si="920"/>
        <v>0</v>
      </c>
      <c r="BX387" s="423">
        <f t="shared" si="878"/>
        <v>0</v>
      </c>
      <c r="BY387" s="358">
        <f t="shared" si="883"/>
        <v>327</v>
      </c>
      <c r="BZ387" s="372">
        <f t="shared" si="883"/>
        <v>277</v>
      </c>
      <c r="CA387" s="358">
        <f t="shared" si="884"/>
        <v>0</v>
      </c>
      <c r="CB387" s="372">
        <f t="shared" si="884"/>
        <v>277</v>
      </c>
      <c r="CC387" s="427">
        <v>4.2222222222222223</v>
      </c>
      <c r="CD387" s="510">
        <v>4.4000000000000004</v>
      </c>
      <c r="CE387" s="371">
        <f t="shared" si="835"/>
        <v>988</v>
      </c>
      <c r="CF387" s="372">
        <f t="shared" si="835"/>
        <v>844.80000000000007</v>
      </c>
      <c r="CG387" s="426">
        <v>5.311827956989247</v>
      </c>
      <c r="CH387" s="510">
        <v>5.4</v>
      </c>
      <c r="CI387" s="371">
        <f t="shared" si="921"/>
        <v>494</v>
      </c>
      <c r="CJ387" s="372">
        <f t="shared" si="921"/>
        <v>459.00000000000006</v>
      </c>
      <c r="CK387" s="426"/>
      <c r="CL387" s="446"/>
      <c r="CM387" s="371">
        <f t="shared" si="922"/>
        <v>0</v>
      </c>
      <c r="CN387" s="372">
        <f t="shared" si="922"/>
        <v>0</v>
      </c>
      <c r="CO387" s="371">
        <f t="shared" si="885"/>
        <v>4.5321100917431192</v>
      </c>
      <c r="CP387" s="372">
        <f t="shared" si="885"/>
        <v>4.7068592057761736</v>
      </c>
      <c r="CQ387" s="371">
        <f t="shared" si="886"/>
        <v>1482</v>
      </c>
      <c r="CR387" s="372">
        <f t="shared" si="886"/>
        <v>1303.8000000000002</v>
      </c>
      <c r="CS387" s="426"/>
      <c r="CT387" s="510">
        <v>85.7</v>
      </c>
      <c r="CU387" s="371">
        <f t="shared" si="836"/>
        <v>0</v>
      </c>
      <c r="CV387" s="372">
        <f t="shared" si="836"/>
        <v>16454.400000000001</v>
      </c>
      <c r="CW387" s="426"/>
      <c r="CX387" s="510">
        <v>86</v>
      </c>
      <c r="CY387" s="371">
        <f t="shared" si="837"/>
        <v>0</v>
      </c>
      <c r="CZ387" s="372">
        <f t="shared" si="837"/>
        <v>7310</v>
      </c>
      <c r="DA387" s="421"/>
      <c r="DB387" s="420"/>
      <c r="DC387" s="371">
        <f t="shared" si="887"/>
        <v>0</v>
      </c>
      <c r="DD387" s="372">
        <f t="shared" si="887"/>
        <v>0</v>
      </c>
      <c r="DE387" s="371">
        <f t="shared" si="888"/>
        <v>0</v>
      </c>
      <c r="DF387" s="372">
        <f t="shared" si="888"/>
        <v>85.792057761732863</v>
      </c>
      <c r="DG387" s="371">
        <f t="shared" si="889"/>
        <v>0</v>
      </c>
      <c r="DH387" s="372">
        <f t="shared" si="889"/>
        <v>23764.400000000001</v>
      </c>
      <c r="DI387" s="371">
        <f t="shared" si="890"/>
        <v>401</v>
      </c>
      <c r="DJ387" s="372">
        <f t="shared" si="890"/>
        <v>328</v>
      </c>
      <c r="DK387" s="371">
        <f t="shared" si="890"/>
        <v>0</v>
      </c>
      <c r="DL387" s="372">
        <f t="shared" si="890"/>
        <v>328</v>
      </c>
      <c r="DM387" s="371">
        <f t="shared" si="891"/>
        <v>4.254364089775561</v>
      </c>
      <c r="DN387" s="372">
        <f t="shared" si="891"/>
        <v>4.4259146341463422</v>
      </c>
      <c r="DO387" s="371">
        <f t="shared" si="892"/>
        <v>1706</v>
      </c>
      <c r="DP387" s="372">
        <f t="shared" si="892"/>
        <v>1451.7000000000003</v>
      </c>
      <c r="DQ387" s="371">
        <f t="shared" si="893"/>
        <v>0</v>
      </c>
      <c r="DR387" s="372">
        <f t="shared" si="893"/>
        <v>82.898475609756105</v>
      </c>
      <c r="DS387" s="371">
        <f t="shared" si="894"/>
        <v>0</v>
      </c>
      <c r="DT387" s="372">
        <f t="shared" si="894"/>
        <v>27190.7</v>
      </c>
      <c r="DU387" s="424">
        <v>172</v>
      </c>
      <c r="DV387" s="510">
        <v>196</v>
      </c>
      <c r="DW387" s="371">
        <f t="shared" si="895"/>
        <v>0</v>
      </c>
      <c r="DX387" s="372">
        <f t="shared" si="895"/>
        <v>196</v>
      </c>
      <c r="DY387" s="426">
        <v>128</v>
      </c>
      <c r="DZ387" s="510">
        <v>143</v>
      </c>
      <c r="EA387" s="371">
        <f t="shared" si="896"/>
        <v>0</v>
      </c>
      <c r="EB387" s="372">
        <f t="shared" si="896"/>
        <v>143</v>
      </c>
      <c r="EC387" s="426"/>
      <c r="ED387" s="425"/>
      <c r="EE387" s="371">
        <f t="shared" si="897"/>
        <v>0</v>
      </c>
      <c r="EF387" s="372">
        <f t="shared" si="897"/>
        <v>0</v>
      </c>
      <c r="EG387" s="358">
        <f t="shared" si="898"/>
        <v>300</v>
      </c>
      <c r="EH387" s="372">
        <f t="shared" si="898"/>
        <v>339</v>
      </c>
      <c r="EI387" s="358">
        <f t="shared" si="899"/>
        <v>0</v>
      </c>
      <c r="EJ387" s="372">
        <f t="shared" si="899"/>
        <v>339</v>
      </c>
      <c r="EK387" s="427">
        <v>3.2267441860465116</v>
      </c>
      <c r="EL387" s="510">
        <v>3.3</v>
      </c>
      <c r="EM387" s="371">
        <f t="shared" si="870"/>
        <v>555</v>
      </c>
      <c r="EN387" s="372">
        <f t="shared" si="870"/>
        <v>646.79999999999995</v>
      </c>
      <c r="EO387" s="426">
        <v>3.734375</v>
      </c>
      <c r="EP387" s="510">
        <v>3.6</v>
      </c>
      <c r="EQ387" s="371">
        <f t="shared" si="923"/>
        <v>478</v>
      </c>
      <c r="ER387" s="372">
        <f t="shared" si="923"/>
        <v>514.80000000000007</v>
      </c>
      <c r="ES387" s="426"/>
      <c r="ET387" s="446"/>
      <c r="EU387" s="371">
        <f t="shared" si="868"/>
        <v>0</v>
      </c>
      <c r="EV387" s="372">
        <f t="shared" si="869"/>
        <v>0</v>
      </c>
      <c r="EW387" s="371">
        <f t="shared" si="900"/>
        <v>3.4433333333333334</v>
      </c>
      <c r="EX387" s="372">
        <f t="shared" si="900"/>
        <v>3.4265486725663714</v>
      </c>
      <c r="EY387" s="371">
        <f t="shared" si="901"/>
        <v>1033</v>
      </c>
      <c r="EZ387" s="372">
        <f t="shared" si="901"/>
        <v>1161.5999999999999</v>
      </c>
      <c r="FA387" s="426"/>
      <c r="FB387" s="510">
        <v>68.5</v>
      </c>
      <c r="FC387" s="371">
        <f t="shared" si="902"/>
        <v>0</v>
      </c>
      <c r="FD387" s="372">
        <f t="shared" si="902"/>
        <v>13426</v>
      </c>
      <c r="FE387" s="426"/>
      <c r="FF387" s="510">
        <v>56</v>
      </c>
      <c r="FG387" s="371">
        <f t="shared" si="903"/>
        <v>0</v>
      </c>
      <c r="FH387" s="372">
        <f t="shared" si="903"/>
        <v>8008</v>
      </c>
      <c r="FI387" s="421"/>
      <c r="FJ387" s="420"/>
      <c r="FK387" s="371">
        <f t="shared" si="904"/>
        <v>0</v>
      </c>
      <c r="FL387" s="372">
        <f t="shared" si="904"/>
        <v>0</v>
      </c>
      <c r="FM387" s="371">
        <f t="shared" si="905"/>
        <v>0</v>
      </c>
      <c r="FN387" s="372">
        <f t="shared" si="905"/>
        <v>63.227138643067846</v>
      </c>
      <c r="FO387" s="371">
        <f t="shared" si="906"/>
        <v>0</v>
      </c>
      <c r="FP387" s="372">
        <f t="shared" si="906"/>
        <v>21434</v>
      </c>
      <c r="FQ387" s="424">
        <v>52</v>
      </c>
      <c r="FR387" s="510">
        <v>58</v>
      </c>
      <c r="FS387" s="371">
        <f t="shared" si="907"/>
        <v>0</v>
      </c>
      <c r="FT387" s="372">
        <f t="shared" si="907"/>
        <v>58</v>
      </c>
      <c r="FU387" s="426">
        <v>4.4807692307692308</v>
      </c>
      <c r="FV387" s="510">
        <v>4.8</v>
      </c>
      <c r="FW387" s="371">
        <f t="shared" si="908"/>
        <v>233</v>
      </c>
      <c r="FX387" s="372">
        <f t="shared" si="908"/>
        <v>278.39999999999998</v>
      </c>
      <c r="FY387" s="426"/>
      <c r="FZ387" s="510">
        <v>61.4</v>
      </c>
      <c r="GA387" s="371">
        <f t="shared" si="909"/>
        <v>0</v>
      </c>
      <c r="GB387" s="372">
        <f t="shared" si="909"/>
        <v>3561.2</v>
      </c>
      <c r="GC387" s="406">
        <f t="shared" si="873"/>
        <v>463</v>
      </c>
      <c r="GD387" s="372">
        <f t="shared" si="873"/>
        <v>415</v>
      </c>
      <c r="GE387" s="371">
        <f t="shared" si="873"/>
        <v>0</v>
      </c>
      <c r="GF387" s="372">
        <f t="shared" si="873"/>
        <v>415</v>
      </c>
      <c r="GG387" s="371">
        <f t="shared" si="910"/>
        <v>1712</v>
      </c>
      <c r="GH387" s="372">
        <f t="shared" si="910"/>
        <v>1569.9</v>
      </c>
      <c r="GI387" s="371" t="str">
        <f t="shared" si="911"/>
        <v/>
      </c>
      <c r="GJ387" s="372">
        <f t="shared" si="911"/>
        <v>31751.5</v>
      </c>
      <c r="GK387" s="406">
        <f t="shared" si="874"/>
        <v>238</v>
      </c>
      <c r="GL387" s="372">
        <f t="shared" si="874"/>
        <v>252</v>
      </c>
      <c r="GM387" s="371">
        <f t="shared" si="874"/>
        <v>0</v>
      </c>
      <c r="GN387" s="372">
        <f t="shared" si="874"/>
        <v>252</v>
      </c>
      <c r="GO387" s="371">
        <f t="shared" si="912"/>
        <v>1027</v>
      </c>
      <c r="GP387" s="372">
        <f t="shared" si="912"/>
        <v>1043.4000000000001</v>
      </c>
      <c r="GQ387" s="371">
        <f t="shared" si="913"/>
        <v>0</v>
      </c>
      <c r="GR387" s="372">
        <f t="shared" si="913"/>
        <v>16873.2</v>
      </c>
      <c r="GS387" s="406">
        <f t="shared" si="875"/>
        <v>701</v>
      </c>
      <c r="GT387" s="372">
        <f t="shared" si="875"/>
        <v>667</v>
      </c>
      <c r="GU387" s="371">
        <f t="shared" si="875"/>
        <v>0</v>
      </c>
      <c r="GV387" s="372">
        <f t="shared" si="871"/>
        <v>667</v>
      </c>
      <c r="GW387" s="371">
        <f t="shared" si="914"/>
        <v>2739</v>
      </c>
      <c r="GX387" s="372">
        <f t="shared" si="914"/>
        <v>2613.3000000000002</v>
      </c>
      <c r="GY387" s="371" t="str">
        <f t="shared" si="914"/>
        <v/>
      </c>
      <c r="GZ387" s="372">
        <f t="shared" si="879"/>
        <v>48624.7</v>
      </c>
      <c r="HA387" s="406">
        <f t="shared" si="876"/>
        <v>0</v>
      </c>
      <c r="HB387" s="372">
        <f t="shared" si="876"/>
        <v>0</v>
      </c>
      <c r="HC387" s="371">
        <f t="shared" si="876"/>
        <v>0</v>
      </c>
      <c r="HD387" s="372">
        <f t="shared" si="872"/>
        <v>0</v>
      </c>
      <c r="HE387" s="371" t="str">
        <f t="shared" si="877"/>
        <v/>
      </c>
      <c r="HF387" s="372" t="str">
        <f t="shared" si="877"/>
        <v/>
      </c>
      <c r="HG387" s="371" t="str">
        <f t="shared" si="915"/>
        <v/>
      </c>
      <c r="HH387" s="372" t="str">
        <f t="shared" si="915"/>
        <v/>
      </c>
      <c r="HI387" s="406">
        <f t="shared" si="916"/>
        <v>2972</v>
      </c>
      <c r="HJ387" s="372">
        <f t="shared" si="916"/>
        <v>2891.7000000000003</v>
      </c>
      <c r="HK387" s="371" t="str">
        <f t="shared" si="917"/>
        <v/>
      </c>
      <c r="HL387" s="371">
        <f t="shared" si="917"/>
        <v>52185.899999999994</v>
      </c>
    </row>
    <row r="388" spans="1:220" ht="15">
      <c r="A388" s="488" t="s">
        <v>287</v>
      </c>
      <c r="B388" s="487" t="s">
        <v>604</v>
      </c>
      <c r="C388" s="48"/>
      <c r="D388" s="488">
        <v>223524</v>
      </c>
      <c r="E388" s="442">
        <v>8</v>
      </c>
      <c r="F388" s="676">
        <v>521</v>
      </c>
      <c r="G388" s="420">
        <v>535</v>
      </c>
      <c r="H388" s="421">
        <v>5</v>
      </c>
      <c r="I388" s="510">
        <v>2</v>
      </c>
      <c r="J388" s="371">
        <f t="shared" si="838"/>
        <v>516</v>
      </c>
      <c r="K388" s="372">
        <f t="shared" si="839"/>
        <v>533</v>
      </c>
      <c r="L388" s="420"/>
      <c r="M388" s="371">
        <f t="shared" si="840"/>
        <v>516</v>
      </c>
      <c r="N388" s="372">
        <f t="shared" si="841"/>
        <v>533</v>
      </c>
      <c r="O388" s="371">
        <f t="shared" si="842"/>
        <v>0</v>
      </c>
      <c r="P388" s="372">
        <f t="shared" si="843"/>
        <v>533</v>
      </c>
      <c r="Q388" s="424">
        <v>9</v>
      </c>
      <c r="R388" s="510">
        <v>9</v>
      </c>
      <c r="S388" s="371">
        <f t="shared" si="844"/>
        <v>0</v>
      </c>
      <c r="T388" s="372">
        <f t="shared" si="845"/>
        <v>9</v>
      </c>
      <c r="U388" s="426">
        <v>1</v>
      </c>
      <c r="V388" s="510">
        <v>7</v>
      </c>
      <c r="W388" s="371">
        <f t="shared" si="846"/>
        <v>0</v>
      </c>
      <c r="X388" s="372">
        <f t="shared" si="847"/>
        <v>7</v>
      </c>
      <c r="Y388" s="426"/>
      <c r="Z388" s="425"/>
      <c r="AA388" s="371">
        <f t="shared" si="848"/>
        <v>0</v>
      </c>
      <c r="AB388" s="372">
        <f t="shared" si="849"/>
        <v>0</v>
      </c>
      <c r="AC388" s="358">
        <f t="shared" si="850"/>
        <v>10</v>
      </c>
      <c r="AD388" s="372">
        <f t="shared" si="851"/>
        <v>16</v>
      </c>
      <c r="AE388" s="358">
        <f t="shared" si="852"/>
        <v>0</v>
      </c>
      <c r="AF388" s="372">
        <f t="shared" si="853"/>
        <v>16</v>
      </c>
      <c r="AG388" s="427">
        <v>3.2222222222222223</v>
      </c>
      <c r="AH388" s="510">
        <v>3.3</v>
      </c>
      <c r="AI388" s="371">
        <f t="shared" si="854"/>
        <v>29</v>
      </c>
      <c r="AJ388" s="372">
        <f t="shared" si="855"/>
        <v>29.7</v>
      </c>
      <c r="AK388" s="426">
        <v>4</v>
      </c>
      <c r="AL388" s="510">
        <v>3.7</v>
      </c>
      <c r="AM388" s="371">
        <f t="shared" si="856"/>
        <v>4</v>
      </c>
      <c r="AN388" s="372">
        <f t="shared" si="857"/>
        <v>25.900000000000002</v>
      </c>
      <c r="AO388" s="426"/>
      <c r="AP388" s="446"/>
      <c r="AQ388" s="371">
        <f t="shared" si="858"/>
        <v>0</v>
      </c>
      <c r="AR388" s="372">
        <f t="shared" si="859"/>
        <v>0</v>
      </c>
      <c r="AS388" s="371">
        <f t="shared" si="860"/>
        <v>3.3</v>
      </c>
      <c r="AT388" s="372">
        <f t="shared" si="861"/>
        <v>3.4750000000000001</v>
      </c>
      <c r="AU388" s="371">
        <f t="shared" si="862"/>
        <v>33</v>
      </c>
      <c r="AV388" s="372">
        <f t="shared" si="863"/>
        <v>55.6</v>
      </c>
      <c r="AW388" s="426"/>
      <c r="AX388" s="510">
        <v>64</v>
      </c>
      <c r="AY388" s="371">
        <f t="shared" si="864"/>
        <v>0</v>
      </c>
      <c r="AZ388" s="372">
        <f t="shared" si="865"/>
        <v>576</v>
      </c>
      <c r="BA388" s="426"/>
      <c r="BB388" s="510">
        <v>81</v>
      </c>
      <c r="BC388" s="371">
        <f t="shared" si="866"/>
        <v>0</v>
      </c>
      <c r="BD388" s="372">
        <f t="shared" si="867"/>
        <v>567</v>
      </c>
      <c r="BE388" s="421"/>
      <c r="BF388" s="420"/>
      <c r="BG388" s="371">
        <f t="shared" si="880"/>
        <v>0</v>
      </c>
      <c r="BH388" s="372">
        <f t="shared" si="880"/>
        <v>0</v>
      </c>
      <c r="BI388" s="371">
        <f t="shared" si="881"/>
        <v>0</v>
      </c>
      <c r="BJ388" s="372">
        <f t="shared" si="881"/>
        <v>71.4375</v>
      </c>
      <c r="BK388" s="371">
        <f t="shared" si="882"/>
        <v>0</v>
      </c>
      <c r="BL388" s="372">
        <f t="shared" si="882"/>
        <v>1143</v>
      </c>
      <c r="BM388" s="431">
        <v>108</v>
      </c>
      <c r="BN388" s="510">
        <v>85</v>
      </c>
      <c r="BO388" s="371">
        <f t="shared" si="918"/>
        <v>0</v>
      </c>
      <c r="BP388" s="372">
        <f t="shared" si="918"/>
        <v>85</v>
      </c>
      <c r="BQ388" s="426">
        <v>141</v>
      </c>
      <c r="BR388" s="510">
        <v>156</v>
      </c>
      <c r="BS388" s="371">
        <f t="shared" si="919"/>
        <v>0</v>
      </c>
      <c r="BT388" s="372">
        <f t="shared" si="919"/>
        <v>156</v>
      </c>
      <c r="BU388" s="426"/>
      <c r="BV388" s="425"/>
      <c r="BW388" s="371">
        <f t="shared" si="920"/>
        <v>0</v>
      </c>
      <c r="BX388" s="423">
        <f t="shared" si="878"/>
        <v>0</v>
      </c>
      <c r="BY388" s="358">
        <f t="shared" si="883"/>
        <v>249</v>
      </c>
      <c r="BZ388" s="372">
        <f t="shared" si="883"/>
        <v>241</v>
      </c>
      <c r="CA388" s="358">
        <f t="shared" si="884"/>
        <v>0</v>
      </c>
      <c r="CB388" s="372">
        <f t="shared" si="884"/>
        <v>241</v>
      </c>
      <c r="CC388" s="427">
        <v>4.1111111111111107</v>
      </c>
      <c r="CD388" s="510">
        <v>4.4000000000000004</v>
      </c>
      <c r="CE388" s="371">
        <f t="shared" si="835"/>
        <v>443.99999999999994</v>
      </c>
      <c r="CF388" s="372">
        <f t="shared" si="835"/>
        <v>374.00000000000006</v>
      </c>
      <c r="CG388" s="426">
        <v>4.6028368794326244</v>
      </c>
      <c r="CH388" s="510">
        <v>4.5</v>
      </c>
      <c r="CI388" s="371">
        <f t="shared" si="921"/>
        <v>649</v>
      </c>
      <c r="CJ388" s="372">
        <f t="shared" si="921"/>
        <v>702</v>
      </c>
      <c r="CK388" s="426"/>
      <c r="CL388" s="446"/>
      <c r="CM388" s="371">
        <f t="shared" si="922"/>
        <v>0</v>
      </c>
      <c r="CN388" s="372">
        <f t="shared" si="922"/>
        <v>0</v>
      </c>
      <c r="CO388" s="371">
        <f t="shared" si="885"/>
        <v>4.3895582329317273</v>
      </c>
      <c r="CP388" s="372">
        <f t="shared" si="885"/>
        <v>4.4647302904564317</v>
      </c>
      <c r="CQ388" s="371">
        <f t="shared" si="886"/>
        <v>1093</v>
      </c>
      <c r="CR388" s="372">
        <f t="shared" si="886"/>
        <v>1076</v>
      </c>
      <c r="CS388" s="426"/>
      <c r="CT388" s="510">
        <v>84.2</v>
      </c>
      <c r="CU388" s="371">
        <f t="shared" si="836"/>
        <v>0</v>
      </c>
      <c r="CV388" s="372">
        <f t="shared" si="836"/>
        <v>7157</v>
      </c>
      <c r="CW388" s="426"/>
      <c r="CX388" s="510">
        <v>77.099999999999994</v>
      </c>
      <c r="CY388" s="371">
        <f t="shared" si="837"/>
        <v>0</v>
      </c>
      <c r="CZ388" s="372">
        <f t="shared" si="837"/>
        <v>12027.599999999999</v>
      </c>
      <c r="DA388" s="421"/>
      <c r="DB388" s="420"/>
      <c r="DC388" s="371">
        <f t="shared" si="887"/>
        <v>0</v>
      </c>
      <c r="DD388" s="372">
        <f t="shared" si="887"/>
        <v>0</v>
      </c>
      <c r="DE388" s="371">
        <f t="shared" si="888"/>
        <v>0</v>
      </c>
      <c r="DF388" s="372">
        <f t="shared" si="888"/>
        <v>79.604149377593359</v>
      </c>
      <c r="DG388" s="371">
        <f t="shared" si="889"/>
        <v>0</v>
      </c>
      <c r="DH388" s="372">
        <f t="shared" si="889"/>
        <v>19184.599999999999</v>
      </c>
      <c r="DI388" s="371">
        <f t="shared" si="890"/>
        <v>259</v>
      </c>
      <c r="DJ388" s="372">
        <f t="shared" si="890"/>
        <v>257</v>
      </c>
      <c r="DK388" s="371">
        <f t="shared" si="890"/>
        <v>0</v>
      </c>
      <c r="DL388" s="372">
        <f t="shared" si="890"/>
        <v>257</v>
      </c>
      <c r="DM388" s="371">
        <f t="shared" si="891"/>
        <v>4.3474903474903472</v>
      </c>
      <c r="DN388" s="372">
        <f t="shared" si="891"/>
        <v>4.4031128404669255</v>
      </c>
      <c r="DO388" s="371">
        <f t="shared" si="892"/>
        <v>1126</v>
      </c>
      <c r="DP388" s="372">
        <f t="shared" si="892"/>
        <v>1131.5999999999999</v>
      </c>
      <c r="DQ388" s="371">
        <f t="shared" si="893"/>
        <v>0</v>
      </c>
      <c r="DR388" s="372">
        <f t="shared" si="893"/>
        <v>79.095719844357973</v>
      </c>
      <c r="DS388" s="371">
        <f t="shared" si="894"/>
        <v>0</v>
      </c>
      <c r="DT388" s="372">
        <f t="shared" si="894"/>
        <v>20327.599999999999</v>
      </c>
      <c r="DU388" s="424">
        <v>36</v>
      </c>
      <c r="DV388" s="510">
        <v>26</v>
      </c>
      <c r="DW388" s="371">
        <f t="shared" si="895"/>
        <v>0</v>
      </c>
      <c r="DX388" s="372">
        <f t="shared" si="895"/>
        <v>26</v>
      </c>
      <c r="DY388" s="426">
        <v>108</v>
      </c>
      <c r="DZ388" s="510">
        <v>91</v>
      </c>
      <c r="EA388" s="371">
        <f t="shared" si="896"/>
        <v>0</v>
      </c>
      <c r="EB388" s="372">
        <f t="shared" si="896"/>
        <v>91</v>
      </c>
      <c r="EC388" s="426"/>
      <c r="ED388" s="425"/>
      <c r="EE388" s="371">
        <f t="shared" si="897"/>
        <v>0</v>
      </c>
      <c r="EF388" s="372">
        <f t="shared" si="897"/>
        <v>0</v>
      </c>
      <c r="EG388" s="358">
        <f t="shared" si="898"/>
        <v>144</v>
      </c>
      <c r="EH388" s="372">
        <f t="shared" si="898"/>
        <v>117</v>
      </c>
      <c r="EI388" s="358">
        <f t="shared" si="899"/>
        <v>0</v>
      </c>
      <c r="EJ388" s="372">
        <f t="shared" si="899"/>
        <v>117</v>
      </c>
      <c r="EK388" s="427">
        <v>3.5833333333333335</v>
      </c>
      <c r="EL388" s="510">
        <v>3.4</v>
      </c>
      <c r="EM388" s="371">
        <f t="shared" si="870"/>
        <v>129</v>
      </c>
      <c r="EN388" s="372">
        <f t="shared" si="870"/>
        <v>88.399999999999991</v>
      </c>
      <c r="EO388" s="426">
        <v>3.0925925925925926</v>
      </c>
      <c r="EP388" s="510">
        <v>3.8</v>
      </c>
      <c r="EQ388" s="371">
        <f t="shared" si="923"/>
        <v>334</v>
      </c>
      <c r="ER388" s="372">
        <f t="shared" si="923"/>
        <v>345.8</v>
      </c>
      <c r="ES388" s="426"/>
      <c r="ET388" s="446"/>
      <c r="EU388" s="371">
        <f t="shared" si="868"/>
        <v>0</v>
      </c>
      <c r="EV388" s="372">
        <f t="shared" si="869"/>
        <v>0</v>
      </c>
      <c r="EW388" s="371">
        <f t="shared" si="900"/>
        <v>3.2152777777777777</v>
      </c>
      <c r="EX388" s="372">
        <f t="shared" si="900"/>
        <v>3.7111111111111108</v>
      </c>
      <c r="EY388" s="371">
        <f t="shared" si="901"/>
        <v>463</v>
      </c>
      <c r="EZ388" s="372">
        <f t="shared" si="901"/>
        <v>434.2</v>
      </c>
      <c r="FA388" s="426"/>
      <c r="FB388" s="510">
        <v>63.3</v>
      </c>
      <c r="FC388" s="371">
        <f t="shared" si="902"/>
        <v>0</v>
      </c>
      <c r="FD388" s="372">
        <f t="shared" si="902"/>
        <v>1645.8</v>
      </c>
      <c r="FE388" s="426"/>
      <c r="FF388" s="510">
        <v>48.6</v>
      </c>
      <c r="FG388" s="371">
        <f t="shared" si="903"/>
        <v>0</v>
      </c>
      <c r="FH388" s="372">
        <f t="shared" si="903"/>
        <v>4422.6000000000004</v>
      </c>
      <c r="FI388" s="421"/>
      <c r="FJ388" s="420"/>
      <c r="FK388" s="371">
        <f t="shared" si="904"/>
        <v>0</v>
      </c>
      <c r="FL388" s="372">
        <f t="shared" si="904"/>
        <v>0</v>
      </c>
      <c r="FM388" s="371">
        <f t="shared" si="905"/>
        <v>0</v>
      </c>
      <c r="FN388" s="372">
        <f t="shared" si="905"/>
        <v>51.866666666666674</v>
      </c>
      <c r="FO388" s="371">
        <f t="shared" si="906"/>
        <v>0</v>
      </c>
      <c r="FP388" s="372">
        <f t="shared" si="906"/>
        <v>6068.4000000000005</v>
      </c>
      <c r="FQ388" s="424">
        <v>113</v>
      </c>
      <c r="FR388" s="510">
        <v>159</v>
      </c>
      <c r="FS388" s="371">
        <f t="shared" si="907"/>
        <v>0</v>
      </c>
      <c r="FT388" s="372">
        <f t="shared" si="907"/>
        <v>159</v>
      </c>
      <c r="FU388" s="426">
        <v>4.0176991150442474</v>
      </c>
      <c r="FV388" s="510">
        <v>3.7</v>
      </c>
      <c r="FW388" s="371">
        <f t="shared" si="908"/>
        <v>453.99999999999994</v>
      </c>
      <c r="FX388" s="372">
        <f t="shared" si="908"/>
        <v>588.30000000000007</v>
      </c>
      <c r="FY388" s="426"/>
      <c r="FZ388" s="510">
        <v>47.1</v>
      </c>
      <c r="GA388" s="371">
        <f t="shared" si="909"/>
        <v>0</v>
      </c>
      <c r="GB388" s="372">
        <f t="shared" si="909"/>
        <v>7488.9000000000005</v>
      </c>
      <c r="GC388" s="406">
        <f t="shared" si="873"/>
        <v>153</v>
      </c>
      <c r="GD388" s="372">
        <f t="shared" si="873"/>
        <v>120</v>
      </c>
      <c r="GE388" s="371">
        <f t="shared" si="873"/>
        <v>0</v>
      </c>
      <c r="GF388" s="372">
        <f t="shared" si="873"/>
        <v>120</v>
      </c>
      <c r="GG388" s="371">
        <f t="shared" si="910"/>
        <v>602</v>
      </c>
      <c r="GH388" s="372">
        <f t="shared" si="910"/>
        <v>492.1</v>
      </c>
      <c r="GI388" s="371" t="str">
        <f t="shared" si="911"/>
        <v/>
      </c>
      <c r="GJ388" s="372">
        <f t="shared" si="911"/>
        <v>9378.7999999999993</v>
      </c>
      <c r="GK388" s="406">
        <f t="shared" si="874"/>
        <v>250</v>
      </c>
      <c r="GL388" s="372">
        <f t="shared" si="874"/>
        <v>254</v>
      </c>
      <c r="GM388" s="371">
        <f t="shared" si="874"/>
        <v>0</v>
      </c>
      <c r="GN388" s="372">
        <f t="shared" si="874"/>
        <v>254</v>
      </c>
      <c r="GO388" s="371">
        <f t="shared" si="912"/>
        <v>987</v>
      </c>
      <c r="GP388" s="372">
        <f t="shared" si="912"/>
        <v>1073.7</v>
      </c>
      <c r="GQ388" s="371">
        <f t="shared" si="913"/>
        <v>0</v>
      </c>
      <c r="GR388" s="372">
        <f t="shared" si="913"/>
        <v>17017.199999999997</v>
      </c>
      <c r="GS388" s="406">
        <f t="shared" si="875"/>
        <v>403</v>
      </c>
      <c r="GT388" s="372">
        <f t="shared" si="875"/>
        <v>374</v>
      </c>
      <c r="GU388" s="371">
        <f t="shared" si="875"/>
        <v>0</v>
      </c>
      <c r="GV388" s="372">
        <f t="shared" si="871"/>
        <v>374</v>
      </c>
      <c r="GW388" s="371">
        <f t="shared" si="914"/>
        <v>1589</v>
      </c>
      <c r="GX388" s="372">
        <f t="shared" si="914"/>
        <v>1565.8000000000002</v>
      </c>
      <c r="GY388" s="371" t="str">
        <f t="shared" si="914"/>
        <v/>
      </c>
      <c r="GZ388" s="372">
        <f t="shared" si="879"/>
        <v>26395.999999999996</v>
      </c>
      <c r="HA388" s="406">
        <f t="shared" si="876"/>
        <v>0</v>
      </c>
      <c r="HB388" s="372">
        <f t="shared" si="876"/>
        <v>0</v>
      </c>
      <c r="HC388" s="371">
        <f t="shared" si="876"/>
        <v>0</v>
      </c>
      <c r="HD388" s="372">
        <f t="shared" si="872"/>
        <v>0</v>
      </c>
      <c r="HE388" s="371" t="str">
        <f t="shared" si="877"/>
        <v/>
      </c>
      <c r="HF388" s="372" t="str">
        <f t="shared" si="877"/>
        <v/>
      </c>
      <c r="HG388" s="371" t="str">
        <f t="shared" si="915"/>
        <v/>
      </c>
      <c r="HH388" s="372" t="str">
        <f t="shared" si="915"/>
        <v/>
      </c>
      <c r="HI388" s="406">
        <f t="shared" si="916"/>
        <v>2043</v>
      </c>
      <c r="HJ388" s="372">
        <f t="shared" si="916"/>
        <v>2154.1</v>
      </c>
      <c r="HK388" s="371" t="str">
        <f t="shared" si="917"/>
        <v/>
      </c>
      <c r="HL388" s="371">
        <f t="shared" si="917"/>
        <v>33884.9</v>
      </c>
    </row>
    <row r="389" spans="1:220" ht="15">
      <c r="A389" s="488" t="s">
        <v>287</v>
      </c>
      <c r="B389" s="487" t="s">
        <v>605</v>
      </c>
      <c r="C389" s="48"/>
      <c r="D389" s="488">
        <v>223816</v>
      </c>
      <c r="E389" s="442">
        <v>8</v>
      </c>
      <c r="F389" s="676">
        <v>1098</v>
      </c>
      <c r="G389" s="420">
        <v>1159</v>
      </c>
      <c r="H389" s="421">
        <v>6</v>
      </c>
      <c r="I389" s="510">
        <v>15</v>
      </c>
      <c r="J389" s="371">
        <f t="shared" si="838"/>
        <v>1092</v>
      </c>
      <c r="K389" s="372">
        <f t="shared" si="839"/>
        <v>1144</v>
      </c>
      <c r="L389" s="420"/>
      <c r="M389" s="371">
        <f t="shared" si="840"/>
        <v>1092</v>
      </c>
      <c r="N389" s="372">
        <f t="shared" si="841"/>
        <v>1144</v>
      </c>
      <c r="O389" s="371">
        <f t="shared" si="842"/>
        <v>0</v>
      </c>
      <c r="P389" s="372">
        <f t="shared" si="843"/>
        <v>1144</v>
      </c>
      <c r="Q389" s="424">
        <v>5</v>
      </c>
      <c r="R389" s="510">
        <v>8</v>
      </c>
      <c r="S389" s="371">
        <f t="shared" si="844"/>
        <v>0</v>
      </c>
      <c r="T389" s="372">
        <f t="shared" si="845"/>
        <v>8</v>
      </c>
      <c r="U389" s="426">
        <v>6</v>
      </c>
      <c r="V389" s="510">
        <v>8</v>
      </c>
      <c r="W389" s="371">
        <f t="shared" si="846"/>
        <v>0</v>
      </c>
      <c r="X389" s="372">
        <f t="shared" si="847"/>
        <v>8</v>
      </c>
      <c r="Y389" s="426"/>
      <c r="Z389" s="425"/>
      <c r="AA389" s="371">
        <f t="shared" si="848"/>
        <v>0</v>
      </c>
      <c r="AB389" s="372">
        <f t="shared" si="849"/>
        <v>0</v>
      </c>
      <c r="AC389" s="358">
        <f t="shared" si="850"/>
        <v>11</v>
      </c>
      <c r="AD389" s="372">
        <f t="shared" si="851"/>
        <v>16</v>
      </c>
      <c r="AE389" s="358">
        <f t="shared" si="852"/>
        <v>0</v>
      </c>
      <c r="AF389" s="372">
        <f t="shared" si="853"/>
        <v>16</v>
      </c>
      <c r="AG389" s="427">
        <v>4.8</v>
      </c>
      <c r="AH389" s="510">
        <v>3.8</v>
      </c>
      <c r="AI389" s="371">
        <f t="shared" si="854"/>
        <v>24</v>
      </c>
      <c r="AJ389" s="372">
        <f t="shared" si="855"/>
        <v>30.4</v>
      </c>
      <c r="AK389" s="426">
        <v>3.5</v>
      </c>
      <c r="AL389" s="510">
        <v>3.6</v>
      </c>
      <c r="AM389" s="371">
        <f t="shared" si="856"/>
        <v>21</v>
      </c>
      <c r="AN389" s="372">
        <f t="shared" si="857"/>
        <v>28.8</v>
      </c>
      <c r="AO389" s="426"/>
      <c r="AP389" s="446"/>
      <c r="AQ389" s="371">
        <f t="shared" si="858"/>
        <v>0</v>
      </c>
      <c r="AR389" s="372">
        <f t="shared" si="859"/>
        <v>0</v>
      </c>
      <c r="AS389" s="371">
        <f t="shared" si="860"/>
        <v>4.0909090909090908</v>
      </c>
      <c r="AT389" s="372">
        <f t="shared" si="861"/>
        <v>3.7</v>
      </c>
      <c r="AU389" s="371">
        <f t="shared" si="862"/>
        <v>45</v>
      </c>
      <c r="AV389" s="372">
        <f t="shared" si="863"/>
        <v>59.2</v>
      </c>
      <c r="AW389" s="426"/>
      <c r="AX389" s="510">
        <v>64.5</v>
      </c>
      <c r="AY389" s="371">
        <f t="shared" si="864"/>
        <v>0</v>
      </c>
      <c r="AZ389" s="372">
        <f t="shared" si="865"/>
        <v>516</v>
      </c>
      <c r="BA389" s="426"/>
      <c r="BB389" s="510">
        <v>66.3</v>
      </c>
      <c r="BC389" s="371">
        <f t="shared" si="866"/>
        <v>0</v>
      </c>
      <c r="BD389" s="372">
        <f t="shared" si="867"/>
        <v>530.4</v>
      </c>
      <c r="BE389" s="421"/>
      <c r="BF389" s="420"/>
      <c r="BG389" s="371">
        <f t="shared" si="880"/>
        <v>0</v>
      </c>
      <c r="BH389" s="372">
        <f t="shared" si="880"/>
        <v>0</v>
      </c>
      <c r="BI389" s="371">
        <f t="shared" si="881"/>
        <v>0</v>
      </c>
      <c r="BJ389" s="372">
        <f t="shared" si="881"/>
        <v>65.400000000000006</v>
      </c>
      <c r="BK389" s="371">
        <f t="shared" si="882"/>
        <v>0</v>
      </c>
      <c r="BL389" s="372">
        <f t="shared" si="882"/>
        <v>1046.4000000000001</v>
      </c>
      <c r="BM389" s="431">
        <v>86</v>
      </c>
      <c r="BN389" s="510">
        <v>88</v>
      </c>
      <c r="BO389" s="371">
        <f t="shared" si="918"/>
        <v>0</v>
      </c>
      <c r="BP389" s="372">
        <f t="shared" si="918"/>
        <v>88</v>
      </c>
      <c r="BQ389" s="426">
        <v>207</v>
      </c>
      <c r="BR389" s="510">
        <v>234</v>
      </c>
      <c r="BS389" s="371">
        <f t="shared" si="919"/>
        <v>0</v>
      </c>
      <c r="BT389" s="372">
        <f t="shared" si="919"/>
        <v>234</v>
      </c>
      <c r="BU389" s="426"/>
      <c r="BV389" s="425"/>
      <c r="BW389" s="371">
        <f t="shared" si="920"/>
        <v>0</v>
      </c>
      <c r="BX389" s="423">
        <f t="shared" si="878"/>
        <v>0</v>
      </c>
      <c r="BY389" s="358">
        <f t="shared" si="883"/>
        <v>293</v>
      </c>
      <c r="BZ389" s="372">
        <f t="shared" si="883"/>
        <v>322</v>
      </c>
      <c r="CA389" s="358">
        <f t="shared" si="884"/>
        <v>0</v>
      </c>
      <c r="CB389" s="372">
        <f t="shared" si="884"/>
        <v>322</v>
      </c>
      <c r="CC389" s="427">
        <v>4.5813953488372094</v>
      </c>
      <c r="CD389" s="510">
        <v>4.5</v>
      </c>
      <c r="CE389" s="371">
        <f t="shared" si="835"/>
        <v>394</v>
      </c>
      <c r="CF389" s="372">
        <f t="shared" si="835"/>
        <v>396</v>
      </c>
      <c r="CG389" s="426">
        <v>5.3091787439613523</v>
      </c>
      <c r="CH389" s="510">
        <v>5.3</v>
      </c>
      <c r="CI389" s="371">
        <f t="shared" si="921"/>
        <v>1099</v>
      </c>
      <c r="CJ389" s="372">
        <f t="shared" si="921"/>
        <v>1240.2</v>
      </c>
      <c r="CK389" s="426"/>
      <c r="CL389" s="446"/>
      <c r="CM389" s="371">
        <f t="shared" si="922"/>
        <v>0</v>
      </c>
      <c r="CN389" s="372">
        <f t="shared" si="922"/>
        <v>0</v>
      </c>
      <c r="CO389" s="371">
        <f t="shared" si="885"/>
        <v>5.0955631399317403</v>
      </c>
      <c r="CP389" s="372">
        <f t="shared" si="885"/>
        <v>5.0813664596273291</v>
      </c>
      <c r="CQ389" s="371">
        <f t="shared" si="886"/>
        <v>1493</v>
      </c>
      <c r="CR389" s="372">
        <f t="shared" si="886"/>
        <v>1636.2</v>
      </c>
      <c r="CS389" s="426"/>
      <c r="CT389" s="510">
        <v>91.2</v>
      </c>
      <c r="CU389" s="371">
        <f t="shared" si="836"/>
        <v>0</v>
      </c>
      <c r="CV389" s="372">
        <f t="shared" si="836"/>
        <v>8025.6</v>
      </c>
      <c r="CW389" s="426"/>
      <c r="CX389" s="510">
        <v>65.599999999999994</v>
      </c>
      <c r="CY389" s="371">
        <f t="shared" si="837"/>
        <v>0</v>
      </c>
      <c r="CZ389" s="372">
        <f t="shared" si="837"/>
        <v>15350.399999999998</v>
      </c>
      <c r="DA389" s="421"/>
      <c r="DB389" s="420"/>
      <c r="DC389" s="371">
        <f t="shared" si="887"/>
        <v>0</v>
      </c>
      <c r="DD389" s="372">
        <f t="shared" si="887"/>
        <v>0</v>
      </c>
      <c r="DE389" s="371">
        <f t="shared" si="888"/>
        <v>0</v>
      </c>
      <c r="DF389" s="372">
        <f t="shared" si="888"/>
        <v>72.596273291925471</v>
      </c>
      <c r="DG389" s="371">
        <f t="shared" si="889"/>
        <v>0</v>
      </c>
      <c r="DH389" s="372">
        <f t="shared" si="889"/>
        <v>23376</v>
      </c>
      <c r="DI389" s="371">
        <f t="shared" si="890"/>
        <v>304</v>
      </c>
      <c r="DJ389" s="372">
        <f t="shared" si="890"/>
        <v>338</v>
      </c>
      <c r="DK389" s="371">
        <f t="shared" si="890"/>
        <v>0</v>
      </c>
      <c r="DL389" s="372">
        <f t="shared" si="890"/>
        <v>338</v>
      </c>
      <c r="DM389" s="371">
        <f t="shared" si="891"/>
        <v>5.0592105263157894</v>
      </c>
      <c r="DN389" s="372">
        <f t="shared" si="891"/>
        <v>5.0159763313609469</v>
      </c>
      <c r="DO389" s="371">
        <f t="shared" si="892"/>
        <v>1538</v>
      </c>
      <c r="DP389" s="372">
        <f t="shared" si="892"/>
        <v>1695.4</v>
      </c>
      <c r="DQ389" s="371">
        <f t="shared" si="893"/>
        <v>0</v>
      </c>
      <c r="DR389" s="372">
        <f t="shared" si="893"/>
        <v>72.25562130177515</v>
      </c>
      <c r="DS389" s="371">
        <f t="shared" si="894"/>
        <v>0</v>
      </c>
      <c r="DT389" s="372">
        <f t="shared" si="894"/>
        <v>24422.400000000001</v>
      </c>
      <c r="DU389" s="424">
        <v>54</v>
      </c>
      <c r="DV389" s="510">
        <v>67</v>
      </c>
      <c r="DW389" s="371">
        <f t="shared" si="895"/>
        <v>0</v>
      </c>
      <c r="DX389" s="372">
        <f t="shared" si="895"/>
        <v>67</v>
      </c>
      <c r="DY389" s="426">
        <v>249</v>
      </c>
      <c r="DZ389" s="510">
        <v>265</v>
      </c>
      <c r="EA389" s="371">
        <f t="shared" si="896"/>
        <v>0</v>
      </c>
      <c r="EB389" s="372">
        <f t="shared" si="896"/>
        <v>265</v>
      </c>
      <c r="EC389" s="426"/>
      <c r="ED389" s="425"/>
      <c r="EE389" s="371">
        <f t="shared" si="897"/>
        <v>0</v>
      </c>
      <c r="EF389" s="372">
        <f t="shared" si="897"/>
        <v>0</v>
      </c>
      <c r="EG389" s="358">
        <f t="shared" si="898"/>
        <v>303</v>
      </c>
      <c r="EH389" s="372">
        <f t="shared" si="898"/>
        <v>332</v>
      </c>
      <c r="EI389" s="358">
        <f t="shared" si="899"/>
        <v>0</v>
      </c>
      <c r="EJ389" s="372">
        <f t="shared" si="899"/>
        <v>332</v>
      </c>
      <c r="EK389" s="427">
        <v>3.425925925925926</v>
      </c>
      <c r="EL389" s="510">
        <v>3.9</v>
      </c>
      <c r="EM389" s="371">
        <f t="shared" si="870"/>
        <v>185</v>
      </c>
      <c r="EN389" s="372">
        <f t="shared" si="870"/>
        <v>261.3</v>
      </c>
      <c r="EO389" s="426">
        <v>4.0281124497991971</v>
      </c>
      <c r="EP389" s="510">
        <v>4.2</v>
      </c>
      <c r="EQ389" s="371">
        <f t="shared" si="923"/>
        <v>1003.0000000000001</v>
      </c>
      <c r="ER389" s="372">
        <f t="shared" si="923"/>
        <v>1113</v>
      </c>
      <c r="ES389" s="426"/>
      <c r="ET389" s="446"/>
      <c r="EU389" s="371">
        <f t="shared" si="868"/>
        <v>0</v>
      </c>
      <c r="EV389" s="372">
        <f t="shared" si="869"/>
        <v>0</v>
      </c>
      <c r="EW389" s="371">
        <f t="shared" si="900"/>
        <v>3.9207920792079207</v>
      </c>
      <c r="EX389" s="372">
        <f t="shared" si="900"/>
        <v>4.1394578313253012</v>
      </c>
      <c r="EY389" s="371">
        <f t="shared" si="901"/>
        <v>1188</v>
      </c>
      <c r="EZ389" s="372">
        <f t="shared" si="901"/>
        <v>1374.3</v>
      </c>
      <c r="FA389" s="426"/>
      <c r="FB389" s="510">
        <v>67.8</v>
      </c>
      <c r="FC389" s="371">
        <f t="shared" si="902"/>
        <v>0</v>
      </c>
      <c r="FD389" s="372">
        <f t="shared" si="902"/>
        <v>4542.5999999999995</v>
      </c>
      <c r="FE389" s="426"/>
      <c r="FF389" s="510">
        <v>48.7</v>
      </c>
      <c r="FG389" s="371">
        <f t="shared" si="903"/>
        <v>0</v>
      </c>
      <c r="FH389" s="372">
        <f t="shared" si="903"/>
        <v>12905.5</v>
      </c>
      <c r="FI389" s="421"/>
      <c r="FJ389" s="420"/>
      <c r="FK389" s="371">
        <f t="shared" si="904"/>
        <v>0</v>
      </c>
      <c r="FL389" s="372">
        <f t="shared" si="904"/>
        <v>0</v>
      </c>
      <c r="FM389" s="371">
        <f t="shared" si="905"/>
        <v>0</v>
      </c>
      <c r="FN389" s="372">
        <f t="shared" si="905"/>
        <v>52.554518072289149</v>
      </c>
      <c r="FO389" s="371">
        <f t="shared" si="906"/>
        <v>0</v>
      </c>
      <c r="FP389" s="372">
        <f t="shared" si="906"/>
        <v>17448.099999999999</v>
      </c>
      <c r="FQ389" s="424">
        <v>485</v>
      </c>
      <c r="FR389" s="510">
        <v>474</v>
      </c>
      <c r="FS389" s="371">
        <f t="shared" si="907"/>
        <v>0</v>
      </c>
      <c r="FT389" s="372">
        <f t="shared" si="907"/>
        <v>474</v>
      </c>
      <c r="FU389" s="426">
        <v>3.9773195876288661</v>
      </c>
      <c r="FV389" s="510">
        <v>4.3</v>
      </c>
      <c r="FW389" s="371">
        <f t="shared" si="908"/>
        <v>1929</v>
      </c>
      <c r="FX389" s="372">
        <f t="shared" si="908"/>
        <v>2038.1999999999998</v>
      </c>
      <c r="FY389" s="426"/>
      <c r="FZ389" s="510">
        <v>36.9</v>
      </c>
      <c r="GA389" s="371">
        <f t="shared" si="909"/>
        <v>0</v>
      </c>
      <c r="GB389" s="372">
        <f t="shared" si="909"/>
        <v>17490.599999999999</v>
      </c>
      <c r="GC389" s="406">
        <f t="shared" si="873"/>
        <v>145</v>
      </c>
      <c r="GD389" s="372">
        <f t="shared" si="873"/>
        <v>163</v>
      </c>
      <c r="GE389" s="371">
        <f t="shared" si="873"/>
        <v>0</v>
      </c>
      <c r="GF389" s="372">
        <f t="shared" si="873"/>
        <v>163</v>
      </c>
      <c r="GG389" s="371">
        <f t="shared" si="910"/>
        <v>603</v>
      </c>
      <c r="GH389" s="372">
        <f t="shared" si="910"/>
        <v>687.7</v>
      </c>
      <c r="GI389" s="371" t="str">
        <f t="shared" si="911"/>
        <v/>
      </c>
      <c r="GJ389" s="372">
        <f t="shared" si="911"/>
        <v>13084.2</v>
      </c>
      <c r="GK389" s="406">
        <f t="shared" si="874"/>
        <v>462</v>
      </c>
      <c r="GL389" s="372">
        <f t="shared" si="874"/>
        <v>507</v>
      </c>
      <c r="GM389" s="371">
        <f t="shared" si="874"/>
        <v>0</v>
      </c>
      <c r="GN389" s="372">
        <f t="shared" si="874"/>
        <v>507</v>
      </c>
      <c r="GO389" s="371">
        <f t="shared" si="912"/>
        <v>2123</v>
      </c>
      <c r="GP389" s="372">
        <f t="shared" si="912"/>
        <v>2382</v>
      </c>
      <c r="GQ389" s="371">
        <f t="shared" si="913"/>
        <v>0</v>
      </c>
      <c r="GR389" s="372">
        <f t="shared" si="913"/>
        <v>28786.299999999996</v>
      </c>
      <c r="GS389" s="406">
        <f t="shared" si="875"/>
        <v>607</v>
      </c>
      <c r="GT389" s="372">
        <f t="shared" si="875"/>
        <v>670</v>
      </c>
      <c r="GU389" s="371">
        <f t="shared" si="875"/>
        <v>0</v>
      </c>
      <c r="GV389" s="372">
        <f t="shared" si="871"/>
        <v>670</v>
      </c>
      <c r="GW389" s="371">
        <f t="shared" si="914"/>
        <v>2726</v>
      </c>
      <c r="GX389" s="372">
        <f t="shared" si="914"/>
        <v>3069.7</v>
      </c>
      <c r="GY389" s="371" t="str">
        <f t="shared" si="914"/>
        <v/>
      </c>
      <c r="GZ389" s="372">
        <f t="shared" si="879"/>
        <v>41870.5</v>
      </c>
      <c r="HA389" s="406">
        <f t="shared" si="876"/>
        <v>0</v>
      </c>
      <c r="HB389" s="372">
        <f t="shared" si="876"/>
        <v>0</v>
      </c>
      <c r="HC389" s="371">
        <f t="shared" si="876"/>
        <v>0</v>
      </c>
      <c r="HD389" s="372">
        <f t="shared" si="872"/>
        <v>0</v>
      </c>
      <c r="HE389" s="371" t="str">
        <f t="shared" si="877"/>
        <v/>
      </c>
      <c r="HF389" s="372" t="str">
        <f t="shared" si="877"/>
        <v/>
      </c>
      <c r="HG389" s="371" t="str">
        <f t="shared" si="915"/>
        <v/>
      </c>
      <c r="HH389" s="372" t="str">
        <f t="shared" si="915"/>
        <v/>
      </c>
      <c r="HI389" s="406">
        <f t="shared" si="916"/>
        <v>4655</v>
      </c>
      <c r="HJ389" s="372">
        <f t="shared" si="916"/>
        <v>5107.8999999999996</v>
      </c>
      <c r="HK389" s="371" t="str">
        <f t="shared" si="917"/>
        <v/>
      </c>
      <c r="HL389" s="371">
        <f t="shared" si="917"/>
        <v>59361.1</v>
      </c>
    </row>
    <row r="390" spans="1:220" ht="15">
      <c r="A390" s="488" t="s">
        <v>287</v>
      </c>
      <c r="B390" s="487" t="s">
        <v>606</v>
      </c>
      <c r="C390" s="48"/>
      <c r="D390" s="488">
        <v>247834</v>
      </c>
      <c r="E390" s="442">
        <v>8</v>
      </c>
      <c r="F390" s="676">
        <v>1224</v>
      </c>
      <c r="G390" s="420">
        <v>1471</v>
      </c>
      <c r="H390" s="421">
        <v>15</v>
      </c>
      <c r="I390" s="510">
        <v>12</v>
      </c>
      <c r="J390" s="371">
        <f t="shared" si="838"/>
        <v>1209</v>
      </c>
      <c r="K390" s="372">
        <f t="shared" si="839"/>
        <v>1459</v>
      </c>
      <c r="L390" s="420"/>
      <c r="M390" s="371">
        <f t="shared" si="840"/>
        <v>1209</v>
      </c>
      <c r="N390" s="372">
        <f t="shared" si="841"/>
        <v>1459</v>
      </c>
      <c r="O390" s="371">
        <f t="shared" si="842"/>
        <v>0</v>
      </c>
      <c r="P390" s="372">
        <f t="shared" si="843"/>
        <v>1459</v>
      </c>
      <c r="Q390" s="424">
        <v>54</v>
      </c>
      <c r="R390" s="510">
        <v>50</v>
      </c>
      <c r="S390" s="371">
        <f t="shared" si="844"/>
        <v>0</v>
      </c>
      <c r="T390" s="372">
        <f t="shared" si="845"/>
        <v>50</v>
      </c>
      <c r="U390" s="426">
        <v>28</v>
      </c>
      <c r="V390" s="510">
        <v>35</v>
      </c>
      <c r="W390" s="371">
        <f t="shared" si="846"/>
        <v>0</v>
      </c>
      <c r="X390" s="372">
        <f t="shared" si="847"/>
        <v>35</v>
      </c>
      <c r="Y390" s="426"/>
      <c r="Z390" s="425"/>
      <c r="AA390" s="371">
        <f t="shared" si="848"/>
        <v>0</v>
      </c>
      <c r="AB390" s="372">
        <f t="shared" si="849"/>
        <v>0</v>
      </c>
      <c r="AC390" s="358">
        <f t="shared" si="850"/>
        <v>82</v>
      </c>
      <c r="AD390" s="372">
        <f t="shared" si="851"/>
        <v>85</v>
      </c>
      <c r="AE390" s="358">
        <f t="shared" si="852"/>
        <v>0</v>
      </c>
      <c r="AF390" s="372">
        <f t="shared" si="853"/>
        <v>85</v>
      </c>
      <c r="AG390" s="427">
        <v>3.1111111111111112</v>
      </c>
      <c r="AH390" s="510">
        <v>3</v>
      </c>
      <c r="AI390" s="371">
        <f t="shared" si="854"/>
        <v>168</v>
      </c>
      <c r="AJ390" s="372">
        <f t="shared" si="855"/>
        <v>150</v>
      </c>
      <c r="AK390" s="426">
        <v>2.8928571428571428</v>
      </c>
      <c r="AL390" s="510">
        <v>3.2</v>
      </c>
      <c r="AM390" s="371">
        <f t="shared" si="856"/>
        <v>81</v>
      </c>
      <c r="AN390" s="372">
        <f t="shared" si="857"/>
        <v>112</v>
      </c>
      <c r="AO390" s="426"/>
      <c r="AP390" s="446"/>
      <c r="AQ390" s="371">
        <f t="shared" si="858"/>
        <v>0</v>
      </c>
      <c r="AR390" s="372">
        <f t="shared" si="859"/>
        <v>0</v>
      </c>
      <c r="AS390" s="371">
        <f t="shared" si="860"/>
        <v>3.0365853658536586</v>
      </c>
      <c r="AT390" s="372">
        <f t="shared" si="861"/>
        <v>3.0823529411764707</v>
      </c>
      <c r="AU390" s="371">
        <f t="shared" si="862"/>
        <v>249</v>
      </c>
      <c r="AV390" s="372">
        <f t="shared" si="863"/>
        <v>262</v>
      </c>
      <c r="AW390" s="426"/>
      <c r="AX390" s="510">
        <v>65.099999999999994</v>
      </c>
      <c r="AY390" s="371">
        <f t="shared" si="864"/>
        <v>0</v>
      </c>
      <c r="AZ390" s="372">
        <f t="shared" si="865"/>
        <v>3254.9999999999995</v>
      </c>
      <c r="BA390" s="426"/>
      <c r="BB390" s="510">
        <v>62.9</v>
      </c>
      <c r="BC390" s="371">
        <f t="shared" si="866"/>
        <v>0</v>
      </c>
      <c r="BD390" s="372">
        <f t="shared" si="867"/>
        <v>2201.5</v>
      </c>
      <c r="BE390" s="421"/>
      <c r="BF390" s="420"/>
      <c r="BG390" s="371">
        <f t="shared" si="880"/>
        <v>0</v>
      </c>
      <c r="BH390" s="372">
        <f t="shared" si="880"/>
        <v>0</v>
      </c>
      <c r="BI390" s="371">
        <f t="shared" si="881"/>
        <v>0</v>
      </c>
      <c r="BJ390" s="372">
        <f t="shared" si="881"/>
        <v>64.194117647058818</v>
      </c>
      <c r="BK390" s="371">
        <f t="shared" si="882"/>
        <v>0</v>
      </c>
      <c r="BL390" s="372">
        <f t="shared" si="882"/>
        <v>5456.4999999999991</v>
      </c>
      <c r="BM390" s="431">
        <v>345</v>
      </c>
      <c r="BN390" s="510">
        <v>435</v>
      </c>
      <c r="BO390" s="371">
        <f t="shared" si="918"/>
        <v>0</v>
      </c>
      <c r="BP390" s="372">
        <f t="shared" si="918"/>
        <v>435</v>
      </c>
      <c r="BQ390" s="426">
        <v>212</v>
      </c>
      <c r="BR390" s="510">
        <v>230</v>
      </c>
      <c r="BS390" s="371">
        <f t="shared" si="919"/>
        <v>0</v>
      </c>
      <c r="BT390" s="372">
        <f t="shared" si="919"/>
        <v>230</v>
      </c>
      <c r="BU390" s="426"/>
      <c r="BV390" s="425"/>
      <c r="BW390" s="371">
        <f t="shared" si="920"/>
        <v>0</v>
      </c>
      <c r="BX390" s="423">
        <f t="shared" si="878"/>
        <v>0</v>
      </c>
      <c r="BY390" s="358">
        <f t="shared" si="883"/>
        <v>557</v>
      </c>
      <c r="BZ390" s="372">
        <f t="shared" si="883"/>
        <v>665</v>
      </c>
      <c r="CA390" s="358">
        <f t="shared" si="884"/>
        <v>0</v>
      </c>
      <c r="CB390" s="372">
        <f t="shared" si="884"/>
        <v>665</v>
      </c>
      <c r="CC390" s="427">
        <v>4.0608695652173914</v>
      </c>
      <c r="CD390" s="510">
        <v>4</v>
      </c>
      <c r="CE390" s="371">
        <f t="shared" si="835"/>
        <v>1401</v>
      </c>
      <c r="CF390" s="372">
        <f t="shared" si="835"/>
        <v>1740</v>
      </c>
      <c r="CG390" s="426">
        <v>4.5896226415094343</v>
      </c>
      <c r="CH390" s="510">
        <v>4.5</v>
      </c>
      <c r="CI390" s="371">
        <f t="shared" si="921"/>
        <v>973.00000000000011</v>
      </c>
      <c r="CJ390" s="372">
        <f t="shared" si="921"/>
        <v>1035</v>
      </c>
      <c r="CK390" s="426"/>
      <c r="CL390" s="446"/>
      <c r="CM390" s="371">
        <f t="shared" si="922"/>
        <v>0</v>
      </c>
      <c r="CN390" s="372">
        <f t="shared" si="922"/>
        <v>0</v>
      </c>
      <c r="CO390" s="371">
        <f t="shared" si="885"/>
        <v>4.2621184919210053</v>
      </c>
      <c r="CP390" s="372">
        <f t="shared" si="885"/>
        <v>4.1729323308270674</v>
      </c>
      <c r="CQ390" s="371">
        <f t="shared" si="886"/>
        <v>2374</v>
      </c>
      <c r="CR390" s="372">
        <f t="shared" si="886"/>
        <v>2775</v>
      </c>
      <c r="CS390" s="426"/>
      <c r="CT390" s="510">
        <v>82.5</v>
      </c>
      <c r="CU390" s="371">
        <f t="shared" si="836"/>
        <v>0</v>
      </c>
      <c r="CV390" s="372">
        <f t="shared" si="836"/>
        <v>35887.5</v>
      </c>
      <c r="CW390" s="426"/>
      <c r="CX390" s="510">
        <v>84.4</v>
      </c>
      <c r="CY390" s="371">
        <f t="shared" si="837"/>
        <v>0</v>
      </c>
      <c r="CZ390" s="372">
        <f t="shared" si="837"/>
        <v>19412</v>
      </c>
      <c r="DA390" s="421"/>
      <c r="DB390" s="420"/>
      <c r="DC390" s="371">
        <f t="shared" si="887"/>
        <v>0</v>
      </c>
      <c r="DD390" s="372">
        <f t="shared" si="887"/>
        <v>0</v>
      </c>
      <c r="DE390" s="371">
        <f t="shared" si="888"/>
        <v>0</v>
      </c>
      <c r="DF390" s="372">
        <f t="shared" si="888"/>
        <v>83.157142857142858</v>
      </c>
      <c r="DG390" s="371">
        <f t="shared" si="889"/>
        <v>0</v>
      </c>
      <c r="DH390" s="372">
        <f t="shared" si="889"/>
        <v>55299.5</v>
      </c>
      <c r="DI390" s="371">
        <f t="shared" si="890"/>
        <v>639</v>
      </c>
      <c r="DJ390" s="372">
        <f t="shared" si="890"/>
        <v>750</v>
      </c>
      <c r="DK390" s="371">
        <f t="shared" si="890"/>
        <v>0</v>
      </c>
      <c r="DL390" s="372">
        <f t="shared" si="890"/>
        <v>750</v>
      </c>
      <c r="DM390" s="371">
        <f t="shared" si="891"/>
        <v>4.1048513302034433</v>
      </c>
      <c r="DN390" s="372">
        <f t="shared" si="891"/>
        <v>4.0493333333333332</v>
      </c>
      <c r="DO390" s="371">
        <f t="shared" si="892"/>
        <v>2623.0000000000005</v>
      </c>
      <c r="DP390" s="372">
        <f t="shared" si="892"/>
        <v>3037</v>
      </c>
      <c r="DQ390" s="371">
        <f t="shared" si="893"/>
        <v>0</v>
      </c>
      <c r="DR390" s="372">
        <f t="shared" si="893"/>
        <v>81.007999999999996</v>
      </c>
      <c r="DS390" s="371">
        <f t="shared" si="894"/>
        <v>0</v>
      </c>
      <c r="DT390" s="372">
        <f t="shared" si="894"/>
        <v>60756</v>
      </c>
      <c r="DU390" s="424">
        <v>139</v>
      </c>
      <c r="DV390" s="510">
        <v>220</v>
      </c>
      <c r="DW390" s="371">
        <f t="shared" si="895"/>
        <v>0</v>
      </c>
      <c r="DX390" s="372">
        <f t="shared" si="895"/>
        <v>220</v>
      </c>
      <c r="DY390" s="426">
        <v>318</v>
      </c>
      <c r="DZ390" s="510">
        <v>337</v>
      </c>
      <c r="EA390" s="371">
        <f t="shared" si="896"/>
        <v>0</v>
      </c>
      <c r="EB390" s="372">
        <f t="shared" si="896"/>
        <v>337</v>
      </c>
      <c r="EC390" s="426"/>
      <c r="ED390" s="425"/>
      <c r="EE390" s="371">
        <f t="shared" si="897"/>
        <v>0</v>
      </c>
      <c r="EF390" s="372">
        <f t="shared" si="897"/>
        <v>0</v>
      </c>
      <c r="EG390" s="358">
        <f t="shared" si="898"/>
        <v>457</v>
      </c>
      <c r="EH390" s="372">
        <f t="shared" si="898"/>
        <v>557</v>
      </c>
      <c r="EI390" s="358">
        <f t="shared" si="899"/>
        <v>0</v>
      </c>
      <c r="EJ390" s="372">
        <f t="shared" si="899"/>
        <v>557</v>
      </c>
      <c r="EK390" s="427">
        <v>3.0863309352517985</v>
      </c>
      <c r="EL390" s="510">
        <v>3.2</v>
      </c>
      <c r="EM390" s="371">
        <f t="shared" si="870"/>
        <v>429</v>
      </c>
      <c r="EN390" s="372">
        <f t="shared" si="870"/>
        <v>704</v>
      </c>
      <c r="EO390" s="426">
        <v>4.0125786163522017</v>
      </c>
      <c r="EP390" s="510">
        <v>3.7</v>
      </c>
      <c r="EQ390" s="371">
        <f t="shared" si="923"/>
        <v>1276.0000000000002</v>
      </c>
      <c r="ER390" s="372">
        <f t="shared" si="923"/>
        <v>1246.9000000000001</v>
      </c>
      <c r="ES390" s="426"/>
      <c r="ET390" s="446"/>
      <c r="EU390" s="371">
        <f t="shared" si="868"/>
        <v>0</v>
      </c>
      <c r="EV390" s="372">
        <f t="shared" si="869"/>
        <v>0</v>
      </c>
      <c r="EW390" s="371">
        <f t="shared" si="900"/>
        <v>3.730853391684902</v>
      </c>
      <c r="EX390" s="372">
        <f t="shared" si="900"/>
        <v>3.5025134649910235</v>
      </c>
      <c r="EY390" s="371">
        <f t="shared" si="901"/>
        <v>1705.0000000000002</v>
      </c>
      <c r="EZ390" s="372">
        <f t="shared" si="901"/>
        <v>1950.9</v>
      </c>
      <c r="FA390" s="426"/>
      <c r="FB390" s="510">
        <v>63.4</v>
      </c>
      <c r="FC390" s="371">
        <f t="shared" si="902"/>
        <v>0</v>
      </c>
      <c r="FD390" s="372">
        <f t="shared" si="902"/>
        <v>13948</v>
      </c>
      <c r="FE390" s="426"/>
      <c r="FF390" s="510">
        <v>59.2</v>
      </c>
      <c r="FG390" s="371">
        <f t="shared" si="903"/>
        <v>0</v>
      </c>
      <c r="FH390" s="372">
        <f t="shared" si="903"/>
        <v>19950.400000000001</v>
      </c>
      <c r="FI390" s="421"/>
      <c r="FJ390" s="420"/>
      <c r="FK390" s="371">
        <f t="shared" si="904"/>
        <v>0</v>
      </c>
      <c r="FL390" s="372">
        <f t="shared" si="904"/>
        <v>0</v>
      </c>
      <c r="FM390" s="371">
        <f t="shared" si="905"/>
        <v>0</v>
      </c>
      <c r="FN390" s="372">
        <f t="shared" si="905"/>
        <v>60.858886894075404</v>
      </c>
      <c r="FO390" s="371">
        <f t="shared" si="906"/>
        <v>0</v>
      </c>
      <c r="FP390" s="372">
        <f t="shared" si="906"/>
        <v>33898.400000000001</v>
      </c>
      <c r="FQ390" s="424">
        <v>113</v>
      </c>
      <c r="FR390" s="510">
        <v>152</v>
      </c>
      <c r="FS390" s="371">
        <f t="shared" si="907"/>
        <v>0</v>
      </c>
      <c r="FT390" s="372">
        <f t="shared" si="907"/>
        <v>152</v>
      </c>
      <c r="FU390" s="426">
        <v>5.6902654867256635</v>
      </c>
      <c r="FV390" s="510">
        <v>5.9</v>
      </c>
      <c r="FW390" s="371">
        <f t="shared" si="908"/>
        <v>643</v>
      </c>
      <c r="FX390" s="372">
        <f t="shared" si="908"/>
        <v>896.80000000000007</v>
      </c>
      <c r="FY390" s="426"/>
      <c r="FZ390" s="510">
        <v>64.599999999999994</v>
      </c>
      <c r="GA390" s="371">
        <f t="shared" si="909"/>
        <v>0</v>
      </c>
      <c r="GB390" s="372">
        <f t="shared" si="909"/>
        <v>9819.1999999999989</v>
      </c>
      <c r="GC390" s="406">
        <f t="shared" si="873"/>
        <v>538</v>
      </c>
      <c r="GD390" s="372">
        <f t="shared" si="873"/>
        <v>705</v>
      </c>
      <c r="GE390" s="371">
        <f t="shared" si="873"/>
        <v>0</v>
      </c>
      <c r="GF390" s="372">
        <f t="shared" si="873"/>
        <v>705</v>
      </c>
      <c r="GG390" s="371">
        <f t="shared" si="910"/>
        <v>1998</v>
      </c>
      <c r="GH390" s="372">
        <f t="shared" si="910"/>
        <v>2594</v>
      </c>
      <c r="GI390" s="371" t="str">
        <f t="shared" si="911"/>
        <v/>
      </c>
      <c r="GJ390" s="372">
        <f t="shared" si="911"/>
        <v>53090.5</v>
      </c>
      <c r="GK390" s="406">
        <f t="shared" si="874"/>
        <v>558</v>
      </c>
      <c r="GL390" s="372">
        <f t="shared" si="874"/>
        <v>602</v>
      </c>
      <c r="GM390" s="371">
        <f t="shared" si="874"/>
        <v>0</v>
      </c>
      <c r="GN390" s="372">
        <f t="shared" si="874"/>
        <v>602</v>
      </c>
      <c r="GO390" s="371">
        <f t="shared" si="912"/>
        <v>2330</v>
      </c>
      <c r="GP390" s="372">
        <f t="shared" si="912"/>
        <v>2393.9</v>
      </c>
      <c r="GQ390" s="371">
        <f t="shared" si="913"/>
        <v>0</v>
      </c>
      <c r="GR390" s="372">
        <f t="shared" si="913"/>
        <v>41563.9</v>
      </c>
      <c r="GS390" s="406">
        <f t="shared" si="875"/>
        <v>1096</v>
      </c>
      <c r="GT390" s="372">
        <f t="shared" si="875"/>
        <v>1307</v>
      </c>
      <c r="GU390" s="371">
        <f t="shared" si="875"/>
        <v>0</v>
      </c>
      <c r="GV390" s="372">
        <f t="shared" si="871"/>
        <v>1307</v>
      </c>
      <c r="GW390" s="371">
        <f t="shared" si="914"/>
        <v>4328</v>
      </c>
      <c r="GX390" s="372">
        <f t="shared" si="914"/>
        <v>4987.8999999999996</v>
      </c>
      <c r="GY390" s="371" t="str">
        <f t="shared" si="914"/>
        <v/>
      </c>
      <c r="GZ390" s="372">
        <f t="shared" si="879"/>
        <v>94654.399999999994</v>
      </c>
      <c r="HA390" s="406">
        <f t="shared" si="876"/>
        <v>0</v>
      </c>
      <c r="HB390" s="372">
        <f t="shared" si="876"/>
        <v>0</v>
      </c>
      <c r="HC390" s="371">
        <f t="shared" si="876"/>
        <v>0</v>
      </c>
      <c r="HD390" s="372">
        <f t="shared" si="872"/>
        <v>0</v>
      </c>
      <c r="HE390" s="371" t="str">
        <f t="shared" si="877"/>
        <v/>
      </c>
      <c r="HF390" s="372" t="str">
        <f t="shared" si="877"/>
        <v/>
      </c>
      <c r="HG390" s="371" t="str">
        <f t="shared" si="915"/>
        <v/>
      </c>
      <c r="HH390" s="372" t="str">
        <f t="shared" si="915"/>
        <v/>
      </c>
      <c r="HI390" s="406">
        <f t="shared" si="916"/>
        <v>4971.0000000000009</v>
      </c>
      <c r="HJ390" s="372">
        <f t="shared" si="916"/>
        <v>5884.7</v>
      </c>
      <c r="HK390" s="371" t="str">
        <f t="shared" si="917"/>
        <v/>
      </c>
      <c r="HL390" s="371">
        <f t="shared" si="917"/>
        <v>104473.59999999999</v>
      </c>
    </row>
    <row r="391" spans="1:220" ht="15">
      <c r="A391" s="488" t="s">
        <v>287</v>
      </c>
      <c r="B391" s="487" t="s">
        <v>607</v>
      </c>
      <c r="C391" s="48"/>
      <c r="D391" s="488">
        <v>224350</v>
      </c>
      <c r="E391" s="442">
        <v>8</v>
      </c>
      <c r="F391" s="676">
        <v>1109</v>
      </c>
      <c r="G391" s="420">
        <v>1034</v>
      </c>
      <c r="H391" s="421">
        <v>87</v>
      </c>
      <c r="I391" s="510">
        <v>70</v>
      </c>
      <c r="J391" s="371">
        <f t="shared" si="838"/>
        <v>1022</v>
      </c>
      <c r="K391" s="372">
        <f t="shared" si="839"/>
        <v>964</v>
      </c>
      <c r="L391" s="420"/>
      <c r="M391" s="371">
        <f t="shared" si="840"/>
        <v>1022</v>
      </c>
      <c r="N391" s="372">
        <f t="shared" si="841"/>
        <v>964</v>
      </c>
      <c r="O391" s="371">
        <f t="shared" si="842"/>
        <v>0</v>
      </c>
      <c r="P391" s="372">
        <f t="shared" si="843"/>
        <v>964</v>
      </c>
      <c r="Q391" s="424">
        <v>23</v>
      </c>
      <c r="R391" s="510">
        <v>23</v>
      </c>
      <c r="S391" s="371">
        <f t="shared" si="844"/>
        <v>0</v>
      </c>
      <c r="T391" s="372">
        <f t="shared" si="845"/>
        <v>23</v>
      </c>
      <c r="U391" s="426">
        <v>14</v>
      </c>
      <c r="V391" s="510">
        <v>20</v>
      </c>
      <c r="W391" s="371">
        <f t="shared" si="846"/>
        <v>0</v>
      </c>
      <c r="X391" s="372">
        <f t="shared" si="847"/>
        <v>20</v>
      </c>
      <c r="Y391" s="426"/>
      <c r="Z391" s="425"/>
      <c r="AA391" s="371">
        <f t="shared" si="848"/>
        <v>0</v>
      </c>
      <c r="AB391" s="372">
        <f t="shared" si="849"/>
        <v>0</v>
      </c>
      <c r="AC391" s="358">
        <f t="shared" si="850"/>
        <v>37</v>
      </c>
      <c r="AD391" s="372">
        <f t="shared" si="851"/>
        <v>43</v>
      </c>
      <c r="AE391" s="358">
        <f t="shared" si="852"/>
        <v>0</v>
      </c>
      <c r="AF391" s="372">
        <f t="shared" si="853"/>
        <v>43</v>
      </c>
      <c r="AG391" s="427">
        <v>3.1304347826086958</v>
      </c>
      <c r="AH391" s="510">
        <v>3.5</v>
      </c>
      <c r="AI391" s="371">
        <f t="shared" si="854"/>
        <v>72</v>
      </c>
      <c r="AJ391" s="372">
        <f t="shared" si="855"/>
        <v>80.5</v>
      </c>
      <c r="AK391" s="426">
        <v>3.2857142857142856</v>
      </c>
      <c r="AL391" s="510">
        <v>3.5</v>
      </c>
      <c r="AM391" s="371">
        <f t="shared" si="856"/>
        <v>46</v>
      </c>
      <c r="AN391" s="372">
        <f t="shared" si="857"/>
        <v>70</v>
      </c>
      <c r="AO391" s="426"/>
      <c r="AP391" s="446"/>
      <c r="AQ391" s="371">
        <f t="shared" si="858"/>
        <v>0</v>
      </c>
      <c r="AR391" s="372">
        <f t="shared" si="859"/>
        <v>0</v>
      </c>
      <c r="AS391" s="371">
        <f t="shared" si="860"/>
        <v>3.189189189189189</v>
      </c>
      <c r="AT391" s="372">
        <f t="shared" si="861"/>
        <v>3.5</v>
      </c>
      <c r="AU391" s="371">
        <f t="shared" si="862"/>
        <v>118</v>
      </c>
      <c r="AV391" s="372">
        <f t="shared" si="863"/>
        <v>150.5</v>
      </c>
      <c r="AW391" s="426"/>
      <c r="AX391" s="510">
        <v>76.7</v>
      </c>
      <c r="AY391" s="371">
        <f t="shared" si="864"/>
        <v>0</v>
      </c>
      <c r="AZ391" s="372">
        <f t="shared" si="865"/>
        <v>1764.1000000000001</v>
      </c>
      <c r="BA391" s="426"/>
      <c r="BB391" s="510">
        <v>66.099999999999994</v>
      </c>
      <c r="BC391" s="371">
        <f t="shared" si="866"/>
        <v>0</v>
      </c>
      <c r="BD391" s="372">
        <f t="shared" si="867"/>
        <v>1322</v>
      </c>
      <c r="BE391" s="421"/>
      <c r="BF391" s="420"/>
      <c r="BG391" s="371">
        <f t="shared" si="880"/>
        <v>0</v>
      </c>
      <c r="BH391" s="372">
        <f t="shared" si="880"/>
        <v>0</v>
      </c>
      <c r="BI391" s="371">
        <f t="shared" si="881"/>
        <v>0</v>
      </c>
      <c r="BJ391" s="372">
        <f t="shared" si="881"/>
        <v>71.769767441860481</v>
      </c>
      <c r="BK391" s="371">
        <f t="shared" si="882"/>
        <v>0</v>
      </c>
      <c r="BL391" s="372">
        <f t="shared" si="882"/>
        <v>3086.1000000000008</v>
      </c>
      <c r="BM391" s="431">
        <v>197</v>
      </c>
      <c r="BN391" s="510">
        <v>131</v>
      </c>
      <c r="BO391" s="371">
        <f t="shared" si="918"/>
        <v>0</v>
      </c>
      <c r="BP391" s="372">
        <f t="shared" si="918"/>
        <v>131</v>
      </c>
      <c r="BQ391" s="426">
        <v>199</v>
      </c>
      <c r="BR391" s="510">
        <v>142</v>
      </c>
      <c r="BS391" s="371">
        <f t="shared" si="919"/>
        <v>0</v>
      </c>
      <c r="BT391" s="372">
        <f t="shared" si="919"/>
        <v>142</v>
      </c>
      <c r="BU391" s="426"/>
      <c r="BV391" s="425"/>
      <c r="BW391" s="371">
        <f t="shared" si="920"/>
        <v>0</v>
      </c>
      <c r="BX391" s="423">
        <f t="shared" si="878"/>
        <v>0</v>
      </c>
      <c r="BY391" s="358">
        <f t="shared" si="883"/>
        <v>396</v>
      </c>
      <c r="BZ391" s="372">
        <f t="shared" si="883"/>
        <v>273</v>
      </c>
      <c r="CA391" s="358">
        <f t="shared" si="884"/>
        <v>0</v>
      </c>
      <c r="CB391" s="372">
        <f t="shared" si="884"/>
        <v>273</v>
      </c>
      <c r="CC391" s="427">
        <v>5.7309644670050766</v>
      </c>
      <c r="CD391" s="510">
        <v>5.6</v>
      </c>
      <c r="CE391" s="371">
        <f t="shared" ref="CE391:CF454" si="924">IF(BM391&gt;0,(BM391*CC391),)</f>
        <v>1129</v>
      </c>
      <c r="CF391" s="372">
        <f t="shared" si="924"/>
        <v>733.59999999999991</v>
      </c>
      <c r="CG391" s="426">
        <v>5.9346733668341711</v>
      </c>
      <c r="CH391" s="510">
        <v>6</v>
      </c>
      <c r="CI391" s="371">
        <f t="shared" si="921"/>
        <v>1181</v>
      </c>
      <c r="CJ391" s="372">
        <f t="shared" si="921"/>
        <v>852</v>
      </c>
      <c r="CK391" s="426"/>
      <c r="CL391" s="446"/>
      <c r="CM391" s="371">
        <f t="shared" si="922"/>
        <v>0</v>
      </c>
      <c r="CN391" s="372">
        <f t="shared" si="922"/>
        <v>0</v>
      </c>
      <c r="CO391" s="371">
        <f t="shared" si="885"/>
        <v>5.833333333333333</v>
      </c>
      <c r="CP391" s="372">
        <f t="shared" si="885"/>
        <v>5.8080586080586079</v>
      </c>
      <c r="CQ391" s="371">
        <f t="shared" si="886"/>
        <v>2310</v>
      </c>
      <c r="CR391" s="372">
        <f t="shared" si="886"/>
        <v>1585.6</v>
      </c>
      <c r="CS391" s="426"/>
      <c r="CT391" s="510">
        <v>104.7</v>
      </c>
      <c r="CU391" s="371">
        <f t="shared" ref="CU391:CV447" si="925">IF(BO391&gt;0,(BO391*CS391),)</f>
        <v>0</v>
      </c>
      <c r="CV391" s="372">
        <f t="shared" si="925"/>
        <v>13715.7</v>
      </c>
      <c r="CW391" s="426"/>
      <c r="CX391" s="510">
        <v>96.2</v>
      </c>
      <c r="CY391" s="371">
        <f t="shared" ref="CY391:CZ447" si="926">IF(BS391&gt;0,(BS391*CW391),)</f>
        <v>0</v>
      </c>
      <c r="CZ391" s="372">
        <f t="shared" si="926"/>
        <v>13660.4</v>
      </c>
      <c r="DA391" s="421"/>
      <c r="DB391" s="420"/>
      <c r="DC391" s="371">
        <f t="shared" si="887"/>
        <v>0</v>
      </c>
      <c r="DD391" s="372">
        <f t="shared" si="887"/>
        <v>0</v>
      </c>
      <c r="DE391" s="371">
        <f t="shared" si="888"/>
        <v>0</v>
      </c>
      <c r="DF391" s="372">
        <f t="shared" si="888"/>
        <v>100.27875457875457</v>
      </c>
      <c r="DG391" s="371">
        <f t="shared" si="889"/>
        <v>0</v>
      </c>
      <c r="DH391" s="372">
        <f t="shared" si="889"/>
        <v>27376.1</v>
      </c>
      <c r="DI391" s="371">
        <f t="shared" si="890"/>
        <v>433</v>
      </c>
      <c r="DJ391" s="372">
        <f t="shared" si="890"/>
        <v>316</v>
      </c>
      <c r="DK391" s="371">
        <f t="shared" si="890"/>
        <v>0</v>
      </c>
      <c r="DL391" s="372">
        <f t="shared" si="890"/>
        <v>316</v>
      </c>
      <c r="DM391" s="371">
        <f t="shared" si="891"/>
        <v>5.6073903002309473</v>
      </c>
      <c r="DN391" s="372">
        <f t="shared" si="891"/>
        <v>5.4939873417721516</v>
      </c>
      <c r="DO391" s="371">
        <f t="shared" si="892"/>
        <v>2428</v>
      </c>
      <c r="DP391" s="372">
        <f t="shared" si="892"/>
        <v>1736.1</v>
      </c>
      <c r="DQ391" s="371">
        <f t="shared" si="893"/>
        <v>0</v>
      </c>
      <c r="DR391" s="372">
        <f t="shared" si="893"/>
        <v>96.39936708860759</v>
      </c>
      <c r="DS391" s="371">
        <f t="shared" si="894"/>
        <v>0</v>
      </c>
      <c r="DT391" s="372">
        <f t="shared" si="894"/>
        <v>30462.199999999997</v>
      </c>
      <c r="DU391" s="424">
        <v>75</v>
      </c>
      <c r="DV391" s="510">
        <v>98</v>
      </c>
      <c r="DW391" s="371">
        <f t="shared" si="895"/>
        <v>0</v>
      </c>
      <c r="DX391" s="372">
        <f t="shared" si="895"/>
        <v>98</v>
      </c>
      <c r="DY391" s="426">
        <v>198</v>
      </c>
      <c r="DZ391" s="510">
        <v>202</v>
      </c>
      <c r="EA391" s="371">
        <f t="shared" si="896"/>
        <v>0</v>
      </c>
      <c r="EB391" s="372">
        <f t="shared" si="896"/>
        <v>202</v>
      </c>
      <c r="EC391" s="426"/>
      <c r="ED391" s="425"/>
      <c r="EE391" s="371">
        <f t="shared" si="897"/>
        <v>0</v>
      </c>
      <c r="EF391" s="372">
        <f t="shared" si="897"/>
        <v>0</v>
      </c>
      <c r="EG391" s="358">
        <f t="shared" si="898"/>
        <v>273</v>
      </c>
      <c r="EH391" s="372">
        <f t="shared" si="898"/>
        <v>300</v>
      </c>
      <c r="EI391" s="358">
        <f t="shared" si="899"/>
        <v>0</v>
      </c>
      <c r="EJ391" s="372">
        <f t="shared" si="899"/>
        <v>300</v>
      </c>
      <c r="EK391" s="427">
        <v>4.0133333333333336</v>
      </c>
      <c r="EL391" s="510">
        <v>3.7</v>
      </c>
      <c r="EM391" s="371">
        <f t="shared" si="870"/>
        <v>301</v>
      </c>
      <c r="EN391" s="372">
        <f t="shared" si="870"/>
        <v>362.6</v>
      </c>
      <c r="EO391" s="426">
        <v>4.1313131313131315</v>
      </c>
      <c r="EP391" s="510">
        <v>3.8</v>
      </c>
      <c r="EQ391" s="371">
        <f t="shared" si="923"/>
        <v>818</v>
      </c>
      <c r="ER391" s="372">
        <f t="shared" si="923"/>
        <v>767.59999999999991</v>
      </c>
      <c r="ES391" s="426"/>
      <c r="ET391" s="446"/>
      <c r="EU391" s="371">
        <f t="shared" si="868"/>
        <v>0</v>
      </c>
      <c r="EV391" s="372">
        <f t="shared" si="869"/>
        <v>0</v>
      </c>
      <c r="EW391" s="371">
        <f t="shared" si="900"/>
        <v>4.0989010989010985</v>
      </c>
      <c r="EX391" s="372">
        <f t="shared" si="900"/>
        <v>3.7673333333333328</v>
      </c>
      <c r="EY391" s="371">
        <f t="shared" si="901"/>
        <v>1119</v>
      </c>
      <c r="EZ391" s="372">
        <f t="shared" si="901"/>
        <v>1130.1999999999998</v>
      </c>
      <c r="FA391" s="426"/>
      <c r="FB391" s="510">
        <v>73.5</v>
      </c>
      <c r="FC391" s="371">
        <f t="shared" si="902"/>
        <v>0</v>
      </c>
      <c r="FD391" s="372">
        <f t="shared" si="902"/>
        <v>7203</v>
      </c>
      <c r="FE391" s="426"/>
      <c r="FF391" s="510">
        <v>60.8</v>
      </c>
      <c r="FG391" s="371">
        <f t="shared" si="903"/>
        <v>0</v>
      </c>
      <c r="FH391" s="372">
        <f t="shared" si="903"/>
        <v>12281.599999999999</v>
      </c>
      <c r="FI391" s="421"/>
      <c r="FJ391" s="420"/>
      <c r="FK391" s="371">
        <f t="shared" si="904"/>
        <v>0</v>
      </c>
      <c r="FL391" s="372">
        <f t="shared" si="904"/>
        <v>0</v>
      </c>
      <c r="FM391" s="371">
        <f t="shared" si="905"/>
        <v>0</v>
      </c>
      <c r="FN391" s="372">
        <f t="shared" si="905"/>
        <v>64.948666666666668</v>
      </c>
      <c r="FO391" s="371">
        <f t="shared" si="906"/>
        <v>0</v>
      </c>
      <c r="FP391" s="372">
        <f t="shared" si="906"/>
        <v>19484.599999999999</v>
      </c>
      <c r="FQ391" s="424">
        <v>316</v>
      </c>
      <c r="FR391" s="510">
        <v>348</v>
      </c>
      <c r="FS391" s="371">
        <f t="shared" si="907"/>
        <v>0</v>
      </c>
      <c r="FT391" s="372">
        <f t="shared" si="907"/>
        <v>348</v>
      </c>
      <c r="FU391" s="426">
        <v>5.5791139240506329</v>
      </c>
      <c r="FV391" s="510">
        <v>5.0999999999999996</v>
      </c>
      <c r="FW391" s="371">
        <f t="shared" si="908"/>
        <v>1763</v>
      </c>
      <c r="FX391" s="372">
        <f t="shared" si="908"/>
        <v>1774.8</v>
      </c>
      <c r="FY391" s="426"/>
      <c r="FZ391" s="510">
        <v>68.5</v>
      </c>
      <c r="GA391" s="371">
        <f t="shared" si="909"/>
        <v>0</v>
      </c>
      <c r="GB391" s="372">
        <f t="shared" si="909"/>
        <v>23838</v>
      </c>
      <c r="GC391" s="406">
        <f t="shared" si="873"/>
        <v>295</v>
      </c>
      <c r="GD391" s="372">
        <f t="shared" si="873"/>
        <v>252</v>
      </c>
      <c r="GE391" s="371">
        <f t="shared" si="873"/>
        <v>0</v>
      </c>
      <c r="GF391" s="372">
        <f t="shared" si="873"/>
        <v>252</v>
      </c>
      <c r="GG391" s="371">
        <f t="shared" si="910"/>
        <v>1502</v>
      </c>
      <c r="GH391" s="372">
        <f t="shared" si="910"/>
        <v>1176.6999999999998</v>
      </c>
      <c r="GI391" s="371" t="str">
        <f t="shared" si="911"/>
        <v/>
      </c>
      <c r="GJ391" s="372">
        <f t="shared" si="911"/>
        <v>22682.800000000003</v>
      </c>
      <c r="GK391" s="406">
        <f t="shared" si="874"/>
        <v>411</v>
      </c>
      <c r="GL391" s="372">
        <f t="shared" si="874"/>
        <v>364</v>
      </c>
      <c r="GM391" s="371">
        <f t="shared" si="874"/>
        <v>0</v>
      </c>
      <c r="GN391" s="372">
        <f t="shared" si="874"/>
        <v>364</v>
      </c>
      <c r="GO391" s="371">
        <f t="shared" si="912"/>
        <v>2045</v>
      </c>
      <c r="GP391" s="372">
        <f t="shared" si="912"/>
        <v>1689.6</v>
      </c>
      <c r="GQ391" s="371">
        <f t="shared" si="913"/>
        <v>0</v>
      </c>
      <c r="GR391" s="372">
        <f t="shared" si="913"/>
        <v>27264</v>
      </c>
      <c r="GS391" s="406">
        <f t="shared" si="875"/>
        <v>706</v>
      </c>
      <c r="GT391" s="372">
        <f t="shared" si="875"/>
        <v>616</v>
      </c>
      <c r="GU391" s="371">
        <f t="shared" si="875"/>
        <v>0</v>
      </c>
      <c r="GV391" s="372">
        <f t="shared" si="871"/>
        <v>616</v>
      </c>
      <c r="GW391" s="371">
        <f t="shared" si="914"/>
        <v>3547</v>
      </c>
      <c r="GX391" s="372">
        <f t="shared" si="914"/>
        <v>2866.2999999999997</v>
      </c>
      <c r="GY391" s="371" t="str">
        <f t="shared" si="914"/>
        <v/>
      </c>
      <c r="GZ391" s="372">
        <f t="shared" si="879"/>
        <v>49946.8</v>
      </c>
      <c r="HA391" s="406">
        <f t="shared" si="876"/>
        <v>0</v>
      </c>
      <c r="HB391" s="372">
        <f t="shared" si="876"/>
        <v>0</v>
      </c>
      <c r="HC391" s="371">
        <f t="shared" si="876"/>
        <v>0</v>
      </c>
      <c r="HD391" s="372">
        <f t="shared" si="872"/>
        <v>0</v>
      </c>
      <c r="HE391" s="371" t="str">
        <f t="shared" si="877"/>
        <v/>
      </c>
      <c r="HF391" s="372" t="str">
        <f t="shared" si="877"/>
        <v/>
      </c>
      <c r="HG391" s="371" t="str">
        <f t="shared" si="915"/>
        <v/>
      </c>
      <c r="HH391" s="372" t="str">
        <f t="shared" si="915"/>
        <v/>
      </c>
      <c r="HI391" s="406">
        <f t="shared" si="916"/>
        <v>5310</v>
      </c>
      <c r="HJ391" s="372">
        <f t="shared" si="916"/>
        <v>4641.0999999999995</v>
      </c>
      <c r="HK391" s="371" t="str">
        <f t="shared" si="917"/>
        <v/>
      </c>
      <c r="HL391" s="371">
        <f t="shared" si="917"/>
        <v>73784.799999999988</v>
      </c>
    </row>
    <row r="392" spans="1:220" ht="15">
      <c r="A392" s="488" t="s">
        <v>287</v>
      </c>
      <c r="B392" s="487" t="s">
        <v>608</v>
      </c>
      <c r="C392" s="48"/>
      <c r="D392" s="488">
        <v>224572</v>
      </c>
      <c r="E392" s="442">
        <v>8</v>
      </c>
      <c r="F392" s="676">
        <v>399</v>
      </c>
      <c r="G392" s="420">
        <v>464</v>
      </c>
      <c r="H392" s="421">
        <v>11</v>
      </c>
      <c r="I392" s="510">
        <v>15</v>
      </c>
      <c r="J392" s="371">
        <f t="shared" ref="J392:J455" si="927">F392-H392</f>
        <v>388</v>
      </c>
      <c r="K392" s="372">
        <f t="shared" ref="K392:K455" si="928">G392-I392</f>
        <v>449</v>
      </c>
      <c r="L392" s="420"/>
      <c r="M392" s="371">
        <f t="shared" ref="M392:M455" si="929">+Q392+U392+Y392+BM392+BQ392+BU392+DU392+DY392+EC392+FQ392</f>
        <v>388</v>
      </c>
      <c r="N392" s="372">
        <f t="shared" ref="N392:N455" si="930">+R392+V392+Z392+BN392+BR392+BV392+DV392+DZ392+ED392+FR392</f>
        <v>449</v>
      </c>
      <c r="O392" s="371">
        <f t="shared" ref="O392:O455" si="931">+S392+W392+AA392+BO392+BS392+BW392+DW392+EA392+EE392+FS392</f>
        <v>0</v>
      </c>
      <c r="P392" s="372">
        <f t="shared" ref="P392:P455" si="932">+T392+X392+AB392+BP392+BT392+BX392+DX392+EB392+EF392+FT392</f>
        <v>449</v>
      </c>
      <c r="Q392" s="424">
        <v>5</v>
      </c>
      <c r="R392" s="510">
        <v>7</v>
      </c>
      <c r="S392" s="371">
        <f t="shared" ref="S392:S455" si="933">IF(AW392&gt;0,Q392,)</f>
        <v>0</v>
      </c>
      <c r="T392" s="372">
        <f t="shared" ref="T392:T455" si="934">IF(AX392&gt;0,R392,)</f>
        <v>7</v>
      </c>
      <c r="U392" s="426">
        <v>1</v>
      </c>
      <c r="V392" s="510">
        <v>2</v>
      </c>
      <c r="W392" s="371">
        <f t="shared" ref="W392:W455" si="935">IF(BA392&gt;0,U392,)</f>
        <v>0</v>
      </c>
      <c r="X392" s="372">
        <f t="shared" ref="X392:X455" si="936">IF(BB392&gt;0,V392,)</f>
        <v>2</v>
      </c>
      <c r="Y392" s="426"/>
      <c r="Z392" s="425"/>
      <c r="AA392" s="371">
        <f t="shared" ref="AA392:AA455" si="937">IF(BE392&gt;0,Y392,)</f>
        <v>0</v>
      </c>
      <c r="AB392" s="372">
        <f t="shared" ref="AB392:AB455" si="938">IF(BF392&gt;0,Z392,)</f>
        <v>0</v>
      </c>
      <c r="AC392" s="358">
        <f t="shared" ref="AC392:AC455" si="939">Q392+U392+Y392</f>
        <v>6</v>
      </c>
      <c r="AD392" s="372">
        <f t="shared" ref="AD392:AD455" si="940">R392+V392+Z392</f>
        <v>9</v>
      </c>
      <c r="AE392" s="358">
        <f t="shared" ref="AE392:AE455" si="941">IF(BI392&gt;0,AC392,)</f>
        <v>0</v>
      </c>
      <c r="AF392" s="372">
        <f t="shared" ref="AF392:AF455" si="942">IF(BJ392&gt;0,AD392,)</f>
        <v>9</v>
      </c>
      <c r="AG392" s="427">
        <v>4</v>
      </c>
      <c r="AH392" s="510">
        <v>4.5</v>
      </c>
      <c r="AI392" s="371">
        <f t="shared" ref="AI392:AI455" si="943">IF(Q392&gt;0,(Q392*AG392),)</f>
        <v>20</v>
      </c>
      <c r="AJ392" s="372">
        <f t="shared" ref="AJ392:AJ455" si="944">IF(R392&gt;0,(R392*AH392),)</f>
        <v>31.5</v>
      </c>
      <c r="AK392" s="426">
        <v>7</v>
      </c>
      <c r="AL392" s="510">
        <v>3</v>
      </c>
      <c r="AM392" s="371">
        <f t="shared" ref="AM392:AM455" si="945">IF(U392&gt;0,(U392*AK392),)</f>
        <v>7</v>
      </c>
      <c r="AN392" s="372">
        <f t="shared" ref="AN392:AN455" si="946">IF(V392&gt;0,(V392*AL392),)</f>
        <v>6</v>
      </c>
      <c r="AO392" s="426"/>
      <c r="AP392" s="446"/>
      <c r="AQ392" s="371">
        <f t="shared" ref="AQ392:AQ455" si="947">IF(Y392&gt;0,(Y392*AO392),)</f>
        <v>0</v>
      </c>
      <c r="AR392" s="372">
        <f t="shared" ref="AR392:AR455" si="948">IF(Z392&gt;0,(Z392*AP392),)</f>
        <v>0</v>
      </c>
      <c r="AS392" s="371">
        <f t="shared" ref="AS392:AS455" si="949">IF(AC392&gt;0,((AI392+AM392+AQ392)/AC392),)</f>
        <v>4.5</v>
      </c>
      <c r="AT392" s="372">
        <f t="shared" ref="AT392:AT455" si="950">IF(AD392&gt;0,((AJ392+AN392+AR392)/AD392),)</f>
        <v>4.166666666666667</v>
      </c>
      <c r="AU392" s="371">
        <f t="shared" ref="AU392:AU455" si="951">IF(AC392&gt;0,(AC392*AS392),)</f>
        <v>27</v>
      </c>
      <c r="AV392" s="372">
        <f t="shared" ref="AV392:AV455" si="952">IF(AD392&gt;0,(AD392*AT392),)</f>
        <v>37.5</v>
      </c>
      <c r="AW392" s="426"/>
      <c r="AX392" s="510">
        <v>62.1</v>
      </c>
      <c r="AY392" s="371">
        <f t="shared" ref="AY392:AY455" si="953">IF(S392&gt;0,(S392*AW392),)</f>
        <v>0</v>
      </c>
      <c r="AZ392" s="372">
        <f t="shared" ref="AZ392:AZ455" si="954">IF(T392&gt;0,(T392*AX392),)</f>
        <v>434.7</v>
      </c>
      <c r="BA392" s="426"/>
      <c r="BB392" s="510">
        <v>61.5</v>
      </c>
      <c r="BC392" s="371">
        <f t="shared" ref="BC392:BC455" si="955">IF(W392&gt;0,(W392*BA392),)</f>
        <v>0</v>
      </c>
      <c r="BD392" s="372">
        <f t="shared" ref="BD392:BD455" si="956">IF(X392&gt;0,(X392*BB392),)</f>
        <v>123</v>
      </c>
      <c r="BE392" s="421"/>
      <c r="BF392" s="420"/>
      <c r="BG392" s="371">
        <f t="shared" si="880"/>
        <v>0</v>
      </c>
      <c r="BH392" s="372">
        <f t="shared" si="880"/>
        <v>0</v>
      </c>
      <c r="BI392" s="371">
        <f t="shared" si="881"/>
        <v>0</v>
      </c>
      <c r="BJ392" s="372">
        <f t="shared" si="881"/>
        <v>61.966666666666669</v>
      </c>
      <c r="BK392" s="371">
        <f t="shared" si="882"/>
        <v>0</v>
      </c>
      <c r="BL392" s="372">
        <f t="shared" si="882"/>
        <v>557.70000000000005</v>
      </c>
      <c r="BM392" s="431">
        <v>81</v>
      </c>
      <c r="BN392" s="510">
        <v>96</v>
      </c>
      <c r="BO392" s="371">
        <f t="shared" si="918"/>
        <v>0</v>
      </c>
      <c r="BP392" s="372">
        <f t="shared" si="918"/>
        <v>96</v>
      </c>
      <c r="BQ392" s="426">
        <v>101</v>
      </c>
      <c r="BR392" s="510">
        <v>121</v>
      </c>
      <c r="BS392" s="371">
        <f t="shared" si="919"/>
        <v>0</v>
      </c>
      <c r="BT392" s="372">
        <f t="shared" si="919"/>
        <v>121</v>
      </c>
      <c r="BU392" s="426"/>
      <c r="BV392" s="425"/>
      <c r="BW392" s="371">
        <f t="shared" si="920"/>
        <v>0</v>
      </c>
      <c r="BX392" s="423">
        <f t="shared" si="878"/>
        <v>0</v>
      </c>
      <c r="BY392" s="358">
        <f t="shared" si="883"/>
        <v>182</v>
      </c>
      <c r="BZ392" s="372">
        <f t="shared" si="883"/>
        <v>217</v>
      </c>
      <c r="CA392" s="358">
        <f t="shared" si="884"/>
        <v>0</v>
      </c>
      <c r="CB392" s="372">
        <f t="shared" si="884"/>
        <v>217</v>
      </c>
      <c r="CC392" s="427">
        <v>4.2469135802469138</v>
      </c>
      <c r="CD392" s="510">
        <v>4.8</v>
      </c>
      <c r="CE392" s="371">
        <f t="shared" si="924"/>
        <v>344</v>
      </c>
      <c r="CF392" s="372">
        <f t="shared" si="924"/>
        <v>460.79999999999995</v>
      </c>
      <c r="CG392" s="426">
        <v>4.8316831683168315</v>
      </c>
      <c r="CH392" s="510">
        <v>4.9000000000000004</v>
      </c>
      <c r="CI392" s="371">
        <f t="shared" si="921"/>
        <v>488</v>
      </c>
      <c r="CJ392" s="372">
        <f t="shared" si="921"/>
        <v>592.90000000000009</v>
      </c>
      <c r="CK392" s="426"/>
      <c r="CL392" s="446"/>
      <c r="CM392" s="371">
        <f t="shared" si="922"/>
        <v>0</v>
      </c>
      <c r="CN392" s="372">
        <f t="shared" si="922"/>
        <v>0</v>
      </c>
      <c r="CO392" s="371">
        <f t="shared" si="885"/>
        <v>4.5714285714285712</v>
      </c>
      <c r="CP392" s="372">
        <f t="shared" si="885"/>
        <v>4.8557603686635948</v>
      </c>
      <c r="CQ392" s="371">
        <f t="shared" si="886"/>
        <v>832</v>
      </c>
      <c r="CR392" s="372">
        <f t="shared" si="886"/>
        <v>1053.7</v>
      </c>
      <c r="CS392" s="426"/>
      <c r="CT392" s="510">
        <v>85.8</v>
      </c>
      <c r="CU392" s="371">
        <f t="shared" si="925"/>
        <v>0</v>
      </c>
      <c r="CV392" s="372">
        <f t="shared" si="925"/>
        <v>8236.7999999999993</v>
      </c>
      <c r="CW392" s="426"/>
      <c r="CX392" s="510">
        <v>79</v>
      </c>
      <c r="CY392" s="371">
        <f t="shared" si="926"/>
        <v>0</v>
      </c>
      <c r="CZ392" s="372">
        <f t="shared" si="926"/>
        <v>9559</v>
      </c>
      <c r="DA392" s="421"/>
      <c r="DB392" s="420"/>
      <c r="DC392" s="371">
        <f t="shared" si="887"/>
        <v>0</v>
      </c>
      <c r="DD392" s="372">
        <f t="shared" si="887"/>
        <v>0</v>
      </c>
      <c r="DE392" s="371">
        <f t="shared" si="888"/>
        <v>0</v>
      </c>
      <c r="DF392" s="372">
        <f t="shared" si="888"/>
        <v>82.008294930875579</v>
      </c>
      <c r="DG392" s="371">
        <f t="shared" si="889"/>
        <v>0</v>
      </c>
      <c r="DH392" s="372">
        <f t="shared" si="889"/>
        <v>17795.8</v>
      </c>
      <c r="DI392" s="371">
        <f t="shared" si="890"/>
        <v>188</v>
      </c>
      <c r="DJ392" s="372">
        <f t="shared" si="890"/>
        <v>226</v>
      </c>
      <c r="DK392" s="371">
        <f t="shared" si="890"/>
        <v>0</v>
      </c>
      <c r="DL392" s="372">
        <f t="shared" si="890"/>
        <v>226</v>
      </c>
      <c r="DM392" s="371">
        <f t="shared" si="891"/>
        <v>4.5691489361702127</v>
      </c>
      <c r="DN392" s="372">
        <f t="shared" si="891"/>
        <v>4.8283185840707965</v>
      </c>
      <c r="DO392" s="371">
        <f t="shared" si="892"/>
        <v>859</v>
      </c>
      <c r="DP392" s="372">
        <f t="shared" si="892"/>
        <v>1091.2</v>
      </c>
      <c r="DQ392" s="371">
        <f t="shared" si="893"/>
        <v>0</v>
      </c>
      <c r="DR392" s="372">
        <f t="shared" si="893"/>
        <v>81.210176991150448</v>
      </c>
      <c r="DS392" s="371">
        <f t="shared" si="894"/>
        <v>0</v>
      </c>
      <c r="DT392" s="372">
        <f t="shared" si="894"/>
        <v>18353.5</v>
      </c>
      <c r="DU392" s="424">
        <v>30</v>
      </c>
      <c r="DV392" s="510">
        <v>26</v>
      </c>
      <c r="DW392" s="371">
        <f t="shared" si="895"/>
        <v>0</v>
      </c>
      <c r="DX392" s="372">
        <f t="shared" si="895"/>
        <v>26</v>
      </c>
      <c r="DY392" s="426">
        <v>70</v>
      </c>
      <c r="DZ392" s="510">
        <v>75</v>
      </c>
      <c r="EA392" s="371">
        <f t="shared" si="896"/>
        <v>0</v>
      </c>
      <c r="EB392" s="372">
        <f t="shared" si="896"/>
        <v>75</v>
      </c>
      <c r="EC392" s="426"/>
      <c r="ED392" s="425"/>
      <c r="EE392" s="371">
        <f t="shared" si="897"/>
        <v>0</v>
      </c>
      <c r="EF392" s="372">
        <f t="shared" si="897"/>
        <v>0</v>
      </c>
      <c r="EG392" s="358">
        <f t="shared" si="898"/>
        <v>100</v>
      </c>
      <c r="EH392" s="372">
        <f t="shared" si="898"/>
        <v>101</v>
      </c>
      <c r="EI392" s="358">
        <f t="shared" si="899"/>
        <v>0</v>
      </c>
      <c r="EJ392" s="372">
        <f t="shared" si="899"/>
        <v>101</v>
      </c>
      <c r="EK392" s="427">
        <v>3.3</v>
      </c>
      <c r="EL392" s="510">
        <v>2.9</v>
      </c>
      <c r="EM392" s="371">
        <f t="shared" si="870"/>
        <v>99</v>
      </c>
      <c r="EN392" s="372">
        <f t="shared" si="870"/>
        <v>75.399999999999991</v>
      </c>
      <c r="EO392" s="426">
        <v>2.8714285714285714</v>
      </c>
      <c r="EP392" s="510">
        <v>3.1</v>
      </c>
      <c r="EQ392" s="371">
        <f t="shared" si="923"/>
        <v>201</v>
      </c>
      <c r="ER392" s="372">
        <f t="shared" si="923"/>
        <v>232.5</v>
      </c>
      <c r="ES392" s="426"/>
      <c r="ET392" s="446"/>
      <c r="EU392" s="371">
        <f t="shared" ref="EU392:EU455" si="957">IF(EC392&gt;0,(EC392*ES392),)</f>
        <v>0</v>
      </c>
      <c r="EV392" s="372">
        <f t="shared" ref="EV392:EV455" si="958">IF(ED392&gt;0,(ED392*ET392),)</f>
        <v>0</v>
      </c>
      <c r="EW392" s="371">
        <f t="shared" si="900"/>
        <v>3</v>
      </c>
      <c r="EX392" s="372">
        <f t="shared" si="900"/>
        <v>3.0485148514851481</v>
      </c>
      <c r="EY392" s="371">
        <f t="shared" si="901"/>
        <v>300</v>
      </c>
      <c r="EZ392" s="372">
        <f t="shared" si="901"/>
        <v>307.89999999999998</v>
      </c>
      <c r="FA392" s="426"/>
      <c r="FB392" s="510">
        <v>52.6</v>
      </c>
      <c r="FC392" s="371">
        <f t="shared" si="902"/>
        <v>0</v>
      </c>
      <c r="FD392" s="372">
        <f t="shared" si="902"/>
        <v>1367.6000000000001</v>
      </c>
      <c r="FE392" s="426"/>
      <c r="FF392" s="510">
        <v>45</v>
      </c>
      <c r="FG392" s="371">
        <f t="shared" si="903"/>
        <v>0</v>
      </c>
      <c r="FH392" s="372">
        <f t="shared" si="903"/>
        <v>3375</v>
      </c>
      <c r="FI392" s="421"/>
      <c r="FJ392" s="420"/>
      <c r="FK392" s="371">
        <f t="shared" si="904"/>
        <v>0</v>
      </c>
      <c r="FL392" s="372">
        <f t="shared" si="904"/>
        <v>0</v>
      </c>
      <c r="FM392" s="371">
        <f t="shared" si="905"/>
        <v>0</v>
      </c>
      <c r="FN392" s="372">
        <f t="shared" si="905"/>
        <v>46.956435643564362</v>
      </c>
      <c r="FO392" s="371">
        <f t="shared" si="906"/>
        <v>0</v>
      </c>
      <c r="FP392" s="372">
        <f t="shared" si="906"/>
        <v>4742.6000000000004</v>
      </c>
      <c r="FQ392" s="424">
        <v>100</v>
      </c>
      <c r="FR392" s="510">
        <v>122</v>
      </c>
      <c r="FS392" s="371">
        <f t="shared" si="907"/>
        <v>0</v>
      </c>
      <c r="FT392" s="372">
        <f t="shared" si="907"/>
        <v>122</v>
      </c>
      <c r="FU392" s="426">
        <v>4.6500000000000004</v>
      </c>
      <c r="FV392" s="510">
        <v>4.7</v>
      </c>
      <c r="FW392" s="371">
        <f t="shared" si="908"/>
        <v>465.00000000000006</v>
      </c>
      <c r="FX392" s="372">
        <f t="shared" si="908"/>
        <v>573.4</v>
      </c>
      <c r="FY392" s="426"/>
      <c r="FZ392" s="510">
        <v>56.2</v>
      </c>
      <c r="GA392" s="371">
        <f t="shared" si="909"/>
        <v>0</v>
      </c>
      <c r="GB392" s="372">
        <f t="shared" si="909"/>
        <v>6856.4000000000005</v>
      </c>
      <c r="GC392" s="406">
        <f t="shared" si="873"/>
        <v>116</v>
      </c>
      <c r="GD392" s="372">
        <f t="shared" si="873"/>
        <v>129</v>
      </c>
      <c r="GE392" s="371">
        <f t="shared" si="873"/>
        <v>0</v>
      </c>
      <c r="GF392" s="372">
        <f t="shared" si="873"/>
        <v>129</v>
      </c>
      <c r="GG392" s="371">
        <f t="shared" si="910"/>
        <v>463</v>
      </c>
      <c r="GH392" s="372">
        <f t="shared" si="910"/>
        <v>567.69999999999993</v>
      </c>
      <c r="GI392" s="371" t="str">
        <f t="shared" si="911"/>
        <v/>
      </c>
      <c r="GJ392" s="372">
        <f t="shared" si="911"/>
        <v>10039.1</v>
      </c>
      <c r="GK392" s="406">
        <f t="shared" si="874"/>
        <v>172</v>
      </c>
      <c r="GL392" s="372">
        <f t="shared" si="874"/>
        <v>198</v>
      </c>
      <c r="GM392" s="371">
        <f t="shared" si="874"/>
        <v>0</v>
      </c>
      <c r="GN392" s="372">
        <f t="shared" si="874"/>
        <v>198</v>
      </c>
      <c r="GO392" s="371">
        <f t="shared" si="912"/>
        <v>696</v>
      </c>
      <c r="GP392" s="372">
        <f t="shared" si="912"/>
        <v>831.40000000000009</v>
      </c>
      <c r="GQ392" s="371">
        <f t="shared" si="913"/>
        <v>0</v>
      </c>
      <c r="GR392" s="372">
        <f t="shared" si="913"/>
        <v>13057</v>
      </c>
      <c r="GS392" s="406">
        <f t="shared" si="875"/>
        <v>288</v>
      </c>
      <c r="GT392" s="372">
        <f t="shared" si="875"/>
        <v>327</v>
      </c>
      <c r="GU392" s="371">
        <f t="shared" si="875"/>
        <v>0</v>
      </c>
      <c r="GV392" s="372">
        <f t="shared" si="871"/>
        <v>327</v>
      </c>
      <c r="GW392" s="371">
        <f t="shared" si="914"/>
        <v>1159</v>
      </c>
      <c r="GX392" s="372">
        <f t="shared" si="914"/>
        <v>1399.1</v>
      </c>
      <c r="GY392" s="371" t="str">
        <f t="shared" si="914"/>
        <v/>
      </c>
      <c r="GZ392" s="372">
        <f t="shared" si="879"/>
        <v>23096.1</v>
      </c>
      <c r="HA392" s="406">
        <f t="shared" si="876"/>
        <v>0</v>
      </c>
      <c r="HB392" s="372">
        <f t="shared" si="876"/>
        <v>0</v>
      </c>
      <c r="HC392" s="371">
        <f t="shared" si="876"/>
        <v>0</v>
      </c>
      <c r="HD392" s="372">
        <f t="shared" si="872"/>
        <v>0</v>
      </c>
      <c r="HE392" s="371" t="str">
        <f t="shared" si="877"/>
        <v/>
      </c>
      <c r="HF392" s="372" t="str">
        <f t="shared" si="877"/>
        <v/>
      </c>
      <c r="HG392" s="371" t="str">
        <f t="shared" si="915"/>
        <v/>
      </c>
      <c r="HH392" s="372" t="str">
        <f t="shared" si="915"/>
        <v/>
      </c>
      <c r="HI392" s="406">
        <f t="shared" si="916"/>
        <v>1624</v>
      </c>
      <c r="HJ392" s="372">
        <f t="shared" si="916"/>
        <v>1972.5</v>
      </c>
      <c r="HK392" s="371" t="str">
        <f t="shared" si="917"/>
        <v/>
      </c>
      <c r="HL392" s="371">
        <f t="shared" si="917"/>
        <v>29952.5</v>
      </c>
    </row>
    <row r="393" spans="1:220" ht="15">
      <c r="A393" s="488" t="s">
        <v>287</v>
      </c>
      <c r="B393" s="487" t="s">
        <v>609</v>
      </c>
      <c r="C393" s="48"/>
      <c r="D393" s="488">
        <v>224642</v>
      </c>
      <c r="E393" s="442">
        <v>8</v>
      </c>
      <c r="F393" s="676">
        <v>2089</v>
      </c>
      <c r="G393" s="420">
        <v>3153</v>
      </c>
      <c r="H393" s="421">
        <v>73</v>
      </c>
      <c r="I393" s="510">
        <v>197</v>
      </c>
      <c r="J393" s="371">
        <f t="shared" si="927"/>
        <v>2016</v>
      </c>
      <c r="K393" s="372">
        <f t="shared" si="928"/>
        <v>2956</v>
      </c>
      <c r="L393" s="420"/>
      <c r="M393" s="371">
        <f t="shared" si="929"/>
        <v>2016</v>
      </c>
      <c r="N393" s="372">
        <f t="shared" si="930"/>
        <v>2956</v>
      </c>
      <c r="O393" s="371">
        <f t="shared" si="931"/>
        <v>0</v>
      </c>
      <c r="P393" s="372">
        <f t="shared" si="932"/>
        <v>2956</v>
      </c>
      <c r="Q393" s="424">
        <v>38</v>
      </c>
      <c r="R393" s="510">
        <v>72</v>
      </c>
      <c r="S393" s="371">
        <f t="shared" si="933"/>
        <v>0</v>
      </c>
      <c r="T393" s="372">
        <f t="shared" si="934"/>
        <v>72</v>
      </c>
      <c r="U393" s="426">
        <v>27</v>
      </c>
      <c r="V393" s="510">
        <v>60</v>
      </c>
      <c r="W393" s="371">
        <f t="shared" si="935"/>
        <v>0</v>
      </c>
      <c r="X393" s="372">
        <f t="shared" si="936"/>
        <v>60</v>
      </c>
      <c r="Y393" s="426"/>
      <c r="Z393" s="425"/>
      <c r="AA393" s="371">
        <f t="shared" si="937"/>
        <v>0</v>
      </c>
      <c r="AB393" s="372">
        <f t="shared" si="938"/>
        <v>0</v>
      </c>
      <c r="AC393" s="358">
        <f t="shared" si="939"/>
        <v>65</v>
      </c>
      <c r="AD393" s="372">
        <f t="shared" si="940"/>
        <v>132</v>
      </c>
      <c r="AE393" s="358">
        <f t="shared" si="941"/>
        <v>0</v>
      </c>
      <c r="AF393" s="372">
        <f t="shared" si="942"/>
        <v>132</v>
      </c>
      <c r="AG393" s="427">
        <v>3.2105263157894739</v>
      </c>
      <c r="AH393" s="510">
        <v>3.5</v>
      </c>
      <c r="AI393" s="371">
        <f t="shared" si="943"/>
        <v>122.00000000000001</v>
      </c>
      <c r="AJ393" s="372">
        <f t="shared" si="944"/>
        <v>252</v>
      </c>
      <c r="AK393" s="426">
        <v>2.9629629629629628</v>
      </c>
      <c r="AL393" s="510">
        <v>3.1</v>
      </c>
      <c r="AM393" s="371">
        <f t="shared" si="945"/>
        <v>80</v>
      </c>
      <c r="AN393" s="372">
        <f t="shared" si="946"/>
        <v>186</v>
      </c>
      <c r="AO393" s="426"/>
      <c r="AP393" s="446"/>
      <c r="AQ393" s="371">
        <f t="shared" si="947"/>
        <v>0</v>
      </c>
      <c r="AR393" s="372">
        <f t="shared" si="948"/>
        <v>0</v>
      </c>
      <c r="AS393" s="371">
        <f t="shared" si="949"/>
        <v>3.1076923076923078</v>
      </c>
      <c r="AT393" s="372">
        <f t="shared" si="950"/>
        <v>3.3181818181818183</v>
      </c>
      <c r="AU393" s="371">
        <f t="shared" si="951"/>
        <v>202</v>
      </c>
      <c r="AV393" s="372">
        <f t="shared" si="952"/>
        <v>438</v>
      </c>
      <c r="AW393" s="426"/>
      <c r="AX393" s="510">
        <v>72.099999999999994</v>
      </c>
      <c r="AY393" s="371">
        <f t="shared" si="953"/>
        <v>0</v>
      </c>
      <c r="AZ393" s="372">
        <f t="shared" si="954"/>
        <v>5191.2</v>
      </c>
      <c r="BA393" s="426"/>
      <c r="BB393" s="510">
        <v>60.5</v>
      </c>
      <c r="BC393" s="371">
        <f t="shared" si="955"/>
        <v>0</v>
      </c>
      <c r="BD393" s="372">
        <f t="shared" si="956"/>
        <v>3630</v>
      </c>
      <c r="BE393" s="421"/>
      <c r="BF393" s="420"/>
      <c r="BG393" s="371">
        <f t="shared" si="880"/>
        <v>0</v>
      </c>
      <c r="BH393" s="372">
        <f t="shared" si="880"/>
        <v>0</v>
      </c>
      <c r="BI393" s="371">
        <f t="shared" si="881"/>
        <v>0</v>
      </c>
      <c r="BJ393" s="372">
        <f t="shared" si="881"/>
        <v>66.827272727272728</v>
      </c>
      <c r="BK393" s="371">
        <f t="shared" si="882"/>
        <v>0</v>
      </c>
      <c r="BL393" s="372">
        <f t="shared" si="882"/>
        <v>8821.2000000000007</v>
      </c>
      <c r="BM393" s="431">
        <v>652</v>
      </c>
      <c r="BN393" s="510">
        <v>802</v>
      </c>
      <c r="BO393" s="371">
        <f t="shared" si="918"/>
        <v>0</v>
      </c>
      <c r="BP393" s="372">
        <f t="shared" si="918"/>
        <v>802</v>
      </c>
      <c r="BQ393" s="426">
        <v>430</v>
      </c>
      <c r="BR393" s="510">
        <v>523</v>
      </c>
      <c r="BS393" s="371">
        <f t="shared" si="919"/>
        <v>0</v>
      </c>
      <c r="BT393" s="372">
        <f t="shared" si="919"/>
        <v>523</v>
      </c>
      <c r="BU393" s="426"/>
      <c r="BV393" s="425"/>
      <c r="BW393" s="371">
        <f t="shared" si="920"/>
        <v>0</v>
      </c>
      <c r="BX393" s="423">
        <f t="shared" si="878"/>
        <v>0</v>
      </c>
      <c r="BY393" s="358">
        <f t="shared" si="883"/>
        <v>1082</v>
      </c>
      <c r="BZ393" s="372">
        <f t="shared" si="883"/>
        <v>1325</v>
      </c>
      <c r="CA393" s="358">
        <f t="shared" si="884"/>
        <v>0</v>
      </c>
      <c r="CB393" s="372">
        <f t="shared" si="884"/>
        <v>1325</v>
      </c>
      <c r="CC393" s="427">
        <v>4.8573619631901837</v>
      </c>
      <c r="CD393" s="510">
        <v>5.2</v>
      </c>
      <c r="CE393" s="371">
        <f t="shared" si="924"/>
        <v>3166.9999999999995</v>
      </c>
      <c r="CF393" s="372">
        <f t="shared" si="924"/>
        <v>4170.4000000000005</v>
      </c>
      <c r="CG393" s="426">
        <v>5.1046511627906979</v>
      </c>
      <c r="CH393" s="510">
        <v>5.4</v>
      </c>
      <c r="CI393" s="371">
        <f t="shared" si="921"/>
        <v>2195</v>
      </c>
      <c r="CJ393" s="372">
        <f t="shared" si="921"/>
        <v>2824.2000000000003</v>
      </c>
      <c r="CK393" s="426"/>
      <c r="CL393" s="446"/>
      <c r="CM393" s="371">
        <f t="shared" si="922"/>
        <v>0</v>
      </c>
      <c r="CN393" s="372">
        <f t="shared" si="922"/>
        <v>0</v>
      </c>
      <c r="CO393" s="371">
        <f t="shared" si="885"/>
        <v>4.9556377079482443</v>
      </c>
      <c r="CP393" s="372">
        <f t="shared" si="885"/>
        <v>5.2789433962264152</v>
      </c>
      <c r="CQ393" s="371">
        <f t="shared" si="886"/>
        <v>5362</v>
      </c>
      <c r="CR393" s="372">
        <f t="shared" si="886"/>
        <v>6994.6</v>
      </c>
      <c r="CS393" s="426"/>
      <c r="CT393" s="510">
        <v>94.2</v>
      </c>
      <c r="CU393" s="371">
        <f t="shared" si="925"/>
        <v>0</v>
      </c>
      <c r="CV393" s="372">
        <f t="shared" si="925"/>
        <v>75548.400000000009</v>
      </c>
      <c r="CW393" s="426"/>
      <c r="CX393" s="510">
        <v>90.5</v>
      </c>
      <c r="CY393" s="371">
        <f t="shared" si="926"/>
        <v>0</v>
      </c>
      <c r="CZ393" s="372">
        <f t="shared" si="926"/>
        <v>47331.5</v>
      </c>
      <c r="DA393" s="421"/>
      <c r="DB393" s="420"/>
      <c r="DC393" s="371">
        <f t="shared" si="887"/>
        <v>0</v>
      </c>
      <c r="DD393" s="372">
        <f t="shared" si="887"/>
        <v>0</v>
      </c>
      <c r="DE393" s="371">
        <f t="shared" si="888"/>
        <v>0</v>
      </c>
      <c r="DF393" s="372">
        <f t="shared" si="888"/>
        <v>92.739547169811331</v>
      </c>
      <c r="DG393" s="371">
        <f t="shared" si="889"/>
        <v>0</v>
      </c>
      <c r="DH393" s="372">
        <f t="shared" si="889"/>
        <v>122879.90000000001</v>
      </c>
      <c r="DI393" s="371">
        <f t="shared" si="890"/>
        <v>1147</v>
      </c>
      <c r="DJ393" s="372">
        <f t="shared" si="890"/>
        <v>1457</v>
      </c>
      <c r="DK393" s="371">
        <f t="shared" si="890"/>
        <v>0</v>
      </c>
      <c r="DL393" s="372">
        <f t="shared" si="890"/>
        <v>1457</v>
      </c>
      <c r="DM393" s="371">
        <f t="shared" si="891"/>
        <v>4.8509154315605931</v>
      </c>
      <c r="DN393" s="372">
        <f t="shared" si="891"/>
        <v>5.1013040494166093</v>
      </c>
      <c r="DO393" s="371">
        <f t="shared" si="892"/>
        <v>5564</v>
      </c>
      <c r="DP393" s="372">
        <f t="shared" si="892"/>
        <v>7432.5999999999995</v>
      </c>
      <c r="DQ393" s="371">
        <f t="shared" si="893"/>
        <v>0</v>
      </c>
      <c r="DR393" s="372">
        <f t="shared" si="893"/>
        <v>90.391969800960879</v>
      </c>
      <c r="DS393" s="371">
        <f t="shared" si="894"/>
        <v>0</v>
      </c>
      <c r="DT393" s="372">
        <f t="shared" si="894"/>
        <v>131701.1</v>
      </c>
      <c r="DU393" s="424">
        <v>157</v>
      </c>
      <c r="DV393" s="510">
        <v>222</v>
      </c>
      <c r="DW393" s="371">
        <f t="shared" si="895"/>
        <v>0</v>
      </c>
      <c r="DX393" s="372">
        <f t="shared" si="895"/>
        <v>222</v>
      </c>
      <c r="DY393" s="426">
        <v>243</v>
      </c>
      <c r="DZ393" s="510">
        <v>587</v>
      </c>
      <c r="EA393" s="371">
        <f t="shared" si="896"/>
        <v>0</v>
      </c>
      <c r="EB393" s="372">
        <f t="shared" si="896"/>
        <v>587</v>
      </c>
      <c r="EC393" s="426"/>
      <c r="ED393" s="425"/>
      <c r="EE393" s="371">
        <f t="shared" si="897"/>
        <v>0</v>
      </c>
      <c r="EF393" s="372">
        <f t="shared" si="897"/>
        <v>0</v>
      </c>
      <c r="EG393" s="358">
        <f t="shared" si="898"/>
        <v>400</v>
      </c>
      <c r="EH393" s="372">
        <f t="shared" si="898"/>
        <v>809</v>
      </c>
      <c r="EI393" s="358">
        <f t="shared" si="899"/>
        <v>0</v>
      </c>
      <c r="EJ393" s="372">
        <f t="shared" si="899"/>
        <v>809</v>
      </c>
      <c r="EK393" s="427">
        <v>4.2165605095541405</v>
      </c>
      <c r="EL393" s="510">
        <v>4.2</v>
      </c>
      <c r="EM393" s="371">
        <f t="shared" ref="EM393:EN448" si="959">IF(DU393&gt;0,(DU393*EK393),)</f>
        <v>662.00000000000011</v>
      </c>
      <c r="EN393" s="372">
        <f t="shared" si="959"/>
        <v>932.40000000000009</v>
      </c>
      <c r="EO393" s="426">
        <v>4.2016460905349797</v>
      </c>
      <c r="EP393" s="510">
        <v>4.4000000000000004</v>
      </c>
      <c r="EQ393" s="371">
        <f t="shared" si="923"/>
        <v>1021.0000000000001</v>
      </c>
      <c r="ER393" s="372">
        <f t="shared" si="923"/>
        <v>2582.8000000000002</v>
      </c>
      <c r="ES393" s="426"/>
      <c r="ET393" s="446"/>
      <c r="EU393" s="371">
        <f t="shared" si="957"/>
        <v>0</v>
      </c>
      <c r="EV393" s="372">
        <f t="shared" si="958"/>
        <v>0</v>
      </c>
      <c r="EW393" s="371">
        <f t="shared" si="900"/>
        <v>4.2075000000000005</v>
      </c>
      <c r="EX393" s="372">
        <f t="shared" si="900"/>
        <v>4.3451174289245982</v>
      </c>
      <c r="EY393" s="371">
        <f t="shared" si="901"/>
        <v>1683.0000000000002</v>
      </c>
      <c r="EZ393" s="372">
        <f t="shared" si="901"/>
        <v>3515.2</v>
      </c>
      <c r="FA393" s="426"/>
      <c r="FB393" s="510">
        <v>65.7</v>
      </c>
      <c r="FC393" s="371">
        <f t="shared" si="902"/>
        <v>0</v>
      </c>
      <c r="FD393" s="372">
        <f t="shared" si="902"/>
        <v>14585.400000000001</v>
      </c>
      <c r="FE393" s="426"/>
      <c r="FF393" s="510">
        <v>46.6</v>
      </c>
      <c r="FG393" s="371">
        <f t="shared" si="903"/>
        <v>0</v>
      </c>
      <c r="FH393" s="372">
        <f t="shared" si="903"/>
        <v>27354.2</v>
      </c>
      <c r="FI393" s="421"/>
      <c r="FJ393" s="420"/>
      <c r="FK393" s="371">
        <f t="shared" si="904"/>
        <v>0</v>
      </c>
      <c r="FL393" s="372">
        <f t="shared" si="904"/>
        <v>0</v>
      </c>
      <c r="FM393" s="371">
        <f t="shared" si="905"/>
        <v>0</v>
      </c>
      <c r="FN393" s="372">
        <f t="shared" si="905"/>
        <v>51.84128553770087</v>
      </c>
      <c r="FO393" s="371">
        <f t="shared" si="906"/>
        <v>0</v>
      </c>
      <c r="FP393" s="372">
        <f t="shared" si="906"/>
        <v>41939.600000000006</v>
      </c>
      <c r="FQ393" s="424">
        <v>469</v>
      </c>
      <c r="FR393" s="510">
        <v>690</v>
      </c>
      <c r="FS393" s="371">
        <f t="shared" si="907"/>
        <v>0</v>
      </c>
      <c r="FT393" s="372">
        <f t="shared" si="907"/>
        <v>690</v>
      </c>
      <c r="FU393" s="426">
        <v>6.2345415778251603</v>
      </c>
      <c r="FV393" s="510">
        <v>6</v>
      </c>
      <c r="FW393" s="371">
        <f t="shared" si="908"/>
        <v>2924</v>
      </c>
      <c r="FX393" s="372">
        <f t="shared" si="908"/>
        <v>4140</v>
      </c>
      <c r="FY393" s="426"/>
      <c r="FZ393" s="510">
        <v>65.3</v>
      </c>
      <c r="GA393" s="371">
        <f t="shared" si="909"/>
        <v>0</v>
      </c>
      <c r="GB393" s="372">
        <f t="shared" si="909"/>
        <v>45057</v>
      </c>
      <c r="GC393" s="406">
        <f t="shared" si="873"/>
        <v>847</v>
      </c>
      <c r="GD393" s="372">
        <f t="shared" si="873"/>
        <v>1096</v>
      </c>
      <c r="GE393" s="371">
        <f t="shared" si="873"/>
        <v>0</v>
      </c>
      <c r="GF393" s="372">
        <f t="shared" si="873"/>
        <v>1096</v>
      </c>
      <c r="GG393" s="371">
        <f t="shared" si="910"/>
        <v>3950.9999999999995</v>
      </c>
      <c r="GH393" s="372">
        <f t="shared" si="910"/>
        <v>5354.8000000000011</v>
      </c>
      <c r="GI393" s="371" t="str">
        <f t="shared" si="911"/>
        <v/>
      </c>
      <c r="GJ393" s="372">
        <f t="shared" si="911"/>
        <v>95325</v>
      </c>
      <c r="GK393" s="406">
        <f t="shared" si="874"/>
        <v>700</v>
      </c>
      <c r="GL393" s="372">
        <f t="shared" si="874"/>
        <v>1170</v>
      </c>
      <c r="GM393" s="371">
        <f t="shared" si="874"/>
        <v>0</v>
      </c>
      <c r="GN393" s="372">
        <f t="shared" si="874"/>
        <v>1170</v>
      </c>
      <c r="GO393" s="371">
        <f t="shared" si="912"/>
        <v>3296</v>
      </c>
      <c r="GP393" s="372">
        <f t="shared" si="912"/>
        <v>5593</v>
      </c>
      <c r="GQ393" s="371">
        <f t="shared" si="913"/>
        <v>0</v>
      </c>
      <c r="GR393" s="372">
        <f t="shared" si="913"/>
        <v>78315.7</v>
      </c>
      <c r="GS393" s="406">
        <f t="shared" si="875"/>
        <v>1547</v>
      </c>
      <c r="GT393" s="372">
        <f t="shared" si="875"/>
        <v>2266</v>
      </c>
      <c r="GU393" s="371">
        <f t="shared" si="875"/>
        <v>0</v>
      </c>
      <c r="GV393" s="372">
        <f t="shared" si="871"/>
        <v>2266</v>
      </c>
      <c r="GW393" s="371">
        <f t="shared" si="914"/>
        <v>7247</v>
      </c>
      <c r="GX393" s="372">
        <f t="shared" si="914"/>
        <v>10947.800000000001</v>
      </c>
      <c r="GY393" s="371" t="str">
        <f t="shared" si="914"/>
        <v/>
      </c>
      <c r="GZ393" s="372">
        <f t="shared" si="879"/>
        <v>173640.7</v>
      </c>
      <c r="HA393" s="406">
        <f t="shared" si="876"/>
        <v>0</v>
      </c>
      <c r="HB393" s="372">
        <f t="shared" si="876"/>
        <v>0</v>
      </c>
      <c r="HC393" s="371">
        <f t="shared" si="876"/>
        <v>0</v>
      </c>
      <c r="HD393" s="372">
        <f t="shared" si="872"/>
        <v>0</v>
      </c>
      <c r="HE393" s="371" t="str">
        <f t="shared" si="877"/>
        <v/>
      </c>
      <c r="HF393" s="372" t="str">
        <f t="shared" si="877"/>
        <v/>
      </c>
      <c r="HG393" s="371" t="str">
        <f t="shared" si="915"/>
        <v/>
      </c>
      <c r="HH393" s="372" t="str">
        <f t="shared" si="915"/>
        <v/>
      </c>
      <c r="HI393" s="406">
        <f t="shared" si="916"/>
        <v>10171</v>
      </c>
      <c r="HJ393" s="372">
        <f t="shared" si="916"/>
        <v>15087.8</v>
      </c>
      <c r="HK393" s="371" t="str">
        <f t="shared" si="917"/>
        <v/>
      </c>
      <c r="HL393" s="371">
        <f t="shared" si="917"/>
        <v>218697.7</v>
      </c>
    </row>
    <row r="394" spans="1:220" ht="15">
      <c r="A394" s="488" t="s">
        <v>287</v>
      </c>
      <c r="B394" s="487" t="s">
        <v>610</v>
      </c>
      <c r="C394" s="48"/>
      <c r="D394" s="488">
        <v>225423</v>
      </c>
      <c r="E394" s="442">
        <v>8</v>
      </c>
      <c r="F394" s="676">
        <v>2722</v>
      </c>
      <c r="G394" s="420">
        <v>3347</v>
      </c>
      <c r="H394" s="421">
        <v>24</v>
      </c>
      <c r="I394" s="510">
        <v>32</v>
      </c>
      <c r="J394" s="371">
        <f t="shared" si="927"/>
        <v>2698</v>
      </c>
      <c r="K394" s="372">
        <f t="shared" si="928"/>
        <v>3315</v>
      </c>
      <c r="L394" s="420"/>
      <c r="M394" s="371">
        <f t="shared" si="929"/>
        <v>2698</v>
      </c>
      <c r="N394" s="372">
        <f t="shared" si="930"/>
        <v>3315</v>
      </c>
      <c r="O394" s="371">
        <f t="shared" si="931"/>
        <v>0</v>
      </c>
      <c r="P394" s="372">
        <f t="shared" si="932"/>
        <v>3315</v>
      </c>
      <c r="Q394" s="424">
        <v>30</v>
      </c>
      <c r="R394" s="510">
        <v>27</v>
      </c>
      <c r="S394" s="371">
        <f t="shared" si="933"/>
        <v>0</v>
      </c>
      <c r="T394" s="372">
        <f t="shared" si="934"/>
        <v>27</v>
      </c>
      <c r="U394" s="426">
        <v>51</v>
      </c>
      <c r="V394" s="510">
        <v>92</v>
      </c>
      <c r="W394" s="371">
        <f t="shared" si="935"/>
        <v>0</v>
      </c>
      <c r="X394" s="372">
        <f t="shared" si="936"/>
        <v>92</v>
      </c>
      <c r="Y394" s="426"/>
      <c r="Z394" s="425"/>
      <c r="AA394" s="371">
        <f t="shared" si="937"/>
        <v>0</v>
      </c>
      <c r="AB394" s="372">
        <f t="shared" si="938"/>
        <v>0</v>
      </c>
      <c r="AC394" s="358">
        <f t="shared" si="939"/>
        <v>81</v>
      </c>
      <c r="AD394" s="372">
        <f t="shared" si="940"/>
        <v>119</v>
      </c>
      <c r="AE394" s="358">
        <f t="shared" si="941"/>
        <v>0</v>
      </c>
      <c r="AF394" s="372">
        <f t="shared" si="942"/>
        <v>119</v>
      </c>
      <c r="AG394" s="427">
        <v>3.4666666666666668</v>
      </c>
      <c r="AH394" s="510">
        <v>3.4</v>
      </c>
      <c r="AI394" s="371">
        <f t="shared" si="943"/>
        <v>104</v>
      </c>
      <c r="AJ394" s="372">
        <f t="shared" si="944"/>
        <v>91.8</v>
      </c>
      <c r="AK394" s="426">
        <v>2.7058823529411766</v>
      </c>
      <c r="AL394" s="510">
        <v>3.1</v>
      </c>
      <c r="AM394" s="371">
        <f t="shared" si="945"/>
        <v>138</v>
      </c>
      <c r="AN394" s="372">
        <f t="shared" si="946"/>
        <v>285.2</v>
      </c>
      <c r="AO394" s="426"/>
      <c r="AP394" s="446"/>
      <c r="AQ394" s="371">
        <f t="shared" si="947"/>
        <v>0</v>
      </c>
      <c r="AR394" s="372">
        <f t="shared" si="948"/>
        <v>0</v>
      </c>
      <c r="AS394" s="371">
        <f t="shared" si="949"/>
        <v>2.9876543209876543</v>
      </c>
      <c r="AT394" s="372">
        <f t="shared" si="950"/>
        <v>3.1680672268907561</v>
      </c>
      <c r="AU394" s="371">
        <f t="shared" si="951"/>
        <v>242</v>
      </c>
      <c r="AV394" s="372">
        <f t="shared" si="952"/>
        <v>377</v>
      </c>
      <c r="AW394" s="426"/>
      <c r="AX394" s="510">
        <v>75.400000000000006</v>
      </c>
      <c r="AY394" s="371">
        <f t="shared" si="953"/>
        <v>0</v>
      </c>
      <c r="AZ394" s="372">
        <f t="shared" si="954"/>
        <v>2035.8000000000002</v>
      </c>
      <c r="BA394" s="426"/>
      <c r="BB394" s="510">
        <v>50.6</v>
      </c>
      <c r="BC394" s="371">
        <f t="shared" si="955"/>
        <v>0</v>
      </c>
      <c r="BD394" s="372">
        <f t="shared" si="956"/>
        <v>4655.2</v>
      </c>
      <c r="BE394" s="421"/>
      <c r="BF394" s="420"/>
      <c r="BG394" s="371">
        <f t="shared" si="880"/>
        <v>0</v>
      </c>
      <c r="BH394" s="372">
        <f t="shared" si="880"/>
        <v>0</v>
      </c>
      <c r="BI394" s="371">
        <f t="shared" si="881"/>
        <v>0</v>
      </c>
      <c r="BJ394" s="372">
        <f t="shared" si="881"/>
        <v>56.226890756302524</v>
      </c>
      <c r="BK394" s="371">
        <f t="shared" si="882"/>
        <v>0</v>
      </c>
      <c r="BL394" s="372">
        <f t="shared" si="882"/>
        <v>6691</v>
      </c>
      <c r="BM394" s="431">
        <v>299</v>
      </c>
      <c r="BN394" s="510">
        <v>322</v>
      </c>
      <c r="BO394" s="371">
        <f t="shared" si="918"/>
        <v>0</v>
      </c>
      <c r="BP394" s="372">
        <f t="shared" si="918"/>
        <v>322</v>
      </c>
      <c r="BQ394" s="426">
        <v>434</v>
      </c>
      <c r="BR394" s="510">
        <v>542</v>
      </c>
      <c r="BS394" s="371">
        <f t="shared" si="919"/>
        <v>0</v>
      </c>
      <c r="BT394" s="372">
        <f t="shared" si="919"/>
        <v>542</v>
      </c>
      <c r="BU394" s="426"/>
      <c r="BV394" s="425"/>
      <c r="BW394" s="371">
        <f t="shared" si="920"/>
        <v>0</v>
      </c>
      <c r="BX394" s="423">
        <f t="shared" si="878"/>
        <v>0</v>
      </c>
      <c r="BY394" s="358">
        <f t="shared" si="883"/>
        <v>733</v>
      </c>
      <c r="BZ394" s="372">
        <f t="shared" si="883"/>
        <v>864</v>
      </c>
      <c r="CA394" s="358">
        <f t="shared" si="884"/>
        <v>0</v>
      </c>
      <c r="CB394" s="372">
        <f t="shared" si="884"/>
        <v>864</v>
      </c>
      <c r="CC394" s="427">
        <v>4.5652173913043477</v>
      </c>
      <c r="CD394" s="510">
        <v>4.4000000000000004</v>
      </c>
      <c r="CE394" s="371">
        <f t="shared" si="924"/>
        <v>1365</v>
      </c>
      <c r="CF394" s="372">
        <f t="shared" si="924"/>
        <v>1416.8000000000002</v>
      </c>
      <c r="CG394" s="426">
        <v>4.9423963133640552</v>
      </c>
      <c r="CH394" s="510">
        <v>4.7</v>
      </c>
      <c r="CI394" s="371">
        <f t="shared" si="921"/>
        <v>2145</v>
      </c>
      <c r="CJ394" s="372">
        <f t="shared" si="921"/>
        <v>2547.4</v>
      </c>
      <c r="CK394" s="426"/>
      <c r="CL394" s="446"/>
      <c r="CM394" s="371">
        <f t="shared" si="922"/>
        <v>0</v>
      </c>
      <c r="CN394" s="372">
        <f t="shared" si="922"/>
        <v>0</v>
      </c>
      <c r="CO394" s="371">
        <f t="shared" si="885"/>
        <v>4.7885402455661668</v>
      </c>
      <c r="CP394" s="372">
        <f t="shared" si="885"/>
        <v>4.5881944444444445</v>
      </c>
      <c r="CQ394" s="371">
        <f t="shared" si="886"/>
        <v>3510.0000000000005</v>
      </c>
      <c r="CR394" s="372">
        <f t="shared" si="886"/>
        <v>3964.2</v>
      </c>
      <c r="CS394" s="426"/>
      <c r="CT394" s="510">
        <v>89.7</v>
      </c>
      <c r="CU394" s="371">
        <f t="shared" si="925"/>
        <v>0</v>
      </c>
      <c r="CV394" s="372">
        <f t="shared" si="925"/>
        <v>28883.4</v>
      </c>
      <c r="CW394" s="426"/>
      <c r="CX394" s="510">
        <v>84.9</v>
      </c>
      <c r="CY394" s="371">
        <f t="shared" si="926"/>
        <v>0</v>
      </c>
      <c r="CZ394" s="372">
        <f t="shared" si="926"/>
        <v>46015.8</v>
      </c>
      <c r="DA394" s="421"/>
      <c r="DB394" s="420"/>
      <c r="DC394" s="371">
        <f t="shared" si="887"/>
        <v>0</v>
      </c>
      <c r="DD394" s="372">
        <f t="shared" si="887"/>
        <v>0</v>
      </c>
      <c r="DE394" s="371">
        <f t="shared" si="888"/>
        <v>0</v>
      </c>
      <c r="DF394" s="372">
        <f t="shared" si="888"/>
        <v>86.688888888888897</v>
      </c>
      <c r="DG394" s="371">
        <f t="shared" si="889"/>
        <v>0</v>
      </c>
      <c r="DH394" s="372">
        <f t="shared" si="889"/>
        <v>74899.200000000012</v>
      </c>
      <c r="DI394" s="371">
        <f t="shared" si="890"/>
        <v>814</v>
      </c>
      <c r="DJ394" s="372">
        <f t="shared" si="890"/>
        <v>983</v>
      </c>
      <c r="DK394" s="371">
        <f t="shared" si="890"/>
        <v>0</v>
      </c>
      <c r="DL394" s="372">
        <f t="shared" si="890"/>
        <v>983</v>
      </c>
      <c r="DM394" s="371">
        <f t="shared" si="891"/>
        <v>4.6093366093366095</v>
      </c>
      <c r="DN394" s="372">
        <f t="shared" si="891"/>
        <v>4.416276703967446</v>
      </c>
      <c r="DO394" s="371">
        <f t="shared" si="892"/>
        <v>3752</v>
      </c>
      <c r="DP394" s="372">
        <f t="shared" si="892"/>
        <v>4341.2</v>
      </c>
      <c r="DQ394" s="371">
        <f t="shared" si="893"/>
        <v>0</v>
      </c>
      <c r="DR394" s="372">
        <f t="shared" si="893"/>
        <v>83.001220752797565</v>
      </c>
      <c r="DS394" s="371">
        <f t="shared" si="894"/>
        <v>0</v>
      </c>
      <c r="DT394" s="372">
        <f t="shared" si="894"/>
        <v>81590.200000000012</v>
      </c>
      <c r="DU394" s="424">
        <v>235</v>
      </c>
      <c r="DV394" s="510">
        <v>272</v>
      </c>
      <c r="DW394" s="371">
        <f t="shared" si="895"/>
        <v>0</v>
      </c>
      <c r="DX394" s="372">
        <f t="shared" si="895"/>
        <v>272</v>
      </c>
      <c r="DY394" s="426">
        <v>443</v>
      </c>
      <c r="DZ394" s="510">
        <v>607</v>
      </c>
      <c r="EA394" s="371">
        <f t="shared" si="896"/>
        <v>0</v>
      </c>
      <c r="EB394" s="372">
        <f t="shared" si="896"/>
        <v>607</v>
      </c>
      <c r="EC394" s="426"/>
      <c r="ED394" s="425"/>
      <c r="EE394" s="371">
        <f t="shared" si="897"/>
        <v>0</v>
      </c>
      <c r="EF394" s="372">
        <f t="shared" si="897"/>
        <v>0</v>
      </c>
      <c r="EG394" s="358">
        <f t="shared" si="898"/>
        <v>678</v>
      </c>
      <c r="EH394" s="372">
        <f t="shared" si="898"/>
        <v>879</v>
      </c>
      <c r="EI394" s="358">
        <f t="shared" si="899"/>
        <v>0</v>
      </c>
      <c r="EJ394" s="372">
        <f t="shared" si="899"/>
        <v>879</v>
      </c>
      <c r="EK394" s="427">
        <v>3.4042553191489362</v>
      </c>
      <c r="EL394" s="510">
        <v>3.2</v>
      </c>
      <c r="EM394" s="371">
        <f t="shared" si="959"/>
        <v>800</v>
      </c>
      <c r="EN394" s="372">
        <f t="shared" si="959"/>
        <v>870.40000000000009</v>
      </c>
      <c r="EO394" s="426">
        <v>3.5372460496613995</v>
      </c>
      <c r="EP394" s="510">
        <v>3.4</v>
      </c>
      <c r="EQ394" s="371">
        <f t="shared" si="923"/>
        <v>1567</v>
      </c>
      <c r="ER394" s="372">
        <f t="shared" si="923"/>
        <v>2063.7999999999997</v>
      </c>
      <c r="ES394" s="426"/>
      <c r="ET394" s="446"/>
      <c r="EU394" s="371">
        <f t="shared" si="957"/>
        <v>0</v>
      </c>
      <c r="EV394" s="372">
        <f t="shared" si="958"/>
        <v>0</v>
      </c>
      <c r="EW394" s="371">
        <f t="shared" si="900"/>
        <v>3.4911504424778763</v>
      </c>
      <c r="EX394" s="372">
        <f t="shared" si="900"/>
        <v>3.3381114903299203</v>
      </c>
      <c r="EY394" s="371">
        <f t="shared" si="901"/>
        <v>2367</v>
      </c>
      <c r="EZ394" s="372">
        <f t="shared" si="901"/>
        <v>2934.2</v>
      </c>
      <c r="FA394" s="426"/>
      <c r="FB394" s="510">
        <v>67.2</v>
      </c>
      <c r="FC394" s="371">
        <f t="shared" si="902"/>
        <v>0</v>
      </c>
      <c r="FD394" s="372">
        <f t="shared" si="902"/>
        <v>18278.400000000001</v>
      </c>
      <c r="FE394" s="426"/>
      <c r="FF394" s="510">
        <v>57.5</v>
      </c>
      <c r="FG394" s="371">
        <f t="shared" si="903"/>
        <v>0</v>
      </c>
      <c r="FH394" s="372">
        <f t="shared" si="903"/>
        <v>34902.5</v>
      </c>
      <c r="FI394" s="421"/>
      <c r="FJ394" s="420"/>
      <c r="FK394" s="371">
        <f t="shared" si="904"/>
        <v>0</v>
      </c>
      <c r="FL394" s="372">
        <f t="shared" si="904"/>
        <v>0</v>
      </c>
      <c r="FM394" s="371">
        <f t="shared" si="905"/>
        <v>0</v>
      </c>
      <c r="FN394" s="372">
        <f t="shared" si="905"/>
        <v>60.501592718998864</v>
      </c>
      <c r="FO394" s="371">
        <f t="shared" si="906"/>
        <v>0</v>
      </c>
      <c r="FP394" s="372">
        <f t="shared" si="906"/>
        <v>53180.9</v>
      </c>
      <c r="FQ394" s="424">
        <v>1206</v>
      </c>
      <c r="FR394" s="510">
        <v>1453</v>
      </c>
      <c r="FS394" s="371">
        <f t="shared" si="907"/>
        <v>0</v>
      </c>
      <c r="FT394" s="372">
        <f t="shared" si="907"/>
        <v>1453</v>
      </c>
      <c r="FU394" s="426">
        <v>4.7553897180762856</v>
      </c>
      <c r="FV394" s="510">
        <v>4.4000000000000004</v>
      </c>
      <c r="FW394" s="371">
        <f t="shared" si="908"/>
        <v>5735.0000000000009</v>
      </c>
      <c r="FX394" s="372">
        <f t="shared" si="908"/>
        <v>6393.2000000000007</v>
      </c>
      <c r="FY394" s="426"/>
      <c r="FZ394" s="510">
        <v>62.2</v>
      </c>
      <c r="GA394" s="371">
        <f t="shared" si="909"/>
        <v>0</v>
      </c>
      <c r="GB394" s="372">
        <f t="shared" si="909"/>
        <v>90376.6</v>
      </c>
      <c r="GC394" s="406">
        <f t="shared" si="873"/>
        <v>564</v>
      </c>
      <c r="GD394" s="372">
        <f t="shared" si="873"/>
        <v>621</v>
      </c>
      <c r="GE394" s="371">
        <f t="shared" si="873"/>
        <v>0</v>
      </c>
      <c r="GF394" s="372">
        <f t="shared" si="873"/>
        <v>621</v>
      </c>
      <c r="GG394" s="371">
        <f t="shared" si="910"/>
        <v>2269</v>
      </c>
      <c r="GH394" s="372">
        <f t="shared" si="910"/>
        <v>2379</v>
      </c>
      <c r="GI394" s="371" t="str">
        <f t="shared" si="911"/>
        <v/>
      </c>
      <c r="GJ394" s="372">
        <f t="shared" si="911"/>
        <v>49197.600000000006</v>
      </c>
      <c r="GK394" s="406">
        <f t="shared" si="874"/>
        <v>928</v>
      </c>
      <c r="GL394" s="372">
        <f t="shared" si="874"/>
        <v>1241</v>
      </c>
      <c r="GM394" s="371">
        <f t="shared" si="874"/>
        <v>0</v>
      </c>
      <c r="GN394" s="372">
        <f t="shared" si="874"/>
        <v>1241</v>
      </c>
      <c r="GO394" s="371">
        <f t="shared" si="912"/>
        <v>3850</v>
      </c>
      <c r="GP394" s="372">
        <f t="shared" si="912"/>
        <v>4896.3999999999996</v>
      </c>
      <c r="GQ394" s="371">
        <f t="shared" si="913"/>
        <v>0</v>
      </c>
      <c r="GR394" s="372">
        <f t="shared" si="913"/>
        <v>85573.5</v>
      </c>
      <c r="GS394" s="406">
        <f t="shared" si="875"/>
        <v>1492</v>
      </c>
      <c r="GT394" s="372">
        <f t="shared" si="875"/>
        <v>1862</v>
      </c>
      <c r="GU394" s="371">
        <f t="shared" si="875"/>
        <v>0</v>
      </c>
      <c r="GV394" s="372">
        <f t="shared" si="871"/>
        <v>1862</v>
      </c>
      <c r="GW394" s="371">
        <f t="shared" si="914"/>
        <v>6119</v>
      </c>
      <c r="GX394" s="372">
        <f t="shared" si="914"/>
        <v>7275.4</v>
      </c>
      <c r="GY394" s="371" t="str">
        <f t="shared" si="914"/>
        <v/>
      </c>
      <c r="GZ394" s="372">
        <f t="shared" si="879"/>
        <v>134771.1</v>
      </c>
      <c r="HA394" s="406">
        <f t="shared" si="876"/>
        <v>0</v>
      </c>
      <c r="HB394" s="372">
        <f t="shared" si="876"/>
        <v>0</v>
      </c>
      <c r="HC394" s="371">
        <f t="shared" si="876"/>
        <v>0</v>
      </c>
      <c r="HD394" s="372">
        <f t="shared" si="872"/>
        <v>0</v>
      </c>
      <c r="HE394" s="371" t="str">
        <f t="shared" si="877"/>
        <v/>
      </c>
      <c r="HF394" s="372" t="str">
        <f t="shared" si="877"/>
        <v/>
      </c>
      <c r="HG394" s="371" t="str">
        <f t="shared" si="915"/>
        <v/>
      </c>
      <c r="HH394" s="372" t="str">
        <f t="shared" si="915"/>
        <v/>
      </c>
      <c r="HI394" s="406">
        <f t="shared" si="916"/>
        <v>11854</v>
      </c>
      <c r="HJ394" s="372">
        <f t="shared" si="916"/>
        <v>13668.6</v>
      </c>
      <c r="HK394" s="371" t="str">
        <f t="shared" si="917"/>
        <v/>
      </c>
      <c r="HL394" s="371">
        <f t="shared" si="917"/>
        <v>225147.7</v>
      </c>
    </row>
    <row r="395" spans="1:220" ht="15">
      <c r="A395" s="488" t="s">
        <v>287</v>
      </c>
      <c r="B395" s="487" t="s">
        <v>611</v>
      </c>
      <c r="C395" s="48"/>
      <c r="D395" s="488">
        <v>226134</v>
      </c>
      <c r="E395" s="442">
        <v>8</v>
      </c>
      <c r="F395" s="676">
        <v>624</v>
      </c>
      <c r="G395" s="420">
        <v>624</v>
      </c>
      <c r="H395" s="421">
        <v>7</v>
      </c>
      <c r="I395" s="510">
        <v>3</v>
      </c>
      <c r="J395" s="371">
        <f t="shared" si="927"/>
        <v>617</v>
      </c>
      <c r="K395" s="372">
        <f t="shared" si="928"/>
        <v>621</v>
      </c>
      <c r="L395" s="420"/>
      <c r="M395" s="371">
        <f t="shared" si="929"/>
        <v>617</v>
      </c>
      <c r="N395" s="372">
        <f t="shared" si="930"/>
        <v>621</v>
      </c>
      <c r="O395" s="371">
        <f t="shared" si="931"/>
        <v>0</v>
      </c>
      <c r="P395" s="372">
        <f t="shared" si="932"/>
        <v>621</v>
      </c>
      <c r="Q395" s="424">
        <v>2</v>
      </c>
      <c r="R395" s="510">
        <v>9</v>
      </c>
      <c r="S395" s="371">
        <f t="shared" si="933"/>
        <v>0</v>
      </c>
      <c r="T395" s="372">
        <f t="shared" si="934"/>
        <v>9</v>
      </c>
      <c r="U395" s="426">
        <v>5</v>
      </c>
      <c r="V395" s="510">
        <v>6</v>
      </c>
      <c r="W395" s="371">
        <f t="shared" si="935"/>
        <v>0</v>
      </c>
      <c r="X395" s="372">
        <f t="shared" si="936"/>
        <v>6</v>
      </c>
      <c r="Y395" s="426"/>
      <c r="Z395" s="425"/>
      <c r="AA395" s="371">
        <f t="shared" si="937"/>
        <v>0</v>
      </c>
      <c r="AB395" s="372">
        <f t="shared" si="938"/>
        <v>0</v>
      </c>
      <c r="AC395" s="358">
        <f t="shared" si="939"/>
        <v>7</v>
      </c>
      <c r="AD395" s="372">
        <f t="shared" si="940"/>
        <v>15</v>
      </c>
      <c r="AE395" s="358">
        <f t="shared" si="941"/>
        <v>0</v>
      </c>
      <c r="AF395" s="372">
        <f t="shared" si="942"/>
        <v>15</v>
      </c>
      <c r="AG395" s="427">
        <v>3.5</v>
      </c>
      <c r="AH395" s="510">
        <v>2.4</v>
      </c>
      <c r="AI395" s="371">
        <f t="shared" si="943"/>
        <v>7</v>
      </c>
      <c r="AJ395" s="372">
        <f t="shared" si="944"/>
        <v>21.599999999999998</v>
      </c>
      <c r="AK395" s="426">
        <v>5.2</v>
      </c>
      <c r="AL395" s="510">
        <v>2.7</v>
      </c>
      <c r="AM395" s="371">
        <f t="shared" si="945"/>
        <v>26</v>
      </c>
      <c r="AN395" s="372">
        <f t="shared" si="946"/>
        <v>16.200000000000003</v>
      </c>
      <c r="AO395" s="426"/>
      <c r="AP395" s="446"/>
      <c r="AQ395" s="371">
        <f t="shared" si="947"/>
        <v>0</v>
      </c>
      <c r="AR395" s="372">
        <f t="shared" si="948"/>
        <v>0</v>
      </c>
      <c r="AS395" s="371">
        <f t="shared" si="949"/>
        <v>4.7142857142857144</v>
      </c>
      <c r="AT395" s="372">
        <f t="shared" si="950"/>
        <v>2.52</v>
      </c>
      <c r="AU395" s="371">
        <f t="shared" si="951"/>
        <v>33</v>
      </c>
      <c r="AV395" s="372">
        <f t="shared" si="952"/>
        <v>37.799999999999997</v>
      </c>
      <c r="AW395" s="426"/>
      <c r="AX395" s="510">
        <v>72.599999999999994</v>
      </c>
      <c r="AY395" s="371">
        <f t="shared" si="953"/>
        <v>0</v>
      </c>
      <c r="AZ395" s="372">
        <f t="shared" si="954"/>
        <v>653.4</v>
      </c>
      <c r="BA395" s="426"/>
      <c r="BB395" s="510">
        <v>73.3</v>
      </c>
      <c r="BC395" s="371">
        <f t="shared" si="955"/>
        <v>0</v>
      </c>
      <c r="BD395" s="372">
        <f t="shared" si="956"/>
        <v>439.79999999999995</v>
      </c>
      <c r="BE395" s="421"/>
      <c r="BF395" s="420"/>
      <c r="BG395" s="371">
        <f t="shared" si="880"/>
        <v>0</v>
      </c>
      <c r="BH395" s="372">
        <f t="shared" si="880"/>
        <v>0</v>
      </c>
      <c r="BI395" s="371">
        <f t="shared" si="881"/>
        <v>0</v>
      </c>
      <c r="BJ395" s="372">
        <f t="shared" si="881"/>
        <v>72.879999999999981</v>
      </c>
      <c r="BK395" s="371">
        <f t="shared" si="882"/>
        <v>0</v>
      </c>
      <c r="BL395" s="372">
        <f t="shared" si="882"/>
        <v>1093.1999999999998</v>
      </c>
      <c r="BM395" s="431">
        <v>175</v>
      </c>
      <c r="BN395" s="510">
        <v>199</v>
      </c>
      <c r="BO395" s="371">
        <f t="shared" si="918"/>
        <v>0</v>
      </c>
      <c r="BP395" s="372">
        <f t="shared" si="918"/>
        <v>199</v>
      </c>
      <c r="BQ395" s="426">
        <v>129</v>
      </c>
      <c r="BR395" s="510">
        <v>136</v>
      </c>
      <c r="BS395" s="371">
        <f t="shared" si="919"/>
        <v>0</v>
      </c>
      <c r="BT395" s="372">
        <f t="shared" si="919"/>
        <v>136</v>
      </c>
      <c r="BU395" s="426"/>
      <c r="BV395" s="425"/>
      <c r="BW395" s="371">
        <f t="shared" si="920"/>
        <v>0</v>
      </c>
      <c r="BX395" s="423">
        <f t="shared" si="878"/>
        <v>0</v>
      </c>
      <c r="BY395" s="358">
        <f t="shared" si="883"/>
        <v>304</v>
      </c>
      <c r="BZ395" s="372">
        <f t="shared" si="883"/>
        <v>335</v>
      </c>
      <c r="CA395" s="358">
        <f t="shared" si="884"/>
        <v>0</v>
      </c>
      <c r="CB395" s="372">
        <f t="shared" si="884"/>
        <v>335</v>
      </c>
      <c r="CC395" s="427">
        <v>4.72</v>
      </c>
      <c r="CD395" s="510">
        <v>4.5</v>
      </c>
      <c r="CE395" s="371">
        <f t="shared" si="924"/>
        <v>826</v>
      </c>
      <c r="CF395" s="372">
        <f t="shared" si="924"/>
        <v>895.5</v>
      </c>
      <c r="CG395" s="426">
        <v>4.9147286821705425</v>
      </c>
      <c r="CH395" s="510">
        <v>4.8</v>
      </c>
      <c r="CI395" s="371">
        <f t="shared" si="921"/>
        <v>634</v>
      </c>
      <c r="CJ395" s="372">
        <f t="shared" si="921"/>
        <v>652.79999999999995</v>
      </c>
      <c r="CK395" s="426"/>
      <c r="CL395" s="446"/>
      <c r="CM395" s="371">
        <f t="shared" si="922"/>
        <v>0</v>
      </c>
      <c r="CN395" s="372">
        <f t="shared" si="922"/>
        <v>0</v>
      </c>
      <c r="CO395" s="371">
        <f t="shared" si="885"/>
        <v>4.8026315789473681</v>
      </c>
      <c r="CP395" s="372">
        <f t="shared" si="885"/>
        <v>4.6217910447761197</v>
      </c>
      <c r="CQ395" s="371">
        <f t="shared" si="886"/>
        <v>1460</v>
      </c>
      <c r="CR395" s="372">
        <f t="shared" si="886"/>
        <v>1548.3000000000002</v>
      </c>
      <c r="CS395" s="426"/>
      <c r="CT395" s="510">
        <v>89.7</v>
      </c>
      <c r="CU395" s="371">
        <f t="shared" si="925"/>
        <v>0</v>
      </c>
      <c r="CV395" s="372">
        <f t="shared" si="925"/>
        <v>17850.3</v>
      </c>
      <c r="CW395" s="426"/>
      <c r="CX395" s="510">
        <v>92.5</v>
      </c>
      <c r="CY395" s="371">
        <f t="shared" si="926"/>
        <v>0</v>
      </c>
      <c r="CZ395" s="372">
        <f t="shared" si="926"/>
        <v>12580</v>
      </c>
      <c r="DA395" s="421"/>
      <c r="DB395" s="420"/>
      <c r="DC395" s="371">
        <f t="shared" si="887"/>
        <v>0</v>
      </c>
      <c r="DD395" s="372">
        <f t="shared" si="887"/>
        <v>0</v>
      </c>
      <c r="DE395" s="371">
        <f t="shared" si="888"/>
        <v>0</v>
      </c>
      <c r="DF395" s="372">
        <f t="shared" si="888"/>
        <v>90.836716417910452</v>
      </c>
      <c r="DG395" s="371">
        <f t="shared" si="889"/>
        <v>0</v>
      </c>
      <c r="DH395" s="372">
        <f t="shared" si="889"/>
        <v>30430.300000000003</v>
      </c>
      <c r="DI395" s="371">
        <f t="shared" si="890"/>
        <v>311</v>
      </c>
      <c r="DJ395" s="372">
        <f t="shared" si="890"/>
        <v>350</v>
      </c>
      <c r="DK395" s="371">
        <f t="shared" si="890"/>
        <v>0</v>
      </c>
      <c r="DL395" s="372">
        <f t="shared" si="890"/>
        <v>350</v>
      </c>
      <c r="DM395" s="371">
        <f t="shared" si="891"/>
        <v>4.80064308681672</v>
      </c>
      <c r="DN395" s="372">
        <f t="shared" si="891"/>
        <v>4.531714285714286</v>
      </c>
      <c r="DO395" s="371">
        <f t="shared" si="892"/>
        <v>1493</v>
      </c>
      <c r="DP395" s="372">
        <f t="shared" si="892"/>
        <v>1586.1000000000001</v>
      </c>
      <c r="DQ395" s="371">
        <f t="shared" si="893"/>
        <v>0</v>
      </c>
      <c r="DR395" s="372">
        <f t="shared" si="893"/>
        <v>90.067142857142869</v>
      </c>
      <c r="DS395" s="371">
        <f t="shared" si="894"/>
        <v>0</v>
      </c>
      <c r="DT395" s="372">
        <f t="shared" si="894"/>
        <v>31523.500000000004</v>
      </c>
      <c r="DU395" s="424">
        <v>30</v>
      </c>
      <c r="DV395" s="510">
        <v>34</v>
      </c>
      <c r="DW395" s="371">
        <f t="shared" si="895"/>
        <v>0</v>
      </c>
      <c r="DX395" s="372">
        <f t="shared" si="895"/>
        <v>34</v>
      </c>
      <c r="DY395" s="426">
        <v>38</v>
      </c>
      <c r="DZ395" s="510">
        <v>52</v>
      </c>
      <c r="EA395" s="371">
        <f t="shared" si="896"/>
        <v>0</v>
      </c>
      <c r="EB395" s="372">
        <f t="shared" si="896"/>
        <v>52</v>
      </c>
      <c r="EC395" s="426"/>
      <c r="ED395" s="425"/>
      <c r="EE395" s="371">
        <f t="shared" si="897"/>
        <v>0</v>
      </c>
      <c r="EF395" s="372">
        <f t="shared" si="897"/>
        <v>0</v>
      </c>
      <c r="EG395" s="358">
        <f t="shared" si="898"/>
        <v>68</v>
      </c>
      <c r="EH395" s="372">
        <f t="shared" si="898"/>
        <v>86</v>
      </c>
      <c r="EI395" s="358">
        <f t="shared" si="899"/>
        <v>0</v>
      </c>
      <c r="EJ395" s="372">
        <f t="shared" si="899"/>
        <v>86</v>
      </c>
      <c r="EK395" s="427">
        <v>3.8333333333333335</v>
      </c>
      <c r="EL395" s="510">
        <v>3.5</v>
      </c>
      <c r="EM395" s="371">
        <f t="shared" si="959"/>
        <v>115</v>
      </c>
      <c r="EN395" s="372">
        <f t="shared" si="959"/>
        <v>119</v>
      </c>
      <c r="EO395" s="426">
        <v>4.1052631578947372</v>
      </c>
      <c r="EP395" s="510">
        <v>4.5999999999999996</v>
      </c>
      <c r="EQ395" s="371">
        <f t="shared" si="923"/>
        <v>156</v>
      </c>
      <c r="ER395" s="372">
        <f t="shared" si="923"/>
        <v>239.2</v>
      </c>
      <c r="ES395" s="426"/>
      <c r="ET395" s="446"/>
      <c r="EU395" s="371">
        <f t="shared" si="957"/>
        <v>0</v>
      </c>
      <c r="EV395" s="372">
        <f t="shared" si="958"/>
        <v>0</v>
      </c>
      <c r="EW395" s="371">
        <f t="shared" si="900"/>
        <v>3.9852941176470589</v>
      </c>
      <c r="EX395" s="372">
        <f t="shared" si="900"/>
        <v>4.1651162790697676</v>
      </c>
      <c r="EY395" s="371">
        <f t="shared" si="901"/>
        <v>271</v>
      </c>
      <c r="EZ395" s="372">
        <f t="shared" si="901"/>
        <v>358.2</v>
      </c>
      <c r="FA395" s="426"/>
      <c r="FB395" s="510">
        <v>71.400000000000006</v>
      </c>
      <c r="FC395" s="371">
        <f t="shared" si="902"/>
        <v>0</v>
      </c>
      <c r="FD395" s="372">
        <f t="shared" si="902"/>
        <v>2427.6000000000004</v>
      </c>
      <c r="FE395" s="426"/>
      <c r="FF395" s="510">
        <v>72.400000000000006</v>
      </c>
      <c r="FG395" s="371">
        <f t="shared" si="903"/>
        <v>0</v>
      </c>
      <c r="FH395" s="372">
        <f t="shared" si="903"/>
        <v>3764.8</v>
      </c>
      <c r="FI395" s="421"/>
      <c r="FJ395" s="420"/>
      <c r="FK395" s="371">
        <f t="shared" si="904"/>
        <v>0</v>
      </c>
      <c r="FL395" s="372">
        <f t="shared" si="904"/>
        <v>0</v>
      </c>
      <c r="FM395" s="371">
        <f t="shared" si="905"/>
        <v>0</v>
      </c>
      <c r="FN395" s="372">
        <f t="shared" si="905"/>
        <v>72.004651162790708</v>
      </c>
      <c r="FO395" s="371">
        <f t="shared" si="906"/>
        <v>0</v>
      </c>
      <c r="FP395" s="372">
        <f t="shared" si="906"/>
        <v>6192.4000000000005</v>
      </c>
      <c r="FQ395" s="424">
        <v>238</v>
      </c>
      <c r="FR395" s="510">
        <v>185</v>
      </c>
      <c r="FS395" s="371">
        <f t="shared" si="907"/>
        <v>0</v>
      </c>
      <c r="FT395" s="372">
        <f t="shared" si="907"/>
        <v>185</v>
      </c>
      <c r="FU395" s="426">
        <v>6.1260504201680677</v>
      </c>
      <c r="FV395" s="510">
        <v>5.8</v>
      </c>
      <c r="FW395" s="371">
        <f t="shared" si="908"/>
        <v>1458</v>
      </c>
      <c r="FX395" s="372">
        <f t="shared" si="908"/>
        <v>1073</v>
      </c>
      <c r="FY395" s="426"/>
      <c r="FZ395" s="510">
        <v>85.2</v>
      </c>
      <c r="GA395" s="371">
        <f t="shared" si="909"/>
        <v>0</v>
      </c>
      <c r="GB395" s="372">
        <f t="shared" si="909"/>
        <v>15762</v>
      </c>
      <c r="GC395" s="406">
        <f t="shared" si="873"/>
        <v>207</v>
      </c>
      <c r="GD395" s="372">
        <f t="shared" si="873"/>
        <v>242</v>
      </c>
      <c r="GE395" s="371">
        <f t="shared" si="873"/>
        <v>0</v>
      </c>
      <c r="GF395" s="372">
        <f t="shared" si="873"/>
        <v>242</v>
      </c>
      <c r="GG395" s="371">
        <f t="shared" si="910"/>
        <v>948</v>
      </c>
      <c r="GH395" s="372">
        <f t="shared" si="910"/>
        <v>1036.0999999999999</v>
      </c>
      <c r="GI395" s="371" t="str">
        <f t="shared" si="911"/>
        <v/>
      </c>
      <c r="GJ395" s="372">
        <f t="shared" si="911"/>
        <v>20931.300000000003</v>
      </c>
      <c r="GK395" s="406">
        <f t="shared" si="874"/>
        <v>172</v>
      </c>
      <c r="GL395" s="372">
        <f t="shared" si="874"/>
        <v>194</v>
      </c>
      <c r="GM395" s="371">
        <f t="shared" si="874"/>
        <v>0</v>
      </c>
      <c r="GN395" s="372">
        <f t="shared" si="874"/>
        <v>194</v>
      </c>
      <c r="GO395" s="371">
        <f t="shared" si="912"/>
        <v>816</v>
      </c>
      <c r="GP395" s="372">
        <f t="shared" si="912"/>
        <v>908.2</v>
      </c>
      <c r="GQ395" s="371">
        <f t="shared" si="913"/>
        <v>0</v>
      </c>
      <c r="GR395" s="372">
        <f t="shared" si="913"/>
        <v>16784.599999999999</v>
      </c>
      <c r="GS395" s="406">
        <f t="shared" si="875"/>
        <v>379</v>
      </c>
      <c r="GT395" s="372">
        <f t="shared" si="875"/>
        <v>436</v>
      </c>
      <c r="GU395" s="371">
        <f t="shared" si="875"/>
        <v>0</v>
      </c>
      <c r="GV395" s="372">
        <f t="shared" si="871"/>
        <v>436</v>
      </c>
      <c r="GW395" s="371">
        <f t="shared" si="914"/>
        <v>1764</v>
      </c>
      <c r="GX395" s="372">
        <f t="shared" si="914"/>
        <v>1944.3</v>
      </c>
      <c r="GY395" s="371" t="str">
        <f t="shared" si="914"/>
        <v/>
      </c>
      <c r="GZ395" s="372">
        <f t="shared" si="879"/>
        <v>37715.9</v>
      </c>
      <c r="HA395" s="406">
        <f t="shared" si="876"/>
        <v>0</v>
      </c>
      <c r="HB395" s="372">
        <f t="shared" si="876"/>
        <v>0</v>
      </c>
      <c r="HC395" s="371">
        <f t="shared" si="876"/>
        <v>0</v>
      </c>
      <c r="HD395" s="372">
        <f t="shared" si="872"/>
        <v>0</v>
      </c>
      <c r="HE395" s="371" t="str">
        <f t="shared" si="877"/>
        <v/>
      </c>
      <c r="HF395" s="372" t="str">
        <f t="shared" si="877"/>
        <v/>
      </c>
      <c r="HG395" s="371" t="str">
        <f t="shared" si="915"/>
        <v/>
      </c>
      <c r="HH395" s="372" t="str">
        <f t="shared" si="915"/>
        <v/>
      </c>
      <c r="HI395" s="406">
        <f t="shared" si="916"/>
        <v>3222</v>
      </c>
      <c r="HJ395" s="372">
        <f t="shared" si="916"/>
        <v>3017.3</v>
      </c>
      <c r="HK395" s="371" t="str">
        <f t="shared" si="917"/>
        <v/>
      </c>
      <c r="HL395" s="371">
        <f t="shared" si="917"/>
        <v>53477.9</v>
      </c>
    </row>
    <row r="396" spans="1:220" ht="15">
      <c r="A396" s="488" t="s">
        <v>287</v>
      </c>
      <c r="B396" s="487" t="s">
        <v>668</v>
      </c>
      <c r="C396" s="48"/>
      <c r="D396" s="488">
        <v>227182</v>
      </c>
      <c r="E396" s="442">
        <v>8</v>
      </c>
      <c r="F396" s="676">
        <v>2438</v>
      </c>
      <c r="G396" s="420">
        <v>2987</v>
      </c>
      <c r="H396" s="421">
        <v>25</v>
      </c>
      <c r="I396" s="510">
        <v>30</v>
      </c>
      <c r="J396" s="371">
        <f t="shared" si="927"/>
        <v>2413</v>
      </c>
      <c r="K396" s="372">
        <f t="shared" si="928"/>
        <v>2957</v>
      </c>
      <c r="L396" s="420"/>
      <c r="M396" s="371">
        <f t="shared" si="929"/>
        <v>2413</v>
      </c>
      <c r="N396" s="372">
        <f t="shared" si="930"/>
        <v>2957</v>
      </c>
      <c r="O396" s="371">
        <f t="shared" si="931"/>
        <v>0</v>
      </c>
      <c r="P396" s="372">
        <f t="shared" si="932"/>
        <v>2957</v>
      </c>
      <c r="Q396" s="424">
        <v>61</v>
      </c>
      <c r="R396" s="510">
        <v>61</v>
      </c>
      <c r="S396" s="371">
        <f t="shared" si="933"/>
        <v>0</v>
      </c>
      <c r="T396" s="372">
        <f t="shared" si="934"/>
        <v>61</v>
      </c>
      <c r="U396" s="426">
        <v>97</v>
      </c>
      <c r="V396" s="510">
        <v>116</v>
      </c>
      <c r="W396" s="371">
        <f t="shared" si="935"/>
        <v>0</v>
      </c>
      <c r="X396" s="372">
        <f t="shared" si="936"/>
        <v>116</v>
      </c>
      <c r="Y396" s="426"/>
      <c r="Z396" s="425"/>
      <c r="AA396" s="371">
        <f t="shared" si="937"/>
        <v>0</v>
      </c>
      <c r="AB396" s="372">
        <f t="shared" si="938"/>
        <v>0</v>
      </c>
      <c r="AC396" s="358">
        <f t="shared" si="939"/>
        <v>158</v>
      </c>
      <c r="AD396" s="372">
        <f t="shared" si="940"/>
        <v>177</v>
      </c>
      <c r="AE396" s="358">
        <f t="shared" si="941"/>
        <v>0</v>
      </c>
      <c r="AF396" s="372">
        <f t="shared" si="942"/>
        <v>177</v>
      </c>
      <c r="AG396" s="427">
        <v>3.081967213114754</v>
      </c>
      <c r="AH396" s="510">
        <v>3.7</v>
      </c>
      <c r="AI396" s="371">
        <f t="shared" si="943"/>
        <v>188</v>
      </c>
      <c r="AJ396" s="372">
        <f t="shared" si="944"/>
        <v>225.70000000000002</v>
      </c>
      <c r="AK396" s="426">
        <v>2.7938144329896906</v>
      </c>
      <c r="AL396" s="510">
        <v>2.8</v>
      </c>
      <c r="AM396" s="371">
        <f t="shared" si="945"/>
        <v>271</v>
      </c>
      <c r="AN396" s="372">
        <f t="shared" si="946"/>
        <v>324.79999999999995</v>
      </c>
      <c r="AO396" s="426"/>
      <c r="AP396" s="446"/>
      <c r="AQ396" s="371">
        <f t="shared" si="947"/>
        <v>0</v>
      </c>
      <c r="AR396" s="372">
        <f t="shared" si="948"/>
        <v>0</v>
      </c>
      <c r="AS396" s="371">
        <f t="shared" si="949"/>
        <v>2.9050632911392404</v>
      </c>
      <c r="AT396" s="372">
        <f t="shared" si="950"/>
        <v>3.1101694915254239</v>
      </c>
      <c r="AU396" s="371">
        <f t="shared" si="951"/>
        <v>459</v>
      </c>
      <c r="AV396" s="372">
        <f t="shared" si="952"/>
        <v>550.5</v>
      </c>
      <c r="AW396" s="426"/>
      <c r="AX396" s="510">
        <v>78.3</v>
      </c>
      <c r="AY396" s="371">
        <f t="shared" si="953"/>
        <v>0</v>
      </c>
      <c r="AZ396" s="372">
        <f t="shared" si="954"/>
        <v>4776.3</v>
      </c>
      <c r="BA396" s="426"/>
      <c r="BB396" s="510">
        <v>53.8</v>
      </c>
      <c r="BC396" s="371">
        <f t="shared" si="955"/>
        <v>0</v>
      </c>
      <c r="BD396" s="372">
        <f t="shared" si="956"/>
        <v>6240.7999999999993</v>
      </c>
      <c r="BE396" s="421"/>
      <c r="BF396" s="420"/>
      <c r="BG396" s="371">
        <f t="shared" si="880"/>
        <v>0</v>
      </c>
      <c r="BH396" s="372">
        <f t="shared" si="880"/>
        <v>0</v>
      </c>
      <c r="BI396" s="371">
        <f t="shared" si="881"/>
        <v>0</v>
      </c>
      <c r="BJ396" s="372">
        <f t="shared" si="881"/>
        <v>62.243502824858751</v>
      </c>
      <c r="BK396" s="371">
        <f t="shared" si="882"/>
        <v>0</v>
      </c>
      <c r="BL396" s="372">
        <f t="shared" si="882"/>
        <v>11017.099999999999</v>
      </c>
      <c r="BM396" s="431">
        <v>446</v>
      </c>
      <c r="BN396" s="510">
        <v>568</v>
      </c>
      <c r="BO396" s="371">
        <f t="shared" si="918"/>
        <v>0</v>
      </c>
      <c r="BP396" s="372">
        <f t="shared" si="918"/>
        <v>568</v>
      </c>
      <c r="BQ396" s="426">
        <v>672</v>
      </c>
      <c r="BR396" s="510">
        <v>887</v>
      </c>
      <c r="BS396" s="371">
        <f t="shared" si="919"/>
        <v>0</v>
      </c>
      <c r="BT396" s="372">
        <f t="shared" si="919"/>
        <v>887</v>
      </c>
      <c r="BU396" s="426"/>
      <c r="BV396" s="425"/>
      <c r="BW396" s="371">
        <f t="shared" si="920"/>
        <v>0</v>
      </c>
      <c r="BX396" s="423">
        <f t="shared" si="878"/>
        <v>0</v>
      </c>
      <c r="BY396" s="358">
        <f t="shared" si="883"/>
        <v>1118</v>
      </c>
      <c r="BZ396" s="372">
        <f t="shared" si="883"/>
        <v>1455</v>
      </c>
      <c r="CA396" s="358">
        <f t="shared" si="884"/>
        <v>0</v>
      </c>
      <c r="CB396" s="372">
        <f t="shared" si="884"/>
        <v>1455</v>
      </c>
      <c r="CC396" s="427">
        <v>4.7488789237668163</v>
      </c>
      <c r="CD396" s="510">
        <v>4.7</v>
      </c>
      <c r="CE396" s="371">
        <f t="shared" si="924"/>
        <v>2118</v>
      </c>
      <c r="CF396" s="372">
        <f t="shared" si="924"/>
        <v>2669.6</v>
      </c>
      <c r="CG396" s="426">
        <v>4.90625</v>
      </c>
      <c r="CH396" s="510">
        <v>4.7</v>
      </c>
      <c r="CI396" s="371">
        <f t="shared" si="921"/>
        <v>3297</v>
      </c>
      <c r="CJ396" s="372">
        <f t="shared" si="921"/>
        <v>4168.9000000000005</v>
      </c>
      <c r="CK396" s="426"/>
      <c r="CL396" s="446"/>
      <c r="CM396" s="371">
        <f t="shared" si="922"/>
        <v>0</v>
      </c>
      <c r="CN396" s="372">
        <f t="shared" si="922"/>
        <v>0</v>
      </c>
      <c r="CO396" s="371">
        <f t="shared" si="885"/>
        <v>4.8434704830053663</v>
      </c>
      <c r="CP396" s="372">
        <f t="shared" si="885"/>
        <v>4.7</v>
      </c>
      <c r="CQ396" s="371">
        <f t="shared" si="886"/>
        <v>5414.9999999999991</v>
      </c>
      <c r="CR396" s="372">
        <f t="shared" si="886"/>
        <v>6838.5</v>
      </c>
      <c r="CS396" s="426"/>
      <c r="CT396" s="510">
        <v>90.2</v>
      </c>
      <c r="CU396" s="371">
        <f t="shared" si="925"/>
        <v>0</v>
      </c>
      <c r="CV396" s="372">
        <f t="shared" si="925"/>
        <v>51233.599999999999</v>
      </c>
      <c r="CW396" s="426"/>
      <c r="CX396" s="510">
        <v>86.4</v>
      </c>
      <c r="CY396" s="371">
        <f t="shared" si="926"/>
        <v>0</v>
      </c>
      <c r="CZ396" s="372">
        <f t="shared" si="926"/>
        <v>76636.800000000003</v>
      </c>
      <c r="DA396" s="421"/>
      <c r="DB396" s="420"/>
      <c r="DC396" s="371">
        <f t="shared" si="887"/>
        <v>0</v>
      </c>
      <c r="DD396" s="372">
        <f t="shared" si="887"/>
        <v>0</v>
      </c>
      <c r="DE396" s="371">
        <f t="shared" si="888"/>
        <v>0</v>
      </c>
      <c r="DF396" s="372">
        <f t="shared" si="888"/>
        <v>87.88343642611683</v>
      </c>
      <c r="DG396" s="371">
        <f t="shared" si="889"/>
        <v>0</v>
      </c>
      <c r="DH396" s="372">
        <f t="shared" si="889"/>
        <v>127870.39999999999</v>
      </c>
      <c r="DI396" s="371">
        <f t="shared" si="890"/>
        <v>1276</v>
      </c>
      <c r="DJ396" s="372">
        <f t="shared" si="890"/>
        <v>1632</v>
      </c>
      <c r="DK396" s="371">
        <f t="shared" si="890"/>
        <v>0</v>
      </c>
      <c r="DL396" s="372">
        <f t="shared" si="890"/>
        <v>1632</v>
      </c>
      <c r="DM396" s="371">
        <f t="shared" si="891"/>
        <v>4.6034482758620685</v>
      </c>
      <c r="DN396" s="372">
        <f t="shared" si="891"/>
        <v>4.5275735294117645</v>
      </c>
      <c r="DO396" s="371">
        <f t="shared" si="892"/>
        <v>5873.9999999999991</v>
      </c>
      <c r="DP396" s="372">
        <f t="shared" si="892"/>
        <v>7389</v>
      </c>
      <c r="DQ396" s="371">
        <f t="shared" si="893"/>
        <v>0</v>
      </c>
      <c r="DR396" s="372">
        <f t="shared" si="893"/>
        <v>85.102634803921575</v>
      </c>
      <c r="DS396" s="371">
        <f t="shared" si="894"/>
        <v>0</v>
      </c>
      <c r="DT396" s="372">
        <f t="shared" si="894"/>
        <v>138887.5</v>
      </c>
      <c r="DU396" s="424">
        <v>208</v>
      </c>
      <c r="DV396" s="510">
        <v>231</v>
      </c>
      <c r="DW396" s="371">
        <f t="shared" si="895"/>
        <v>0</v>
      </c>
      <c r="DX396" s="372">
        <f t="shared" si="895"/>
        <v>231</v>
      </c>
      <c r="DY396" s="426">
        <v>629</v>
      </c>
      <c r="DZ396" s="510">
        <v>753</v>
      </c>
      <c r="EA396" s="371">
        <f t="shared" si="896"/>
        <v>0</v>
      </c>
      <c r="EB396" s="372">
        <f t="shared" si="896"/>
        <v>753</v>
      </c>
      <c r="EC396" s="426"/>
      <c r="ED396" s="425"/>
      <c r="EE396" s="371">
        <f t="shared" si="897"/>
        <v>0</v>
      </c>
      <c r="EF396" s="372">
        <f t="shared" si="897"/>
        <v>0</v>
      </c>
      <c r="EG396" s="358">
        <f t="shared" si="898"/>
        <v>837</v>
      </c>
      <c r="EH396" s="372">
        <f t="shared" si="898"/>
        <v>984</v>
      </c>
      <c r="EI396" s="358">
        <f t="shared" si="899"/>
        <v>0</v>
      </c>
      <c r="EJ396" s="372">
        <f t="shared" si="899"/>
        <v>984</v>
      </c>
      <c r="EK396" s="427">
        <v>3.5576923076923075</v>
      </c>
      <c r="EL396" s="510">
        <v>3.8</v>
      </c>
      <c r="EM396" s="371">
        <f t="shared" si="959"/>
        <v>740</v>
      </c>
      <c r="EN396" s="372">
        <f t="shared" si="959"/>
        <v>877.8</v>
      </c>
      <c r="EO396" s="426">
        <v>4.0063593004769471</v>
      </c>
      <c r="EP396" s="510">
        <v>3.9</v>
      </c>
      <c r="EQ396" s="371">
        <f t="shared" si="923"/>
        <v>2519.9999999999995</v>
      </c>
      <c r="ER396" s="372">
        <f t="shared" si="923"/>
        <v>2936.7</v>
      </c>
      <c r="ES396" s="426"/>
      <c r="ET396" s="446"/>
      <c r="EU396" s="371">
        <f t="shared" si="957"/>
        <v>0</v>
      </c>
      <c r="EV396" s="372">
        <f t="shared" si="958"/>
        <v>0</v>
      </c>
      <c r="EW396" s="371">
        <f t="shared" si="900"/>
        <v>3.8948626045400232</v>
      </c>
      <c r="EX396" s="372">
        <f t="shared" si="900"/>
        <v>3.8765243902439024</v>
      </c>
      <c r="EY396" s="371">
        <f t="shared" si="901"/>
        <v>3259.9999999999995</v>
      </c>
      <c r="EZ396" s="372">
        <f t="shared" si="901"/>
        <v>3814.5</v>
      </c>
      <c r="FA396" s="426"/>
      <c r="FB396" s="510">
        <v>70.599999999999994</v>
      </c>
      <c r="FC396" s="371">
        <f t="shared" si="902"/>
        <v>0</v>
      </c>
      <c r="FD396" s="372">
        <f t="shared" si="902"/>
        <v>16308.599999999999</v>
      </c>
      <c r="FE396" s="426"/>
      <c r="FF396" s="510">
        <v>63.9</v>
      </c>
      <c r="FG396" s="371">
        <f t="shared" si="903"/>
        <v>0</v>
      </c>
      <c r="FH396" s="372">
        <f t="shared" si="903"/>
        <v>48116.7</v>
      </c>
      <c r="FI396" s="421"/>
      <c r="FJ396" s="420"/>
      <c r="FK396" s="371">
        <f t="shared" si="904"/>
        <v>0</v>
      </c>
      <c r="FL396" s="372">
        <f t="shared" si="904"/>
        <v>0</v>
      </c>
      <c r="FM396" s="371">
        <f t="shared" si="905"/>
        <v>0</v>
      </c>
      <c r="FN396" s="372">
        <f t="shared" si="905"/>
        <v>65.472865853658533</v>
      </c>
      <c r="FO396" s="371">
        <f t="shared" si="906"/>
        <v>0</v>
      </c>
      <c r="FP396" s="372">
        <f t="shared" si="906"/>
        <v>64425.299999999996</v>
      </c>
      <c r="FQ396" s="424">
        <v>300</v>
      </c>
      <c r="FR396" s="510">
        <v>341</v>
      </c>
      <c r="FS396" s="371">
        <f t="shared" si="907"/>
        <v>0</v>
      </c>
      <c r="FT396" s="372">
        <f t="shared" si="907"/>
        <v>341</v>
      </c>
      <c r="FU396" s="426">
        <v>5.7766666666666664</v>
      </c>
      <c r="FV396" s="510">
        <v>5.6</v>
      </c>
      <c r="FW396" s="371">
        <f t="shared" si="908"/>
        <v>1733</v>
      </c>
      <c r="FX396" s="372">
        <f t="shared" si="908"/>
        <v>1909.6</v>
      </c>
      <c r="FY396" s="426"/>
      <c r="FZ396" s="510">
        <v>65</v>
      </c>
      <c r="GA396" s="371">
        <f t="shared" si="909"/>
        <v>0</v>
      </c>
      <c r="GB396" s="372">
        <f t="shared" si="909"/>
        <v>22165</v>
      </c>
      <c r="GC396" s="406">
        <f t="shared" si="873"/>
        <v>715</v>
      </c>
      <c r="GD396" s="372">
        <f t="shared" si="873"/>
        <v>860</v>
      </c>
      <c r="GE396" s="371">
        <f t="shared" si="873"/>
        <v>0</v>
      </c>
      <c r="GF396" s="372">
        <f t="shared" si="873"/>
        <v>860</v>
      </c>
      <c r="GG396" s="371">
        <f t="shared" si="910"/>
        <v>3046</v>
      </c>
      <c r="GH396" s="372">
        <f t="shared" si="910"/>
        <v>3773.0999999999995</v>
      </c>
      <c r="GI396" s="371" t="str">
        <f t="shared" si="911"/>
        <v/>
      </c>
      <c r="GJ396" s="372">
        <f t="shared" si="911"/>
        <v>72318.5</v>
      </c>
      <c r="GK396" s="406">
        <f t="shared" si="874"/>
        <v>1398</v>
      </c>
      <c r="GL396" s="372">
        <f t="shared" si="874"/>
        <v>1756</v>
      </c>
      <c r="GM396" s="371">
        <f t="shared" si="874"/>
        <v>0</v>
      </c>
      <c r="GN396" s="372">
        <f t="shared" si="874"/>
        <v>1756</v>
      </c>
      <c r="GO396" s="371">
        <f t="shared" si="912"/>
        <v>6088</v>
      </c>
      <c r="GP396" s="372">
        <f t="shared" si="912"/>
        <v>7430.4000000000005</v>
      </c>
      <c r="GQ396" s="371">
        <f t="shared" si="913"/>
        <v>0</v>
      </c>
      <c r="GR396" s="372">
        <f t="shared" si="913"/>
        <v>130994.3</v>
      </c>
      <c r="GS396" s="406">
        <f t="shared" si="875"/>
        <v>2113</v>
      </c>
      <c r="GT396" s="372">
        <f t="shared" si="875"/>
        <v>2616</v>
      </c>
      <c r="GU396" s="371">
        <f t="shared" si="875"/>
        <v>0</v>
      </c>
      <c r="GV396" s="372">
        <f t="shared" si="871"/>
        <v>2616</v>
      </c>
      <c r="GW396" s="371">
        <f t="shared" si="914"/>
        <v>9134</v>
      </c>
      <c r="GX396" s="372">
        <f t="shared" si="914"/>
        <v>11203.5</v>
      </c>
      <c r="GY396" s="371" t="str">
        <f t="shared" si="914"/>
        <v/>
      </c>
      <c r="GZ396" s="372">
        <f t="shared" si="879"/>
        <v>203312.8</v>
      </c>
      <c r="HA396" s="406">
        <f t="shared" si="876"/>
        <v>0</v>
      </c>
      <c r="HB396" s="372">
        <f t="shared" si="876"/>
        <v>0</v>
      </c>
      <c r="HC396" s="371">
        <f t="shared" si="876"/>
        <v>0</v>
      </c>
      <c r="HD396" s="372">
        <f t="shared" si="872"/>
        <v>0</v>
      </c>
      <c r="HE396" s="371" t="str">
        <f t="shared" si="877"/>
        <v/>
      </c>
      <c r="HF396" s="372" t="str">
        <f t="shared" si="877"/>
        <v/>
      </c>
      <c r="HG396" s="371" t="str">
        <f t="shared" si="915"/>
        <v/>
      </c>
      <c r="HH396" s="372" t="str">
        <f t="shared" si="915"/>
        <v/>
      </c>
      <c r="HI396" s="406">
        <f t="shared" si="916"/>
        <v>10866.999999999998</v>
      </c>
      <c r="HJ396" s="372">
        <f t="shared" si="916"/>
        <v>13113.1</v>
      </c>
      <c r="HK396" s="371" t="str">
        <f t="shared" si="917"/>
        <v/>
      </c>
      <c r="HL396" s="371">
        <f t="shared" si="917"/>
        <v>225477.8</v>
      </c>
    </row>
    <row r="397" spans="1:220" ht="15">
      <c r="A397" s="488" t="s">
        <v>287</v>
      </c>
      <c r="B397" s="487" t="s">
        <v>612</v>
      </c>
      <c r="C397" s="48"/>
      <c r="D397" s="488">
        <v>226578</v>
      </c>
      <c r="E397" s="442">
        <v>8</v>
      </c>
      <c r="F397" s="676">
        <v>575</v>
      </c>
      <c r="G397" s="420">
        <v>614</v>
      </c>
      <c r="H397" s="421">
        <v>17</v>
      </c>
      <c r="I397" s="510">
        <v>11</v>
      </c>
      <c r="J397" s="371">
        <f t="shared" si="927"/>
        <v>558</v>
      </c>
      <c r="K397" s="372">
        <f t="shared" si="928"/>
        <v>603</v>
      </c>
      <c r="L397" s="420"/>
      <c r="M397" s="371">
        <f t="shared" si="929"/>
        <v>558</v>
      </c>
      <c r="N397" s="372">
        <f t="shared" si="930"/>
        <v>603</v>
      </c>
      <c r="O397" s="371">
        <f t="shared" si="931"/>
        <v>0</v>
      </c>
      <c r="P397" s="372">
        <f t="shared" si="932"/>
        <v>603</v>
      </c>
      <c r="Q397" s="424">
        <v>42</v>
      </c>
      <c r="R397" s="510">
        <v>41</v>
      </c>
      <c r="S397" s="371">
        <f t="shared" si="933"/>
        <v>0</v>
      </c>
      <c r="T397" s="372">
        <f t="shared" si="934"/>
        <v>41</v>
      </c>
      <c r="U397" s="426">
        <v>22</v>
      </c>
      <c r="V397" s="510">
        <v>14</v>
      </c>
      <c r="W397" s="371">
        <f t="shared" si="935"/>
        <v>0</v>
      </c>
      <c r="X397" s="372">
        <f t="shared" si="936"/>
        <v>14</v>
      </c>
      <c r="Y397" s="426"/>
      <c r="Z397" s="425"/>
      <c r="AA397" s="371">
        <f t="shared" si="937"/>
        <v>0</v>
      </c>
      <c r="AB397" s="372">
        <f t="shared" si="938"/>
        <v>0</v>
      </c>
      <c r="AC397" s="358">
        <f t="shared" si="939"/>
        <v>64</v>
      </c>
      <c r="AD397" s="372">
        <f t="shared" si="940"/>
        <v>55</v>
      </c>
      <c r="AE397" s="358">
        <f t="shared" si="941"/>
        <v>0</v>
      </c>
      <c r="AF397" s="372">
        <f t="shared" si="942"/>
        <v>55</v>
      </c>
      <c r="AG397" s="427">
        <v>3.2380952380952381</v>
      </c>
      <c r="AH397" s="510">
        <v>3.4</v>
      </c>
      <c r="AI397" s="371">
        <f t="shared" si="943"/>
        <v>136</v>
      </c>
      <c r="AJ397" s="372">
        <f t="shared" si="944"/>
        <v>139.4</v>
      </c>
      <c r="AK397" s="426">
        <v>2.9090909090909092</v>
      </c>
      <c r="AL397" s="510">
        <v>3.9</v>
      </c>
      <c r="AM397" s="371">
        <f t="shared" si="945"/>
        <v>64</v>
      </c>
      <c r="AN397" s="372">
        <f t="shared" si="946"/>
        <v>54.6</v>
      </c>
      <c r="AO397" s="426"/>
      <c r="AP397" s="446"/>
      <c r="AQ397" s="371">
        <f t="shared" si="947"/>
        <v>0</v>
      </c>
      <c r="AR397" s="372">
        <f t="shared" si="948"/>
        <v>0</v>
      </c>
      <c r="AS397" s="371">
        <f t="shared" si="949"/>
        <v>3.125</v>
      </c>
      <c r="AT397" s="372">
        <f t="shared" si="950"/>
        <v>3.5272727272727273</v>
      </c>
      <c r="AU397" s="371">
        <f t="shared" si="951"/>
        <v>200</v>
      </c>
      <c r="AV397" s="372">
        <f t="shared" si="952"/>
        <v>194</v>
      </c>
      <c r="AW397" s="426"/>
      <c r="AX397" s="510">
        <v>77.599999999999994</v>
      </c>
      <c r="AY397" s="371">
        <f t="shared" si="953"/>
        <v>0</v>
      </c>
      <c r="AZ397" s="372">
        <f t="shared" si="954"/>
        <v>3181.6</v>
      </c>
      <c r="BA397" s="426"/>
      <c r="BB397" s="510">
        <v>88.3</v>
      </c>
      <c r="BC397" s="371">
        <f t="shared" si="955"/>
        <v>0</v>
      </c>
      <c r="BD397" s="372">
        <f t="shared" si="956"/>
        <v>1236.2</v>
      </c>
      <c r="BE397" s="421"/>
      <c r="BF397" s="420"/>
      <c r="BG397" s="371">
        <f t="shared" si="880"/>
        <v>0</v>
      </c>
      <c r="BH397" s="372">
        <f t="shared" si="880"/>
        <v>0</v>
      </c>
      <c r="BI397" s="371">
        <f t="shared" si="881"/>
        <v>0</v>
      </c>
      <c r="BJ397" s="372">
        <f t="shared" si="881"/>
        <v>80.323636363636368</v>
      </c>
      <c r="BK397" s="371">
        <f t="shared" si="882"/>
        <v>0</v>
      </c>
      <c r="BL397" s="372">
        <f t="shared" si="882"/>
        <v>4417.8</v>
      </c>
      <c r="BM397" s="431">
        <v>131</v>
      </c>
      <c r="BN397" s="510">
        <v>137</v>
      </c>
      <c r="BO397" s="371">
        <f t="shared" si="918"/>
        <v>0</v>
      </c>
      <c r="BP397" s="372">
        <f t="shared" si="918"/>
        <v>137</v>
      </c>
      <c r="BQ397" s="426">
        <v>74</v>
      </c>
      <c r="BR397" s="510">
        <v>98</v>
      </c>
      <c r="BS397" s="371">
        <f t="shared" si="919"/>
        <v>0</v>
      </c>
      <c r="BT397" s="372">
        <f t="shared" si="919"/>
        <v>98</v>
      </c>
      <c r="BU397" s="426"/>
      <c r="BV397" s="425"/>
      <c r="BW397" s="371">
        <f t="shared" si="920"/>
        <v>0</v>
      </c>
      <c r="BX397" s="423">
        <f t="shared" si="878"/>
        <v>0</v>
      </c>
      <c r="BY397" s="358">
        <f t="shared" si="883"/>
        <v>205</v>
      </c>
      <c r="BZ397" s="372">
        <f t="shared" si="883"/>
        <v>235</v>
      </c>
      <c r="CA397" s="358">
        <f t="shared" si="884"/>
        <v>0</v>
      </c>
      <c r="CB397" s="372">
        <f t="shared" si="884"/>
        <v>235</v>
      </c>
      <c r="CC397" s="427">
        <v>4.5877862595419847</v>
      </c>
      <c r="CD397" s="510">
        <v>4.9000000000000004</v>
      </c>
      <c r="CE397" s="371">
        <f t="shared" si="924"/>
        <v>601</v>
      </c>
      <c r="CF397" s="372">
        <f t="shared" si="924"/>
        <v>671.30000000000007</v>
      </c>
      <c r="CG397" s="426">
        <v>4.8108108108108105</v>
      </c>
      <c r="CH397" s="510">
        <v>5.3</v>
      </c>
      <c r="CI397" s="371">
        <f t="shared" si="921"/>
        <v>356</v>
      </c>
      <c r="CJ397" s="372">
        <f t="shared" si="921"/>
        <v>519.4</v>
      </c>
      <c r="CK397" s="426"/>
      <c r="CL397" s="446"/>
      <c r="CM397" s="371">
        <f t="shared" si="922"/>
        <v>0</v>
      </c>
      <c r="CN397" s="372">
        <f t="shared" si="922"/>
        <v>0</v>
      </c>
      <c r="CO397" s="371">
        <f t="shared" si="885"/>
        <v>4.668292682926829</v>
      </c>
      <c r="CP397" s="372">
        <f t="shared" si="885"/>
        <v>5.0668085106382978</v>
      </c>
      <c r="CQ397" s="371">
        <f t="shared" si="886"/>
        <v>956.99999999999989</v>
      </c>
      <c r="CR397" s="372">
        <f t="shared" si="886"/>
        <v>1190.7</v>
      </c>
      <c r="CS397" s="426"/>
      <c r="CT397" s="510">
        <v>99.7</v>
      </c>
      <c r="CU397" s="371">
        <f t="shared" si="925"/>
        <v>0</v>
      </c>
      <c r="CV397" s="372">
        <f t="shared" si="925"/>
        <v>13658.9</v>
      </c>
      <c r="CW397" s="426"/>
      <c r="CX397" s="510">
        <v>95.3</v>
      </c>
      <c r="CY397" s="371">
        <f t="shared" si="926"/>
        <v>0</v>
      </c>
      <c r="CZ397" s="372">
        <f t="shared" si="926"/>
        <v>9339.4</v>
      </c>
      <c r="DA397" s="421"/>
      <c r="DB397" s="420"/>
      <c r="DC397" s="371">
        <f t="shared" si="887"/>
        <v>0</v>
      </c>
      <c r="DD397" s="372">
        <f t="shared" si="887"/>
        <v>0</v>
      </c>
      <c r="DE397" s="371">
        <f t="shared" si="888"/>
        <v>0</v>
      </c>
      <c r="DF397" s="372">
        <f t="shared" si="888"/>
        <v>97.865106382978723</v>
      </c>
      <c r="DG397" s="371">
        <f t="shared" si="889"/>
        <v>0</v>
      </c>
      <c r="DH397" s="372">
        <f t="shared" si="889"/>
        <v>22998.3</v>
      </c>
      <c r="DI397" s="371">
        <f t="shared" si="890"/>
        <v>269</v>
      </c>
      <c r="DJ397" s="372">
        <f t="shared" si="890"/>
        <v>290</v>
      </c>
      <c r="DK397" s="371">
        <f t="shared" si="890"/>
        <v>0</v>
      </c>
      <c r="DL397" s="372">
        <f t="shared" si="890"/>
        <v>290</v>
      </c>
      <c r="DM397" s="371">
        <f t="shared" si="891"/>
        <v>4.3011152416356877</v>
      </c>
      <c r="DN397" s="372">
        <f t="shared" si="891"/>
        <v>4.7748275862068965</v>
      </c>
      <c r="DO397" s="371">
        <f t="shared" si="892"/>
        <v>1157</v>
      </c>
      <c r="DP397" s="372">
        <f t="shared" si="892"/>
        <v>1384.7</v>
      </c>
      <c r="DQ397" s="371">
        <f t="shared" si="893"/>
        <v>0</v>
      </c>
      <c r="DR397" s="372">
        <f t="shared" si="893"/>
        <v>94.538275862068957</v>
      </c>
      <c r="DS397" s="371">
        <f t="shared" si="894"/>
        <v>0</v>
      </c>
      <c r="DT397" s="372">
        <f t="shared" si="894"/>
        <v>27416.1</v>
      </c>
      <c r="DU397" s="424">
        <v>87</v>
      </c>
      <c r="DV397" s="510">
        <v>76</v>
      </c>
      <c r="DW397" s="371">
        <f t="shared" si="895"/>
        <v>0</v>
      </c>
      <c r="DX397" s="372">
        <f t="shared" si="895"/>
        <v>76</v>
      </c>
      <c r="DY397" s="426">
        <v>97</v>
      </c>
      <c r="DZ397" s="510">
        <v>123</v>
      </c>
      <c r="EA397" s="371">
        <f t="shared" si="896"/>
        <v>0</v>
      </c>
      <c r="EB397" s="372">
        <f t="shared" si="896"/>
        <v>123</v>
      </c>
      <c r="EC397" s="426"/>
      <c r="ED397" s="425"/>
      <c r="EE397" s="371">
        <f t="shared" si="897"/>
        <v>0</v>
      </c>
      <c r="EF397" s="372">
        <f t="shared" si="897"/>
        <v>0</v>
      </c>
      <c r="EG397" s="358">
        <f t="shared" si="898"/>
        <v>184</v>
      </c>
      <c r="EH397" s="372">
        <f t="shared" si="898"/>
        <v>199</v>
      </c>
      <c r="EI397" s="358">
        <f t="shared" si="899"/>
        <v>0</v>
      </c>
      <c r="EJ397" s="372">
        <f t="shared" si="899"/>
        <v>199</v>
      </c>
      <c r="EK397" s="427">
        <v>3.3793103448275863</v>
      </c>
      <c r="EL397" s="510">
        <v>3.6</v>
      </c>
      <c r="EM397" s="371">
        <f t="shared" si="959"/>
        <v>294</v>
      </c>
      <c r="EN397" s="372">
        <f t="shared" si="959"/>
        <v>273.60000000000002</v>
      </c>
      <c r="EO397" s="426">
        <v>3.4226804123711339</v>
      </c>
      <c r="EP397" s="510">
        <v>3.6</v>
      </c>
      <c r="EQ397" s="371">
        <f t="shared" si="923"/>
        <v>332</v>
      </c>
      <c r="ER397" s="372">
        <f t="shared" si="923"/>
        <v>442.8</v>
      </c>
      <c r="ES397" s="426"/>
      <c r="ET397" s="446"/>
      <c r="EU397" s="371">
        <f t="shared" si="957"/>
        <v>0</v>
      </c>
      <c r="EV397" s="372">
        <f t="shared" si="958"/>
        <v>0</v>
      </c>
      <c r="EW397" s="371">
        <f t="shared" si="900"/>
        <v>3.402173913043478</v>
      </c>
      <c r="EX397" s="372">
        <f t="shared" si="900"/>
        <v>3.6000000000000005</v>
      </c>
      <c r="EY397" s="371">
        <f t="shared" si="901"/>
        <v>626</v>
      </c>
      <c r="EZ397" s="372">
        <f t="shared" si="901"/>
        <v>716.40000000000009</v>
      </c>
      <c r="FA397" s="426"/>
      <c r="FB397" s="510">
        <v>76.3</v>
      </c>
      <c r="FC397" s="371">
        <f t="shared" si="902"/>
        <v>0</v>
      </c>
      <c r="FD397" s="372">
        <f t="shared" si="902"/>
        <v>5798.8</v>
      </c>
      <c r="FE397" s="426"/>
      <c r="FF397" s="510">
        <v>64.5</v>
      </c>
      <c r="FG397" s="371">
        <f t="shared" si="903"/>
        <v>0</v>
      </c>
      <c r="FH397" s="372">
        <f t="shared" si="903"/>
        <v>7933.5</v>
      </c>
      <c r="FI397" s="421"/>
      <c r="FJ397" s="420"/>
      <c r="FK397" s="371">
        <f t="shared" si="904"/>
        <v>0</v>
      </c>
      <c r="FL397" s="372">
        <f t="shared" si="904"/>
        <v>0</v>
      </c>
      <c r="FM397" s="371">
        <f t="shared" si="905"/>
        <v>0</v>
      </c>
      <c r="FN397" s="372">
        <f t="shared" si="905"/>
        <v>69.006532663316577</v>
      </c>
      <c r="FO397" s="371">
        <f t="shared" si="906"/>
        <v>0</v>
      </c>
      <c r="FP397" s="372">
        <f t="shared" si="906"/>
        <v>13732.3</v>
      </c>
      <c r="FQ397" s="424">
        <v>105</v>
      </c>
      <c r="FR397" s="510">
        <v>114</v>
      </c>
      <c r="FS397" s="371">
        <f t="shared" si="907"/>
        <v>0</v>
      </c>
      <c r="FT397" s="372">
        <f t="shared" si="907"/>
        <v>114</v>
      </c>
      <c r="FU397" s="426">
        <v>6.038095238095238</v>
      </c>
      <c r="FV397" s="510">
        <v>5.9</v>
      </c>
      <c r="FW397" s="371">
        <f t="shared" si="908"/>
        <v>634</v>
      </c>
      <c r="FX397" s="372">
        <f t="shared" si="908"/>
        <v>672.6</v>
      </c>
      <c r="FY397" s="426"/>
      <c r="FZ397" s="510">
        <v>79.400000000000006</v>
      </c>
      <c r="GA397" s="371">
        <f t="shared" si="909"/>
        <v>0</v>
      </c>
      <c r="GB397" s="372">
        <f t="shared" si="909"/>
        <v>9051.6</v>
      </c>
      <c r="GC397" s="406">
        <f t="shared" si="873"/>
        <v>260</v>
      </c>
      <c r="GD397" s="372">
        <f t="shared" si="873"/>
        <v>254</v>
      </c>
      <c r="GE397" s="371">
        <f t="shared" si="873"/>
        <v>0</v>
      </c>
      <c r="GF397" s="372">
        <f t="shared" si="873"/>
        <v>254</v>
      </c>
      <c r="GG397" s="371">
        <f t="shared" si="910"/>
        <v>1031</v>
      </c>
      <c r="GH397" s="372">
        <f t="shared" si="910"/>
        <v>1084.3000000000002</v>
      </c>
      <c r="GI397" s="371" t="str">
        <f t="shared" si="911"/>
        <v/>
      </c>
      <c r="GJ397" s="372">
        <f t="shared" si="911"/>
        <v>22639.3</v>
      </c>
      <c r="GK397" s="406">
        <f t="shared" si="874"/>
        <v>193</v>
      </c>
      <c r="GL397" s="372">
        <f t="shared" si="874"/>
        <v>235</v>
      </c>
      <c r="GM397" s="371">
        <f t="shared" si="874"/>
        <v>0</v>
      </c>
      <c r="GN397" s="372">
        <f t="shared" si="874"/>
        <v>235</v>
      </c>
      <c r="GO397" s="371">
        <f t="shared" si="912"/>
        <v>752</v>
      </c>
      <c r="GP397" s="372">
        <f t="shared" si="912"/>
        <v>1016.8</v>
      </c>
      <c r="GQ397" s="371">
        <f t="shared" si="913"/>
        <v>0</v>
      </c>
      <c r="GR397" s="372">
        <f t="shared" si="913"/>
        <v>18509.099999999999</v>
      </c>
      <c r="GS397" s="406">
        <f t="shared" si="875"/>
        <v>453</v>
      </c>
      <c r="GT397" s="372">
        <f t="shared" si="875"/>
        <v>489</v>
      </c>
      <c r="GU397" s="371">
        <f t="shared" si="875"/>
        <v>0</v>
      </c>
      <c r="GV397" s="372">
        <f t="shared" si="871"/>
        <v>489</v>
      </c>
      <c r="GW397" s="371">
        <f t="shared" si="914"/>
        <v>1783</v>
      </c>
      <c r="GX397" s="372">
        <f t="shared" si="914"/>
        <v>2101.1000000000004</v>
      </c>
      <c r="GY397" s="371" t="str">
        <f t="shared" si="914"/>
        <v/>
      </c>
      <c r="GZ397" s="372">
        <f t="shared" si="879"/>
        <v>41148.399999999994</v>
      </c>
      <c r="HA397" s="406">
        <f t="shared" si="876"/>
        <v>0</v>
      </c>
      <c r="HB397" s="372">
        <f t="shared" si="876"/>
        <v>0</v>
      </c>
      <c r="HC397" s="371">
        <f t="shared" si="876"/>
        <v>0</v>
      </c>
      <c r="HD397" s="372">
        <f t="shared" si="872"/>
        <v>0</v>
      </c>
      <c r="HE397" s="371" t="str">
        <f t="shared" si="877"/>
        <v/>
      </c>
      <c r="HF397" s="372" t="str">
        <f t="shared" si="877"/>
        <v/>
      </c>
      <c r="HG397" s="371" t="str">
        <f t="shared" si="915"/>
        <v/>
      </c>
      <c r="HH397" s="372" t="str">
        <f t="shared" si="915"/>
        <v/>
      </c>
      <c r="HI397" s="406">
        <f t="shared" si="916"/>
        <v>2417</v>
      </c>
      <c r="HJ397" s="372">
        <f t="shared" si="916"/>
        <v>2773.7000000000003</v>
      </c>
      <c r="HK397" s="371" t="str">
        <f t="shared" si="917"/>
        <v/>
      </c>
      <c r="HL397" s="371">
        <f t="shared" si="917"/>
        <v>50199.999999999993</v>
      </c>
    </row>
    <row r="398" spans="1:220" ht="15">
      <c r="A398" s="508" t="s">
        <v>287</v>
      </c>
      <c r="B398" s="509" t="s">
        <v>613</v>
      </c>
      <c r="C398" s="137"/>
      <c r="D398" s="508">
        <v>227146</v>
      </c>
      <c r="E398" s="511">
        <v>8</v>
      </c>
      <c r="F398" s="676">
        <v>553</v>
      </c>
      <c r="G398" s="420">
        <v>667</v>
      </c>
      <c r="H398" s="421">
        <v>6</v>
      </c>
      <c r="I398" s="510">
        <v>6</v>
      </c>
      <c r="J398" s="371">
        <f t="shared" si="927"/>
        <v>547</v>
      </c>
      <c r="K398" s="372">
        <f t="shared" si="928"/>
        <v>661</v>
      </c>
      <c r="L398" s="420"/>
      <c r="M398" s="371">
        <f t="shared" si="929"/>
        <v>547</v>
      </c>
      <c r="N398" s="372">
        <f t="shared" si="930"/>
        <v>661</v>
      </c>
      <c r="O398" s="371">
        <f t="shared" si="931"/>
        <v>0</v>
      </c>
      <c r="P398" s="372">
        <f t="shared" si="932"/>
        <v>661</v>
      </c>
      <c r="Q398" s="424">
        <v>45</v>
      </c>
      <c r="R398" s="510">
        <v>82</v>
      </c>
      <c r="S398" s="371">
        <f t="shared" si="933"/>
        <v>0</v>
      </c>
      <c r="T398" s="372">
        <f t="shared" si="934"/>
        <v>82</v>
      </c>
      <c r="U398" s="426">
        <v>14</v>
      </c>
      <c r="V398" s="510">
        <v>28</v>
      </c>
      <c r="W398" s="371">
        <f t="shared" si="935"/>
        <v>0</v>
      </c>
      <c r="X398" s="372">
        <f t="shared" si="936"/>
        <v>28</v>
      </c>
      <c r="Y398" s="426"/>
      <c r="Z398" s="425"/>
      <c r="AA398" s="371">
        <f t="shared" si="937"/>
        <v>0</v>
      </c>
      <c r="AB398" s="372">
        <f t="shared" si="938"/>
        <v>0</v>
      </c>
      <c r="AC398" s="358">
        <f t="shared" si="939"/>
        <v>59</v>
      </c>
      <c r="AD398" s="372">
        <f t="shared" si="940"/>
        <v>110</v>
      </c>
      <c r="AE398" s="358">
        <f t="shared" si="941"/>
        <v>0</v>
      </c>
      <c r="AF398" s="372">
        <f t="shared" si="942"/>
        <v>110</v>
      </c>
      <c r="AG398" s="427">
        <v>2.911111111111111</v>
      </c>
      <c r="AH398" s="510">
        <v>2.6</v>
      </c>
      <c r="AI398" s="371">
        <f t="shared" si="943"/>
        <v>131</v>
      </c>
      <c r="AJ398" s="372">
        <f t="shared" si="944"/>
        <v>213.20000000000002</v>
      </c>
      <c r="AK398" s="426">
        <v>3.2142857142857144</v>
      </c>
      <c r="AL398" s="510">
        <v>3.1</v>
      </c>
      <c r="AM398" s="371">
        <f t="shared" si="945"/>
        <v>45</v>
      </c>
      <c r="AN398" s="372">
        <f t="shared" si="946"/>
        <v>86.8</v>
      </c>
      <c r="AO398" s="426"/>
      <c r="AP398" s="446"/>
      <c r="AQ398" s="371">
        <f t="shared" si="947"/>
        <v>0</v>
      </c>
      <c r="AR398" s="372">
        <f t="shared" si="948"/>
        <v>0</v>
      </c>
      <c r="AS398" s="371">
        <f t="shared" si="949"/>
        <v>2.9830508474576272</v>
      </c>
      <c r="AT398" s="372">
        <f t="shared" si="950"/>
        <v>2.7272727272727271</v>
      </c>
      <c r="AU398" s="371">
        <f t="shared" si="951"/>
        <v>176</v>
      </c>
      <c r="AV398" s="372">
        <f t="shared" si="952"/>
        <v>300</v>
      </c>
      <c r="AW398" s="426"/>
      <c r="AX398" s="510">
        <v>66.5</v>
      </c>
      <c r="AY398" s="371">
        <f t="shared" si="953"/>
        <v>0</v>
      </c>
      <c r="AZ398" s="372">
        <f t="shared" si="954"/>
        <v>5453</v>
      </c>
      <c r="BA398" s="426"/>
      <c r="BB398" s="510">
        <v>69.900000000000006</v>
      </c>
      <c r="BC398" s="371">
        <f t="shared" si="955"/>
        <v>0</v>
      </c>
      <c r="BD398" s="372">
        <f t="shared" si="956"/>
        <v>1957.2000000000003</v>
      </c>
      <c r="BE398" s="421"/>
      <c r="BF398" s="420"/>
      <c r="BG398" s="371">
        <f t="shared" si="880"/>
        <v>0</v>
      </c>
      <c r="BH398" s="372">
        <f t="shared" si="880"/>
        <v>0</v>
      </c>
      <c r="BI398" s="371">
        <f t="shared" si="881"/>
        <v>0</v>
      </c>
      <c r="BJ398" s="372">
        <f t="shared" si="881"/>
        <v>67.365454545454554</v>
      </c>
      <c r="BK398" s="371">
        <f t="shared" si="882"/>
        <v>0</v>
      </c>
      <c r="BL398" s="372">
        <f t="shared" si="882"/>
        <v>7410.2000000000007</v>
      </c>
      <c r="BM398" s="431">
        <v>192</v>
      </c>
      <c r="BN398" s="510">
        <v>197</v>
      </c>
      <c r="BO398" s="371">
        <f t="shared" si="918"/>
        <v>0</v>
      </c>
      <c r="BP398" s="372">
        <f t="shared" si="918"/>
        <v>197</v>
      </c>
      <c r="BQ398" s="426">
        <v>69</v>
      </c>
      <c r="BR398" s="510">
        <v>91</v>
      </c>
      <c r="BS398" s="371">
        <f t="shared" si="919"/>
        <v>0</v>
      </c>
      <c r="BT398" s="372">
        <f t="shared" si="919"/>
        <v>91</v>
      </c>
      <c r="BU398" s="426"/>
      <c r="BV398" s="425"/>
      <c r="BW398" s="371">
        <f t="shared" si="920"/>
        <v>0</v>
      </c>
      <c r="BX398" s="423">
        <f t="shared" si="878"/>
        <v>0</v>
      </c>
      <c r="BY398" s="358">
        <f t="shared" si="883"/>
        <v>261</v>
      </c>
      <c r="BZ398" s="372">
        <f t="shared" si="883"/>
        <v>288</v>
      </c>
      <c r="CA398" s="358">
        <f t="shared" si="884"/>
        <v>0</v>
      </c>
      <c r="CB398" s="372">
        <f t="shared" si="884"/>
        <v>288</v>
      </c>
      <c r="CC398" s="427">
        <v>4.046875</v>
      </c>
      <c r="CD398" s="510">
        <v>4.0999999999999996</v>
      </c>
      <c r="CE398" s="371">
        <f t="shared" si="924"/>
        <v>777</v>
      </c>
      <c r="CF398" s="372">
        <f t="shared" si="924"/>
        <v>807.69999999999993</v>
      </c>
      <c r="CG398" s="426">
        <v>4.7391304347826084</v>
      </c>
      <c r="CH398" s="510">
        <v>5</v>
      </c>
      <c r="CI398" s="371">
        <f t="shared" si="921"/>
        <v>327</v>
      </c>
      <c r="CJ398" s="372">
        <f t="shared" si="921"/>
        <v>455</v>
      </c>
      <c r="CK398" s="426"/>
      <c r="CL398" s="446"/>
      <c r="CM398" s="371">
        <f t="shared" si="922"/>
        <v>0</v>
      </c>
      <c r="CN398" s="372">
        <f t="shared" si="922"/>
        <v>0</v>
      </c>
      <c r="CO398" s="371">
        <f t="shared" si="885"/>
        <v>4.2298850574712645</v>
      </c>
      <c r="CP398" s="372">
        <f t="shared" si="885"/>
        <v>4.3843749999999995</v>
      </c>
      <c r="CQ398" s="371">
        <f t="shared" si="886"/>
        <v>1104</v>
      </c>
      <c r="CR398" s="372">
        <f t="shared" si="886"/>
        <v>1262.6999999999998</v>
      </c>
      <c r="CS398" s="426"/>
      <c r="CT398" s="510">
        <v>88.8</v>
      </c>
      <c r="CU398" s="371">
        <f t="shared" si="925"/>
        <v>0</v>
      </c>
      <c r="CV398" s="372">
        <f t="shared" si="925"/>
        <v>17493.599999999999</v>
      </c>
      <c r="CW398" s="426"/>
      <c r="CX398" s="510">
        <v>87.2</v>
      </c>
      <c r="CY398" s="371">
        <f t="shared" si="926"/>
        <v>0</v>
      </c>
      <c r="CZ398" s="372">
        <f t="shared" si="926"/>
        <v>7935.2</v>
      </c>
      <c r="DA398" s="421"/>
      <c r="DB398" s="420"/>
      <c r="DC398" s="371">
        <f t="shared" si="887"/>
        <v>0</v>
      </c>
      <c r="DD398" s="372">
        <f t="shared" si="887"/>
        <v>0</v>
      </c>
      <c r="DE398" s="371">
        <f t="shared" si="888"/>
        <v>0</v>
      </c>
      <c r="DF398" s="372">
        <f t="shared" si="888"/>
        <v>88.294444444444437</v>
      </c>
      <c r="DG398" s="371">
        <f t="shared" si="889"/>
        <v>0</v>
      </c>
      <c r="DH398" s="372">
        <f t="shared" si="889"/>
        <v>25428.799999999999</v>
      </c>
      <c r="DI398" s="371">
        <f t="shared" si="890"/>
        <v>320</v>
      </c>
      <c r="DJ398" s="372">
        <f t="shared" si="890"/>
        <v>398</v>
      </c>
      <c r="DK398" s="371">
        <f t="shared" si="890"/>
        <v>0</v>
      </c>
      <c r="DL398" s="372">
        <f t="shared" si="890"/>
        <v>398</v>
      </c>
      <c r="DM398" s="371">
        <f t="shared" si="891"/>
        <v>4</v>
      </c>
      <c r="DN398" s="372">
        <f t="shared" si="891"/>
        <v>3.9263819095477381</v>
      </c>
      <c r="DO398" s="371">
        <f t="shared" si="892"/>
        <v>1280</v>
      </c>
      <c r="DP398" s="372">
        <f t="shared" si="892"/>
        <v>1562.6999999999998</v>
      </c>
      <c r="DQ398" s="371">
        <f t="shared" si="893"/>
        <v>0</v>
      </c>
      <c r="DR398" s="372">
        <f t="shared" si="893"/>
        <v>82.510050251256288</v>
      </c>
      <c r="DS398" s="371">
        <f t="shared" si="894"/>
        <v>0</v>
      </c>
      <c r="DT398" s="372">
        <f t="shared" si="894"/>
        <v>32839</v>
      </c>
      <c r="DU398" s="424">
        <v>89</v>
      </c>
      <c r="DV398" s="510">
        <v>98</v>
      </c>
      <c r="DW398" s="371">
        <f t="shared" si="895"/>
        <v>0</v>
      </c>
      <c r="DX398" s="372">
        <f t="shared" si="895"/>
        <v>98</v>
      </c>
      <c r="DY398" s="426">
        <v>71</v>
      </c>
      <c r="DZ398" s="510">
        <v>93</v>
      </c>
      <c r="EA398" s="371">
        <f t="shared" si="896"/>
        <v>0</v>
      </c>
      <c r="EB398" s="372">
        <f t="shared" si="896"/>
        <v>93</v>
      </c>
      <c r="EC398" s="426"/>
      <c r="ED398" s="425"/>
      <c r="EE398" s="371">
        <f t="shared" si="897"/>
        <v>0</v>
      </c>
      <c r="EF398" s="372">
        <f t="shared" si="897"/>
        <v>0</v>
      </c>
      <c r="EG398" s="358">
        <f t="shared" si="898"/>
        <v>160</v>
      </c>
      <c r="EH398" s="372">
        <f t="shared" si="898"/>
        <v>191</v>
      </c>
      <c r="EI398" s="358">
        <f t="shared" si="899"/>
        <v>0</v>
      </c>
      <c r="EJ398" s="372">
        <f t="shared" si="899"/>
        <v>191</v>
      </c>
      <c r="EK398" s="427">
        <v>2.8539325842696628</v>
      </c>
      <c r="EL398" s="510">
        <v>3.1</v>
      </c>
      <c r="EM398" s="371">
        <f t="shared" si="959"/>
        <v>254</v>
      </c>
      <c r="EN398" s="372">
        <f t="shared" si="959"/>
        <v>303.8</v>
      </c>
      <c r="EO398" s="426">
        <v>3.5211267605633805</v>
      </c>
      <c r="EP398" s="510">
        <v>3.7</v>
      </c>
      <c r="EQ398" s="371">
        <f t="shared" si="923"/>
        <v>250</v>
      </c>
      <c r="ER398" s="372">
        <f t="shared" si="923"/>
        <v>344.1</v>
      </c>
      <c r="ES398" s="426"/>
      <c r="ET398" s="446"/>
      <c r="EU398" s="371">
        <f t="shared" si="957"/>
        <v>0</v>
      </c>
      <c r="EV398" s="372">
        <f t="shared" si="958"/>
        <v>0</v>
      </c>
      <c r="EW398" s="371">
        <f t="shared" si="900"/>
        <v>3.15</v>
      </c>
      <c r="EX398" s="372">
        <f t="shared" si="900"/>
        <v>3.3921465968586393</v>
      </c>
      <c r="EY398" s="371">
        <f t="shared" si="901"/>
        <v>504</v>
      </c>
      <c r="EZ398" s="372">
        <f t="shared" si="901"/>
        <v>647.90000000000009</v>
      </c>
      <c r="FA398" s="426"/>
      <c r="FB398" s="510">
        <v>67.7</v>
      </c>
      <c r="FC398" s="371">
        <f t="shared" si="902"/>
        <v>0</v>
      </c>
      <c r="FD398" s="372">
        <f t="shared" si="902"/>
        <v>6634.6</v>
      </c>
      <c r="FE398" s="426"/>
      <c r="FF398" s="510">
        <v>62.8</v>
      </c>
      <c r="FG398" s="371">
        <f t="shared" si="903"/>
        <v>0</v>
      </c>
      <c r="FH398" s="372">
        <f t="shared" si="903"/>
        <v>5840.4</v>
      </c>
      <c r="FI398" s="421"/>
      <c r="FJ398" s="420"/>
      <c r="FK398" s="371">
        <f t="shared" si="904"/>
        <v>0</v>
      </c>
      <c r="FL398" s="372">
        <f t="shared" si="904"/>
        <v>0</v>
      </c>
      <c r="FM398" s="371">
        <f t="shared" si="905"/>
        <v>0</v>
      </c>
      <c r="FN398" s="372">
        <f t="shared" si="905"/>
        <v>65.314136125654457</v>
      </c>
      <c r="FO398" s="371">
        <f t="shared" si="906"/>
        <v>0</v>
      </c>
      <c r="FP398" s="372">
        <f t="shared" si="906"/>
        <v>12475.000000000002</v>
      </c>
      <c r="FQ398" s="424">
        <v>67</v>
      </c>
      <c r="FR398" s="510">
        <v>72</v>
      </c>
      <c r="FS398" s="371">
        <f t="shared" si="907"/>
        <v>0</v>
      </c>
      <c r="FT398" s="372">
        <f t="shared" si="907"/>
        <v>72</v>
      </c>
      <c r="FU398" s="426">
        <v>4.4477611940298507</v>
      </c>
      <c r="FV398" s="510">
        <v>5.3</v>
      </c>
      <c r="FW398" s="371">
        <f t="shared" si="908"/>
        <v>298</v>
      </c>
      <c r="FX398" s="372">
        <f t="shared" si="908"/>
        <v>381.59999999999997</v>
      </c>
      <c r="FY398" s="426"/>
      <c r="FZ398" s="510">
        <v>71.099999999999994</v>
      </c>
      <c r="GA398" s="371">
        <f t="shared" si="909"/>
        <v>0</v>
      </c>
      <c r="GB398" s="372">
        <f t="shared" si="909"/>
        <v>5119.2</v>
      </c>
      <c r="GC398" s="406">
        <f t="shared" si="873"/>
        <v>326</v>
      </c>
      <c r="GD398" s="372">
        <f t="shared" si="873"/>
        <v>377</v>
      </c>
      <c r="GE398" s="371">
        <f t="shared" si="873"/>
        <v>0</v>
      </c>
      <c r="GF398" s="372">
        <f t="shared" si="873"/>
        <v>377</v>
      </c>
      <c r="GG398" s="371">
        <f t="shared" si="910"/>
        <v>1162</v>
      </c>
      <c r="GH398" s="372">
        <f t="shared" si="910"/>
        <v>1324.7</v>
      </c>
      <c r="GI398" s="371" t="str">
        <f t="shared" si="911"/>
        <v/>
      </c>
      <c r="GJ398" s="372">
        <f t="shared" si="911"/>
        <v>29581.199999999997</v>
      </c>
      <c r="GK398" s="406">
        <f t="shared" si="874"/>
        <v>154</v>
      </c>
      <c r="GL398" s="372">
        <f t="shared" si="874"/>
        <v>212</v>
      </c>
      <c r="GM398" s="371">
        <f t="shared" si="874"/>
        <v>0</v>
      </c>
      <c r="GN398" s="372">
        <f t="shared" si="874"/>
        <v>212</v>
      </c>
      <c r="GO398" s="371">
        <f t="shared" si="912"/>
        <v>622</v>
      </c>
      <c r="GP398" s="372">
        <f t="shared" si="912"/>
        <v>885.9</v>
      </c>
      <c r="GQ398" s="371">
        <f t="shared" si="913"/>
        <v>0</v>
      </c>
      <c r="GR398" s="372">
        <f t="shared" si="913"/>
        <v>15732.8</v>
      </c>
      <c r="GS398" s="406">
        <f t="shared" si="875"/>
        <v>480</v>
      </c>
      <c r="GT398" s="372">
        <f t="shared" si="875"/>
        <v>589</v>
      </c>
      <c r="GU398" s="371">
        <f t="shared" si="875"/>
        <v>0</v>
      </c>
      <c r="GV398" s="372">
        <f t="shared" si="871"/>
        <v>589</v>
      </c>
      <c r="GW398" s="371">
        <f t="shared" si="914"/>
        <v>1784</v>
      </c>
      <c r="GX398" s="372">
        <f t="shared" si="914"/>
        <v>2210.6</v>
      </c>
      <c r="GY398" s="371" t="str">
        <f t="shared" si="914"/>
        <v/>
      </c>
      <c r="GZ398" s="372">
        <f t="shared" si="879"/>
        <v>45314</v>
      </c>
      <c r="HA398" s="406">
        <f t="shared" si="876"/>
        <v>0</v>
      </c>
      <c r="HB398" s="372">
        <f t="shared" si="876"/>
        <v>0</v>
      </c>
      <c r="HC398" s="371">
        <f t="shared" si="876"/>
        <v>0</v>
      </c>
      <c r="HD398" s="372">
        <f t="shared" si="872"/>
        <v>0</v>
      </c>
      <c r="HE398" s="371" t="str">
        <f t="shared" si="877"/>
        <v/>
      </c>
      <c r="HF398" s="372" t="str">
        <f t="shared" si="877"/>
        <v/>
      </c>
      <c r="HG398" s="371" t="str">
        <f t="shared" si="915"/>
        <v/>
      </c>
      <c r="HH398" s="372" t="str">
        <f t="shared" si="915"/>
        <v/>
      </c>
      <c r="HI398" s="406">
        <f t="shared" si="916"/>
        <v>2082</v>
      </c>
      <c r="HJ398" s="372">
        <f t="shared" si="916"/>
        <v>2592.1999999999998</v>
      </c>
      <c r="HK398" s="371" t="str">
        <f t="shared" si="917"/>
        <v/>
      </c>
      <c r="HL398" s="371">
        <f t="shared" si="917"/>
        <v>50433.2</v>
      </c>
    </row>
    <row r="399" spans="1:220" ht="15">
      <c r="A399" s="488" t="s">
        <v>287</v>
      </c>
      <c r="B399" s="487" t="s">
        <v>614</v>
      </c>
      <c r="C399" s="48"/>
      <c r="D399" s="488">
        <v>227191</v>
      </c>
      <c r="E399" s="442">
        <v>8</v>
      </c>
      <c r="F399" s="676">
        <v>529</v>
      </c>
      <c r="G399" s="420">
        <v>627</v>
      </c>
      <c r="H399" s="421">
        <v>10</v>
      </c>
      <c r="I399" s="510">
        <v>14</v>
      </c>
      <c r="J399" s="371">
        <f t="shared" si="927"/>
        <v>519</v>
      </c>
      <c r="K399" s="372">
        <f t="shared" si="928"/>
        <v>613</v>
      </c>
      <c r="L399" s="420"/>
      <c r="M399" s="371">
        <f t="shared" si="929"/>
        <v>519</v>
      </c>
      <c r="N399" s="372">
        <f t="shared" si="930"/>
        <v>613</v>
      </c>
      <c r="O399" s="371">
        <f t="shared" si="931"/>
        <v>0</v>
      </c>
      <c r="P399" s="372">
        <f t="shared" si="932"/>
        <v>613</v>
      </c>
      <c r="Q399" s="424">
        <v>8</v>
      </c>
      <c r="R399" s="510">
        <v>7</v>
      </c>
      <c r="S399" s="371">
        <f t="shared" si="933"/>
        <v>0</v>
      </c>
      <c r="T399" s="372">
        <f t="shared" si="934"/>
        <v>7</v>
      </c>
      <c r="U399" s="426">
        <v>11</v>
      </c>
      <c r="V399" s="510">
        <v>9</v>
      </c>
      <c r="W399" s="371">
        <f t="shared" si="935"/>
        <v>0</v>
      </c>
      <c r="X399" s="372">
        <f t="shared" si="936"/>
        <v>9</v>
      </c>
      <c r="Y399" s="426"/>
      <c r="Z399" s="425"/>
      <c r="AA399" s="371">
        <f t="shared" si="937"/>
        <v>0</v>
      </c>
      <c r="AB399" s="372">
        <f t="shared" si="938"/>
        <v>0</v>
      </c>
      <c r="AC399" s="358">
        <f t="shared" si="939"/>
        <v>19</v>
      </c>
      <c r="AD399" s="372">
        <f t="shared" si="940"/>
        <v>16</v>
      </c>
      <c r="AE399" s="358">
        <f t="shared" si="941"/>
        <v>0</v>
      </c>
      <c r="AF399" s="372">
        <f t="shared" si="942"/>
        <v>16</v>
      </c>
      <c r="AG399" s="427">
        <v>3</v>
      </c>
      <c r="AH399" s="510">
        <v>1.8</v>
      </c>
      <c r="AI399" s="371">
        <f t="shared" si="943"/>
        <v>24</v>
      </c>
      <c r="AJ399" s="372">
        <f t="shared" si="944"/>
        <v>12.6</v>
      </c>
      <c r="AK399" s="426">
        <v>3.7272727272727271</v>
      </c>
      <c r="AL399" s="510">
        <v>3.1</v>
      </c>
      <c r="AM399" s="371">
        <f t="shared" si="945"/>
        <v>41</v>
      </c>
      <c r="AN399" s="372">
        <f t="shared" si="946"/>
        <v>27.900000000000002</v>
      </c>
      <c r="AO399" s="426"/>
      <c r="AP399" s="446"/>
      <c r="AQ399" s="371">
        <f t="shared" si="947"/>
        <v>0</v>
      </c>
      <c r="AR399" s="372">
        <f t="shared" si="948"/>
        <v>0</v>
      </c>
      <c r="AS399" s="371">
        <f t="shared" si="949"/>
        <v>3.4210526315789473</v>
      </c>
      <c r="AT399" s="372">
        <f t="shared" si="950"/>
        <v>2.53125</v>
      </c>
      <c r="AU399" s="371">
        <f t="shared" si="951"/>
        <v>65</v>
      </c>
      <c r="AV399" s="372">
        <f t="shared" si="952"/>
        <v>40.5</v>
      </c>
      <c r="AW399" s="426"/>
      <c r="AX399" s="510">
        <v>55.6</v>
      </c>
      <c r="AY399" s="371">
        <f t="shared" si="953"/>
        <v>0</v>
      </c>
      <c r="AZ399" s="372">
        <f t="shared" si="954"/>
        <v>389.2</v>
      </c>
      <c r="BA399" s="426"/>
      <c r="BB399" s="510">
        <v>60.2</v>
      </c>
      <c r="BC399" s="371">
        <f t="shared" si="955"/>
        <v>0</v>
      </c>
      <c r="BD399" s="372">
        <f t="shared" si="956"/>
        <v>541.80000000000007</v>
      </c>
      <c r="BE399" s="421"/>
      <c r="BF399" s="420"/>
      <c r="BG399" s="371">
        <f t="shared" si="880"/>
        <v>0</v>
      </c>
      <c r="BH399" s="372">
        <f t="shared" si="880"/>
        <v>0</v>
      </c>
      <c r="BI399" s="371">
        <f t="shared" si="881"/>
        <v>0</v>
      </c>
      <c r="BJ399" s="372">
        <f t="shared" si="881"/>
        <v>58.1875</v>
      </c>
      <c r="BK399" s="371">
        <f t="shared" si="882"/>
        <v>0</v>
      </c>
      <c r="BL399" s="372">
        <f t="shared" si="882"/>
        <v>931</v>
      </c>
      <c r="BM399" s="431">
        <v>168</v>
      </c>
      <c r="BN399" s="510">
        <v>174</v>
      </c>
      <c r="BO399" s="371">
        <f t="shared" si="918"/>
        <v>0</v>
      </c>
      <c r="BP399" s="372">
        <f t="shared" si="918"/>
        <v>174</v>
      </c>
      <c r="BQ399" s="426">
        <v>115</v>
      </c>
      <c r="BR399" s="510">
        <v>132</v>
      </c>
      <c r="BS399" s="371">
        <f t="shared" si="919"/>
        <v>0</v>
      </c>
      <c r="BT399" s="372">
        <f t="shared" si="919"/>
        <v>132</v>
      </c>
      <c r="BU399" s="426"/>
      <c r="BV399" s="425"/>
      <c r="BW399" s="371">
        <f t="shared" si="920"/>
        <v>0</v>
      </c>
      <c r="BX399" s="423">
        <f t="shared" si="878"/>
        <v>0</v>
      </c>
      <c r="BY399" s="358">
        <f t="shared" si="883"/>
        <v>283</v>
      </c>
      <c r="BZ399" s="372">
        <f t="shared" si="883"/>
        <v>306</v>
      </c>
      <c r="CA399" s="358">
        <f t="shared" si="884"/>
        <v>0</v>
      </c>
      <c r="CB399" s="372">
        <f t="shared" si="884"/>
        <v>306</v>
      </c>
      <c r="CC399" s="427">
        <v>3.8809523809523809</v>
      </c>
      <c r="CD399" s="510">
        <v>3.9</v>
      </c>
      <c r="CE399" s="371">
        <f t="shared" si="924"/>
        <v>652</v>
      </c>
      <c r="CF399" s="372">
        <f t="shared" si="924"/>
        <v>678.6</v>
      </c>
      <c r="CG399" s="426">
        <v>4.5130434782608697</v>
      </c>
      <c r="CH399" s="510">
        <v>4.7</v>
      </c>
      <c r="CI399" s="371">
        <f t="shared" si="921"/>
        <v>519</v>
      </c>
      <c r="CJ399" s="372">
        <f t="shared" si="921"/>
        <v>620.4</v>
      </c>
      <c r="CK399" s="426"/>
      <c r="CL399" s="446"/>
      <c r="CM399" s="371">
        <f t="shared" si="922"/>
        <v>0</v>
      </c>
      <c r="CN399" s="372">
        <f t="shared" si="922"/>
        <v>0</v>
      </c>
      <c r="CO399" s="371">
        <f t="shared" si="885"/>
        <v>4.137809187279152</v>
      </c>
      <c r="CP399" s="372">
        <f t="shared" si="885"/>
        <v>4.2450980392156863</v>
      </c>
      <c r="CQ399" s="371">
        <f t="shared" si="886"/>
        <v>1171</v>
      </c>
      <c r="CR399" s="372">
        <f t="shared" si="886"/>
        <v>1299</v>
      </c>
      <c r="CS399" s="426"/>
      <c r="CT399" s="510">
        <v>73.7</v>
      </c>
      <c r="CU399" s="371">
        <f t="shared" si="925"/>
        <v>0</v>
      </c>
      <c r="CV399" s="372">
        <f t="shared" si="925"/>
        <v>12823.800000000001</v>
      </c>
      <c r="CW399" s="426"/>
      <c r="CX399" s="510">
        <v>70.900000000000006</v>
      </c>
      <c r="CY399" s="371">
        <f t="shared" si="926"/>
        <v>0</v>
      </c>
      <c r="CZ399" s="372">
        <f t="shared" si="926"/>
        <v>9358.8000000000011</v>
      </c>
      <c r="DA399" s="421"/>
      <c r="DB399" s="420"/>
      <c r="DC399" s="371">
        <f t="shared" si="887"/>
        <v>0</v>
      </c>
      <c r="DD399" s="372">
        <f t="shared" si="887"/>
        <v>0</v>
      </c>
      <c r="DE399" s="371">
        <f t="shared" si="888"/>
        <v>0</v>
      </c>
      <c r="DF399" s="372">
        <f t="shared" si="888"/>
        <v>72.492156862745105</v>
      </c>
      <c r="DG399" s="371">
        <f t="shared" si="889"/>
        <v>0</v>
      </c>
      <c r="DH399" s="372">
        <f t="shared" si="889"/>
        <v>22182.600000000002</v>
      </c>
      <c r="DI399" s="371">
        <f t="shared" si="890"/>
        <v>302</v>
      </c>
      <c r="DJ399" s="372">
        <f t="shared" si="890"/>
        <v>322</v>
      </c>
      <c r="DK399" s="371">
        <f t="shared" si="890"/>
        <v>0</v>
      </c>
      <c r="DL399" s="372">
        <f t="shared" si="890"/>
        <v>322</v>
      </c>
      <c r="DM399" s="371">
        <f t="shared" si="891"/>
        <v>4.0927152317880795</v>
      </c>
      <c r="DN399" s="372">
        <f t="shared" si="891"/>
        <v>4.1599378881987574</v>
      </c>
      <c r="DO399" s="371">
        <f t="shared" si="892"/>
        <v>1236</v>
      </c>
      <c r="DP399" s="372">
        <f t="shared" si="892"/>
        <v>1339.5</v>
      </c>
      <c r="DQ399" s="371">
        <f t="shared" si="893"/>
        <v>0</v>
      </c>
      <c r="DR399" s="372">
        <f t="shared" si="893"/>
        <v>71.781366459627336</v>
      </c>
      <c r="DS399" s="371">
        <f t="shared" si="894"/>
        <v>0</v>
      </c>
      <c r="DT399" s="372">
        <f t="shared" si="894"/>
        <v>23113.600000000002</v>
      </c>
      <c r="DU399" s="424">
        <v>49</v>
      </c>
      <c r="DV399" s="510">
        <v>50</v>
      </c>
      <c r="DW399" s="371">
        <f t="shared" si="895"/>
        <v>0</v>
      </c>
      <c r="DX399" s="372">
        <f t="shared" si="895"/>
        <v>50</v>
      </c>
      <c r="DY399" s="426">
        <v>75</v>
      </c>
      <c r="DZ399" s="510">
        <v>82</v>
      </c>
      <c r="EA399" s="371">
        <f t="shared" si="896"/>
        <v>0</v>
      </c>
      <c r="EB399" s="372">
        <f t="shared" si="896"/>
        <v>82</v>
      </c>
      <c r="EC399" s="426"/>
      <c r="ED399" s="425"/>
      <c r="EE399" s="371">
        <f t="shared" si="897"/>
        <v>0</v>
      </c>
      <c r="EF399" s="372">
        <f t="shared" si="897"/>
        <v>0</v>
      </c>
      <c r="EG399" s="358">
        <f t="shared" si="898"/>
        <v>124</v>
      </c>
      <c r="EH399" s="372">
        <f t="shared" si="898"/>
        <v>132</v>
      </c>
      <c r="EI399" s="358">
        <f t="shared" si="899"/>
        <v>0</v>
      </c>
      <c r="EJ399" s="372">
        <f t="shared" si="899"/>
        <v>132</v>
      </c>
      <c r="EK399" s="427">
        <v>3.3673469387755102</v>
      </c>
      <c r="EL399" s="510">
        <v>3.5</v>
      </c>
      <c r="EM399" s="371">
        <f t="shared" si="959"/>
        <v>165</v>
      </c>
      <c r="EN399" s="372">
        <f t="shared" si="959"/>
        <v>175</v>
      </c>
      <c r="EO399" s="426">
        <v>3.08</v>
      </c>
      <c r="EP399" s="510">
        <v>3.1</v>
      </c>
      <c r="EQ399" s="371">
        <f t="shared" si="923"/>
        <v>231</v>
      </c>
      <c r="ER399" s="372">
        <f t="shared" si="923"/>
        <v>254.20000000000002</v>
      </c>
      <c r="ES399" s="426"/>
      <c r="ET399" s="446"/>
      <c r="EU399" s="371">
        <f t="shared" si="957"/>
        <v>0</v>
      </c>
      <c r="EV399" s="372">
        <f t="shared" si="958"/>
        <v>0</v>
      </c>
      <c r="EW399" s="371">
        <f t="shared" si="900"/>
        <v>3.193548387096774</v>
      </c>
      <c r="EX399" s="372">
        <f t="shared" si="900"/>
        <v>3.2515151515151519</v>
      </c>
      <c r="EY399" s="371">
        <f t="shared" si="901"/>
        <v>396</v>
      </c>
      <c r="EZ399" s="372">
        <f t="shared" si="901"/>
        <v>429.20000000000005</v>
      </c>
      <c r="FA399" s="426"/>
      <c r="FB399" s="510">
        <v>59.7</v>
      </c>
      <c r="FC399" s="371">
        <f t="shared" si="902"/>
        <v>0</v>
      </c>
      <c r="FD399" s="372">
        <f t="shared" si="902"/>
        <v>2985</v>
      </c>
      <c r="FE399" s="426"/>
      <c r="FF399" s="510">
        <v>41.5</v>
      </c>
      <c r="FG399" s="371">
        <f t="shared" si="903"/>
        <v>0</v>
      </c>
      <c r="FH399" s="372">
        <f t="shared" si="903"/>
        <v>3403</v>
      </c>
      <c r="FI399" s="421"/>
      <c r="FJ399" s="420"/>
      <c r="FK399" s="371">
        <f t="shared" si="904"/>
        <v>0</v>
      </c>
      <c r="FL399" s="372">
        <f t="shared" si="904"/>
        <v>0</v>
      </c>
      <c r="FM399" s="371">
        <f t="shared" si="905"/>
        <v>0</v>
      </c>
      <c r="FN399" s="372">
        <f t="shared" si="905"/>
        <v>48.393939393939391</v>
      </c>
      <c r="FO399" s="371">
        <f t="shared" si="906"/>
        <v>0</v>
      </c>
      <c r="FP399" s="372">
        <f t="shared" si="906"/>
        <v>6388</v>
      </c>
      <c r="FQ399" s="424">
        <v>93</v>
      </c>
      <c r="FR399" s="510">
        <v>159</v>
      </c>
      <c r="FS399" s="371">
        <f t="shared" si="907"/>
        <v>0</v>
      </c>
      <c r="FT399" s="372">
        <f t="shared" si="907"/>
        <v>159</v>
      </c>
      <c r="FU399" s="426">
        <v>4.172043010752688</v>
      </c>
      <c r="FV399" s="510">
        <v>3.3</v>
      </c>
      <c r="FW399" s="371">
        <f t="shared" si="908"/>
        <v>388</v>
      </c>
      <c r="FX399" s="372">
        <f t="shared" si="908"/>
        <v>524.69999999999993</v>
      </c>
      <c r="FY399" s="426"/>
      <c r="FZ399" s="510">
        <v>43.1</v>
      </c>
      <c r="GA399" s="371">
        <f t="shared" si="909"/>
        <v>0</v>
      </c>
      <c r="GB399" s="372">
        <f t="shared" si="909"/>
        <v>6852.9000000000005</v>
      </c>
      <c r="GC399" s="406">
        <f t="shared" si="873"/>
        <v>225</v>
      </c>
      <c r="GD399" s="372">
        <f t="shared" si="873"/>
        <v>231</v>
      </c>
      <c r="GE399" s="371">
        <f t="shared" si="873"/>
        <v>0</v>
      </c>
      <c r="GF399" s="372">
        <f t="shared" si="873"/>
        <v>231</v>
      </c>
      <c r="GG399" s="371">
        <f t="shared" si="910"/>
        <v>841</v>
      </c>
      <c r="GH399" s="372">
        <f t="shared" si="910"/>
        <v>866.2</v>
      </c>
      <c r="GI399" s="371" t="str">
        <f t="shared" si="911"/>
        <v/>
      </c>
      <c r="GJ399" s="372">
        <f t="shared" si="911"/>
        <v>16198.000000000002</v>
      </c>
      <c r="GK399" s="406">
        <f t="shared" si="874"/>
        <v>201</v>
      </c>
      <c r="GL399" s="372">
        <f t="shared" si="874"/>
        <v>223</v>
      </c>
      <c r="GM399" s="371">
        <f t="shared" si="874"/>
        <v>0</v>
      </c>
      <c r="GN399" s="372">
        <f t="shared" si="874"/>
        <v>223</v>
      </c>
      <c r="GO399" s="371">
        <f t="shared" si="912"/>
        <v>791</v>
      </c>
      <c r="GP399" s="372">
        <f t="shared" si="912"/>
        <v>902.5</v>
      </c>
      <c r="GQ399" s="371">
        <f t="shared" si="913"/>
        <v>0</v>
      </c>
      <c r="GR399" s="372">
        <f t="shared" si="913"/>
        <v>13303.6</v>
      </c>
      <c r="GS399" s="406">
        <f t="shared" si="875"/>
        <v>426</v>
      </c>
      <c r="GT399" s="372">
        <f t="shared" si="875"/>
        <v>454</v>
      </c>
      <c r="GU399" s="371">
        <f t="shared" si="875"/>
        <v>0</v>
      </c>
      <c r="GV399" s="372">
        <f t="shared" si="871"/>
        <v>454</v>
      </c>
      <c r="GW399" s="371">
        <f t="shared" si="914"/>
        <v>1632</v>
      </c>
      <c r="GX399" s="372">
        <f t="shared" si="914"/>
        <v>1768.7</v>
      </c>
      <c r="GY399" s="371" t="str">
        <f t="shared" si="914"/>
        <v/>
      </c>
      <c r="GZ399" s="372">
        <f t="shared" si="879"/>
        <v>29501.600000000002</v>
      </c>
      <c r="HA399" s="406">
        <f t="shared" si="876"/>
        <v>0</v>
      </c>
      <c r="HB399" s="372">
        <f t="shared" si="876"/>
        <v>0</v>
      </c>
      <c r="HC399" s="371">
        <f t="shared" si="876"/>
        <v>0</v>
      </c>
      <c r="HD399" s="372">
        <f t="shared" si="872"/>
        <v>0</v>
      </c>
      <c r="HE399" s="371" t="str">
        <f t="shared" si="877"/>
        <v/>
      </c>
      <c r="HF399" s="372" t="str">
        <f t="shared" si="877"/>
        <v/>
      </c>
      <c r="HG399" s="371" t="str">
        <f t="shared" si="915"/>
        <v/>
      </c>
      <c r="HH399" s="372" t="str">
        <f t="shared" si="915"/>
        <v/>
      </c>
      <c r="HI399" s="406">
        <f t="shared" si="916"/>
        <v>2020</v>
      </c>
      <c r="HJ399" s="372">
        <f t="shared" si="916"/>
        <v>2293.4</v>
      </c>
      <c r="HK399" s="371" t="str">
        <f t="shared" si="917"/>
        <v/>
      </c>
      <c r="HL399" s="371">
        <f t="shared" si="917"/>
        <v>36354.5</v>
      </c>
    </row>
    <row r="400" spans="1:220" ht="15">
      <c r="A400" s="488" t="s">
        <v>287</v>
      </c>
      <c r="B400" s="487" t="s">
        <v>615</v>
      </c>
      <c r="C400" s="48"/>
      <c r="D400" s="488">
        <v>420398</v>
      </c>
      <c r="E400" s="442">
        <v>8</v>
      </c>
      <c r="F400" s="676">
        <v>701</v>
      </c>
      <c r="G400" s="420">
        <v>1117</v>
      </c>
      <c r="H400" s="421">
        <v>31</v>
      </c>
      <c r="I400" s="510">
        <v>159</v>
      </c>
      <c r="J400" s="371">
        <f t="shared" si="927"/>
        <v>670</v>
      </c>
      <c r="K400" s="372">
        <f t="shared" si="928"/>
        <v>958</v>
      </c>
      <c r="L400" s="420"/>
      <c r="M400" s="371">
        <f t="shared" si="929"/>
        <v>670</v>
      </c>
      <c r="N400" s="372">
        <f t="shared" si="930"/>
        <v>958</v>
      </c>
      <c r="O400" s="371">
        <f t="shared" si="931"/>
        <v>0</v>
      </c>
      <c r="P400" s="372">
        <f t="shared" si="932"/>
        <v>958</v>
      </c>
      <c r="Q400" s="424">
        <v>32</v>
      </c>
      <c r="R400" s="510">
        <v>55</v>
      </c>
      <c r="S400" s="371">
        <f t="shared" si="933"/>
        <v>0</v>
      </c>
      <c r="T400" s="372">
        <f t="shared" si="934"/>
        <v>55</v>
      </c>
      <c r="U400" s="426">
        <v>22</v>
      </c>
      <c r="V400" s="510">
        <v>36</v>
      </c>
      <c r="W400" s="371">
        <f t="shared" si="935"/>
        <v>0</v>
      </c>
      <c r="X400" s="372">
        <f t="shared" si="936"/>
        <v>36</v>
      </c>
      <c r="Y400" s="426"/>
      <c r="Z400" s="425"/>
      <c r="AA400" s="371">
        <f t="shared" si="937"/>
        <v>0</v>
      </c>
      <c r="AB400" s="372">
        <f t="shared" si="938"/>
        <v>0</v>
      </c>
      <c r="AC400" s="358">
        <f t="shared" si="939"/>
        <v>54</v>
      </c>
      <c r="AD400" s="372">
        <f t="shared" si="940"/>
        <v>91</v>
      </c>
      <c r="AE400" s="358">
        <f t="shared" si="941"/>
        <v>0</v>
      </c>
      <c r="AF400" s="372">
        <f t="shared" si="942"/>
        <v>91</v>
      </c>
      <c r="AG400" s="427">
        <v>3.21875</v>
      </c>
      <c r="AH400" s="510">
        <v>3.1</v>
      </c>
      <c r="AI400" s="371">
        <f t="shared" si="943"/>
        <v>103</v>
      </c>
      <c r="AJ400" s="372">
        <f t="shared" si="944"/>
        <v>170.5</v>
      </c>
      <c r="AK400" s="426">
        <v>3.2272727272727271</v>
      </c>
      <c r="AL400" s="510">
        <v>3.4</v>
      </c>
      <c r="AM400" s="371">
        <f t="shared" si="945"/>
        <v>71</v>
      </c>
      <c r="AN400" s="372">
        <f t="shared" si="946"/>
        <v>122.39999999999999</v>
      </c>
      <c r="AO400" s="426"/>
      <c r="AP400" s="446"/>
      <c r="AQ400" s="371">
        <f t="shared" si="947"/>
        <v>0</v>
      </c>
      <c r="AR400" s="372">
        <f t="shared" si="948"/>
        <v>0</v>
      </c>
      <c r="AS400" s="371">
        <f t="shared" si="949"/>
        <v>3.2222222222222223</v>
      </c>
      <c r="AT400" s="372">
        <f t="shared" si="950"/>
        <v>3.2186813186813183</v>
      </c>
      <c r="AU400" s="371">
        <f t="shared" si="951"/>
        <v>174</v>
      </c>
      <c r="AV400" s="372">
        <f t="shared" si="952"/>
        <v>292.89999999999998</v>
      </c>
      <c r="AW400" s="426"/>
      <c r="AX400" s="510">
        <v>72</v>
      </c>
      <c r="AY400" s="371">
        <f t="shared" si="953"/>
        <v>0</v>
      </c>
      <c r="AZ400" s="372">
        <f t="shared" si="954"/>
        <v>3960</v>
      </c>
      <c r="BA400" s="426"/>
      <c r="BB400" s="510">
        <v>70.2</v>
      </c>
      <c r="BC400" s="371">
        <f t="shared" si="955"/>
        <v>0</v>
      </c>
      <c r="BD400" s="372">
        <f t="shared" si="956"/>
        <v>2527.2000000000003</v>
      </c>
      <c r="BE400" s="421"/>
      <c r="BF400" s="420"/>
      <c r="BG400" s="371">
        <f t="shared" si="880"/>
        <v>0</v>
      </c>
      <c r="BH400" s="372">
        <f t="shared" si="880"/>
        <v>0</v>
      </c>
      <c r="BI400" s="371">
        <f t="shared" si="881"/>
        <v>0</v>
      </c>
      <c r="BJ400" s="372">
        <f t="shared" si="881"/>
        <v>71.28791208791209</v>
      </c>
      <c r="BK400" s="371">
        <f t="shared" si="882"/>
        <v>0</v>
      </c>
      <c r="BL400" s="372">
        <f t="shared" si="882"/>
        <v>6487.2</v>
      </c>
      <c r="BM400" s="431">
        <v>165</v>
      </c>
      <c r="BN400" s="510">
        <v>193</v>
      </c>
      <c r="BO400" s="371">
        <f t="shared" si="918"/>
        <v>0</v>
      </c>
      <c r="BP400" s="372">
        <f t="shared" si="918"/>
        <v>193</v>
      </c>
      <c r="BQ400" s="426">
        <v>119</v>
      </c>
      <c r="BR400" s="510">
        <v>195</v>
      </c>
      <c r="BS400" s="371">
        <f t="shared" si="919"/>
        <v>0</v>
      </c>
      <c r="BT400" s="372">
        <f t="shared" si="919"/>
        <v>195</v>
      </c>
      <c r="BU400" s="426"/>
      <c r="BV400" s="425"/>
      <c r="BW400" s="371">
        <f t="shared" si="920"/>
        <v>0</v>
      </c>
      <c r="BX400" s="423">
        <f t="shared" si="878"/>
        <v>0</v>
      </c>
      <c r="BY400" s="358">
        <f t="shared" si="883"/>
        <v>284</v>
      </c>
      <c r="BZ400" s="372">
        <f t="shared" si="883"/>
        <v>388</v>
      </c>
      <c r="CA400" s="358">
        <f t="shared" si="884"/>
        <v>0</v>
      </c>
      <c r="CB400" s="372">
        <f t="shared" si="884"/>
        <v>388</v>
      </c>
      <c r="CC400" s="427">
        <v>4.1939393939393943</v>
      </c>
      <c r="CD400" s="510">
        <v>4.3</v>
      </c>
      <c r="CE400" s="371">
        <f t="shared" si="924"/>
        <v>692.00000000000011</v>
      </c>
      <c r="CF400" s="372">
        <f t="shared" si="924"/>
        <v>829.9</v>
      </c>
      <c r="CG400" s="426">
        <v>4.6722689075630255</v>
      </c>
      <c r="CH400" s="510">
        <v>4.5999999999999996</v>
      </c>
      <c r="CI400" s="371">
        <f t="shared" si="921"/>
        <v>556</v>
      </c>
      <c r="CJ400" s="372">
        <f t="shared" si="921"/>
        <v>896.99999999999989</v>
      </c>
      <c r="CK400" s="426"/>
      <c r="CL400" s="446"/>
      <c r="CM400" s="371">
        <f t="shared" si="922"/>
        <v>0</v>
      </c>
      <c r="CN400" s="372">
        <f t="shared" si="922"/>
        <v>0</v>
      </c>
      <c r="CO400" s="371">
        <f t="shared" si="885"/>
        <v>4.394366197183099</v>
      </c>
      <c r="CP400" s="372">
        <f t="shared" si="885"/>
        <v>4.4507731958762884</v>
      </c>
      <c r="CQ400" s="371">
        <f t="shared" si="886"/>
        <v>1248</v>
      </c>
      <c r="CR400" s="372">
        <f t="shared" si="886"/>
        <v>1726.8999999999999</v>
      </c>
      <c r="CS400" s="426"/>
      <c r="CT400" s="510">
        <v>87.5</v>
      </c>
      <c r="CU400" s="371">
        <f t="shared" si="925"/>
        <v>0</v>
      </c>
      <c r="CV400" s="372">
        <f t="shared" si="925"/>
        <v>16887.5</v>
      </c>
      <c r="CW400" s="426"/>
      <c r="CX400" s="510">
        <v>86.4</v>
      </c>
      <c r="CY400" s="371">
        <f t="shared" si="926"/>
        <v>0</v>
      </c>
      <c r="CZ400" s="372">
        <f t="shared" si="926"/>
        <v>16848</v>
      </c>
      <c r="DA400" s="421"/>
      <c r="DB400" s="420"/>
      <c r="DC400" s="371">
        <f t="shared" si="887"/>
        <v>0</v>
      </c>
      <c r="DD400" s="372">
        <f t="shared" si="887"/>
        <v>0</v>
      </c>
      <c r="DE400" s="371">
        <f t="shared" si="888"/>
        <v>0</v>
      </c>
      <c r="DF400" s="372">
        <f t="shared" si="888"/>
        <v>86.947164948453604</v>
      </c>
      <c r="DG400" s="371">
        <f t="shared" si="889"/>
        <v>0</v>
      </c>
      <c r="DH400" s="372">
        <f t="shared" si="889"/>
        <v>33735.5</v>
      </c>
      <c r="DI400" s="371">
        <f t="shared" si="890"/>
        <v>338</v>
      </c>
      <c r="DJ400" s="372">
        <f t="shared" si="890"/>
        <v>479</v>
      </c>
      <c r="DK400" s="371">
        <f t="shared" si="890"/>
        <v>0</v>
      </c>
      <c r="DL400" s="372">
        <f t="shared" si="890"/>
        <v>479</v>
      </c>
      <c r="DM400" s="371">
        <f t="shared" si="891"/>
        <v>4.2071005917159763</v>
      </c>
      <c r="DN400" s="372">
        <f t="shared" si="891"/>
        <v>4.2167014613778697</v>
      </c>
      <c r="DO400" s="371">
        <f t="shared" si="892"/>
        <v>1422</v>
      </c>
      <c r="DP400" s="372">
        <f t="shared" si="892"/>
        <v>2019.7999999999995</v>
      </c>
      <c r="DQ400" s="371">
        <f t="shared" si="893"/>
        <v>0</v>
      </c>
      <c r="DR400" s="372">
        <f t="shared" si="893"/>
        <v>83.97223382045928</v>
      </c>
      <c r="DS400" s="371">
        <f t="shared" si="894"/>
        <v>0</v>
      </c>
      <c r="DT400" s="372">
        <f t="shared" si="894"/>
        <v>40222.699999999997</v>
      </c>
      <c r="DU400" s="424">
        <v>97</v>
      </c>
      <c r="DV400" s="510">
        <v>139</v>
      </c>
      <c r="DW400" s="371">
        <f t="shared" si="895"/>
        <v>0</v>
      </c>
      <c r="DX400" s="372">
        <f t="shared" si="895"/>
        <v>139</v>
      </c>
      <c r="DY400" s="426">
        <v>188</v>
      </c>
      <c r="DZ400" s="510">
        <v>258</v>
      </c>
      <c r="EA400" s="371">
        <f t="shared" si="896"/>
        <v>0</v>
      </c>
      <c r="EB400" s="372">
        <f t="shared" si="896"/>
        <v>258</v>
      </c>
      <c r="EC400" s="426"/>
      <c r="ED400" s="425"/>
      <c r="EE400" s="371">
        <f t="shared" si="897"/>
        <v>0</v>
      </c>
      <c r="EF400" s="372">
        <f t="shared" si="897"/>
        <v>0</v>
      </c>
      <c r="EG400" s="358">
        <f t="shared" si="898"/>
        <v>285</v>
      </c>
      <c r="EH400" s="372">
        <f t="shared" si="898"/>
        <v>397</v>
      </c>
      <c r="EI400" s="358">
        <f t="shared" si="899"/>
        <v>0</v>
      </c>
      <c r="EJ400" s="372">
        <f t="shared" si="899"/>
        <v>397</v>
      </c>
      <c r="EK400" s="427">
        <v>2.9381443298969074</v>
      </c>
      <c r="EL400" s="510">
        <v>3.3</v>
      </c>
      <c r="EM400" s="371">
        <f t="shared" si="959"/>
        <v>285</v>
      </c>
      <c r="EN400" s="372">
        <f t="shared" si="959"/>
        <v>458.7</v>
      </c>
      <c r="EO400" s="426">
        <v>3.4574468085106385</v>
      </c>
      <c r="EP400" s="510">
        <v>3.6</v>
      </c>
      <c r="EQ400" s="371">
        <f t="shared" si="923"/>
        <v>650</v>
      </c>
      <c r="ER400" s="372">
        <f t="shared" si="923"/>
        <v>928.80000000000007</v>
      </c>
      <c r="ES400" s="426"/>
      <c r="ET400" s="446"/>
      <c r="EU400" s="371">
        <f t="shared" si="957"/>
        <v>0</v>
      </c>
      <c r="EV400" s="372">
        <f t="shared" si="958"/>
        <v>0</v>
      </c>
      <c r="EW400" s="371">
        <f t="shared" si="900"/>
        <v>3.2807017543859649</v>
      </c>
      <c r="EX400" s="372">
        <f t="shared" si="900"/>
        <v>3.494962216624685</v>
      </c>
      <c r="EY400" s="371">
        <f t="shared" si="901"/>
        <v>935</v>
      </c>
      <c r="EZ400" s="372">
        <f t="shared" si="901"/>
        <v>1387.5</v>
      </c>
      <c r="FA400" s="426"/>
      <c r="FB400" s="510">
        <v>60.6</v>
      </c>
      <c r="FC400" s="371">
        <f t="shared" si="902"/>
        <v>0</v>
      </c>
      <c r="FD400" s="372">
        <f t="shared" si="902"/>
        <v>8423.4</v>
      </c>
      <c r="FE400" s="426"/>
      <c r="FF400" s="510">
        <v>52.2</v>
      </c>
      <c r="FG400" s="371">
        <f t="shared" si="903"/>
        <v>0</v>
      </c>
      <c r="FH400" s="372">
        <f t="shared" si="903"/>
        <v>13467.6</v>
      </c>
      <c r="FI400" s="421"/>
      <c r="FJ400" s="420"/>
      <c r="FK400" s="371">
        <f t="shared" si="904"/>
        <v>0</v>
      </c>
      <c r="FL400" s="372">
        <f t="shared" si="904"/>
        <v>0</v>
      </c>
      <c r="FM400" s="371">
        <f t="shared" si="905"/>
        <v>0</v>
      </c>
      <c r="FN400" s="372">
        <f t="shared" si="905"/>
        <v>55.141057934508815</v>
      </c>
      <c r="FO400" s="371">
        <f t="shared" si="906"/>
        <v>0</v>
      </c>
      <c r="FP400" s="372">
        <f t="shared" si="906"/>
        <v>21891</v>
      </c>
      <c r="FQ400" s="424">
        <v>47</v>
      </c>
      <c r="FR400" s="510">
        <v>82</v>
      </c>
      <c r="FS400" s="371">
        <f t="shared" si="907"/>
        <v>0</v>
      </c>
      <c r="FT400" s="372">
        <f t="shared" si="907"/>
        <v>82</v>
      </c>
      <c r="FU400" s="426">
        <v>3.6382978723404253</v>
      </c>
      <c r="FV400" s="510">
        <v>4.5</v>
      </c>
      <c r="FW400" s="371">
        <f t="shared" si="908"/>
        <v>171</v>
      </c>
      <c r="FX400" s="372">
        <f t="shared" si="908"/>
        <v>369</v>
      </c>
      <c r="FY400" s="426"/>
      <c r="FZ400" s="510">
        <v>72.3</v>
      </c>
      <c r="GA400" s="371">
        <f t="shared" si="909"/>
        <v>0</v>
      </c>
      <c r="GB400" s="372">
        <f t="shared" si="909"/>
        <v>5928.5999999999995</v>
      </c>
      <c r="GC400" s="406">
        <f t="shared" si="873"/>
        <v>294</v>
      </c>
      <c r="GD400" s="372">
        <f t="shared" si="873"/>
        <v>387</v>
      </c>
      <c r="GE400" s="371">
        <f t="shared" si="873"/>
        <v>0</v>
      </c>
      <c r="GF400" s="372">
        <f t="shared" si="873"/>
        <v>387</v>
      </c>
      <c r="GG400" s="371">
        <f t="shared" si="910"/>
        <v>1080</v>
      </c>
      <c r="GH400" s="372">
        <f t="shared" si="910"/>
        <v>1459.1</v>
      </c>
      <c r="GI400" s="371" t="str">
        <f t="shared" si="911"/>
        <v/>
      </c>
      <c r="GJ400" s="372">
        <f t="shared" si="911"/>
        <v>29270.9</v>
      </c>
      <c r="GK400" s="406">
        <f t="shared" si="874"/>
        <v>329</v>
      </c>
      <c r="GL400" s="372">
        <f t="shared" si="874"/>
        <v>489</v>
      </c>
      <c r="GM400" s="371">
        <f t="shared" si="874"/>
        <v>0</v>
      </c>
      <c r="GN400" s="372">
        <f t="shared" si="874"/>
        <v>489</v>
      </c>
      <c r="GO400" s="371">
        <f t="shared" si="912"/>
        <v>1277</v>
      </c>
      <c r="GP400" s="372">
        <f t="shared" si="912"/>
        <v>1948.1999999999998</v>
      </c>
      <c r="GQ400" s="371">
        <f t="shared" si="913"/>
        <v>0</v>
      </c>
      <c r="GR400" s="372">
        <f t="shared" si="913"/>
        <v>32842.800000000003</v>
      </c>
      <c r="GS400" s="406">
        <f t="shared" si="875"/>
        <v>623</v>
      </c>
      <c r="GT400" s="372">
        <f t="shared" si="875"/>
        <v>876</v>
      </c>
      <c r="GU400" s="371">
        <f t="shared" si="875"/>
        <v>0</v>
      </c>
      <c r="GV400" s="372">
        <f t="shared" si="871"/>
        <v>876</v>
      </c>
      <c r="GW400" s="371">
        <f t="shared" si="914"/>
        <v>2357</v>
      </c>
      <c r="GX400" s="372">
        <f t="shared" si="914"/>
        <v>3407.2999999999997</v>
      </c>
      <c r="GY400" s="371" t="str">
        <f t="shared" si="914"/>
        <v/>
      </c>
      <c r="GZ400" s="372">
        <f t="shared" si="879"/>
        <v>62113.700000000004</v>
      </c>
      <c r="HA400" s="406">
        <f t="shared" si="876"/>
        <v>0</v>
      </c>
      <c r="HB400" s="372">
        <f t="shared" si="876"/>
        <v>0</v>
      </c>
      <c r="HC400" s="371">
        <f t="shared" si="876"/>
        <v>0</v>
      </c>
      <c r="HD400" s="372">
        <f t="shared" si="872"/>
        <v>0</v>
      </c>
      <c r="HE400" s="371" t="str">
        <f t="shared" si="877"/>
        <v/>
      </c>
      <c r="HF400" s="372" t="str">
        <f t="shared" si="877"/>
        <v/>
      </c>
      <c r="HG400" s="371" t="str">
        <f t="shared" si="915"/>
        <v/>
      </c>
      <c r="HH400" s="372" t="str">
        <f t="shared" si="915"/>
        <v/>
      </c>
      <c r="HI400" s="406">
        <f t="shared" si="916"/>
        <v>2528</v>
      </c>
      <c r="HJ400" s="372">
        <f t="shared" si="916"/>
        <v>3776.2999999999993</v>
      </c>
      <c r="HK400" s="371" t="str">
        <f t="shared" si="917"/>
        <v/>
      </c>
      <c r="HL400" s="371">
        <f t="shared" si="917"/>
        <v>68042.3</v>
      </c>
    </row>
    <row r="401" spans="1:220" ht="15">
      <c r="A401" s="488" t="s">
        <v>287</v>
      </c>
      <c r="B401" s="487" t="s">
        <v>616</v>
      </c>
      <c r="C401" s="48"/>
      <c r="D401" s="488">
        <v>246354</v>
      </c>
      <c r="E401" s="442">
        <v>8</v>
      </c>
      <c r="F401" s="676">
        <v>618</v>
      </c>
      <c r="G401" s="420">
        <v>1058</v>
      </c>
      <c r="H401" s="421">
        <v>129</v>
      </c>
      <c r="I401" s="510">
        <v>365</v>
      </c>
      <c r="J401" s="371">
        <f t="shared" si="927"/>
        <v>489</v>
      </c>
      <c r="K401" s="372">
        <f t="shared" si="928"/>
        <v>693</v>
      </c>
      <c r="L401" s="420"/>
      <c r="M401" s="371">
        <f t="shared" si="929"/>
        <v>489</v>
      </c>
      <c r="N401" s="372">
        <f t="shared" si="930"/>
        <v>693</v>
      </c>
      <c r="O401" s="371">
        <f t="shared" si="931"/>
        <v>0</v>
      </c>
      <c r="P401" s="372">
        <f t="shared" si="932"/>
        <v>693</v>
      </c>
      <c r="Q401" s="424">
        <v>32</v>
      </c>
      <c r="R401" s="510">
        <v>38</v>
      </c>
      <c r="S401" s="371">
        <f t="shared" si="933"/>
        <v>0</v>
      </c>
      <c r="T401" s="372">
        <f t="shared" si="934"/>
        <v>38</v>
      </c>
      <c r="U401" s="426">
        <v>13</v>
      </c>
      <c r="V401" s="510">
        <v>20</v>
      </c>
      <c r="W401" s="371">
        <f t="shared" si="935"/>
        <v>0</v>
      </c>
      <c r="X401" s="372">
        <f t="shared" si="936"/>
        <v>20</v>
      </c>
      <c r="Y401" s="426"/>
      <c r="Z401" s="425"/>
      <c r="AA401" s="371">
        <f t="shared" si="937"/>
        <v>0</v>
      </c>
      <c r="AB401" s="372">
        <f t="shared" si="938"/>
        <v>0</v>
      </c>
      <c r="AC401" s="358">
        <f t="shared" si="939"/>
        <v>45</v>
      </c>
      <c r="AD401" s="372">
        <f t="shared" si="940"/>
        <v>58</v>
      </c>
      <c r="AE401" s="358">
        <f t="shared" si="941"/>
        <v>0</v>
      </c>
      <c r="AF401" s="372">
        <f t="shared" si="942"/>
        <v>58</v>
      </c>
      <c r="AG401" s="427">
        <v>3.6875</v>
      </c>
      <c r="AH401" s="510">
        <v>3.5</v>
      </c>
      <c r="AI401" s="371">
        <f t="shared" si="943"/>
        <v>118</v>
      </c>
      <c r="AJ401" s="372">
        <f t="shared" si="944"/>
        <v>133</v>
      </c>
      <c r="AK401" s="426">
        <v>3.7692307692307692</v>
      </c>
      <c r="AL401" s="510">
        <v>3.4</v>
      </c>
      <c r="AM401" s="371">
        <f t="shared" si="945"/>
        <v>49</v>
      </c>
      <c r="AN401" s="372">
        <f t="shared" si="946"/>
        <v>68</v>
      </c>
      <c r="AO401" s="426"/>
      <c r="AP401" s="446"/>
      <c r="AQ401" s="371">
        <f t="shared" si="947"/>
        <v>0</v>
      </c>
      <c r="AR401" s="372">
        <f t="shared" si="948"/>
        <v>0</v>
      </c>
      <c r="AS401" s="371">
        <f t="shared" si="949"/>
        <v>3.7111111111111112</v>
      </c>
      <c r="AT401" s="372">
        <f t="shared" si="950"/>
        <v>3.4655172413793105</v>
      </c>
      <c r="AU401" s="371">
        <f t="shared" si="951"/>
        <v>167</v>
      </c>
      <c r="AV401" s="372">
        <f t="shared" si="952"/>
        <v>201</v>
      </c>
      <c r="AW401" s="426"/>
      <c r="AX401" s="510">
        <v>73.599999999999994</v>
      </c>
      <c r="AY401" s="371">
        <f t="shared" si="953"/>
        <v>0</v>
      </c>
      <c r="AZ401" s="372">
        <f t="shared" si="954"/>
        <v>2796.7999999999997</v>
      </c>
      <c r="BA401" s="426"/>
      <c r="BB401" s="510">
        <v>76.599999999999994</v>
      </c>
      <c r="BC401" s="371">
        <f t="shared" si="955"/>
        <v>0</v>
      </c>
      <c r="BD401" s="372">
        <f t="shared" si="956"/>
        <v>1532</v>
      </c>
      <c r="BE401" s="421"/>
      <c r="BF401" s="420"/>
      <c r="BG401" s="371">
        <f t="shared" si="880"/>
        <v>0</v>
      </c>
      <c r="BH401" s="372">
        <f t="shared" si="880"/>
        <v>0</v>
      </c>
      <c r="BI401" s="371">
        <f t="shared" si="881"/>
        <v>0</v>
      </c>
      <c r="BJ401" s="372">
        <f t="shared" si="881"/>
        <v>74.634482758620678</v>
      </c>
      <c r="BK401" s="371">
        <f t="shared" si="882"/>
        <v>0</v>
      </c>
      <c r="BL401" s="372">
        <f t="shared" si="882"/>
        <v>4328.7999999999993</v>
      </c>
      <c r="BM401" s="431">
        <v>145</v>
      </c>
      <c r="BN401" s="510">
        <v>170</v>
      </c>
      <c r="BO401" s="371">
        <f t="shared" si="918"/>
        <v>0</v>
      </c>
      <c r="BP401" s="372">
        <f t="shared" si="918"/>
        <v>170</v>
      </c>
      <c r="BQ401" s="426">
        <v>78</v>
      </c>
      <c r="BR401" s="510">
        <v>111</v>
      </c>
      <c r="BS401" s="371">
        <f t="shared" si="919"/>
        <v>0</v>
      </c>
      <c r="BT401" s="372">
        <f t="shared" si="919"/>
        <v>111</v>
      </c>
      <c r="BU401" s="426"/>
      <c r="BV401" s="425"/>
      <c r="BW401" s="371">
        <f t="shared" si="920"/>
        <v>0</v>
      </c>
      <c r="BX401" s="423">
        <f t="shared" si="878"/>
        <v>0</v>
      </c>
      <c r="BY401" s="358">
        <f t="shared" si="883"/>
        <v>223</v>
      </c>
      <c r="BZ401" s="372">
        <f t="shared" si="883"/>
        <v>281</v>
      </c>
      <c r="CA401" s="358">
        <f t="shared" si="884"/>
        <v>0</v>
      </c>
      <c r="CB401" s="372">
        <f t="shared" si="884"/>
        <v>281</v>
      </c>
      <c r="CC401" s="427">
        <v>4.8137931034482762</v>
      </c>
      <c r="CD401" s="510">
        <v>5</v>
      </c>
      <c r="CE401" s="371">
        <f t="shared" si="924"/>
        <v>698</v>
      </c>
      <c r="CF401" s="372">
        <f t="shared" si="924"/>
        <v>850</v>
      </c>
      <c r="CG401" s="426">
        <v>4.9615384615384617</v>
      </c>
      <c r="CH401" s="510">
        <v>4.8</v>
      </c>
      <c r="CI401" s="371">
        <f t="shared" si="921"/>
        <v>387</v>
      </c>
      <c r="CJ401" s="372">
        <f t="shared" si="921"/>
        <v>532.79999999999995</v>
      </c>
      <c r="CK401" s="426"/>
      <c r="CL401" s="446"/>
      <c r="CM401" s="371">
        <f t="shared" si="922"/>
        <v>0</v>
      </c>
      <c r="CN401" s="372">
        <f t="shared" si="922"/>
        <v>0</v>
      </c>
      <c r="CO401" s="371">
        <f t="shared" si="885"/>
        <v>4.8654708520179373</v>
      </c>
      <c r="CP401" s="372">
        <f t="shared" si="885"/>
        <v>4.9209964412811384</v>
      </c>
      <c r="CQ401" s="371">
        <f t="shared" si="886"/>
        <v>1085</v>
      </c>
      <c r="CR401" s="372">
        <f t="shared" si="886"/>
        <v>1382.8</v>
      </c>
      <c r="CS401" s="426"/>
      <c r="CT401" s="510">
        <v>101.4</v>
      </c>
      <c r="CU401" s="371">
        <f t="shared" si="925"/>
        <v>0</v>
      </c>
      <c r="CV401" s="372">
        <f t="shared" si="925"/>
        <v>17238</v>
      </c>
      <c r="CW401" s="426"/>
      <c r="CX401" s="510">
        <v>92.3</v>
      </c>
      <c r="CY401" s="371">
        <f t="shared" si="926"/>
        <v>0</v>
      </c>
      <c r="CZ401" s="372">
        <f t="shared" si="926"/>
        <v>10245.299999999999</v>
      </c>
      <c r="DA401" s="421"/>
      <c r="DB401" s="420"/>
      <c r="DC401" s="371">
        <f t="shared" si="887"/>
        <v>0</v>
      </c>
      <c r="DD401" s="372">
        <f t="shared" si="887"/>
        <v>0</v>
      </c>
      <c r="DE401" s="371">
        <f t="shared" si="888"/>
        <v>0</v>
      </c>
      <c r="DF401" s="372">
        <f t="shared" si="888"/>
        <v>97.805338078291811</v>
      </c>
      <c r="DG401" s="371">
        <f t="shared" si="889"/>
        <v>0</v>
      </c>
      <c r="DH401" s="372">
        <f t="shared" si="889"/>
        <v>27483.3</v>
      </c>
      <c r="DI401" s="371">
        <f t="shared" si="890"/>
        <v>268</v>
      </c>
      <c r="DJ401" s="372">
        <f t="shared" si="890"/>
        <v>339</v>
      </c>
      <c r="DK401" s="371">
        <f t="shared" si="890"/>
        <v>0</v>
      </c>
      <c r="DL401" s="372">
        <f t="shared" si="890"/>
        <v>339</v>
      </c>
      <c r="DM401" s="371">
        <f t="shared" si="891"/>
        <v>4.6716417910447765</v>
      </c>
      <c r="DN401" s="372">
        <f t="shared" si="891"/>
        <v>4.6719764011799407</v>
      </c>
      <c r="DO401" s="371">
        <f t="shared" si="892"/>
        <v>1252</v>
      </c>
      <c r="DP401" s="372">
        <f t="shared" si="892"/>
        <v>1583.8</v>
      </c>
      <c r="DQ401" s="371">
        <f t="shared" si="893"/>
        <v>0</v>
      </c>
      <c r="DR401" s="372">
        <f t="shared" si="893"/>
        <v>93.841002949852509</v>
      </c>
      <c r="DS401" s="371">
        <f t="shared" si="894"/>
        <v>0</v>
      </c>
      <c r="DT401" s="372">
        <f t="shared" si="894"/>
        <v>31812.100000000002</v>
      </c>
      <c r="DU401" s="424">
        <v>48</v>
      </c>
      <c r="DV401" s="510">
        <v>94</v>
      </c>
      <c r="DW401" s="371">
        <f t="shared" si="895"/>
        <v>0</v>
      </c>
      <c r="DX401" s="372">
        <f t="shared" si="895"/>
        <v>94</v>
      </c>
      <c r="DY401" s="426">
        <v>93</v>
      </c>
      <c r="DZ401" s="510">
        <v>128</v>
      </c>
      <c r="EA401" s="371">
        <f t="shared" si="896"/>
        <v>0</v>
      </c>
      <c r="EB401" s="372">
        <f t="shared" si="896"/>
        <v>128</v>
      </c>
      <c r="EC401" s="426"/>
      <c r="ED401" s="425"/>
      <c r="EE401" s="371">
        <f t="shared" si="897"/>
        <v>0</v>
      </c>
      <c r="EF401" s="372">
        <f t="shared" si="897"/>
        <v>0</v>
      </c>
      <c r="EG401" s="358">
        <f t="shared" si="898"/>
        <v>141</v>
      </c>
      <c r="EH401" s="372">
        <f t="shared" si="898"/>
        <v>222</v>
      </c>
      <c r="EI401" s="358">
        <f t="shared" si="899"/>
        <v>0</v>
      </c>
      <c r="EJ401" s="372">
        <f t="shared" si="899"/>
        <v>222</v>
      </c>
      <c r="EK401" s="427">
        <v>3.4583333333333335</v>
      </c>
      <c r="EL401" s="510">
        <v>3.8</v>
      </c>
      <c r="EM401" s="371">
        <f t="shared" si="959"/>
        <v>166</v>
      </c>
      <c r="EN401" s="372">
        <f t="shared" si="959"/>
        <v>357.2</v>
      </c>
      <c r="EO401" s="426">
        <v>3.860215053763441</v>
      </c>
      <c r="EP401" s="510">
        <v>4.2</v>
      </c>
      <c r="EQ401" s="371">
        <f t="shared" si="923"/>
        <v>359</v>
      </c>
      <c r="ER401" s="372">
        <f t="shared" si="923"/>
        <v>537.6</v>
      </c>
      <c r="ES401" s="426"/>
      <c r="ET401" s="446"/>
      <c r="EU401" s="371">
        <f t="shared" si="957"/>
        <v>0</v>
      </c>
      <c r="EV401" s="372">
        <f t="shared" si="958"/>
        <v>0</v>
      </c>
      <c r="EW401" s="371">
        <f t="shared" si="900"/>
        <v>3.7234042553191489</v>
      </c>
      <c r="EX401" s="372">
        <f t="shared" si="900"/>
        <v>4.0306306306306308</v>
      </c>
      <c r="EY401" s="371">
        <f t="shared" si="901"/>
        <v>525</v>
      </c>
      <c r="EZ401" s="372">
        <f t="shared" si="901"/>
        <v>894.80000000000007</v>
      </c>
      <c r="FA401" s="426"/>
      <c r="FB401" s="510">
        <v>73.400000000000006</v>
      </c>
      <c r="FC401" s="371">
        <f t="shared" si="902"/>
        <v>0</v>
      </c>
      <c r="FD401" s="372">
        <f t="shared" si="902"/>
        <v>6899.6</v>
      </c>
      <c r="FE401" s="426"/>
      <c r="FF401" s="510">
        <v>66.900000000000006</v>
      </c>
      <c r="FG401" s="371">
        <f t="shared" si="903"/>
        <v>0</v>
      </c>
      <c r="FH401" s="372">
        <f t="shared" si="903"/>
        <v>8563.2000000000007</v>
      </c>
      <c r="FI401" s="421"/>
      <c r="FJ401" s="420"/>
      <c r="FK401" s="371">
        <f t="shared" si="904"/>
        <v>0</v>
      </c>
      <c r="FL401" s="372">
        <f t="shared" si="904"/>
        <v>0</v>
      </c>
      <c r="FM401" s="371">
        <f t="shared" si="905"/>
        <v>0</v>
      </c>
      <c r="FN401" s="372">
        <f t="shared" si="905"/>
        <v>69.652252252252254</v>
      </c>
      <c r="FO401" s="371">
        <f t="shared" si="906"/>
        <v>0</v>
      </c>
      <c r="FP401" s="372">
        <f t="shared" si="906"/>
        <v>15462.800000000001</v>
      </c>
      <c r="FQ401" s="424">
        <v>80</v>
      </c>
      <c r="FR401" s="510">
        <v>132</v>
      </c>
      <c r="FS401" s="371">
        <f t="shared" si="907"/>
        <v>0</v>
      </c>
      <c r="FT401" s="372">
        <f t="shared" si="907"/>
        <v>132</v>
      </c>
      <c r="FU401" s="426">
        <v>6.4874999999999998</v>
      </c>
      <c r="FV401" s="510">
        <v>6.1</v>
      </c>
      <c r="FW401" s="371">
        <f t="shared" si="908"/>
        <v>519</v>
      </c>
      <c r="FX401" s="372">
        <f t="shared" si="908"/>
        <v>805.19999999999993</v>
      </c>
      <c r="FY401" s="426"/>
      <c r="FZ401" s="510">
        <v>63.8</v>
      </c>
      <c r="GA401" s="371">
        <f t="shared" si="909"/>
        <v>0</v>
      </c>
      <c r="GB401" s="372">
        <f t="shared" si="909"/>
        <v>8421.6</v>
      </c>
      <c r="GC401" s="406">
        <f t="shared" si="873"/>
        <v>225</v>
      </c>
      <c r="GD401" s="372">
        <f t="shared" si="873"/>
        <v>302</v>
      </c>
      <c r="GE401" s="371">
        <f t="shared" si="873"/>
        <v>0</v>
      </c>
      <c r="GF401" s="372">
        <f t="shared" si="873"/>
        <v>302</v>
      </c>
      <c r="GG401" s="371">
        <f t="shared" si="910"/>
        <v>982</v>
      </c>
      <c r="GH401" s="372">
        <f t="shared" si="910"/>
        <v>1340.2</v>
      </c>
      <c r="GI401" s="371" t="str">
        <f t="shared" si="911"/>
        <v/>
      </c>
      <c r="GJ401" s="372">
        <f t="shared" si="911"/>
        <v>26934.400000000001</v>
      </c>
      <c r="GK401" s="406">
        <f t="shared" si="874"/>
        <v>184</v>
      </c>
      <c r="GL401" s="372">
        <f t="shared" si="874"/>
        <v>259</v>
      </c>
      <c r="GM401" s="371">
        <f t="shared" si="874"/>
        <v>0</v>
      </c>
      <c r="GN401" s="372">
        <f t="shared" si="874"/>
        <v>259</v>
      </c>
      <c r="GO401" s="371">
        <f t="shared" si="912"/>
        <v>795</v>
      </c>
      <c r="GP401" s="372">
        <f t="shared" si="912"/>
        <v>1138.4000000000001</v>
      </c>
      <c r="GQ401" s="371">
        <f t="shared" si="913"/>
        <v>0</v>
      </c>
      <c r="GR401" s="372">
        <f t="shared" si="913"/>
        <v>20340.5</v>
      </c>
      <c r="GS401" s="406">
        <f t="shared" si="875"/>
        <v>409</v>
      </c>
      <c r="GT401" s="372">
        <f t="shared" si="875"/>
        <v>561</v>
      </c>
      <c r="GU401" s="371">
        <f t="shared" si="875"/>
        <v>0</v>
      </c>
      <c r="GV401" s="372">
        <f t="shared" si="871"/>
        <v>561</v>
      </c>
      <c r="GW401" s="371">
        <f t="shared" si="914"/>
        <v>1777</v>
      </c>
      <c r="GX401" s="372">
        <f t="shared" si="914"/>
        <v>2478.6000000000004</v>
      </c>
      <c r="GY401" s="371" t="str">
        <f t="shared" si="914"/>
        <v/>
      </c>
      <c r="GZ401" s="372">
        <f t="shared" si="879"/>
        <v>47274.9</v>
      </c>
      <c r="HA401" s="406">
        <f t="shared" si="876"/>
        <v>0</v>
      </c>
      <c r="HB401" s="372">
        <f t="shared" si="876"/>
        <v>0</v>
      </c>
      <c r="HC401" s="371">
        <f t="shared" si="876"/>
        <v>0</v>
      </c>
      <c r="HD401" s="372">
        <f t="shared" si="872"/>
        <v>0</v>
      </c>
      <c r="HE401" s="371" t="str">
        <f t="shared" si="877"/>
        <v/>
      </c>
      <c r="HF401" s="372" t="str">
        <f t="shared" si="877"/>
        <v/>
      </c>
      <c r="HG401" s="371" t="str">
        <f t="shared" si="915"/>
        <v/>
      </c>
      <c r="HH401" s="372" t="str">
        <f t="shared" si="915"/>
        <v/>
      </c>
      <c r="HI401" s="406">
        <f t="shared" si="916"/>
        <v>2296</v>
      </c>
      <c r="HJ401" s="372">
        <f t="shared" si="916"/>
        <v>3283.7999999999997</v>
      </c>
      <c r="HK401" s="371" t="str">
        <f t="shared" si="917"/>
        <v/>
      </c>
      <c r="HL401" s="371">
        <f t="shared" si="917"/>
        <v>55696.5</v>
      </c>
    </row>
    <row r="402" spans="1:220" ht="15">
      <c r="A402" s="488" t="s">
        <v>287</v>
      </c>
      <c r="B402" s="487" t="s">
        <v>617</v>
      </c>
      <c r="C402" s="48"/>
      <c r="D402" s="488">
        <v>227766</v>
      </c>
      <c r="E402" s="442">
        <v>8</v>
      </c>
      <c r="F402" s="676">
        <v>918</v>
      </c>
      <c r="G402" s="420">
        <v>986</v>
      </c>
      <c r="H402" s="421">
        <v>8</v>
      </c>
      <c r="I402" s="510">
        <v>16</v>
      </c>
      <c r="J402" s="371">
        <f t="shared" si="927"/>
        <v>910</v>
      </c>
      <c r="K402" s="372">
        <f t="shared" si="928"/>
        <v>970</v>
      </c>
      <c r="L402" s="420"/>
      <c r="M402" s="371">
        <f t="shared" si="929"/>
        <v>910</v>
      </c>
      <c r="N402" s="372">
        <f t="shared" si="930"/>
        <v>970</v>
      </c>
      <c r="O402" s="371">
        <f t="shared" si="931"/>
        <v>0</v>
      </c>
      <c r="P402" s="372">
        <f t="shared" si="932"/>
        <v>970</v>
      </c>
      <c r="Q402" s="424">
        <v>4</v>
      </c>
      <c r="R402" s="510">
        <v>8</v>
      </c>
      <c r="S402" s="371">
        <f t="shared" si="933"/>
        <v>0</v>
      </c>
      <c r="T402" s="372">
        <f t="shared" si="934"/>
        <v>8</v>
      </c>
      <c r="U402" s="426">
        <v>3</v>
      </c>
      <c r="V402" s="510">
        <v>12</v>
      </c>
      <c r="W402" s="371">
        <f t="shared" si="935"/>
        <v>0</v>
      </c>
      <c r="X402" s="372">
        <f t="shared" si="936"/>
        <v>12</v>
      </c>
      <c r="Y402" s="426"/>
      <c r="Z402" s="425"/>
      <c r="AA402" s="371">
        <f t="shared" si="937"/>
        <v>0</v>
      </c>
      <c r="AB402" s="372">
        <f t="shared" si="938"/>
        <v>0</v>
      </c>
      <c r="AC402" s="358">
        <f t="shared" si="939"/>
        <v>7</v>
      </c>
      <c r="AD402" s="372">
        <f t="shared" si="940"/>
        <v>20</v>
      </c>
      <c r="AE402" s="358">
        <f t="shared" si="941"/>
        <v>0</v>
      </c>
      <c r="AF402" s="372">
        <f t="shared" si="942"/>
        <v>20</v>
      </c>
      <c r="AG402" s="427">
        <v>3.5</v>
      </c>
      <c r="AH402" s="510">
        <v>3.3</v>
      </c>
      <c r="AI402" s="371">
        <f t="shared" si="943"/>
        <v>14</v>
      </c>
      <c r="AJ402" s="372">
        <f t="shared" si="944"/>
        <v>26.4</v>
      </c>
      <c r="AK402" s="426">
        <v>3</v>
      </c>
      <c r="AL402" s="510">
        <v>2.5</v>
      </c>
      <c r="AM402" s="371">
        <f t="shared" si="945"/>
        <v>9</v>
      </c>
      <c r="AN402" s="372">
        <f t="shared" si="946"/>
        <v>30</v>
      </c>
      <c r="AO402" s="426"/>
      <c r="AP402" s="446"/>
      <c r="AQ402" s="371">
        <f t="shared" si="947"/>
        <v>0</v>
      </c>
      <c r="AR402" s="372">
        <f t="shared" si="948"/>
        <v>0</v>
      </c>
      <c r="AS402" s="371">
        <f t="shared" si="949"/>
        <v>3.2857142857142856</v>
      </c>
      <c r="AT402" s="372">
        <f t="shared" si="950"/>
        <v>2.82</v>
      </c>
      <c r="AU402" s="371">
        <f t="shared" si="951"/>
        <v>23</v>
      </c>
      <c r="AV402" s="372">
        <f t="shared" si="952"/>
        <v>56.4</v>
      </c>
      <c r="AW402" s="426"/>
      <c r="AX402" s="510">
        <v>66.900000000000006</v>
      </c>
      <c r="AY402" s="371">
        <f t="shared" si="953"/>
        <v>0</v>
      </c>
      <c r="AZ402" s="372">
        <f t="shared" si="954"/>
        <v>535.20000000000005</v>
      </c>
      <c r="BA402" s="426"/>
      <c r="BB402" s="510">
        <v>58.2</v>
      </c>
      <c r="BC402" s="371">
        <f t="shared" si="955"/>
        <v>0</v>
      </c>
      <c r="BD402" s="372">
        <f t="shared" si="956"/>
        <v>698.40000000000009</v>
      </c>
      <c r="BE402" s="421"/>
      <c r="BF402" s="420"/>
      <c r="BG402" s="371">
        <f t="shared" si="880"/>
        <v>0</v>
      </c>
      <c r="BH402" s="372">
        <f t="shared" si="880"/>
        <v>0</v>
      </c>
      <c r="BI402" s="371">
        <f t="shared" si="881"/>
        <v>0</v>
      </c>
      <c r="BJ402" s="372">
        <f t="shared" si="881"/>
        <v>61.680000000000007</v>
      </c>
      <c r="BK402" s="371">
        <f t="shared" si="882"/>
        <v>0</v>
      </c>
      <c r="BL402" s="372">
        <f t="shared" si="882"/>
        <v>1233.6000000000001</v>
      </c>
      <c r="BM402" s="431">
        <v>174</v>
      </c>
      <c r="BN402" s="510">
        <v>190</v>
      </c>
      <c r="BO402" s="371">
        <f t="shared" si="918"/>
        <v>0</v>
      </c>
      <c r="BP402" s="372">
        <f t="shared" si="918"/>
        <v>190</v>
      </c>
      <c r="BQ402" s="426">
        <v>247</v>
      </c>
      <c r="BR402" s="510">
        <v>238</v>
      </c>
      <c r="BS402" s="371">
        <f t="shared" si="919"/>
        <v>0</v>
      </c>
      <c r="BT402" s="372">
        <f t="shared" si="919"/>
        <v>238</v>
      </c>
      <c r="BU402" s="426"/>
      <c r="BV402" s="425"/>
      <c r="BW402" s="371">
        <f t="shared" si="920"/>
        <v>0</v>
      </c>
      <c r="BX402" s="423">
        <f t="shared" si="878"/>
        <v>0</v>
      </c>
      <c r="BY402" s="358">
        <f t="shared" si="883"/>
        <v>421</v>
      </c>
      <c r="BZ402" s="372">
        <f t="shared" si="883"/>
        <v>428</v>
      </c>
      <c r="CA402" s="358">
        <f t="shared" si="884"/>
        <v>0</v>
      </c>
      <c r="CB402" s="372">
        <f t="shared" si="884"/>
        <v>428</v>
      </c>
      <c r="CC402" s="427">
        <v>4.5172413793103452</v>
      </c>
      <c r="CD402" s="510">
        <v>4.5</v>
      </c>
      <c r="CE402" s="371">
        <f t="shared" si="924"/>
        <v>786.00000000000011</v>
      </c>
      <c r="CF402" s="372">
        <f t="shared" si="924"/>
        <v>855</v>
      </c>
      <c r="CG402" s="426">
        <v>4.5101214574898787</v>
      </c>
      <c r="CH402" s="510">
        <v>4.8</v>
      </c>
      <c r="CI402" s="371">
        <f t="shared" si="921"/>
        <v>1114</v>
      </c>
      <c r="CJ402" s="372">
        <f t="shared" si="921"/>
        <v>1142.3999999999999</v>
      </c>
      <c r="CK402" s="426"/>
      <c r="CL402" s="446"/>
      <c r="CM402" s="371">
        <f t="shared" si="922"/>
        <v>0</v>
      </c>
      <c r="CN402" s="372">
        <f t="shared" si="922"/>
        <v>0</v>
      </c>
      <c r="CO402" s="371">
        <f t="shared" si="885"/>
        <v>4.513064133016627</v>
      </c>
      <c r="CP402" s="372">
        <f t="shared" si="885"/>
        <v>4.6668224299065422</v>
      </c>
      <c r="CQ402" s="371">
        <f t="shared" si="886"/>
        <v>1900</v>
      </c>
      <c r="CR402" s="372">
        <f t="shared" si="886"/>
        <v>1997.4</v>
      </c>
      <c r="CS402" s="426"/>
      <c r="CT402" s="510">
        <v>87.5</v>
      </c>
      <c r="CU402" s="371">
        <f t="shared" si="925"/>
        <v>0</v>
      </c>
      <c r="CV402" s="372">
        <f t="shared" si="925"/>
        <v>16625</v>
      </c>
      <c r="CW402" s="426"/>
      <c r="CX402" s="510">
        <v>85.5</v>
      </c>
      <c r="CY402" s="371">
        <f t="shared" si="926"/>
        <v>0</v>
      </c>
      <c r="CZ402" s="372">
        <f t="shared" si="926"/>
        <v>20349</v>
      </c>
      <c r="DA402" s="421"/>
      <c r="DB402" s="420"/>
      <c r="DC402" s="371">
        <f t="shared" si="887"/>
        <v>0</v>
      </c>
      <c r="DD402" s="372">
        <f t="shared" si="887"/>
        <v>0</v>
      </c>
      <c r="DE402" s="371">
        <f t="shared" si="888"/>
        <v>0</v>
      </c>
      <c r="DF402" s="372">
        <f t="shared" si="888"/>
        <v>86.387850467289724</v>
      </c>
      <c r="DG402" s="371">
        <f t="shared" si="889"/>
        <v>0</v>
      </c>
      <c r="DH402" s="372">
        <f t="shared" si="889"/>
        <v>36974</v>
      </c>
      <c r="DI402" s="371">
        <f t="shared" si="890"/>
        <v>428</v>
      </c>
      <c r="DJ402" s="372">
        <f t="shared" si="890"/>
        <v>448</v>
      </c>
      <c r="DK402" s="371">
        <f t="shared" si="890"/>
        <v>0</v>
      </c>
      <c r="DL402" s="372">
        <f t="shared" si="890"/>
        <v>448</v>
      </c>
      <c r="DM402" s="371">
        <f t="shared" si="891"/>
        <v>4.4929906542056077</v>
      </c>
      <c r="DN402" s="372">
        <f t="shared" si="891"/>
        <v>4.5843750000000005</v>
      </c>
      <c r="DO402" s="371">
        <f t="shared" si="892"/>
        <v>1923</v>
      </c>
      <c r="DP402" s="372">
        <f t="shared" si="892"/>
        <v>2053.8000000000002</v>
      </c>
      <c r="DQ402" s="371">
        <f t="shared" si="893"/>
        <v>0</v>
      </c>
      <c r="DR402" s="372">
        <f t="shared" si="893"/>
        <v>85.284821428571419</v>
      </c>
      <c r="DS402" s="371">
        <f t="shared" si="894"/>
        <v>0</v>
      </c>
      <c r="DT402" s="372">
        <f t="shared" si="894"/>
        <v>38207.599999999999</v>
      </c>
      <c r="DU402" s="424">
        <v>65</v>
      </c>
      <c r="DV402" s="510">
        <v>58</v>
      </c>
      <c r="DW402" s="371">
        <f t="shared" si="895"/>
        <v>0</v>
      </c>
      <c r="DX402" s="372">
        <f t="shared" si="895"/>
        <v>58</v>
      </c>
      <c r="DY402" s="426">
        <v>149</v>
      </c>
      <c r="DZ402" s="510">
        <v>125</v>
      </c>
      <c r="EA402" s="371">
        <f t="shared" si="896"/>
        <v>0</v>
      </c>
      <c r="EB402" s="372">
        <f t="shared" si="896"/>
        <v>125</v>
      </c>
      <c r="EC402" s="426"/>
      <c r="ED402" s="425"/>
      <c r="EE402" s="371">
        <f t="shared" si="897"/>
        <v>0</v>
      </c>
      <c r="EF402" s="372">
        <f t="shared" si="897"/>
        <v>0</v>
      </c>
      <c r="EG402" s="358">
        <f t="shared" si="898"/>
        <v>214</v>
      </c>
      <c r="EH402" s="372">
        <f t="shared" si="898"/>
        <v>183</v>
      </c>
      <c r="EI402" s="358">
        <f t="shared" si="899"/>
        <v>0</v>
      </c>
      <c r="EJ402" s="372">
        <f t="shared" si="899"/>
        <v>183</v>
      </c>
      <c r="EK402" s="427">
        <v>2.7846153846153845</v>
      </c>
      <c r="EL402" s="510">
        <v>3.1</v>
      </c>
      <c r="EM402" s="371">
        <f t="shared" si="959"/>
        <v>181</v>
      </c>
      <c r="EN402" s="372">
        <f t="shared" si="959"/>
        <v>179.8</v>
      </c>
      <c r="EO402" s="426">
        <v>2.9597315436241609</v>
      </c>
      <c r="EP402" s="510">
        <v>3.4</v>
      </c>
      <c r="EQ402" s="371">
        <f t="shared" si="923"/>
        <v>441</v>
      </c>
      <c r="ER402" s="372">
        <f t="shared" si="923"/>
        <v>425</v>
      </c>
      <c r="ES402" s="426"/>
      <c r="ET402" s="446"/>
      <c r="EU402" s="371">
        <f t="shared" si="957"/>
        <v>0</v>
      </c>
      <c r="EV402" s="372">
        <f t="shared" si="958"/>
        <v>0</v>
      </c>
      <c r="EW402" s="371">
        <f t="shared" si="900"/>
        <v>2.9065420560747666</v>
      </c>
      <c r="EX402" s="372">
        <f t="shared" si="900"/>
        <v>3.304918032786885</v>
      </c>
      <c r="EY402" s="371">
        <f t="shared" si="901"/>
        <v>622</v>
      </c>
      <c r="EZ402" s="372">
        <f t="shared" si="901"/>
        <v>604.79999999999995</v>
      </c>
      <c r="FA402" s="426"/>
      <c r="FB402" s="510">
        <v>57</v>
      </c>
      <c r="FC402" s="371">
        <f t="shared" si="902"/>
        <v>0</v>
      </c>
      <c r="FD402" s="372">
        <f t="shared" si="902"/>
        <v>3306</v>
      </c>
      <c r="FE402" s="426"/>
      <c r="FF402" s="510">
        <v>50.8</v>
      </c>
      <c r="FG402" s="371">
        <f t="shared" si="903"/>
        <v>0</v>
      </c>
      <c r="FH402" s="372">
        <f t="shared" si="903"/>
        <v>6350</v>
      </c>
      <c r="FI402" s="421"/>
      <c r="FJ402" s="420"/>
      <c r="FK402" s="371">
        <f t="shared" si="904"/>
        <v>0</v>
      </c>
      <c r="FL402" s="372">
        <f t="shared" si="904"/>
        <v>0</v>
      </c>
      <c r="FM402" s="371">
        <f t="shared" si="905"/>
        <v>0</v>
      </c>
      <c r="FN402" s="372">
        <f t="shared" si="905"/>
        <v>52.765027322404372</v>
      </c>
      <c r="FO402" s="371">
        <f t="shared" si="906"/>
        <v>0</v>
      </c>
      <c r="FP402" s="372">
        <f t="shared" si="906"/>
        <v>9656</v>
      </c>
      <c r="FQ402" s="424">
        <v>268</v>
      </c>
      <c r="FR402" s="510">
        <v>339</v>
      </c>
      <c r="FS402" s="371">
        <f t="shared" si="907"/>
        <v>0</v>
      </c>
      <c r="FT402" s="372">
        <f t="shared" si="907"/>
        <v>339</v>
      </c>
      <c r="FU402" s="426">
        <v>2.3731343283582089</v>
      </c>
      <c r="FV402" s="510">
        <v>2.5</v>
      </c>
      <c r="FW402" s="371">
        <f t="shared" si="908"/>
        <v>636</v>
      </c>
      <c r="FX402" s="372">
        <f t="shared" si="908"/>
        <v>847.5</v>
      </c>
      <c r="FY402" s="426"/>
      <c r="FZ402" s="510">
        <v>29.9</v>
      </c>
      <c r="GA402" s="371">
        <f t="shared" si="909"/>
        <v>0</v>
      </c>
      <c r="GB402" s="372">
        <f t="shared" si="909"/>
        <v>10136.1</v>
      </c>
      <c r="GC402" s="406">
        <f t="shared" si="873"/>
        <v>243</v>
      </c>
      <c r="GD402" s="372">
        <f t="shared" si="873"/>
        <v>256</v>
      </c>
      <c r="GE402" s="371">
        <f t="shared" si="873"/>
        <v>0</v>
      </c>
      <c r="GF402" s="372">
        <f t="shared" si="873"/>
        <v>256</v>
      </c>
      <c r="GG402" s="371">
        <f t="shared" si="910"/>
        <v>981.00000000000011</v>
      </c>
      <c r="GH402" s="372">
        <f t="shared" si="910"/>
        <v>1061.2</v>
      </c>
      <c r="GI402" s="371" t="str">
        <f t="shared" si="911"/>
        <v/>
      </c>
      <c r="GJ402" s="372">
        <f t="shared" si="911"/>
        <v>20466.2</v>
      </c>
      <c r="GK402" s="406">
        <f t="shared" si="874"/>
        <v>399</v>
      </c>
      <c r="GL402" s="372">
        <f t="shared" si="874"/>
        <v>375</v>
      </c>
      <c r="GM402" s="371">
        <f t="shared" si="874"/>
        <v>0</v>
      </c>
      <c r="GN402" s="372">
        <f t="shared" si="874"/>
        <v>375</v>
      </c>
      <c r="GO402" s="371">
        <f t="shared" si="912"/>
        <v>1564</v>
      </c>
      <c r="GP402" s="372">
        <f t="shared" si="912"/>
        <v>1597.3999999999999</v>
      </c>
      <c r="GQ402" s="371">
        <f t="shared" si="913"/>
        <v>0</v>
      </c>
      <c r="GR402" s="372">
        <f t="shared" si="913"/>
        <v>27397.4</v>
      </c>
      <c r="GS402" s="406">
        <f t="shared" si="875"/>
        <v>642</v>
      </c>
      <c r="GT402" s="372">
        <f t="shared" si="875"/>
        <v>631</v>
      </c>
      <c r="GU402" s="371">
        <f t="shared" si="875"/>
        <v>0</v>
      </c>
      <c r="GV402" s="372">
        <f t="shared" si="871"/>
        <v>631</v>
      </c>
      <c r="GW402" s="371">
        <f t="shared" si="914"/>
        <v>2545</v>
      </c>
      <c r="GX402" s="372">
        <f t="shared" si="914"/>
        <v>2658.6</v>
      </c>
      <c r="GY402" s="371" t="str">
        <f t="shared" si="914"/>
        <v/>
      </c>
      <c r="GZ402" s="372">
        <f t="shared" si="879"/>
        <v>47863.600000000006</v>
      </c>
      <c r="HA402" s="406">
        <f t="shared" si="876"/>
        <v>0</v>
      </c>
      <c r="HB402" s="372">
        <f t="shared" si="876"/>
        <v>0</v>
      </c>
      <c r="HC402" s="371">
        <f t="shared" si="876"/>
        <v>0</v>
      </c>
      <c r="HD402" s="372">
        <f t="shared" si="872"/>
        <v>0</v>
      </c>
      <c r="HE402" s="371" t="str">
        <f t="shared" si="877"/>
        <v/>
      </c>
      <c r="HF402" s="372" t="str">
        <f t="shared" si="877"/>
        <v/>
      </c>
      <c r="HG402" s="371" t="str">
        <f t="shared" si="915"/>
        <v/>
      </c>
      <c r="HH402" s="372" t="str">
        <f t="shared" si="915"/>
        <v/>
      </c>
      <c r="HI402" s="406">
        <f t="shared" si="916"/>
        <v>3181</v>
      </c>
      <c r="HJ402" s="372">
        <f t="shared" si="916"/>
        <v>3506.1000000000004</v>
      </c>
      <c r="HK402" s="371" t="str">
        <f t="shared" si="917"/>
        <v/>
      </c>
      <c r="HL402" s="371">
        <f t="shared" si="917"/>
        <v>57999.7</v>
      </c>
    </row>
    <row r="403" spans="1:220" ht="15">
      <c r="A403" s="488" t="s">
        <v>287</v>
      </c>
      <c r="B403" s="487" t="s">
        <v>618</v>
      </c>
      <c r="C403" s="48"/>
      <c r="D403" s="488">
        <v>227924</v>
      </c>
      <c r="E403" s="442">
        <v>8</v>
      </c>
      <c r="F403" s="676">
        <v>1186</v>
      </c>
      <c r="G403" s="420">
        <v>1284</v>
      </c>
      <c r="H403" s="421">
        <v>53</v>
      </c>
      <c r="I403" s="510">
        <v>65</v>
      </c>
      <c r="J403" s="371">
        <f t="shared" si="927"/>
        <v>1133</v>
      </c>
      <c r="K403" s="372">
        <f t="shared" si="928"/>
        <v>1219</v>
      </c>
      <c r="L403" s="420"/>
      <c r="M403" s="371">
        <f t="shared" si="929"/>
        <v>1133</v>
      </c>
      <c r="N403" s="372">
        <f t="shared" si="930"/>
        <v>1219</v>
      </c>
      <c r="O403" s="371">
        <f t="shared" si="931"/>
        <v>0</v>
      </c>
      <c r="P403" s="372">
        <f t="shared" si="932"/>
        <v>1219</v>
      </c>
      <c r="Q403" s="424">
        <v>26</v>
      </c>
      <c r="R403" s="510">
        <v>23</v>
      </c>
      <c r="S403" s="371">
        <f t="shared" si="933"/>
        <v>0</v>
      </c>
      <c r="T403" s="372">
        <f t="shared" si="934"/>
        <v>23</v>
      </c>
      <c r="U403" s="426">
        <v>11</v>
      </c>
      <c r="V403" s="510">
        <v>15</v>
      </c>
      <c r="W403" s="371">
        <f t="shared" si="935"/>
        <v>0</v>
      </c>
      <c r="X403" s="372">
        <f t="shared" si="936"/>
        <v>15</v>
      </c>
      <c r="Y403" s="426"/>
      <c r="Z403" s="425"/>
      <c r="AA403" s="371">
        <f t="shared" si="937"/>
        <v>0</v>
      </c>
      <c r="AB403" s="372">
        <f t="shared" si="938"/>
        <v>0</v>
      </c>
      <c r="AC403" s="358">
        <f t="shared" si="939"/>
        <v>37</v>
      </c>
      <c r="AD403" s="372">
        <f t="shared" si="940"/>
        <v>38</v>
      </c>
      <c r="AE403" s="358">
        <f t="shared" si="941"/>
        <v>0</v>
      </c>
      <c r="AF403" s="372">
        <f t="shared" si="942"/>
        <v>38</v>
      </c>
      <c r="AG403" s="427">
        <v>4.3461538461538458</v>
      </c>
      <c r="AH403" s="510">
        <v>3.9</v>
      </c>
      <c r="AI403" s="371">
        <f t="shared" si="943"/>
        <v>112.99999999999999</v>
      </c>
      <c r="AJ403" s="372">
        <f t="shared" si="944"/>
        <v>89.7</v>
      </c>
      <c r="AK403" s="426">
        <v>3.9090909090909092</v>
      </c>
      <c r="AL403" s="510">
        <v>3.6</v>
      </c>
      <c r="AM403" s="371">
        <f t="shared" si="945"/>
        <v>43</v>
      </c>
      <c r="AN403" s="372">
        <f t="shared" si="946"/>
        <v>54</v>
      </c>
      <c r="AO403" s="426"/>
      <c r="AP403" s="446"/>
      <c r="AQ403" s="371">
        <f t="shared" si="947"/>
        <v>0</v>
      </c>
      <c r="AR403" s="372">
        <f t="shared" si="948"/>
        <v>0</v>
      </c>
      <c r="AS403" s="371">
        <f t="shared" si="949"/>
        <v>4.2162162162162158</v>
      </c>
      <c r="AT403" s="372">
        <f t="shared" si="950"/>
        <v>3.7815789473684207</v>
      </c>
      <c r="AU403" s="371">
        <f t="shared" si="951"/>
        <v>155.99999999999997</v>
      </c>
      <c r="AV403" s="372">
        <f t="shared" si="952"/>
        <v>143.69999999999999</v>
      </c>
      <c r="AW403" s="426"/>
      <c r="AX403" s="510">
        <v>90.9</v>
      </c>
      <c r="AY403" s="371">
        <f t="shared" si="953"/>
        <v>0</v>
      </c>
      <c r="AZ403" s="372">
        <f t="shared" si="954"/>
        <v>2090.7000000000003</v>
      </c>
      <c r="BA403" s="426"/>
      <c r="BB403" s="510">
        <v>75.7</v>
      </c>
      <c r="BC403" s="371">
        <f t="shared" si="955"/>
        <v>0</v>
      </c>
      <c r="BD403" s="372">
        <f t="shared" si="956"/>
        <v>1135.5</v>
      </c>
      <c r="BE403" s="421"/>
      <c r="BF403" s="420"/>
      <c r="BG403" s="371">
        <f t="shared" si="880"/>
        <v>0</v>
      </c>
      <c r="BH403" s="372">
        <f t="shared" si="880"/>
        <v>0</v>
      </c>
      <c r="BI403" s="371">
        <f t="shared" si="881"/>
        <v>0</v>
      </c>
      <c r="BJ403" s="372">
        <f t="shared" si="881"/>
        <v>84.9</v>
      </c>
      <c r="BK403" s="371">
        <f t="shared" si="882"/>
        <v>0</v>
      </c>
      <c r="BL403" s="372">
        <f t="shared" si="882"/>
        <v>3226.2000000000003</v>
      </c>
      <c r="BM403" s="431">
        <v>190</v>
      </c>
      <c r="BN403" s="510">
        <v>250</v>
      </c>
      <c r="BO403" s="371">
        <f t="shared" si="918"/>
        <v>0</v>
      </c>
      <c r="BP403" s="372">
        <f t="shared" si="918"/>
        <v>250</v>
      </c>
      <c r="BQ403" s="426">
        <v>193</v>
      </c>
      <c r="BR403" s="510">
        <v>189</v>
      </c>
      <c r="BS403" s="371">
        <f t="shared" si="919"/>
        <v>0</v>
      </c>
      <c r="BT403" s="372">
        <f t="shared" si="919"/>
        <v>189</v>
      </c>
      <c r="BU403" s="426"/>
      <c r="BV403" s="425"/>
      <c r="BW403" s="371">
        <f t="shared" si="920"/>
        <v>0</v>
      </c>
      <c r="BX403" s="423">
        <f t="shared" si="878"/>
        <v>0</v>
      </c>
      <c r="BY403" s="358">
        <f t="shared" si="883"/>
        <v>383</v>
      </c>
      <c r="BZ403" s="372">
        <f t="shared" si="883"/>
        <v>439</v>
      </c>
      <c r="CA403" s="358">
        <f t="shared" si="884"/>
        <v>0</v>
      </c>
      <c r="CB403" s="372">
        <f t="shared" si="884"/>
        <v>439</v>
      </c>
      <c r="CC403" s="427">
        <v>5.0210526315789474</v>
      </c>
      <c r="CD403" s="510">
        <v>5.2</v>
      </c>
      <c r="CE403" s="371">
        <f t="shared" si="924"/>
        <v>954</v>
      </c>
      <c r="CF403" s="372">
        <f t="shared" si="924"/>
        <v>1300</v>
      </c>
      <c r="CG403" s="426">
        <v>5.4455958549222796</v>
      </c>
      <c r="CH403" s="510">
        <v>5.5</v>
      </c>
      <c r="CI403" s="371">
        <f t="shared" si="921"/>
        <v>1051</v>
      </c>
      <c r="CJ403" s="372">
        <f t="shared" si="921"/>
        <v>1039.5</v>
      </c>
      <c r="CK403" s="426"/>
      <c r="CL403" s="446"/>
      <c r="CM403" s="371">
        <f t="shared" si="922"/>
        <v>0</v>
      </c>
      <c r="CN403" s="372">
        <f t="shared" si="922"/>
        <v>0</v>
      </c>
      <c r="CO403" s="371">
        <f t="shared" si="885"/>
        <v>5.2349869451697124</v>
      </c>
      <c r="CP403" s="372">
        <f t="shared" si="885"/>
        <v>5.3291571753986329</v>
      </c>
      <c r="CQ403" s="371">
        <f t="shared" si="886"/>
        <v>2004.9999999999998</v>
      </c>
      <c r="CR403" s="372">
        <f t="shared" si="886"/>
        <v>2339.5</v>
      </c>
      <c r="CS403" s="426"/>
      <c r="CT403" s="510">
        <v>102.2</v>
      </c>
      <c r="CU403" s="371">
        <f t="shared" si="925"/>
        <v>0</v>
      </c>
      <c r="CV403" s="372">
        <f t="shared" si="925"/>
        <v>25550</v>
      </c>
      <c r="CW403" s="426"/>
      <c r="CX403" s="510">
        <v>95.4</v>
      </c>
      <c r="CY403" s="371">
        <f t="shared" si="926"/>
        <v>0</v>
      </c>
      <c r="CZ403" s="372">
        <f t="shared" si="926"/>
        <v>18030.600000000002</v>
      </c>
      <c r="DA403" s="421"/>
      <c r="DB403" s="420"/>
      <c r="DC403" s="371">
        <f t="shared" si="887"/>
        <v>0</v>
      </c>
      <c r="DD403" s="372">
        <f t="shared" si="887"/>
        <v>0</v>
      </c>
      <c r="DE403" s="371">
        <f t="shared" si="888"/>
        <v>0</v>
      </c>
      <c r="DF403" s="372">
        <f t="shared" si="888"/>
        <v>99.272437357630992</v>
      </c>
      <c r="DG403" s="371">
        <f t="shared" si="889"/>
        <v>0</v>
      </c>
      <c r="DH403" s="372">
        <f t="shared" si="889"/>
        <v>43580.600000000006</v>
      </c>
      <c r="DI403" s="371">
        <f t="shared" si="890"/>
        <v>420</v>
      </c>
      <c r="DJ403" s="372">
        <f t="shared" si="890"/>
        <v>477</v>
      </c>
      <c r="DK403" s="371">
        <f t="shared" si="890"/>
        <v>0</v>
      </c>
      <c r="DL403" s="372">
        <f t="shared" si="890"/>
        <v>477</v>
      </c>
      <c r="DM403" s="371">
        <f t="shared" si="891"/>
        <v>5.1452380952380938</v>
      </c>
      <c r="DN403" s="372">
        <f t="shared" si="891"/>
        <v>5.20587002096436</v>
      </c>
      <c r="DO403" s="371">
        <f t="shared" si="892"/>
        <v>2160.9999999999995</v>
      </c>
      <c r="DP403" s="372">
        <f t="shared" si="892"/>
        <v>2483.1999999999998</v>
      </c>
      <c r="DQ403" s="371">
        <f t="shared" si="893"/>
        <v>0</v>
      </c>
      <c r="DR403" s="372">
        <f t="shared" si="893"/>
        <v>98.127463312368974</v>
      </c>
      <c r="DS403" s="371">
        <f t="shared" si="894"/>
        <v>0</v>
      </c>
      <c r="DT403" s="372">
        <f t="shared" si="894"/>
        <v>46806.8</v>
      </c>
      <c r="DU403" s="424">
        <v>143</v>
      </c>
      <c r="DV403" s="510">
        <v>153</v>
      </c>
      <c r="DW403" s="371">
        <f t="shared" si="895"/>
        <v>0</v>
      </c>
      <c r="DX403" s="372">
        <f t="shared" si="895"/>
        <v>153</v>
      </c>
      <c r="DY403" s="426">
        <v>291</v>
      </c>
      <c r="DZ403" s="510">
        <v>331</v>
      </c>
      <c r="EA403" s="371">
        <f t="shared" si="896"/>
        <v>0</v>
      </c>
      <c r="EB403" s="372">
        <f t="shared" si="896"/>
        <v>331</v>
      </c>
      <c r="EC403" s="426"/>
      <c r="ED403" s="425"/>
      <c r="EE403" s="371">
        <f t="shared" si="897"/>
        <v>0</v>
      </c>
      <c r="EF403" s="372">
        <f t="shared" si="897"/>
        <v>0</v>
      </c>
      <c r="EG403" s="358">
        <f t="shared" si="898"/>
        <v>434</v>
      </c>
      <c r="EH403" s="372">
        <f t="shared" si="898"/>
        <v>484</v>
      </c>
      <c r="EI403" s="358">
        <f t="shared" si="899"/>
        <v>0</v>
      </c>
      <c r="EJ403" s="372">
        <f t="shared" si="899"/>
        <v>484</v>
      </c>
      <c r="EK403" s="427">
        <v>3.93006993006993</v>
      </c>
      <c r="EL403" s="510">
        <v>3.8</v>
      </c>
      <c r="EM403" s="371">
        <f t="shared" si="959"/>
        <v>562</v>
      </c>
      <c r="EN403" s="372">
        <f t="shared" si="959"/>
        <v>581.4</v>
      </c>
      <c r="EO403" s="426">
        <v>3.6357388316151202</v>
      </c>
      <c r="EP403" s="510">
        <v>3.9</v>
      </c>
      <c r="EQ403" s="371">
        <f t="shared" si="923"/>
        <v>1058</v>
      </c>
      <c r="ER403" s="372">
        <f t="shared" si="923"/>
        <v>1290.8999999999999</v>
      </c>
      <c r="ES403" s="426"/>
      <c r="ET403" s="446"/>
      <c r="EU403" s="371">
        <f t="shared" si="957"/>
        <v>0</v>
      </c>
      <c r="EV403" s="372">
        <f t="shared" si="958"/>
        <v>0</v>
      </c>
      <c r="EW403" s="371">
        <f t="shared" si="900"/>
        <v>3.7327188940092166</v>
      </c>
      <c r="EX403" s="372">
        <f t="shared" si="900"/>
        <v>3.8683884297520654</v>
      </c>
      <c r="EY403" s="371">
        <f t="shared" si="901"/>
        <v>1620</v>
      </c>
      <c r="EZ403" s="372">
        <f t="shared" si="901"/>
        <v>1872.2999999999997</v>
      </c>
      <c r="FA403" s="426"/>
      <c r="FB403" s="510">
        <v>75.400000000000006</v>
      </c>
      <c r="FC403" s="371">
        <f t="shared" si="902"/>
        <v>0</v>
      </c>
      <c r="FD403" s="372">
        <f t="shared" si="902"/>
        <v>11536.2</v>
      </c>
      <c r="FE403" s="426"/>
      <c r="FF403" s="510">
        <v>60.2</v>
      </c>
      <c r="FG403" s="371">
        <f t="shared" si="903"/>
        <v>0</v>
      </c>
      <c r="FH403" s="372">
        <f t="shared" si="903"/>
        <v>19926.2</v>
      </c>
      <c r="FI403" s="421"/>
      <c r="FJ403" s="420"/>
      <c r="FK403" s="371">
        <f t="shared" si="904"/>
        <v>0</v>
      </c>
      <c r="FL403" s="372">
        <f t="shared" si="904"/>
        <v>0</v>
      </c>
      <c r="FM403" s="371">
        <f t="shared" si="905"/>
        <v>0</v>
      </c>
      <c r="FN403" s="372">
        <f t="shared" si="905"/>
        <v>65.004958677685948</v>
      </c>
      <c r="FO403" s="371">
        <f t="shared" si="906"/>
        <v>0</v>
      </c>
      <c r="FP403" s="372">
        <f t="shared" si="906"/>
        <v>31462.399999999998</v>
      </c>
      <c r="FQ403" s="424">
        <v>279</v>
      </c>
      <c r="FR403" s="510">
        <v>258</v>
      </c>
      <c r="FS403" s="371">
        <f t="shared" si="907"/>
        <v>0</v>
      </c>
      <c r="FT403" s="372">
        <f t="shared" si="907"/>
        <v>258</v>
      </c>
      <c r="FU403" s="426">
        <v>6.279569892473118</v>
      </c>
      <c r="FV403" s="510">
        <v>6.1</v>
      </c>
      <c r="FW403" s="371">
        <f t="shared" si="908"/>
        <v>1752</v>
      </c>
      <c r="FX403" s="372">
        <f t="shared" si="908"/>
        <v>1573.8</v>
      </c>
      <c r="FY403" s="426"/>
      <c r="FZ403" s="510">
        <v>72.2</v>
      </c>
      <c r="GA403" s="371">
        <f t="shared" si="909"/>
        <v>0</v>
      </c>
      <c r="GB403" s="372">
        <f t="shared" si="909"/>
        <v>18627.600000000002</v>
      </c>
      <c r="GC403" s="406">
        <f t="shared" si="873"/>
        <v>359</v>
      </c>
      <c r="GD403" s="372">
        <f t="shared" si="873"/>
        <v>426</v>
      </c>
      <c r="GE403" s="371">
        <f t="shared" si="873"/>
        <v>0</v>
      </c>
      <c r="GF403" s="372">
        <f t="shared" si="873"/>
        <v>426</v>
      </c>
      <c r="GG403" s="371">
        <f t="shared" si="910"/>
        <v>1629</v>
      </c>
      <c r="GH403" s="372">
        <f t="shared" si="910"/>
        <v>1971.1</v>
      </c>
      <c r="GI403" s="371" t="str">
        <f t="shared" si="911"/>
        <v/>
      </c>
      <c r="GJ403" s="372">
        <f t="shared" si="911"/>
        <v>39176.9</v>
      </c>
      <c r="GK403" s="406">
        <f t="shared" si="874"/>
        <v>495</v>
      </c>
      <c r="GL403" s="372">
        <f t="shared" si="874"/>
        <v>535</v>
      </c>
      <c r="GM403" s="371">
        <f t="shared" si="874"/>
        <v>0</v>
      </c>
      <c r="GN403" s="372">
        <f t="shared" si="874"/>
        <v>535</v>
      </c>
      <c r="GO403" s="371">
        <f t="shared" si="912"/>
        <v>2152</v>
      </c>
      <c r="GP403" s="372">
        <f t="shared" si="912"/>
        <v>2384.3999999999996</v>
      </c>
      <c r="GQ403" s="371">
        <f t="shared" si="913"/>
        <v>0</v>
      </c>
      <c r="GR403" s="372">
        <f t="shared" si="913"/>
        <v>39092.300000000003</v>
      </c>
      <c r="GS403" s="406">
        <f t="shared" si="875"/>
        <v>854</v>
      </c>
      <c r="GT403" s="372">
        <f t="shared" si="875"/>
        <v>961</v>
      </c>
      <c r="GU403" s="371">
        <f t="shared" si="875"/>
        <v>0</v>
      </c>
      <c r="GV403" s="372">
        <f t="shared" si="871"/>
        <v>961</v>
      </c>
      <c r="GW403" s="371">
        <f t="shared" si="914"/>
        <v>3781</v>
      </c>
      <c r="GX403" s="372">
        <f t="shared" si="914"/>
        <v>4355.5</v>
      </c>
      <c r="GY403" s="371" t="str">
        <f t="shared" si="914"/>
        <v/>
      </c>
      <c r="GZ403" s="372">
        <f t="shared" si="879"/>
        <v>78269.200000000012</v>
      </c>
      <c r="HA403" s="406">
        <f t="shared" si="876"/>
        <v>0</v>
      </c>
      <c r="HB403" s="372">
        <f t="shared" si="876"/>
        <v>0</v>
      </c>
      <c r="HC403" s="371">
        <f t="shared" si="876"/>
        <v>0</v>
      </c>
      <c r="HD403" s="372">
        <f t="shared" si="872"/>
        <v>0</v>
      </c>
      <c r="HE403" s="371" t="str">
        <f t="shared" si="877"/>
        <v/>
      </c>
      <c r="HF403" s="372" t="str">
        <f t="shared" si="877"/>
        <v/>
      </c>
      <c r="HG403" s="371" t="str">
        <f t="shared" si="915"/>
        <v/>
      </c>
      <c r="HH403" s="372" t="str">
        <f t="shared" si="915"/>
        <v/>
      </c>
      <c r="HI403" s="406">
        <f t="shared" si="916"/>
        <v>5533</v>
      </c>
      <c r="HJ403" s="372">
        <f t="shared" si="916"/>
        <v>5929.3</v>
      </c>
      <c r="HK403" s="371" t="str">
        <f t="shared" si="917"/>
        <v/>
      </c>
      <c r="HL403" s="371">
        <f t="shared" si="917"/>
        <v>96896.8</v>
      </c>
    </row>
    <row r="404" spans="1:220" ht="15">
      <c r="A404" s="488" t="s">
        <v>287</v>
      </c>
      <c r="B404" s="487" t="s">
        <v>619</v>
      </c>
      <c r="C404" s="48"/>
      <c r="D404" s="488">
        <v>227979</v>
      </c>
      <c r="E404" s="442">
        <v>8</v>
      </c>
      <c r="F404" s="676">
        <v>1852</v>
      </c>
      <c r="G404" s="420">
        <v>2256</v>
      </c>
      <c r="H404" s="421">
        <v>16</v>
      </c>
      <c r="I404" s="510">
        <v>14</v>
      </c>
      <c r="J404" s="371">
        <f t="shared" si="927"/>
        <v>1836</v>
      </c>
      <c r="K404" s="372">
        <f t="shared" si="928"/>
        <v>2242</v>
      </c>
      <c r="L404" s="420"/>
      <c r="M404" s="371">
        <f t="shared" si="929"/>
        <v>1836</v>
      </c>
      <c r="N404" s="372">
        <f t="shared" si="930"/>
        <v>2242</v>
      </c>
      <c r="O404" s="371">
        <f t="shared" si="931"/>
        <v>0</v>
      </c>
      <c r="P404" s="372">
        <f t="shared" si="932"/>
        <v>2242</v>
      </c>
      <c r="Q404" s="424">
        <v>76</v>
      </c>
      <c r="R404" s="510">
        <v>114</v>
      </c>
      <c r="S404" s="371">
        <f t="shared" si="933"/>
        <v>0</v>
      </c>
      <c r="T404" s="372">
        <f t="shared" si="934"/>
        <v>114</v>
      </c>
      <c r="U404" s="426">
        <v>63</v>
      </c>
      <c r="V404" s="510">
        <v>68</v>
      </c>
      <c r="W404" s="371">
        <f t="shared" si="935"/>
        <v>0</v>
      </c>
      <c r="X404" s="372">
        <f t="shared" si="936"/>
        <v>68</v>
      </c>
      <c r="Y404" s="426"/>
      <c r="Z404" s="425"/>
      <c r="AA404" s="371">
        <f t="shared" si="937"/>
        <v>0</v>
      </c>
      <c r="AB404" s="372">
        <f t="shared" si="938"/>
        <v>0</v>
      </c>
      <c r="AC404" s="358">
        <f t="shared" si="939"/>
        <v>139</v>
      </c>
      <c r="AD404" s="372">
        <f t="shared" si="940"/>
        <v>182</v>
      </c>
      <c r="AE404" s="358">
        <f t="shared" si="941"/>
        <v>0</v>
      </c>
      <c r="AF404" s="372">
        <f t="shared" si="942"/>
        <v>182</v>
      </c>
      <c r="AG404" s="427">
        <v>2.9473684210526314</v>
      </c>
      <c r="AH404" s="510">
        <v>3.3</v>
      </c>
      <c r="AI404" s="371">
        <f t="shared" si="943"/>
        <v>224</v>
      </c>
      <c r="AJ404" s="372">
        <f t="shared" si="944"/>
        <v>376.2</v>
      </c>
      <c r="AK404" s="426">
        <v>2.8571428571428572</v>
      </c>
      <c r="AL404" s="510">
        <v>3.2</v>
      </c>
      <c r="AM404" s="371">
        <f t="shared" si="945"/>
        <v>180</v>
      </c>
      <c r="AN404" s="372">
        <f t="shared" si="946"/>
        <v>217.60000000000002</v>
      </c>
      <c r="AO404" s="426"/>
      <c r="AP404" s="446"/>
      <c r="AQ404" s="371">
        <f t="shared" si="947"/>
        <v>0</v>
      </c>
      <c r="AR404" s="372">
        <f t="shared" si="948"/>
        <v>0</v>
      </c>
      <c r="AS404" s="371">
        <f t="shared" si="949"/>
        <v>2.906474820143885</v>
      </c>
      <c r="AT404" s="372">
        <f t="shared" si="950"/>
        <v>3.2626373626373626</v>
      </c>
      <c r="AU404" s="371">
        <f t="shared" si="951"/>
        <v>404</v>
      </c>
      <c r="AV404" s="372">
        <f t="shared" si="952"/>
        <v>593.79999999999995</v>
      </c>
      <c r="AW404" s="426"/>
      <c r="AX404" s="510">
        <v>77</v>
      </c>
      <c r="AY404" s="371">
        <f t="shared" si="953"/>
        <v>0</v>
      </c>
      <c r="AZ404" s="372">
        <f t="shared" si="954"/>
        <v>8778</v>
      </c>
      <c r="BA404" s="426"/>
      <c r="BB404" s="510">
        <v>68.3</v>
      </c>
      <c r="BC404" s="371">
        <f t="shared" si="955"/>
        <v>0</v>
      </c>
      <c r="BD404" s="372">
        <f t="shared" si="956"/>
        <v>4644.3999999999996</v>
      </c>
      <c r="BE404" s="421"/>
      <c r="BF404" s="420"/>
      <c r="BG404" s="371">
        <f t="shared" si="880"/>
        <v>0</v>
      </c>
      <c r="BH404" s="372">
        <f t="shared" si="880"/>
        <v>0</v>
      </c>
      <c r="BI404" s="371">
        <f t="shared" si="881"/>
        <v>0</v>
      </c>
      <c r="BJ404" s="372">
        <f t="shared" si="881"/>
        <v>73.749450549450543</v>
      </c>
      <c r="BK404" s="371">
        <f t="shared" si="882"/>
        <v>0</v>
      </c>
      <c r="BL404" s="372">
        <f t="shared" si="882"/>
        <v>13422.4</v>
      </c>
      <c r="BM404" s="431">
        <v>487</v>
      </c>
      <c r="BN404" s="510">
        <v>604</v>
      </c>
      <c r="BO404" s="371">
        <f t="shared" si="918"/>
        <v>0</v>
      </c>
      <c r="BP404" s="372">
        <f t="shared" si="918"/>
        <v>604</v>
      </c>
      <c r="BQ404" s="426">
        <v>352</v>
      </c>
      <c r="BR404" s="510">
        <v>364</v>
      </c>
      <c r="BS404" s="371">
        <f t="shared" si="919"/>
        <v>0</v>
      </c>
      <c r="BT404" s="372">
        <f t="shared" si="919"/>
        <v>364</v>
      </c>
      <c r="BU404" s="426"/>
      <c r="BV404" s="425"/>
      <c r="BW404" s="371">
        <f t="shared" si="920"/>
        <v>0</v>
      </c>
      <c r="BX404" s="423">
        <f t="shared" si="878"/>
        <v>0</v>
      </c>
      <c r="BY404" s="358">
        <f t="shared" si="883"/>
        <v>839</v>
      </c>
      <c r="BZ404" s="372">
        <f t="shared" si="883"/>
        <v>968</v>
      </c>
      <c r="CA404" s="358">
        <f t="shared" si="884"/>
        <v>0</v>
      </c>
      <c r="CB404" s="372">
        <f t="shared" si="884"/>
        <v>968</v>
      </c>
      <c r="CC404" s="427">
        <v>4.6057494866529778</v>
      </c>
      <c r="CD404" s="510">
        <v>4.8</v>
      </c>
      <c r="CE404" s="371">
        <f t="shared" si="924"/>
        <v>2243</v>
      </c>
      <c r="CF404" s="372">
        <f t="shared" si="924"/>
        <v>2899.2</v>
      </c>
      <c r="CG404" s="426">
        <v>5.2556818181818183</v>
      </c>
      <c r="CH404" s="510">
        <v>5.2</v>
      </c>
      <c r="CI404" s="371">
        <f t="shared" si="921"/>
        <v>1850</v>
      </c>
      <c r="CJ404" s="372">
        <f t="shared" si="921"/>
        <v>1892.8</v>
      </c>
      <c r="CK404" s="426"/>
      <c r="CL404" s="446"/>
      <c r="CM404" s="371">
        <f t="shared" si="922"/>
        <v>0</v>
      </c>
      <c r="CN404" s="372">
        <f t="shared" si="922"/>
        <v>0</v>
      </c>
      <c r="CO404" s="371">
        <f t="shared" si="885"/>
        <v>4.8784266984505367</v>
      </c>
      <c r="CP404" s="372">
        <f t="shared" si="885"/>
        <v>4.9504132231404956</v>
      </c>
      <c r="CQ404" s="371">
        <f t="shared" si="886"/>
        <v>4093.0000000000005</v>
      </c>
      <c r="CR404" s="372">
        <f t="shared" si="886"/>
        <v>4792</v>
      </c>
      <c r="CS404" s="426"/>
      <c r="CT404" s="510">
        <v>96.2</v>
      </c>
      <c r="CU404" s="371">
        <f t="shared" si="925"/>
        <v>0</v>
      </c>
      <c r="CV404" s="372">
        <f t="shared" si="925"/>
        <v>58104.800000000003</v>
      </c>
      <c r="CW404" s="426"/>
      <c r="CX404" s="510">
        <v>91.4</v>
      </c>
      <c r="CY404" s="371">
        <f t="shared" si="926"/>
        <v>0</v>
      </c>
      <c r="CZ404" s="372">
        <f t="shared" si="926"/>
        <v>33269.599999999999</v>
      </c>
      <c r="DA404" s="421"/>
      <c r="DB404" s="420"/>
      <c r="DC404" s="371">
        <f t="shared" si="887"/>
        <v>0</v>
      </c>
      <c r="DD404" s="372">
        <f t="shared" si="887"/>
        <v>0</v>
      </c>
      <c r="DE404" s="371">
        <f t="shared" si="888"/>
        <v>0</v>
      </c>
      <c r="DF404" s="372">
        <f t="shared" si="888"/>
        <v>94.395041322314043</v>
      </c>
      <c r="DG404" s="371">
        <f t="shared" si="889"/>
        <v>0</v>
      </c>
      <c r="DH404" s="372">
        <f t="shared" si="889"/>
        <v>91374.399999999994</v>
      </c>
      <c r="DI404" s="371">
        <f t="shared" si="890"/>
        <v>978</v>
      </c>
      <c r="DJ404" s="372">
        <f t="shared" si="890"/>
        <v>1150</v>
      </c>
      <c r="DK404" s="371">
        <f t="shared" si="890"/>
        <v>0</v>
      </c>
      <c r="DL404" s="372">
        <f t="shared" si="890"/>
        <v>1150</v>
      </c>
      <c r="DM404" s="371">
        <f t="shared" si="891"/>
        <v>4.5981595092024543</v>
      </c>
      <c r="DN404" s="372">
        <f t="shared" si="891"/>
        <v>4.6833043478260867</v>
      </c>
      <c r="DO404" s="371">
        <f t="shared" si="892"/>
        <v>4497</v>
      </c>
      <c r="DP404" s="372">
        <f t="shared" si="892"/>
        <v>5385.8</v>
      </c>
      <c r="DQ404" s="371">
        <f t="shared" si="893"/>
        <v>0</v>
      </c>
      <c r="DR404" s="372">
        <f t="shared" si="893"/>
        <v>91.127652173913035</v>
      </c>
      <c r="DS404" s="371">
        <f t="shared" si="894"/>
        <v>0</v>
      </c>
      <c r="DT404" s="372">
        <f t="shared" si="894"/>
        <v>104796.79999999999</v>
      </c>
      <c r="DU404" s="424">
        <v>190</v>
      </c>
      <c r="DV404" s="510">
        <v>252</v>
      </c>
      <c r="DW404" s="371">
        <f t="shared" si="895"/>
        <v>0</v>
      </c>
      <c r="DX404" s="372">
        <f t="shared" si="895"/>
        <v>252</v>
      </c>
      <c r="DY404" s="426">
        <v>370</v>
      </c>
      <c r="DZ404" s="510">
        <v>413</v>
      </c>
      <c r="EA404" s="371">
        <f t="shared" si="896"/>
        <v>0</v>
      </c>
      <c r="EB404" s="372">
        <f t="shared" si="896"/>
        <v>413</v>
      </c>
      <c r="EC404" s="426"/>
      <c r="ED404" s="425"/>
      <c r="EE404" s="371">
        <f t="shared" si="897"/>
        <v>0</v>
      </c>
      <c r="EF404" s="372">
        <f t="shared" si="897"/>
        <v>0</v>
      </c>
      <c r="EG404" s="358">
        <f t="shared" si="898"/>
        <v>560</v>
      </c>
      <c r="EH404" s="372">
        <f t="shared" si="898"/>
        <v>665</v>
      </c>
      <c r="EI404" s="358">
        <f t="shared" si="899"/>
        <v>0</v>
      </c>
      <c r="EJ404" s="372">
        <f t="shared" si="899"/>
        <v>665</v>
      </c>
      <c r="EK404" s="427">
        <v>3.3894736842105262</v>
      </c>
      <c r="EL404" s="510">
        <v>3.5</v>
      </c>
      <c r="EM404" s="371">
        <f t="shared" si="959"/>
        <v>644</v>
      </c>
      <c r="EN404" s="372">
        <f t="shared" si="959"/>
        <v>882</v>
      </c>
      <c r="EO404" s="426">
        <v>3.9972972972972971</v>
      </c>
      <c r="EP404" s="510">
        <v>4.0999999999999996</v>
      </c>
      <c r="EQ404" s="371">
        <f t="shared" si="923"/>
        <v>1479</v>
      </c>
      <c r="ER404" s="372">
        <f t="shared" si="923"/>
        <v>1693.3</v>
      </c>
      <c r="ES404" s="426"/>
      <c r="ET404" s="446"/>
      <c r="EU404" s="371">
        <f t="shared" si="957"/>
        <v>0</v>
      </c>
      <c r="EV404" s="372">
        <f t="shared" si="958"/>
        <v>0</v>
      </c>
      <c r="EW404" s="371">
        <f t="shared" si="900"/>
        <v>3.7910714285714286</v>
      </c>
      <c r="EX404" s="372">
        <f t="shared" si="900"/>
        <v>3.8726315789473689</v>
      </c>
      <c r="EY404" s="371">
        <f t="shared" si="901"/>
        <v>2123</v>
      </c>
      <c r="EZ404" s="372">
        <f t="shared" si="901"/>
        <v>2575.3000000000002</v>
      </c>
      <c r="FA404" s="426"/>
      <c r="FB404" s="510">
        <v>72.3</v>
      </c>
      <c r="FC404" s="371">
        <f t="shared" si="902"/>
        <v>0</v>
      </c>
      <c r="FD404" s="372">
        <f t="shared" si="902"/>
        <v>18219.599999999999</v>
      </c>
      <c r="FE404" s="426"/>
      <c r="FF404" s="510">
        <v>63.3</v>
      </c>
      <c r="FG404" s="371">
        <f t="shared" si="903"/>
        <v>0</v>
      </c>
      <c r="FH404" s="372">
        <f t="shared" si="903"/>
        <v>26142.899999999998</v>
      </c>
      <c r="FI404" s="421"/>
      <c r="FJ404" s="420"/>
      <c r="FK404" s="371">
        <f t="shared" si="904"/>
        <v>0</v>
      </c>
      <c r="FL404" s="372">
        <f t="shared" si="904"/>
        <v>0</v>
      </c>
      <c r="FM404" s="371">
        <f t="shared" si="905"/>
        <v>0</v>
      </c>
      <c r="FN404" s="372">
        <f t="shared" si="905"/>
        <v>66.71052631578948</v>
      </c>
      <c r="FO404" s="371">
        <f t="shared" si="906"/>
        <v>0</v>
      </c>
      <c r="FP404" s="372">
        <f t="shared" si="906"/>
        <v>44362.500000000007</v>
      </c>
      <c r="FQ404" s="424">
        <v>298</v>
      </c>
      <c r="FR404" s="510">
        <v>427</v>
      </c>
      <c r="FS404" s="371">
        <f t="shared" si="907"/>
        <v>0</v>
      </c>
      <c r="FT404" s="372">
        <f t="shared" si="907"/>
        <v>427</v>
      </c>
      <c r="FU404" s="426">
        <v>5.1644295302013425</v>
      </c>
      <c r="FV404" s="510">
        <v>5</v>
      </c>
      <c r="FW404" s="371">
        <f t="shared" si="908"/>
        <v>1539</v>
      </c>
      <c r="FX404" s="372">
        <f t="shared" si="908"/>
        <v>2135</v>
      </c>
      <c r="FY404" s="426"/>
      <c r="FZ404" s="510">
        <v>62.6</v>
      </c>
      <c r="GA404" s="371">
        <f t="shared" si="909"/>
        <v>0</v>
      </c>
      <c r="GB404" s="372">
        <f t="shared" si="909"/>
        <v>26730.2</v>
      </c>
      <c r="GC404" s="406">
        <f t="shared" si="873"/>
        <v>753</v>
      </c>
      <c r="GD404" s="372">
        <f t="shared" si="873"/>
        <v>970</v>
      </c>
      <c r="GE404" s="371">
        <f t="shared" si="873"/>
        <v>0</v>
      </c>
      <c r="GF404" s="372">
        <f t="shared" si="873"/>
        <v>970</v>
      </c>
      <c r="GG404" s="371">
        <f t="shared" si="910"/>
        <v>3111</v>
      </c>
      <c r="GH404" s="372">
        <f t="shared" si="910"/>
        <v>4157.3999999999996</v>
      </c>
      <c r="GI404" s="371" t="str">
        <f t="shared" si="911"/>
        <v/>
      </c>
      <c r="GJ404" s="372">
        <f t="shared" si="911"/>
        <v>85102.399999999994</v>
      </c>
      <c r="GK404" s="406">
        <f t="shared" si="874"/>
        <v>785</v>
      </c>
      <c r="GL404" s="372">
        <f t="shared" si="874"/>
        <v>845</v>
      </c>
      <c r="GM404" s="371">
        <f t="shared" si="874"/>
        <v>0</v>
      </c>
      <c r="GN404" s="372">
        <f t="shared" si="874"/>
        <v>845</v>
      </c>
      <c r="GO404" s="371">
        <f t="shared" si="912"/>
        <v>3509</v>
      </c>
      <c r="GP404" s="372">
        <f t="shared" si="912"/>
        <v>3803.7</v>
      </c>
      <c r="GQ404" s="371">
        <f t="shared" si="913"/>
        <v>0</v>
      </c>
      <c r="GR404" s="372">
        <f t="shared" si="913"/>
        <v>64056.899999999994</v>
      </c>
      <c r="GS404" s="406">
        <f t="shared" si="875"/>
        <v>1538</v>
      </c>
      <c r="GT404" s="372">
        <f t="shared" si="875"/>
        <v>1815</v>
      </c>
      <c r="GU404" s="371">
        <f t="shared" si="875"/>
        <v>0</v>
      </c>
      <c r="GV404" s="372">
        <f t="shared" si="871"/>
        <v>1815</v>
      </c>
      <c r="GW404" s="371">
        <f t="shared" si="914"/>
        <v>6620</v>
      </c>
      <c r="GX404" s="372">
        <f t="shared" si="914"/>
        <v>7961.0999999999995</v>
      </c>
      <c r="GY404" s="371" t="str">
        <f t="shared" si="914"/>
        <v/>
      </c>
      <c r="GZ404" s="372">
        <f t="shared" si="879"/>
        <v>149159.29999999999</v>
      </c>
      <c r="HA404" s="406">
        <f t="shared" si="876"/>
        <v>0</v>
      </c>
      <c r="HB404" s="372">
        <f t="shared" si="876"/>
        <v>0</v>
      </c>
      <c r="HC404" s="371">
        <f t="shared" si="876"/>
        <v>0</v>
      </c>
      <c r="HD404" s="372">
        <f t="shared" si="872"/>
        <v>0</v>
      </c>
      <c r="HE404" s="371" t="str">
        <f t="shared" si="877"/>
        <v/>
      </c>
      <c r="HF404" s="372" t="str">
        <f t="shared" si="877"/>
        <v/>
      </c>
      <c r="HG404" s="371" t="str">
        <f t="shared" si="915"/>
        <v/>
      </c>
      <c r="HH404" s="372" t="str">
        <f t="shared" si="915"/>
        <v/>
      </c>
      <c r="HI404" s="406">
        <f t="shared" si="916"/>
        <v>8159</v>
      </c>
      <c r="HJ404" s="372">
        <f t="shared" si="916"/>
        <v>10096.1</v>
      </c>
      <c r="HK404" s="371" t="str">
        <f t="shared" si="917"/>
        <v/>
      </c>
      <c r="HL404" s="371">
        <f t="shared" si="917"/>
        <v>175889.5</v>
      </c>
    </row>
    <row r="405" spans="1:220" ht="15">
      <c r="A405" s="488" t="s">
        <v>287</v>
      </c>
      <c r="B405" s="487" t="s">
        <v>620</v>
      </c>
      <c r="C405" s="48"/>
      <c r="D405" s="488">
        <v>228158</v>
      </c>
      <c r="E405" s="442">
        <v>8</v>
      </c>
      <c r="F405" s="676">
        <v>544</v>
      </c>
      <c r="G405" s="420">
        <v>588</v>
      </c>
      <c r="H405" s="421">
        <v>4</v>
      </c>
      <c r="I405" s="510">
        <v>15</v>
      </c>
      <c r="J405" s="371">
        <f t="shared" si="927"/>
        <v>540</v>
      </c>
      <c r="K405" s="372">
        <f t="shared" si="928"/>
        <v>573</v>
      </c>
      <c r="L405" s="420"/>
      <c r="M405" s="371">
        <f t="shared" si="929"/>
        <v>540</v>
      </c>
      <c r="N405" s="372">
        <f t="shared" si="930"/>
        <v>573</v>
      </c>
      <c r="O405" s="371">
        <f t="shared" si="931"/>
        <v>0</v>
      </c>
      <c r="P405" s="372">
        <f t="shared" si="932"/>
        <v>573</v>
      </c>
      <c r="Q405" s="424">
        <v>57</v>
      </c>
      <c r="R405" s="510">
        <v>59</v>
      </c>
      <c r="S405" s="371">
        <f t="shared" si="933"/>
        <v>0</v>
      </c>
      <c r="T405" s="372">
        <f t="shared" si="934"/>
        <v>59</v>
      </c>
      <c r="U405" s="426">
        <v>9</v>
      </c>
      <c r="V405" s="510">
        <v>18</v>
      </c>
      <c r="W405" s="371">
        <f t="shared" si="935"/>
        <v>0</v>
      </c>
      <c r="X405" s="372">
        <f t="shared" si="936"/>
        <v>18</v>
      </c>
      <c r="Y405" s="426"/>
      <c r="Z405" s="425"/>
      <c r="AA405" s="371">
        <f t="shared" si="937"/>
        <v>0</v>
      </c>
      <c r="AB405" s="372">
        <f t="shared" si="938"/>
        <v>0</v>
      </c>
      <c r="AC405" s="358">
        <f t="shared" si="939"/>
        <v>66</v>
      </c>
      <c r="AD405" s="372">
        <f t="shared" si="940"/>
        <v>77</v>
      </c>
      <c r="AE405" s="358">
        <f t="shared" si="941"/>
        <v>0</v>
      </c>
      <c r="AF405" s="372">
        <f t="shared" si="942"/>
        <v>77</v>
      </c>
      <c r="AG405" s="427">
        <v>2.5087719298245612</v>
      </c>
      <c r="AH405" s="510">
        <v>2.7</v>
      </c>
      <c r="AI405" s="371">
        <f t="shared" si="943"/>
        <v>143</v>
      </c>
      <c r="AJ405" s="372">
        <f t="shared" si="944"/>
        <v>159.30000000000001</v>
      </c>
      <c r="AK405" s="426">
        <v>2.8888888888888888</v>
      </c>
      <c r="AL405" s="510">
        <v>2.7</v>
      </c>
      <c r="AM405" s="371">
        <f t="shared" si="945"/>
        <v>26</v>
      </c>
      <c r="AN405" s="372">
        <f t="shared" si="946"/>
        <v>48.6</v>
      </c>
      <c r="AO405" s="426"/>
      <c r="AP405" s="446"/>
      <c r="AQ405" s="371">
        <f t="shared" si="947"/>
        <v>0</v>
      </c>
      <c r="AR405" s="372">
        <f t="shared" si="948"/>
        <v>0</v>
      </c>
      <c r="AS405" s="371">
        <f t="shared" si="949"/>
        <v>2.5606060606060606</v>
      </c>
      <c r="AT405" s="372">
        <f t="shared" si="950"/>
        <v>2.7</v>
      </c>
      <c r="AU405" s="371">
        <f t="shared" si="951"/>
        <v>169</v>
      </c>
      <c r="AV405" s="372">
        <f t="shared" si="952"/>
        <v>207.9</v>
      </c>
      <c r="AW405" s="426"/>
      <c r="AX405" s="510">
        <v>68.5</v>
      </c>
      <c r="AY405" s="371">
        <f t="shared" si="953"/>
        <v>0</v>
      </c>
      <c r="AZ405" s="372">
        <f t="shared" si="954"/>
        <v>4041.5</v>
      </c>
      <c r="BA405" s="426"/>
      <c r="BB405" s="510">
        <v>65.400000000000006</v>
      </c>
      <c r="BC405" s="371">
        <f t="shared" si="955"/>
        <v>0</v>
      </c>
      <c r="BD405" s="372">
        <f t="shared" si="956"/>
        <v>1177.2</v>
      </c>
      <c r="BE405" s="421"/>
      <c r="BF405" s="420"/>
      <c r="BG405" s="371">
        <f t="shared" si="880"/>
        <v>0</v>
      </c>
      <c r="BH405" s="372">
        <f t="shared" si="880"/>
        <v>0</v>
      </c>
      <c r="BI405" s="371">
        <f t="shared" si="881"/>
        <v>0</v>
      </c>
      <c r="BJ405" s="372">
        <f t="shared" si="881"/>
        <v>67.775324675324669</v>
      </c>
      <c r="BK405" s="371">
        <f t="shared" si="882"/>
        <v>0</v>
      </c>
      <c r="BL405" s="372">
        <f t="shared" si="882"/>
        <v>5218.7</v>
      </c>
      <c r="BM405" s="431">
        <v>179</v>
      </c>
      <c r="BN405" s="510">
        <v>177</v>
      </c>
      <c r="BO405" s="371">
        <f t="shared" si="918"/>
        <v>0</v>
      </c>
      <c r="BP405" s="372">
        <f t="shared" si="918"/>
        <v>177</v>
      </c>
      <c r="BQ405" s="426">
        <v>73</v>
      </c>
      <c r="BR405" s="510">
        <v>76</v>
      </c>
      <c r="BS405" s="371">
        <f t="shared" si="919"/>
        <v>0</v>
      </c>
      <c r="BT405" s="372">
        <f t="shared" si="919"/>
        <v>76</v>
      </c>
      <c r="BU405" s="426"/>
      <c r="BV405" s="425"/>
      <c r="BW405" s="371">
        <f t="shared" si="920"/>
        <v>0</v>
      </c>
      <c r="BX405" s="423">
        <f t="shared" si="878"/>
        <v>0</v>
      </c>
      <c r="BY405" s="358">
        <f t="shared" si="883"/>
        <v>252</v>
      </c>
      <c r="BZ405" s="372">
        <f t="shared" si="883"/>
        <v>253</v>
      </c>
      <c r="CA405" s="358">
        <f t="shared" si="884"/>
        <v>0</v>
      </c>
      <c r="CB405" s="372">
        <f t="shared" si="884"/>
        <v>253</v>
      </c>
      <c r="CC405" s="427">
        <v>4.2737430167597763</v>
      </c>
      <c r="CD405" s="510">
        <v>4.2</v>
      </c>
      <c r="CE405" s="371">
        <f t="shared" si="924"/>
        <v>765</v>
      </c>
      <c r="CF405" s="372">
        <f t="shared" si="924"/>
        <v>743.4</v>
      </c>
      <c r="CG405" s="426">
        <v>5.8356164383561646</v>
      </c>
      <c r="CH405" s="510">
        <v>5.6</v>
      </c>
      <c r="CI405" s="371">
        <f t="shared" si="921"/>
        <v>426</v>
      </c>
      <c r="CJ405" s="372">
        <f t="shared" si="921"/>
        <v>425.59999999999997</v>
      </c>
      <c r="CK405" s="426"/>
      <c r="CL405" s="446"/>
      <c r="CM405" s="371">
        <f t="shared" si="922"/>
        <v>0</v>
      </c>
      <c r="CN405" s="372">
        <f t="shared" si="922"/>
        <v>0</v>
      </c>
      <c r="CO405" s="371">
        <f t="shared" si="885"/>
        <v>4.7261904761904763</v>
      </c>
      <c r="CP405" s="372">
        <f t="shared" si="885"/>
        <v>4.6205533596837949</v>
      </c>
      <c r="CQ405" s="371">
        <f t="shared" si="886"/>
        <v>1191</v>
      </c>
      <c r="CR405" s="372">
        <f t="shared" si="886"/>
        <v>1169</v>
      </c>
      <c r="CS405" s="426"/>
      <c r="CT405" s="510">
        <v>89.8</v>
      </c>
      <c r="CU405" s="371">
        <f t="shared" si="925"/>
        <v>0</v>
      </c>
      <c r="CV405" s="372">
        <f t="shared" si="925"/>
        <v>15894.6</v>
      </c>
      <c r="CW405" s="426"/>
      <c r="CX405" s="510">
        <v>82.5</v>
      </c>
      <c r="CY405" s="371">
        <f t="shared" si="926"/>
        <v>0</v>
      </c>
      <c r="CZ405" s="372">
        <f t="shared" si="926"/>
        <v>6270</v>
      </c>
      <c r="DA405" s="421"/>
      <c r="DB405" s="420"/>
      <c r="DC405" s="371">
        <f t="shared" si="887"/>
        <v>0</v>
      </c>
      <c r="DD405" s="372">
        <f t="shared" si="887"/>
        <v>0</v>
      </c>
      <c r="DE405" s="371">
        <f t="shared" si="888"/>
        <v>0</v>
      </c>
      <c r="DF405" s="372">
        <f t="shared" si="888"/>
        <v>87.607114624505925</v>
      </c>
      <c r="DG405" s="371">
        <f t="shared" si="889"/>
        <v>0</v>
      </c>
      <c r="DH405" s="372">
        <f t="shared" si="889"/>
        <v>22164.6</v>
      </c>
      <c r="DI405" s="371">
        <f t="shared" si="890"/>
        <v>318</v>
      </c>
      <c r="DJ405" s="372">
        <f t="shared" si="890"/>
        <v>330</v>
      </c>
      <c r="DK405" s="371">
        <f t="shared" si="890"/>
        <v>0</v>
      </c>
      <c r="DL405" s="372">
        <f t="shared" si="890"/>
        <v>330</v>
      </c>
      <c r="DM405" s="371">
        <f t="shared" si="891"/>
        <v>4.2767295597484276</v>
      </c>
      <c r="DN405" s="372">
        <f t="shared" si="891"/>
        <v>4.1724242424242428</v>
      </c>
      <c r="DO405" s="371">
        <f t="shared" si="892"/>
        <v>1360</v>
      </c>
      <c r="DP405" s="372">
        <f t="shared" si="892"/>
        <v>1376.9</v>
      </c>
      <c r="DQ405" s="371">
        <f t="shared" si="893"/>
        <v>0</v>
      </c>
      <c r="DR405" s="372">
        <f t="shared" si="893"/>
        <v>82.979696969696974</v>
      </c>
      <c r="DS405" s="371">
        <f t="shared" si="894"/>
        <v>0</v>
      </c>
      <c r="DT405" s="372">
        <f t="shared" si="894"/>
        <v>27383.300000000003</v>
      </c>
      <c r="DU405" s="424">
        <v>93</v>
      </c>
      <c r="DV405" s="510">
        <v>122</v>
      </c>
      <c r="DW405" s="371">
        <f t="shared" si="895"/>
        <v>0</v>
      </c>
      <c r="DX405" s="372">
        <f t="shared" si="895"/>
        <v>122</v>
      </c>
      <c r="DY405" s="426">
        <v>69</v>
      </c>
      <c r="DZ405" s="510">
        <v>48</v>
      </c>
      <c r="EA405" s="371">
        <f t="shared" si="896"/>
        <v>0</v>
      </c>
      <c r="EB405" s="372">
        <f t="shared" si="896"/>
        <v>48</v>
      </c>
      <c r="EC405" s="426"/>
      <c r="ED405" s="425"/>
      <c r="EE405" s="371">
        <f t="shared" si="897"/>
        <v>0</v>
      </c>
      <c r="EF405" s="372">
        <f t="shared" si="897"/>
        <v>0</v>
      </c>
      <c r="EG405" s="358">
        <f t="shared" si="898"/>
        <v>162</v>
      </c>
      <c r="EH405" s="372">
        <f t="shared" si="898"/>
        <v>170</v>
      </c>
      <c r="EI405" s="358">
        <f t="shared" si="899"/>
        <v>0</v>
      </c>
      <c r="EJ405" s="372">
        <f t="shared" si="899"/>
        <v>170</v>
      </c>
      <c r="EK405" s="427">
        <v>3</v>
      </c>
      <c r="EL405" s="510">
        <v>3.1</v>
      </c>
      <c r="EM405" s="371">
        <f t="shared" si="959"/>
        <v>279</v>
      </c>
      <c r="EN405" s="372">
        <f t="shared" si="959"/>
        <v>378.2</v>
      </c>
      <c r="EO405" s="426">
        <v>3.5652173913043477</v>
      </c>
      <c r="EP405" s="510">
        <v>4</v>
      </c>
      <c r="EQ405" s="371">
        <f t="shared" si="923"/>
        <v>246</v>
      </c>
      <c r="ER405" s="372">
        <f t="shared" si="923"/>
        <v>192</v>
      </c>
      <c r="ES405" s="426"/>
      <c r="ET405" s="446"/>
      <c r="EU405" s="371">
        <f t="shared" si="957"/>
        <v>0</v>
      </c>
      <c r="EV405" s="372">
        <f t="shared" si="958"/>
        <v>0</v>
      </c>
      <c r="EW405" s="371">
        <f t="shared" si="900"/>
        <v>3.2407407407407409</v>
      </c>
      <c r="EX405" s="372">
        <f t="shared" si="900"/>
        <v>3.3541176470588239</v>
      </c>
      <c r="EY405" s="371">
        <f t="shared" si="901"/>
        <v>525</v>
      </c>
      <c r="EZ405" s="372">
        <f t="shared" si="901"/>
        <v>570.20000000000005</v>
      </c>
      <c r="FA405" s="426"/>
      <c r="FB405" s="510">
        <v>68.900000000000006</v>
      </c>
      <c r="FC405" s="371">
        <f t="shared" si="902"/>
        <v>0</v>
      </c>
      <c r="FD405" s="372">
        <f t="shared" si="902"/>
        <v>8405.8000000000011</v>
      </c>
      <c r="FE405" s="426"/>
      <c r="FF405" s="510">
        <v>66.7</v>
      </c>
      <c r="FG405" s="371">
        <f t="shared" si="903"/>
        <v>0</v>
      </c>
      <c r="FH405" s="372">
        <f t="shared" si="903"/>
        <v>3201.6000000000004</v>
      </c>
      <c r="FI405" s="421"/>
      <c r="FJ405" s="420"/>
      <c r="FK405" s="371">
        <f t="shared" si="904"/>
        <v>0</v>
      </c>
      <c r="FL405" s="372">
        <f t="shared" si="904"/>
        <v>0</v>
      </c>
      <c r="FM405" s="371">
        <f t="shared" si="905"/>
        <v>0</v>
      </c>
      <c r="FN405" s="372">
        <f t="shared" si="905"/>
        <v>68.278823529411767</v>
      </c>
      <c r="FO405" s="371">
        <f t="shared" si="906"/>
        <v>0</v>
      </c>
      <c r="FP405" s="372">
        <f t="shared" si="906"/>
        <v>11607.4</v>
      </c>
      <c r="FQ405" s="424">
        <v>60</v>
      </c>
      <c r="FR405" s="510">
        <v>73</v>
      </c>
      <c r="FS405" s="371">
        <f t="shared" si="907"/>
        <v>0</v>
      </c>
      <c r="FT405" s="372">
        <f t="shared" si="907"/>
        <v>73</v>
      </c>
      <c r="FU405" s="426">
        <v>5.05</v>
      </c>
      <c r="FV405" s="510">
        <v>5.4</v>
      </c>
      <c r="FW405" s="371">
        <f t="shared" si="908"/>
        <v>303</v>
      </c>
      <c r="FX405" s="372">
        <f t="shared" si="908"/>
        <v>394.20000000000005</v>
      </c>
      <c r="FY405" s="426"/>
      <c r="FZ405" s="510">
        <v>68.5</v>
      </c>
      <c r="GA405" s="371">
        <f t="shared" si="909"/>
        <v>0</v>
      </c>
      <c r="GB405" s="372">
        <f t="shared" si="909"/>
        <v>5000.5</v>
      </c>
      <c r="GC405" s="406">
        <f t="shared" si="873"/>
        <v>329</v>
      </c>
      <c r="GD405" s="372">
        <f t="shared" si="873"/>
        <v>358</v>
      </c>
      <c r="GE405" s="371">
        <f t="shared" si="873"/>
        <v>0</v>
      </c>
      <c r="GF405" s="372">
        <f t="shared" si="873"/>
        <v>358</v>
      </c>
      <c r="GG405" s="371">
        <f t="shared" si="910"/>
        <v>1187</v>
      </c>
      <c r="GH405" s="372">
        <f t="shared" si="910"/>
        <v>1280.9000000000001</v>
      </c>
      <c r="GI405" s="371" t="str">
        <f t="shared" si="911"/>
        <v/>
      </c>
      <c r="GJ405" s="372">
        <f t="shared" si="911"/>
        <v>28341.9</v>
      </c>
      <c r="GK405" s="406">
        <f t="shared" si="874"/>
        <v>151</v>
      </c>
      <c r="GL405" s="372">
        <f t="shared" si="874"/>
        <v>142</v>
      </c>
      <c r="GM405" s="371">
        <f t="shared" si="874"/>
        <v>0</v>
      </c>
      <c r="GN405" s="372">
        <f t="shared" si="874"/>
        <v>142</v>
      </c>
      <c r="GO405" s="371">
        <f t="shared" si="912"/>
        <v>698</v>
      </c>
      <c r="GP405" s="372">
        <f t="shared" si="912"/>
        <v>666.2</v>
      </c>
      <c r="GQ405" s="371">
        <f t="shared" si="913"/>
        <v>0</v>
      </c>
      <c r="GR405" s="372">
        <f t="shared" si="913"/>
        <v>10648.8</v>
      </c>
      <c r="GS405" s="406">
        <f t="shared" si="875"/>
        <v>480</v>
      </c>
      <c r="GT405" s="372">
        <f t="shared" si="875"/>
        <v>500</v>
      </c>
      <c r="GU405" s="371">
        <f t="shared" si="875"/>
        <v>0</v>
      </c>
      <c r="GV405" s="372">
        <f t="shared" si="871"/>
        <v>500</v>
      </c>
      <c r="GW405" s="371">
        <f t="shared" si="914"/>
        <v>1885</v>
      </c>
      <c r="GX405" s="372">
        <f t="shared" si="914"/>
        <v>1947.1000000000001</v>
      </c>
      <c r="GY405" s="371" t="str">
        <f t="shared" si="914"/>
        <v/>
      </c>
      <c r="GZ405" s="372">
        <f t="shared" si="879"/>
        <v>38990.699999999997</v>
      </c>
      <c r="HA405" s="406">
        <f t="shared" si="876"/>
        <v>0</v>
      </c>
      <c r="HB405" s="372">
        <f t="shared" si="876"/>
        <v>0</v>
      </c>
      <c r="HC405" s="371">
        <f t="shared" si="876"/>
        <v>0</v>
      </c>
      <c r="HD405" s="372">
        <f t="shared" si="872"/>
        <v>0</v>
      </c>
      <c r="HE405" s="371" t="str">
        <f t="shared" si="877"/>
        <v/>
      </c>
      <c r="HF405" s="372" t="str">
        <f t="shared" si="877"/>
        <v/>
      </c>
      <c r="HG405" s="371" t="str">
        <f t="shared" si="915"/>
        <v/>
      </c>
      <c r="HH405" s="372" t="str">
        <f t="shared" si="915"/>
        <v/>
      </c>
      <c r="HI405" s="406">
        <f t="shared" si="916"/>
        <v>2188</v>
      </c>
      <c r="HJ405" s="372">
        <f t="shared" si="916"/>
        <v>2341.3000000000002</v>
      </c>
      <c r="HK405" s="371" t="str">
        <f t="shared" si="917"/>
        <v/>
      </c>
      <c r="HL405" s="371">
        <f t="shared" si="917"/>
        <v>43991.200000000004</v>
      </c>
    </row>
    <row r="406" spans="1:220" ht="15">
      <c r="A406" s="488" t="s">
        <v>287</v>
      </c>
      <c r="B406" s="487" t="s">
        <v>622</v>
      </c>
      <c r="C406" s="48"/>
      <c r="D406" s="488">
        <v>227854</v>
      </c>
      <c r="E406" s="442">
        <v>8</v>
      </c>
      <c r="F406" s="676">
        <v>584</v>
      </c>
      <c r="G406" s="420">
        <v>723</v>
      </c>
      <c r="H406" s="421">
        <v>96</v>
      </c>
      <c r="I406" s="510">
        <v>91</v>
      </c>
      <c r="J406" s="371">
        <f t="shared" si="927"/>
        <v>488</v>
      </c>
      <c r="K406" s="372">
        <f t="shared" si="928"/>
        <v>632</v>
      </c>
      <c r="L406" s="420"/>
      <c r="M406" s="371">
        <f t="shared" si="929"/>
        <v>488</v>
      </c>
      <c r="N406" s="372">
        <f t="shared" si="930"/>
        <v>632</v>
      </c>
      <c r="O406" s="371">
        <f t="shared" si="931"/>
        <v>0</v>
      </c>
      <c r="P406" s="372">
        <f t="shared" si="932"/>
        <v>632</v>
      </c>
      <c r="Q406" s="424">
        <v>8</v>
      </c>
      <c r="R406" s="510">
        <v>9</v>
      </c>
      <c r="S406" s="371">
        <f t="shared" si="933"/>
        <v>0</v>
      </c>
      <c r="T406" s="372">
        <f t="shared" si="934"/>
        <v>9</v>
      </c>
      <c r="U406" s="426">
        <v>4</v>
      </c>
      <c r="V406" s="510">
        <v>7</v>
      </c>
      <c r="W406" s="371">
        <f t="shared" si="935"/>
        <v>0</v>
      </c>
      <c r="X406" s="372">
        <f t="shared" si="936"/>
        <v>7</v>
      </c>
      <c r="Y406" s="426"/>
      <c r="Z406" s="425"/>
      <c r="AA406" s="371">
        <f t="shared" si="937"/>
        <v>0</v>
      </c>
      <c r="AB406" s="372">
        <f t="shared" si="938"/>
        <v>0</v>
      </c>
      <c r="AC406" s="358">
        <f t="shared" si="939"/>
        <v>12</v>
      </c>
      <c r="AD406" s="372">
        <f t="shared" si="940"/>
        <v>16</v>
      </c>
      <c r="AE406" s="358">
        <f t="shared" si="941"/>
        <v>0</v>
      </c>
      <c r="AF406" s="372">
        <f t="shared" si="942"/>
        <v>16</v>
      </c>
      <c r="AG406" s="427">
        <v>4.875</v>
      </c>
      <c r="AH406" s="510">
        <v>3</v>
      </c>
      <c r="AI406" s="371">
        <f t="shared" si="943"/>
        <v>39</v>
      </c>
      <c r="AJ406" s="372">
        <f t="shared" si="944"/>
        <v>27</v>
      </c>
      <c r="AK406" s="426">
        <v>4</v>
      </c>
      <c r="AL406" s="510">
        <v>4.4000000000000004</v>
      </c>
      <c r="AM406" s="371">
        <f t="shared" si="945"/>
        <v>16</v>
      </c>
      <c r="AN406" s="372">
        <f t="shared" si="946"/>
        <v>30.800000000000004</v>
      </c>
      <c r="AO406" s="426"/>
      <c r="AP406" s="446"/>
      <c r="AQ406" s="371">
        <f t="shared" si="947"/>
        <v>0</v>
      </c>
      <c r="AR406" s="372">
        <f t="shared" si="948"/>
        <v>0</v>
      </c>
      <c r="AS406" s="371">
        <f t="shared" si="949"/>
        <v>4.583333333333333</v>
      </c>
      <c r="AT406" s="372">
        <f t="shared" si="950"/>
        <v>3.6125000000000003</v>
      </c>
      <c r="AU406" s="371">
        <f t="shared" si="951"/>
        <v>55</v>
      </c>
      <c r="AV406" s="372">
        <f t="shared" si="952"/>
        <v>57.800000000000004</v>
      </c>
      <c r="AW406" s="426"/>
      <c r="AX406" s="510">
        <v>75.2</v>
      </c>
      <c r="AY406" s="371">
        <f t="shared" si="953"/>
        <v>0</v>
      </c>
      <c r="AZ406" s="372">
        <f t="shared" si="954"/>
        <v>676.80000000000007</v>
      </c>
      <c r="BA406" s="426"/>
      <c r="BB406" s="510">
        <v>49.9</v>
      </c>
      <c r="BC406" s="371">
        <f t="shared" si="955"/>
        <v>0</v>
      </c>
      <c r="BD406" s="372">
        <f t="shared" si="956"/>
        <v>349.3</v>
      </c>
      <c r="BE406" s="421"/>
      <c r="BF406" s="420"/>
      <c r="BG406" s="371">
        <f t="shared" si="880"/>
        <v>0</v>
      </c>
      <c r="BH406" s="372">
        <f t="shared" si="880"/>
        <v>0</v>
      </c>
      <c r="BI406" s="371">
        <f t="shared" si="881"/>
        <v>0</v>
      </c>
      <c r="BJ406" s="372">
        <f t="shared" si="881"/>
        <v>64.131250000000009</v>
      </c>
      <c r="BK406" s="371">
        <f t="shared" si="882"/>
        <v>0</v>
      </c>
      <c r="BL406" s="372">
        <f t="shared" si="882"/>
        <v>1026.1000000000001</v>
      </c>
      <c r="BM406" s="431">
        <v>101</v>
      </c>
      <c r="BN406" s="510">
        <v>102</v>
      </c>
      <c r="BO406" s="371">
        <f t="shared" si="918"/>
        <v>0</v>
      </c>
      <c r="BP406" s="372">
        <f t="shared" si="918"/>
        <v>102</v>
      </c>
      <c r="BQ406" s="426">
        <v>65</v>
      </c>
      <c r="BR406" s="510">
        <v>100</v>
      </c>
      <c r="BS406" s="371">
        <f t="shared" si="919"/>
        <v>0</v>
      </c>
      <c r="BT406" s="372">
        <f t="shared" si="919"/>
        <v>100</v>
      </c>
      <c r="BU406" s="426"/>
      <c r="BV406" s="425"/>
      <c r="BW406" s="371">
        <f t="shared" si="920"/>
        <v>0</v>
      </c>
      <c r="BX406" s="423">
        <f t="shared" si="878"/>
        <v>0</v>
      </c>
      <c r="BY406" s="358">
        <f t="shared" si="883"/>
        <v>166</v>
      </c>
      <c r="BZ406" s="372">
        <f t="shared" si="883"/>
        <v>202</v>
      </c>
      <c r="CA406" s="358">
        <f t="shared" si="884"/>
        <v>0</v>
      </c>
      <c r="CB406" s="372">
        <f t="shared" si="884"/>
        <v>202</v>
      </c>
      <c r="CC406" s="427">
        <v>5.0792079207920793</v>
      </c>
      <c r="CD406" s="510">
        <v>4.4000000000000004</v>
      </c>
      <c r="CE406" s="371">
        <f t="shared" si="924"/>
        <v>513</v>
      </c>
      <c r="CF406" s="372">
        <f t="shared" si="924"/>
        <v>448.8</v>
      </c>
      <c r="CG406" s="426">
        <v>5.2</v>
      </c>
      <c r="CH406" s="510">
        <v>5</v>
      </c>
      <c r="CI406" s="371">
        <f t="shared" si="921"/>
        <v>338</v>
      </c>
      <c r="CJ406" s="372">
        <f t="shared" si="921"/>
        <v>500</v>
      </c>
      <c r="CK406" s="426"/>
      <c r="CL406" s="446"/>
      <c r="CM406" s="371">
        <f t="shared" si="922"/>
        <v>0</v>
      </c>
      <c r="CN406" s="372">
        <f t="shared" si="922"/>
        <v>0</v>
      </c>
      <c r="CO406" s="371">
        <f t="shared" si="885"/>
        <v>5.1265060240963853</v>
      </c>
      <c r="CP406" s="372">
        <f t="shared" si="885"/>
        <v>4.6970297029702968</v>
      </c>
      <c r="CQ406" s="371">
        <f t="shared" si="886"/>
        <v>851</v>
      </c>
      <c r="CR406" s="372">
        <f t="shared" si="886"/>
        <v>948.8</v>
      </c>
      <c r="CS406" s="426"/>
      <c r="CT406" s="510">
        <v>94.4</v>
      </c>
      <c r="CU406" s="371">
        <f t="shared" si="925"/>
        <v>0</v>
      </c>
      <c r="CV406" s="372">
        <f t="shared" si="925"/>
        <v>9628.8000000000011</v>
      </c>
      <c r="CW406" s="426"/>
      <c r="CX406" s="510">
        <v>94.6</v>
      </c>
      <c r="CY406" s="371">
        <f t="shared" si="926"/>
        <v>0</v>
      </c>
      <c r="CZ406" s="372">
        <f t="shared" si="926"/>
        <v>9460</v>
      </c>
      <c r="DA406" s="421"/>
      <c r="DB406" s="420"/>
      <c r="DC406" s="371">
        <f t="shared" si="887"/>
        <v>0</v>
      </c>
      <c r="DD406" s="372">
        <f t="shared" si="887"/>
        <v>0</v>
      </c>
      <c r="DE406" s="371">
        <f t="shared" si="888"/>
        <v>0</v>
      </c>
      <c r="DF406" s="372">
        <f t="shared" si="888"/>
        <v>94.499009900990117</v>
      </c>
      <c r="DG406" s="371">
        <f t="shared" si="889"/>
        <v>0</v>
      </c>
      <c r="DH406" s="372">
        <f t="shared" si="889"/>
        <v>19088.800000000003</v>
      </c>
      <c r="DI406" s="371">
        <f t="shared" si="890"/>
        <v>178</v>
      </c>
      <c r="DJ406" s="372">
        <f t="shared" si="890"/>
        <v>218</v>
      </c>
      <c r="DK406" s="371">
        <f t="shared" si="890"/>
        <v>0</v>
      </c>
      <c r="DL406" s="372">
        <f t="shared" si="890"/>
        <v>218</v>
      </c>
      <c r="DM406" s="371">
        <f t="shared" si="891"/>
        <v>5.0898876404494384</v>
      </c>
      <c r="DN406" s="372">
        <f t="shared" si="891"/>
        <v>4.6174311926605505</v>
      </c>
      <c r="DO406" s="371">
        <f t="shared" si="892"/>
        <v>906</v>
      </c>
      <c r="DP406" s="372">
        <f t="shared" si="892"/>
        <v>1006.6</v>
      </c>
      <c r="DQ406" s="371">
        <f t="shared" si="893"/>
        <v>0</v>
      </c>
      <c r="DR406" s="372">
        <f t="shared" si="893"/>
        <v>92.270183486238537</v>
      </c>
      <c r="DS406" s="371">
        <f t="shared" si="894"/>
        <v>0</v>
      </c>
      <c r="DT406" s="372">
        <f t="shared" si="894"/>
        <v>20114.900000000001</v>
      </c>
      <c r="DU406" s="424">
        <v>73</v>
      </c>
      <c r="DV406" s="510">
        <v>97</v>
      </c>
      <c r="DW406" s="371">
        <f t="shared" si="895"/>
        <v>0</v>
      </c>
      <c r="DX406" s="372">
        <f t="shared" si="895"/>
        <v>97</v>
      </c>
      <c r="DY406" s="426">
        <v>148</v>
      </c>
      <c r="DZ406" s="510">
        <v>206</v>
      </c>
      <c r="EA406" s="371">
        <f t="shared" si="896"/>
        <v>0</v>
      </c>
      <c r="EB406" s="372">
        <f t="shared" si="896"/>
        <v>206</v>
      </c>
      <c r="EC406" s="426"/>
      <c r="ED406" s="425"/>
      <c r="EE406" s="371">
        <f t="shared" si="897"/>
        <v>0</v>
      </c>
      <c r="EF406" s="372">
        <f t="shared" si="897"/>
        <v>0</v>
      </c>
      <c r="EG406" s="358">
        <f t="shared" si="898"/>
        <v>221</v>
      </c>
      <c r="EH406" s="372">
        <f t="shared" si="898"/>
        <v>303</v>
      </c>
      <c r="EI406" s="358">
        <f t="shared" si="899"/>
        <v>0</v>
      </c>
      <c r="EJ406" s="372">
        <f t="shared" si="899"/>
        <v>303</v>
      </c>
      <c r="EK406" s="427">
        <v>3.6164383561643834</v>
      </c>
      <c r="EL406" s="510">
        <v>3.8</v>
      </c>
      <c r="EM406" s="371">
        <f t="shared" si="959"/>
        <v>264</v>
      </c>
      <c r="EN406" s="372">
        <f t="shared" si="959"/>
        <v>368.59999999999997</v>
      </c>
      <c r="EO406" s="426">
        <v>4.0135135135135132</v>
      </c>
      <c r="EP406" s="510">
        <v>3.7</v>
      </c>
      <c r="EQ406" s="371">
        <f t="shared" si="923"/>
        <v>594</v>
      </c>
      <c r="ER406" s="372">
        <f t="shared" si="923"/>
        <v>762.2</v>
      </c>
      <c r="ES406" s="426"/>
      <c r="ET406" s="446"/>
      <c r="EU406" s="371">
        <f t="shared" si="957"/>
        <v>0</v>
      </c>
      <c r="EV406" s="372">
        <f t="shared" si="958"/>
        <v>0</v>
      </c>
      <c r="EW406" s="371">
        <f t="shared" si="900"/>
        <v>3.8823529411764706</v>
      </c>
      <c r="EX406" s="372">
        <f t="shared" si="900"/>
        <v>3.7320132013201319</v>
      </c>
      <c r="EY406" s="371">
        <f t="shared" si="901"/>
        <v>858</v>
      </c>
      <c r="EZ406" s="372">
        <f t="shared" si="901"/>
        <v>1130.8</v>
      </c>
      <c r="FA406" s="426"/>
      <c r="FB406" s="510">
        <v>74.099999999999994</v>
      </c>
      <c r="FC406" s="371">
        <f t="shared" si="902"/>
        <v>0</v>
      </c>
      <c r="FD406" s="372">
        <f t="shared" si="902"/>
        <v>7187.7</v>
      </c>
      <c r="FE406" s="426"/>
      <c r="FF406" s="510">
        <v>67.2</v>
      </c>
      <c r="FG406" s="371">
        <f t="shared" si="903"/>
        <v>0</v>
      </c>
      <c r="FH406" s="372">
        <f t="shared" si="903"/>
        <v>13843.2</v>
      </c>
      <c r="FI406" s="421"/>
      <c r="FJ406" s="420"/>
      <c r="FK406" s="371">
        <f t="shared" si="904"/>
        <v>0</v>
      </c>
      <c r="FL406" s="372">
        <f t="shared" si="904"/>
        <v>0</v>
      </c>
      <c r="FM406" s="371">
        <f t="shared" si="905"/>
        <v>0</v>
      </c>
      <c r="FN406" s="372">
        <f t="shared" si="905"/>
        <v>69.408910891089107</v>
      </c>
      <c r="FO406" s="371">
        <f t="shared" si="906"/>
        <v>0</v>
      </c>
      <c r="FP406" s="372">
        <f t="shared" si="906"/>
        <v>21030.899999999998</v>
      </c>
      <c r="FQ406" s="424">
        <v>89</v>
      </c>
      <c r="FR406" s="510">
        <v>111</v>
      </c>
      <c r="FS406" s="371">
        <f t="shared" si="907"/>
        <v>0</v>
      </c>
      <c r="FT406" s="372">
        <f t="shared" si="907"/>
        <v>111</v>
      </c>
      <c r="FU406" s="426">
        <v>5.5393258426966296</v>
      </c>
      <c r="FV406" s="510">
        <v>5.4</v>
      </c>
      <c r="FW406" s="371">
        <f t="shared" si="908"/>
        <v>493.00000000000006</v>
      </c>
      <c r="FX406" s="372">
        <f t="shared" si="908"/>
        <v>599.40000000000009</v>
      </c>
      <c r="FY406" s="426"/>
      <c r="FZ406" s="510">
        <v>81.7</v>
      </c>
      <c r="GA406" s="371">
        <f t="shared" si="909"/>
        <v>0</v>
      </c>
      <c r="GB406" s="372">
        <f t="shared" si="909"/>
        <v>9068.7000000000007</v>
      </c>
      <c r="GC406" s="406">
        <f t="shared" si="873"/>
        <v>182</v>
      </c>
      <c r="GD406" s="372">
        <f t="shared" si="873"/>
        <v>208</v>
      </c>
      <c r="GE406" s="371">
        <f t="shared" si="873"/>
        <v>0</v>
      </c>
      <c r="GF406" s="372">
        <f t="shared" ref="GF406:GF469" si="960">(T406+BP406+DX406)</f>
        <v>208</v>
      </c>
      <c r="GG406" s="371">
        <f t="shared" si="910"/>
        <v>816</v>
      </c>
      <c r="GH406" s="372">
        <f t="shared" si="910"/>
        <v>844.4</v>
      </c>
      <c r="GI406" s="371" t="str">
        <f t="shared" si="911"/>
        <v/>
      </c>
      <c r="GJ406" s="372">
        <f t="shared" si="911"/>
        <v>17493.3</v>
      </c>
      <c r="GK406" s="406">
        <f t="shared" si="874"/>
        <v>217</v>
      </c>
      <c r="GL406" s="372">
        <f t="shared" si="874"/>
        <v>313</v>
      </c>
      <c r="GM406" s="371">
        <f t="shared" si="874"/>
        <v>0</v>
      </c>
      <c r="GN406" s="372">
        <f t="shared" ref="GN406:GN469" si="961">(X406+BT406+EB406)</f>
        <v>313</v>
      </c>
      <c r="GO406" s="371">
        <f t="shared" si="912"/>
        <v>948</v>
      </c>
      <c r="GP406" s="372">
        <f t="shared" si="912"/>
        <v>1293</v>
      </c>
      <c r="GQ406" s="371">
        <f t="shared" si="913"/>
        <v>0</v>
      </c>
      <c r="GR406" s="372">
        <f t="shared" si="913"/>
        <v>23652.5</v>
      </c>
      <c r="GS406" s="406">
        <f t="shared" si="875"/>
        <v>399</v>
      </c>
      <c r="GT406" s="372">
        <f t="shared" si="875"/>
        <v>521</v>
      </c>
      <c r="GU406" s="371">
        <f t="shared" si="875"/>
        <v>0</v>
      </c>
      <c r="GV406" s="372">
        <f t="shared" si="875"/>
        <v>521</v>
      </c>
      <c r="GW406" s="371">
        <f t="shared" si="914"/>
        <v>1764</v>
      </c>
      <c r="GX406" s="372">
        <f t="shared" si="914"/>
        <v>2137.4</v>
      </c>
      <c r="GY406" s="371" t="str">
        <f t="shared" si="914"/>
        <v/>
      </c>
      <c r="GZ406" s="372">
        <f t="shared" si="879"/>
        <v>41145.800000000003</v>
      </c>
      <c r="HA406" s="406">
        <f t="shared" si="876"/>
        <v>0</v>
      </c>
      <c r="HB406" s="372">
        <f t="shared" si="876"/>
        <v>0</v>
      </c>
      <c r="HC406" s="371">
        <f t="shared" si="876"/>
        <v>0</v>
      </c>
      <c r="HD406" s="372">
        <f t="shared" si="876"/>
        <v>0</v>
      </c>
      <c r="HE406" s="371" t="str">
        <f t="shared" si="877"/>
        <v/>
      </c>
      <c r="HF406" s="372" t="str">
        <f t="shared" si="877"/>
        <v/>
      </c>
      <c r="HG406" s="371" t="str">
        <f t="shared" si="915"/>
        <v/>
      </c>
      <c r="HH406" s="372" t="str">
        <f t="shared" si="915"/>
        <v/>
      </c>
      <c r="HI406" s="406">
        <f t="shared" si="916"/>
        <v>2257</v>
      </c>
      <c r="HJ406" s="372">
        <f t="shared" si="916"/>
        <v>2736.8</v>
      </c>
      <c r="HK406" s="371" t="str">
        <f t="shared" si="917"/>
        <v/>
      </c>
      <c r="HL406" s="371">
        <f t="shared" si="917"/>
        <v>50214.5</v>
      </c>
    </row>
    <row r="407" spans="1:220" ht="15">
      <c r="A407" s="488" t="s">
        <v>287</v>
      </c>
      <c r="B407" s="487" t="s">
        <v>623</v>
      </c>
      <c r="C407" s="48"/>
      <c r="D407" s="488">
        <v>228547</v>
      </c>
      <c r="E407" s="442">
        <v>8</v>
      </c>
      <c r="F407" s="676">
        <v>2631</v>
      </c>
      <c r="G407" s="420">
        <v>3361</v>
      </c>
      <c r="H407" s="421">
        <v>195</v>
      </c>
      <c r="I407" s="510">
        <v>55</v>
      </c>
      <c r="J407" s="371">
        <f t="shared" si="927"/>
        <v>2436</v>
      </c>
      <c r="K407" s="372">
        <f t="shared" si="928"/>
        <v>3306</v>
      </c>
      <c r="L407" s="420"/>
      <c r="M407" s="371">
        <f t="shared" si="929"/>
        <v>2436</v>
      </c>
      <c r="N407" s="372">
        <f t="shared" si="930"/>
        <v>3306</v>
      </c>
      <c r="O407" s="371">
        <f t="shared" si="931"/>
        <v>0</v>
      </c>
      <c r="P407" s="372">
        <f t="shared" si="932"/>
        <v>3306</v>
      </c>
      <c r="Q407" s="424">
        <v>15</v>
      </c>
      <c r="R407" s="510">
        <v>25</v>
      </c>
      <c r="S407" s="371">
        <f t="shared" si="933"/>
        <v>0</v>
      </c>
      <c r="T407" s="372">
        <f t="shared" si="934"/>
        <v>25</v>
      </c>
      <c r="U407" s="426">
        <v>14</v>
      </c>
      <c r="V407" s="510">
        <v>47</v>
      </c>
      <c r="W407" s="371">
        <f t="shared" si="935"/>
        <v>0</v>
      </c>
      <c r="X407" s="372">
        <f t="shared" si="936"/>
        <v>47</v>
      </c>
      <c r="Y407" s="426"/>
      <c r="Z407" s="425"/>
      <c r="AA407" s="371">
        <f t="shared" si="937"/>
        <v>0</v>
      </c>
      <c r="AB407" s="372">
        <f t="shared" si="938"/>
        <v>0</v>
      </c>
      <c r="AC407" s="358">
        <f t="shared" si="939"/>
        <v>29</v>
      </c>
      <c r="AD407" s="372">
        <f t="shared" si="940"/>
        <v>72</v>
      </c>
      <c r="AE407" s="358">
        <f t="shared" si="941"/>
        <v>0</v>
      </c>
      <c r="AF407" s="372">
        <f t="shared" si="942"/>
        <v>72</v>
      </c>
      <c r="AG407" s="427">
        <v>2.8666666666666667</v>
      </c>
      <c r="AH407" s="510">
        <v>2.9</v>
      </c>
      <c r="AI407" s="371">
        <f t="shared" si="943"/>
        <v>43</v>
      </c>
      <c r="AJ407" s="372">
        <f t="shared" si="944"/>
        <v>72.5</v>
      </c>
      <c r="AK407" s="426">
        <v>3.0714285714285716</v>
      </c>
      <c r="AL407" s="510">
        <v>2.5</v>
      </c>
      <c r="AM407" s="371">
        <f t="shared" si="945"/>
        <v>43</v>
      </c>
      <c r="AN407" s="372">
        <f t="shared" si="946"/>
        <v>117.5</v>
      </c>
      <c r="AO407" s="426"/>
      <c r="AP407" s="446"/>
      <c r="AQ407" s="371">
        <f t="shared" si="947"/>
        <v>0</v>
      </c>
      <c r="AR407" s="372">
        <f t="shared" si="948"/>
        <v>0</v>
      </c>
      <c r="AS407" s="371">
        <f t="shared" si="949"/>
        <v>2.9655172413793105</v>
      </c>
      <c r="AT407" s="372">
        <f t="shared" si="950"/>
        <v>2.6388888888888888</v>
      </c>
      <c r="AU407" s="371">
        <f t="shared" si="951"/>
        <v>86</v>
      </c>
      <c r="AV407" s="372">
        <f t="shared" si="952"/>
        <v>190</v>
      </c>
      <c r="AW407" s="426"/>
      <c r="AX407" s="510">
        <v>65.599999999999994</v>
      </c>
      <c r="AY407" s="371">
        <f t="shared" si="953"/>
        <v>0</v>
      </c>
      <c r="AZ407" s="372">
        <f t="shared" si="954"/>
        <v>1639.9999999999998</v>
      </c>
      <c r="BA407" s="426"/>
      <c r="BB407" s="510">
        <v>66.5</v>
      </c>
      <c r="BC407" s="371">
        <f t="shared" si="955"/>
        <v>0</v>
      </c>
      <c r="BD407" s="372">
        <f t="shared" si="956"/>
        <v>3125.5</v>
      </c>
      <c r="BE407" s="421"/>
      <c r="BF407" s="420"/>
      <c r="BG407" s="371">
        <f t="shared" si="880"/>
        <v>0</v>
      </c>
      <c r="BH407" s="372">
        <f t="shared" si="880"/>
        <v>0</v>
      </c>
      <c r="BI407" s="371">
        <f t="shared" si="881"/>
        <v>0</v>
      </c>
      <c r="BJ407" s="372">
        <f t="shared" si="881"/>
        <v>66.1875</v>
      </c>
      <c r="BK407" s="371">
        <f t="shared" si="882"/>
        <v>0</v>
      </c>
      <c r="BL407" s="372">
        <f t="shared" si="882"/>
        <v>4765.5</v>
      </c>
      <c r="BM407" s="431">
        <v>632</v>
      </c>
      <c r="BN407" s="510">
        <v>802</v>
      </c>
      <c r="BO407" s="371">
        <f t="shared" si="918"/>
        <v>0</v>
      </c>
      <c r="BP407" s="372">
        <f t="shared" si="918"/>
        <v>802</v>
      </c>
      <c r="BQ407" s="426">
        <v>626</v>
      </c>
      <c r="BR407" s="510">
        <v>844</v>
      </c>
      <c r="BS407" s="371">
        <f t="shared" si="919"/>
        <v>0</v>
      </c>
      <c r="BT407" s="372">
        <f t="shared" si="919"/>
        <v>844</v>
      </c>
      <c r="BU407" s="426"/>
      <c r="BV407" s="425"/>
      <c r="BW407" s="371">
        <f t="shared" si="920"/>
        <v>0</v>
      </c>
      <c r="BX407" s="423">
        <f t="shared" si="878"/>
        <v>0</v>
      </c>
      <c r="BY407" s="358">
        <f t="shared" si="883"/>
        <v>1258</v>
      </c>
      <c r="BZ407" s="372">
        <f t="shared" si="883"/>
        <v>1646</v>
      </c>
      <c r="CA407" s="358">
        <f t="shared" si="884"/>
        <v>0</v>
      </c>
      <c r="CB407" s="372">
        <f t="shared" si="884"/>
        <v>1646</v>
      </c>
      <c r="CC407" s="427">
        <v>4.5712025316455698</v>
      </c>
      <c r="CD407" s="510">
        <v>4.9000000000000004</v>
      </c>
      <c r="CE407" s="371">
        <f t="shared" si="924"/>
        <v>2889</v>
      </c>
      <c r="CF407" s="372">
        <f t="shared" si="924"/>
        <v>3929.8</v>
      </c>
      <c r="CG407" s="426">
        <v>4.8706070287539935</v>
      </c>
      <c r="CH407" s="510">
        <v>5.2</v>
      </c>
      <c r="CI407" s="371">
        <f t="shared" si="921"/>
        <v>3049</v>
      </c>
      <c r="CJ407" s="372">
        <f t="shared" si="921"/>
        <v>4388.8</v>
      </c>
      <c r="CK407" s="426"/>
      <c r="CL407" s="446"/>
      <c r="CM407" s="371">
        <f t="shared" si="922"/>
        <v>0</v>
      </c>
      <c r="CN407" s="372">
        <f t="shared" si="922"/>
        <v>0</v>
      </c>
      <c r="CO407" s="371">
        <f t="shared" si="885"/>
        <v>4.7201907790143087</v>
      </c>
      <c r="CP407" s="372">
        <f t="shared" si="885"/>
        <v>5.0538274605103286</v>
      </c>
      <c r="CQ407" s="371">
        <f t="shared" si="886"/>
        <v>5938</v>
      </c>
      <c r="CR407" s="372">
        <f t="shared" si="886"/>
        <v>8318.6</v>
      </c>
      <c r="CS407" s="426"/>
      <c r="CT407" s="510">
        <v>89.5</v>
      </c>
      <c r="CU407" s="371">
        <f t="shared" si="925"/>
        <v>0</v>
      </c>
      <c r="CV407" s="372">
        <f t="shared" si="925"/>
        <v>71779</v>
      </c>
      <c r="CW407" s="426"/>
      <c r="CX407" s="510">
        <v>84.2</v>
      </c>
      <c r="CY407" s="371">
        <f t="shared" si="926"/>
        <v>0</v>
      </c>
      <c r="CZ407" s="372">
        <f t="shared" si="926"/>
        <v>71064.800000000003</v>
      </c>
      <c r="DA407" s="421"/>
      <c r="DB407" s="420"/>
      <c r="DC407" s="371">
        <f t="shared" si="887"/>
        <v>0</v>
      </c>
      <c r="DD407" s="372">
        <f t="shared" si="887"/>
        <v>0</v>
      </c>
      <c r="DE407" s="371">
        <f t="shared" si="888"/>
        <v>0</v>
      </c>
      <c r="DF407" s="372">
        <f t="shared" si="888"/>
        <v>86.782381530984196</v>
      </c>
      <c r="DG407" s="371">
        <f t="shared" si="889"/>
        <v>0</v>
      </c>
      <c r="DH407" s="372">
        <f t="shared" si="889"/>
        <v>142843.79999999999</v>
      </c>
      <c r="DI407" s="371">
        <f t="shared" si="890"/>
        <v>1287</v>
      </c>
      <c r="DJ407" s="372">
        <f t="shared" si="890"/>
        <v>1718</v>
      </c>
      <c r="DK407" s="371">
        <f t="shared" si="890"/>
        <v>0</v>
      </c>
      <c r="DL407" s="372">
        <f t="shared" si="890"/>
        <v>1718</v>
      </c>
      <c r="DM407" s="371">
        <f t="shared" si="891"/>
        <v>4.6806526806526803</v>
      </c>
      <c r="DN407" s="372">
        <f t="shared" si="891"/>
        <v>4.9526193247962746</v>
      </c>
      <c r="DO407" s="371">
        <f t="shared" si="892"/>
        <v>6023.9999999999991</v>
      </c>
      <c r="DP407" s="372">
        <f t="shared" si="892"/>
        <v>8508.6</v>
      </c>
      <c r="DQ407" s="371">
        <f t="shared" si="893"/>
        <v>0</v>
      </c>
      <c r="DR407" s="372">
        <f t="shared" si="893"/>
        <v>85.919266589057031</v>
      </c>
      <c r="DS407" s="371">
        <f t="shared" si="894"/>
        <v>0</v>
      </c>
      <c r="DT407" s="372">
        <f t="shared" si="894"/>
        <v>147609.29999999999</v>
      </c>
      <c r="DU407" s="424">
        <v>204</v>
      </c>
      <c r="DV407" s="510">
        <v>278</v>
      </c>
      <c r="DW407" s="371">
        <f t="shared" si="895"/>
        <v>0</v>
      </c>
      <c r="DX407" s="372">
        <f t="shared" si="895"/>
        <v>278</v>
      </c>
      <c r="DY407" s="426">
        <v>535</v>
      </c>
      <c r="DZ407" s="510">
        <v>727</v>
      </c>
      <c r="EA407" s="371">
        <f t="shared" si="896"/>
        <v>0</v>
      </c>
      <c r="EB407" s="372">
        <f t="shared" si="896"/>
        <v>727</v>
      </c>
      <c r="EC407" s="426"/>
      <c r="ED407" s="425"/>
      <c r="EE407" s="371">
        <f t="shared" si="897"/>
        <v>0</v>
      </c>
      <c r="EF407" s="372">
        <f t="shared" si="897"/>
        <v>0</v>
      </c>
      <c r="EG407" s="358">
        <f t="shared" si="898"/>
        <v>739</v>
      </c>
      <c r="EH407" s="372">
        <f t="shared" si="898"/>
        <v>1005</v>
      </c>
      <c r="EI407" s="358">
        <f t="shared" si="899"/>
        <v>0</v>
      </c>
      <c r="EJ407" s="372">
        <f t="shared" si="899"/>
        <v>1005</v>
      </c>
      <c r="EK407" s="427">
        <v>4.0245098039215685</v>
      </c>
      <c r="EL407" s="510">
        <v>3.9</v>
      </c>
      <c r="EM407" s="371">
        <f t="shared" si="959"/>
        <v>821</v>
      </c>
      <c r="EN407" s="372">
        <f t="shared" si="959"/>
        <v>1084.2</v>
      </c>
      <c r="EO407" s="426">
        <v>4.0523364485981306</v>
      </c>
      <c r="EP407" s="510">
        <v>4.0999999999999996</v>
      </c>
      <c r="EQ407" s="371">
        <f t="shared" si="923"/>
        <v>2168</v>
      </c>
      <c r="ER407" s="372">
        <f t="shared" si="923"/>
        <v>2980.7</v>
      </c>
      <c r="ES407" s="426"/>
      <c r="ET407" s="446"/>
      <c r="EU407" s="371">
        <f t="shared" si="957"/>
        <v>0</v>
      </c>
      <c r="EV407" s="372">
        <f t="shared" si="958"/>
        <v>0</v>
      </c>
      <c r="EW407" s="371">
        <f t="shared" si="900"/>
        <v>4.0446549391069011</v>
      </c>
      <c r="EX407" s="372">
        <f t="shared" si="900"/>
        <v>4.0446766169154227</v>
      </c>
      <c r="EY407" s="371">
        <f t="shared" si="901"/>
        <v>2989</v>
      </c>
      <c r="EZ407" s="372">
        <f t="shared" si="901"/>
        <v>4064.8999999999996</v>
      </c>
      <c r="FA407" s="426"/>
      <c r="FB407" s="510">
        <v>66.3</v>
      </c>
      <c r="FC407" s="371">
        <f t="shared" si="902"/>
        <v>0</v>
      </c>
      <c r="FD407" s="372">
        <f t="shared" si="902"/>
        <v>18431.399999999998</v>
      </c>
      <c r="FE407" s="426"/>
      <c r="FF407" s="510">
        <v>59.4</v>
      </c>
      <c r="FG407" s="371">
        <f t="shared" si="903"/>
        <v>0</v>
      </c>
      <c r="FH407" s="372">
        <f t="shared" si="903"/>
        <v>43183.799999999996</v>
      </c>
      <c r="FI407" s="421"/>
      <c r="FJ407" s="420"/>
      <c r="FK407" s="371">
        <f t="shared" si="904"/>
        <v>0</v>
      </c>
      <c r="FL407" s="372">
        <f t="shared" si="904"/>
        <v>0</v>
      </c>
      <c r="FM407" s="371">
        <f t="shared" si="905"/>
        <v>0</v>
      </c>
      <c r="FN407" s="372">
        <f t="shared" si="905"/>
        <v>61.308656716417907</v>
      </c>
      <c r="FO407" s="371">
        <f t="shared" si="906"/>
        <v>0</v>
      </c>
      <c r="FP407" s="372">
        <f t="shared" si="906"/>
        <v>61615.199999999997</v>
      </c>
      <c r="FQ407" s="424">
        <v>410</v>
      </c>
      <c r="FR407" s="510">
        <v>583</v>
      </c>
      <c r="FS407" s="371">
        <f t="shared" si="907"/>
        <v>0</v>
      </c>
      <c r="FT407" s="372">
        <f t="shared" si="907"/>
        <v>583</v>
      </c>
      <c r="FU407" s="426">
        <v>5.8536585365853657</v>
      </c>
      <c r="FV407" s="510">
        <v>6</v>
      </c>
      <c r="FW407" s="371">
        <f t="shared" si="908"/>
        <v>2400</v>
      </c>
      <c r="FX407" s="372">
        <f t="shared" si="908"/>
        <v>3498</v>
      </c>
      <c r="FY407" s="426"/>
      <c r="FZ407" s="510">
        <v>65.5</v>
      </c>
      <c r="GA407" s="371">
        <f t="shared" si="909"/>
        <v>0</v>
      </c>
      <c r="GB407" s="372">
        <f t="shared" si="909"/>
        <v>38186.5</v>
      </c>
      <c r="GC407" s="406">
        <f t="shared" ref="GC407:GF470" si="962">(Q407+BM407+DU407)</f>
        <v>851</v>
      </c>
      <c r="GD407" s="372">
        <f t="shared" si="962"/>
        <v>1105</v>
      </c>
      <c r="GE407" s="371">
        <f t="shared" si="962"/>
        <v>0</v>
      </c>
      <c r="GF407" s="372">
        <f t="shared" si="960"/>
        <v>1105</v>
      </c>
      <c r="GG407" s="371">
        <f t="shared" si="910"/>
        <v>3753</v>
      </c>
      <c r="GH407" s="372">
        <f t="shared" si="910"/>
        <v>5086.5</v>
      </c>
      <c r="GI407" s="371" t="str">
        <f t="shared" si="911"/>
        <v/>
      </c>
      <c r="GJ407" s="372">
        <f t="shared" si="911"/>
        <v>91850.4</v>
      </c>
      <c r="GK407" s="406">
        <f t="shared" ref="GK407:GN470" si="963">(U407+BQ407+DY407)</f>
        <v>1175</v>
      </c>
      <c r="GL407" s="372">
        <f t="shared" si="963"/>
        <v>1618</v>
      </c>
      <c r="GM407" s="371">
        <f t="shared" si="963"/>
        <v>0</v>
      </c>
      <c r="GN407" s="372">
        <f t="shared" si="961"/>
        <v>1618</v>
      </c>
      <c r="GO407" s="371">
        <f t="shared" si="912"/>
        <v>5260</v>
      </c>
      <c r="GP407" s="372">
        <f t="shared" si="912"/>
        <v>7487</v>
      </c>
      <c r="GQ407" s="371">
        <f t="shared" si="913"/>
        <v>0</v>
      </c>
      <c r="GR407" s="372">
        <f t="shared" si="913"/>
        <v>117374.1</v>
      </c>
      <c r="GS407" s="406">
        <f t="shared" ref="GS407:GV470" si="964">+GK407+GC407</f>
        <v>2026</v>
      </c>
      <c r="GT407" s="372">
        <f t="shared" si="964"/>
        <v>2723</v>
      </c>
      <c r="GU407" s="371">
        <f t="shared" si="964"/>
        <v>0</v>
      </c>
      <c r="GV407" s="372">
        <f t="shared" si="964"/>
        <v>2723</v>
      </c>
      <c r="GW407" s="371">
        <f t="shared" si="914"/>
        <v>9013</v>
      </c>
      <c r="GX407" s="372">
        <f t="shared" si="914"/>
        <v>12573.5</v>
      </c>
      <c r="GY407" s="371" t="str">
        <f t="shared" si="914"/>
        <v/>
      </c>
      <c r="GZ407" s="372">
        <f t="shared" si="879"/>
        <v>209224.5</v>
      </c>
      <c r="HA407" s="406">
        <f t="shared" ref="HA407:HD470" si="965">(Y407+BU407+EC407)</f>
        <v>0</v>
      </c>
      <c r="HB407" s="372">
        <f t="shared" si="965"/>
        <v>0</v>
      </c>
      <c r="HC407" s="371">
        <f t="shared" si="965"/>
        <v>0</v>
      </c>
      <c r="HD407" s="372">
        <f t="shared" si="965"/>
        <v>0</v>
      </c>
      <c r="HE407" s="371" t="str">
        <f t="shared" ref="HE407:HF470" si="966">IF(HA407&gt;0,(AQ407+CM407+EU407),"")</f>
        <v/>
      </c>
      <c r="HF407" s="372" t="str">
        <f t="shared" si="966"/>
        <v/>
      </c>
      <c r="HG407" s="371" t="str">
        <f t="shared" si="915"/>
        <v/>
      </c>
      <c r="HH407" s="372" t="str">
        <f t="shared" si="915"/>
        <v/>
      </c>
      <c r="HI407" s="406">
        <f t="shared" si="916"/>
        <v>11413</v>
      </c>
      <c r="HJ407" s="372">
        <f t="shared" si="916"/>
        <v>16071.5</v>
      </c>
      <c r="HK407" s="371" t="str">
        <f t="shared" si="917"/>
        <v/>
      </c>
      <c r="HL407" s="371">
        <f t="shared" si="917"/>
        <v>247411</v>
      </c>
    </row>
    <row r="408" spans="1:220" ht="15">
      <c r="A408" s="488" t="s">
        <v>287</v>
      </c>
      <c r="B408" s="487" t="s">
        <v>624</v>
      </c>
      <c r="C408" s="48"/>
      <c r="D408" s="488">
        <v>229072</v>
      </c>
      <c r="E408" s="442">
        <v>8</v>
      </c>
      <c r="F408" s="676">
        <v>921</v>
      </c>
      <c r="G408" s="420">
        <v>939</v>
      </c>
      <c r="H408" s="421">
        <v>89</v>
      </c>
      <c r="I408" s="510">
        <v>73</v>
      </c>
      <c r="J408" s="371">
        <f t="shared" si="927"/>
        <v>832</v>
      </c>
      <c r="K408" s="372">
        <f t="shared" si="928"/>
        <v>866</v>
      </c>
      <c r="L408" s="420"/>
      <c r="M408" s="371">
        <f t="shared" si="929"/>
        <v>832</v>
      </c>
      <c r="N408" s="372">
        <f t="shared" si="930"/>
        <v>866</v>
      </c>
      <c r="O408" s="371">
        <f t="shared" si="931"/>
        <v>0</v>
      </c>
      <c r="P408" s="372">
        <f t="shared" si="932"/>
        <v>866</v>
      </c>
      <c r="Q408" s="424">
        <v>58</v>
      </c>
      <c r="R408" s="510">
        <v>65</v>
      </c>
      <c r="S408" s="371">
        <f t="shared" si="933"/>
        <v>0</v>
      </c>
      <c r="T408" s="372">
        <f t="shared" si="934"/>
        <v>65</v>
      </c>
      <c r="U408" s="426">
        <v>27</v>
      </c>
      <c r="V408" s="510">
        <v>33</v>
      </c>
      <c r="W408" s="371">
        <f t="shared" si="935"/>
        <v>0</v>
      </c>
      <c r="X408" s="372">
        <f t="shared" si="936"/>
        <v>33</v>
      </c>
      <c r="Y408" s="426"/>
      <c r="Z408" s="425"/>
      <c r="AA408" s="371">
        <f t="shared" si="937"/>
        <v>0</v>
      </c>
      <c r="AB408" s="372">
        <f t="shared" si="938"/>
        <v>0</v>
      </c>
      <c r="AC408" s="358">
        <f t="shared" si="939"/>
        <v>85</v>
      </c>
      <c r="AD408" s="372">
        <f t="shared" si="940"/>
        <v>98</v>
      </c>
      <c r="AE408" s="358">
        <f t="shared" si="941"/>
        <v>0</v>
      </c>
      <c r="AF408" s="372">
        <f t="shared" si="942"/>
        <v>98</v>
      </c>
      <c r="AG408" s="427">
        <v>3.7413793103448274</v>
      </c>
      <c r="AH408" s="510">
        <v>3.8</v>
      </c>
      <c r="AI408" s="371">
        <f t="shared" si="943"/>
        <v>217</v>
      </c>
      <c r="AJ408" s="372">
        <f t="shared" si="944"/>
        <v>247</v>
      </c>
      <c r="AK408" s="426">
        <v>3.2592592592592591</v>
      </c>
      <c r="AL408" s="510">
        <v>4</v>
      </c>
      <c r="AM408" s="371">
        <f t="shared" si="945"/>
        <v>88</v>
      </c>
      <c r="AN408" s="372">
        <f t="shared" si="946"/>
        <v>132</v>
      </c>
      <c r="AO408" s="426"/>
      <c r="AP408" s="446"/>
      <c r="AQ408" s="371">
        <f t="shared" si="947"/>
        <v>0</v>
      </c>
      <c r="AR408" s="372">
        <f t="shared" si="948"/>
        <v>0</v>
      </c>
      <c r="AS408" s="371">
        <f t="shared" si="949"/>
        <v>3.5882352941176472</v>
      </c>
      <c r="AT408" s="372">
        <f t="shared" si="950"/>
        <v>3.8673469387755102</v>
      </c>
      <c r="AU408" s="371">
        <f t="shared" si="951"/>
        <v>305</v>
      </c>
      <c r="AV408" s="372">
        <f t="shared" si="952"/>
        <v>379</v>
      </c>
      <c r="AW408" s="426"/>
      <c r="AX408" s="510">
        <v>76.5</v>
      </c>
      <c r="AY408" s="371">
        <f t="shared" si="953"/>
        <v>0</v>
      </c>
      <c r="AZ408" s="372">
        <f t="shared" si="954"/>
        <v>4972.5</v>
      </c>
      <c r="BA408" s="426"/>
      <c r="BB408" s="510">
        <v>72.5</v>
      </c>
      <c r="BC408" s="371">
        <f t="shared" si="955"/>
        <v>0</v>
      </c>
      <c r="BD408" s="372">
        <f t="shared" si="956"/>
        <v>2392.5</v>
      </c>
      <c r="BE408" s="421"/>
      <c r="BF408" s="420"/>
      <c r="BG408" s="371">
        <f t="shared" si="880"/>
        <v>0</v>
      </c>
      <c r="BH408" s="372">
        <f t="shared" si="880"/>
        <v>0</v>
      </c>
      <c r="BI408" s="371">
        <f t="shared" si="881"/>
        <v>0</v>
      </c>
      <c r="BJ408" s="372">
        <f t="shared" si="881"/>
        <v>75.15306122448979</v>
      </c>
      <c r="BK408" s="371">
        <f t="shared" si="882"/>
        <v>0</v>
      </c>
      <c r="BL408" s="372">
        <f t="shared" si="882"/>
        <v>7364.9999999999991</v>
      </c>
      <c r="BM408" s="431">
        <v>247</v>
      </c>
      <c r="BN408" s="510">
        <v>219</v>
      </c>
      <c r="BO408" s="371">
        <f t="shared" si="918"/>
        <v>0</v>
      </c>
      <c r="BP408" s="372">
        <f t="shared" si="918"/>
        <v>219</v>
      </c>
      <c r="BQ408" s="426">
        <v>153</v>
      </c>
      <c r="BR408" s="510">
        <v>134</v>
      </c>
      <c r="BS408" s="371">
        <f t="shared" si="919"/>
        <v>0</v>
      </c>
      <c r="BT408" s="372">
        <f t="shared" si="919"/>
        <v>134</v>
      </c>
      <c r="BU408" s="426"/>
      <c r="BV408" s="425"/>
      <c r="BW408" s="371">
        <f t="shared" si="920"/>
        <v>0</v>
      </c>
      <c r="BX408" s="423">
        <f t="shared" si="878"/>
        <v>0</v>
      </c>
      <c r="BY408" s="358">
        <f t="shared" si="883"/>
        <v>400</v>
      </c>
      <c r="BZ408" s="372">
        <f t="shared" si="883"/>
        <v>353</v>
      </c>
      <c r="CA408" s="358">
        <f t="shared" si="884"/>
        <v>0</v>
      </c>
      <c r="CB408" s="372">
        <f t="shared" si="884"/>
        <v>353</v>
      </c>
      <c r="CC408" s="427">
        <v>5.4048582995951415</v>
      </c>
      <c r="CD408" s="510">
        <v>5.7</v>
      </c>
      <c r="CE408" s="371">
        <f t="shared" si="924"/>
        <v>1335</v>
      </c>
      <c r="CF408" s="372">
        <f t="shared" si="924"/>
        <v>1248.3</v>
      </c>
      <c r="CG408" s="426">
        <v>5.6732026143790852</v>
      </c>
      <c r="CH408" s="510">
        <v>5.9</v>
      </c>
      <c r="CI408" s="371">
        <f t="shared" si="921"/>
        <v>868</v>
      </c>
      <c r="CJ408" s="372">
        <f t="shared" si="921"/>
        <v>790.6</v>
      </c>
      <c r="CK408" s="426"/>
      <c r="CL408" s="446"/>
      <c r="CM408" s="371">
        <f t="shared" si="922"/>
        <v>0</v>
      </c>
      <c r="CN408" s="372">
        <f t="shared" si="922"/>
        <v>0</v>
      </c>
      <c r="CO408" s="371">
        <f t="shared" si="885"/>
        <v>5.5075000000000003</v>
      </c>
      <c r="CP408" s="372">
        <f t="shared" si="885"/>
        <v>5.7759206798866858</v>
      </c>
      <c r="CQ408" s="371">
        <f t="shared" si="886"/>
        <v>2203</v>
      </c>
      <c r="CR408" s="372">
        <f t="shared" si="886"/>
        <v>2038.9</v>
      </c>
      <c r="CS408" s="426"/>
      <c r="CT408" s="510">
        <v>94.4</v>
      </c>
      <c r="CU408" s="371">
        <f t="shared" si="925"/>
        <v>0</v>
      </c>
      <c r="CV408" s="372">
        <f t="shared" si="925"/>
        <v>20673.600000000002</v>
      </c>
      <c r="CW408" s="426"/>
      <c r="CX408" s="510">
        <v>88.7</v>
      </c>
      <c r="CY408" s="371">
        <f t="shared" si="926"/>
        <v>0</v>
      </c>
      <c r="CZ408" s="372">
        <f t="shared" si="926"/>
        <v>11885.800000000001</v>
      </c>
      <c r="DA408" s="421"/>
      <c r="DB408" s="420"/>
      <c r="DC408" s="371">
        <f t="shared" si="887"/>
        <v>0</v>
      </c>
      <c r="DD408" s="372">
        <f t="shared" si="887"/>
        <v>0</v>
      </c>
      <c r="DE408" s="371">
        <f t="shared" si="888"/>
        <v>0</v>
      </c>
      <c r="DF408" s="372">
        <f t="shared" si="888"/>
        <v>92.23626062322947</v>
      </c>
      <c r="DG408" s="371">
        <f t="shared" si="889"/>
        <v>0</v>
      </c>
      <c r="DH408" s="372">
        <f t="shared" si="889"/>
        <v>32559.4</v>
      </c>
      <c r="DI408" s="371">
        <f t="shared" si="890"/>
        <v>485</v>
      </c>
      <c r="DJ408" s="372">
        <f t="shared" si="890"/>
        <v>451</v>
      </c>
      <c r="DK408" s="371">
        <f t="shared" si="890"/>
        <v>0</v>
      </c>
      <c r="DL408" s="372">
        <f t="shared" si="890"/>
        <v>451</v>
      </c>
      <c r="DM408" s="371">
        <f t="shared" si="891"/>
        <v>5.171134020618557</v>
      </c>
      <c r="DN408" s="372">
        <f t="shared" si="891"/>
        <v>5.3611973392461199</v>
      </c>
      <c r="DO408" s="371">
        <f t="shared" si="892"/>
        <v>2508</v>
      </c>
      <c r="DP408" s="372">
        <f t="shared" si="892"/>
        <v>2417.9</v>
      </c>
      <c r="DQ408" s="371">
        <f t="shared" si="893"/>
        <v>0</v>
      </c>
      <c r="DR408" s="372">
        <f t="shared" si="893"/>
        <v>88.524168514412423</v>
      </c>
      <c r="DS408" s="371">
        <f t="shared" si="894"/>
        <v>0</v>
      </c>
      <c r="DT408" s="372">
        <f t="shared" si="894"/>
        <v>39924.400000000001</v>
      </c>
      <c r="DU408" s="424">
        <v>53</v>
      </c>
      <c r="DV408" s="510">
        <v>51</v>
      </c>
      <c r="DW408" s="371">
        <f t="shared" si="895"/>
        <v>0</v>
      </c>
      <c r="DX408" s="372">
        <f t="shared" si="895"/>
        <v>51</v>
      </c>
      <c r="DY408" s="426">
        <v>141</v>
      </c>
      <c r="DZ408" s="510">
        <v>145</v>
      </c>
      <c r="EA408" s="371">
        <f t="shared" si="896"/>
        <v>0</v>
      </c>
      <c r="EB408" s="372">
        <f t="shared" si="896"/>
        <v>145</v>
      </c>
      <c r="EC408" s="426"/>
      <c r="ED408" s="425"/>
      <c r="EE408" s="371">
        <f t="shared" si="897"/>
        <v>0</v>
      </c>
      <c r="EF408" s="372">
        <f t="shared" si="897"/>
        <v>0</v>
      </c>
      <c r="EG408" s="358">
        <f t="shared" si="898"/>
        <v>194</v>
      </c>
      <c r="EH408" s="372">
        <f t="shared" si="898"/>
        <v>196</v>
      </c>
      <c r="EI408" s="358">
        <f t="shared" si="899"/>
        <v>0</v>
      </c>
      <c r="EJ408" s="372">
        <f t="shared" si="899"/>
        <v>196</v>
      </c>
      <c r="EK408" s="427">
        <v>3.5283018867924527</v>
      </c>
      <c r="EL408" s="510">
        <v>4.3</v>
      </c>
      <c r="EM408" s="371">
        <f t="shared" si="959"/>
        <v>187</v>
      </c>
      <c r="EN408" s="372">
        <f t="shared" si="959"/>
        <v>219.29999999999998</v>
      </c>
      <c r="EO408" s="426">
        <v>3.2198581560283688</v>
      </c>
      <c r="EP408" s="510">
        <v>3.1</v>
      </c>
      <c r="EQ408" s="371">
        <f t="shared" si="923"/>
        <v>454</v>
      </c>
      <c r="ER408" s="372">
        <f t="shared" si="923"/>
        <v>449.5</v>
      </c>
      <c r="ES408" s="426"/>
      <c r="ET408" s="446"/>
      <c r="EU408" s="371">
        <f t="shared" si="957"/>
        <v>0</v>
      </c>
      <c r="EV408" s="372">
        <f t="shared" si="958"/>
        <v>0</v>
      </c>
      <c r="EW408" s="371">
        <f t="shared" si="900"/>
        <v>3.304123711340206</v>
      </c>
      <c r="EX408" s="372">
        <f t="shared" si="900"/>
        <v>3.4122448979591833</v>
      </c>
      <c r="EY408" s="371">
        <f t="shared" si="901"/>
        <v>641</v>
      </c>
      <c r="EZ408" s="372">
        <f t="shared" si="901"/>
        <v>668.8</v>
      </c>
      <c r="FA408" s="426"/>
      <c r="FB408" s="510">
        <v>68.8</v>
      </c>
      <c r="FC408" s="371">
        <f t="shared" si="902"/>
        <v>0</v>
      </c>
      <c r="FD408" s="372">
        <f t="shared" si="902"/>
        <v>3508.7999999999997</v>
      </c>
      <c r="FE408" s="426"/>
      <c r="FF408" s="510">
        <v>42</v>
      </c>
      <c r="FG408" s="371">
        <f t="shared" si="903"/>
        <v>0</v>
      </c>
      <c r="FH408" s="372">
        <f t="shared" si="903"/>
        <v>6090</v>
      </c>
      <c r="FI408" s="421"/>
      <c r="FJ408" s="420"/>
      <c r="FK408" s="371">
        <f t="shared" si="904"/>
        <v>0</v>
      </c>
      <c r="FL408" s="372">
        <f t="shared" si="904"/>
        <v>0</v>
      </c>
      <c r="FM408" s="371">
        <f t="shared" si="905"/>
        <v>0</v>
      </c>
      <c r="FN408" s="372">
        <f t="shared" si="905"/>
        <v>48.973469387755095</v>
      </c>
      <c r="FO408" s="371">
        <f t="shared" si="906"/>
        <v>0</v>
      </c>
      <c r="FP408" s="372">
        <f t="shared" si="906"/>
        <v>9598.7999999999993</v>
      </c>
      <c r="FQ408" s="424">
        <v>153</v>
      </c>
      <c r="FR408" s="510">
        <v>219</v>
      </c>
      <c r="FS408" s="371">
        <f t="shared" si="907"/>
        <v>0</v>
      </c>
      <c r="FT408" s="372">
        <f t="shared" si="907"/>
        <v>219</v>
      </c>
      <c r="FU408" s="426">
        <v>5.9411764705882355</v>
      </c>
      <c r="FV408" s="510">
        <v>5.3</v>
      </c>
      <c r="FW408" s="371">
        <f t="shared" si="908"/>
        <v>909</v>
      </c>
      <c r="FX408" s="372">
        <f t="shared" si="908"/>
        <v>1160.7</v>
      </c>
      <c r="FY408" s="426"/>
      <c r="FZ408" s="510">
        <v>59.3</v>
      </c>
      <c r="GA408" s="371">
        <f t="shared" si="909"/>
        <v>0</v>
      </c>
      <c r="GB408" s="372">
        <f t="shared" si="909"/>
        <v>12986.699999999999</v>
      </c>
      <c r="GC408" s="406">
        <f t="shared" si="962"/>
        <v>358</v>
      </c>
      <c r="GD408" s="372">
        <f t="shared" si="962"/>
        <v>335</v>
      </c>
      <c r="GE408" s="371">
        <f t="shared" si="962"/>
        <v>0</v>
      </c>
      <c r="GF408" s="372">
        <f t="shared" si="960"/>
        <v>335</v>
      </c>
      <c r="GG408" s="371">
        <f t="shared" si="910"/>
        <v>1739</v>
      </c>
      <c r="GH408" s="372">
        <f t="shared" si="910"/>
        <v>1714.6</v>
      </c>
      <c r="GI408" s="371" t="str">
        <f t="shared" si="911"/>
        <v/>
      </c>
      <c r="GJ408" s="372">
        <f t="shared" si="911"/>
        <v>29154.9</v>
      </c>
      <c r="GK408" s="406">
        <f t="shared" si="963"/>
        <v>321</v>
      </c>
      <c r="GL408" s="372">
        <f t="shared" si="963"/>
        <v>312</v>
      </c>
      <c r="GM408" s="371">
        <f t="shared" si="963"/>
        <v>0</v>
      </c>
      <c r="GN408" s="372">
        <f t="shared" si="961"/>
        <v>312</v>
      </c>
      <c r="GO408" s="371">
        <f t="shared" si="912"/>
        <v>1410</v>
      </c>
      <c r="GP408" s="372">
        <f t="shared" si="912"/>
        <v>1372.1</v>
      </c>
      <c r="GQ408" s="371">
        <f t="shared" si="913"/>
        <v>0</v>
      </c>
      <c r="GR408" s="372">
        <f t="shared" si="913"/>
        <v>20368.300000000003</v>
      </c>
      <c r="GS408" s="406">
        <f t="shared" si="964"/>
        <v>679</v>
      </c>
      <c r="GT408" s="372">
        <f t="shared" si="964"/>
        <v>647</v>
      </c>
      <c r="GU408" s="371">
        <f t="shared" si="964"/>
        <v>0</v>
      </c>
      <c r="GV408" s="372">
        <f t="shared" si="964"/>
        <v>647</v>
      </c>
      <c r="GW408" s="371">
        <f t="shared" si="914"/>
        <v>3149</v>
      </c>
      <c r="GX408" s="372">
        <f t="shared" si="914"/>
        <v>3086.7</v>
      </c>
      <c r="GY408" s="371" t="str">
        <f t="shared" si="914"/>
        <v/>
      </c>
      <c r="GZ408" s="372">
        <f t="shared" si="879"/>
        <v>49523.200000000004</v>
      </c>
      <c r="HA408" s="406">
        <f t="shared" si="965"/>
        <v>0</v>
      </c>
      <c r="HB408" s="372">
        <f t="shared" si="965"/>
        <v>0</v>
      </c>
      <c r="HC408" s="371">
        <f t="shared" si="965"/>
        <v>0</v>
      </c>
      <c r="HD408" s="372">
        <f t="shared" si="965"/>
        <v>0</v>
      </c>
      <c r="HE408" s="371" t="str">
        <f t="shared" si="966"/>
        <v/>
      </c>
      <c r="HF408" s="372" t="str">
        <f t="shared" si="966"/>
        <v/>
      </c>
      <c r="HG408" s="371" t="str">
        <f t="shared" si="915"/>
        <v/>
      </c>
      <c r="HH408" s="372" t="str">
        <f t="shared" si="915"/>
        <v/>
      </c>
      <c r="HI408" s="406">
        <f t="shared" si="916"/>
        <v>4058</v>
      </c>
      <c r="HJ408" s="372">
        <f t="shared" si="916"/>
        <v>4247.3999999999996</v>
      </c>
      <c r="HK408" s="371" t="str">
        <f t="shared" si="917"/>
        <v/>
      </c>
      <c r="HL408" s="371">
        <f t="shared" si="917"/>
        <v>62509.899999999994</v>
      </c>
    </row>
    <row r="409" spans="1:220" ht="15">
      <c r="A409" s="488" t="s">
        <v>287</v>
      </c>
      <c r="B409" s="487" t="s">
        <v>625</v>
      </c>
      <c r="C409" s="48"/>
      <c r="D409" s="488">
        <v>229355</v>
      </c>
      <c r="E409" s="442">
        <v>8</v>
      </c>
      <c r="F409" s="676">
        <v>813</v>
      </c>
      <c r="G409" s="420">
        <v>887</v>
      </c>
      <c r="H409" s="421">
        <v>45</v>
      </c>
      <c r="I409" s="510">
        <v>21</v>
      </c>
      <c r="J409" s="371">
        <f t="shared" si="927"/>
        <v>768</v>
      </c>
      <c r="K409" s="372">
        <f t="shared" si="928"/>
        <v>866</v>
      </c>
      <c r="L409" s="420"/>
      <c r="M409" s="371">
        <f t="shared" si="929"/>
        <v>768</v>
      </c>
      <c r="N409" s="372">
        <f t="shared" si="930"/>
        <v>866</v>
      </c>
      <c r="O409" s="371">
        <f t="shared" si="931"/>
        <v>0</v>
      </c>
      <c r="P409" s="372">
        <f t="shared" si="932"/>
        <v>866</v>
      </c>
      <c r="Q409" s="424">
        <v>4</v>
      </c>
      <c r="R409" s="510">
        <v>25</v>
      </c>
      <c r="S409" s="371">
        <f t="shared" si="933"/>
        <v>0</v>
      </c>
      <c r="T409" s="372">
        <f t="shared" si="934"/>
        <v>25</v>
      </c>
      <c r="U409" s="426">
        <v>1</v>
      </c>
      <c r="V409" s="510">
        <v>2</v>
      </c>
      <c r="W409" s="371">
        <f t="shared" si="935"/>
        <v>0</v>
      </c>
      <c r="X409" s="372">
        <f t="shared" si="936"/>
        <v>2</v>
      </c>
      <c r="Y409" s="426"/>
      <c r="Z409" s="425"/>
      <c r="AA409" s="371">
        <f t="shared" si="937"/>
        <v>0</v>
      </c>
      <c r="AB409" s="372">
        <f t="shared" si="938"/>
        <v>0</v>
      </c>
      <c r="AC409" s="358">
        <f t="shared" si="939"/>
        <v>5</v>
      </c>
      <c r="AD409" s="372">
        <f t="shared" si="940"/>
        <v>27</v>
      </c>
      <c r="AE409" s="358">
        <f t="shared" si="941"/>
        <v>0</v>
      </c>
      <c r="AF409" s="372">
        <f t="shared" si="942"/>
        <v>27</v>
      </c>
      <c r="AG409" s="427">
        <v>3.25</v>
      </c>
      <c r="AH409" s="510">
        <v>2.2000000000000002</v>
      </c>
      <c r="AI409" s="371">
        <f t="shared" si="943"/>
        <v>13</v>
      </c>
      <c r="AJ409" s="372">
        <f t="shared" si="944"/>
        <v>55.000000000000007</v>
      </c>
      <c r="AK409" s="426">
        <v>6</v>
      </c>
      <c r="AL409" s="510">
        <v>2</v>
      </c>
      <c r="AM409" s="371">
        <f t="shared" si="945"/>
        <v>6</v>
      </c>
      <c r="AN409" s="372">
        <f t="shared" si="946"/>
        <v>4</v>
      </c>
      <c r="AO409" s="426"/>
      <c r="AP409" s="446"/>
      <c r="AQ409" s="371">
        <f t="shared" si="947"/>
        <v>0</v>
      </c>
      <c r="AR409" s="372">
        <f t="shared" si="948"/>
        <v>0</v>
      </c>
      <c r="AS409" s="371">
        <f t="shared" si="949"/>
        <v>3.8</v>
      </c>
      <c r="AT409" s="372">
        <f t="shared" si="950"/>
        <v>2.1851851851851856</v>
      </c>
      <c r="AU409" s="371">
        <f t="shared" si="951"/>
        <v>19</v>
      </c>
      <c r="AV409" s="372">
        <f t="shared" si="952"/>
        <v>59.000000000000007</v>
      </c>
      <c r="AW409" s="426"/>
      <c r="AX409" s="510">
        <v>57.4</v>
      </c>
      <c r="AY409" s="371">
        <f t="shared" si="953"/>
        <v>0</v>
      </c>
      <c r="AZ409" s="372">
        <f t="shared" si="954"/>
        <v>1435</v>
      </c>
      <c r="BA409" s="426"/>
      <c r="BB409" s="510">
        <v>60</v>
      </c>
      <c r="BC409" s="371">
        <f t="shared" si="955"/>
        <v>0</v>
      </c>
      <c r="BD409" s="372">
        <f t="shared" si="956"/>
        <v>120</v>
      </c>
      <c r="BE409" s="421"/>
      <c r="BF409" s="420"/>
      <c r="BG409" s="371">
        <f t="shared" si="880"/>
        <v>0</v>
      </c>
      <c r="BH409" s="372">
        <f t="shared" si="880"/>
        <v>0</v>
      </c>
      <c r="BI409" s="371">
        <f t="shared" si="881"/>
        <v>0</v>
      </c>
      <c r="BJ409" s="372">
        <f t="shared" si="881"/>
        <v>57.592592592592595</v>
      </c>
      <c r="BK409" s="371">
        <f t="shared" si="882"/>
        <v>0</v>
      </c>
      <c r="BL409" s="372">
        <f t="shared" si="882"/>
        <v>1555</v>
      </c>
      <c r="BM409" s="431">
        <v>243</v>
      </c>
      <c r="BN409" s="510">
        <v>271</v>
      </c>
      <c r="BO409" s="371">
        <f t="shared" si="918"/>
        <v>0</v>
      </c>
      <c r="BP409" s="372">
        <f t="shared" si="918"/>
        <v>271</v>
      </c>
      <c r="BQ409" s="426">
        <v>190</v>
      </c>
      <c r="BR409" s="510">
        <v>154</v>
      </c>
      <c r="BS409" s="371">
        <f t="shared" si="919"/>
        <v>0</v>
      </c>
      <c r="BT409" s="372">
        <f t="shared" si="919"/>
        <v>154</v>
      </c>
      <c r="BU409" s="426"/>
      <c r="BV409" s="425"/>
      <c r="BW409" s="371">
        <f t="shared" si="920"/>
        <v>0</v>
      </c>
      <c r="BX409" s="423">
        <f t="shared" si="878"/>
        <v>0</v>
      </c>
      <c r="BY409" s="358">
        <f t="shared" si="883"/>
        <v>433</v>
      </c>
      <c r="BZ409" s="372">
        <f t="shared" si="883"/>
        <v>425</v>
      </c>
      <c r="CA409" s="358">
        <f t="shared" si="884"/>
        <v>0</v>
      </c>
      <c r="CB409" s="372">
        <f t="shared" si="884"/>
        <v>425</v>
      </c>
      <c r="CC409" s="427">
        <v>4.2304526748971192</v>
      </c>
      <c r="CD409" s="510">
        <v>4.2</v>
      </c>
      <c r="CE409" s="371">
        <f t="shared" si="924"/>
        <v>1028</v>
      </c>
      <c r="CF409" s="372">
        <f t="shared" si="924"/>
        <v>1138.2</v>
      </c>
      <c r="CG409" s="426">
        <v>5.1157894736842104</v>
      </c>
      <c r="CH409" s="510">
        <v>5</v>
      </c>
      <c r="CI409" s="371">
        <f t="shared" si="921"/>
        <v>972</v>
      </c>
      <c r="CJ409" s="372">
        <f t="shared" si="921"/>
        <v>770</v>
      </c>
      <c r="CK409" s="426"/>
      <c r="CL409" s="446"/>
      <c r="CM409" s="371">
        <f t="shared" si="922"/>
        <v>0</v>
      </c>
      <c r="CN409" s="372">
        <f t="shared" si="922"/>
        <v>0</v>
      </c>
      <c r="CO409" s="371">
        <f t="shared" si="885"/>
        <v>4.6189376443418011</v>
      </c>
      <c r="CP409" s="372">
        <f t="shared" si="885"/>
        <v>4.4898823529411764</v>
      </c>
      <c r="CQ409" s="371">
        <f t="shared" si="886"/>
        <v>1999.9999999999998</v>
      </c>
      <c r="CR409" s="372">
        <f t="shared" si="886"/>
        <v>1908.2</v>
      </c>
      <c r="CS409" s="426"/>
      <c r="CT409" s="510">
        <v>88.7</v>
      </c>
      <c r="CU409" s="371">
        <f t="shared" si="925"/>
        <v>0</v>
      </c>
      <c r="CV409" s="372">
        <f t="shared" si="925"/>
        <v>24037.7</v>
      </c>
      <c r="CW409" s="426"/>
      <c r="CX409" s="510">
        <v>87.8</v>
      </c>
      <c r="CY409" s="371">
        <f t="shared" si="926"/>
        <v>0</v>
      </c>
      <c r="CZ409" s="372">
        <f t="shared" si="926"/>
        <v>13521.199999999999</v>
      </c>
      <c r="DA409" s="421"/>
      <c r="DB409" s="420"/>
      <c r="DC409" s="371">
        <f t="shared" si="887"/>
        <v>0</v>
      </c>
      <c r="DD409" s="372">
        <f t="shared" si="887"/>
        <v>0</v>
      </c>
      <c r="DE409" s="371">
        <f t="shared" si="888"/>
        <v>0</v>
      </c>
      <c r="DF409" s="372">
        <f t="shared" si="888"/>
        <v>88.37388235294118</v>
      </c>
      <c r="DG409" s="371">
        <f t="shared" si="889"/>
        <v>0</v>
      </c>
      <c r="DH409" s="372">
        <f t="shared" si="889"/>
        <v>37558.9</v>
      </c>
      <c r="DI409" s="371">
        <f t="shared" si="890"/>
        <v>438</v>
      </c>
      <c r="DJ409" s="372">
        <f t="shared" si="890"/>
        <v>452</v>
      </c>
      <c r="DK409" s="371">
        <f t="shared" si="890"/>
        <v>0</v>
      </c>
      <c r="DL409" s="372">
        <f t="shared" si="890"/>
        <v>452</v>
      </c>
      <c r="DM409" s="371">
        <f t="shared" si="891"/>
        <v>4.60958904109589</v>
      </c>
      <c r="DN409" s="372">
        <f t="shared" si="891"/>
        <v>4.3522123893805311</v>
      </c>
      <c r="DO409" s="371">
        <f t="shared" si="892"/>
        <v>2018.9999999999998</v>
      </c>
      <c r="DP409" s="372">
        <f t="shared" si="892"/>
        <v>1967.2</v>
      </c>
      <c r="DQ409" s="371">
        <f t="shared" si="893"/>
        <v>0</v>
      </c>
      <c r="DR409" s="372">
        <f t="shared" si="893"/>
        <v>86.53517699115045</v>
      </c>
      <c r="DS409" s="371">
        <f t="shared" si="894"/>
        <v>0</v>
      </c>
      <c r="DT409" s="372">
        <f t="shared" si="894"/>
        <v>39113.9</v>
      </c>
      <c r="DU409" s="424">
        <v>136</v>
      </c>
      <c r="DV409" s="510">
        <v>146</v>
      </c>
      <c r="DW409" s="371">
        <f t="shared" si="895"/>
        <v>0</v>
      </c>
      <c r="DX409" s="372">
        <f t="shared" si="895"/>
        <v>146</v>
      </c>
      <c r="DY409" s="426">
        <v>78</v>
      </c>
      <c r="DZ409" s="510">
        <v>96</v>
      </c>
      <c r="EA409" s="371">
        <f t="shared" si="896"/>
        <v>0</v>
      </c>
      <c r="EB409" s="372">
        <f t="shared" si="896"/>
        <v>96</v>
      </c>
      <c r="EC409" s="426"/>
      <c r="ED409" s="425"/>
      <c r="EE409" s="371">
        <f t="shared" si="897"/>
        <v>0</v>
      </c>
      <c r="EF409" s="372">
        <f t="shared" si="897"/>
        <v>0</v>
      </c>
      <c r="EG409" s="358">
        <f t="shared" si="898"/>
        <v>214</v>
      </c>
      <c r="EH409" s="372">
        <f t="shared" si="898"/>
        <v>242</v>
      </c>
      <c r="EI409" s="358">
        <f t="shared" si="899"/>
        <v>0</v>
      </c>
      <c r="EJ409" s="372">
        <f t="shared" si="899"/>
        <v>242</v>
      </c>
      <c r="EK409" s="427">
        <v>2.8529411764705883</v>
      </c>
      <c r="EL409" s="510">
        <v>3</v>
      </c>
      <c r="EM409" s="371">
        <f t="shared" si="959"/>
        <v>388</v>
      </c>
      <c r="EN409" s="372">
        <f t="shared" si="959"/>
        <v>438</v>
      </c>
      <c r="EO409" s="426">
        <v>3.2820512820512819</v>
      </c>
      <c r="EP409" s="510">
        <v>3.3</v>
      </c>
      <c r="EQ409" s="371">
        <f t="shared" si="923"/>
        <v>256</v>
      </c>
      <c r="ER409" s="372">
        <f t="shared" si="923"/>
        <v>316.79999999999995</v>
      </c>
      <c r="ES409" s="426"/>
      <c r="ET409" s="446"/>
      <c r="EU409" s="371">
        <f t="shared" si="957"/>
        <v>0</v>
      </c>
      <c r="EV409" s="372">
        <f t="shared" si="958"/>
        <v>0</v>
      </c>
      <c r="EW409" s="371">
        <f t="shared" si="900"/>
        <v>3.0093457943925235</v>
      </c>
      <c r="EX409" s="372">
        <f t="shared" si="900"/>
        <v>3.1190082644628099</v>
      </c>
      <c r="EY409" s="371">
        <f t="shared" si="901"/>
        <v>644</v>
      </c>
      <c r="EZ409" s="372">
        <f t="shared" si="901"/>
        <v>754.8</v>
      </c>
      <c r="FA409" s="426"/>
      <c r="FB409" s="510">
        <v>63.9</v>
      </c>
      <c r="FC409" s="371">
        <f t="shared" si="902"/>
        <v>0</v>
      </c>
      <c r="FD409" s="372">
        <f t="shared" si="902"/>
        <v>9329.4</v>
      </c>
      <c r="FE409" s="426"/>
      <c r="FF409" s="510">
        <v>54.8</v>
      </c>
      <c r="FG409" s="371">
        <f t="shared" si="903"/>
        <v>0</v>
      </c>
      <c r="FH409" s="372">
        <f t="shared" si="903"/>
        <v>5260.7999999999993</v>
      </c>
      <c r="FI409" s="421"/>
      <c r="FJ409" s="420"/>
      <c r="FK409" s="371">
        <f t="shared" si="904"/>
        <v>0</v>
      </c>
      <c r="FL409" s="372">
        <f t="shared" si="904"/>
        <v>0</v>
      </c>
      <c r="FM409" s="371">
        <f t="shared" si="905"/>
        <v>0</v>
      </c>
      <c r="FN409" s="372">
        <f t="shared" si="905"/>
        <v>60.290082644628093</v>
      </c>
      <c r="FO409" s="371">
        <f t="shared" si="906"/>
        <v>0</v>
      </c>
      <c r="FP409" s="372">
        <f t="shared" si="906"/>
        <v>14590.199999999999</v>
      </c>
      <c r="FQ409" s="424">
        <v>116</v>
      </c>
      <c r="FR409" s="510">
        <v>172</v>
      </c>
      <c r="FS409" s="371">
        <f t="shared" si="907"/>
        <v>0</v>
      </c>
      <c r="FT409" s="372">
        <f t="shared" si="907"/>
        <v>172</v>
      </c>
      <c r="FU409" s="426">
        <v>5.3275862068965516</v>
      </c>
      <c r="FV409" s="510">
        <v>5.7</v>
      </c>
      <c r="FW409" s="371">
        <f t="shared" si="908"/>
        <v>618</v>
      </c>
      <c r="FX409" s="372">
        <f t="shared" si="908"/>
        <v>980.4</v>
      </c>
      <c r="FY409" s="426"/>
      <c r="FZ409" s="510">
        <v>72.8</v>
      </c>
      <c r="GA409" s="371">
        <f t="shared" si="909"/>
        <v>0</v>
      </c>
      <c r="GB409" s="372">
        <f t="shared" si="909"/>
        <v>12521.6</v>
      </c>
      <c r="GC409" s="406">
        <f t="shared" si="962"/>
        <v>383</v>
      </c>
      <c r="GD409" s="372">
        <f t="shared" si="962"/>
        <v>442</v>
      </c>
      <c r="GE409" s="371">
        <f t="shared" si="962"/>
        <v>0</v>
      </c>
      <c r="GF409" s="372">
        <f t="shared" si="960"/>
        <v>442</v>
      </c>
      <c r="GG409" s="371">
        <f t="shared" si="910"/>
        <v>1429</v>
      </c>
      <c r="GH409" s="372">
        <f t="shared" si="910"/>
        <v>1631.2</v>
      </c>
      <c r="GI409" s="371" t="str">
        <f t="shared" si="911"/>
        <v/>
      </c>
      <c r="GJ409" s="372">
        <f t="shared" si="911"/>
        <v>34802.1</v>
      </c>
      <c r="GK409" s="406">
        <f t="shared" si="963"/>
        <v>269</v>
      </c>
      <c r="GL409" s="372">
        <f t="shared" si="963"/>
        <v>252</v>
      </c>
      <c r="GM409" s="371">
        <f t="shared" si="963"/>
        <v>0</v>
      </c>
      <c r="GN409" s="372">
        <f t="shared" si="961"/>
        <v>252</v>
      </c>
      <c r="GO409" s="371">
        <f t="shared" si="912"/>
        <v>1234</v>
      </c>
      <c r="GP409" s="372">
        <f t="shared" si="912"/>
        <v>1090.8</v>
      </c>
      <c r="GQ409" s="371">
        <f t="shared" si="913"/>
        <v>0</v>
      </c>
      <c r="GR409" s="372">
        <f t="shared" si="913"/>
        <v>18902</v>
      </c>
      <c r="GS409" s="406">
        <f t="shared" si="964"/>
        <v>652</v>
      </c>
      <c r="GT409" s="372">
        <f t="shared" si="964"/>
        <v>694</v>
      </c>
      <c r="GU409" s="371">
        <f t="shared" si="964"/>
        <v>0</v>
      </c>
      <c r="GV409" s="372">
        <f t="shared" si="964"/>
        <v>694</v>
      </c>
      <c r="GW409" s="371">
        <f t="shared" si="914"/>
        <v>2663</v>
      </c>
      <c r="GX409" s="372">
        <f t="shared" si="914"/>
        <v>2722</v>
      </c>
      <c r="GY409" s="371" t="str">
        <f t="shared" si="914"/>
        <v/>
      </c>
      <c r="GZ409" s="372">
        <f t="shared" si="879"/>
        <v>53704.1</v>
      </c>
      <c r="HA409" s="406">
        <f t="shared" si="965"/>
        <v>0</v>
      </c>
      <c r="HB409" s="372">
        <f t="shared" si="965"/>
        <v>0</v>
      </c>
      <c r="HC409" s="371">
        <f t="shared" si="965"/>
        <v>0</v>
      </c>
      <c r="HD409" s="372">
        <f t="shared" si="965"/>
        <v>0</v>
      </c>
      <c r="HE409" s="371" t="str">
        <f t="shared" si="966"/>
        <v/>
      </c>
      <c r="HF409" s="372" t="str">
        <f t="shared" si="966"/>
        <v/>
      </c>
      <c r="HG409" s="371" t="str">
        <f t="shared" si="915"/>
        <v/>
      </c>
      <c r="HH409" s="372" t="str">
        <f t="shared" si="915"/>
        <v/>
      </c>
      <c r="HI409" s="406">
        <f t="shared" si="916"/>
        <v>3281</v>
      </c>
      <c r="HJ409" s="372">
        <f t="shared" si="916"/>
        <v>3702.4</v>
      </c>
      <c r="HK409" s="371" t="str">
        <f t="shared" si="917"/>
        <v/>
      </c>
      <c r="HL409" s="371">
        <f t="shared" si="917"/>
        <v>66225.7</v>
      </c>
    </row>
    <row r="410" spans="1:220" ht="15">
      <c r="A410" s="488" t="s">
        <v>287</v>
      </c>
      <c r="B410" s="487" t="s">
        <v>626</v>
      </c>
      <c r="C410" s="48"/>
      <c r="D410" s="488">
        <v>222567</v>
      </c>
      <c r="E410" s="442">
        <v>9</v>
      </c>
      <c r="F410" s="676">
        <v>405</v>
      </c>
      <c r="G410" s="420">
        <v>437</v>
      </c>
      <c r="H410" s="421">
        <v>27</v>
      </c>
      <c r="I410" s="510">
        <v>21</v>
      </c>
      <c r="J410" s="371">
        <f t="shared" si="927"/>
        <v>378</v>
      </c>
      <c r="K410" s="372">
        <f t="shared" si="928"/>
        <v>416</v>
      </c>
      <c r="L410" s="420"/>
      <c r="M410" s="371">
        <f t="shared" si="929"/>
        <v>378</v>
      </c>
      <c r="N410" s="372">
        <f t="shared" si="930"/>
        <v>416</v>
      </c>
      <c r="O410" s="371">
        <f t="shared" si="931"/>
        <v>0</v>
      </c>
      <c r="P410" s="372">
        <f t="shared" si="932"/>
        <v>416</v>
      </c>
      <c r="Q410" s="424">
        <v>14</v>
      </c>
      <c r="R410" s="510">
        <v>20</v>
      </c>
      <c r="S410" s="371">
        <f t="shared" si="933"/>
        <v>0</v>
      </c>
      <c r="T410" s="372">
        <f t="shared" si="934"/>
        <v>20</v>
      </c>
      <c r="U410" s="426">
        <v>15</v>
      </c>
      <c r="V410" s="510">
        <v>12</v>
      </c>
      <c r="W410" s="371">
        <f t="shared" si="935"/>
        <v>0</v>
      </c>
      <c r="X410" s="372">
        <f t="shared" si="936"/>
        <v>12</v>
      </c>
      <c r="Y410" s="426"/>
      <c r="Z410" s="425"/>
      <c r="AA410" s="371">
        <f t="shared" si="937"/>
        <v>0</v>
      </c>
      <c r="AB410" s="372">
        <f t="shared" si="938"/>
        <v>0</v>
      </c>
      <c r="AC410" s="358">
        <f t="shared" si="939"/>
        <v>29</v>
      </c>
      <c r="AD410" s="372">
        <f t="shared" si="940"/>
        <v>32</v>
      </c>
      <c r="AE410" s="358">
        <f t="shared" si="941"/>
        <v>0</v>
      </c>
      <c r="AF410" s="372">
        <f t="shared" si="942"/>
        <v>32</v>
      </c>
      <c r="AG410" s="427">
        <v>3.2857142857142856</v>
      </c>
      <c r="AH410" s="510">
        <v>4</v>
      </c>
      <c r="AI410" s="371">
        <f t="shared" si="943"/>
        <v>46</v>
      </c>
      <c r="AJ410" s="372">
        <f t="shared" si="944"/>
        <v>80</v>
      </c>
      <c r="AK410" s="426">
        <v>4.0666666666666664</v>
      </c>
      <c r="AL410" s="510">
        <v>3.2</v>
      </c>
      <c r="AM410" s="371">
        <f t="shared" si="945"/>
        <v>61</v>
      </c>
      <c r="AN410" s="372">
        <f t="shared" si="946"/>
        <v>38.400000000000006</v>
      </c>
      <c r="AO410" s="426"/>
      <c r="AP410" s="446"/>
      <c r="AQ410" s="371">
        <f t="shared" si="947"/>
        <v>0</v>
      </c>
      <c r="AR410" s="372">
        <f t="shared" si="948"/>
        <v>0</v>
      </c>
      <c r="AS410" s="371">
        <f t="shared" si="949"/>
        <v>3.6896551724137931</v>
      </c>
      <c r="AT410" s="372">
        <f t="shared" si="950"/>
        <v>3.7</v>
      </c>
      <c r="AU410" s="371">
        <f t="shared" si="951"/>
        <v>107</v>
      </c>
      <c r="AV410" s="372">
        <f t="shared" si="952"/>
        <v>118.4</v>
      </c>
      <c r="AW410" s="426"/>
      <c r="AX410" s="510">
        <v>88.4</v>
      </c>
      <c r="AY410" s="371">
        <f t="shared" si="953"/>
        <v>0</v>
      </c>
      <c r="AZ410" s="372">
        <f t="shared" si="954"/>
        <v>1768</v>
      </c>
      <c r="BA410" s="426"/>
      <c r="BB410" s="510">
        <v>70.8</v>
      </c>
      <c r="BC410" s="371">
        <f t="shared" si="955"/>
        <v>0</v>
      </c>
      <c r="BD410" s="372">
        <f t="shared" si="956"/>
        <v>849.59999999999991</v>
      </c>
      <c r="BE410" s="421"/>
      <c r="BF410" s="420"/>
      <c r="BG410" s="371">
        <f t="shared" si="880"/>
        <v>0</v>
      </c>
      <c r="BH410" s="372">
        <f t="shared" si="880"/>
        <v>0</v>
      </c>
      <c r="BI410" s="371">
        <f t="shared" si="881"/>
        <v>0</v>
      </c>
      <c r="BJ410" s="372">
        <f t="shared" si="881"/>
        <v>81.8</v>
      </c>
      <c r="BK410" s="371">
        <f t="shared" si="882"/>
        <v>0</v>
      </c>
      <c r="BL410" s="372">
        <f t="shared" si="882"/>
        <v>2617.6</v>
      </c>
      <c r="BM410" s="431">
        <v>78</v>
      </c>
      <c r="BN410" s="510">
        <v>81</v>
      </c>
      <c r="BO410" s="371">
        <f t="shared" si="918"/>
        <v>0</v>
      </c>
      <c r="BP410" s="372">
        <f t="shared" si="918"/>
        <v>81</v>
      </c>
      <c r="BQ410" s="426">
        <v>59</v>
      </c>
      <c r="BR410" s="510">
        <v>76</v>
      </c>
      <c r="BS410" s="371">
        <f t="shared" si="919"/>
        <v>0</v>
      </c>
      <c r="BT410" s="372">
        <f t="shared" si="919"/>
        <v>76</v>
      </c>
      <c r="BU410" s="426"/>
      <c r="BV410" s="425"/>
      <c r="BW410" s="371">
        <f t="shared" si="920"/>
        <v>0</v>
      </c>
      <c r="BX410" s="423">
        <f t="shared" si="878"/>
        <v>0</v>
      </c>
      <c r="BY410" s="358">
        <f t="shared" si="883"/>
        <v>137</v>
      </c>
      <c r="BZ410" s="372">
        <f t="shared" si="883"/>
        <v>157</v>
      </c>
      <c r="CA410" s="358">
        <f t="shared" si="884"/>
        <v>0</v>
      </c>
      <c r="CB410" s="372">
        <f t="shared" si="884"/>
        <v>157</v>
      </c>
      <c r="CC410" s="427">
        <v>4.5512820512820511</v>
      </c>
      <c r="CD410" s="510">
        <v>4.5999999999999996</v>
      </c>
      <c r="CE410" s="371">
        <f t="shared" si="924"/>
        <v>355</v>
      </c>
      <c r="CF410" s="372">
        <f t="shared" si="924"/>
        <v>372.59999999999997</v>
      </c>
      <c r="CG410" s="426">
        <v>5.0169491525423728</v>
      </c>
      <c r="CH410" s="510">
        <v>5.3</v>
      </c>
      <c r="CI410" s="371">
        <f t="shared" si="921"/>
        <v>296</v>
      </c>
      <c r="CJ410" s="372">
        <f t="shared" si="921"/>
        <v>402.8</v>
      </c>
      <c r="CK410" s="426"/>
      <c r="CL410" s="446"/>
      <c r="CM410" s="371">
        <f t="shared" si="922"/>
        <v>0</v>
      </c>
      <c r="CN410" s="372">
        <f t="shared" si="922"/>
        <v>0</v>
      </c>
      <c r="CO410" s="371">
        <f t="shared" si="885"/>
        <v>4.7518248175182478</v>
      </c>
      <c r="CP410" s="372">
        <f t="shared" si="885"/>
        <v>4.9388535031847134</v>
      </c>
      <c r="CQ410" s="371">
        <f t="shared" si="886"/>
        <v>651</v>
      </c>
      <c r="CR410" s="372">
        <f t="shared" si="886"/>
        <v>775.4</v>
      </c>
      <c r="CS410" s="426"/>
      <c r="CT410" s="510">
        <v>92.8</v>
      </c>
      <c r="CU410" s="371">
        <f t="shared" si="925"/>
        <v>0</v>
      </c>
      <c r="CV410" s="372">
        <f t="shared" si="925"/>
        <v>7516.8</v>
      </c>
      <c r="CW410" s="426"/>
      <c r="CX410" s="510">
        <v>90.9</v>
      </c>
      <c r="CY410" s="371">
        <f t="shared" si="926"/>
        <v>0</v>
      </c>
      <c r="CZ410" s="372">
        <f t="shared" si="926"/>
        <v>6908.4000000000005</v>
      </c>
      <c r="DA410" s="421"/>
      <c r="DB410" s="420"/>
      <c r="DC410" s="371">
        <f t="shared" si="887"/>
        <v>0</v>
      </c>
      <c r="DD410" s="372">
        <f t="shared" si="887"/>
        <v>0</v>
      </c>
      <c r="DE410" s="371">
        <f t="shared" si="888"/>
        <v>0</v>
      </c>
      <c r="DF410" s="372">
        <f t="shared" si="888"/>
        <v>91.880254777070064</v>
      </c>
      <c r="DG410" s="371">
        <f t="shared" si="889"/>
        <v>0</v>
      </c>
      <c r="DH410" s="372">
        <f t="shared" si="889"/>
        <v>14425.2</v>
      </c>
      <c r="DI410" s="371">
        <f t="shared" si="890"/>
        <v>166</v>
      </c>
      <c r="DJ410" s="372">
        <f t="shared" si="890"/>
        <v>189</v>
      </c>
      <c r="DK410" s="371">
        <f t="shared" si="890"/>
        <v>0</v>
      </c>
      <c r="DL410" s="372">
        <f t="shared" si="890"/>
        <v>189</v>
      </c>
      <c r="DM410" s="371">
        <f t="shared" si="891"/>
        <v>4.5662650602409638</v>
      </c>
      <c r="DN410" s="372">
        <f t="shared" si="891"/>
        <v>4.7291005291005286</v>
      </c>
      <c r="DO410" s="371">
        <f t="shared" si="892"/>
        <v>758</v>
      </c>
      <c r="DP410" s="372">
        <f t="shared" si="892"/>
        <v>893.8</v>
      </c>
      <c r="DQ410" s="371">
        <f t="shared" si="893"/>
        <v>0</v>
      </c>
      <c r="DR410" s="372">
        <f t="shared" si="893"/>
        <v>90.173544973544963</v>
      </c>
      <c r="DS410" s="371">
        <f t="shared" si="894"/>
        <v>0</v>
      </c>
      <c r="DT410" s="372">
        <f t="shared" si="894"/>
        <v>17042.8</v>
      </c>
      <c r="DU410" s="424">
        <v>58</v>
      </c>
      <c r="DV410" s="510">
        <v>64</v>
      </c>
      <c r="DW410" s="371">
        <f t="shared" si="895"/>
        <v>0</v>
      </c>
      <c r="DX410" s="372">
        <f t="shared" si="895"/>
        <v>64</v>
      </c>
      <c r="DY410" s="426">
        <v>112</v>
      </c>
      <c r="DZ410" s="510">
        <v>118</v>
      </c>
      <c r="EA410" s="371">
        <f t="shared" si="896"/>
        <v>0</v>
      </c>
      <c r="EB410" s="372">
        <f t="shared" si="896"/>
        <v>118</v>
      </c>
      <c r="EC410" s="426"/>
      <c r="ED410" s="425"/>
      <c r="EE410" s="371">
        <f t="shared" si="897"/>
        <v>0</v>
      </c>
      <c r="EF410" s="372">
        <f t="shared" si="897"/>
        <v>0</v>
      </c>
      <c r="EG410" s="358">
        <f t="shared" si="898"/>
        <v>170</v>
      </c>
      <c r="EH410" s="372">
        <f t="shared" si="898"/>
        <v>182</v>
      </c>
      <c r="EI410" s="358">
        <f t="shared" si="899"/>
        <v>0</v>
      </c>
      <c r="EJ410" s="372">
        <f t="shared" si="899"/>
        <v>182</v>
      </c>
      <c r="EK410" s="427">
        <v>3.2241379310344827</v>
      </c>
      <c r="EL410" s="510">
        <v>3.1</v>
      </c>
      <c r="EM410" s="371">
        <f t="shared" si="959"/>
        <v>187</v>
      </c>
      <c r="EN410" s="372">
        <f t="shared" si="959"/>
        <v>198.4</v>
      </c>
      <c r="EO410" s="426">
        <v>3.1964285714285716</v>
      </c>
      <c r="EP410" s="510">
        <v>2.9</v>
      </c>
      <c r="EQ410" s="371">
        <f t="shared" si="923"/>
        <v>358</v>
      </c>
      <c r="ER410" s="372">
        <f t="shared" si="923"/>
        <v>342.2</v>
      </c>
      <c r="ES410" s="426"/>
      <c r="ET410" s="446"/>
      <c r="EU410" s="371">
        <f t="shared" si="957"/>
        <v>0</v>
      </c>
      <c r="EV410" s="372">
        <f t="shared" si="958"/>
        <v>0</v>
      </c>
      <c r="EW410" s="371">
        <f t="shared" si="900"/>
        <v>3.2058823529411766</v>
      </c>
      <c r="EX410" s="372">
        <f t="shared" si="900"/>
        <v>2.9703296703296704</v>
      </c>
      <c r="EY410" s="371">
        <f t="shared" si="901"/>
        <v>545</v>
      </c>
      <c r="EZ410" s="372">
        <f t="shared" si="901"/>
        <v>540.6</v>
      </c>
      <c r="FA410" s="426"/>
      <c r="FB410" s="510">
        <v>66.900000000000006</v>
      </c>
      <c r="FC410" s="371">
        <f t="shared" si="902"/>
        <v>0</v>
      </c>
      <c r="FD410" s="372">
        <f t="shared" si="902"/>
        <v>4281.6000000000004</v>
      </c>
      <c r="FE410" s="426"/>
      <c r="FF410" s="510">
        <v>54.6</v>
      </c>
      <c r="FG410" s="371">
        <f t="shared" si="903"/>
        <v>0</v>
      </c>
      <c r="FH410" s="372">
        <f t="shared" si="903"/>
        <v>6442.8</v>
      </c>
      <c r="FI410" s="421"/>
      <c r="FJ410" s="420"/>
      <c r="FK410" s="371">
        <f t="shared" si="904"/>
        <v>0</v>
      </c>
      <c r="FL410" s="372">
        <f t="shared" si="904"/>
        <v>0</v>
      </c>
      <c r="FM410" s="371">
        <f t="shared" si="905"/>
        <v>0</v>
      </c>
      <c r="FN410" s="372">
        <f t="shared" si="905"/>
        <v>58.925274725274733</v>
      </c>
      <c r="FO410" s="371">
        <f t="shared" si="906"/>
        <v>0</v>
      </c>
      <c r="FP410" s="372">
        <f t="shared" si="906"/>
        <v>10724.400000000001</v>
      </c>
      <c r="FQ410" s="424">
        <v>42</v>
      </c>
      <c r="FR410" s="510">
        <v>45</v>
      </c>
      <c r="FS410" s="371">
        <f t="shared" si="907"/>
        <v>0</v>
      </c>
      <c r="FT410" s="372">
        <f t="shared" si="907"/>
        <v>45</v>
      </c>
      <c r="FU410" s="426">
        <v>4.5476190476190474</v>
      </c>
      <c r="FV410" s="510">
        <v>6.2</v>
      </c>
      <c r="FW410" s="371">
        <f t="shared" si="908"/>
        <v>191</v>
      </c>
      <c r="FX410" s="372">
        <f t="shared" si="908"/>
        <v>279</v>
      </c>
      <c r="FY410" s="426"/>
      <c r="FZ410" s="510">
        <v>74.599999999999994</v>
      </c>
      <c r="GA410" s="371">
        <f t="shared" si="909"/>
        <v>0</v>
      </c>
      <c r="GB410" s="372">
        <f t="shared" si="909"/>
        <v>3356.9999999999995</v>
      </c>
      <c r="GC410" s="406">
        <f t="shared" si="962"/>
        <v>150</v>
      </c>
      <c r="GD410" s="372">
        <f t="shared" si="962"/>
        <v>165</v>
      </c>
      <c r="GE410" s="371">
        <f t="shared" si="962"/>
        <v>0</v>
      </c>
      <c r="GF410" s="372">
        <f t="shared" si="960"/>
        <v>165</v>
      </c>
      <c r="GG410" s="371">
        <f t="shared" si="910"/>
        <v>588</v>
      </c>
      <c r="GH410" s="372">
        <f t="shared" si="910"/>
        <v>651</v>
      </c>
      <c r="GI410" s="371" t="str">
        <f t="shared" si="911"/>
        <v/>
      </c>
      <c r="GJ410" s="372">
        <f t="shared" si="911"/>
        <v>13566.4</v>
      </c>
      <c r="GK410" s="406">
        <f t="shared" si="963"/>
        <v>186</v>
      </c>
      <c r="GL410" s="372">
        <f t="shared" si="963"/>
        <v>206</v>
      </c>
      <c r="GM410" s="371">
        <f t="shared" si="963"/>
        <v>0</v>
      </c>
      <c r="GN410" s="372">
        <f t="shared" si="961"/>
        <v>206</v>
      </c>
      <c r="GO410" s="371">
        <f t="shared" si="912"/>
        <v>715</v>
      </c>
      <c r="GP410" s="372">
        <f t="shared" si="912"/>
        <v>783.40000000000009</v>
      </c>
      <c r="GQ410" s="371">
        <f t="shared" si="913"/>
        <v>0</v>
      </c>
      <c r="GR410" s="372">
        <f t="shared" si="913"/>
        <v>14200.8</v>
      </c>
      <c r="GS410" s="406">
        <f t="shared" si="964"/>
        <v>336</v>
      </c>
      <c r="GT410" s="372">
        <f t="shared" si="964"/>
        <v>371</v>
      </c>
      <c r="GU410" s="371">
        <f t="shared" si="964"/>
        <v>0</v>
      </c>
      <c r="GV410" s="372">
        <f t="shared" si="964"/>
        <v>371</v>
      </c>
      <c r="GW410" s="371">
        <f t="shared" si="914"/>
        <v>1303</v>
      </c>
      <c r="GX410" s="372">
        <f t="shared" si="914"/>
        <v>1434.4</v>
      </c>
      <c r="GY410" s="371" t="str">
        <f t="shared" si="914"/>
        <v/>
      </c>
      <c r="GZ410" s="372">
        <f t="shared" si="879"/>
        <v>27767.199999999997</v>
      </c>
      <c r="HA410" s="406">
        <f t="shared" si="965"/>
        <v>0</v>
      </c>
      <c r="HB410" s="372">
        <f t="shared" si="965"/>
        <v>0</v>
      </c>
      <c r="HC410" s="371">
        <f t="shared" si="965"/>
        <v>0</v>
      </c>
      <c r="HD410" s="372">
        <f t="shared" si="965"/>
        <v>0</v>
      </c>
      <c r="HE410" s="371" t="str">
        <f t="shared" si="966"/>
        <v/>
      </c>
      <c r="HF410" s="372" t="str">
        <f t="shared" si="966"/>
        <v/>
      </c>
      <c r="HG410" s="371" t="str">
        <f t="shared" si="915"/>
        <v/>
      </c>
      <c r="HH410" s="372" t="str">
        <f t="shared" si="915"/>
        <v/>
      </c>
      <c r="HI410" s="406">
        <f t="shared" si="916"/>
        <v>1494</v>
      </c>
      <c r="HJ410" s="372">
        <f t="shared" si="916"/>
        <v>1713.4</v>
      </c>
      <c r="HK410" s="371" t="str">
        <f t="shared" si="917"/>
        <v/>
      </c>
      <c r="HL410" s="371">
        <f t="shared" si="917"/>
        <v>31124.2</v>
      </c>
    </row>
    <row r="411" spans="1:220" ht="15">
      <c r="A411" s="488" t="s">
        <v>287</v>
      </c>
      <c r="B411" s="487" t="s">
        <v>627</v>
      </c>
      <c r="C411" s="48"/>
      <c r="D411" s="488">
        <v>222822</v>
      </c>
      <c r="E411" s="442">
        <v>9</v>
      </c>
      <c r="F411" s="676">
        <v>278</v>
      </c>
      <c r="G411" s="420">
        <v>302</v>
      </c>
      <c r="H411" s="421">
        <v>2</v>
      </c>
      <c r="I411" s="510">
        <v>2</v>
      </c>
      <c r="J411" s="371">
        <f t="shared" si="927"/>
        <v>276</v>
      </c>
      <c r="K411" s="372">
        <f t="shared" si="928"/>
        <v>300</v>
      </c>
      <c r="L411" s="420"/>
      <c r="M411" s="371">
        <f t="shared" si="929"/>
        <v>276</v>
      </c>
      <c r="N411" s="372">
        <f t="shared" si="930"/>
        <v>300</v>
      </c>
      <c r="O411" s="371">
        <f t="shared" si="931"/>
        <v>0</v>
      </c>
      <c r="P411" s="372">
        <f t="shared" si="932"/>
        <v>300</v>
      </c>
      <c r="Q411" s="424">
        <v>8</v>
      </c>
      <c r="R411" s="510">
        <v>11</v>
      </c>
      <c r="S411" s="371">
        <f t="shared" si="933"/>
        <v>0</v>
      </c>
      <c r="T411" s="372">
        <f t="shared" si="934"/>
        <v>11</v>
      </c>
      <c r="U411" s="426">
        <v>6</v>
      </c>
      <c r="V411" s="510">
        <v>9</v>
      </c>
      <c r="W411" s="371">
        <f t="shared" si="935"/>
        <v>0</v>
      </c>
      <c r="X411" s="372">
        <f t="shared" si="936"/>
        <v>9</v>
      </c>
      <c r="Y411" s="426"/>
      <c r="Z411" s="425"/>
      <c r="AA411" s="371">
        <f t="shared" si="937"/>
        <v>0</v>
      </c>
      <c r="AB411" s="372">
        <f t="shared" si="938"/>
        <v>0</v>
      </c>
      <c r="AC411" s="358">
        <f t="shared" si="939"/>
        <v>14</v>
      </c>
      <c r="AD411" s="372">
        <f t="shared" si="940"/>
        <v>20</v>
      </c>
      <c r="AE411" s="358">
        <f t="shared" si="941"/>
        <v>0</v>
      </c>
      <c r="AF411" s="372">
        <f t="shared" si="942"/>
        <v>20</v>
      </c>
      <c r="AG411" s="427">
        <v>3.375</v>
      </c>
      <c r="AH411" s="510">
        <v>3.9</v>
      </c>
      <c r="AI411" s="371">
        <f t="shared" si="943"/>
        <v>27</v>
      </c>
      <c r="AJ411" s="372">
        <f t="shared" si="944"/>
        <v>42.9</v>
      </c>
      <c r="AK411" s="426">
        <v>3.3333333333333335</v>
      </c>
      <c r="AL411" s="510">
        <v>3.9</v>
      </c>
      <c r="AM411" s="371">
        <f t="shared" si="945"/>
        <v>20</v>
      </c>
      <c r="AN411" s="372">
        <f t="shared" si="946"/>
        <v>35.1</v>
      </c>
      <c r="AO411" s="426"/>
      <c r="AP411" s="446"/>
      <c r="AQ411" s="371">
        <f t="shared" si="947"/>
        <v>0</v>
      </c>
      <c r="AR411" s="372">
        <f t="shared" si="948"/>
        <v>0</v>
      </c>
      <c r="AS411" s="371">
        <f t="shared" si="949"/>
        <v>3.3571428571428572</v>
      </c>
      <c r="AT411" s="372">
        <f t="shared" si="950"/>
        <v>3.9</v>
      </c>
      <c r="AU411" s="371">
        <f t="shared" si="951"/>
        <v>47</v>
      </c>
      <c r="AV411" s="372">
        <f t="shared" si="952"/>
        <v>78</v>
      </c>
      <c r="AW411" s="426"/>
      <c r="AX411" s="510">
        <v>80.2</v>
      </c>
      <c r="AY411" s="371">
        <f t="shared" si="953"/>
        <v>0</v>
      </c>
      <c r="AZ411" s="372">
        <f t="shared" si="954"/>
        <v>882.2</v>
      </c>
      <c r="BA411" s="426"/>
      <c r="BB411" s="510">
        <v>82.7</v>
      </c>
      <c r="BC411" s="371">
        <f t="shared" si="955"/>
        <v>0</v>
      </c>
      <c r="BD411" s="372">
        <f t="shared" si="956"/>
        <v>744.30000000000007</v>
      </c>
      <c r="BE411" s="421"/>
      <c r="BF411" s="420"/>
      <c r="BG411" s="371">
        <f t="shared" si="880"/>
        <v>0</v>
      </c>
      <c r="BH411" s="372">
        <f t="shared" si="880"/>
        <v>0</v>
      </c>
      <c r="BI411" s="371">
        <f t="shared" si="881"/>
        <v>0</v>
      </c>
      <c r="BJ411" s="372">
        <f t="shared" si="881"/>
        <v>81.325000000000003</v>
      </c>
      <c r="BK411" s="371">
        <f t="shared" si="882"/>
        <v>0</v>
      </c>
      <c r="BL411" s="372">
        <f t="shared" si="882"/>
        <v>1626.5</v>
      </c>
      <c r="BM411" s="431">
        <v>53</v>
      </c>
      <c r="BN411" s="510">
        <v>61</v>
      </c>
      <c r="BO411" s="371">
        <f t="shared" si="918"/>
        <v>0</v>
      </c>
      <c r="BP411" s="372">
        <f t="shared" si="918"/>
        <v>61</v>
      </c>
      <c r="BQ411" s="426">
        <v>39</v>
      </c>
      <c r="BR411" s="510">
        <v>30</v>
      </c>
      <c r="BS411" s="371">
        <f t="shared" si="919"/>
        <v>0</v>
      </c>
      <c r="BT411" s="372">
        <f t="shared" si="919"/>
        <v>30</v>
      </c>
      <c r="BU411" s="426"/>
      <c r="BV411" s="425"/>
      <c r="BW411" s="371">
        <f t="shared" si="920"/>
        <v>0</v>
      </c>
      <c r="BX411" s="423">
        <f t="shared" si="878"/>
        <v>0</v>
      </c>
      <c r="BY411" s="358">
        <f t="shared" si="883"/>
        <v>92</v>
      </c>
      <c r="BZ411" s="372">
        <f t="shared" si="883"/>
        <v>91</v>
      </c>
      <c r="CA411" s="358">
        <f t="shared" si="884"/>
        <v>0</v>
      </c>
      <c r="CB411" s="372">
        <f t="shared" si="884"/>
        <v>91</v>
      </c>
      <c r="CC411" s="427">
        <v>5.1886792452830193</v>
      </c>
      <c r="CD411" s="510">
        <v>5</v>
      </c>
      <c r="CE411" s="371">
        <f t="shared" si="924"/>
        <v>275</v>
      </c>
      <c r="CF411" s="372">
        <f t="shared" si="924"/>
        <v>305</v>
      </c>
      <c r="CG411" s="426">
        <v>5.1282051282051286</v>
      </c>
      <c r="CH411" s="510">
        <v>5.8</v>
      </c>
      <c r="CI411" s="371">
        <f t="shared" si="921"/>
        <v>200.00000000000003</v>
      </c>
      <c r="CJ411" s="372">
        <f t="shared" si="921"/>
        <v>174</v>
      </c>
      <c r="CK411" s="426"/>
      <c r="CL411" s="446"/>
      <c r="CM411" s="371">
        <f t="shared" si="922"/>
        <v>0</v>
      </c>
      <c r="CN411" s="372">
        <f t="shared" si="922"/>
        <v>0</v>
      </c>
      <c r="CO411" s="371">
        <f t="shared" si="885"/>
        <v>5.1630434782608692</v>
      </c>
      <c r="CP411" s="372">
        <f t="shared" si="885"/>
        <v>5.2637362637362637</v>
      </c>
      <c r="CQ411" s="371">
        <f t="shared" si="886"/>
        <v>474.99999999999994</v>
      </c>
      <c r="CR411" s="372">
        <f t="shared" si="886"/>
        <v>479</v>
      </c>
      <c r="CS411" s="426"/>
      <c r="CT411" s="510">
        <v>95.5</v>
      </c>
      <c r="CU411" s="371">
        <f t="shared" si="925"/>
        <v>0</v>
      </c>
      <c r="CV411" s="372">
        <f t="shared" si="925"/>
        <v>5825.5</v>
      </c>
      <c r="CW411" s="426"/>
      <c r="CX411" s="510">
        <v>90.5</v>
      </c>
      <c r="CY411" s="371">
        <f t="shared" si="926"/>
        <v>0</v>
      </c>
      <c r="CZ411" s="372">
        <f t="shared" si="926"/>
        <v>2715</v>
      </c>
      <c r="DA411" s="421"/>
      <c r="DB411" s="420"/>
      <c r="DC411" s="371">
        <f t="shared" si="887"/>
        <v>0</v>
      </c>
      <c r="DD411" s="372">
        <f t="shared" si="887"/>
        <v>0</v>
      </c>
      <c r="DE411" s="371">
        <f t="shared" si="888"/>
        <v>0</v>
      </c>
      <c r="DF411" s="372">
        <f t="shared" si="888"/>
        <v>93.85164835164835</v>
      </c>
      <c r="DG411" s="371">
        <f t="shared" si="889"/>
        <v>0</v>
      </c>
      <c r="DH411" s="372">
        <f t="shared" si="889"/>
        <v>8540.5</v>
      </c>
      <c r="DI411" s="371">
        <f t="shared" si="890"/>
        <v>106</v>
      </c>
      <c r="DJ411" s="372">
        <f t="shared" si="890"/>
        <v>111</v>
      </c>
      <c r="DK411" s="371">
        <f t="shared" si="890"/>
        <v>0</v>
      </c>
      <c r="DL411" s="372">
        <f t="shared" si="890"/>
        <v>111</v>
      </c>
      <c r="DM411" s="371">
        <f t="shared" si="891"/>
        <v>4.9245283018867925</v>
      </c>
      <c r="DN411" s="372">
        <f t="shared" si="891"/>
        <v>5.0180180180180178</v>
      </c>
      <c r="DO411" s="371">
        <f t="shared" si="892"/>
        <v>522</v>
      </c>
      <c r="DP411" s="372">
        <f t="shared" si="892"/>
        <v>557</v>
      </c>
      <c r="DQ411" s="371">
        <f t="shared" si="893"/>
        <v>0</v>
      </c>
      <c r="DR411" s="372">
        <f t="shared" si="893"/>
        <v>91.594594594594597</v>
      </c>
      <c r="DS411" s="371">
        <f t="shared" si="894"/>
        <v>0</v>
      </c>
      <c r="DT411" s="372">
        <f t="shared" si="894"/>
        <v>10167</v>
      </c>
      <c r="DU411" s="424">
        <v>25</v>
      </c>
      <c r="DV411" s="510">
        <v>34</v>
      </c>
      <c r="DW411" s="371">
        <f t="shared" si="895"/>
        <v>0</v>
      </c>
      <c r="DX411" s="372">
        <f t="shared" si="895"/>
        <v>34</v>
      </c>
      <c r="DY411" s="426">
        <v>44</v>
      </c>
      <c r="DZ411" s="510">
        <v>50</v>
      </c>
      <c r="EA411" s="371">
        <f t="shared" si="896"/>
        <v>0</v>
      </c>
      <c r="EB411" s="372">
        <f t="shared" si="896"/>
        <v>50</v>
      </c>
      <c r="EC411" s="426"/>
      <c r="ED411" s="425"/>
      <c r="EE411" s="371">
        <f t="shared" si="897"/>
        <v>0</v>
      </c>
      <c r="EF411" s="372">
        <f t="shared" si="897"/>
        <v>0</v>
      </c>
      <c r="EG411" s="358">
        <f t="shared" si="898"/>
        <v>69</v>
      </c>
      <c r="EH411" s="372">
        <f t="shared" si="898"/>
        <v>84</v>
      </c>
      <c r="EI411" s="358">
        <f t="shared" si="899"/>
        <v>0</v>
      </c>
      <c r="EJ411" s="372">
        <f t="shared" si="899"/>
        <v>84</v>
      </c>
      <c r="EK411" s="427">
        <v>3.28</v>
      </c>
      <c r="EL411" s="510">
        <v>3.7</v>
      </c>
      <c r="EM411" s="371">
        <f t="shared" si="959"/>
        <v>82</v>
      </c>
      <c r="EN411" s="372">
        <f t="shared" si="959"/>
        <v>125.80000000000001</v>
      </c>
      <c r="EO411" s="426">
        <v>4.25</v>
      </c>
      <c r="EP411" s="510">
        <v>3.2</v>
      </c>
      <c r="EQ411" s="371">
        <f t="shared" si="923"/>
        <v>187</v>
      </c>
      <c r="ER411" s="372">
        <f t="shared" si="923"/>
        <v>160</v>
      </c>
      <c r="ES411" s="426"/>
      <c r="ET411" s="446"/>
      <c r="EU411" s="371">
        <f t="shared" si="957"/>
        <v>0</v>
      </c>
      <c r="EV411" s="372">
        <f t="shared" si="958"/>
        <v>0</v>
      </c>
      <c r="EW411" s="371">
        <f t="shared" si="900"/>
        <v>3.8985507246376812</v>
      </c>
      <c r="EX411" s="372">
        <f t="shared" si="900"/>
        <v>3.4023809523809527</v>
      </c>
      <c r="EY411" s="371">
        <f t="shared" si="901"/>
        <v>269</v>
      </c>
      <c r="EZ411" s="372">
        <f t="shared" si="901"/>
        <v>285.8</v>
      </c>
      <c r="FA411" s="426"/>
      <c r="FB411" s="510">
        <v>81.5</v>
      </c>
      <c r="FC411" s="371">
        <f t="shared" si="902"/>
        <v>0</v>
      </c>
      <c r="FD411" s="372">
        <f t="shared" si="902"/>
        <v>2771</v>
      </c>
      <c r="FE411" s="426"/>
      <c r="FF411" s="510">
        <v>64</v>
      </c>
      <c r="FG411" s="371">
        <f t="shared" si="903"/>
        <v>0</v>
      </c>
      <c r="FH411" s="372">
        <f t="shared" si="903"/>
        <v>3200</v>
      </c>
      <c r="FI411" s="421"/>
      <c r="FJ411" s="420"/>
      <c r="FK411" s="371">
        <f t="shared" si="904"/>
        <v>0</v>
      </c>
      <c r="FL411" s="372">
        <f t="shared" si="904"/>
        <v>0</v>
      </c>
      <c r="FM411" s="371">
        <f t="shared" si="905"/>
        <v>0</v>
      </c>
      <c r="FN411" s="372">
        <f t="shared" si="905"/>
        <v>71.083333333333329</v>
      </c>
      <c r="FO411" s="371">
        <f t="shared" si="906"/>
        <v>0</v>
      </c>
      <c r="FP411" s="372">
        <f t="shared" si="906"/>
        <v>5971</v>
      </c>
      <c r="FQ411" s="424">
        <v>101</v>
      </c>
      <c r="FR411" s="510">
        <v>105</v>
      </c>
      <c r="FS411" s="371">
        <f t="shared" si="907"/>
        <v>0</v>
      </c>
      <c r="FT411" s="372">
        <f t="shared" si="907"/>
        <v>105</v>
      </c>
      <c r="FU411" s="426">
        <v>4.6534653465346532</v>
      </c>
      <c r="FV411" s="510">
        <v>5.0999999999999996</v>
      </c>
      <c r="FW411" s="371">
        <f t="shared" si="908"/>
        <v>469.99999999999994</v>
      </c>
      <c r="FX411" s="372">
        <f t="shared" si="908"/>
        <v>535.5</v>
      </c>
      <c r="FY411" s="426"/>
      <c r="FZ411" s="510">
        <v>90.2</v>
      </c>
      <c r="GA411" s="371">
        <f t="shared" si="909"/>
        <v>0</v>
      </c>
      <c r="GB411" s="372">
        <f t="shared" si="909"/>
        <v>9471</v>
      </c>
      <c r="GC411" s="406">
        <f t="shared" si="962"/>
        <v>86</v>
      </c>
      <c r="GD411" s="372">
        <f t="shared" si="962"/>
        <v>106</v>
      </c>
      <c r="GE411" s="371">
        <f t="shared" si="962"/>
        <v>0</v>
      </c>
      <c r="GF411" s="372">
        <f t="shared" si="960"/>
        <v>106</v>
      </c>
      <c r="GG411" s="371">
        <f t="shared" si="910"/>
        <v>384</v>
      </c>
      <c r="GH411" s="372">
        <f t="shared" si="910"/>
        <v>473.7</v>
      </c>
      <c r="GI411" s="371" t="str">
        <f t="shared" si="911"/>
        <v/>
      </c>
      <c r="GJ411" s="372">
        <f t="shared" si="911"/>
        <v>9478.7000000000007</v>
      </c>
      <c r="GK411" s="406">
        <f t="shared" si="963"/>
        <v>89</v>
      </c>
      <c r="GL411" s="372">
        <f t="shared" si="963"/>
        <v>89</v>
      </c>
      <c r="GM411" s="371">
        <f t="shared" si="963"/>
        <v>0</v>
      </c>
      <c r="GN411" s="372">
        <f t="shared" si="961"/>
        <v>89</v>
      </c>
      <c r="GO411" s="371">
        <f t="shared" si="912"/>
        <v>407</v>
      </c>
      <c r="GP411" s="372">
        <f t="shared" si="912"/>
        <v>369.1</v>
      </c>
      <c r="GQ411" s="371">
        <f t="shared" si="913"/>
        <v>0</v>
      </c>
      <c r="GR411" s="372">
        <f t="shared" si="913"/>
        <v>6659.3</v>
      </c>
      <c r="GS411" s="406">
        <f t="shared" si="964"/>
        <v>175</v>
      </c>
      <c r="GT411" s="372">
        <f t="shared" si="964"/>
        <v>195</v>
      </c>
      <c r="GU411" s="371">
        <f t="shared" si="964"/>
        <v>0</v>
      </c>
      <c r="GV411" s="372">
        <f t="shared" si="964"/>
        <v>195</v>
      </c>
      <c r="GW411" s="371">
        <f t="shared" si="914"/>
        <v>791</v>
      </c>
      <c r="GX411" s="372">
        <f t="shared" si="914"/>
        <v>842.8</v>
      </c>
      <c r="GY411" s="371" t="str">
        <f t="shared" si="914"/>
        <v/>
      </c>
      <c r="GZ411" s="372">
        <f t="shared" si="879"/>
        <v>16138</v>
      </c>
      <c r="HA411" s="406">
        <f t="shared" si="965"/>
        <v>0</v>
      </c>
      <c r="HB411" s="372">
        <f t="shared" si="965"/>
        <v>0</v>
      </c>
      <c r="HC411" s="371">
        <f t="shared" si="965"/>
        <v>0</v>
      </c>
      <c r="HD411" s="372">
        <f t="shared" si="965"/>
        <v>0</v>
      </c>
      <c r="HE411" s="371" t="str">
        <f t="shared" si="966"/>
        <v/>
      </c>
      <c r="HF411" s="372" t="str">
        <f t="shared" si="966"/>
        <v/>
      </c>
      <c r="HG411" s="371" t="str">
        <f t="shared" si="915"/>
        <v/>
      </c>
      <c r="HH411" s="372" t="str">
        <f t="shared" si="915"/>
        <v/>
      </c>
      <c r="HI411" s="406">
        <f t="shared" si="916"/>
        <v>1261</v>
      </c>
      <c r="HJ411" s="372">
        <f t="shared" si="916"/>
        <v>1378.3</v>
      </c>
      <c r="HK411" s="371" t="str">
        <f t="shared" si="917"/>
        <v/>
      </c>
      <c r="HL411" s="371">
        <f t="shared" si="917"/>
        <v>25609</v>
      </c>
    </row>
    <row r="412" spans="1:220" ht="15">
      <c r="A412" s="488" t="s">
        <v>287</v>
      </c>
      <c r="B412" s="487" t="s">
        <v>629</v>
      </c>
      <c r="C412" s="48"/>
      <c r="D412" s="488">
        <v>223773</v>
      </c>
      <c r="E412" s="442">
        <v>9</v>
      </c>
      <c r="F412" s="676">
        <v>257</v>
      </c>
      <c r="G412" s="420">
        <v>292</v>
      </c>
      <c r="H412" s="421">
        <v>6</v>
      </c>
      <c r="I412" s="510">
        <v>7</v>
      </c>
      <c r="J412" s="371">
        <f t="shared" si="927"/>
        <v>251</v>
      </c>
      <c r="K412" s="372">
        <f t="shared" si="928"/>
        <v>285</v>
      </c>
      <c r="L412" s="420"/>
      <c r="M412" s="371">
        <f t="shared" si="929"/>
        <v>251</v>
      </c>
      <c r="N412" s="372">
        <f t="shared" si="930"/>
        <v>285</v>
      </c>
      <c r="O412" s="371">
        <f t="shared" si="931"/>
        <v>0</v>
      </c>
      <c r="P412" s="372">
        <f t="shared" si="932"/>
        <v>285</v>
      </c>
      <c r="Q412" s="424">
        <v>3</v>
      </c>
      <c r="R412" s="510">
        <v>2</v>
      </c>
      <c r="S412" s="371">
        <f t="shared" si="933"/>
        <v>0</v>
      </c>
      <c r="T412" s="372">
        <f t="shared" si="934"/>
        <v>2</v>
      </c>
      <c r="U412" s="426">
        <v>1</v>
      </c>
      <c r="V412" s="510">
        <v>5</v>
      </c>
      <c r="W412" s="371">
        <f t="shared" si="935"/>
        <v>0</v>
      </c>
      <c r="X412" s="372">
        <f t="shared" si="936"/>
        <v>5</v>
      </c>
      <c r="Y412" s="426"/>
      <c r="Z412" s="425"/>
      <c r="AA412" s="371">
        <f t="shared" si="937"/>
        <v>0</v>
      </c>
      <c r="AB412" s="372">
        <f t="shared" si="938"/>
        <v>0</v>
      </c>
      <c r="AC412" s="358">
        <f t="shared" si="939"/>
        <v>4</v>
      </c>
      <c r="AD412" s="372">
        <f t="shared" si="940"/>
        <v>7</v>
      </c>
      <c r="AE412" s="358">
        <f t="shared" si="941"/>
        <v>0</v>
      </c>
      <c r="AF412" s="372">
        <f t="shared" si="942"/>
        <v>7</v>
      </c>
      <c r="AG412" s="427">
        <v>3</v>
      </c>
      <c r="AH412" s="510">
        <v>2.5</v>
      </c>
      <c r="AI412" s="371">
        <f t="shared" si="943"/>
        <v>9</v>
      </c>
      <c r="AJ412" s="372">
        <f t="shared" si="944"/>
        <v>5</v>
      </c>
      <c r="AK412" s="426">
        <v>3</v>
      </c>
      <c r="AL412" s="510">
        <v>3.4</v>
      </c>
      <c r="AM412" s="371">
        <f t="shared" si="945"/>
        <v>3</v>
      </c>
      <c r="AN412" s="372">
        <f t="shared" si="946"/>
        <v>17</v>
      </c>
      <c r="AO412" s="426"/>
      <c r="AP412" s="446"/>
      <c r="AQ412" s="371">
        <f t="shared" si="947"/>
        <v>0</v>
      </c>
      <c r="AR412" s="372">
        <f t="shared" si="948"/>
        <v>0</v>
      </c>
      <c r="AS412" s="371">
        <f t="shared" si="949"/>
        <v>3</v>
      </c>
      <c r="AT412" s="372">
        <f t="shared" si="950"/>
        <v>3.1428571428571428</v>
      </c>
      <c r="AU412" s="371">
        <f t="shared" si="951"/>
        <v>12</v>
      </c>
      <c r="AV412" s="372">
        <f t="shared" si="952"/>
        <v>22</v>
      </c>
      <c r="AW412" s="426"/>
      <c r="AX412" s="510">
        <v>72.5</v>
      </c>
      <c r="AY412" s="371">
        <f t="shared" si="953"/>
        <v>0</v>
      </c>
      <c r="AZ412" s="372">
        <f t="shared" si="954"/>
        <v>145</v>
      </c>
      <c r="BA412" s="426"/>
      <c r="BB412" s="510">
        <v>63.4</v>
      </c>
      <c r="BC412" s="371">
        <f t="shared" si="955"/>
        <v>0</v>
      </c>
      <c r="BD412" s="372">
        <f t="shared" si="956"/>
        <v>317</v>
      </c>
      <c r="BE412" s="421"/>
      <c r="BF412" s="420"/>
      <c r="BG412" s="371">
        <f t="shared" si="880"/>
        <v>0</v>
      </c>
      <c r="BH412" s="372">
        <f t="shared" si="880"/>
        <v>0</v>
      </c>
      <c r="BI412" s="371">
        <f t="shared" si="881"/>
        <v>0</v>
      </c>
      <c r="BJ412" s="372">
        <f t="shared" si="881"/>
        <v>66</v>
      </c>
      <c r="BK412" s="371">
        <f t="shared" si="882"/>
        <v>0</v>
      </c>
      <c r="BL412" s="372">
        <f t="shared" si="882"/>
        <v>462</v>
      </c>
      <c r="BM412" s="431">
        <v>35</v>
      </c>
      <c r="BN412" s="510">
        <v>43</v>
      </c>
      <c r="BO412" s="371">
        <f t="shared" si="918"/>
        <v>0</v>
      </c>
      <c r="BP412" s="372">
        <f t="shared" si="918"/>
        <v>43</v>
      </c>
      <c r="BQ412" s="426">
        <v>43</v>
      </c>
      <c r="BR412" s="510">
        <v>37</v>
      </c>
      <c r="BS412" s="371">
        <f t="shared" si="919"/>
        <v>0</v>
      </c>
      <c r="BT412" s="372">
        <f t="shared" si="919"/>
        <v>37</v>
      </c>
      <c r="BU412" s="426"/>
      <c r="BV412" s="425"/>
      <c r="BW412" s="371">
        <f t="shared" si="920"/>
        <v>0</v>
      </c>
      <c r="BX412" s="423">
        <f t="shared" si="878"/>
        <v>0</v>
      </c>
      <c r="BY412" s="358">
        <f t="shared" si="883"/>
        <v>78</v>
      </c>
      <c r="BZ412" s="372">
        <f t="shared" si="883"/>
        <v>80</v>
      </c>
      <c r="CA412" s="358">
        <f t="shared" si="884"/>
        <v>0</v>
      </c>
      <c r="CB412" s="372">
        <f t="shared" si="884"/>
        <v>80</v>
      </c>
      <c r="CC412" s="427">
        <v>3.9142857142857141</v>
      </c>
      <c r="CD412" s="510">
        <v>3.8</v>
      </c>
      <c r="CE412" s="371">
        <f t="shared" si="924"/>
        <v>137</v>
      </c>
      <c r="CF412" s="372">
        <f t="shared" si="924"/>
        <v>163.4</v>
      </c>
      <c r="CG412" s="426">
        <v>4.8372093023255811</v>
      </c>
      <c r="CH412" s="510">
        <v>4.0999999999999996</v>
      </c>
      <c r="CI412" s="371">
        <f t="shared" si="921"/>
        <v>208</v>
      </c>
      <c r="CJ412" s="372">
        <f t="shared" si="921"/>
        <v>151.69999999999999</v>
      </c>
      <c r="CK412" s="426"/>
      <c r="CL412" s="446"/>
      <c r="CM412" s="371">
        <f t="shared" si="922"/>
        <v>0</v>
      </c>
      <c r="CN412" s="372">
        <f t="shared" si="922"/>
        <v>0</v>
      </c>
      <c r="CO412" s="371">
        <f t="shared" si="885"/>
        <v>4.4230769230769234</v>
      </c>
      <c r="CP412" s="372">
        <f t="shared" si="885"/>
        <v>3.9387500000000002</v>
      </c>
      <c r="CQ412" s="371">
        <f t="shared" si="886"/>
        <v>345</v>
      </c>
      <c r="CR412" s="372">
        <f t="shared" si="886"/>
        <v>315.10000000000002</v>
      </c>
      <c r="CS412" s="426"/>
      <c r="CT412" s="510">
        <v>83.5</v>
      </c>
      <c r="CU412" s="371">
        <f t="shared" si="925"/>
        <v>0</v>
      </c>
      <c r="CV412" s="372">
        <f t="shared" si="925"/>
        <v>3590.5</v>
      </c>
      <c r="CW412" s="426"/>
      <c r="CX412" s="510">
        <v>75.8</v>
      </c>
      <c r="CY412" s="371">
        <f t="shared" si="926"/>
        <v>0</v>
      </c>
      <c r="CZ412" s="372">
        <f t="shared" si="926"/>
        <v>2804.6</v>
      </c>
      <c r="DA412" s="421"/>
      <c r="DB412" s="420"/>
      <c r="DC412" s="371">
        <f t="shared" si="887"/>
        <v>0</v>
      </c>
      <c r="DD412" s="372">
        <f t="shared" si="887"/>
        <v>0</v>
      </c>
      <c r="DE412" s="371">
        <f t="shared" si="888"/>
        <v>0</v>
      </c>
      <c r="DF412" s="372">
        <f t="shared" si="888"/>
        <v>79.938749999999999</v>
      </c>
      <c r="DG412" s="371">
        <f t="shared" si="889"/>
        <v>0</v>
      </c>
      <c r="DH412" s="372">
        <f t="shared" si="889"/>
        <v>6395.1</v>
      </c>
      <c r="DI412" s="371">
        <f t="shared" si="890"/>
        <v>82</v>
      </c>
      <c r="DJ412" s="372">
        <f t="shared" si="890"/>
        <v>87</v>
      </c>
      <c r="DK412" s="371">
        <f t="shared" si="890"/>
        <v>0</v>
      </c>
      <c r="DL412" s="372">
        <f t="shared" si="890"/>
        <v>87</v>
      </c>
      <c r="DM412" s="371">
        <f t="shared" si="891"/>
        <v>4.3536585365853657</v>
      </c>
      <c r="DN412" s="372">
        <f t="shared" si="891"/>
        <v>3.8747126436781612</v>
      </c>
      <c r="DO412" s="371">
        <f t="shared" si="892"/>
        <v>357</v>
      </c>
      <c r="DP412" s="372">
        <f t="shared" si="892"/>
        <v>337.1</v>
      </c>
      <c r="DQ412" s="371">
        <f t="shared" si="893"/>
        <v>0</v>
      </c>
      <c r="DR412" s="372">
        <f t="shared" si="893"/>
        <v>78.817241379310346</v>
      </c>
      <c r="DS412" s="371">
        <f t="shared" si="894"/>
        <v>0</v>
      </c>
      <c r="DT412" s="372">
        <f t="shared" si="894"/>
        <v>6857.1</v>
      </c>
      <c r="DU412" s="424">
        <v>31</v>
      </c>
      <c r="DV412" s="510">
        <v>27</v>
      </c>
      <c r="DW412" s="371">
        <f t="shared" si="895"/>
        <v>0</v>
      </c>
      <c r="DX412" s="372">
        <f t="shared" si="895"/>
        <v>27</v>
      </c>
      <c r="DY412" s="426">
        <v>40</v>
      </c>
      <c r="DZ412" s="510">
        <v>57</v>
      </c>
      <c r="EA412" s="371">
        <f t="shared" si="896"/>
        <v>0</v>
      </c>
      <c r="EB412" s="372">
        <f t="shared" si="896"/>
        <v>57</v>
      </c>
      <c r="EC412" s="426"/>
      <c r="ED412" s="425"/>
      <c r="EE412" s="371">
        <f t="shared" si="897"/>
        <v>0</v>
      </c>
      <c r="EF412" s="372">
        <f t="shared" si="897"/>
        <v>0</v>
      </c>
      <c r="EG412" s="358">
        <f t="shared" si="898"/>
        <v>71</v>
      </c>
      <c r="EH412" s="372">
        <f t="shared" si="898"/>
        <v>84</v>
      </c>
      <c r="EI412" s="358">
        <f t="shared" si="899"/>
        <v>0</v>
      </c>
      <c r="EJ412" s="372">
        <f t="shared" si="899"/>
        <v>84</v>
      </c>
      <c r="EK412" s="427">
        <v>2.4838709677419355</v>
      </c>
      <c r="EL412" s="510">
        <v>3</v>
      </c>
      <c r="EM412" s="371">
        <f t="shared" si="959"/>
        <v>77</v>
      </c>
      <c r="EN412" s="372">
        <f t="shared" si="959"/>
        <v>81</v>
      </c>
      <c r="EO412" s="426">
        <v>3.2250000000000001</v>
      </c>
      <c r="EP412" s="510">
        <v>3</v>
      </c>
      <c r="EQ412" s="371">
        <f t="shared" si="923"/>
        <v>129</v>
      </c>
      <c r="ER412" s="372">
        <f t="shared" si="923"/>
        <v>171</v>
      </c>
      <c r="ES412" s="426"/>
      <c r="ET412" s="446"/>
      <c r="EU412" s="371">
        <f t="shared" si="957"/>
        <v>0</v>
      </c>
      <c r="EV412" s="372">
        <f t="shared" si="958"/>
        <v>0</v>
      </c>
      <c r="EW412" s="371">
        <f t="shared" si="900"/>
        <v>2.9014084507042255</v>
      </c>
      <c r="EX412" s="372">
        <f t="shared" si="900"/>
        <v>3</v>
      </c>
      <c r="EY412" s="371">
        <f t="shared" si="901"/>
        <v>206</v>
      </c>
      <c r="EZ412" s="372">
        <f t="shared" si="901"/>
        <v>252</v>
      </c>
      <c r="FA412" s="426"/>
      <c r="FB412" s="510">
        <v>59.7</v>
      </c>
      <c r="FC412" s="371">
        <f t="shared" si="902"/>
        <v>0</v>
      </c>
      <c r="FD412" s="372">
        <f t="shared" si="902"/>
        <v>1611.9</v>
      </c>
      <c r="FE412" s="426"/>
      <c r="FF412" s="510">
        <v>41.7</v>
      </c>
      <c r="FG412" s="371">
        <f t="shared" si="903"/>
        <v>0</v>
      </c>
      <c r="FH412" s="372">
        <f t="shared" si="903"/>
        <v>2376.9</v>
      </c>
      <c r="FI412" s="421"/>
      <c r="FJ412" s="420"/>
      <c r="FK412" s="371">
        <f t="shared" si="904"/>
        <v>0</v>
      </c>
      <c r="FL412" s="372">
        <f t="shared" si="904"/>
        <v>0</v>
      </c>
      <c r="FM412" s="371">
        <f t="shared" si="905"/>
        <v>0</v>
      </c>
      <c r="FN412" s="372">
        <f t="shared" si="905"/>
        <v>47.485714285714288</v>
      </c>
      <c r="FO412" s="371">
        <f t="shared" si="906"/>
        <v>0</v>
      </c>
      <c r="FP412" s="372">
        <f t="shared" si="906"/>
        <v>3988.8</v>
      </c>
      <c r="FQ412" s="424">
        <v>98</v>
      </c>
      <c r="FR412" s="510">
        <v>114</v>
      </c>
      <c r="FS412" s="371">
        <f t="shared" si="907"/>
        <v>0</v>
      </c>
      <c r="FT412" s="372">
        <f t="shared" si="907"/>
        <v>114</v>
      </c>
      <c r="FU412" s="426">
        <v>2.5918367346938775</v>
      </c>
      <c r="FV412" s="510">
        <v>3.3</v>
      </c>
      <c r="FW412" s="371">
        <f t="shared" si="908"/>
        <v>254</v>
      </c>
      <c r="FX412" s="372">
        <f t="shared" si="908"/>
        <v>376.2</v>
      </c>
      <c r="FY412" s="426"/>
      <c r="FZ412" s="510">
        <v>35.200000000000003</v>
      </c>
      <c r="GA412" s="371">
        <f t="shared" si="909"/>
        <v>0</v>
      </c>
      <c r="GB412" s="372">
        <f t="shared" si="909"/>
        <v>4012.8</v>
      </c>
      <c r="GC412" s="406">
        <f t="shared" si="962"/>
        <v>69</v>
      </c>
      <c r="GD412" s="372">
        <f t="shared" si="962"/>
        <v>72</v>
      </c>
      <c r="GE412" s="371">
        <f t="shared" si="962"/>
        <v>0</v>
      </c>
      <c r="GF412" s="372">
        <f t="shared" si="960"/>
        <v>72</v>
      </c>
      <c r="GG412" s="371">
        <f t="shared" si="910"/>
        <v>223</v>
      </c>
      <c r="GH412" s="372">
        <f t="shared" si="910"/>
        <v>249.4</v>
      </c>
      <c r="GI412" s="371" t="str">
        <f t="shared" si="911"/>
        <v/>
      </c>
      <c r="GJ412" s="372">
        <f t="shared" si="911"/>
        <v>5347.4</v>
      </c>
      <c r="GK412" s="406">
        <f t="shared" si="963"/>
        <v>84</v>
      </c>
      <c r="GL412" s="372">
        <f t="shared" si="963"/>
        <v>99</v>
      </c>
      <c r="GM412" s="371">
        <f t="shared" si="963"/>
        <v>0</v>
      </c>
      <c r="GN412" s="372">
        <f t="shared" si="961"/>
        <v>99</v>
      </c>
      <c r="GO412" s="371">
        <f t="shared" si="912"/>
        <v>340</v>
      </c>
      <c r="GP412" s="372">
        <f t="shared" si="912"/>
        <v>339.7</v>
      </c>
      <c r="GQ412" s="371">
        <f t="shared" si="913"/>
        <v>0</v>
      </c>
      <c r="GR412" s="372">
        <f t="shared" si="913"/>
        <v>5498.5</v>
      </c>
      <c r="GS412" s="406">
        <f t="shared" si="964"/>
        <v>153</v>
      </c>
      <c r="GT412" s="372">
        <f t="shared" si="964"/>
        <v>171</v>
      </c>
      <c r="GU412" s="371">
        <f t="shared" si="964"/>
        <v>0</v>
      </c>
      <c r="GV412" s="372">
        <f t="shared" si="964"/>
        <v>171</v>
      </c>
      <c r="GW412" s="371">
        <f t="shared" si="914"/>
        <v>563</v>
      </c>
      <c r="GX412" s="372">
        <f t="shared" si="914"/>
        <v>589.1</v>
      </c>
      <c r="GY412" s="371" t="str">
        <f t="shared" si="914"/>
        <v/>
      </c>
      <c r="GZ412" s="372">
        <f t="shared" si="879"/>
        <v>10845.9</v>
      </c>
      <c r="HA412" s="406">
        <f t="shared" si="965"/>
        <v>0</v>
      </c>
      <c r="HB412" s="372">
        <f t="shared" si="965"/>
        <v>0</v>
      </c>
      <c r="HC412" s="371">
        <f t="shared" si="965"/>
        <v>0</v>
      </c>
      <c r="HD412" s="372">
        <f t="shared" si="965"/>
        <v>0</v>
      </c>
      <c r="HE412" s="371" t="str">
        <f t="shared" si="966"/>
        <v/>
      </c>
      <c r="HF412" s="372" t="str">
        <f t="shared" si="966"/>
        <v/>
      </c>
      <c r="HG412" s="371" t="str">
        <f t="shared" si="915"/>
        <v/>
      </c>
      <c r="HH412" s="372" t="str">
        <f t="shared" si="915"/>
        <v/>
      </c>
      <c r="HI412" s="406">
        <f t="shared" si="916"/>
        <v>817</v>
      </c>
      <c r="HJ412" s="372">
        <f t="shared" si="916"/>
        <v>965.3</v>
      </c>
      <c r="HK412" s="371" t="str">
        <f t="shared" si="917"/>
        <v/>
      </c>
      <c r="HL412" s="371">
        <f t="shared" si="917"/>
        <v>14858.7</v>
      </c>
    </row>
    <row r="413" spans="1:220" ht="15">
      <c r="A413" s="488" t="s">
        <v>287</v>
      </c>
      <c r="B413" s="487" t="s">
        <v>630</v>
      </c>
      <c r="C413" s="48"/>
      <c r="D413" s="488">
        <v>223898</v>
      </c>
      <c r="E413" s="442">
        <v>9</v>
      </c>
      <c r="F413" s="676">
        <v>220</v>
      </c>
      <c r="G413" s="420">
        <v>207</v>
      </c>
      <c r="H413" s="421">
        <v>0</v>
      </c>
      <c r="I413" s="510">
        <v>1</v>
      </c>
      <c r="J413" s="371">
        <f t="shared" si="927"/>
        <v>220</v>
      </c>
      <c r="K413" s="372">
        <f t="shared" si="928"/>
        <v>206</v>
      </c>
      <c r="L413" s="420"/>
      <c r="M413" s="371">
        <f t="shared" si="929"/>
        <v>220</v>
      </c>
      <c r="N413" s="372">
        <f t="shared" si="930"/>
        <v>206</v>
      </c>
      <c r="O413" s="371">
        <f t="shared" si="931"/>
        <v>0</v>
      </c>
      <c r="P413" s="372">
        <f t="shared" si="932"/>
        <v>206</v>
      </c>
      <c r="Q413" s="424">
        <v>15</v>
      </c>
      <c r="R413" s="510">
        <v>13</v>
      </c>
      <c r="S413" s="371">
        <f t="shared" si="933"/>
        <v>0</v>
      </c>
      <c r="T413" s="372">
        <f t="shared" si="934"/>
        <v>13</v>
      </c>
      <c r="U413" s="426">
        <v>1</v>
      </c>
      <c r="V413" s="510">
        <v>4</v>
      </c>
      <c r="W413" s="371">
        <f t="shared" si="935"/>
        <v>0</v>
      </c>
      <c r="X413" s="372">
        <f t="shared" si="936"/>
        <v>4</v>
      </c>
      <c r="Y413" s="426"/>
      <c r="Z413" s="425"/>
      <c r="AA413" s="371">
        <f t="shared" si="937"/>
        <v>0</v>
      </c>
      <c r="AB413" s="372">
        <f t="shared" si="938"/>
        <v>0</v>
      </c>
      <c r="AC413" s="358">
        <f t="shared" si="939"/>
        <v>16</v>
      </c>
      <c r="AD413" s="372">
        <f t="shared" si="940"/>
        <v>17</v>
      </c>
      <c r="AE413" s="358">
        <f t="shared" si="941"/>
        <v>0</v>
      </c>
      <c r="AF413" s="372">
        <f t="shared" si="942"/>
        <v>17</v>
      </c>
      <c r="AG413" s="427">
        <v>2.3333333333333335</v>
      </c>
      <c r="AH413" s="510">
        <v>2.2999999999999998</v>
      </c>
      <c r="AI413" s="371">
        <f t="shared" si="943"/>
        <v>35</v>
      </c>
      <c r="AJ413" s="372">
        <f t="shared" si="944"/>
        <v>29.9</v>
      </c>
      <c r="AK413" s="426">
        <v>3</v>
      </c>
      <c r="AL413" s="510">
        <v>3.8</v>
      </c>
      <c r="AM413" s="371">
        <f t="shared" si="945"/>
        <v>3</v>
      </c>
      <c r="AN413" s="372">
        <f t="shared" si="946"/>
        <v>15.2</v>
      </c>
      <c r="AO413" s="426"/>
      <c r="AP413" s="446"/>
      <c r="AQ413" s="371">
        <f t="shared" si="947"/>
        <v>0</v>
      </c>
      <c r="AR413" s="372">
        <f t="shared" si="948"/>
        <v>0</v>
      </c>
      <c r="AS413" s="371">
        <f t="shared" si="949"/>
        <v>2.375</v>
      </c>
      <c r="AT413" s="372">
        <f t="shared" si="950"/>
        <v>2.6529411764705877</v>
      </c>
      <c r="AU413" s="371">
        <f t="shared" si="951"/>
        <v>38</v>
      </c>
      <c r="AV413" s="372">
        <f t="shared" si="952"/>
        <v>45.099999999999994</v>
      </c>
      <c r="AW413" s="426"/>
      <c r="AX413" s="510">
        <v>59.1</v>
      </c>
      <c r="AY413" s="371">
        <f t="shared" si="953"/>
        <v>0</v>
      </c>
      <c r="AZ413" s="372">
        <f t="shared" si="954"/>
        <v>768.30000000000007</v>
      </c>
      <c r="BA413" s="426"/>
      <c r="BB413" s="510">
        <v>66.3</v>
      </c>
      <c r="BC413" s="371">
        <f t="shared" si="955"/>
        <v>0</v>
      </c>
      <c r="BD413" s="372">
        <f t="shared" si="956"/>
        <v>265.2</v>
      </c>
      <c r="BE413" s="421"/>
      <c r="BF413" s="420"/>
      <c r="BG413" s="371">
        <f t="shared" si="880"/>
        <v>0</v>
      </c>
      <c r="BH413" s="372">
        <f t="shared" si="880"/>
        <v>0</v>
      </c>
      <c r="BI413" s="371">
        <f t="shared" si="881"/>
        <v>0</v>
      </c>
      <c r="BJ413" s="372">
        <f t="shared" si="881"/>
        <v>60.794117647058826</v>
      </c>
      <c r="BK413" s="371">
        <f t="shared" si="882"/>
        <v>0</v>
      </c>
      <c r="BL413" s="372">
        <f t="shared" si="882"/>
        <v>1033.5</v>
      </c>
      <c r="BM413" s="431">
        <v>68</v>
      </c>
      <c r="BN413" s="510">
        <v>66</v>
      </c>
      <c r="BO413" s="371">
        <f t="shared" si="918"/>
        <v>0</v>
      </c>
      <c r="BP413" s="372">
        <f t="shared" si="918"/>
        <v>66</v>
      </c>
      <c r="BQ413" s="426">
        <v>43</v>
      </c>
      <c r="BR413" s="510">
        <v>46</v>
      </c>
      <c r="BS413" s="371">
        <f t="shared" si="919"/>
        <v>0</v>
      </c>
      <c r="BT413" s="372">
        <f t="shared" si="919"/>
        <v>46</v>
      </c>
      <c r="BU413" s="426"/>
      <c r="BV413" s="425"/>
      <c r="BW413" s="371">
        <f t="shared" si="920"/>
        <v>0</v>
      </c>
      <c r="BX413" s="423">
        <f t="shared" si="878"/>
        <v>0</v>
      </c>
      <c r="BY413" s="358">
        <f t="shared" si="883"/>
        <v>111</v>
      </c>
      <c r="BZ413" s="372">
        <f t="shared" si="883"/>
        <v>112</v>
      </c>
      <c r="CA413" s="358">
        <f t="shared" si="884"/>
        <v>0</v>
      </c>
      <c r="CB413" s="372">
        <f t="shared" si="884"/>
        <v>112</v>
      </c>
      <c r="CC413" s="427">
        <v>3.3676470588235294</v>
      </c>
      <c r="CD413" s="510">
        <v>3.5</v>
      </c>
      <c r="CE413" s="371">
        <f t="shared" si="924"/>
        <v>229</v>
      </c>
      <c r="CF413" s="372">
        <f t="shared" si="924"/>
        <v>231</v>
      </c>
      <c r="CG413" s="426">
        <v>4.558139534883721</v>
      </c>
      <c r="CH413" s="510">
        <v>5.2</v>
      </c>
      <c r="CI413" s="371">
        <f t="shared" si="921"/>
        <v>196</v>
      </c>
      <c r="CJ413" s="372">
        <f t="shared" si="921"/>
        <v>239.20000000000002</v>
      </c>
      <c r="CK413" s="426"/>
      <c r="CL413" s="446"/>
      <c r="CM413" s="371">
        <f t="shared" si="922"/>
        <v>0</v>
      </c>
      <c r="CN413" s="372">
        <f t="shared" si="922"/>
        <v>0</v>
      </c>
      <c r="CO413" s="371">
        <f t="shared" si="885"/>
        <v>3.8288288288288288</v>
      </c>
      <c r="CP413" s="372">
        <f t="shared" si="885"/>
        <v>4.1982142857142861</v>
      </c>
      <c r="CQ413" s="371">
        <f t="shared" si="886"/>
        <v>425</v>
      </c>
      <c r="CR413" s="372">
        <f t="shared" si="886"/>
        <v>470.20000000000005</v>
      </c>
      <c r="CS413" s="426"/>
      <c r="CT413" s="510">
        <v>78.7</v>
      </c>
      <c r="CU413" s="371">
        <f t="shared" si="925"/>
        <v>0</v>
      </c>
      <c r="CV413" s="372">
        <f t="shared" si="925"/>
        <v>5194.2</v>
      </c>
      <c r="CW413" s="426"/>
      <c r="CX413" s="510">
        <v>82.7</v>
      </c>
      <c r="CY413" s="371">
        <f t="shared" si="926"/>
        <v>0</v>
      </c>
      <c r="CZ413" s="372">
        <f t="shared" si="926"/>
        <v>3804.2000000000003</v>
      </c>
      <c r="DA413" s="421"/>
      <c r="DB413" s="420"/>
      <c r="DC413" s="371">
        <f t="shared" si="887"/>
        <v>0</v>
      </c>
      <c r="DD413" s="372">
        <f t="shared" si="887"/>
        <v>0</v>
      </c>
      <c r="DE413" s="371">
        <f t="shared" si="888"/>
        <v>0</v>
      </c>
      <c r="DF413" s="372">
        <f t="shared" si="888"/>
        <v>80.342857142857142</v>
      </c>
      <c r="DG413" s="371">
        <f t="shared" si="889"/>
        <v>0</v>
      </c>
      <c r="DH413" s="372">
        <f t="shared" si="889"/>
        <v>8998.4</v>
      </c>
      <c r="DI413" s="371">
        <f t="shared" si="890"/>
        <v>127</v>
      </c>
      <c r="DJ413" s="372">
        <f t="shared" si="890"/>
        <v>129</v>
      </c>
      <c r="DK413" s="371">
        <f t="shared" si="890"/>
        <v>0</v>
      </c>
      <c r="DL413" s="372">
        <f t="shared" si="890"/>
        <v>129</v>
      </c>
      <c r="DM413" s="371">
        <f t="shared" si="891"/>
        <v>3.6456692913385829</v>
      </c>
      <c r="DN413" s="372">
        <f t="shared" si="891"/>
        <v>3.9945736434108534</v>
      </c>
      <c r="DO413" s="371">
        <f t="shared" si="892"/>
        <v>463</v>
      </c>
      <c r="DP413" s="372">
        <f t="shared" si="892"/>
        <v>515.30000000000007</v>
      </c>
      <c r="DQ413" s="371">
        <f t="shared" si="893"/>
        <v>0</v>
      </c>
      <c r="DR413" s="372">
        <f t="shared" si="893"/>
        <v>77.766666666666666</v>
      </c>
      <c r="DS413" s="371">
        <f t="shared" si="894"/>
        <v>0</v>
      </c>
      <c r="DT413" s="372">
        <f t="shared" si="894"/>
        <v>10031.9</v>
      </c>
      <c r="DU413" s="424">
        <v>28</v>
      </c>
      <c r="DV413" s="510">
        <v>28</v>
      </c>
      <c r="DW413" s="371">
        <f t="shared" si="895"/>
        <v>0</v>
      </c>
      <c r="DX413" s="372">
        <f t="shared" si="895"/>
        <v>28</v>
      </c>
      <c r="DY413" s="426">
        <v>34</v>
      </c>
      <c r="DZ413" s="510">
        <v>31</v>
      </c>
      <c r="EA413" s="371">
        <f t="shared" si="896"/>
        <v>0</v>
      </c>
      <c r="EB413" s="372">
        <f t="shared" si="896"/>
        <v>31</v>
      </c>
      <c r="EC413" s="426"/>
      <c r="ED413" s="425"/>
      <c r="EE413" s="371">
        <f t="shared" si="897"/>
        <v>0</v>
      </c>
      <c r="EF413" s="372">
        <f t="shared" si="897"/>
        <v>0</v>
      </c>
      <c r="EG413" s="358">
        <f t="shared" si="898"/>
        <v>62</v>
      </c>
      <c r="EH413" s="372">
        <f t="shared" si="898"/>
        <v>59</v>
      </c>
      <c r="EI413" s="358">
        <f t="shared" si="899"/>
        <v>0</v>
      </c>
      <c r="EJ413" s="372">
        <f t="shared" si="899"/>
        <v>59</v>
      </c>
      <c r="EK413" s="427">
        <v>2.75</v>
      </c>
      <c r="EL413" s="510">
        <v>2.6</v>
      </c>
      <c r="EM413" s="371">
        <f t="shared" si="959"/>
        <v>77</v>
      </c>
      <c r="EN413" s="372">
        <f t="shared" si="959"/>
        <v>72.8</v>
      </c>
      <c r="EO413" s="426">
        <v>3.6470588235294117</v>
      </c>
      <c r="EP413" s="510">
        <v>3</v>
      </c>
      <c r="EQ413" s="371">
        <f t="shared" si="923"/>
        <v>124</v>
      </c>
      <c r="ER413" s="372">
        <f t="shared" si="923"/>
        <v>93</v>
      </c>
      <c r="ES413" s="426"/>
      <c r="ET413" s="446"/>
      <c r="EU413" s="371">
        <f t="shared" si="957"/>
        <v>0</v>
      </c>
      <c r="EV413" s="372">
        <f t="shared" si="958"/>
        <v>0</v>
      </c>
      <c r="EW413" s="371">
        <f t="shared" si="900"/>
        <v>3.2419354838709675</v>
      </c>
      <c r="EX413" s="372">
        <f t="shared" si="900"/>
        <v>2.8101694915254241</v>
      </c>
      <c r="EY413" s="371">
        <f t="shared" si="901"/>
        <v>201</v>
      </c>
      <c r="EZ413" s="372">
        <f t="shared" si="901"/>
        <v>165.8</v>
      </c>
      <c r="FA413" s="426"/>
      <c r="FB413" s="510">
        <v>60.7</v>
      </c>
      <c r="FC413" s="371">
        <f t="shared" si="902"/>
        <v>0</v>
      </c>
      <c r="FD413" s="372">
        <f t="shared" si="902"/>
        <v>1699.6000000000001</v>
      </c>
      <c r="FE413" s="426"/>
      <c r="FF413" s="510">
        <v>55.1</v>
      </c>
      <c r="FG413" s="371">
        <f t="shared" si="903"/>
        <v>0</v>
      </c>
      <c r="FH413" s="372">
        <f t="shared" si="903"/>
        <v>1708.1000000000001</v>
      </c>
      <c r="FI413" s="421"/>
      <c r="FJ413" s="420"/>
      <c r="FK413" s="371">
        <f t="shared" si="904"/>
        <v>0</v>
      </c>
      <c r="FL413" s="372">
        <f t="shared" si="904"/>
        <v>0</v>
      </c>
      <c r="FM413" s="371">
        <f t="shared" si="905"/>
        <v>0</v>
      </c>
      <c r="FN413" s="372">
        <f t="shared" si="905"/>
        <v>57.757627118644074</v>
      </c>
      <c r="FO413" s="371">
        <f t="shared" si="906"/>
        <v>0</v>
      </c>
      <c r="FP413" s="372">
        <f t="shared" si="906"/>
        <v>3407.7000000000003</v>
      </c>
      <c r="FQ413" s="424">
        <v>31</v>
      </c>
      <c r="FR413" s="510">
        <v>18</v>
      </c>
      <c r="FS413" s="371">
        <f t="shared" si="907"/>
        <v>0</v>
      </c>
      <c r="FT413" s="372">
        <f t="shared" si="907"/>
        <v>18</v>
      </c>
      <c r="FU413" s="426">
        <v>4.096774193548387</v>
      </c>
      <c r="FV413" s="510">
        <v>4</v>
      </c>
      <c r="FW413" s="371">
        <f t="shared" si="908"/>
        <v>127</v>
      </c>
      <c r="FX413" s="372">
        <f t="shared" si="908"/>
        <v>72</v>
      </c>
      <c r="FY413" s="426"/>
      <c r="FZ413" s="510">
        <v>61.7</v>
      </c>
      <c r="GA413" s="371">
        <f t="shared" si="909"/>
        <v>0</v>
      </c>
      <c r="GB413" s="372">
        <f t="shared" si="909"/>
        <v>1110.6000000000001</v>
      </c>
      <c r="GC413" s="406">
        <f t="shared" si="962"/>
        <v>111</v>
      </c>
      <c r="GD413" s="372">
        <f t="shared" si="962"/>
        <v>107</v>
      </c>
      <c r="GE413" s="371">
        <f t="shared" si="962"/>
        <v>0</v>
      </c>
      <c r="GF413" s="372">
        <f t="shared" si="960"/>
        <v>107</v>
      </c>
      <c r="GG413" s="371">
        <f t="shared" si="910"/>
        <v>341</v>
      </c>
      <c r="GH413" s="372">
        <f t="shared" si="910"/>
        <v>333.7</v>
      </c>
      <c r="GI413" s="371" t="str">
        <f t="shared" si="911"/>
        <v/>
      </c>
      <c r="GJ413" s="372">
        <f t="shared" si="911"/>
        <v>7662.1</v>
      </c>
      <c r="GK413" s="406">
        <f t="shared" si="963"/>
        <v>78</v>
      </c>
      <c r="GL413" s="372">
        <f t="shared" si="963"/>
        <v>81</v>
      </c>
      <c r="GM413" s="371">
        <f t="shared" si="963"/>
        <v>0</v>
      </c>
      <c r="GN413" s="372">
        <f t="shared" si="961"/>
        <v>81</v>
      </c>
      <c r="GO413" s="371">
        <f t="shared" si="912"/>
        <v>323</v>
      </c>
      <c r="GP413" s="372">
        <f t="shared" si="912"/>
        <v>347.4</v>
      </c>
      <c r="GQ413" s="371">
        <f t="shared" si="913"/>
        <v>0</v>
      </c>
      <c r="GR413" s="372">
        <f t="shared" si="913"/>
        <v>5777.5</v>
      </c>
      <c r="GS413" s="406">
        <f t="shared" si="964"/>
        <v>189</v>
      </c>
      <c r="GT413" s="372">
        <f t="shared" si="964"/>
        <v>188</v>
      </c>
      <c r="GU413" s="371">
        <f t="shared" si="964"/>
        <v>0</v>
      </c>
      <c r="GV413" s="372">
        <f t="shared" si="964"/>
        <v>188</v>
      </c>
      <c r="GW413" s="371">
        <f t="shared" si="914"/>
        <v>664</v>
      </c>
      <c r="GX413" s="372">
        <f t="shared" si="914"/>
        <v>681.09999999999991</v>
      </c>
      <c r="GY413" s="371" t="str">
        <f t="shared" si="914"/>
        <v/>
      </c>
      <c r="GZ413" s="372">
        <f t="shared" si="879"/>
        <v>13439.6</v>
      </c>
      <c r="HA413" s="406">
        <f t="shared" si="965"/>
        <v>0</v>
      </c>
      <c r="HB413" s="372">
        <f t="shared" si="965"/>
        <v>0</v>
      </c>
      <c r="HC413" s="371">
        <f t="shared" si="965"/>
        <v>0</v>
      </c>
      <c r="HD413" s="372">
        <f t="shared" si="965"/>
        <v>0</v>
      </c>
      <c r="HE413" s="371" t="str">
        <f t="shared" si="966"/>
        <v/>
      </c>
      <c r="HF413" s="372" t="str">
        <f t="shared" si="966"/>
        <v/>
      </c>
      <c r="HG413" s="371" t="str">
        <f t="shared" si="915"/>
        <v/>
      </c>
      <c r="HH413" s="372" t="str">
        <f t="shared" si="915"/>
        <v/>
      </c>
      <c r="HI413" s="406">
        <f t="shared" si="916"/>
        <v>791</v>
      </c>
      <c r="HJ413" s="372">
        <f t="shared" si="916"/>
        <v>753.10000000000014</v>
      </c>
      <c r="HK413" s="371" t="str">
        <f t="shared" si="917"/>
        <v/>
      </c>
      <c r="HL413" s="371">
        <f t="shared" si="917"/>
        <v>14550.2</v>
      </c>
    </row>
    <row r="414" spans="1:220" ht="15">
      <c r="A414" s="488" t="s">
        <v>287</v>
      </c>
      <c r="B414" s="487" t="s">
        <v>631</v>
      </c>
      <c r="C414" s="48"/>
      <c r="D414" s="488">
        <v>223320</v>
      </c>
      <c r="E414" s="442">
        <v>9</v>
      </c>
      <c r="F414" s="676">
        <v>217</v>
      </c>
      <c r="G414" s="420">
        <v>273</v>
      </c>
      <c r="H414" s="421">
        <v>1</v>
      </c>
      <c r="I414" s="510">
        <v>2</v>
      </c>
      <c r="J414" s="371">
        <f t="shared" si="927"/>
        <v>216</v>
      </c>
      <c r="K414" s="372">
        <f t="shared" si="928"/>
        <v>271</v>
      </c>
      <c r="L414" s="420"/>
      <c r="M414" s="371">
        <f t="shared" si="929"/>
        <v>216</v>
      </c>
      <c r="N414" s="372">
        <f t="shared" si="930"/>
        <v>271</v>
      </c>
      <c r="O414" s="371">
        <f t="shared" si="931"/>
        <v>0</v>
      </c>
      <c r="P414" s="372">
        <f t="shared" si="932"/>
        <v>271</v>
      </c>
      <c r="Q414" s="424">
        <v>8</v>
      </c>
      <c r="R414" s="510">
        <v>13</v>
      </c>
      <c r="S414" s="371">
        <f t="shared" si="933"/>
        <v>0</v>
      </c>
      <c r="T414" s="372">
        <f t="shared" si="934"/>
        <v>13</v>
      </c>
      <c r="U414" s="426">
        <v>17</v>
      </c>
      <c r="V414" s="510">
        <v>21</v>
      </c>
      <c r="W414" s="371">
        <f t="shared" si="935"/>
        <v>0</v>
      </c>
      <c r="X414" s="372">
        <f t="shared" si="936"/>
        <v>21</v>
      </c>
      <c r="Y414" s="426"/>
      <c r="Z414" s="425"/>
      <c r="AA414" s="371">
        <f t="shared" si="937"/>
        <v>0</v>
      </c>
      <c r="AB414" s="372">
        <f t="shared" si="938"/>
        <v>0</v>
      </c>
      <c r="AC414" s="358">
        <f t="shared" si="939"/>
        <v>25</v>
      </c>
      <c r="AD414" s="372">
        <f t="shared" si="940"/>
        <v>34</v>
      </c>
      <c r="AE414" s="358">
        <f t="shared" si="941"/>
        <v>0</v>
      </c>
      <c r="AF414" s="372">
        <f t="shared" si="942"/>
        <v>34</v>
      </c>
      <c r="AG414" s="427">
        <v>3.125</v>
      </c>
      <c r="AH414" s="510">
        <v>2.6</v>
      </c>
      <c r="AI414" s="371">
        <f t="shared" si="943"/>
        <v>25</v>
      </c>
      <c r="AJ414" s="372">
        <f t="shared" si="944"/>
        <v>33.800000000000004</v>
      </c>
      <c r="AK414" s="426">
        <v>3.8235294117647061</v>
      </c>
      <c r="AL414" s="510">
        <v>3.3</v>
      </c>
      <c r="AM414" s="371">
        <f t="shared" si="945"/>
        <v>65</v>
      </c>
      <c r="AN414" s="372">
        <f t="shared" si="946"/>
        <v>69.3</v>
      </c>
      <c r="AO414" s="426"/>
      <c r="AP414" s="446"/>
      <c r="AQ414" s="371">
        <f t="shared" si="947"/>
        <v>0</v>
      </c>
      <c r="AR414" s="372">
        <f t="shared" si="948"/>
        <v>0</v>
      </c>
      <c r="AS414" s="371">
        <f t="shared" si="949"/>
        <v>3.6</v>
      </c>
      <c r="AT414" s="372">
        <f t="shared" si="950"/>
        <v>3.0323529411764705</v>
      </c>
      <c r="AU414" s="371">
        <f t="shared" si="951"/>
        <v>90</v>
      </c>
      <c r="AV414" s="372">
        <f t="shared" si="952"/>
        <v>103.1</v>
      </c>
      <c r="AW414" s="426"/>
      <c r="AX414" s="510">
        <v>66.2</v>
      </c>
      <c r="AY414" s="371">
        <f t="shared" si="953"/>
        <v>0</v>
      </c>
      <c r="AZ414" s="372">
        <f t="shared" si="954"/>
        <v>860.6</v>
      </c>
      <c r="BA414" s="426"/>
      <c r="BB414" s="510">
        <v>69.3</v>
      </c>
      <c r="BC414" s="371">
        <f t="shared" si="955"/>
        <v>0</v>
      </c>
      <c r="BD414" s="372">
        <f t="shared" si="956"/>
        <v>1455.3</v>
      </c>
      <c r="BE414" s="421"/>
      <c r="BF414" s="420"/>
      <c r="BG414" s="371">
        <f t="shared" si="880"/>
        <v>0</v>
      </c>
      <c r="BH414" s="372">
        <f t="shared" si="880"/>
        <v>0</v>
      </c>
      <c r="BI414" s="371">
        <f t="shared" si="881"/>
        <v>0</v>
      </c>
      <c r="BJ414" s="372">
        <f t="shared" si="881"/>
        <v>68.114705882352951</v>
      </c>
      <c r="BK414" s="371">
        <f t="shared" si="882"/>
        <v>0</v>
      </c>
      <c r="BL414" s="372">
        <f t="shared" si="882"/>
        <v>2315.9000000000005</v>
      </c>
      <c r="BM414" s="431">
        <v>67</v>
      </c>
      <c r="BN414" s="510">
        <v>78</v>
      </c>
      <c r="BO414" s="371">
        <f t="shared" si="918"/>
        <v>0</v>
      </c>
      <c r="BP414" s="372">
        <f t="shared" si="918"/>
        <v>78</v>
      </c>
      <c r="BQ414" s="426">
        <v>58</v>
      </c>
      <c r="BR414" s="510">
        <v>43</v>
      </c>
      <c r="BS414" s="371">
        <f t="shared" si="919"/>
        <v>0</v>
      </c>
      <c r="BT414" s="372">
        <f t="shared" si="919"/>
        <v>43</v>
      </c>
      <c r="BU414" s="426"/>
      <c r="BV414" s="425"/>
      <c r="BW414" s="371">
        <f t="shared" si="920"/>
        <v>0</v>
      </c>
      <c r="BX414" s="423">
        <f t="shared" si="878"/>
        <v>0</v>
      </c>
      <c r="BY414" s="358">
        <f t="shared" si="883"/>
        <v>125</v>
      </c>
      <c r="BZ414" s="372">
        <f t="shared" si="883"/>
        <v>121</v>
      </c>
      <c r="CA414" s="358">
        <f t="shared" si="884"/>
        <v>0</v>
      </c>
      <c r="CB414" s="372">
        <f t="shared" si="884"/>
        <v>121</v>
      </c>
      <c r="CC414" s="427">
        <v>4.5223880597014929</v>
      </c>
      <c r="CD414" s="510">
        <v>4.2</v>
      </c>
      <c r="CE414" s="371">
        <f t="shared" si="924"/>
        <v>303</v>
      </c>
      <c r="CF414" s="372">
        <f t="shared" si="924"/>
        <v>327.60000000000002</v>
      </c>
      <c r="CG414" s="426">
        <v>5.068965517241379</v>
      </c>
      <c r="CH414" s="510">
        <v>4.8</v>
      </c>
      <c r="CI414" s="371">
        <f t="shared" si="921"/>
        <v>294</v>
      </c>
      <c r="CJ414" s="372">
        <f t="shared" si="921"/>
        <v>206.4</v>
      </c>
      <c r="CK414" s="426"/>
      <c r="CL414" s="446"/>
      <c r="CM414" s="371">
        <f t="shared" si="922"/>
        <v>0</v>
      </c>
      <c r="CN414" s="372">
        <f t="shared" si="922"/>
        <v>0</v>
      </c>
      <c r="CO414" s="371">
        <f t="shared" si="885"/>
        <v>4.7759999999999998</v>
      </c>
      <c r="CP414" s="372">
        <f t="shared" si="885"/>
        <v>4.4132231404958677</v>
      </c>
      <c r="CQ414" s="371">
        <f t="shared" si="886"/>
        <v>597</v>
      </c>
      <c r="CR414" s="372">
        <f t="shared" si="886"/>
        <v>534</v>
      </c>
      <c r="CS414" s="426"/>
      <c r="CT414" s="510">
        <v>85.1</v>
      </c>
      <c r="CU414" s="371">
        <f t="shared" si="925"/>
        <v>0</v>
      </c>
      <c r="CV414" s="372">
        <f t="shared" si="925"/>
        <v>6637.7999999999993</v>
      </c>
      <c r="CW414" s="426"/>
      <c r="CX414" s="510">
        <v>76.599999999999994</v>
      </c>
      <c r="CY414" s="371">
        <f t="shared" si="926"/>
        <v>0</v>
      </c>
      <c r="CZ414" s="372">
        <f t="shared" si="926"/>
        <v>3293.7999999999997</v>
      </c>
      <c r="DA414" s="421"/>
      <c r="DB414" s="420"/>
      <c r="DC414" s="371">
        <f t="shared" si="887"/>
        <v>0</v>
      </c>
      <c r="DD414" s="372">
        <f t="shared" si="887"/>
        <v>0</v>
      </c>
      <c r="DE414" s="371">
        <f t="shared" si="888"/>
        <v>0</v>
      </c>
      <c r="DF414" s="372">
        <f t="shared" si="888"/>
        <v>82.07933884297519</v>
      </c>
      <c r="DG414" s="371">
        <f t="shared" si="889"/>
        <v>0</v>
      </c>
      <c r="DH414" s="372">
        <f t="shared" si="889"/>
        <v>9931.5999999999985</v>
      </c>
      <c r="DI414" s="371">
        <f t="shared" si="890"/>
        <v>150</v>
      </c>
      <c r="DJ414" s="372">
        <f t="shared" si="890"/>
        <v>155</v>
      </c>
      <c r="DK414" s="371">
        <f t="shared" si="890"/>
        <v>0</v>
      </c>
      <c r="DL414" s="372">
        <f t="shared" si="890"/>
        <v>155</v>
      </c>
      <c r="DM414" s="371">
        <f t="shared" si="891"/>
        <v>4.58</v>
      </c>
      <c r="DN414" s="372">
        <f t="shared" si="891"/>
        <v>4.1103225806451613</v>
      </c>
      <c r="DO414" s="371">
        <f t="shared" si="892"/>
        <v>687</v>
      </c>
      <c r="DP414" s="372">
        <f t="shared" si="892"/>
        <v>637.1</v>
      </c>
      <c r="DQ414" s="371">
        <f t="shared" si="893"/>
        <v>0</v>
      </c>
      <c r="DR414" s="372">
        <f t="shared" si="893"/>
        <v>79.016129032258064</v>
      </c>
      <c r="DS414" s="371">
        <f t="shared" si="894"/>
        <v>0</v>
      </c>
      <c r="DT414" s="372">
        <f t="shared" si="894"/>
        <v>12247.5</v>
      </c>
      <c r="DU414" s="424">
        <v>16</v>
      </c>
      <c r="DV414" s="510">
        <v>39</v>
      </c>
      <c r="DW414" s="371">
        <f t="shared" si="895"/>
        <v>0</v>
      </c>
      <c r="DX414" s="372">
        <f t="shared" si="895"/>
        <v>39</v>
      </c>
      <c r="DY414" s="426">
        <v>15</v>
      </c>
      <c r="DZ414" s="510">
        <v>28</v>
      </c>
      <c r="EA414" s="371">
        <f t="shared" si="896"/>
        <v>0</v>
      </c>
      <c r="EB414" s="372">
        <f t="shared" si="896"/>
        <v>28</v>
      </c>
      <c r="EC414" s="426"/>
      <c r="ED414" s="425"/>
      <c r="EE414" s="371">
        <f t="shared" si="897"/>
        <v>0</v>
      </c>
      <c r="EF414" s="372">
        <f t="shared" si="897"/>
        <v>0</v>
      </c>
      <c r="EG414" s="358">
        <f t="shared" si="898"/>
        <v>31</v>
      </c>
      <c r="EH414" s="372">
        <f t="shared" si="898"/>
        <v>67</v>
      </c>
      <c r="EI414" s="358">
        <f t="shared" si="899"/>
        <v>0</v>
      </c>
      <c r="EJ414" s="372">
        <f t="shared" si="899"/>
        <v>67</v>
      </c>
      <c r="EK414" s="427">
        <v>2.5</v>
      </c>
      <c r="EL414" s="510">
        <v>3</v>
      </c>
      <c r="EM414" s="371">
        <f t="shared" si="959"/>
        <v>40</v>
      </c>
      <c r="EN414" s="372">
        <f t="shared" si="959"/>
        <v>117</v>
      </c>
      <c r="EO414" s="426">
        <v>2.7333333333333334</v>
      </c>
      <c r="EP414" s="510">
        <v>3.4</v>
      </c>
      <c r="EQ414" s="371">
        <f t="shared" si="923"/>
        <v>41</v>
      </c>
      <c r="ER414" s="372">
        <f t="shared" si="923"/>
        <v>95.2</v>
      </c>
      <c r="ES414" s="426"/>
      <c r="ET414" s="446"/>
      <c r="EU414" s="371">
        <f t="shared" si="957"/>
        <v>0</v>
      </c>
      <c r="EV414" s="372">
        <f t="shared" si="958"/>
        <v>0</v>
      </c>
      <c r="EW414" s="371">
        <f t="shared" si="900"/>
        <v>2.6129032258064515</v>
      </c>
      <c r="EX414" s="372">
        <f t="shared" si="900"/>
        <v>3.1671641791044776</v>
      </c>
      <c r="EY414" s="371">
        <f t="shared" si="901"/>
        <v>81</v>
      </c>
      <c r="EZ414" s="372">
        <f t="shared" si="901"/>
        <v>212.2</v>
      </c>
      <c r="FA414" s="426"/>
      <c r="FB414" s="510">
        <v>57.6</v>
      </c>
      <c r="FC414" s="371">
        <f t="shared" si="902"/>
        <v>0</v>
      </c>
      <c r="FD414" s="372">
        <f t="shared" si="902"/>
        <v>2246.4</v>
      </c>
      <c r="FE414" s="426"/>
      <c r="FF414" s="510">
        <v>58</v>
      </c>
      <c r="FG414" s="371">
        <f t="shared" si="903"/>
        <v>0</v>
      </c>
      <c r="FH414" s="372">
        <f t="shared" si="903"/>
        <v>1624</v>
      </c>
      <c r="FI414" s="421"/>
      <c r="FJ414" s="420"/>
      <c r="FK414" s="371">
        <f t="shared" si="904"/>
        <v>0</v>
      </c>
      <c r="FL414" s="372">
        <f t="shared" si="904"/>
        <v>0</v>
      </c>
      <c r="FM414" s="371">
        <f t="shared" si="905"/>
        <v>0</v>
      </c>
      <c r="FN414" s="372">
        <f t="shared" si="905"/>
        <v>57.767164179104476</v>
      </c>
      <c r="FO414" s="371">
        <f t="shared" si="906"/>
        <v>0</v>
      </c>
      <c r="FP414" s="372">
        <f t="shared" si="906"/>
        <v>3870.4</v>
      </c>
      <c r="FQ414" s="424">
        <v>35</v>
      </c>
      <c r="FR414" s="510">
        <v>49</v>
      </c>
      <c r="FS414" s="371">
        <f t="shared" si="907"/>
        <v>0</v>
      </c>
      <c r="FT414" s="372">
        <f t="shared" si="907"/>
        <v>49</v>
      </c>
      <c r="FU414" s="426">
        <v>5.4</v>
      </c>
      <c r="FV414" s="510">
        <v>5.9</v>
      </c>
      <c r="FW414" s="371">
        <f t="shared" si="908"/>
        <v>189</v>
      </c>
      <c r="FX414" s="372">
        <f t="shared" si="908"/>
        <v>289.10000000000002</v>
      </c>
      <c r="FY414" s="426"/>
      <c r="FZ414" s="510">
        <v>65.900000000000006</v>
      </c>
      <c r="GA414" s="371">
        <f t="shared" si="909"/>
        <v>0</v>
      </c>
      <c r="GB414" s="372">
        <f t="shared" si="909"/>
        <v>3229.1000000000004</v>
      </c>
      <c r="GC414" s="406">
        <f t="shared" si="962"/>
        <v>91</v>
      </c>
      <c r="GD414" s="372">
        <f t="shared" si="962"/>
        <v>130</v>
      </c>
      <c r="GE414" s="371">
        <f t="shared" si="962"/>
        <v>0</v>
      </c>
      <c r="GF414" s="372">
        <f t="shared" si="960"/>
        <v>130</v>
      </c>
      <c r="GG414" s="371">
        <f t="shared" si="910"/>
        <v>368</v>
      </c>
      <c r="GH414" s="372">
        <f t="shared" si="910"/>
        <v>478.40000000000003</v>
      </c>
      <c r="GI414" s="371" t="str">
        <f t="shared" si="911"/>
        <v/>
      </c>
      <c r="GJ414" s="372">
        <f t="shared" si="911"/>
        <v>9744.7999999999993</v>
      </c>
      <c r="GK414" s="406">
        <f t="shared" si="963"/>
        <v>90</v>
      </c>
      <c r="GL414" s="372">
        <f t="shared" si="963"/>
        <v>92</v>
      </c>
      <c r="GM414" s="371">
        <f t="shared" si="963"/>
        <v>0</v>
      </c>
      <c r="GN414" s="372">
        <f t="shared" si="961"/>
        <v>92</v>
      </c>
      <c r="GO414" s="371">
        <f t="shared" si="912"/>
        <v>400</v>
      </c>
      <c r="GP414" s="372">
        <f t="shared" si="912"/>
        <v>370.9</v>
      </c>
      <c r="GQ414" s="371">
        <f t="shared" si="913"/>
        <v>0</v>
      </c>
      <c r="GR414" s="372">
        <f t="shared" si="913"/>
        <v>6373.0999999999995</v>
      </c>
      <c r="GS414" s="406">
        <f t="shared" si="964"/>
        <v>181</v>
      </c>
      <c r="GT414" s="372">
        <f t="shared" si="964"/>
        <v>222</v>
      </c>
      <c r="GU414" s="371">
        <f t="shared" si="964"/>
        <v>0</v>
      </c>
      <c r="GV414" s="372">
        <f t="shared" si="964"/>
        <v>222</v>
      </c>
      <c r="GW414" s="371">
        <f t="shared" si="914"/>
        <v>768</v>
      </c>
      <c r="GX414" s="372">
        <f t="shared" si="914"/>
        <v>849.3</v>
      </c>
      <c r="GY414" s="371" t="str">
        <f t="shared" si="914"/>
        <v/>
      </c>
      <c r="GZ414" s="372">
        <f t="shared" si="879"/>
        <v>16117.899999999998</v>
      </c>
      <c r="HA414" s="406">
        <f t="shared" si="965"/>
        <v>0</v>
      </c>
      <c r="HB414" s="372">
        <f t="shared" si="965"/>
        <v>0</v>
      </c>
      <c r="HC414" s="371">
        <f t="shared" si="965"/>
        <v>0</v>
      </c>
      <c r="HD414" s="372">
        <f t="shared" si="965"/>
        <v>0</v>
      </c>
      <c r="HE414" s="371" t="str">
        <f t="shared" si="966"/>
        <v/>
      </c>
      <c r="HF414" s="372" t="str">
        <f t="shared" si="966"/>
        <v/>
      </c>
      <c r="HG414" s="371" t="str">
        <f t="shared" si="915"/>
        <v/>
      </c>
      <c r="HH414" s="372" t="str">
        <f t="shared" si="915"/>
        <v/>
      </c>
      <c r="HI414" s="406">
        <f t="shared" si="916"/>
        <v>957</v>
      </c>
      <c r="HJ414" s="372">
        <f t="shared" si="916"/>
        <v>1138.4000000000001</v>
      </c>
      <c r="HK414" s="371" t="str">
        <f t="shared" si="917"/>
        <v/>
      </c>
      <c r="HL414" s="371">
        <f t="shared" si="917"/>
        <v>19347</v>
      </c>
    </row>
    <row r="415" spans="1:220" ht="15">
      <c r="A415" s="488" t="s">
        <v>287</v>
      </c>
      <c r="B415" s="487" t="s">
        <v>632</v>
      </c>
      <c r="C415" s="48"/>
      <c r="D415" s="488">
        <v>226408</v>
      </c>
      <c r="E415" s="442">
        <v>9</v>
      </c>
      <c r="F415" s="676">
        <v>271</v>
      </c>
      <c r="G415" s="420">
        <v>307</v>
      </c>
      <c r="H415" s="421">
        <v>1</v>
      </c>
      <c r="I415" s="510">
        <v>1</v>
      </c>
      <c r="J415" s="371">
        <f t="shared" si="927"/>
        <v>270</v>
      </c>
      <c r="K415" s="372">
        <f t="shared" si="928"/>
        <v>306</v>
      </c>
      <c r="L415" s="420"/>
      <c r="M415" s="371">
        <f t="shared" si="929"/>
        <v>270</v>
      </c>
      <c r="N415" s="372">
        <f t="shared" si="930"/>
        <v>306</v>
      </c>
      <c r="O415" s="371">
        <f t="shared" si="931"/>
        <v>0</v>
      </c>
      <c r="P415" s="372">
        <f t="shared" si="932"/>
        <v>306</v>
      </c>
      <c r="Q415" s="424">
        <v>9</v>
      </c>
      <c r="R415" s="510">
        <v>18</v>
      </c>
      <c r="S415" s="371">
        <f t="shared" si="933"/>
        <v>0</v>
      </c>
      <c r="T415" s="372">
        <f t="shared" si="934"/>
        <v>18</v>
      </c>
      <c r="U415" s="426">
        <v>10</v>
      </c>
      <c r="V415" s="510">
        <v>16</v>
      </c>
      <c r="W415" s="371">
        <f t="shared" si="935"/>
        <v>0</v>
      </c>
      <c r="X415" s="372">
        <f t="shared" si="936"/>
        <v>16</v>
      </c>
      <c r="Y415" s="426"/>
      <c r="Z415" s="425"/>
      <c r="AA415" s="371">
        <f t="shared" si="937"/>
        <v>0</v>
      </c>
      <c r="AB415" s="372">
        <f t="shared" si="938"/>
        <v>0</v>
      </c>
      <c r="AC415" s="358">
        <f t="shared" si="939"/>
        <v>19</v>
      </c>
      <c r="AD415" s="372">
        <f t="shared" si="940"/>
        <v>34</v>
      </c>
      <c r="AE415" s="358">
        <f t="shared" si="941"/>
        <v>0</v>
      </c>
      <c r="AF415" s="372">
        <f t="shared" si="942"/>
        <v>34</v>
      </c>
      <c r="AG415" s="427">
        <v>3.7777777777777777</v>
      </c>
      <c r="AH415" s="510">
        <v>3</v>
      </c>
      <c r="AI415" s="371">
        <f t="shared" si="943"/>
        <v>34</v>
      </c>
      <c r="AJ415" s="372">
        <f t="shared" si="944"/>
        <v>54</v>
      </c>
      <c r="AK415" s="426">
        <v>3.9</v>
      </c>
      <c r="AL415" s="510">
        <v>3</v>
      </c>
      <c r="AM415" s="371">
        <f t="shared" si="945"/>
        <v>39</v>
      </c>
      <c r="AN415" s="372">
        <f t="shared" si="946"/>
        <v>48</v>
      </c>
      <c r="AO415" s="426"/>
      <c r="AP415" s="446"/>
      <c r="AQ415" s="371">
        <f t="shared" si="947"/>
        <v>0</v>
      </c>
      <c r="AR415" s="372">
        <f t="shared" si="948"/>
        <v>0</v>
      </c>
      <c r="AS415" s="371">
        <f t="shared" si="949"/>
        <v>3.8421052631578947</v>
      </c>
      <c r="AT415" s="372">
        <f t="shared" si="950"/>
        <v>3</v>
      </c>
      <c r="AU415" s="371">
        <f t="shared" si="951"/>
        <v>73</v>
      </c>
      <c r="AV415" s="372">
        <f t="shared" si="952"/>
        <v>102</v>
      </c>
      <c r="AW415" s="426"/>
      <c r="AX415" s="510">
        <v>72.8</v>
      </c>
      <c r="AY415" s="371">
        <f t="shared" si="953"/>
        <v>0</v>
      </c>
      <c r="AZ415" s="372">
        <f t="shared" si="954"/>
        <v>1310.3999999999999</v>
      </c>
      <c r="BA415" s="426"/>
      <c r="BB415" s="510">
        <v>69.7</v>
      </c>
      <c r="BC415" s="371">
        <f t="shared" si="955"/>
        <v>0</v>
      </c>
      <c r="BD415" s="372">
        <f t="shared" si="956"/>
        <v>1115.2</v>
      </c>
      <c r="BE415" s="421"/>
      <c r="BF415" s="420"/>
      <c r="BG415" s="371">
        <f t="shared" si="880"/>
        <v>0</v>
      </c>
      <c r="BH415" s="372">
        <f t="shared" si="880"/>
        <v>0</v>
      </c>
      <c r="BI415" s="371">
        <f t="shared" si="881"/>
        <v>0</v>
      </c>
      <c r="BJ415" s="372">
        <f t="shared" si="881"/>
        <v>71.341176470588238</v>
      </c>
      <c r="BK415" s="371">
        <f t="shared" si="882"/>
        <v>0</v>
      </c>
      <c r="BL415" s="372">
        <f t="shared" si="882"/>
        <v>2425.6</v>
      </c>
      <c r="BM415" s="431">
        <v>51</v>
      </c>
      <c r="BN415" s="510">
        <v>47</v>
      </c>
      <c r="BO415" s="371">
        <f t="shared" si="918"/>
        <v>0</v>
      </c>
      <c r="BP415" s="372">
        <f t="shared" si="918"/>
        <v>47</v>
      </c>
      <c r="BQ415" s="426">
        <v>40</v>
      </c>
      <c r="BR415" s="510">
        <v>48</v>
      </c>
      <c r="BS415" s="371">
        <f t="shared" si="919"/>
        <v>0</v>
      </c>
      <c r="BT415" s="372">
        <f t="shared" si="919"/>
        <v>48</v>
      </c>
      <c r="BU415" s="426"/>
      <c r="BV415" s="425"/>
      <c r="BW415" s="371">
        <f t="shared" si="920"/>
        <v>0</v>
      </c>
      <c r="BX415" s="423">
        <f t="shared" si="878"/>
        <v>0</v>
      </c>
      <c r="BY415" s="358">
        <f t="shared" si="883"/>
        <v>91</v>
      </c>
      <c r="BZ415" s="372">
        <f t="shared" si="883"/>
        <v>95</v>
      </c>
      <c r="CA415" s="358">
        <f t="shared" si="884"/>
        <v>0</v>
      </c>
      <c r="CB415" s="372">
        <f t="shared" si="884"/>
        <v>95</v>
      </c>
      <c r="CC415" s="427">
        <v>4.3529411764705879</v>
      </c>
      <c r="CD415" s="510">
        <v>4.3</v>
      </c>
      <c r="CE415" s="371">
        <f t="shared" si="924"/>
        <v>221.99999999999997</v>
      </c>
      <c r="CF415" s="372">
        <f t="shared" si="924"/>
        <v>202.1</v>
      </c>
      <c r="CG415" s="426">
        <v>4.45</v>
      </c>
      <c r="CH415" s="510">
        <v>4.8</v>
      </c>
      <c r="CI415" s="371">
        <f t="shared" si="921"/>
        <v>178</v>
      </c>
      <c r="CJ415" s="372">
        <f t="shared" si="921"/>
        <v>230.39999999999998</v>
      </c>
      <c r="CK415" s="426"/>
      <c r="CL415" s="446"/>
      <c r="CM415" s="371">
        <f t="shared" si="922"/>
        <v>0</v>
      </c>
      <c r="CN415" s="372">
        <f t="shared" si="922"/>
        <v>0</v>
      </c>
      <c r="CO415" s="371">
        <f t="shared" si="885"/>
        <v>4.395604395604396</v>
      </c>
      <c r="CP415" s="372">
        <f t="shared" si="885"/>
        <v>4.5526315789473681</v>
      </c>
      <c r="CQ415" s="371">
        <f t="shared" si="886"/>
        <v>400.00000000000006</v>
      </c>
      <c r="CR415" s="372">
        <f t="shared" si="886"/>
        <v>432.5</v>
      </c>
      <c r="CS415" s="426"/>
      <c r="CT415" s="510">
        <v>90.4</v>
      </c>
      <c r="CU415" s="371">
        <f t="shared" si="925"/>
        <v>0</v>
      </c>
      <c r="CV415" s="372">
        <f t="shared" si="925"/>
        <v>4248.8</v>
      </c>
      <c r="CW415" s="426"/>
      <c r="CX415" s="510">
        <v>84.8</v>
      </c>
      <c r="CY415" s="371">
        <f t="shared" si="926"/>
        <v>0</v>
      </c>
      <c r="CZ415" s="372">
        <f t="shared" si="926"/>
        <v>4070.3999999999996</v>
      </c>
      <c r="DA415" s="421"/>
      <c r="DB415" s="420"/>
      <c r="DC415" s="371">
        <f t="shared" si="887"/>
        <v>0</v>
      </c>
      <c r="DD415" s="372">
        <f t="shared" si="887"/>
        <v>0</v>
      </c>
      <c r="DE415" s="371">
        <f t="shared" si="888"/>
        <v>0</v>
      </c>
      <c r="DF415" s="372">
        <f t="shared" si="888"/>
        <v>87.570526315789479</v>
      </c>
      <c r="DG415" s="371">
        <f t="shared" si="889"/>
        <v>0</v>
      </c>
      <c r="DH415" s="372">
        <f t="shared" si="889"/>
        <v>8319.2000000000007</v>
      </c>
      <c r="DI415" s="371">
        <f t="shared" si="890"/>
        <v>110</v>
      </c>
      <c r="DJ415" s="372">
        <f t="shared" si="890"/>
        <v>129</v>
      </c>
      <c r="DK415" s="371">
        <f t="shared" si="890"/>
        <v>0</v>
      </c>
      <c r="DL415" s="372">
        <f t="shared" si="890"/>
        <v>129</v>
      </c>
      <c r="DM415" s="371">
        <f t="shared" si="891"/>
        <v>4.3000000000000007</v>
      </c>
      <c r="DN415" s="372">
        <f t="shared" si="891"/>
        <v>4.1434108527131785</v>
      </c>
      <c r="DO415" s="371">
        <f t="shared" si="892"/>
        <v>473.00000000000006</v>
      </c>
      <c r="DP415" s="372">
        <f t="shared" si="892"/>
        <v>534.5</v>
      </c>
      <c r="DQ415" s="371">
        <f t="shared" si="893"/>
        <v>0</v>
      </c>
      <c r="DR415" s="372">
        <f t="shared" si="893"/>
        <v>83.293023255813964</v>
      </c>
      <c r="DS415" s="371">
        <f t="shared" si="894"/>
        <v>0</v>
      </c>
      <c r="DT415" s="372">
        <f t="shared" si="894"/>
        <v>10744.800000000001</v>
      </c>
      <c r="DU415" s="424">
        <v>28</v>
      </c>
      <c r="DV415" s="510">
        <v>29</v>
      </c>
      <c r="DW415" s="371">
        <f t="shared" si="895"/>
        <v>0</v>
      </c>
      <c r="DX415" s="372">
        <f t="shared" si="895"/>
        <v>29</v>
      </c>
      <c r="DY415" s="426">
        <v>54</v>
      </c>
      <c r="DZ415" s="510">
        <v>73</v>
      </c>
      <c r="EA415" s="371">
        <f t="shared" si="896"/>
        <v>0</v>
      </c>
      <c r="EB415" s="372">
        <f t="shared" si="896"/>
        <v>73</v>
      </c>
      <c r="EC415" s="426"/>
      <c r="ED415" s="425"/>
      <c r="EE415" s="371">
        <f t="shared" si="897"/>
        <v>0</v>
      </c>
      <c r="EF415" s="372">
        <f t="shared" si="897"/>
        <v>0</v>
      </c>
      <c r="EG415" s="358">
        <f t="shared" si="898"/>
        <v>82</v>
      </c>
      <c r="EH415" s="372">
        <f t="shared" si="898"/>
        <v>102</v>
      </c>
      <c r="EI415" s="358">
        <f t="shared" si="899"/>
        <v>0</v>
      </c>
      <c r="EJ415" s="372">
        <f t="shared" si="899"/>
        <v>102</v>
      </c>
      <c r="EK415" s="427">
        <v>3.8571428571428572</v>
      </c>
      <c r="EL415" s="510">
        <v>3.7</v>
      </c>
      <c r="EM415" s="371">
        <f t="shared" si="959"/>
        <v>108</v>
      </c>
      <c r="EN415" s="372">
        <f t="shared" si="959"/>
        <v>107.30000000000001</v>
      </c>
      <c r="EO415" s="426">
        <v>3.8888888888888888</v>
      </c>
      <c r="EP415" s="510">
        <v>4.2</v>
      </c>
      <c r="EQ415" s="371">
        <f t="shared" si="923"/>
        <v>210</v>
      </c>
      <c r="ER415" s="372">
        <f t="shared" si="923"/>
        <v>306.60000000000002</v>
      </c>
      <c r="ES415" s="426"/>
      <c r="ET415" s="446"/>
      <c r="EU415" s="371">
        <f t="shared" si="957"/>
        <v>0</v>
      </c>
      <c r="EV415" s="372">
        <f t="shared" si="958"/>
        <v>0</v>
      </c>
      <c r="EW415" s="371">
        <f t="shared" si="900"/>
        <v>3.8780487804878048</v>
      </c>
      <c r="EX415" s="372">
        <f t="shared" si="900"/>
        <v>4.0578431372549026</v>
      </c>
      <c r="EY415" s="371">
        <f t="shared" si="901"/>
        <v>318</v>
      </c>
      <c r="EZ415" s="372">
        <f t="shared" si="901"/>
        <v>413.90000000000009</v>
      </c>
      <c r="FA415" s="426"/>
      <c r="FB415" s="510">
        <v>70.2</v>
      </c>
      <c r="FC415" s="371">
        <f t="shared" si="902"/>
        <v>0</v>
      </c>
      <c r="FD415" s="372">
        <f t="shared" si="902"/>
        <v>2035.8000000000002</v>
      </c>
      <c r="FE415" s="426"/>
      <c r="FF415" s="510">
        <v>68.900000000000006</v>
      </c>
      <c r="FG415" s="371">
        <f t="shared" si="903"/>
        <v>0</v>
      </c>
      <c r="FH415" s="372">
        <f t="shared" si="903"/>
        <v>5029.7000000000007</v>
      </c>
      <c r="FI415" s="421"/>
      <c r="FJ415" s="420"/>
      <c r="FK415" s="371">
        <f t="shared" si="904"/>
        <v>0</v>
      </c>
      <c r="FL415" s="372">
        <f t="shared" si="904"/>
        <v>0</v>
      </c>
      <c r="FM415" s="371">
        <f t="shared" si="905"/>
        <v>0</v>
      </c>
      <c r="FN415" s="372">
        <f t="shared" si="905"/>
        <v>69.269607843137265</v>
      </c>
      <c r="FO415" s="371">
        <f t="shared" si="906"/>
        <v>0</v>
      </c>
      <c r="FP415" s="372">
        <f t="shared" si="906"/>
        <v>7065.5000000000009</v>
      </c>
      <c r="FQ415" s="424">
        <v>78</v>
      </c>
      <c r="FR415" s="510">
        <v>75</v>
      </c>
      <c r="FS415" s="371">
        <f t="shared" si="907"/>
        <v>0</v>
      </c>
      <c r="FT415" s="372">
        <f t="shared" si="907"/>
        <v>75</v>
      </c>
      <c r="FU415" s="426">
        <v>5.384615384615385</v>
      </c>
      <c r="FV415" s="510">
        <v>5.7</v>
      </c>
      <c r="FW415" s="371">
        <f t="shared" si="908"/>
        <v>420.00000000000006</v>
      </c>
      <c r="FX415" s="372">
        <f t="shared" si="908"/>
        <v>427.5</v>
      </c>
      <c r="FY415" s="426"/>
      <c r="FZ415" s="510">
        <v>74.8</v>
      </c>
      <c r="GA415" s="371">
        <f t="shared" si="909"/>
        <v>0</v>
      </c>
      <c r="GB415" s="372">
        <f t="shared" si="909"/>
        <v>5610</v>
      </c>
      <c r="GC415" s="406">
        <f t="shared" si="962"/>
        <v>88</v>
      </c>
      <c r="GD415" s="372">
        <f t="shared" si="962"/>
        <v>94</v>
      </c>
      <c r="GE415" s="371">
        <f t="shared" si="962"/>
        <v>0</v>
      </c>
      <c r="GF415" s="372">
        <f t="shared" si="960"/>
        <v>94</v>
      </c>
      <c r="GG415" s="371">
        <f t="shared" si="910"/>
        <v>364</v>
      </c>
      <c r="GH415" s="372">
        <f t="shared" si="910"/>
        <v>363.40000000000003</v>
      </c>
      <c r="GI415" s="371" t="str">
        <f t="shared" si="911"/>
        <v/>
      </c>
      <c r="GJ415" s="372">
        <f t="shared" si="911"/>
        <v>7595</v>
      </c>
      <c r="GK415" s="406">
        <f t="shared" si="963"/>
        <v>104</v>
      </c>
      <c r="GL415" s="372">
        <f t="shared" si="963"/>
        <v>137</v>
      </c>
      <c r="GM415" s="371">
        <f t="shared" si="963"/>
        <v>0</v>
      </c>
      <c r="GN415" s="372">
        <f t="shared" si="961"/>
        <v>137</v>
      </c>
      <c r="GO415" s="371">
        <f t="shared" si="912"/>
        <v>427</v>
      </c>
      <c r="GP415" s="372">
        <f t="shared" si="912"/>
        <v>585</v>
      </c>
      <c r="GQ415" s="371">
        <f t="shared" si="913"/>
        <v>0</v>
      </c>
      <c r="GR415" s="372">
        <f t="shared" si="913"/>
        <v>10215.299999999999</v>
      </c>
      <c r="GS415" s="406">
        <f t="shared" si="964"/>
        <v>192</v>
      </c>
      <c r="GT415" s="372">
        <f t="shared" si="964"/>
        <v>231</v>
      </c>
      <c r="GU415" s="371">
        <f t="shared" si="964"/>
        <v>0</v>
      </c>
      <c r="GV415" s="372">
        <f t="shared" si="964"/>
        <v>231</v>
      </c>
      <c r="GW415" s="371">
        <f t="shared" si="914"/>
        <v>791</v>
      </c>
      <c r="GX415" s="372">
        <f t="shared" si="914"/>
        <v>948.40000000000009</v>
      </c>
      <c r="GY415" s="371" t="str">
        <f t="shared" si="914"/>
        <v/>
      </c>
      <c r="GZ415" s="372">
        <f t="shared" si="879"/>
        <v>17810.3</v>
      </c>
      <c r="HA415" s="406">
        <f t="shared" si="965"/>
        <v>0</v>
      </c>
      <c r="HB415" s="372">
        <f t="shared" si="965"/>
        <v>0</v>
      </c>
      <c r="HC415" s="371">
        <f t="shared" si="965"/>
        <v>0</v>
      </c>
      <c r="HD415" s="372">
        <f t="shared" si="965"/>
        <v>0</v>
      </c>
      <c r="HE415" s="371" t="str">
        <f t="shared" si="966"/>
        <v/>
      </c>
      <c r="HF415" s="372" t="str">
        <f t="shared" si="966"/>
        <v/>
      </c>
      <c r="HG415" s="371" t="str">
        <f t="shared" si="915"/>
        <v/>
      </c>
      <c r="HH415" s="372" t="str">
        <f t="shared" si="915"/>
        <v/>
      </c>
      <c r="HI415" s="406">
        <f t="shared" si="916"/>
        <v>1211</v>
      </c>
      <c r="HJ415" s="372">
        <f t="shared" si="916"/>
        <v>1375.9</v>
      </c>
      <c r="HK415" s="371" t="str">
        <f t="shared" si="917"/>
        <v/>
      </c>
      <c r="HL415" s="371">
        <f t="shared" si="917"/>
        <v>23420.300000000003</v>
      </c>
    </row>
    <row r="416" spans="1:220" ht="15">
      <c r="A416" s="488" t="s">
        <v>287</v>
      </c>
      <c r="B416" s="575" t="s">
        <v>633</v>
      </c>
      <c r="C416" s="576" t="s">
        <v>1050</v>
      </c>
      <c r="D416" s="488">
        <v>224615</v>
      </c>
      <c r="E416" s="536">
        <v>8</v>
      </c>
      <c r="F416" s="676">
        <v>485</v>
      </c>
      <c r="G416" s="420">
        <v>584</v>
      </c>
      <c r="H416" s="421">
        <v>12</v>
      </c>
      <c r="I416" s="510">
        <v>7</v>
      </c>
      <c r="J416" s="371">
        <f t="shared" si="927"/>
        <v>473</v>
      </c>
      <c r="K416" s="372">
        <f t="shared" si="928"/>
        <v>577</v>
      </c>
      <c r="L416" s="420"/>
      <c r="M416" s="371">
        <f t="shared" si="929"/>
        <v>473</v>
      </c>
      <c r="N416" s="372">
        <f t="shared" si="930"/>
        <v>577</v>
      </c>
      <c r="O416" s="371">
        <f t="shared" si="931"/>
        <v>0</v>
      </c>
      <c r="P416" s="372">
        <f t="shared" si="932"/>
        <v>577</v>
      </c>
      <c r="Q416" s="424">
        <v>4</v>
      </c>
      <c r="R416" s="510">
        <v>3</v>
      </c>
      <c r="S416" s="371">
        <f t="shared" si="933"/>
        <v>0</v>
      </c>
      <c r="T416" s="372">
        <f t="shared" si="934"/>
        <v>3</v>
      </c>
      <c r="U416" s="426">
        <v>4</v>
      </c>
      <c r="V416" s="510">
        <v>2</v>
      </c>
      <c r="W416" s="371">
        <f t="shared" si="935"/>
        <v>0</v>
      </c>
      <c r="X416" s="372">
        <f t="shared" si="936"/>
        <v>2</v>
      </c>
      <c r="Y416" s="426"/>
      <c r="Z416" s="425"/>
      <c r="AA416" s="371">
        <f t="shared" si="937"/>
        <v>0</v>
      </c>
      <c r="AB416" s="372">
        <f t="shared" si="938"/>
        <v>0</v>
      </c>
      <c r="AC416" s="358">
        <f t="shared" si="939"/>
        <v>8</v>
      </c>
      <c r="AD416" s="372">
        <f t="shared" si="940"/>
        <v>5</v>
      </c>
      <c r="AE416" s="358">
        <f t="shared" si="941"/>
        <v>0</v>
      </c>
      <c r="AF416" s="372">
        <f t="shared" si="942"/>
        <v>5</v>
      </c>
      <c r="AG416" s="427">
        <v>2.25</v>
      </c>
      <c r="AH416" s="510">
        <v>3.2</v>
      </c>
      <c r="AI416" s="371">
        <f t="shared" si="943"/>
        <v>9</v>
      </c>
      <c r="AJ416" s="372">
        <f t="shared" si="944"/>
        <v>9.6000000000000014</v>
      </c>
      <c r="AK416" s="426">
        <v>3.5</v>
      </c>
      <c r="AL416" s="510">
        <v>3.3</v>
      </c>
      <c r="AM416" s="371">
        <f t="shared" si="945"/>
        <v>14</v>
      </c>
      <c r="AN416" s="372">
        <f t="shared" si="946"/>
        <v>6.6</v>
      </c>
      <c r="AO416" s="426"/>
      <c r="AP416" s="446"/>
      <c r="AQ416" s="371">
        <f t="shared" si="947"/>
        <v>0</v>
      </c>
      <c r="AR416" s="372">
        <f t="shared" si="948"/>
        <v>0</v>
      </c>
      <c r="AS416" s="371">
        <f t="shared" si="949"/>
        <v>2.875</v>
      </c>
      <c r="AT416" s="372">
        <f t="shared" si="950"/>
        <v>3.2400000000000007</v>
      </c>
      <c r="AU416" s="371">
        <f t="shared" si="951"/>
        <v>23</v>
      </c>
      <c r="AV416" s="372">
        <f t="shared" si="952"/>
        <v>16.200000000000003</v>
      </c>
      <c r="AW416" s="426"/>
      <c r="AX416" s="510">
        <v>75.3</v>
      </c>
      <c r="AY416" s="371">
        <f t="shared" si="953"/>
        <v>0</v>
      </c>
      <c r="AZ416" s="372">
        <f t="shared" si="954"/>
        <v>225.89999999999998</v>
      </c>
      <c r="BA416" s="426"/>
      <c r="BB416" s="510">
        <v>29.5</v>
      </c>
      <c r="BC416" s="371">
        <f t="shared" si="955"/>
        <v>0</v>
      </c>
      <c r="BD416" s="372">
        <f t="shared" si="956"/>
        <v>59</v>
      </c>
      <c r="BE416" s="421"/>
      <c r="BF416" s="420"/>
      <c r="BG416" s="371">
        <f t="shared" si="880"/>
        <v>0</v>
      </c>
      <c r="BH416" s="372">
        <f t="shared" si="880"/>
        <v>0</v>
      </c>
      <c r="BI416" s="371">
        <f t="shared" si="881"/>
        <v>0</v>
      </c>
      <c r="BJ416" s="372">
        <f t="shared" si="881"/>
        <v>56.98</v>
      </c>
      <c r="BK416" s="371">
        <f t="shared" si="882"/>
        <v>0</v>
      </c>
      <c r="BL416" s="372">
        <f t="shared" si="882"/>
        <v>284.89999999999998</v>
      </c>
      <c r="BM416" s="431">
        <v>38</v>
      </c>
      <c r="BN416" s="510">
        <v>54</v>
      </c>
      <c r="BO416" s="371">
        <f t="shared" si="918"/>
        <v>0</v>
      </c>
      <c r="BP416" s="372">
        <f t="shared" si="918"/>
        <v>54</v>
      </c>
      <c r="BQ416" s="426">
        <v>85</v>
      </c>
      <c r="BR416" s="510">
        <v>73</v>
      </c>
      <c r="BS416" s="371">
        <f t="shared" si="919"/>
        <v>0</v>
      </c>
      <c r="BT416" s="372">
        <f t="shared" si="919"/>
        <v>73</v>
      </c>
      <c r="BU416" s="426"/>
      <c r="BV416" s="425"/>
      <c r="BW416" s="371">
        <f t="shared" si="920"/>
        <v>0</v>
      </c>
      <c r="BX416" s="423">
        <f t="shared" si="878"/>
        <v>0</v>
      </c>
      <c r="BY416" s="358">
        <f t="shared" si="883"/>
        <v>123</v>
      </c>
      <c r="BZ416" s="372">
        <f t="shared" si="883"/>
        <v>127</v>
      </c>
      <c r="CA416" s="358">
        <f t="shared" si="884"/>
        <v>0</v>
      </c>
      <c r="CB416" s="372">
        <f t="shared" si="884"/>
        <v>127</v>
      </c>
      <c r="CC416" s="427">
        <v>4.1315789473684212</v>
      </c>
      <c r="CD416" s="510">
        <v>4.2</v>
      </c>
      <c r="CE416" s="371">
        <f t="shared" si="924"/>
        <v>157</v>
      </c>
      <c r="CF416" s="372">
        <f t="shared" si="924"/>
        <v>226.8</v>
      </c>
      <c r="CG416" s="426">
        <v>4.4000000000000004</v>
      </c>
      <c r="CH416" s="510">
        <v>4.5999999999999996</v>
      </c>
      <c r="CI416" s="371">
        <f t="shared" si="921"/>
        <v>374.00000000000006</v>
      </c>
      <c r="CJ416" s="372">
        <f t="shared" si="921"/>
        <v>335.79999999999995</v>
      </c>
      <c r="CK416" s="426"/>
      <c r="CL416" s="446"/>
      <c r="CM416" s="371">
        <f t="shared" si="922"/>
        <v>0</v>
      </c>
      <c r="CN416" s="372">
        <f t="shared" si="922"/>
        <v>0</v>
      </c>
      <c r="CO416" s="371">
        <f t="shared" si="885"/>
        <v>4.3170731707317076</v>
      </c>
      <c r="CP416" s="372">
        <f t="shared" si="885"/>
        <v>4.4299212598425193</v>
      </c>
      <c r="CQ416" s="371">
        <f t="shared" si="886"/>
        <v>531</v>
      </c>
      <c r="CR416" s="372">
        <f t="shared" si="886"/>
        <v>562.59999999999991</v>
      </c>
      <c r="CS416" s="426"/>
      <c r="CT416" s="510">
        <v>86.8</v>
      </c>
      <c r="CU416" s="371">
        <f t="shared" si="925"/>
        <v>0</v>
      </c>
      <c r="CV416" s="372">
        <f t="shared" si="925"/>
        <v>4687.2</v>
      </c>
      <c r="CW416" s="426"/>
      <c r="CX416" s="510">
        <v>67.8</v>
      </c>
      <c r="CY416" s="371">
        <f t="shared" si="926"/>
        <v>0</v>
      </c>
      <c r="CZ416" s="372">
        <f t="shared" si="926"/>
        <v>4949.3999999999996</v>
      </c>
      <c r="DA416" s="421"/>
      <c r="DB416" s="420"/>
      <c r="DC416" s="371">
        <f t="shared" si="887"/>
        <v>0</v>
      </c>
      <c r="DD416" s="372">
        <f t="shared" si="887"/>
        <v>0</v>
      </c>
      <c r="DE416" s="371">
        <f t="shared" si="888"/>
        <v>0</v>
      </c>
      <c r="DF416" s="372">
        <f t="shared" si="888"/>
        <v>75.878740157480308</v>
      </c>
      <c r="DG416" s="371">
        <f t="shared" si="889"/>
        <v>0</v>
      </c>
      <c r="DH416" s="372">
        <f t="shared" si="889"/>
        <v>9636.5999999999985</v>
      </c>
      <c r="DI416" s="371">
        <f t="shared" si="890"/>
        <v>131</v>
      </c>
      <c r="DJ416" s="372">
        <f t="shared" si="890"/>
        <v>132</v>
      </c>
      <c r="DK416" s="371">
        <f t="shared" si="890"/>
        <v>0</v>
      </c>
      <c r="DL416" s="372">
        <f t="shared" si="890"/>
        <v>132</v>
      </c>
      <c r="DM416" s="371">
        <f t="shared" si="891"/>
        <v>4.229007633587786</v>
      </c>
      <c r="DN416" s="372">
        <f t="shared" si="891"/>
        <v>4.3848484848484848</v>
      </c>
      <c r="DO416" s="371">
        <f t="shared" si="892"/>
        <v>554</v>
      </c>
      <c r="DP416" s="372">
        <f t="shared" si="892"/>
        <v>578.79999999999995</v>
      </c>
      <c r="DQ416" s="371">
        <f t="shared" si="893"/>
        <v>0</v>
      </c>
      <c r="DR416" s="372">
        <f t="shared" si="893"/>
        <v>75.162878787878768</v>
      </c>
      <c r="DS416" s="371">
        <f t="shared" si="894"/>
        <v>0</v>
      </c>
      <c r="DT416" s="372">
        <f t="shared" si="894"/>
        <v>9921.4999999999982</v>
      </c>
      <c r="DU416" s="424">
        <v>26</v>
      </c>
      <c r="DV416" s="510">
        <v>26</v>
      </c>
      <c r="DW416" s="371">
        <f t="shared" si="895"/>
        <v>0</v>
      </c>
      <c r="DX416" s="372">
        <f t="shared" si="895"/>
        <v>26</v>
      </c>
      <c r="DY416" s="426">
        <v>177</v>
      </c>
      <c r="DZ416" s="510">
        <v>243</v>
      </c>
      <c r="EA416" s="371">
        <f t="shared" si="896"/>
        <v>0</v>
      </c>
      <c r="EB416" s="372">
        <f t="shared" si="896"/>
        <v>243</v>
      </c>
      <c r="EC416" s="426"/>
      <c r="ED416" s="425"/>
      <c r="EE416" s="371">
        <f t="shared" si="897"/>
        <v>0</v>
      </c>
      <c r="EF416" s="372">
        <f t="shared" si="897"/>
        <v>0</v>
      </c>
      <c r="EG416" s="358">
        <f t="shared" si="898"/>
        <v>203</v>
      </c>
      <c r="EH416" s="372">
        <f t="shared" si="898"/>
        <v>269</v>
      </c>
      <c r="EI416" s="358">
        <f t="shared" si="899"/>
        <v>0</v>
      </c>
      <c r="EJ416" s="372">
        <f t="shared" si="899"/>
        <v>269</v>
      </c>
      <c r="EK416" s="427">
        <v>2.7692307692307692</v>
      </c>
      <c r="EL416" s="510">
        <v>3.3</v>
      </c>
      <c r="EM416" s="371">
        <f t="shared" si="959"/>
        <v>72</v>
      </c>
      <c r="EN416" s="372">
        <f t="shared" si="959"/>
        <v>85.8</v>
      </c>
      <c r="EO416" s="426">
        <v>3.1468926553672318</v>
      </c>
      <c r="EP416" s="510">
        <v>3.3</v>
      </c>
      <c r="EQ416" s="371">
        <f t="shared" si="923"/>
        <v>557</v>
      </c>
      <c r="ER416" s="372">
        <f t="shared" si="923"/>
        <v>801.9</v>
      </c>
      <c r="ES416" s="426"/>
      <c r="ET416" s="446"/>
      <c r="EU416" s="371">
        <f t="shared" si="957"/>
        <v>0</v>
      </c>
      <c r="EV416" s="372">
        <f t="shared" si="958"/>
        <v>0</v>
      </c>
      <c r="EW416" s="371">
        <f t="shared" si="900"/>
        <v>3.0985221674876846</v>
      </c>
      <c r="EX416" s="372">
        <f t="shared" si="900"/>
        <v>3.3</v>
      </c>
      <c r="EY416" s="371">
        <f t="shared" si="901"/>
        <v>629</v>
      </c>
      <c r="EZ416" s="372">
        <f t="shared" si="901"/>
        <v>887.69999999999993</v>
      </c>
      <c r="FA416" s="426"/>
      <c r="FB416" s="510">
        <v>61.9</v>
      </c>
      <c r="FC416" s="371">
        <f t="shared" si="902"/>
        <v>0</v>
      </c>
      <c r="FD416" s="372">
        <f t="shared" si="902"/>
        <v>1609.3999999999999</v>
      </c>
      <c r="FE416" s="426"/>
      <c r="FF416" s="510">
        <v>49.4</v>
      </c>
      <c r="FG416" s="371">
        <f t="shared" si="903"/>
        <v>0</v>
      </c>
      <c r="FH416" s="372">
        <f t="shared" si="903"/>
        <v>12004.199999999999</v>
      </c>
      <c r="FI416" s="421"/>
      <c r="FJ416" s="420"/>
      <c r="FK416" s="371">
        <f t="shared" si="904"/>
        <v>0</v>
      </c>
      <c r="FL416" s="372">
        <f t="shared" si="904"/>
        <v>0</v>
      </c>
      <c r="FM416" s="371">
        <f t="shared" si="905"/>
        <v>0</v>
      </c>
      <c r="FN416" s="372">
        <f t="shared" si="905"/>
        <v>50.608178438661703</v>
      </c>
      <c r="FO416" s="371">
        <f t="shared" si="906"/>
        <v>0</v>
      </c>
      <c r="FP416" s="372">
        <f t="shared" si="906"/>
        <v>13613.599999999999</v>
      </c>
      <c r="FQ416" s="424">
        <v>139</v>
      </c>
      <c r="FR416" s="510">
        <v>176</v>
      </c>
      <c r="FS416" s="371">
        <f t="shared" si="907"/>
        <v>0</v>
      </c>
      <c r="FT416" s="372">
        <f t="shared" si="907"/>
        <v>176</v>
      </c>
      <c r="FU416" s="426">
        <v>4</v>
      </c>
      <c r="FV416" s="510">
        <v>3.5</v>
      </c>
      <c r="FW416" s="371">
        <f t="shared" si="908"/>
        <v>556</v>
      </c>
      <c r="FX416" s="372">
        <f t="shared" si="908"/>
        <v>616</v>
      </c>
      <c r="FY416" s="426"/>
      <c r="FZ416" s="510">
        <v>50.7</v>
      </c>
      <c r="GA416" s="371">
        <f t="shared" si="909"/>
        <v>0</v>
      </c>
      <c r="GB416" s="372">
        <f t="shared" si="909"/>
        <v>8923.2000000000007</v>
      </c>
      <c r="GC416" s="406">
        <f t="shared" si="962"/>
        <v>68</v>
      </c>
      <c r="GD416" s="372">
        <f t="shared" si="962"/>
        <v>83</v>
      </c>
      <c r="GE416" s="371">
        <f t="shared" si="962"/>
        <v>0</v>
      </c>
      <c r="GF416" s="372">
        <f t="shared" si="960"/>
        <v>83</v>
      </c>
      <c r="GG416" s="371">
        <f t="shared" si="910"/>
        <v>238</v>
      </c>
      <c r="GH416" s="372">
        <f t="shared" si="910"/>
        <v>322.2</v>
      </c>
      <c r="GI416" s="371" t="str">
        <f t="shared" si="911"/>
        <v/>
      </c>
      <c r="GJ416" s="372">
        <f t="shared" si="911"/>
        <v>6522.4999999999991</v>
      </c>
      <c r="GK416" s="406">
        <f t="shared" si="963"/>
        <v>266</v>
      </c>
      <c r="GL416" s="372">
        <f t="shared" si="963"/>
        <v>318</v>
      </c>
      <c r="GM416" s="371">
        <f t="shared" si="963"/>
        <v>0</v>
      </c>
      <c r="GN416" s="372">
        <f t="shared" si="961"/>
        <v>318</v>
      </c>
      <c r="GO416" s="371">
        <f t="shared" si="912"/>
        <v>945</v>
      </c>
      <c r="GP416" s="372">
        <f t="shared" si="912"/>
        <v>1144.3</v>
      </c>
      <c r="GQ416" s="371">
        <f t="shared" si="913"/>
        <v>0</v>
      </c>
      <c r="GR416" s="372">
        <f t="shared" si="913"/>
        <v>17012.599999999999</v>
      </c>
      <c r="GS416" s="406">
        <f t="shared" si="964"/>
        <v>334</v>
      </c>
      <c r="GT416" s="372">
        <f t="shared" si="964"/>
        <v>401</v>
      </c>
      <c r="GU416" s="371">
        <f t="shared" si="964"/>
        <v>0</v>
      </c>
      <c r="GV416" s="372">
        <f t="shared" si="964"/>
        <v>401</v>
      </c>
      <c r="GW416" s="371">
        <f t="shared" si="914"/>
        <v>1183</v>
      </c>
      <c r="GX416" s="372">
        <f t="shared" si="914"/>
        <v>1466.5</v>
      </c>
      <c r="GY416" s="371" t="str">
        <f t="shared" si="914"/>
        <v/>
      </c>
      <c r="GZ416" s="372">
        <f t="shared" si="879"/>
        <v>23535.1</v>
      </c>
      <c r="HA416" s="406">
        <f t="shared" si="965"/>
        <v>0</v>
      </c>
      <c r="HB416" s="372">
        <f t="shared" si="965"/>
        <v>0</v>
      </c>
      <c r="HC416" s="371">
        <f t="shared" si="965"/>
        <v>0</v>
      </c>
      <c r="HD416" s="372">
        <f t="shared" si="965"/>
        <v>0</v>
      </c>
      <c r="HE416" s="371" t="str">
        <f t="shared" si="966"/>
        <v/>
      </c>
      <c r="HF416" s="372" t="str">
        <f t="shared" si="966"/>
        <v/>
      </c>
      <c r="HG416" s="371" t="str">
        <f t="shared" si="915"/>
        <v/>
      </c>
      <c r="HH416" s="372" t="str">
        <f t="shared" si="915"/>
        <v/>
      </c>
      <c r="HI416" s="406">
        <f t="shared" si="916"/>
        <v>1739</v>
      </c>
      <c r="HJ416" s="372">
        <f t="shared" si="916"/>
        <v>2082.5</v>
      </c>
      <c r="HK416" s="371" t="str">
        <f t="shared" si="917"/>
        <v/>
      </c>
      <c r="HL416" s="371">
        <f t="shared" si="917"/>
        <v>32458.3</v>
      </c>
    </row>
    <row r="417" spans="1:220" ht="15">
      <c r="A417" s="488" t="s">
        <v>287</v>
      </c>
      <c r="B417" s="487" t="s">
        <v>634</v>
      </c>
      <c r="C417" s="48"/>
      <c r="D417" s="488">
        <v>225070</v>
      </c>
      <c r="E417" s="442">
        <v>9</v>
      </c>
      <c r="F417" s="676">
        <v>429</v>
      </c>
      <c r="G417" s="420">
        <v>434</v>
      </c>
      <c r="H417" s="421">
        <v>14</v>
      </c>
      <c r="I417" s="510">
        <v>25</v>
      </c>
      <c r="J417" s="371">
        <f t="shared" si="927"/>
        <v>415</v>
      </c>
      <c r="K417" s="372">
        <f t="shared" si="928"/>
        <v>409</v>
      </c>
      <c r="L417" s="420"/>
      <c r="M417" s="371">
        <f t="shared" si="929"/>
        <v>415</v>
      </c>
      <c r="N417" s="372">
        <f t="shared" si="930"/>
        <v>409</v>
      </c>
      <c r="O417" s="371">
        <f t="shared" si="931"/>
        <v>0</v>
      </c>
      <c r="P417" s="372">
        <f t="shared" si="932"/>
        <v>409</v>
      </c>
      <c r="Q417" s="424">
        <v>20</v>
      </c>
      <c r="R417" s="510">
        <v>23</v>
      </c>
      <c r="S417" s="371">
        <f t="shared" si="933"/>
        <v>0</v>
      </c>
      <c r="T417" s="372">
        <f t="shared" si="934"/>
        <v>23</v>
      </c>
      <c r="U417" s="426">
        <v>16</v>
      </c>
      <c r="V417" s="510">
        <v>11</v>
      </c>
      <c r="W417" s="371">
        <f t="shared" si="935"/>
        <v>0</v>
      </c>
      <c r="X417" s="372">
        <f t="shared" si="936"/>
        <v>11</v>
      </c>
      <c r="Y417" s="426"/>
      <c r="Z417" s="425"/>
      <c r="AA417" s="371">
        <f t="shared" si="937"/>
        <v>0</v>
      </c>
      <c r="AB417" s="372">
        <f t="shared" si="938"/>
        <v>0</v>
      </c>
      <c r="AC417" s="358">
        <f t="shared" si="939"/>
        <v>36</v>
      </c>
      <c r="AD417" s="372">
        <f t="shared" si="940"/>
        <v>34</v>
      </c>
      <c r="AE417" s="358">
        <f t="shared" si="941"/>
        <v>0</v>
      </c>
      <c r="AF417" s="372">
        <f t="shared" si="942"/>
        <v>34</v>
      </c>
      <c r="AG417" s="427">
        <v>3.05</v>
      </c>
      <c r="AH417" s="510">
        <v>3.5</v>
      </c>
      <c r="AI417" s="371">
        <f t="shared" si="943"/>
        <v>61</v>
      </c>
      <c r="AJ417" s="372">
        <f t="shared" si="944"/>
        <v>80.5</v>
      </c>
      <c r="AK417" s="426">
        <v>2.6875</v>
      </c>
      <c r="AL417" s="510">
        <v>3.4</v>
      </c>
      <c r="AM417" s="371">
        <f t="shared" si="945"/>
        <v>43</v>
      </c>
      <c r="AN417" s="372">
        <f t="shared" si="946"/>
        <v>37.4</v>
      </c>
      <c r="AO417" s="426"/>
      <c r="AP417" s="446"/>
      <c r="AQ417" s="371">
        <f t="shared" si="947"/>
        <v>0</v>
      </c>
      <c r="AR417" s="372">
        <f t="shared" si="948"/>
        <v>0</v>
      </c>
      <c r="AS417" s="371">
        <f t="shared" si="949"/>
        <v>2.8888888888888888</v>
      </c>
      <c r="AT417" s="372">
        <f t="shared" si="950"/>
        <v>3.4676470588235295</v>
      </c>
      <c r="AU417" s="371">
        <f t="shared" si="951"/>
        <v>104</v>
      </c>
      <c r="AV417" s="372">
        <f t="shared" si="952"/>
        <v>117.9</v>
      </c>
      <c r="AW417" s="426"/>
      <c r="AX417" s="510">
        <v>79.400000000000006</v>
      </c>
      <c r="AY417" s="371">
        <f t="shared" si="953"/>
        <v>0</v>
      </c>
      <c r="AZ417" s="372">
        <f t="shared" si="954"/>
        <v>1826.2</v>
      </c>
      <c r="BA417" s="426"/>
      <c r="BB417" s="510">
        <v>71.900000000000006</v>
      </c>
      <c r="BC417" s="371">
        <f t="shared" si="955"/>
        <v>0</v>
      </c>
      <c r="BD417" s="372">
        <f t="shared" si="956"/>
        <v>790.90000000000009</v>
      </c>
      <c r="BE417" s="421"/>
      <c r="BF417" s="420"/>
      <c r="BG417" s="371">
        <f t="shared" si="880"/>
        <v>0</v>
      </c>
      <c r="BH417" s="372">
        <f t="shared" si="880"/>
        <v>0</v>
      </c>
      <c r="BI417" s="371">
        <f t="shared" si="881"/>
        <v>0</v>
      </c>
      <c r="BJ417" s="372">
        <f t="shared" si="881"/>
        <v>76.973529411764716</v>
      </c>
      <c r="BK417" s="371">
        <f t="shared" si="882"/>
        <v>0</v>
      </c>
      <c r="BL417" s="372">
        <f t="shared" si="882"/>
        <v>2617.1000000000004</v>
      </c>
      <c r="BM417" s="431">
        <v>118</v>
      </c>
      <c r="BN417" s="510">
        <v>121</v>
      </c>
      <c r="BO417" s="371">
        <f t="shared" si="918"/>
        <v>0</v>
      </c>
      <c r="BP417" s="372">
        <f t="shared" si="918"/>
        <v>121</v>
      </c>
      <c r="BQ417" s="426">
        <v>60</v>
      </c>
      <c r="BR417" s="510">
        <v>41</v>
      </c>
      <c r="BS417" s="371">
        <f t="shared" si="919"/>
        <v>0</v>
      </c>
      <c r="BT417" s="372">
        <f t="shared" si="919"/>
        <v>41</v>
      </c>
      <c r="BU417" s="426"/>
      <c r="BV417" s="425"/>
      <c r="BW417" s="371">
        <f t="shared" si="920"/>
        <v>0</v>
      </c>
      <c r="BX417" s="423">
        <f t="shared" si="878"/>
        <v>0</v>
      </c>
      <c r="BY417" s="358">
        <f t="shared" si="883"/>
        <v>178</v>
      </c>
      <c r="BZ417" s="372">
        <f t="shared" si="883"/>
        <v>162</v>
      </c>
      <c r="CA417" s="358">
        <f t="shared" si="884"/>
        <v>0</v>
      </c>
      <c r="CB417" s="372">
        <f t="shared" si="884"/>
        <v>162</v>
      </c>
      <c r="CC417" s="427">
        <v>4.1271186440677967</v>
      </c>
      <c r="CD417" s="510">
        <v>3.9</v>
      </c>
      <c r="CE417" s="371">
        <f t="shared" si="924"/>
        <v>487</v>
      </c>
      <c r="CF417" s="372">
        <f t="shared" si="924"/>
        <v>471.9</v>
      </c>
      <c r="CG417" s="426">
        <v>5.2333333333333334</v>
      </c>
      <c r="CH417" s="510">
        <v>5.4</v>
      </c>
      <c r="CI417" s="371">
        <f t="shared" si="921"/>
        <v>314</v>
      </c>
      <c r="CJ417" s="372">
        <f t="shared" si="921"/>
        <v>221.4</v>
      </c>
      <c r="CK417" s="426"/>
      <c r="CL417" s="446"/>
      <c r="CM417" s="371">
        <f t="shared" si="922"/>
        <v>0</v>
      </c>
      <c r="CN417" s="372">
        <f t="shared" si="922"/>
        <v>0</v>
      </c>
      <c r="CO417" s="371">
        <f t="shared" si="885"/>
        <v>4.5</v>
      </c>
      <c r="CP417" s="372">
        <f t="shared" si="885"/>
        <v>4.2796296296296292</v>
      </c>
      <c r="CQ417" s="371">
        <f t="shared" si="886"/>
        <v>801</v>
      </c>
      <c r="CR417" s="372">
        <f t="shared" si="886"/>
        <v>693.3</v>
      </c>
      <c r="CS417" s="426"/>
      <c r="CT417" s="510">
        <v>86.8</v>
      </c>
      <c r="CU417" s="371">
        <f t="shared" si="925"/>
        <v>0</v>
      </c>
      <c r="CV417" s="372">
        <f t="shared" si="925"/>
        <v>10502.8</v>
      </c>
      <c r="CW417" s="426"/>
      <c r="CX417" s="510">
        <v>86.3</v>
      </c>
      <c r="CY417" s="371">
        <f t="shared" si="926"/>
        <v>0</v>
      </c>
      <c r="CZ417" s="372">
        <f t="shared" si="926"/>
        <v>3538.2999999999997</v>
      </c>
      <c r="DA417" s="421"/>
      <c r="DB417" s="420"/>
      <c r="DC417" s="371">
        <f t="shared" si="887"/>
        <v>0</v>
      </c>
      <c r="DD417" s="372">
        <f t="shared" si="887"/>
        <v>0</v>
      </c>
      <c r="DE417" s="371">
        <f t="shared" si="888"/>
        <v>0</v>
      </c>
      <c r="DF417" s="372">
        <f t="shared" si="888"/>
        <v>86.673456790123453</v>
      </c>
      <c r="DG417" s="371">
        <f t="shared" si="889"/>
        <v>0</v>
      </c>
      <c r="DH417" s="372">
        <f t="shared" si="889"/>
        <v>14041.099999999999</v>
      </c>
      <c r="DI417" s="371">
        <f t="shared" si="890"/>
        <v>214</v>
      </c>
      <c r="DJ417" s="372">
        <f t="shared" si="890"/>
        <v>196</v>
      </c>
      <c r="DK417" s="371">
        <f t="shared" si="890"/>
        <v>0</v>
      </c>
      <c r="DL417" s="372">
        <f t="shared" si="890"/>
        <v>196</v>
      </c>
      <c r="DM417" s="371">
        <f t="shared" si="891"/>
        <v>4.2289719626168223</v>
      </c>
      <c r="DN417" s="372">
        <f t="shared" si="891"/>
        <v>4.1387755102040815</v>
      </c>
      <c r="DO417" s="371">
        <f t="shared" si="892"/>
        <v>905</v>
      </c>
      <c r="DP417" s="372">
        <f t="shared" si="892"/>
        <v>811.19999999999993</v>
      </c>
      <c r="DQ417" s="371">
        <f t="shared" si="893"/>
        <v>0</v>
      </c>
      <c r="DR417" s="372">
        <f t="shared" si="893"/>
        <v>84.990816326530592</v>
      </c>
      <c r="DS417" s="371">
        <f t="shared" si="894"/>
        <v>0</v>
      </c>
      <c r="DT417" s="372">
        <f t="shared" si="894"/>
        <v>16658.199999999997</v>
      </c>
      <c r="DU417" s="424">
        <v>48</v>
      </c>
      <c r="DV417" s="510">
        <v>54</v>
      </c>
      <c r="DW417" s="371">
        <f t="shared" si="895"/>
        <v>0</v>
      </c>
      <c r="DX417" s="372">
        <f t="shared" si="895"/>
        <v>54</v>
      </c>
      <c r="DY417" s="426">
        <v>82</v>
      </c>
      <c r="DZ417" s="510">
        <v>76</v>
      </c>
      <c r="EA417" s="371">
        <f t="shared" si="896"/>
        <v>0</v>
      </c>
      <c r="EB417" s="372">
        <f t="shared" si="896"/>
        <v>76</v>
      </c>
      <c r="EC417" s="426"/>
      <c r="ED417" s="425"/>
      <c r="EE417" s="371">
        <f t="shared" si="897"/>
        <v>0</v>
      </c>
      <c r="EF417" s="372">
        <f t="shared" si="897"/>
        <v>0</v>
      </c>
      <c r="EG417" s="358">
        <f t="shared" si="898"/>
        <v>130</v>
      </c>
      <c r="EH417" s="372">
        <f t="shared" si="898"/>
        <v>130</v>
      </c>
      <c r="EI417" s="358">
        <f t="shared" si="899"/>
        <v>0</v>
      </c>
      <c r="EJ417" s="372">
        <f t="shared" si="899"/>
        <v>130</v>
      </c>
      <c r="EK417" s="427">
        <v>2.8958333333333335</v>
      </c>
      <c r="EL417" s="510">
        <v>3.2</v>
      </c>
      <c r="EM417" s="371">
        <f t="shared" si="959"/>
        <v>139</v>
      </c>
      <c r="EN417" s="372">
        <f t="shared" si="959"/>
        <v>172.8</v>
      </c>
      <c r="EO417" s="426">
        <v>2.6463414634146343</v>
      </c>
      <c r="EP417" s="510">
        <v>3.2</v>
      </c>
      <c r="EQ417" s="371">
        <f t="shared" si="923"/>
        <v>217</v>
      </c>
      <c r="ER417" s="372">
        <f t="shared" si="923"/>
        <v>243.20000000000002</v>
      </c>
      <c r="ES417" s="426"/>
      <c r="ET417" s="446"/>
      <c r="EU417" s="371">
        <f t="shared" si="957"/>
        <v>0</v>
      </c>
      <c r="EV417" s="372">
        <f t="shared" si="958"/>
        <v>0</v>
      </c>
      <c r="EW417" s="371">
        <f t="shared" si="900"/>
        <v>2.7384615384615385</v>
      </c>
      <c r="EX417" s="372">
        <f t="shared" si="900"/>
        <v>3.2</v>
      </c>
      <c r="EY417" s="371">
        <f t="shared" si="901"/>
        <v>356</v>
      </c>
      <c r="EZ417" s="372">
        <f t="shared" si="901"/>
        <v>416</v>
      </c>
      <c r="FA417" s="426"/>
      <c r="FB417" s="510">
        <v>63.9</v>
      </c>
      <c r="FC417" s="371">
        <f t="shared" si="902"/>
        <v>0</v>
      </c>
      <c r="FD417" s="372">
        <f t="shared" si="902"/>
        <v>3450.6</v>
      </c>
      <c r="FE417" s="426"/>
      <c r="FF417" s="510">
        <v>54.1</v>
      </c>
      <c r="FG417" s="371">
        <f t="shared" si="903"/>
        <v>0</v>
      </c>
      <c r="FH417" s="372">
        <f t="shared" si="903"/>
        <v>4111.6000000000004</v>
      </c>
      <c r="FI417" s="421"/>
      <c r="FJ417" s="420"/>
      <c r="FK417" s="371">
        <f t="shared" si="904"/>
        <v>0</v>
      </c>
      <c r="FL417" s="372">
        <f t="shared" si="904"/>
        <v>0</v>
      </c>
      <c r="FM417" s="371">
        <f t="shared" si="905"/>
        <v>0</v>
      </c>
      <c r="FN417" s="372">
        <f t="shared" si="905"/>
        <v>58.170769230769238</v>
      </c>
      <c r="FO417" s="371">
        <f t="shared" si="906"/>
        <v>0</v>
      </c>
      <c r="FP417" s="372">
        <f t="shared" si="906"/>
        <v>7562.2000000000007</v>
      </c>
      <c r="FQ417" s="424">
        <v>71</v>
      </c>
      <c r="FR417" s="510">
        <v>83</v>
      </c>
      <c r="FS417" s="371">
        <f t="shared" si="907"/>
        <v>0</v>
      </c>
      <c r="FT417" s="372">
        <f t="shared" si="907"/>
        <v>83</v>
      </c>
      <c r="FU417" s="426">
        <v>4.464788732394366</v>
      </c>
      <c r="FV417" s="510">
        <v>5.0999999999999996</v>
      </c>
      <c r="FW417" s="371">
        <f t="shared" si="908"/>
        <v>317</v>
      </c>
      <c r="FX417" s="372">
        <f t="shared" si="908"/>
        <v>423.29999999999995</v>
      </c>
      <c r="FY417" s="426"/>
      <c r="FZ417" s="510">
        <v>63.5</v>
      </c>
      <c r="GA417" s="371">
        <f t="shared" si="909"/>
        <v>0</v>
      </c>
      <c r="GB417" s="372">
        <f t="shared" si="909"/>
        <v>5270.5</v>
      </c>
      <c r="GC417" s="406">
        <f t="shared" si="962"/>
        <v>186</v>
      </c>
      <c r="GD417" s="372">
        <f t="shared" si="962"/>
        <v>198</v>
      </c>
      <c r="GE417" s="371">
        <f t="shared" si="962"/>
        <v>0</v>
      </c>
      <c r="GF417" s="372">
        <f t="shared" si="960"/>
        <v>198</v>
      </c>
      <c r="GG417" s="371">
        <f t="shared" si="910"/>
        <v>687</v>
      </c>
      <c r="GH417" s="372">
        <f t="shared" si="910"/>
        <v>725.2</v>
      </c>
      <c r="GI417" s="371" t="str">
        <f t="shared" si="911"/>
        <v/>
      </c>
      <c r="GJ417" s="372">
        <f t="shared" si="911"/>
        <v>15779.6</v>
      </c>
      <c r="GK417" s="406">
        <f t="shared" si="963"/>
        <v>158</v>
      </c>
      <c r="GL417" s="372">
        <f t="shared" si="963"/>
        <v>128</v>
      </c>
      <c r="GM417" s="371">
        <f t="shared" si="963"/>
        <v>0</v>
      </c>
      <c r="GN417" s="372">
        <f t="shared" si="961"/>
        <v>128</v>
      </c>
      <c r="GO417" s="371">
        <f t="shared" si="912"/>
        <v>574</v>
      </c>
      <c r="GP417" s="372">
        <f t="shared" si="912"/>
        <v>502</v>
      </c>
      <c r="GQ417" s="371">
        <f t="shared" si="913"/>
        <v>0</v>
      </c>
      <c r="GR417" s="372">
        <f t="shared" si="913"/>
        <v>8440.7999999999993</v>
      </c>
      <c r="GS417" s="406">
        <f t="shared" si="964"/>
        <v>344</v>
      </c>
      <c r="GT417" s="372">
        <f t="shared" si="964"/>
        <v>326</v>
      </c>
      <c r="GU417" s="371">
        <f t="shared" si="964"/>
        <v>0</v>
      </c>
      <c r="GV417" s="372">
        <f t="shared" si="964"/>
        <v>326</v>
      </c>
      <c r="GW417" s="371">
        <f t="shared" si="914"/>
        <v>1261</v>
      </c>
      <c r="GX417" s="372">
        <f t="shared" si="914"/>
        <v>1227.2</v>
      </c>
      <c r="GY417" s="371" t="str">
        <f t="shared" si="914"/>
        <v/>
      </c>
      <c r="GZ417" s="372">
        <f t="shared" si="879"/>
        <v>24220.400000000001</v>
      </c>
      <c r="HA417" s="406">
        <f t="shared" si="965"/>
        <v>0</v>
      </c>
      <c r="HB417" s="372">
        <f t="shared" si="965"/>
        <v>0</v>
      </c>
      <c r="HC417" s="371">
        <f t="shared" si="965"/>
        <v>0</v>
      </c>
      <c r="HD417" s="372">
        <f t="shared" si="965"/>
        <v>0</v>
      </c>
      <c r="HE417" s="371" t="str">
        <f t="shared" si="966"/>
        <v/>
      </c>
      <c r="HF417" s="372" t="str">
        <f t="shared" si="966"/>
        <v/>
      </c>
      <c r="HG417" s="371" t="str">
        <f t="shared" si="915"/>
        <v/>
      </c>
      <c r="HH417" s="372" t="str">
        <f t="shared" si="915"/>
        <v/>
      </c>
      <c r="HI417" s="406">
        <f t="shared" si="916"/>
        <v>1578</v>
      </c>
      <c r="HJ417" s="372">
        <f t="shared" si="916"/>
        <v>1650.4999999999998</v>
      </c>
      <c r="HK417" s="371" t="str">
        <f t="shared" si="917"/>
        <v/>
      </c>
      <c r="HL417" s="371">
        <f t="shared" si="917"/>
        <v>29490.899999999998</v>
      </c>
    </row>
    <row r="418" spans="1:220" ht="15">
      <c r="A418" s="488" t="s">
        <v>287</v>
      </c>
      <c r="B418" s="487" t="s">
        <v>635</v>
      </c>
      <c r="C418" s="48"/>
      <c r="D418" s="488">
        <v>225371</v>
      </c>
      <c r="E418" s="442">
        <v>9</v>
      </c>
      <c r="F418" s="676">
        <v>217</v>
      </c>
      <c r="G418" s="420">
        <v>271</v>
      </c>
      <c r="H418" s="421">
        <v>6</v>
      </c>
      <c r="I418" s="510">
        <v>9</v>
      </c>
      <c r="J418" s="371">
        <f t="shared" si="927"/>
        <v>211</v>
      </c>
      <c r="K418" s="372">
        <f t="shared" si="928"/>
        <v>262</v>
      </c>
      <c r="L418" s="420"/>
      <c r="M418" s="371">
        <f t="shared" si="929"/>
        <v>211</v>
      </c>
      <c r="N418" s="372">
        <f t="shared" si="930"/>
        <v>262</v>
      </c>
      <c r="O418" s="371">
        <f t="shared" si="931"/>
        <v>0</v>
      </c>
      <c r="P418" s="372">
        <f t="shared" si="932"/>
        <v>262</v>
      </c>
      <c r="Q418" s="424">
        <v>17</v>
      </c>
      <c r="R418" s="510">
        <v>25</v>
      </c>
      <c r="S418" s="371">
        <f t="shared" si="933"/>
        <v>0</v>
      </c>
      <c r="T418" s="372">
        <f t="shared" si="934"/>
        <v>25</v>
      </c>
      <c r="U418" s="426">
        <v>3</v>
      </c>
      <c r="V418" s="510">
        <v>6</v>
      </c>
      <c r="W418" s="371">
        <f t="shared" si="935"/>
        <v>0</v>
      </c>
      <c r="X418" s="372">
        <f t="shared" si="936"/>
        <v>6</v>
      </c>
      <c r="Y418" s="426"/>
      <c r="Z418" s="425"/>
      <c r="AA418" s="371">
        <f t="shared" si="937"/>
        <v>0</v>
      </c>
      <c r="AB418" s="372">
        <f t="shared" si="938"/>
        <v>0</v>
      </c>
      <c r="AC418" s="358">
        <f t="shared" si="939"/>
        <v>20</v>
      </c>
      <c r="AD418" s="372">
        <f t="shared" si="940"/>
        <v>31</v>
      </c>
      <c r="AE418" s="358">
        <f t="shared" si="941"/>
        <v>0</v>
      </c>
      <c r="AF418" s="372">
        <f t="shared" si="942"/>
        <v>31</v>
      </c>
      <c r="AG418" s="427">
        <v>2.1764705882352939</v>
      </c>
      <c r="AH418" s="510">
        <v>2.5</v>
      </c>
      <c r="AI418" s="371">
        <f t="shared" si="943"/>
        <v>37</v>
      </c>
      <c r="AJ418" s="372">
        <f t="shared" si="944"/>
        <v>62.5</v>
      </c>
      <c r="AK418" s="426">
        <v>2.3333333333333335</v>
      </c>
      <c r="AL418" s="510">
        <v>2.7</v>
      </c>
      <c r="AM418" s="371">
        <f t="shared" si="945"/>
        <v>7</v>
      </c>
      <c r="AN418" s="372">
        <f t="shared" si="946"/>
        <v>16.200000000000003</v>
      </c>
      <c r="AO418" s="426"/>
      <c r="AP418" s="446"/>
      <c r="AQ418" s="371">
        <f t="shared" si="947"/>
        <v>0</v>
      </c>
      <c r="AR418" s="372">
        <f t="shared" si="948"/>
        <v>0</v>
      </c>
      <c r="AS418" s="371">
        <f t="shared" si="949"/>
        <v>2.2000000000000002</v>
      </c>
      <c r="AT418" s="372">
        <f t="shared" si="950"/>
        <v>2.5387096774193547</v>
      </c>
      <c r="AU418" s="371">
        <f t="shared" si="951"/>
        <v>44</v>
      </c>
      <c r="AV418" s="372">
        <f t="shared" si="952"/>
        <v>78.7</v>
      </c>
      <c r="AW418" s="426"/>
      <c r="AX418" s="510">
        <v>62.2</v>
      </c>
      <c r="AY418" s="371">
        <f t="shared" si="953"/>
        <v>0</v>
      </c>
      <c r="AZ418" s="372">
        <f t="shared" si="954"/>
        <v>1555</v>
      </c>
      <c r="BA418" s="426"/>
      <c r="BB418" s="510">
        <v>58</v>
      </c>
      <c r="BC418" s="371">
        <f t="shared" si="955"/>
        <v>0</v>
      </c>
      <c r="BD418" s="372">
        <f t="shared" si="956"/>
        <v>348</v>
      </c>
      <c r="BE418" s="421"/>
      <c r="BF418" s="420"/>
      <c r="BG418" s="371">
        <f t="shared" si="880"/>
        <v>0</v>
      </c>
      <c r="BH418" s="372">
        <f t="shared" si="880"/>
        <v>0</v>
      </c>
      <c r="BI418" s="371">
        <f t="shared" si="881"/>
        <v>0</v>
      </c>
      <c r="BJ418" s="372">
        <f t="shared" si="881"/>
        <v>61.387096774193552</v>
      </c>
      <c r="BK418" s="371">
        <f t="shared" si="882"/>
        <v>0</v>
      </c>
      <c r="BL418" s="372">
        <f t="shared" si="882"/>
        <v>1903</v>
      </c>
      <c r="BM418" s="431">
        <v>59</v>
      </c>
      <c r="BN418" s="510">
        <v>78</v>
      </c>
      <c r="BO418" s="371">
        <f t="shared" si="918"/>
        <v>0</v>
      </c>
      <c r="BP418" s="372">
        <f t="shared" si="918"/>
        <v>78</v>
      </c>
      <c r="BQ418" s="426">
        <v>30</v>
      </c>
      <c r="BR418" s="510">
        <v>31</v>
      </c>
      <c r="BS418" s="371">
        <f t="shared" si="919"/>
        <v>0</v>
      </c>
      <c r="BT418" s="372">
        <f t="shared" si="919"/>
        <v>31</v>
      </c>
      <c r="BU418" s="426"/>
      <c r="BV418" s="425"/>
      <c r="BW418" s="371">
        <f t="shared" si="920"/>
        <v>0</v>
      </c>
      <c r="BX418" s="423">
        <f t="shared" si="878"/>
        <v>0</v>
      </c>
      <c r="BY418" s="358">
        <f t="shared" si="883"/>
        <v>89</v>
      </c>
      <c r="BZ418" s="372">
        <f t="shared" si="883"/>
        <v>109</v>
      </c>
      <c r="CA418" s="358">
        <f t="shared" si="884"/>
        <v>0</v>
      </c>
      <c r="CB418" s="372">
        <f t="shared" si="884"/>
        <v>109</v>
      </c>
      <c r="CC418" s="427">
        <v>3.7966101694915255</v>
      </c>
      <c r="CD418" s="510">
        <v>3.2</v>
      </c>
      <c r="CE418" s="371">
        <f t="shared" si="924"/>
        <v>224</v>
      </c>
      <c r="CF418" s="372">
        <f t="shared" si="924"/>
        <v>249.60000000000002</v>
      </c>
      <c r="CG418" s="426">
        <v>5.2</v>
      </c>
      <c r="CH418" s="510">
        <v>5.9</v>
      </c>
      <c r="CI418" s="371">
        <f t="shared" si="921"/>
        <v>156</v>
      </c>
      <c r="CJ418" s="372">
        <f t="shared" si="921"/>
        <v>182.9</v>
      </c>
      <c r="CK418" s="426"/>
      <c r="CL418" s="446"/>
      <c r="CM418" s="371">
        <f t="shared" si="922"/>
        <v>0</v>
      </c>
      <c r="CN418" s="372">
        <f t="shared" si="922"/>
        <v>0</v>
      </c>
      <c r="CO418" s="371">
        <f t="shared" si="885"/>
        <v>4.2696629213483144</v>
      </c>
      <c r="CP418" s="372">
        <f t="shared" si="885"/>
        <v>3.9678899082568808</v>
      </c>
      <c r="CQ418" s="371">
        <f t="shared" si="886"/>
        <v>380</v>
      </c>
      <c r="CR418" s="372">
        <f t="shared" si="886"/>
        <v>432.5</v>
      </c>
      <c r="CS418" s="426"/>
      <c r="CT418" s="510">
        <v>80.2</v>
      </c>
      <c r="CU418" s="371">
        <f t="shared" si="925"/>
        <v>0</v>
      </c>
      <c r="CV418" s="372">
        <f t="shared" si="925"/>
        <v>6255.6</v>
      </c>
      <c r="CW418" s="426"/>
      <c r="CX418" s="510">
        <v>83.2</v>
      </c>
      <c r="CY418" s="371">
        <f t="shared" si="926"/>
        <v>0</v>
      </c>
      <c r="CZ418" s="372">
        <f t="shared" si="926"/>
        <v>2579.2000000000003</v>
      </c>
      <c r="DA418" s="421"/>
      <c r="DB418" s="420"/>
      <c r="DC418" s="371">
        <f t="shared" si="887"/>
        <v>0</v>
      </c>
      <c r="DD418" s="372">
        <f t="shared" si="887"/>
        <v>0</v>
      </c>
      <c r="DE418" s="371">
        <f t="shared" si="888"/>
        <v>0</v>
      </c>
      <c r="DF418" s="372">
        <f t="shared" si="888"/>
        <v>81.053211009174319</v>
      </c>
      <c r="DG418" s="371">
        <f t="shared" si="889"/>
        <v>0</v>
      </c>
      <c r="DH418" s="372">
        <f t="shared" si="889"/>
        <v>8834.8000000000011</v>
      </c>
      <c r="DI418" s="371">
        <f t="shared" si="890"/>
        <v>109</v>
      </c>
      <c r="DJ418" s="372">
        <f t="shared" si="890"/>
        <v>140</v>
      </c>
      <c r="DK418" s="371">
        <f t="shared" si="890"/>
        <v>0</v>
      </c>
      <c r="DL418" s="372">
        <f t="shared" si="890"/>
        <v>140</v>
      </c>
      <c r="DM418" s="371">
        <f t="shared" si="891"/>
        <v>3.8899082568807342</v>
      </c>
      <c r="DN418" s="372">
        <f t="shared" si="891"/>
        <v>3.6514285714285712</v>
      </c>
      <c r="DO418" s="371">
        <f t="shared" si="892"/>
        <v>424</v>
      </c>
      <c r="DP418" s="372">
        <f t="shared" si="892"/>
        <v>511.2</v>
      </c>
      <c r="DQ418" s="371">
        <f t="shared" si="893"/>
        <v>0</v>
      </c>
      <c r="DR418" s="372">
        <f t="shared" si="893"/>
        <v>76.698571428571441</v>
      </c>
      <c r="DS418" s="371">
        <f t="shared" si="894"/>
        <v>0</v>
      </c>
      <c r="DT418" s="372">
        <f t="shared" si="894"/>
        <v>10737.800000000001</v>
      </c>
      <c r="DU418" s="424">
        <v>34</v>
      </c>
      <c r="DV418" s="510">
        <v>50</v>
      </c>
      <c r="DW418" s="371">
        <f t="shared" si="895"/>
        <v>0</v>
      </c>
      <c r="DX418" s="372">
        <f t="shared" si="895"/>
        <v>50</v>
      </c>
      <c r="DY418" s="426">
        <v>36</v>
      </c>
      <c r="DZ418" s="510">
        <v>44</v>
      </c>
      <c r="EA418" s="371">
        <f t="shared" si="896"/>
        <v>0</v>
      </c>
      <c r="EB418" s="372">
        <f t="shared" si="896"/>
        <v>44</v>
      </c>
      <c r="EC418" s="426"/>
      <c r="ED418" s="425"/>
      <c r="EE418" s="371">
        <f t="shared" si="897"/>
        <v>0</v>
      </c>
      <c r="EF418" s="372">
        <f t="shared" si="897"/>
        <v>0</v>
      </c>
      <c r="EG418" s="358">
        <f t="shared" si="898"/>
        <v>70</v>
      </c>
      <c r="EH418" s="372">
        <f t="shared" si="898"/>
        <v>94</v>
      </c>
      <c r="EI418" s="358">
        <f t="shared" si="899"/>
        <v>0</v>
      </c>
      <c r="EJ418" s="372">
        <f t="shared" si="899"/>
        <v>94</v>
      </c>
      <c r="EK418" s="427">
        <v>3</v>
      </c>
      <c r="EL418" s="510">
        <v>2.2999999999999998</v>
      </c>
      <c r="EM418" s="371">
        <f t="shared" si="959"/>
        <v>102</v>
      </c>
      <c r="EN418" s="372">
        <f t="shared" si="959"/>
        <v>114.99999999999999</v>
      </c>
      <c r="EO418" s="426">
        <v>2.9444444444444446</v>
      </c>
      <c r="EP418" s="510">
        <v>3.1</v>
      </c>
      <c r="EQ418" s="371">
        <f t="shared" si="923"/>
        <v>106</v>
      </c>
      <c r="ER418" s="372">
        <f t="shared" si="923"/>
        <v>136.4</v>
      </c>
      <c r="ES418" s="426"/>
      <c r="ET418" s="446"/>
      <c r="EU418" s="371">
        <f t="shared" si="957"/>
        <v>0</v>
      </c>
      <c r="EV418" s="372">
        <f t="shared" si="958"/>
        <v>0</v>
      </c>
      <c r="EW418" s="371">
        <f t="shared" si="900"/>
        <v>2.9714285714285715</v>
      </c>
      <c r="EX418" s="372">
        <f t="shared" si="900"/>
        <v>2.6744680851063829</v>
      </c>
      <c r="EY418" s="371">
        <f t="shared" si="901"/>
        <v>208</v>
      </c>
      <c r="EZ418" s="372">
        <f t="shared" si="901"/>
        <v>251.4</v>
      </c>
      <c r="FA418" s="426"/>
      <c r="FB418" s="510">
        <v>58.1</v>
      </c>
      <c r="FC418" s="371">
        <f t="shared" si="902"/>
        <v>0</v>
      </c>
      <c r="FD418" s="372">
        <f t="shared" si="902"/>
        <v>2905</v>
      </c>
      <c r="FE418" s="426"/>
      <c r="FF418" s="510">
        <v>56.3</v>
      </c>
      <c r="FG418" s="371">
        <f t="shared" si="903"/>
        <v>0</v>
      </c>
      <c r="FH418" s="372">
        <f t="shared" si="903"/>
        <v>2477.1999999999998</v>
      </c>
      <c r="FI418" s="421"/>
      <c r="FJ418" s="420"/>
      <c r="FK418" s="371">
        <f t="shared" si="904"/>
        <v>0</v>
      </c>
      <c r="FL418" s="372">
        <f t="shared" si="904"/>
        <v>0</v>
      </c>
      <c r="FM418" s="371">
        <f t="shared" si="905"/>
        <v>0</v>
      </c>
      <c r="FN418" s="372">
        <f t="shared" si="905"/>
        <v>57.257446808510636</v>
      </c>
      <c r="FO418" s="371">
        <f t="shared" si="906"/>
        <v>0</v>
      </c>
      <c r="FP418" s="372">
        <f t="shared" si="906"/>
        <v>5382.2</v>
      </c>
      <c r="FQ418" s="424">
        <v>32</v>
      </c>
      <c r="FR418" s="510">
        <v>28</v>
      </c>
      <c r="FS418" s="371">
        <f t="shared" si="907"/>
        <v>0</v>
      </c>
      <c r="FT418" s="372">
        <f t="shared" si="907"/>
        <v>28</v>
      </c>
      <c r="FU418" s="426">
        <v>4.25</v>
      </c>
      <c r="FV418" s="510">
        <v>4.9000000000000004</v>
      </c>
      <c r="FW418" s="371">
        <f t="shared" si="908"/>
        <v>136</v>
      </c>
      <c r="FX418" s="372">
        <f t="shared" si="908"/>
        <v>137.20000000000002</v>
      </c>
      <c r="FY418" s="426"/>
      <c r="FZ418" s="510">
        <v>63.1</v>
      </c>
      <c r="GA418" s="371">
        <f t="shared" si="909"/>
        <v>0</v>
      </c>
      <c r="GB418" s="372">
        <f t="shared" si="909"/>
        <v>1766.8</v>
      </c>
      <c r="GC418" s="406">
        <f t="shared" si="962"/>
        <v>110</v>
      </c>
      <c r="GD418" s="372">
        <f t="shared" si="962"/>
        <v>153</v>
      </c>
      <c r="GE418" s="371">
        <f t="shared" si="962"/>
        <v>0</v>
      </c>
      <c r="GF418" s="372">
        <f t="shared" si="960"/>
        <v>153</v>
      </c>
      <c r="GG418" s="371">
        <f t="shared" si="910"/>
        <v>363</v>
      </c>
      <c r="GH418" s="372">
        <f t="shared" si="910"/>
        <v>427.1</v>
      </c>
      <c r="GI418" s="371" t="str">
        <f t="shared" si="911"/>
        <v/>
      </c>
      <c r="GJ418" s="372">
        <f t="shared" si="911"/>
        <v>10715.6</v>
      </c>
      <c r="GK418" s="406">
        <f t="shared" si="963"/>
        <v>69</v>
      </c>
      <c r="GL418" s="372">
        <f t="shared" si="963"/>
        <v>81</v>
      </c>
      <c r="GM418" s="371">
        <f t="shared" si="963"/>
        <v>0</v>
      </c>
      <c r="GN418" s="372">
        <f t="shared" si="961"/>
        <v>81</v>
      </c>
      <c r="GO418" s="371">
        <f t="shared" si="912"/>
        <v>269</v>
      </c>
      <c r="GP418" s="372">
        <f t="shared" si="912"/>
        <v>335.5</v>
      </c>
      <c r="GQ418" s="371">
        <f t="shared" si="913"/>
        <v>0</v>
      </c>
      <c r="GR418" s="372">
        <f t="shared" si="913"/>
        <v>5404.4</v>
      </c>
      <c r="GS418" s="406">
        <f t="shared" si="964"/>
        <v>179</v>
      </c>
      <c r="GT418" s="372">
        <f t="shared" si="964"/>
        <v>234</v>
      </c>
      <c r="GU418" s="371">
        <f t="shared" si="964"/>
        <v>0</v>
      </c>
      <c r="GV418" s="372">
        <f t="shared" si="964"/>
        <v>234</v>
      </c>
      <c r="GW418" s="371">
        <f t="shared" si="914"/>
        <v>632</v>
      </c>
      <c r="GX418" s="372">
        <f t="shared" si="914"/>
        <v>762.6</v>
      </c>
      <c r="GY418" s="371" t="str">
        <f t="shared" si="914"/>
        <v/>
      </c>
      <c r="GZ418" s="372">
        <f t="shared" si="879"/>
        <v>16120</v>
      </c>
      <c r="HA418" s="406">
        <f t="shared" si="965"/>
        <v>0</v>
      </c>
      <c r="HB418" s="372">
        <f t="shared" si="965"/>
        <v>0</v>
      </c>
      <c r="HC418" s="371">
        <f t="shared" si="965"/>
        <v>0</v>
      </c>
      <c r="HD418" s="372">
        <f t="shared" si="965"/>
        <v>0</v>
      </c>
      <c r="HE418" s="371" t="str">
        <f t="shared" si="966"/>
        <v/>
      </c>
      <c r="HF418" s="372" t="str">
        <f t="shared" si="966"/>
        <v/>
      </c>
      <c r="HG418" s="371" t="str">
        <f t="shared" si="915"/>
        <v/>
      </c>
      <c r="HH418" s="372" t="str">
        <f t="shared" si="915"/>
        <v/>
      </c>
      <c r="HI418" s="406">
        <f t="shared" si="916"/>
        <v>768</v>
      </c>
      <c r="HJ418" s="372">
        <f t="shared" si="916"/>
        <v>899.80000000000007</v>
      </c>
      <c r="HK418" s="371" t="str">
        <f t="shared" si="917"/>
        <v/>
      </c>
      <c r="HL418" s="371">
        <f t="shared" si="917"/>
        <v>17886.8</v>
      </c>
    </row>
    <row r="419" spans="1:220" ht="15">
      <c r="A419" s="488" t="s">
        <v>287</v>
      </c>
      <c r="B419" s="487" t="s">
        <v>636</v>
      </c>
      <c r="C419" s="48"/>
      <c r="D419" s="488">
        <v>225520</v>
      </c>
      <c r="E419" s="442">
        <v>9</v>
      </c>
      <c r="F419" s="676">
        <v>240</v>
      </c>
      <c r="G419" s="420">
        <v>265</v>
      </c>
      <c r="H419" s="421">
        <v>0</v>
      </c>
      <c r="I419" s="510">
        <v>4</v>
      </c>
      <c r="J419" s="371">
        <f t="shared" si="927"/>
        <v>240</v>
      </c>
      <c r="K419" s="372">
        <f t="shared" si="928"/>
        <v>261</v>
      </c>
      <c r="L419" s="420"/>
      <c r="M419" s="371">
        <f t="shared" si="929"/>
        <v>240</v>
      </c>
      <c r="N419" s="372">
        <f t="shared" si="930"/>
        <v>261</v>
      </c>
      <c r="O419" s="371">
        <f t="shared" si="931"/>
        <v>0</v>
      </c>
      <c r="P419" s="372">
        <f t="shared" si="932"/>
        <v>261</v>
      </c>
      <c r="Q419" s="424">
        <v>7</v>
      </c>
      <c r="R419" s="510">
        <v>13</v>
      </c>
      <c r="S419" s="371">
        <f t="shared" si="933"/>
        <v>0</v>
      </c>
      <c r="T419" s="372">
        <f t="shared" si="934"/>
        <v>13</v>
      </c>
      <c r="U419" s="426">
        <v>5</v>
      </c>
      <c r="V419" s="510">
        <v>12</v>
      </c>
      <c r="W419" s="371">
        <f t="shared" si="935"/>
        <v>0</v>
      </c>
      <c r="X419" s="372">
        <f t="shared" si="936"/>
        <v>12</v>
      </c>
      <c r="Y419" s="426"/>
      <c r="Z419" s="425"/>
      <c r="AA419" s="371">
        <f t="shared" si="937"/>
        <v>0</v>
      </c>
      <c r="AB419" s="372">
        <f t="shared" si="938"/>
        <v>0</v>
      </c>
      <c r="AC419" s="358">
        <f t="shared" si="939"/>
        <v>12</v>
      </c>
      <c r="AD419" s="372">
        <f t="shared" si="940"/>
        <v>25</v>
      </c>
      <c r="AE419" s="358">
        <f t="shared" si="941"/>
        <v>0</v>
      </c>
      <c r="AF419" s="372">
        <f t="shared" si="942"/>
        <v>25</v>
      </c>
      <c r="AG419" s="427">
        <v>2.8571428571428572</v>
      </c>
      <c r="AH419" s="510">
        <v>2.7</v>
      </c>
      <c r="AI419" s="371">
        <f t="shared" si="943"/>
        <v>20</v>
      </c>
      <c r="AJ419" s="372">
        <f t="shared" si="944"/>
        <v>35.1</v>
      </c>
      <c r="AK419" s="426">
        <v>4</v>
      </c>
      <c r="AL419" s="510">
        <v>3.1</v>
      </c>
      <c r="AM419" s="371">
        <f t="shared" si="945"/>
        <v>20</v>
      </c>
      <c r="AN419" s="372">
        <f t="shared" si="946"/>
        <v>37.200000000000003</v>
      </c>
      <c r="AO419" s="426"/>
      <c r="AP419" s="446"/>
      <c r="AQ419" s="371">
        <f t="shared" si="947"/>
        <v>0</v>
      </c>
      <c r="AR419" s="372">
        <f t="shared" si="948"/>
        <v>0</v>
      </c>
      <c r="AS419" s="371">
        <f t="shared" si="949"/>
        <v>3.3333333333333335</v>
      </c>
      <c r="AT419" s="372">
        <f t="shared" si="950"/>
        <v>2.8920000000000003</v>
      </c>
      <c r="AU419" s="371">
        <f t="shared" si="951"/>
        <v>40</v>
      </c>
      <c r="AV419" s="372">
        <f t="shared" si="952"/>
        <v>72.300000000000011</v>
      </c>
      <c r="AW419" s="426"/>
      <c r="AX419" s="510">
        <v>50.4</v>
      </c>
      <c r="AY419" s="371">
        <f t="shared" si="953"/>
        <v>0</v>
      </c>
      <c r="AZ419" s="372">
        <f t="shared" si="954"/>
        <v>655.19999999999993</v>
      </c>
      <c r="BA419" s="426"/>
      <c r="BB419" s="510">
        <v>59.6</v>
      </c>
      <c r="BC419" s="371">
        <f t="shared" si="955"/>
        <v>0</v>
      </c>
      <c r="BD419" s="372">
        <f t="shared" si="956"/>
        <v>715.2</v>
      </c>
      <c r="BE419" s="421"/>
      <c r="BF419" s="420"/>
      <c r="BG419" s="371">
        <f t="shared" si="880"/>
        <v>0</v>
      </c>
      <c r="BH419" s="372">
        <f t="shared" si="880"/>
        <v>0</v>
      </c>
      <c r="BI419" s="371">
        <f t="shared" si="881"/>
        <v>0</v>
      </c>
      <c r="BJ419" s="372">
        <f t="shared" si="881"/>
        <v>54.816000000000003</v>
      </c>
      <c r="BK419" s="371">
        <f t="shared" si="882"/>
        <v>0</v>
      </c>
      <c r="BL419" s="372">
        <f t="shared" si="882"/>
        <v>1370.4</v>
      </c>
      <c r="BM419" s="431">
        <v>62</v>
      </c>
      <c r="BN419" s="510">
        <v>54</v>
      </c>
      <c r="BO419" s="371">
        <f t="shared" si="918"/>
        <v>0</v>
      </c>
      <c r="BP419" s="372">
        <f t="shared" si="918"/>
        <v>54</v>
      </c>
      <c r="BQ419" s="426">
        <v>31</v>
      </c>
      <c r="BR419" s="510">
        <v>36</v>
      </c>
      <c r="BS419" s="371">
        <f t="shared" si="919"/>
        <v>0</v>
      </c>
      <c r="BT419" s="372">
        <f t="shared" si="919"/>
        <v>36</v>
      </c>
      <c r="BU419" s="426"/>
      <c r="BV419" s="425"/>
      <c r="BW419" s="371">
        <f t="shared" si="920"/>
        <v>0</v>
      </c>
      <c r="BX419" s="423">
        <f t="shared" si="878"/>
        <v>0</v>
      </c>
      <c r="BY419" s="358">
        <f t="shared" si="883"/>
        <v>93</v>
      </c>
      <c r="BZ419" s="372">
        <f t="shared" si="883"/>
        <v>90</v>
      </c>
      <c r="CA419" s="358">
        <f t="shared" si="884"/>
        <v>0</v>
      </c>
      <c r="CB419" s="372">
        <f t="shared" si="884"/>
        <v>90</v>
      </c>
      <c r="CC419" s="427">
        <v>3.693548387096774</v>
      </c>
      <c r="CD419" s="510">
        <v>3</v>
      </c>
      <c r="CE419" s="371">
        <f t="shared" si="924"/>
        <v>229</v>
      </c>
      <c r="CF419" s="372">
        <f t="shared" si="924"/>
        <v>162</v>
      </c>
      <c r="CG419" s="426">
        <v>4.903225806451613</v>
      </c>
      <c r="CH419" s="510">
        <v>4.5</v>
      </c>
      <c r="CI419" s="371">
        <f t="shared" si="921"/>
        <v>152</v>
      </c>
      <c r="CJ419" s="372">
        <f t="shared" si="921"/>
        <v>162</v>
      </c>
      <c r="CK419" s="426"/>
      <c r="CL419" s="446"/>
      <c r="CM419" s="371">
        <f t="shared" si="922"/>
        <v>0</v>
      </c>
      <c r="CN419" s="372">
        <f t="shared" si="922"/>
        <v>0</v>
      </c>
      <c r="CO419" s="371">
        <f t="shared" si="885"/>
        <v>4.096774193548387</v>
      </c>
      <c r="CP419" s="372">
        <f t="shared" si="885"/>
        <v>3.6</v>
      </c>
      <c r="CQ419" s="371">
        <f t="shared" si="886"/>
        <v>381</v>
      </c>
      <c r="CR419" s="372">
        <f t="shared" si="886"/>
        <v>324</v>
      </c>
      <c r="CS419" s="426"/>
      <c r="CT419" s="510">
        <v>74.599999999999994</v>
      </c>
      <c r="CU419" s="371">
        <f t="shared" si="925"/>
        <v>0</v>
      </c>
      <c r="CV419" s="372">
        <f t="shared" si="925"/>
        <v>4028.3999999999996</v>
      </c>
      <c r="CW419" s="426"/>
      <c r="CX419" s="510">
        <v>74.400000000000006</v>
      </c>
      <c r="CY419" s="371">
        <f t="shared" si="926"/>
        <v>0</v>
      </c>
      <c r="CZ419" s="372">
        <f t="shared" si="926"/>
        <v>2678.4</v>
      </c>
      <c r="DA419" s="421"/>
      <c r="DB419" s="420"/>
      <c r="DC419" s="371">
        <f t="shared" si="887"/>
        <v>0</v>
      </c>
      <c r="DD419" s="372">
        <f t="shared" si="887"/>
        <v>0</v>
      </c>
      <c r="DE419" s="371">
        <f t="shared" si="888"/>
        <v>0</v>
      </c>
      <c r="DF419" s="372">
        <f t="shared" si="888"/>
        <v>74.52</v>
      </c>
      <c r="DG419" s="371">
        <f t="shared" si="889"/>
        <v>0</v>
      </c>
      <c r="DH419" s="372">
        <f t="shared" si="889"/>
        <v>6706.7999999999993</v>
      </c>
      <c r="DI419" s="371">
        <f t="shared" si="890"/>
        <v>105</v>
      </c>
      <c r="DJ419" s="372">
        <f t="shared" si="890"/>
        <v>115</v>
      </c>
      <c r="DK419" s="371">
        <f t="shared" si="890"/>
        <v>0</v>
      </c>
      <c r="DL419" s="372">
        <f t="shared" si="890"/>
        <v>115</v>
      </c>
      <c r="DM419" s="371">
        <f t="shared" si="891"/>
        <v>4.0095238095238095</v>
      </c>
      <c r="DN419" s="372">
        <f t="shared" si="891"/>
        <v>3.4460869565217394</v>
      </c>
      <c r="DO419" s="371">
        <f t="shared" si="892"/>
        <v>421</v>
      </c>
      <c r="DP419" s="372">
        <f t="shared" si="892"/>
        <v>396.3</v>
      </c>
      <c r="DQ419" s="371">
        <f t="shared" si="893"/>
        <v>0</v>
      </c>
      <c r="DR419" s="372">
        <f t="shared" si="893"/>
        <v>70.236521739130424</v>
      </c>
      <c r="DS419" s="371">
        <f t="shared" si="894"/>
        <v>0</v>
      </c>
      <c r="DT419" s="372">
        <f t="shared" si="894"/>
        <v>8077.1999999999989</v>
      </c>
      <c r="DU419" s="424">
        <v>55</v>
      </c>
      <c r="DV419" s="510">
        <v>55</v>
      </c>
      <c r="DW419" s="371">
        <f t="shared" si="895"/>
        <v>0</v>
      </c>
      <c r="DX419" s="372">
        <f t="shared" si="895"/>
        <v>55</v>
      </c>
      <c r="DY419" s="426">
        <v>43</v>
      </c>
      <c r="DZ419" s="510">
        <v>41</v>
      </c>
      <c r="EA419" s="371">
        <f t="shared" si="896"/>
        <v>0</v>
      </c>
      <c r="EB419" s="372">
        <f t="shared" si="896"/>
        <v>41</v>
      </c>
      <c r="EC419" s="426"/>
      <c r="ED419" s="425"/>
      <c r="EE419" s="371">
        <f t="shared" si="897"/>
        <v>0</v>
      </c>
      <c r="EF419" s="372">
        <f t="shared" si="897"/>
        <v>0</v>
      </c>
      <c r="EG419" s="358">
        <f t="shared" si="898"/>
        <v>98</v>
      </c>
      <c r="EH419" s="372">
        <f t="shared" si="898"/>
        <v>96</v>
      </c>
      <c r="EI419" s="358">
        <f t="shared" si="899"/>
        <v>0</v>
      </c>
      <c r="EJ419" s="372">
        <f t="shared" si="899"/>
        <v>96</v>
      </c>
      <c r="EK419" s="427">
        <v>2.581818181818182</v>
      </c>
      <c r="EL419" s="510">
        <v>2.2999999999999998</v>
      </c>
      <c r="EM419" s="371">
        <f t="shared" si="959"/>
        <v>142</v>
      </c>
      <c r="EN419" s="372">
        <f t="shared" si="959"/>
        <v>126.49999999999999</v>
      </c>
      <c r="EO419" s="426">
        <v>3.6976744186046511</v>
      </c>
      <c r="EP419" s="510">
        <v>3</v>
      </c>
      <c r="EQ419" s="371">
        <f t="shared" si="923"/>
        <v>159</v>
      </c>
      <c r="ER419" s="372">
        <f t="shared" si="923"/>
        <v>123</v>
      </c>
      <c r="ES419" s="426"/>
      <c r="ET419" s="446"/>
      <c r="EU419" s="371">
        <f t="shared" si="957"/>
        <v>0</v>
      </c>
      <c r="EV419" s="372">
        <f t="shared" si="958"/>
        <v>0</v>
      </c>
      <c r="EW419" s="371">
        <f t="shared" si="900"/>
        <v>3.0714285714285716</v>
      </c>
      <c r="EX419" s="372">
        <f t="shared" si="900"/>
        <v>2.5989583333333335</v>
      </c>
      <c r="EY419" s="371">
        <f t="shared" si="901"/>
        <v>301</v>
      </c>
      <c r="EZ419" s="372">
        <f t="shared" si="901"/>
        <v>249.5</v>
      </c>
      <c r="FA419" s="426"/>
      <c r="FB419" s="510">
        <v>49.7</v>
      </c>
      <c r="FC419" s="371">
        <f t="shared" si="902"/>
        <v>0</v>
      </c>
      <c r="FD419" s="372">
        <f t="shared" si="902"/>
        <v>2733.5</v>
      </c>
      <c r="FE419" s="426"/>
      <c r="FF419" s="510">
        <v>49.4</v>
      </c>
      <c r="FG419" s="371">
        <f t="shared" si="903"/>
        <v>0</v>
      </c>
      <c r="FH419" s="372">
        <f t="shared" si="903"/>
        <v>2025.3999999999999</v>
      </c>
      <c r="FI419" s="421"/>
      <c r="FJ419" s="420"/>
      <c r="FK419" s="371">
        <f t="shared" si="904"/>
        <v>0</v>
      </c>
      <c r="FL419" s="372">
        <f t="shared" si="904"/>
        <v>0</v>
      </c>
      <c r="FM419" s="371">
        <f t="shared" si="905"/>
        <v>0</v>
      </c>
      <c r="FN419" s="372">
        <f t="shared" si="905"/>
        <v>49.571874999999999</v>
      </c>
      <c r="FO419" s="371">
        <f t="shared" si="906"/>
        <v>0</v>
      </c>
      <c r="FP419" s="372">
        <f t="shared" si="906"/>
        <v>4758.8999999999996</v>
      </c>
      <c r="FQ419" s="424">
        <v>37</v>
      </c>
      <c r="FR419" s="510">
        <v>50</v>
      </c>
      <c r="FS419" s="371">
        <f t="shared" si="907"/>
        <v>0</v>
      </c>
      <c r="FT419" s="372">
        <f t="shared" si="907"/>
        <v>50</v>
      </c>
      <c r="FU419" s="426">
        <v>4.3513513513513518</v>
      </c>
      <c r="FV419" s="510">
        <v>5.2</v>
      </c>
      <c r="FW419" s="371">
        <f t="shared" si="908"/>
        <v>161.00000000000003</v>
      </c>
      <c r="FX419" s="372">
        <f t="shared" si="908"/>
        <v>260</v>
      </c>
      <c r="FY419" s="426"/>
      <c r="FZ419" s="510">
        <v>65.8</v>
      </c>
      <c r="GA419" s="371">
        <f t="shared" si="909"/>
        <v>0</v>
      </c>
      <c r="GB419" s="372">
        <f t="shared" si="909"/>
        <v>3290</v>
      </c>
      <c r="GC419" s="406">
        <f t="shared" si="962"/>
        <v>124</v>
      </c>
      <c r="GD419" s="372">
        <f t="shared" si="962"/>
        <v>122</v>
      </c>
      <c r="GE419" s="371">
        <f t="shared" si="962"/>
        <v>0</v>
      </c>
      <c r="GF419" s="372">
        <f t="shared" si="960"/>
        <v>122</v>
      </c>
      <c r="GG419" s="371">
        <f t="shared" si="910"/>
        <v>391</v>
      </c>
      <c r="GH419" s="372">
        <f t="shared" si="910"/>
        <v>323.59999999999997</v>
      </c>
      <c r="GI419" s="371" t="str">
        <f t="shared" si="911"/>
        <v/>
      </c>
      <c r="GJ419" s="372">
        <f t="shared" si="911"/>
        <v>7417.0999999999995</v>
      </c>
      <c r="GK419" s="406">
        <f t="shared" si="963"/>
        <v>79</v>
      </c>
      <c r="GL419" s="372">
        <f t="shared" si="963"/>
        <v>89</v>
      </c>
      <c r="GM419" s="371">
        <f t="shared" si="963"/>
        <v>0</v>
      </c>
      <c r="GN419" s="372">
        <f t="shared" si="961"/>
        <v>89</v>
      </c>
      <c r="GO419" s="371">
        <f t="shared" si="912"/>
        <v>331</v>
      </c>
      <c r="GP419" s="372">
        <f t="shared" si="912"/>
        <v>322.2</v>
      </c>
      <c r="GQ419" s="371">
        <f t="shared" si="913"/>
        <v>0</v>
      </c>
      <c r="GR419" s="372">
        <f t="shared" si="913"/>
        <v>5419</v>
      </c>
      <c r="GS419" s="406">
        <f t="shared" si="964"/>
        <v>203</v>
      </c>
      <c r="GT419" s="372">
        <f t="shared" si="964"/>
        <v>211</v>
      </c>
      <c r="GU419" s="371">
        <f t="shared" si="964"/>
        <v>0</v>
      </c>
      <c r="GV419" s="372">
        <f t="shared" si="964"/>
        <v>211</v>
      </c>
      <c r="GW419" s="371">
        <f t="shared" si="914"/>
        <v>722</v>
      </c>
      <c r="GX419" s="372">
        <f t="shared" si="914"/>
        <v>645.79999999999995</v>
      </c>
      <c r="GY419" s="371" t="str">
        <f t="shared" si="914"/>
        <v/>
      </c>
      <c r="GZ419" s="372">
        <f t="shared" si="879"/>
        <v>12836.099999999999</v>
      </c>
      <c r="HA419" s="406">
        <f t="shared" si="965"/>
        <v>0</v>
      </c>
      <c r="HB419" s="372">
        <f t="shared" si="965"/>
        <v>0</v>
      </c>
      <c r="HC419" s="371">
        <f t="shared" si="965"/>
        <v>0</v>
      </c>
      <c r="HD419" s="372">
        <f t="shared" si="965"/>
        <v>0</v>
      </c>
      <c r="HE419" s="371" t="str">
        <f t="shared" si="966"/>
        <v/>
      </c>
      <c r="HF419" s="372" t="str">
        <f t="shared" si="966"/>
        <v/>
      </c>
      <c r="HG419" s="371" t="str">
        <f t="shared" si="915"/>
        <v/>
      </c>
      <c r="HH419" s="372" t="str">
        <f t="shared" si="915"/>
        <v/>
      </c>
      <c r="HI419" s="406">
        <f t="shared" si="916"/>
        <v>883</v>
      </c>
      <c r="HJ419" s="372">
        <f t="shared" si="916"/>
        <v>905.8</v>
      </c>
      <c r="HK419" s="371" t="str">
        <f t="shared" si="917"/>
        <v/>
      </c>
      <c r="HL419" s="371">
        <f t="shared" si="917"/>
        <v>16126.099999999999</v>
      </c>
    </row>
    <row r="420" spans="1:220" ht="15">
      <c r="A420" s="488" t="s">
        <v>287</v>
      </c>
      <c r="B420" s="577" t="s">
        <v>637</v>
      </c>
      <c r="C420" s="578" t="s">
        <v>1066</v>
      </c>
      <c r="D420" s="488">
        <v>226019</v>
      </c>
      <c r="E420" s="442">
        <v>9</v>
      </c>
      <c r="F420" s="676">
        <v>554</v>
      </c>
      <c r="G420" s="420">
        <v>592</v>
      </c>
      <c r="H420" s="421">
        <v>22</v>
      </c>
      <c r="I420" s="510">
        <v>19</v>
      </c>
      <c r="J420" s="371">
        <f t="shared" si="927"/>
        <v>532</v>
      </c>
      <c r="K420" s="372">
        <f t="shared" si="928"/>
        <v>573</v>
      </c>
      <c r="L420" s="420"/>
      <c r="M420" s="371">
        <f t="shared" si="929"/>
        <v>532</v>
      </c>
      <c r="N420" s="372">
        <f t="shared" si="930"/>
        <v>573</v>
      </c>
      <c r="O420" s="371">
        <f t="shared" si="931"/>
        <v>0</v>
      </c>
      <c r="P420" s="372">
        <f t="shared" si="932"/>
        <v>573</v>
      </c>
      <c r="Q420" s="424">
        <v>7</v>
      </c>
      <c r="R420" s="510">
        <v>23</v>
      </c>
      <c r="S420" s="371">
        <f t="shared" si="933"/>
        <v>0</v>
      </c>
      <c r="T420" s="372">
        <f t="shared" si="934"/>
        <v>23</v>
      </c>
      <c r="U420" s="426">
        <v>3</v>
      </c>
      <c r="V420" s="510">
        <v>9</v>
      </c>
      <c r="W420" s="371">
        <f t="shared" si="935"/>
        <v>0</v>
      </c>
      <c r="X420" s="372">
        <f t="shared" si="936"/>
        <v>9</v>
      </c>
      <c r="Y420" s="426"/>
      <c r="Z420" s="425"/>
      <c r="AA420" s="371">
        <f t="shared" si="937"/>
        <v>0</v>
      </c>
      <c r="AB420" s="372">
        <f t="shared" si="938"/>
        <v>0</v>
      </c>
      <c r="AC420" s="358">
        <f t="shared" si="939"/>
        <v>10</v>
      </c>
      <c r="AD420" s="372">
        <f t="shared" si="940"/>
        <v>32</v>
      </c>
      <c r="AE420" s="358">
        <f t="shared" si="941"/>
        <v>0</v>
      </c>
      <c r="AF420" s="372">
        <f t="shared" si="942"/>
        <v>32</v>
      </c>
      <c r="AG420" s="427">
        <v>2.1428571428571428</v>
      </c>
      <c r="AH420" s="510">
        <v>2.2000000000000002</v>
      </c>
      <c r="AI420" s="371">
        <f t="shared" si="943"/>
        <v>15</v>
      </c>
      <c r="AJ420" s="372">
        <f t="shared" si="944"/>
        <v>50.6</v>
      </c>
      <c r="AK420" s="426">
        <v>3</v>
      </c>
      <c r="AL420" s="510">
        <v>2.5</v>
      </c>
      <c r="AM420" s="371">
        <f t="shared" si="945"/>
        <v>9</v>
      </c>
      <c r="AN420" s="372">
        <f t="shared" si="946"/>
        <v>22.5</v>
      </c>
      <c r="AO420" s="426"/>
      <c r="AP420" s="446"/>
      <c r="AQ420" s="371">
        <f t="shared" si="947"/>
        <v>0</v>
      </c>
      <c r="AR420" s="372">
        <f t="shared" si="948"/>
        <v>0</v>
      </c>
      <c r="AS420" s="371">
        <f t="shared" si="949"/>
        <v>2.4</v>
      </c>
      <c r="AT420" s="372">
        <f t="shared" si="950"/>
        <v>2.2843749999999998</v>
      </c>
      <c r="AU420" s="371">
        <f t="shared" si="951"/>
        <v>24</v>
      </c>
      <c r="AV420" s="372">
        <f t="shared" si="952"/>
        <v>73.099999999999994</v>
      </c>
      <c r="AW420" s="426"/>
      <c r="AX420" s="510">
        <v>62.7</v>
      </c>
      <c r="AY420" s="371">
        <f t="shared" si="953"/>
        <v>0</v>
      </c>
      <c r="AZ420" s="372">
        <f t="shared" si="954"/>
        <v>1442.1000000000001</v>
      </c>
      <c r="BA420" s="426"/>
      <c r="BB420" s="510">
        <v>61.1</v>
      </c>
      <c r="BC420" s="371">
        <f t="shared" si="955"/>
        <v>0</v>
      </c>
      <c r="BD420" s="372">
        <f t="shared" si="956"/>
        <v>549.9</v>
      </c>
      <c r="BE420" s="421"/>
      <c r="BF420" s="420"/>
      <c r="BG420" s="371">
        <f t="shared" si="880"/>
        <v>0</v>
      </c>
      <c r="BH420" s="372">
        <f t="shared" si="880"/>
        <v>0</v>
      </c>
      <c r="BI420" s="371">
        <f t="shared" si="881"/>
        <v>0</v>
      </c>
      <c r="BJ420" s="372">
        <f t="shared" si="881"/>
        <v>62.25</v>
      </c>
      <c r="BK420" s="371">
        <f t="shared" si="882"/>
        <v>0</v>
      </c>
      <c r="BL420" s="372">
        <f t="shared" si="882"/>
        <v>1992</v>
      </c>
      <c r="BM420" s="431">
        <v>186</v>
      </c>
      <c r="BN420" s="510">
        <v>190</v>
      </c>
      <c r="BO420" s="371">
        <f t="shared" si="918"/>
        <v>0</v>
      </c>
      <c r="BP420" s="372">
        <f t="shared" si="918"/>
        <v>190</v>
      </c>
      <c r="BQ420" s="426">
        <v>81</v>
      </c>
      <c r="BR420" s="510">
        <v>79</v>
      </c>
      <c r="BS420" s="371">
        <f t="shared" si="919"/>
        <v>0</v>
      </c>
      <c r="BT420" s="372">
        <f t="shared" si="919"/>
        <v>79</v>
      </c>
      <c r="BU420" s="426"/>
      <c r="BV420" s="425"/>
      <c r="BW420" s="371">
        <f t="shared" si="920"/>
        <v>0</v>
      </c>
      <c r="BX420" s="423">
        <f t="shared" ref="BX420:BX448" si="967">IF(DB420&gt;0,BV420,)</f>
        <v>0</v>
      </c>
      <c r="BY420" s="358">
        <f t="shared" si="883"/>
        <v>267</v>
      </c>
      <c r="BZ420" s="372">
        <f t="shared" si="883"/>
        <v>269</v>
      </c>
      <c r="CA420" s="358">
        <f t="shared" si="884"/>
        <v>0</v>
      </c>
      <c r="CB420" s="372">
        <f t="shared" si="884"/>
        <v>269</v>
      </c>
      <c r="CC420" s="427">
        <v>3.8225806451612905</v>
      </c>
      <c r="CD420" s="510">
        <v>4.2</v>
      </c>
      <c r="CE420" s="371">
        <f t="shared" si="924"/>
        <v>711</v>
      </c>
      <c r="CF420" s="372">
        <f t="shared" si="924"/>
        <v>798</v>
      </c>
      <c r="CG420" s="426">
        <v>5.0740740740740744</v>
      </c>
      <c r="CH420" s="510">
        <v>5.3</v>
      </c>
      <c r="CI420" s="371">
        <f t="shared" si="921"/>
        <v>411</v>
      </c>
      <c r="CJ420" s="372">
        <f t="shared" si="921"/>
        <v>418.7</v>
      </c>
      <c r="CK420" s="426"/>
      <c r="CL420" s="446"/>
      <c r="CM420" s="371">
        <f t="shared" si="922"/>
        <v>0</v>
      </c>
      <c r="CN420" s="372">
        <f t="shared" si="922"/>
        <v>0</v>
      </c>
      <c r="CO420" s="371">
        <f t="shared" si="885"/>
        <v>4.202247191011236</v>
      </c>
      <c r="CP420" s="372">
        <f t="shared" si="885"/>
        <v>4.5230483271375466</v>
      </c>
      <c r="CQ420" s="371">
        <f t="shared" si="886"/>
        <v>1122</v>
      </c>
      <c r="CR420" s="372">
        <f t="shared" si="886"/>
        <v>1216.7</v>
      </c>
      <c r="CS420" s="426"/>
      <c r="CT420" s="510">
        <v>86.2</v>
      </c>
      <c r="CU420" s="371">
        <f t="shared" si="925"/>
        <v>0</v>
      </c>
      <c r="CV420" s="372">
        <f t="shared" si="925"/>
        <v>16378</v>
      </c>
      <c r="CW420" s="426"/>
      <c r="CX420" s="510">
        <v>90.9</v>
      </c>
      <c r="CY420" s="371">
        <f t="shared" si="926"/>
        <v>0</v>
      </c>
      <c r="CZ420" s="372">
        <f t="shared" si="926"/>
        <v>7181.1</v>
      </c>
      <c r="DA420" s="421"/>
      <c r="DB420" s="420"/>
      <c r="DC420" s="371">
        <f t="shared" si="887"/>
        <v>0</v>
      </c>
      <c r="DD420" s="372">
        <f t="shared" si="887"/>
        <v>0</v>
      </c>
      <c r="DE420" s="371">
        <f t="shared" si="888"/>
        <v>0</v>
      </c>
      <c r="DF420" s="372">
        <f t="shared" si="888"/>
        <v>87.580297397769513</v>
      </c>
      <c r="DG420" s="371">
        <f t="shared" si="889"/>
        <v>0</v>
      </c>
      <c r="DH420" s="372">
        <f t="shared" si="889"/>
        <v>23559.1</v>
      </c>
      <c r="DI420" s="371">
        <f t="shared" si="890"/>
        <v>277</v>
      </c>
      <c r="DJ420" s="372">
        <f t="shared" si="890"/>
        <v>301</v>
      </c>
      <c r="DK420" s="371">
        <f t="shared" si="890"/>
        <v>0</v>
      </c>
      <c r="DL420" s="372">
        <f t="shared" ref="DL420:DL447" si="968">AF420+CB420</f>
        <v>301</v>
      </c>
      <c r="DM420" s="371">
        <f t="shared" si="891"/>
        <v>4.1371841155234659</v>
      </c>
      <c r="DN420" s="372">
        <f t="shared" si="891"/>
        <v>4.2850498338870429</v>
      </c>
      <c r="DO420" s="371">
        <f t="shared" si="892"/>
        <v>1146</v>
      </c>
      <c r="DP420" s="372">
        <f t="shared" si="892"/>
        <v>1289.8</v>
      </c>
      <c r="DQ420" s="371">
        <f t="shared" si="893"/>
        <v>0</v>
      </c>
      <c r="DR420" s="372">
        <f t="shared" si="893"/>
        <v>84.887375415282392</v>
      </c>
      <c r="DS420" s="371">
        <f t="shared" si="894"/>
        <v>0</v>
      </c>
      <c r="DT420" s="372">
        <f t="shared" si="894"/>
        <v>25551.1</v>
      </c>
      <c r="DU420" s="424">
        <v>83</v>
      </c>
      <c r="DV420" s="510">
        <v>85</v>
      </c>
      <c r="DW420" s="371">
        <f t="shared" si="895"/>
        <v>0</v>
      </c>
      <c r="DX420" s="372">
        <f t="shared" si="895"/>
        <v>85</v>
      </c>
      <c r="DY420" s="426">
        <v>81</v>
      </c>
      <c r="DZ420" s="510">
        <v>104</v>
      </c>
      <c r="EA420" s="371">
        <f t="shared" si="896"/>
        <v>0</v>
      </c>
      <c r="EB420" s="372">
        <f t="shared" si="896"/>
        <v>104</v>
      </c>
      <c r="EC420" s="426"/>
      <c r="ED420" s="425"/>
      <c r="EE420" s="371">
        <f t="shared" si="897"/>
        <v>0</v>
      </c>
      <c r="EF420" s="372">
        <f t="shared" si="897"/>
        <v>0</v>
      </c>
      <c r="EG420" s="358">
        <f t="shared" si="898"/>
        <v>164</v>
      </c>
      <c r="EH420" s="372">
        <f t="shared" si="898"/>
        <v>189</v>
      </c>
      <c r="EI420" s="358">
        <f t="shared" si="899"/>
        <v>0</v>
      </c>
      <c r="EJ420" s="372">
        <f t="shared" si="899"/>
        <v>189</v>
      </c>
      <c r="EK420" s="427">
        <v>2.8915662650602409</v>
      </c>
      <c r="EL420" s="510">
        <v>2.9</v>
      </c>
      <c r="EM420" s="371">
        <f t="shared" si="959"/>
        <v>240</v>
      </c>
      <c r="EN420" s="372">
        <f t="shared" si="959"/>
        <v>246.5</v>
      </c>
      <c r="EO420" s="426">
        <v>3.0493827160493829</v>
      </c>
      <c r="EP420" s="510">
        <v>3.2</v>
      </c>
      <c r="EQ420" s="371">
        <f t="shared" si="923"/>
        <v>247.00000000000003</v>
      </c>
      <c r="ER420" s="372">
        <f t="shared" si="923"/>
        <v>332.8</v>
      </c>
      <c r="ES420" s="426"/>
      <c r="ET420" s="446"/>
      <c r="EU420" s="371">
        <f t="shared" si="957"/>
        <v>0</v>
      </c>
      <c r="EV420" s="372">
        <f t="shared" si="958"/>
        <v>0</v>
      </c>
      <c r="EW420" s="371">
        <f t="shared" si="900"/>
        <v>2.9695121951219514</v>
      </c>
      <c r="EX420" s="372">
        <f t="shared" si="900"/>
        <v>3.0650793650793648</v>
      </c>
      <c r="EY420" s="371">
        <f t="shared" si="901"/>
        <v>487.00000000000006</v>
      </c>
      <c r="EZ420" s="372">
        <f t="shared" si="901"/>
        <v>579.29999999999995</v>
      </c>
      <c r="FA420" s="426"/>
      <c r="FB420" s="510">
        <v>64.2</v>
      </c>
      <c r="FC420" s="371">
        <f t="shared" si="902"/>
        <v>0</v>
      </c>
      <c r="FD420" s="372">
        <f t="shared" si="902"/>
        <v>5457</v>
      </c>
      <c r="FE420" s="426"/>
      <c r="FF420" s="510">
        <v>51.5</v>
      </c>
      <c r="FG420" s="371">
        <f t="shared" si="903"/>
        <v>0</v>
      </c>
      <c r="FH420" s="372">
        <f t="shared" si="903"/>
        <v>5356</v>
      </c>
      <c r="FI420" s="421"/>
      <c r="FJ420" s="420"/>
      <c r="FK420" s="371">
        <f t="shared" si="904"/>
        <v>0</v>
      </c>
      <c r="FL420" s="372">
        <f t="shared" si="904"/>
        <v>0</v>
      </c>
      <c r="FM420" s="371">
        <f t="shared" si="905"/>
        <v>0</v>
      </c>
      <c r="FN420" s="372">
        <f t="shared" si="905"/>
        <v>57.211640211640209</v>
      </c>
      <c r="FO420" s="371">
        <f t="shared" si="906"/>
        <v>0</v>
      </c>
      <c r="FP420" s="372">
        <f t="shared" si="906"/>
        <v>10813</v>
      </c>
      <c r="FQ420" s="424">
        <v>91</v>
      </c>
      <c r="FR420" s="510">
        <v>83</v>
      </c>
      <c r="FS420" s="371">
        <f t="shared" si="907"/>
        <v>0</v>
      </c>
      <c r="FT420" s="372">
        <f t="shared" si="907"/>
        <v>83</v>
      </c>
      <c r="FU420" s="426">
        <v>5.1538461538461542</v>
      </c>
      <c r="FV420" s="510">
        <v>5.7</v>
      </c>
      <c r="FW420" s="371">
        <f t="shared" si="908"/>
        <v>469.00000000000006</v>
      </c>
      <c r="FX420" s="372">
        <f t="shared" si="908"/>
        <v>473.1</v>
      </c>
      <c r="FY420" s="426"/>
      <c r="FZ420" s="510">
        <v>70.900000000000006</v>
      </c>
      <c r="GA420" s="371">
        <f t="shared" si="909"/>
        <v>0</v>
      </c>
      <c r="GB420" s="372">
        <f t="shared" si="909"/>
        <v>5884.7000000000007</v>
      </c>
      <c r="GC420" s="406">
        <f t="shared" si="962"/>
        <v>276</v>
      </c>
      <c r="GD420" s="372">
        <f t="shared" si="962"/>
        <v>298</v>
      </c>
      <c r="GE420" s="371">
        <f t="shared" si="962"/>
        <v>0</v>
      </c>
      <c r="GF420" s="372">
        <f t="shared" si="960"/>
        <v>298</v>
      </c>
      <c r="GG420" s="371">
        <f t="shared" si="910"/>
        <v>966</v>
      </c>
      <c r="GH420" s="372">
        <f t="shared" si="910"/>
        <v>1095.0999999999999</v>
      </c>
      <c r="GI420" s="371" t="str">
        <f t="shared" si="911"/>
        <v/>
      </c>
      <c r="GJ420" s="372">
        <f t="shared" si="911"/>
        <v>23277.1</v>
      </c>
      <c r="GK420" s="406">
        <f t="shared" si="963"/>
        <v>165</v>
      </c>
      <c r="GL420" s="372">
        <f t="shared" si="963"/>
        <v>192</v>
      </c>
      <c r="GM420" s="371">
        <f t="shared" si="963"/>
        <v>0</v>
      </c>
      <c r="GN420" s="372">
        <f t="shared" si="961"/>
        <v>192</v>
      </c>
      <c r="GO420" s="371">
        <f t="shared" si="912"/>
        <v>667</v>
      </c>
      <c r="GP420" s="372">
        <f t="shared" si="912"/>
        <v>774</v>
      </c>
      <c r="GQ420" s="371">
        <f t="shared" si="913"/>
        <v>0</v>
      </c>
      <c r="GR420" s="372">
        <f t="shared" si="913"/>
        <v>13087</v>
      </c>
      <c r="GS420" s="406">
        <f t="shared" si="964"/>
        <v>441</v>
      </c>
      <c r="GT420" s="372">
        <f t="shared" si="964"/>
        <v>490</v>
      </c>
      <c r="GU420" s="371">
        <f t="shared" si="964"/>
        <v>0</v>
      </c>
      <c r="GV420" s="372">
        <f t="shared" si="964"/>
        <v>490</v>
      </c>
      <c r="GW420" s="371">
        <f t="shared" si="914"/>
        <v>1633</v>
      </c>
      <c r="GX420" s="372">
        <f t="shared" si="914"/>
        <v>1869.1</v>
      </c>
      <c r="GY420" s="371" t="str">
        <f t="shared" si="914"/>
        <v/>
      </c>
      <c r="GZ420" s="372">
        <f t="shared" si="914"/>
        <v>36364.1</v>
      </c>
      <c r="HA420" s="406">
        <f t="shared" si="965"/>
        <v>0</v>
      </c>
      <c r="HB420" s="372">
        <f t="shared" si="965"/>
        <v>0</v>
      </c>
      <c r="HC420" s="371">
        <f t="shared" si="965"/>
        <v>0</v>
      </c>
      <c r="HD420" s="372">
        <f t="shared" si="965"/>
        <v>0</v>
      </c>
      <c r="HE420" s="371" t="str">
        <f t="shared" si="966"/>
        <v/>
      </c>
      <c r="HF420" s="372" t="str">
        <f t="shared" si="966"/>
        <v/>
      </c>
      <c r="HG420" s="371" t="str">
        <f t="shared" si="915"/>
        <v/>
      </c>
      <c r="HH420" s="372" t="str">
        <f t="shared" si="915"/>
        <v/>
      </c>
      <c r="HI420" s="406">
        <f t="shared" si="916"/>
        <v>2102</v>
      </c>
      <c r="HJ420" s="372">
        <f t="shared" si="916"/>
        <v>2342.1999999999998</v>
      </c>
      <c r="HK420" s="371" t="str">
        <f t="shared" si="917"/>
        <v/>
      </c>
      <c r="HL420" s="371">
        <f t="shared" si="917"/>
        <v>42248.800000000003</v>
      </c>
    </row>
    <row r="421" spans="1:220" ht="15">
      <c r="A421" s="508" t="s">
        <v>287</v>
      </c>
      <c r="B421" s="509" t="s">
        <v>638</v>
      </c>
      <c r="C421" s="137"/>
      <c r="D421" s="508">
        <v>441760</v>
      </c>
      <c r="E421" s="511">
        <v>9</v>
      </c>
      <c r="F421" s="676">
        <v>397</v>
      </c>
      <c r="G421" s="420">
        <v>378</v>
      </c>
      <c r="H421" s="421">
        <v>0</v>
      </c>
      <c r="I421" s="510">
        <v>3</v>
      </c>
      <c r="J421" s="371">
        <f t="shared" si="927"/>
        <v>397</v>
      </c>
      <c r="K421" s="372">
        <f t="shared" si="928"/>
        <v>375</v>
      </c>
      <c r="L421" s="420"/>
      <c r="M421" s="371">
        <f t="shared" si="929"/>
        <v>397</v>
      </c>
      <c r="N421" s="372">
        <f t="shared" si="930"/>
        <v>375</v>
      </c>
      <c r="O421" s="371">
        <f t="shared" si="931"/>
        <v>0</v>
      </c>
      <c r="P421" s="372">
        <f t="shared" si="932"/>
        <v>375</v>
      </c>
      <c r="Q421" s="424">
        <v>4</v>
      </c>
      <c r="R421" s="510">
        <v>5</v>
      </c>
      <c r="S421" s="371">
        <f t="shared" si="933"/>
        <v>0</v>
      </c>
      <c r="T421" s="372">
        <f t="shared" si="934"/>
        <v>5</v>
      </c>
      <c r="U421" s="426">
        <v>3</v>
      </c>
      <c r="V421" s="510">
        <v>3</v>
      </c>
      <c r="W421" s="371">
        <f t="shared" si="935"/>
        <v>0</v>
      </c>
      <c r="X421" s="372">
        <f t="shared" si="936"/>
        <v>3</v>
      </c>
      <c r="Y421" s="426"/>
      <c r="Z421" s="425"/>
      <c r="AA421" s="371">
        <f t="shared" si="937"/>
        <v>0</v>
      </c>
      <c r="AB421" s="372">
        <f t="shared" si="938"/>
        <v>0</v>
      </c>
      <c r="AC421" s="358">
        <f t="shared" si="939"/>
        <v>7</v>
      </c>
      <c r="AD421" s="372">
        <f t="shared" si="940"/>
        <v>8</v>
      </c>
      <c r="AE421" s="358">
        <f t="shared" si="941"/>
        <v>0</v>
      </c>
      <c r="AF421" s="372">
        <f t="shared" si="942"/>
        <v>8</v>
      </c>
      <c r="AG421" s="427">
        <v>2.75</v>
      </c>
      <c r="AH421" s="510">
        <v>3.2</v>
      </c>
      <c r="AI421" s="371">
        <f t="shared" si="943"/>
        <v>11</v>
      </c>
      <c r="AJ421" s="372">
        <f t="shared" si="944"/>
        <v>16</v>
      </c>
      <c r="AK421" s="426">
        <v>3.6666666666666665</v>
      </c>
      <c r="AL421" s="510">
        <v>3.3</v>
      </c>
      <c r="AM421" s="371">
        <f t="shared" si="945"/>
        <v>11</v>
      </c>
      <c r="AN421" s="372">
        <f t="shared" si="946"/>
        <v>9.8999999999999986</v>
      </c>
      <c r="AO421" s="426"/>
      <c r="AP421" s="446"/>
      <c r="AQ421" s="371">
        <f t="shared" si="947"/>
        <v>0</v>
      </c>
      <c r="AR421" s="372">
        <f t="shared" si="948"/>
        <v>0</v>
      </c>
      <c r="AS421" s="371">
        <f t="shared" si="949"/>
        <v>3.1428571428571428</v>
      </c>
      <c r="AT421" s="372">
        <f t="shared" si="950"/>
        <v>3.2374999999999998</v>
      </c>
      <c r="AU421" s="371">
        <f t="shared" si="951"/>
        <v>22</v>
      </c>
      <c r="AV421" s="372">
        <f t="shared" si="952"/>
        <v>25.9</v>
      </c>
      <c r="AW421" s="426"/>
      <c r="AX421" s="510">
        <v>69.599999999999994</v>
      </c>
      <c r="AY421" s="371">
        <f t="shared" si="953"/>
        <v>0</v>
      </c>
      <c r="AZ421" s="372">
        <f t="shared" si="954"/>
        <v>348</v>
      </c>
      <c r="BA421" s="426"/>
      <c r="BB421" s="510">
        <v>54.3</v>
      </c>
      <c r="BC421" s="371">
        <f t="shared" si="955"/>
        <v>0</v>
      </c>
      <c r="BD421" s="372">
        <f t="shared" si="956"/>
        <v>162.89999999999998</v>
      </c>
      <c r="BE421" s="421"/>
      <c r="BF421" s="420"/>
      <c r="BG421" s="371">
        <f t="shared" ref="BG421:BH449" si="969">IF(AA421&gt;0,(AA421*BE421),)</f>
        <v>0</v>
      </c>
      <c r="BH421" s="372">
        <f t="shared" si="969"/>
        <v>0</v>
      </c>
      <c r="BI421" s="371">
        <f t="shared" ref="BI421:BJ449" si="970">IF((AY421+BC421+BG421)&gt;0,((AY421+BC421+BG421)/AC421),)</f>
        <v>0</v>
      </c>
      <c r="BJ421" s="372">
        <f t="shared" si="970"/>
        <v>63.862499999999997</v>
      </c>
      <c r="BK421" s="371">
        <f t="shared" ref="BK421:BL449" si="971">IF(AE421&gt;0,(AC421*BI421),)</f>
        <v>0</v>
      </c>
      <c r="BL421" s="372">
        <f t="shared" si="971"/>
        <v>510.9</v>
      </c>
      <c r="BM421" s="431">
        <v>105</v>
      </c>
      <c r="BN421" s="510">
        <v>94</v>
      </c>
      <c r="BO421" s="371">
        <f t="shared" si="918"/>
        <v>0</v>
      </c>
      <c r="BP421" s="372">
        <f t="shared" si="918"/>
        <v>94</v>
      </c>
      <c r="BQ421" s="426">
        <v>45</v>
      </c>
      <c r="BR421" s="510">
        <v>37</v>
      </c>
      <c r="BS421" s="371">
        <f t="shared" si="919"/>
        <v>0</v>
      </c>
      <c r="BT421" s="372">
        <f t="shared" si="919"/>
        <v>37</v>
      </c>
      <c r="BU421" s="426"/>
      <c r="BV421" s="425"/>
      <c r="BW421" s="371">
        <f t="shared" si="920"/>
        <v>0</v>
      </c>
      <c r="BX421" s="423">
        <f t="shared" si="967"/>
        <v>0</v>
      </c>
      <c r="BY421" s="358">
        <f t="shared" ref="BY421:BZ448" si="972">BM421+BQ421+BU421</f>
        <v>150</v>
      </c>
      <c r="BZ421" s="372">
        <f t="shared" si="972"/>
        <v>131</v>
      </c>
      <c r="CA421" s="358">
        <f t="shared" ref="CA421:CB448" si="973">IF(DE421&gt;0,BY421,)</f>
        <v>0</v>
      </c>
      <c r="CB421" s="372">
        <f t="shared" si="973"/>
        <v>131</v>
      </c>
      <c r="CC421" s="427">
        <v>3.9047619047619047</v>
      </c>
      <c r="CD421" s="510">
        <v>4</v>
      </c>
      <c r="CE421" s="371">
        <f t="shared" si="924"/>
        <v>410</v>
      </c>
      <c r="CF421" s="372">
        <f t="shared" si="924"/>
        <v>376</v>
      </c>
      <c r="CG421" s="426">
        <v>4.0444444444444443</v>
      </c>
      <c r="CH421" s="510">
        <v>4.8</v>
      </c>
      <c r="CI421" s="371">
        <f t="shared" si="921"/>
        <v>182</v>
      </c>
      <c r="CJ421" s="372">
        <f t="shared" si="921"/>
        <v>177.6</v>
      </c>
      <c r="CK421" s="426"/>
      <c r="CL421" s="446"/>
      <c r="CM421" s="371">
        <f t="shared" si="922"/>
        <v>0</v>
      </c>
      <c r="CN421" s="372">
        <f t="shared" si="922"/>
        <v>0</v>
      </c>
      <c r="CO421" s="371">
        <f t="shared" ref="CO421:CP447" si="974">IF(BY421&gt;0,((CE421+CI421+CM421)/BY421),)</f>
        <v>3.9466666666666668</v>
      </c>
      <c r="CP421" s="372">
        <f t="shared" si="974"/>
        <v>4.2259541984732829</v>
      </c>
      <c r="CQ421" s="371">
        <f t="shared" ref="CQ421:CR447" si="975">IF(BY421&gt;0,(BY421*CO421),)</f>
        <v>592</v>
      </c>
      <c r="CR421" s="372">
        <f t="shared" si="975"/>
        <v>553.6</v>
      </c>
      <c r="CS421" s="426"/>
      <c r="CT421" s="510">
        <v>85.2</v>
      </c>
      <c r="CU421" s="371">
        <f t="shared" si="925"/>
        <v>0</v>
      </c>
      <c r="CV421" s="372">
        <f t="shared" si="925"/>
        <v>8008.8</v>
      </c>
      <c r="CW421" s="426"/>
      <c r="CX421" s="510">
        <v>86.2</v>
      </c>
      <c r="CY421" s="371">
        <f t="shared" si="926"/>
        <v>0</v>
      </c>
      <c r="CZ421" s="372">
        <f t="shared" si="926"/>
        <v>3189.4</v>
      </c>
      <c r="DA421" s="421"/>
      <c r="DB421" s="420"/>
      <c r="DC421" s="371">
        <f t="shared" ref="DC421:DD447" si="976">IF(BW421&gt;0,(BW421*DA421),)</f>
        <v>0</v>
      </c>
      <c r="DD421" s="372">
        <f t="shared" si="976"/>
        <v>0</v>
      </c>
      <c r="DE421" s="371">
        <f t="shared" ref="DE421:DF447" si="977">IF((CU421+CY421+DC421)&gt;0,((CU421+CY421+DC421)/BY421),)</f>
        <v>0</v>
      </c>
      <c r="DF421" s="372">
        <f t="shared" si="977"/>
        <v>85.482442748091614</v>
      </c>
      <c r="DG421" s="371">
        <f t="shared" ref="DG421:DH447" si="978">IF(CA421&gt;0,(BY421*DE421),)</f>
        <v>0</v>
      </c>
      <c r="DH421" s="372">
        <f t="shared" si="978"/>
        <v>11198.2</v>
      </c>
      <c r="DI421" s="371">
        <f t="shared" ref="DI421:DK447" si="979">AC421+BY421</f>
        <v>157</v>
      </c>
      <c r="DJ421" s="372">
        <f t="shared" si="979"/>
        <v>139</v>
      </c>
      <c r="DK421" s="371">
        <f t="shared" si="979"/>
        <v>0</v>
      </c>
      <c r="DL421" s="372">
        <f t="shared" si="968"/>
        <v>139</v>
      </c>
      <c r="DM421" s="371">
        <f t="shared" ref="DM421:DN447" si="980">IF(DI421&gt;0,((AC421*AS421)+(BY421*CO421))/DI421,)</f>
        <v>3.910828025477707</v>
      </c>
      <c r="DN421" s="372">
        <f t="shared" si="980"/>
        <v>4.1690647482014391</v>
      </c>
      <c r="DO421" s="371">
        <f t="shared" ref="DO421:DP447" si="981">IF(DI421&gt;0,(DI421*DM421),)</f>
        <v>614</v>
      </c>
      <c r="DP421" s="372">
        <f t="shared" si="981"/>
        <v>579.5</v>
      </c>
      <c r="DQ421" s="371">
        <f t="shared" ref="DQ421:DR447" si="982">IF(DK421&gt;0,((AE421*BI421)+(CA421*DE421))/DK421,)</f>
        <v>0</v>
      </c>
      <c r="DR421" s="372">
        <f t="shared" si="982"/>
        <v>84.238129496402877</v>
      </c>
      <c r="DS421" s="371">
        <f t="shared" ref="DS421:DT447" si="983">IF(DK421&gt;0,(DK421*DQ421),)</f>
        <v>0</v>
      </c>
      <c r="DT421" s="372">
        <f t="shared" si="983"/>
        <v>11709.1</v>
      </c>
      <c r="DU421" s="424">
        <v>122</v>
      </c>
      <c r="DV421" s="510">
        <v>106</v>
      </c>
      <c r="DW421" s="371">
        <f t="shared" ref="DW421:DX447" si="984">IF(FA421&gt;0,DU421,)</f>
        <v>0</v>
      </c>
      <c r="DX421" s="372">
        <f t="shared" si="984"/>
        <v>106</v>
      </c>
      <c r="DY421" s="426">
        <v>86</v>
      </c>
      <c r="DZ421" s="510">
        <v>107</v>
      </c>
      <c r="EA421" s="371">
        <f t="shared" ref="EA421:EB446" si="985">IF(FE421&gt;0,DY421,)</f>
        <v>0</v>
      </c>
      <c r="EB421" s="372">
        <f t="shared" si="985"/>
        <v>107</v>
      </c>
      <c r="EC421" s="426"/>
      <c r="ED421" s="425"/>
      <c r="EE421" s="371">
        <f t="shared" ref="EE421:EF446" si="986">IF(FI421&gt;0,EC421,)</f>
        <v>0</v>
      </c>
      <c r="EF421" s="372">
        <f t="shared" si="986"/>
        <v>0</v>
      </c>
      <c r="EG421" s="358">
        <f t="shared" ref="EG421:EH446" si="987">DU421+DY421+EC421</f>
        <v>208</v>
      </c>
      <c r="EH421" s="372">
        <f t="shared" si="987"/>
        <v>213</v>
      </c>
      <c r="EI421" s="358">
        <f t="shared" ref="EI421:EJ446" si="988">IF(FM421&gt;0,EG421,)</f>
        <v>0</v>
      </c>
      <c r="EJ421" s="372">
        <f t="shared" si="988"/>
        <v>213</v>
      </c>
      <c r="EK421" s="427">
        <v>3</v>
      </c>
      <c r="EL421" s="510">
        <v>3.1</v>
      </c>
      <c r="EM421" s="371">
        <f t="shared" si="959"/>
        <v>366</v>
      </c>
      <c r="EN421" s="372">
        <f t="shared" si="959"/>
        <v>328.6</v>
      </c>
      <c r="EO421" s="426">
        <v>3.3372093023255816</v>
      </c>
      <c r="EP421" s="510">
        <v>3.1</v>
      </c>
      <c r="EQ421" s="371">
        <f t="shared" si="923"/>
        <v>287</v>
      </c>
      <c r="ER421" s="372">
        <f t="shared" si="923"/>
        <v>331.7</v>
      </c>
      <c r="ES421" s="426"/>
      <c r="ET421" s="446"/>
      <c r="EU421" s="371">
        <f t="shared" si="957"/>
        <v>0</v>
      </c>
      <c r="EV421" s="372">
        <f t="shared" si="958"/>
        <v>0</v>
      </c>
      <c r="EW421" s="371">
        <f t="shared" ref="EW421:EX484" si="989">IF(EG421&gt;0,((EM421+EQ421+EU421)/EG421),)</f>
        <v>3.1394230769230771</v>
      </c>
      <c r="EX421" s="372">
        <f t="shared" si="989"/>
        <v>3.0999999999999996</v>
      </c>
      <c r="EY421" s="371">
        <f t="shared" ref="EY421:EZ484" si="990">IF(EG421&gt;0,(EG421*EW421),)</f>
        <v>653</v>
      </c>
      <c r="EZ421" s="372">
        <f t="shared" si="990"/>
        <v>660.3</v>
      </c>
      <c r="FA421" s="426"/>
      <c r="FB421" s="510">
        <v>68.599999999999994</v>
      </c>
      <c r="FC421" s="371">
        <f t="shared" ref="FC421:FD484" si="991">IF(DW421&gt;0,(DW421*FA421),)</f>
        <v>0</v>
      </c>
      <c r="FD421" s="372">
        <f t="shared" si="991"/>
        <v>7271.5999999999995</v>
      </c>
      <c r="FE421" s="426"/>
      <c r="FF421" s="510">
        <v>56.4</v>
      </c>
      <c r="FG421" s="371">
        <f t="shared" ref="FG421:FH484" si="992">IF(EA421&gt;0,(EA421*FE421),)</f>
        <v>0</v>
      </c>
      <c r="FH421" s="372">
        <f t="shared" si="992"/>
        <v>6034.8</v>
      </c>
      <c r="FI421" s="421"/>
      <c r="FJ421" s="420"/>
      <c r="FK421" s="371">
        <f t="shared" ref="FK421:FL484" si="993">IF(EE421&gt;0,(EE421*FI421),)</f>
        <v>0</v>
      </c>
      <c r="FL421" s="372">
        <f t="shared" si="993"/>
        <v>0</v>
      </c>
      <c r="FM421" s="371">
        <f t="shared" ref="FM421:FN484" si="994">IF((FC421+FG421+FK421)&gt;0,((FC421+FG421+FK421)/EG421),)</f>
        <v>0</v>
      </c>
      <c r="FN421" s="372">
        <f t="shared" si="994"/>
        <v>62.471361502347413</v>
      </c>
      <c r="FO421" s="371">
        <f t="shared" ref="FO421:FP484" si="995">IF(EG421&gt;0,(EG421*FM421),)</f>
        <v>0</v>
      </c>
      <c r="FP421" s="372">
        <f t="shared" si="995"/>
        <v>13306.4</v>
      </c>
      <c r="FQ421" s="424">
        <v>32</v>
      </c>
      <c r="FR421" s="510">
        <v>23</v>
      </c>
      <c r="FS421" s="371">
        <f t="shared" ref="FS421:FT484" si="996">IF(FY421&gt;0,FQ421,)</f>
        <v>0</v>
      </c>
      <c r="FT421" s="372">
        <f t="shared" si="996"/>
        <v>23</v>
      </c>
      <c r="FU421" s="426">
        <v>4.46875</v>
      </c>
      <c r="FV421" s="510">
        <v>5</v>
      </c>
      <c r="FW421" s="371">
        <f t="shared" ref="FW421:FX484" si="997">IF(FQ421&gt;0,(FQ421*FU421),)</f>
        <v>143</v>
      </c>
      <c r="FX421" s="372">
        <f t="shared" si="997"/>
        <v>115</v>
      </c>
      <c r="FY421" s="426"/>
      <c r="FZ421" s="510">
        <v>58.5</v>
      </c>
      <c r="GA421" s="371">
        <f t="shared" ref="GA421:GB484" si="998">IF(FY421&gt;0,(FQ421*FY421),)</f>
        <v>0</v>
      </c>
      <c r="GB421" s="372">
        <f t="shared" si="998"/>
        <v>1345.5</v>
      </c>
      <c r="GC421" s="406">
        <f t="shared" si="962"/>
        <v>231</v>
      </c>
      <c r="GD421" s="372">
        <f t="shared" si="962"/>
        <v>205</v>
      </c>
      <c r="GE421" s="371">
        <f t="shared" si="962"/>
        <v>0</v>
      </c>
      <c r="GF421" s="372">
        <f t="shared" si="960"/>
        <v>205</v>
      </c>
      <c r="GG421" s="371">
        <f t="shared" ref="GG421:GH484" si="999">IF(GC421&gt;0,(AI421+CE421+EM421),"")</f>
        <v>787</v>
      </c>
      <c r="GH421" s="372">
        <f t="shared" si="999"/>
        <v>720.6</v>
      </c>
      <c r="GI421" s="371" t="str">
        <f t="shared" ref="GI421:GJ484" si="1000">IF(GE421&gt;0,(AY421+CU421+FC421),"")</f>
        <v/>
      </c>
      <c r="GJ421" s="372">
        <f t="shared" si="1000"/>
        <v>15628.399999999998</v>
      </c>
      <c r="GK421" s="406">
        <f t="shared" si="963"/>
        <v>134</v>
      </c>
      <c r="GL421" s="372">
        <f t="shared" si="963"/>
        <v>147</v>
      </c>
      <c r="GM421" s="371">
        <f t="shared" si="963"/>
        <v>0</v>
      </c>
      <c r="GN421" s="372">
        <f t="shared" si="961"/>
        <v>147</v>
      </c>
      <c r="GO421" s="371">
        <f t="shared" ref="GO421:GP484" si="1001">IF(GK421&gt;0,AM421+CI421+EQ421,)</f>
        <v>480</v>
      </c>
      <c r="GP421" s="372">
        <f t="shared" si="1001"/>
        <v>519.20000000000005</v>
      </c>
      <c r="GQ421" s="371">
        <f t="shared" ref="GQ421:GR484" si="1002">IF(GM421&gt;0,BC421+CY421+FG421,)</f>
        <v>0</v>
      </c>
      <c r="GR421" s="372">
        <f t="shared" si="1002"/>
        <v>9387.1</v>
      </c>
      <c r="GS421" s="406">
        <f t="shared" si="964"/>
        <v>365</v>
      </c>
      <c r="GT421" s="372">
        <f t="shared" si="964"/>
        <v>352</v>
      </c>
      <c r="GU421" s="371">
        <f t="shared" si="964"/>
        <v>0</v>
      </c>
      <c r="GV421" s="372">
        <f t="shared" si="964"/>
        <v>352</v>
      </c>
      <c r="GW421" s="371">
        <f t="shared" ref="GW421:GZ484" si="1003">IF(GS421&gt;0,(GG421+GO421),"")</f>
        <v>1267</v>
      </c>
      <c r="GX421" s="372">
        <f t="shared" si="1003"/>
        <v>1239.8000000000002</v>
      </c>
      <c r="GY421" s="371" t="str">
        <f t="shared" si="1003"/>
        <v/>
      </c>
      <c r="GZ421" s="372">
        <f t="shared" si="1003"/>
        <v>25015.5</v>
      </c>
      <c r="HA421" s="406">
        <f t="shared" si="965"/>
        <v>0</v>
      </c>
      <c r="HB421" s="372">
        <f t="shared" si="965"/>
        <v>0</v>
      </c>
      <c r="HC421" s="371">
        <f t="shared" si="965"/>
        <v>0</v>
      </c>
      <c r="HD421" s="372">
        <f t="shared" si="965"/>
        <v>0</v>
      </c>
      <c r="HE421" s="371" t="str">
        <f t="shared" si="966"/>
        <v/>
      </c>
      <c r="HF421" s="372" t="str">
        <f t="shared" si="966"/>
        <v/>
      </c>
      <c r="HG421" s="371" t="str">
        <f t="shared" ref="HG421:HH484" si="1004">IF(HC421&gt;0,(BG421+DC421+FK421),"")</f>
        <v/>
      </c>
      <c r="HH421" s="372" t="str">
        <f t="shared" si="1004"/>
        <v/>
      </c>
      <c r="HI421" s="406">
        <f t="shared" ref="HI421:HJ484" si="1005">IF((DI421+EG421+FQ421)&gt;0,(DO421+EY421+FW421),"")</f>
        <v>1410</v>
      </c>
      <c r="HJ421" s="372">
        <f t="shared" si="1005"/>
        <v>1354.8</v>
      </c>
      <c r="HK421" s="371" t="str">
        <f t="shared" ref="HK421:HL484" si="1006">IF((DK421+EI421+FS421)&gt;0,(DS421+FO421+GA421),"")</f>
        <v/>
      </c>
      <c r="HL421" s="371">
        <f t="shared" si="1006"/>
        <v>26361</v>
      </c>
    </row>
    <row r="422" spans="1:220" ht="15">
      <c r="A422" s="488" t="s">
        <v>287</v>
      </c>
      <c r="B422" s="487" t="s">
        <v>639</v>
      </c>
      <c r="C422" s="48"/>
      <c r="D422" s="488">
        <v>226204</v>
      </c>
      <c r="E422" s="442">
        <v>9</v>
      </c>
      <c r="F422" s="676">
        <v>636</v>
      </c>
      <c r="G422" s="420">
        <v>785</v>
      </c>
      <c r="H422" s="421">
        <v>85</v>
      </c>
      <c r="I422" s="510">
        <v>102</v>
      </c>
      <c r="J422" s="371">
        <f t="shared" si="927"/>
        <v>551</v>
      </c>
      <c r="K422" s="372">
        <f t="shared" si="928"/>
        <v>683</v>
      </c>
      <c r="L422" s="420"/>
      <c r="M422" s="371">
        <f t="shared" si="929"/>
        <v>551</v>
      </c>
      <c r="N422" s="372">
        <f t="shared" si="930"/>
        <v>683</v>
      </c>
      <c r="O422" s="371">
        <f t="shared" si="931"/>
        <v>0</v>
      </c>
      <c r="P422" s="372">
        <f t="shared" si="932"/>
        <v>683</v>
      </c>
      <c r="Q422" s="424">
        <v>13</v>
      </c>
      <c r="R422" s="510">
        <v>21</v>
      </c>
      <c r="S422" s="371">
        <f t="shared" si="933"/>
        <v>0</v>
      </c>
      <c r="T422" s="372">
        <f t="shared" si="934"/>
        <v>21</v>
      </c>
      <c r="U422" s="426">
        <v>13</v>
      </c>
      <c r="V422" s="510">
        <v>9</v>
      </c>
      <c r="W422" s="371">
        <f t="shared" si="935"/>
        <v>0</v>
      </c>
      <c r="X422" s="372">
        <f t="shared" si="936"/>
        <v>9</v>
      </c>
      <c r="Y422" s="426"/>
      <c r="Z422" s="425"/>
      <c r="AA422" s="371">
        <f t="shared" si="937"/>
        <v>0</v>
      </c>
      <c r="AB422" s="372">
        <f t="shared" si="938"/>
        <v>0</v>
      </c>
      <c r="AC422" s="358">
        <f t="shared" si="939"/>
        <v>26</v>
      </c>
      <c r="AD422" s="372">
        <f t="shared" si="940"/>
        <v>30</v>
      </c>
      <c r="AE422" s="358">
        <f t="shared" si="941"/>
        <v>0</v>
      </c>
      <c r="AF422" s="372">
        <f t="shared" si="942"/>
        <v>30</v>
      </c>
      <c r="AG422" s="427">
        <v>4.8461538461538458</v>
      </c>
      <c r="AH422" s="510">
        <v>3</v>
      </c>
      <c r="AI422" s="371">
        <f t="shared" si="943"/>
        <v>62.999999999999993</v>
      </c>
      <c r="AJ422" s="372">
        <f t="shared" si="944"/>
        <v>63</v>
      </c>
      <c r="AK422" s="426">
        <v>3.9230769230769229</v>
      </c>
      <c r="AL422" s="510">
        <v>3.3</v>
      </c>
      <c r="AM422" s="371">
        <f t="shared" si="945"/>
        <v>51</v>
      </c>
      <c r="AN422" s="372">
        <f t="shared" si="946"/>
        <v>29.7</v>
      </c>
      <c r="AO422" s="426"/>
      <c r="AP422" s="446"/>
      <c r="AQ422" s="371">
        <f t="shared" si="947"/>
        <v>0</v>
      </c>
      <c r="AR422" s="372">
        <f t="shared" si="948"/>
        <v>0</v>
      </c>
      <c r="AS422" s="371">
        <f t="shared" si="949"/>
        <v>4.384615384615385</v>
      </c>
      <c r="AT422" s="372">
        <f t="shared" si="950"/>
        <v>3.0900000000000003</v>
      </c>
      <c r="AU422" s="371">
        <f t="shared" si="951"/>
        <v>114.00000000000001</v>
      </c>
      <c r="AV422" s="372">
        <f t="shared" si="952"/>
        <v>92.7</v>
      </c>
      <c r="AW422" s="426"/>
      <c r="AX422" s="510">
        <v>69.099999999999994</v>
      </c>
      <c r="AY422" s="371">
        <f t="shared" si="953"/>
        <v>0</v>
      </c>
      <c r="AZ422" s="372">
        <f t="shared" si="954"/>
        <v>1451.1</v>
      </c>
      <c r="BA422" s="426"/>
      <c r="BB422" s="510">
        <v>83.1</v>
      </c>
      <c r="BC422" s="371">
        <f t="shared" si="955"/>
        <v>0</v>
      </c>
      <c r="BD422" s="372">
        <f t="shared" si="956"/>
        <v>747.9</v>
      </c>
      <c r="BE422" s="421"/>
      <c r="BF422" s="420"/>
      <c r="BG422" s="371">
        <f t="shared" si="969"/>
        <v>0</v>
      </c>
      <c r="BH422" s="372">
        <f t="shared" si="969"/>
        <v>0</v>
      </c>
      <c r="BI422" s="371">
        <f t="shared" si="970"/>
        <v>0</v>
      </c>
      <c r="BJ422" s="372">
        <f t="shared" si="970"/>
        <v>73.3</v>
      </c>
      <c r="BK422" s="371">
        <f t="shared" si="971"/>
        <v>0</v>
      </c>
      <c r="BL422" s="372">
        <f t="shared" si="971"/>
        <v>2199</v>
      </c>
      <c r="BM422" s="431">
        <v>91</v>
      </c>
      <c r="BN422" s="510">
        <v>115</v>
      </c>
      <c r="BO422" s="371">
        <f t="shared" si="918"/>
        <v>0</v>
      </c>
      <c r="BP422" s="372">
        <f t="shared" si="918"/>
        <v>115</v>
      </c>
      <c r="BQ422" s="426">
        <v>85</v>
      </c>
      <c r="BR422" s="510">
        <v>92</v>
      </c>
      <c r="BS422" s="371">
        <f t="shared" si="919"/>
        <v>0</v>
      </c>
      <c r="BT422" s="372">
        <f t="shared" si="919"/>
        <v>92</v>
      </c>
      <c r="BU422" s="426"/>
      <c r="BV422" s="425"/>
      <c r="BW422" s="371">
        <f t="shared" si="920"/>
        <v>0</v>
      </c>
      <c r="BX422" s="423">
        <f t="shared" si="967"/>
        <v>0</v>
      </c>
      <c r="BY422" s="358">
        <f t="shared" si="972"/>
        <v>176</v>
      </c>
      <c r="BZ422" s="372">
        <f t="shared" si="972"/>
        <v>207</v>
      </c>
      <c r="CA422" s="358">
        <f t="shared" si="973"/>
        <v>0</v>
      </c>
      <c r="CB422" s="372">
        <f t="shared" si="973"/>
        <v>207</v>
      </c>
      <c r="CC422" s="427">
        <v>4.8901098901098905</v>
      </c>
      <c r="CD422" s="510">
        <v>4.5</v>
      </c>
      <c r="CE422" s="371">
        <f t="shared" si="924"/>
        <v>445.00000000000006</v>
      </c>
      <c r="CF422" s="372">
        <f t="shared" si="924"/>
        <v>517.5</v>
      </c>
      <c r="CG422" s="426">
        <v>5.5058823529411764</v>
      </c>
      <c r="CH422" s="510">
        <v>5.6</v>
      </c>
      <c r="CI422" s="371">
        <f t="shared" si="921"/>
        <v>468</v>
      </c>
      <c r="CJ422" s="372">
        <f t="shared" si="921"/>
        <v>515.19999999999993</v>
      </c>
      <c r="CK422" s="426"/>
      <c r="CL422" s="446"/>
      <c r="CM422" s="371">
        <f t="shared" si="922"/>
        <v>0</v>
      </c>
      <c r="CN422" s="372">
        <f t="shared" si="922"/>
        <v>0</v>
      </c>
      <c r="CO422" s="371">
        <f t="shared" si="974"/>
        <v>5.1875</v>
      </c>
      <c r="CP422" s="372">
        <f t="shared" si="974"/>
        <v>4.988888888888888</v>
      </c>
      <c r="CQ422" s="371">
        <f t="shared" si="975"/>
        <v>913</v>
      </c>
      <c r="CR422" s="372">
        <f t="shared" si="975"/>
        <v>1032.6999999999998</v>
      </c>
      <c r="CS422" s="426"/>
      <c r="CT422" s="510">
        <v>94.2</v>
      </c>
      <c r="CU422" s="371">
        <f t="shared" si="925"/>
        <v>0</v>
      </c>
      <c r="CV422" s="372">
        <f t="shared" si="925"/>
        <v>10833</v>
      </c>
      <c r="CW422" s="426"/>
      <c r="CX422" s="510">
        <v>87.5</v>
      </c>
      <c r="CY422" s="371">
        <f t="shared" si="926"/>
        <v>0</v>
      </c>
      <c r="CZ422" s="372">
        <f t="shared" si="926"/>
        <v>8050</v>
      </c>
      <c r="DA422" s="421"/>
      <c r="DB422" s="420"/>
      <c r="DC422" s="371">
        <f t="shared" si="976"/>
        <v>0</v>
      </c>
      <c r="DD422" s="372">
        <f t="shared" si="976"/>
        <v>0</v>
      </c>
      <c r="DE422" s="371">
        <f t="shared" si="977"/>
        <v>0</v>
      </c>
      <c r="DF422" s="372">
        <f t="shared" si="977"/>
        <v>91.222222222222229</v>
      </c>
      <c r="DG422" s="371">
        <f t="shared" si="978"/>
        <v>0</v>
      </c>
      <c r="DH422" s="372">
        <f t="shared" si="978"/>
        <v>18883</v>
      </c>
      <c r="DI422" s="371">
        <f t="shared" si="979"/>
        <v>202</v>
      </c>
      <c r="DJ422" s="372">
        <f t="shared" si="979"/>
        <v>237</v>
      </c>
      <c r="DK422" s="371">
        <f t="shared" si="979"/>
        <v>0</v>
      </c>
      <c r="DL422" s="372">
        <f t="shared" si="968"/>
        <v>237</v>
      </c>
      <c r="DM422" s="371">
        <f t="shared" si="980"/>
        <v>5.0841584158415838</v>
      </c>
      <c r="DN422" s="372">
        <f t="shared" si="980"/>
        <v>4.7485232067510541</v>
      </c>
      <c r="DO422" s="371">
        <f t="shared" si="981"/>
        <v>1027</v>
      </c>
      <c r="DP422" s="372">
        <f t="shared" si="981"/>
        <v>1125.3999999999999</v>
      </c>
      <c r="DQ422" s="371">
        <f t="shared" si="982"/>
        <v>0</v>
      </c>
      <c r="DR422" s="372">
        <f t="shared" si="982"/>
        <v>88.953586497890299</v>
      </c>
      <c r="DS422" s="371">
        <f t="shared" si="983"/>
        <v>0</v>
      </c>
      <c r="DT422" s="372">
        <f t="shared" si="983"/>
        <v>21082</v>
      </c>
      <c r="DU422" s="424">
        <v>44</v>
      </c>
      <c r="DV422" s="510">
        <v>53</v>
      </c>
      <c r="DW422" s="371">
        <f t="shared" si="984"/>
        <v>0</v>
      </c>
      <c r="DX422" s="372">
        <f t="shared" si="984"/>
        <v>53</v>
      </c>
      <c r="DY422" s="426">
        <v>71</v>
      </c>
      <c r="DZ422" s="510">
        <v>92</v>
      </c>
      <c r="EA422" s="371">
        <f t="shared" si="985"/>
        <v>0</v>
      </c>
      <c r="EB422" s="372">
        <f t="shared" si="985"/>
        <v>92</v>
      </c>
      <c r="EC422" s="426"/>
      <c r="ED422" s="425"/>
      <c r="EE422" s="371">
        <f t="shared" si="986"/>
        <v>0</v>
      </c>
      <c r="EF422" s="372">
        <f t="shared" si="986"/>
        <v>0</v>
      </c>
      <c r="EG422" s="358">
        <f t="shared" si="987"/>
        <v>115</v>
      </c>
      <c r="EH422" s="372">
        <f t="shared" si="987"/>
        <v>145</v>
      </c>
      <c r="EI422" s="358">
        <f t="shared" si="988"/>
        <v>0</v>
      </c>
      <c r="EJ422" s="372">
        <f t="shared" si="988"/>
        <v>145</v>
      </c>
      <c r="EK422" s="427">
        <v>3.2045454545454546</v>
      </c>
      <c r="EL422" s="510">
        <v>3.2</v>
      </c>
      <c r="EM422" s="371">
        <f t="shared" si="959"/>
        <v>141</v>
      </c>
      <c r="EN422" s="372">
        <f t="shared" si="959"/>
        <v>169.60000000000002</v>
      </c>
      <c r="EO422" s="426">
        <v>3.9014084507042255</v>
      </c>
      <c r="EP422" s="510">
        <v>3.2</v>
      </c>
      <c r="EQ422" s="371">
        <f t="shared" si="923"/>
        <v>277</v>
      </c>
      <c r="ER422" s="372">
        <f t="shared" si="923"/>
        <v>294.40000000000003</v>
      </c>
      <c r="ES422" s="426"/>
      <c r="ET422" s="446"/>
      <c r="EU422" s="371">
        <f t="shared" si="957"/>
        <v>0</v>
      </c>
      <c r="EV422" s="372">
        <f t="shared" si="958"/>
        <v>0</v>
      </c>
      <c r="EW422" s="371">
        <f t="shared" si="989"/>
        <v>3.6347826086956521</v>
      </c>
      <c r="EX422" s="372">
        <f t="shared" si="989"/>
        <v>3.2</v>
      </c>
      <c r="EY422" s="371">
        <f t="shared" si="990"/>
        <v>418</v>
      </c>
      <c r="EZ422" s="372">
        <f t="shared" si="990"/>
        <v>464</v>
      </c>
      <c r="FA422" s="426"/>
      <c r="FB422" s="510">
        <v>68.7</v>
      </c>
      <c r="FC422" s="371">
        <f t="shared" si="991"/>
        <v>0</v>
      </c>
      <c r="FD422" s="372">
        <f t="shared" si="991"/>
        <v>3641.1000000000004</v>
      </c>
      <c r="FE422" s="426"/>
      <c r="FF422" s="510">
        <v>58.6</v>
      </c>
      <c r="FG422" s="371">
        <f t="shared" si="992"/>
        <v>0</v>
      </c>
      <c r="FH422" s="372">
        <f t="shared" si="992"/>
        <v>5391.2</v>
      </c>
      <c r="FI422" s="421"/>
      <c r="FJ422" s="420"/>
      <c r="FK422" s="371">
        <f t="shared" si="993"/>
        <v>0</v>
      </c>
      <c r="FL422" s="372">
        <f t="shared" si="993"/>
        <v>0</v>
      </c>
      <c r="FM422" s="371">
        <f t="shared" si="994"/>
        <v>0</v>
      </c>
      <c r="FN422" s="372">
        <f t="shared" si="994"/>
        <v>62.291724137931027</v>
      </c>
      <c r="FO422" s="371">
        <f t="shared" si="995"/>
        <v>0</v>
      </c>
      <c r="FP422" s="372">
        <f t="shared" si="995"/>
        <v>9032.2999999999993</v>
      </c>
      <c r="FQ422" s="424">
        <v>234</v>
      </c>
      <c r="FR422" s="510">
        <v>301</v>
      </c>
      <c r="FS422" s="371">
        <f t="shared" si="996"/>
        <v>0</v>
      </c>
      <c r="FT422" s="372">
        <f t="shared" si="996"/>
        <v>301</v>
      </c>
      <c r="FU422" s="426">
        <v>4.7094017094017095</v>
      </c>
      <c r="FV422" s="510">
        <v>4.8</v>
      </c>
      <c r="FW422" s="371">
        <f t="shared" si="997"/>
        <v>1102</v>
      </c>
      <c r="FX422" s="372">
        <f t="shared" si="997"/>
        <v>1444.8</v>
      </c>
      <c r="FY422" s="426"/>
      <c r="FZ422" s="510">
        <v>76.599999999999994</v>
      </c>
      <c r="GA422" s="371">
        <f t="shared" si="998"/>
        <v>0</v>
      </c>
      <c r="GB422" s="372">
        <f t="shared" si="998"/>
        <v>23056.6</v>
      </c>
      <c r="GC422" s="406">
        <f t="shared" si="962"/>
        <v>148</v>
      </c>
      <c r="GD422" s="372">
        <f t="shared" si="962"/>
        <v>189</v>
      </c>
      <c r="GE422" s="371">
        <f t="shared" si="962"/>
        <v>0</v>
      </c>
      <c r="GF422" s="372">
        <f t="shared" si="960"/>
        <v>189</v>
      </c>
      <c r="GG422" s="371">
        <f t="shared" si="999"/>
        <v>649</v>
      </c>
      <c r="GH422" s="372">
        <f t="shared" si="999"/>
        <v>750.1</v>
      </c>
      <c r="GI422" s="371" t="str">
        <f t="shared" si="1000"/>
        <v/>
      </c>
      <c r="GJ422" s="372">
        <f t="shared" si="1000"/>
        <v>15925.2</v>
      </c>
      <c r="GK422" s="406">
        <f t="shared" si="963"/>
        <v>169</v>
      </c>
      <c r="GL422" s="372">
        <f t="shared" si="963"/>
        <v>193</v>
      </c>
      <c r="GM422" s="371">
        <f t="shared" si="963"/>
        <v>0</v>
      </c>
      <c r="GN422" s="372">
        <f t="shared" si="961"/>
        <v>193</v>
      </c>
      <c r="GO422" s="371">
        <f t="shared" si="1001"/>
        <v>796</v>
      </c>
      <c r="GP422" s="372">
        <f t="shared" si="1001"/>
        <v>839.3</v>
      </c>
      <c r="GQ422" s="371">
        <f t="shared" si="1002"/>
        <v>0</v>
      </c>
      <c r="GR422" s="372">
        <f t="shared" si="1002"/>
        <v>14189.099999999999</v>
      </c>
      <c r="GS422" s="406">
        <f t="shared" si="964"/>
        <v>317</v>
      </c>
      <c r="GT422" s="372">
        <f t="shared" si="964"/>
        <v>382</v>
      </c>
      <c r="GU422" s="371">
        <f t="shared" si="964"/>
        <v>0</v>
      </c>
      <c r="GV422" s="372">
        <f t="shared" si="964"/>
        <v>382</v>
      </c>
      <c r="GW422" s="371">
        <f t="shared" si="1003"/>
        <v>1445</v>
      </c>
      <c r="GX422" s="372">
        <f t="shared" si="1003"/>
        <v>1589.4</v>
      </c>
      <c r="GY422" s="371" t="str">
        <f t="shared" si="1003"/>
        <v/>
      </c>
      <c r="GZ422" s="372">
        <f t="shared" si="1003"/>
        <v>30114.3</v>
      </c>
      <c r="HA422" s="406">
        <f t="shared" si="965"/>
        <v>0</v>
      </c>
      <c r="HB422" s="372">
        <f t="shared" si="965"/>
        <v>0</v>
      </c>
      <c r="HC422" s="371">
        <f t="shared" si="965"/>
        <v>0</v>
      </c>
      <c r="HD422" s="372">
        <f t="shared" si="965"/>
        <v>0</v>
      </c>
      <c r="HE422" s="371" t="str">
        <f t="shared" si="966"/>
        <v/>
      </c>
      <c r="HF422" s="372" t="str">
        <f t="shared" si="966"/>
        <v/>
      </c>
      <c r="HG422" s="371" t="str">
        <f t="shared" si="1004"/>
        <v/>
      </c>
      <c r="HH422" s="372" t="str">
        <f t="shared" si="1004"/>
        <v/>
      </c>
      <c r="HI422" s="406">
        <f t="shared" si="1005"/>
        <v>2547</v>
      </c>
      <c r="HJ422" s="372">
        <f t="shared" si="1005"/>
        <v>3034.2</v>
      </c>
      <c r="HK422" s="371" t="str">
        <f t="shared" si="1006"/>
        <v/>
      </c>
      <c r="HL422" s="371">
        <f t="shared" si="1006"/>
        <v>53170.899999999994</v>
      </c>
    </row>
    <row r="423" spans="1:220" ht="15">
      <c r="A423" s="488" t="s">
        <v>287</v>
      </c>
      <c r="B423" s="579" t="s">
        <v>641</v>
      </c>
      <c r="C423" s="580" t="s">
        <v>1052</v>
      </c>
      <c r="D423" s="488">
        <v>226930</v>
      </c>
      <c r="E423" s="442">
        <v>9</v>
      </c>
      <c r="F423" s="676">
        <v>342</v>
      </c>
      <c r="G423" s="420">
        <v>414</v>
      </c>
      <c r="H423" s="421">
        <v>13</v>
      </c>
      <c r="I423" s="510">
        <v>15</v>
      </c>
      <c r="J423" s="371">
        <f t="shared" si="927"/>
        <v>329</v>
      </c>
      <c r="K423" s="372">
        <f t="shared" si="928"/>
        <v>399</v>
      </c>
      <c r="L423" s="420"/>
      <c r="M423" s="371">
        <f t="shared" si="929"/>
        <v>329</v>
      </c>
      <c r="N423" s="372">
        <f t="shared" si="930"/>
        <v>399</v>
      </c>
      <c r="O423" s="371">
        <f t="shared" si="931"/>
        <v>0</v>
      </c>
      <c r="P423" s="372">
        <f t="shared" si="932"/>
        <v>399</v>
      </c>
      <c r="Q423" s="424">
        <v>8</v>
      </c>
      <c r="R423" s="510">
        <v>5</v>
      </c>
      <c r="S423" s="371">
        <f t="shared" si="933"/>
        <v>0</v>
      </c>
      <c r="T423" s="372">
        <f t="shared" si="934"/>
        <v>5</v>
      </c>
      <c r="U423" s="426">
        <v>6</v>
      </c>
      <c r="V423" s="510">
        <v>2</v>
      </c>
      <c r="W423" s="371">
        <f t="shared" si="935"/>
        <v>0</v>
      </c>
      <c r="X423" s="372">
        <f t="shared" si="936"/>
        <v>2</v>
      </c>
      <c r="Y423" s="426"/>
      <c r="Z423" s="425"/>
      <c r="AA423" s="371">
        <f t="shared" si="937"/>
        <v>0</v>
      </c>
      <c r="AB423" s="372">
        <f t="shared" si="938"/>
        <v>0</v>
      </c>
      <c r="AC423" s="358">
        <f t="shared" si="939"/>
        <v>14</v>
      </c>
      <c r="AD423" s="372">
        <f t="shared" si="940"/>
        <v>7</v>
      </c>
      <c r="AE423" s="358">
        <f t="shared" si="941"/>
        <v>0</v>
      </c>
      <c r="AF423" s="372">
        <f t="shared" si="942"/>
        <v>7</v>
      </c>
      <c r="AG423" s="427">
        <v>4</v>
      </c>
      <c r="AH423" s="510">
        <v>3</v>
      </c>
      <c r="AI423" s="371">
        <f t="shared" si="943"/>
        <v>32</v>
      </c>
      <c r="AJ423" s="372">
        <f t="shared" si="944"/>
        <v>15</v>
      </c>
      <c r="AK423" s="426">
        <v>3.5</v>
      </c>
      <c r="AL423" s="510">
        <v>2</v>
      </c>
      <c r="AM423" s="371">
        <f t="shared" si="945"/>
        <v>21</v>
      </c>
      <c r="AN423" s="372">
        <f t="shared" si="946"/>
        <v>4</v>
      </c>
      <c r="AO423" s="426"/>
      <c r="AP423" s="446"/>
      <c r="AQ423" s="371">
        <f t="shared" si="947"/>
        <v>0</v>
      </c>
      <c r="AR423" s="372">
        <f t="shared" si="948"/>
        <v>0</v>
      </c>
      <c r="AS423" s="371">
        <f t="shared" si="949"/>
        <v>3.7857142857142856</v>
      </c>
      <c r="AT423" s="372">
        <f t="shared" si="950"/>
        <v>2.7142857142857144</v>
      </c>
      <c r="AU423" s="371">
        <f t="shared" si="951"/>
        <v>53</v>
      </c>
      <c r="AV423" s="372">
        <f t="shared" si="952"/>
        <v>19</v>
      </c>
      <c r="AW423" s="426"/>
      <c r="AX423" s="510">
        <v>70.2</v>
      </c>
      <c r="AY423" s="371">
        <f t="shared" si="953"/>
        <v>0</v>
      </c>
      <c r="AZ423" s="372">
        <f t="shared" si="954"/>
        <v>351</v>
      </c>
      <c r="BA423" s="426"/>
      <c r="BB423" s="510">
        <v>60</v>
      </c>
      <c r="BC423" s="371">
        <f t="shared" si="955"/>
        <v>0</v>
      </c>
      <c r="BD423" s="372">
        <f t="shared" si="956"/>
        <v>120</v>
      </c>
      <c r="BE423" s="421"/>
      <c r="BF423" s="420"/>
      <c r="BG423" s="371">
        <f t="shared" si="969"/>
        <v>0</v>
      </c>
      <c r="BH423" s="372">
        <f t="shared" si="969"/>
        <v>0</v>
      </c>
      <c r="BI423" s="371">
        <f t="shared" si="970"/>
        <v>0</v>
      </c>
      <c r="BJ423" s="372">
        <f t="shared" si="970"/>
        <v>67.285714285714292</v>
      </c>
      <c r="BK423" s="371">
        <f t="shared" si="971"/>
        <v>0</v>
      </c>
      <c r="BL423" s="372">
        <f t="shared" si="971"/>
        <v>471.00000000000006</v>
      </c>
      <c r="BM423" s="431">
        <v>78</v>
      </c>
      <c r="BN423" s="510">
        <v>84</v>
      </c>
      <c r="BO423" s="371">
        <f t="shared" si="918"/>
        <v>0</v>
      </c>
      <c r="BP423" s="372">
        <f t="shared" si="918"/>
        <v>84</v>
      </c>
      <c r="BQ423" s="426">
        <v>88</v>
      </c>
      <c r="BR423" s="510">
        <v>91</v>
      </c>
      <c r="BS423" s="371">
        <f t="shared" si="919"/>
        <v>0</v>
      </c>
      <c r="BT423" s="372">
        <f t="shared" si="919"/>
        <v>91</v>
      </c>
      <c r="BU423" s="426"/>
      <c r="BV423" s="425"/>
      <c r="BW423" s="371">
        <f t="shared" si="920"/>
        <v>0</v>
      </c>
      <c r="BX423" s="423">
        <f t="shared" si="967"/>
        <v>0</v>
      </c>
      <c r="BY423" s="358">
        <f t="shared" si="972"/>
        <v>166</v>
      </c>
      <c r="BZ423" s="372">
        <f t="shared" si="972"/>
        <v>175</v>
      </c>
      <c r="CA423" s="358">
        <f t="shared" si="973"/>
        <v>0</v>
      </c>
      <c r="CB423" s="372">
        <f t="shared" si="973"/>
        <v>175</v>
      </c>
      <c r="CC423" s="427">
        <v>4.3589743589743586</v>
      </c>
      <c r="CD423" s="510">
        <v>4.4000000000000004</v>
      </c>
      <c r="CE423" s="371">
        <f t="shared" si="924"/>
        <v>339.99999999999994</v>
      </c>
      <c r="CF423" s="372">
        <f t="shared" si="924"/>
        <v>369.6</v>
      </c>
      <c r="CG423" s="426">
        <v>4.3522727272727275</v>
      </c>
      <c r="CH423" s="510">
        <v>4.9000000000000004</v>
      </c>
      <c r="CI423" s="371">
        <f t="shared" si="921"/>
        <v>383</v>
      </c>
      <c r="CJ423" s="372">
        <f t="shared" si="921"/>
        <v>445.90000000000003</v>
      </c>
      <c r="CK423" s="426"/>
      <c r="CL423" s="446"/>
      <c r="CM423" s="371">
        <f t="shared" si="922"/>
        <v>0</v>
      </c>
      <c r="CN423" s="372">
        <f t="shared" si="922"/>
        <v>0</v>
      </c>
      <c r="CO423" s="371">
        <f t="shared" si="974"/>
        <v>4.3554216867469879</v>
      </c>
      <c r="CP423" s="372">
        <f t="shared" si="974"/>
        <v>4.66</v>
      </c>
      <c r="CQ423" s="371">
        <f t="shared" si="975"/>
        <v>723</v>
      </c>
      <c r="CR423" s="372">
        <f t="shared" si="975"/>
        <v>815.5</v>
      </c>
      <c r="CS423" s="426"/>
      <c r="CT423" s="510">
        <v>86.1</v>
      </c>
      <c r="CU423" s="371">
        <f t="shared" si="925"/>
        <v>0</v>
      </c>
      <c r="CV423" s="372">
        <f t="shared" si="925"/>
        <v>7232.4</v>
      </c>
      <c r="CW423" s="426"/>
      <c r="CX423" s="510">
        <v>82.7</v>
      </c>
      <c r="CY423" s="371">
        <f t="shared" si="926"/>
        <v>0</v>
      </c>
      <c r="CZ423" s="372">
        <f t="shared" si="926"/>
        <v>7525.7</v>
      </c>
      <c r="DA423" s="421"/>
      <c r="DB423" s="420"/>
      <c r="DC423" s="371">
        <f t="shared" si="976"/>
        <v>0</v>
      </c>
      <c r="DD423" s="372">
        <f t="shared" si="976"/>
        <v>0</v>
      </c>
      <c r="DE423" s="371">
        <f t="shared" si="977"/>
        <v>0</v>
      </c>
      <c r="DF423" s="372">
        <f t="shared" si="977"/>
        <v>84.331999999999994</v>
      </c>
      <c r="DG423" s="371">
        <f t="shared" si="978"/>
        <v>0</v>
      </c>
      <c r="DH423" s="372">
        <f t="shared" si="978"/>
        <v>14758.099999999999</v>
      </c>
      <c r="DI423" s="371">
        <f t="shared" si="979"/>
        <v>180</v>
      </c>
      <c r="DJ423" s="372">
        <f t="shared" si="979"/>
        <v>182</v>
      </c>
      <c r="DK423" s="371">
        <f t="shared" si="979"/>
        <v>0</v>
      </c>
      <c r="DL423" s="372">
        <f t="shared" si="968"/>
        <v>182</v>
      </c>
      <c r="DM423" s="371">
        <f t="shared" si="980"/>
        <v>4.3111111111111109</v>
      </c>
      <c r="DN423" s="372">
        <f t="shared" si="980"/>
        <v>4.5851648351648349</v>
      </c>
      <c r="DO423" s="371">
        <f t="shared" si="981"/>
        <v>776</v>
      </c>
      <c r="DP423" s="372">
        <f t="shared" si="981"/>
        <v>834.5</v>
      </c>
      <c r="DQ423" s="371">
        <f t="shared" si="982"/>
        <v>0</v>
      </c>
      <c r="DR423" s="372">
        <f t="shared" si="982"/>
        <v>83.676373626373618</v>
      </c>
      <c r="DS423" s="371">
        <f t="shared" si="983"/>
        <v>0</v>
      </c>
      <c r="DT423" s="372">
        <f t="shared" si="983"/>
        <v>15229.099999999999</v>
      </c>
      <c r="DU423" s="424">
        <v>20</v>
      </c>
      <c r="DV423" s="510">
        <v>30</v>
      </c>
      <c r="DW423" s="371">
        <f t="shared" si="984"/>
        <v>0</v>
      </c>
      <c r="DX423" s="372">
        <f t="shared" si="984"/>
        <v>30</v>
      </c>
      <c r="DY423" s="426">
        <v>57</v>
      </c>
      <c r="DZ423" s="510">
        <v>69</v>
      </c>
      <c r="EA423" s="371">
        <f t="shared" si="985"/>
        <v>0</v>
      </c>
      <c r="EB423" s="372">
        <f t="shared" si="985"/>
        <v>69</v>
      </c>
      <c r="EC423" s="426"/>
      <c r="ED423" s="425"/>
      <c r="EE423" s="371">
        <f t="shared" si="986"/>
        <v>0</v>
      </c>
      <c r="EF423" s="372">
        <f t="shared" si="986"/>
        <v>0</v>
      </c>
      <c r="EG423" s="358">
        <f t="shared" si="987"/>
        <v>77</v>
      </c>
      <c r="EH423" s="372">
        <f t="shared" si="987"/>
        <v>99</v>
      </c>
      <c r="EI423" s="358">
        <f t="shared" si="988"/>
        <v>0</v>
      </c>
      <c r="EJ423" s="372">
        <f t="shared" si="988"/>
        <v>99</v>
      </c>
      <c r="EK423" s="427">
        <v>3.3</v>
      </c>
      <c r="EL423" s="510">
        <v>3.7</v>
      </c>
      <c r="EM423" s="371">
        <f t="shared" si="959"/>
        <v>66</v>
      </c>
      <c r="EN423" s="372">
        <f t="shared" si="959"/>
        <v>111</v>
      </c>
      <c r="EO423" s="426">
        <v>2.7719298245614037</v>
      </c>
      <c r="EP423" s="510">
        <v>3.1</v>
      </c>
      <c r="EQ423" s="371">
        <f t="shared" si="923"/>
        <v>158</v>
      </c>
      <c r="ER423" s="372">
        <f t="shared" si="923"/>
        <v>213.9</v>
      </c>
      <c r="ES423" s="426"/>
      <c r="ET423" s="446"/>
      <c r="EU423" s="371">
        <f t="shared" si="957"/>
        <v>0</v>
      </c>
      <c r="EV423" s="372">
        <f t="shared" si="958"/>
        <v>0</v>
      </c>
      <c r="EW423" s="371">
        <f t="shared" si="989"/>
        <v>2.9090909090909092</v>
      </c>
      <c r="EX423" s="372">
        <f t="shared" si="989"/>
        <v>3.2818181818181817</v>
      </c>
      <c r="EY423" s="371">
        <f t="shared" si="990"/>
        <v>224</v>
      </c>
      <c r="EZ423" s="372">
        <f t="shared" si="990"/>
        <v>324.89999999999998</v>
      </c>
      <c r="FA423" s="426"/>
      <c r="FB423" s="510">
        <v>58.1</v>
      </c>
      <c r="FC423" s="371">
        <f t="shared" si="991"/>
        <v>0</v>
      </c>
      <c r="FD423" s="372">
        <f t="shared" si="991"/>
        <v>1743</v>
      </c>
      <c r="FE423" s="426"/>
      <c r="FF423" s="510">
        <v>42.6</v>
      </c>
      <c r="FG423" s="371">
        <f t="shared" si="992"/>
        <v>0</v>
      </c>
      <c r="FH423" s="372">
        <f t="shared" si="992"/>
        <v>2939.4</v>
      </c>
      <c r="FI423" s="421"/>
      <c r="FJ423" s="420"/>
      <c r="FK423" s="371">
        <f t="shared" si="993"/>
        <v>0</v>
      </c>
      <c r="FL423" s="372">
        <f t="shared" si="993"/>
        <v>0</v>
      </c>
      <c r="FM423" s="371">
        <f t="shared" si="994"/>
        <v>0</v>
      </c>
      <c r="FN423" s="372">
        <f t="shared" si="994"/>
        <v>47.29696969696969</v>
      </c>
      <c r="FO423" s="371">
        <f t="shared" si="995"/>
        <v>0</v>
      </c>
      <c r="FP423" s="372">
        <f t="shared" si="995"/>
        <v>4682.3999999999996</v>
      </c>
      <c r="FQ423" s="424">
        <v>72</v>
      </c>
      <c r="FR423" s="510">
        <v>118</v>
      </c>
      <c r="FS423" s="371">
        <f t="shared" si="996"/>
        <v>0</v>
      </c>
      <c r="FT423" s="372">
        <f t="shared" si="996"/>
        <v>118</v>
      </c>
      <c r="FU423" s="426">
        <v>4.4027777777777777</v>
      </c>
      <c r="FV423" s="510">
        <v>3.4</v>
      </c>
      <c r="FW423" s="371">
        <f t="shared" si="997"/>
        <v>317</v>
      </c>
      <c r="FX423" s="372">
        <f t="shared" si="997"/>
        <v>401.2</v>
      </c>
      <c r="FY423" s="426"/>
      <c r="FZ423" s="510">
        <v>39.1</v>
      </c>
      <c r="GA423" s="371">
        <f t="shared" si="998"/>
        <v>0</v>
      </c>
      <c r="GB423" s="372">
        <f t="shared" si="998"/>
        <v>4613.8</v>
      </c>
      <c r="GC423" s="406">
        <f t="shared" si="962"/>
        <v>106</v>
      </c>
      <c r="GD423" s="372">
        <f t="shared" si="962"/>
        <v>119</v>
      </c>
      <c r="GE423" s="371">
        <f t="shared" si="962"/>
        <v>0</v>
      </c>
      <c r="GF423" s="372">
        <f t="shared" si="960"/>
        <v>119</v>
      </c>
      <c r="GG423" s="371">
        <f t="shared" si="999"/>
        <v>437.99999999999994</v>
      </c>
      <c r="GH423" s="372">
        <f t="shared" si="999"/>
        <v>495.6</v>
      </c>
      <c r="GI423" s="371" t="str">
        <f t="shared" si="1000"/>
        <v/>
      </c>
      <c r="GJ423" s="372">
        <f t="shared" si="1000"/>
        <v>9326.4</v>
      </c>
      <c r="GK423" s="406">
        <f t="shared" si="963"/>
        <v>151</v>
      </c>
      <c r="GL423" s="372">
        <f t="shared" si="963"/>
        <v>162</v>
      </c>
      <c r="GM423" s="371">
        <f t="shared" si="963"/>
        <v>0</v>
      </c>
      <c r="GN423" s="372">
        <f t="shared" si="961"/>
        <v>162</v>
      </c>
      <c r="GO423" s="371">
        <f t="shared" si="1001"/>
        <v>562</v>
      </c>
      <c r="GP423" s="372">
        <f t="shared" si="1001"/>
        <v>663.80000000000007</v>
      </c>
      <c r="GQ423" s="371">
        <f t="shared" si="1002"/>
        <v>0</v>
      </c>
      <c r="GR423" s="372">
        <f t="shared" si="1002"/>
        <v>10585.1</v>
      </c>
      <c r="GS423" s="406">
        <f t="shared" si="964"/>
        <v>257</v>
      </c>
      <c r="GT423" s="372">
        <f t="shared" si="964"/>
        <v>281</v>
      </c>
      <c r="GU423" s="371">
        <f t="shared" si="964"/>
        <v>0</v>
      </c>
      <c r="GV423" s="372">
        <f t="shared" si="964"/>
        <v>281</v>
      </c>
      <c r="GW423" s="371">
        <f t="shared" si="1003"/>
        <v>1000</v>
      </c>
      <c r="GX423" s="372">
        <f t="shared" si="1003"/>
        <v>1159.4000000000001</v>
      </c>
      <c r="GY423" s="371" t="str">
        <f t="shared" si="1003"/>
        <v/>
      </c>
      <c r="GZ423" s="372">
        <f t="shared" si="1003"/>
        <v>19911.5</v>
      </c>
      <c r="HA423" s="406">
        <f t="shared" si="965"/>
        <v>0</v>
      </c>
      <c r="HB423" s="372">
        <f t="shared" si="965"/>
        <v>0</v>
      </c>
      <c r="HC423" s="371">
        <f t="shared" si="965"/>
        <v>0</v>
      </c>
      <c r="HD423" s="372">
        <f t="shared" si="965"/>
        <v>0</v>
      </c>
      <c r="HE423" s="371" t="str">
        <f t="shared" si="966"/>
        <v/>
      </c>
      <c r="HF423" s="372" t="str">
        <f t="shared" si="966"/>
        <v/>
      </c>
      <c r="HG423" s="371" t="str">
        <f t="shared" si="1004"/>
        <v/>
      </c>
      <c r="HH423" s="372" t="str">
        <f t="shared" si="1004"/>
        <v/>
      </c>
      <c r="HI423" s="406">
        <f t="shared" si="1005"/>
        <v>1317</v>
      </c>
      <c r="HJ423" s="372">
        <f t="shared" si="1005"/>
        <v>1560.6000000000001</v>
      </c>
      <c r="HK423" s="371" t="str">
        <f t="shared" si="1006"/>
        <v/>
      </c>
      <c r="HL423" s="371">
        <f t="shared" si="1006"/>
        <v>24525.3</v>
      </c>
    </row>
    <row r="424" spans="1:220" ht="15">
      <c r="A424" s="488" t="s">
        <v>287</v>
      </c>
      <c r="B424" s="575" t="s">
        <v>642</v>
      </c>
      <c r="C424" s="576" t="s">
        <v>1050</v>
      </c>
      <c r="D424" s="488">
        <v>224110</v>
      </c>
      <c r="E424" s="536">
        <v>8</v>
      </c>
      <c r="F424" s="676">
        <v>456</v>
      </c>
      <c r="G424" s="420">
        <v>507</v>
      </c>
      <c r="H424" s="421">
        <v>5</v>
      </c>
      <c r="I424" s="510">
        <v>5</v>
      </c>
      <c r="J424" s="371">
        <f t="shared" si="927"/>
        <v>451</v>
      </c>
      <c r="K424" s="372">
        <f t="shared" si="928"/>
        <v>502</v>
      </c>
      <c r="L424" s="420"/>
      <c r="M424" s="371">
        <f t="shared" si="929"/>
        <v>451</v>
      </c>
      <c r="N424" s="372">
        <f t="shared" si="930"/>
        <v>502</v>
      </c>
      <c r="O424" s="371">
        <f t="shared" si="931"/>
        <v>0</v>
      </c>
      <c r="P424" s="372">
        <f t="shared" si="932"/>
        <v>502</v>
      </c>
      <c r="Q424" s="424">
        <v>14</v>
      </c>
      <c r="R424" s="510">
        <v>15</v>
      </c>
      <c r="S424" s="371">
        <f t="shared" si="933"/>
        <v>0</v>
      </c>
      <c r="T424" s="372">
        <f t="shared" si="934"/>
        <v>15</v>
      </c>
      <c r="U424" s="426">
        <v>8</v>
      </c>
      <c r="V424" s="510">
        <v>6</v>
      </c>
      <c r="W424" s="371">
        <f t="shared" si="935"/>
        <v>0</v>
      </c>
      <c r="X424" s="372">
        <f t="shared" si="936"/>
        <v>6</v>
      </c>
      <c r="Y424" s="426"/>
      <c r="Z424" s="425"/>
      <c r="AA424" s="371">
        <f t="shared" si="937"/>
        <v>0</v>
      </c>
      <c r="AB424" s="372">
        <f t="shared" si="938"/>
        <v>0</v>
      </c>
      <c r="AC424" s="358">
        <f t="shared" si="939"/>
        <v>22</v>
      </c>
      <c r="AD424" s="372">
        <f t="shared" si="940"/>
        <v>21</v>
      </c>
      <c r="AE424" s="358">
        <f t="shared" si="941"/>
        <v>0</v>
      </c>
      <c r="AF424" s="372">
        <f t="shared" si="942"/>
        <v>21</v>
      </c>
      <c r="AG424" s="427">
        <v>2.4285714285714284</v>
      </c>
      <c r="AH424" s="510">
        <v>2.4</v>
      </c>
      <c r="AI424" s="371">
        <f t="shared" si="943"/>
        <v>34</v>
      </c>
      <c r="AJ424" s="372">
        <f t="shared" si="944"/>
        <v>36</v>
      </c>
      <c r="AK424" s="426">
        <v>2.875</v>
      </c>
      <c r="AL424" s="510">
        <v>3.8</v>
      </c>
      <c r="AM424" s="371">
        <f t="shared" si="945"/>
        <v>23</v>
      </c>
      <c r="AN424" s="372">
        <f t="shared" si="946"/>
        <v>22.799999999999997</v>
      </c>
      <c r="AO424" s="426"/>
      <c r="AP424" s="446"/>
      <c r="AQ424" s="371">
        <f t="shared" si="947"/>
        <v>0</v>
      </c>
      <c r="AR424" s="372">
        <f t="shared" si="948"/>
        <v>0</v>
      </c>
      <c r="AS424" s="371">
        <f t="shared" si="949"/>
        <v>2.5909090909090908</v>
      </c>
      <c r="AT424" s="372">
        <f t="shared" si="950"/>
        <v>2.8</v>
      </c>
      <c r="AU424" s="371">
        <f t="shared" si="951"/>
        <v>57</v>
      </c>
      <c r="AV424" s="372">
        <f t="shared" si="952"/>
        <v>58.8</v>
      </c>
      <c r="AW424" s="426"/>
      <c r="AX424" s="510">
        <v>57.6</v>
      </c>
      <c r="AY424" s="371">
        <f t="shared" si="953"/>
        <v>0</v>
      </c>
      <c r="AZ424" s="372">
        <f t="shared" si="954"/>
        <v>864</v>
      </c>
      <c r="BA424" s="426"/>
      <c r="BB424" s="510">
        <v>58.8</v>
      </c>
      <c r="BC424" s="371">
        <f t="shared" si="955"/>
        <v>0</v>
      </c>
      <c r="BD424" s="372">
        <f t="shared" si="956"/>
        <v>352.79999999999995</v>
      </c>
      <c r="BE424" s="421"/>
      <c r="BF424" s="420"/>
      <c r="BG424" s="371">
        <f t="shared" si="969"/>
        <v>0</v>
      </c>
      <c r="BH424" s="372">
        <f t="shared" si="969"/>
        <v>0</v>
      </c>
      <c r="BI424" s="371">
        <f t="shared" si="970"/>
        <v>0</v>
      </c>
      <c r="BJ424" s="372">
        <f t="shared" si="970"/>
        <v>57.942857142857143</v>
      </c>
      <c r="BK424" s="371">
        <f t="shared" si="971"/>
        <v>0</v>
      </c>
      <c r="BL424" s="372">
        <f t="shared" si="971"/>
        <v>1216.8</v>
      </c>
      <c r="BM424" s="431">
        <v>138</v>
      </c>
      <c r="BN424" s="510">
        <v>129</v>
      </c>
      <c r="BO424" s="371">
        <f t="shared" ref="BO424:BP448" si="1007">IF(CS424&gt;0,BM424,)</f>
        <v>0</v>
      </c>
      <c r="BP424" s="372">
        <f t="shared" si="1007"/>
        <v>129</v>
      </c>
      <c r="BQ424" s="426">
        <v>90</v>
      </c>
      <c r="BR424" s="510">
        <v>96</v>
      </c>
      <c r="BS424" s="371">
        <f t="shared" ref="BS424:BT448" si="1008">IF(CW424&gt;0,BQ424,)</f>
        <v>0</v>
      </c>
      <c r="BT424" s="372">
        <f t="shared" si="1008"/>
        <v>96</v>
      </c>
      <c r="BU424" s="426"/>
      <c r="BV424" s="425"/>
      <c r="BW424" s="371">
        <f t="shared" ref="BW424:BW448" si="1009">IF(DA424&gt;0,BU424,)</f>
        <v>0</v>
      </c>
      <c r="BX424" s="423">
        <f t="shared" si="967"/>
        <v>0</v>
      </c>
      <c r="BY424" s="358">
        <f t="shared" si="972"/>
        <v>228</v>
      </c>
      <c r="BZ424" s="372">
        <f t="shared" si="972"/>
        <v>225</v>
      </c>
      <c r="CA424" s="358">
        <f t="shared" si="973"/>
        <v>0</v>
      </c>
      <c r="CB424" s="372">
        <f t="shared" si="973"/>
        <v>225</v>
      </c>
      <c r="CC424" s="427">
        <v>3.9927536231884058</v>
      </c>
      <c r="CD424" s="510">
        <v>4.0999999999999996</v>
      </c>
      <c r="CE424" s="371">
        <f t="shared" si="924"/>
        <v>551</v>
      </c>
      <c r="CF424" s="372">
        <f t="shared" si="924"/>
        <v>528.9</v>
      </c>
      <c r="CG424" s="426">
        <v>5.0111111111111111</v>
      </c>
      <c r="CH424" s="510">
        <v>4.5999999999999996</v>
      </c>
      <c r="CI424" s="371">
        <f t="shared" ref="CI424:CJ448" si="1010">IF(BQ424&gt;0,(BQ424*CG424),)</f>
        <v>451</v>
      </c>
      <c r="CJ424" s="372">
        <f t="shared" si="1010"/>
        <v>441.59999999999997</v>
      </c>
      <c r="CK424" s="426"/>
      <c r="CL424" s="446"/>
      <c r="CM424" s="371">
        <f t="shared" ref="CM424:CN447" si="1011">IF(BU424&gt;0,(BU424*CK424),)</f>
        <v>0</v>
      </c>
      <c r="CN424" s="372">
        <f t="shared" si="1011"/>
        <v>0</v>
      </c>
      <c r="CO424" s="371">
        <f t="shared" si="974"/>
        <v>4.3947368421052628</v>
      </c>
      <c r="CP424" s="372">
        <f t="shared" si="974"/>
        <v>4.3133333333333335</v>
      </c>
      <c r="CQ424" s="371">
        <f t="shared" si="975"/>
        <v>1001.9999999999999</v>
      </c>
      <c r="CR424" s="372">
        <f t="shared" si="975"/>
        <v>970.5</v>
      </c>
      <c r="CS424" s="426"/>
      <c r="CT424" s="510">
        <v>80</v>
      </c>
      <c r="CU424" s="371">
        <f t="shared" si="925"/>
        <v>0</v>
      </c>
      <c r="CV424" s="372">
        <f t="shared" si="925"/>
        <v>10320</v>
      </c>
      <c r="CW424" s="426"/>
      <c r="CX424" s="510">
        <v>70.400000000000006</v>
      </c>
      <c r="CY424" s="371">
        <f t="shared" si="926"/>
        <v>0</v>
      </c>
      <c r="CZ424" s="372">
        <f t="shared" si="926"/>
        <v>6758.4000000000005</v>
      </c>
      <c r="DA424" s="421"/>
      <c r="DB424" s="420"/>
      <c r="DC424" s="371">
        <f t="shared" si="976"/>
        <v>0</v>
      </c>
      <c r="DD424" s="372">
        <f t="shared" si="976"/>
        <v>0</v>
      </c>
      <c r="DE424" s="371">
        <f t="shared" si="977"/>
        <v>0</v>
      </c>
      <c r="DF424" s="372">
        <f t="shared" si="977"/>
        <v>75.904000000000011</v>
      </c>
      <c r="DG424" s="371">
        <f t="shared" si="978"/>
        <v>0</v>
      </c>
      <c r="DH424" s="372">
        <f t="shared" si="978"/>
        <v>17078.400000000001</v>
      </c>
      <c r="DI424" s="371">
        <f t="shared" si="979"/>
        <v>250</v>
      </c>
      <c r="DJ424" s="372">
        <f t="shared" si="979"/>
        <v>246</v>
      </c>
      <c r="DK424" s="371">
        <f t="shared" si="979"/>
        <v>0</v>
      </c>
      <c r="DL424" s="372">
        <f t="shared" si="968"/>
        <v>246</v>
      </c>
      <c r="DM424" s="371">
        <f t="shared" si="980"/>
        <v>4.2359999999999998</v>
      </c>
      <c r="DN424" s="372">
        <f t="shared" si="980"/>
        <v>4.1841463414634141</v>
      </c>
      <c r="DO424" s="371">
        <f t="shared" si="981"/>
        <v>1059</v>
      </c>
      <c r="DP424" s="372">
        <f t="shared" si="981"/>
        <v>1029.3</v>
      </c>
      <c r="DQ424" s="371">
        <f t="shared" si="982"/>
        <v>0</v>
      </c>
      <c r="DR424" s="372">
        <f t="shared" si="982"/>
        <v>74.370731707317077</v>
      </c>
      <c r="DS424" s="371">
        <f t="shared" si="983"/>
        <v>0</v>
      </c>
      <c r="DT424" s="372">
        <f t="shared" si="983"/>
        <v>18295.2</v>
      </c>
      <c r="DU424" s="424">
        <v>68</v>
      </c>
      <c r="DV424" s="510">
        <v>82</v>
      </c>
      <c r="DW424" s="371">
        <f t="shared" si="984"/>
        <v>0</v>
      </c>
      <c r="DX424" s="372">
        <f t="shared" si="984"/>
        <v>82</v>
      </c>
      <c r="DY424" s="426">
        <v>81</v>
      </c>
      <c r="DZ424" s="510">
        <v>106</v>
      </c>
      <c r="EA424" s="371">
        <f t="shared" si="985"/>
        <v>0</v>
      </c>
      <c r="EB424" s="372">
        <f t="shared" si="985"/>
        <v>106</v>
      </c>
      <c r="EC424" s="426"/>
      <c r="ED424" s="425"/>
      <c r="EE424" s="371">
        <f t="shared" si="986"/>
        <v>0</v>
      </c>
      <c r="EF424" s="372">
        <f t="shared" si="986"/>
        <v>0</v>
      </c>
      <c r="EG424" s="358">
        <f t="shared" si="987"/>
        <v>149</v>
      </c>
      <c r="EH424" s="372">
        <f t="shared" si="987"/>
        <v>188</v>
      </c>
      <c r="EI424" s="358">
        <f t="shared" si="988"/>
        <v>0</v>
      </c>
      <c r="EJ424" s="372">
        <f t="shared" si="988"/>
        <v>188</v>
      </c>
      <c r="EK424" s="427">
        <v>3.3382352941176472</v>
      </c>
      <c r="EL424" s="510">
        <v>3</v>
      </c>
      <c r="EM424" s="371">
        <f t="shared" si="959"/>
        <v>227</v>
      </c>
      <c r="EN424" s="372">
        <f t="shared" si="959"/>
        <v>246</v>
      </c>
      <c r="EO424" s="426">
        <v>3.8024691358024691</v>
      </c>
      <c r="EP424" s="510">
        <v>3.6</v>
      </c>
      <c r="EQ424" s="371">
        <f t="shared" ref="EQ424:ER447" si="1012">IF(DY424&gt;0,(DY424*EO424),)</f>
        <v>308</v>
      </c>
      <c r="ER424" s="372">
        <f t="shared" si="1012"/>
        <v>381.6</v>
      </c>
      <c r="ES424" s="426"/>
      <c r="ET424" s="446"/>
      <c r="EU424" s="371">
        <f t="shared" si="957"/>
        <v>0</v>
      </c>
      <c r="EV424" s="372">
        <f t="shared" si="958"/>
        <v>0</v>
      </c>
      <c r="EW424" s="371">
        <f t="shared" si="989"/>
        <v>3.5906040268456376</v>
      </c>
      <c r="EX424" s="372">
        <f t="shared" si="989"/>
        <v>3.3382978723404255</v>
      </c>
      <c r="EY424" s="371">
        <f t="shared" si="990"/>
        <v>535</v>
      </c>
      <c r="EZ424" s="372">
        <f t="shared" si="990"/>
        <v>627.6</v>
      </c>
      <c r="FA424" s="426"/>
      <c r="FB424" s="510">
        <v>57.7</v>
      </c>
      <c r="FC424" s="371">
        <f t="shared" si="991"/>
        <v>0</v>
      </c>
      <c r="FD424" s="372">
        <f t="shared" si="991"/>
        <v>4731.4000000000005</v>
      </c>
      <c r="FE424" s="426"/>
      <c r="FF424" s="510">
        <v>56.5</v>
      </c>
      <c r="FG424" s="371">
        <f t="shared" si="992"/>
        <v>0</v>
      </c>
      <c r="FH424" s="372">
        <f t="shared" si="992"/>
        <v>5989</v>
      </c>
      <c r="FI424" s="421"/>
      <c r="FJ424" s="420"/>
      <c r="FK424" s="371">
        <f t="shared" si="993"/>
        <v>0</v>
      </c>
      <c r="FL424" s="372">
        <f t="shared" si="993"/>
        <v>0</v>
      </c>
      <c r="FM424" s="371">
        <f t="shared" si="994"/>
        <v>0</v>
      </c>
      <c r="FN424" s="372">
        <f t="shared" si="994"/>
        <v>57.023404255319157</v>
      </c>
      <c r="FO424" s="371">
        <f t="shared" si="995"/>
        <v>0</v>
      </c>
      <c r="FP424" s="372">
        <f t="shared" si="995"/>
        <v>10720.400000000001</v>
      </c>
      <c r="FQ424" s="424">
        <v>52</v>
      </c>
      <c r="FR424" s="510">
        <v>68</v>
      </c>
      <c r="FS424" s="371">
        <f t="shared" si="996"/>
        <v>0</v>
      </c>
      <c r="FT424" s="372">
        <f t="shared" si="996"/>
        <v>68</v>
      </c>
      <c r="FU424" s="426">
        <v>5.8461538461538458</v>
      </c>
      <c r="FV424" s="510">
        <v>5</v>
      </c>
      <c r="FW424" s="371">
        <f t="shared" si="997"/>
        <v>304</v>
      </c>
      <c r="FX424" s="372">
        <f t="shared" si="997"/>
        <v>340</v>
      </c>
      <c r="FY424" s="426"/>
      <c r="FZ424" s="510">
        <v>60.1</v>
      </c>
      <c r="GA424" s="371">
        <f t="shared" si="998"/>
        <v>0</v>
      </c>
      <c r="GB424" s="372">
        <f t="shared" si="998"/>
        <v>4086.8</v>
      </c>
      <c r="GC424" s="406">
        <f t="shared" si="962"/>
        <v>220</v>
      </c>
      <c r="GD424" s="372">
        <f t="shared" si="962"/>
        <v>226</v>
      </c>
      <c r="GE424" s="371">
        <f t="shared" si="962"/>
        <v>0</v>
      </c>
      <c r="GF424" s="372">
        <f t="shared" si="960"/>
        <v>226</v>
      </c>
      <c r="GG424" s="371">
        <f t="shared" si="999"/>
        <v>812</v>
      </c>
      <c r="GH424" s="372">
        <f t="shared" si="999"/>
        <v>810.9</v>
      </c>
      <c r="GI424" s="371" t="str">
        <f t="shared" si="1000"/>
        <v/>
      </c>
      <c r="GJ424" s="372">
        <f t="shared" si="1000"/>
        <v>15915.400000000001</v>
      </c>
      <c r="GK424" s="406">
        <f t="shared" si="963"/>
        <v>179</v>
      </c>
      <c r="GL424" s="372">
        <f t="shared" si="963"/>
        <v>208</v>
      </c>
      <c r="GM424" s="371">
        <f t="shared" si="963"/>
        <v>0</v>
      </c>
      <c r="GN424" s="372">
        <f t="shared" si="961"/>
        <v>208</v>
      </c>
      <c r="GO424" s="371">
        <f t="shared" si="1001"/>
        <v>782</v>
      </c>
      <c r="GP424" s="372">
        <f t="shared" si="1001"/>
        <v>846</v>
      </c>
      <c r="GQ424" s="371">
        <f t="shared" si="1002"/>
        <v>0</v>
      </c>
      <c r="GR424" s="372">
        <f t="shared" si="1002"/>
        <v>13100.2</v>
      </c>
      <c r="GS424" s="406">
        <f t="shared" si="964"/>
        <v>399</v>
      </c>
      <c r="GT424" s="372">
        <f t="shared" si="964"/>
        <v>434</v>
      </c>
      <c r="GU424" s="371">
        <f t="shared" si="964"/>
        <v>0</v>
      </c>
      <c r="GV424" s="372">
        <f t="shared" si="964"/>
        <v>434</v>
      </c>
      <c r="GW424" s="371">
        <f t="shared" si="1003"/>
        <v>1594</v>
      </c>
      <c r="GX424" s="372">
        <f t="shared" si="1003"/>
        <v>1656.9</v>
      </c>
      <c r="GY424" s="371" t="str">
        <f t="shared" si="1003"/>
        <v/>
      </c>
      <c r="GZ424" s="372">
        <f t="shared" si="1003"/>
        <v>29015.600000000002</v>
      </c>
      <c r="HA424" s="406">
        <f t="shared" si="965"/>
        <v>0</v>
      </c>
      <c r="HB424" s="372">
        <f t="shared" si="965"/>
        <v>0</v>
      </c>
      <c r="HC424" s="371">
        <f t="shared" si="965"/>
        <v>0</v>
      </c>
      <c r="HD424" s="372">
        <f t="shared" si="965"/>
        <v>0</v>
      </c>
      <c r="HE424" s="371" t="str">
        <f t="shared" si="966"/>
        <v/>
      </c>
      <c r="HF424" s="372" t="str">
        <f t="shared" si="966"/>
        <v/>
      </c>
      <c r="HG424" s="371" t="str">
        <f t="shared" si="1004"/>
        <v/>
      </c>
      <c r="HH424" s="372" t="str">
        <f t="shared" si="1004"/>
        <v/>
      </c>
      <c r="HI424" s="406">
        <f t="shared" si="1005"/>
        <v>1898</v>
      </c>
      <c r="HJ424" s="372">
        <f t="shared" si="1005"/>
        <v>1996.9</v>
      </c>
      <c r="HK424" s="371" t="str">
        <f t="shared" si="1006"/>
        <v/>
      </c>
      <c r="HL424" s="371">
        <f t="shared" si="1006"/>
        <v>33102.400000000001</v>
      </c>
    </row>
    <row r="425" spans="1:220" ht="15">
      <c r="A425" s="488" t="s">
        <v>287</v>
      </c>
      <c r="B425" s="487" t="s">
        <v>643</v>
      </c>
      <c r="C425" s="48"/>
      <c r="D425" s="488">
        <v>227304</v>
      </c>
      <c r="E425" s="442">
        <v>9</v>
      </c>
      <c r="F425" s="676">
        <v>282</v>
      </c>
      <c r="G425" s="420">
        <v>324</v>
      </c>
      <c r="H425" s="421">
        <v>6</v>
      </c>
      <c r="I425" s="510">
        <v>12</v>
      </c>
      <c r="J425" s="371">
        <f t="shared" si="927"/>
        <v>276</v>
      </c>
      <c r="K425" s="372">
        <f t="shared" si="928"/>
        <v>312</v>
      </c>
      <c r="L425" s="420"/>
      <c r="M425" s="371">
        <f t="shared" si="929"/>
        <v>276</v>
      </c>
      <c r="N425" s="372">
        <f t="shared" si="930"/>
        <v>312</v>
      </c>
      <c r="O425" s="371">
        <f t="shared" si="931"/>
        <v>0</v>
      </c>
      <c r="P425" s="372">
        <f t="shared" si="932"/>
        <v>312</v>
      </c>
      <c r="Q425" s="424">
        <v>12</v>
      </c>
      <c r="R425" s="510">
        <v>13</v>
      </c>
      <c r="S425" s="371">
        <f t="shared" si="933"/>
        <v>0</v>
      </c>
      <c r="T425" s="372">
        <f t="shared" si="934"/>
        <v>13</v>
      </c>
      <c r="U425" s="426">
        <v>8</v>
      </c>
      <c r="V425" s="510">
        <v>7</v>
      </c>
      <c r="W425" s="371">
        <f t="shared" si="935"/>
        <v>0</v>
      </c>
      <c r="X425" s="372">
        <f t="shared" si="936"/>
        <v>7</v>
      </c>
      <c r="Y425" s="426"/>
      <c r="Z425" s="425"/>
      <c r="AA425" s="371">
        <f t="shared" si="937"/>
        <v>0</v>
      </c>
      <c r="AB425" s="372">
        <f t="shared" si="938"/>
        <v>0</v>
      </c>
      <c r="AC425" s="358">
        <f t="shared" si="939"/>
        <v>20</v>
      </c>
      <c r="AD425" s="372">
        <f t="shared" si="940"/>
        <v>20</v>
      </c>
      <c r="AE425" s="358">
        <f t="shared" si="941"/>
        <v>0</v>
      </c>
      <c r="AF425" s="372">
        <f t="shared" si="942"/>
        <v>20</v>
      </c>
      <c r="AG425" s="427">
        <v>6.083333333333333</v>
      </c>
      <c r="AH425" s="510">
        <v>4.9000000000000004</v>
      </c>
      <c r="AI425" s="371">
        <f t="shared" si="943"/>
        <v>73</v>
      </c>
      <c r="AJ425" s="372">
        <f t="shared" si="944"/>
        <v>63.7</v>
      </c>
      <c r="AK425" s="426">
        <v>4.875</v>
      </c>
      <c r="AL425" s="510">
        <v>4.9000000000000004</v>
      </c>
      <c r="AM425" s="371">
        <f t="shared" si="945"/>
        <v>39</v>
      </c>
      <c r="AN425" s="372">
        <f t="shared" si="946"/>
        <v>34.300000000000004</v>
      </c>
      <c r="AO425" s="426"/>
      <c r="AP425" s="446"/>
      <c r="AQ425" s="371">
        <f t="shared" si="947"/>
        <v>0</v>
      </c>
      <c r="AR425" s="372">
        <f t="shared" si="948"/>
        <v>0</v>
      </c>
      <c r="AS425" s="371">
        <f t="shared" si="949"/>
        <v>5.6</v>
      </c>
      <c r="AT425" s="372">
        <f t="shared" si="950"/>
        <v>4.9000000000000004</v>
      </c>
      <c r="AU425" s="371">
        <f t="shared" si="951"/>
        <v>112</v>
      </c>
      <c r="AV425" s="372">
        <f t="shared" si="952"/>
        <v>98</v>
      </c>
      <c r="AW425" s="426"/>
      <c r="AX425" s="510">
        <v>91.1</v>
      </c>
      <c r="AY425" s="371">
        <f t="shared" si="953"/>
        <v>0</v>
      </c>
      <c r="AZ425" s="372">
        <f t="shared" si="954"/>
        <v>1184.3</v>
      </c>
      <c r="BA425" s="426"/>
      <c r="BB425" s="510">
        <v>87.6</v>
      </c>
      <c r="BC425" s="371">
        <f t="shared" si="955"/>
        <v>0</v>
      </c>
      <c r="BD425" s="372">
        <f t="shared" si="956"/>
        <v>613.19999999999993</v>
      </c>
      <c r="BE425" s="421"/>
      <c r="BF425" s="420"/>
      <c r="BG425" s="371">
        <f t="shared" si="969"/>
        <v>0</v>
      </c>
      <c r="BH425" s="372">
        <f t="shared" si="969"/>
        <v>0</v>
      </c>
      <c r="BI425" s="371">
        <f t="shared" si="970"/>
        <v>0</v>
      </c>
      <c r="BJ425" s="372">
        <f t="shared" si="970"/>
        <v>89.875</v>
      </c>
      <c r="BK425" s="371">
        <f t="shared" si="971"/>
        <v>0</v>
      </c>
      <c r="BL425" s="372">
        <f t="shared" si="971"/>
        <v>1797.5</v>
      </c>
      <c r="BM425" s="431">
        <v>69</v>
      </c>
      <c r="BN425" s="510">
        <v>67</v>
      </c>
      <c r="BO425" s="371">
        <f t="shared" si="1007"/>
        <v>0</v>
      </c>
      <c r="BP425" s="372">
        <f t="shared" si="1007"/>
        <v>67</v>
      </c>
      <c r="BQ425" s="426">
        <v>57</v>
      </c>
      <c r="BR425" s="510">
        <v>64</v>
      </c>
      <c r="BS425" s="371">
        <f t="shared" si="1008"/>
        <v>0</v>
      </c>
      <c r="BT425" s="372">
        <f t="shared" si="1008"/>
        <v>64</v>
      </c>
      <c r="BU425" s="426"/>
      <c r="BV425" s="425"/>
      <c r="BW425" s="371">
        <f t="shared" si="1009"/>
        <v>0</v>
      </c>
      <c r="BX425" s="423">
        <f t="shared" si="967"/>
        <v>0</v>
      </c>
      <c r="BY425" s="358">
        <f t="shared" si="972"/>
        <v>126</v>
      </c>
      <c r="BZ425" s="372">
        <f t="shared" si="972"/>
        <v>131</v>
      </c>
      <c r="CA425" s="358">
        <f t="shared" si="973"/>
        <v>0</v>
      </c>
      <c r="CB425" s="372">
        <f t="shared" si="973"/>
        <v>131</v>
      </c>
      <c r="CC425" s="427">
        <v>4.8115942028985508</v>
      </c>
      <c r="CD425" s="510">
        <v>4.9000000000000004</v>
      </c>
      <c r="CE425" s="371">
        <f t="shared" si="924"/>
        <v>332</v>
      </c>
      <c r="CF425" s="372">
        <f t="shared" si="924"/>
        <v>328.3</v>
      </c>
      <c r="CG425" s="426">
        <v>5.4912280701754383</v>
      </c>
      <c r="CH425" s="510">
        <v>5.7</v>
      </c>
      <c r="CI425" s="371">
        <f t="shared" si="1010"/>
        <v>313</v>
      </c>
      <c r="CJ425" s="372">
        <f t="shared" si="1010"/>
        <v>364.8</v>
      </c>
      <c r="CK425" s="426"/>
      <c r="CL425" s="446"/>
      <c r="CM425" s="371">
        <f t="shared" si="1011"/>
        <v>0</v>
      </c>
      <c r="CN425" s="372">
        <f t="shared" si="1011"/>
        <v>0</v>
      </c>
      <c r="CO425" s="371">
        <f t="shared" si="974"/>
        <v>5.1190476190476186</v>
      </c>
      <c r="CP425" s="372">
        <f t="shared" si="974"/>
        <v>5.2908396946564888</v>
      </c>
      <c r="CQ425" s="371">
        <f t="shared" si="975"/>
        <v>645</v>
      </c>
      <c r="CR425" s="372">
        <f t="shared" si="975"/>
        <v>693.1</v>
      </c>
      <c r="CS425" s="426"/>
      <c r="CT425" s="510">
        <v>96.8</v>
      </c>
      <c r="CU425" s="371">
        <f t="shared" si="925"/>
        <v>0</v>
      </c>
      <c r="CV425" s="372">
        <f t="shared" si="925"/>
        <v>6485.5999999999995</v>
      </c>
      <c r="CW425" s="426"/>
      <c r="CX425" s="510">
        <v>95.1</v>
      </c>
      <c r="CY425" s="371">
        <f t="shared" si="926"/>
        <v>0</v>
      </c>
      <c r="CZ425" s="372">
        <f t="shared" si="926"/>
        <v>6086.4</v>
      </c>
      <c r="DA425" s="421"/>
      <c r="DB425" s="420"/>
      <c r="DC425" s="371">
        <f t="shared" si="976"/>
        <v>0</v>
      </c>
      <c r="DD425" s="372">
        <f t="shared" si="976"/>
        <v>0</v>
      </c>
      <c r="DE425" s="371">
        <f t="shared" si="977"/>
        <v>0</v>
      </c>
      <c r="DF425" s="372">
        <f t="shared" si="977"/>
        <v>95.969465648854964</v>
      </c>
      <c r="DG425" s="371">
        <f t="shared" si="978"/>
        <v>0</v>
      </c>
      <c r="DH425" s="372">
        <f t="shared" si="978"/>
        <v>12572</v>
      </c>
      <c r="DI425" s="371">
        <f t="shared" si="979"/>
        <v>146</v>
      </c>
      <c r="DJ425" s="372">
        <f t="shared" si="979"/>
        <v>151</v>
      </c>
      <c r="DK425" s="371">
        <f t="shared" si="979"/>
        <v>0</v>
      </c>
      <c r="DL425" s="372">
        <f t="shared" si="968"/>
        <v>151</v>
      </c>
      <c r="DM425" s="371">
        <f t="shared" si="980"/>
        <v>5.1849315068493151</v>
      </c>
      <c r="DN425" s="372">
        <f t="shared" si="980"/>
        <v>5.2390728476821193</v>
      </c>
      <c r="DO425" s="371">
        <f t="shared" si="981"/>
        <v>757</v>
      </c>
      <c r="DP425" s="372">
        <f t="shared" si="981"/>
        <v>791.1</v>
      </c>
      <c r="DQ425" s="371">
        <f t="shared" si="982"/>
        <v>0</v>
      </c>
      <c r="DR425" s="372">
        <f t="shared" si="982"/>
        <v>95.162251655629134</v>
      </c>
      <c r="DS425" s="371">
        <f t="shared" si="983"/>
        <v>0</v>
      </c>
      <c r="DT425" s="372">
        <f t="shared" si="983"/>
        <v>14369.5</v>
      </c>
      <c r="DU425" s="424">
        <v>27</v>
      </c>
      <c r="DV425" s="510">
        <v>37</v>
      </c>
      <c r="DW425" s="371">
        <f t="shared" si="984"/>
        <v>0</v>
      </c>
      <c r="DX425" s="372">
        <f t="shared" si="984"/>
        <v>37</v>
      </c>
      <c r="DY425" s="426">
        <v>40</v>
      </c>
      <c r="DZ425" s="510">
        <v>37</v>
      </c>
      <c r="EA425" s="371">
        <f t="shared" si="985"/>
        <v>0</v>
      </c>
      <c r="EB425" s="372">
        <f t="shared" si="985"/>
        <v>37</v>
      </c>
      <c r="EC425" s="426"/>
      <c r="ED425" s="425"/>
      <c r="EE425" s="371">
        <f t="shared" si="986"/>
        <v>0</v>
      </c>
      <c r="EF425" s="372">
        <f t="shared" si="986"/>
        <v>0</v>
      </c>
      <c r="EG425" s="358">
        <f t="shared" si="987"/>
        <v>67</v>
      </c>
      <c r="EH425" s="372">
        <f t="shared" si="987"/>
        <v>74</v>
      </c>
      <c r="EI425" s="358">
        <f t="shared" si="988"/>
        <v>0</v>
      </c>
      <c r="EJ425" s="372">
        <f t="shared" si="988"/>
        <v>74</v>
      </c>
      <c r="EK425" s="427">
        <v>3.2962962962962963</v>
      </c>
      <c r="EL425" s="510">
        <v>3.5</v>
      </c>
      <c r="EM425" s="371">
        <f t="shared" si="959"/>
        <v>89</v>
      </c>
      <c r="EN425" s="372">
        <f t="shared" si="959"/>
        <v>129.5</v>
      </c>
      <c r="EO425" s="426">
        <v>3.625</v>
      </c>
      <c r="EP425" s="510">
        <v>3.7</v>
      </c>
      <c r="EQ425" s="371">
        <f t="shared" si="1012"/>
        <v>145</v>
      </c>
      <c r="ER425" s="372">
        <f t="shared" si="1012"/>
        <v>136.9</v>
      </c>
      <c r="ES425" s="426"/>
      <c r="ET425" s="446"/>
      <c r="EU425" s="371">
        <f t="shared" si="957"/>
        <v>0</v>
      </c>
      <c r="EV425" s="372">
        <f t="shared" si="958"/>
        <v>0</v>
      </c>
      <c r="EW425" s="371">
        <f t="shared" si="989"/>
        <v>3.4925373134328357</v>
      </c>
      <c r="EX425" s="372">
        <f t="shared" si="989"/>
        <v>3.5999999999999996</v>
      </c>
      <c r="EY425" s="371">
        <f t="shared" si="990"/>
        <v>234</v>
      </c>
      <c r="EZ425" s="372">
        <f t="shared" si="990"/>
        <v>266.39999999999998</v>
      </c>
      <c r="FA425" s="426"/>
      <c r="FB425" s="510">
        <v>64.400000000000006</v>
      </c>
      <c r="FC425" s="371">
        <f t="shared" si="991"/>
        <v>0</v>
      </c>
      <c r="FD425" s="372">
        <f t="shared" si="991"/>
        <v>2382.8000000000002</v>
      </c>
      <c r="FE425" s="426"/>
      <c r="FF425" s="510">
        <v>62.6</v>
      </c>
      <c r="FG425" s="371">
        <f t="shared" si="992"/>
        <v>0</v>
      </c>
      <c r="FH425" s="372">
        <f t="shared" si="992"/>
        <v>2316.2000000000003</v>
      </c>
      <c r="FI425" s="421"/>
      <c r="FJ425" s="420"/>
      <c r="FK425" s="371">
        <f t="shared" si="993"/>
        <v>0</v>
      </c>
      <c r="FL425" s="372">
        <f t="shared" si="993"/>
        <v>0</v>
      </c>
      <c r="FM425" s="371">
        <f t="shared" si="994"/>
        <v>0</v>
      </c>
      <c r="FN425" s="372">
        <f t="shared" si="994"/>
        <v>63.5</v>
      </c>
      <c r="FO425" s="371">
        <f t="shared" si="995"/>
        <v>0</v>
      </c>
      <c r="FP425" s="372">
        <f t="shared" si="995"/>
        <v>4699</v>
      </c>
      <c r="FQ425" s="424">
        <v>63</v>
      </c>
      <c r="FR425" s="510">
        <v>87</v>
      </c>
      <c r="FS425" s="371">
        <f t="shared" si="996"/>
        <v>0</v>
      </c>
      <c r="FT425" s="372">
        <f t="shared" si="996"/>
        <v>87</v>
      </c>
      <c r="FU425" s="426">
        <v>6.0793650793650791</v>
      </c>
      <c r="FV425" s="510">
        <v>6.1</v>
      </c>
      <c r="FW425" s="371">
        <f t="shared" si="997"/>
        <v>383</v>
      </c>
      <c r="FX425" s="372">
        <f t="shared" si="997"/>
        <v>530.69999999999993</v>
      </c>
      <c r="FY425" s="426"/>
      <c r="FZ425" s="510">
        <v>78</v>
      </c>
      <c r="GA425" s="371">
        <f t="shared" si="998"/>
        <v>0</v>
      </c>
      <c r="GB425" s="372">
        <f t="shared" si="998"/>
        <v>6786</v>
      </c>
      <c r="GC425" s="406">
        <f t="shared" si="962"/>
        <v>108</v>
      </c>
      <c r="GD425" s="372">
        <f t="shared" si="962"/>
        <v>117</v>
      </c>
      <c r="GE425" s="371">
        <f t="shared" si="962"/>
        <v>0</v>
      </c>
      <c r="GF425" s="372">
        <f t="shared" si="960"/>
        <v>117</v>
      </c>
      <c r="GG425" s="371">
        <f t="shared" si="999"/>
        <v>494</v>
      </c>
      <c r="GH425" s="372">
        <f t="shared" si="999"/>
        <v>521.5</v>
      </c>
      <c r="GI425" s="371" t="str">
        <f t="shared" si="1000"/>
        <v/>
      </c>
      <c r="GJ425" s="372">
        <f t="shared" si="1000"/>
        <v>10052.700000000001</v>
      </c>
      <c r="GK425" s="406">
        <f t="shared" si="963"/>
        <v>105</v>
      </c>
      <c r="GL425" s="372">
        <f t="shared" si="963"/>
        <v>108</v>
      </c>
      <c r="GM425" s="371">
        <f t="shared" si="963"/>
        <v>0</v>
      </c>
      <c r="GN425" s="372">
        <f t="shared" si="961"/>
        <v>108</v>
      </c>
      <c r="GO425" s="371">
        <f t="shared" si="1001"/>
        <v>497</v>
      </c>
      <c r="GP425" s="372">
        <f t="shared" si="1001"/>
        <v>536</v>
      </c>
      <c r="GQ425" s="371">
        <f t="shared" si="1002"/>
        <v>0</v>
      </c>
      <c r="GR425" s="372">
        <f t="shared" si="1002"/>
        <v>9015.7999999999993</v>
      </c>
      <c r="GS425" s="406">
        <f t="shared" si="964"/>
        <v>213</v>
      </c>
      <c r="GT425" s="372">
        <f t="shared" si="964"/>
        <v>225</v>
      </c>
      <c r="GU425" s="371">
        <f t="shared" si="964"/>
        <v>0</v>
      </c>
      <c r="GV425" s="372">
        <f t="shared" si="964"/>
        <v>225</v>
      </c>
      <c r="GW425" s="371">
        <f t="shared" si="1003"/>
        <v>991</v>
      </c>
      <c r="GX425" s="372">
        <f t="shared" si="1003"/>
        <v>1057.5</v>
      </c>
      <c r="GY425" s="371" t="str">
        <f t="shared" si="1003"/>
        <v/>
      </c>
      <c r="GZ425" s="372">
        <f t="shared" si="1003"/>
        <v>19068.5</v>
      </c>
      <c r="HA425" s="406">
        <f t="shared" si="965"/>
        <v>0</v>
      </c>
      <c r="HB425" s="372">
        <f t="shared" si="965"/>
        <v>0</v>
      </c>
      <c r="HC425" s="371">
        <f t="shared" si="965"/>
        <v>0</v>
      </c>
      <c r="HD425" s="372">
        <f t="shared" si="965"/>
        <v>0</v>
      </c>
      <c r="HE425" s="371" t="str">
        <f t="shared" si="966"/>
        <v/>
      </c>
      <c r="HF425" s="372" t="str">
        <f t="shared" si="966"/>
        <v/>
      </c>
      <c r="HG425" s="371" t="str">
        <f t="shared" si="1004"/>
        <v/>
      </c>
      <c r="HH425" s="372" t="str">
        <f t="shared" si="1004"/>
        <v/>
      </c>
      <c r="HI425" s="406">
        <f t="shared" si="1005"/>
        <v>1374</v>
      </c>
      <c r="HJ425" s="372">
        <f t="shared" si="1005"/>
        <v>1588.1999999999998</v>
      </c>
      <c r="HK425" s="371" t="str">
        <f t="shared" si="1006"/>
        <v/>
      </c>
      <c r="HL425" s="371">
        <f t="shared" si="1006"/>
        <v>25854.5</v>
      </c>
    </row>
    <row r="426" spans="1:220" ht="15">
      <c r="A426" s="488" t="s">
        <v>287</v>
      </c>
      <c r="B426" s="487" t="s">
        <v>644</v>
      </c>
      <c r="C426" s="48"/>
      <c r="D426" s="488">
        <v>227401</v>
      </c>
      <c r="E426" s="442">
        <v>9</v>
      </c>
      <c r="F426" s="676">
        <v>381</v>
      </c>
      <c r="G426" s="420">
        <v>390</v>
      </c>
      <c r="H426" s="421">
        <v>0</v>
      </c>
      <c r="I426" s="510">
        <v>2</v>
      </c>
      <c r="J426" s="371">
        <f t="shared" si="927"/>
        <v>381</v>
      </c>
      <c r="K426" s="372">
        <f t="shared" si="928"/>
        <v>388</v>
      </c>
      <c r="L426" s="420"/>
      <c r="M426" s="371">
        <f t="shared" si="929"/>
        <v>381</v>
      </c>
      <c r="N426" s="372">
        <f t="shared" si="930"/>
        <v>388</v>
      </c>
      <c r="O426" s="371">
        <f t="shared" si="931"/>
        <v>0</v>
      </c>
      <c r="P426" s="372">
        <f t="shared" si="932"/>
        <v>388</v>
      </c>
      <c r="Q426" s="424">
        <v>30</v>
      </c>
      <c r="R426" s="510">
        <v>39</v>
      </c>
      <c r="S426" s="371">
        <f t="shared" si="933"/>
        <v>0</v>
      </c>
      <c r="T426" s="372">
        <f t="shared" si="934"/>
        <v>39</v>
      </c>
      <c r="U426" s="426">
        <v>24</v>
      </c>
      <c r="V426" s="510">
        <v>18</v>
      </c>
      <c r="W426" s="371">
        <f t="shared" si="935"/>
        <v>0</v>
      </c>
      <c r="X426" s="372">
        <f t="shared" si="936"/>
        <v>18</v>
      </c>
      <c r="Y426" s="426"/>
      <c r="Z426" s="425"/>
      <c r="AA426" s="371">
        <f t="shared" si="937"/>
        <v>0</v>
      </c>
      <c r="AB426" s="372">
        <f t="shared" si="938"/>
        <v>0</v>
      </c>
      <c r="AC426" s="358">
        <f t="shared" si="939"/>
        <v>54</v>
      </c>
      <c r="AD426" s="372">
        <f t="shared" si="940"/>
        <v>57</v>
      </c>
      <c r="AE426" s="358">
        <f t="shared" si="941"/>
        <v>0</v>
      </c>
      <c r="AF426" s="372">
        <f t="shared" si="942"/>
        <v>57</v>
      </c>
      <c r="AG426" s="427">
        <v>2.4333333333333331</v>
      </c>
      <c r="AH426" s="510">
        <v>2.6</v>
      </c>
      <c r="AI426" s="371">
        <f t="shared" si="943"/>
        <v>73</v>
      </c>
      <c r="AJ426" s="372">
        <f t="shared" si="944"/>
        <v>101.4</v>
      </c>
      <c r="AK426" s="426">
        <v>3.1666666666666665</v>
      </c>
      <c r="AL426" s="510">
        <v>3.1</v>
      </c>
      <c r="AM426" s="371">
        <f t="shared" si="945"/>
        <v>76</v>
      </c>
      <c r="AN426" s="372">
        <f t="shared" si="946"/>
        <v>55.800000000000004</v>
      </c>
      <c r="AO426" s="426"/>
      <c r="AP426" s="446"/>
      <c r="AQ426" s="371">
        <f t="shared" si="947"/>
        <v>0</v>
      </c>
      <c r="AR426" s="372">
        <f t="shared" si="948"/>
        <v>0</v>
      </c>
      <c r="AS426" s="371">
        <f t="shared" si="949"/>
        <v>2.7592592592592591</v>
      </c>
      <c r="AT426" s="372">
        <f t="shared" si="950"/>
        <v>2.7578947368421054</v>
      </c>
      <c r="AU426" s="371">
        <f t="shared" si="951"/>
        <v>149</v>
      </c>
      <c r="AV426" s="372">
        <f t="shared" si="952"/>
        <v>157.20000000000002</v>
      </c>
      <c r="AW426" s="426"/>
      <c r="AX426" s="510">
        <v>64.7</v>
      </c>
      <c r="AY426" s="371">
        <f t="shared" si="953"/>
        <v>0</v>
      </c>
      <c r="AZ426" s="372">
        <f t="shared" si="954"/>
        <v>2523.3000000000002</v>
      </c>
      <c r="BA426" s="426"/>
      <c r="BB426" s="510">
        <v>61.2</v>
      </c>
      <c r="BC426" s="371">
        <f t="shared" si="955"/>
        <v>0</v>
      </c>
      <c r="BD426" s="372">
        <f t="shared" si="956"/>
        <v>1101.6000000000001</v>
      </c>
      <c r="BE426" s="421"/>
      <c r="BF426" s="420"/>
      <c r="BG426" s="371">
        <f t="shared" si="969"/>
        <v>0</v>
      </c>
      <c r="BH426" s="372">
        <f t="shared" si="969"/>
        <v>0</v>
      </c>
      <c r="BI426" s="371">
        <f t="shared" si="970"/>
        <v>0</v>
      </c>
      <c r="BJ426" s="372">
        <f t="shared" si="970"/>
        <v>63.59473684210527</v>
      </c>
      <c r="BK426" s="371">
        <f t="shared" si="971"/>
        <v>0</v>
      </c>
      <c r="BL426" s="372">
        <f t="shared" si="971"/>
        <v>3624.9000000000005</v>
      </c>
      <c r="BM426" s="431">
        <v>108</v>
      </c>
      <c r="BN426" s="510">
        <v>96</v>
      </c>
      <c r="BO426" s="371">
        <f t="shared" si="1007"/>
        <v>0</v>
      </c>
      <c r="BP426" s="372">
        <f t="shared" si="1007"/>
        <v>96</v>
      </c>
      <c r="BQ426" s="426">
        <v>80</v>
      </c>
      <c r="BR426" s="510">
        <v>84</v>
      </c>
      <c r="BS426" s="371">
        <f t="shared" si="1008"/>
        <v>0</v>
      </c>
      <c r="BT426" s="372">
        <f t="shared" si="1008"/>
        <v>84</v>
      </c>
      <c r="BU426" s="426"/>
      <c r="BV426" s="425"/>
      <c r="BW426" s="371">
        <f t="shared" si="1009"/>
        <v>0</v>
      </c>
      <c r="BX426" s="423">
        <f t="shared" si="967"/>
        <v>0</v>
      </c>
      <c r="BY426" s="358">
        <f t="shared" si="972"/>
        <v>188</v>
      </c>
      <c r="BZ426" s="372">
        <f t="shared" si="972"/>
        <v>180</v>
      </c>
      <c r="CA426" s="358">
        <f t="shared" si="973"/>
        <v>0</v>
      </c>
      <c r="CB426" s="372">
        <f t="shared" si="973"/>
        <v>180</v>
      </c>
      <c r="CC426" s="427">
        <v>4.1296296296296298</v>
      </c>
      <c r="CD426" s="510">
        <v>4.3</v>
      </c>
      <c r="CE426" s="371">
        <f t="shared" si="924"/>
        <v>446</v>
      </c>
      <c r="CF426" s="372">
        <f t="shared" si="924"/>
        <v>412.79999999999995</v>
      </c>
      <c r="CG426" s="426">
        <v>4.8624999999999998</v>
      </c>
      <c r="CH426" s="510">
        <v>4.9000000000000004</v>
      </c>
      <c r="CI426" s="371">
        <f t="shared" si="1010"/>
        <v>389</v>
      </c>
      <c r="CJ426" s="372">
        <f t="shared" si="1010"/>
        <v>411.6</v>
      </c>
      <c r="CK426" s="426"/>
      <c r="CL426" s="446"/>
      <c r="CM426" s="371">
        <f t="shared" si="1011"/>
        <v>0</v>
      </c>
      <c r="CN426" s="372">
        <f t="shared" si="1011"/>
        <v>0</v>
      </c>
      <c r="CO426" s="371">
        <f t="shared" si="974"/>
        <v>4.4414893617021276</v>
      </c>
      <c r="CP426" s="372">
        <f t="shared" si="974"/>
        <v>4.58</v>
      </c>
      <c r="CQ426" s="371">
        <f t="shared" si="975"/>
        <v>835</v>
      </c>
      <c r="CR426" s="372">
        <f t="shared" si="975"/>
        <v>824.4</v>
      </c>
      <c r="CS426" s="426"/>
      <c r="CT426" s="510">
        <v>86.6</v>
      </c>
      <c r="CU426" s="371">
        <f t="shared" si="925"/>
        <v>0</v>
      </c>
      <c r="CV426" s="372">
        <f t="shared" si="925"/>
        <v>8313.5999999999985</v>
      </c>
      <c r="CW426" s="426"/>
      <c r="CX426" s="510">
        <v>82.8</v>
      </c>
      <c r="CY426" s="371">
        <f t="shared" si="926"/>
        <v>0</v>
      </c>
      <c r="CZ426" s="372">
        <f t="shared" si="926"/>
        <v>6955.2</v>
      </c>
      <c r="DA426" s="421"/>
      <c r="DB426" s="420"/>
      <c r="DC426" s="371">
        <f t="shared" si="976"/>
        <v>0</v>
      </c>
      <c r="DD426" s="372">
        <f t="shared" si="976"/>
        <v>0</v>
      </c>
      <c r="DE426" s="371">
        <f t="shared" si="977"/>
        <v>0</v>
      </c>
      <c r="DF426" s="372">
        <f t="shared" si="977"/>
        <v>84.826666666666668</v>
      </c>
      <c r="DG426" s="371">
        <f t="shared" si="978"/>
        <v>0</v>
      </c>
      <c r="DH426" s="372">
        <f t="shared" si="978"/>
        <v>15268.800000000001</v>
      </c>
      <c r="DI426" s="371">
        <f t="shared" si="979"/>
        <v>242</v>
      </c>
      <c r="DJ426" s="372">
        <f t="shared" si="979"/>
        <v>237</v>
      </c>
      <c r="DK426" s="371">
        <f t="shared" si="979"/>
        <v>0</v>
      </c>
      <c r="DL426" s="372">
        <f t="shared" si="968"/>
        <v>237</v>
      </c>
      <c r="DM426" s="371">
        <f t="shared" si="980"/>
        <v>4.0661157024793386</v>
      </c>
      <c r="DN426" s="372">
        <f t="shared" si="980"/>
        <v>4.141772151898734</v>
      </c>
      <c r="DO426" s="371">
        <f t="shared" si="981"/>
        <v>984</v>
      </c>
      <c r="DP426" s="372">
        <f t="shared" si="981"/>
        <v>981.6</v>
      </c>
      <c r="DQ426" s="371">
        <f t="shared" si="982"/>
        <v>0</v>
      </c>
      <c r="DR426" s="372">
        <f t="shared" si="982"/>
        <v>79.720253164556965</v>
      </c>
      <c r="DS426" s="371">
        <f t="shared" si="983"/>
        <v>0</v>
      </c>
      <c r="DT426" s="372">
        <f t="shared" si="983"/>
        <v>18893.7</v>
      </c>
      <c r="DU426" s="424">
        <v>32</v>
      </c>
      <c r="DV426" s="510">
        <v>49</v>
      </c>
      <c r="DW426" s="371">
        <f t="shared" si="984"/>
        <v>0</v>
      </c>
      <c r="DX426" s="372">
        <f t="shared" si="984"/>
        <v>49</v>
      </c>
      <c r="DY426" s="426">
        <v>34</v>
      </c>
      <c r="DZ426" s="510">
        <v>49</v>
      </c>
      <c r="EA426" s="371">
        <f t="shared" si="985"/>
        <v>0</v>
      </c>
      <c r="EB426" s="372">
        <f t="shared" si="985"/>
        <v>49</v>
      </c>
      <c r="EC426" s="426"/>
      <c r="ED426" s="425"/>
      <c r="EE426" s="371">
        <f t="shared" si="986"/>
        <v>0</v>
      </c>
      <c r="EF426" s="372">
        <f t="shared" si="986"/>
        <v>0</v>
      </c>
      <c r="EG426" s="358">
        <f t="shared" si="987"/>
        <v>66</v>
      </c>
      <c r="EH426" s="372">
        <f t="shared" si="987"/>
        <v>98</v>
      </c>
      <c r="EI426" s="358">
        <f t="shared" si="988"/>
        <v>0</v>
      </c>
      <c r="EJ426" s="372">
        <f t="shared" si="988"/>
        <v>98</v>
      </c>
      <c r="EK426" s="427">
        <v>3.1875</v>
      </c>
      <c r="EL426" s="510">
        <v>2.7</v>
      </c>
      <c r="EM426" s="371">
        <f t="shared" si="959"/>
        <v>102</v>
      </c>
      <c r="EN426" s="372">
        <f t="shared" si="959"/>
        <v>132.30000000000001</v>
      </c>
      <c r="EO426" s="426">
        <v>3.8235294117647061</v>
      </c>
      <c r="EP426" s="510">
        <v>3.6</v>
      </c>
      <c r="EQ426" s="371">
        <f t="shared" si="1012"/>
        <v>130</v>
      </c>
      <c r="ER426" s="372">
        <f t="shared" si="1012"/>
        <v>176.4</v>
      </c>
      <c r="ES426" s="426"/>
      <c r="ET426" s="446"/>
      <c r="EU426" s="371">
        <f t="shared" si="957"/>
        <v>0</v>
      </c>
      <c r="EV426" s="372">
        <f t="shared" si="958"/>
        <v>0</v>
      </c>
      <c r="EW426" s="371">
        <f t="shared" si="989"/>
        <v>3.5151515151515151</v>
      </c>
      <c r="EX426" s="372">
        <f t="shared" si="989"/>
        <v>3.1500000000000004</v>
      </c>
      <c r="EY426" s="371">
        <f t="shared" si="990"/>
        <v>232</v>
      </c>
      <c r="EZ426" s="372">
        <f t="shared" si="990"/>
        <v>308.70000000000005</v>
      </c>
      <c r="FA426" s="426"/>
      <c r="FB426" s="510">
        <v>57.3</v>
      </c>
      <c r="FC426" s="371">
        <f t="shared" si="991"/>
        <v>0</v>
      </c>
      <c r="FD426" s="372">
        <f t="shared" si="991"/>
        <v>2807.7</v>
      </c>
      <c r="FE426" s="426"/>
      <c r="FF426" s="510">
        <v>54.9</v>
      </c>
      <c r="FG426" s="371">
        <f t="shared" si="992"/>
        <v>0</v>
      </c>
      <c r="FH426" s="372">
        <f t="shared" si="992"/>
        <v>2690.1</v>
      </c>
      <c r="FI426" s="421"/>
      <c r="FJ426" s="420"/>
      <c r="FK426" s="371">
        <f t="shared" si="993"/>
        <v>0</v>
      </c>
      <c r="FL426" s="372">
        <f t="shared" si="993"/>
        <v>0</v>
      </c>
      <c r="FM426" s="371">
        <f t="shared" si="994"/>
        <v>0</v>
      </c>
      <c r="FN426" s="372">
        <f t="shared" si="994"/>
        <v>56.099999999999994</v>
      </c>
      <c r="FO426" s="371">
        <f t="shared" si="995"/>
        <v>0</v>
      </c>
      <c r="FP426" s="372">
        <f t="shared" si="995"/>
        <v>5497.7999999999993</v>
      </c>
      <c r="FQ426" s="424">
        <v>73</v>
      </c>
      <c r="FR426" s="510">
        <v>53</v>
      </c>
      <c r="FS426" s="371">
        <f t="shared" si="996"/>
        <v>0</v>
      </c>
      <c r="FT426" s="372">
        <f t="shared" si="996"/>
        <v>53</v>
      </c>
      <c r="FU426" s="426">
        <v>5.6164383561643838</v>
      </c>
      <c r="FV426" s="510">
        <v>5.7</v>
      </c>
      <c r="FW426" s="371">
        <f t="shared" si="997"/>
        <v>410</v>
      </c>
      <c r="FX426" s="372">
        <f t="shared" si="997"/>
        <v>302.10000000000002</v>
      </c>
      <c r="FY426" s="426"/>
      <c r="FZ426" s="510">
        <v>66</v>
      </c>
      <c r="GA426" s="371">
        <f t="shared" si="998"/>
        <v>0</v>
      </c>
      <c r="GB426" s="372">
        <f t="shared" si="998"/>
        <v>3498</v>
      </c>
      <c r="GC426" s="406">
        <f t="shared" si="962"/>
        <v>170</v>
      </c>
      <c r="GD426" s="372">
        <f t="shared" si="962"/>
        <v>184</v>
      </c>
      <c r="GE426" s="371">
        <f t="shared" si="962"/>
        <v>0</v>
      </c>
      <c r="GF426" s="372">
        <f t="shared" si="960"/>
        <v>184</v>
      </c>
      <c r="GG426" s="371">
        <f t="shared" si="999"/>
        <v>621</v>
      </c>
      <c r="GH426" s="372">
        <f t="shared" si="999"/>
        <v>646.5</v>
      </c>
      <c r="GI426" s="371" t="str">
        <f t="shared" si="1000"/>
        <v/>
      </c>
      <c r="GJ426" s="372">
        <f t="shared" si="1000"/>
        <v>13644.599999999999</v>
      </c>
      <c r="GK426" s="406">
        <f t="shared" si="963"/>
        <v>138</v>
      </c>
      <c r="GL426" s="372">
        <f t="shared" si="963"/>
        <v>151</v>
      </c>
      <c r="GM426" s="371">
        <f t="shared" si="963"/>
        <v>0</v>
      </c>
      <c r="GN426" s="372">
        <f t="shared" si="961"/>
        <v>151</v>
      </c>
      <c r="GO426" s="371">
        <f t="shared" si="1001"/>
        <v>595</v>
      </c>
      <c r="GP426" s="372">
        <f t="shared" si="1001"/>
        <v>643.80000000000007</v>
      </c>
      <c r="GQ426" s="371">
        <f t="shared" si="1002"/>
        <v>0</v>
      </c>
      <c r="GR426" s="372">
        <f t="shared" si="1002"/>
        <v>10746.9</v>
      </c>
      <c r="GS426" s="406">
        <f t="shared" si="964"/>
        <v>308</v>
      </c>
      <c r="GT426" s="372">
        <f t="shared" si="964"/>
        <v>335</v>
      </c>
      <c r="GU426" s="371">
        <f t="shared" si="964"/>
        <v>0</v>
      </c>
      <c r="GV426" s="372">
        <f t="shared" si="964"/>
        <v>335</v>
      </c>
      <c r="GW426" s="371">
        <f t="shared" si="1003"/>
        <v>1216</v>
      </c>
      <c r="GX426" s="372">
        <f t="shared" si="1003"/>
        <v>1290.3000000000002</v>
      </c>
      <c r="GY426" s="371" t="str">
        <f t="shared" si="1003"/>
        <v/>
      </c>
      <c r="GZ426" s="372">
        <f t="shared" si="1003"/>
        <v>24391.5</v>
      </c>
      <c r="HA426" s="406">
        <f t="shared" si="965"/>
        <v>0</v>
      </c>
      <c r="HB426" s="372">
        <f t="shared" si="965"/>
        <v>0</v>
      </c>
      <c r="HC426" s="371">
        <f t="shared" si="965"/>
        <v>0</v>
      </c>
      <c r="HD426" s="372">
        <f t="shared" si="965"/>
        <v>0</v>
      </c>
      <c r="HE426" s="371" t="str">
        <f t="shared" si="966"/>
        <v/>
      </c>
      <c r="HF426" s="372" t="str">
        <f t="shared" si="966"/>
        <v/>
      </c>
      <c r="HG426" s="371" t="str">
        <f t="shared" si="1004"/>
        <v/>
      </c>
      <c r="HH426" s="372" t="str">
        <f t="shared" si="1004"/>
        <v/>
      </c>
      <c r="HI426" s="406">
        <f t="shared" si="1005"/>
        <v>1626</v>
      </c>
      <c r="HJ426" s="372">
        <f t="shared" si="1005"/>
        <v>1592.4</v>
      </c>
      <c r="HK426" s="371" t="str">
        <f t="shared" si="1006"/>
        <v/>
      </c>
      <c r="HL426" s="371">
        <f t="shared" si="1006"/>
        <v>27889.5</v>
      </c>
    </row>
    <row r="427" spans="1:220" ht="15">
      <c r="A427" s="488" t="s">
        <v>287</v>
      </c>
      <c r="B427" s="487" t="s">
        <v>645</v>
      </c>
      <c r="C427" s="48"/>
      <c r="D427" s="488">
        <v>228316</v>
      </c>
      <c r="E427" s="442">
        <v>9</v>
      </c>
      <c r="F427" s="676">
        <v>448</v>
      </c>
      <c r="G427" s="420">
        <v>415</v>
      </c>
      <c r="H427" s="421">
        <v>0</v>
      </c>
      <c r="I427" s="510">
        <v>1</v>
      </c>
      <c r="J427" s="371">
        <f t="shared" si="927"/>
        <v>448</v>
      </c>
      <c r="K427" s="372">
        <f t="shared" si="928"/>
        <v>414</v>
      </c>
      <c r="L427" s="420"/>
      <c r="M427" s="371">
        <f t="shared" si="929"/>
        <v>448</v>
      </c>
      <c r="N427" s="372">
        <f t="shared" si="930"/>
        <v>414</v>
      </c>
      <c r="O427" s="371">
        <f t="shared" si="931"/>
        <v>0</v>
      </c>
      <c r="P427" s="372">
        <f t="shared" si="932"/>
        <v>414</v>
      </c>
      <c r="Q427" s="424">
        <v>36</v>
      </c>
      <c r="R427" s="510">
        <v>34</v>
      </c>
      <c r="S427" s="371">
        <f t="shared" si="933"/>
        <v>0</v>
      </c>
      <c r="T427" s="372">
        <f t="shared" si="934"/>
        <v>34</v>
      </c>
      <c r="U427" s="426">
        <v>23</v>
      </c>
      <c r="V427" s="510">
        <v>18</v>
      </c>
      <c r="W427" s="371">
        <f t="shared" si="935"/>
        <v>0</v>
      </c>
      <c r="X427" s="372">
        <f t="shared" si="936"/>
        <v>18</v>
      </c>
      <c r="Y427" s="426"/>
      <c r="Z427" s="425"/>
      <c r="AA427" s="371">
        <f t="shared" si="937"/>
        <v>0</v>
      </c>
      <c r="AB427" s="372">
        <f t="shared" si="938"/>
        <v>0</v>
      </c>
      <c r="AC427" s="358">
        <f t="shared" si="939"/>
        <v>59</v>
      </c>
      <c r="AD427" s="372">
        <f t="shared" si="940"/>
        <v>52</v>
      </c>
      <c r="AE427" s="358">
        <f t="shared" si="941"/>
        <v>0</v>
      </c>
      <c r="AF427" s="372">
        <f t="shared" si="942"/>
        <v>52</v>
      </c>
      <c r="AG427" s="427">
        <v>2.7777777777777777</v>
      </c>
      <c r="AH427" s="510">
        <v>3</v>
      </c>
      <c r="AI427" s="371">
        <f t="shared" si="943"/>
        <v>100</v>
      </c>
      <c r="AJ427" s="372">
        <f t="shared" si="944"/>
        <v>102</v>
      </c>
      <c r="AK427" s="426">
        <v>2.8260869565217392</v>
      </c>
      <c r="AL427" s="510">
        <v>2.9</v>
      </c>
      <c r="AM427" s="371">
        <f t="shared" si="945"/>
        <v>65</v>
      </c>
      <c r="AN427" s="372">
        <f t="shared" si="946"/>
        <v>52.199999999999996</v>
      </c>
      <c r="AO427" s="426"/>
      <c r="AP427" s="446"/>
      <c r="AQ427" s="371">
        <f t="shared" si="947"/>
        <v>0</v>
      </c>
      <c r="AR427" s="372">
        <f t="shared" si="948"/>
        <v>0</v>
      </c>
      <c r="AS427" s="371">
        <f t="shared" si="949"/>
        <v>2.7966101694915255</v>
      </c>
      <c r="AT427" s="372">
        <f t="shared" si="950"/>
        <v>2.9653846153846151</v>
      </c>
      <c r="AU427" s="371">
        <f t="shared" si="951"/>
        <v>165</v>
      </c>
      <c r="AV427" s="372">
        <f t="shared" si="952"/>
        <v>154.19999999999999</v>
      </c>
      <c r="AW427" s="426"/>
      <c r="AX427" s="510">
        <v>69.400000000000006</v>
      </c>
      <c r="AY427" s="371">
        <f t="shared" si="953"/>
        <v>0</v>
      </c>
      <c r="AZ427" s="372">
        <f t="shared" si="954"/>
        <v>2359.6000000000004</v>
      </c>
      <c r="BA427" s="426"/>
      <c r="BB427" s="510">
        <v>58.2</v>
      </c>
      <c r="BC427" s="371">
        <f t="shared" si="955"/>
        <v>0</v>
      </c>
      <c r="BD427" s="372">
        <f t="shared" si="956"/>
        <v>1047.6000000000001</v>
      </c>
      <c r="BE427" s="421"/>
      <c r="BF427" s="420"/>
      <c r="BG427" s="371">
        <f t="shared" si="969"/>
        <v>0</v>
      </c>
      <c r="BH427" s="372">
        <f t="shared" si="969"/>
        <v>0</v>
      </c>
      <c r="BI427" s="371">
        <f t="shared" si="970"/>
        <v>0</v>
      </c>
      <c r="BJ427" s="372">
        <f t="shared" si="970"/>
        <v>65.523076923076943</v>
      </c>
      <c r="BK427" s="371">
        <f t="shared" si="971"/>
        <v>0</v>
      </c>
      <c r="BL427" s="372">
        <f t="shared" si="971"/>
        <v>3407.2000000000012</v>
      </c>
      <c r="BM427" s="431">
        <v>134</v>
      </c>
      <c r="BN427" s="510">
        <v>118</v>
      </c>
      <c r="BO427" s="371">
        <f t="shared" si="1007"/>
        <v>0</v>
      </c>
      <c r="BP427" s="372">
        <f t="shared" si="1007"/>
        <v>118</v>
      </c>
      <c r="BQ427" s="426">
        <v>97</v>
      </c>
      <c r="BR427" s="510">
        <v>108</v>
      </c>
      <c r="BS427" s="371">
        <f t="shared" si="1008"/>
        <v>0</v>
      </c>
      <c r="BT427" s="372">
        <f t="shared" si="1008"/>
        <v>108</v>
      </c>
      <c r="BU427" s="426"/>
      <c r="BV427" s="425"/>
      <c r="BW427" s="371">
        <f t="shared" si="1009"/>
        <v>0</v>
      </c>
      <c r="BX427" s="423">
        <f t="shared" si="967"/>
        <v>0</v>
      </c>
      <c r="BY427" s="358">
        <f t="shared" si="972"/>
        <v>231</v>
      </c>
      <c r="BZ427" s="372">
        <f t="shared" si="972"/>
        <v>226</v>
      </c>
      <c r="CA427" s="358">
        <f t="shared" si="973"/>
        <v>0</v>
      </c>
      <c r="CB427" s="372">
        <f t="shared" si="973"/>
        <v>226</v>
      </c>
      <c r="CC427" s="427">
        <v>4.2611940298507465</v>
      </c>
      <c r="CD427" s="510">
        <v>4.5999999999999996</v>
      </c>
      <c r="CE427" s="371">
        <f t="shared" si="924"/>
        <v>571</v>
      </c>
      <c r="CF427" s="372">
        <f t="shared" si="924"/>
        <v>542.79999999999995</v>
      </c>
      <c r="CG427" s="426">
        <v>5</v>
      </c>
      <c r="CH427" s="510">
        <v>5.2</v>
      </c>
      <c r="CI427" s="371">
        <f t="shared" si="1010"/>
        <v>485</v>
      </c>
      <c r="CJ427" s="372">
        <f t="shared" si="1010"/>
        <v>561.6</v>
      </c>
      <c r="CK427" s="426"/>
      <c r="CL427" s="446"/>
      <c r="CM427" s="371">
        <f t="shared" si="1011"/>
        <v>0</v>
      </c>
      <c r="CN427" s="372">
        <f t="shared" si="1011"/>
        <v>0</v>
      </c>
      <c r="CO427" s="371">
        <f t="shared" si="974"/>
        <v>4.5714285714285712</v>
      </c>
      <c r="CP427" s="372">
        <f t="shared" si="974"/>
        <v>4.8867256637168142</v>
      </c>
      <c r="CQ427" s="371">
        <f t="shared" si="975"/>
        <v>1056</v>
      </c>
      <c r="CR427" s="372">
        <f t="shared" si="975"/>
        <v>1104.4000000000001</v>
      </c>
      <c r="CS427" s="426"/>
      <c r="CT427" s="510">
        <v>88.5</v>
      </c>
      <c r="CU427" s="371">
        <f t="shared" si="925"/>
        <v>0</v>
      </c>
      <c r="CV427" s="372">
        <f t="shared" si="925"/>
        <v>10443</v>
      </c>
      <c r="CW427" s="426"/>
      <c r="CX427" s="510">
        <v>84.7</v>
      </c>
      <c r="CY427" s="371">
        <f t="shared" si="926"/>
        <v>0</v>
      </c>
      <c r="CZ427" s="372">
        <f t="shared" si="926"/>
        <v>9147.6</v>
      </c>
      <c r="DA427" s="421"/>
      <c r="DB427" s="420"/>
      <c r="DC427" s="371">
        <f t="shared" si="976"/>
        <v>0</v>
      </c>
      <c r="DD427" s="372">
        <f t="shared" si="976"/>
        <v>0</v>
      </c>
      <c r="DE427" s="371">
        <f t="shared" si="977"/>
        <v>0</v>
      </c>
      <c r="DF427" s="372">
        <f t="shared" si="977"/>
        <v>86.684070796460176</v>
      </c>
      <c r="DG427" s="371">
        <f t="shared" si="978"/>
        <v>0</v>
      </c>
      <c r="DH427" s="372">
        <f t="shared" si="978"/>
        <v>19590.599999999999</v>
      </c>
      <c r="DI427" s="371">
        <f t="shared" si="979"/>
        <v>290</v>
      </c>
      <c r="DJ427" s="372">
        <f t="shared" si="979"/>
        <v>278</v>
      </c>
      <c r="DK427" s="371">
        <f t="shared" si="979"/>
        <v>0</v>
      </c>
      <c r="DL427" s="372">
        <f t="shared" si="968"/>
        <v>278</v>
      </c>
      <c r="DM427" s="371">
        <f t="shared" si="980"/>
        <v>4.2103448275862068</v>
      </c>
      <c r="DN427" s="372">
        <f t="shared" si="980"/>
        <v>4.5273381294964032</v>
      </c>
      <c r="DO427" s="371">
        <f t="shared" si="981"/>
        <v>1221</v>
      </c>
      <c r="DP427" s="372">
        <f t="shared" si="981"/>
        <v>1258.6000000000001</v>
      </c>
      <c r="DQ427" s="371">
        <f t="shared" si="982"/>
        <v>0</v>
      </c>
      <c r="DR427" s="372">
        <f t="shared" si="982"/>
        <v>82.725899280575533</v>
      </c>
      <c r="DS427" s="371">
        <f t="shared" si="983"/>
        <v>0</v>
      </c>
      <c r="DT427" s="372">
        <f t="shared" si="983"/>
        <v>22997.8</v>
      </c>
      <c r="DU427" s="424">
        <v>20</v>
      </c>
      <c r="DV427" s="510">
        <v>29</v>
      </c>
      <c r="DW427" s="371">
        <f t="shared" si="984"/>
        <v>0</v>
      </c>
      <c r="DX427" s="372">
        <f t="shared" si="984"/>
        <v>29</v>
      </c>
      <c r="DY427" s="426">
        <v>46</v>
      </c>
      <c r="DZ427" s="510">
        <v>39</v>
      </c>
      <c r="EA427" s="371">
        <f t="shared" si="985"/>
        <v>0</v>
      </c>
      <c r="EB427" s="372">
        <f t="shared" si="985"/>
        <v>39</v>
      </c>
      <c r="EC427" s="426"/>
      <c r="ED427" s="425"/>
      <c r="EE427" s="371">
        <f t="shared" si="986"/>
        <v>0</v>
      </c>
      <c r="EF427" s="372">
        <f t="shared" si="986"/>
        <v>0</v>
      </c>
      <c r="EG427" s="358">
        <f t="shared" si="987"/>
        <v>66</v>
      </c>
      <c r="EH427" s="372">
        <f t="shared" si="987"/>
        <v>68</v>
      </c>
      <c r="EI427" s="358">
        <f t="shared" si="988"/>
        <v>0</v>
      </c>
      <c r="EJ427" s="372">
        <f t="shared" si="988"/>
        <v>68</v>
      </c>
      <c r="EK427" s="427">
        <v>2.95</v>
      </c>
      <c r="EL427" s="510">
        <v>3.5</v>
      </c>
      <c r="EM427" s="371">
        <f t="shared" si="959"/>
        <v>59</v>
      </c>
      <c r="EN427" s="372">
        <f t="shared" si="959"/>
        <v>101.5</v>
      </c>
      <c r="EO427" s="426">
        <v>4.3695652173913047</v>
      </c>
      <c r="EP427" s="510">
        <v>3.4</v>
      </c>
      <c r="EQ427" s="371">
        <f t="shared" si="1012"/>
        <v>201</v>
      </c>
      <c r="ER427" s="372">
        <f t="shared" si="1012"/>
        <v>132.6</v>
      </c>
      <c r="ES427" s="426"/>
      <c r="ET427" s="446"/>
      <c r="EU427" s="371">
        <f t="shared" si="957"/>
        <v>0</v>
      </c>
      <c r="EV427" s="372">
        <f t="shared" si="958"/>
        <v>0</v>
      </c>
      <c r="EW427" s="371">
        <f t="shared" si="989"/>
        <v>3.9393939393939394</v>
      </c>
      <c r="EX427" s="372">
        <f t="shared" si="989"/>
        <v>3.4426470588235292</v>
      </c>
      <c r="EY427" s="371">
        <f t="shared" si="990"/>
        <v>260</v>
      </c>
      <c r="EZ427" s="372">
        <f t="shared" si="990"/>
        <v>234.1</v>
      </c>
      <c r="FA427" s="426"/>
      <c r="FB427" s="510">
        <v>57.7</v>
      </c>
      <c r="FC427" s="371">
        <f t="shared" si="991"/>
        <v>0</v>
      </c>
      <c r="FD427" s="372">
        <f t="shared" si="991"/>
        <v>1673.3000000000002</v>
      </c>
      <c r="FE427" s="426"/>
      <c r="FF427" s="510">
        <v>59.5</v>
      </c>
      <c r="FG427" s="371">
        <f t="shared" si="992"/>
        <v>0</v>
      </c>
      <c r="FH427" s="372">
        <f t="shared" si="992"/>
        <v>2320.5</v>
      </c>
      <c r="FI427" s="421"/>
      <c r="FJ427" s="420"/>
      <c r="FK427" s="371">
        <f t="shared" si="993"/>
        <v>0</v>
      </c>
      <c r="FL427" s="372">
        <f t="shared" si="993"/>
        <v>0</v>
      </c>
      <c r="FM427" s="371">
        <f t="shared" si="994"/>
        <v>0</v>
      </c>
      <c r="FN427" s="372">
        <f t="shared" si="994"/>
        <v>58.732352941176472</v>
      </c>
      <c r="FO427" s="371">
        <f t="shared" si="995"/>
        <v>0</v>
      </c>
      <c r="FP427" s="372">
        <f t="shared" si="995"/>
        <v>3993.8</v>
      </c>
      <c r="FQ427" s="424">
        <v>92</v>
      </c>
      <c r="FR427" s="510">
        <v>68</v>
      </c>
      <c r="FS427" s="371">
        <f t="shared" si="996"/>
        <v>0</v>
      </c>
      <c r="FT427" s="372">
        <f t="shared" si="996"/>
        <v>68</v>
      </c>
      <c r="FU427" s="426">
        <v>5.9456521739130439</v>
      </c>
      <c r="FV427" s="510">
        <v>5.4</v>
      </c>
      <c r="FW427" s="371">
        <f t="shared" si="997"/>
        <v>547</v>
      </c>
      <c r="FX427" s="372">
        <f t="shared" si="997"/>
        <v>367.20000000000005</v>
      </c>
      <c r="FY427" s="426"/>
      <c r="FZ427" s="510">
        <v>63.6</v>
      </c>
      <c r="GA427" s="371">
        <f t="shared" si="998"/>
        <v>0</v>
      </c>
      <c r="GB427" s="372">
        <f t="shared" si="998"/>
        <v>4324.8</v>
      </c>
      <c r="GC427" s="406">
        <f t="shared" si="962"/>
        <v>190</v>
      </c>
      <c r="GD427" s="372">
        <f t="shared" si="962"/>
        <v>181</v>
      </c>
      <c r="GE427" s="371">
        <f t="shared" si="962"/>
        <v>0</v>
      </c>
      <c r="GF427" s="372">
        <f t="shared" si="960"/>
        <v>181</v>
      </c>
      <c r="GG427" s="371">
        <f t="shared" si="999"/>
        <v>730</v>
      </c>
      <c r="GH427" s="372">
        <f t="shared" si="999"/>
        <v>746.3</v>
      </c>
      <c r="GI427" s="371" t="str">
        <f t="shared" si="1000"/>
        <v/>
      </c>
      <c r="GJ427" s="372">
        <f t="shared" si="1000"/>
        <v>14475.900000000001</v>
      </c>
      <c r="GK427" s="406">
        <f t="shared" si="963"/>
        <v>166</v>
      </c>
      <c r="GL427" s="372">
        <f t="shared" si="963"/>
        <v>165</v>
      </c>
      <c r="GM427" s="371">
        <f t="shared" si="963"/>
        <v>0</v>
      </c>
      <c r="GN427" s="372">
        <f t="shared" si="961"/>
        <v>165</v>
      </c>
      <c r="GO427" s="371">
        <f t="shared" si="1001"/>
        <v>751</v>
      </c>
      <c r="GP427" s="372">
        <f t="shared" si="1001"/>
        <v>746.40000000000009</v>
      </c>
      <c r="GQ427" s="371">
        <f t="shared" si="1002"/>
        <v>0</v>
      </c>
      <c r="GR427" s="372">
        <f t="shared" si="1002"/>
        <v>12515.7</v>
      </c>
      <c r="GS427" s="406">
        <f t="shared" si="964"/>
        <v>356</v>
      </c>
      <c r="GT427" s="372">
        <f t="shared" si="964"/>
        <v>346</v>
      </c>
      <c r="GU427" s="371">
        <f t="shared" si="964"/>
        <v>0</v>
      </c>
      <c r="GV427" s="372">
        <f t="shared" si="964"/>
        <v>346</v>
      </c>
      <c r="GW427" s="371">
        <f t="shared" si="1003"/>
        <v>1481</v>
      </c>
      <c r="GX427" s="372">
        <f t="shared" si="1003"/>
        <v>1492.7</v>
      </c>
      <c r="GY427" s="371" t="str">
        <f t="shared" si="1003"/>
        <v/>
      </c>
      <c r="GZ427" s="372">
        <f t="shared" si="1003"/>
        <v>26991.600000000002</v>
      </c>
      <c r="HA427" s="406">
        <f t="shared" si="965"/>
        <v>0</v>
      </c>
      <c r="HB427" s="372">
        <f t="shared" si="965"/>
        <v>0</v>
      </c>
      <c r="HC427" s="371">
        <f t="shared" si="965"/>
        <v>0</v>
      </c>
      <c r="HD427" s="372">
        <f t="shared" si="965"/>
        <v>0</v>
      </c>
      <c r="HE427" s="371" t="str">
        <f t="shared" si="966"/>
        <v/>
      </c>
      <c r="HF427" s="372" t="str">
        <f t="shared" si="966"/>
        <v/>
      </c>
      <c r="HG427" s="371" t="str">
        <f t="shared" si="1004"/>
        <v/>
      </c>
      <c r="HH427" s="372" t="str">
        <f t="shared" si="1004"/>
        <v/>
      </c>
      <c r="HI427" s="406">
        <f t="shared" si="1005"/>
        <v>2028</v>
      </c>
      <c r="HJ427" s="372">
        <f t="shared" si="1005"/>
        <v>1859.9</v>
      </c>
      <c r="HK427" s="371" t="str">
        <f t="shared" si="1006"/>
        <v/>
      </c>
      <c r="HL427" s="371">
        <f t="shared" si="1006"/>
        <v>31316.399999999998</v>
      </c>
    </row>
    <row r="428" spans="1:220" ht="15">
      <c r="A428" s="488" t="s">
        <v>287</v>
      </c>
      <c r="B428" s="487" t="s">
        <v>646</v>
      </c>
      <c r="C428" s="48"/>
      <c r="D428" s="488">
        <v>228608</v>
      </c>
      <c r="E428" s="442">
        <v>9</v>
      </c>
      <c r="F428" s="676">
        <v>318</v>
      </c>
      <c r="G428" s="420">
        <v>337</v>
      </c>
      <c r="H428" s="421">
        <v>2</v>
      </c>
      <c r="I428" s="510">
        <v>5</v>
      </c>
      <c r="J428" s="371">
        <f t="shared" si="927"/>
        <v>316</v>
      </c>
      <c r="K428" s="372">
        <f t="shared" si="928"/>
        <v>332</v>
      </c>
      <c r="L428" s="420"/>
      <c r="M428" s="371">
        <f t="shared" si="929"/>
        <v>316</v>
      </c>
      <c r="N428" s="372">
        <f t="shared" si="930"/>
        <v>332</v>
      </c>
      <c r="O428" s="371">
        <f t="shared" si="931"/>
        <v>0</v>
      </c>
      <c r="P428" s="372">
        <f t="shared" si="932"/>
        <v>332</v>
      </c>
      <c r="Q428" s="424">
        <v>17</v>
      </c>
      <c r="R428" s="510">
        <v>15</v>
      </c>
      <c r="S428" s="371">
        <f t="shared" si="933"/>
        <v>0</v>
      </c>
      <c r="T428" s="372">
        <f t="shared" si="934"/>
        <v>15</v>
      </c>
      <c r="U428" s="426">
        <v>6</v>
      </c>
      <c r="V428" s="510">
        <v>9</v>
      </c>
      <c r="W428" s="371">
        <f t="shared" si="935"/>
        <v>0</v>
      </c>
      <c r="X428" s="372">
        <f t="shared" si="936"/>
        <v>9</v>
      </c>
      <c r="Y428" s="426"/>
      <c r="Z428" s="425"/>
      <c r="AA428" s="371">
        <f t="shared" si="937"/>
        <v>0</v>
      </c>
      <c r="AB428" s="372">
        <f t="shared" si="938"/>
        <v>0</v>
      </c>
      <c r="AC428" s="358">
        <f t="shared" si="939"/>
        <v>23</v>
      </c>
      <c r="AD428" s="372">
        <f t="shared" si="940"/>
        <v>24</v>
      </c>
      <c r="AE428" s="358">
        <f t="shared" si="941"/>
        <v>0</v>
      </c>
      <c r="AF428" s="372">
        <f t="shared" si="942"/>
        <v>24</v>
      </c>
      <c r="AG428" s="427">
        <v>3.3529411764705883</v>
      </c>
      <c r="AH428" s="510">
        <v>2.8</v>
      </c>
      <c r="AI428" s="371">
        <f t="shared" si="943"/>
        <v>57</v>
      </c>
      <c r="AJ428" s="372">
        <f t="shared" si="944"/>
        <v>42</v>
      </c>
      <c r="AK428" s="426">
        <v>2.5</v>
      </c>
      <c r="AL428" s="510">
        <v>4</v>
      </c>
      <c r="AM428" s="371">
        <f t="shared" si="945"/>
        <v>15</v>
      </c>
      <c r="AN428" s="372">
        <f t="shared" si="946"/>
        <v>36</v>
      </c>
      <c r="AO428" s="426"/>
      <c r="AP428" s="446"/>
      <c r="AQ428" s="371">
        <f t="shared" si="947"/>
        <v>0</v>
      </c>
      <c r="AR428" s="372">
        <f t="shared" si="948"/>
        <v>0</v>
      </c>
      <c r="AS428" s="371">
        <f t="shared" si="949"/>
        <v>3.1304347826086958</v>
      </c>
      <c r="AT428" s="372">
        <f t="shared" si="950"/>
        <v>3.25</v>
      </c>
      <c r="AU428" s="371">
        <f t="shared" si="951"/>
        <v>72</v>
      </c>
      <c r="AV428" s="372">
        <f t="shared" si="952"/>
        <v>78</v>
      </c>
      <c r="AW428" s="426"/>
      <c r="AX428" s="510">
        <v>75.099999999999994</v>
      </c>
      <c r="AY428" s="371">
        <f t="shared" si="953"/>
        <v>0</v>
      </c>
      <c r="AZ428" s="372">
        <f t="shared" si="954"/>
        <v>1126.5</v>
      </c>
      <c r="BA428" s="426"/>
      <c r="BB428" s="510">
        <v>80.599999999999994</v>
      </c>
      <c r="BC428" s="371">
        <f t="shared" si="955"/>
        <v>0</v>
      </c>
      <c r="BD428" s="372">
        <f t="shared" si="956"/>
        <v>725.4</v>
      </c>
      <c r="BE428" s="421"/>
      <c r="BF428" s="420"/>
      <c r="BG428" s="371">
        <f t="shared" si="969"/>
        <v>0</v>
      </c>
      <c r="BH428" s="372">
        <f t="shared" si="969"/>
        <v>0</v>
      </c>
      <c r="BI428" s="371">
        <f t="shared" si="970"/>
        <v>0</v>
      </c>
      <c r="BJ428" s="372">
        <f t="shared" si="970"/>
        <v>77.162500000000009</v>
      </c>
      <c r="BK428" s="371">
        <f t="shared" si="971"/>
        <v>0</v>
      </c>
      <c r="BL428" s="372">
        <f t="shared" si="971"/>
        <v>1851.9</v>
      </c>
      <c r="BM428" s="431">
        <v>74</v>
      </c>
      <c r="BN428" s="510">
        <v>72</v>
      </c>
      <c r="BO428" s="371">
        <f t="shared" si="1007"/>
        <v>0</v>
      </c>
      <c r="BP428" s="372">
        <f t="shared" si="1007"/>
        <v>72</v>
      </c>
      <c r="BQ428" s="426">
        <v>40</v>
      </c>
      <c r="BR428" s="510">
        <v>44</v>
      </c>
      <c r="BS428" s="371">
        <f t="shared" si="1008"/>
        <v>0</v>
      </c>
      <c r="BT428" s="372">
        <f t="shared" si="1008"/>
        <v>44</v>
      </c>
      <c r="BU428" s="426"/>
      <c r="BV428" s="425"/>
      <c r="BW428" s="371">
        <f t="shared" si="1009"/>
        <v>0</v>
      </c>
      <c r="BX428" s="423">
        <f t="shared" si="967"/>
        <v>0</v>
      </c>
      <c r="BY428" s="358">
        <f t="shared" si="972"/>
        <v>114</v>
      </c>
      <c r="BZ428" s="372">
        <f t="shared" si="972"/>
        <v>116</v>
      </c>
      <c r="CA428" s="358">
        <f t="shared" si="973"/>
        <v>0</v>
      </c>
      <c r="CB428" s="372">
        <f t="shared" si="973"/>
        <v>116</v>
      </c>
      <c r="CC428" s="427">
        <v>3.7297297297297298</v>
      </c>
      <c r="CD428" s="510">
        <v>4.5</v>
      </c>
      <c r="CE428" s="371">
        <f t="shared" si="924"/>
        <v>276</v>
      </c>
      <c r="CF428" s="372">
        <f t="shared" si="924"/>
        <v>324</v>
      </c>
      <c r="CG428" s="426">
        <v>5.5250000000000004</v>
      </c>
      <c r="CH428" s="510">
        <v>5.0999999999999996</v>
      </c>
      <c r="CI428" s="371">
        <f t="shared" si="1010"/>
        <v>221</v>
      </c>
      <c r="CJ428" s="372">
        <f t="shared" si="1010"/>
        <v>224.39999999999998</v>
      </c>
      <c r="CK428" s="426"/>
      <c r="CL428" s="446"/>
      <c r="CM428" s="371">
        <f t="shared" si="1011"/>
        <v>0</v>
      </c>
      <c r="CN428" s="372">
        <f t="shared" si="1011"/>
        <v>0</v>
      </c>
      <c r="CO428" s="371">
        <f t="shared" si="974"/>
        <v>4.3596491228070171</v>
      </c>
      <c r="CP428" s="372">
        <f t="shared" si="974"/>
        <v>4.727586206896552</v>
      </c>
      <c r="CQ428" s="371">
        <f t="shared" si="975"/>
        <v>496.99999999999994</v>
      </c>
      <c r="CR428" s="372">
        <f t="shared" si="975"/>
        <v>548.4</v>
      </c>
      <c r="CS428" s="426"/>
      <c r="CT428" s="510">
        <v>88.5</v>
      </c>
      <c r="CU428" s="371">
        <f t="shared" si="925"/>
        <v>0</v>
      </c>
      <c r="CV428" s="372">
        <f t="shared" si="925"/>
        <v>6372</v>
      </c>
      <c r="CW428" s="426"/>
      <c r="CX428" s="510">
        <v>85.1</v>
      </c>
      <c r="CY428" s="371">
        <f t="shared" si="926"/>
        <v>0</v>
      </c>
      <c r="CZ428" s="372">
        <f t="shared" si="926"/>
        <v>3744.3999999999996</v>
      </c>
      <c r="DA428" s="421"/>
      <c r="DB428" s="420"/>
      <c r="DC428" s="371">
        <f t="shared" si="976"/>
        <v>0</v>
      </c>
      <c r="DD428" s="372">
        <f t="shared" si="976"/>
        <v>0</v>
      </c>
      <c r="DE428" s="371">
        <f t="shared" si="977"/>
        <v>0</v>
      </c>
      <c r="DF428" s="372">
        <f t="shared" si="977"/>
        <v>87.210344827586198</v>
      </c>
      <c r="DG428" s="371">
        <f t="shared" si="978"/>
        <v>0</v>
      </c>
      <c r="DH428" s="372">
        <f t="shared" si="978"/>
        <v>10116.4</v>
      </c>
      <c r="DI428" s="371">
        <f t="shared" si="979"/>
        <v>137</v>
      </c>
      <c r="DJ428" s="372">
        <f t="shared" si="979"/>
        <v>140</v>
      </c>
      <c r="DK428" s="371">
        <f t="shared" si="979"/>
        <v>0</v>
      </c>
      <c r="DL428" s="372">
        <f t="shared" si="968"/>
        <v>140</v>
      </c>
      <c r="DM428" s="371">
        <f t="shared" si="980"/>
        <v>4.1532846715328464</v>
      </c>
      <c r="DN428" s="372">
        <f t="shared" si="980"/>
        <v>4.4742857142857142</v>
      </c>
      <c r="DO428" s="371">
        <f t="shared" si="981"/>
        <v>569</v>
      </c>
      <c r="DP428" s="372">
        <f t="shared" si="981"/>
        <v>626.4</v>
      </c>
      <c r="DQ428" s="371">
        <f t="shared" si="982"/>
        <v>0</v>
      </c>
      <c r="DR428" s="372">
        <f t="shared" si="982"/>
        <v>85.487857142857138</v>
      </c>
      <c r="DS428" s="371">
        <f t="shared" si="983"/>
        <v>0</v>
      </c>
      <c r="DT428" s="372">
        <f t="shared" si="983"/>
        <v>11968.3</v>
      </c>
      <c r="DU428" s="424">
        <v>48</v>
      </c>
      <c r="DV428" s="510">
        <v>54</v>
      </c>
      <c r="DW428" s="371">
        <f t="shared" si="984"/>
        <v>0</v>
      </c>
      <c r="DX428" s="372">
        <f t="shared" si="984"/>
        <v>54</v>
      </c>
      <c r="DY428" s="426">
        <v>74</v>
      </c>
      <c r="DZ428" s="510">
        <v>64</v>
      </c>
      <c r="EA428" s="371">
        <f t="shared" si="985"/>
        <v>0</v>
      </c>
      <c r="EB428" s="372">
        <f t="shared" si="985"/>
        <v>64</v>
      </c>
      <c r="EC428" s="426"/>
      <c r="ED428" s="425"/>
      <c r="EE428" s="371">
        <f t="shared" si="986"/>
        <v>0</v>
      </c>
      <c r="EF428" s="372">
        <f t="shared" si="986"/>
        <v>0</v>
      </c>
      <c r="EG428" s="358">
        <f t="shared" si="987"/>
        <v>122</v>
      </c>
      <c r="EH428" s="372">
        <f t="shared" si="987"/>
        <v>118</v>
      </c>
      <c r="EI428" s="358">
        <f t="shared" si="988"/>
        <v>0</v>
      </c>
      <c r="EJ428" s="372">
        <f t="shared" si="988"/>
        <v>118</v>
      </c>
      <c r="EK428" s="427">
        <v>2.5</v>
      </c>
      <c r="EL428" s="510">
        <v>2.9</v>
      </c>
      <c r="EM428" s="371">
        <f t="shared" si="959"/>
        <v>120</v>
      </c>
      <c r="EN428" s="372">
        <f t="shared" si="959"/>
        <v>156.6</v>
      </c>
      <c r="EO428" s="426">
        <v>3.3783783783783785</v>
      </c>
      <c r="EP428" s="510">
        <v>3.5</v>
      </c>
      <c r="EQ428" s="371">
        <f t="shared" si="1012"/>
        <v>250</v>
      </c>
      <c r="ER428" s="372">
        <f t="shared" si="1012"/>
        <v>224</v>
      </c>
      <c r="ES428" s="426"/>
      <c r="ET428" s="446"/>
      <c r="EU428" s="371">
        <f t="shared" si="957"/>
        <v>0</v>
      </c>
      <c r="EV428" s="372">
        <f t="shared" si="958"/>
        <v>0</v>
      </c>
      <c r="EW428" s="371">
        <f t="shared" si="989"/>
        <v>3.0327868852459017</v>
      </c>
      <c r="EX428" s="372">
        <f t="shared" si="989"/>
        <v>3.2254237288135594</v>
      </c>
      <c r="EY428" s="371">
        <f t="shared" si="990"/>
        <v>370</v>
      </c>
      <c r="EZ428" s="372">
        <f t="shared" si="990"/>
        <v>380.6</v>
      </c>
      <c r="FA428" s="426"/>
      <c r="FB428" s="510">
        <v>57.2</v>
      </c>
      <c r="FC428" s="371">
        <f t="shared" si="991"/>
        <v>0</v>
      </c>
      <c r="FD428" s="372">
        <f t="shared" si="991"/>
        <v>3088.8</v>
      </c>
      <c r="FE428" s="426"/>
      <c r="FF428" s="510">
        <v>58.4</v>
      </c>
      <c r="FG428" s="371">
        <f t="shared" si="992"/>
        <v>0</v>
      </c>
      <c r="FH428" s="372">
        <f t="shared" si="992"/>
        <v>3737.6</v>
      </c>
      <c r="FI428" s="421"/>
      <c r="FJ428" s="420"/>
      <c r="FK428" s="371">
        <f t="shared" si="993"/>
        <v>0</v>
      </c>
      <c r="FL428" s="372">
        <f t="shared" si="993"/>
        <v>0</v>
      </c>
      <c r="FM428" s="371">
        <f t="shared" si="994"/>
        <v>0</v>
      </c>
      <c r="FN428" s="372">
        <f t="shared" si="994"/>
        <v>57.850847457627118</v>
      </c>
      <c r="FO428" s="371">
        <f t="shared" si="995"/>
        <v>0</v>
      </c>
      <c r="FP428" s="372">
        <f t="shared" si="995"/>
        <v>6826.4</v>
      </c>
      <c r="FQ428" s="424">
        <v>57</v>
      </c>
      <c r="FR428" s="510">
        <v>74</v>
      </c>
      <c r="FS428" s="371">
        <f t="shared" si="996"/>
        <v>0</v>
      </c>
      <c r="FT428" s="372">
        <f t="shared" si="996"/>
        <v>74</v>
      </c>
      <c r="FU428" s="426">
        <v>5.6842105263157894</v>
      </c>
      <c r="FV428" s="510">
        <v>4.0999999999999996</v>
      </c>
      <c r="FW428" s="371">
        <f t="shared" si="997"/>
        <v>324</v>
      </c>
      <c r="FX428" s="372">
        <f t="shared" si="997"/>
        <v>303.39999999999998</v>
      </c>
      <c r="FY428" s="426"/>
      <c r="FZ428" s="510">
        <v>58.1</v>
      </c>
      <c r="GA428" s="371">
        <f t="shared" si="998"/>
        <v>0</v>
      </c>
      <c r="GB428" s="372">
        <f t="shared" si="998"/>
        <v>4299.4000000000005</v>
      </c>
      <c r="GC428" s="406">
        <f t="shared" si="962"/>
        <v>139</v>
      </c>
      <c r="GD428" s="372">
        <f t="shared" si="962"/>
        <v>141</v>
      </c>
      <c r="GE428" s="371">
        <f t="shared" si="962"/>
        <v>0</v>
      </c>
      <c r="GF428" s="372">
        <f t="shared" si="960"/>
        <v>141</v>
      </c>
      <c r="GG428" s="371">
        <f t="shared" si="999"/>
        <v>453</v>
      </c>
      <c r="GH428" s="372">
        <f t="shared" si="999"/>
        <v>522.6</v>
      </c>
      <c r="GI428" s="371" t="str">
        <f t="shared" si="1000"/>
        <v/>
      </c>
      <c r="GJ428" s="372">
        <f t="shared" si="1000"/>
        <v>10587.3</v>
      </c>
      <c r="GK428" s="406">
        <f t="shared" si="963"/>
        <v>120</v>
      </c>
      <c r="GL428" s="372">
        <f t="shared" si="963"/>
        <v>117</v>
      </c>
      <c r="GM428" s="371">
        <f t="shared" si="963"/>
        <v>0</v>
      </c>
      <c r="GN428" s="372">
        <f t="shared" si="961"/>
        <v>117</v>
      </c>
      <c r="GO428" s="371">
        <f t="shared" si="1001"/>
        <v>486</v>
      </c>
      <c r="GP428" s="372">
        <f t="shared" si="1001"/>
        <v>484.4</v>
      </c>
      <c r="GQ428" s="371">
        <f t="shared" si="1002"/>
        <v>0</v>
      </c>
      <c r="GR428" s="372">
        <f t="shared" si="1002"/>
        <v>8207.4</v>
      </c>
      <c r="GS428" s="406">
        <f t="shared" si="964"/>
        <v>259</v>
      </c>
      <c r="GT428" s="372">
        <f t="shared" si="964"/>
        <v>258</v>
      </c>
      <c r="GU428" s="371">
        <f t="shared" si="964"/>
        <v>0</v>
      </c>
      <c r="GV428" s="372">
        <f t="shared" si="964"/>
        <v>258</v>
      </c>
      <c r="GW428" s="371">
        <f t="shared" si="1003"/>
        <v>939</v>
      </c>
      <c r="GX428" s="372">
        <f t="shared" si="1003"/>
        <v>1007</v>
      </c>
      <c r="GY428" s="371" t="str">
        <f t="shared" si="1003"/>
        <v/>
      </c>
      <c r="GZ428" s="372">
        <f t="shared" si="1003"/>
        <v>18794.699999999997</v>
      </c>
      <c r="HA428" s="406">
        <f t="shared" si="965"/>
        <v>0</v>
      </c>
      <c r="HB428" s="372">
        <f t="shared" si="965"/>
        <v>0</v>
      </c>
      <c r="HC428" s="371">
        <f t="shared" si="965"/>
        <v>0</v>
      </c>
      <c r="HD428" s="372">
        <f t="shared" si="965"/>
        <v>0</v>
      </c>
      <c r="HE428" s="371" t="str">
        <f t="shared" si="966"/>
        <v/>
      </c>
      <c r="HF428" s="372" t="str">
        <f t="shared" si="966"/>
        <v/>
      </c>
      <c r="HG428" s="371" t="str">
        <f t="shared" si="1004"/>
        <v/>
      </c>
      <c r="HH428" s="372" t="str">
        <f t="shared" si="1004"/>
        <v/>
      </c>
      <c r="HI428" s="406">
        <f t="shared" si="1005"/>
        <v>1263</v>
      </c>
      <c r="HJ428" s="372">
        <f t="shared" si="1005"/>
        <v>1310.4000000000001</v>
      </c>
      <c r="HK428" s="371" t="str">
        <f t="shared" si="1006"/>
        <v/>
      </c>
      <c r="HL428" s="371">
        <f t="shared" si="1006"/>
        <v>23094.1</v>
      </c>
    </row>
    <row r="429" spans="1:220" ht="15">
      <c r="A429" s="488" t="s">
        <v>287</v>
      </c>
      <c r="B429" s="487" t="s">
        <v>647</v>
      </c>
      <c r="C429" s="48"/>
      <c r="D429" s="488">
        <v>228699</v>
      </c>
      <c r="E429" s="442">
        <v>9</v>
      </c>
      <c r="F429" s="676">
        <v>430</v>
      </c>
      <c r="G429" s="420">
        <v>374</v>
      </c>
      <c r="H429" s="421">
        <v>96</v>
      </c>
      <c r="I429" s="510">
        <v>65</v>
      </c>
      <c r="J429" s="371">
        <f t="shared" si="927"/>
        <v>334</v>
      </c>
      <c r="K429" s="372">
        <f t="shared" si="928"/>
        <v>309</v>
      </c>
      <c r="L429" s="420"/>
      <c r="M429" s="371">
        <f t="shared" si="929"/>
        <v>334</v>
      </c>
      <c r="N429" s="372">
        <f t="shared" si="930"/>
        <v>309</v>
      </c>
      <c r="O429" s="371">
        <f t="shared" si="931"/>
        <v>0</v>
      </c>
      <c r="P429" s="372">
        <f t="shared" si="932"/>
        <v>309</v>
      </c>
      <c r="Q429" s="424">
        <v>39</v>
      </c>
      <c r="R429" s="510">
        <v>45</v>
      </c>
      <c r="S429" s="371">
        <f t="shared" si="933"/>
        <v>0</v>
      </c>
      <c r="T429" s="372">
        <f t="shared" si="934"/>
        <v>45</v>
      </c>
      <c r="U429" s="426">
        <v>17</v>
      </c>
      <c r="V429" s="510">
        <v>11</v>
      </c>
      <c r="W429" s="371">
        <f t="shared" si="935"/>
        <v>0</v>
      </c>
      <c r="X429" s="372">
        <f t="shared" si="936"/>
        <v>11</v>
      </c>
      <c r="Y429" s="426"/>
      <c r="Z429" s="425"/>
      <c r="AA429" s="371">
        <f t="shared" si="937"/>
        <v>0</v>
      </c>
      <c r="AB429" s="372">
        <f t="shared" si="938"/>
        <v>0</v>
      </c>
      <c r="AC429" s="358">
        <f t="shared" si="939"/>
        <v>56</v>
      </c>
      <c r="AD429" s="372">
        <f t="shared" si="940"/>
        <v>56</v>
      </c>
      <c r="AE429" s="358">
        <f t="shared" si="941"/>
        <v>0</v>
      </c>
      <c r="AF429" s="372">
        <f t="shared" si="942"/>
        <v>56</v>
      </c>
      <c r="AG429" s="427">
        <v>3.5384615384615383</v>
      </c>
      <c r="AH429" s="510">
        <v>3</v>
      </c>
      <c r="AI429" s="371">
        <f t="shared" si="943"/>
        <v>138</v>
      </c>
      <c r="AJ429" s="372">
        <f t="shared" si="944"/>
        <v>135</v>
      </c>
      <c r="AK429" s="426">
        <v>5.2352941176470589</v>
      </c>
      <c r="AL429" s="510">
        <v>2.7</v>
      </c>
      <c r="AM429" s="371">
        <f t="shared" si="945"/>
        <v>89</v>
      </c>
      <c r="AN429" s="372">
        <f t="shared" si="946"/>
        <v>29.700000000000003</v>
      </c>
      <c r="AO429" s="426"/>
      <c r="AP429" s="446"/>
      <c r="AQ429" s="371">
        <f t="shared" si="947"/>
        <v>0</v>
      </c>
      <c r="AR429" s="372">
        <f t="shared" si="948"/>
        <v>0</v>
      </c>
      <c r="AS429" s="371">
        <f t="shared" si="949"/>
        <v>4.0535714285714288</v>
      </c>
      <c r="AT429" s="372">
        <f t="shared" si="950"/>
        <v>2.9410714285714286</v>
      </c>
      <c r="AU429" s="371">
        <f t="shared" si="951"/>
        <v>227</v>
      </c>
      <c r="AV429" s="372">
        <f t="shared" si="952"/>
        <v>164.7</v>
      </c>
      <c r="AW429" s="426"/>
      <c r="AX429" s="510">
        <v>68.5</v>
      </c>
      <c r="AY429" s="371">
        <f t="shared" si="953"/>
        <v>0</v>
      </c>
      <c r="AZ429" s="372">
        <f t="shared" si="954"/>
        <v>3082.5</v>
      </c>
      <c r="BA429" s="426"/>
      <c r="BB429" s="510">
        <v>61.1</v>
      </c>
      <c r="BC429" s="371">
        <f t="shared" si="955"/>
        <v>0</v>
      </c>
      <c r="BD429" s="372">
        <f t="shared" si="956"/>
        <v>672.1</v>
      </c>
      <c r="BE429" s="421"/>
      <c r="BF429" s="420"/>
      <c r="BG429" s="371">
        <f t="shared" si="969"/>
        <v>0</v>
      </c>
      <c r="BH429" s="372">
        <f t="shared" si="969"/>
        <v>0</v>
      </c>
      <c r="BI429" s="371">
        <f t="shared" si="970"/>
        <v>0</v>
      </c>
      <c r="BJ429" s="372">
        <f t="shared" si="970"/>
        <v>67.046428571428564</v>
      </c>
      <c r="BK429" s="371">
        <f t="shared" si="971"/>
        <v>0</v>
      </c>
      <c r="BL429" s="372">
        <f t="shared" si="971"/>
        <v>3754.5999999999995</v>
      </c>
      <c r="BM429" s="431">
        <v>92</v>
      </c>
      <c r="BN429" s="510">
        <v>92</v>
      </c>
      <c r="BO429" s="371">
        <f t="shared" si="1007"/>
        <v>0</v>
      </c>
      <c r="BP429" s="372">
        <f t="shared" si="1007"/>
        <v>92</v>
      </c>
      <c r="BQ429" s="426">
        <v>56</v>
      </c>
      <c r="BR429" s="510">
        <v>49</v>
      </c>
      <c r="BS429" s="371">
        <f t="shared" si="1008"/>
        <v>0</v>
      </c>
      <c r="BT429" s="372">
        <f t="shared" si="1008"/>
        <v>49</v>
      </c>
      <c r="BU429" s="426"/>
      <c r="BV429" s="425"/>
      <c r="BW429" s="371">
        <f t="shared" si="1009"/>
        <v>0</v>
      </c>
      <c r="BX429" s="423">
        <f t="shared" si="967"/>
        <v>0</v>
      </c>
      <c r="BY429" s="358">
        <f t="shared" si="972"/>
        <v>148</v>
      </c>
      <c r="BZ429" s="372">
        <f t="shared" si="972"/>
        <v>141</v>
      </c>
      <c r="CA429" s="358">
        <f t="shared" si="973"/>
        <v>0</v>
      </c>
      <c r="CB429" s="372">
        <f t="shared" si="973"/>
        <v>141</v>
      </c>
      <c r="CC429" s="427">
        <v>5.1630434782608692</v>
      </c>
      <c r="CD429" s="510">
        <v>4.9000000000000004</v>
      </c>
      <c r="CE429" s="371">
        <f t="shared" si="924"/>
        <v>474.99999999999994</v>
      </c>
      <c r="CF429" s="372">
        <f t="shared" si="924"/>
        <v>450.8</v>
      </c>
      <c r="CG429" s="426">
        <v>5.9642857142857144</v>
      </c>
      <c r="CH429" s="510">
        <v>5.9</v>
      </c>
      <c r="CI429" s="371">
        <f t="shared" si="1010"/>
        <v>334</v>
      </c>
      <c r="CJ429" s="372">
        <f t="shared" si="1010"/>
        <v>289.10000000000002</v>
      </c>
      <c r="CK429" s="426"/>
      <c r="CL429" s="446"/>
      <c r="CM429" s="371">
        <f t="shared" si="1011"/>
        <v>0</v>
      </c>
      <c r="CN429" s="372">
        <f t="shared" si="1011"/>
        <v>0</v>
      </c>
      <c r="CO429" s="371">
        <f t="shared" si="974"/>
        <v>5.4662162162162158</v>
      </c>
      <c r="CP429" s="372">
        <f t="shared" si="974"/>
        <v>5.2475177304964546</v>
      </c>
      <c r="CQ429" s="371">
        <f t="shared" si="975"/>
        <v>808.99999999999989</v>
      </c>
      <c r="CR429" s="372">
        <f t="shared" si="975"/>
        <v>739.90000000000009</v>
      </c>
      <c r="CS429" s="426"/>
      <c r="CT429" s="510">
        <v>91.9</v>
      </c>
      <c r="CU429" s="371">
        <f t="shared" si="925"/>
        <v>0</v>
      </c>
      <c r="CV429" s="372">
        <f t="shared" si="925"/>
        <v>8454.8000000000011</v>
      </c>
      <c r="CW429" s="426"/>
      <c r="CX429" s="510">
        <v>89.9</v>
      </c>
      <c r="CY429" s="371">
        <f t="shared" si="926"/>
        <v>0</v>
      </c>
      <c r="CZ429" s="372">
        <f t="shared" si="926"/>
        <v>4405.1000000000004</v>
      </c>
      <c r="DA429" s="421"/>
      <c r="DB429" s="420"/>
      <c r="DC429" s="371">
        <f t="shared" si="976"/>
        <v>0</v>
      </c>
      <c r="DD429" s="372">
        <f t="shared" si="976"/>
        <v>0</v>
      </c>
      <c r="DE429" s="371">
        <f t="shared" si="977"/>
        <v>0</v>
      </c>
      <c r="DF429" s="372">
        <f t="shared" si="977"/>
        <v>91.204964539007108</v>
      </c>
      <c r="DG429" s="371">
        <f t="shared" si="978"/>
        <v>0</v>
      </c>
      <c r="DH429" s="372">
        <f t="shared" si="978"/>
        <v>12859.900000000001</v>
      </c>
      <c r="DI429" s="371">
        <f t="shared" si="979"/>
        <v>204</v>
      </c>
      <c r="DJ429" s="372">
        <f t="shared" si="979"/>
        <v>197</v>
      </c>
      <c r="DK429" s="371">
        <f t="shared" si="979"/>
        <v>0</v>
      </c>
      <c r="DL429" s="372">
        <f t="shared" si="968"/>
        <v>197</v>
      </c>
      <c r="DM429" s="371">
        <f t="shared" si="980"/>
        <v>5.0784313725490193</v>
      </c>
      <c r="DN429" s="372">
        <f t="shared" si="980"/>
        <v>4.5918781725888334</v>
      </c>
      <c r="DO429" s="371">
        <f t="shared" si="981"/>
        <v>1036</v>
      </c>
      <c r="DP429" s="372">
        <f t="shared" si="981"/>
        <v>904.60000000000014</v>
      </c>
      <c r="DQ429" s="371">
        <f t="shared" si="982"/>
        <v>0</v>
      </c>
      <c r="DR429" s="372">
        <f t="shared" si="982"/>
        <v>84.337563451776646</v>
      </c>
      <c r="DS429" s="371">
        <f t="shared" si="983"/>
        <v>0</v>
      </c>
      <c r="DT429" s="372">
        <f t="shared" si="983"/>
        <v>16614.5</v>
      </c>
      <c r="DU429" s="424">
        <v>27</v>
      </c>
      <c r="DV429" s="510">
        <v>17</v>
      </c>
      <c r="DW429" s="371">
        <f t="shared" si="984"/>
        <v>0</v>
      </c>
      <c r="DX429" s="372">
        <f t="shared" si="984"/>
        <v>17</v>
      </c>
      <c r="DY429" s="426">
        <v>18</v>
      </c>
      <c r="DZ429" s="510">
        <v>21</v>
      </c>
      <c r="EA429" s="371">
        <f t="shared" si="985"/>
        <v>0</v>
      </c>
      <c r="EB429" s="372">
        <f t="shared" si="985"/>
        <v>21</v>
      </c>
      <c r="EC429" s="426"/>
      <c r="ED429" s="425"/>
      <c r="EE429" s="371">
        <f t="shared" si="986"/>
        <v>0</v>
      </c>
      <c r="EF429" s="372">
        <f t="shared" si="986"/>
        <v>0</v>
      </c>
      <c r="EG429" s="358">
        <f t="shared" si="987"/>
        <v>45</v>
      </c>
      <c r="EH429" s="372">
        <f t="shared" si="987"/>
        <v>38</v>
      </c>
      <c r="EI429" s="358">
        <f t="shared" si="988"/>
        <v>0</v>
      </c>
      <c r="EJ429" s="372">
        <f t="shared" si="988"/>
        <v>38</v>
      </c>
      <c r="EK429" s="427">
        <v>4.5185185185185182</v>
      </c>
      <c r="EL429" s="510">
        <v>3.3</v>
      </c>
      <c r="EM429" s="371">
        <f t="shared" si="959"/>
        <v>121.99999999999999</v>
      </c>
      <c r="EN429" s="372">
        <f t="shared" si="959"/>
        <v>56.099999999999994</v>
      </c>
      <c r="EO429" s="426">
        <v>4.2777777777777777</v>
      </c>
      <c r="EP429" s="510">
        <v>3.6</v>
      </c>
      <c r="EQ429" s="371">
        <f t="shared" si="1012"/>
        <v>77</v>
      </c>
      <c r="ER429" s="372">
        <f t="shared" si="1012"/>
        <v>75.600000000000009</v>
      </c>
      <c r="ES429" s="426"/>
      <c r="ET429" s="446"/>
      <c r="EU429" s="371">
        <f t="shared" si="957"/>
        <v>0</v>
      </c>
      <c r="EV429" s="372">
        <f t="shared" si="958"/>
        <v>0</v>
      </c>
      <c r="EW429" s="371">
        <f t="shared" si="989"/>
        <v>4.4222222222222225</v>
      </c>
      <c r="EX429" s="372">
        <f t="shared" si="989"/>
        <v>3.4657894736842101</v>
      </c>
      <c r="EY429" s="371">
        <f t="shared" si="990"/>
        <v>199</v>
      </c>
      <c r="EZ429" s="372">
        <f t="shared" si="990"/>
        <v>131.69999999999999</v>
      </c>
      <c r="FA429" s="426"/>
      <c r="FB429" s="510">
        <v>67.7</v>
      </c>
      <c r="FC429" s="371">
        <f t="shared" si="991"/>
        <v>0</v>
      </c>
      <c r="FD429" s="372">
        <f t="shared" si="991"/>
        <v>1150.9000000000001</v>
      </c>
      <c r="FE429" s="426"/>
      <c r="FF429" s="510">
        <v>62.4</v>
      </c>
      <c r="FG429" s="371">
        <f t="shared" si="992"/>
        <v>0</v>
      </c>
      <c r="FH429" s="372">
        <f t="shared" si="992"/>
        <v>1310.3999999999999</v>
      </c>
      <c r="FI429" s="421"/>
      <c r="FJ429" s="420"/>
      <c r="FK429" s="371">
        <f t="shared" si="993"/>
        <v>0</v>
      </c>
      <c r="FL429" s="372">
        <f t="shared" si="993"/>
        <v>0</v>
      </c>
      <c r="FM429" s="371">
        <f t="shared" si="994"/>
        <v>0</v>
      </c>
      <c r="FN429" s="372">
        <f t="shared" si="994"/>
        <v>64.771052631578954</v>
      </c>
      <c r="FO429" s="371">
        <f t="shared" si="995"/>
        <v>0</v>
      </c>
      <c r="FP429" s="372">
        <f t="shared" si="995"/>
        <v>2461.3000000000002</v>
      </c>
      <c r="FQ429" s="424">
        <v>85</v>
      </c>
      <c r="FR429" s="510">
        <v>74</v>
      </c>
      <c r="FS429" s="371">
        <f t="shared" si="996"/>
        <v>0</v>
      </c>
      <c r="FT429" s="372">
        <f t="shared" si="996"/>
        <v>74</v>
      </c>
      <c r="FU429" s="426">
        <v>6.5647058823529409</v>
      </c>
      <c r="FV429" s="510">
        <v>4.7</v>
      </c>
      <c r="FW429" s="371">
        <f t="shared" si="997"/>
        <v>558</v>
      </c>
      <c r="FX429" s="372">
        <f t="shared" si="997"/>
        <v>347.8</v>
      </c>
      <c r="FY429" s="426"/>
      <c r="FZ429" s="510">
        <v>64.7</v>
      </c>
      <c r="GA429" s="371">
        <f t="shared" si="998"/>
        <v>0</v>
      </c>
      <c r="GB429" s="372">
        <f t="shared" si="998"/>
        <v>4787.8</v>
      </c>
      <c r="GC429" s="406">
        <f t="shared" si="962"/>
        <v>158</v>
      </c>
      <c r="GD429" s="372">
        <f t="shared" si="962"/>
        <v>154</v>
      </c>
      <c r="GE429" s="371">
        <f t="shared" si="962"/>
        <v>0</v>
      </c>
      <c r="GF429" s="372">
        <f t="shared" si="960"/>
        <v>154</v>
      </c>
      <c r="GG429" s="371">
        <f t="shared" si="999"/>
        <v>735</v>
      </c>
      <c r="GH429" s="372">
        <f t="shared" si="999"/>
        <v>641.9</v>
      </c>
      <c r="GI429" s="371" t="str">
        <f t="shared" si="1000"/>
        <v/>
      </c>
      <c r="GJ429" s="372">
        <f t="shared" si="1000"/>
        <v>12688.2</v>
      </c>
      <c r="GK429" s="406">
        <f t="shared" si="963"/>
        <v>91</v>
      </c>
      <c r="GL429" s="372">
        <f t="shared" si="963"/>
        <v>81</v>
      </c>
      <c r="GM429" s="371">
        <f t="shared" si="963"/>
        <v>0</v>
      </c>
      <c r="GN429" s="372">
        <f t="shared" si="961"/>
        <v>81</v>
      </c>
      <c r="GO429" s="371">
        <f t="shared" si="1001"/>
        <v>500</v>
      </c>
      <c r="GP429" s="372">
        <f t="shared" si="1001"/>
        <v>394.40000000000003</v>
      </c>
      <c r="GQ429" s="371">
        <f t="shared" si="1002"/>
        <v>0</v>
      </c>
      <c r="GR429" s="372">
        <f t="shared" si="1002"/>
        <v>6387.6</v>
      </c>
      <c r="GS429" s="406">
        <f t="shared" si="964"/>
        <v>249</v>
      </c>
      <c r="GT429" s="372">
        <f t="shared" si="964"/>
        <v>235</v>
      </c>
      <c r="GU429" s="371">
        <f t="shared" si="964"/>
        <v>0</v>
      </c>
      <c r="GV429" s="372">
        <f t="shared" si="964"/>
        <v>235</v>
      </c>
      <c r="GW429" s="371">
        <f t="shared" si="1003"/>
        <v>1235</v>
      </c>
      <c r="GX429" s="372">
        <f t="shared" si="1003"/>
        <v>1036.3</v>
      </c>
      <c r="GY429" s="371" t="str">
        <f t="shared" si="1003"/>
        <v/>
      </c>
      <c r="GZ429" s="372">
        <f t="shared" si="1003"/>
        <v>19075.800000000003</v>
      </c>
      <c r="HA429" s="406">
        <f t="shared" si="965"/>
        <v>0</v>
      </c>
      <c r="HB429" s="372">
        <f t="shared" si="965"/>
        <v>0</v>
      </c>
      <c r="HC429" s="371">
        <f t="shared" si="965"/>
        <v>0</v>
      </c>
      <c r="HD429" s="372">
        <f t="shared" si="965"/>
        <v>0</v>
      </c>
      <c r="HE429" s="371" t="str">
        <f t="shared" si="966"/>
        <v/>
      </c>
      <c r="HF429" s="372" t="str">
        <f t="shared" si="966"/>
        <v/>
      </c>
      <c r="HG429" s="371" t="str">
        <f t="shared" si="1004"/>
        <v/>
      </c>
      <c r="HH429" s="372" t="str">
        <f t="shared" si="1004"/>
        <v/>
      </c>
      <c r="HI429" s="406">
        <f t="shared" si="1005"/>
        <v>1793</v>
      </c>
      <c r="HJ429" s="372">
        <f t="shared" si="1005"/>
        <v>1384.1000000000001</v>
      </c>
      <c r="HK429" s="371" t="str">
        <f t="shared" si="1006"/>
        <v/>
      </c>
      <c r="HL429" s="371">
        <f t="shared" si="1006"/>
        <v>23863.599999999999</v>
      </c>
    </row>
    <row r="430" spans="1:220" ht="15">
      <c r="A430" s="488" t="s">
        <v>287</v>
      </c>
      <c r="B430" s="487" t="s">
        <v>648</v>
      </c>
      <c r="C430" s="48"/>
      <c r="D430" s="488">
        <v>229319</v>
      </c>
      <c r="E430" s="442">
        <v>9</v>
      </c>
      <c r="F430" s="676">
        <v>342</v>
      </c>
      <c r="G430" s="420">
        <v>301</v>
      </c>
      <c r="H430" s="421">
        <v>1</v>
      </c>
      <c r="I430" s="510">
        <v>1</v>
      </c>
      <c r="J430" s="371">
        <f t="shared" si="927"/>
        <v>341</v>
      </c>
      <c r="K430" s="372">
        <f t="shared" si="928"/>
        <v>300</v>
      </c>
      <c r="L430" s="420"/>
      <c r="M430" s="371">
        <f t="shared" si="929"/>
        <v>341</v>
      </c>
      <c r="N430" s="372">
        <f t="shared" si="930"/>
        <v>300</v>
      </c>
      <c r="O430" s="371">
        <f t="shared" si="931"/>
        <v>0</v>
      </c>
      <c r="P430" s="372">
        <f t="shared" si="932"/>
        <v>300</v>
      </c>
      <c r="Q430" s="424">
        <v>13</v>
      </c>
      <c r="R430" s="510">
        <v>18</v>
      </c>
      <c r="S430" s="371">
        <f t="shared" si="933"/>
        <v>0</v>
      </c>
      <c r="T430" s="372">
        <f t="shared" si="934"/>
        <v>18</v>
      </c>
      <c r="U430" s="426">
        <v>4</v>
      </c>
      <c r="V430" s="510">
        <v>10</v>
      </c>
      <c r="W430" s="371">
        <f t="shared" si="935"/>
        <v>0</v>
      </c>
      <c r="X430" s="372">
        <f t="shared" si="936"/>
        <v>10</v>
      </c>
      <c r="Y430" s="426"/>
      <c r="Z430" s="425"/>
      <c r="AA430" s="371">
        <f t="shared" si="937"/>
        <v>0</v>
      </c>
      <c r="AB430" s="372">
        <f t="shared" si="938"/>
        <v>0</v>
      </c>
      <c r="AC430" s="358">
        <f t="shared" si="939"/>
        <v>17</v>
      </c>
      <c r="AD430" s="372">
        <f t="shared" si="940"/>
        <v>28</v>
      </c>
      <c r="AE430" s="358">
        <f t="shared" si="941"/>
        <v>0</v>
      </c>
      <c r="AF430" s="372">
        <f t="shared" si="942"/>
        <v>28</v>
      </c>
      <c r="AG430" s="427">
        <v>3</v>
      </c>
      <c r="AH430" s="510">
        <v>2.6</v>
      </c>
      <c r="AI430" s="371">
        <f t="shared" si="943"/>
        <v>39</v>
      </c>
      <c r="AJ430" s="372">
        <f t="shared" si="944"/>
        <v>46.800000000000004</v>
      </c>
      <c r="AK430" s="426">
        <v>2.5</v>
      </c>
      <c r="AL430" s="510">
        <v>2.5</v>
      </c>
      <c r="AM430" s="371">
        <f t="shared" si="945"/>
        <v>10</v>
      </c>
      <c r="AN430" s="372">
        <f t="shared" si="946"/>
        <v>25</v>
      </c>
      <c r="AO430" s="426"/>
      <c r="AP430" s="446"/>
      <c r="AQ430" s="371">
        <f t="shared" si="947"/>
        <v>0</v>
      </c>
      <c r="AR430" s="372">
        <f t="shared" si="948"/>
        <v>0</v>
      </c>
      <c r="AS430" s="371">
        <f t="shared" si="949"/>
        <v>2.8823529411764706</v>
      </c>
      <c r="AT430" s="372">
        <f t="shared" si="950"/>
        <v>2.5642857142857145</v>
      </c>
      <c r="AU430" s="371">
        <f t="shared" si="951"/>
        <v>49</v>
      </c>
      <c r="AV430" s="372">
        <f t="shared" si="952"/>
        <v>71.800000000000011</v>
      </c>
      <c r="AW430" s="426"/>
      <c r="AX430" s="510">
        <v>83.8</v>
      </c>
      <c r="AY430" s="371">
        <f t="shared" si="953"/>
        <v>0</v>
      </c>
      <c r="AZ430" s="372">
        <f t="shared" si="954"/>
        <v>1508.3999999999999</v>
      </c>
      <c r="BA430" s="426"/>
      <c r="BB430" s="510">
        <v>77.599999999999994</v>
      </c>
      <c r="BC430" s="371">
        <f t="shared" si="955"/>
        <v>0</v>
      </c>
      <c r="BD430" s="372">
        <f t="shared" si="956"/>
        <v>776</v>
      </c>
      <c r="BE430" s="421"/>
      <c r="BF430" s="420"/>
      <c r="BG430" s="371">
        <f t="shared" si="969"/>
        <v>0</v>
      </c>
      <c r="BH430" s="372">
        <f t="shared" si="969"/>
        <v>0</v>
      </c>
      <c r="BI430" s="371">
        <f t="shared" si="970"/>
        <v>0</v>
      </c>
      <c r="BJ430" s="372">
        <f t="shared" si="970"/>
        <v>81.585714285714275</v>
      </c>
      <c r="BK430" s="371">
        <f t="shared" si="971"/>
        <v>0</v>
      </c>
      <c r="BL430" s="372">
        <f t="shared" si="971"/>
        <v>2284.3999999999996</v>
      </c>
      <c r="BM430" s="431">
        <v>115</v>
      </c>
      <c r="BN430" s="510">
        <v>103</v>
      </c>
      <c r="BO430" s="371">
        <f t="shared" si="1007"/>
        <v>0</v>
      </c>
      <c r="BP430" s="372">
        <f t="shared" si="1007"/>
        <v>103</v>
      </c>
      <c r="BQ430" s="426">
        <v>70</v>
      </c>
      <c r="BR430" s="510">
        <v>50</v>
      </c>
      <c r="BS430" s="371">
        <f t="shared" si="1008"/>
        <v>0</v>
      </c>
      <c r="BT430" s="372">
        <f t="shared" si="1008"/>
        <v>50</v>
      </c>
      <c r="BU430" s="426"/>
      <c r="BV430" s="425"/>
      <c r="BW430" s="371">
        <f t="shared" si="1009"/>
        <v>0</v>
      </c>
      <c r="BX430" s="423">
        <f t="shared" si="967"/>
        <v>0</v>
      </c>
      <c r="BY430" s="358">
        <f t="shared" si="972"/>
        <v>185</v>
      </c>
      <c r="BZ430" s="372">
        <f t="shared" si="972"/>
        <v>153</v>
      </c>
      <c r="CA430" s="358">
        <f t="shared" si="973"/>
        <v>0</v>
      </c>
      <c r="CB430" s="372">
        <f t="shared" si="973"/>
        <v>153</v>
      </c>
      <c r="CC430" s="427">
        <v>3.9391304347826086</v>
      </c>
      <c r="CD430" s="510">
        <v>4.2</v>
      </c>
      <c r="CE430" s="371">
        <f t="shared" si="924"/>
        <v>453</v>
      </c>
      <c r="CF430" s="372">
        <f t="shared" si="924"/>
        <v>432.6</v>
      </c>
      <c r="CG430" s="426">
        <v>5.7714285714285714</v>
      </c>
      <c r="CH430" s="510">
        <v>5.5</v>
      </c>
      <c r="CI430" s="371">
        <f t="shared" si="1010"/>
        <v>404</v>
      </c>
      <c r="CJ430" s="372">
        <f t="shared" si="1010"/>
        <v>275</v>
      </c>
      <c r="CK430" s="426"/>
      <c r="CL430" s="446"/>
      <c r="CM430" s="371">
        <f t="shared" si="1011"/>
        <v>0</v>
      </c>
      <c r="CN430" s="372">
        <f t="shared" si="1011"/>
        <v>0</v>
      </c>
      <c r="CO430" s="371">
        <f t="shared" si="974"/>
        <v>4.6324324324324326</v>
      </c>
      <c r="CP430" s="372">
        <f t="shared" si="974"/>
        <v>4.62483660130719</v>
      </c>
      <c r="CQ430" s="371">
        <f t="shared" si="975"/>
        <v>857</v>
      </c>
      <c r="CR430" s="372">
        <f t="shared" si="975"/>
        <v>707.6</v>
      </c>
      <c r="CS430" s="426"/>
      <c r="CT430" s="510">
        <v>103.1</v>
      </c>
      <c r="CU430" s="371">
        <f t="shared" si="925"/>
        <v>0</v>
      </c>
      <c r="CV430" s="372">
        <f t="shared" si="925"/>
        <v>10619.3</v>
      </c>
      <c r="CW430" s="426"/>
      <c r="CX430" s="510">
        <v>98.7</v>
      </c>
      <c r="CY430" s="371">
        <f t="shared" si="926"/>
        <v>0</v>
      </c>
      <c r="CZ430" s="372">
        <f t="shared" si="926"/>
        <v>4935</v>
      </c>
      <c r="DA430" s="421"/>
      <c r="DB430" s="420"/>
      <c r="DC430" s="371">
        <f t="shared" si="976"/>
        <v>0</v>
      </c>
      <c r="DD430" s="372">
        <f t="shared" si="976"/>
        <v>0</v>
      </c>
      <c r="DE430" s="371">
        <f t="shared" si="977"/>
        <v>0</v>
      </c>
      <c r="DF430" s="372">
        <f t="shared" si="977"/>
        <v>101.66209150326797</v>
      </c>
      <c r="DG430" s="371">
        <f t="shared" si="978"/>
        <v>0</v>
      </c>
      <c r="DH430" s="372">
        <f t="shared" si="978"/>
        <v>15554.3</v>
      </c>
      <c r="DI430" s="371">
        <f t="shared" si="979"/>
        <v>202</v>
      </c>
      <c r="DJ430" s="372">
        <f t="shared" si="979"/>
        <v>181</v>
      </c>
      <c r="DK430" s="371">
        <f t="shared" si="979"/>
        <v>0</v>
      </c>
      <c r="DL430" s="372">
        <f t="shared" si="968"/>
        <v>181</v>
      </c>
      <c r="DM430" s="371">
        <f t="shared" si="980"/>
        <v>4.4851485148514856</v>
      </c>
      <c r="DN430" s="372">
        <f t="shared" si="980"/>
        <v>4.3060773480662986</v>
      </c>
      <c r="DO430" s="371">
        <f t="shared" si="981"/>
        <v>906.00000000000011</v>
      </c>
      <c r="DP430" s="372">
        <f t="shared" si="981"/>
        <v>779.40000000000009</v>
      </c>
      <c r="DQ430" s="371">
        <f t="shared" si="982"/>
        <v>0</v>
      </c>
      <c r="DR430" s="372">
        <f t="shared" si="982"/>
        <v>98.556353591160203</v>
      </c>
      <c r="DS430" s="371">
        <f t="shared" si="983"/>
        <v>0</v>
      </c>
      <c r="DT430" s="372">
        <f t="shared" si="983"/>
        <v>17838.699999999997</v>
      </c>
      <c r="DU430" s="424">
        <v>64</v>
      </c>
      <c r="DV430" s="510">
        <v>42</v>
      </c>
      <c r="DW430" s="371">
        <f t="shared" si="984"/>
        <v>0</v>
      </c>
      <c r="DX430" s="372">
        <f t="shared" si="984"/>
        <v>42</v>
      </c>
      <c r="DY430" s="426">
        <v>47</v>
      </c>
      <c r="DZ430" s="510">
        <v>34</v>
      </c>
      <c r="EA430" s="371">
        <f t="shared" si="985"/>
        <v>0</v>
      </c>
      <c r="EB430" s="372">
        <f t="shared" si="985"/>
        <v>34</v>
      </c>
      <c r="EC430" s="426"/>
      <c r="ED430" s="425"/>
      <c r="EE430" s="371">
        <f t="shared" si="986"/>
        <v>0</v>
      </c>
      <c r="EF430" s="372">
        <f t="shared" si="986"/>
        <v>0</v>
      </c>
      <c r="EG430" s="358">
        <f t="shared" si="987"/>
        <v>111</v>
      </c>
      <c r="EH430" s="372">
        <f t="shared" si="987"/>
        <v>76</v>
      </c>
      <c r="EI430" s="358">
        <f t="shared" si="988"/>
        <v>0</v>
      </c>
      <c r="EJ430" s="372">
        <f t="shared" si="988"/>
        <v>76</v>
      </c>
      <c r="EK430" s="427">
        <v>3.21875</v>
      </c>
      <c r="EL430" s="510">
        <v>2.9</v>
      </c>
      <c r="EM430" s="371">
        <f t="shared" si="959"/>
        <v>206</v>
      </c>
      <c r="EN430" s="372">
        <f t="shared" si="959"/>
        <v>121.8</v>
      </c>
      <c r="EO430" s="426">
        <v>3.0638297872340425</v>
      </c>
      <c r="EP430" s="510">
        <v>3</v>
      </c>
      <c r="EQ430" s="371">
        <f t="shared" si="1012"/>
        <v>144</v>
      </c>
      <c r="ER430" s="372">
        <f t="shared" si="1012"/>
        <v>102</v>
      </c>
      <c r="ES430" s="426"/>
      <c r="ET430" s="446"/>
      <c r="EU430" s="371">
        <f t="shared" si="957"/>
        <v>0</v>
      </c>
      <c r="EV430" s="372">
        <f t="shared" si="958"/>
        <v>0</v>
      </c>
      <c r="EW430" s="371">
        <f t="shared" si="989"/>
        <v>3.1531531531531534</v>
      </c>
      <c r="EX430" s="372">
        <f t="shared" si="989"/>
        <v>2.9447368421052631</v>
      </c>
      <c r="EY430" s="371">
        <f t="shared" si="990"/>
        <v>350</v>
      </c>
      <c r="EZ430" s="372">
        <f t="shared" si="990"/>
        <v>223.79999999999998</v>
      </c>
      <c r="FA430" s="426"/>
      <c r="FB430" s="510">
        <v>76.7</v>
      </c>
      <c r="FC430" s="371">
        <f t="shared" si="991"/>
        <v>0</v>
      </c>
      <c r="FD430" s="372">
        <f t="shared" si="991"/>
        <v>3221.4</v>
      </c>
      <c r="FE430" s="426"/>
      <c r="FF430" s="510">
        <v>67.599999999999994</v>
      </c>
      <c r="FG430" s="371">
        <f t="shared" si="992"/>
        <v>0</v>
      </c>
      <c r="FH430" s="372">
        <f t="shared" si="992"/>
        <v>2298.3999999999996</v>
      </c>
      <c r="FI430" s="421"/>
      <c r="FJ430" s="420"/>
      <c r="FK430" s="371">
        <f t="shared" si="993"/>
        <v>0</v>
      </c>
      <c r="FL430" s="372">
        <f t="shared" si="993"/>
        <v>0</v>
      </c>
      <c r="FM430" s="371">
        <f t="shared" si="994"/>
        <v>0</v>
      </c>
      <c r="FN430" s="372">
        <f t="shared" si="994"/>
        <v>72.628947368421038</v>
      </c>
      <c r="FO430" s="371">
        <f t="shared" si="995"/>
        <v>0</v>
      </c>
      <c r="FP430" s="372">
        <f t="shared" si="995"/>
        <v>5519.7999999999993</v>
      </c>
      <c r="FQ430" s="424">
        <v>28</v>
      </c>
      <c r="FR430" s="510">
        <v>43</v>
      </c>
      <c r="FS430" s="371">
        <f t="shared" si="996"/>
        <v>0</v>
      </c>
      <c r="FT430" s="372">
        <f t="shared" si="996"/>
        <v>43</v>
      </c>
      <c r="FU430" s="426">
        <v>5.3928571428571432</v>
      </c>
      <c r="FV430" s="510">
        <v>5.2</v>
      </c>
      <c r="FW430" s="371">
        <f t="shared" si="997"/>
        <v>151</v>
      </c>
      <c r="FX430" s="372">
        <f t="shared" si="997"/>
        <v>223.6</v>
      </c>
      <c r="FY430" s="426"/>
      <c r="FZ430" s="510">
        <v>78.8</v>
      </c>
      <c r="GA430" s="371">
        <f t="shared" si="998"/>
        <v>0</v>
      </c>
      <c r="GB430" s="372">
        <f t="shared" si="998"/>
        <v>3388.4</v>
      </c>
      <c r="GC430" s="406">
        <f t="shared" si="962"/>
        <v>192</v>
      </c>
      <c r="GD430" s="372">
        <f t="shared" si="962"/>
        <v>163</v>
      </c>
      <c r="GE430" s="371">
        <f t="shared" si="962"/>
        <v>0</v>
      </c>
      <c r="GF430" s="372">
        <f t="shared" si="960"/>
        <v>163</v>
      </c>
      <c r="GG430" s="371">
        <f t="shared" si="999"/>
        <v>698</v>
      </c>
      <c r="GH430" s="372">
        <f t="shared" si="999"/>
        <v>601.20000000000005</v>
      </c>
      <c r="GI430" s="371" t="str">
        <f t="shared" si="1000"/>
        <v/>
      </c>
      <c r="GJ430" s="372">
        <f t="shared" si="1000"/>
        <v>15349.099999999999</v>
      </c>
      <c r="GK430" s="406">
        <f t="shared" si="963"/>
        <v>121</v>
      </c>
      <c r="GL430" s="372">
        <f t="shared" si="963"/>
        <v>94</v>
      </c>
      <c r="GM430" s="371">
        <f t="shared" si="963"/>
        <v>0</v>
      </c>
      <c r="GN430" s="372">
        <f t="shared" si="961"/>
        <v>94</v>
      </c>
      <c r="GO430" s="371">
        <f t="shared" si="1001"/>
        <v>558</v>
      </c>
      <c r="GP430" s="372">
        <f t="shared" si="1001"/>
        <v>402</v>
      </c>
      <c r="GQ430" s="371">
        <f t="shared" si="1002"/>
        <v>0</v>
      </c>
      <c r="GR430" s="372">
        <f t="shared" si="1002"/>
        <v>8009.4</v>
      </c>
      <c r="GS430" s="406">
        <f t="shared" si="964"/>
        <v>313</v>
      </c>
      <c r="GT430" s="372">
        <f t="shared" si="964"/>
        <v>257</v>
      </c>
      <c r="GU430" s="371">
        <f t="shared" si="964"/>
        <v>0</v>
      </c>
      <c r="GV430" s="372">
        <f t="shared" si="964"/>
        <v>257</v>
      </c>
      <c r="GW430" s="371">
        <f t="shared" si="1003"/>
        <v>1256</v>
      </c>
      <c r="GX430" s="372">
        <f t="shared" si="1003"/>
        <v>1003.2</v>
      </c>
      <c r="GY430" s="371" t="str">
        <f t="shared" si="1003"/>
        <v/>
      </c>
      <c r="GZ430" s="372">
        <f t="shared" si="1003"/>
        <v>23358.5</v>
      </c>
      <c r="HA430" s="406">
        <f t="shared" si="965"/>
        <v>0</v>
      </c>
      <c r="HB430" s="372">
        <f t="shared" si="965"/>
        <v>0</v>
      </c>
      <c r="HC430" s="371">
        <f t="shared" si="965"/>
        <v>0</v>
      </c>
      <c r="HD430" s="372">
        <f t="shared" si="965"/>
        <v>0</v>
      </c>
      <c r="HE430" s="371" t="str">
        <f t="shared" si="966"/>
        <v/>
      </c>
      <c r="HF430" s="372" t="str">
        <f t="shared" si="966"/>
        <v/>
      </c>
      <c r="HG430" s="371" t="str">
        <f t="shared" si="1004"/>
        <v/>
      </c>
      <c r="HH430" s="372" t="str">
        <f t="shared" si="1004"/>
        <v/>
      </c>
      <c r="HI430" s="406">
        <f t="shared" si="1005"/>
        <v>1407</v>
      </c>
      <c r="HJ430" s="372">
        <f t="shared" si="1005"/>
        <v>1226.8</v>
      </c>
      <c r="HK430" s="371" t="str">
        <f t="shared" si="1006"/>
        <v/>
      </c>
      <c r="HL430" s="371">
        <f t="shared" si="1006"/>
        <v>26746.899999999998</v>
      </c>
    </row>
    <row r="431" spans="1:220" ht="15">
      <c r="A431" s="488" t="s">
        <v>287</v>
      </c>
      <c r="B431" s="577" t="s">
        <v>649</v>
      </c>
      <c r="C431" s="578" t="s">
        <v>1066</v>
      </c>
      <c r="D431" s="488">
        <v>228680</v>
      </c>
      <c r="E431" s="442">
        <v>9</v>
      </c>
      <c r="F431" s="676">
        <v>690</v>
      </c>
      <c r="G431" s="420">
        <v>670</v>
      </c>
      <c r="H431" s="421">
        <v>78</v>
      </c>
      <c r="I431" s="510">
        <v>65</v>
      </c>
      <c r="J431" s="371">
        <f t="shared" si="927"/>
        <v>612</v>
      </c>
      <c r="K431" s="372">
        <f t="shared" si="928"/>
        <v>605</v>
      </c>
      <c r="L431" s="420"/>
      <c r="M431" s="371">
        <f t="shared" si="929"/>
        <v>612</v>
      </c>
      <c r="N431" s="372">
        <f t="shared" si="930"/>
        <v>605</v>
      </c>
      <c r="O431" s="371">
        <f t="shared" si="931"/>
        <v>0</v>
      </c>
      <c r="P431" s="372">
        <f t="shared" si="932"/>
        <v>605</v>
      </c>
      <c r="Q431" s="424">
        <v>17</v>
      </c>
      <c r="R431" s="510">
        <v>23</v>
      </c>
      <c r="S431" s="371">
        <f t="shared" si="933"/>
        <v>0</v>
      </c>
      <c r="T431" s="372">
        <f t="shared" si="934"/>
        <v>23</v>
      </c>
      <c r="U431" s="426">
        <v>2</v>
      </c>
      <c r="V431" s="510">
        <v>1</v>
      </c>
      <c r="W431" s="371">
        <f t="shared" si="935"/>
        <v>0</v>
      </c>
      <c r="X431" s="372">
        <f t="shared" si="936"/>
        <v>1</v>
      </c>
      <c r="Y431" s="426"/>
      <c r="Z431" s="425"/>
      <c r="AA431" s="371">
        <f t="shared" si="937"/>
        <v>0</v>
      </c>
      <c r="AB431" s="372">
        <f t="shared" si="938"/>
        <v>0</v>
      </c>
      <c r="AC431" s="358">
        <f t="shared" si="939"/>
        <v>19</v>
      </c>
      <c r="AD431" s="372">
        <f t="shared" si="940"/>
        <v>24</v>
      </c>
      <c r="AE431" s="358">
        <f t="shared" si="941"/>
        <v>0</v>
      </c>
      <c r="AF431" s="372">
        <f t="shared" si="942"/>
        <v>24</v>
      </c>
      <c r="AG431" s="427">
        <v>2.8235294117647061</v>
      </c>
      <c r="AH431" s="510">
        <v>2.8</v>
      </c>
      <c r="AI431" s="371">
        <f t="shared" si="943"/>
        <v>48</v>
      </c>
      <c r="AJ431" s="372">
        <f t="shared" si="944"/>
        <v>64.399999999999991</v>
      </c>
      <c r="AK431" s="426">
        <v>4</v>
      </c>
      <c r="AL431" s="510">
        <v>2</v>
      </c>
      <c r="AM431" s="371">
        <f t="shared" si="945"/>
        <v>8</v>
      </c>
      <c r="AN431" s="372">
        <f t="shared" si="946"/>
        <v>2</v>
      </c>
      <c r="AO431" s="426"/>
      <c r="AP431" s="446"/>
      <c r="AQ431" s="371">
        <f t="shared" si="947"/>
        <v>0</v>
      </c>
      <c r="AR431" s="372">
        <f t="shared" si="948"/>
        <v>0</v>
      </c>
      <c r="AS431" s="371">
        <f t="shared" si="949"/>
        <v>2.9473684210526314</v>
      </c>
      <c r="AT431" s="372">
        <f t="shared" si="950"/>
        <v>2.7666666666666662</v>
      </c>
      <c r="AU431" s="371">
        <f t="shared" si="951"/>
        <v>56</v>
      </c>
      <c r="AV431" s="372">
        <f t="shared" si="952"/>
        <v>66.399999999999991</v>
      </c>
      <c r="AW431" s="426"/>
      <c r="AX431" s="510">
        <v>83.5</v>
      </c>
      <c r="AY431" s="371">
        <f t="shared" si="953"/>
        <v>0</v>
      </c>
      <c r="AZ431" s="372">
        <f t="shared" si="954"/>
        <v>1920.5</v>
      </c>
      <c r="BA431" s="426"/>
      <c r="BB431" s="510">
        <v>73</v>
      </c>
      <c r="BC431" s="371">
        <f t="shared" si="955"/>
        <v>0</v>
      </c>
      <c r="BD431" s="372">
        <f t="shared" si="956"/>
        <v>73</v>
      </c>
      <c r="BE431" s="421"/>
      <c r="BF431" s="420"/>
      <c r="BG431" s="371">
        <f t="shared" si="969"/>
        <v>0</v>
      </c>
      <c r="BH431" s="372">
        <f t="shared" si="969"/>
        <v>0</v>
      </c>
      <c r="BI431" s="371">
        <f t="shared" si="970"/>
        <v>0</v>
      </c>
      <c r="BJ431" s="372">
        <f t="shared" si="970"/>
        <v>83.0625</v>
      </c>
      <c r="BK431" s="371">
        <f t="shared" si="971"/>
        <v>0</v>
      </c>
      <c r="BL431" s="372">
        <f t="shared" si="971"/>
        <v>1993.5</v>
      </c>
      <c r="BM431" s="431">
        <v>249</v>
      </c>
      <c r="BN431" s="510">
        <v>283</v>
      </c>
      <c r="BO431" s="371">
        <f t="shared" si="1007"/>
        <v>0</v>
      </c>
      <c r="BP431" s="372">
        <f t="shared" si="1007"/>
        <v>283</v>
      </c>
      <c r="BQ431" s="426">
        <v>32</v>
      </c>
      <c r="BR431" s="510">
        <v>18</v>
      </c>
      <c r="BS431" s="371">
        <f t="shared" si="1008"/>
        <v>0</v>
      </c>
      <c r="BT431" s="372">
        <f t="shared" si="1008"/>
        <v>18</v>
      </c>
      <c r="BU431" s="426"/>
      <c r="BV431" s="425"/>
      <c r="BW431" s="371">
        <f t="shared" si="1009"/>
        <v>0</v>
      </c>
      <c r="BX431" s="423">
        <f t="shared" si="967"/>
        <v>0</v>
      </c>
      <c r="BY431" s="358">
        <f t="shared" si="972"/>
        <v>281</v>
      </c>
      <c r="BZ431" s="372">
        <f t="shared" si="972"/>
        <v>301</v>
      </c>
      <c r="CA431" s="358">
        <f t="shared" si="973"/>
        <v>0</v>
      </c>
      <c r="CB431" s="372">
        <f t="shared" si="973"/>
        <v>301</v>
      </c>
      <c r="CC431" s="427">
        <v>3.2449799196787148</v>
      </c>
      <c r="CD431" s="510">
        <v>3.1</v>
      </c>
      <c r="CE431" s="371">
        <f t="shared" si="924"/>
        <v>808</v>
      </c>
      <c r="CF431" s="372">
        <f t="shared" si="924"/>
        <v>877.30000000000007</v>
      </c>
      <c r="CG431" s="426">
        <v>5.4375</v>
      </c>
      <c r="CH431" s="510">
        <v>5.6</v>
      </c>
      <c r="CI431" s="371">
        <f t="shared" si="1010"/>
        <v>174</v>
      </c>
      <c r="CJ431" s="372">
        <f t="shared" si="1010"/>
        <v>100.8</v>
      </c>
      <c r="CK431" s="426"/>
      <c r="CL431" s="446"/>
      <c r="CM431" s="371">
        <f t="shared" si="1011"/>
        <v>0</v>
      </c>
      <c r="CN431" s="372">
        <f t="shared" si="1011"/>
        <v>0</v>
      </c>
      <c r="CO431" s="371">
        <f t="shared" si="974"/>
        <v>3.4946619217081851</v>
      </c>
      <c r="CP431" s="372">
        <f t="shared" si="974"/>
        <v>3.2495016611295684</v>
      </c>
      <c r="CQ431" s="371">
        <f t="shared" si="975"/>
        <v>982</v>
      </c>
      <c r="CR431" s="372">
        <f t="shared" si="975"/>
        <v>978.10000000000014</v>
      </c>
      <c r="CS431" s="426"/>
      <c r="CT431" s="510">
        <v>94.6</v>
      </c>
      <c r="CU431" s="371">
        <f t="shared" si="925"/>
        <v>0</v>
      </c>
      <c r="CV431" s="372">
        <f t="shared" si="925"/>
        <v>26771.8</v>
      </c>
      <c r="CW431" s="426"/>
      <c r="CX431" s="510">
        <v>111.4</v>
      </c>
      <c r="CY431" s="371">
        <f t="shared" si="926"/>
        <v>0</v>
      </c>
      <c r="CZ431" s="372">
        <f t="shared" si="926"/>
        <v>2005.2</v>
      </c>
      <c r="DA431" s="421"/>
      <c r="DB431" s="420"/>
      <c r="DC431" s="371">
        <f t="shared" si="976"/>
        <v>0</v>
      </c>
      <c r="DD431" s="372">
        <f t="shared" si="976"/>
        <v>0</v>
      </c>
      <c r="DE431" s="371">
        <f t="shared" si="977"/>
        <v>0</v>
      </c>
      <c r="DF431" s="372">
        <f t="shared" si="977"/>
        <v>95.604651162790702</v>
      </c>
      <c r="DG431" s="371">
        <f t="shared" si="978"/>
        <v>0</v>
      </c>
      <c r="DH431" s="372">
        <f t="shared" si="978"/>
        <v>28777</v>
      </c>
      <c r="DI431" s="371">
        <f t="shared" si="979"/>
        <v>300</v>
      </c>
      <c r="DJ431" s="372">
        <f t="shared" si="979"/>
        <v>325</v>
      </c>
      <c r="DK431" s="371">
        <f t="shared" si="979"/>
        <v>0</v>
      </c>
      <c r="DL431" s="372">
        <f t="shared" si="968"/>
        <v>325</v>
      </c>
      <c r="DM431" s="371">
        <f t="shared" si="980"/>
        <v>3.46</v>
      </c>
      <c r="DN431" s="372">
        <f t="shared" si="980"/>
        <v>3.2138461538461547</v>
      </c>
      <c r="DO431" s="371">
        <f t="shared" si="981"/>
        <v>1038</v>
      </c>
      <c r="DP431" s="372">
        <f t="shared" si="981"/>
        <v>1044.5000000000002</v>
      </c>
      <c r="DQ431" s="371">
        <f t="shared" si="982"/>
        <v>0</v>
      </c>
      <c r="DR431" s="372">
        <f t="shared" si="982"/>
        <v>94.678461538461534</v>
      </c>
      <c r="DS431" s="371">
        <f t="shared" si="983"/>
        <v>0</v>
      </c>
      <c r="DT431" s="372">
        <f t="shared" si="983"/>
        <v>30770.5</v>
      </c>
      <c r="DU431" s="424">
        <v>253</v>
      </c>
      <c r="DV431" s="510">
        <v>218</v>
      </c>
      <c r="DW431" s="371">
        <f t="shared" si="984"/>
        <v>0</v>
      </c>
      <c r="DX431" s="372">
        <f t="shared" si="984"/>
        <v>218</v>
      </c>
      <c r="DY431" s="426">
        <v>37</v>
      </c>
      <c r="DZ431" s="510">
        <v>39</v>
      </c>
      <c r="EA431" s="371">
        <f t="shared" si="985"/>
        <v>0</v>
      </c>
      <c r="EB431" s="372">
        <f t="shared" si="985"/>
        <v>39</v>
      </c>
      <c r="EC431" s="426"/>
      <c r="ED431" s="425"/>
      <c r="EE431" s="371">
        <f t="shared" si="986"/>
        <v>0</v>
      </c>
      <c r="EF431" s="372">
        <f t="shared" si="986"/>
        <v>0</v>
      </c>
      <c r="EG431" s="358">
        <f t="shared" si="987"/>
        <v>290</v>
      </c>
      <c r="EH431" s="372">
        <f t="shared" si="987"/>
        <v>257</v>
      </c>
      <c r="EI431" s="358">
        <f t="shared" si="988"/>
        <v>0</v>
      </c>
      <c r="EJ431" s="372">
        <f t="shared" si="988"/>
        <v>257</v>
      </c>
      <c r="EK431" s="427">
        <v>2.731225296442688</v>
      </c>
      <c r="EL431" s="510">
        <v>3</v>
      </c>
      <c r="EM431" s="371">
        <f t="shared" si="959"/>
        <v>691</v>
      </c>
      <c r="EN431" s="372">
        <f t="shared" si="959"/>
        <v>654</v>
      </c>
      <c r="EO431" s="426">
        <v>3.3783783783783785</v>
      </c>
      <c r="EP431" s="510">
        <v>3</v>
      </c>
      <c r="EQ431" s="371">
        <f t="shared" si="1012"/>
        <v>125</v>
      </c>
      <c r="ER431" s="372">
        <f t="shared" si="1012"/>
        <v>117</v>
      </c>
      <c r="ES431" s="426"/>
      <c r="ET431" s="446"/>
      <c r="EU431" s="371">
        <f t="shared" si="957"/>
        <v>0</v>
      </c>
      <c r="EV431" s="372">
        <f t="shared" si="958"/>
        <v>0</v>
      </c>
      <c r="EW431" s="371">
        <f t="shared" si="989"/>
        <v>2.8137931034482757</v>
      </c>
      <c r="EX431" s="372">
        <f t="shared" si="989"/>
        <v>3</v>
      </c>
      <c r="EY431" s="371">
        <f t="shared" si="990"/>
        <v>816</v>
      </c>
      <c r="EZ431" s="372">
        <f t="shared" si="990"/>
        <v>771</v>
      </c>
      <c r="FA431" s="426"/>
      <c r="FB431" s="510">
        <v>81.8</v>
      </c>
      <c r="FC431" s="371">
        <f t="shared" si="991"/>
        <v>0</v>
      </c>
      <c r="FD431" s="372">
        <f t="shared" si="991"/>
        <v>17832.399999999998</v>
      </c>
      <c r="FE431" s="426"/>
      <c r="FF431" s="510">
        <v>78.3</v>
      </c>
      <c r="FG431" s="371">
        <f t="shared" si="992"/>
        <v>0</v>
      </c>
      <c r="FH431" s="372">
        <f t="shared" si="992"/>
        <v>3053.7</v>
      </c>
      <c r="FI431" s="421"/>
      <c r="FJ431" s="420"/>
      <c r="FK431" s="371">
        <f t="shared" si="993"/>
        <v>0</v>
      </c>
      <c r="FL431" s="372">
        <f t="shared" si="993"/>
        <v>0</v>
      </c>
      <c r="FM431" s="371">
        <f t="shared" si="994"/>
        <v>0</v>
      </c>
      <c r="FN431" s="372">
        <f t="shared" si="994"/>
        <v>81.268871595330737</v>
      </c>
      <c r="FO431" s="371">
        <f t="shared" si="995"/>
        <v>0</v>
      </c>
      <c r="FP431" s="372">
        <f t="shared" si="995"/>
        <v>20886.099999999999</v>
      </c>
      <c r="FQ431" s="424">
        <v>22</v>
      </c>
      <c r="FR431" s="510">
        <v>23</v>
      </c>
      <c r="FS431" s="371">
        <f t="shared" si="996"/>
        <v>0</v>
      </c>
      <c r="FT431" s="372">
        <f t="shared" si="996"/>
        <v>23</v>
      </c>
      <c r="FU431" s="426">
        <v>4.5454545454545459</v>
      </c>
      <c r="FV431" s="510">
        <v>2.9</v>
      </c>
      <c r="FW431" s="371">
        <f t="shared" si="997"/>
        <v>100.00000000000001</v>
      </c>
      <c r="FX431" s="372">
        <f t="shared" si="997"/>
        <v>66.7</v>
      </c>
      <c r="FY431" s="426"/>
      <c r="FZ431" s="510">
        <v>62.1</v>
      </c>
      <c r="GA431" s="371">
        <f t="shared" si="998"/>
        <v>0</v>
      </c>
      <c r="GB431" s="372">
        <f t="shared" si="998"/>
        <v>1428.3</v>
      </c>
      <c r="GC431" s="406">
        <f t="shared" si="962"/>
        <v>519</v>
      </c>
      <c r="GD431" s="372">
        <f t="shared" si="962"/>
        <v>524</v>
      </c>
      <c r="GE431" s="371">
        <f t="shared" si="962"/>
        <v>0</v>
      </c>
      <c r="GF431" s="372">
        <f t="shared" si="960"/>
        <v>524</v>
      </c>
      <c r="GG431" s="371">
        <f t="shared" si="999"/>
        <v>1547</v>
      </c>
      <c r="GH431" s="372">
        <f t="shared" si="999"/>
        <v>1595.7</v>
      </c>
      <c r="GI431" s="371" t="str">
        <f t="shared" si="1000"/>
        <v/>
      </c>
      <c r="GJ431" s="372">
        <f t="shared" si="1000"/>
        <v>46524.7</v>
      </c>
      <c r="GK431" s="406">
        <f t="shared" si="963"/>
        <v>71</v>
      </c>
      <c r="GL431" s="372">
        <f t="shared" si="963"/>
        <v>58</v>
      </c>
      <c r="GM431" s="371">
        <f t="shared" si="963"/>
        <v>0</v>
      </c>
      <c r="GN431" s="372">
        <f t="shared" si="961"/>
        <v>58</v>
      </c>
      <c r="GO431" s="371">
        <f t="shared" si="1001"/>
        <v>307</v>
      </c>
      <c r="GP431" s="372">
        <f t="shared" si="1001"/>
        <v>219.8</v>
      </c>
      <c r="GQ431" s="371">
        <f t="shared" si="1002"/>
        <v>0</v>
      </c>
      <c r="GR431" s="372">
        <f t="shared" si="1002"/>
        <v>5131.8999999999996</v>
      </c>
      <c r="GS431" s="406">
        <f t="shared" si="964"/>
        <v>590</v>
      </c>
      <c r="GT431" s="372">
        <f t="shared" si="964"/>
        <v>582</v>
      </c>
      <c r="GU431" s="371">
        <f t="shared" si="964"/>
        <v>0</v>
      </c>
      <c r="GV431" s="372">
        <f t="shared" si="964"/>
        <v>582</v>
      </c>
      <c r="GW431" s="371">
        <f t="shared" si="1003"/>
        <v>1854</v>
      </c>
      <c r="GX431" s="372">
        <f t="shared" si="1003"/>
        <v>1815.5</v>
      </c>
      <c r="GY431" s="371" t="str">
        <f t="shared" si="1003"/>
        <v/>
      </c>
      <c r="GZ431" s="372">
        <f t="shared" si="1003"/>
        <v>51656.6</v>
      </c>
      <c r="HA431" s="406">
        <f t="shared" si="965"/>
        <v>0</v>
      </c>
      <c r="HB431" s="372">
        <f t="shared" si="965"/>
        <v>0</v>
      </c>
      <c r="HC431" s="371">
        <f t="shared" si="965"/>
        <v>0</v>
      </c>
      <c r="HD431" s="372">
        <f t="shared" si="965"/>
        <v>0</v>
      </c>
      <c r="HE431" s="371" t="str">
        <f t="shared" si="966"/>
        <v/>
      </c>
      <c r="HF431" s="372" t="str">
        <f t="shared" si="966"/>
        <v/>
      </c>
      <c r="HG431" s="371" t="str">
        <f t="shared" si="1004"/>
        <v/>
      </c>
      <c r="HH431" s="372" t="str">
        <f t="shared" si="1004"/>
        <v/>
      </c>
      <c r="HI431" s="406">
        <f t="shared" si="1005"/>
        <v>1954</v>
      </c>
      <c r="HJ431" s="372">
        <f t="shared" si="1005"/>
        <v>1882.2000000000003</v>
      </c>
      <c r="HK431" s="371" t="str">
        <f t="shared" si="1006"/>
        <v/>
      </c>
      <c r="HL431" s="371">
        <f t="shared" si="1006"/>
        <v>53084.9</v>
      </c>
    </row>
    <row r="432" spans="1:220" ht="15">
      <c r="A432" s="488" t="s">
        <v>287</v>
      </c>
      <c r="B432" s="577" t="s">
        <v>650</v>
      </c>
      <c r="C432" s="578" t="s">
        <v>1066</v>
      </c>
      <c r="D432" s="488">
        <v>225308</v>
      </c>
      <c r="E432" s="442">
        <v>9</v>
      </c>
      <c r="F432" s="676">
        <v>660</v>
      </c>
      <c r="G432" s="420">
        <v>657</v>
      </c>
      <c r="H432" s="421">
        <v>3</v>
      </c>
      <c r="I432" s="510">
        <v>9</v>
      </c>
      <c r="J432" s="371">
        <f t="shared" si="927"/>
        <v>657</v>
      </c>
      <c r="K432" s="372">
        <f t="shared" si="928"/>
        <v>648</v>
      </c>
      <c r="L432" s="420"/>
      <c r="M432" s="371">
        <f t="shared" si="929"/>
        <v>657</v>
      </c>
      <c r="N432" s="372">
        <f t="shared" si="930"/>
        <v>648</v>
      </c>
      <c r="O432" s="371">
        <f t="shared" si="931"/>
        <v>0</v>
      </c>
      <c r="P432" s="372">
        <f t="shared" si="932"/>
        <v>648</v>
      </c>
      <c r="Q432" s="424">
        <v>49</v>
      </c>
      <c r="R432" s="510">
        <v>51</v>
      </c>
      <c r="S432" s="371">
        <f t="shared" si="933"/>
        <v>0</v>
      </c>
      <c r="T432" s="372">
        <f t="shared" si="934"/>
        <v>51</v>
      </c>
      <c r="U432" s="426">
        <v>37</v>
      </c>
      <c r="V432" s="510">
        <v>27</v>
      </c>
      <c r="W432" s="371">
        <f t="shared" si="935"/>
        <v>0</v>
      </c>
      <c r="X432" s="372">
        <f t="shared" si="936"/>
        <v>27</v>
      </c>
      <c r="Y432" s="426"/>
      <c r="Z432" s="425"/>
      <c r="AA432" s="371">
        <f t="shared" si="937"/>
        <v>0</v>
      </c>
      <c r="AB432" s="372">
        <f t="shared" si="938"/>
        <v>0</v>
      </c>
      <c r="AC432" s="358">
        <f t="shared" si="939"/>
        <v>86</v>
      </c>
      <c r="AD432" s="372">
        <f t="shared" si="940"/>
        <v>78</v>
      </c>
      <c r="AE432" s="358">
        <f t="shared" si="941"/>
        <v>0</v>
      </c>
      <c r="AF432" s="372">
        <f t="shared" si="942"/>
        <v>78</v>
      </c>
      <c r="AG432" s="427">
        <v>2.8163265306122449</v>
      </c>
      <c r="AH432" s="510">
        <v>2.7</v>
      </c>
      <c r="AI432" s="371">
        <f t="shared" si="943"/>
        <v>138</v>
      </c>
      <c r="AJ432" s="372">
        <f t="shared" si="944"/>
        <v>137.70000000000002</v>
      </c>
      <c r="AK432" s="426">
        <v>3.2702702702702702</v>
      </c>
      <c r="AL432" s="510">
        <v>3.8</v>
      </c>
      <c r="AM432" s="371">
        <f t="shared" si="945"/>
        <v>121</v>
      </c>
      <c r="AN432" s="372">
        <f t="shared" si="946"/>
        <v>102.6</v>
      </c>
      <c r="AO432" s="426"/>
      <c r="AP432" s="446"/>
      <c r="AQ432" s="371">
        <f t="shared" si="947"/>
        <v>0</v>
      </c>
      <c r="AR432" s="372">
        <f t="shared" si="948"/>
        <v>0</v>
      </c>
      <c r="AS432" s="371">
        <f t="shared" si="949"/>
        <v>3.0116279069767442</v>
      </c>
      <c r="AT432" s="372">
        <f t="shared" si="950"/>
        <v>3.0807692307692309</v>
      </c>
      <c r="AU432" s="371">
        <f t="shared" si="951"/>
        <v>259</v>
      </c>
      <c r="AV432" s="372">
        <f t="shared" si="952"/>
        <v>240.3</v>
      </c>
      <c r="AW432" s="426"/>
      <c r="AX432" s="510">
        <v>67</v>
      </c>
      <c r="AY432" s="371">
        <f t="shared" si="953"/>
        <v>0</v>
      </c>
      <c r="AZ432" s="372">
        <f t="shared" si="954"/>
        <v>3417</v>
      </c>
      <c r="BA432" s="426"/>
      <c r="BB432" s="510">
        <v>61.7</v>
      </c>
      <c r="BC432" s="371">
        <f t="shared" si="955"/>
        <v>0</v>
      </c>
      <c r="BD432" s="372">
        <f t="shared" si="956"/>
        <v>1665.9</v>
      </c>
      <c r="BE432" s="421"/>
      <c r="BF432" s="420"/>
      <c r="BG432" s="371">
        <f t="shared" si="969"/>
        <v>0</v>
      </c>
      <c r="BH432" s="372">
        <f t="shared" si="969"/>
        <v>0</v>
      </c>
      <c r="BI432" s="371">
        <f t="shared" si="970"/>
        <v>0</v>
      </c>
      <c r="BJ432" s="372">
        <f t="shared" si="970"/>
        <v>65.16538461538461</v>
      </c>
      <c r="BK432" s="371">
        <f t="shared" si="971"/>
        <v>0</v>
      </c>
      <c r="BL432" s="372">
        <f t="shared" si="971"/>
        <v>5082.8999999999996</v>
      </c>
      <c r="BM432" s="431">
        <v>125</v>
      </c>
      <c r="BN432" s="510">
        <v>115</v>
      </c>
      <c r="BO432" s="371">
        <f t="shared" si="1007"/>
        <v>0</v>
      </c>
      <c r="BP432" s="372">
        <f t="shared" si="1007"/>
        <v>115</v>
      </c>
      <c r="BQ432" s="426">
        <v>111</v>
      </c>
      <c r="BR432" s="510">
        <v>104</v>
      </c>
      <c r="BS432" s="371">
        <f t="shared" si="1008"/>
        <v>0</v>
      </c>
      <c r="BT432" s="372">
        <f t="shared" si="1008"/>
        <v>104</v>
      </c>
      <c r="BU432" s="426"/>
      <c r="BV432" s="425"/>
      <c r="BW432" s="371">
        <f t="shared" si="1009"/>
        <v>0</v>
      </c>
      <c r="BX432" s="423">
        <f t="shared" si="967"/>
        <v>0</v>
      </c>
      <c r="BY432" s="358">
        <f t="shared" si="972"/>
        <v>236</v>
      </c>
      <c r="BZ432" s="372">
        <f t="shared" si="972"/>
        <v>219</v>
      </c>
      <c r="CA432" s="358">
        <f t="shared" si="973"/>
        <v>0</v>
      </c>
      <c r="CB432" s="372">
        <f t="shared" si="973"/>
        <v>219</v>
      </c>
      <c r="CC432" s="427">
        <v>3.6320000000000001</v>
      </c>
      <c r="CD432" s="510">
        <v>3.9</v>
      </c>
      <c r="CE432" s="371">
        <f t="shared" si="924"/>
        <v>454</v>
      </c>
      <c r="CF432" s="372">
        <f t="shared" si="924"/>
        <v>448.5</v>
      </c>
      <c r="CG432" s="426">
        <v>4.7297297297297298</v>
      </c>
      <c r="CH432" s="510">
        <v>5</v>
      </c>
      <c r="CI432" s="371">
        <f t="shared" si="1010"/>
        <v>525</v>
      </c>
      <c r="CJ432" s="372">
        <f t="shared" si="1010"/>
        <v>520</v>
      </c>
      <c r="CK432" s="426"/>
      <c r="CL432" s="446"/>
      <c r="CM432" s="371">
        <f t="shared" si="1011"/>
        <v>0</v>
      </c>
      <c r="CN432" s="372">
        <f t="shared" si="1011"/>
        <v>0</v>
      </c>
      <c r="CO432" s="371">
        <f t="shared" si="974"/>
        <v>4.148305084745763</v>
      </c>
      <c r="CP432" s="372">
        <f t="shared" si="974"/>
        <v>4.4223744292237441</v>
      </c>
      <c r="CQ432" s="371">
        <f t="shared" si="975"/>
        <v>979.00000000000011</v>
      </c>
      <c r="CR432" s="372">
        <f t="shared" si="975"/>
        <v>968.5</v>
      </c>
      <c r="CS432" s="426"/>
      <c r="CT432" s="510">
        <v>86.2</v>
      </c>
      <c r="CU432" s="371">
        <f t="shared" si="925"/>
        <v>0</v>
      </c>
      <c r="CV432" s="372">
        <f t="shared" si="925"/>
        <v>9913</v>
      </c>
      <c r="CW432" s="426"/>
      <c r="CX432" s="510">
        <v>90.8</v>
      </c>
      <c r="CY432" s="371">
        <f t="shared" si="926"/>
        <v>0</v>
      </c>
      <c r="CZ432" s="372">
        <f t="shared" si="926"/>
        <v>9443.1999999999989</v>
      </c>
      <c r="DA432" s="421"/>
      <c r="DB432" s="420"/>
      <c r="DC432" s="371">
        <f t="shared" si="976"/>
        <v>0</v>
      </c>
      <c r="DD432" s="372">
        <f t="shared" si="976"/>
        <v>0</v>
      </c>
      <c r="DE432" s="371">
        <f t="shared" si="977"/>
        <v>0</v>
      </c>
      <c r="DF432" s="372">
        <f t="shared" si="977"/>
        <v>88.384474885844739</v>
      </c>
      <c r="DG432" s="371">
        <f t="shared" si="978"/>
        <v>0</v>
      </c>
      <c r="DH432" s="372">
        <f t="shared" si="978"/>
        <v>19356.199999999997</v>
      </c>
      <c r="DI432" s="371">
        <f t="shared" si="979"/>
        <v>322</v>
      </c>
      <c r="DJ432" s="372">
        <f t="shared" si="979"/>
        <v>297</v>
      </c>
      <c r="DK432" s="371">
        <f t="shared" si="979"/>
        <v>0</v>
      </c>
      <c r="DL432" s="372">
        <f t="shared" si="968"/>
        <v>297</v>
      </c>
      <c r="DM432" s="371">
        <f t="shared" si="980"/>
        <v>3.8447204968944098</v>
      </c>
      <c r="DN432" s="372">
        <f t="shared" si="980"/>
        <v>4.0700336700336699</v>
      </c>
      <c r="DO432" s="371">
        <f t="shared" si="981"/>
        <v>1238</v>
      </c>
      <c r="DP432" s="372">
        <f t="shared" si="981"/>
        <v>1208.8</v>
      </c>
      <c r="DQ432" s="371">
        <f t="shared" si="982"/>
        <v>0</v>
      </c>
      <c r="DR432" s="372">
        <f t="shared" si="982"/>
        <v>82.286531986531983</v>
      </c>
      <c r="DS432" s="371">
        <f t="shared" si="983"/>
        <v>0</v>
      </c>
      <c r="DT432" s="372">
        <f t="shared" si="983"/>
        <v>24439.1</v>
      </c>
      <c r="DU432" s="424">
        <v>69</v>
      </c>
      <c r="DV432" s="510">
        <v>80</v>
      </c>
      <c r="DW432" s="371">
        <f t="shared" si="984"/>
        <v>0</v>
      </c>
      <c r="DX432" s="372">
        <f t="shared" si="984"/>
        <v>80</v>
      </c>
      <c r="DY432" s="426">
        <v>167</v>
      </c>
      <c r="DZ432" s="510">
        <v>172</v>
      </c>
      <c r="EA432" s="371">
        <f t="shared" si="985"/>
        <v>0</v>
      </c>
      <c r="EB432" s="372">
        <f t="shared" si="985"/>
        <v>172</v>
      </c>
      <c r="EC432" s="426"/>
      <c r="ED432" s="425"/>
      <c r="EE432" s="371">
        <f t="shared" si="986"/>
        <v>0</v>
      </c>
      <c r="EF432" s="372">
        <f t="shared" si="986"/>
        <v>0</v>
      </c>
      <c r="EG432" s="358">
        <f t="shared" si="987"/>
        <v>236</v>
      </c>
      <c r="EH432" s="372">
        <f t="shared" si="987"/>
        <v>252</v>
      </c>
      <c r="EI432" s="358">
        <f t="shared" si="988"/>
        <v>0</v>
      </c>
      <c r="EJ432" s="372">
        <f t="shared" si="988"/>
        <v>252</v>
      </c>
      <c r="EK432" s="427">
        <v>2.7681159420289854</v>
      </c>
      <c r="EL432" s="510">
        <v>2.6</v>
      </c>
      <c r="EM432" s="371">
        <f t="shared" si="959"/>
        <v>191</v>
      </c>
      <c r="EN432" s="372">
        <f t="shared" si="959"/>
        <v>208</v>
      </c>
      <c r="EO432" s="426">
        <v>3.4610778443113772</v>
      </c>
      <c r="EP432" s="510">
        <v>3.3</v>
      </c>
      <c r="EQ432" s="371">
        <f t="shared" si="1012"/>
        <v>578</v>
      </c>
      <c r="ER432" s="372">
        <f t="shared" si="1012"/>
        <v>567.6</v>
      </c>
      <c r="ES432" s="426"/>
      <c r="ET432" s="446"/>
      <c r="EU432" s="371">
        <f t="shared" si="957"/>
        <v>0</v>
      </c>
      <c r="EV432" s="372">
        <f t="shared" si="958"/>
        <v>0</v>
      </c>
      <c r="EW432" s="371">
        <f t="shared" si="989"/>
        <v>3.2584745762711864</v>
      </c>
      <c r="EX432" s="372">
        <f t="shared" si="989"/>
        <v>3.0777777777777779</v>
      </c>
      <c r="EY432" s="371">
        <f t="shared" si="990"/>
        <v>769</v>
      </c>
      <c r="EZ432" s="372">
        <f t="shared" si="990"/>
        <v>775.6</v>
      </c>
      <c r="FA432" s="426"/>
      <c r="FB432" s="510">
        <v>60</v>
      </c>
      <c r="FC432" s="371">
        <f t="shared" si="991"/>
        <v>0</v>
      </c>
      <c r="FD432" s="372">
        <f t="shared" si="991"/>
        <v>4800</v>
      </c>
      <c r="FE432" s="426"/>
      <c r="FF432" s="510">
        <v>54.3</v>
      </c>
      <c r="FG432" s="371">
        <f t="shared" si="992"/>
        <v>0</v>
      </c>
      <c r="FH432" s="372">
        <f t="shared" si="992"/>
        <v>9339.6</v>
      </c>
      <c r="FI432" s="421"/>
      <c r="FJ432" s="420"/>
      <c r="FK432" s="371">
        <f t="shared" si="993"/>
        <v>0</v>
      </c>
      <c r="FL432" s="372">
        <f t="shared" si="993"/>
        <v>0</v>
      </c>
      <c r="FM432" s="371">
        <f t="shared" si="994"/>
        <v>0</v>
      </c>
      <c r="FN432" s="372">
        <f t="shared" si="994"/>
        <v>56.109523809523814</v>
      </c>
      <c r="FO432" s="371">
        <f t="shared" si="995"/>
        <v>0</v>
      </c>
      <c r="FP432" s="372">
        <f t="shared" si="995"/>
        <v>14139.6</v>
      </c>
      <c r="FQ432" s="424">
        <v>99</v>
      </c>
      <c r="FR432" s="510">
        <v>99</v>
      </c>
      <c r="FS432" s="371">
        <f t="shared" si="996"/>
        <v>0</v>
      </c>
      <c r="FT432" s="372">
        <f t="shared" si="996"/>
        <v>99</v>
      </c>
      <c r="FU432" s="426">
        <v>4.8686868686868685</v>
      </c>
      <c r="FV432" s="510">
        <v>5.5</v>
      </c>
      <c r="FW432" s="371">
        <f t="shared" si="997"/>
        <v>482</v>
      </c>
      <c r="FX432" s="372">
        <f t="shared" si="997"/>
        <v>544.5</v>
      </c>
      <c r="FY432" s="426"/>
      <c r="FZ432" s="510">
        <v>67.099999999999994</v>
      </c>
      <c r="GA432" s="371">
        <f t="shared" si="998"/>
        <v>0</v>
      </c>
      <c r="GB432" s="372">
        <f t="shared" si="998"/>
        <v>6642.9</v>
      </c>
      <c r="GC432" s="406">
        <f t="shared" si="962"/>
        <v>243</v>
      </c>
      <c r="GD432" s="372">
        <f t="shared" si="962"/>
        <v>246</v>
      </c>
      <c r="GE432" s="371">
        <f t="shared" si="962"/>
        <v>0</v>
      </c>
      <c r="GF432" s="372">
        <f t="shared" si="960"/>
        <v>246</v>
      </c>
      <c r="GG432" s="371">
        <f t="shared" si="999"/>
        <v>783</v>
      </c>
      <c r="GH432" s="372">
        <f t="shared" si="999"/>
        <v>794.2</v>
      </c>
      <c r="GI432" s="371" t="str">
        <f t="shared" si="1000"/>
        <v/>
      </c>
      <c r="GJ432" s="372">
        <f t="shared" si="1000"/>
        <v>18130</v>
      </c>
      <c r="GK432" s="406">
        <f t="shared" si="963"/>
        <v>315</v>
      </c>
      <c r="GL432" s="372">
        <f t="shared" si="963"/>
        <v>303</v>
      </c>
      <c r="GM432" s="371">
        <f t="shared" si="963"/>
        <v>0</v>
      </c>
      <c r="GN432" s="372">
        <f t="shared" si="961"/>
        <v>303</v>
      </c>
      <c r="GO432" s="371">
        <f t="shared" si="1001"/>
        <v>1224</v>
      </c>
      <c r="GP432" s="372">
        <f t="shared" si="1001"/>
        <v>1190.2</v>
      </c>
      <c r="GQ432" s="371">
        <f t="shared" si="1002"/>
        <v>0</v>
      </c>
      <c r="GR432" s="372">
        <f t="shared" si="1002"/>
        <v>20448.699999999997</v>
      </c>
      <c r="GS432" s="406">
        <f t="shared" si="964"/>
        <v>558</v>
      </c>
      <c r="GT432" s="372">
        <f t="shared" si="964"/>
        <v>549</v>
      </c>
      <c r="GU432" s="371">
        <f t="shared" si="964"/>
        <v>0</v>
      </c>
      <c r="GV432" s="372">
        <f t="shared" si="964"/>
        <v>549</v>
      </c>
      <c r="GW432" s="371">
        <f t="shared" si="1003"/>
        <v>2007</v>
      </c>
      <c r="GX432" s="372">
        <f t="shared" si="1003"/>
        <v>1984.4</v>
      </c>
      <c r="GY432" s="371" t="str">
        <f t="shared" si="1003"/>
        <v/>
      </c>
      <c r="GZ432" s="372">
        <f t="shared" si="1003"/>
        <v>38578.699999999997</v>
      </c>
      <c r="HA432" s="406">
        <f t="shared" si="965"/>
        <v>0</v>
      </c>
      <c r="HB432" s="372">
        <f t="shared" si="965"/>
        <v>0</v>
      </c>
      <c r="HC432" s="371">
        <f t="shared" si="965"/>
        <v>0</v>
      </c>
      <c r="HD432" s="372">
        <f t="shared" si="965"/>
        <v>0</v>
      </c>
      <c r="HE432" s="371" t="str">
        <f t="shared" si="966"/>
        <v/>
      </c>
      <c r="HF432" s="372" t="str">
        <f t="shared" si="966"/>
        <v/>
      </c>
      <c r="HG432" s="371" t="str">
        <f t="shared" si="1004"/>
        <v/>
      </c>
      <c r="HH432" s="372" t="str">
        <f t="shared" si="1004"/>
        <v/>
      </c>
      <c r="HI432" s="406">
        <f t="shared" si="1005"/>
        <v>2489</v>
      </c>
      <c r="HJ432" s="372">
        <f t="shared" si="1005"/>
        <v>2528.9</v>
      </c>
      <c r="HK432" s="371" t="str">
        <f t="shared" si="1006"/>
        <v/>
      </c>
      <c r="HL432" s="371">
        <f t="shared" si="1006"/>
        <v>45221.599999999999</v>
      </c>
    </row>
    <row r="433" spans="1:220" ht="15">
      <c r="A433" s="508" t="s">
        <v>287</v>
      </c>
      <c r="B433" s="509" t="s">
        <v>651</v>
      </c>
      <c r="C433" s="137"/>
      <c r="D433" s="508">
        <v>229504</v>
      </c>
      <c r="E433" s="511">
        <v>9</v>
      </c>
      <c r="F433" s="676">
        <v>194</v>
      </c>
      <c r="G433" s="420">
        <v>223</v>
      </c>
      <c r="H433" s="421">
        <v>5</v>
      </c>
      <c r="I433" s="510">
        <v>6</v>
      </c>
      <c r="J433" s="371">
        <f t="shared" si="927"/>
        <v>189</v>
      </c>
      <c r="K433" s="372">
        <f t="shared" si="928"/>
        <v>217</v>
      </c>
      <c r="L433" s="420"/>
      <c r="M433" s="371">
        <f t="shared" si="929"/>
        <v>189</v>
      </c>
      <c r="N433" s="372">
        <f t="shared" si="930"/>
        <v>217</v>
      </c>
      <c r="O433" s="371">
        <f t="shared" si="931"/>
        <v>0</v>
      </c>
      <c r="P433" s="372">
        <f t="shared" si="932"/>
        <v>217</v>
      </c>
      <c r="Q433" s="424">
        <v>0</v>
      </c>
      <c r="R433" s="510">
        <v>0</v>
      </c>
      <c r="S433" s="371">
        <f t="shared" si="933"/>
        <v>0</v>
      </c>
      <c r="T433" s="372">
        <f t="shared" si="934"/>
        <v>0</v>
      </c>
      <c r="U433" s="426">
        <v>0</v>
      </c>
      <c r="V433" s="510">
        <v>2</v>
      </c>
      <c r="W433" s="371">
        <f t="shared" si="935"/>
        <v>0</v>
      </c>
      <c r="X433" s="372">
        <f t="shared" si="936"/>
        <v>2</v>
      </c>
      <c r="Y433" s="426"/>
      <c r="Z433" s="425"/>
      <c r="AA433" s="371">
        <f t="shared" si="937"/>
        <v>0</v>
      </c>
      <c r="AB433" s="372">
        <f t="shared" si="938"/>
        <v>0</v>
      </c>
      <c r="AC433" s="358">
        <f t="shared" si="939"/>
        <v>0</v>
      </c>
      <c r="AD433" s="372">
        <f t="shared" si="940"/>
        <v>2</v>
      </c>
      <c r="AE433" s="358">
        <f t="shared" si="941"/>
        <v>0</v>
      </c>
      <c r="AF433" s="372">
        <f t="shared" si="942"/>
        <v>2</v>
      </c>
      <c r="AG433" s="427" t="s">
        <v>390</v>
      </c>
      <c r="AH433" s="510">
        <v>0</v>
      </c>
      <c r="AI433" s="371">
        <f t="shared" si="943"/>
        <v>0</v>
      </c>
      <c r="AJ433" s="372">
        <f t="shared" si="944"/>
        <v>0</v>
      </c>
      <c r="AK433" s="426" t="s">
        <v>390</v>
      </c>
      <c r="AL433" s="510">
        <v>3</v>
      </c>
      <c r="AM433" s="371">
        <f t="shared" si="945"/>
        <v>0</v>
      </c>
      <c r="AN433" s="372">
        <f t="shared" si="946"/>
        <v>6</v>
      </c>
      <c r="AO433" s="426"/>
      <c r="AP433" s="446"/>
      <c r="AQ433" s="371">
        <f t="shared" si="947"/>
        <v>0</v>
      </c>
      <c r="AR433" s="372">
        <f t="shared" si="948"/>
        <v>0</v>
      </c>
      <c r="AS433" s="371">
        <f t="shared" si="949"/>
        <v>0</v>
      </c>
      <c r="AT433" s="372">
        <f t="shared" si="950"/>
        <v>3</v>
      </c>
      <c r="AU433" s="371">
        <f t="shared" si="951"/>
        <v>0</v>
      </c>
      <c r="AV433" s="372">
        <f t="shared" si="952"/>
        <v>6</v>
      </c>
      <c r="AW433" s="426"/>
      <c r="AX433" s="510">
        <v>0</v>
      </c>
      <c r="AY433" s="371">
        <f t="shared" si="953"/>
        <v>0</v>
      </c>
      <c r="AZ433" s="372">
        <f t="shared" si="954"/>
        <v>0</v>
      </c>
      <c r="BA433" s="426"/>
      <c r="BB433" s="510">
        <v>72</v>
      </c>
      <c r="BC433" s="371">
        <f t="shared" si="955"/>
        <v>0</v>
      </c>
      <c r="BD433" s="372">
        <f t="shared" si="956"/>
        <v>144</v>
      </c>
      <c r="BE433" s="421"/>
      <c r="BF433" s="420"/>
      <c r="BG433" s="371">
        <f t="shared" si="969"/>
        <v>0</v>
      </c>
      <c r="BH433" s="372">
        <f t="shared" si="969"/>
        <v>0</v>
      </c>
      <c r="BI433" s="371">
        <f t="shared" si="970"/>
        <v>0</v>
      </c>
      <c r="BJ433" s="372">
        <f t="shared" si="970"/>
        <v>72</v>
      </c>
      <c r="BK433" s="371">
        <f t="shared" si="971"/>
        <v>0</v>
      </c>
      <c r="BL433" s="372">
        <f t="shared" si="971"/>
        <v>144</v>
      </c>
      <c r="BM433" s="431">
        <v>37</v>
      </c>
      <c r="BN433" s="510">
        <v>64</v>
      </c>
      <c r="BO433" s="371">
        <f t="shared" si="1007"/>
        <v>0</v>
      </c>
      <c r="BP433" s="372">
        <f t="shared" si="1007"/>
        <v>64</v>
      </c>
      <c r="BQ433" s="426">
        <v>41</v>
      </c>
      <c r="BR433" s="510">
        <v>51</v>
      </c>
      <c r="BS433" s="371">
        <f t="shared" si="1008"/>
        <v>0</v>
      </c>
      <c r="BT433" s="372">
        <f t="shared" si="1008"/>
        <v>51</v>
      </c>
      <c r="BU433" s="426"/>
      <c r="BV433" s="425"/>
      <c r="BW433" s="371">
        <f t="shared" si="1009"/>
        <v>0</v>
      </c>
      <c r="BX433" s="423">
        <f t="shared" si="967"/>
        <v>0</v>
      </c>
      <c r="BY433" s="358">
        <f t="shared" si="972"/>
        <v>78</v>
      </c>
      <c r="BZ433" s="372">
        <f t="shared" si="972"/>
        <v>115</v>
      </c>
      <c r="CA433" s="358">
        <f t="shared" si="973"/>
        <v>0</v>
      </c>
      <c r="CB433" s="372">
        <f t="shared" si="973"/>
        <v>115</v>
      </c>
      <c r="CC433" s="427">
        <v>3.8378378378378377</v>
      </c>
      <c r="CD433" s="510">
        <v>4.2</v>
      </c>
      <c r="CE433" s="371">
        <f t="shared" si="924"/>
        <v>142</v>
      </c>
      <c r="CF433" s="372">
        <f t="shared" si="924"/>
        <v>268.8</v>
      </c>
      <c r="CG433" s="426">
        <v>4.9024390243902438</v>
      </c>
      <c r="CH433" s="510">
        <v>4.9000000000000004</v>
      </c>
      <c r="CI433" s="371">
        <f t="shared" si="1010"/>
        <v>201</v>
      </c>
      <c r="CJ433" s="372">
        <f t="shared" si="1010"/>
        <v>249.9</v>
      </c>
      <c r="CK433" s="426"/>
      <c r="CL433" s="446"/>
      <c r="CM433" s="371">
        <f t="shared" si="1011"/>
        <v>0</v>
      </c>
      <c r="CN433" s="372">
        <f t="shared" si="1011"/>
        <v>0</v>
      </c>
      <c r="CO433" s="371">
        <f t="shared" si="974"/>
        <v>4.3974358974358978</v>
      </c>
      <c r="CP433" s="372">
        <f t="shared" si="974"/>
        <v>4.5104347826086961</v>
      </c>
      <c r="CQ433" s="371">
        <f t="shared" si="975"/>
        <v>343</v>
      </c>
      <c r="CR433" s="372">
        <f t="shared" si="975"/>
        <v>518.70000000000005</v>
      </c>
      <c r="CS433" s="426"/>
      <c r="CT433" s="510">
        <v>88.2</v>
      </c>
      <c r="CU433" s="371">
        <f t="shared" si="925"/>
        <v>0</v>
      </c>
      <c r="CV433" s="372">
        <f t="shared" si="925"/>
        <v>5644.8</v>
      </c>
      <c r="CW433" s="426"/>
      <c r="CX433" s="510">
        <v>76</v>
      </c>
      <c r="CY433" s="371">
        <f t="shared" si="926"/>
        <v>0</v>
      </c>
      <c r="CZ433" s="372">
        <f t="shared" si="926"/>
        <v>3876</v>
      </c>
      <c r="DA433" s="421"/>
      <c r="DB433" s="420"/>
      <c r="DC433" s="371">
        <f t="shared" si="976"/>
        <v>0</v>
      </c>
      <c r="DD433" s="372">
        <f t="shared" si="976"/>
        <v>0</v>
      </c>
      <c r="DE433" s="371">
        <f t="shared" si="977"/>
        <v>0</v>
      </c>
      <c r="DF433" s="372">
        <f t="shared" si="977"/>
        <v>82.789565217391299</v>
      </c>
      <c r="DG433" s="371">
        <f t="shared" si="978"/>
        <v>0</v>
      </c>
      <c r="DH433" s="372">
        <f t="shared" si="978"/>
        <v>9520.7999999999993</v>
      </c>
      <c r="DI433" s="371">
        <f t="shared" si="979"/>
        <v>78</v>
      </c>
      <c r="DJ433" s="372">
        <f t="shared" si="979"/>
        <v>117</v>
      </c>
      <c r="DK433" s="371">
        <f t="shared" si="979"/>
        <v>0</v>
      </c>
      <c r="DL433" s="372">
        <f t="shared" si="968"/>
        <v>117</v>
      </c>
      <c r="DM433" s="371">
        <f t="shared" si="980"/>
        <v>4.3974358974358978</v>
      </c>
      <c r="DN433" s="372">
        <f t="shared" si="980"/>
        <v>4.4846153846153847</v>
      </c>
      <c r="DO433" s="371">
        <f t="shared" si="981"/>
        <v>343</v>
      </c>
      <c r="DP433" s="372">
        <f t="shared" si="981"/>
        <v>524.70000000000005</v>
      </c>
      <c r="DQ433" s="371">
        <f t="shared" si="982"/>
        <v>0</v>
      </c>
      <c r="DR433" s="372">
        <f t="shared" si="982"/>
        <v>82.605128205128196</v>
      </c>
      <c r="DS433" s="371">
        <f t="shared" si="983"/>
        <v>0</v>
      </c>
      <c r="DT433" s="372">
        <f t="shared" si="983"/>
        <v>9664.7999999999993</v>
      </c>
      <c r="DU433" s="424">
        <v>27</v>
      </c>
      <c r="DV433" s="510">
        <v>22</v>
      </c>
      <c r="DW433" s="371">
        <f t="shared" si="984"/>
        <v>0</v>
      </c>
      <c r="DX433" s="372">
        <f t="shared" si="984"/>
        <v>22</v>
      </c>
      <c r="DY433" s="426">
        <v>51</v>
      </c>
      <c r="DZ433" s="510">
        <v>34</v>
      </c>
      <c r="EA433" s="371">
        <f t="shared" si="985"/>
        <v>0</v>
      </c>
      <c r="EB433" s="372">
        <f t="shared" si="985"/>
        <v>34</v>
      </c>
      <c r="EC433" s="426"/>
      <c r="ED433" s="425"/>
      <c r="EE433" s="371">
        <f t="shared" si="986"/>
        <v>0</v>
      </c>
      <c r="EF433" s="372">
        <f t="shared" si="986"/>
        <v>0</v>
      </c>
      <c r="EG433" s="358">
        <f t="shared" si="987"/>
        <v>78</v>
      </c>
      <c r="EH433" s="372">
        <f t="shared" si="987"/>
        <v>56</v>
      </c>
      <c r="EI433" s="358">
        <f t="shared" si="988"/>
        <v>0</v>
      </c>
      <c r="EJ433" s="372">
        <f t="shared" si="988"/>
        <v>56</v>
      </c>
      <c r="EK433" s="427">
        <v>3.1851851851851851</v>
      </c>
      <c r="EL433" s="510">
        <v>3.6</v>
      </c>
      <c r="EM433" s="371">
        <f t="shared" si="959"/>
        <v>86</v>
      </c>
      <c r="EN433" s="372">
        <f t="shared" si="959"/>
        <v>79.2</v>
      </c>
      <c r="EO433" s="426">
        <v>3.5098039215686274</v>
      </c>
      <c r="EP433" s="510">
        <v>3.8</v>
      </c>
      <c r="EQ433" s="371">
        <f t="shared" si="1012"/>
        <v>179</v>
      </c>
      <c r="ER433" s="372">
        <f t="shared" si="1012"/>
        <v>129.19999999999999</v>
      </c>
      <c r="ES433" s="426"/>
      <c r="ET433" s="446"/>
      <c r="EU433" s="371">
        <f t="shared" si="957"/>
        <v>0</v>
      </c>
      <c r="EV433" s="372">
        <f t="shared" si="958"/>
        <v>0</v>
      </c>
      <c r="EW433" s="371">
        <f t="shared" si="989"/>
        <v>3.3974358974358974</v>
      </c>
      <c r="EX433" s="372">
        <f t="shared" si="989"/>
        <v>3.7214285714285711</v>
      </c>
      <c r="EY433" s="371">
        <f t="shared" si="990"/>
        <v>265</v>
      </c>
      <c r="EZ433" s="372">
        <f t="shared" si="990"/>
        <v>208.39999999999998</v>
      </c>
      <c r="FA433" s="426"/>
      <c r="FB433" s="510">
        <v>76.7</v>
      </c>
      <c r="FC433" s="371">
        <f t="shared" si="991"/>
        <v>0</v>
      </c>
      <c r="FD433" s="372">
        <f t="shared" si="991"/>
        <v>1687.4</v>
      </c>
      <c r="FE433" s="426"/>
      <c r="FF433" s="510">
        <v>61.4</v>
      </c>
      <c r="FG433" s="371">
        <f t="shared" si="992"/>
        <v>0</v>
      </c>
      <c r="FH433" s="372">
        <f t="shared" si="992"/>
        <v>2087.6</v>
      </c>
      <c r="FI433" s="421"/>
      <c r="FJ433" s="420"/>
      <c r="FK433" s="371">
        <f t="shared" si="993"/>
        <v>0</v>
      </c>
      <c r="FL433" s="372">
        <f t="shared" si="993"/>
        <v>0</v>
      </c>
      <c r="FM433" s="371">
        <f t="shared" si="994"/>
        <v>0</v>
      </c>
      <c r="FN433" s="372">
        <f t="shared" si="994"/>
        <v>67.410714285714292</v>
      </c>
      <c r="FO433" s="371">
        <f t="shared" si="995"/>
        <v>0</v>
      </c>
      <c r="FP433" s="372">
        <f t="shared" si="995"/>
        <v>3775.0000000000005</v>
      </c>
      <c r="FQ433" s="424">
        <v>33</v>
      </c>
      <c r="FR433" s="510">
        <v>44</v>
      </c>
      <c r="FS433" s="371">
        <f t="shared" si="996"/>
        <v>0</v>
      </c>
      <c r="FT433" s="372">
        <f t="shared" si="996"/>
        <v>44</v>
      </c>
      <c r="FU433" s="426">
        <v>4.4545454545454541</v>
      </c>
      <c r="FV433" s="510">
        <v>5.6</v>
      </c>
      <c r="FW433" s="371">
        <f t="shared" si="997"/>
        <v>147</v>
      </c>
      <c r="FX433" s="372">
        <f t="shared" si="997"/>
        <v>246.39999999999998</v>
      </c>
      <c r="FY433" s="426"/>
      <c r="FZ433" s="510">
        <v>73.2</v>
      </c>
      <c r="GA433" s="371">
        <f t="shared" si="998"/>
        <v>0</v>
      </c>
      <c r="GB433" s="372">
        <f t="shared" si="998"/>
        <v>3220.8</v>
      </c>
      <c r="GC433" s="406">
        <f t="shared" si="962"/>
        <v>64</v>
      </c>
      <c r="GD433" s="372">
        <f t="shared" si="962"/>
        <v>86</v>
      </c>
      <c r="GE433" s="371">
        <f t="shared" si="962"/>
        <v>0</v>
      </c>
      <c r="GF433" s="372">
        <f t="shared" si="960"/>
        <v>86</v>
      </c>
      <c r="GG433" s="371">
        <f t="shared" si="999"/>
        <v>228</v>
      </c>
      <c r="GH433" s="372">
        <f t="shared" si="999"/>
        <v>348</v>
      </c>
      <c r="GI433" s="371" t="str">
        <f t="shared" si="1000"/>
        <v/>
      </c>
      <c r="GJ433" s="372">
        <f t="shared" si="1000"/>
        <v>7332.2000000000007</v>
      </c>
      <c r="GK433" s="406">
        <f t="shared" si="963"/>
        <v>92</v>
      </c>
      <c r="GL433" s="372">
        <f t="shared" si="963"/>
        <v>87</v>
      </c>
      <c r="GM433" s="371">
        <f t="shared" si="963"/>
        <v>0</v>
      </c>
      <c r="GN433" s="372">
        <f t="shared" si="961"/>
        <v>87</v>
      </c>
      <c r="GO433" s="371">
        <f t="shared" si="1001"/>
        <v>380</v>
      </c>
      <c r="GP433" s="372">
        <f t="shared" si="1001"/>
        <v>385.1</v>
      </c>
      <c r="GQ433" s="371">
        <f t="shared" si="1002"/>
        <v>0</v>
      </c>
      <c r="GR433" s="372">
        <f t="shared" si="1002"/>
        <v>6107.6</v>
      </c>
      <c r="GS433" s="406">
        <f t="shared" si="964"/>
        <v>156</v>
      </c>
      <c r="GT433" s="372">
        <f t="shared" si="964"/>
        <v>173</v>
      </c>
      <c r="GU433" s="371">
        <f t="shared" si="964"/>
        <v>0</v>
      </c>
      <c r="GV433" s="372">
        <f t="shared" si="964"/>
        <v>173</v>
      </c>
      <c r="GW433" s="371">
        <f t="shared" si="1003"/>
        <v>608</v>
      </c>
      <c r="GX433" s="372">
        <f t="shared" si="1003"/>
        <v>733.1</v>
      </c>
      <c r="GY433" s="371" t="str">
        <f t="shared" si="1003"/>
        <v/>
      </c>
      <c r="GZ433" s="372">
        <f t="shared" si="1003"/>
        <v>13439.800000000001</v>
      </c>
      <c r="HA433" s="406">
        <f t="shared" si="965"/>
        <v>0</v>
      </c>
      <c r="HB433" s="372">
        <f t="shared" si="965"/>
        <v>0</v>
      </c>
      <c r="HC433" s="371">
        <f t="shared" si="965"/>
        <v>0</v>
      </c>
      <c r="HD433" s="372">
        <f t="shared" si="965"/>
        <v>0</v>
      </c>
      <c r="HE433" s="371" t="str">
        <f t="shared" si="966"/>
        <v/>
      </c>
      <c r="HF433" s="372" t="str">
        <f t="shared" si="966"/>
        <v/>
      </c>
      <c r="HG433" s="371" t="str">
        <f t="shared" si="1004"/>
        <v/>
      </c>
      <c r="HH433" s="372" t="str">
        <f t="shared" si="1004"/>
        <v/>
      </c>
      <c r="HI433" s="406">
        <f t="shared" si="1005"/>
        <v>755</v>
      </c>
      <c r="HJ433" s="372">
        <f t="shared" si="1005"/>
        <v>979.5</v>
      </c>
      <c r="HK433" s="371" t="str">
        <f t="shared" si="1006"/>
        <v/>
      </c>
      <c r="HL433" s="371">
        <f t="shared" si="1006"/>
        <v>16660.599999999999</v>
      </c>
    </row>
    <row r="434" spans="1:220" ht="15">
      <c r="A434" s="488" t="s">
        <v>287</v>
      </c>
      <c r="B434" s="487" t="s">
        <v>652</v>
      </c>
      <c r="C434" s="48"/>
      <c r="D434" s="488">
        <v>229540</v>
      </c>
      <c r="E434" s="442">
        <v>9</v>
      </c>
      <c r="F434" s="676">
        <v>297</v>
      </c>
      <c r="G434" s="420">
        <v>268</v>
      </c>
      <c r="H434" s="421">
        <v>2</v>
      </c>
      <c r="I434" s="510">
        <v>0</v>
      </c>
      <c r="J434" s="371">
        <f t="shared" si="927"/>
        <v>295</v>
      </c>
      <c r="K434" s="372">
        <f t="shared" si="928"/>
        <v>268</v>
      </c>
      <c r="L434" s="420"/>
      <c r="M434" s="371">
        <f t="shared" si="929"/>
        <v>295</v>
      </c>
      <c r="N434" s="372">
        <f t="shared" si="930"/>
        <v>268</v>
      </c>
      <c r="O434" s="371">
        <f t="shared" si="931"/>
        <v>0</v>
      </c>
      <c r="P434" s="372">
        <f t="shared" si="932"/>
        <v>268</v>
      </c>
      <c r="Q434" s="424">
        <v>18</v>
      </c>
      <c r="R434" s="510">
        <v>9</v>
      </c>
      <c r="S434" s="371">
        <f t="shared" si="933"/>
        <v>0</v>
      </c>
      <c r="T434" s="372">
        <f t="shared" si="934"/>
        <v>9</v>
      </c>
      <c r="U434" s="426">
        <v>8</v>
      </c>
      <c r="V434" s="510">
        <v>12</v>
      </c>
      <c r="W434" s="371">
        <f t="shared" si="935"/>
        <v>0</v>
      </c>
      <c r="X434" s="372">
        <f t="shared" si="936"/>
        <v>12</v>
      </c>
      <c r="Y434" s="426"/>
      <c r="Z434" s="425"/>
      <c r="AA434" s="371">
        <f t="shared" si="937"/>
        <v>0</v>
      </c>
      <c r="AB434" s="372">
        <f t="shared" si="938"/>
        <v>0</v>
      </c>
      <c r="AC434" s="358">
        <f t="shared" si="939"/>
        <v>26</v>
      </c>
      <c r="AD434" s="372">
        <f t="shared" si="940"/>
        <v>21</v>
      </c>
      <c r="AE434" s="358">
        <f t="shared" si="941"/>
        <v>0</v>
      </c>
      <c r="AF434" s="372">
        <f t="shared" si="942"/>
        <v>21</v>
      </c>
      <c r="AG434" s="427">
        <v>3.5555555555555554</v>
      </c>
      <c r="AH434" s="510">
        <v>4.8</v>
      </c>
      <c r="AI434" s="371">
        <f t="shared" si="943"/>
        <v>64</v>
      </c>
      <c r="AJ434" s="372">
        <f t="shared" si="944"/>
        <v>43.199999999999996</v>
      </c>
      <c r="AK434" s="426">
        <v>3.125</v>
      </c>
      <c r="AL434" s="510">
        <v>3.9</v>
      </c>
      <c r="AM434" s="371">
        <f t="shared" si="945"/>
        <v>25</v>
      </c>
      <c r="AN434" s="372">
        <f t="shared" si="946"/>
        <v>46.8</v>
      </c>
      <c r="AO434" s="426"/>
      <c r="AP434" s="446"/>
      <c r="AQ434" s="371">
        <f t="shared" si="947"/>
        <v>0</v>
      </c>
      <c r="AR434" s="372">
        <f t="shared" si="948"/>
        <v>0</v>
      </c>
      <c r="AS434" s="371">
        <f t="shared" si="949"/>
        <v>3.4230769230769229</v>
      </c>
      <c r="AT434" s="372">
        <f t="shared" si="950"/>
        <v>4.2857142857142856</v>
      </c>
      <c r="AU434" s="371">
        <f t="shared" si="951"/>
        <v>89</v>
      </c>
      <c r="AV434" s="372">
        <f t="shared" si="952"/>
        <v>90</v>
      </c>
      <c r="AW434" s="426"/>
      <c r="AX434" s="510">
        <v>87.3</v>
      </c>
      <c r="AY434" s="371">
        <f t="shared" si="953"/>
        <v>0</v>
      </c>
      <c r="AZ434" s="372">
        <f t="shared" si="954"/>
        <v>785.69999999999993</v>
      </c>
      <c r="BA434" s="426"/>
      <c r="BB434" s="510">
        <v>74.599999999999994</v>
      </c>
      <c r="BC434" s="371">
        <f t="shared" si="955"/>
        <v>0</v>
      </c>
      <c r="BD434" s="372">
        <f t="shared" si="956"/>
        <v>895.19999999999993</v>
      </c>
      <c r="BE434" s="421"/>
      <c r="BF434" s="420"/>
      <c r="BG434" s="371">
        <f t="shared" si="969"/>
        <v>0</v>
      </c>
      <c r="BH434" s="372">
        <f t="shared" si="969"/>
        <v>0</v>
      </c>
      <c r="BI434" s="371">
        <f t="shared" si="970"/>
        <v>0</v>
      </c>
      <c r="BJ434" s="372">
        <f t="shared" si="970"/>
        <v>80.04285714285713</v>
      </c>
      <c r="BK434" s="371">
        <f t="shared" si="971"/>
        <v>0</v>
      </c>
      <c r="BL434" s="372">
        <f t="shared" si="971"/>
        <v>1680.8999999999996</v>
      </c>
      <c r="BM434" s="431">
        <v>91</v>
      </c>
      <c r="BN434" s="510">
        <v>83</v>
      </c>
      <c r="BO434" s="371">
        <f t="shared" si="1007"/>
        <v>0</v>
      </c>
      <c r="BP434" s="372">
        <f t="shared" si="1007"/>
        <v>83</v>
      </c>
      <c r="BQ434" s="426">
        <v>40</v>
      </c>
      <c r="BR434" s="510">
        <v>57</v>
      </c>
      <c r="BS434" s="371">
        <f t="shared" si="1008"/>
        <v>0</v>
      </c>
      <c r="BT434" s="372">
        <f t="shared" si="1008"/>
        <v>57</v>
      </c>
      <c r="BU434" s="426"/>
      <c r="BV434" s="425"/>
      <c r="BW434" s="371">
        <f t="shared" si="1009"/>
        <v>0</v>
      </c>
      <c r="BX434" s="423">
        <f t="shared" si="967"/>
        <v>0</v>
      </c>
      <c r="BY434" s="358">
        <f t="shared" si="972"/>
        <v>131</v>
      </c>
      <c r="BZ434" s="372">
        <f t="shared" si="972"/>
        <v>140</v>
      </c>
      <c r="CA434" s="358">
        <f t="shared" si="973"/>
        <v>0</v>
      </c>
      <c r="CB434" s="372">
        <f t="shared" si="973"/>
        <v>140</v>
      </c>
      <c r="CC434" s="427">
        <v>4.4945054945054945</v>
      </c>
      <c r="CD434" s="510">
        <v>5.4</v>
      </c>
      <c r="CE434" s="371">
        <f t="shared" si="924"/>
        <v>409</v>
      </c>
      <c r="CF434" s="372">
        <f t="shared" si="924"/>
        <v>448.20000000000005</v>
      </c>
      <c r="CG434" s="426">
        <v>5.15</v>
      </c>
      <c r="CH434" s="510">
        <v>5.4</v>
      </c>
      <c r="CI434" s="371">
        <f t="shared" si="1010"/>
        <v>206</v>
      </c>
      <c r="CJ434" s="372">
        <f t="shared" si="1010"/>
        <v>307.8</v>
      </c>
      <c r="CK434" s="426"/>
      <c r="CL434" s="446"/>
      <c r="CM434" s="371">
        <f t="shared" si="1011"/>
        <v>0</v>
      </c>
      <c r="CN434" s="372">
        <f t="shared" si="1011"/>
        <v>0</v>
      </c>
      <c r="CO434" s="371">
        <f t="shared" si="974"/>
        <v>4.6946564885496187</v>
      </c>
      <c r="CP434" s="372">
        <f t="shared" si="974"/>
        <v>5.4</v>
      </c>
      <c r="CQ434" s="371">
        <f t="shared" si="975"/>
        <v>615</v>
      </c>
      <c r="CR434" s="372">
        <f t="shared" si="975"/>
        <v>756</v>
      </c>
      <c r="CS434" s="426"/>
      <c r="CT434" s="510">
        <v>97.3</v>
      </c>
      <c r="CU434" s="371">
        <f t="shared" si="925"/>
        <v>0</v>
      </c>
      <c r="CV434" s="372">
        <f t="shared" si="925"/>
        <v>8075.9</v>
      </c>
      <c r="CW434" s="426"/>
      <c r="CX434" s="510">
        <v>95.4</v>
      </c>
      <c r="CY434" s="371">
        <f t="shared" si="926"/>
        <v>0</v>
      </c>
      <c r="CZ434" s="372">
        <f t="shared" si="926"/>
        <v>5437.8</v>
      </c>
      <c r="DA434" s="421"/>
      <c r="DB434" s="420"/>
      <c r="DC434" s="371">
        <f t="shared" si="976"/>
        <v>0</v>
      </c>
      <c r="DD434" s="372">
        <f t="shared" si="976"/>
        <v>0</v>
      </c>
      <c r="DE434" s="371">
        <f t="shared" si="977"/>
        <v>0</v>
      </c>
      <c r="DF434" s="372">
        <f t="shared" si="977"/>
        <v>96.526428571428582</v>
      </c>
      <c r="DG434" s="371">
        <f t="shared" si="978"/>
        <v>0</v>
      </c>
      <c r="DH434" s="372">
        <f t="shared" si="978"/>
        <v>13513.7</v>
      </c>
      <c r="DI434" s="371">
        <f t="shared" si="979"/>
        <v>157</v>
      </c>
      <c r="DJ434" s="372">
        <f t="shared" si="979"/>
        <v>161</v>
      </c>
      <c r="DK434" s="371">
        <f t="shared" si="979"/>
        <v>0</v>
      </c>
      <c r="DL434" s="372">
        <f t="shared" si="968"/>
        <v>161</v>
      </c>
      <c r="DM434" s="371">
        <f t="shared" si="980"/>
        <v>4.484076433121019</v>
      </c>
      <c r="DN434" s="372">
        <f t="shared" si="980"/>
        <v>5.2546583850931681</v>
      </c>
      <c r="DO434" s="371">
        <f t="shared" si="981"/>
        <v>704</v>
      </c>
      <c r="DP434" s="372">
        <f t="shared" si="981"/>
        <v>846.00000000000011</v>
      </c>
      <c r="DQ434" s="371">
        <f t="shared" si="982"/>
        <v>0</v>
      </c>
      <c r="DR434" s="372">
        <f t="shared" si="982"/>
        <v>94.376397515527955</v>
      </c>
      <c r="DS434" s="371">
        <f t="shared" si="983"/>
        <v>0</v>
      </c>
      <c r="DT434" s="372">
        <f t="shared" si="983"/>
        <v>15194.6</v>
      </c>
      <c r="DU434" s="424">
        <v>28</v>
      </c>
      <c r="DV434" s="510">
        <v>23</v>
      </c>
      <c r="DW434" s="371">
        <f t="shared" si="984"/>
        <v>0</v>
      </c>
      <c r="DX434" s="372">
        <f t="shared" si="984"/>
        <v>23</v>
      </c>
      <c r="DY434" s="426">
        <v>55</v>
      </c>
      <c r="DZ434" s="510">
        <v>39</v>
      </c>
      <c r="EA434" s="371">
        <f t="shared" si="985"/>
        <v>0</v>
      </c>
      <c r="EB434" s="372">
        <f t="shared" si="985"/>
        <v>39</v>
      </c>
      <c r="EC434" s="426"/>
      <c r="ED434" s="425"/>
      <c r="EE434" s="371">
        <f t="shared" si="986"/>
        <v>0</v>
      </c>
      <c r="EF434" s="372">
        <f t="shared" si="986"/>
        <v>0</v>
      </c>
      <c r="EG434" s="358">
        <f t="shared" si="987"/>
        <v>83</v>
      </c>
      <c r="EH434" s="372">
        <f t="shared" si="987"/>
        <v>62</v>
      </c>
      <c r="EI434" s="358">
        <f t="shared" si="988"/>
        <v>0</v>
      </c>
      <c r="EJ434" s="372">
        <f t="shared" si="988"/>
        <v>62</v>
      </c>
      <c r="EK434" s="427">
        <v>3.5357142857142856</v>
      </c>
      <c r="EL434" s="510">
        <v>4.2</v>
      </c>
      <c r="EM434" s="371">
        <f t="shared" si="959"/>
        <v>99</v>
      </c>
      <c r="EN434" s="372">
        <f t="shared" si="959"/>
        <v>96.600000000000009</v>
      </c>
      <c r="EO434" s="426">
        <v>3.5090909090909093</v>
      </c>
      <c r="EP434" s="510">
        <v>3.4</v>
      </c>
      <c r="EQ434" s="371">
        <f t="shared" si="1012"/>
        <v>193</v>
      </c>
      <c r="ER434" s="372">
        <f t="shared" si="1012"/>
        <v>132.6</v>
      </c>
      <c r="ES434" s="426"/>
      <c r="ET434" s="446"/>
      <c r="EU434" s="371">
        <f t="shared" si="957"/>
        <v>0</v>
      </c>
      <c r="EV434" s="372">
        <f t="shared" si="958"/>
        <v>0</v>
      </c>
      <c r="EW434" s="371">
        <f t="shared" si="989"/>
        <v>3.5180722891566263</v>
      </c>
      <c r="EX434" s="372">
        <f t="shared" si="989"/>
        <v>3.6967741935483871</v>
      </c>
      <c r="EY434" s="371">
        <f t="shared" si="990"/>
        <v>292</v>
      </c>
      <c r="EZ434" s="372">
        <f t="shared" si="990"/>
        <v>229.2</v>
      </c>
      <c r="FA434" s="426"/>
      <c r="FB434" s="510">
        <v>78.7</v>
      </c>
      <c r="FC434" s="371">
        <f t="shared" si="991"/>
        <v>0</v>
      </c>
      <c r="FD434" s="372">
        <f t="shared" si="991"/>
        <v>1810.1000000000001</v>
      </c>
      <c r="FE434" s="426"/>
      <c r="FF434" s="510">
        <v>55.3</v>
      </c>
      <c r="FG434" s="371">
        <f t="shared" si="992"/>
        <v>0</v>
      </c>
      <c r="FH434" s="372">
        <f t="shared" si="992"/>
        <v>2156.6999999999998</v>
      </c>
      <c r="FI434" s="421"/>
      <c r="FJ434" s="420"/>
      <c r="FK434" s="371">
        <f t="shared" si="993"/>
        <v>0</v>
      </c>
      <c r="FL434" s="372">
        <f t="shared" si="993"/>
        <v>0</v>
      </c>
      <c r="FM434" s="371">
        <f t="shared" si="994"/>
        <v>0</v>
      </c>
      <c r="FN434" s="372">
        <f t="shared" si="994"/>
        <v>63.980645161290326</v>
      </c>
      <c r="FO434" s="371">
        <f t="shared" si="995"/>
        <v>0</v>
      </c>
      <c r="FP434" s="372">
        <f t="shared" si="995"/>
        <v>3966.8</v>
      </c>
      <c r="FQ434" s="424">
        <v>55</v>
      </c>
      <c r="FR434" s="510">
        <v>45</v>
      </c>
      <c r="FS434" s="371">
        <f t="shared" si="996"/>
        <v>0</v>
      </c>
      <c r="FT434" s="372">
        <f t="shared" si="996"/>
        <v>45</v>
      </c>
      <c r="FU434" s="426">
        <v>6.2545454545454549</v>
      </c>
      <c r="FV434" s="510">
        <v>5.3</v>
      </c>
      <c r="FW434" s="371">
        <f t="shared" si="997"/>
        <v>344</v>
      </c>
      <c r="FX434" s="372">
        <f t="shared" si="997"/>
        <v>238.5</v>
      </c>
      <c r="FY434" s="426"/>
      <c r="FZ434" s="510">
        <v>71.900000000000006</v>
      </c>
      <c r="GA434" s="371">
        <f t="shared" si="998"/>
        <v>0</v>
      </c>
      <c r="GB434" s="372">
        <f t="shared" si="998"/>
        <v>3235.5000000000005</v>
      </c>
      <c r="GC434" s="406">
        <f t="shared" si="962"/>
        <v>137</v>
      </c>
      <c r="GD434" s="372">
        <f t="shared" si="962"/>
        <v>115</v>
      </c>
      <c r="GE434" s="371">
        <f t="shared" si="962"/>
        <v>0</v>
      </c>
      <c r="GF434" s="372">
        <f t="shared" si="960"/>
        <v>115</v>
      </c>
      <c r="GG434" s="371">
        <f t="shared" si="999"/>
        <v>572</v>
      </c>
      <c r="GH434" s="372">
        <f t="shared" si="999"/>
        <v>588</v>
      </c>
      <c r="GI434" s="371" t="str">
        <f t="shared" si="1000"/>
        <v/>
      </c>
      <c r="GJ434" s="372">
        <f t="shared" si="1000"/>
        <v>10671.7</v>
      </c>
      <c r="GK434" s="406">
        <f t="shared" si="963"/>
        <v>103</v>
      </c>
      <c r="GL434" s="372">
        <f t="shared" si="963"/>
        <v>108</v>
      </c>
      <c r="GM434" s="371">
        <f t="shared" si="963"/>
        <v>0</v>
      </c>
      <c r="GN434" s="372">
        <f t="shared" si="961"/>
        <v>108</v>
      </c>
      <c r="GO434" s="371">
        <f t="shared" si="1001"/>
        <v>424</v>
      </c>
      <c r="GP434" s="372">
        <f t="shared" si="1001"/>
        <v>487.20000000000005</v>
      </c>
      <c r="GQ434" s="371">
        <f t="shared" si="1002"/>
        <v>0</v>
      </c>
      <c r="GR434" s="372">
        <f t="shared" si="1002"/>
        <v>8489.7000000000007</v>
      </c>
      <c r="GS434" s="406">
        <f t="shared" si="964"/>
        <v>240</v>
      </c>
      <c r="GT434" s="372">
        <f t="shared" si="964"/>
        <v>223</v>
      </c>
      <c r="GU434" s="371">
        <f t="shared" si="964"/>
        <v>0</v>
      </c>
      <c r="GV434" s="372">
        <f t="shared" si="964"/>
        <v>223</v>
      </c>
      <c r="GW434" s="371">
        <f t="shared" si="1003"/>
        <v>996</v>
      </c>
      <c r="GX434" s="372">
        <f t="shared" si="1003"/>
        <v>1075.2</v>
      </c>
      <c r="GY434" s="371" t="str">
        <f t="shared" si="1003"/>
        <v/>
      </c>
      <c r="GZ434" s="372">
        <f t="shared" si="1003"/>
        <v>19161.400000000001</v>
      </c>
      <c r="HA434" s="406">
        <f t="shared" si="965"/>
        <v>0</v>
      </c>
      <c r="HB434" s="372">
        <f t="shared" si="965"/>
        <v>0</v>
      </c>
      <c r="HC434" s="371">
        <f t="shared" si="965"/>
        <v>0</v>
      </c>
      <c r="HD434" s="372">
        <f t="shared" si="965"/>
        <v>0</v>
      </c>
      <c r="HE434" s="371" t="str">
        <f t="shared" si="966"/>
        <v/>
      </c>
      <c r="HF434" s="372" t="str">
        <f t="shared" si="966"/>
        <v/>
      </c>
      <c r="HG434" s="371" t="str">
        <f t="shared" si="1004"/>
        <v/>
      </c>
      <c r="HH434" s="372" t="str">
        <f t="shared" si="1004"/>
        <v/>
      </c>
      <c r="HI434" s="406">
        <f t="shared" si="1005"/>
        <v>1340</v>
      </c>
      <c r="HJ434" s="372">
        <f t="shared" si="1005"/>
        <v>1313.7</v>
      </c>
      <c r="HK434" s="371" t="str">
        <f t="shared" si="1006"/>
        <v/>
      </c>
      <c r="HL434" s="371">
        <f t="shared" si="1006"/>
        <v>22396.9</v>
      </c>
    </row>
    <row r="435" spans="1:220" ht="15">
      <c r="A435" s="488" t="s">
        <v>287</v>
      </c>
      <c r="B435" s="487" t="s">
        <v>653</v>
      </c>
      <c r="C435" s="48"/>
      <c r="D435" s="488">
        <v>229799</v>
      </c>
      <c r="E435" s="442">
        <v>9</v>
      </c>
      <c r="F435" s="676">
        <v>479</v>
      </c>
      <c r="G435" s="420">
        <v>552</v>
      </c>
      <c r="H435" s="421">
        <v>53</v>
      </c>
      <c r="I435" s="510">
        <v>61</v>
      </c>
      <c r="J435" s="371">
        <f t="shared" si="927"/>
        <v>426</v>
      </c>
      <c r="K435" s="372">
        <f t="shared" si="928"/>
        <v>491</v>
      </c>
      <c r="L435" s="420"/>
      <c r="M435" s="371">
        <f t="shared" si="929"/>
        <v>426</v>
      </c>
      <c r="N435" s="372">
        <f t="shared" si="930"/>
        <v>491</v>
      </c>
      <c r="O435" s="371">
        <f t="shared" si="931"/>
        <v>0</v>
      </c>
      <c r="P435" s="372">
        <f t="shared" si="932"/>
        <v>491</v>
      </c>
      <c r="Q435" s="424">
        <v>20</v>
      </c>
      <c r="R435" s="510">
        <v>27</v>
      </c>
      <c r="S435" s="371">
        <f t="shared" si="933"/>
        <v>0</v>
      </c>
      <c r="T435" s="372">
        <f t="shared" si="934"/>
        <v>27</v>
      </c>
      <c r="U435" s="426">
        <v>7</v>
      </c>
      <c r="V435" s="510">
        <v>9</v>
      </c>
      <c r="W435" s="371">
        <f t="shared" si="935"/>
        <v>0</v>
      </c>
      <c r="X435" s="372">
        <f t="shared" si="936"/>
        <v>9</v>
      </c>
      <c r="Y435" s="426"/>
      <c r="Z435" s="425"/>
      <c r="AA435" s="371">
        <f t="shared" si="937"/>
        <v>0</v>
      </c>
      <c r="AB435" s="372">
        <f t="shared" si="938"/>
        <v>0</v>
      </c>
      <c r="AC435" s="358">
        <f t="shared" si="939"/>
        <v>27</v>
      </c>
      <c r="AD435" s="372">
        <f t="shared" si="940"/>
        <v>36</v>
      </c>
      <c r="AE435" s="358">
        <f t="shared" si="941"/>
        <v>0</v>
      </c>
      <c r="AF435" s="372">
        <f t="shared" si="942"/>
        <v>36</v>
      </c>
      <c r="AG435" s="427">
        <v>2.7</v>
      </c>
      <c r="AH435" s="510">
        <v>2.8</v>
      </c>
      <c r="AI435" s="371">
        <f t="shared" si="943"/>
        <v>54</v>
      </c>
      <c r="AJ435" s="372">
        <f t="shared" si="944"/>
        <v>75.599999999999994</v>
      </c>
      <c r="AK435" s="426">
        <v>3.7142857142857144</v>
      </c>
      <c r="AL435" s="510">
        <v>2.2000000000000002</v>
      </c>
      <c r="AM435" s="371">
        <f t="shared" si="945"/>
        <v>26</v>
      </c>
      <c r="AN435" s="372">
        <f t="shared" si="946"/>
        <v>19.8</v>
      </c>
      <c r="AO435" s="426"/>
      <c r="AP435" s="446"/>
      <c r="AQ435" s="371">
        <f t="shared" si="947"/>
        <v>0</v>
      </c>
      <c r="AR435" s="372">
        <f t="shared" si="948"/>
        <v>0</v>
      </c>
      <c r="AS435" s="371">
        <f t="shared" si="949"/>
        <v>2.9629629629629628</v>
      </c>
      <c r="AT435" s="372">
        <f t="shared" si="950"/>
        <v>2.65</v>
      </c>
      <c r="AU435" s="371">
        <f t="shared" si="951"/>
        <v>80</v>
      </c>
      <c r="AV435" s="372">
        <f t="shared" si="952"/>
        <v>95.399999999999991</v>
      </c>
      <c r="AW435" s="426"/>
      <c r="AX435" s="510">
        <v>66.900000000000006</v>
      </c>
      <c r="AY435" s="371">
        <f t="shared" si="953"/>
        <v>0</v>
      </c>
      <c r="AZ435" s="372">
        <f t="shared" si="954"/>
        <v>1806.3000000000002</v>
      </c>
      <c r="BA435" s="426"/>
      <c r="BB435" s="510">
        <v>58.7</v>
      </c>
      <c r="BC435" s="371">
        <f t="shared" si="955"/>
        <v>0</v>
      </c>
      <c r="BD435" s="372">
        <f t="shared" si="956"/>
        <v>528.30000000000007</v>
      </c>
      <c r="BE435" s="421"/>
      <c r="BF435" s="420"/>
      <c r="BG435" s="371">
        <f t="shared" si="969"/>
        <v>0</v>
      </c>
      <c r="BH435" s="372">
        <f t="shared" si="969"/>
        <v>0</v>
      </c>
      <c r="BI435" s="371">
        <f t="shared" si="970"/>
        <v>0</v>
      </c>
      <c r="BJ435" s="372">
        <f t="shared" si="970"/>
        <v>64.850000000000009</v>
      </c>
      <c r="BK435" s="371">
        <f t="shared" si="971"/>
        <v>0</v>
      </c>
      <c r="BL435" s="372">
        <f t="shared" si="971"/>
        <v>2334.6000000000004</v>
      </c>
      <c r="BM435" s="431">
        <v>121</v>
      </c>
      <c r="BN435" s="510">
        <v>131</v>
      </c>
      <c r="BO435" s="371">
        <f t="shared" si="1007"/>
        <v>0</v>
      </c>
      <c r="BP435" s="372">
        <f t="shared" si="1007"/>
        <v>131</v>
      </c>
      <c r="BQ435" s="426">
        <v>40</v>
      </c>
      <c r="BR435" s="510">
        <v>64</v>
      </c>
      <c r="BS435" s="371">
        <f t="shared" si="1008"/>
        <v>0</v>
      </c>
      <c r="BT435" s="372">
        <f t="shared" si="1008"/>
        <v>64</v>
      </c>
      <c r="BU435" s="426"/>
      <c r="BV435" s="425"/>
      <c r="BW435" s="371">
        <f t="shared" si="1009"/>
        <v>0</v>
      </c>
      <c r="BX435" s="423">
        <f t="shared" si="967"/>
        <v>0</v>
      </c>
      <c r="BY435" s="358">
        <f t="shared" si="972"/>
        <v>161</v>
      </c>
      <c r="BZ435" s="372">
        <f t="shared" si="972"/>
        <v>195</v>
      </c>
      <c r="CA435" s="358">
        <f t="shared" si="973"/>
        <v>0</v>
      </c>
      <c r="CB435" s="372">
        <f t="shared" si="973"/>
        <v>195</v>
      </c>
      <c r="CC435" s="427">
        <v>4.0413223140495864</v>
      </c>
      <c r="CD435" s="510">
        <v>3.8</v>
      </c>
      <c r="CE435" s="371">
        <f t="shared" si="924"/>
        <v>488.99999999999994</v>
      </c>
      <c r="CF435" s="372">
        <f t="shared" si="924"/>
        <v>497.79999999999995</v>
      </c>
      <c r="CG435" s="426">
        <v>4.8</v>
      </c>
      <c r="CH435" s="510">
        <v>4.3</v>
      </c>
      <c r="CI435" s="371">
        <f t="shared" si="1010"/>
        <v>192</v>
      </c>
      <c r="CJ435" s="372">
        <f t="shared" si="1010"/>
        <v>275.2</v>
      </c>
      <c r="CK435" s="426"/>
      <c r="CL435" s="446"/>
      <c r="CM435" s="371">
        <f t="shared" si="1011"/>
        <v>0</v>
      </c>
      <c r="CN435" s="372">
        <f t="shared" si="1011"/>
        <v>0</v>
      </c>
      <c r="CO435" s="371">
        <f t="shared" si="974"/>
        <v>4.2298136645962732</v>
      </c>
      <c r="CP435" s="372">
        <f t="shared" si="974"/>
        <v>3.9641025641025642</v>
      </c>
      <c r="CQ435" s="371">
        <f t="shared" si="975"/>
        <v>681</v>
      </c>
      <c r="CR435" s="372">
        <f t="shared" si="975"/>
        <v>773</v>
      </c>
      <c r="CS435" s="426"/>
      <c r="CT435" s="510">
        <v>79.3</v>
      </c>
      <c r="CU435" s="371">
        <f t="shared" si="925"/>
        <v>0</v>
      </c>
      <c r="CV435" s="372">
        <f t="shared" si="925"/>
        <v>10388.299999999999</v>
      </c>
      <c r="CW435" s="426"/>
      <c r="CX435" s="510">
        <v>77.5</v>
      </c>
      <c r="CY435" s="371">
        <f t="shared" si="926"/>
        <v>0</v>
      </c>
      <c r="CZ435" s="372">
        <f t="shared" si="926"/>
        <v>4960</v>
      </c>
      <c r="DA435" s="421"/>
      <c r="DB435" s="420"/>
      <c r="DC435" s="371">
        <f t="shared" si="976"/>
        <v>0</v>
      </c>
      <c r="DD435" s="372">
        <f t="shared" si="976"/>
        <v>0</v>
      </c>
      <c r="DE435" s="371">
        <f t="shared" si="977"/>
        <v>0</v>
      </c>
      <c r="DF435" s="372">
        <f t="shared" si="977"/>
        <v>78.709230769230771</v>
      </c>
      <c r="DG435" s="371">
        <f t="shared" si="978"/>
        <v>0</v>
      </c>
      <c r="DH435" s="372">
        <f t="shared" si="978"/>
        <v>15348.300000000001</v>
      </c>
      <c r="DI435" s="371">
        <f t="shared" si="979"/>
        <v>188</v>
      </c>
      <c r="DJ435" s="372">
        <f t="shared" si="979"/>
        <v>231</v>
      </c>
      <c r="DK435" s="371">
        <f t="shared" si="979"/>
        <v>0</v>
      </c>
      <c r="DL435" s="372">
        <f t="shared" si="968"/>
        <v>231</v>
      </c>
      <c r="DM435" s="371">
        <f t="shared" si="980"/>
        <v>4.0478723404255321</v>
      </c>
      <c r="DN435" s="372">
        <f t="shared" si="980"/>
        <v>3.7593073593073592</v>
      </c>
      <c r="DO435" s="371">
        <f t="shared" si="981"/>
        <v>761</v>
      </c>
      <c r="DP435" s="372">
        <f t="shared" si="981"/>
        <v>868.4</v>
      </c>
      <c r="DQ435" s="371">
        <f t="shared" si="982"/>
        <v>0</v>
      </c>
      <c r="DR435" s="372">
        <f t="shared" si="982"/>
        <v>76.549350649350657</v>
      </c>
      <c r="DS435" s="371">
        <f t="shared" si="983"/>
        <v>0</v>
      </c>
      <c r="DT435" s="372">
        <f t="shared" si="983"/>
        <v>17682.900000000001</v>
      </c>
      <c r="DU435" s="424">
        <v>83</v>
      </c>
      <c r="DV435" s="510">
        <v>84</v>
      </c>
      <c r="DW435" s="371">
        <f t="shared" si="984"/>
        <v>0</v>
      </c>
      <c r="DX435" s="372">
        <f t="shared" si="984"/>
        <v>84</v>
      </c>
      <c r="DY435" s="426">
        <v>100</v>
      </c>
      <c r="DZ435" s="510">
        <v>106</v>
      </c>
      <c r="EA435" s="371">
        <f t="shared" si="985"/>
        <v>0</v>
      </c>
      <c r="EB435" s="372">
        <f t="shared" si="985"/>
        <v>106</v>
      </c>
      <c r="EC435" s="426"/>
      <c r="ED435" s="425"/>
      <c r="EE435" s="371">
        <f t="shared" si="986"/>
        <v>0</v>
      </c>
      <c r="EF435" s="372">
        <f t="shared" si="986"/>
        <v>0</v>
      </c>
      <c r="EG435" s="358">
        <f t="shared" si="987"/>
        <v>183</v>
      </c>
      <c r="EH435" s="372">
        <f t="shared" si="987"/>
        <v>190</v>
      </c>
      <c r="EI435" s="358">
        <f t="shared" si="988"/>
        <v>0</v>
      </c>
      <c r="EJ435" s="372">
        <f t="shared" si="988"/>
        <v>190</v>
      </c>
      <c r="EK435" s="427">
        <v>3.0481927710843375</v>
      </c>
      <c r="EL435" s="510">
        <v>2.8</v>
      </c>
      <c r="EM435" s="371">
        <f t="shared" si="959"/>
        <v>253</v>
      </c>
      <c r="EN435" s="372">
        <f t="shared" si="959"/>
        <v>235.2</v>
      </c>
      <c r="EO435" s="426">
        <v>2.78</v>
      </c>
      <c r="EP435" s="510">
        <v>3.2</v>
      </c>
      <c r="EQ435" s="371">
        <f t="shared" si="1012"/>
        <v>278</v>
      </c>
      <c r="ER435" s="372">
        <f t="shared" si="1012"/>
        <v>339.20000000000005</v>
      </c>
      <c r="ES435" s="426"/>
      <c r="ET435" s="446"/>
      <c r="EU435" s="371">
        <f t="shared" si="957"/>
        <v>0</v>
      </c>
      <c r="EV435" s="372">
        <f t="shared" si="958"/>
        <v>0</v>
      </c>
      <c r="EW435" s="371">
        <f t="shared" si="989"/>
        <v>2.901639344262295</v>
      </c>
      <c r="EX435" s="372">
        <f t="shared" si="989"/>
        <v>3.0231578947368427</v>
      </c>
      <c r="EY435" s="371">
        <f t="shared" si="990"/>
        <v>531</v>
      </c>
      <c r="EZ435" s="372">
        <f t="shared" si="990"/>
        <v>574.40000000000009</v>
      </c>
      <c r="FA435" s="426"/>
      <c r="FB435" s="510">
        <v>58.8</v>
      </c>
      <c r="FC435" s="371">
        <f t="shared" si="991"/>
        <v>0</v>
      </c>
      <c r="FD435" s="372">
        <f t="shared" si="991"/>
        <v>4939.2</v>
      </c>
      <c r="FE435" s="426"/>
      <c r="FF435" s="510">
        <v>49.6</v>
      </c>
      <c r="FG435" s="371">
        <f t="shared" si="992"/>
        <v>0</v>
      </c>
      <c r="FH435" s="372">
        <f t="shared" si="992"/>
        <v>5257.6</v>
      </c>
      <c r="FI435" s="421"/>
      <c r="FJ435" s="420"/>
      <c r="FK435" s="371">
        <f t="shared" si="993"/>
        <v>0</v>
      </c>
      <c r="FL435" s="372">
        <f t="shared" si="993"/>
        <v>0</v>
      </c>
      <c r="FM435" s="371">
        <f t="shared" si="994"/>
        <v>0</v>
      </c>
      <c r="FN435" s="372">
        <f t="shared" si="994"/>
        <v>53.667368421052629</v>
      </c>
      <c r="FO435" s="371">
        <f t="shared" si="995"/>
        <v>0</v>
      </c>
      <c r="FP435" s="372">
        <f t="shared" si="995"/>
        <v>10196.799999999999</v>
      </c>
      <c r="FQ435" s="424">
        <v>55</v>
      </c>
      <c r="FR435" s="510">
        <v>70</v>
      </c>
      <c r="FS435" s="371">
        <f t="shared" si="996"/>
        <v>0</v>
      </c>
      <c r="FT435" s="372">
        <f t="shared" si="996"/>
        <v>70</v>
      </c>
      <c r="FU435" s="426">
        <v>5.2181818181818178</v>
      </c>
      <c r="FV435" s="510">
        <v>5.5</v>
      </c>
      <c r="FW435" s="371">
        <f t="shared" si="997"/>
        <v>287</v>
      </c>
      <c r="FX435" s="372">
        <f t="shared" si="997"/>
        <v>385</v>
      </c>
      <c r="FY435" s="426"/>
      <c r="FZ435" s="510">
        <v>65.8</v>
      </c>
      <c r="GA435" s="371">
        <f t="shared" si="998"/>
        <v>0</v>
      </c>
      <c r="GB435" s="372">
        <f t="shared" si="998"/>
        <v>4606</v>
      </c>
      <c r="GC435" s="406">
        <f t="shared" si="962"/>
        <v>224</v>
      </c>
      <c r="GD435" s="372">
        <f t="shared" si="962"/>
        <v>242</v>
      </c>
      <c r="GE435" s="371">
        <f t="shared" si="962"/>
        <v>0</v>
      </c>
      <c r="GF435" s="372">
        <f t="shared" si="960"/>
        <v>242</v>
      </c>
      <c r="GG435" s="371">
        <f t="shared" si="999"/>
        <v>796</v>
      </c>
      <c r="GH435" s="372">
        <f t="shared" si="999"/>
        <v>808.59999999999991</v>
      </c>
      <c r="GI435" s="371" t="str">
        <f t="shared" si="1000"/>
        <v/>
      </c>
      <c r="GJ435" s="372">
        <f t="shared" si="1000"/>
        <v>17133.8</v>
      </c>
      <c r="GK435" s="406">
        <f t="shared" si="963"/>
        <v>147</v>
      </c>
      <c r="GL435" s="372">
        <f t="shared" si="963"/>
        <v>179</v>
      </c>
      <c r="GM435" s="371">
        <f t="shared" si="963"/>
        <v>0</v>
      </c>
      <c r="GN435" s="372">
        <f t="shared" si="961"/>
        <v>179</v>
      </c>
      <c r="GO435" s="371">
        <f t="shared" si="1001"/>
        <v>496</v>
      </c>
      <c r="GP435" s="372">
        <f t="shared" si="1001"/>
        <v>634.20000000000005</v>
      </c>
      <c r="GQ435" s="371">
        <f t="shared" si="1002"/>
        <v>0</v>
      </c>
      <c r="GR435" s="372">
        <f t="shared" si="1002"/>
        <v>10745.900000000001</v>
      </c>
      <c r="GS435" s="406">
        <f t="shared" si="964"/>
        <v>371</v>
      </c>
      <c r="GT435" s="372">
        <f t="shared" si="964"/>
        <v>421</v>
      </c>
      <c r="GU435" s="371">
        <f t="shared" si="964"/>
        <v>0</v>
      </c>
      <c r="GV435" s="372">
        <f t="shared" si="964"/>
        <v>421</v>
      </c>
      <c r="GW435" s="371">
        <f t="shared" si="1003"/>
        <v>1292</v>
      </c>
      <c r="GX435" s="372">
        <f t="shared" si="1003"/>
        <v>1442.8</v>
      </c>
      <c r="GY435" s="371" t="str">
        <f t="shared" si="1003"/>
        <v/>
      </c>
      <c r="GZ435" s="372">
        <f t="shared" si="1003"/>
        <v>27879.7</v>
      </c>
      <c r="HA435" s="406">
        <f t="shared" si="965"/>
        <v>0</v>
      </c>
      <c r="HB435" s="372">
        <f t="shared" si="965"/>
        <v>0</v>
      </c>
      <c r="HC435" s="371">
        <f t="shared" si="965"/>
        <v>0</v>
      </c>
      <c r="HD435" s="372">
        <f t="shared" si="965"/>
        <v>0</v>
      </c>
      <c r="HE435" s="371" t="str">
        <f t="shared" si="966"/>
        <v/>
      </c>
      <c r="HF435" s="372" t="str">
        <f t="shared" si="966"/>
        <v/>
      </c>
      <c r="HG435" s="371" t="str">
        <f t="shared" si="1004"/>
        <v/>
      </c>
      <c r="HH435" s="372" t="str">
        <f t="shared" si="1004"/>
        <v/>
      </c>
      <c r="HI435" s="406">
        <f t="shared" si="1005"/>
        <v>1579</v>
      </c>
      <c r="HJ435" s="372">
        <f t="shared" si="1005"/>
        <v>1827.8000000000002</v>
      </c>
      <c r="HK435" s="371" t="str">
        <f t="shared" si="1006"/>
        <v/>
      </c>
      <c r="HL435" s="371">
        <f t="shared" si="1006"/>
        <v>32485.7</v>
      </c>
    </row>
    <row r="436" spans="1:220" ht="15">
      <c r="A436" s="488" t="s">
        <v>287</v>
      </c>
      <c r="B436" s="487" t="s">
        <v>654</v>
      </c>
      <c r="C436" s="48"/>
      <c r="D436" s="488">
        <v>229841</v>
      </c>
      <c r="E436" s="442">
        <v>9</v>
      </c>
      <c r="F436" s="676">
        <v>467</v>
      </c>
      <c r="G436" s="420">
        <v>467</v>
      </c>
      <c r="H436" s="421">
        <v>4</v>
      </c>
      <c r="I436" s="510">
        <v>4</v>
      </c>
      <c r="J436" s="371">
        <f t="shared" si="927"/>
        <v>463</v>
      </c>
      <c r="K436" s="372">
        <f t="shared" si="928"/>
        <v>463</v>
      </c>
      <c r="L436" s="420"/>
      <c r="M436" s="371">
        <f t="shared" si="929"/>
        <v>463</v>
      </c>
      <c r="N436" s="372">
        <f t="shared" si="930"/>
        <v>463</v>
      </c>
      <c r="O436" s="371">
        <f t="shared" si="931"/>
        <v>0</v>
      </c>
      <c r="P436" s="372">
        <f t="shared" si="932"/>
        <v>463</v>
      </c>
      <c r="Q436" s="424">
        <v>37</v>
      </c>
      <c r="R436" s="510">
        <v>52</v>
      </c>
      <c r="S436" s="371">
        <f t="shared" si="933"/>
        <v>0</v>
      </c>
      <c r="T436" s="372">
        <f t="shared" si="934"/>
        <v>52</v>
      </c>
      <c r="U436" s="426">
        <v>12</v>
      </c>
      <c r="V436" s="510">
        <v>20</v>
      </c>
      <c r="W436" s="371">
        <f t="shared" si="935"/>
        <v>0</v>
      </c>
      <c r="X436" s="372">
        <f t="shared" si="936"/>
        <v>20</v>
      </c>
      <c r="Y436" s="426"/>
      <c r="Z436" s="425"/>
      <c r="AA436" s="371">
        <f t="shared" si="937"/>
        <v>0</v>
      </c>
      <c r="AB436" s="372">
        <f t="shared" si="938"/>
        <v>0</v>
      </c>
      <c r="AC436" s="358">
        <f t="shared" si="939"/>
        <v>49</v>
      </c>
      <c r="AD436" s="372">
        <f t="shared" si="940"/>
        <v>72</v>
      </c>
      <c r="AE436" s="358">
        <f t="shared" si="941"/>
        <v>0</v>
      </c>
      <c r="AF436" s="372">
        <f t="shared" si="942"/>
        <v>72</v>
      </c>
      <c r="AG436" s="427">
        <v>3.1081081081081079</v>
      </c>
      <c r="AH436" s="510">
        <v>3</v>
      </c>
      <c r="AI436" s="371">
        <f t="shared" si="943"/>
        <v>114.99999999999999</v>
      </c>
      <c r="AJ436" s="372">
        <f t="shared" si="944"/>
        <v>156</v>
      </c>
      <c r="AK436" s="426">
        <v>3.6666666666666665</v>
      </c>
      <c r="AL436" s="510">
        <v>3</v>
      </c>
      <c r="AM436" s="371">
        <f t="shared" si="945"/>
        <v>44</v>
      </c>
      <c r="AN436" s="372">
        <f t="shared" si="946"/>
        <v>60</v>
      </c>
      <c r="AO436" s="426"/>
      <c r="AP436" s="446"/>
      <c r="AQ436" s="371">
        <f t="shared" si="947"/>
        <v>0</v>
      </c>
      <c r="AR436" s="372">
        <f t="shared" si="948"/>
        <v>0</v>
      </c>
      <c r="AS436" s="371">
        <f t="shared" si="949"/>
        <v>3.2448979591836733</v>
      </c>
      <c r="AT436" s="372">
        <f t="shared" si="950"/>
        <v>3</v>
      </c>
      <c r="AU436" s="371">
        <f t="shared" si="951"/>
        <v>159</v>
      </c>
      <c r="AV436" s="372">
        <f t="shared" si="952"/>
        <v>216</v>
      </c>
      <c r="AW436" s="426"/>
      <c r="AX436" s="510">
        <v>68.400000000000006</v>
      </c>
      <c r="AY436" s="371">
        <f t="shared" si="953"/>
        <v>0</v>
      </c>
      <c r="AZ436" s="372">
        <f t="shared" si="954"/>
        <v>3556.8</v>
      </c>
      <c r="BA436" s="426"/>
      <c r="BB436" s="510">
        <v>62.5</v>
      </c>
      <c r="BC436" s="371">
        <f t="shared" si="955"/>
        <v>0</v>
      </c>
      <c r="BD436" s="372">
        <f t="shared" si="956"/>
        <v>1250</v>
      </c>
      <c r="BE436" s="421"/>
      <c r="BF436" s="420"/>
      <c r="BG436" s="371">
        <f t="shared" si="969"/>
        <v>0</v>
      </c>
      <c r="BH436" s="372">
        <f t="shared" si="969"/>
        <v>0</v>
      </c>
      <c r="BI436" s="371">
        <f t="shared" si="970"/>
        <v>0</v>
      </c>
      <c r="BJ436" s="372">
        <f t="shared" si="970"/>
        <v>66.76111111111112</v>
      </c>
      <c r="BK436" s="371">
        <f t="shared" si="971"/>
        <v>0</v>
      </c>
      <c r="BL436" s="372">
        <f t="shared" si="971"/>
        <v>4806.8000000000011</v>
      </c>
      <c r="BM436" s="431">
        <v>191</v>
      </c>
      <c r="BN436" s="510">
        <v>176</v>
      </c>
      <c r="BO436" s="371">
        <f t="shared" si="1007"/>
        <v>0</v>
      </c>
      <c r="BP436" s="372">
        <f t="shared" si="1007"/>
        <v>176</v>
      </c>
      <c r="BQ436" s="426">
        <v>68</v>
      </c>
      <c r="BR436" s="510">
        <v>68</v>
      </c>
      <c r="BS436" s="371">
        <f t="shared" si="1008"/>
        <v>0</v>
      </c>
      <c r="BT436" s="372">
        <f t="shared" si="1008"/>
        <v>68</v>
      </c>
      <c r="BU436" s="426"/>
      <c r="BV436" s="425"/>
      <c r="BW436" s="371">
        <f t="shared" si="1009"/>
        <v>0</v>
      </c>
      <c r="BX436" s="423">
        <f t="shared" si="967"/>
        <v>0</v>
      </c>
      <c r="BY436" s="358">
        <f t="shared" si="972"/>
        <v>259</v>
      </c>
      <c r="BZ436" s="372">
        <f t="shared" si="972"/>
        <v>244</v>
      </c>
      <c r="CA436" s="358">
        <f t="shared" si="973"/>
        <v>0</v>
      </c>
      <c r="CB436" s="372">
        <f t="shared" si="973"/>
        <v>244</v>
      </c>
      <c r="CC436" s="427">
        <v>4.2146596858638743</v>
      </c>
      <c r="CD436" s="510">
        <v>4.2</v>
      </c>
      <c r="CE436" s="371">
        <f t="shared" si="924"/>
        <v>805</v>
      </c>
      <c r="CF436" s="372">
        <f t="shared" si="924"/>
        <v>739.2</v>
      </c>
      <c r="CG436" s="426">
        <v>4.8382352941176467</v>
      </c>
      <c r="CH436" s="510">
        <v>4.9000000000000004</v>
      </c>
      <c r="CI436" s="371">
        <f t="shared" si="1010"/>
        <v>329</v>
      </c>
      <c r="CJ436" s="372">
        <f t="shared" si="1010"/>
        <v>333.20000000000005</v>
      </c>
      <c r="CK436" s="426"/>
      <c r="CL436" s="446"/>
      <c r="CM436" s="371">
        <f t="shared" si="1011"/>
        <v>0</v>
      </c>
      <c r="CN436" s="372">
        <f t="shared" si="1011"/>
        <v>0</v>
      </c>
      <c r="CO436" s="371">
        <f t="shared" si="974"/>
        <v>4.3783783783783781</v>
      </c>
      <c r="CP436" s="372">
        <f t="shared" si="974"/>
        <v>4.3950819672131152</v>
      </c>
      <c r="CQ436" s="371">
        <f t="shared" si="975"/>
        <v>1134</v>
      </c>
      <c r="CR436" s="372">
        <f t="shared" si="975"/>
        <v>1072.4000000000001</v>
      </c>
      <c r="CS436" s="426"/>
      <c r="CT436" s="510">
        <v>85.9</v>
      </c>
      <c r="CU436" s="371">
        <f t="shared" si="925"/>
        <v>0</v>
      </c>
      <c r="CV436" s="372">
        <f t="shared" si="925"/>
        <v>15118.400000000001</v>
      </c>
      <c r="CW436" s="426"/>
      <c r="CX436" s="510">
        <v>82.6</v>
      </c>
      <c r="CY436" s="371">
        <f t="shared" si="926"/>
        <v>0</v>
      </c>
      <c r="CZ436" s="372">
        <f t="shared" si="926"/>
        <v>5616.7999999999993</v>
      </c>
      <c r="DA436" s="421"/>
      <c r="DB436" s="420"/>
      <c r="DC436" s="371">
        <f t="shared" si="976"/>
        <v>0</v>
      </c>
      <c r="DD436" s="372">
        <f t="shared" si="976"/>
        <v>0</v>
      </c>
      <c r="DE436" s="371">
        <f t="shared" si="977"/>
        <v>0</v>
      </c>
      <c r="DF436" s="372">
        <f t="shared" si="977"/>
        <v>84.980327868852456</v>
      </c>
      <c r="DG436" s="371">
        <f t="shared" si="978"/>
        <v>0</v>
      </c>
      <c r="DH436" s="372">
        <f t="shared" si="978"/>
        <v>20735.2</v>
      </c>
      <c r="DI436" s="371">
        <f t="shared" si="979"/>
        <v>308</v>
      </c>
      <c r="DJ436" s="372">
        <f t="shared" si="979"/>
        <v>316</v>
      </c>
      <c r="DK436" s="371">
        <f t="shared" si="979"/>
        <v>0</v>
      </c>
      <c r="DL436" s="372">
        <f t="shared" si="968"/>
        <v>316</v>
      </c>
      <c r="DM436" s="371">
        <f t="shared" si="980"/>
        <v>4.1980519480519485</v>
      </c>
      <c r="DN436" s="372">
        <f t="shared" si="980"/>
        <v>4.0772151898734181</v>
      </c>
      <c r="DO436" s="371">
        <f t="shared" si="981"/>
        <v>1293.0000000000002</v>
      </c>
      <c r="DP436" s="372">
        <f t="shared" si="981"/>
        <v>1288.4000000000001</v>
      </c>
      <c r="DQ436" s="371">
        <f t="shared" si="982"/>
        <v>0</v>
      </c>
      <c r="DR436" s="372">
        <f t="shared" si="982"/>
        <v>80.829113924050631</v>
      </c>
      <c r="DS436" s="371">
        <f t="shared" si="983"/>
        <v>0</v>
      </c>
      <c r="DT436" s="372">
        <f t="shared" si="983"/>
        <v>25542</v>
      </c>
      <c r="DU436" s="424">
        <v>32</v>
      </c>
      <c r="DV436" s="510">
        <v>52</v>
      </c>
      <c r="DW436" s="371">
        <f t="shared" si="984"/>
        <v>0</v>
      </c>
      <c r="DX436" s="372">
        <f t="shared" si="984"/>
        <v>52</v>
      </c>
      <c r="DY436" s="426">
        <v>64</v>
      </c>
      <c r="DZ436" s="510">
        <v>59</v>
      </c>
      <c r="EA436" s="371">
        <f t="shared" si="985"/>
        <v>0</v>
      </c>
      <c r="EB436" s="372">
        <f t="shared" si="985"/>
        <v>59</v>
      </c>
      <c r="EC436" s="426"/>
      <c r="ED436" s="425"/>
      <c r="EE436" s="371">
        <f t="shared" si="986"/>
        <v>0</v>
      </c>
      <c r="EF436" s="372">
        <f t="shared" si="986"/>
        <v>0</v>
      </c>
      <c r="EG436" s="358">
        <f t="shared" si="987"/>
        <v>96</v>
      </c>
      <c r="EH436" s="372">
        <f t="shared" si="987"/>
        <v>111</v>
      </c>
      <c r="EI436" s="358">
        <f t="shared" si="988"/>
        <v>0</v>
      </c>
      <c r="EJ436" s="372">
        <f t="shared" si="988"/>
        <v>111</v>
      </c>
      <c r="EK436" s="427">
        <v>3.9375</v>
      </c>
      <c r="EL436" s="510">
        <v>2.9</v>
      </c>
      <c r="EM436" s="371">
        <f t="shared" si="959"/>
        <v>126</v>
      </c>
      <c r="EN436" s="372">
        <f t="shared" si="959"/>
        <v>150.79999999999998</v>
      </c>
      <c r="EO436" s="426">
        <v>3.375</v>
      </c>
      <c r="EP436" s="510">
        <v>3.1</v>
      </c>
      <c r="EQ436" s="371">
        <f t="shared" si="1012"/>
        <v>216</v>
      </c>
      <c r="ER436" s="372">
        <f t="shared" si="1012"/>
        <v>182.9</v>
      </c>
      <c r="ES436" s="426"/>
      <c r="ET436" s="446"/>
      <c r="EU436" s="371">
        <f t="shared" si="957"/>
        <v>0</v>
      </c>
      <c r="EV436" s="372">
        <f t="shared" si="958"/>
        <v>0</v>
      </c>
      <c r="EW436" s="371">
        <f t="shared" si="989"/>
        <v>3.5625</v>
      </c>
      <c r="EX436" s="372">
        <f t="shared" si="989"/>
        <v>3.006306306306306</v>
      </c>
      <c r="EY436" s="371">
        <f t="shared" si="990"/>
        <v>342</v>
      </c>
      <c r="EZ436" s="372">
        <f t="shared" si="990"/>
        <v>333.7</v>
      </c>
      <c r="FA436" s="426"/>
      <c r="FB436" s="510">
        <v>63.7</v>
      </c>
      <c r="FC436" s="371">
        <f t="shared" si="991"/>
        <v>0</v>
      </c>
      <c r="FD436" s="372">
        <f t="shared" si="991"/>
        <v>3312.4</v>
      </c>
      <c r="FE436" s="426"/>
      <c r="FF436" s="510">
        <v>58.2</v>
      </c>
      <c r="FG436" s="371">
        <f t="shared" si="992"/>
        <v>0</v>
      </c>
      <c r="FH436" s="372">
        <f t="shared" si="992"/>
        <v>3433.8</v>
      </c>
      <c r="FI436" s="421"/>
      <c r="FJ436" s="420"/>
      <c r="FK436" s="371">
        <f t="shared" si="993"/>
        <v>0</v>
      </c>
      <c r="FL436" s="372">
        <f t="shared" si="993"/>
        <v>0</v>
      </c>
      <c r="FM436" s="371">
        <f t="shared" si="994"/>
        <v>0</v>
      </c>
      <c r="FN436" s="372">
        <f t="shared" si="994"/>
        <v>60.776576576576581</v>
      </c>
      <c r="FO436" s="371">
        <f t="shared" si="995"/>
        <v>0</v>
      </c>
      <c r="FP436" s="372">
        <f t="shared" si="995"/>
        <v>6746.2000000000007</v>
      </c>
      <c r="FQ436" s="424">
        <v>59</v>
      </c>
      <c r="FR436" s="510">
        <v>36</v>
      </c>
      <c r="FS436" s="371">
        <f t="shared" si="996"/>
        <v>0</v>
      </c>
      <c r="FT436" s="372">
        <f t="shared" si="996"/>
        <v>36</v>
      </c>
      <c r="FU436" s="426">
        <v>5.4576271186440675</v>
      </c>
      <c r="FV436" s="510">
        <v>5.2</v>
      </c>
      <c r="FW436" s="371">
        <f t="shared" si="997"/>
        <v>322</v>
      </c>
      <c r="FX436" s="372">
        <f t="shared" si="997"/>
        <v>187.20000000000002</v>
      </c>
      <c r="FY436" s="426"/>
      <c r="FZ436" s="510">
        <v>59.1</v>
      </c>
      <c r="GA436" s="371">
        <f t="shared" si="998"/>
        <v>0</v>
      </c>
      <c r="GB436" s="372">
        <f t="shared" si="998"/>
        <v>2127.6</v>
      </c>
      <c r="GC436" s="406">
        <f t="shared" si="962"/>
        <v>260</v>
      </c>
      <c r="GD436" s="372">
        <f t="shared" si="962"/>
        <v>280</v>
      </c>
      <c r="GE436" s="371">
        <f t="shared" si="962"/>
        <v>0</v>
      </c>
      <c r="GF436" s="372">
        <f t="shared" si="960"/>
        <v>280</v>
      </c>
      <c r="GG436" s="371">
        <f t="shared" si="999"/>
        <v>1046</v>
      </c>
      <c r="GH436" s="372">
        <f t="shared" si="999"/>
        <v>1046</v>
      </c>
      <c r="GI436" s="371" t="str">
        <f t="shared" si="1000"/>
        <v/>
      </c>
      <c r="GJ436" s="372">
        <f t="shared" si="1000"/>
        <v>21987.600000000002</v>
      </c>
      <c r="GK436" s="406">
        <f t="shared" si="963"/>
        <v>144</v>
      </c>
      <c r="GL436" s="372">
        <f t="shared" si="963"/>
        <v>147</v>
      </c>
      <c r="GM436" s="371">
        <f t="shared" si="963"/>
        <v>0</v>
      </c>
      <c r="GN436" s="372">
        <f t="shared" si="961"/>
        <v>147</v>
      </c>
      <c r="GO436" s="371">
        <f t="shared" si="1001"/>
        <v>589</v>
      </c>
      <c r="GP436" s="372">
        <f t="shared" si="1001"/>
        <v>576.1</v>
      </c>
      <c r="GQ436" s="371">
        <f t="shared" si="1002"/>
        <v>0</v>
      </c>
      <c r="GR436" s="372">
        <f t="shared" si="1002"/>
        <v>10300.599999999999</v>
      </c>
      <c r="GS436" s="406">
        <f t="shared" si="964"/>
        <v>404</v>
      </c>
      <c r="GT436" s="372">
        <f t="shared" si="964"/>
        <v>427</v>
      </c>
      <c r="GU436" s="371">
        <f t="shared" si="964"/>
        <v>0</v>
      </c>
      <c r="GV436" s="372">
        <f t="shared" si="964"/>
        <v>427</v>
      </c>
      <c r="GW436" s="371">
        <f t="shared" si="1003"/>
        <v>1635</v>
      </c>
      <c r="GX436" s="372">
        <f t="shared" si="1003"/>
        <v>1622.1</v>
      </c>
      <c r="GY436" s="371" t="str">
        <f t="shared" si="1003"/>
        <v/>
      </c>
      <c r="GZ436" s="372">
        <f t="shared" si="1003"/>
        <v>32288.2</v>
      </c>
      <c r="HA436" s="406">
        <f t="shared" si="965"/>
        <v>0</v>
      </c>
      <c r="HB436" s="372">
        <f t="shared" si="965"/>
        <v>0</v>
      </c>
      <c r="HC436" s="371">
        <f t="shared" si="965"/>
        <v>0</v>
      </c>
      <c r="HD436" s="372">
        <f t="shared" si="965"/>
        <v>0</v>
      </c>
      <c r="HE436" s="371" t="str">
        <f t="shared" si="966"/>
        <v/>
      </c>
      <c r="HF436" s="372" t="str">
        <f t="shared" si="966"/>
        <v/>
      </c>
      <c r="HG436" s="371" t="str">
        <f t="shared" si="1004"/>
        <v/>
      </c>
      <c r="HH436" s="372" t="str">
        <f t="shared" si="1004"/>
        <v/>
      </c>
      <c r="HI436" s="406">
        <f t="shared" si="1005"/>
        <v>1957.0000000000002</v>
      </c>
      <c r="HJ436" s="372">
        <f t="shared" si="1005"/>
        <v>1809.3000000000002</v>
      </c>
      <c r="HK436" s="371" t="str">
        <f t="shared" si="1006"/>
        <v/>
      </c>
      <c r="HL436" s="371">
        <f t="shared" si="1006"/>
        <v>34415.800000000003</v>
      </c>
    </row>
    <row r="437" spans="1:220" ht="15">
      <c r="A437" s="488" t="s">
        <v>287</v>
      </c>
      <c r="B437" s="487" t="s">
        <v>655</v>
      </c>
      <c r="C437" s="48"/>
      <c r="D437" s="488">
        <v>223922</v>
      </c>
      <c r="E437" s="442">
        <v>10</v>
      </c>
      <c r="F437" s="676">
        <v>93</v>
      </c>
      <c r="G437" s="420">
        <v>84</v>
      </c>
      <c r="H437" s="421">
        <v>0</v>
      </c>
      <c r="I437" s="510">
        <v>0</v>
      </c>
      <c r="J437" s="371">
        <f t="shared" si="927"/>
        <v>93</v>
      </c>
      <c r="K437" s="372">
        <f t="shared" si="928"/>
        <v>84</v>
      </c>
      <c r="L437" s="420"/>
      <c r="M437" s="371">
        <f t="shared" si="929"/>
        <v>93</v>
      </c>
      <c r="N437" s="372">
        <f t="shared" si="930"/>
        <v>84</v>
      </c>
      <c r="O437" s="371">
        <f t="shared" si="931"/>
        <v>0</v>
      </c>
      <c r="P437" s="372">
        <f t="shared" si="932"/>
        <v>84</v>
      </c>
      <c r="Q437" s="424">
        <v>4</v>
      </c>
      <c r="R437" s="510">
        <v>6</v>
      </c>
      <c r="S437" s="371">
        <f t="shared" si="933"/>
        <v>0</v>
      </c>
      <c r="T437" s="372">
        <f t="shared" si="934"/>
        <v>6</v>
      </c>
      <c r="U437" s="426">
        <v>1</v>
      </c>
      <c r="V437" s="510">
        <v>4</v>
      </c>
      <c r="W437" s="371">
        <f t="shared" si="935"/>
        <v>0</v>
      </c>
      <c r="X437" s="372">
        <f t="shared" si="936"/>
        <v>4</v>
      </c>
      <c r="Y437" s="426"/>
      <c r="Z437" s="425"/>
      <c r="AA437" s="371">
        <f t="shared" si="937"/>
        <v>0</v>
      </c>
      <c r="AB437" s="372">
        <f t="shared" si="938"/>
        <v>0</v>
      </c>
      <c r="AC437" s="358">
        <f t="shared" si="939"/>
        <v>5</v>
      </c>
      <c r="AD437" s="372">
        <f t="shared" si="940"/>
        <v>10</v>
      </c>
      <c r="AE437" s="358">
        <f t="shared" si="941"/>
        <v>0</v>
      </c>
      <c r="AF437" s="372">
        <f t="shared" si="942"/>
        <v>10</v>
      </c>
      <c r="AG437" s="427">
        <v>2</v>
      </c>
      <c r="AH437" s="510">
        <v>2</v>
      </c>
      <c r="AI437" s="371">
        <f t="shared" si="943"/>
        <v>8</v>
      </c>
      <c r="AJ437" s="372">
        <f t="shared" si="944"/>
        <v>12</v>
      </c>
      <c r="AK437" s="426">
        <v>4</v>
      </c>
      <c r="AL437" s="510">
        <v>2.1</v>
      </c>
      <c r="AM437" s="371">
        <f t="shared" si="945"/>
        <v>4</v>
      </c>
      <c r="AN437" s="372">
        <f t="shared" si="946"/>
        <v>8.4</v>
      </c>
      <c r="AO437" s="426"/>
      <c r="AP437" s="446"/>
      <c r="AQ437" s="371">
        <f t="shared" si="947"/>
        <v>0</v>
      </c>
      <c r="AR437" s="372">
        <f t="shared" si="948"/>
        <v>0</v>
      </c>
      <c r="AS437" s="371">
        <f t="shared" si="949"/>
        <v>2.4</v>
      </c>
      <c r="AT437" s="372">
        <f t="shared" si="950"/>
        <v>2.04</v>
      </c>
      <c r="AU437" s="371">
        <f t="shared" si="951"/>
        <v>12</v>
      </c>
      <c r="AV437" s="372">
        <f t="shared" si="952"/>
        <v>20.399999999999999</v>
      </c>
      <c r="AW437" s="426"/>
      <c r="AX437" s="510">
        <v>62.2</v>
      </c>
      <c r="AY437" s="371">
        <f t="shared" si="953"/>
        <v>0</v>
      </c>
      <c r="AZ437" s="372">
        <f t="shared" si="954"/>
        <v>373.20000000000005</v>
      </c>
      <c r="BA437" s="426"/>
      <c r="BB437" s="510">
        <v>62.8</v>
      </c>
      <c r="BC437" s="371">
        <f t="shared" si="955"/>
        <v>0</v>
      </c>
      <c r="BD437" s="372">
        <f t="shared" si="956"/>
        <v>251.2</v>
      </c>
      <c r="BE437" s="421"/>
      <c r="BF437" s="420"/>
      <c r="BG437" s="371">
        <f t="shared" si="969"/>
        <v>0</v>
      </c>
      <c r="BH437" s="372">
        <f t="shared" si="969"/>
        <v>0</v>
      </c>
      <c r="BI437" s="371">
        <f t="shared" si="970"/>
        <v>0</v>
      </c>
      <c r="BJ437" s="372">
        <f t="shared" si="970"/>
        <v>62.440000000000012</v>
      </c>
      <c r="BK437" s="371">
        <f t="shared" si="971"/>
        <v>0</v>
      </c>
      <c r="BL437" s="372">
        <f t="shared" si="971"/>
        <v>624.40000000000009</v>
      </c>
      <c r="BM437" s="431">
        <v>34</v>
      </c>
      <c r="BN437" s="510">
        <v>31</v>
      </c>
      <c r="BO437" s="371">
        <f t="shared" si="1007"/>
        <v>0</v>
      </c>
      <c r="BP437" s="372">
        <f t="shared" si="1007"/>
        <v>31</v>
      </c>
      <c r="BQ437" s="426">
        <v>19</v>
      </c>
      <c r="BR437" s="510">
        <v>15</v>
      </c>
      <c r="BS437" s="371">
        <f t="shared" si="1008"/>
        <v>0</v>
      </c>
      <c r="BT437" s="372">
        <f t="shared" si="1008"/>
        <v>15</v>
      </c>
      <c r="BU437" s="426"/>
      <c r="BV437" s="425"/>
      <c r="BW437" s="371">
        <f t="shared" si="1009"/>
        <v>0</v>
      </c>
      <c r="BX437" s="423">
        <f t="shared" si="967"/>
        <v>0</v>
      </c>
      <c r="BY437" s="358">
        <f t="shared" si="972"/>
        <v>53</v>
      </c>
      <c r="BZ437" s="372">
        <f t="shared" si="972"/>
        <v>46</v>
      </c>
      <c r="CA437" s="358">
        <f t="shared" si="973"/>
        <v>0</v>
      </c>
      <c r="CB437" s="372">
        <f t="shared" si="973"/>
        <v>46</v>
      </c>
      <c r="CC437" s="427">
        <v>2.6176470588235294</v>
      </c>
      <c r="CD437" s="510">
        <v>2.5</v>
      </c>
      <c r="CE437" s="371">
        <f t="shared" si="924"/>
        <v>89</v>
      </c>
      <c r="CF437" s="372">
        <f t="shared" si="924"/>
        <v>77.5</v>
      </c>
      <c r="CG437" s="426">
        <v>4.5263157894736841</v>
      </c>
      <c r="CH437" s="510">
        <v>4.5</v>
      </c>
      <c r="CI437" s="371">
        <f t="shared" si="1010"/>
        <v>86</v>
      </c>
      <c r="CJ437" s="372">
        <f t="shared" si="1010"/>
        <v>67.5</v>
      </c>
      <c r="CK437" s="426"/>
      <c r="CL437" s="446"/>
      <c r="CM437" s="371">
        <f t="shared" si="1011"/>
        <v>0</v>
      </c>
      <c r="CN437" s="372">
        <f t="shared" si="1011"/>
        <v>0</v>
      </c>
      <c r="CO437" s="371">
        <f t="shared" si="974"/>
        <v>3.3018867924528301</v>
      </c>
      <c r="CP437" s="372">
        <f t="shared" si="974"/>
        <v>3.152173913043478</v>
      </c>
      <c r="CQ437" s="371">
        <f t="shared" si="975"/>
        <v>175</v>
      </c>
      <c r="CR437" s="372">
        <f t="shared" si="975"/>
        <v>145</v>
      </c>
      <c r="CS437" s="426"/>
      <c r="CT437" s="510">
        <v>73.5</v>
      </c>
      <c r="CU437" s="371">
        <f t="shared" si="925"/>
        <v>0</v>
      </c>
      <c r="CV437" s="372">
        <f t="shared" si="925"/>
        <v>2278.5</v>
      </c>
      <c r="CW437" s="426"/>
      <c r="CX437" s="510">
        <v>69.900000000000006</v>
      </c>
      <c r="CY437" s="371">
        <f t="shared" si="926"/>
        <v>0</v>
      </c>
      <c r="CZ437" s="372">
        <f t="shared" si="926"/>
        <v>1048.5</v>
      </c>
      <c r="DA437" s="421"/>
      <c r="DB437" s="420"/>
      <c r="DC437" s="371">
        <f t="shared" si="976"/>
        <v>0</v>
      </c>
      <c r="DD437" s="372">
        <f t="shared" si="976"/>
        <v>0</v>
      </c>
      <c r="DE437" s="371">
        <f t="shared" si="977"/>
        <v>0</v>
      </c>
      <c r="DF437" s="372">
        <f t="shared" si="977"/>
        <v>72.326086956521735</v>
      </c>
      <c r="DG437" s="371">
        <f t="shared" si="978"/>
        <v>0</v>
      </c>
      <c r="DH437" s="372">
        <f t="shared" si="978"/>
        <v>3327</v>
      </c>
      <c r="DI437" s="371">
        <f t="shared" si="979"/>
        <v>58</v>
      </c>
      <c r="DJ437" s="372">
        <f t="shared" si="979"/>
        <v>56</v>
      </c>
      <c r="DK437" s="371">
        <f t="shared" si="979"/>
        <v>0</v>
      </c>
      <c r="DL437" s="372">
        <f t="shared" si="968"/>
        <v>56</v>
      </c>
      <c r="DM437" s="371">
        <f t="shared" si="980"/>
        <v>3.2241379310344827</v>
      </c>
      <c r="DN437" s="372">
        <f t="shared" si="980"/>
        <v>2.9535714285714287</v>
      </c>
      <c r="DO437" s="371">
        <f t="shared" si="981"/>
        <v>187</v>
      </c>
      <c r="DP437" s="372">
        <f t="shared" si="981"/>
        <v>165.4</v>
      </c>
      <c r="DQ437" s="371">
        <f t="shared" si="982"/>
        <v>0</v>
      </c>
      <c r="DR437" s="372">
        <f t="shared" si="982"/>
        <v>70.560714285714283</v>
      </c>
      <c r="DS437" s="371">
        <f t="shared" si="983"/>
        <v>0</v>
      </c>
      <c r="DT437" s="372">
        <f t="shared" si="983"/>
        <v>3951.3999999999996</v>
      </c>
      <c r="DU437" s="424">
        <v>18</v>
      </c>
      <c r="DV437" s="510">
        <v>13</v>
      </c>
      <c r="DW437" s="371">
        <f t="shared" si="984"/>
        <v>0</v>
      </c>
      <c r="DX437" s="372">
        <f t="shared" si="984"/>
        <v>13</v>
      </c>
      <c r="DY437" s="426">
        <v>12</v>
      </c>
      <c r="DZ437" s="510">
        <v>6</v>
      </c>
      <c r="EA437" s="371">
        <f t="shared" si="985"/>
        <v>0</v>
      </c>
      <c r="EB437" s="372">
        <f t="shared" si="985"/>
        <v>6</v>
      </c>
      <c r="EC437" s="426"/>
      <c r="ED437" s="425"/>
      <c r="EE437" s="371">
        <f t="shared" si="986"/>
        <v>0</v>
      </c>
      <c r="EF437" s="372">
        <f t="shared" si="986"/>
        <v>0</v>
      </c>
      <c r="EG437" s="358">
        <f t="shared" si="987"/>
        <v>30</v>
      </c>
      <c r="EH437" s="372">
        <f t="shared" si="987"/>
        <v>19</v>
      </c>
      <c r="EI437" s="358">
        <f t="shared" si="988"/>
        <v>0</v>
      </c>
      <c r="EJ437" s="372">
        <f t="shared" si="988"/>
        <v>19</v>
      </c>
      <c r="EK437" s="427">
        <v>1.7222222222222223</v>
      </c>
      <c r="EL437" s="510">
        <v>2.1</v>
      </c>
      <c r="EM437" s="371">
        <f t="shared" si="959"/>
        <v>31</v>
      </c>
      <c r="EN437" s="372">
        <f t="shared" si="959"/>
        <v>27.3</v>
      </c>
      <c r="EO437" s="426">
        <v>2.5</v>
      </c>
      <c r="EP437" s="510">
        <v>3.6</v>
      </c>
      <c r="EQ437" s="371">
        <f t="shared" si="1012"/>
        <v>30</v>
      </c>
      <c r="ER437" s="372">
        <f t="shared" si="1012"/>
        <v>21.6</v>
      </c>
      <c r="ES437" s="426"/>
      <c r="ET437" s="446"/>
      <c r="EU437" s="371">
        <f t="shared" si="957"/>
        <v>0</v>
      </c>
      <c r="EV437" s="372">
        <f t="shared" si="958"/>
        <v>0</v>
      </c>
      <c r="EW437" s="371">
        <f t="shared" si="989"/>
        <v>2.0333333333333332</v>
      </c>
      <c r="EX437" s="372">
        <f t="shared" si="989"/>
        <v>2.573684210526316</v>
      </c>
      <c r="EY437" s="371">
        <f t="shared" si="990"/>
        <v>61</v>
      </c>
      <c r="EZ437" s="372">
        <f t="shared" si="990"/>
        <v>48.900000000000006</v>
      </c>
      <c r="FA437" s="426"/>
      <c r="FB437" s="510">
        <v>57.1</v>
      </c>
      <c r="FC437" s="371">
        <f t="shared" si="991"/>
        <v>0</v>
      </c>
      <c r="FD437" s="372">
        <f t="shared" si="991"/>
        <v>742.30000000000007</v>
      </c>
      <c r="FE437" s="426"/>
      <c r="FF437" s="510">
        <v>67.2</v>
      </c>
      <c r="FG437" s="371">
        <f t="shared" si="992"/>
        <v>0</v>
      </c>
      <c r="FH437" s="372">
        <f t="shared" si="992"/>
        <v>403.20000000000005</v>
      </c>
      <c r="FI437" s="421"/>
      <c r="FJ437" s="420"/>
      <c r="FK437" s="371">
        <f t="shared" si="993"/>
        <v>0</v>
      </c>
      <c r="FL437" s="372">
        <f t="shared" si="993"/>
        <v>0</v>
      </c>
      <c r="FM437" s="371">
        <f t="shared" si="994"/>
        <v>0</v>
      </c>
      <c r="FN437" s="372">
        <f t="shared" si="994"/>
        <v>60.289473684210527</v>
      </c>
      <c r="FO437" s="371">
        <f t="shared" si="995"/>
        <v>0</v>
      </c>
      <c r="FP437" s="372">
        <f t="shared" si="995"/>
        <v>1145.5</v>
      </c>
      <c r="FQ437" s="424">
        <v>5</v>
      </c>
      <c r="FR437" s="510">
        <v>9</v>
      </c>
      <c r="FS437" s="371">
        <f t="shared" si="996"/>
        <v>0</v>
      </c>
      <c r="FT437" s="372">
        <f t="shared" si="996"/>
        <v>9</v>
      </c>
      <c r="FU437" s="426">
        <v>3.6</v>
      </c>
      <c r="FV437" s="510">
        <v>3.7</v>
      </c>
      <c r="FW437" s="371">
        <f t="shared" si="997"/>
        <v>18</v>
      </c>
      <c r="FX437" s="372">
        <f t="shared" si="997"/>
        <v>33.300000000000004</v>
      </c>
      <c r="FY437" s="426"/>
      <c r="FZ437" s="510">
        <v>45.2</v>
      </c>
      <c r="GA437" s="371">
        <f t="shared" si="998"/>
        <v>0</v>
      </c>
      <c r="GB437" s="372">
        <f t="shared" si="998"/>
        <v>406.8</v>
      </c>
      <c r="GC437" s="406">
        <f t="shared" si="962"/>
        <v>56</v>
      </c>
      <c r="GD437" s="372">
        <f t="shared" si="962"/>
        <v>50</v>
      </c>
      <c r="GE437" s="371">
        <f t="shared" si="962"/>
        <v>0</v>
      </c>
      <c r="GF437" s="372">
        <f t="shared" si="960"/>
        <v>50</v>
      </c>
      <c r="GG437" s="371">
        <f t="shared" si="999"/>
        <v>128</v>
      </c>
      <c r="GH437" s="372">
        <f t="shared" si="999"/>
        <v>116.8</v>
      </c>
      <c r="GI437" s="371" t="str">
        <f t="shared" si="1000"/>
        <v/>
      </c>
      <c r="GJ437" s="372">
        <f t="shared" si="1000"/>
        <v>3394</v>
      </c>
      <c r="GK437" s="406">
        <f t="shared" si="963"/>
        <v>32</v>
      </c>
      <c r="GL437" s="372">
        <f t="shared" si="963"/>
        <v>25</v>
      </c>
      <c r="GM437" s="371">
        <f t="shared" si="963"/>
        <v>0</v>
      </c>
      <c r="GN437" s="372">
        <f t="shared" si="961"/>
        <v>25</v>
      </c>
      <c r="GO437" s="371">
        <f t="shared" si="1001"/>
        <v>120</v>
      </c>
      <c r="GP437" s="372">
        <f t="shared" si="1001"/>
        <v>97.5</v>
      </c>
      <c r="GQ437" s="371">
        <f t="shared" si="1002"/>
        <v>0</v>
      </c>
      <c r="GR437" s="372">
        <f t="shared" si="1002"/>
        <v>1702.9</v>
      </c>
      <c r="GS437" s="406">
        <f t="shared" si="964"/>
        <v>88</v>
      </c>
      <c r="GT437" s="372">
        <f t="shared" si="964"/>
        <v>75</v>
      </c>
      <c r="GU437" s="371">
        <f t="shared" si="964"/>
        <v>0</v>
      </c>
      <c r="GV437" s="372">
        <f t="shared" si="964"/>
        <v>75</v>
      </c>
      <c r="GW437" s="371">
        <f t="shared" si="1003"/>
        <v>248</v>
      </c>
      <c r="GX437" s="372">
        <f t="shared" si="1003"/>
        <v>214.3</v>
      </c>
      <c r="GY437" s="371" t="str">
        <f t="shared" si="1003"/>
        <v/>
      </c>
      <c r="GZ437" s="372">
        <f t="shared" si="1003"/>
        <v>5096.8999999999996</v>
      </c>
      <c r="HA437" s="406">
        <f t="shared" si="965"/>
        <v>0</v>
      </c>
      <c r="HB437" s="372">
        <f t="shared" si="965"/>
        <v>0</v>
      </c>
      <c r="HC437" s="371">
        <f t="shared" si="965"/>
        <v>0</v>
      </c>
      <c r="HD437" s="372">
        <f t="shared" si="965"/>
        <v>0</v>
      </c>
      <c r="HE437" s="371" t="str">
        <f t="shared" si="966"/>
        <v/>
      </c>
      <c r="HF437" s="372" t="str">
        <f t="shared" si="966"/>
        <v/>
      </c>
      <c r="HG437" s="371" t="str">
        <f t="shared" si="1004"/>
        <v/>
      </c>
      <c r="HH437" s="372" t="str">
        <f t="shared" si="1004"/>
        <v/>
      </c>
      <c r="HI437" s="406">
        <f t="shared" si="1005"/>
        <v>266</v>
      </c>
      <c r="HJ437" s="372">
        <f t="shared" si="1005"/>
        <v>247.60000000000002</v>
      </c>
      <c r="HK437" s="371" t="str">
        <f t="shared" si="1006"/>
        <v/>
      </c>
      <c r="HL437" s="371">
        <f t="shared" si="1006"/>
        <v>5503.7</v>
      </c>
    </row>
    <row r="438" spans="1:220" ht="15">
      <c r="A438" s="488" t="s">
        <v>287</v>
      </c>
      <c r="B438" s="487" t="s">
        <v>656</v>
      </c>
      <c r="C438" s="48"/>
      <c r="D438" s="488">
        <v>224891</v>
      </c>
      <c r="E438" s="442">
        <v>10</v>
      </c>
      <c r="F438" s="676">
        <v>74</v>
      </c>
      <c r="G438" s="420">
        <v>67</v>
      </c>
      <c r="H438" s="421">
        <v>3</v>
      </c>
      <c r="I438" s="510">
        <v>1</v>
      </c>
      <c r="J438" s="371">
        <f t="shared" si="927"/>
        <v>71</v>
      </c>
      <c r="K438" s="372">
        <f t="shared" si="928"/>
        <v>66</v>
      </c>
      <c r="L438" s="420"/>
      <c r="M438" s="371">
        <f t="shared" si="929"/>
        <v>71</v>
      </c>
      <c r="N438" s="372">
        <f t="shared" si="930"/>
        <v>66</v>
      </c>
      <c r="O438" s="371">
        <f t="shared" si="931"/>
        <v>0</v>
      </c>
      <c r="P438" s="372">
        <f t="shared" si="932"/>
        <v>66</v>
      </c>
      <c r="Q438" s="424">
        <v>13</v>
      </c>
      <c r="R438" s="510">
        <v>13</v>
      </c>
      <c r="S438" s="371">
        <f t="shared" si="933"/>
        <v>0</v>
      </c>
      <c r="T438" s="372">
        <f t="shared" si="934"/>
        <v>13</v>
      </c>
      <c r="U438" s="426">
        <v>5</v>
      </c>
      <c r="V438" s="510">
        <v>3</v>
      </c>
      <c r="W438" s="371">
        <f t="shared" si="935"/>
        <v>0</v>
      </c>
      <c r="X438" s="372">
        <f t="shared" si="936"/>
        <v>3</v>
      </c>
      <c r="Y438" s="426"/>
      <c r="Z438" s="425"/>
      <c r="AA438" s="371">
        <f t="shared" si="937"/>
        <v>0</v>
      </c>
      <c r="AB438" s="372">
        <f t="shared" si="938"/>
        <v>0</v>
      </c>
      <c r="AC438" s="358">
        <f t="shared" si="939"/>
        <v>18</v>
      </c>
      <c r="AD438" s="372">
        <f t="shared" si="940"/>
        <v>16</v>
      </c>
      <c r="AE438" s="358">
        <f t="shared" si="941"/>
        <v>0</v>
      </c>
      <c r="AF438" s="372">
        <f t="shared" si="942"/>
        <v>16</v>
      </c>
      <c r="AG438" s="427">
        <v>3</v>
      </c>
      <c r="AH438" s="510">
        <v>2.6</v>
      </c>
      <c r="AI438" s="371">
        <f t="shared" si="943"/>
        <v>39</v>
      </c>
      <c r="AJ438" s="372">
        <f t="shared" si="944"/>
        <v>33.800000000000004</v>
      </c>
      <c r="AK438" s="426">
        <v>2.4</v>
      </c>
      <c r="AL438" s="510">
        <v>2.7</v>
      </c>
      <c r="AM438" s="371">
        <f t="shared" si="945"/>
        <v>12</v>
      </c>
      <c r="AN438" s="372">
        <f t="shared" si="946"/>
        <v>8.1000000000000014</v>
      </c>
      <c r="AO438" s="426"/>
      <c r="AP438" s="446"/>
      <c r="AQ438" s="371">
        <f t="shared" si="947"/>
        <v>0</v>
      </c>
      <c r="AR438" s="372">
        <f t="shared" si="948"/>
        <v>0</v>
      </c>
      <c r="AS438" s="371">
        <f t="shared" si="949"/>
        <v>2.8333333333333335</v>
      </c>
      <c r="AT438" s="372">
        <f t="shared" si="950"/>
        <v>2.6187500000000004</v>
      </c>
      <c r="AU438" s="371">
        <f t="shared" si="951"/>
        <v>51</v>
      </c>
      <c r="AV438" s="372">
        <f t="shared" si="952"/>
        <v>41.900000000000006</v>
      </c>
      <c r="AW438" s="426"/>
      <c r="AX438" s="510">
        <v>67.2</v>
      </c>
      <c r="AY438" s="371">
        <f t="shared" si="953"/>
        <v>0</v>
      </c>
      <c r="AZ438" s="372">
        <f t="shared" si="954"/>
        <v>873.6</v>
      </c>
      <c r="BA438" s="426"/>
      <c r="BB438" s="510">
        <v>57.7</v>
      </c>
      <c r="BC438" s="371">
        <f t="shared" si="955"/>
        <v>0</v>
      </c>
      <c r="BD438" s="372">
        <f t="shared" si="956"/>
        <v>173.10000000000002</v>
      </c>
      <c r="BE438" s="421"/>
      <c r="BF438" s="420"/>
      <c r="BG438" s="371">
        <f t="shared" si="969"/>
        <v>0</v>
      </c>
      <c r="BH438" s="372">
        <f t="shared" si="969"/>
        <v>0</v>
      </c>
      <c r="BI438" s="371">
        <f t="shared" si="970"/>
        <v>0</v>
      </c>
      <c r="BJ438" s="372">
        <f t="shared" si="970"/>
        <v>65.418750000000003</v>
      </c>
      <c r="BK438" s="371">
        <f t="shared" si="971"/>
        <v>0</v>
      </c>
      <c r="BL438" s="372">
        <f t="shared" si="971"/>
        <v>1046.7</v>
      </c>
      <c r="BM438" s="431">
        <v>20</v>
      </c>
      <c r="BN438" s="510">
        <v>21</v>
      </c>
      <c r="BO438" s="371">
        <f t="shared" si="1007"/>
        <v>0</v>
      </c>
      <c r="BP438" s="372">
        <f t="shared" si="1007"/>
        <v>21</v>
      </c>
      <c r="BQ438" s="426">
        <v>6</v>
      </c>
      <c r="BR438" s="510">
        <v>9</v>
      </c>
      <c r="BS438" s="371">
        <f t="shared" si="1008"/>
        <v>0</v>
      </c>
      <c r="BT438" s="372">
        <f t="shared" si="1008"/>
        <v>9</v>
      </c>
      <c r="BU438" s="426"/>
      <c r="BV438" s="425"/>
      <c r="BW438" s="371">
        <f t="shared" si="1009"/>
        <v>0</v>
      </c>
      <c r="BX438" s="423">
        <f t="shared" si="967"/>
        <v>0</v>
      </c>
      <c r="BY438" s="358">
        <f t="shared" si="972"/>
        <v>26</v>
      </c>
      <c r="BZ438" s="372">
        <f t="shared" si="972"/>
        <v>30</v>
      </c>
      <c r="CA438" s="358">
        <f t="shared" si="973"/>
        <v>0</v>
      </c>
      <c r="CB438" s="372">
        <f t="shared" si="973"/>
        <v>30</v>
      </c>
      <c r="CC438" s="427">
        <v>3.3</v>
      </c>
      <c r="CD438" s="510">
        <v>3</v>
      </c>
      <c r="CE438" s="371">
        <f t="shared" si="924"/>
        <v>66</v>
      </c>
      <c r="CF438" s="372">
        <f t="shared" si="924"/>
        <v>63</v>
      </c>
      <c r="CG438" s="426">
        <v>4.666666666666667</v>
      </c>
      <c r="CH438" s="510">
        <v>4.7</v>
      </c>
      <c r="CI438" s="371">
        <f t="shared" si="1010"/>
        <v>28</v>
      </c>
      <c r="CJ438" s="372">
        <f t="shared" si="1010"/>
        <v>42.300000000000004</v>
      </c>
      <c r="CK438" s="426"/>
      <c r="CL438" s="446"/>
      <c r="CM438" s="371">
        <f t="shared" si="1011"/>
        <v>0</v>
      </c>
      <c r="CN438" s="372">
        <f t="shared" si="1011"/>
        <v>0</v>
      </c>
      <c r="CO438" s="371">
        <f t="shared" si="974"/>
        <v>3.6153846153846154</v>
      </c>
      <c r="CP438" s="372">
        <f t="shared" si="974"/>
        <v>3.5100000000000002</v>
      </c>
      <c r="CQ438" s="371">
        <f t="shared" si="975"/>
        <v>94</v>
      </c>
      <c r="CR438" s="372">
        <f t="shared" si="975"/>
        <v>105.30000000000001</v>
      </c>
      <c r="CS438" s="426"/>
      <c r="CT438" s="510">
        <v>73.7</v>
      </c>
      <c r="CU438" s="371">
        <f t="shared" si="925"/>
        <v>0</v>
      </c>
      <c r="CV438" s="372">
        <f t="shared" si="925"/>
        <v>1547.7</v>
      </c>
      <c r="CW438" s="426"/>
      <c r="CX438" s="510">
        <v>74.599999999999994</v>
      </c>
      <c r="CY438" s="371">
        <f t="shared" si="926"/>
        <v>0</v>
      </c>
      <c r="CZ438" s="372">
        <f t="shared" si="926"/>
        <v>671.4</v>
      </c>
      <c r="DA438" s="421"/>
      <c r="DB438" s="420"/>
      <c r="DC438" s="371">
        <f t="shared" si="976"/>
        <v>0</v>
      </c>
      <c r="DD438" s="372">
        <f t="shared" si="976"/>
        <v>0</v>
      </c>
      <c r="DE438" s="371">
        <f t="shared" si="977"/>
        <v>0</v>
      </c>
      <c r="DF438" s="372">
        <f t="shared" si="977"/>
        <v>73.97</v>
      </c>
      <c r="DG438" s="371">
        <f t="shared" si="978"/>
        <v>0</v>
      </c>
      <c r="DH438" s="372">
        <f t="shared" si="978"/>
        <v>2219.1</v>
      </c>
      <c r="DI438" s="371">
        <f t="shared" si="979"/>
        <v>44</v>
      </c>
      <c r="DJ438" s="372">
        <f t="shared" si="979"/>
        <v>46</v>
      </c>
      <c r="DK438" s="371">
        <f t="shared" si="979"/>
        <v>0</v>
      </c>
      <c r="DL438" s="372">
        <f t="shared" si="968"/>
        <v>46</v>
      </c>
      <c r="DM438" s="371">
        <f t="shared" si="980"/>
        <v>3.2954545454545454</v>
      </c>
      <c r="DN438" s="372">
        <f t="shared" si="980"/>
        <v>3.2</v>
      </c>
      <c r="DO438" s="371">
        <f t="shared" si="981"/>
        <v>145</v>
      </c>
      <c r="DP438" s="372">
        <f t="shared" si="981"/>
        <v>147.20000000000002</v>
      </c>
      <c r="DQ438" s="371">
        <f t="shared" si="982"/>
        <v>0</v>
      </c>
      <c r="DR438" s="372">
        <f t="shared" si="982"/>
        <v>70.995652173913044</v>
      </c>
      <c r="DS438" s="371">
        <f t="shared" si="983"/>
        <v>0</v>
      </c>
      <c r="DT438" s="372">
        <f t="shared" si="983"/>
        <v>3265.8</v>
      </c>
      <c r="DU438" s="424">
        <v>14</v>
      </c>
      <c r="DV438" s="510">
        <v>8</v>
      </c>
      <c r="DW438" s="371">
        <f t="shared" si="984"/>
        <v>0</v>
      </c>
      <c r="DX438" s="372">
        <f t="shared" si="984"/>
        <v>8</v>
      </c>
      <c r="DY438" s="426">
        <v>4</v>
      </c>
      <c r="DZ438" s="510">
        <v>6</v>
      </c>
      <c r="EA438" s="371">
        <f t="shared" si="985"/>
        <v>0</v>
      </c>
      <c r="EB438" s="372">
        <f t="shared" si="985"/>
        <v>6</v>
      </c>
      <c r="EC438" s="426"/>
      <c r="ED438" s="425"/>
      <c r="EE438" s="371">
        <f t="shared" si="986"/>
        <v>0</v>
      </c>
      <c r="EF438" s="372">
        <f t="shared" si="986"/>
        <v>0</v>
      </c>
      <c r="EG438" s="358">
        <f t="shared" si="987"/>
        <v>18</v>
      </c>
      <c r="EH438" s="372">
        <f t="shared" si="987"/>
        <v>14</v>
      </c>
      <c r="EI438" s="358">
        <f t="shared" si="988"/>
        <v>0</v>
      </c>
      <c r="EJ438" s="372">
        <f t="shared" si="988"/>
        <v>14</v>
      </c>
      <c r="EK438" s="427">
        <v>2.4285714285714284</v>
      </c>
      <c r="EL438" s="510">
        <v>2.1</v>
      </c>
      <c r="EM438" s="371">
        <f t="shared" si="959"/>
        <v>34</v>
      </c>
      <c r="EN438" s="372">
        <f t="shared" si="959"/>
        <v>16.8</v>
      </c>
      <c r="EO438" s="426">
        <v>2.5</v>
      </c>
      <c r="EP438" s="510">
        <v>3.3</v>
      </c>
      <c r="EQ438" s="371">
        <f t="shared" si="1012"/>
        <v>10</v>
      </c>
      <c r="ER438" s="372">
        <f t="shared" si="1012"/>
        <v>19.799999999999997</v>
      </c>
      <c r="ES438" s="426"/>
      <c r="ET438" s="446"/>
      <c r="EU438" s="371">
        <f t="shared" si="957"/>
        <v>0</v>
      </c>
      <c r="EV438" s="372">
        <f t="shared" si="958"/>
        <v>0</v>
      </c>
      <c r="EW438" s="371">
        <f t="shared" si="989"/>
        <v>2.4444444444444446</v>
      </c>
      <c r="EX438" s="372">
        <f t="shared" si="989"/>
        <v>2.6142857142857139</v>
      </c>
      <c r="EY438" s="371">
        <f t="shared" si="990"/>
        <v>44</v>
      </c>
      <c r="EZ438" s="372">
        <f t="shared" si="990"/>
        <v>36.599999999999994</v>
      </c>
      <c r="FA438" s="426"/>
      <c r="FB438" s="510">
        <v>43.3</v>
      </c>
      <c r="FC438" s="371">
        <f t="shared" si="991"/>
        <v>0</v>
      </c>
      <c r="FD438" s="372">
        <f t="shared" si="991"/>
        <v>346.4</v>
      </c>
      <c r="FE438" s="426"/>
      <c r="FF438" s="510">
        <v>50.2</v>
      </c>
      <c r="FG438" s="371">
        <f t="shared" si="992"/>
        <v>0</v>
      </c>
      <c r="FH438" s="372">
        <f t="shared" si="992"/>
        <v>301.20000000000005</v>
      </c>
      <c r="FI438" s="421"/>
      <c r="FJ438" s="420"/>
      <c r="FK438" s="371">
        <f t="shared" si="993"/>
        <v>0</v>
      </c>
      <c r="FL438" s="372">
        <f t="shared" si="993"/>
        <v>0</v>
      </c>
      <c r="FM438" s="371">
        <f t="shared" si="994"/>
        <v>0</v>
      </c>
      <c r="FN438" s="372">
        <f t="shared" si="994"/>
        <v>46.25714285714286</v>
      </c>
      <c r="FO438" s="371">
        <f t="shared" si="995"/>
        <v>0</v>
      </c>
      <c r="FP438" s="372">
        <f t="shared" si="995"/>
        <v>647.6</v>
      </c>
      <c r="FQ438" s="424">
        <v>9</v>
      </c>
      <c r="FR438" s="510">
        <v>6</v>
      </c>
      <c r="FS438" s="371">
        <f t="shared" si="996"/>
        <v>0</v>
      </c>
      <c r="FT438" s="372">
        <f t="shared" si="996"/>
        <v>6</v>
      </c>
      <c r="FU438" s="426">
        <v>2.6666666666666665</v>
      </c>
      <c r="FV438" s="510">
        <v>2.7</v>
      </c>
      <c r="FW438" s="371">
        <f t="shared" si="997"/>
        <v>24</v>
      </c>
      <c r="FX438" s="372">
        <f t="shared" si="997"/>
        <v>16.200000000000003</v>
      </c>
      <c r="FY438" s="426"/>
      <c r="FZ438" s="510">
        <v>60.8</v>
      </c>
      <c r="GA438" s="371">
        <f t="shared" si="998"/>
        <v>0</v>
      </c>
      <c r="GB438" s="372">
        <f t="shared" si="998"/>
        <v>364.79999999999995</v>
      </c>
      <c r="GC438" s="406">
        <f t="shared" si="962"/>
        <v>47</v>
      </c>
      <c r="GD438" s="372">
        <f t="shared" si="962"/>
        <v>42</v>
      </c>
      <c r="GE438" s="371">
        <f t="shared" si="962"/>
        <v>0</v>
      </c>
      <c r="GF438" s="372">
        <f t="shared" si="960"/>
        <v>42</v>
      </c>
      <c r="GG438" s="371">
        <f t="shared" si="999"/>
        <v>139</v>
      </c>
      <c r="GH438" s="372">
        <f t="shared" si="999"/>
        <v>113.60000000000001</v>
      </c>
      <c r="GI438" s="371" t="str">
        <f t="shared" si="1000"/>
        <v/>
      </c>
      <c r="GJ438" s="372">
        <f t="shared" si="1000"/>
        <v>2767.7000000000003</v>
      </c>
      <c r="GK438" s="406">
        <f t="shared" si="963"/>
        <v>15</v>
      </c>
      <c r="GL438" s="372">
        <f t="shared" si="963"/>
        <v>18</v>
      </c>
      <c r="GM438" s="371">
        <f t="shared" si="963"/>
        <v>0</v>
      </c>
      <c r="GN438" s="372">
        <f t="shared" si="961"/>
        <v>18</v>
      </c>
      <c r="GO438" s="371">
        <f t="shared" si="1001"/>
        <v>50</v>
      </c>
      <c r="GP438" s="372">
        <f t="shared" si="1001"/>
        <v>70.2</v>
      </c>
      <c r="GQ438" s="371">
        <f t="shared" si="1002"/>
        <v>0</v>
      </c>
      <c r="GR438" s="372">
        <f t="shared" si="1002"/>
        <v>1145.7</v>
      </c>
      <c r="GS438" s="406">
        <f t="shared" si="964"/>
        <v>62</v>
      </c>
      <c r="GT438" s="372">
        <f t="shared" si="964"/>
        <v>60</v>
      </c>
      <c r="GU438" s="371">
        <f t="shared" si="964"/>
        <v>0</v>
      </c>
      <c r="GV438" s="372">
        <f t="shared" si="964"/>
        <v>60</v>
      </c>
      <c r="GW438" s="371">
        <f t="shared" si="1003"/>
        <v>189</v>
      </c>
      <c r="GX438" s="372">
        <f t="shared" si="1003"/>
        <v>183.8</v>
      </c>
      <c r="GY438" s="371" t="str">
        <f t="shared" si="1003"/>
        <v/>
      </c>
      <c r="GZ438" s="372">
        <f t="shared" si="1003"/>
        <v>3913.4000000000005</v>
      </c>
      <c r="HA438" s="406">
        <f t="shared" si="965"/>
        <v>0</v>
      </c>
      <c r="HB438" s="372">
        <f t="shared" si="965"/>
        <v>0</v>
      </c>
      <c r="HC438" s="371">
        <f t="shared" si="965"/>
        <v>0</v>
      </c>
      <c r="HD438" s="372">
        <f t="shared" si="965"/>
        <v>0</v>
      </c>
      <c r="HE438" s="371" t="str">
        <f t="shared" si="966"/>
        <v/>
      </c>
      <c r="HF438" s="372" t="str">
        <f t="shared" si="966"/>
        <v/>
      </c>
      <c r="HG438" s="371" t="str">
        <f t="shared" si="1004"/>
        <v/>
      </c>
      <c r="HH438" s="372" t="str">
        <f t="shared" si="1004"/>
        <v/>
      </c>
      <c r="HI438" s="406">
        <f t="shared" si="1005"/>
        <v>213</v>
      </c>
      <c r="HJ438" s="372">
        <f t="shared" si="1005"/>
        <v>200</v>
      </c>
      <c r="HK438" s="371" t="str">
        <f t="shared" si="1006"/>
        <v/>
      </c>
      <c r="HL438" s="371">
        <f t="shared" si="1006"/>
        <v>4278.2</v>
      </c>
    </row>
    <row r="439" spans="1:220" ht="15">
      <c r="A439" s="488" t="s">
        <v>287</v>
      </c>
      <c r="B439" s="487" t="s">
        <v>657</v>
      </c>
      <c r="C439" s="48"/>
      <c r="D439" s="488">
        <v>224961</v>
      </c>
      <c r="E439" s="442">
        <v>10</v>
      </c>
      <c r="F439" s="676">
        <v>169</v>
      </c>
      <c r="G439" s="420">
        <v>176</v>
      </c>
      <c r="H439" s="421">
        <v>2</v>
      </c>
      <c r="I439" s="510">
        <v>2</v>
      </c>
      <c r="J439" s="371">
        <f t="shared" si="927"/>
        <v>167</v>
      </c>
      <c r="K439" s="372">
        <f t="shared" si="928"/>
        <v>174</v>
      </c>
      <c r="L439" s="420"/>
      <c r="M439" s="371">
        <f t="shared" si="929"/>
        <v>167</v>
      </c>
      <c r="N439" s="372">
        <f t="shared" si="930"/>
        <v>174</v>
      </c>
      <c r="O439" s="371">
        <f t="shared" si="931"/>
        <v>0</v>
      </c>
      <c r="P439" s="372">
        <f t="shared" si="932"/>
        <v>174</v>
      </c>
      <c r="Q439" s="424">
        <v>6</v>
      </c>
      <c r="R439" s="510">
        <v>9</v>
      </c>
      <c r="S439" s="371">
        <f t="shared" si="933"/>
        <v>0</v>
      </c>
      <c r="T439" s="372">
        <f t="shared" si="934"/>
        <v>9</v>
      </c>
      <c r="U439" s="426">
        <v>5</v>
      </c>
      <c r="V439" s="510">
        <v>11</v>
      </c>
      <c r="W439" s="371">
        <f t="shared" si="935"/>
        <v>0</v>
      </c>
      <c r="X439" s="372">
        <f t="shared" si="936"/>
        <v>11</v>
      </c>
      <c r="Y439" s="426"/>
      <c r="Z439" s="425"/>
      <c r="AA439" s="371">
        <f t="shared" si="937"/>
        <v>0</v>
      </c>
      <c r="AB439" s="372">
        <f t="shared" si="938"/>
        <v>0</v>
      </c>
      <c r="AC439" s="358">
        <f t="shared" si="939"/>
        <v>11</v>
      </c>
      <c r="AD439" s="372">
        <f t="shared" si="940"/>
        <v>20</v>
      </c>
      <c r="AE439" s="358">
        <f t="shared" si="941"/>
        <v>0</v>
      </c>
      <c r="AF439" s="372">
        <f t="shared" si="942"/>
        <v>20</v>
      </c>
      <c r="AG439" s="427">
        <v>3.3333333333333335</v>
      </c>
      <c r="AH439" s="510">
        <v>3.1</v>
      </c>
      <c r="AI439" s="371">
        <f t="shared" si="943"/>
        <v>20</v>
      </c>
      <c r="AJ439" s="372">
        <f t="shared" si="944"/>
        <v>27.900000000000002</v>
      </c>
      <c r="AK439" s="426">
        <v>3.6</v>
      </c>
      <c r="AL439" s="510">
        <v>3</v>
      </c>
      <c r="AM439" s="371">
        <f t="shared" si="945"/>
        <v>18</v>
      </c>
      <c r="AN439" s="372">
        <f t="shared" si="946"/>
        <v>33</v>
      </c>
      <c r="AO439" s="426"/>
      <c r="AP439" s="446"/>
      <c r="AQ439" s="371">
        <f t="shared" si="947"/>
        <v>0</v>
      </c>
      <c r="AR439" s="372">
        <f t="shared" si="948"/>
        <v>0</v>
      </c>
      <c r="AS439" s="371">
        <f t="shared" si="949"/>
        <v>3.4545454545454546</v>
      </c>
      <c r="AT439" s="372">
        <f t="shared" si="950"/>
        <v>3.0450000000000004</v>
      </c>
      <c r="AU439" s="371">
        <f t="shared" si="951"/>
        <v>38</v>
      </c>
      <c r="AV439" s="372">
        <f t="shared" si="952"/>
        <v>60.900000000000006</v>
      </c>
      <c r="AW439" s="426"/>
      <c r="AX439" s="510">
        <v>61.8</v>
      </c>
      <c r="AY439" s="371">
        <f t="shared" si="953"/>
        <v>0</v>
      </c>
      <c r="AZ439" s="372">
        <f t="shared" si="954"/>
        <v>556.19999999999993</v>
      </c>
      <c r="BA439" s="426"/>
      <c r="BB439" s="510">
        <v>64.3</v>
      </c>
      <c r="BC439" s="371">
        <f t="shared" si="955"/>
        <v>0</v>
      </c>
      <c r="BD439" s="372">
        <f t="shared" si="956"/>
        <v>707.3</v>
      </c>
      <c r="BE439" s="421"/>
      <c r="BF439" s="420"/>
      <c r="BG439" s="371">
        <f t="shared" si="969"/>
        <v>0</v>
      </c>
      <c r="BH439" s="372">
        <f t="shared" si="969"/>
        <v>0</v>
      </c>
      <c r="BI439" s="371">
        <f t="shared" si="970"/>
        <v>0</v>
      </c>
      <c r="BJ439" s="372">
        <f t="shared" si="970"/>
        <v>63.174999999999997</v>
      </c>
      <c r="BK439" s="371">
        <f t="shared" si="971"/>
        <v>0</v>
      </c>
      <c r="BL439" s="372">
        <f t="shared" si="971"/>
        <v>1263.5</v>
      </c>
      <c r="BM439" s="431">
        <v>31</v>
      </c>
      <c r="BN439" s="510">
        <v>31</v>
      </c>
      <c r="BO439" s="371">
        <f t="shared" si="1007"/>
        <v>0</v>
      </c>
      <c r="BP439" s="372">
        <f t="shared" si="1007"/>
        <v>31</v>
      </c>
      <c r="BQ439" s="426">
        <v>19</v>
      </c>
      <c r="BR439" s="510">
        <v>20</v>
      </c>
      <c r="BS439" s="371">
        <f t="shared" si="1008"/>
        <v>0</v>
      </c>
      <c r="BT439" s="372">
        <f t="shared" si="1008"/>
        <v>20</v>
      </c>
      <c r="BU439" s="426"/>
      <c r="BV439" s="425"/>
      <c r="BW439" s="371">
        <f t="shared" si="1009"/>
        <v>0</v>
      </c>
      <c r="BX439" s="423">
        <f t="shared" si="967"/>
        <v>0</v>
      </c>
      <c r="BY439" s="358">
        <f t="shared" si="972"/>
        <v>50</v>
      </c>
      <c r="BZ439" s="372">
        <f t="shared" si="972"/>
        <v>51</v>
      </c>
      <c r="CA439" s="358">
        <f t="shared" si="973"/>
        <v>0</v>
      </c>
      <c r="CB439" s="372">
        <f t="shared" si="973"/>
        <v>51</v>
      </c>
      <c r="CC439" s="427">
        <v>3.6774193548387095</v>
      </c>
      <c r="CD439" s="510">
        <v>3.9</v>
      </c>
      <c r="CE439" s="371">
        <f t="shared" si="924"/>
        <v>114</v>
      </c>
      <c r="CF439" s="372">
        <f t="shared" si="924"/>
        <v>120.89999999999999</v>
      </c>
      <c r="CG439" s="426">
        <v>4.1052631578947372</v>
      </c>
      <c r="CH439" s="510">
        <v>4.8</v>
      </c>
      <c r="CI439" s="371">
        <f t="shared" si="1010"/>
        <v>78</v>
      </c>
      <c r="CJ439" s="372">
        <f t="shared" si="1010"/>
        <v>96</v>
      </c>
      <c r="CK439" s="426"/>
      <c r="CL439" s="446"/>
      <c r="CM439" s="371">
        <f t="shared" si="1011"/>
        <v>0</v>
      </c>
      <c r="CN439" s="372">
        <f t="shared" si="1011"/>
        <v>0</v>
      </c>
      <c r="CO439" s="371">
        <f t="shared" si="974"/>
        <v>3.84</v>
      </c>
      <c r="CP439" s="372">
        <f t="shared" si="974"/>
        <v>4.2529411764705882</v>
      </c>
      <c r="CQ439" s="371">
        <f t="shared" si="975"/>
        <v>192</v>
      </c>
      <c r="CR439" s="372">
        <f t="shared" si="975"/>
        <v>216.9</v>
      </c>
      <c r="CS439" s="426"/>
      <c r="CT439" s="510">
        <v>86</v>
      </c>
      <c r="CU439" s="371">
        <f t="shared" si="925"/>
        <v>0</v>
      </c>
      <c r="CV439" s="372">
        <f t="shared" si="925"/>
        <v>2666</v>
      </c>
      <c r="CW439" s="426"/>
      <c r="CX439" s="510">
        <v>78.2</v>
      </c>
      <c r="CY439" s="371">
        <f t="shared" si="926"/>
        <v>0</v>
      </c>
      <c r="CZ439" s="372">
        <f t="shared" si="926"/>
        <v>1564</v>
      </c>
      <c r="DA439" s="421"/>
      <c r="DB439" s="420"/>
      <c r="DC439" s="371">
        <f t="shared" si="976"/>
        <v>0</v>
      </c>
      <c r="DD439" s="372">
        <f t="shared" si="976"/>
        <v>0</v>
      </c>
      <c r="DE439" s="371">
        <f t="shared" si="977"/>
        <v>0</v>
      </c>
      <c r="DF439" s="372">
        <f t="shared" si="977"/>
        <v>82.941176470588232</v>
      </c>
      <c r="DG439" s="371">
        <f t="shared" si="978"/>
        <v>0</v>
      </c>
      <c r="DH439" s="372">
        <f t="shared" si="978"/>
        <v>4230</v>
      </c>
      <c r="DI439" s="371">
        <f t="shared" si="979"/>
        <v>61</v>
      </c>
      <c r="DJ439" s="372">
        <f t="shared" si="979"/>
        <v>71</v>
      </c>
      <c r="DK439" s="371">
        <f t="shared" si="979"/>
        <v>0</v>
      </c>
      <c r="DL439" s="372">
        <f t="shared" si="968"/>
        <v>71</v>
      </c>
      <c r="DM439" s="371">
        <f t="shared" si="980"/>
        <v>3.7704918032786887</v>
      </c>
      <c r="DN439" s="372">
        <f t="shared" si="980"/>
        <v>3.9126760563380283</v>
      </c>
      <c r="DO439" s="371">
        <f t="shared" si="981"/>
        <v>230</v>
      </c>
      <c r="DP439" s="372">
        <f t="shared" si="981"/>
        <v>277.8</v>
      </c>
      <c r="DQ439" s="371">
        <f t="shared" si="982"/>
        <v>0</v>
      </c>
      <c r="DR439" s="372">
        <f t="shared" si="982"/>
        <v>77.373239436619713</v>
      </c>
      <c r="DS439" s="371">
        <f t="shared" si="983"/>
        <v>0</v>
      </c>
      <c r="DT439" s="372">
        <f t="shared" si="983"/>
        <v>5493.5</v>
      </c>
      <c r="DU439" s="424">
        <v>28</v>
      </c>
      <c r="DV439" s="510">
        <v>29</v>
      </c>
      <c r="DW439" s="371">
        <f t="shared" si="984"/>
        <v>0</v>
      </c>
      <c r="DX439" s="372">
        <f t="shared" si="984"/>
        <v>29</v>
      </c>
      <c r="DY439" s="426">
        <v>52</v>
      </c>
      <c r="DZ439" s="510">
        <v>51</v>
      </c>
      <c r="EA439" s="371">
        <f t="shared" si="985"/>
        <v>0</v>
      </c>
      <c r="EB439" s="372">
        <f t="shared" si="985"/>
        <v>51</v>
      </c>
      <c r="EC439" s="426"/>
      <c r="ED439" s="425"/>
      <c r="EE439" s="371">
        <f t="shared" si="986"/>
        <v>0</v>
      </c>
      <c r="EF439" s="372">
        <f t="shared" si="986"/>
        <v>0</v>
      </c>
      <c r="EG439" s="358">
        <f t="shared" si="987"/>
        <v>80</v>
      </c>
      <c r="EH439" s="372">
        <f t="shared" si="987"/>
        <v>80</v>
      </c>
      <c r="EI439" s="358">
        <f t="shared" si="988"/>
        <v>0</v>
      </c>
      <c r="EJ439" s="372">
        <f t="shared" si="988"/>
        <v>80</v>
      </c>
      <c r="EK439" s="427">
        <v>2.8928571428571428</v>
      </c>
      <c r="EL439" s="510">
        <v>3.3</v>
      </c>
      <c r="EM439" s="371">
        <f t="shared" si="959"/>
        <v>81</v>
      </c>
      <c r="EN439" s="372">
        <f t="shared" si="959"/>
        <v>95.699999999999989</v>
      </c>
      <c r="EO439" s="426">
        <v>2.9807692307692308</v>
      </c>
      <c r="EP439" s="510">
        <v>3.6</v>
      </c>
      <c r="EQ439" s="371">
        <f t="shared" si="1012"/>
        <v>155</v>
      </c>
      <c r="ER439" s="372">
        <f t="shared" si="1012"/>
        <v>183.6</v>
      </c>
      <c r="ES439" s="426"/>
      <c r="ET439" s="446"/>
      <c r="EU439" s="371">
        <f t="shared" si="957"/>
        <v>0</v>
      </c>
      <c r="EV439" s="372">
        <f t="shared" si="958"/>
        <v>0</v>
      </c>
      <c r="EW439" s="371">
        <f t="shared" si="989"/>
        <v>2.95</v>
      </c>
      <c r="EX439" s="372">
        <f t="shared" si="989"/>
        <v>3.4912499999999995</v>
      </c>
      <c r="EY439" s="371">
        <f t="shared" si="990"/>
        <v>236</v>
      </c>
      <c r="EZ439" s="372">
        <f t="shared" si="990"/>
        <v>279.29999999999995</v>
      </c>
      <c r="FA439" s="426"/>
      <c r="FB439" s="510">
        <v>62.3</v>
      </c>
      <c r="FC439" s="371">
        <f t="shared" si="991"/>
        <v>0</v>
      </c>
      <c r="FD439" s="372">
        <f t="shared" si="991"/>
        <v>1806.6999999999998</v>
      </c>
      <c r="FE439" s="426"/>
      <c r="FF439" s="510">
        <v>58.6</v>
      </c>
      <c r="FG439" s="371">
        <f t="shared" si="992"/>
        <v>0</v>
      </c>
      <c r="FH439" s="372">
        <f t="shared" si="992"/>
        <v>2988.6</v>
      </c>
      <c r="FI439" s="421"/>
      <c r="FJ439" s="420"/>
      <c r="FK439" s="371">
        <f t="shared" si="993"/>
        <v>0</v>
      </c>
      <c r="FL439" s="372">
        <f t="shared" si="993"/>
        <v>0</v>
      </c>
      <c r="FM439" s="371">
        <f t="shared" si="994"/>
        <v>0</v>
      </c>
      <c r="FN439" s="372">
        <f t="shared" si="994"/>
        <v>59.941249999999989</v>
      </c>
      <c r="FO439" s="371">
        <f t="shared" si="995"/>
        <v>0</v>
      </c>
      <c r="FP439" s="372">
        <f t="shared" si="995"/>
        <v>4795.2999999999993</v>
      </c>
      <c r="FQ439" s="424">
        <v>26</v>
      </c>
      <c r="FR439" s="510">
        <v>23</v>
      </c>
      <c r="FS439" s="371">
        <f t="shared" si="996"/>
        <v>0</v>
      </c>
      <c r="FT439" s="372">
        <f t="shared" si="996"/>
        <v>23</v>
      </c>
      <c r="FU439" s="426">
        <v>6.884615384615385</v>
      </c>
      <c r="FV439" s="510">
        <v>5.6</v>
      </c>
      <c r="FW439" s="371">
        <f t="shared" si="997"/>
        <v>179</v>
      </c>
      <c r="FX439" s="372">
        <f t="shared" si="997"/>
        <v>128.79999999999998</v>
      </c>
      <c r="FY439" s="426"/>
      <c r="FZ439" s="510">
        <v>79</v>
      </c>
      <c r="GA439" s="371">
        <f t="shared" si="998"/>
        <v>0</v>
      </c>
      <c r="GB439" s="372">
        <f t="shared" si="998"/>
        <v>1817</v>
      </c>
      <c r="GC439" s="406">
        <f t="shared" si="962"/>
        <v>65</v>
      </c>
      <c r="GD439" s="372">
        <f t="shared" si="962"/>
        <v>69</v>
      </c>
      <c r="GE439" s="371">
        <f t="shared" si="962"/>
        <v>0</v>
      </c>
      <c r="GF439" s="372">
        <f t="shared" si="960"/>
        <v>69</v>
      </c>
      <c r="GG439" s="371">
        <f t="shared" si="999"/>
        <v>215</v>
      </c>
      <c r="GH439" s="372">
        <f t="shared" si="999"/>
        <v>244.49999999999997</v>
      </c>
      <c r="GI439" s="371" t="str">
        <f t="shared" si="1000"/>
        <v/>
      </c>
      <c r="GJ439" s="372">
        <f t="shared" si="1000"/>
        <v>5028.8999999999996</v>
      </c>
      <c r="GK439" s="406">
        <f t="shared" si="963"/>
        <v>76</v>
      </c>
      <c r="GL439" s="372">
        <f t="shared" si="963"/>
        <v>82</v>
      </c>
      <c r="GM439" s="371">
        <f t="shared" si="963"/>
        <v>0</v>
      </c>
      <c r="GN439" s="372">
        <f t="shared" si="961"/>
        <v>82</v>
      </c>
      <c r="GO439" s="371">
        <f t="shared" si="1001"/>
        <v>251</v>
      </c>
      <c r="GP439" s="372">
        <f t="shared" si="1001"/>
        <v>312.60000000000002</v>
      </c>
      <c r="GQ439" s="371">
        <f t="shared" si="1002"/>
        <v>0</v>
      </c>
      <c r="GR439" s="372">
        <f t="shared" si="1002"/>
        <v>5259.9</v>
      </c>
      <c r="GS439" s="406">
        <f t="shared" si="964"/>
        <v>141</v>
      </c>
      <c r="GT439" s="372">
        <f t="shared" si="964"/>
        <v>151</v>
      </c>
      <c r="GU439" s="371">
        <f t="shared" si="964"/>
        <v>0</v>
      </c>
      <c r="GV439" s="372">
        <f t="shared" si="964"/>
        <v>151</v>
      </c>
      <c r="GW439" s="371">
        <f t="shared" si="1003"/>
        <v>466</v>
      </c>
      <c r="GX439" s="372">
        <f t="shared" si="1003"/>
        <v>557.1</v>
      </c>
      <c r="GY439" s="371" t="str">
        <f t="shared" si="1003"/>
        <v/>
      </c>
      <c r="GZ439" s="372">
        <f t="shared" si="1003"/>
        <v>10288.799999999999</v>
      </c>
      <c r="HA439" s="406">
        <f t="shared" si="965"/>
        <v>0</v>
      </c>
      <c r="HB439" s="372">
        <f t="shared" si="965"/>
        <v>0</v>
      </c>
      <c r="HC439" s="371">
        <f t="shared" si="965"/>
        <v>0</v>
      </c>
      <c r="HD439" s="372">
        <f t="shared" si="965"/>
        <v>0</v>
      </c>
      <c r="HE439" s="371" t="str">
        <f t="shared" si="966"/>
        <v/>
      </c>
      <c r="HF439" s="372" t="str">
        <f t="shared" si="966"/>
        <v/>
      </c>
      <c r="HG439" s="371" t="str">
        <f t="shared" si="1004"/>
        <v/>
      </c>
      <c r="HH439" s="372" t="str">
        <f t="shared" si="1004"/>
        <v/>
      </c>
      <c r="HI439" s="406">
        <f t="shared" si="1005"/>
        <v>645</v>
      </c>
      <c r="HJ439" s="372">
        <f t="shared" si="1005"/>
        <v>685.89999999999986</v>
      </c>
      <c r="HK439" s="371" t="str">
        <f t="shared" si="1006"/>
        <v/>
      </c>
      <c r="HL439" s="371">
        <f t="shared" si="1006"/>
        <v>12105.8</v>
      </c>
    </row>
    <row r="440" spans="1:220" ht="15">
      <c r="A440" s="508" t="s">
        <v>287</v>
      </c>
      <c r="B440" s="509" t="s">
        <v>658</v>
      </c>
      <c r="C440" s="137"/>
      <c r="D440" s="508">
        <v>226107</v>
      </c>
      <c r="E440" s="511">
        <v>10</v>
      </c>
      <c r="F440" s="676">
        <v>157</v>
      </c>
      <c r="G440" s="420">
        <v>179</v>
      </c>
      <c r="H440" s="421">
        <v>5</v>
      </c>
      <c r="I440" s="510">
        <v>8</v>
      </c>
      <c r="J440" s="371">
        <f t="shared" si="927"/>
        <v>152</v>
      </c>
      <c r="K440" s="372">
        <f t="shared" si="928"/>
        <v>171</v>
      </c>
      <c r="L440" s="420"/>
      <c r="M440" s="371">
        <f t="shared" si="929"/>
        <v>152</v>
      </c>
      <c r="N440" s="372">
        <f t="shared" si="930"/>
        <v>171</v>
      </c>
      <c r="O440" s="371">
        <f t="shared" si="931"/>
        <v>0</v>
      </c>
      <c r="P440" s="372">
        <f t="shared" si="932"/>
        <v>171</v>
      </c>
      <c r="Q440" s="424">
        <v>9</v>
      </c>
      <c r="R440" s="510">
        <v>9</v>
      </c>
      <c r="S440" s="371">
        <f t="shared" si="933"/>
        <v>0</v>
      </c>
      <c r="T440" s="372">
        <f t="shared" si="934"/>
        <v>9</v>
      </c>
      <c r="U440" s="426">
        <v>6</v>
      </c>
      <c r="V440" s="510">
        <v>5</v>
      </c>
      <c r="W440" s="371">
        <f t="shared" si="935"/>
        <v>0</v>
      </c>
      <c r="X440" s="372">
        <f t="shared" si="936"/>
        <v>5</v>
      </c>
      <c r="Y440" s="426"/>
      <c r="Z440" s="425"/>
      <c r="AA440" s="371">
        <f t="shared" si="937"/>
        <v>0</v>
      </c>
      <c r="AB440" s="372">
        <f t="shared" si="938"/>
        <v>0</v>
      </c>
      <c r="AC440" s="358">
        <f t="shared" si="939"/>
        <v>15</v>
      </c>
      <c r="AD440" s="372">
        <f t="shared" si="940"/>
        <v>14</v>
      </c>
      <c r="AE440" s="358">
        <f t="shared" si="941"/>
        <v>0</v>
      </c>
      <c r="AF440" s="372">
        <f t="shared" si="942"/>
        <v>14</v>
      </c>
      <c r="AG440" s="427">
        <v>3.7777777777777777</v>
      </c>
      <c r="AH440" s="510">
        <v>3.8</v>
      </c>
      <c r="AI440" s="371">
        <f t="shared" si="943"/>
        <v>34</v>
      </c>
      <c r="AJ440" s="372">
        <f t="shared" si="944"/>
        <v>34.199999999999996</v>
      </c>
      <c r="AK440" s="426">
        <v>4</v>
      </c>
      <c r="AL440" s="510">
        <v>3.1</v>
      </c>
      <c r="AM440" s="371">
        <f t="shared" si="945"/>
        <v>24</v>
      </c>
      <c r="AN440" s="372">
        <f t="shared" si="946"/>
        <v>15.5</v>
      </c>
      <c r="AO440" s="426"/>
      <c r="AP440" s="446"/>
      <c r="AQ440" s="371">
        <f t="shared" si="947"/>
        <v>0</v>
      </c>
      <c r="AR440" s="372">
        <f t="shared" si="948"/>
        <v>0</v>
      </c>
      <c r="AS440" s="371">
        <f t="shared" si="949"/>
        <v>3.8666666666666667</v>
      </c>
      <c r="AT440" s="372">
        <f t="shared" si="950"/>
        <v>3.55</v>
      </c>
      <c r="AU440" s="371">
        <f t="shared" si="951"/>
        <v>58</v>
      </c>
      <c r="AV440" s="372">
        <f t="shared" si="952"/>
        <v>49.699999999999996</v>
      </c>
      <c r="AW440" s="426"/>
      <c r="AX440" s="510">
        <v>76.8</v>
      </c>
      <c r="AY440" s="371">
        <f t="shared" si="953"/>
        <v>0</v>
      </c>
      <c r="AZ440" s="372">
        <f t="shared" si="954"/>
        <v>691.19999999999993</v>
      </c>
      <c r="BA440" s="426"/>
      <c r="BB440" s="510">
        <v>57.8</v>
      </c>
      <c r="BC440" s="371">
        <f t="shared" si="955"/>
        <v>0</v>
      </c>
      <c r="BD440" s="372">
        <f t="shared" si="956"/>
        <v>289</v>
      </c>
      <c r="BE440" s="421"/>
      <c r="BF440" s="420"/>
      <c r="BG440" s="371">
        <f t="shared" si="969"/>
        <v>0</v>
      </c>
      <c r="BH440" s="372">
        <f t="shared" si="969"/>
        <v>0</v>
      </c>
      <c r="BI440" s="371">
        <f t="shared" si="970"/>
        <v>0</v>
      </c>
      <c r="BJ440" s="372">
        <f t="shared" si="970"/>
        <v>70.014285714285705</v>
      </c>
      <c r="BK440" s="371">
        <f t="shared" si="971"/>
        <v>0</v>
      </c>
      <c r="BL440" s="372">
        <f t="shared" si="971"/>
        <v>980.19999999999982</v>
      </c>
      <c r="BM440" s="431">
        <v>35</v>
      </c>
      <c r="BN440" s="510">
        <v>41</v>
      </c>
      <c r="BO440" s="371">
        <f t="shared" si="1007"/>
        <v>0</v>
      </c>
      <c r="BP440" s="372">
        <f t="shared" si="1007"/>
        <v>41</v>
      </c>
      <c r="BQ440" s="426">
        <v>20</v>
      </c>
      <c r="BR440" s="510">
        <v>15</v>
      </c>
      <c r="BS440" s="371">
        <f t="shared" si="1008"/>
        <v>0</v>
      </c>
      <c r="BT440" s="372">
        <f t="shared" si="1008"/>
        <v>15</v>
      </c>
      <c r="BU440" s="426"/>
      <c r="BV440" s="425"/>
      <c r="BW440" s="371">
        <f t="shared" si="1009"/>
        <v>0</v>
      </c>
      <c r="BX440" s="423">
        <f t="shared" si="967"/>
        <v>0</v>
      </c>
      <c r="BY440" s="358">
        <f t="shared" si="972"/>
        <v>55</v>
      </c>
      <c r="BZ440" s="372">
        <f t="shared" si="972"/>
        <v>56</v>
      </c>
      <c r="CA440" s="358">
        <f t="shared" si="973"/>
        <v>0</v>
      </c>
      <c r="CB440" s="372">
        <f t="shared" si="973"/>
        <v>56</v>
      </c>
      <c r="CC440" s="427">
        <v>4.6571428571428575</v>
      </c>
      <c r="CD440" s="510">
        <v>4.5999999999999996</v>
      </c>
      <c r="CE440" s="371">
        <f t="shared" si="924"/>
        <v>163</v>
      </c>
      <c r="CF440" s="372">
        <f t="shared" si="924"/>
        <v>188.6</v>
      </c>
      <c r="CG440" s="426">
        <v>5.4</v>
      </c>
      <c r="CH440" s="510">
        <v>4</v>
      </c>
      <c r="CI440" s="371">
        <f t="shared" si="1010"/>
        <v>108</v>
      </c>
      <c r="CJ440" s="372">
        <f t="shared" si="1010"/>
        <v>60</v>
      </c>
      <c r="CK440" s="426"/>
      <c r="CL440" s="446"/>
      <c r="CM440" s="371">
        <f t="shared" si="1011"/>
        <v>0</v>
      </c>
      <c r="CN440" s="372">
        <f t="shared" si="1011"/>
        <v>0</v>
      </c>
      <c r="CO440" s="371">
        <f t="shared" si="974"/>
        <v>4.9272727272727277</v>
      </c>
      <c r="CP440" s="372">
        <f t="shared" si="974"/>
        <v>4.4392857142857141</v>
      </c>
      <c r="CQ440" s="371">
        <f t="shared" si="975"/>
        <v>271</v>
      </c>
      <c r="CR440" s="372">
        <f t="shared" si="975"/>
        <v>248.6</v>
      </c>
      <c r="CS440" s="426"/>
      <c r="CT440" s="510">
        <v>85.1</v>
      </c>
      <c r="CU440" s="371">
        <f t="shared" si="925"/>
        <v>0</v>
      </c>
      <c r="CV440" s="372">
        <f t="shared" si="925"/>
        <v>3489.1</v>
      </c>
      <c r="CW440" s="426"/>
      <c r="CX440" s="510">
        <v>82.3</v>
      </c>
      <c r="CY440" s="371">
        <f t="shared" si="926"/>
        <v>0</v>
      </c>
      <c r="CZ440" s="372">
        <f t="shared" si="926"/>
        <v>1234.5</v>
      </c>
      <c r="DA440" s="421"/>
      <c r="DB440" s="420"/>
      <c r="DC440" s="371">
        <f t="shared" si="976"/>
        <v>0</v>
      </c>
      <c r="DD440" s="372">
        <f t="shared" si="976"/>
        <v>0</v>
      </c>
      <c r="DE440" s="371">
        <f t="shared" si="977"/>
        <v>0</v>
      </c>
      <c r="DF440" s="372">
        <f t="shared" si="977"/>
        <v>84.350000000000009</v>
      </c>
      <c r="DG440" s="371">
        <f t="shared" si="978"/>
        <v>0</v>
      </c>
      <c r="DH440" s="372">
        <f t="shared" si="978"/>
        <v>4723.6000000000004</v>
      </c>
      <c r="DI440" s="371">
        <f t="shared" si="979"/>
        <v>70</v>
      </c>
      <c r="DJ440" s="372">
        <f t="shared" si="979"/>
        <v>70</v>
      </c>
      <c r="DK440" s="371">
        <f t="shared" si="979"/>
        <v>0</v>
      </c>
      <c r="DL440" s="372">
        <f t="shared" si="968"/>
        <v>70</v>
      </c>
      <c r="DM440" s="371">
        <f t="shared" si="980"/>
        <v>4.7</v>
      </c>
      <c r="DN440" s="372">
        <f t="shared" si="980"/>
        <v>4.2614285714285716</v>
      </c>
      <c r="DO440" s="371">
        <f t="shared" si="981"/>
        <v>329</v>
      </c>
      <c r="DP440" s="372">
        <f t="shared" si="981"/>
        <v>298.3</v>
      </c>
      <c r="DQ440" s="371">
        <f t="shared" si="982"/>
        <v>0</v>
      </c>
      <c r="DR440" s="372">
        <f t="shared" si="982"/>
        <v>81.482857142857142</v>
      </c>
      <c r="DS440" s="371">
        <f t="shared" si="983"/>
        <v>0</v>
      </c>
      <c r="DT440" s="372">
        <f t="shared" si="983"/>
        <v>5703.8</v>
      </c>
      <c r="DU440" s="424">
        <v>20</v>
      </c>
      <c r="DV440" s="510">
        <v>21</v>
      </c>
      <c r="DW440" s="371">
        <f t="shared" si="984"/>
        <v>0</v>
      </c>
      <c r="DX440" s="372">
        <f t="shared" si="984"/>
        <v>21</v>
      </c>
      <c r="DY440" s="426">
        <v>26</v>
      </c>
      <c r="DZ440" s="510">
        <v>38</v>
      </c>
      <c r="EA440" s="371">
        <f t="shared" si="985"/>
        <v>0</v>
      </c>
      <c r="EB440" s="372">
        <f t="shared" si="985"/>
        <v>38</v>
      </c>
      <c r="EC440" s="426"/>
      <c r="ED440" s="425"/>
      <c r="EE440" s="371">
        <f t="shared" si="986"/>
        <v>0</v>
      </c>
      <c r="EF440" s="372">
        <f t="shared" si="986"/>
        <v>0</v>
      </c>
      <c r="EG440" s="358">
        <f t="shared" si="987"/>
        <v>46</v>
      </c>
      <c r="EH440" s="372">
        <f t="shared" si="987"/>
        <v>59</v>
      </c>
      <c r="EI440" s="358">
        <f t="shared" si="988"/>
        <v>0</v>
      </c>
      <c r="EJ440" s="372">
        <f t="shared" si="988"/>
        <v>59</v>
      </c>
      <c r="EK440" s="427">
        <v>3.1</v>
      </c>
      <c r="EL440" s="510">
        <v>3.9</v>
      </c>
      <c r="EM440" s="371">
        <f t="shared" si="959"/>
        <v>62</v>
      </c>
      <c r="EN440" s="372">
        <f t="shared" si="959"/>
        <v>81.899999999999991</v>
      </c>
      <c r="EO440" s="426">
        <v>4.6538461538461542</v>
      </c>
      <c r="EP440" s="510">
        <v>3.9</v>
      </c>
      <c r="EQ440" s="371">
        <f t="shared" si="1012"/>
        <v>121.00000000000001</v>
      </c>
      <c r="ER440" s="372">
        <f t="shared" si="1012"/>
        <v>148.19999999999999</v>
      </c>
      <c r="ES440" s="426"/>
      <c r="ET440" s="446"/>
      <c r="EU440" s="371">
        <f t="shared" si="957"/>
        <v>0</v>
      </c>
      <c r="EV440" s="372">
        <f t="shared" si="958"/>
        <v>0</v>
      </c>
      <c r="EW440" s="371">
        <f t="shared" si="989"/>
        <v>3.9782608695652173</v>
      </c>
      <c r="EX440" s="372">
        <f t="shared" si="989"/>
        <v>3.8999999999999995</v>
      </c>
      <c r="EY440" s="371">
        <f t="shared" si="990"/>
        <v>183</v>
      </c>
      <c r="EZ440" s="372">
        <f t="shared" si="990"/>
        <v>230.09999999999997</v>
      </c>
      <c r="FA440" s="426"/>
      <c r="FB440" s="510">
        <v>74</v>
      </c>
      <c r="FC440" s="371">
        <f t="shared" si="991"/>
        <v>0</v>
      </c>
      <c r="FD440" s="372">
        <f t="shared" si="991"/>
        <v>1554</v>
      </c>
      <c r="FE440" s="426"/>
      <c r="FF440" s="510">
        <v>61</v>
      </c>
      <c r="FG440" s="371">
        <f t="shared" si="992"/>
        <v>0</v>
      </c>
      <c r="FH440" s="372">
        <f t="shared" si="992"/>
        <v>2318</v>
      </c>
      <c r="FI440" s="421"/>
      <c r="FJ440" s="420"/>
      <c r="FK440" s="371">
        <f t="shared" si="993"/>
        <v>0</v>
      </c>
      <c r="FL440" s="372">
        <f t="shared" si="993"/>
        <v>0</v>
      </c>
      <c r="FM440" s="371">
        <f t="shared" si="994"/>
        <v>0</v>
      </c>
      <c r="FN440" s="372">
        <f t="shared" si="994"/>
        <v>65.627118644067792</v>
      </c>
      <c r="FO440" s="371">
        <f t="shared" si="995"/>
        <v>0</v>
      </c>
      <c r="FP440" s="372">
        <f t="shared" si="995"/>
        <v>3871.9999999999995</v>
      </c>
      <c r="FQ440" s="424">
        <v>36</v>
      </c>
      <c r="FR440" s="510">
        <v>42</v>
      </c>
      <c r="FS440" s="371">
        <f t="shared" si="996"/>
        <v>0</v>
      </c>
      <c r="FT440" s="372">
        <f t="shared" si="996"/>
        <v>42</v>
      </c>
      <c r="FU440" s="426">
        <v>5.3055555555555554</v>
      </c>
      <c r="FV440" s="510">
        <v>5.6</v>
      </c>
      <c r="FW440" s="371">
        <f t="shared" si="997"/>
        <v>191</v>
      </c>
      <c r="FX440" s="372">
        <f t="shared" si="997"/>
        <v>235.2</v>
      </c>
      <c r="FY440" s="426"/>
      <c r="FZ440" s="510">
        <v>70.599999999999994</v>
      </c>
      <c r="GA440" s="371">
        <f t="shared" si="998"/>
        <v>0</v>
      </c>
      <c r="GB440" s="372">
        <f t="shared" si="998"/>
        <v>2965.2</v>
      </c>
      <c r="GC440" s="406">
        <f t="shared" si="962"/>
        <v>64</v>
      </c>
      <c r="GD440" s="372">
        <f t="shared" si="962"/>
        <v>71</v>
      </c>
      <c r="GE440" s="371">
        <f t="shared" si="962"/>
        <v>0</v>
      </c>
      <c r="GF440" s="372">
        <f t="shared" si="960"/>
        <v>71</v>
      </c>
      <c r="GG440" s="371">
        <f t="shared" si="999"/>
        <v>259</v>
      </c>
      <c r="GH440" s="372">
        <f t="shared" si="999"/>
        <v>304.7</v>
      </c>
      <c r="GI440" s="371" t="str">
        <f t="shared" si="1000"/>
        <v/>
      </c>
      <c r="GJ440" s="372">
        <f t="shared" si="1000"/>
        <v>5734.3</v>
      </c>
      <c r="GK440" s="406">
        <f t="shared" si="963"/>
        <v>52</v>
      </c>
      <c r="GL440" s="372">
        <f t="shared" si="963"/>
        <v>58</v>
      </c>
      <c r="GM440" s="371">
        <f t="shared" si="963"/>
        <v>0</v>
      </c>
      <c r="GN440" s="372">
        <f t="shared" si="961"/>
        <v>58</v>
      </c>
      <c r="GO440" s="371">
        <f t="shared" si="1001"/>
        <v>253</v>
      </c>
      <c r="GP440" s="372">
        <f t="shared" si="1001"/>
        <v>223.7</v>
      </c>
      <c r="GQ440" s="371">
        <f t="shared" si="1002"/>
        <v>0</v>
      </c>
      <c r="GR440" s="372">
        <f t="shared" si="1002"/>
        <v>3841.5</v>
      </c>
      <c r="GS440" s="406">
        <f t="shared" si="964"/>
        <v>116</v>
      </c>
      <c r="GT440" s="372">
        <f t="shared" si="964"/>
        <v>129</v>
      </c>
      <c r="GU440" s="371">
        <f t="shared" si="964"/>
        <v>0</v>
      </c>
      <c r="GV440" s="372">
        <f t="shared" si="964"/>
        <v>129</v>
      </c>
      <c r="GW440" s="371">
        <f t="shared" si="1003"/>
        <v>512</v>
      </c>
      <c r="GX440" s="372">
        <f t="shared" si="1003"/>
        <v>528.4</v>
      </c>
      <c r="GY440" s="371" t="str">
        <f t="shared" si="1003"/>
        <v/>
      </c>
      <c r="GZ440" s="372">
        <f t="shared" si="1003"/>
        <v>9575.7999999999993</v>
      </c>
      <c r="HA440" s="406">
        <f t="shared" si="965"/>
        <v>0</v>
      </c>
      <c r="HB440" s="372">
        <f t="shared" si="965"/>
        <v>0</v>
      </c>
      <c r="HC440" s="371">
        <f t="shared" si="965"/>
        <v>0</v>
      </c>
      <c r="HD440" s="372">
        <f t="shared" si="965"/>
        <v>0</v>
      </c>
      <c r="HE440" s="371" t="str">
        <f t="shared" si="966"/>
        <v/>
      </c>
      <c r="HF440" s="372" t="str">
        <f t="shared" si="966"/>
        <v/>
      </c>
      <c r="HG440" s="371" t="str">
        <f t="shared" si="1004"/>
        <v/>
      </c>
      <c r="HH440" s="372" t="str">
        <f t="shared" si="1004"/>
        <v/>
      </c>
      <c r="HI440" s="406">
        <f t="shared" si="1005"/>
        <v>703</v>
      </c>
      <c r="HJ440" s="372">
        <f t="shared" si="1005"/>
        <v>763.59999999999991</v>
      </c>
      <c r="HK440" s="371" t="str">
        <f t="shared" si="1006"/>
        <v/>
      </c>
      <c r="HL440" s="371">
        <f t="shared" si="1006"/>
        <v>12541</v>
      </c>
    </row>
    <row r="441" spans="1:220" ht="15">
      <c r="A441" s="508" t="s">
        <v>287</v>
      </c>
      <c r="B441" s="581" t="s">
        <v>659</v>
      </c>
      <c r="C441" s="582" t="s">
        <v>1021</v>
      </c>
      <c r="D441" s="508">
        <v>226116</v>
      </c>
      <c r="E441" s="511">
        <v>10</v>
      </c>
      <c r="F441" s="676">
        <v>163</v>
      </c>
      <c r="G441" s="420">
        <v>162</v>
      </c>
      <c r="H441" s="421">
        <v>4</v>
      </c>
      <c r="I441" s="510">
        <v>3</v>
      </c>
      <c r="J441" s="371">
        <f t="shared" si="927"/>
        <v>159</v>
      </c>
      <c r="K441" s="372">
        <f t="shared" si="928"/>
        <v>159</v>
      </c>
      <c r="L441" s="420"/>
      <c r="M441" s="371">
        <f t="shared" si="929"/>
        <v>159</v>
      </c>
      <c r="N441" s="372">
        <f t="shared" si="930"/>
        <v>159</v>
      </c>
      <c r="O441" s="371">
        <f t="shared" si="931"/>
        <v>0</v>
      </c>
      <c r="P441" s="372">
        <f t="shared" si="932"/>
        <v>159</v>
      </c>
      <c r="Q441" s="424">
        <v>6</v>
      </c>
      <c r="R441" s="510">
        <v>2</v>
      </c>
      <c r="S441" s="371">
        <f t="shared" si="933"/>
        <v>0</v>
      </c>
      <c r="T441" s="372">
        <f t="shared" si="934"/>
        <v>2</v>
      </c>
      <c r="U441" s="426">
        <v>2</v>
      </c>
      <c r="V441" s="510">
        <v>1</v>
      </c>
      <c r="W441" s="371">
        <f t="shared" si="935"/>
        <v>0</v>
      </c>
      <c r="X441" s="372">
        <f t="shared" si="936"/>
        <v>1</v>
      </c>
      <c r="Y441" s="426"/>
      <c r="Z441" s="425"/>
      <c r="AA441" s="371">
        <f t="shared" si="937"/>
        <v>0</v>
      </c>
      <c r="AB441" s="372">
        <f t="shared" si="938"/>
        <v>0</v>
      </c>
      <c r="AC441" s="358">
        <f t="shared" si="939"/>
        <v>8</v>
      </c>
      <c r="AD441" s="372">
        <f t="shared" si="940"/>
        <v>3</v>
      </c>
      <c r="AE441" s="358">
        <f t="shared" si="941"/>
        <v>0</v>
      </c>
      <c r="AF441" s="372">
        <f t="shared" si="942"/>
        <v>3</v>
      </c>
      <c r="AG441" s="427">
        <v>2.3333333333333335</v>
      </c>
      <c r="AH441" s="510">
        <v>3.5</v>
      </c>
      <c r="AI441" s="371">
        <f t="shared" si="943"/>
        <v>14</v>
      </c>
      <c r="AJ441" s="372">
        <f t="shared" si="944"/>
        <v>7</v>
      </c>
      <c r="AK441" s="426">
        <v>2.5</v>
      </c>
      <c r="AL441" s="510">
        <v>8</v>
      </c>
      <c r="AM441" s="371">
        <f t="shared" si="945"/>
        <v>5</v>
      </c>
      <c r="AN441" s="372">
        <f t="shared" si="946"/>
        <v>8</v>
      </c>
      <c r="AO441" s="426"/>
      <c r="AP441" s="446"/>
      <c r="AQ441" s="371">
        <f t="shared" si="947"/>
        <v>0</v>
      </c>
      <c r="AR441" s="372">
        <f t="shared" si="948"/>
        <v>0</v>
      </c>
      <c r="AS441" s="371">
        <f t="shared" si="949"/>
        <v>2.375</v>
      </c>
      <c r="AT441" s="372">
        <f t="shared" si="950"/>
        <v>5</v>
      </c>
      <c r="AU441" s="371">
        <f t="shared" si="951"/>
        <v>19</v>
      </c>
      <c r="AV441" s="372">
        <f t="shared" si="952"/>
        <v>15</v>
      </c>
      <c r="AW441" s="426"/>
      <c r="AX441" s="510">
        <v>96.5</v>
      </c>
      <c r="AY441" s="371">
        <f t="shared" si="953"/>
        <v>0</v>
      </c>
      <c r="AZ441" s="372">
        <f t="shared" si="954"/>
        <v>193</v>
      </c>
      <c r="BA441" s="426"/>
      <c r="BB441" s="510">
        <v>27</v>
      </c>
      <c r="BC441" s="371">
        <f t="shared" si="955"/>
        <v>0</v>
      </c>
      <c r="BD441" s="372">
        <f t="shared" si="956"/>
        <v>27</v>
      </c>
      <c r="BE441" s="421"/>
      <c r="BF441" s="420"/>
      <c r="BG441" s="371">
        <f t="shared" si="969"/>
        <v>0</v>
      </c>
      <c r="BH441" s="372">
        <f t="shared" si="969"/>
        <v>0</v>
      </c>
      <c r="BI441" s="371">
        <f t="shared" si="970"/>
        <v>0</v>
      </c>
      <c r="BJ441" s="372">
        <f t="shared" si="970"/>
        <v>73.333333333333329</v>
      </c>
      <c r="BK441" s="371">
        <f t="shared" si="971"/>
        <v>0</v>
      </c>
      <c r="BL441" s="372">
        <f t="shared" si="971"/>
        <v>220</v>
      </c>
      <c r="BM441" s="431">
        <v>53</v>
      </c>
      <c r="BN441" s="510">
        <v>54</v>
      </c>
      <c r="BO441" s="371">
        <f t="shared" si="1007"/>
        <v>0</v>
      </c>
      <c r="BP441" s="372">
        <f t="shared" si="1007"/>
        <v>54</v>
      </c>
      <c r="BQ441" s="426">
        <v>20</v>
      </c>
      <c r="BR441" s="510">
        <v>25</v>
      </c>
      <c r="BS441" s="371">
        <f t="shared" si="1008"/>
        <v>0</v>
      </c>
      <c r="BT441" s="372">
        <f t="shared" si="1008"/>
        <v>25</v>
      </c>
      <c r="BU441" s="426"/>
      <c r="BV441" s="425"/>
      <c r="BW441" s="371">
        <f t="shared" si="1009"/>
        <v>0</v>
      </c>
      <c r="BX441" s="423">
        <f t="shared" si="967"/>
        <v>0</v>
      </c>
      <c r="BY441" s="358">
        <f t="shared" si="972"/>
        <v>73</v>
      </c>
      <c r="BZ441" s="372">
        <f t="shared" si="972"/>
        <v>79</v>
      </c>
      <c r="CA441" s="358">
        <f t="shared" si="973"/>
        <v>0</v>
      </c>
      <c r="CB441" s="372">
        <f t="shared" si="973"/>
        <v>79</v>
      </c>
      <c r="CC441" s="427">
        <v>4.0377358490566042</v>
      </c>
      <c r="CD441" s="510">
        <v>4.4000000000000004</v>
      </c>
      <c r="CE441" s="371">
        <f t="shared" si="924"/>
        <v>214.00000000000003</v>
      </c>
      <c r="CF441" s="372">
        <f t="shared" si="924"/>
        <v>237.60000000000002</v>
      </c>
      <c r="CG441" s="426">
        <v>4.1500000000000004</v>
      </c>
      <c r="CH441" s="510">
        <v>5.5</v>
      </c>
      <c r="CI441" s="371">
        <f t="shared" si="1010"/>
        <v>83</v>
      </c>
      <c r="CJ441" s="372">
        <f t="shared" si="1010"/>
        <v>137.5</v>
      </c>
      <c r="CK441" s="426"/>
      <c r="CL441" s="446"/>
      <c r="CM441" s="371">
        <f t="shared" si="1011"/>
        <v>0</v>
      </c>
      <c r="CN441" s="372">
        <f t="shared" si="1011"/>
        <v>0</v>
      </c>
      <c r="CO441" s="371">
        <f t="shared" si="974"/>
        <v>4.0684931506849313</v>
      </c>
      <c r="CP441" s="372">
        <f t="shared" si="974"/>
        <v>4.7481012658227852</v>
      </c>
      <c r="CQ441" s="371">
        <f t="shared" si="975"/>
        <v>297</v>
      </c>
      <c r="CR441" s="372">
        <f t="shared" si="975"/>
        <v>375.1</v>
      </c>
      <c r="CS441" s="426"/>
      <c r="CT441" s="510">
        <v>93.7</v>
      </c>
      <c r="CU441" s="371">
        <f t="shared" si="925"/>
        <v>0</v>
      </c>
      <c r="CV441" s="372">
        <f t="shared" si="925"/>
        <v>5059.8</v>
      </c>
      <c r="CW441" s="426"/>
      <c r="CX441" s="510">
        <v>96.7</v>
      </c>
      <c r="CY441" s="371">
        <f t="shared" si="926"/>
        <v>0</v>
      </c>
      <c r="CZ441" s="372">
        <f t="shared" si="926"/>
        <v>2417.5</v>
      </c>
      <c r="DA441" s="421"/>
      <c r="DB441" s="420"/>
      <c r="DC441" s="371">
        <f t="shared" si="976"/>
        <v>0</v>
      </c>
      <c r="DD441" s="372">
        <f t="shared" si="976"/>
        <v>0</v>
      </c>
      <c r="DE441" s="371">
        <f t="shared" si="977"/>
        <v>0</v>
      </c>
      <c r="DF441" s="372">
        <f t="shared" si="977"/>
        <v>94.64936708860759</v>
      </c>
      <c r="DG441" s="371">
        <f t="shared" si="978"/>
        <v>0</v>
      </c>
      <c r="DH441" s="372">
        <f t="shared" si="978"/>
        <v>7477.2999999999993</v>
      </c>
      <c r="DI441" s="371">
        <f t="shared" si="979"/>
        <v>81</v>
      </c>
      <c r="DJ441" s="372">
        <f t="shared" si="979"/>
        <v>82</v>
      </c>
      <c r="DK441" s="371">
        <f t="shared" si="979"/>
        <v>0</v>
      </c>
      <c r="DL441" s="372">
        <f t="shared" si="968"/>
        <v>82</v>
      </c>
      <c r="DM441" s="371">
        <f t="shared" si="980"/>
        <v>3.9012345679012346</v>
      </c>
      <c r="DN441" s="372">
        <f t="shared" si="980"/>
        <v>4.7573170731707322</v>
      </c>
      <c r="DO441" s="371">
        <f t="shared" si="981"/>
        <v>316</v>
      </c>
      <c r="DP441" s="372">
        <f t="shared" si="981"/>
        <v>390.1</v>
      </c>
      <c r="DQ441" s="371">
        <f t="shared" si="982"/>
        <v>0</v>
      </c>
      <c r="DR441" s="372">
        <f t="shared" si="982"/>
        <v>93.869512195121942</v>
      </c>
      <c r="DS441" s="371">
        <f t="shared" si="983"/>
        <v>0</v>
      </c>
      <c r="DT441" s="372">
        <f t="shared" si="983"/>
        <v>7697.2999999999993</v>
      </c>
      <c r="DU441" s="424">
        <v>20</v>
      </c>
      <c r="DV441" s="510">
        <v>21</v>
      </c>
      <c r="DW441" s="371">
        <f t="shared" si="984"/>
        <v>0</v>
      </c>
      <c r="DX441" s="372">
        <f t="shared" si="984"/>
        <v>21</v>
      </c>
      <c r="DY441" s="426">
        <v>33</v>
      </c>
      <c r="DZ441" s="510">
        <v>27</v>
      </c>
      <c r="EA441" s="371">
        <f t="shared" si="985"/>
        <v>0</v>
      </c>
      <c r="EB441" s="372">
        <f t="shared" si="985"/>
        <v>27</v>
      </c>
      <c r="EC441" s="426"/>
      <c r="ED441" s="425"/>
      <c r="EE441" s="371">
        <f t="shared" si="986"/>
        <v>0</v>
      </c>
      <c r="EF441" s="372">
        <f t="shared" si="986"/>
        <v>0</v>
      </c>
      <c r="EG441" s="358">
        <f t="shared" si="987"/>
        <v>53</v>
      </c>
      <c r="EH441" s="372">
        <f t="shared" si="987"/>
        <v>48</v>
      </c>
      <c r="EI441" s="358">
        <f t="shared" si="988"/>
        <v>0</v>
      </c>
      <c r="EJ441" s="372">
        <f t="shared" si="988"/>
        <v>48</v>
      </c>
      <c r="EK441" s="427">
        <v>3.4</v>
      </c>
      <c r="EL441" s="510">
        <v>3.4</v>
      </c>
      <c r="EM441" s="371">
        <f t="shared" si="959"/>
        <v>68</v>
      </c>
      <c r="EN441" s="372">
        <f t="shared" si="959"/>
        <v>71.399999999999991</v>
      </c>
      <c r="EO441" s="426">
        <v>3.2121212121212119</v>
      </c>
      <c r="EP441" s="510">
        <v>3.9</v>
      </c>
      <c r="EQ441" s="371">
        <f t="shared" si="1012"/>
        <v>106</v>
      </c>
      <c r="ER441" s="372">
        <f t="shared" si="1012"/>
        <v>105.3</v>
      </c>
      <c r="ES441" s="426"/>
      <c r="ET441" s="446"/>
      <c r="EU441" s="371">
        <f t="shared" si="957"/>
        <v>0</v>
      </c>
      <c r="EV441" s="372">
        <f t="shared" si="958"/>
        <v>0</v>
      </c>
      <c r="EW441" s="371">
        <f t="shared" si="989"/>
        <v>3.2830188679245285</v>
      </c>
      <c r="EX441" s="372">
        <f t="shared" si="989"/>
        <v>3.6812499999999999</v>
      </c>
      <c r="EY441" s="371">
        <f t="shared" si="990"/>
        <v>174</v>
      </c>
      <c r="EZ441" s="372">
        <f t="shared" si="990"/>
        <v>176.7</v>
      </c>
      <c r="FA441" s="426"/>
      <c r="FB441" s="510">
        <v>73.2</v>
      </c>
      <c r="FC441" s="371">
        <f t="shared" si="991"/>
        <v>0</v>
      </c>
      <c r="FD441" s="372">
        <f t="shared" si="991"/>
        <v>1537.2</v>
      </c>
      <c r="FE441" s="426"/>
      <c r="FF441" s="510">
        <v>65.900000000000006</v>
      </c>
      <c r="FG441" s="371">
        <f t="shared" si="992"/>
        <v>0</v>
      </c>
      <c r="FH441" s="372">
        <f t="shared" si="992"/>
        <v>1779.3000000000002</v>
      </c>
      <c r="FI441" s="421"/>
      <c r="FJ441" s="420"/>
      <c r="FK441" s="371">
        <f t="shared" si="993"/>
        <v>0</v>
      </c>
      <c r="FL441" s="372">
        <f t="shared" si="993"/>
        <v>0</v>
      </c>
      <c r="FM441" s="371">
        <f t="shared" si="994"/>
        <v>0</v>
      </c>
      <c r="FN441" s="372">
        <f t="shared" si="994"/>
        <v>69.09375</v>
      </c>
      <c r="FO441" s="371">
        <f t="shared" si="995"/>
        <v>0</v>
      </c>
      <c r="FP441" s="372">
        <f t="shared" si="995"/>
        <v>3316.5</v>
      </c>
      <c r="FQ441" s="424">
        <v>25</v>
      </c>
      <c r="FR441" s="510">
        <v>29</v>
      </c>
      <c r="FS441" s="371">
        <f t="shared" si="996"/>
        <v>0</v>
      </c>
      <c r="FT441" s="372">
        <f t="shared" si="996"/>
        <v>29</v>
      </c>
      <c r="FU441" s="426">
        <v>5.48</v>
      </c>
      <c r="FV441" s="510">
        <v>5.2</v>
      </c>
      <c r="FW441" s="371">
        <f t="shared" si="997"/>
        <v>137</v>
      </c>
      <c r="FX441" s="372">
        <f t="shared" si="997"/>
        <v>150.80000000000001</v>
      </c>
      <c r="FY441" s="426"/>
      <c r="FZ441" s="510">
        <v>69.2</v>
      </c>
      <c r="GA441" s="371">
        <f t="shared" si="998"/>
        <v>0</v>
      </c>
      <c r="GB441" s="372">
        <f t="shared" si="998"/>
        <v>2006.8000000000002</v>
      </c>
      <c r="GC441" s="406">
        <f t="shared" si="962"/>
        <v>79</v>
      </c>
      <c r="GD441" s="372">
        <f t="shared" si="962"/>
        <v>77</v>
      </c>
      <c r="GE441" s="371">
        <f t="shared" si="962"/>
        <v>0</v>
      </c>
      <c r="GF441" s="372">
        <f t="shared" si="960"/>
        <v>77</v>
      </c>
      <c r="GG441" s="371">
        <f t="shared" si="999"/>
        <v>296</v>
      </c>
      <c r="GH441" s="372">
        <f t="shared" si="999"/>
        <v>316</v>
      </c>
      <c r="GI441" s="371" t="str">
        <f t="shared" si="1000"/>
        <v/>
      </c>
      <c r="GJ441" s="372">
        <f t="shared" si="1000"/>
        <v>6790</v>
      </c>
      <c r="GK441" s="406">
        <f t="shared" si="963"/>
        <v>55</v>
      </c>
      <c r="GL441" s="372">
        <f t="shared" si="963"/>
        <v>53</v>
      </c>
      <c r="GM441" s="371">
        <f t="shared" si="963"/>
        <v>0</v>
      </c>
      <c r="GN441" s="372">
        <f t="shared" si="961"/>
        <v>53</v>
      </c>
      <c r="GO441" s="371">
        <f t="shared" si="1001"/>
        <v>194</v>
      </c>
      <c r="GP441" s="372">
        <f t="shared" si="1001"/>
        <v>250.8</v>
      </c>
      <c r="GQ441" s="371">
        <f t="shared" si="1002"/>
        <v>0</v>
      </c>
      <c r="GR441" s="372">
        <f t="shared" si="1002"/>
        <v>4223.8</v>
      </c>
      <c r="GS441" s="406">
        <f t="shared" si="964"/>
        <v>134</v>
      </c>
      <c r="GT441" s="372">
        <f t="shared" si="964"/>
        <v>130</v>
      </c>
      <c r="GU441" s="371">
        <f t="shared" si="964"/>
        <v>0</v>
      </c>
      <c r="GV441" s="372">
        <f t="shared" si="964"/>
        <v>130</v>
      </c>
      <c r="GW441" s="371">
        <f t="shared" si="1003"/>
        <v>490</v>
      </c>
      <c r="GX441" s="372">
        <f t="shared" si="1003"/>
        <v>566.79999999999995</v>
      </c>
      <c r="GY441" s="371" t="str">
        <f t="shared" si="1003"/>
        <v/>
      </c>
      <c r="GZ441" s="372">
        <f t="shared" si="1003"/>
        <v>11013.8</v>
      </c>
      <c r="HA441" s="406">
        <f t="shared" si="965"/>
        <v>0</v>
      </c>
      <c r="HB441" s="372">
        <f t="shared" si="965"/>
        <v>0</v>
      </c>
      <c r="HC441" s="371">
        <f t="shared" si="965"/>
        <v>0</v>
      </c>
      <c r="HD441" s="372">
        <f t="shared" si="965"/>
        <v>0</v>
      </c>
      <c r="HE441" s="371" t="str">
        <f t="shared" si="966"/>
        <v/>
      </c>
      <c r="HF441" s="372" t="str">
        <f t="shared" si="966"/>
        <v/>
      </c>
      <c r="HG441" s="371" t="str">
        <f t="shared" si="1004"/>
        <v/>
      </c>
      <c r="HH441" s="372" t="str">
        <f t="shared" si="1004"/>
        <v/>
      </c>
      <c r="HI441" s="406">
        <f t="shared" si="1005"/>
        <v>627</v>
      </c>
      <c r="HJ441" s="372">
        <f t="shared" si="1005"/>
        <v>717.59999999999991</v>
      </c>
      <c r="HK441" s="371" t="str">
        <f t="shared" si="1006"/>
        <v/>
      </c>
      <c r="HL441" s="371">
        <f t="shared" si="1006"/>
        <v>13020.599999999999</v>
      </c>
    </row>
    <row r="442" spans="1:220" ht="15">
      <c r="A442" s="508" t="s">
        <v>287</v>
      </c>
      <c r="B442" s="509" t="s">
        <v>660</v>
      </c>
      <c r="C442" s="137"/>
      <c r="D442" s="508" t="s">
        <v>997</v>
      </c>
      <c r="E442" s="511">
        <v>10</v>
      </c>
      <c r="F442" s="676">
        <v>1</v>
      </c>
      <c r="G442" s="420">
        <v>8</v>
      </c>
      <c r="H442" s="421">
        <v>0</v>
      </c>
      <c r="I442" s="510">
        <v>2</v>
      </c>
      <c r="J442" s="371">
        <f t="shared" si="927"/>
        <v>1</v>
      </c>
      <c r="K442" s="372">
        <f t="shared" si="928"/>
        <v>6</v>
      </c>
      <c r="L442" s="420"/>
      <c r="M442" s="371">
        <f t="shared" si="929"/>
        <v>1</v>
      </c>
      <c r="N442" s="372">
        <f t="shared" si="930"/>
        <v>6</v>
      </c>
      <c r="O442" s="371">
        <f t="shared" si="931"/>
        <v>0</v>
      </c>
      <c r="P442" s="372">
        <f t="shared" si="932"/>
        <v>6</v>
      </c>
      <c r="Q442" s="424">
        <v>0</v>
      </c>
      <c r="R442" s="510">
        <v>0</v>
      </c>
      <c r="S442" s="371">
        <f t="shared" si="933"/>
        <v>0</v>
      </c>
      <c r="T442" s="372">
        <f t="shared" si="934"/>
        <v>0</v>
      </c>
      <c r="U442" s="426">
        <v>0</v>
      </c>
      <c r="V442" s="510">
        <v>0</v>
      </c>
      <c r="W442" s="371">
        <f t="shared" si="935"/>
        <v>0</v>
      </c>
      <c r="X442" s="372">
        <f t="shared" si="936"/>
        <v>0</v>
      </c>
      <c r="Y442" s="426"/>
      <c r="Z442" s="425"/>
      <c r="AA442" s="371">
        <f t="shared" si="937"/>
        <v>0</v>
      </c>
      <c r="AB442" s="372">
        <f t="shared" si="938"/>
        <v>0</v>
      </c>
      <c r="AC442" s="358">
        <f t="shared" si="939"/>
        <v>0</v>
      </c>
      <c r="AD442" s="372">
        <f t="shared" si="940"/>
        <v>0</v>
      </c>
      <c r="AE442" s="358">
        <f t="shared" si="941"/>
        <v>0</v>
      </c>
      <c r="AF442" s="372">
        <f t="shared" si="942"/>
        <v>0</v>
      </c>
      <c r="AG442" s="427" t="s">
        <v>390</v>
      </c>
      <c r="AH442" s="510">
        <v>0</v>
      </c>
      <c r="AI442" s="371">
        <f t="shared" si="943"/>
        <v>0</v>
      </c>
      <c r="AJ442" s="372">
        <f t="shared" si="944"/>
        <v>0</v>
      </c>
      <c r="AK442" s="426" t="s">
        <v>390</v>
      </c>
      <c r="AL442" s="510">
        <v>0</v>
      </c>
      <c r="AM442" s="371">
        <f t="shared" si="945"/>
        <v>0</v>
      </c>
      <c r="AN442" s="372">
        <f t="shared" si="946"/>
        <v>0</v>
      </c>
      <c r="AO442" s="426"/>
      <c r="AP442" s="446"/>
      <c r="AQ442" s="371">
        <f t="shared" si="947"/>
        <v>0</v>
      </c>
      <c r="AR442" s="372">
        <f t="shared" si="948"/>
        <v>0</v>
      </c>
      <c r="AS442" s="371">
        <f t="shared" si="949"/>
        <v>0</v>
      </c>
      <c r="AT442" s="372">
        <f t="shared" si="950"/>
        <v>0</v>
      </c>
      <c r="AU442" s="371">
        <f t="shared" si="951"/>
        <v>0</v>
      </c>
      <c r="AV442" s="372">
        <f t="shared" si="952"/>
        <v>0</v>
      </c>
      <c r="AW442" s="426"/>
      <c r="AX442" s="510">
        <v>0</v>
      </c>
      <c r="AY442" s="371">
        <f t="shared" si="953"/>
        <v>0</v>
      </c>
      <c r="AZ442" s="372">
        <f t="shared" si="954"/>
        <v>0</v>
      </c>
      <c r="BA442" s="426"/>
      <c r="BB442" s="510">
        <v>0</v>
      </c>
      <c r="BC442" s="371">
        <f t="shared" si="955"/>
        <v>0</v>
      </c>
      <c r="BD442" s="372">
        <f t="shared" si="956"/>
        <v>0</v>
      </c>
      <c r="BE442" s="421"/>
      <c r="BF442" s="420"/>
      <c r="BG442" s="371">
        <f t="shared" si="969"/>
        <v>0</v>
      </c>
      <c r="BH442" s="372">
        <f t="shared" si="969"/>
        <v>0</v>
      </c>
      <c r="BI442" s="371">
        <f t="shared" si="970"/>
        <v>0</v>
      </c>
      <c r="BJ442" s="372">
        <f t="shared" si="970"/>
        <v>0</v>
      </c>
      <c r="BK442" s="371">
        <f t="shared" si="971"/>
        <v>0</v>
      </c>
      <c r="BL442" s="372">
        <f t="shared" si="971"/>
        <v>0</v>
      </c>
      <c r="BM442" s="431">
        <v>0</v>
      </c>
      <c r="BN442" s="510">
        <v>2</v>
      </c>
      <c r="BO442" s="371">
        <f t="shared" si="1007"/>
        <v>0</v>
      </c>
      <c r="BP442" s="372">
        <f t="shared" si="1007"/>
        <v>2</v>
      </c>
      <c r="BQ442" s="426">
        <v>0</v>
      </c>
      <c r="BR442" s="510">
        <v>1</v>
      </c>
      <c r="BS442" s="371">
        <f t="shared" si="1008"/>
        <v>0</v>
      </c>
      <c r="BT442" s="372">
        <f t="shared" si="1008"/>
        <v>1</v>
      </c>
      <c r="BU442" s="426"/>
      <c r="BV442" s="425"/>
      <c r="BW442" s="371">
        <f t="shared" si="1009"/>
        <v>0</v>
      </c>
      <c r="BX442" s="423">
        <f t="shared" si="967"/>
        <v>0</v>
      </c>
      <c r="BY442" s="358">
        <f t="shared" si="972"/>
        <v>0</v>
      </c>
      <c r="BZ442" s="372">
        <f t="shared" si="972"/>
        <v>3</v>
      </c>
      <c r="CA442" s="358">
        <f t="shared" si="973"/>
        <v>0</v>
      </c>
      <c r="CB442" s="372">
        <f t="shared" si="973"/>
        <v>3</v>
      </c>
      <c r="CC442" s="427" t="s">
        <v>390</v>
      </c>
      <c r="CD442" s="510">
        <v>2.5</v>
      </c>
      <c r="CE442" s="371">
        <f t="shared" si="924"/>
        <v>0</v>
      </c>
      <c r="CF442" s="372">
        <f t="shared" si="924"/>
        <v>5</v>
      </c>
      <c r="CG442" s="426" t="s">
        <v>390</v>
      </c>
      <c r="CH442" s="510">
        <v>2</v>
      </c>
      <c r="CI442" s="371">
        <f t="shared" si="1010"/>
        <v>0</v>
      </c>
      <c r="CJ442" s="372">
        <f t="shared" si="1010"/>
        <v>2</v>
      </c>
      <c r="CK442" s="426"/>
      <c r="CL442" s="446"/>
      <c r="CM442" s="371">
        <f t="shared" si="1011"/>
        <v>0</v>
      </c>
      <c r="CN442" s="372">
        <f t="shared" si="1011"/>
        <v>0</v>
      </c>
      <c r="CO442" s="371">
        <f t="shared" si="974"/>
        <v>0</v>
      </c>
      <c r="CP442" s="372">
        <f t="shared" si="974"/>
        <v>2.3333333333333335</v>
      </c>
      <c r="CQ442" s="371">
        <f t="shared" si="975"/>
        <v>0</v>
      </c>
      <c r="CR442" s="372">
        <f t="shared" si="975"/>
        <v>7</v>
      </c>
      <c r="CS442" s="426"/>
      <c r="CT442" s="510">
        <v>26.5</v>
      </c>
      <c r="CU442" s="371">
        <f t="shared" si="925"/>
        <v>0</v>
      </c>
      <c r="CV442" s="372">
        <f t="shared" si="925"/>
        <v>53</v>
      </c>
      <c r="CW442" s="426"/>
      <c r="CX442" s="510">
        <v>44</v>
      </c>
      <c r="CY442" s="371">
        <f t="shared" si="926"/>
        <v>0</v>
      </c>
      <c r="CZ442" s="372">
        <f t="shared" si="926"/>
        <v>44</v>
      </c>
      <c r="DA442" s="421"/>
      <c r="DB442" s="420"/>
      <c r="DC442" s="371">
        <f t="shared" si="976"/>
        <v>0</v>
      </c>
      <c r="DD442" s="372">
        <f t="shared" si="976"/>
        <v>0</v>
      </c>
      <c r="DE442" s="371">
        <f t="shared" si="977"/>
        <v>0</v>
      </c>
      <c r="DF442" s="372">
        <f t="shared" si="977"/>
        <v>32.333333333333336</v>
      </c>
      <c r="DG442" s="371">
        <f t="shared" si="978"/>
        <v>0</v>
      </c>
      <c r="DH442" s="372">
        <f t="shared" si="978"/>
        <v>97</v>
      </c>
      <c r="DI442" s="371">
        <f t="shared" si="979"/>
        <v>0</v>
      </c>
      <c r="DJ442" s="372">
        <f t="shared" si="979"/>
        <v>3</v>
      </c>
      <c r="DK442" s="371">
        <f t="shared" si="979"/>
        <v>0</v>
      </c>
      <c r="DL442" s="372">
        <f t="shared" si="968"/>
        <v>3</v>
      </c>
      <c r="DM442" s="371">
        <f t="shared" si="980"/>
        <v>0</v>
      </c>
      <c r="DN442" s="372">
        <f t="shared" si="980"/>
        <v>2.3333333333333335</v>
      </c>
      <c r="DO442" s="371">
        <f t="shared" si="981"/>
        <v>0</v>
      </c>
      <c r="DP442" s="372">
        <f t="shared" si="981"/>
        <v>7</v>
      </c>
      <c r="DQ442" s="371">
        <f t="shared" si="982"/>
        <v>0</v>
      </c>
      <c r="DR442" s="372">
        <f t="shared" si="982"/>
        <v>32.333333333333336</v>
      </c>
      <c r="DS442" s="371">
        <f t="shared" si="983"/>
        <v>0</v>
      </c>
      <c r="DT442" s="372">
        <f t="shared" si="983"/>
        <v>97</v>
      </c>
      <c r="DU442" s="424">
        <v>1</v>
      </c>
      <c r="DV442" s="510">
        <v>1</v>
      </c>
      <c r="DW442" s="371">
        <f t="shared" si="984"/>
        <v>0</v>
      </c>
      <c r="DX442" s="372">
        <f t="shared" si="984"/>
        <v>1</v>
      </c>
      <c r="DY442" s="426">
        <v>0</v>
      </c>
      <c r="DZ442" s="510">
        <v>2</v>
      </c>
      <c r="EA442" s="371">
        <f t="shared" si="985"/>
        <v>0</v>
      </c>
      <c r="EB442" s="372">
        <f t="shared" si="985"/>
        <v>2</v>
      </c>
      <c r="EC442" s="426"/>
      <c r="ED442" s="425"/>
      <c r="EE442" s="371">
        <f t="shared" si="986"/>
        <v>0</v>
      </c>
      <c r="EF442" s="372">
        <f t="shared" si="986"/>
        <v>0</v>
      </c>
      <c r="EG442" s="358">
        <f t="shared" si="987"/>
        <v>1</v>
      </c>
      <c r="EH442" s="372">
        <f t="shared" si="987"/>
        <v>3</v>
      </c>
      <c r="EI442" s="358">
        <f t="shared" si="988"/>
        <v>0</v>
      </c>
      <c r="EJ442" s="372">
        <f t="shared" si="988"/>
        <v>3</v>
      </c>
      <c r="EK442" s="427">
        <v>1</v>
      </c>
      <c r="EL442" s="510">
        <v>2.5</v>
      </c>
      <c r="EM442" s="371">
        <f t="shared" si="959"/>
        <v>1</v>
      </c>
      <c r="EN442" s="372">
        <f t="shared" si="959"/>
        <v>2.5</v>
      </c>
      <c r="EO442" s="426" t="s">
        <v>390</v>
      </c>
      <c r="EP442" s="510">
        <v>2</v>
      </c>
      <c r="EQ442" s="371">
        <f t="shared" si="1012"/>
        <v>0</v>
      </c>
      <c r="ER442" s="372">
        <f t="shared" si="1012"/>
        <v>4</v>
      </c>
      <c r="ES442" s="426"/>
      <c r="ET442" s="446"/>
      <c r="EU442" s="371">
        <f t="shared" si="957"/>
        <v>0</v>
      </c>
      <c r="EV442" s="372">
        <f t="shared" si="958"/>
        <v>0</v>
      </c>
      <c r="EW442" s="371">
        <f t="shared" si="989"/>
        <v>1</v>
      </c>
      <c r="EX442" s="372">
        <f t="shared" si="989"/>
        <v>2.1666666666666665</v>
      </c>
      <c r="EY442" s="371">
        <f t="shared" si="990"/>
        <v>1</v>
      </c>
      <c r="EZ442" s="372">
        <f t="shared" si="990"/>
        <v>6.5</v>
      </c>
      <c r="FA442" s="426"/>
      <c r="FB442" s="510">
        <v>39</v>
      </c>
      <c r="FC442" s="371">
        <f t="shared" si="991"/>
        <v>0</v>
      </c>
      <c r="FD442" s="372">
        <f t="shared" si="991"/>
        <v>39</v>
      </c>
      <c r="FE442" s="426"/>
      <c r="FF442" s="510">
        <v>20</v>
      </c>
      <c r="FG442" s="371">
        <f t="shared" si="992"/>
        <v>0</v>
      </c>
      <c r="FH442" s="372">
        <f t="shared" si="992"/>
        <v>40</v>
      </c>
      <c r="FI442" s="421"/>
      <c r="FJ442" s="420"/>
      <c r="FK442" s="371">
        <f t="shared" si="993"/>
        <v>0</v>
      </c>
      <c r="FL442" s="372">
        <f t="shared" si="993"/>
        <v>0</v>
      </c>
      <c r="FM442" s="371">
        <f t="shared" si="994"/>
        <v>0</v>
      </c>
      <c r="FN442" s="372">
        <f t="shared" si="994"/>
        <v>26.333333333333332</v>
      </c>
      <c r="FO442" s="371">
        <f t="shared" si="995"/>
        <v>0</v>
      </c>
      <c r="FP442" s="372">
        <f t="shared" si="995"/>
        <v>79</v>
      </c>
      <c r="FQ442" s="424">
        <v>0</v>
      </c>
      <c r="FR442" s="510">
        <v>0</v>
      </c>
      <c r="FS442" s="371">
        <f t="shared" si="996"/>
        <v>0</v>
      </c>
      <c r="FT442" s="372">
        <f t="shared" si="996"/>
        <v>0</v>
      </c>
      <c r="FU442" s="426" t="s">
        <v>390</v>
      </c>
      <c r="FV442" s="510">
        <v>0</v>
      </c>
      <c r="FW442" s="371">
        <f t="shared" si="997"/>
        <v>0</v>
      </c>
      <c r="FX442" s="372">
        <f t="shared" si="997"/>
        <v>0</v>
      </c>
      <c r="FY442" s="426"/>
      <c r="FZ442" s="510">
        <v>0</v>
      </c>
      <c r="GA442" s="371">
        <f t="shared" si="998"/>
        <v>0</v>
      </c>
      <c r="GB442" s="372">
        <f t="shared" si="998"/>
        <v>0</v>
      </c>
      <c r="GC442" s="406">
        <f t="shared" si="962"/>
        <v>1</v>
      </c>
      <c r="GD442" s="372">
        <f t="shared" si="962"/>
        <v>3</v>
      </c>
      <c r="GE442" s="371">
        <f t="shared" si="962"/>
        <v>0</v>
      </c>
      <c r="GF442" s="372">
        <f t="shared" si="960"/>
        <v>3</v>
      </c>
      <c r="GG442" s="371">
        <f t="shared" si="999"/>
        <v>1</v>
      </c>
      <c r="GH442" s="372">
        <f t="shared" si="999"/>
        <v>7.5</v>
      </c>
      <c r="GI442" s="371" t="str">
        <f t="shared" si="1000"/>
        <v/>
      </c>
      <c r="GJ442" s="372">
        <f t="shared" si="1000"/>
        <v>92</v>
      </c>
      <c r="GK442" s="406">
        <f t="shared" si="963"/>
        <v>0</v>
      </c>
      <c r="GL442" s="372">
        <f t="shared" si="963"/>
        <v>3</v>
      </c>
      <c r="GM442" s="371">
        <f t="shared" si="963"/>
        <v>0</v>
      </c>
      <c r="GN442" s="372">
        <f t="shared" si="961"/>
        <v>3</v>
      </c>
      <c r="GO442" s="371">
        <f t="shared" si="1001"/>
        <v>0</v>
      </c>
      <c r="GP442" s="372">
        <f t="shared" si="1001"/>
        <v>6</v>
      </c>
      <c r="GQ442" s="371">
        <f t="shared" si="1002"/>
        <v>0</v>
      </c>
      <c r="GR442" s="372">
        <f t="shared" si="1002"/>
        <v>84</v>
      </c>
      <c r="GS442" s="406">
        <f t="shared" si="964"/>
        <v>1</v>
      </c>
      <c r="GT442" s="372">
        <f t="shared" si="964"/>
        <v>6</v>
      </c>
      <c r="GU442" s="371">
        <f t="shared" si="964"/>
        <v>0</v>
      </c>
      <c r="GV442" s="372">
        <f t="shared" si="964"/>
        <v>6</v>
      </c>
      <c r="GW442" s="371">
        <f t="shared" si="1003"/>
        <v>1</v>
      </c>
      <c r="GX442" s="372">
        <f t="shared" si="1003"/>
        <v>13.5</v>
      </c>
      <c r="GY442" s="371" t="str">
        <f t="shared" si="1003"/>
        <v/>
      </c>
      <c r="GZ442" s="372">
        <f t="shared" si="1003"/>
        <v>176</v>
      </c>
      <c r="HA442" s="406">
        <f t="shared" si="965"/>
        <v>0</v>
      </c>
      <c r="HB442" s="372">
        <f t="shared" si="965"/>
        <v>0</v>
      </c>
      <c r="HC442" s="371">
        <f t="shared" si="965"/>
        <v>0</v>
      </c>
      <c r="HD442" s="372">
        <f t="shared" si="965"/>
        <v>0</v>
      </c>
      <c r="HE442" s="371" t="str">
        <f t="shared" si="966"/>
        <v/>
      </c>
      <c r="HF442" s="372" t="str">
        <f t="shared" si="966"/>
        <v/>
      </c>
      <c r="HG442" s="371" t="str">
        <f t="shared" si="1004"/>
        <v/>
      </c>
      <c r="HH442" s="372" t="str">
        <f t="shared" si="1004"/>
        <v/>
      </c>
      <c r="HI442" s="406">
        <f t="shared" si="1005"/>
        <v>1</v>
      </c>
      <c r="HJ442" s="372">
        <f t="shared" si="1005"/>
        <v>13.5</v>
      </c>
      <c r="HK442" s="371" t="str">
        <f t="shared" si="1006"/>
        <v/>
      </c>
      <c r="HL442" s="371">
        <f t="shared" si="1006"/>
        <v>176</v>
      </c>
    </row>
    <row r="443" spans="1:220" ht="15">
      <c r="A443" s="488" t="s">
        <v>287</v>
      </c>
      <c r="B443" s="577" t="s">
        <v>661</v>
      </c>
      <c r="C443" s="578" t="s">
        <v>1056</v>
      </c>
      <c r="D443" s="488">
        <v>227225</v>
      </c>
      <c r="E443" s="442">
        <v>10</v>
      </c>
      <c r="F443" s="676">
        <v>281</v>
      </c>
      <c r="G443" s="420">
        <v>273</v>
      </c>
      <c r="H443" s="421">
        <v>11</v>
      </c>
      <c r="I443" s="510">
        <v>3</v>
      </c>
      <c r="J443" s="371">
        <f t="shared" si="927"/>
        <v>270</v>
      </c>
      <c r="K443" s="372">
        <f t="shared" si="928"/>
        <v>270</v>
      </c>
      <c r="L443" s="420"/>
      <c r="M443" s="371">
        <f t="shared" si="929"/>
        <v>270</v>
      </c>
      <c r="N443" s="372">
        <f t="shared" si="930"/>
        <v>270</v>
      </c>
      <c r="O443" s="371">
        <f t="shared" si="931"/>
        <v>0</v>
      </c>
      <c r="P443" s="372">
        <f t="shared" si="932"/>
        <v>270</v>
      </c>
      <c r="Q443" s="424">
        <v>2</v>
      </c>
      <c r="R443" s="510">
        <v>10</v>
      </c>
      <c r="S443" s="371">
        <f t="shared" si="933"/>
        <v>0</v>
      </c>
      <c r="T443" s="372">
        <f t="shared" si="934"/>
        <v>10</v>
      </c>
      <c r="U443" s="426">
        <v>3</v>
      </c>
      <c r="V443" s="510">
        <v>7</v>
      </c>
      <c r="W443" s="371">
        <f t="shared" si="935"/>
        <v>0</v>
      </c>
      <c r="X443" s="372">
        <f t="shared" si="936"/>
        <v>7</v>
      </c>
      <c r="Y443" s="426"/>
      <c r="Z443" s="425"/>
      <c r="AA443" s="371">
        <f t="shared" si="937"/>
        <v>0</v>
      </c>
      <c r="AB443" s="372">
        <f t="shared" si="938"/>
        <v>0</v>
      </c>
      <c r="AC443" s="358">
        <f t="shared" si="939"/>
        <v>5</v>
      </c>
      <c r="AD443" s="372">
        <f t="shared" si="940"/>
        <v>17</v>
      </c>
      <c r="AE443" s="358">
        <f t="shared" si="941"/>
        <v>0</v>
      </c>
      <c r="AF443" s="372">
        <f t="shared" si="942"/>
        <v>17</v>
      </c>
      <c r="AG443" s="427">
        <v>3</v>
      </c>
      <c r="AH443" s="510">
        <v>2.7</v>
      </c>
      <c r="AI443" s="371">
        <f t="shared" si="943"/>
        <v>6</v>
      </c>
      <c r="AJ443" s="372">
        <f t="shared" si="944"/>
        <v>27</v>
      </c>
      <c r="AK443" s="426">
        <v>4</v>
      </c>
      <c r="AL443" s="510">
        <v>3.4</v>
      </c>
      <c r="AM443" s="371">
        <f t="shared" si="945"/>
        <v>12</v>
      </c>
      <c r="AN443" s="372">
        <f t="shared" si="946"/>
        <v>23.8</v>
      </c>
      <c r="AO443" s="426"/>
      <c r="AP443" s="446"/>
      <c r="AQ443" s="371">
        <f t="shared" si="947"/>
        <v>0</v>
      </c>
      <c r="AR443" s="372">
        <f t="shared" si="948"/>
        <v>0</v>
      </c>
      <c r="AS443" s="371">
        <f t="shared" si="949"/>
        <v>3.6</v>
      </c>
      <c r="AT443" s="372">
        <f t="shared" si="950"/>
        <v>2.9882352941176471</v>
      </c>
      <c r="AU443" s="371">
        <f t="shared" si="951"/>
        <v>18</v>
      </c>
      <c r="AV443" s="372">
        <f t="shared" si="952"/>
        <v>50.8</v>
      </c>
      <c r="AW443" s="426"/>
      <c r="AX443" s="510">
        <v>72.3</v>
      </c>
      <c r="AY443" s="371">
        <f t="shared" si="953"/>
        <v>0</v>
      </c>
      <c r="AZ443" s="372">
        <f t="shared" si="954"/>
        <v>723</v>
      </c>
      <c r="BA443" s="426"/>
      <c r="BB443" s="510">
        <v>73</v>
      </c>
      <c r="BC443" s="371">
        <f t="shared" si="955"/>
        <v>0</v>
      </c>
      <c r="BD443" s="372">
        <f t="shared" si="956"/>
        <v>511</v>
      </c>
      <c r="BE443" s="421"/>
      <c r="BF443" s="420"/>
      <c r="BG443" s="371">
        <f t="shared" si="969"/>
        <v>0</v>
      </c>
      <c r="BH443" s="372">
        <f t="shared" si="969"/>
        <v>0</v>
      </c>
      <c r="BI443" s="371">
        <f t="shared" si="970"/>
        <v>0</v>
      </c>
      <c r="BJ443" s="372">
        <f t="shared" si="970"/>
        <v>72.588235294117652</v>
      </c>
      <c r="BK443" s="371">
        <f t="shared" si="971"/>
        <v>0</v>
      </c>
      <c r="BL443" s="372">
        <f t="shared" si="971"/>
        <v>1234</v>
      </c>
      <c r="BM443" s="431">
        <v>77</v>
      </c>
      <c r="BN443" s="510">
        <v>79</v>
      </c>
      <c r="BO443" s="371">
        <f t="shared" si="1007"/>
        <v>0</v>
      </c>
      <c r="BP443" s="372">
        <f t="shared" si="1007"/>
        <v>79</v>
      </c>
      <c r="BQ443" s="426">
        <v>64</v>
      </c>
      <c r="BR443" s="510">
        <v>60</v>
      </c>
      <c r="BS443" s="371">
        <f t="shared" si="1008"/>
        <v>0</v>
      </c>
      <c r="BT443" s="372">
        <f t="shared" si="1008"/>
        <v>60</v>
      </c>
      <c r="BU443" s="426"/>
      <c r="BV443" s="425"/>
      <c r="BW443" s="371">
        <f t="shared" si="1009"/>
        <v>0</v>
      </c>
      <c r="BX443" s="423">
        <f t="shared" si="967"/>
        <v>0</v>
      </c>
      <c r="BY443" s="358">
        <f t="shared" si="972"/>
        <v>141</v>
      </c>
      <c r="BZ443" s="372">
        <f t="shared" si="972"/>
        <v>139</v>
      </c>
      <c r="CA443" s="358">
        <f t="shared" si="973"/>
        <v>0</v>
      </c>
      <c r="CB443" s="372">
        <f t="shared" si="973"/>
        <v>139</v>
      </c>
      <c r="CC443" s="427">
        <v>4.0909090909090908</v>
      </c>
      <c r="CD443" s="510">
        <v>4.2</v>
      </c>
      <c r="CE443" s="371">
        <f t="shared" si="924"/>
        <v>315</v>
      </c>
      <c r="CF443" s="372">
        <f t="shared" si="924"/>
        <v>331.8</v>
      </c>
      <c r="CG443" s="426">
        <v>4.609375</v>
      </c>
      <c r="CH443" s="510">
        <v>4</v>
      </c>
      <c r="CI443" s="371">
        <f t="shared" si="1010"/>
        <v>295</v>
      </c>
      <c r="CJ443" s="372">
        <f t="shared" si="1010"/>
        <v>240</v>
      </c>
      <c r="CK443" s="426"/>
      <c r="CL443" s="446"/>
      <c r="CM443" s="371">
        <f t="shared" si="1011"/>
        <v>0</v>
      </c>
      <c r="CN443" s="372">
        <f t="shared" si="1011"/>
        <v>0</v>
      </c>
      <c r="CO443" s="371">
        <f t="shared" si="974"/>
        <v>4.3262411347517729</v>
      </c>
      <c r="CP443" s="372">
        <f t="shared" si="974"/>
        <v>4.1136690647482013</v>
      </c>
      <c r="CQ443" s="371">
        <f t="shared" si="975"/>
        <v>610</v>
      </c>
      <c r="CR443" s="372">
        <f t="shared" si="975"/>
        <v>571.79999999999995</v>
      </c>
      <c r="CS443" s="426"/>
      <c r="CT443" s="510">
        <v>84.1</v>
      </c>
      <c r="CU443" s="371">
        <f t="shared" si="925"/>
        <v>0</v>
      </c>
      <c r="CV443" s="372">
        <f t="shared" si="925"/>
        <v>6643.9</v>
      </c>
      <c r="CW443" s="426"/>
      <c r="CX443" s="510">
        <v>81</v>
      </c>
      <c r="CY443" s="371">
        <f t="shared" si="926"/>
        <v>0</v>
      </c>
      <c r="CZ443" s="372">
        <f t="shared" si="926"/>
        <v>4860</v>
      </c>
      <c r="DA443" s="421"/>
      <c r="DB443" s="420"/>
      <c r="DC443" s="371">
        <f t="shared" si="976"/>
        <v>0</v>
      </c>
      <c r="DD443" s="372">
        <f t="shared" si="976"/>
        <v>0</v>
      </c>
      <c r="DE443" s="371">
        <f t="shared" si="977"/>
        <v>0</v>
      </c>
      <c r="DF443" s="372">
        <f t="shared" si="977"/>
        <v>82.761870503597123</v>
      </c>
      <c r="DG443" s="371">
        <f t="shared" si="978"/>
        <v>0</v>
      </c>
      <c r="DH443" s="372">
        <f t="shared" si="978"/>
        <v>11503.9</v>
      </c>
      <c r="DI443" s="371">
        <f t="shared" si="979"/>
        <v>146</v>
      </c>
      <c r="DJ443" s="372">
        <f t="shared" si="979"/>
        <v>156</v>
      </c>
      <c r="DK443" s="371">
        <f t="shared" si="979"/>
        <v>0</v>
      </c>
      <c r="DL443" s="372">
        <f t="shared" si="968"/>
        <v>156</v>
      </c>
      <c r="DM443" s="371">
        <f t="shared" si="980"/>
        <v>4.3013698630136989</v>
      </c>
      <c r="DN443" s="372">
        <f t="shared" si="980"/>
        <v>3.9910256410256406</v>
      </c>
      <c r="DO443" s="371">
        <f t="shared" si="981"/>
        <v>628</v>
      </c>
      <c r="DP443" s="372">
        <f t="shared" si="981"/>
        <v>622.59999999999991</v>
      </c>
      <c r="DQ443" s="371">
        <f t="shared" si="982"/>
        <v>0</v>
      </c>
      <c r="DR443" s="372">
        <f t="shared" si="982"/>
        <v>81.65320512820513</v>
      </c>
      <c r="DS443" s="371">
        <f t="shared" si="983"/>
        <v>0</v>
      </c>
      <c r="DT443" s="372">
        <f t="shared" si="983"/>
        <v>12737.9</v>
      </c>
      <c r="DU443" s="424">
        <v>44</v>
      </c>
      <c r="DV443" s="510">
        <v>46</v>
      </c>
      <c r="DW443" s="371">
        <f t="shared" si="984"/>
        <v>0</v>
      </c>
      <c r="DX443" s="372">
        <f t="shared" si="984"/>
        <v>46</v>
      </c>
      <c r="DY443" s="426">
        <v>39</v>
      </c>
      <c r="DZ443" s="510">
        <v>27</v>
      </c>
      <c r="EA443" s="371">
        <f t="shared" si="985"/>
        <v>0</v>
      </c>
      <c r="EB443" s="372">
        <f t="shared" si="985"/>
        <v>27</v>
      </c>
      <c r="EC443" s="426"/>
      <c r="ED443" s="425"/>
      <c r="EE443" s="371">
        <f t="shared" si="986"/>
        <v>0</v>
      </c>
      <c r="EF443" s="372">
        <f t="shared" si="986"/>
        <v>0</v>
      </c>
      <c r="EG443" s="358">
        <f t="shared" si="987"/>
        <v>83</v>
      </c>
      <c r="EH443" s="372">
        <f t="shared" si="987"/>
        <v>73</v>
      </c>
      <c r="EI443" s="358">
        <f t="shared" si="988"/>
        <v>0</v>
      </c>
      <c r="EJ443" s="372">
        <f t="shared" si="988"/>
        <v>73</v>
      </c>
      <c r="EK443" s="427">
        <v>2.6590909090909092</v>
      </c>
      <c r="EL443" s="510">
        <v>2.7</v>
      </c>
      <c r="EM443" s="371">
        <f t="shared" si="959"/>
        <v>117</v>
      </c>
      <c r="EN443" s="372">
        <f t="shared" si="959"/>
        <v>124.2</v>
      </c>
      <c r="EO443" s="426">
        <v>3.2051282051282053</v>
      </c>
      <c r="EP443" s="510">
        <v>3.3</v>
      </c>
      <c r="EQ443" s="371">
        <f t="shared" si="1012"/>
        <v>125</v>
      </c>
      <c r="ER443" s="372">
        <f t="shared" si="1012"/>
        <v>89.1</v>
      </c>
      <c r="ES443" s="426"/>
      <c r="ET443" s="446"/>
      <c r="EU443" s="371">
        <f t="shared" si="957"/>
        <v>0</v>
      </c>
      <c r="EV443" s="372">
        <f t="shared" si="958"/>
        <v>0</v>
      </c>
      <c r="EW443" s="371">
        <f t="shared" si="989"/>
        <v>2.9156626506024095</v>
      </c>
      <c r="EX443" s="372">
        <f t="shared" si="989"/>
        <v>2.9219178082191783</v>
      </c>
      <c r="EY443" s="371">
        <f t="shared" si="990"/>
        <v>242</v>
      </c>
      <c r="EZ443" s="372">
        <f t="shared" si="990"/>
        <v>213.3</v>
      </c>
      <c r="FA443" s="426"/>
      <c r="FB443" s="510">
        <v>54</v>
      </c>
      <c r="FC443" s="371">
        <f t="shared" si="991"/>
        <v>0</v>
      </c>
      <c r="FD443" s="372">
        <f t="shared" si="991"/>
        <v>2484</v>
      </c>
      <c r="FE443" s="426"/>
      <c r="FF443" s="510">
        <v>58</v>
      </c>
      <c r="FG443" s="371">
        <f t="shared" si="992"/>
        <v>0</v>
      </c>
      <c r="FH443" s="372">
        <f t="shared" si="992"/>
        <v>1566</v>
      </c>
      <c r="FI443" s="421"/>
      <c r="FJ443" s="420"/>
      <c r="FK443" s="371">
        <f t="shared" si="993"/>
        <v>0</v>
      </c>
      <c r="FL443" s="372">
        <f t="shared" si="993"/>
        <v>0</v>
      </c>
      <c r="FM443" s="371">
        <f t="shared" si="994"/>
        <v>0</v>
      </c>
      <c r="FN443" s="372">
        <f t="shared" si="994"/>
        <v>55.479452054794521</v>
      </c>
      <c r="FO443" s="371">
        <f t="shared" si="995"/>
        <v>0</v>
      </c>
      <c r="FP443" s="372">
        <f t="shared" si="995"/>
        <v>4050</v>
      </c>
      <c r="FQ443" s="424">
        <v>41</v>
      </c>
      <c r="FR443" s="510">
        <v>41</v>
      </c>
      <c r="FS443" s="371">
        <f t="shared" si="996"/>
        <v>0</v>
      </c>
      <c r="FT443" s="372">
        <f t="shared" si="996"/>
        <v>41</v>
      </c>
      <c r="FU443" s="426">
        <v>5</v>
      </c>
      <c r="FV443" s="510">
        <v>5.5</v>
      </c>
      <c r="FW443" s="371">
        <f t="shared" si="997"/>
        <v>205</v>
      </c>
      <c r="FX443" s="372">
        <f t="shared" si="997"/>
        <v>225.5</v>
      </c>
      <c r="FY443" s="426"/>
      <c r="FZ443" s="510">
        <v>69.400000000000006</v>
      </c>
      <c r="GA443" s="371">
        <f t="shared" si="998"/>
        <v>0</v>
      </c>
      <c r="GB443" s="372">
        <f t="shared" si="998"/>
        <v>2845.4</v>
      </c>
      <c r="GC443" s="406">
        <f t="shared" si="962"/>
        <v>123</v>
      </c>
      <c r="GD443" s="372">
        <f t="shared" si="962"/>
        <v>135</v>
      </c>
      <c r="GE443" s="371">
        <f t="shared" si="962"/>
        <v>0</v>
      </c>
      <c r="GF443" s="372">
        <f t="shared" si="960"/>
        <v>135</v>
      </c>
      <c r="GG443" s="371">
        <f t="shared" si="999"/>
        <v>438</v>
      </c>
      <c r="GH443" s="372">
        <f t="shared" si="999"/>
        <v>483</v>
      </c>
      <c r="GI443" s="371" t="str">
        <f t="shared" si="1000"/>
        <v/>
      </c>
      <c r="GJ443" s="372">
        <f t="shared" si="1000"/>
        <v>9850.9</v>
      </c>
      <c r="GK443" s="406">
        <f t="shared" si="963"/>
        <v>106</v>
      </c>
      <c r="GL443" s="372">
        <f t="shared" si="963"/>
        <v>94</v>
      </c>
      <c r="GM443" s="371">
        <f t="shared" si="963"/>
        <v>0</v>
      </c>
      <c r="GN443" s="372">
        <f t="shared" si="961"/>
        <v>94</v>
      </c>
      <c r="GO443" s="371">
        <f t="shared" si="1001"/>
        <v>432</v>
      </c>
      <c r="GP443" s="372">
        <f t="shared" si="1001"/>
        <v>352.9</v>
      </c>
      <c r="GQ443" s="371">
        <f t="shared" si="1002"/>
        <v>0</v>
      </c>
      <c r="GR443" s="372">
        <f t="shared" si="1002"/>
        <v>6937</v>
      </c>
      <c r="GS443" s="406">
        <f t="shared" si="964"/>
        <v>229</v>
      </c>
      <c r="GT443" s="372">
        <f t="shared" si="964"/>
        <v>229</v>
      </c>
      <c r="GU443" s="371">
        <f t="shared" si="964"/>
        <v>0</v>
      </c>
      <c r="GV443" s="372">
        <f t="shared" si="964"/>
        <v>229</v>
      </c>
      <c r="GW443" s="371">
        <f t="shared" si="1003"/>
        <v>870</v>
      </c>
      <c r="GX443" s="372">
        <f t="shared" si="1003"/>
        <v>835.9</v>
      </c>
      <c r="GY443" s="371" t="str">
        <f t="shared" si="1003"/>
        <v/>
      </c>
      <c r="GZ443" s="372">
        <f t="shared" si="1003"/>
        <v>16787.900000000001</v>
      </c>
      <c r="HA443" s="406">
        <f t="shared" si="965"/>
        <v>0</v>
      </c>
      <c r="HB443" s="372">
        <f t="shared" si="965"/>
        <v>0</v>
      </c>
      <c r="HC443" s="371">
        <f t="shared" si="965"/>
        <v>0</v>
      </c>
      <c r="HD443" s="372">
        <f t="shared" si="965"/>
        <v>0</v>
      </c>
      <c r="HE443" s="371" t="str">
        <f t="shared" si="966"/>
        <v/>
      </c>
      <c r="HF443" s="372" t="str">
        <f t="shared" si="966"/>
        <v/>
      </c>
      <c r="HG443" s="371" t="str">
        <f t="shared" si="1004"/>
        <v/>
      </c>
      <c r="HH443" s="372" t="str">
        <f t="shared" si="1004"/>
        <v/>
      </c>
      <c r="HI443" s="406">
        <f t="shared" si="1005"/>
        <v>1075</v>
      </c>
      <c r="HJ443" s="372">
        <f t="shared" si="1005"/>
        <v>1061.3999999999999</v>
      </c>
      <c r="HK443" s="371" t="str">
        <f t="shared" si="1006"/>
        <v/>
      </c>
      <c r="HL443" s="371">
        <f t="shared" si="1006"/>
        <v>19633.300000000003</v>
      </c>
    </row>
    <row r="444" spans="1:220" ht="15">
      <c r="A444" s="488" t="s">
        <v>287</v>
      </c>
      <c r="B444" s="487" t="s">
        <v>662</v>
      </c>
      <c r="C444" s="48"/>
      <c r="D444" s="488">
        <v>227386</v>
      </c>
      <c r="E444" s="442">
        <v>10</v>
      </c>
      <c r="F444" s="676">
        <v>220</v>
      </c>
      <c r="G444" s="420">
        <v>214</v>
      </c>
      <c r="H444" s="421">
        <v>0</v>
      </c>
      <c r="I444" s="510">
        <v>6</v>
      </c>
      <c r="J444" s="371">
        <f t="shared" si="927"/>
        <v>220</v>
      </c>
      <c r="K444" s="372">
        <f t="shared" si="928"/>
        <v>208</v>
      </c>
      <c r="L444" s="420"/>
      <c r="M444" s="371">
        <f t="shared" si="929"/>
        <v>220</v>
      </c>
      <c r="N444" s="372">
        <f t="shared" si="930"/>
        <v>208</v>
      </c>
      <c r="O444" s="371">
        <f t="shared" si="931"/>
        <v>0</v>
      </c>
      <c r="P444" s="372">
        <f t="shared" si="932"/>
        <v>208</v>
      </c>
      <c r="Q444" s="424">
        <v>15</v>
      </c>
      <c r="R444" s="510">
        <v>14</v>
      </c>
      <c r="S444" s="371">
        <f t="shared" si="933"/>
        <v>0</v>
      </c>
      <c r="T444" s="372">
        <f t="shared" si="934"/>
        <v>14</v>
      </c>
      <c r="U444" s="426">
        <v>16</v>
      </c>
      <c r="V444" s="510">
        <v>11</v>
      </c>
      <c r="W444" s="371">
        <f t="shared" si="935"/>
        <v>0</v>
      </c>
      <c r="X444" s="372">
        <f t="shared" si="936"/>
        <v>11</v>
      </c>
      <c r="Y444" s="426"/>
      <c r="Z444" s="425"/>
      <c r="AA444" s="371">
        <f t="shared" si="937"/>
        <v>0</v>
      </c>
      <c r="AB444" s="372">
        <f t="shared" si="938"/>
        <v>0</v>
      </c>
      <c r="AC444" s="358">
        <f t="shared" si="939"/>
        <v>31</v>
      </c>
      <c r="AD444" s="372">
        <f t="shared" si="940"/>
        <v>25</v>
      </c>
      <c r="AE444" s="358">
        <f t="shared" si="941"/>
        <v>0</v>
      </c>
      <c r="AF444" s="372">
        <f t="shared" si="942"/>
        <v>25</v>
      </c>
      <c r="AG444" s="427">
        <v>2.8</v>
      </c>
      <c r="AH444" s="510">
        <v>2.6</v>
      </c>
      <c r="AI444" s="371">
        <f t="shared" si="943"/>
        <v>42</v>
      </c>
      <c r="AJ444" s="372">
        <f t="shared" si="944"/>
        <v>36.4</v>
      </c>
      <c r="AK444" s="426">
        <v>3.3125</v>
      </c>
      <c r="AL444" s="510">
        <v>3.7</v>
      </c>
      <c r="AM444" s="371">
        <f t="shared" si="945"/>
        <v>53</v>
      </c>
      <c r="AN444" s="372">
        <f t="shared" si="946"/>
        <v>40.700000000000003</v>
      </c>
      <c r="AO444" s="426"/>
      <c r="AP444" s="446"/>
      <c r="AQ444" s="371">
        <f t="shared" si="947"/>
        <v>0</v>
      </c>
      <c r="AR444" s="372">
        <f t="shared" si="948"/>
        <v>0</v>
      </c>
      <c r="AS444" s="371">
        <f t="shared" si="949"/>
        <v>3.064516129032258</v>
      </c>
      <c r="AT444" s="372">
        <f t="shared" si="950"/>
        <v>3.0839999999999996</v>
      </c>
      <c r="AU444" s="371">
        <f t="shared" si="951"/>
        <v>95</v>
      </c>
      <c r="AV444" s="372">
        <f t="shared" si="952"/>
        <v>77.099999999999994</v>
      </c>
      <c r="AW444" s="426"/>
      <c r="AX444" s="510">
        <v>69.7</v>
      </c>
      <c r="AY444" s="371">
        <f t="shared" si="953"/>
        <v>0</v>
      </c>
      <c r="AZ444" s="372">
        <f t="shared" si="954"/>
        <v>975.80000000000007</v>
      </c>
      <c r="BA444" s="426"/>
      <c r="BB444" s="510">
        <v>58.3</v>
      </c>
      <c r="BC444" s="371">
        <f t="shared" si="955"/>
        <v>0</v>
      </c>
      <c r="BD444" s="372">
        <f t="shared" si="956"/>
        <v>641.29999999999995</v>
      </c>
      <c r="BE444" s="421"/>
      <c r="BF444" s="420"/>
      <c r="BG444" s="371">
        <f t="shared" si="969"/>
        <v>0</v>
      </c>
      <c r="BH444" s="372">
        <f t="shared" si="969"/>
        <v>0</v>
      </c>
      <c r="BI444" s="371">
        <f t="shared" si="970"/>
        <v>0</v>
      </c>
      <c r="BJ444" s="372">
        <f t="shared" si="970"/>
        <v>64.683999999999997</v>
      </c>
      <c r="BK444" s="371">
        <f t="shared" si="971"/>
        <v>0</v>
      </c>
      <c r="BL444" s="372">
        <f t="shared" si="971"/>
        <v>1617.1</v>
      </c>
      <c r="BM444" s="431">
        <v>81</v>
      </c>
      <c r="BN444" s="510">
        <v>69</v>
      </c>
      <c r="BO444" s="371">
        <f t="shared" si="1007"/>
        <v>0</v>
      </c>
      <c r="BP444" s="372">
        <f t="shared" si="1007"/>
        <v>69</v>
      </c>
      <c r="BQ444" s="426">
        <v>22</v>
      </c>
      <c r="BR444" s="510">
        <v>15</v>
      </c>
      <c r="BS444" s="371">
        <f t="shared" si="1008"/>
        <v>0</v>
      </c>
      <c r="BT444" s="372">
        <f t="shared" si="1008"/>
        <v>15</v>
      </c>
      <c r="BU444" s="426"/>
      <c r="BV444" s="425"/>
      <c r="BW444" s="371">
        <f t="shared" si="1009"/>
        <v>0</v>
      </c>
      <c r="BX444" s="423">
        <f t="shared" si="967"/>
        <v>0</v>
      </c>
      <c r="BY444" s="358">
        <f t="shared" si="972"/>
        <v>103</v>
      </c>
      <c r="BZ444" s="372">
        <f t="shared" si="972"/>
        <v>84</v>
      </c>
      <c r="CA444" s="358">
        <f t="shared" si="973"/>
        <v>0</v>
      </c>
      <c r="CB444" s="372">
        <f t="shared" si="973"/>
        <v>84</v>
      </c>
      <c r="CC444" s="427">
        <v>3.7160493827160495</v>
      </c>
      <c r="CD444" s="510">
        <v>3.9</v>
      </c>
      <c r="CE444" s="371">
        <f t="shared" si="924"/>
        <v>301</v>
      </c>
      <c r="CF444" s="372">
        <f t="shared" si="924"/>
        <v>269.09999999999997</v>
      </c>
      <c r="CG444" s="426">
        <v>5.0454545454545459</v>
      </c>
      <c r="CH444" s="510">
        <v>4.4000000000000004</v>
      </c>
      <c r="CI444" s="371">
        <f t="shared" si="1010"/>
        <v>111.00000000000001</v>
      </c>
      <c r="CJ444" s="372">
        <f t="shared" si="1010"/>
        <v>66</v>
      </c>
      <c r="CK444" s="426"/>
      <c r="CL444" s="446"/>
      <c r="CM444" s="371">
        <f t="shared" si="1011"/>
        <v>0</v>
      </c>
      <c r="CN444" s="372">
        <f t="shared" si="1011"/>
        <v>0</v>
      </c>
      <c r="CO444" s="371">
        <f t="shared" si="974"/>
        <v>4</v>
      </c>
      <c r="CP444" s="372">
        <f t="shared" si="974"/>
        <v>3.9892857142857139</v>
      </c>
      <c r="CQ444" s="371">
        <f t="shared" si="975"/>
        <v>412</v>
      </c>
      <c r="CR444" s="372">
        <f t="shared" si="975"/>
        <v>335.09999999999997</v>
      </c>
      <c r="CS444" s="426"/>
      <c r="CT444" s="510">
        <v>87.7</v>
      </c>
      <c r="CU444" s="371">
        <f t="shared" si="925"/>
        <v>0</v>
      </c>
      <c r="CV444" s="372">
        <f t="shared" si="925"/>
        <v>6051.3</v>
      </c>
      <c r="CW444" s="426"/>
      <c r="CX444" s="510">
        <v>91.6</v>
      </c>
      <c r="CY444" s="371">
        <f t="shared" si="926"/>
        <v>0</v>
      </c>
      <c r="CZ444" s="372">
        <f t="shared" si="926"/>
        <v>1374</v>
      </c>
      <c r="DA444" s="421"/>
      <c r="DB444" s="420"/>
      <c r="DC444" s="371">
        <f t="shared" si="976"/>
        <v>0</v>
      </c>
      <c r="DD444" s="372">
        <f t="shared" si="976"/>
        <v>0</v>
      </c>
      <c r="DE444" s="371">
        <f t="shared" si="977"/>
        <v>0</v>
      </c>
      <c r="DF444" s="372">
        <f t="shared" si="977"/>
        <v>88.396428571428572</v>
      </c>
      <c r="DG444" s="371">
        <f t="shared" si="978"/>
        <v>0</v>
      </c>
      <c r="DH444" s="372">
        <f t="shared" si="978"/>
        <v>7425.3</v>
      </c>
      <c r="DI444" s="371">
        <f t="shared" si="979"/>
        <v>134</v>
      </c>
      <c r="DJ444" s="372">
        <f t="shared" si="979"/>
        <v>109</v>
      </c>
      <c r="DK444" s="371">
        <f t="shared" si="979"/>
        <v>0</v>
      </c>
      <c r="DL444" s="372">
        <f t="shared" si="968"/>
        <v>109</v>
      </c>
      <c r="DM444" s="371">
        <f t="shared" si="980"/>
        <v>3.783582089552239</v>
      </c>
      <c r="DN444" s="372">
        <f t="shared" si="980"/>
        <v>3.7816513761467885</v>
      </c>
      <c r="DO444" s="371">
        <f t="shared" si="981"/>
        <v>507</v>
      </c>
      <c r="DP444" s="372">
        <f t="shared" si="981"/>
        <v>412.19999999999993</v>
      </c>
      <c r="DQ444" s="371">
        <f t="shared" si="982"/>
        <v>0</v>
      </c>
      <c r="DR444" s="372">
        <f t="shared" si="982"/>
        <v>82.957798165137618</v>
      </c>
      <c r="DS444" s="371">
        <f t="shared" si="983"/>
        <v>0</v>
      </c>
      <c r="DT444" s="372">
        <f t="shared" si="983"/>
        <v>9042.4</v>
      </c>
      <c r="DU444" s="424">
        <v>28</v>
      </c>
      <c r="DV444" s="510">
        <v>34</v>
      </c>
      <c r="DW444" s="371">
        <f t="shared" si="984"/>
        <v>0</v>
      </c>
      <c r="DX444" s="372">
        <f t="shared" si="984"/>
        <v>34</v>
      </c>
      <c r="DY444" s="426">
        <v>39</v>
      </c>
      <c r="DZ444" s="510">
        <v>48</v>
      </c>
      <c r="EA444" s="371">
        <f t="shared" si="985"/>
        <v>0</v>
      </c>
      <c r="EB444" s="372">
        <f t="shared" si="985"/>
        <v>48</v>
      </c>
      <c r="EC444" s="426"/>
      <c r="ED444" s="425"/>
      <c r="EE444" s="371">
        <f t="shared" si="986"/>
        <v>0</v>
      </c>
      <c r="EF444" s="372">
        <f t="shared" si="986"/>
        <v>0</v>
      </c>
      <c r="EG444" s="358">
        <f t="shared" si="987"/>
        <v>67</v>
      </c>
      <c r="EH444" s="372">
        <f t="shared" si="987"/>
        <v>82</v>
      </c>
      <c r="EI444" s="358">
        <f t="shared" si="988"/>
        <v>0</v>
      </c>
      <c r="EJ444" s="372">
        <f t="shared" si="988"/>
        <v>82</v>
      </c>
      <c r="EK444" s="427">
        <v>2.8214285714285716</v>
      </c>
      <c r="EL444" s="510">
        <v>2.6</v>
      </c>
      <c r="EM444" s="371">
        <f t="shared" si="959"/>
        <v>79</v>
      </c>
      <c r="EN444" s="372">
        <f t="shared" si="959"/>
        <v>88.4</v>
      </c>
      <c r="EO444" s="426">
        <v>3.3333333333333335</v>
      </c>
      <c r="EP444" s="510">
        <v>2.9</v>
      </c>
      <c r="EQ444" s="371">
        <f t="shared" si="1012"/>
        <v>130</v>
      </c>
      <c r="ER444" s="372">
        <f t="shared" si="1012"/>
        <v>139.19999999999999</v>
      </c>
      <c r="ES444" s="426"/>
      <c r="ET444" s="446"/>
      <c r="EU444" s="371">
        <f t="shared" si="957"/>
        <v>0</v>
      </c>
      <c r="EV444" s="372">
        <f t="shared" si="958"/>
        <v>0</v>
      </c>
      <c r="EW444" s="371">
        <f t="shared" si="989"/>
        <v>3.1194029850746268</v>
      </c>
      <c r="EX444" s="372">
        <f t="shared" si="989"/>
        <v>2.7756097560975608</v>
      </c>
      <c r="EY444" s="371">
        <f t="shared" si="990"/>
        <v>209</v>
      </c>
      <c r="EZ444" s="372">
        <f t="shared" si="990"/>
        <v>227.6</v>
      </c>
      <c r="FA444" s="426"/>
      <c r="FB444" s="510">
        <v>62.3</v>
      </c>
      <c r="FC444" s="371">
        <f t="shared" si="991"/>
        <v>0</v>
      </c>
      <c r="FD444" s="372">
        <f t="shared" si="991"/>
        <v>2118.1999999999998</v>
      </c>
      <c r="FE444" s="426"/>
      <c r="FF444" s="510">
        <v>53.5</v>
      </c>
      <c r="FG444" s="371">
        <f t="shared" si="992"/>
        <v>0</v>
      </c>
      <c r="FH444" s="372">
        <f t="shared" si="992"/>
        <v>2568</v>
      </c>
      <c r="FI444" s="421"/>
      <c r="FJ444" s="420"/>
      <c r="FK444" s="371">
        <f t="shared" si="993"/>
        <v>0</v>
      </c>
      <c r="FL444" s="372">
        <f t="shared" si="993"/>
        <v>0</v>
      </c>
      <c r="FM444" s="371">
        <f t="shared" si="994"/>
        <v>0</v>
      </c>
      <c r="FN444" s="372">
        <f t="shared" si="994"/>
        <v>57.148780487804878</v>
      </c>
      <c r="FO444" s="371">
        <f t="shared" si="995"/>
        <v>0</v>
      </c>
      <c r="FP444" s="372">
        <f t="shared" si="995"/>
        <v>4686.2</v>
      </c>
      <c r="FQ444" s="424">
        <v>19</v>
      </c>
      <c r="FR444" s="510">
        <v>17</v>
      </c>
      <c r="FS444" s="371">
        <f t="shared" si="996"/>
        <v>0</v>
      </c>
      <c r="FT444" s="372">
        <f t="shared" si="996"/>
        <v>17</v>
      </c>
      <c r="FU444" s="426">
        <v>4.6842105263157894</v>
      </c>
      <c r="FV444" s="510">
        <v>3.6</v>
      </c>
      <c r="FW444" s="371">
        <f t="shared" si="997"/>
        <v>89</v>
      </c>
      <c r="FX444" s="372">
        <f t="shared" si="997"/>
        <v>61.2</v>
      </c>
      <c r="FY444" s="426"/>
      <c r="FZ444" s="510">
        <v>61.2</v>
      </c>
      <c r="GA444" s="371">
        <f t="shared" si="998"/>
        <v>0</v>
      </c>
      <c r="GB444" s="372">
        <f t="shared" si="998"/>
        <v>1040.4000000000001</v>
      </c>
      <c r="GC444" s="406">
        <f t="shared" si="962"/>
        <v>124</v>
      </c>
      <c r="GD444" s="372">
        <f t="shared" si="962"/>
        <v>117</v>
      </c>
      <c r="GE444" s="371">
        <f t="shared" si="962"/>
        <v>0</v>
      </c>
      <c r="GF444" s="372">
        <f t="shared" si="960"/>
        <v>117</v>
      </c>
      <c r="GG444" s="371">
        <f t="shared" si="999"/>
        <v>422</v>
      </c>
      <c r="GH444" s="372">
        <f t="shared" si="999"/>
        <v>393.9</v>
      </c>
      <c r="GI444" s="371" t="str">
        <f t="shared" si="1000"/>
        <v/>
      </c>
      <c r="GJ444" s="372">
        <f t="shared" si="1000"/>
        <v>9145.2999999999993</v>
      </c>
      <c r="GK444" s="406">
        <f t="shared" si="963"/>
        <v>77</v>
      </c>
      <c r="GL444" s="372">
        <f t="shared" si="963"/>
        <v>74</v>
      </c>
      <c r="GM444" s="371">
        <f t="shared" si="963"/>
        <v>0</v>
      </c>
      <c r="GN444" s="372">
        <f t="shared" si="961"/>
        <v>74</v>
      </c>
      <c r="GO444" s="371">
        <f t="shared" si="1001"/>
        <v>294</v>
      </c>
      <c r="GP444" s="372">
        <f t="shared" si="1001"/>
        <v>245.89999999999998</v>
      </c>
      <c r="GQ444" s="371">
        <f t="shared" si="1002"/>
        <v>0</v>
      </c>
      <c r="GR444" s="372">
        <f t="shared" si="1002"/>
        <v>4583.3</v>
      </c>
      <c r="GS444" s="406">
        <f t="shared" si="964"/>
        <v>201</v>
      </c>
      <c r="GT444" s="372">
        <f t="shared" si="964"/>
        <v>191</v>
      </c>
      <c r="GU444" s="371">
        <f t="shared" si="964"/>
        <v>0</v>
      </c>
      <c r="GV444" s="372">
        <f t="shared" si="964"/>
        <v>191</v>
      </c>
      <c r="GW444" s="371">
        <f t="shared" si="1003"/>
        <v>716</v>
      </c>
      <c r="GX444" s="372">
        <f t="shared" si="1003"/>
        <v>639.79999999999995</v>
      </c>
      <c r="GY444" s="371" t="str">
        <f t="shared" si="1003"/>
        <v/>
      </c>
      <c r="GZ444" s="372">
        <f t="shared" si="1003"/>
        <v>13728.599999999999</v>
      </c>
      <c r="HA444" s="406">
        <f t="shared" si="965"/>
        <v>0</v>
      </c>
      <c r="HB444" s="372">
        <f t="shared" si="965"/>
        <v>0</v>
      </c>
      <c r="HC444" s="371">
        <f t="shared" si="965"/>
        <v>0</v>
      </c>
      <c r="HD444" s="372">
        <f t="shared" si="965"/>
        <v>0</v>
      </c>
      <c r="HE444" s="371" t="str">
        <f t="shared" si="966"/>
        <v/>
      </c>
      <c r="HF444" s="372" t="str">
        <f t="shared" si="966"/>
        <v/>
      </c>
      <c r="HG444" s="371" t="str">
        <f t="shared" si="1004"/>
        <v/>
      </c>
      <c r="HH444" s="372" t="str">
        <f t="shared" si="1004"/>
        <v/>
      </c>
      <c r="HI444" s="406">
        <f t="shared" si="1005"/>
        <v>805</v>
      </c>
      <c r="HJ444" s="372">
        <f t="shared" si="1005"/>
        <v>701</v>
      </c>
      <c r="HK444" s="371" t="str">
        <f t="shared" si="1006"/>
        <v/>
      </c>
      <c r="HL444" s="371">
        <f t="shared" si="1006"/>
        <v>14768.999999999998</v>
      </c>
    </row>
    <row r="445" spans="1:220" ht="15">
      <c r="A445" s="488" t="s">
        <v>287</v>
      </c>
      <c r="B445" s="487" t="s">
        <v>663</v>
      </c>
      <c r="C445" s="48"/>
      <c r="D445" s="488">
        <v>227687</v>
      </c>
      <c r="E445" s="442">
        <v>10</v>
      </c>
      <c r="F445" s="676">
        <v>35</v>
      </c>
      <c r="G445" s="420">
        <v>39</v>
      </c>
      <c r="H445" s="421">
        <v>0</v>
      </c>
      <c r="I445" s="510">
        <v>1</v>
      </c>
      <c r="J445" s="371">
        <f t="shared" si="927"/>
        <v>35</v>
      </c>
      <c r="K445" s="372">
        <f t="shared" si="928"/>
        <v>38</v>
      </c>
      <c r="L445" s="420"/>
      <c r="M445" s="371">
        <f t="shared" si="929"/>
        <v>35</v>
      </c>
      <c r="N445" s="372">
        <f t="shared" si="930"/>
        <v>38</v>
      </c>
      <c r="O445" s="371">
        <f t="shared" si="931"/>
        <v>0</v>
      </c>
      <c r="P445" s="372">
        <f t="shared" si="932"/>
        <v>38</v>
      </c>
      <c r="Q445" s="424">
        <v>4</v>
      </c>
      <c r="R445" s="510">
        <v>5</v>
      </c>
      <c r="S445" s="371">
        <f t="shared" si="933"/>
        <v>0</v>
      </c>
      <c r="T445" s="372">
        <f t="shared" si="934"/>
        <v>5</v>
      </c>
      <c r="U445" s="426">
        <v>1</v>
      </c>
      <c r="V445" s="510">
        <v>1</v>
      </c>
      <c r="W445" s="371">
        <f t="shared" si="935"/>
        <v>0</v>
      </c>
      <c r="X445" s="372">
        <f t="shared" si="936"/>
        <v>1</v>
      </c>
      <c r="Y445" s="426"/>
      <c r="Z445" s="425"/>
      <c r="AA445" s="371">
        <f t="shared" si="937"/>
        <v>0</v>
      </c>
      <c r="AB445" s="372">
        <f t="shared" si="938"/>
        <v>0</v>
      </c>
      <c r="AC445" s="358">
        <f t="shared" si="939"/>
        <v>5</v>
      </c>
      <c r="AD445" s="372">
        <f t="shared" si="940"/>
        <v>6</v>
      </c>
      <c r="AE445" s="358">
        <f t="shared" si="941"/>
        <v>0</v>
      </c>
      <c r="AF445" s="372">
        <f t="shared" si="942"/>
        <v>6</v>
      </c>
      <c r="AG445" s="427">
        <v>2.5</v>
      </c>
      <c r="AH445" s="510">
        <v>1.7</v>
      </c>
      <c r="AI445" s="371">
        <f t="shared" si="943"/>
        <v>10</v>
      </c>
      <c r="AJ445" s="372">
        <f t="shared" si="944"/>
        <v>8.5</v>
      </c>
      <c r="AK445" s="426">
        <v>2</v>
      </c>
      <c r="AL445" s="510">
        <v>1</v>
      </c>
      <c r="AM445" s="371">
        <f t="shared" si="945"/>
        <v>2</v>
      </c>
      <c r="AN445" s="372">
        <f t="shared" si="946"/>
        <v>1</v>
      </c>
      <c r="AO445" s="426"/>
      <c r="AP445" s="446"/>
      <c r="AQ445" s="371">
        <f t="shared" si="947"/>
        <v>0</v>
      </c>
      <c r="AR445" s="372">
        <f t="shared" si="948"/>
        <v>0</v>
      </c>
      <c r="AS445" s="371">
        <f t="shared" si="949"/>
        <v>2.4</v>
      </c>
      <c r="AT445" s="372">
        <f t="shared" si="950"/>
        <v>1.5833333333333333</v>
      </c>
      <c r="AU445" s="371">
        <f t="shared" si="951"/>
        <v>12</v>
      </c>
      <c r="AV445" s="372">
        <f t="shared" si="952"/>
        <v>9.5</v>
      </c>
      <c r="AW445" s="426"/>
      <c r="AX445" s="510">
        <v>50.8</v>
      </c>
      <c r="AY445" s="371">
        <f t="shared" si="953"/>
        <v>0</v>
      </c>
      <c r="AZ445" s="372">
        <f t="shared" si="954"/>
        <v>254</v>
      </c>
      <c r="BA445" s="426"/>
      <c r="BB445" s="510">
        <v>29</v>
      </c>
      <c r="BC445" s="371">
        <f t="shared" si="955"/>
        <v>0</v>
      </c>
      <c r="BD445" s="372">
        <f t="shared" si="956"/>
        <v>29</v>
      </c>
      <c r="BE445" s="421"/>
      <c r="BF445" s="420"/>
      <c r="BG445" s="371">
        <f t="shared" si="969"/>
        <v>0</v>
      </c>
      <c r="BH445" s="372">
        <f t="shared" si="969"/>
        <v>0</v>
      </c>
      <c r="BI445" s="371">
        <f t="shared" si="970"/>
        <v>0</v>
      </c>
      <c r="BJ445" s="372">
        <f t="shared" si="970"/>
        <v>47.166666666666664</v>
      </c>
      <c r="BK445" s="371">
        <f t="shared" si="971"/>
        <v>0</v>
      </c>
      <c r="BL445" s="372">
        <f t="shared" si="971"/>
        <v>283</v>
      </c>
      <c r="BM445" s="431">
        <v>21</v>
      </c>
      <c r="BN445" s="510">
        <v>16</v>
      </c>
      <c r="BO445" s="371">
        <f t="shared" si="1007"/>
        <v>0</v>
      </c>
      <c r="BP445" s="372">
        <f t="shared" si="1007"/>
        <v>16</v>
      </c>
      <c r="BQ445" s="426">
        <v>0</v>
      </c>
      <c r="BR445" s="510">
        <v>0</v>
      </c>
      <c r="BS445" s="371">
        <f t="shared" si="1008"/>
        <v>0</v>
      </c>
      <c r="BT445" s="372">
        <f t="shared" si="1008"/>
        <v>0</v>
      </c>
      <c r="BU445" s="426"/>
      <c r="BV445" s="425"/>
      <c r="BW445" s="371">
        <f t="shared" si="1009"/>
        <v>0</v>
      </c>
      <c r="BX445" s="423">
        <f t="shared" si="967"/>
        <v>0</v>
      </c>
      <c r="BY445" s="358">
        <f t="shared" si="972"/>
        <v>21</v>
      </c>
      <c r="BZ445" s="372">
        <f t="shared" si="972"/>
        <v>16</v>
      </c>
      <c r="CA445" s="358">
        <f t="shared" si="973"/>
        <v>0</v>
      </c>
      <c r="CB445" s="372">
        <f t="shared" si="973"/>
        <v>16</v>
      </c>
      <c r="CC445" s="427">
        <v>2.6190476190476191</v>
      </c>
      <c r="CD445" s="510">
        <v>2.7</v>
      </c>
      <c r="CE445" s="371">
        <f t="shared" si="924"/>
        <v>55</v>
      </c>
      <c r="CF445" s="372">
        <f t="shared" si="924"/>
        <v>43.2</v>
      </c>
      <c r="CG445" s="426" t="s">
        <v>390</v>
      </c>
      <c r="CH445" s="510">
        <v>0</v>
      </c>
      <c r="CI445" s="371">
        <f t="shared" si="1010"/>
        <v>0</v>
      </c>
      <c r="CJ445" s="372">
        <f t="shared" si="1010"/>
        <v>0</v>
      </c>
      <c r="CK445" s="426"/>
      <c r="CL445" s="446"/>
      <c r="CM445" s="371">
        <f t="shared" si="1011"/>
        <v>0</v>
      </c>
      <c r="CN445" s="372">
        <f t="shared" si="1011"/>
        <v>0</v>
      </c>
      <c r="CO445" s="371">
        <f t="shared" si="974"/>
        <v>2.6190476190476191</v>
      </c>
      <c r="CP445" s="372">
        <f t="shared" si="974"/>
        <v>2.7</v>
      </c>
      <c r="CQ445" s="371">
        <f t="shared" si="975"/>
        <v>55</v>
      </c>
      <c r="CR445" s="372">
        <f t="shared" si="975"/>
        <v>43.2</v>
      </c>
      <c r="CS445" s="426"/>
      <c r="CT445" s="510">
        <v>62.2</v>
      </c>
      <c r="CU445" s="371">
        <f t="shared" si="925"/>
        <v>0</v>
      </c>
      <c r="CV445" s="372">
        <f t="shared" si="925"/>
        <v>995.2</v>
      </c>
      <c r="CW445" s="426"/>
      <c r="CX445" s="510">
        <v>0</v>
      </c>
      <c r="CY445" s="371">
        <f t="shared" si="926"/>
        <v>0</v>
      </c>
      <c r="CZ445" s="372">
        <f t="shared" si="926"/>
        <v>0</v>
      </c>
      <c r="DA445" s="421"/>
      <c r="DB445" s="420"/>
      <c r="DC445" s="371">
        <f t="shared" si="976"/>
        <v>0</v>
      </c>
      <c r="DD445" s="372">
        <f t="shared" si="976"/>
        <v>0</v>
      </c>
      <c r="DE445" s="371">
        <f t="shared" si="977"/>
        <v>0</v>
      </c>
      <c r="DF445" s="372">
        <f t="shared" si="977"/>
        <v>62.2</v>
      </c>
      <c r="DG445" s="371">
        <f t="shared" si="978"/>
        <v>0</v>
      </c>
      <c r="DH445" s="372">
        <f t="shared" si="978"/>
        <v>995.2</v>
      </c>
      <c r="DI445" s="371">
        <f t="shared" si="979"/>
        <v>26</v>
      </c>
      <c r="DJ445" s="372">
        <f t="shared" si="979"/>
        <v>22</v>
      </c>
      <c r="DK445" s="371">
        <f t="shared" si="979"/>
        <v>0</v>
      </c>
      <c r="DL445" s="372">
        <f t="shared" si="968"/>
        <v>22</v>
      </c>
      <c r="DM445" s="371">
        <f t="shared" si="980"/>
        <v>2.5769230769230771</v>
      </c>
      <c r="DN445" s="372">
        <f t="shared" si="980"/>
        <v>2.3954545454545455</v>
      </c>
      <c r="DO445" s="371">
        <f t="shared" si="981"/>
        <v>67</v>
      </c>
      <c r="DP445" s="372">
        <f t="shared" si="981"/>
        <v>52.7</v>
      </c>
      <c r="DQ445" s="371">
        <f t="shared" si="982"/>
        <v>0</v>
      </c>
      <c r="DR445" s="372">
        <f t="shared" si="982"/>
        <v>58.1</v>
      </c>
      <c r="DS445" s="371">
        <f t="shared" si="983"/>
        <v>0</v>
      </c>
      <c r="DT445" s="372">
        <f t="shared" si="983"/>
        <v>1278.2</v>
      </c>
      <c r="DU445" s="424">
        <v>7</v>
      </c>
      <c r="DV445" s="510">
        <v>11</v>
      </c>
      <c r="DW445" s="371">
        <f t="shared" si="984"/>
        <v>0</v>
      </c>
      <c r="DX445" s="372">
        <f t="shared" si="984"/>
        <v>11</v>
      </c>
      <c r="DY445" s="426">
        <v>0</v>
      </c>
      <c r="DZ445" s="510">
        <v>3</v>
      </c>
      <c r="EA445" s="371">
        <f t="shared" si="985"/>
        <v>0</v>
      </c>
      <c r="EB445" s="372">
        <f t="shared" si="985"/>
        <v>3</v>
      </c>
      <c r="EC445" s="426"/>
      <c r="ED445" s="425"/>
      <c r="EE445" s="371">
        <f t="shared" si="986"/>
        <v>0</v>
      </c>
      <c r="EF445" s="372">
        <f t="shared" si="986"/>
        <v>0</v>
      </c>
      <c r="EG445" s="358">
        <f t="shared" si="987"/>
        <v>7</v>
      </c>
      <c r="EH445" s="372">
        <f t="shared" si="987"/>
        <v>14</v>
      </c>
      <c r="EI445" s="358">
        <f t="shared" si="988"/>
        <v>0</v>
      </c>
      <c r="EJ445" s="372">
        <f t="shared" si="988"/>
        <v>14</v>
      </c>
      <c r="EK445" s="427">
        <v>2</v>
      </c>
      <c r="EL445" s="510">
        <v>1.7</v>
      </c>
      <c r="EM445" s="371">
        <f t="shared" si="959"/>
        <v>14</v>
      </c>
      <c r="EN445" s="372">
        <f t="shared" si="959"/>
        <v>18.7</v>
      </c>
      <c r="EO445" s="426" t="s">
        <v>390</v>
      </c>
      <c r="EP445" s="510">
        <v>3.3</v>
      </c>
      <c r="EQ445" s="371">
        <f t="shared" si="1012"/>
        <v>0</v>
      </c>
      <c r="ER445" s="372">
        <f t="shared" si="1012"/>
        <v>9.8999999999999986</v>
      </c>
      <c r="ES445" s="426"/>
      <c r="ET445" s="446"/>
      <c r="EU445" s="371">
        <f t="shared" si="957"/>
        <v>0</v>
      </c>
      <c r="EV445" s="372">
        <f t="shared" si="958"/>
        <v>0</v>
      </c>
      <c r="EW445" s="371">
        <f t="shared" si="989"/>
        <v>2</v>
      </c>
      <c r="EX445" s="372">
        <f t="shared" si="989"/>
        <v>2.0428571428571427</v>
      </c>
      <c r="EY445" s="371">
        <f t="shared" si="990"/>
        <v>14</v>
      </c>
      <c r="EZ445" s="372">
        <f t="shared" si="990"/>
        <v>28.599999999999998</v>
      </c>
      <c r="FA445" s="426"/>
      <c r="FB445" s="510">
        <v>47.6</v>
      </c>
      <c r="FC445" s="371">
        <f t="shared" si="991"/>
        <v>0</v>
      </c>
      <c r="FD445" s="372">
        <f t="shared" si="991"/>
        <v>523.6</v>
      </c>
      <c r="FE445" s="426"/>
      <c r="FF445" s="510">
        <v>39.299999999999997</v>
      </c>
      <c r="FG445" s="371">
        <f t="shared" si="992"/>
        <v>0</v>
      </c>
      <c r="FH445" s="372">
        <f t="shared" si="992"/>
        <v>117.89999999999999</v>
      </c>
      <c r="FI445" s="421"/>
      <c r="FJ445" s="420"/>
      <c r="FK445" s="371">
        <f t="shared" si="993"/>
        <v>0</v>
      </c>
      <c r="FL445" s="372">
        <f t="shared" si="993"/>
        <v>0</v>
      </c>
      <c r="FM445" s="371">
        <f t="shared" si="994"/>
        <v>0</v>
      </c>
      <c r="FN445" s="372">
        <f t="shared" si="994"/>
        <v>45.821428571428569</v>
      </c>
      <c r="FO445" s="371">
        <f t="shared" si="995"/>
        <v>0</v>
      </c>
      <c r="FP445" s="372">
        <f t="shared" si="995"/>
        <v>641.5</v>
      </c>
      <c r="FQ445" s="424">
        <v>2</v>
      </c>
      <c r="FR445" s="510">
        <v>2</v>
      </c>
      <c r="FS445" s="371">
        <f t="shared" si="996"/>
        <v>0</v>
      </c>
      <c r="FT445" s="372">
        <f t="shared" si="996"/>
        <v>2</v>
      </c>
      <c r="FU445" s="426">
        <v>1.5</v>
      </c>
      <c r="FV445" s="510">
        <v>0.5</v>
      </c>
      <c r="FW445" s="371">
        <f t="shared" si="997"/>
        <v>3</v>
      </c>
      <c r="FX445" s="372">
        <f t="shared" si="997"/>
        <v>1</v>
      </c>
      <c r="FY445" s="426"/>
      <c r="FZ445" s="510">
        <v>3</v>
      </c>
      <c r="GA445" s="371">
        <f t="shared" si="998"/>
        <v>0</v>
      </c>
      <c r="GB445" s="372">
        <f t="shared" si="998"/>
        <v>6</v>
      </c>
      <c r="GC445" s="406">
        <f t="shared" si="962"/>
        <v>32</v>
      </c>
      <c r="GD445" s="372">
        <f t="shared" si="962"/>
        <v>32</v>
      </c>
      <c r="GE445" s="371">
        <f t="shared" si="962"/>
        <v>0</v>
      </c>
      <c r="GF445" s="372">
        <f t="shared" si="960"/>
        <v>32</v>
      </c>
      <c r="GG445" s="371">
        <f t="shared" si="999"/>
        <v>79</v>
      </c>
      <c r="GH445" s="372">
        <f t="shared" si="999"/>
        <v>70.400000000000006</v>
      </c>
      <c r="GI445" s="371" t="str">
        <f t="shared" si="1000"/>
        <v/>
      </c>
      <c r="GJ445" s="372">
        <f t="shared" si="1000"/>
        <v>1772.8000000000002</v>
      </c>
      <c r="GK445" s="406">
        <f t="shared" si="963"/>
        <v>1</v>
      </c>
      <c r="GL445" s="372">
        <f t="shared" si="963"/>
        <v>4</v>
      </c>
      <c r="GM445" s="371">
        <f t="shared" si="963"/>
        <v>0</v>
      </c>
      <c r="GN445" s="372">
        <f t="shared" si="961"/>
        <v>4</v>
      </c>
      <c r="GO445" s="371">
        <f t="shared" si="1001"/>
        <v>2</v>
      </c>
      <c r="GP445" s="372">
        <f t="shared" si="1001"/>
        <v>10.899999999999999</v>
      </c>
      <c r="GQ445" s="371">
        <f t="shared" si="1002"/>
        <v>0</v>
      </c>
      <c r="GR445" s="372">
        <f t="shared" si="1002"/>
        <v>146.89999999999998</v>
      </c>
      <c r="GS445" s="406">
        <f t="shared" si="964"/>
        <v>33</v>
      </c>
      <c r="GT445" s="372">
        <f t="shared" si="964"/>
        <v>36</v>
      </c>
      <c r="GU445" s="371">
        <f t="shared" si="964"/>
        <v>0</v>
      </c>
      <c r="GV445" s="372">
        <f t="shared" si="964"/>
        <v>36</v>
      </c>
      <c r="GW445" s="371">
        <f t="shared" si="1003"/>
        <v>81</v>
      </c>
      <c r="GX445" s="372">
        <f t="shared" si="1003"/>
        <v>81.300000000000011</v>
      </c>
      <c r="GY445" s="371" t="str">
        <f t="shared" si="1003"/>
        <v/>
      </c>
      <c r="GZ445" s="372">
        <f t="shared" si="1003"/>
        <v>1919.7000000000003</v>
      </c>
      <c r="HA445" s="406">
        <f t="shared" si="965"/>
        <v>0</v>
      </c>
      <c r="HB445" s="372">
        <f t="shared" si="965"/>
        <v>0</v>
      </c>
      <c r="HC445" s="371">
        <f t="shared" si="965"/>
        <v>0</v>
      </c>
      <c r="HD445" s="372">
        <f t="shared" si="965"/>
        <v>0</v>
      </c>
      <c r="HE445" s="371" t="str">
        <f t="shared" si="966"/>
        <v/>
      </c>
      <c r="HF445" s="372" t="str">
        <f t="shared" si="966"/>
        <v/>
      </c>
      <c r="HG445" s="371" t="str">
        <f t="shared" si="1004"/>
        <v/>
      </c>
      <c r="HH445" s="372" t="str">
        <f t="shared" si="1004"/>
        <v/>
      </c>
      <c r="HI445" s="406">
        <f t="shared" si="1005"/>
        <v>84</v>
      </c>
      <c r="HJ445" s="372">
        <f t="shared" si="1005"/>
        <v>82.3</v>
      </c>
      <c r="HK445" s="371" t="str">
        <f t="shared" si="1006"/>
        <v/>
      </c>
      <c r="HL445" s="371">
        <f t="shared" si="1006"/>
        <v>1925.7</v>
      </c>
    </row>
    <row r="446" spans="1:220" ht="15">
      <c r="A446" s="488" t="s">
        <v>287</v>
      </c>
      <c r="B446" s="487" t="s">
        <v>664</v>
      </c>
      <c r="C446" s="48"/>
      <c r="D446" s="488">
        <v>382911</v>
      </c>
      <c r="E446" s="442">
        <v>10</v>
      </c>
      <c r="F446" s="676">
        <v>4</v>
      </c>
      <c r="G446" s="420">
        <v>13</v>
      </c>
      <c r="H446" s="421">
        <v>0</v>
      </c>
      <c r="I446" s="510">
        <v>0</v>
      </c>
      <c r="J446" s="371">
        <f t="shared" si="927"/>
        <v>4</v>
      </c>
      <c r="K446" s="372">
        <f t="shared" si="928"/>
        <v>13</v>
      </c>
      <c r="L446" s="420"/>
      <c r="M446" s="371">
        <f t="shared" si="929"/>
        <v>4</v>
      </c>
      <c r="N446" s="372">
        <f t="shared" si="930"/>
        <v>13</v>
      </c>
      <c r="O446" s="371">
        <f t="shared" si="931"/>
        <v>0</v>
      </c>
      <c r="P446" s="372">
        <f t="shared" si="932"/>
        <v>13</v>
      </c>
      <c r="Q446" s="424">
        <v>0</v>
      </c>
      <c r="R446" s="510">
        <v>0</v>
      </c>
      <c r="S446" s="371">
        <f t="shared" si="933"/>
        <v>0</v>
      </c>
      <c r="T446" s="372">
        <f t="shared" si="934"/>
        <v>0</v>
      </c>
      <c r="U446" s="426">
        <v>1</v>
      </c>
      <c r="V446" s="510">
        <v>1</v>
      </c>
      <c r="W446" s="371">
        <f t="shared" si="935"/>
        <v>0</v>
      </c>
      <c r="X446" s="372">
        <f t="shared" si="936"/>
        <v>1</v>
      </c>
      <c r="Y446" s="426"/>
      <c r="Z446" s="425"/>
      <c r="AA446" s="371">
        <f t="shared" si="937"/>
        <v>0</v>
      </c>
      <c r="AB446" s="372">
        <f t="shared" si="938"/>
        <v>0</v>
      </c>
      <c r="AC446" s="358">
        <f t="shared" si="939"/>
        <v>1</v>
      </c>
      <c r="AD446" s="372">
        <f t="shared" si="940"/>
        <v>1</v>
      </c>
      <c r="AE446" s="358">
        <f t="shared" si="941"/>
        <v>0</v>
      </c>
      <c r="AF446" s="372">
        <f t="shared" si="942"/>
        <v>1</v>
      </c>
      <c r="AG446" s="427" t="s">
        <v>390</v>
      </c>
      <c r="AH446" s="510">
        <v>0</v>
      </c>
      <c r="AI446" s="371">
        <f t="shared" si="943"/>
        <v>0</v>
      </c>
      <c r="AJ446" s="372">
        <f t="shared" si="944"/>
        <v>0</v>
      </c>
      <c r="AK446" s="426">
        <v>5</v>
      </c>
      <c r="AL446" s="510">
        <v>3</v>
      </c>
      <c r="AM446" s="371">
        <f t="shared" si="945"/>
        <v>5</v>
      </c>
      <c r="AN446" s="372">
        <f t="shared" si="946"/>
        <v>3</v>
      </c>
      <c r="AO446" s="426"/>
      <c r="AP446" s="446"/>
      <c r="AQ446" s="371">
        <f t="shared" si="947"/>
        <v>0</v>
      </c>
      <c r="AR446" s="372">
        <f t="shared" si="948"/>
        <v>0</v>
      </c>
      <c r="AS446" s="371">
        <f t="shared" si="949"/>
        <v>5</v>
      </c>
      <c r="AT446" s="372">
        <f t="shared" si="950"/>
        <v>3</v>
      </c>
      <c r="AU446" s="371">
        <f t="shared" si="951"/>
        <v>5</v>
      </c>
      <c r="AV446" s="372">
        <f t="shared" si="952"/>
        <v>3</v>
      </c>
      <c r="AW446" s="426"/>
      <c r="AX446" s="510">
        <v>0</v>
      </c>
      <c r="AY446" s="371">
        <f t="shared" si="953"/>
        <v>0</v>
      </c>
      <c r="AZ446" s="372">
        <f t="shared" si="954"/>
        <v>0</v>
      </c>
      <c r="BA446" s="426"/>
      <c r="BB446" s="510">
        <v>42</v>
      </c>
      <c r="BC446" s="371">
        <f t="shared" si="955"/>
        <v>0</v>
      </c>
      <c r="BD446" s="372">
        <f t="shared" si="956"/>
        <v>42</v>
      </c>
      <c r="BE446" s="421"/>
      <c r="BF446" s="420"/>
      <c r="BG446" s="371">
        <f t="shared" si="969"/>
        <v>0</v>
      </c>
      <c r="BH446" s="372">
        <f t="shared" si="969"/>
        <v>0</v>
      </c>
      <c r="BI446" s="371">
        <f t="shared" si="970"/>
        <v>0</v>
      </c>
      <c r="BJ446" s="372">
        <f t="shared" si="970"/>
        <v>42</v>
      </c>
      <c r="BK446" s="371">
        <f t="shared" si="971"/>
        <v>0</v>
      </c>
      <c r="BL446" s="372">
        <f t="shared" si="971"/>
        <v>42</v>
      </c>
      <c r="BM446" s="431">
        <v>1</v>
      </c>
      <c r="BN446" s="510">
        <v>2</v>
      </c>
      <c r="BO446" s="371">
        <f t="shared" si="1007"/>
        <v>0</v>
      </c>
      <c r="BP446" s="372">
        <f t="shared" si="1007"/>
        <v>2</v>
      </c>
      <c r="BQ446" s="426">
        <v>1</v>
      </c>
      <c r="BR446" s="510">
        <v>5</v>
      </c>
      <c r="BS446" s="371">
        <f t="shared" si="1008"/>
        <v>0</v>
      </c>
      <c r="BT446" s="372">
        <f t="shared" si="1008"/>
        <v>5</v>
      </c>
      <c r="BU446" s="426"/>
      <c r="BV446" s="425"/>
      <c r="BW446" s="371">
        <f t="shared" si="1009"/>
        <v>0</v>
      </c>
      <c r="BX446" s="423">
        <f t="shared" si="967"/>
        <v>0</v>
      </c>
      <c r="BY446" s="358">
        <f t="shared" si="972"/>
        <v>2</v>
      </c>
      <c r="BZ446" s="372">
        <f t="shared" si="972"/>
        <v>7</v>
      </c>
      <c r="CA446" s="358">
        <f t="shared" si="973"/>
        <v>0</v>
      </c>
      <c r="CB446" s="372">
        <f t="shared" si="973"/>
        <v>7</v>
      </c>
      <c r="CC446" s="427">
        <v>7</v>
      </c>
      <c r="CD446" s="510">
        <v>4</v>
      </c>
      <c r="CE446" s="371">
        <f t="shared" si="924"/>
        <v>7</v>
      </c>
      <c r="CF446" s="372">
        <f t="shared" si="924"/>
        <v>8</v>
      </c>
      <c r="CG446" s="426">
        <v>2</v>
      </c>
      <c r="CH446" s="510">
        <v>3.8</v>
      </c>
      <c r="CI446" s="371">
        <f t="shared" si="1010"/>
        <v>2</v>
      </c>
      <c r="CJ446" s="372">
        <f t="shared" si="1010"/>
        <v>19</v>
      </c>
      <c r="CK446" s="426"/>
      <c r="CL446" s="446"/>
      <c r="CM446" s="371">
        <f t="shared" si="1011"/>
        <v>0</v>
      </c>
      <c r="CN446" s="372">
        <f t="shared" si="1011"/>
        <v>0</v>
      </c>
      <c r="CO446" s="371">
        <f t="shared" si="974"/>
        <v>4.5</v>
      </c>
      <c r="CP446" s="372">
        <f t="shared" si="974"/>
        <v>3.8571428571428572</v>
      </c>
      <c r="CQ446" s="371">
        <f t="shared" si="975"/>
        <v>9</v>
      </c>
      <c r="CR446" s="372">
        <f t="shared" si="975"/>
        <v>27</v>
      </c>
      <c r="CS446" s="426"/>
      <c r="CT446" s="510">
        <v>79.5</v>
      </c>
      <c r="CU446" s="371">
        <f t="shared" si="925"/>
        <v>0</v>
      </c>
      <c r="CV446" s="372">
        <f t="shared" si="925"/>
        <v>159</v>
      </c>
      <c r="CW446" s="426"/>
      <c r="CX446" s="510">
        <v>61.8</v>
      </c>
      <c r="CY446" s="371">
        <f t="shared" si="926"/>
        <v>0</v>
      </c>
      <c r="CZ446" s="372">
        <f t="shared" si="926"/>
        <v>309</v>
      </c>
      <c r="DA446" s="421"/>
      <c r="DB446" s="420"/>
      <c r="DC446" s="371">
        <f t="shared" si="976"/>
        <v>0</v>
      </c>
      <c r="DD446" s="372">
        <f t="shared" si="976"/>
        <v>0</v>
      </c>
      <c r="DE446" s="371">
        <f t="shared" si="977"/>
        <v>0</v>
      </c>
      <c r="DF446" s="372">
        <f t="shared" si="977"/>
        <v>66.857142857142861</v>
      </c>
      <c r="DG446" s="371">
        <f t="shared" si="978"/>
        <v>0</v>
      </c>
      <c r="DH446" s="372">
        <f t="shared" si="978"/>
        <v>468</v>
      </c>
      <c r="DI446" s="371">
        <f t="shared" si="979"/>
        <v>3</v>
      </c>
      <c r="DJ446" s="372">
        <f t="shared" si="979"/>
        <v>8</v>
      </c>
      <c r="DK446" s="371">
        <f t="shared" si="979"/>
        <v>0</v>
      </c>
      <c r="DL446" s="372">
        <f t="shared" si="968"/>
        <v>8</v>
      </c>
      <c r="DM446" s="371">
        <f t="shared" si="980"/>
        <v>4.666666666666667</v>
      </c>
      <c r="DN446" s="372">
        <f t="shared" si="980"/>
        <v>3.75</v>
      </c>
      <c r="DO446" s="371">
        <f t="shared" si="981"/>
        <v>14</v>
      </c>
      <c r="DP446" s="372">
        <f t="shared" si="981"/>
        <v>30</v>
      </c>
      <c r="DQ446" s="371">
        <f t="shared" si="982"/>
        <v>0</v>
      </c>
      <c r="DR446" s="372">
        <f t="shared" si="982"/>
        <v>63.75</v>
      </c>
      <c r="DS446" s="371">
        <f t="shared" si="983"/>
        <v>0</v>
      </c>
      <c r="DT446" s="372">
        <f t="shared" si="983"/>
        <v>510</v>
      </c>
      <c r="DU446" s="424">
        <v>0</v>
      </c>
      <c r="DV446" s="510">
        <v>2</v>
      </c>
      <c r="DW446" s="371">
        <f t="shared" si="984"/>
        <v>0</v>
      </c>
      <c r="DX446" s="372">
        <f t="shared" si="984"/>
        <v>2</v>
      </c>
      <c r="DY446" s="426">
        <v>0</v>
      </c>
      <c r="DZ446" s="510">
        <v>2</v>
      </c>
      <c r="EA446" s="371">
        <f t="shared" si="985"/>
        <v>0</v>
      </c>
      <c r="EB446" s="372">
        <f t="shared" si="985"/>
        <v>2</v>
      </c>
      <c r="EC446" s="426"/>
      <c r="ED446" s="425"/>
      <c r="EE446" s="371">
        <f t="shared" si="986"/>
        <v>0</v>
      </c>
      <c r="EF446" s="372">
        <f t="shared" si="986"/>
        <v>0</v>
      </c>
      <c r="EG446" s="358">
        <f t="shared" si="987"/>
        <v>0</v>
      </c>
      <c r="EH446" s="372">
        <f t="shared" si="987"/>
        <v>4</v>
      </c>
      <c r="EI446" s="358">
        <f t="shared" si="988"/>
        <v>0</v>
      </c>
      <c r="EJ446" s="372">
        <f t="shared" si="988"/>
        <v>4</v>
      </c>
      <c r="EK446" s="427" t="s">
        <v>390</v>
      </c>
      <c r="EL446" s="510">
        <v>5</v>
      </c>
      <c r="EM446" s="371">
        <f t="shared" si="959"/>
        <v>0</v>
      </c>
      <c r="EN446" s="372">
        <f t="shared" si="959"/>
        <v>10</v>
      </c>
      <c r="EO446" s="426" t="s">
        <v>390</v>
      </c>
      <c r="EP446" s="510">
        <v>3</v>
      </c>
      <c r="EQ446" s="371">
        <f t="shared" si="1012"/>
        <v>0</v>
      </c>
      <c r="ER446" s="372">
        <f t="shared" si="1012"/>
        <v>6</v>
      </c>
      <c r="ES446" s="426"/>
      <c r="ET446" s="446"/>
      <c r="EU446" s="371">
        <f t="shared" si="957"/>
        <v>0</v>
      </c>
      <c r="EV446" s="372">
        <f t="shared" si="958"/>
        <v>0</v>
      </c>
      <c r="EW446" s="371">
        <f t="shared" si="989"/>
        <v>0</v>
      </c>
      <c r="EX446" s="372">
        <f t="shared" si="989"/>
        <v>4</v>
      </c>
      <c r="EY446" s="371">
        <f t="shared" si="990"/>
        <v>0</v>
      </c>
      <c r="EZ446" s="372">
        <f t="shared" si="990"/>
        <v>16</v>
      </c>
      <c r="FA446" s="426"/>
      <c r="FB446" s="510">
        <v>70</v>
      </c>
      <c r="FC446" s="371">
        <f t="shared" si="991"/>
        <v>0</v>
      </c>
      <c r="FD446" s="372">
        <f t="shared" si="991"/>
        <v>140</v>
      </c>
      <c r="FE446" s="426"/>
      <c r="FF446" s="510">
        <v>55</v>
      </c>
      <c r="FG446" s="371">
        <f t="shared" si="992"/>
        <v>0</v>
      </c>
      <c r="FH446" s="372">
        <f t="shared" si="992"/>
        <v>110</v>
      </c>
      <c r="FI446" s="421"/>
      <c r="FJ446" s="420"/>
      <c r="FK446" s="371">
        <f t="shared" si="993"/>
        <v>0</v>
      </c>
      <c r="FL446" s="372">
        <f t="shared" si="993"/>
        <v>0</v>
      </c>
      <c r="FM446" s="371">
        <f t="shared" si="994"/>
        <v>0</v>
      </c>
      <c r="FN446" s="372">
        <f t="shared" si="994"/>
        <v>62.5</v>
      </c>
      <c r="FO446" s="371">
        <f t="shared" si="995"/>
        <v>0</v>
      </c>
      <c r="FP446" s="372">
        <f t="shared" si="995"/>
        <v>250</v>
      </c>
      <c r="FQ446" s="424">
        <v>1</v>
      </c>
      <c r="FR446" s="510">
        <v>1</v>
      </c>
      <c r="FS446" s="371">
        <f t="shared" si="996"/>
        <v>0</v>
      </c>
      <c r="FT446" s="372">
        <f t="shared" si="996"/>
        <v>1</v>
      </c>
      <c r="FU446" s="426">
        <v>1</v>
      </c>
      <c r="FV446" s="510">
        <v>3.5</v>
      </c>
      <c r="FW446" s="371">
        <f t="shared" si="997"/>
        <v>1</v>
      </c>
      <c r="FX446" s="372">
        <f t="shared" si="997"/>
        <v>3.5</v>
      </c>
      <c r="FY446" s="426"/>
      <c r="FZ446" s="510">
        <v>66</v>
      </c>
      <c r="GA446" s="371">
        <f t="shared" si="998"/>
        <v>0</v>
      </c>
      <c r="GB446" s="372">
        <f t="shared" si="998"/>
        <v>66</v>
      </c>
      <c r="GC446" s="406">
        <f t="shared" si="962"/>
        <v>1</v>
      </c>
      <c r="GD446" s="372">
        <f t="shared" si="962"/>
        <v>4</v>
      </c>
      <c r="GE446" s="371">
        <f t="shared" si="962"/>
        <v>0</v>
      </c>
      <c r="GF446" s="372">
        <f t="shared" si="960"/>
        <v>4</v>
      </c>
      <c r="GG446" s="371">
        <f t="shared" si="999"/>
        <v>7</v>
      </c>
      <c r="GH446" s="372">
        <f t="shared" si="999"/>
        <v>18</v>
      </c>
      <c r="GI446" s="371" t="str">
        <f t="shared" si="1000"/>
        <v/>
      </c>
      <c r="GJ446" s="372">
        <f t="shared" si="1000"/>
        <v>299</v>
      </c>
      <c r="GK446" s="406">
        <f t="shared" si="963"/>
        <v>2</v>
      </c>
      <c r="GL446" s="372">
        <f t="shared" si="963"/>
        <v>8</v>
      </c>
      <c r="GM446" s="371">
        <f t="shared" si="963"/>
        <v>0</v>
      </c>
      <c r="GN446" s="372">
        <f t="shared" si="961"/>
        <v>8</v>
      </c>
      <c r="GO446" s="371">
        <f t="shared" si="1001"/>
        <v>7</v>
      </c>
      <c r="GP446" s="372">
        <f t="shared" si="1001"/>
        <v>28</v>
      </c>
      <c r="GQ446" s="371">
        <f t="shared" si="1002"/>
        <v>0</v>
      </c>
      <c r="GR446" s="372">
        <f t="shared" si="1002"/>
        <v>461</v>
      </c>
      <c r="GS446" s="406">
        <f t="shared" si="964"/>
        <v>3</v>
      </c>
      <c r="GT446" s="372">
        <f t="shared" si="964"/>
        <v>12</v>
      </c>
      <c r="GU446" s="371">
        <f t="shared" si="964"/>
        <v>0</v>
      </c>
      <c r="GV446" s="372">
        <f t="shared" si="964"/>
        <v>12</v>
      </c>
      <c r="GW446" s="371">
        <f t="shared" si="1003"/>
        <v>14</v>
      </c>
      <c r="GX446" s="372">
        <f t="shared" si="1003"/>
        <v>46</v>
      </c>
      <c r="GY446" s="371" t="str">
        <f t="shared" si="1003"/>
        <v/>
      </c>
      <c r="GZ446" s="372">
        <f t="shared" si="1003"/>
        <v>760</v>
      </c>
      <c r="HA446" s="406">
        <f t="shared" si="965"/>
        <v>0</v>
      </c>
      <c r="HB446" s="372">
        <f t="shared" si="965"/>
        <v>0</v>
      </c>
      <c r="HC446" s="371">
        <f t="shared" si="965"/>
        <v>0</v>
      </c>
      <c r="HD446" s="372">
        <f t="shared" si="965"/>
        <v>0</v>
      </c>
      <c r="HE446" s="371" t="str">
        <f t="shared" si="966"/>
        <v/>
      </c>
      <c r="HF446" s="372" t="str">
        <f t="shared" si="966"/>
        <v/>
      </c>
      <c r="HG446" s="371" t="str">
        <f t="shared" si="1004"/>
        <v/>
      </c>
      <c r="HH446" s="372" t="str">
        <f t="shared" si="1004"/>
        <v/>
      </c>
      <c r="HI446" s="406">
        <f t="shared" si="1005"/>
        <v>15</v>
      </c>
      <c r="HJ446" s="372">
        <f t="shared" si="1005"/>
        <v>49.5</v>
      </c>
      <c r="HK446" s="371" t="str">
        <f t="shared" si="1006"/>
        <v/>
      </c>
      <c r="HL446" s="371">
        <f t="shared" si="1006"/>
        <v>826</v>
      </c>
    </row>
    <row r="447" spans="1:220" ht="15">
      <c r="A447" s="488" t="s">
        <v>287</v>
      </c>
      <c r="B447" s="487" t="s">
        <v>665</v>
      </c>
      <c r="C447" s="48"/>
      <c r="D447" s="488">
        <v>408394</v>
      </c>
      <c r="E447" s="442">
        <v>10</v>
      </c>
      <c r="F447" s="676">
        <v>121</v>
      </c>
      <c r="G447" s="420">
        <v>137</v>
      </c>
      <c r="H447" s="421">
        <v>14</v>
      </c>
      <c r="I447" s="510">
        <v>20</v>
      </c>
      <c r="J447" s="371">
        <f t="shared" si="927"/>
        <v>107</v>
      </c>
      <c r="K447" s="372">
        <f t="shared" si="928"/>
        <v>117</v>
      </c>
      <c r="L447" s="420"/>
      <c r="M447" s="371">
        <f t="shared" si="929"/>
        <v>107</v>
      </c>
      <c r="N447" s="372">
        <f t="shared" si="930"/>
        <v>117</v>
      </c>
      <c r="O447" s="371">
        <f t="shared" si="931"/>
        <v>0</v>
      </c>
      <c r="P447" s="372">
        <f t="shared" si="932"/>
        <v>117</v>
      </c>
      <c r="Q447" s="424">
        <v>0</v>
      </c>
      <c r="R447" s="510">
        <v>6</v>
      </c>
      <c r="S447" s="371">
        <f t="shared" si="933"/>
        <v>0</v>
      </c>
      <c r="T447" s="372">
        <f t="shared" si="934"/>
        <v>6</v>
      </c>
      <c r="U447" s="426">
        <v>1</v>
      </c>
      <c r="V447" s="510">
        <v>1</v>
      </c>
      <c r="W447" s="371">
        <f t="shared" si="935"/>
        <v>0</v>
      </c>
      <c r="X447" s="372">
        <f t="shared" si="936"/>
        <v>1</v>
      </c>
      <c r="Y447" s="426"/>
      <c r="Z447" s="425"/>
      <c r="AA447" s="371">
        <f t="shared" si="937"/>
        <v>0</v>
      </c>
      <c r="AB447" s="372">
        <f t="shared" si="938"/>
        <v>0</v>
      </c>
      <c r="AC447" s="358">
        <f t="shared" si="939"/>
        <v>1</v>
      </c>
      <c r="AD447" s="372">
        <f t="shared" si="940"/>
        <v>7</v>
      </c>
      <c r="AE447" s="358">
        <f t="shared" si="941"/>
        <v>0</v>
      </c>
      <c r="AF447" s="372">
        <f t="shared" si="942"/>
        <v>7</v>
      </c>
      <c r="AG447" s="427" t="s">
        <v>390</v>
      </c>
      <c r="AH447" s="510">
        <v>2.5</v>
      </c>
      <c r="AI447" s="371">
        <f t="shared" si="943"/>
        <v>0</v>
      </c>
      <c r="AJ447" s="372">
        <f t="shared" si="944"/>
        <v>15</v>
      </c>
      <c r="AK447" s="426">
        <v>2</v>
      </c>
      <c r="AL447" s="510">
        <v>2</v>
      </c>
      <c r="AM447" s="371">
        <f t="shared" si="945"/>
        <v>2</v>
      </c>
      <c r="AN447" s="372">
        <f t="shared" si="946"/>
        <v>2</v>
      </c>
      <c r="AO447" s="426"/>
      <c r="AP447" s="446"/>
      <c r="AQ447" s="371">
        <f t="shared" si="947"/>
        <v>0</v>
      </c>
      <c r="AR447" s="372">
        <f t="shared" si="948"/>
        <v>0</v>
      </c>
      <c r="AS447" s="371">
        <f t="shared" si="949"/>
        <v>2</v>
      </c>
      <c r="AT447" s="372">
        <f t="shared" si="950"/>
        <v>2.4285714285714284</v>
      </c>
      <c r="AU447" s="371">
        <f t="shared" si="951"/>
        <v>2</v>
      </c>
      <c r="AV447" s="372">
        <f t="shared" si="952"/>
        <v>17</v>
      </c>
      <c r="AW447" s="426"/>
      <c r="AX447" s="510">
        <v>67.8</v>
      </c>
      <c r="AY447" s="371">
        <f t="shared" si="953"/>
        <v>0</v>
      </c>
      <c r="AZ447" s="372">
        <f t="shared" si="954"/>
        <v>406.79999999999995</v>
      </c>
      <c r="BA447" s="426"/>
      <c r="BB447" s="510">
        <v>65</v>
      </c>
      <c r="BC447" s="371">
        <f t="shared" si="955"/>
        <v>0</v>
      </c>
      <c r="BD447" s="372">
        <f t="shared" si="956"/>
        <v>65</v>
      </c>
      <c r="BE447" s="421"/>
      <c r="BF447" s="420"/>
      <c r="BG447" s="371">
        <f t="shared" si="969"/>
        <v>0</v>
      </c>
      <c r="BH447" s="372">
        <f t="shared" si="969"/>
        <v>0</v>
      </c>
      <c r="BI447" s="371">
        <f t="shared" si="970"/>
        <v>0</v>
      </c>
      <c r="BJ447" s="372">
        <f t="shared" si="970"/>
        <v>67.399999999999991</v>
      </c>
      <c r="BK447" s="371">
        <f t="shared" si="971"/>
        <v>0</v>
      </c>
      <c r="BL447" s="372">
        <f t="shared" si="971"/>
        <v>471.79999999999995</v>
      </c>
      <c r="BM447" s="431">
        <v>48</v>
      </c>
      <c r="BN447" s="510">
        <v>38</v>
      </c>
      <c r="BO447" s="371">
        <f t="shared" si="1007"/>
        <v>0</v>
      </c>
      <c r="BP447" s="372">
        <f t="shared" si="1007"/>
        <v>38</v>
      </c>
      <c r="BQ447" s="426">
        <v>13</v>
      </c>
      <c r="BR447" s="510">
        <v>11</v>
      </c>
      <c r="BS447" s="371">
        <f t="shared" si="1008"/>
        <v>0</v>
      </c>
      <c r="BT447" s="372">
        <f t="shared" si="1008"/>
        <v>11</v>
      </c>
      <c r="BU447" s="426"/>
      <c r="BV447" s="425"/>
      <c r="BW447" s="371">
        <f t="shared" si="1009"/>
        <v>0</v>
      </c>
      <c r="BX447" s="423">
        <f t="shared" si="967"/>
        <v>0</v>
      </c>
      <c r="BY447" s="358">
        <f t="shared" si="972"/>
        <v>61</v>
      </c>
      <c r="BZ447" s="372">
        <f t="shared" si="972"/>
        <v>49</v>
      </c>
      <c r="CA447" s="358">
        <f t="shared" si="973"/>
        <v>0</v>
      </c>
      <c r="CB447" s="372">
        <f t="shared" si="973"/>
        <v>49</v>
      </c>
      <c r="CC447" s="427">
        <v>2.875</v>
      </c>
      <c r="CD447" s="510">
        <v>2.8</v>
      </c>
      <c r="CE447" s="371">
        <f t="shared" si="924"/>
        <v>138</v>
      </c>
      <c r="CF447" s="372">
        <f t="shared" si="924"/>
        <v>106.39999999999999</v>
      </c>
      <c r="CG447" s="426">
        <v>4.1538461538461542</v>
      </c>
      <c r="CH447" s="510">
        <v>3.6</v>
      </c>
      <c r="CI447" s="371">
        <f t="shared" si="1010"/>
        <v>54.000000000000007</v>
      </c>
      <c r="CJ447" s="372">
        <f t="shared" si="1010"/>
        <v>39.6</v>
      </c>
      <c r="CK447" s="426"/>
      <c r="CL447" s="446"/>
      <c r="CM447" s="371">
        <f t="shared" si="1011"/>
        <v>0</v>
      </c>
      <c r="CN447" s="372">
        <f t="shared" si="1011"/>
        <v>0</v>
      </c>
      <c r="CO447" s="371">
        <f t="shared" si="974"/>
        <v>3.1475409836065573</v>
      </c>
      <c r="CP447" s="372">
        <f t="shared" si="974"/>
        <v>2.9795918367346941</v>
      </c>
      <c r="CQ447" s="371">
        <f t="shared" si="975"/>
        <v>192</v>
      </c>
      <c r="CR447" s="372">
        <f t="shared" si="975"/>
        <v>146</v>
      </c>
      <c r="CS447" s="426"/>
      <c r="CT447" s="510">
        <v>80.8</v>
      </c>
      <c r="CU447" s="371">
        <f t="shared" si="925"/>
        <v>0</v>
      </c>
      <c r="CV447" s="372">
        <f t="shared" si="925"/>
        <v>3070.4</v>
      </c>
      <c r="CW447" s="426"/>
      <c r="CX447" s="510">
        <v>77</v>
      </c>
      <c r="CY447" s="371">
        <f t="shared" si="926"/>
        <v>0</v>
      </c>
      <c r="CZ447" s="372">
        <f t="shared" si="926"/>
        <v>847</v>
      </c>
      <c r="DA447" s="421"/>
      <c r="DB447" s="420"/>
      <c r="DC447" s="371">
        <f t="shared" si="976"/>
        <v>0</v>
      </c>
      <c r="DD447" s="372">
        <f t="shared" si="976"/>
        <v>0</v>
      </c>
      <c r="DE447" s="371">
        <f t="shared" si="977"/>
        <v>0</v>
      </c>
      <c r="DF447" s="372">
        <f t="shared" si="977"/>
        <v>79.946938775510205</v>
      </c>
      <c r="DG447" s="371">
        <f t="shared" si="978"/>
        <v>0</v>
      </c>
      <c r="DH447" s="372">
        <f t="shared" si="978"/>
        <v>3917.4</v>
      </c>
      <c r="DI447" s="371">
        <f t="shared" si="979"/>
        <v>62</v>
      </c>
      <c r="DJ447" s="372">
        <f t="shared" si="979"/>
        <v>56</v>
      </c>
      <c r="DK447" s="371">
        <f t="shared" si="979"/>
        <v>0</v>
      </c>
      <c r="DL447" s="372">
        <f t="shared" si="968"/>
        <v>56</v>
      </c>
      <c r="DM447" s="371">
        <f t="shared" si="980"/>
        <v>3.129032258064516</v>
      </c>
      <c r="DN447" s="372">
        <f t="shared" si="980"/>
        <v>2.9107142857142856</v>
      </c>
      <c r="DO447" s="371">
        <f t="shared" si="981"/>
        <v>194</v>
      </c>
      <c r="DP447" s="372">
        <f t="shared" si="981"/>
        <v>163</v>
      </c>
      <c r="DQ447" s="371">
        <f t="shared" si="982"/>
        <v>0</v>
      </c>
      <c r="DR447" s="372">
        <f t="shared" si="982"/>
        <v>78.378571428571419</v>
      </c>
      <c r="DS447" s="371">
        <f t="shared" si="983"/>
        <v>0</v>
      </c>
      <c r="DT447" s="372">
        <f t="shared" si="983"/>
        <v>4389.2</v>
      </c>
      <c r="DU447" s="424">
        <v>33</v>
      </c>
      <c r="DV447" s="510">
        <v>43</v>
      </c>
      <c r="DW447" s="371">
        <f t="shared" si="984"/>
        <v>0</v>
      </c>
      <c r="DX447" s="372">
        <f t="shared" si="984"/>
        <v>43</v>
      </c>
      <c r="DY447" s="426">
        <v>8</v>
      </c>
      <c r="DZ447" s="510">
        <v>11</v>
      </c>
      <c r="EA447" s="371">
        <f t="shared" ref="EA447:EB489" si="1013">IF(FE447&gt;0,DY447,)</f>
        <v>0</v>
      </c>
      <c r="EB447" s="372">
        <f t="shared" ref="EB447:EB489" si="1014">IF(FF447&gt;0,DZ447,)</f>
        <v>11</v>
      </c>
      <c r="EC447" s="426"/>
      <c r="ED447" s="425"/>
      <c r="EE447" s="371">
        <f t="shared" ref="EE447:EF489" si="1015">IF(FI447&gt;0,EC447,)</f>
        <v>0</v>
      </c>
      <c r="EF447" s="372">
        <f t="shared" ref="EF447:EF489" si="1016">IF(FJ447&gt;0,ED447,)</f>
        <v>0</v>
      </c>
      <c r="EG447" s="358">
        <f t="shared" ref="EG447:EH489" si="1017">DU447+DY447+EC447</f>
        <v>41</v>
      </c>
      <c r="EH447" s="372">
        <f t="shared" ref="EH447:EH489" si="1018">DV447+DZ447+ED447</f>
        <v>54</v>
      </c>
      <c r="EI447" s="358">
        <f t="shared" ref="EI447:EJ489" si="1019">IF(FM447&gt;0,EG447,)</f>
        <v>0</v>
      </c>
      <c r="EJ447" s="372">
        <f t="shared" ref="EJ447:EJ489" si="1020">IF(FN447&gt;0,EH447,)</f>
        <v>54</v>
      </c>
      <c r="EK447" s="427">
        <v>2.5151515151515151</v>
      </c>
      <c r="EL447" s="510">
        <v>2.8</v>
      </c>
      <c r="EM447" s="371">
        <f t="shared" si="959"/>
        <v>83</v>
      </c>
      <c r="EN447" s="372">
        <f t="shared" si="959"/>
        <v>120.39999999999999</v>
      </c>
      <c r="EO447" s="426">
        <v>3.5</v>
      </c>
      <c r="EP447" s="510">
        <v>2.6</v>
      </c>
      <c r="EQ447" s="371">
        <f t="shared" si="1012"/>
        <v>28</v>
      </c>
      <c r="ER447" s="372">
        <f t="shared" si="1012"/>
        <v>28.6</v>
      </c>
      <c r="ES447" s="426"/>
      <c r="ET447" s="446"/>
      <c r="EU447" s="371">
        <f t="shared" si="957"/>
        <v>0</v>
      </c>
      <c r="EV447" s="372">
        <f t="shared" si="958"/>
        <v>0</v>
      </c>
      <c r="EW447" s="371">
        <f t="shared" si="989"/>
        <v>2.7073170731707319</v>
      </c>
      <c r="EX447" s="372">
        <f t="shared" si="989"/>
        <v>2.7592592592592591</v>
      </c>
      <c r="EY447" s="371">
        <f t="shared" si="990"/>
        <v>111.00000000000001</v>
      </c>
      <c r="EZ447" s="372">
        <f t="shared" si="990"/>
        <v>149</v>
      </c>
      <c r="FA447" s="426"/>
      <c r="FB447" s="510">
        <v>67.900000000000006</v>
      </c>
      <c r="FC447" s="371">
        <f t="shared" si="991"/>
        <v>0</v>
      </c>
      <c r="FD447" s="372">
        <f t="shared" si="991"/>
        <v>2919.7000000000003</v>
      </c>
      <c r="FE447" s="426"/>
      <c r="FF447" s="510">
        <v>59</v>
      </c>
      <c r="FG447" s="371">
        <f t="shared" si="992"/>
        <v>0</v>
      </c>
      <c r="FH447" s="372">
        <f t="shared" si="992"/>
        <v>649</v>
      </c>
      <c r="FI447" s="421"/>
      <c r="FJ447" s="420"/>
      <c r="FK447" s="371">
        <f t="shared" si="993"/>
        <v>0</v>
      </c>
      <c r="FL447" s="372">
        <f t="shared" si="993"/>
        <v>0</v>
      </c>
      <c r="FM447" s="371">
        <f t="shared" si="994"/>
        <v>0</v>
      </c>
      <c r="FN447" s="372">
        <f t="shared" si="994"/>
        <v>66.087037037037035</v>
      </c>
      <c r="FO447" s="371">
        <f t="shared" si="995"/>
        <v>0</v>
      </c>
      <c r="FP447" s="372">
        <f t="shared" si="995"/>
        <v>3568.7</v>
      </c>
      <c r="FQ447" s="424">
        <v>4</v>
      </c>
      <c r="FR447" s="510">
        <v>7</v>
      </c>
      <c r="FS447" s="371">
        <f t="shared" si="996"/>
        <v>0</v>
      </c>
      <c r="FT447" s="372">
        <f t="shared" si="996"/>
        <v>7</v>
      </c>
      <c r="FU447" s="426">
        <v>7.5</v>
      </c>
      <c r="FV447" s="510">
        <v>5.2</v>
      </c>
      <c r="FW447" s="371">
        <f t="shared" si="997"/>
        <v>30</v>
      </c>
      <c r="FX447" s="372">
        <f t="shared" si="997"/>
        <v>36.4</v>
      </c>
      <c r="FY447" s="426"/>
      <c r="FZ447" s="510">
        <v>73.099999999999994</v>
      </c>
      <c r="GA447" s="371">
        <f t="shared" si="998"/>
        <v>0</v>
      </c>
      <c r="GB447" s="372">
        <f t="shared" si="998"/>
        <v>511.69999999999993</v>
      </c>
      <c r="GC447" s="406">
        <f t="shared" si="962"/>
        <v>81</v>
      </c>
      <c r="GD447" s="372">
        <f t="shared" si="962"/>
        <v>87</v>
      </c>
      <c r="GE447" s="371">
        <f t="shared" si="962"/>
        <v>0</v>
      </c>
      <c r="GF447" s="372">
        <f t="shared" si="960"/>
        <v>87</v>
      </c>
      <c r="GG447" s="371">
        <f t="shared" si="999"/>
        <v>221</v>
      </c>
      <c r="GH447" s="372">
        <f t="shared" si="999"/>
        <v>241.79999999999998</v>
      </c>
      <c r="GI447" s="371" t="str">
        <f t="shared" si="1000"/>
        <v/>
      </c>
      <c r="GJ447" s="372">
        <f t="shared" si="1000"/>
        <v>6396.9</v>
      </c>
      <c r="GK447" s="406">
        <f t="shared" si="963"/>
        <v>22</v>
      </c>
      <c r="GL447" s="372">
        <f t="shared" si="963"/>
        <v>23</v>
      </c>
      <c r="GM447" s="371">
        <f t="shared" si="963"/>
        <v>0</v>
      </c>
      <c r="GN447" s="372">
        <f t="shared" si="961"/>
        <v>23</v>
      </c>
      <c r="GO447" s="371">
        <f t="shared" si="1001"/>
        <v>84</v>
      </c>
      <c r="GP447" s="372">
        <f t="shared" si="1001"/>
        <v>70.2</v>
      </c>
      <c r="GQ447" s="371">
        <f t="shared" si="1002"/>
        <v>0</v>
      </c>
      <c r="GR447" s="372">
        <f t="shared" si="1002"/>
        <v>1561</v>
      </c>
      <c r="GS447" s="406">
        <f t="shared" si="964"/>
        <v>103</v>
      </c>
      <c r="GT447" s="372">
        <f t="shared" si="964"/>
        <v>110</v>
      </c>
      <c r="GU447" s="371">
        <f t="shared" si="964"/>
        <v>0</v>
      </c>
      <c r="GV447" s="372">
        <f t="shared" si="964"/>
        <v>110</v>
      </c>
      <c r="GW447" s="371">
        <f t="shared" si="1003"/>
        <v>305</v>
      </c>
      <c r="GX447" s="372">
        <f t="shared" si="1003"/>
        <v>312</v>
      </c>
      <c r="GY447" s="371" t="str">
        <f t="shared" si="1003"/>
        <v/>
      </c>
      <c r="GZ447" s="372">
        <f t="shared" si="1003"/>
        <v>7957.9</v>
      </c>
      <c r="HA447" s="406">
        <f t="shared" si="965"/>
        <v>0</v>
      </c>
      <c r="HB447" s="372">
        <f t="shared" si="965"/>
        <v>0</v>
      </c>
      <c r="HC447" s="371">
        <f t="shared" si="965"/>
        <v>0</v>
      </c>
      <c r="HD447" s="372">
        <f t="shared" si="965"/>
        <v>0</v>
      </c>
      <c r="HE447" s="371" t="str">
        <f t="shared" si="966"/>
        <v/>
      </c>
      <c r="HF447" s="372" t="str">
        <f t="shared" si="966"/>
        <v/>
      </c>
      <c r="HG447" s="371" t="str">
        <f t="shared" si="1004"/>
        <v/>
      </c>
      <c r="HH447" s="372" t="str">
        <f t="shared" si="1004"/>
        <v/>
      </c>
      <c r="HI447" s="406">
        <f t="shared" si="1005"/>
        <v>335</v>
      </c>
      <c r="HJ447" s="372">
        <f t="shared" si="1005"/>
        <v>348.4</v>
      </c>
      <c r="HK447" s="371" t="str">
        <f t="shared" si="1006"/>
        <v/>
      </c>
      <c r="HL447" s="371">
        <f t="shared" si="1006"/>
        <v>8469.6</v>
      </c>
    </row>
    <row r="448" spans="1:220" ht="15">
      <c r="A448" s="508" t="s">
        <v>287</v>
      </c>
      <c r="B448" s="509" t="s">
        <v>666</v>
      </c>
      <c r="C448" s="137"/>
      <c r="D448" s="508">
        <v>229328</v>
      </c>
      <c r="E448" s="511">
        <v>10</v>
      </c>
      <c r="F448" s="676">
        <v>193</v>
      </c>
      <c r="G448" s="420">
        <v>246</v>
      </c>
      <c r="H448" s="421">
        <v>0</v>
      </c>
      <c r="I448" s="510">
        <v>0</v>
      </c>
      <c r="J448" s="371">
        <f t="shared" si="927"/>
        <v>193</v>
      </c>
      <c r="K448" s="372">
        <f t="shared" si="928"/>
        <v>246</v>
      </c>
      <c r="L448" s="420"/>
      <c r="M448" s="371">
        <f t="shared" si="929"/>
        <v>193</v>
      </c>
      <c r="N448" s="372">
        <f t="shared" si="930"/>
        <v>246</v>
      </c>
      <c r="O448" s="371">
        <f t="shared" si="931"/>
        <v>0</v>
      </c>
      <c r="P448" s="372">
        <f t="shared" si="932"/>
        <v>246</v>
      </c>
      <c r="Q448" s="424">
        <v>1</v>
      </c>
      <c r="R448" s="510">
        <v>1</v>
      </c>
      <c r="S448" s="371">
        <f t="shared" si="933"/>
        <v>0</v>
      </c>
      <c r="T448" s="372">
        <f t="shared" si="934"/>
        <v>1</v>
      </c>
      <c r="U448" s="426">
        <v>1</v>
      </c>
      <c r="V448" s="510">
        <v>3</v>
      </c>
      <c r="W448" s="371">
        <f t="shared" si="935"/>
        <v>0</v>
      </c>
      <c r="X448" s="372">
        <f t="shared" si="936"/>
        <v>3</v>
      </c>
      <c r="Y448" s="426"/>
      <c r="Z448" s="425"/>
      <c r="AA448" s="371">
        <f t="shared" si="937"/>
        <v>0</v>
      </c>
      <c r="AB448" s="372">
        <f t="shared" si="938"/>
        <v>0</v>
      </c>
      <c r="AC448" s="358">
        <f t="shared" si="939"/>
        <v>2</v>
      </c>
      <c r="AD448" s="372">
        <f t="shared" si="940"/>
        <v>4</v>
      </c>
      <c r="AE448" s="358">
        <f t="shared" si="941"/>
        <v>0</v>
      </c>
      <c r="AF448" s="372">
        <f t="shared" si="942"/>
        <v>4</v>
      </c>
      <c r="AG448" s="427">
        <v>3</v>
      </c>
      <c r="AH448" s="510">
        <v>3</v>
      </c>
      <c r="AI448" s="371">
        <f t="shared" si="943"/>
        <v>3</v>
      </c>
      <c r="AJ448" s="372">
        <f t="shared" si="944"/>
        <v>3</v>
      </c>
      <c r="AK448" s="426">
        <v>2</v>
      </c>
      <c r="AL448" s="510">
        <v>2</v>
      </c>
      <c r="AM448" s="371">
        <f t="shared" si="945"/>
        <v>2</v>
      </c>
      <c r="AN448" s="372">
        <f t="shared" si="946"/>
        <v>6</v>
      </c>
      <c r="AO448" s="426"/>
      <c r="AP448" s="446"/>
      <c r="AQ448" s="371">
        <f t="shared" si="947"/>
        <v>0</v>
      </c>
      <c r="AR448" s="372">
        <f t="shared" si="948"/>
        <v>0</v>
      </c>
      <c r="AS448" s="371">
        <f t="shared" si="949"/>
        <v>2.5</v>
      </c>
      <c r="AT448" s="372">
        <f t="shared" si="950"/>
        <v>2.25</v>
      </c>
      <c r="AU448" s="371">
        <f t="shared" si="951"/>
        <v>5</v>
      </c>
      <c r="AV448" s="372">
        <f t="shared" si="952"/>
        <v>9</v>
      </c>
      <c r="AW448" s="426"/>
      <c r="AX448" s="510">
        <v>74</v>
      </c>
      <c r="AY448" s="371">
        <f t="shared" si="953"/>
        <v>0</v>
      </c>
      <c r="AZ448" s="372">
        <f t="shared" si="954"/>
        <v>74</v>
      </c>
      <c r="BA448" s="426"/>
      <c r="BB448" s="510">
        <v>55</v>
      </c>
      <c r="BC448" s="371">
        <f t="shared" si="955"/>
        <v>0</v>
      </c>
      <c r="BD448" s="372">
        <f t="shared" si="956"/>
        <v>165</v>
      </c>
      <c r="BE448" s="421"/>
      <c r="BF448" s="420"/>
      <c r="BG448" s="371">
        <f t="shared" si="969"/>
        <v>0</v>
      </c>
      <c r="BH448" s="372">
        <f t="shared" si="969"/>
        <v>0</v>
      </c>
      <c r="BI448" s="371">
        <f t="shared" si="970"/>
        <v>0</v>
      </c>
      <c r="BJ448" s="372">
        <f t="shared" si="970"/>
        <v>59.75</v>
      </c>
      <c r="BK448" s="371">
        <f t="shared" si="971"/>
        <v>0</v>
      </c>
      <c r="BL448" s="372">
        <f t="shared" si="971"/>
        <v>239</v>
      </c>
      <c r="BM448" s="431">
        <v>54</v>
      </c>
      <c r="BN448" s="510">
        <v>39</v>
      </c>
      <c r="BO448" s="371">
        <f t="shared" si="1007"/>
        <v>0</v>
      </c>
      <c r="BP448" s="372">
        <f t="shared" si="1007"/>
        <v>39</v>
      </c>
      <c r="BQ448" s="426">
        <v>24</v>
      </c>
      <c r="BR448" s="510">
        <v>55</v>
      </c>
      <c r="BS448" s="371">
        <f t="shared" si="1008"/>
        <v>0</v>
      </c>
      <c r="BT448" s="372">
        <f t="shared" si="1008"/>
        <v>55</v>
      </c>
      <c r="BU448" s="426"/>
      <c r="BV448" s="425"/>
      <c r="BW448" s="371">
        <f t="shared" si="1009"/>
        <v>0</v>
      </c>
      <c r="BX448" s="423">
        <f t="shared" si="967"/>
        <v>0</v>
      </c>
      <c r="BY448" s="358">
        <f t="shared" si="972"/>
        <v>78</v>
      </c>
      <c r="BZ448" s="372">
        <f t="shared" si="972"/>
        <v>94</v>
      </c>
      <c r="CA448" s="358">
        <f t="shared" si="973"/>
        <v>0</v>
      </c>
      <c r="CB448" s="372">
        <f t="shared" si="973"/>
        <v>94</v>
      </c>
      <c r="CC448" s="427">
        <v>3.3888888888888888</v>
      </c>
      <c r="CD448" s="510">
        <v>3.2</v>
      </c>
      <c r="CE448" s="371">
        <f t="shared" si="924"/>
        <v>183</v>
      </c>
      <c r="CF448" s="372">
        <f t="shared" si="924"/>
        <v>124.80000000000001</v>
      </c>
      <c r="CG448" s="426">
        <v>3.5</v>
      </c>
      <c r="CH448" s="510">
        <v>2.6</v>
      </c>
      <c r="CI448" s="371">
        <f t="shared" si="1010"/>
        <v>84</v>
      </c>
      <c r="CJ448" s="372">
        <f t="shared" si="1010"/>
        <v>143</v>
      </c>
      <c r="CK448" s="426"/>
      <c r="CL448" s="446"/>
      <c r="CM448" s="371">
        <f t="shared" ref="CM448:CN490" si="1021">IF(BU448&gt;0,(BU448*CK448),)</f>
        <v>0</v>
      </c>
      <c r="CN448" s="372">
        <f t="shared" ref="CN448:CN490" si="1022">IF(BV448&gt;0,(BV448*CL448),)</f>
        <v>0</v>
      </c>
      <c r="CO448" s="371">
        <f t="shared" ref="CO448:CP490" si="1023">IF(BY448&gt;0,((CE448+CI448+CM448)/BY448),)</f>
        <v>3.4230769230769229</v>
      </c>
      <c r="CP448" s="372">
        <f t="shared" ref="CP448:CP490" si="1024">IF(BZ448&gt;0,((CF448+CJ448+CN448)/BZ448),)</f>
        <v>2.8489361702127662</v>
      </c>
      <c r="CQ448" s="371">
        <f t="shared" ref="CQ448:CR490" si="1025">IF(BY448&gt;0,(BY448*CO448),)</f>
        <v>267</v>
      </c>
      <c r="CR448" s="372">
        <f t="shared" ref="CR448:CR490" si="1026">IF(BZ448&gt;0,(BZ448*CP448),)</f>
        <v>267.8</v>
      </c>
      <c r="CS448" s="426"/>
      <c r="CT448" s="510">
        <v>77.8</v>
      </c>
      <c r="CU448" s="371">
        <f t="shared" ref="CU448:CV489" si="1027">IF(BO448&gt;0,(BO448*CS448),)</f>
        <v>0</v>
      </c>
      <c r="CV448" s="372">
        <f t="shared" ref="CV448:CV489" si="1028">IF(BP448&gt;0,(BP448*CT448),)</f>
        <v>3034.2</v>
      </c>
      <c r="CW448" s="426"/>
      <c r="CX448" s="510">
        <v>69.599999999999994</v>
      </c>
      <c r="CY448" s="371">
        <f t="shared" ref="CY448:CZ490" si="1029">IF(BS448&gt;0,(BS448*CW448),)</f>
        <v>0</v>
      </c>
      <c r="CZ448" s="372">
        <f t="shared" ref="CZ448:CZ490" si="1030">IF(BT448&gt;0,(BT448*CX448),)</f>
        <v>3827.9999999999995</v>
      </c>
      <c r="DA448" s="421"/>
      <c r="DB448" s="420"/>
      <c r="DC448" s="371">
        <f t="shared" ref="DC448:DD489" si="1031">IF(BW448&gt;0,(BW448*DA448),)</f>
        <v>0</v>
      </c>
      <c r="DD448" s="372">
        <f t="shared" ref="DD448:DD489" si="1032">IF(BX448&gt;0,(BX448*DB448),)</f>
        <v>0</v>
      </c>
      <c r="DE448" s="371">
        <f t="shared" ref="DE448:DF489" si="1033">IF((CU448+CY448+DC448)&gt;0,((CU448+CY448+DC448)/BY448),)</f>
        <v>0</v>
      </c>
      <c r="DF448" s="372">
        <f t="shared" ref="DF448:DF489" si="1034">IF((CV448+CZ448+DD448)&gt;0,((CV448+CZ448+DD448)/BZ448),)</f>
        <v>73.002127659574455</v>
      </c>
      <c r="DG448" s="371">
        <f t="shared" ref="DG448:DH489" si="1035">IF(CA448&gt;0,(BY448*DE448),)</f>
        <v>0</v>
      </c>
      <c r="DH448" s="372">
        <f t="shared" ref="DH448:DH489" si="1036">IF(CB448&gt;0,(BZ448*DF448),)</f>
        <v>6862.1999999999989</v>
      </c>
      <c r="DI448" s="371">
        <f t="shared" ref="DI448:DL489" si="1037">AC448+BY448</f>
        <v>80</v>
      </c>
      <c r="DJ448" s="372">
        <f t="shared" ref="DJ448:DJ489" si="1038">AD448+BZ448</f>
        <v>98</v>
      </c>
      <c r="DK448" s="371">
        <f t="shared" ref="DK448:DK489" si="1039">AE448+CA448</f>
        <v>0</v>
      </c>
      <c r="DL448" s="372">
        <f t="shared" ref="DL448:DL489" si="1040">AF448+CB448</f>
        <v>98</v>
      </c>
      <c r="DM448" s="371">
        <f t="shared" ref="DM448:DN489" si="1041">IF(DI448&gt;0,((AC448*AS448)+(BY448*CO448))/DI448,)</f>
        <v>3.4</v>
      </c>
      <c r="DN448" s="372">
        <f t="shared" ref="DN448:DN489" si="1042">IF(DJ448&gt;0,((AD448*AT448)+(BZ448*CP448))/DJ448,)</f>
        <v>2.8244897959183675</v>
      </c>
      <c r="DO448" s="371">
        <f t="shared" ref="DO448:DP489" si="1043">IF(DI448&gt;0,(DI448*DM448),)</f>
        <v>272</v>
      </c>
      <c r="DP448" s="372">
        <f t="shared" ref="DP448:DP489" si="1044">IF(DJ448&gt;0,(DJ448*DN448),)</f>
        <v>276.8</v>
      </c>
      <c r="DQ448" s="371">
        <f t="shared" ref="DQ448:DR489" si="1045">IF(DK448&gt;0,((AE448*BI448)+(CA448*DE448))/DK448,)</f>
        <v>0</v>
      </c>
      <c r="DR448" s="372">
        <f t="shared" ref="DR448:DR489" si="1046">IF(DL448&gt;0,((AF448*BJ448)+(CB448*DF448))/DL448,)</f>
        <v>72.46122448979591</v>
      </c>
      <c r="DS448" s="371">
        <f t="shared" ref="DS448:DT489" si="1047">IF(DK448&gt;0,(DK448*DQ448),)</f>
        <v>0</v>
      </c>
      <c r="DT448" s="372">
        <f t="shared" ref="DT448:DT489" si="1048">IF(DL448&gt;0,(DL448*DR448),)</f>
        <v>7101.1999999999989</v>
      </c>
      <c r="DU448" s="424">
        <v>39</v>
      </c>
      <c r="DV448" s="510">
        <v>45</v>
      </c>
      <c r="DW448" s="371">
        <f t="shared" ref="DW448:DX489" si="1049">IF(FA448&gt;0,DU448,)</f>
        <v>0</v>
      </c>
      <c r="DX448" s="372">
        <f t="shared" ref="DX448:DX489" si="1050">IF(FB448&gt;0,DV448,)</f>
        <v>45</v>
      </c>
      <c r="DY448" s="426">
        <v>57</v>
      </c>
      <c r="DZ448" s="510">
        <v>88</v>
      </c>
      <c r="EA448" s="371">
        <f t="shared" si="1013"/>
        <v>0</v>
      </c>
      <c r="EB448" s="372">
        <f t="shared" si="1014"/>
        <v>88</v>
      </c>
      <c r="EC448" s="426"/>
      <c r="ED448" s="425"/>
      <c r="EE448" s="371">
        <f t="shared" si="1015"/>
        <v>0</v>
      </c>
      <c r="EF448" s="372">
        <f t="shared" si="1016"/>
        <v>0</v>
      </c>
      <c r="EG448" s="358">
        <f t="shared" si="1017"/>
        <v>96</v>
      </c>
      <c r="EH448" s="372">
        <f t="shared" si="1018"/>
        <v>133</v>
      </c>
      <c r="EI448" s="358">
        <f t="shared" si="1019"/>
        <v>0</v>
      </c>
      <c r="EJ448" s="372">
        <f t="shared" si="1020"/>
        <v>133</v>
      </c>
      <c r="EK448" s="427">
        <v>2.8974358974358974</v>
      </c>
      <c r="EL448" s="510">
        <v>2.7</v>
      </c>
      <c r="EM448" s="371">
        <f t="shared" si="959"/>
        <v>113</v>
      </c>
      <c r="EN448" s="372">
        <f t="shared" si="959"/>
        <v>121.50000000000001</v>
      </c>
      <c r="EO448" s="426">
        <v>2.192982456140351</v>
      </c>
      <c r="EP448" s="510">
        <v>2.2000000000000002</v>
      </c>
      <c r="EQ448" s="371">
        <f t="shared" ref="EQ448:ER490" si="1051">IF(DY448&gt;0,(DY448*EO448),)</f>
        <v>125.00000000000001</v>
      </c>
      <c r="ER448" s="372">
        <f t="shared" ref="ER448:ER490" si="1052">IF(DZ448&gt;0,(DZ448*EP448),)</f>
        <v>193.60000000000002</v>
      </c>
      <c r="ES448" s="426"/>
      <c r="ET448" s="446"/>
      <c r="EU448" s="371">
        <f t="shared" si="957"/>
        <v>0</v>
      </c>
      <c r="EV448" s="372">
        <f t="shared" si="958"/>
        <v>0</v>
      </c>
      <c r="EW448" s="371">
        <f t="shared" si="989"/>
        <v>2.4791666666666665</v>
      </c>
      <c r="EX448" s="372">
        <f t="shared" si="989"/>
        <v>2.369172932330827</v>
      </c>
      <c r="EY448" s="371">
        <f t="shared" si="990"/>
        <v>238</v>
      </c>
      <c r="EZ448" s="372">
        <f t="shared" si="990"/>
        <v>315.10000000000002</v>
      </c>
      <c r="FA448" s="426"/>
      <c r="FB448" s="510">
        <v>60.5</v>
      </c>
      <c r="FC448" s="371">
        <f t="shared" si="991"/>
        <v>0</v>
      </c>
      <c r="FD448" s="372">
        <f t="shared" si="991"/>
        <v>2722.5</v>
      </c>
      <c r="FE448" s="426"/>
      <c r="FF448" s="510">
        <v>52.2</v>
      </c>
      <c r="FG448" s="371">
        <f t="shared" si="992"/>
        <v>0</v>
      </c>
      <c r="FH448" s="372">
        <f t="shared" si="992"/>
        <v>4593.6000000000004</v>
      </c>
      <c r="FI448" s="421"/>
      <c r="FJ448" s="420"/>
      <c r="FK448" s="371">
        <f t="shared" si="993"/>
        <v>0</v>
      </c>
      <c r="FL448" s="372">
        <f t="shared" si="993"/>
        <v>0</v>
      </c>
      <c r="FM448" s="371">
        <f t="shared" si="994"/>
        <v>0</v>
      </c>
      <c r="FN448" s="372">
        <f t="shared" si="994"/>
        <v>55.00827067669173</v>
      </c>
      <c r="FO448" s="371">
        <f t="shared" si="995"/>
        <v>0</v>
      </c>
      <c r="FP448" s="372">
        <f t="shared" si="995"/>
        <v>7316.1</v>
      </c>
      <c r="FQ448" s="424">
        <v>17</v>
      </c>
      <c r="FR448" s="510">
        <v>15</v>
      </c>
      <c r="FS448" s="371">
        <f t="shared" si="996"/>
        <v>0</v>
      </c>
      <c r="FT448" s="372">
        <f t="shared" si="996"/>
        <v>15</v>
      </c>
      <c r="FU448" s="426">
        <v>7.5</v>
      </c>
      <c r="FV448" s="510">
        <v>5.2</v>
      </c>
      <c r="FW448" s="371">
        <f t="shared" si="997"/>
        <v>127.5</v>
      </c>
      <c r="FX448" s="372">
        <f t="shared" si="997"/>
        <v>78</v>
      </c>
      <c r="FY448" s="426"/>
      <c r="FZ448" s="510">
        <v>63.3</v>
      </c>
      <c r="GA448" s="371">
        <f t="shared" si="998"/>
        <v>0</v>
      </c>
      <c r="GB448" s="372">
        <f t="shared" si="998"/>
        <v>949.5</v>
      </c>
      <c r="GC448" s="406">
        <f t="shared" si="962"/>
        <v>94</v>
      </c>
      <c r="GD448" s="372">
        <f t="shared" si="962"/>
        <v>85</v>
      </c>
      <c r="GE448" s="371">
        <f t="shared" si="962"/>
        <v>0</v>
      </c>
      <c r="GF448" s="372">
        <f t="shared" si="960"/>
        <v>85</v>
      </c>
      <c r="GG448" s="371">
        <f t="shared" si="999"/>
        <v>299</v>
      </c>
      <c r="GH448" s="372">
        <f t="shared" si="999"/>
        <v>249.3</v>
      </c>
      <c r="GI448" s="371" t="str">
        <f t="shared" si="1000"/>
        <v/>
      </c>
      <c r="GJ448" s="372">
        <f t="shared" si="1000"/>
        <v>5830.7</v>
      </c>
      <c r="GK448" s="406">
        <f t="shared" si="963"/>
        <v>82</v>
      </c>
      <c r="GL448" s="372">
        <f t="shared" si="963"/>
        <v>146</v>
      </c>
      <c r="GM448" s="371">
        <f t="shared" si="963"/>
        <v>0</v>
      </c>
      <c r="GN448" s="372">
        <f t="shared" si="961"/>
        <v>146</v>
      </c>
      <c r="GO448" s="371">
        <f t="shared" si="1001"/>
        <v>211</v>
      </c>
      <c r="GP448" s="372">
        <f t="shared" si="1001"/>
        <v>342.6</v>
      </c>
      <c r="GQ448" s="371">
        <f t="shared" si="1002"/>
        <v>0</v>
      </c>
      <c r="GR448" s="372">
        <f t="shared" si="1002"/>
        <v>8586.6</v>
      </c>
      <c r="GS448" s="406">
        <f t="shared" si="964"/>
        <v>176</v>
      </c>
      <c r="GT448" s="372">
        <f t="shared" si="964"/>
        <v>231</v>
      </c>
      <c r="GU448" s="371">
        <f t="shared" si="964"/>
        <v>0</v>
      </c>
      <c r="GV448" s="372">
        <f t="shared" si="964"/>
        <v>231</v>
      </c>
      <c r="GW448" s="371">
        <f t="shared" si="1003"/>
        <v>510</v>
      </c>
      <c r="GX448" s="372">
        <f t="shared" si="1003"/>
        <v>591.90000000000009</v>
      </c>
      <c r="GY448" s="371" t="str">
        <f t="shared" si="1003"/>
        <v/>
      </c>
      <c r="GZ448" s="372">
        <f t="shared" si="1003"/>
        <v>14417.3</v>
      </c>
      <c r="HA448" s="406">
        <f t="shared" si="965"/>
        <v>0</v>
      </c>
      <c r="HB448" s="372">
        <f t="shared" si="965"/>
        <v>0</v>
      </c>
      <c r="HC448" s="371">
        <f t="shared" si="965"/>
        <v>0</v>
      </c>
      <c r="HD448" s="372">
        <f t="shared" si="965"/>
        <v>0</v>
      </c>
      <c r="HE448" s="371" t="str">
        <f t="shared" si="966"/>
        <v/>
      </c>
      <c r="HF448" s="372" t="str">
        <f t="shared" si="966"/>
        <v/>
      </c>
      <c r="HG448" s="371" t="str">
        <f t="shared" si="1004"/>
        <v/>
      </c>
      <c r="HH448" s="372" t="str">
        <f t="shared" si="1004"/>
        <v/>
      </c>
      <c r="HI448" s="406">
        <f t="shared" si="1005"/>
        <v>637.5</v>
      </c>
      <c r="HJ448" s="372">
        <f t="shared" si="1005"/>
        <v>669.90000000000009</v>
      </c>
      <c r="HK448" s="371" t="str">
        <f t="shared" si="1006"/>
        <v/>
      </c>
      <c r="HL448" s="371">
        <f t="shared" si="1006"/>
        <v>15366.8</v>
      </c>
    </row>
    <row r="449" spans="1:220" ht="15">
      <c r="A449" s="488" t="s">
        <v>287</v>
      </c>
      <c r="B449" s="487" t="s">
        <v>667</v>
      </c>
      <c r="C449" s="48"/>
      <c r="D449" s="488">
        <v>229832</v>
      </c>
      <c r="E449" s="442">
        <v>10</v>
      </c>
      <c r="F449" s="676">
        <v>125</v>
      </c>
      <c r="G449" s="420">
        <v>137</v>
      </c>
      <c r="H449" s="421">
        <v>0</v>
      </c>
      <c r="I449" s="510">
        <v>2</v>
      </c>
      <c r="J449" s="371">
        <f t="shared" si="927"/>
        <v>125</v>
      </c>
      <c r="K449" s="372">
        <f t="shared" si="928"/>
        <v>135</v>
      </c>
      <c r="L449" s="420"/>
      <c r="M449" s="371">
        <f t="shared" si="929"/>
        <v>122</v>
      </c>
      <c r="N449" s="372">
        <f t="shared" si="930"/>
        <v>135</v>
      </c>
      <c r="O449" s="371">
        <f t="shared" si="931"/>
        <v>0</v>
      </c>
      <c r="P449" s="372">
        <f t="shared" si="932"/>
        <v>135</v>
      </c>
      <c r="Q449" s="424">
        <v>5</v>
      </c>
      <c r="R449" s="510">
        <v>4</v>
      </c>
      <c r="S449" s="371">
        <f t="shared" si="933"/>
        <v>0</v>
      </c>
      <c r="T449" s="372">
        <f t="shared" si="934"/>
        <v>4</v>
      </c>
      <c r="U449" s="426">
        <v>1</v>
      </c>
      <c r="V449" s="517">
        <v>1</v>
      </c>
      <c r="W449" s="371">
        <f t="shared" si="935"/>
        <v>0</v>
      </c>
      <c r="X449" s="372">
        <f t="shared" si="936"/>
        <v>1</v>
      </c>
      <c r="Y449" s="426"/>
      <c r="Z449" s="425"/>
      <c r="AA449" s="371">
        <f t="shared" si="937"/>
        <v>0</v>
      </c>
      <c r="AB449" s="372">
        <f t="shared" si="938"/>
        <v>0</v>
      </c>
      <c r="AC449" s="358">
        <f t="shared" si="939"/>
        <v>6</v>
      </c>
      <c r="AD449" s="372">
        <f t="shared" si="940"/>
        <v>5</v>
      </c>
      <c r="AE449" s="358">
        <f t="shared" si="941"/>
        <v>0</v>
      </c>
      <c r="AF449" s="372">
        <f t="shared" si="942"/>
        <v>5</v>
      </c>
      <c r="AG449" s="427">
        <v>2.4</v>
      </c>
      <c r="AH449" s="510">
        <v>2</v>
      </c>
      <c r="AI449" s="371">
        <f t="shared" si="943"/>
        <v>12</v>
      </c>
      <c r="AJ449" s="372">
        <f t="shared" si="944"/>
        <v>8</v>
      </c>
      <c r="AK449" s="426">
        <v>2.75</v>
      </c>
      <c r="AL449" s="510">
        <v>1</v>
      </c>
      <c r="AM449" s="371">
        <f t="shared" si="945"/>
        <v>2.75</v>
      </c>
      <c r="AN449" s="372">
        <f t="shared" si="946"/>
        <v>1</v>
      </c>
      <c r="AO449" s="426"/>
      <c r="AP449" s="446"/>
      <c r="AQ449" s="371">
        <f t="shared" si="947"/>
        <v>0</v>
      </c>
      <c r="AR449" s="372">
        <f t="shared" si="948"/>
        <v>0</v>
      </c>
      <c r="AS449" s="371">
        <f t="shared" si="949"/>
        <v>2.4583333333333335</v>
      </c>
      <c r="AT449" s="372">
        <f t="shared" si="950"/>
        <v>1.8</v>
      </c>
      <c r="AU449" s="371">
        <f t="shared" si="951"/>
        <v>14.75</v>
      </c>
      <c r="AV449" s="372">
        <f t="shared" si="952"/>
        <v>9</v>
      </c>
      <c r="AW449" s="426"/>
      <c r="AX449" s="510">
        <v>59.5</v>
      </c>
      <c r="AY449" s="371">
        <f t="shared" si="953"/>
        <v>0</v>
      </c>
      <c r="AZ449" s="372">
        <f t="shared" si="954"/>
        <v>238</v>
      </c>
      <c r="BA449" s="426"/>
      <c r="BB449" s="510">
        <v>46</v>
      </c>
      <c r="BC449" s="371">
        <f t="shared" si="955"/>
        <v>0</v>
      </c>
      <c r="BD449" s="372">
        <f t="shared" si="956"/>
        <v>46</v>
      </c>
      <c r="BE449" s="421"/>
      <c r="BF449" s="420"/>
      <c r="BG449" s="371">
        <f t="shared" si="969"/>
        <v>0</v>
      </c>
      <c r="BH449" s="372">
        <f t="shared" si="969"/>
        <v>0</v>
      </c>
      <c r="BI449" s="371">
        <f t="shared" si="970"/>
        <v>0</v>
      </c>
      <c r="BJ449" s="372">
        <f t="shared" si="970"/>
        <v>56.8</v>
      </c>
      <c r="BK449" s="371">
        <f t="shared" si="971"/>
        <v>0</v>
      </c>
      <c r="BL449" s="372">
        <f t="shared" si="971"/>
        <v>284</v>
      </c>
      <c r="BM449" s="431">
        <v>23</v>
      </c>
      <c r="BN449" s="510">
        <v>56</v>
      </c>
      <c r="BO449" s="371">
        <f t="shared" ref="BO449:BP490" si="1053">IF(CS449&gt;0,BM449,)</f>
        <v>0</v>
      </c>
      <c r="BP449" s="372">
        <f t="shared" ref="BP449:BP490" si="1054">IF(CT449&gt;0,BN449,)</f>
        <v>56</v>
      </c>
      <c r="BQ449" s="426">
        <v>49</v>
      </c>
      <c r="BR449" s="510">
        <v>39</v>
      </c>
      <c r="BS449" s="371">
        <f t="shared" ref="BS449:BT490" si="1055">IF(CW449&gt;0,BQ449,)</f>
        <v>0</v>
      </c>
      <c r="BT449" s="372">
        <f t="shared" ref="BT449:BT490" si="1056">IF(CX449&gt;0,BR449,)</f>
        <v>39</v>
      </c>
      <c r="BU449" s="426"/>
      <c r="BV449" s="425"/>
      <c r="BW449" s="371">
        <f t="shared" ref="BW449:BX492" si="1057">IF(DA449&gt;0,BU449,)</f>
        <v>0</v>
      </c>
      <c r="BX449" s="423">
        <f t="shared" ref="BX449:BX492" si="1058">IF(DB449&gt;0,BV449,)</f>
        <v>0</v>
      </c>
      <c r="BY449" s="358">
        <f t="shared" ref="BY449:BZ492" si="1059">BM449+BQ449+BU449</f>
        <v>72</v>
      </c>
      <c r="BZ449" s="372">
        <f t="shared" ref="BZ449:BZ492" si="1060">BN449+BR449+BV449</f>
        <v>95</v>
      </c>
      <c r="CA449" s="358">
        <f t="shared" ref="CA449:CB492" si="1061">IF(DE449&gt;0,BY449,)</f>
        <v>0</v>
      </c>
      <c r="CB449" s="372">
        <f t="shared" ref="CB449:CB492" si="1062">IF(DF449&gt;0,BZ449,)</f>
        <v>95</v>
      </c>
      <c r="CC449" s="427">
        <v>3.4782608695652173</v>
      </c>
      <c r="CD449" s="510">
        <v>3.2</v>
      </c>
      <c r="CE449" s="371">
        <f t="shared" si="924"/>
        <v>80</v>
      </c>
      <c r="CF449" s="372">
        <f t="shared" si="924"/>
        <v>179.20000000000002</v>
      </c>
      <c r="CG449" s="426">
        <v>4.3673469387755102</v>
      </c>
      <c r="CH449" s="510">
        <v>4.8</v>
      </c>
      <c r="CI449" s="371">
        <f t="shared" ref="CI449:CJ490" si="1063">IF(BQ449&gt;0,(BQ449*CG449),)</f>
        <v>214</v>
      </c>
      <c r="CJ449" s="372">
        <f t="shared" ref="CJ449:CJ490" si="1064">IF(BR449&gt;0,(BR449*CH449),)</f>
        <v>187.2</v>
      </c>
      <c r="CK449" s="426"/>
      <c r="CL449" s="446"/>
      <c r="CM449" s="371">
        <f t="shared" si="1021"/>
        <v>0</v>
      </c>
      <c r="CN449" s="372">
        <f t="shared" si="1022"/>
        <v>0</v>
      </c>
      <c r="CO449" s="371">
        <f t="shared" si="1023"/>
        <v>4.083333333333333</v>
      </c>
      <c r="CP449" s="372">
        <f t="shared" si="1024"/>
        <v>3.8568421052631576</v>
      </c>
      <c r="CQ449" s="371">
        <f t="shared" si="1025"/>
        <v>294</v>
      </c>
      <c r="CR449" s="372">
        <f t="shared" si="1026"/>
        <v>366.4</v>
      </c>
      <c r="CS449" s="426"/>
      <c r="CT449" s="510">
        <v>73.099999999999994</v>
      </c>
      <c r="CU449" s="371">
        <f t="shared" si="1027"/>
        <v>0</v>
      </c>
      <c r="CV449" s="372">
        <f t="shared" si="1028"/>
        <v>4093.5999999999995</v>
      </c>
      <c r="CW449" s="426"/>
      <c r="CX449" s="510">
        <v>66.900000000000006</v>
      </c>
      <c r="CY449" s="371">
        <f t="shared" si="1029"/>
        <v>0</v>
      </c>
      <c r="CZ449" s="372">
        <f t="shared" si="1030"/>
        <v>2609.1000000000004</v>
      </c>
      <c r="DA449" s="421"/>
      <c r="DB449" s="420"/>
      <c r="DC449" s="371">
        <f t="shared" si="1031"/>
        <v>0</v>
      </c>
      <c r="DD449" s="372">
        <f t="shared" si="1032"/>
        <v>0</v>
      </c>
      <c r="DE449" s="371">
        <f t="shared" si="1033"/>
        <v>0</v>
      </c>
      <c r="DF449" s="372">
        <f t="shared" si="1034"/>
        <v>70.554736842105257</v>
      </c>
      <c r="DG449" s="371">
        <f t="shared" si="1035"/>
        <v>0</v>
      </c>
      <c r="DH449" s="372">
        <f t="shared" si="1036"/>
        <v>6702.7</v>
      </c>
      <c r="DI449" s="371">
        <f t="shared" si="1037"/>
        <v>78</v>
      </c>
      <c r="DJ449" s="372">
        <f t="shared" si="1038"/>
        <v>100</v>
      </c>
      <c r="DK449" s="371">
        <f t="shared" si="1039"/>
        <v>0</v>
      </c>
      <c r="DL449" s="372">
        <f t="shared" si="1040"/>
        <v>100</v>
      </c>
      <c r="DM449" s="371">
        <f t="shared" si="1041"/>
        <v>3.9583333333333335</v>
      </c>
      <c r="DN449" s="372">
        <f t="shared" si="1042"/>
        <v>3.7539999999999996</v>
      </c>
      <c r="DO449" s="371">
        <f t="shared" si="1043"/>
        <v>308.75</v>
      </c>
      <c r="DP449" s="372">
        <f t="shared" si="1044"/>
        <v>375.4</v>
      </c>
      <c r="DQ449" s="371">
        <f t="shared" si="1045"/>
        <v>0</v>
      </c>
      <c r="DR449" s="372">
        <f t="shared" si="1046"/>
        <v>69.867000000000004</v>
      </c>
      <c r="DS449" s="371">
        <f t="shared" si="1047"/>
        <v>0</v>
      </c>
      <c r="DT449" s="372">
        <f t="shared" si="1048"/>
        <v>6986.7000000000007</v>
      </c>
      <c r="DU449" s="424">
        <v>14</v>
      </c>
      <c r="DV449" s="510">
        <v>12</v>
      </c>
      <c r="DW449" s="371">
        <f t="shared" si="1049"/>
        <v>0</v>
      </c>
      <c r="DX449" s="372">
        <f t="shared" si="1050"/>
        <v>12</v>
      </c>
      <c r="DY449" s="426">
        <v>8</v>
      </c>
      <c r="DZ449" s="510">
        <v>10</v>
      </c>
      <c r="EA449" s="371">
        <f t="shared" si="1013"/>
        <v>0</v>
      </c>
      <c r="EB449" s="372">
        <f t="shared" si="1014"/>
        <v>10</v>
      </c>
      <c r="EC449" s="426"/>
      <c r="ED449" s="425"/>
      <c r="EE449" s="371">
        <f t="shared" si="1015"/>
        <v>0</v>
      </c>
      <c r="EF449" s="372">
        <f t="shared" si="1016"/>
        <v>0</v>
      </c>
      <c r="EG449" s="358">
        <f t="shared" si="1017"/>
        <v>22</v>
      </c>
      <c r="EH449" s="372">
        <f t="shared" si="1018"/>
        <v>22</v>
      </c>
      <c r="EI449" s="358">
        <f t="shared" si="1019"/>
        <v>0</v>
      </c>
      <c r="EJ449" s="372">
        <f t="shared" si="1020"/>
        <v>22</v>
      </c>
      <c r="EK449" s="427">
        <v>2.4285714285714284</v>
      </c>
      <c r="EL449" s="510">
        <v>2.4</v>
      </c>
      <c r="EM449" s="371">
        <f t="shared" ref="EM449:EN490" si="1065">IF(DU449&gt;0,(DU449*EK449),)</f>
        <v>34</v>
      </c>
      <c r="EN449" s="372">
        <f t="shared" ref="EN449:EN490" si="1066">IF(DV449&gt;0,(DV449*EL449),)</f>
        <v>28.799999999999997</v>
      </c>
      <c r="EO449" s="426">
        <v>2.625</v>
      </c>
      <c r="EP449" s="510">
        <v>2.7</v>
      </c>
      <c r="EQ449" s="371">
        <f t="shared" si="1051"/>
        <v>21</v>
      </c>
      <c r="ER449" s="372">
        <f t="shared" si="1052"/>
        <v>27</v>
      </c>
      <c r="ES449" s="426"/>
      <c r="ET449" s="446"/>
      <c r="EU449" s="371">
        <f t="shared" si="957"/>
        <v>0</v>
      </c>
      <c r="EV449" s="372">
        <f t="shared" si="958"/>
        <v>0</v>
      </c>
      <c r="EW449" s="371">
        <f t="shared" si="989"/>
        <v>2.5</v>
      </c>
      <c r="EX449" s="372">
        <f t="shared" si="989"/>
        <v>2.5363636363636362</v>
      </c>
      <c r="EY449" s="371">
        <f t="shared" si="990"/>
        <v>55</v>
      </c>
      <c r="EZ449" s="372">
        <f t="shared" si="990"/>
        <v>55.8</v>
      </c>
      <c r="FA449" s="426"/>
      <c r="FB449" s="510">
        <v>50.3</v>
      </c>
      <c r="FC449" s="371">
        <f t="shared" si="991"/>
        <v>0</v>
      </c>
      <c r="FD449" s="372">
        <f t="shared" si="991"/>
        <v>603.59999999999991</v>
      </c>
      <c r="FE449" s="426"/>
      <c r="FF449" s="510">
        <v>43.7</v>
      </c>
      <c r="FG449" s="371">
        <f t="shared" si="992"/>
        <v>0</v>
      </c>
      <c r="FH449" s="372">
        <f t="shared" si="992"/>
        <v>437</v>
      </c>
      <c r="FI449" s="421"/>
      <c r="FJ449" s="420"/>
      <c r="FK449" s="371">
        <f t="shared" si="993"/>
        <v>0</v>
      </c>
      <c r="FL449" s="372">
        <f t="shared" si="993"/>
        <v>0</v>
      </c>
      <c r="FM449" s="371">
        <f t="shared" si="994"/>
        <v>0</v>
      </c>
      <c r="FN449" s="372">
        <f t="shared" si="994"/>
        <v>47.3</v>
      </c>
      <c r="FO449" s="371">
        <f t="shared" si="995"/>
        <v>0</v>
      </c>
      <c r="FP449" s="372">
        <f t="shared" si="995"/>
        <v>1040.5999999999999</v>
      </c>
      <c r="FQ449" s="424">
        <v>22</v>
      </c>
      <c r="FR449" s="510">
        <v>13</v>
      </c>
      <c r="FS449" s="371">
        <f t="shared" si="996"/>
        <v>0</v>
      </c>
      <c r="FT449" s="372">
        <f t="shared" si="996"/>
        <v>13</v>
      </c>
      <c r="FU449" s="426">
        <v>7.5</v>
      </c>
      <c r="FV449" s="510">
        <v>5.2</v>
      </c>
      <c r="FW449" s="371">
        <f t="shared" si="997"/>
        <v>165</v>
      </c>
      <c r="FX449" s="372">
        <f t="shared" si="997"/>
        <v>67.600000000000009</v>
      </c>
      <c r="FY449" s="426"/>
      <c r="FZ449" s="510">
        <v>46</v>
      </c>
      <c r="GA449" s="371">
        <f t="shared" si="998"/>
        <v>0</v>
      </c>
      <c r="GB449" s="372">
        <f t="shared" si="998"/>
        <v>598</v>
      </c>
      <c r="GC449" s="406">
        <f t="shared" si="962"/>
        <v>42</v>
      </c>
      <c r="GD449" s="372">
        <f t="shared" si="962"/>
        <v>72</v>
      </c>
      <c r="GE449" s="371">
        <f t="shared" si="962"/>
        <v>0</v>
      </c>
      <c r="GF449" s="372">
        <f t="shared" si="960"/>
        <v>72</v>
      </c>
      <c r="GG449" s="371">
        <f t="shared" si="999"/>
        <v>126</v>
      </c>
      <c r="GH449" s="372">
        <f t="shared" si="999"/>
        <v>216</v>
      </c>
      <c r="GI449" s="371" t="str">
        <f t="shared" si="1000"/>
        <v/>
      </c>
      <c r="GJ449" s="372">
        <f t="shared" si="1000"/>
        <v>4935.1999999999989</v>
      </c>
      <c r="GK449" s="406">
        <f t="shared" si="963"/>
        <v>58</v>
      </c>
      <c r="GL449" s="372">
        <f t="shared" si="963"/>
        <v>50</v>
      </c>
      <c r="GM449" s="371">
        <f t="shared" si="963"/>
        <v>0</v>
      </c>
      <c r="GN449" s="372">
        <f t="shared" si="961"/>
        <v>50</v>
      </c>
      <c r="GO449" s="371">
        <f t="shared" si="1001"/>
        <v>237.75</v>
      </c>
      <c r="GP449" s="372">
        <f t="shared" si="1001"/>
        <v>215.2</v>
      </c>
      <c r="GQ449" s="371">
        <f t="shared" si="1002"/>
        <v>0</v>
      </c>
      <c r="GR449" s="372">
        <f t="shared" si="1002"/>
        <v>3092.1000000000004</v>
      </c>
      <c r="GS449" s="406">
        <f t="shared" si="964"/>
        <v>100</v>
      </c>
      <c r="GT449" s="372">
        <f t="shared" si="964"/>
        <v>122</v>
      </c>
      <c r="GU449" s="371">
        <f t="shared" si="964"/>
        <v>0</v>
      </c>
      <c r="GV449" s="372">
        <f t="shared" si="964"/>
        <v>122</v>
      </c>
      <c r="GW449" s="371">
        <f t="shared" si="1003"/>
        <v>363.75</v>
      </c>
      <c r="GX449" s="372">
        <f t="shared" si="1003"/>
        <v>431.2</v>
      </c>
      <c r="GY449" s="371" t="str">
        <f t="shared" si="1003"/>
        <v/>
      </c>
      <c r="GZ449" s="372">
        <f t="shared" si="1003"/>
        <v>8027.2999999999993</v>
      </c>
      <c r="HA449" s="406">
        <f t="shared" si="965"/>
        <v>0</v>
      </c>
      <c r="HB449" s="372">
        <f t="shared" si="965"/>
        <v>0</v>
      </c>
      <c r="HC449" s="371">
        <f t="shared" si="965"/>
        <v>0</v>
      </c>
      <c r="HD449" s="372">
        <f t="shared" si="965"/>
        <v>0</v>
      </c>
      <c r="HE449" s="371" t="str">
        <f t="shared" si="966"/>
        <v/>
      </c>
      <c r="HF449" s="372" t="str">
        <f t="shared" si="966"/>
        <v/>
      </c>
      <c r="HG449" s="371" t="str">
        <f t="shared" si="1004"/>
        <v/>
      </c>
      <c r="HH449" s="372" t="str">
        <f t="shared" si="1004"/>
        <v/>
      </c>
      <c r="HI449" s="406">
        <f t="shared" si="1005"/>
        <v>528.75</v>
      </c>
      <c r="HJ449" s="372">
        <f t="shared" si="1005"/>
        <v>498.8</v>
      </c>
      <c r="HK449" s="371" t="str">
        <f t="shared" si="1006"/>
        <v/>
      </c>
      <c r="HL449" s="371">
        <f t="shared" si="1006"/>
        <v>8625.3000000000011</v>
      </c>
    </row>
    <row r="450" spans="1:220" ht="15">
      <c r="A450" s="512" t="s">
        <v>288</v>
      </c>
      <c r="B450" s="513" t="s">
        <v>521</v>
      </c>
      <c r="C450" s="116"/>
      <c r="D450" s="515">
        <v>232186</v>
      </c>
      <c r="E450" s="516">
        <v>1</v>
      </c>
      <c r="F450" s="676">
        <v>4009</v>
      </c>
      <c r="G450" s="420">
        <v>4202</v>
      </c>
      <c r="H450" s="421">
        <v>66</v>
      </c>
      <c r="I450" s="517">
        <v>64</v>
      </c>
      <c r="J450" s="371">
        <f t="shared" si="927"/>
        <v>3943</v>
      </c>
      <c r="K450" s="372">
        <f t="shared" si="928"/>
        <v>4138</v>
      </c>
      <c r="L450" s="420">
        <v>120</v>
      </c>
      <c r="M450" s="371">
        <f t="shared" si="929"/>
        <v>3943</v>
      </c>
      <c r="N450" s="372">
        <f t="shared" si="930"/>
        <v>4138</v>
      </c>
      <c r="O450" s="371">
        <f t="shared" si="931"/>
        <v>3943</v>
      </c>
      <c r="P450" s="372">
        <f t="shared" si="932"/>
        <v>4138</v>
      </c>
      <c r="Q450" s="424">
        <v>2</v>
      </c>
      <c r="R450" s="517">
        <v>6</v>
      </c>
      <c r="S450" s="371">
        <f t="shared" si="933"/>
        <v>2</v>
      </c>
      <c r="T450" s="372">
        <f t="shared" si="934"/>
        <v>6</v>
      </c>
      <c r="U450" s="426">
        <v>1</v>
      </c>
      <c r="V450" s="517">
        <v>1</v>
      </c>
      <c r="W450" s="371">
        <f t="shared" si="935"/>
        <v>1</v>
      </c>
      <c r="X450" s="372">
        <f t="shared" si="936"/>
        <v>1</v>
      </c>
      <c r="Y450" s="426"/>
      <c r="Z450" s="425"/>
      <c r="AA450" s="371">
        <f t="shared" si="937"/>
        <v>0</v>
      </c>
      <c r="AB450" s="372">
        <f t="shared" si="938"/>
        <v>0</v>
      </c>
      <c r="AC450" s="358">
        <f t="shared" si="939"/>
        <v>3</v>
      </c>
      <c r="AD450" s="372">
        <f t="shared" si="940"/>
        <v>7</v>
      </c>
      <c r="AE450" s="358">
        <f t="shared" si="941"/>
        <v>3</v>
      </c>
      <c r="AF450" s="372">
        <f t="shared" si="942"/>
        <v>7</v>
      </c>
      <c r="AG450" s="427">
        <v>3</v>
      </c>
      <c r="AH450" s="633">
        <v>3.8333333333333299</v>
      </c>
      <c r="AI450" s="371">
        <f t="shared" si="943"/>
        <v>6</v>
      </c>
      <c r="AJ450" s="372">
        <f t="shared" si="944"/>
        <v>22.999999999999979</v>
      </c>
      <c r="AK450" s="426">
        <v>3</v>
      </c>
      <c r="AL450" s="517">
        <v>4</v>
      </c>
      <c r="AM450" s="371">
        <f t="shared" si="945"/>
        <v>3</v>
      </c>
      <c r="AN450" s="372">
        <f t="shared" si="946"/>
        <v>4</v>
      </c>
      <c r="AO450" s="426"/>
      <c r="AP450" s="446"/>
      <c r="AQ450" s="371">
        <f t="shared" si="947"/>
        <v>0</v>
      </c>
      <c r="AR450" s="372">
        <f t="shared" si="948"/>
        <v>0</v>
      </c>
      <c r="AS450" s="371">
        <f t="shared" si="949"/>
        <v>3</v>
      </c>
      <c r="AT450" s="372">
        <f t="shared" si="950"/>
        <v>3.8571428571428541</v>
      </c>
      <c r="AU450" s="371">
        <f t="shared" si="951"/>
        <v>9</v>
      </c>
      <c r="AV450" s="372">
        <f t="shared" si="952"/>
        <v>26.999999999999979</v>
      </c>
      <c r="AW450" s="426">
        <v>114</v>
      </c>
      <c r="AX450" s="633">
        <v>121.333333333333</v>
      </c>
      <c r="AY450" s="371">
        <f t="shared" si="953"/>
        <v>228</v>
      </c>
      <c r="AZ450" s="372">
        <f t="shared" si="954"/>
        <v>727.99999999999795</v>
      </c>
      <c r="BA450" s="426">
        <v>114</v>
      </c>
      <c r="BB450" s="517">
        <v>127</v>
      </c>
      <c r="BC450" s="371">
        <f t="shared" si="955"/>
        <v>114</v>
      </c>
      <c r="BD450" s="372">
        <f t="shared" si="956"/>
        <v>127</v>
      </c>
      <c r="BE450" s="421"/>
      <c r="BF450" s="420"/>
      <c r="BG450" s="635">
        <f t="shared" ref="BG450:BH480" si="1067">IF(AA450&gt;0,(AA450*BE450),)</f>
        <v>0</v>
      </c>
      <c r="BH450" s="423">
        <f t="shared" si="1067"/>
        <v>0</v>
      </c>
      <c r="BI450" s="635">
        <f t="shared" ref="BI450:BJ480" si="1068">IF((AY450+BC450+BG450)&gt;0,((AY450+BC450+BG450)/AC450),)</f>
        <v>114</v>
      </c>
      <c r="BJ450" s="423">
        <f t="shared" si="1068"/>
        <v>122.14285714285685</v>
      </c>
      <c r="BK450" s="635">
        <f t="shared" ref="BK450:BL480" si="1069">IF(AE450&gt;0,(AC450*BI450),)</f>
        <v>342</v>
      </c>
      <c r="BL450" s="423">
        <f t="shared" si="1069"/>
        <v>854.99999999999795</v>
      </c>
      <c r="BM450" s="431">
        <v>1499</v>
      </c>
      <c r="BN450" s="517">
        <v>1487</v>
      </c>
      <c r="BO450" s="635">
        <f t="shared" si="1053"/>
        <v>1499</v>
      </c>
      <c r="BP450" s="423">
        <f t="shared" si="1053"/>
        <v>1487</v>
      </c>
      <c r="BQ450" s="426">
        <v>200</v>
      </c>
      <c r="BR450" s="517">
        <v>218</v>
      </c>
      <c r="BS450" s="635">
        <f t="shared" si="1055"/>
        <v>200</v>
      </c>
      <c r="BT450" s="423">
        <f t="shared" si="1055"/>
        <v>218</v>
      </c>
      <c r="BU450" s="426"/>
      <c r="BV450" s="425"/>
      <c r="BW450" s="635">
        <f t="shared" si="1057"/>
        <v>0</v>
      </c>
      <c r="BX450" s="423">
        <f t="shared" si="1057"/>
        <v>0</v>
      </c>
      <c r="BY450" s="636">
        <f t="shared" si="1059"/>
        <v>1699</v>
      </c>
      <c r="BZ450" s="423">
        <f t="shared" si="1059"/>
        <v>1705</v>
      </c>
      <c r="CA450" s="636">
        <f t="shared" si="1061"/>
        <v>1699</v>
      </c>
      <c r="CB450" s="423">
        <f t="shared" si="1061"/>
        <v>1705</v>
      </c>
      <c r="CC450" s="427">
        <v>4.8308872581721101</v>
      </c>
      <c r="CD450" s="633">
        <v>4.9209818426361798</v>
      </c>
      <c r="CE450" s="635">
        <f t="shared" si="924"/>
        <v>7241.4999999999927</v>
      </c>
      <c r="CF450" s="423">
        <f t="shared" si="924"/>
        <v>7317.4999999999991</v>
      </c>
      <c r="CG450" s="426">
        <v>6.3875000000000002</v>
      </c>
      <c r="CH450" s="633">
        <v>6.1261467889908197</v>
      </c>
      <c r="CI450" s="635">
        <f t="shared" si="1063"/>
        <v>1277.5</v>
      </c>
      <c r="CJ450" s="423">
        <f t="shared" si="1063"/>
        <v>1335.4999999999986</v>
      </c>
      <c r="CK450" s="426"/>
      <c r="CL450" s="446"/>
      <c r="CM450" s="637">
        <f t="shared" si="1021"/>
        <v>0</v>
      </c>
      <c r="CN450" s="423">
        <f t="shared" si="1021"/>
        <v>0</v>
      </c>
      <c r="CO450" s="635">
        <f t="shared" si="1023"/>
        <v>5.0141259564449632</v>
      </c>
      <c r="CP450" s="423">
        <f t="shared" si="1023"/>
        <v>5.0750733137829904</v>
      </c>
      <c r="CQ450" s="635">
        <f t="shared" si="1025"/>
        <v>8518.9999999999927</v>
      </c>
      <c r="CR450" s="423">
        <f t="shared" si="1025"/>
        <v>8652.9999999999982</v>
      </c>
      <c r="CS450" s="426">
        <v>126.612408272181</v>
      </c>
      <c r="CT450" s="633">
        <v>128.45729657027499</v>
      </c>
      <c r="CU450" s="635">
        <f t="shared" si="1027"/>
        <v>189791.99999999933</v>
      </c>
      <c r="CV450" s="423">
        <f t="shared" si="1027"/>
        <v>191015.99999999892</v>
      </c>
      <c r="CW450" s="426">
        <v>120.22</v>
      </c>
      <c r="CX450" s="633">
        <v>121.811926605504</v>
      </c>
      <c r="CY450" s="635">
        <f t="shared" si="1029"/>
        <v>24044</v>
      </c>
      <c r="CZ450" s="423">
        <f t="shared" si="1029"/>
        <v>26554.999999999873</v>
      </c>
      <c r="DA450" s="421"/>
      <c r="DB450" s="420"/>
      <c r="DC450" s="635">
        <f t="shared" si="1031"/>
        <v>0</v>
      </c>
      <c r="DD450" s="423">
        <f t="shared" si="1031"/>
        <v>0</v>
      </c>
      <c r="DE450" s="635">
        <f t="shared" si="1033"/>
        <v>125.859917598587</v>
      </c>
      <c r="DF450" s="423">
        <f t="shared" si="1033"/>
        <v>127.60762463343039</v>
      </c>
      <c r="DG450" s="635">
        <f t="shared" si="1035"/>
        <v>213835.99999999933</v>
      </c>
      <c r="DH450" s="423">
        <f t="shared" si="1035"/>
        <v>217570.99999999881</v>
      </c>
      <c r="DI450" s="635">
        <f t="shared" si="1037"/>
        <v>1702</v>
      </c>
      <c r="DJ450" s="423">
        <f t="shared" si="1037"/>
        <v>1712</v>
      </c>
      <c r="DK450" s="635">
        <f t="shared" si="1037"/>
        <v>1702</v>
      </c>
      <c r="DL450" s="423">
        <f t="shared" si="1040"/>
        <v>1712</v>
      </c>
      <c r="DM450" s="635">
        <f t="shared" si="1041"/>
        <v>5.0105757931844845</v>
      </c>
      <c r="DN450" s="423">
        <f t="shared" si="1041"/>
        <v>5.0700934579439245</v>
      </c>
      <c r="DO450" s="635">
        <f t="shared" si="1043"/>
        <v>8527.9999999999927</v>
      </c>
      <c r="DP450" s="423">
        <f t="shared" si="1043"/>
        <v>8679.9999999999982</v>
      </c>
      <c r="DQ450" s="635">
        <f t="shared" si="1045"/>
        <v>125.83901292596906</v>
      </c>
      <c r="DR450" s="423">
        <f t="shared" si="1045"/>
        <v>127.58528037383108</v>
      </c>
      <c r="DS450" s="635">
        <f t="shared" si="1047"/>
        <v>214177.99999999933</v>
      </c>
      <c r="DT450" s="423">
        <f t="shared" si="1047"/>
        <v>218425.99999999881</v>
      </c>
      <c r="DU450" s="424">
        <v>1384</v>
      </c>
      <c r="DV450" s="517">
        <v>1543</v>
      </c>
      <c r="DW450" s="635">
        <f t="shared" si="1049"/>
        <v>1384</v>
      </c>
      <c r="DX450" s="423">
        <f t="shared" si="1049"/>
        <v>1543</v>
      </c>
      <c r="DY450" s="426">
        <v>652</v>
      </c>
      <c r="DZ450" s="517">
        <v>682</v>
      </c>
      <c r="EA450" s="635">
        <f t="shared" si="1013"/>
        <v>652</v>
      </c>
      <c r="EB450" s="423">
        <f t="shared" si="1013"/>
        <v>682</v>
      </c>
      <c r="EC450" s="426"/>
      <c r="ED450" s="425"/>
      <c r="EE450" s="635">
        <f t="shared" si="1015"/>
        <v>0</v>
      </c>
      <c r="EF450" s="423">
        <f t="shared" si="1015"/>
        <v>0</v>
      </c>
      <c r="EG450" s="636">
        <f t="shared" si="1017"/>
        <v>2036</v>
      </c>
      <c r="EH450" s="423">
        <f t="shared" si="1017"/>
        <v>2225</v>
      </c>
      <c r="EI450" s="636">
        <f t="shared" si="1019"/>
        <v>2036</v>
      </c>
      <c r="EJ450" s="423">
        <f t="shared" si="1019"/>
        <v>2225</v>
      </c>
      <c r="EK450" s="427">
        <v>3.3630780346820801</v>
      </c>
      <c r="EL450" s="634">
        <v>3.3123784834737502</v>
      </c>
      <c r="EM450" s="635">
        <f t="shared" si="1065"/>
        <v>4654.4999999999991</v>
      </c>
      <c r="EN450" s="423">
        <f t="shared" si="1065"/>
        <v>5110.9999999999964</v>
      </c>
      <c r="EO450" s="426">
        <v>4.6487730061349604</v>
      </c>
      <c r="EP450" s="634">
        <v>4.5608504398826897</v>
      </c>
      <c r="EQ450" s="635">
        <f t="shared" si="1051"/>
        <v>3030.9999999999941</v>
      </c>
      <c r="ER450" s="423">
        <f t="shared" si="1051"/>
        <v>3110.4999999999945</v>
      </c>
      <c r="ES450" s="426"/>
      <c r="ET450" s="446"/>
      <c r="EU450" s="371">
        <f t="shared" si="957"/>
        <v>0</v>
      </c>
      <c r="EV450" s="372">
        <f t="shared" si="958"/>
        <v>0</v>
      </c>
      <c r="EW450" s="371">
        <f t="shared" si="989"/>
        <v>3.7748035363457726</v>
      </c>
      <c r="EX450" s="372">
        <f t="shared" si="989"/>
        <v>3.695056179775277</v>
      </c>
      <c r="EY450" s="371">
        <f t="shared" si="990"/>
        <v>7685.4999999999927</v>
      </c>
      <c r="EZ450" s="372">
        <f t="shared" si="990"/>
        <v>8221.4999999999909</v>
      </c>
      <c r="FA450" s="426">
        <v>78.8656069364161</v>
      </c>
      <c r="FB450" s="633">
        <v>78.305897602073799</v>
      </c>
      <c r="FC450" s="371">
        <f t="shared" si="991"/>
        <v>109149.99999999988</v>
      </c>
      <c r="FD450" s="372">
        <f t="shared" si="991"/>
        <v>120825.99999999987</v>
      </c>
      <c r="FE450" s="426">
        <v>75.124233128834305</v>
      </c>
      <c r="FF450" s="633">
        <v>75.982404692082099</v>
      </c>
      <c r="FG450" s="371">
        <f t="shared" si="992"/>
        <v>48980.999999999964</v>
      </c>
      <c r="FH450" s="372">
        <f t="shared" si="992"/>
        <v>51819.999999999993</v>
      </c>
      <c r="FI450" s="421"/>
      <c r="FJ450" s="420"/>
      <c r="FK450" s="371">
        <f t="shared" si="993"/>
        <v>0</v>
      </c>
      <c r="FL450" s="372">
        <f t="shared" si="993"/>
        <v>0</v>
      </c>
      <c r="FM450" s="371">
        <f t="shared" si="994"/>
        <v>77.667485265225864</v>
      </c>
      <c r="FN450" s="372">
        <f t="shared" si="994"/>
        <v>77.593707865168469</v>
      </c>
      <c r="FO450" s="371">
        <f t="shared" si="995"/>
        <v>158130.99999999985</v>
      </c>
      <c r="FP450" s="372">
        <f t="shared" si="995"/>
        <v>172645.99999999985</v>
      </c>
      <c r="FQ450" s="424">
        <v>205</v>
      </c>
      <c r="FR450" s="425">
        <v>201</v>
      </c>
      <c r="FS450" s="371">
        <f t="shared" si="996"/>
        <v>205</v>
      </c>
      <c r="FT450" s="372">
        <f t="shared" si="996"/>
        <v>201</v>
      </c>
      <c r="FU450" s="426">
        <v>4.7200956937798999</v>
      </c>
      <c r="FV450" s="425">
        <v>4.7611940298507403</v>
      </c>
      <c r="FW450" s="371">
        <f t="shared" si="997"/>
        <v>967.61961722487945</v>
      </c>
      <c r="FX450" s="372">
        <f t="shared" si="997"/>
        <v>956.99999999999875</v>
      </c>
      <c r="FY450" s="426">
        <v>79.631578947368396</v>
      </c>
      <c r="FZ450" s="425">
        <v>82.353233830845696</v>
      </c>
      <c r="GA450" s="371">
        <f t="shared" si="998"/>
        <v>16324.473684210521</v>
      </c>
      <c r="GB450" s="372">
        <f t="shared" si="998"/>
        <v>16552.999999999985</v>
      </c>
      <c r="GC450" s="406">
        <f t="shared" si="962"/>
        <v>2885</v>
      </c>
      <c r="GD450" s="372">
        <f t="shared" si="962"/>
        <v>3036</v>
      </c>
      <c r="GE450" s="371">
        <f t="shared" si="962"/>
        <v>2885</v>
      </c>
      <c r="GF450" s="372">
        <f t="shared" si="960"/>
        <v>3036</v>
      </c>
      <c r="GG450" s="371">
        <f t="shared" si="999"/>
        <v>11901.999999999993</v>
      </c>
      <c r="GH450" s="372">
        <f t="shared" si="999"/>
        <v>12451.499999999996</v>
      </c>
      <c r="GI450" s="371">
        <f t="shared" si="1000"/>
        <v>299169.99999999919</v>
      </c>
      <c r="GJ450" s="372">
        <f t="shared" si="1000"/>
        <v>312569.99999999878</v>
      </c>
      <c r="GK450" s="406">
        <f t="shared" si="963"/>
        <v>853</v>
      </c>
      <c r="GL450" s="372">
        <f t="shared" si="963"/>
        <v>901</v>
      </c>
      <c r="GM450" s="371">
        <f t="shared" si="963"/>
        <v>853</v>
      </c>
      <c r="GN450" s="372">
        <f t="shared" si="961"/>
        <v>901</v>
      </c>
      <c r="GO450" s="371">
        <f t="shared" si="1001"/>
        <v>4311.4999999999945</v>
      </c>
      <c r="GP450" s="372">
        <f t="shared" si="1001"/>
        <v>4449.9999999999927</v>
      </c>
      <c r="GQ450" s="371">
        <f t="shared" si="1002"/>
        <v>73138.999999999971</v>
      </c>
      <c r="GR450" s="372">
        <f t="shared" si="1002"/>
        <v>78501.999999999869</v>
      </c>
      <c r="GS450" s="406">
        <f t="shared" si="964"/>
        <v>3738</v>
      </c>
      <c r="GT450" s="372">
        <f t="shared" si="964"/>
        <v>3937</v>
      </c>
      <c r="GU450" s="371">
        <f t="shared" si="964"/>
        <v>3738</v>
      </c>
      <c r="GV450" s="372">
        <f t="shared" si="964"/>
        <v>3937</v>
      </c>
      <c r="GW450" s="371">
        <f t="shared" si="1003"/>
        <v>16213.499999999987</v>
      </c>
      <c r="GX450" s="372">
        <f t="shared" si="1003"/>
        <v>16901.499999999989</v>
      </c>
      <c r="GY450" s="371">
        <f t="shared" si="1003"/>
        <v>372308.99999999919</v>
      </c>
      <c r="GZ450" s="372">
        <f t="shared" si="1003"/>
        <v>391071.99999999866</v>
      </c>
      <c r="HA450" s="406">
        <f t="shared" si="965"/>
        <v>0</v>
      </c>
      <c r="HB450" s="372">
        <f t="shared" si="965"/>
        <v>0</v>
      </c>
      <c r="HC450" s="371">
        <f t="shared" si="965"/>
        <v>0</v>
      </c>
      <c r="HD450" s="372">
        <f t="shared" si="965"/>
        <v>0</v>
      </c>
      <c r="HE450" s="371" t="str">
        <f t="shared" si="966"/>
        <v/>
      </c>
      <c r="HF450" s="372" t="str">
        <f t="shared" si="966"/>
        <v/>
      </c>
      <c r="HG450" s="371" t="str">
        <f t="shared" si="1004"/>
        <v/>
      </c>
      <c r="HH450" s="372" t="str">
        <f t="shared" si="1004"/>
        <v/>
      </c>
      <c r="HI450" s="406">
        <f t="shared" si="1005"/>
        <v>17181.119617224864</v>
      </c>
      <c r="HJ450" s="372">
        <f t="shared" si="1005"/>
        <v>17858.499999999989</v>
      </c>
      <c r="HK450" s="371">
        <f t="shared" si="1006"/>
        <v>388633.47368420969</v>
      </c>
      <c r="HL450" s="371">
        <f t="shared" si="1006"/>
        <v>407624.99999999866</v>
      </c>
    </row>
    <row r="451" spans="1:220" ht="15">
      <c r="A451" s="512" t="s">
        <v>288</v>
      </c>
      <c r="B451" s="513" t="s">
        <v>525</v>
      </c>
      <c r="C451" s="116"/>
      <c r="D451" s="512">
        <v>232982</v>
      </c>
      <c r="E451" s="516">
        <v>1</v>
      </c>
      <c r="F451" s="676">
        <v>2955</v>
      </c>
      <c r="G451" s="420">
        <v>3129</v>
      </c>
      <c r="H451" s="421">
        <v>28</v>
      </c>
      <c r="I451" s="517">
        <v>23</v>
      </c>
      <c r="J451" s="371">
        <f t="shared" si="927"/>
        <v>2927</v>
      </c>
      <c r="K451" s="372">
        <f t="shared" si="928"/>
        <v>3106</v>
      </c>
      <c r="L451" s="420">
        <v>120</v>
      </c>
      <c r="M451" s="371">
        <f t="shared" si="929"/>
        <v>2927</v>
      </c>
      <c r="N451" s="372">
        <f t="shared" si="930"/>
        <v>3106</v>
      </c>
      <c r="O451" s="371">
        <f t="shared" si="931"/>
        <v>2927</v>
      </c>
      <c r="P451" s="372">
        <f t="shared" si="932"/>
        <v>3106</v>
      </c>
      <c r="Q451" s="424">
        <v>0</v>
      </c>
      <c r="R451" s="517">
        <v>3</v>
      </c>
      <c r="S451" s="371">
        <f t="shared" si="933"/>
        <v>0</v>
      </c>
      <c r="T451" s="372">
        <f t="shared" si="934"/>
        <v>3</v>
      </c>
      <c r="U451" s="426">
        <v>2</v>
      </c>
      <c r="V451" s="517">
        <v>0</v>
      </c>
      <c r="W451" s="371">
        <f t="shared" si="935"/>
        <v>2</v>
      </c>
      <c r="X451" s="372">
        <f t="shared" si="936"/>
        <v>0</v>
      </c>
      <c r="Y451" s="426"/>
      <c r="Z451" s="425"/>
      <c r="AA451" s="371">
        <f t="shared" si="937"/>
        <v>0</v>
      </c>
      <c r="AB451" s="372">
        <f t="shared" si="938"/>
        <v>0</v>
      </c>
      <c r="AC451" s="358">
        <f t="shared" si="939"/>
        <v>2</v>
      </c>
      <c r="AD451" s="372">
        <f t="shared" si="940"/>
        <v>3</v>
      </c>
      <c r="AE451" s="358">
        <f t="shared" si="941"/>
        <v>2</v>
      </c>
      <c r="AF451" s="372">
        <f t="shared" si="942"/>
        <v>3</v>
      </c>
      <c r="AG451" s="427" t="s">
        <v>1164</v>
      </c>
      <c r="AH451" s="633">
        <v>3.8333333333333299</v>
      </c>
      <c r="AI451" s="371">
        <f t="shared" si="943"/>
        <v>0</v>
      </c>
      <c r="AJ451" s="372">
        <f t="shared" si="944"/>
        <v>11.499999999999989</v>
      </c>
      <c r="AK451" s="426">
        <v>5</v>
      </c>
      <c r="AL451" s="517" t="s">
        <v>1164</v>
      </c>
      <c r="AM451" s="371">
        <f t="shared" si="945"/>
        <v>10</v>
      </c>
      <c r="AN451" s="372">
        <f t="shared" si="946"/>
        <v>0</v>
      </c>
      <c r="AO451" s="426"/>
      <c r="AP451" s="446"/>
      <c r="AQ451" s="371">
        <f t="shared" si="947"/>
        <v>0</v>
      </c>
      <c r="AR451" s="372">
        <f t="shared" si="948"/>
        <v>0</v>
      </c>
      <c r="AS451" s="371">
        <f t="shared" si="949"/>
        <v>5</v>
      </c>
      <c r="AT451" s="372">
        <f t="shared" si="950"/>
        <v>3.8333333333333299</v>
      </c>
      <c r="AU451" s="371">
        <f t="shared" si="951"/>
        <v>10</v>
      </c>
      <c r="AV451" s="372">
        <f t="shared" si="952"/>
        <v>11.499999999999989</v>
      </c>
      <c r="AW451" s="426" t="s">
        <v>1164</v>
      </c>
      <c r="AX451" s="633">
        <v>112.333333333333</v>
      </c>
      <c r="AY451" s="371">
        <f t="shared" si="953"/>
        <v>0</v>
      </c>
      <c r="AZ451" s="372">
        <f t="shared" si="954"/>
        <v>336.99999999999898</v>
      </c>
      <c r="BA451" s="426">
        <v>133</v>
      </c>
      <c r="BB451" s="517" t="s">
        <v>1164</v>
      </c>
      <c r="BC451" s="371">
        <f t="shared" si="955"/>
        <v>266</v>
      </c>
      <c r="BD451" s="372">
        <f t="shared" si="956"/>
        <v>0</v>
      </c>
      <c r="BE451" s="421"/>
      <c r="BF451" s="420"/>
      <c r="BG451" s="635">
        <f t="shared" si="1067"/>
        <v>0</v>
      </c>
      <c r="BH451" s="423">
        <f t="shared" si="1067"/>
        <v>0</v>
      </c>
      <c r="BI451" s="635">
        <f t="shared" si="1068"/>
        <v>133</v>
      </c>
      <c r="BJ451" s="423">
        <f t="shared" si="1068"/>
        <v>112.33333333333299</v>
      </c>
      <c r="BK451" s="635">
        <f t="shared" si="1069"/>
        <v>266</v>
      </c>
      <c r="BL451" s="423">
        <f t="shared" si="1069"/>
        <v>336.99999999999898</v>
      </c>
      <c r="BM451" s="431">
        <v>913</v>
      </c>
      <c r="BN451" s="517">
        <v>1002</v>
      </c>
      <c r="BO451" s="635">
        <f t="shared" si="1053"/>
        <v>913</v>
      </c>
      <c r="BP451" s="423">
        <f t="shared" si="1053"/>
        <v>1002</v>
      </c>
      <c r="BQ451" s="426">
        <v>376</v>
      </c>
      <c r="BR451" s="517">
        <v>361</v>
      </c>
      <c r="BS451" s="635">
        <f t="shared" si="1055"/>
        <v>376</v>
      </c>
      <c r="BT451" s="423">
        <f t="shared" si="1055"/>
        <v>361</v>
      </c>
      <c r="BU451" s="426"/>
      <c r="BV451" s="425"/>
      <c r="BW451" s="635">
        <f t="shared" si="1057"/>
        <v>0</v>
      </c>
      <c r="BX451" s="423">
        <f t="shared" si="1057"/>
        <v>0</v>
      </c>
      <c r="BY451" s="636">
        <f t="shared" si="1059"/>
        <v>1289</v>
      </c>
      <c r="BZ451" s="423">
        <f t="shared" si="1059"/>
        <v>1363</v>
      </c>
      <c r="CA451" s="636">
        <f t="shared" si="1061"/>
        <v>1289</v>
      </c>
      <c r="CB451" s="423">
        <f t="shared" si="1061"/>
        <v>1363</v>
      </c>
      <c r="CC451" s="427">
        <v>5.0575027382256303</v>
      </c>
      <c r="CD451" s="633">
        <v>5.1856287425149699</v>
      </c>
      <c r="CE451" s="635">
        <f t="shared" si="924"/>
        <v>4617.5000000000009</v>
      </c>
      <c r="CF451" s="423">
        <f t="shared" si="924"/>
        <v>5196</v>
      </c>
      <c r="CG451" s="426">
        <v>5.8284574468085104</v>
      </c>
      <c r="CH451" s="633">
        <v>6.0637119113573403</v>
      </c>
      <c r="CI451" s="635">
        <f t="shared" si="1063"/>
        <v>2191.5</v>
      </c>
      <c r="CJ451" s="423">
        <f t="shared" si="1063"/>
        <v>2189</v>
      </c>
      <c r="CK451" s="426"/>
      <c r="CL451" s="446"/>
      <c r="CM451" s="637">
        <f t="shared" si="1021"/>
        <v>0</v>
      </c>
      <c r="CN451" s="423">
        <f t="shared" si="1021"/>
        <v>0</v>
      </c>
      <c r="CO451" s="635">
        <f t="shared" si="1023"/>
        <v>5.2823894491854162</v>
      </c>
      <c r="CP451" s="423">
        <f t="shared" si="1023"/>
        <v>5.4181951577402785</v>
      </c>
      <c r="CQ451" s="635">
        <f t="shared" si="1025"/>
        <v>6809.0000000000018</v>
      </c>
      <c r="CR451" s="423">
        <f t="shared" si="1025"/>
        <v>7385</v>
      </c>
      <c r="CS451" s="426">
        <v>129.32092004381099</v>
      </c>
      <c r="CT451" s="633">
        <v>129.41417165668599</v>
      </c>
      <c r="CU451" s="635">
        <f t="shared" si="1027"/>
        <v>118069.99999999943</v>
      </c>
      <c r="CV451" s="423">
        <f t="shared" si="1027"/>
        <v>129672.99999999936</v>
      </c>
      <c r="CW451" s="426">
        <v>104.537234042553</v>
      </c>
      <c r="CX451" s="633">
        <v>105.24376731301901</v>
      </c>
      <c r="CY451" s="635">
        <f t="shared" si="1029"/>
        <v>39305.999999999927</v>
      </c>
      <c r="CZ451" s="423">
        <f t="shared" si="1029"/>
        <v>37992.999999999862</v>
      </c>
      <c r="DA451" s="421"/>
      <c r="DB451" s="420"/>
      <c r="DC451" s="635">
        <f t="shared" si="1031"/>
        <v>0</v>
      </c>
      <c r="DD451" s="423">
        <f t="shared" si="1031"/>
        <v>0</v>
      </c>
      <c r="DE451" s="635">
        <f t="shared" si="1033"/>
        <v>122.09154383242775</v>
      </c>
      <c r="DF451" s="423">
        <f t="shared" si="1033"/>
        <v>123.0124724871601</v>
      </c>
      <c r="DG451" s="635">
        <f t="shared" si="1035"/>
        <v>157375.99999999936</v>
      </c>
      <c r="DH451" s="423">
        <f t="shared" si="1035"/>
        <v>167665.99999999921</v>
      </c>
      <c r="DI451" s="635">
        <f t="shared" si="1037"/>
        <v>1291</v>
      </c>
      <c r="DJ451" s="423">
        <f t="shared" si="1037"/>
        <v>1366</v>
      </c>
      <c r="DK451" s="635">
        <f t="shared" si="1037"/>
        <v>1291</v>
      </c>
      <c r="DL451" s="423">
        <f t="shared" si="1040"/>
        <v>1366</v>
      </c>
      <c r="DM451" s="635">
        <f t="shared" si="1041"/>
        <v>5.2819519752130146</v>
      </c>
      <c r="DN451" s="423">
        <f t="shared" si="1041"/>
        <v>5.4147144948755495</v>
      </c>
      <c r="DO451" s="635">
        <f t="shared" si="1043"/>
        <v>6819.0000000000018</v>
      </c>
      <c r="DP451" s="423">
        <f t="shared" si="1043"/>
        <v>7396.5000000000009</v>
      </c>
      <c r="DQ451" s="635">
        <f t="shared" si="1045"/>
        <v>122.10844306738912</v>
      </c>
      <c r="DR451" s="423">
        <f t="shared" si="1045"/>
        <v>122.98901903367438</v>
      </c>
      <c r="DS451" s="635">
        <f t="shared" si="1047"/>
        <v>157641.99999999936</v>
      </c>
      <c r="DT451" s="423">
        <f t="shared" si="1047"/>
        <v>168002.99999999921</v>
      </c>
      <c r="DU451" s="424">
        <v>901</v>
      </c>
      <c r="DV451" s="517">
        <v>939</v>
      </c>
      <c r="DW451" s="635">
        <f t="shared" si="1049"/>
        <v>901</v>
      </c>
      <c r="DX451" s="423">
        <f t="shared" si="1049"/>
        <v>939</v>
      </c>
      <c r="DY451" s="426">
        <v>607</v>
      </c>
      <c r="DZ451" s="517">
        <v>678</v>
      </c>
      <c r="EA451" s="635">
        <f t="shared" si="1013"/>
        <v>607</v>
      </c>
      <c r="EB451" s="423">
        <f t="shared" si="1013"/>
        <v>678</v>
      </c>
      <c r="EC451" s="426"/>
      <c r="ED451" s="425"/>
      <c r="EE451" s="635">
        <f t="shared" si="1015"/>
        <v>0</v>
      </c>
      <c r="EF451" s="423">
        <f t="shared" si="1015"/>
        <v>0</v>
      </c>
      <c r="EG451" s="636">
        <f t="shared" si="1017"/>
        <v>1508</v>
      </c>
      <c r="EH451" s="423">
        <f t="shared" si="1017"/>
        <v>1617</v>
      </c>
      <c r="EI451" s="636">
        <f t="shared" si="1019"/>
        <v>1508</v>
      </c>
      <c r="EJ451" s="423">
        <f t="shared" si="1019"/>
        <v>1617</v>
      </c>
      <c r="EK451" s="427">
        <v>3.5410654827968902</v>
      </c>
      <c r="EL451" s="634">
        <v>3.6421725239616598</v>
      </c>
      <c r="EM451" s="635">
        <f t="shared" si="1065"/>
        <v>3190.4999999999982</v>
      </c>
      <c r="EN451" s="423">
        <f t="shared" si="1065"/>
        <v>3419.9999999999986</v>
      </c>
      <c r="EO451" s="426">
        <v>4.2660626029654001</v>
      </c>
      <c r="EP451" s="634">
        <v>4.2367256637168103</v>
      </c>
      <c r="EQ451" s="635">
        <f t="shared" si="1051"/>
        <v>2589.4999999999977</v>
      </c>
      <c r="ER451" s="423">
        <f t="shared" si="1051"/>
        <v>2872.4999999999973</v>
      </c>
      <c r="ES451" s="426"/>
      <c r="ET451" s="446"/>
      <c r="EU451" s="371">
        <f t="shared" si="957"/>
        <v>0</v>
      </c>
      <c r="EV451" s="372">
        <f t="shared" si="958"/>
        <v>0</v>
      </c>
      <c r="EW451" s="371">
        <f t="shared" si="989"/>
        <v>3.8328912466843477</v>
      </c>
      <c r="EX451" s="372">
        <f t="shared" si="989"/>
        <v>3.8914656771799607</v>
      </c>
      <c r="EY451" s="371">
        <f t="shared" si="990"/>
        <v>5779.9999999999964</v>
      </c>
      <c r="EZ451" s="372">
        <f t="shared" si="990"/>
        <v>6292.4999999999964</v>
      </c>
      <c r="FA451" s="426">
        <v>81.332963374028793</v>
      </c>
      <c r="FB451" s="633">
        <v>81.528221512247001</v>
      </c>
      <c r="FC451" s="371">
        <f t="shared" si="991"/>
        <v>73280.999999999942</v>
      </c>
      <c r="FD451" s="372">
        <f t="shared" si="991"/>
        <v>76554.999999999927</v>
      </c>
      <c r="FE451" s="426">
        <v>66.418451400329403</v>
      </c>
      <c r="FF451" s="633">
        <v>65.169616519173999</v>
      </c>
      <c r="FG451" s="371">
        <f t="shared" si="992"/>
        <v>40315.999999999949</v>
      </c>
      <c r="FH451" s="372">
        <f t="shared" si="992"/>
        <v>44184.999999999971</v>
      </c>
      <c r="FI451" s="421"/>
      <c r="FJ451" s="420"/>
      <c r="FK451" s="371">
        <f t="shared" si="993"/>
        <v>0</v>
      </c>
      <c r="FL451" s="372">
        <f t="shared" si="993"/>
        <v>0</v>
      </c>
      <c r="FM451" s="371">
        <f t="shared" si="994"/>
        <v>75.329575596816895</v>
      </c>
      <c r="FN451" s="372">
        <f t="shared" si="994"/>
        <v>74.66914038342604</v>
      </c>
      <c r="FO451" s="371">
        <f t="shared" si="995"/>
        <v>113596.99999999988</v>
      </c>
      <c r="FP451" s="372">
        <f t="shared" si="995"/>
        <v>120739.99999999991</v>
      </c>
      <c r="FQ451" s="424">
        <v>128</v>
      </c>
      <c r="FR451" s="425">
        <v>123</v>
      </c>
      <c r="FS451" s="371">
        <f t="shared" si="996"/>
        <v>128</v>
      </c>
      <c r="FT451" s="372">
        <f t="shared" si="996"/>
        <v>123</v>
      </c>
      <c r="FU451" s="426">
        <v>7.578125</v>
      </c>
      <c r="FV451" s="425">
        <v>8.10569105691056</v>
      </c>
      <c r="FW451" s="371">
        <f t="shared" si="997"/>
        <v>970</v>
      </c>
      <c r="FX451" s="372">
        <f t="shared" si="997"/>
        <v>996.99999999999886</v>
      </c>
      <c r="FY451" s="426">
        <v>89.7578125</v>
      </c>
      <c r="FZ451" s="425">
        <v>74.300813008130007</v>
      </c>
      <c r="GA451" s="371">
        <f t="shared" si="998"/>
        <v>11489</v>
      </c>
      <c r="GB451" s="372">
        <f t="shared" si="998"/>
        <v>9138.9999999999909</v>
      </c>
      <c r="GC451" s="406">
        <f t="shared" si="962"/>
        <v>1814</v>
      </c>
      <c r="GD451" s="372">
        <f t="shared" si="962"/>
        <v>1944</v>
      </c>
      <c r="GE451" s="371">
        <f t="shared" si="962"/>
        <v>1814</v>
      </c>
      <c r="GF451" s="372">
        <f t="shared" si="960"/>
        <v>1944</v>
      </c>
      <c r="GG451" s="371">
        <f t="shared" si="999"/>
        <v>7807.9999999999991</v>
      </c>
      <c r="GH451" s="372">
        <f t="shared" si="999"/>
        <v>8627.4999999999982</v>
      </c>
      <c r="GI451" s="371">
        <f t="shared" si="1000"/>
        <v>191350.99999999936</v>
      </c>
      <c r="GJ451" s="372">
        <f t="shared" si="1000"/>
        <v>206564.9999999993</v>
      </c>
      <c r="GK451" s="406">
        <f t="shared" si="963"/>
        <v>985</v>
      </c>
      <c r="GL451" s="372">
        <f t="shared" si="963"/>
        <v>1039</v>
      </c>
      <c r="GM451" s="371">
        <f t="shared" si="963"/>
        <v>985</v>
      </c>
      <c r="GN451" s="372">
        <f t="shared" si="961"/>
        <v>1039</v>
      </c>
      <c r="GO451" s="371">
        <f t="shared" si="1001"/>
        <v>4790.9999999999982</v>
      </c>
      <c r="GP451" s="372">
        <f t="shared" si="1001"/>
        <v>5061.4999999999973</v>
      </c>
      <c r="GQ451" s="371">
        <f t="shared" si="1002"/>
        <v>79887.999999999884</v>
      </c>
      <c r="GR451" s="372">
        <f t="shared" si="1002"/>
        <v>82177.999999999825</v>
      </c>
      <c r="GS451" s="406">
        <f t="shared" si="964"/>
        <v>2799</v>
      </c>
      <c r="GT451" s="372">
        <f t="shared" si="964"/>
        <v>2983</v>
      </c>
      <c r="GU451" s="371">
        <f t="shared" si="964"/>
        <v>2799</v>
      </c>
      <c r="GV451" s="372">
        <f t="shared" si="964"/>
        <v>2983</v>
      </c>
      <c r="GW451" s="371">
        <f t="shared" si="1003"/>
        <v>12598.999999999996</v>
      </c>
      <c r="GX451" s="372">
        <f t="shared" si="1003"/>
        <v>13688.999999999996</v>
      </c>
      <c r="GY451" s="371">
        <f t="shared" si="1003"/>
        <v>271238.99999999924</v>
      </c>
      <c r="GZ451" s="372">
        <f t="shared" si="1003"/>
        <v>288742.99999999913</v>
      </c>
      <c r="HA451" s="406">
        <f t="shared" si="965"/>
        <v>0</v>
      </c>
      <c r="HB451" s="372">
        <f t="shared" si="965"/>
        <v>0</v>
      </c>
      <c r="HC451" s="371">
        <f t="shared" si="965"/>
        <v>0</v>
      </c>
      <c r="HD451" s="372">
        <f t="shared" si="965"/>
        <v>0</v>
      </c>
      <c r="HE451" s="371" t="str">
        <f t="shared" si="966"/>
        <v/>
      </c>
      <c r="HF451" s="372" t="str">
        <f t="shared" si="966"/>
        <v/>
      </c>
      <c r="HG451" s="371" t="str">
        <f t="shared" si="1004"/>
        <v/>
      </c>
      <c r="HH451" s="372" t="str">
        <f t="shared" si="1004"/>
        <v/>
      </c>
      <c r="HI451" s="406">
        <f t="shared" si="1005"/>
        <v>13568.999999999998</v>
      </c>
      <c r="HJ451" s="372">
        <f t="shared" si="1005"/>
        <v>14685.999999999995</v>
      </c>
      <c r="HK451" s="371">
        <f t="shared" si="1006"/>
        <v>282727.99999999924</v>
      </c>
      <c r="HL451" s="371">
        <f t="shared" si="1006"/>
        <v>297881.99999999913</v>
      </c>
    </row>
    <row r="452" spans="1:220" ht="15">
      <c r="A452" s="512" t="s">
        <v>288</v>
      </c>
      <c r="B452" s="514" t="s">
        <v>522</v>
      </c>
      <c r="C452" s="115"/>
      <c r="D452" s="515">
        <v>234076</v>
      </c>
      <c r="E452" s="516">
        <v>1</v>
      </c>
      <c r="F452" s="676">
        <v>3560</v>
      </c>
      <c r="G452" s="420">
        <v>3561</v>
      </c>
      <c r="H452" s="421">
        <v>3</v>
      </c>
      <c r="I452" s="517">
        <v>0</v>
      </c>
      <c r="J452" s="371">
        <f t="shared" si="927"/>
        <v>3557</v>
      </c>
      <c r="K452" s="372">
        <f t="shared" si="928"/>
        <v>3561</v>
      </c>
      <c r="L452" s="420">
        <v>120</v>
      </c>
      <c r="M452" s="371">
        <f t="shared" si="929"/>
        <v>3557</v>
      </c>
      <c r="N452" s="372">
        <f t="shared" si="930"/>
        <v>3561</v>
      </c>
      <c r="O452" s="371">
        <f t="shared" si="931"/>
        <v>3557</v>
      </c>
      <c r="P452" s="372">
        <f t="shared" si="932"/>
        <v>3561</v>
      </c>
      <c r="Q452" s="424">
        <v>0</v>
      </c>
      <c r="R452" s="517">
        <v>12</v>
      </c>
      <c r="S452" s="371">
        <f t="shared" si="933"/>
        <v>0</v>
      </c>
      <c r="T452" s="372">
        <f t="shared" si="934"/>
        <v>12</v>
      </c>
      <c r="U452" s="426">
        <v>0</v>
      </c>
      <c r="V452" s="517">
        <v>1</v>
      </c>
      <c r="W452" s="371">
        <f t="shared" si="935"/>
        <v>0</v>
      </c>
      <c r="X452" s="372">
        <f t="shared" si="936"/>
        <v>1</v>
      </c>
      <c r="Y452" s="426"/>
      <c r="Z452" s="425"/>
      <c r="AA452" s="371">
        <f t="shared" si="937"/>
        <v>0</v>
      </c>
      <c r="AB452" s="372">
        <f t="shared" si="938"/>
        <v>0</v>
      </c>
      <c r="AC452" s="358">
        <f t="shared" si="939"/>
        <v>0</v>
      </c>
      <c r="AD452" s="372">
        <f t="shared" si="940"/>
        <v>13</v>
      </c>
      <c r="AE452" s="358">
        <f t="shared" si="941"/>
        <v>0</v>
      </c>
      <c r="AF452" s="372">
        <f t="shared" si="942"/>
        <v>13</v>
      </c>
      <c r="AG452" s="427" t="s">
        <v>1164</v>
      </c>
      <c r="AH452" s="633">
        <v>4</v>
      </c>
      <c r="AI452" s="371">
        <f t="shared" si="943"/>
        <v>0</v>
      </c>
      <c r="AJ452" s="372">
        <f t="shared" si="944"/>
        <v>48</v>
      </c>
      <c r="AK452" s="426" t="s">
        <v>1164</v>
      </c>
      <c r="AL452" s="517">
        <v>14</v>
      </c>
      <c r="AM452" s="371">
        <f t="shared" si="945"/>
        <v>0</v>
      </c>
      <c r="AN452" s="372">
        <f t="shared" si="946"/>
        <v>14</v>
      </c>
      <c r="AO452" s="426"/>
      <c r="AP452" s="446"/>
      <c r="AQ452" s="371">
        <f t="shared" si="947"/>
        <v>0</v>
      </c>
      <c r="AR452" s="372">
        <f t="shared" si="948"/>
        <v>0</v>
      </c>
      <c r="AS452" s="371">
        <f t="shared" si="949"/>
        <v>0</v>
      </c>
      <c r="AT452" s="372">
        <f t="shared" si="950"/>
        <v>4.7692307692307692</v>
      </c>
      <c r="AU452" s="371">
        <f t="shared" si="951"/>
        <v>0</v>
      </c>
      <c r="AV452" s="372">
        <f t="shared" si="952"/>
        <v>62</v>
      </c>
      <c r="AW452" s="426" t="s">
        <v>1164</v>
      </c>
      <c r="AX452" s="633">
        <v>121.666666666666</v>
      </c>
      <c r="AY452" s="371">
        <f t="shared" si="953"/>
        <v>0</v>
      </c>
      <c r="AZ452" s="372">
        <f t="shared" si="954"/>
        <v>1459.999999999992</v>
      </c>
      <c r="BA452" s="426" t="s">
        <v>1164</v>
      </c>
      <c r="BB452" s="517">
        <v>79</v>
      </c>
      <c r="BC452" s="371">
        <f t="shared" si="955"/>
        <v>0</v>
      </c>
      <c r="BD452" s="372">
        <f t="shared" si="956"/>
        <v>79</v>
      </c>
      <c r="BE452" s="421"/>
      <c r="BF452" s="420"/>
      <c r="BG452" s="635">
        <f t="shared" si="1067"/>
        <v>0</v>
      </c>
      <c r="BH452" s="423">
        <f t="shared" si="1067"/>
        <v>0</v>
      </c>
      <c r="BI452" s="635">
        <f t="shared" si="1068"/>
        <v>0</v>
      </c>
      <c r="BJ452" s="423">
        <f t="shared" si="1068"/>
        <v>118.38461538461478</v>
      </c>
      <c r="BK452" s="635">
        <f t="shared" si="1069"/>
        <v>0</v>
      </c>
      <c r="BL452" s="423">
        <f t="shared" si="1069"/>
        <v>1538.999999999992</v>
      </c>
      <c r="BM452" s="431">
        <v>2898</v>
      </c>
      <c r="BN452" s="517">
        <v>2780</v>
      </c>
      <c r="BO452" s="635">
        <f t="shared" si="1053"/>
        <v>2898</v>
      </c>
      <c r="BP452" s="423">
        <f t="shared" si="1053"/>
        <v>2780</v>
      </c>
      <c r="BQ452" s="426">
        <v>118</v>
      </c>
      <c r="BR452" s="517">
        <v>186</v>
      </c>
      <c r="BS452" s="635">
        <f t="shared" si="1055"/>
        <v>118</v>
      </c>
      <c r="BT452" s="423">
        <f t="shared" si="1055"/>
        <v>186</v>
      </c>
      <c r="BU452" s="426"/>
      <c r="BV452" s="425"/>
      <c r="BW452" s="635">
        <f t="shared" si="1057"/>
        <v>0</v>
      </c>
      <c r="BX452" s="423">
        <f t="shared" si="1057"/>
        <v>0</v>
      </c>
      <c r="BY452" s="636">
        <f t="shared" si="1059"/>
        <v>3016</v>
      </c>
      <c r="BZ452" s="423">
        <f t="shared" si="1059"/>
        <v>2966</v>
      </c>
      <c r="CA452" s="636">
        <f t="shared" si="1061"/>
        <v>3016</v>
      </c>
      <c r="CB452" s="423">
        <f t="shared" si="1061"/>
        <v>2966</v>
      </c>
      <c r="CC452" s="427">
        <v>4.1261214630779799</v>
      </c>
      <c r="CD452" s="633">
        <v>4.1068345323740996</v>
      </c>
      <c r="CE452" s="635">
        <f t="shared" si="924"/>
        <v>11957.499999999985</v>
      </c>
      <c r="CF452" s="423">
        <f t="shared" si="924"/>
        <v>11416.999999999996</v>
      </c>
      <c r="CG452" s="426">
        <v>4.7627118644067696</v>
      </c>
      <c r="CH452" s="633">
        <v>4.7526881720430101</v>
      </c>
      <c r="CI452" s="635">
        <f t="shared" si="1063"/>
        <v>561.99999999999886</v>
      </c>
      <c r="CJ452" s="423">
        <f t="shared" si="1063"/>
        <v>883.99999999999989</v>
      </c>
      <c r="CK452" s="426"/>
      <c r="CL452" s="446"/>
      <c r="CM452" s="637">
        <f t="shared" si="1021"/>
        <v>0</v>
      </c>
      <c r="CN452" s="423">
        <f t="shared" si="1021"/>
        <v>0</v>
      </c>
      <c r="CO452" s="635">
        <f t="shared" si="1023"/>
        <v>4.1510278514588803</v>
      </c>
      <c r="CP452" s="423">
        <f t="shared" si="1023"/>
        <v>4.1473364801078878</v>
      </c>
      <c r="CQ452" s="635">
        <f t="shared" si="1025"/>
        <v>12519.499999999984</v>
      </c>
      <c r="CR452" s="423">
        <f t="shared" si="1025"/>
        <v>12300.999999999995</v>
      </c>
      <c r="CS452" s="426">
        <v>115.737577639751</v>
      </c>
      <c r="CT452" s="633">
        <v>115.431115107913</v>
      </c>
      <c r="CU452" s="635">
        <f t="shared" si="1027"/>
        <v>335407.49999999837</v>
      </c>
      <c r="CV452" s="423">
        <f t="shared" si="1027"/>
        <v>320898.49999999814</v>
      </c>
      <c r="CW452" s="426">
        <v>105.52118644067799</v>
      </c>
      <c r="CX452" s="633">
        <v>106.32526881720401</v>
      </c>
      <c r="CY452" s="635">
        <f t="shared" si="1029"/>
        <v>12451.500000000004</v>
      </c>
      <c r="CZ452" s="423">
        <f t="shared" si="1029"/>
        <v>19776.499999999945</v>
      </c>
      <c r="DA452" s="421"/>
      <c r="DB452" s="420"/>
      <c r="DC452" s="635">
        <f t="shared" si="1031"/>
        <v>0</v>
      </c>
      <c r="DD452" s="423">
        <f t="shared" si="1031"/>
        <v>0</v>
      </c>
      <c r="DE452" s="635">
        <f t="shared" si="1033"/>
        <v>115.33786472148488</v>
      </c>
      <c r="DF452" s="423">
        <f t="shared" si="1033"/>
        <v>114.86008091705936</v>
      </c>
      <c r="DG452" s="635">
        <f t="shared" si="1035"/>
        <v>347858.99999999837</v>
      </c>
      <c r="DH452" s="423">
        <f t="shared" si="1035"/>
        <v>340674.99999999808</v>
      </c>
      <c r="DI452" s="635">
        <f t="shared" si="1037"/>
        <v>3016</v>
      </c>
      <c r="DJ452" s="423">
        <f t="shared" si="1037"/>
        <v>2979</v>
      </c>
      <c r="DK452" s="635">
        <f t="shared" si="1037"/>
        <v>3016</v>
      </c>
      <c r="DL452" s="423">
        <f t="shared" si="1040"/>
        <v>2979</v>
      </c>
      <c r="DM452" s="635">
        <f t="shared" si="1041"/>
        <v>4.1510278514588803</v>
      </c>
      <c r="DN452" s="423">
        <f t="shared" si="1041"/>
        <v>4.1500503524672689</v>
      </c>
      <c r="DO452" s="635">
        <f t="shared" si="1043"/>
        <v>12519.499999999984</v>
      </c>
      <c r="DP452" s="423">
        <f t="shared" si="1043"/>
        <v>12362.999999999995</v>
      </c>
      <c r="DQ452" s="635">
        <f t="shared" si="1045"/>
        <v>115.33786472148488</v>
      </c>
      <c r="DR452" s="423">
        <f t="shared" si="1045"/>
        <v>114.87546156428267</v>
      </c>
      <c r="DS452" s="635">
        <f t="shared" si="1047"/>
        <v>347858.99999999837</v>
      </c>
      <c r="DT452" s="423">
        <f t="shared" si="1047"/>
        <v>342213.99999999808</v>
      </c>
      <c r="DU452" s="424">
        <v>423</v>
      </c>
      <c r="DV452" s="517">
        <v>455</v>
      </c>
      <c r="DW452" s="635">
        <f t="shared" si="1049"/>
        <v>423</v>
      </c>
      <c r="DX452" s="423">
        <f t="shared" si="1049"/>
        <v>455</v>
      </c>
      <c r="DY452" s="426">
        <v>104</v>
      </c>
      <c r="DZ452" s="517">
        <v>96</v>
      </c>
      <c r="EA452" s="635">
        <f t="shared" si="1013"/>
        <v>104</v>
      </c>
      <c r="EB452" s="423">
        <f t="shared" si="1013"/>
        <v>96</v>
      </c>
      <c r="EC452" s="426"/>
      <c r="ED452" s="425"/>
      <c r="EE452" s="635">
        <f t="shared" si="1015"/>
        <v>0</v>
      </c>
      <c r="EF452" s="423">
        <f t="shared" si="1015"/>
        <v>0</v>
      </c>
      <c r="EG452" s="636">
        <f t="shared" si="1017"/>
        <v>527</v>
      </c>
      <c r="EH452" s="423">
        <f t="shared" si="1017"/>
        <v>551</v>
      </c>
      <c r="EI452" s="636">
        <f t="shared" si="1019"/>
        <v>527</v>
      </c>
      <c r="EJ452" s="423">
        <f t="shared" si="1019"/>
        <v>551</v>
      </c>
      <c r="EK452" s="427">
        <v>2.77186761229314</v>
      </c>
      <c r="EL452" s="634">
        <v>2.76043956043956</v>
      </c>
      <c r="EM452" s="635">
        <f t="shared" si="1065"/>
        <v>1172.4999999999982</v>
      </c>
      <c r="EN452" s="423">
        <f t="shared" si="1065"/>
        <v>1255.9999999999998</v>
      </c>
      <c r="EO452" s="426">
        <v>3.5817307692307598</v>
      </c>
      <c r="EP452" s="634">
        <v>3.3958333333333299</v>
      </c>
      <c r="EQ452" s="635">
        <f t="shared" si="1051"/>
        <v>372.49999999999903</v>
      </c>
      <c r="ER452" s="423">
        <f t="shared" si="1051"/>
        <v>325.99999999999966</v>
      </c>
      <c r="ES452" s="426"/>
      <c r="ET452" s="446"/>
      <c r="EU452" s="371">
        <f t="shared" si="957"/>
        <v>0</v>
      </c>
      <c r="EV452" s="372">
        <f t="shared" si="958"/>
        <v>0</v>
      </c>
      <c r="EW452" s="371">
        <f t="shared" si="989"/>
        <v>2.9316888045540743</v>
      </c>
      <c r="EX452" s="372">
        <f t="shared" si="989"/>
        <v>2.87114337568058</v>
      </c>
      <c r="EY452" s="371">
        <f t="shared" si="990"/>
        <v>1544.9999999999973</v>
      </c>
      <c r="EZ452" s="372">
        <f t="shared" si="990"/>
        <v>1581.9999999999995</v>
      </c>
      <c r="FA452" s="426">
        <v>74.826241134751697</v>
      </c>
      <c r="FB452" s="633">
        <v>73.210989010988996</v>
      </c>
      <c r="FC452" s="371">
        <f t="shared" si="991"/>
        <v>31651.499999999967</v>
      </c>
      <c r="FD452" s="372">
        <f t="shared" si="991"/>
        <v>33310.999999999993</v>
      </c>
      <c r="FE452" s="426">
        <v>61.110576923076898</v>
      </c>
      <c r="FF452" s="633">
        <v>59.8072916666666</v>
      </c>
      <c r="FG452" s="371">
        <f t="shared" si="992"/>
        <v>6355.4999999999973</v>
      </c>
      <c r="FH452" s="372">
        <f t="shared" si="992"/>
        <v>5741.4999999999936</v>
      </c>
      <c r="FI452" s="421"/>
      <c r="FJ452" s="420"/>
      <c r="FK452" s="371">
        <f t="shared" si="993"/>
        <v>0</v>
      </c>
      <c r="FL452" s="372">
        <f t="shared" si="993"/>
        <v>0</v>
      </c>
      <c r="FM452" s="371">
        <f t="shared" si="994"/>
        <v>72.119544592030294</v>
      </c>
      <c r="FN452" s="372">
        <f t="shared" si="994"/>
        <v>70.875680580762221</v>
      </c>
      <c r="FO452" s="371">
        <f t="shared" si="995"/>
        <v>38006.999999999964</v>
      </c>
      <c r="FP452" s="372">
        <f t="shared" si="995"/>
        <v>39052.499999999985</v>
      </c>
      <c r="FQ452" s="424">
        <v>14</v>
      </c>
      <c r="FR452" s="425">
        <v>31</v>
      </c>
      <c r="FS452" s="371">
        <f t="shared" si="996"/>
        <v>14</v>
      </c>
      <c r="FT452" s="372">
        <f t="shared" si="996"/>
        <v>31</v>
      </c>
      <c r="FU452" s="426">
        <v>3.625</v>
      </c>
      <c r="FV452" s="425">
        <v>3.8387096774193501</v>
      </c>
      <c r="FW452" s="371">
        <f t="shared" si="997"/>
        <v>50.75</v>
      </c>
      <c r="FX452" s="372">
        <f t="shared" si="997"/>
        <v>118.99999999999986</v>
      </c>
      <c r="FY452" s="426">
        <v>71.6875</v>
      </c>
      <c r="FZ452" s="425">
        <v>61.951612903225801</v>
      </c>
      <c r="GA452" s="371">
        <f t="shared" si="998"/>
        <v>1003.625</v>
      </c>
      <c r="GB452" s="372">
        <f t="shared" si="998"/>
        <v>1920.4999999999998</v>
      </c>
      <c r="GC452" s="406">
        <f t="shared" si="962"/>
        <v>3321</v>
      </c>
      <c r="GD452" s="372">
        <f t="shared" si="962"/>
        <v>3247</v>
      </c>
      <c r="GE452" s="371">
        <f t="shared" si="962"/>
        <v>3321</v>
      </c>
      <c r="GF452" s="372">
        <f t="shared" si="960"/>
        <v>3247</v>
      </c>
      <c r="GG452" s="371">
        <f t="shared" si="999"/>
        <v>13129.999999999984</v>
      </c>
      <c r="GH452" s="372">
        <f t="shared" si="999"/>
        <v>12720.999999999996</v>
      </c>
      <c r="GI452" s="371">
        <f t="shared" si="1000"/>
        <v>367058.99999999831</v>
      </c>
      <c r="GJ452" s="372">
        <f t="shared" si="1000"/>
        <v>355669.49999999814</v>
      </c>
      <c r="GK452" s="406">
        <f t="shared" si="963"/>
        <v>222</v>
      </c>
      <c r="GL452" s="372">
        <f t="shared" si="963"/>
        <v>283</v>
      </c>
      <c r="GM452" s="371">
        <f t="shared" si="963"/>
        <v>222</v>
      </c>
      <c r="GN452" s="372">
        <f t="shared" si="961"/>
        <v>283</v>
      </c>
      <c r="GO452" s="371">
        <f t="shared" si="1001"/>
        <v>934.49999999999795</v>
      </c>
      <c r="GP452" s="372">
        <f t="shared" si="1001"/>
        <v>1223.9999999999995</v>
      </c>
      <c r="GQ452" s="371">
        <f t="shared" si="1002"/>
        <v>18807</v>
      </c>
      <c r="GR452" s="372">
        <f t="shared" si="1002"/>
        <v>25596.999999999938</v>
      </c>
      <c r="GS452" s="406">
        <f t="shared" si="964"/>
        <v>3543</v>
      </c>
      <c r="GT452" s="372">
        <f t="shared" si="964"/>
        <v>3530</v>
      </c>
      <c r="GU452" s="371">
        <f t="shared" si="964"/>
        <v>3543</v>
      </c>
      <c r="GV452" s="372">
        <f t="shared" si="964"/>
        <v>3530</v>
      </c>
      <c r="GW452" s="371">
        <f t="shared" si="1003"/>
        <v>14064.499999999982</v>
      </c>
      <c r="GX452" s="372">
        <f t="shared" si="1003"/>
        <v>13944.999999999996</v>
      </c>
      <c r="GY452" s="371">
        <f t="shared" si="1003"/>
        <v>385865.99999999831</v>
      </c>
      <c r="GZ452" s="372">
        <f t="shared" si="1003"/>
        <v>381266.49999999808</v>
      </c>
      <c r="HA452" s="406">
        <f t="shared" si="965"/>
        <v>0</v>
      </c>
      <c r="HB452" s="372">
        <f t="shared" si="965"/>
        <v>0</v>
      </c>
      <c r="HC452" s="371">
        <f t="shared" si="965"/>
        <v>0</v>
      </c>
      <c r="HD452" s="372">
        <f t="shared" si="965"/>
        <v>0</v>
      </c>
      <c r="HE452" s="371" t="str">
        <f t="shared" si="966"/>
        <v/>
      </c>
      <c r="HF452" s="372" t="str">
        <f t="shared" si="966"/>
        <v/>
      </c>
      <c r="HG452" s="371" t="str">
        <f t="shared" si="1004"/>
        <v/>
      </c>
      <c r="HH452" s="372" t="str">
        <f t="shared" si="1004"/>
        <v/>
      </c>
      <c r="HI452" s="406">
        <f t="shared" si="1005"/>
        <v>14115.249999999982</v>
      </c>
      <c r="HJ452" s="372">
        <f t="shared" si="1005"/>
        <v>14063.999999999995</v>
      </c>
      <c r="HK452" s="371">
        <f t="shared" si="1006"/>
        <v>386869.62499999831</v>
      </c>
      <c r="HL452" s="371">
        <f t="shared" si="1006"/>
        <v>383186.99999999808</v>
      </c>
    </row>
    <row r="453" spans="1:220" ht="15">
      <c r="A453" s="512" t="s">
        <v>288</v>
      </c>
      <c r="B453" s="514" t="s">
        <v>523</v>
      </c>
      <c r="C453" s="115"/>
      <c r="D453" s="515">
        <v>233921</v>
      </c>
      <c r="E453" s="516">
        <v>1</v>
      </c>
      <c r="F453" s="676">
        <v>5307</v>
      </c>
      <c r="G453" s="420">
        <v>5563</v>
      </c>
      <c r="H453" s="421">
        <v>163</v>
      </c>
      <c r="I453" s="517">
        <v>235</v>
      </c>
      <c r="J453" s="371">
        <f t="shared" si="927"/>
        <v>5144</v>
      </c>
      <c r="K453" s="372">
        <f t="shared" si="928"/>
        <v>5328</v>
      </c>
      <c r="L453" s="420" t="s">
        <v>998</v>
      </c>
      <c r="M453" s="371">
        <f t="shared" si="929"/>
        <v>5144</v>
      </c>
      <c r="N453" s="372">
        <f t="shared" si="930"/>
        <v>5328</v>
      </c>
      <c r="O453" s="371">
        <f t="shared" si="931"/>
        <v>5144</v>
      </c>
      <c r="P453" s="372">
        <f t="shared" si="932"/>
        <v>5328</v>
      </c>
      <c r="Q453" s="424">
        <v>1</v>
      </c>
      <c r="R453" s="517">
        <v>0</v>
      </c>
      <c r="S453" s="371">
        <f t="shared" si="933"/>
        <v>1</v>
      </c>
      <c r="T453" s="372">
        <f t="shared" si="934"/>
        <v>0</v>
      </c>
      <c r="U453" s="426">
        <v>0</v>
      </c>
      <c r="V453" s="517">
        <v>0</v>
      </c>
      <c r="W453" s="371">
        <f t="shared" si="935"/>
        <v>0</v>
      </c>
      <c r="X453" s="372">
        <f t="shared" si="936"/>
        <v>0</v>
      </c>
      <c r="Y453" s="426"/>
      <c r="Z453" s="425"/>
      <c r="AA453" s="371">
        <f t="shared" si="937"/>
        <v>0</v>
      </c>
      <c r="AB453" s="372">
        <f t="shared" si="938"/>
        <v>0</v>
      </c>
      <c r="AC453" s="358">
        <f t="shared" si="939"/>
        <v>1</v>
      </c>
      <c r="AD453" s="372">
        <f t="shared" si="940"/>
        <v>0</v>
      </c>
      <c r="AE453" s="358">
        <f t="shared" si="941"/>
        <v>1</v>
      </c>
      <c r="AF453" s="372">
        <f t="shared" si="942"/>
        <v>0</v>
      </c>
      <c r="AG453" s="427">
        <v>4</v>
      </c>
      <c r="AH453" s="633" t="s">
        <v>1164</v>
      </c>
      <c r="AI453" s="371">
        <f t="shared" si="943"/>
        <v>4</v>
      </c>
      <c r="AJ453" s="372">
        <f t="shared" si="944"/>
        <v>0</v>
      </c>
      <c r="AK453" s="426" t="s">
        <v>1164</v>
      </c>
      <c r="AL453" s="517" t="s">
        <v>1164</v>
      </c>
      <c r="AM453" s="371">
        <f t="shared" si="945"/>
        <v>0</v>
      </c>
      <c r="AN453" s="372">
        <f t="shared" si="946"/>
        <v>0</v>
      </c>
      <c r="AO453" s="426"/>
      <c r="AP453" s="446"/>
      <c r="AQ453" s="371">
        <f t="shared" si="947"/>
        <v>0</v>
      </c>
      <c r="AR453" s="372">
        <f t="shared" si="948"/>
        <v>0</v>
      </c>
      <c r="AS453" s="371">
        <f t="shared" si="949"/>
        <v>4</v>
      </c>
      <c r="AT453" s="372">
        <f t="shared" si="950"/>
        <v>0</v>
      </c>
      <c r="AU453" s="371">
        <f t="shared" si="951"/>
        <v>4</v>
      </c>
      <c r="AV453" s="372">
        <f t="shared" si="952"/>
        <v>0</v>
      </c>
      <c r="AW453" s="426">
        <v>174</v>
      </c>
      <c r="AX453" s="633" t="s">
        <v>1164</v>
      </c>
      <c r="AY453" s="371">
        <f t="shared" si="953"/>
        <v>174</v>
      </c>
      <c r="AZ453" s="372">
        <f t="shared" si="954"/>
        <v>0</v>
      </c>
      <c r="BA453" s="426" t="s">
        <v>1164</v>
      </c>
      <c r="BB453" s="517" t="s">
        <v>1164</v>
      </c>
      <c r="BC453" s="371">
        <f t="shared" si="955"/>
        <v>0</v>
      </c>
      <c r="BD453" s="372">
        <f t="shared" si="956"/>
        <v>0</v>
      </c>
      <c r="BE453" s="421"/>
      <c r="BF453" s="420"/>
      <c r="BG453" s="635">
        <f t="shared" si="1067"/>
        <v>0</v>
      </c>
      <c r="BH453" s="423">
        <f t="shared" si="1067"/>
        <v>0</v>
      </c>
      <c r="BI453" s="635">
        <f t="shared" si="1068"/>
        <v>174</v>
      </c>
      <c r="BJ453" s="423">
        <f t="shared" si="1068"/>
        <v>0</v>
      </c>
      <c r="BK453" s="635">
        <f t="shared" si="1069"/>
        <v>174</v>
      </c>
      <c r="BL453" s="423">
        <f t="shared" si="1069"/>
        <v>0</v>
      </c>
      <c r="BM453" s="431">
        <v>3962</v>
      </c>
      <c r="BN453" s="517">
        <v>4188</v>
      </c>
      <c r="BO453" s="635">
        <f t="shared" si="1053"/>
        <v>3962</v>
      </c>
      <c r="BP453" s="423">
        <f t="shared" si="1053"/>
        <v>4188</v>
      </c>
      <c r="BQ453" s="426">
        <v>293</v>
      </c>
      <c r="BR453" s="517">
        <v>282</v>
      </c>
      <c r="BS453" s="635">
        <f t="shared" si="1055"/>
        <v>293</v>
      </c>
      <c r="BT453" s="423">
        <f t="shared" si="1055"/>
        <v>282</v>
      </c>
      <c r="BU453" s="426"/>
      <c r="BV453" s="425"/>
      <c r="BW453" s="635">
        <f t="shared" si="1057"/>
        <v>0</v>
      </c>
      <c r="BX453" s="423">
        <f t="shared" si="1057"/>
        <v>0</v>
      </c>
      <c r="BY453" s="636">
        <f t="shared" si="1059"/>
        <v>4255</v>
      </c>
      <c r="BZ453" s="423">
        <f t="shared" si="1059"/>
        <v>4470</v>
      </c>
      <c r="CA453" s="636">
        <f t="shared" si="1061"/>
        <v>4255</v>
      </c>
      <c r="CB453" s="423">
        <f t="shared" si="1061"/>
        <v>4470</v>
      </c>
      <c r="CC453" s="427">
        <v>4.4950782433114496</v>
      </c>
      <c r="CD453" s="633">
        <v>4.4776743075453602</v>
      </c>
      <c r="CE453" s="635">
        <f t="shared" si="924"/>
        <v>17809.499999999964</v>
      </c>
      <c r="CF453" s="423">
        <f t="shared" si="924"/>
        <v>18752.499999999967</v>
      </c>
      <c r="CG453" s="426">
        <v>5.2252559726962398</v>
      </c>
      <c r="CH453" s="633">
        <v>5.3333333333333304</v>
      </c>
      <c r="CI453" s="635">
        <f t="shared" si="1063"/>
        <v>1530.9999999999982</v>
      </c>
      <c r="CJ453" s="423">
        <f t="shared" si="1063"/>
        <v>1503.9999999999991</v>
      </c>
      <c r="CK453" s="426"/>
      <c r="CL453" s="446"/>
      <c r="CM453" s="637">
        <f t="shared" si="1021"/>
        <v>0</v>
      </c>
      <c r="CN453" s="423">
        <f t="shared" si="1021"/>
        <v>0</v>
      </c>
      <c r="CO453" s="635">
        <f t="shared" si="1023"/>
        <v>4.5453584018801321</v>
      </c>
      <c r="CP453" s="423">
        <f t="shared" si="1023"/>
        <v>4.531655480984333</v>
      </c>
      <c r="CQ453" s="635">
        <f t="shared" si="1025"/>
        <v>19340.499999999964</v>
      </c>
      <c r="CR453" s="423">
        <f t="shared" si="1025"/>
        <v>20256.499999999967</v>
      </c>
      <c r="CS453" s="426">
        <v>125.368248359414</v>
      </c>
      <c r="CT453" s="633">
        <v>125.502626552053</v>
      </c>
      <c r="CU453" s="635">
        <f t="shared" si="1027"/>
        <v>496708.99999999825</v>
      </c>
      <c r="CV453" s="423">
        <f t="shared" si="1027"/>
        <v>525604.99999999802</v>
      </c>
      <c r="CW453" s="426">
        <v>120.05802047781501</v>
      </c>
      <c r="CX453" s="633">
        <v>122.432624113475</v>
      </c>
      <c r="CY453" s="635">
        <f t="shared" si="1029"/>
        <v>35176.999999999796</v>
      </c>
      <c r="CZ453" s="423">
        <f t="shared" si="1029"/>
        <v>34525.999999999949</v>
      </c>
      <c r="DA453" s="421"/>
      <c r="DB453" s="420"/>
      <c r="DC453" s="635">
        <f t="shared" si="1031"/>
        <v>0</v>
      </c>
      <c r="DD453" s="423">
        <f t="shared" si="1031"/>
        <v>0</v>
      </c>
      <c r="DE453" s="635">
        <f t="shared" si="1033"/>
        <v>125.00258519388908</v>
      </c>
      <c r="DF453" s="423">
        <f t="shared" si="1033"/>
        <v>125.30894854586086</v>
      </c>
      <c r="DG453" s="635">
        <f t="shared" si="1035"/>
        <v>531885.99999999802</v>
      </c>
      <c r="DH453" s="423">
        <f t="shared" si="1035"/>
        <v>560130.99999999802</v>
      </c>
      <c r="DI453" s="635">
        <f t="shared" si="1037"/>
        <v>4256</v>
      </c>
      <c r="DJ453" s="423">
        <f t="shared" si="1037"/>
        <v>4470</v>
      </c>
      <c r="DK453" s="635">
        <f t="shared" si="1037"/>
        <v>4256</v>
      </c>
      <c r="DL453" s="423">
        <f t="shared" si="1040"/>
        <v>4470</v>
      </c>
      <c r="DM453" s="635">
        <f t="shared" si="1041"/>
        <v>4.5452302631578858</v>
      </c>
      <c r="DN453" s="423">
        <f t="shared" si="1041"/>
        <v>4.531655480984333</v>
      </c>
      <c r="DO453" s="635">
        <f t="shared" si="1043"/>
        <v>19344.499999999964</v>
      </c>
      <c r="DP453" s="423">
        <f t="shared" si="1043"/>
        <v>20256.499999999967</v>
      </c>
      <c r="DQ453" s="635">
        <f t="shared" si="1045"/>
        <v>125.01409774436044</v>
      </c>
      <c r="DR453" s="423">
        <f t="shared" si="1045"/>
        <v>125.30894854586086</v>
      </c>
      <c r="DS453" s="635">
        <f t="shared" si="1047"/>
        <v>532059.99999999802</v>
      </c>
      <c r="DT453" s="423">
        <f t="shared" si="1047"/>
        <v>560130.99999999802</v>
      </c>
      <c r="DU453" s="424">
        <v>678</v>
      </c>
      <c r="DV453" s="517">
        <v>645</v>
      </c>
      <c r="DW453" s="635">
        <f t="shared" si="1049"/>
        <v>678</v>
      </c>
      <c r="DX453" s="423">
        <f t="shared" si="1049"/>
        <v>645</v>
      </c>
      <c r="DY453" s="426">
        <v>97</v>
      </c>
      <c r="DZ453" s="517">
        <v>105</v>
      </c>
      <c r="EA453" s="635">
        <f t="shared" si="1013"/>
        <v>97</v>
      </c>
      <c r="EB453" s="423">
        <f t="shared" si="1013"/>
        <v>105</v>
      </c>
      <c r="EC453" s="426"/>
      <c r="ED453" s="425"/>
      <c r="EE453" s="635">
        <f t="shared" si="1015"/>
        <v>0</v>
      </c>
      <c r="EF453" s="423">
        <f t="shared" si="1015"/>
        <v>0</v>
      </c>
      <c r="EG453" s="636">
        <f t="shared" si="1017"/>
        <v>775</v>
      </c>
      <c r="EH453" s="423">
        <f t="shared" si="1017"/>
        <v>750</v>
      </c>
      <c r="EI453" s="636">
        <f t="shared" si="1019"/>
        <v>775</v>
      </c>
      <c r="EJ453" s="423">
        <f t="shared" si="1019"/>
        <v>750</v>
      </c>
      <c r="EK453" s="427">
        <v>3.1172566371681398</v>
      </c>
      <c r="EL453" s="634">
        <v>3.2511627906976699</v>
      </c>
      <c r="EM453" s="635">
        <f t="shared" si="1065"/>
        <v>2113.4999999999986</v>
      </c>
      <c r="EN453" s="423">
        <f t="shared" si="1065"/>
        <v>2096.9999999999973</v>
      </c>
      <c r="EO453" s="426">
        <v>4.0670103092783503</v>
      </c>
      <c r="EP453" s="634">
        <v>3.8142857142857101</v>
      </c>
      <c r="EQ453" s="635">
        <f t="shared" si="1051"/>
        <v>394.5</v>
      </c>
      <c r="ER453" s="423">
        <f t="shared" si="1051"/>
        <v>400.49999999999955</v>
      </c>
      <c r="ES453" s="426"/>
      <c r="ET453" s="446"/>
      <c r="EU453" s="371">
        <f t="shared" si="957"/>
        <v>0</v>
      </c>
      <c r="EV453" s="372">
        <f t="shared" si="958"/>
        <v>0</v>
      </c>
      <c r="EW453" s="371">
        <f t="shared" si="989"/>
        <v>3.2361290322580629</v>
      </c>
      <c r="EX453" s="372">
        <f t="shared" si="989"/>
        <v>3.3299999999999956</v>
      </c>
      <c r="EY453" s="371">
        <f t="shared" si="990"/>
        <v>2507.9999999999986</v>
      </c>
      <c r="EZ453" s="372">
        <f t="shared" si="990"/>
        <v>2497.4999999999968</v>
      </c>
      <c r="FA453" s="426">
        <v>83.628318584070797</v>
      </c>
      <c r="FB453" s="633">
        <v>85.648062015503797</v>
      </c>
      <c r="FC453" s="371">
        <f t="shared" si="991"/>
        <v>56700</v>
      </c>
      <c r="FD453" s="372">
        <f t="shared" si="991"/>
        <v>55242.999999999949</v>
      </c>
      <c r="FE453" s="426">
        <v>85.989690721649396</v>
      </c>
      <c r="FF453" s="633">
        <v>87.8</v>
      </c>
      <c r="FG453" s="371">
        <f t="shared" si="992"/>
        <v>8340.9999999999909</v>
      </c>
      <c r="FH453" s="372">
        <f t="shared" si="992"/>
        <v>9219</v>
      </c>
      <c r="FI453" s="421"/>
      <c r="FJ453" s="420"/>
      <c r="FK453" s="371">
        <f t="shared" si="993"/>
        <v>0</v>
      </c>
      <c r="FL453" s="372">
        <f t="shared" si="993"/>
        <v>0</v>
      </c>
      <c r="FM453" s="371">
        <f t="shared" si="994"/>
        <v>83.923870967741919</v>
      </c>
      <c r="FN453" s="372">
        <f t="shared" si="994"/>
        <v>85.949333333333271</v>
      </c>
      <c r="FO453" s="371">
        <f t="shared" si="995"/>
        <v>65040.999999999985</v>
      </c>
      <c r="FP453" s="372">
        <f t="shared" si="995"/>
        <v>64461.999999999956</v>
      </c>
      <c r="FQ453" s="424">
        <v>113</v>
      </c>
      <c r="FR453" s="425">
        <v>108</v>
      </c>
      <c r="FS453" s="371">
        <f t="shared" si="996"/>
        <v>113</v>
      </c>
      <c r="FT453" s="372">
        <f t="shared" si="996"/>
        <v>108</v>
      </c>
      <c r="FU453" s="426">
        <v>5.8245614035087696</v>
      </c>
      <c r="FV453" s="425">
        <v>5.5185185185185102</v>
      </c>
      <c r="FW453" s="371">
        <f t="shared" si="997"/>
        <v>658.17543859649095</v>
      </c>
      <c r="FX453" s="372">
        <f t="shared" si="997"/>
        <v>595.99999999999909</v>
      </c>
      <c r="FY453" s="426">
        <v>99.868421052631504</v>
      </c>
      <c r="FZ453" s="425">
        <v>92.787037037036995</v>
      </c>
      <c r="GA453" s="371">
        <f t="shared" si="998"/>
        <v>11285.131578947359</v>
      </c>
      <c r="GB453" s="372">
        <f t="shared" si="998"/>
        <v>10020.999999999996</v>
      </c>
      <c r="GC453" s="406">
        <f t="shared" si="962"/>
        <v>4641</v>
      </c>
      <c r="GD453" s="372">
        <f t="shared" si="962"/>
        <v>4833</v>
      </c>
      <c r="GE453" s="371">
        <f t="shared" si="962"/>
        <v>4641</v>
      </c>
      <c r="GF453" s="372">
        <f t="shared" si="960"/>
        <v>4833</v>
      </c>
      <c r="GG453" s="371">
        <f t="shared" si="999"/>
        <v>19926.999999999964</v>
      </c>
      <c r="GH453" s="372">
        <f t="shared" si="999"/>
        <v>20849.499999999964</v>
      </c>
      <c r="GI453" s="371">
        <f t="shared" si="1000"/>
        <v>553582.99999999825</v>
      </c>
      <c r="GJ453" s="372">
        <f t="shared" si="1000"/>
        <v>580847.99999999802</v>
      </c>
      <c r="GK453" s="406">
        <f t="shared" si="963"/>
        <v>390</v>
      </c>
      <c r="GL453" s="372">
        <f t="shared" si="963"/>
        <v>387</v>
      </c>
      <c r="GM453" s="371">
        <f t="shared" si="963"/>
        <v>390</v>
      </c>
      <c r="GN453" s="372">
        <f t="shared" si="961"/>
        <v>387</v>
      </c>
      <c r="GO453" s="371">
        <f t="shared" si="1001"/>
        <v>1925.4999999999982</v>
      </c>
      <c r="GP453" s="372">
        <f t="shared" si="1001"/>
        <v>1904.4999999999986</v>
      </c>
      <c r="GQ453" s="371">
        <f t="shared" si="1002"/>
        <v>43517.999999999789</v>
      </c>
      <c r="GR453" s="372">
        <f t="shared" si="1002"/>
        <v>43744.999999999949</v>
      </c>
      <c r="GS453" s="406">
        <f t="shared" si="964"/>
        <v>5031</v>
      </c>
      <c r="GT453" s="372">
        <f t="shared" si="964"/>
        <v>5220</v>
      </c>
      <c r="GU453" s="371">
        <f t="shared" si="964"/>
        <v>5031</v>
      </c>
      <c r="GV453" s="372">
        <f t="shared" si="964"/>
        <v>5220</v>
      </c>
      <c r="GW453" s="371">
        <f t="shared" si="1003"/>
        <v>21852.499999999964</v>
      </c>
      <c r="GX453" s="372">
        <f t="shared" si="1003"/>
        <v>22753.999999999964</v>
      </c>
      <c r="GY453" s="371">
        <f t="shared" si="1003"/>
        <v>597100.99999999802</v>
      </c>
      <c r="GZ453" s="372">
        <f t="shared" si="1003"/>
        <v>624592.99999999802</v>
      </c>
      <c r="HA453" s="406">
        <f t="shared" si="965"/>
        <v>0</v>
      </c>
      <c r="HB453" s="372">
        <f t="shared" si="965"/>
        <v>0</v>
      </c>
      <c r="HC453" s="371">
        <f t="shared" si="965"/>
        <v>0</v>
      </c>
      <c r="HD453" s="372">
        <f t="shared" si="965"/>
        <v>0</v>
      </c>
      <c r="HE453" s="371" t="str">
        <f t="shared" si="966"/>
        <v/>
      </c>
      <c r="HF453" s="372" t="str">
        <f t="shared" si="966"/>
        <v/>
      </c>
      <c r="HG453" s="371" t="str">
        <f t="shared" si="1004"/>
        <v/>
      </c>
      <c r="HH453" s="372" t="str">
        <f t="shared" si="1004"/>
        <v/>
      </c>
      <c r="HI453" s="406">
        <f t="shared" si="1005"/>
        <v>22510.675438596456</v>
      </c>
      <c r="HJ453" s="372">
        <f t="shared" si="1005"/>
        <v>23349.999999999964</v>
      </c>
      <c r="HK453" s="371">
        <f t="shared" si="1006"/>
        <v>608386.13157894532</v>
      </c>
      <c r="HL453" s="371">
        <f t="shared" si="1006"/>
        <v>634613.99999999802</v>
      </c>
    </row>
    <row r="454" spans="1:220" ht="15">
      <c r="A454" s="512" t="s">
        <v>288</v>
      </c>
      <c r="B454" s="514" t="s">
        <v>524</v>
      </c>
      <c r="C454" s="115"/>
      <c r="D454" s="515">
        <v>231624</v>
      </c>
      <c r="E454" s="516">
        <v>2</v>
      </c>
      <c r="F454" s="676">
        <v>1461</v>
      </c>
      <c r="G454" s="420">
        <v>1450</v>
      </c>
      <c r="H454" s="421">
        <v>2</v>
      </c>
      <c r="I454" s="517">
        <v>0</v>
      </c>
      <c r="J454" s="371">
        <f t="shared" si="927"/>
        <v>1459</v>
      </c>
      <c r="K454" s="372">
        <f t="shared" si="928"/>
        <v>1450</v>
      </c>
      <c r="L454" s="420">
        <v>120</v>
      </c>
      <c r="M454" s="371">
        <f t="shared" si="929"/>
        <v>1459</v>
      </c>
      <c r="N454" s="372">
        <f t="shared" si="930"/>
        <v>1450</v>
      </c>
      <c r="O454" s="371">
        <f t="shared" si="931"/>
        <v>1459</v>
      </c>
      <c r="P454" s="372">
        <f t="shared" si="932"/>
        <v>1450</v>
      </c>
      <c r="Q454" s="424">
        <v>21</v>
      </c>
      <c r="R454" s="517">
        <v>12</v>
      </c>
      <c r="S454" s="371">
        <f t="shared" si="933"/>
        <v>21</v>
      </c>
      <c r="T454" s="372">
        <f t="shared" si="934"/>
        <v>12</v>
      </c>
      <c r="U454" s="426">
        <v>1</v>
      </c>
      <c r="V454" s="517">
        <v>0</v>
      </c>
      <c r="W454" s="371">
        <f t="shared" si="935"/>
        <v>1</v>
      </c>
      <c r="X454" s="372">
        <f t="shared" si="936"/>
        <v>0</v>
      </c>
      <c r="Y454" s="426"/>
      <c r="Z454" s="425"/>
      <c r="AA454" s="371">
        <f t="shared" si="937"/>
        <v>0</v>
      </c>
      <c r="AB454" s="372">
        <f t="shared" si="938"/>
        <v>0</v>
      </c>
      <c r="AC454" s="358">
        <f t="shared" si="939"/>
        <v>22</v>
      </c>
      <c r="AD454" s="372">
        <f t="shared" si="940"/>
        <v>12</v>
      </c>
      <c r="AE454" s="358">
        <f t="shared" si="941"/>
        <v>22</v>
      </c>
      <c r="AF454" s="372">
        <f t="shared" si="942"/>
        <v>12</v>
      </c>
      <c r="AG454" s="427">
        <v>3.8095238095238</v>
      </c>
      <c r="AH454" s="633">
        <v>4</v>
      </c>
      <c r="AI454" s="371">
        <f t="shared" si="943"/>
        <v>79.999999999999801</v>
      </c>
      <c r="AJ454" s="372">
        <f t="shared" si="944"/>
        <v>48</v>
      </c>
      <c r="AK454" s="426">
        <v>4</v>
      </c>
      <c r="AL454" s="517" t="s">
        <v>1164</v>
      </c>
      <c r="AM454" s="371">
        <f t="shared" si="945"/>
        <v>4</v>
      </c>
      <c r="AN454" s="372">
        <f t="shared" si="946"/>
        <v>0</v>
      </c>
      <c r="AO454" s="426"/>
      <c r="AP454" s="446"/>
      <c r="AQ454" s="371">
        <f t="shared" si="947"/>
        <v>0</v>
      </c>
      <c r="AR454" s="372">
        <f t="shared" si="948"/>
        <v>0</v>
      </c>
      <c r="AS454" s="371">
        <f t="shared" si="949"/>
        <v>3.818181818181809</v>
      </c>
      <c r="AT454" s="372">
        <f t="shared" si="950"/>
        <v>4</v>
      </c>
      <c r="AU454" s="371">
        <f t="shared" si="951"/>
        <v>83.999999999999801</v>
      </c>
      <c r="AV454" s="372">
        <f t="shared" si="952"/>
        <v>48</v>
      </c>
      <c r="AW454" s="426">
        <v>119.380952380952</v>
      </c>
      <c r="AX454" s="633">
        <v>119.791666666666</v>
      </c>
      <c r="AY454" s="371">
        <f t="shared" si="953"/>
        <v>2506.9999999999918</v>
      </c>
      <c r="AZ454" s="372">
        <f t="shared" si="954"/>
        <v>1437.499999999992</v>
      </c>
      <c r="BA454" s="426">
        <v>124</v>
      </c>
      <c r="BB454" s="517" t="s">
        <v>1164</v>
      </c>
      <c r="BC454" s="371">
        <f t="shared" si="955"/>
        <v>124</v>
      </c>
      <c r="BD454" s="372">
        <f t="shared" si="956"/>
        <v>0</v>
      </c>
      <c r="BE454" s="421"/>
      <c r="BF454" s="420"/>
      <c r="BG454" s="635">
        <f t="shared" si="1067"/>
        <v>0</v>
      </c>
      <c r="BH454" s="423">
        <f t="shared" si="1067"/>
        <v>0</v>
      </c>
      <c r="BI454" s="635">
        <f t="shared" si="1068"/>
        <v>119.59090909090872</v>
      </c>
      <c r="BJ454" s="423">
        <f t="shared" si="1068"/>
        <v>119.791666666666</v>
      </c>
      <c r="BK454" s="635">
        <f t="shared" si="1069"/>
        <v>2630.9999999999918</v>
      </c>
      <c r="BL454" s="423">
        <f t="shared" si="1069"/>
        <v>1437.499999999992</v>
      </c>
      <c r="BM454" s="431">
        <v>1143</v>
      </c>
      <c r="BN454" s="517">
        <v>1131</v>
      </c>
      <c r="BO454" s="635">
        <f t="shared" si="1053"/>
        <v>1143</v>
      </c>
      <c r="BP454" s="423">
        <f t="shared" si="1053"/>
        <v>1131</v>
      </c>
      <c r="BQ454" s="426">
        <v>37</v>
      </c>
      <c r="BR454" s="517">
        <v>40</v>
      </c>
      <c r="BS454" s="635">
        <f t="shared" si="1055"/>
        <v>37</v>
      </c>
      <c r="BT454" s="423">
        <f t="shared" si="1055"/>
        <v>40</v>
      </c>
      <c r="BU454" s="426"/>
      <c r="BV454" s="425"/>
      <c r="BW454" s="635">
        <f t="shared" si="1057"/>
        <v>0</v>
      </c>
      <c r="BX454" s="423">
        <f t="shared" si="1057"/>
        <v>0</v>
      </c>
      <c r="BY454" s="636">
        <f t="shared" si="1059"/>
        <v>1180</v>
      </c>
      <c r="BZ454" s="423">
        <f t="shared" si="1059"/>
        <v>1171</v>
      </c>
      <c r="CA454" s="636">
        <f t="shared" si="1061"/>
        <v>1180</v>
      </c>
      <c r="CB454" s="423">
        <f t="shared" si="1061"/>
        <v>1171</v>
      </c>
      <c r="CC454" s="427">
        <v>4.0997375328083896</v>
      </c>
      <c r="CD454" s="633">
        <v>4.1149425287356296</v>
      </c>
      <c r="CE454" s="635">
        <f t="shared" si="924"/>
        <v>4685.9999999999891</v>
      </c>
      <c r="CF454" s="423">
        <f t="shared" si="924"/>
        <v>4653.9999999999973</v>
      </c>
      <c r="CG454" s="426">
        <v>4.7837837837837798</v>
      </c>
      <c r="CH454" s="633">
        <v>4.625</v>
      </c>
      <c r="CI454" s="635">
        <f t="shared" si="1063"/>
        <v>176.99999999999986</v>
      </c>
      <c r="CJ454" s="423">
        <f t="shared" si="1063"/>
        <v>185</v>
      </c>
      <c r="CK454" s="426"/>
      <c r="CL454" s="446"/>
      <c r="CM454" s="637">
        <f t="shared" si="1021"/>
        <v>0</v>
      </c>
      <c r="CN454" s="423">
        <f t="shared" si="1021"/>
        <v>0</v>
      </c>
      <c r="CO454" s="635">
        <f t="shared" si="1023"/>
        <v>4.121186440677957</v>
      </c>
      <c r="CP454" s="423">
        <f t="shared" si="1023"/>
        <v>4.1323654995730124</v>
      </c>
      <c r="CQ454" s="635">
        <f t="shared" si="1025"/>
        <v>4862.9999999999891</v>
      </c>
      <c r="CR454" s="423">
        <f t="shared" si="1025"/>
        <v>4838.9999999999973</v>
      </c>
      <c r="CS454" s="426">
        <v>118.596325459317</v>
      </c>
      <c r="CT454" s="633">
        <v>115.818302387267</v>
      </c>
      <c r="CU454" s="635">
        <f t="shared" si="1027"/>
        <v>135555.59999999934</v>
      </c>
      <c r="CV454" s="423">
        <f t="shared" si="1027"/>
        <v>130990.49999999897</v>
      </c>
      <c r="CW454" s="426">
        <v>122.27027027027</v>
      </c>
      <c r="CX454" s="633">
        <v>117.2375</v>
      </c>
      <c r="CY454" s="635">
        <f t="shared" si="1029"/>
        <v>4523.99999999999</v>
      </c>
      <c r="CZ454" s="423">
        <f t="shared" si="1029"/>
        <v>4689.5</v>
      </c>
      <c r="DA454" s="421"/>
      <c r="DB454" s="420"/>
      <c r="DC454" s="635">
        <f t="shared" si="1031"/>
        <v>0</v>
      </c>
      <c r="DD454" s="423">
        <f t="shared" si="1031"/>
        <v>0</v>
      </c>
      <c r="DE454" s="635">
        <f t="shared" si="1033"/>
        <v>118.71152542372825</v>
      </c>
      <c r="DF454" s="423">
        <f t="shared" si="1033"/>
        <v>115.86678052946111</v>
      </c>
      <c r="DG454" s="635">
        <f t="shared" si="1035"/>
        <v>140079.59999999934</v>
      </c>
      <c r="DH454" s="423">
        <f t="shared" si="1035"/>
        <v>135679.99999999895</v>
      </c>
      <c r="DI454" s="635">
        <f t="shared" si="1037"/>
        <v>1202</v>
      </c>
      <c r="DJ454" s="423">
        <f t="shared" si="1037"/>
        <v>1183</v>
      </c>
      <c r="DK454" s="635">
        <f t="shared" si="1037"/>
        <v>1202</v>
      </c>
      <c r="DL454" s="423">
        <f t="shared" si="1040"/>
        <v>1183</v>
      </c>
      <c r="DM454" s="635">
        <f t="shared" si="1041"/>
        <v>4.1156405990016545</v>
      </c>
      <c r="DN454" s="423">
        <f t="shared" si="1041"/>
        <v>4.1310228233305137</v>
      </c>
      <c r="DO454" s="635">
        <f t="shared" si="1043"/>
        <v>4946.9999999999891</v>
      </c>
      <c r="DP454" s="423">
        <f t="shared" si="1043"/>
        <v>4886.9999999999982</v>
      </c>
      <c r="DQ454" s="635">
        <f t="shared" si="1045"/>
        <v>118.72762063227898</v>
      </c>
      <c r="DR454" s="423">
        <f t="shared" si="1045"/>
        <v>115.90659340659252</v>
      </c>
      <c r="DS454" s="635">
        <f t="shared" si="1047"/>
        <v>142710.59999999934</v>
      </c>
      <c r="DT454" s="423">
        <f t="shared" si="1047"/>
        <v>137117.49999999895</v>
      </c>
      <c r="DU454" s="424">
        <v>211</v>
      </c>
      <c r="DV454" s="517">
        <v>236</v>
      </c>
      <c r="DW454" s="635">
        <f t="shared" si="1049"/>
        <v>211</v>
      </c>
      <c r="DX454" s="423">
        <f t="shared" si="1049"/>
        <v>236</v>
      </c>
      <c r="DY454" s="426">
        <v>8</v>
      </c>
      <c r="DZ454" s="517">
        <v>20</v>
      </c>
      <c r="EA454" s="635">
        <f t="shared" si="1013"/>
        <v>8</v>
      </c>
      <c r="EB454" s="423">
        <f t="shared" si="1013"/>
        <v>20</v>
      </c>
      <c r="EC454" s="426"/>
      <c r="ED454" s="425"/>
      <c r="EE454" s="635">
        <f t="shared" si="1015"/>
        <v>0</v>
      </c>
      <c r="EF454" s="423">
        <f t="shared" si="1015"/>
        <v>0</v>
      </c>
      <c r="EG454" s="636">
        <f t="shared" si="1017"/>
        <v>219</v>
      </c>
      <c r="EH454" s="423">
        <f t="shared" si="1017"/>
        <v>256</v>
      </c>
      <c r="EI454" s="636">
        <f t="shared" si="1019"/>
        <v>219</v>
      </c>
      <c r="EJ454" s="423">
        <f t="shared" si="1019"/>
        <v>256</v>
      </c>
      <c r="EK454" s="427">
        <v>2.8246445497630299</v>
      </c>
      <c r="EL454" s="634">
        <v>2.9004237288135499</v>
      </c>
      <c r="EM454" s="635">
        <f t="shared" si="1065"/>
        <v>595.99999999999932</v>
      </c>
      <c r="EN454" s="423">
        <f t="shared" si="1065"/>
        <v>684.49999999999773</v>
      </c>
      <c r="EO454" s="426">
        <v>3</v>
      </c>
      <c r="EP454" s="634">
        <v>3.125</v>
      </c>
      <c r="EQ454" s="635">
        <f t="shared" si="1051"/>
        <v>24</v>
      </c>
      <c r="ER454" s="423">
        <f t="shared" si="1051"/>
        <v>62.5</v>
      </c>
      <c r="ES454" s="426"/>
      <c r="ET454" s="446"/>
      <c r="EU454" s="371">
        <f t="shared" si="957"/>
        <v>0</v>
      </c>
      <c r="EV454" s="372">
        <f t="shared" si="958"/>
        <v>0</v>
      </c>
      <c r="EW454" s="371">
        <f t="shared" si="989"/>
        <v>2.8310502283104992</v>
      </c>
      <c r="EX454" s="372">
        <f t="shared" si="989"/>
        <v>2.9179687499999911</v>
      </c>
      <c r="EY454" s="371">
        <f t="shared" si="990"/>
        <v>619.99999999999932</v>
      </c>
      <c r="EZ454" s="372">
        <f t="shared" si="990"/>
        <v>746.99999999999773</v>
      </c>
      <c r="FA454" s="426">
        <v>78.9620853080568</v>
      </c>
      <c r="FB454" s="633">
        <v>77.451271186440593</v>
      </c>
      <c r="FC454" s="371">
        <f t="shared" si="991"/>
        <v>16660.999999999985</v>
      </c>
      <c r="FD454" s="372">
        <f t="shared" si="991"/>
        <v>18278.499999999978</v>
      </c>
      <c r="FE454" s="426">
        <v>81.9375</v>
      </c>
      <c r="FF454" s="633">
        <v>72.25</v>
      </c>
      <c r="FG454" s="371">
        <f t="shared" si="992"/>
        <v>655.5</v>
      </c>
      <c r="FH454" s="372">
        <f t="shared" si="992"/>
        <v>1445</v>
      </c>
      <c r="FI454" s="421"/>
      <c r="FJ454" s="420"/>
      <c r="FK454" s="371">
        <f t="shared" si="993"/>
        <v>0</v>
      </c>
      <c r="FL454" s="372">
        <f t="shared" si="993"/>
        <v>0</v>
      </c>
      <c r="FM454" s="371">
        <f t="shared" si="994"/>
        <v>79.070776255707699</v>
      </c>
      <c r="FN454" s="372">
        <f t="shared" si="994"/>
        <v>77.044921874999915</v>
      </c>
      <c r="FO454" s="371">
        <f t="shared" si="995"/>
        <v>17316.499999999985</v>
      </c>
      <c r="FP454" s="372">
        <f t="shared" si="995"/>
        <v>19723.499999999978</v>
      </c>
      <c r="FQ454" s="424">
        <v>38</v>
      </c>
      <c r="FR454" s="425">
        <v>11</v>
      </c>
      <c r="FS454" s="371">
        <f t="shared" si="996"/>
        <v>38</v>
      </c>
      <c r="FT454" s="372">
        <f t="shared" si="996"/>
        <v>11</v>
      </c>
      <c r="FU454" s="426">
        <v>3.8624999999999998</v>
      </c>
      <c r="FV454" s="425">
        <v>3.2727272727272698</v>
      </c>
      <c r="FW454" s="371">
        <f t="shared" si="997"/>
        <v>146.77500000000001</v>
      </c>
      <c r="FX454" s="372">
        <f t="shared" si="997"/>
        <v>35.999999999999972</v>
      </c>
      <c r="FY454" s="426">
        <v>91.537499999999895</v>
      </c>
      <c r="FZ454" s="425">
        <v>78.727272727272705</v>
      </c>
      <c r="GA454" s="371">
        <f t="shared" si="998"/>
        <v>3478.4249999999961</v>
      </c>
      <c r="GB454" s="372">
        <f t="shared" si="998"/>
        <v>865.99999999999977</v>
      </c>
      <c r="GC454" s="406">
        <f t="shared" si="962"/>
        <v>1375</v>
      </c>
      <c r="GD454" s="372">
        <f t="shared" si="962"/>
        <v>1379</v>
      </c>
      <c r="GE454" s="371">
        <f t="shared" si="962"/>
        <v>1375</v>
      </c>
      <c r="GF454" s="372">
        <f t="shared" si="960"/>
        <v>1379</v>
      </c>
      <c r="GG454" s="371">
        <f t="shared" si="999"/>
        <v>5361.9999999999882</v>
      </c>
      <c r="GH454" s="372">
        <f t="shared" si="999"/>
        <v>5386.4999999999945</v>
      </c>
      <c r="GI454" s="371">
        <f t="shared" si="1000"/>
        <v>154723.59999999934</v>
      </c>
      <c r="GJ454" s="372">
        <f t="shared" si="1000"/>
        <v>150706.49999999892</v>
      </c>
      <c r="GK454" s="406">
        <f t="shared" si="963"/>
        <v>46</v>
      </c>
      <c r="GL454" s="372">
        <f t="shared" si="963"/>
        <v>60</v>
      </c>
      <c r="GM454" s="371">
        <f t="shared" si="963"/>
        <v>46</v>
      </c>
      <c r="GN454" s="372">
        <f t="shared" si="961"/>
        <v>60</v>
      </c>
      <c r="GO454" s="371">
        <f t="shared" si="1001"/>
        <v>204.99999999999986</v>
      </c>
      <c r="GP454" s="372">
        <f t="shared" si="1001"/>
        <v>247.5</v>
      </c>
      <c r="GQ454" s="371">
        <f t="shared" si="1002"/>
        <v>5303.49999999999</v>
      </c>
      <c r="GR454" s="372">
        <f t="shared" si="1002"/>
        <v>6134.5</v>
      </c>
      <c r="GS454" s="406">
        <f t="shared" si="964"/>
        <v>1421</v>
      </c>
      <c r="GT454" s="372">
        <f t="shared" si="964"/>
        <v>1439</v>
      </c>
      <c r="GU454" s="371">
        <f t="shared" si="964"/>
        <v>1421</v>
      </c>
      <c r="GV454" s="372">
        <f t="shared" si="964"/>
        <v>1439</v>
      </c>
      <c r="GW454" s="371">
        <f t="shared" si="1003"/>
        <v>5566.9999999999882</v>
      </c>
      <c r="GX454" s="372">
        <f t="shared" si="1003"/>
        <v>5633.9999999999945</v>
      </c>
      <c r="GY454" s="371">
        <f t="shared" si="1003"/>
        <v>160027.09999999934</v>
      </c>
      <c r="GZ454" s="372">
        <f t="shared" si="1003"/>
        <v>156840.99999999892</v>
      </c>
      <c r="HA454" s="406">
        <f t="shared" si="965"/>
        <v>0</v>
      </c>
      <c r="HB454" s="372">
        <f t="shared" si="965"/>
        <v>0</v>
      </c>
      <c r="HC454" s="371">
        <f t="shared" si="965"/>
        <v>0</v>
      </c>
      <c r="HD454" s="372">
        <f t="shared" si="965"/>
        <v>0</v>
      </c>
      <c r="HE454" s="371" t="str">
        <f t="shared" si="966"/>
        <v/>
      </c>
      <c r="HF454" s="372" t="str">
        <f t="shared" si="966"/>
        <v/>
      </c>
      <c r="HG454" s="371" t="str">
        <f t="shared" si="1004"/>
        <v/>
      </c>
      <c r="HH454" s="372" t="str">
        <f t="shared" si="1004"/>
        <v/>
      </c>
      <c r="HI454" s="406">
        <f t="shared" si="1005"/>
        <v>5713.7749999999878</v>
      </c>
      <c r="HJ454" s="372">
        <f t="shared" si="1005"/>
        <v>5669.9999999999964</v>
      </c>
      <c r="HK454" s="371">
        <f t="shared" si="1006"/>
        <v>163505.52499999932</v>
      </c>
      <c r="HL454" s="371">
        <f t="shared" si="1006"/>
        <v>157706.99999999892</v>
      </c>
    </row>
    <row r="455" spans="1:220" ht="15">
      <c r="A455" s="512" t="s">
        <v>288</v>
      </c>
      <c r="B455" s="513" t="s">
        <v>526</v>
      </c>
      <c r="C455" s="116"/>
      <c r="D455" s="515">
        <v>234030</v>
      </c>
      <c r="E455" s="516">
        <v>2</v>
      </c>
      <c r="F455" s="676">
        <v>3724</v>
      </c>
      <c r="G455" s="420">
        <v>4031</v>
      </c>
      <c r="H455" s="421">
        <v>118</v>
      </c>
      <c r="I455" s="517">
        <v>129</v>
      </c>
      <c r="J455" s="371">
        <f t="shared" si="927"/>
        <v>3606</v>
      </c>
      <c r="K455" s="372">
        <f t="shared" si="928"/>
        <v>3902</v>
      </c>
      <c r="L455" s="420">
        <v>120</v>
      </c>
      <c r="M455" s="371">
        <f t="shared" si="929"/>
        <v>3606</v>
      </c>
      <c r="N455" s="372">
        <f t="shared" si="930"/>
        <v>3902</v>
      </c>
      <c r="O455" s="371">
        <f t="shared" si="931"/>
        <v>3606</v>
      </c>
      <c r="P455" s="372">
        <f t="shared" si="932"/>
        <v>3902</v>
      </c>
      <c r="Q455" s="424">
        <v>8</v>
      </c>
      <c r="R455" s="517">
        <v>5</v>
      </c>
      <c r="S455" s="371">
        <f t="shared" si="933"/>
        <v>8</v>
      </c>
      <c r="T455" s="372">
        <f t="shared" si="934"/>
        <v>5</v>
      </c>
      <c r="U455" s="426">
        <v>1</v>
      </c>
      <c r="V455" s="517">
        <v>3</v>
      </c>
      <c r="W455" s="371">
        <f t="shared" si="935"/>
        <v>1</v>
      </c>
      <c r="X455" s="372">
        <f t="shared" si="936"/>
        <v>3</v>
      </c>
      <c r="Y455" s="426"/>
      <c r="Z455" s="425"/>
      <c r="AA455" s="371">
        <f t="shared" si="937"/>
        <v>0</v>
      </c>
      <c r="AB455" s="372">
        <f t="shared" si="938"/>
        <v>0</v>
      </c>
      <c r="AC455" s="358">
        <f t="shared" si="939"/>
        <v>9</v>
      </c>
      <c r="AD455" s="372">
        <f t="shared" si="940"/>
        <v>8</v>
      </c>
      <c r="AE455" s="358">
        <f t="shared" si="941"/>
        <v>9</v>
      </c>
      <c r="AF455" s="372">
        <f t="shared" si="942"/>
        <v>8</v>
      </c>
      <c r="AG455" s="427">
        <v>3.875</v>
      </c>
      <c r="AH455" s="633">
        <v>4.4000000000000004</v>
      </c>
      <c r="AI455" s="371">
        <f t="shared" si="943"/>
        <v>31</v>
      </c>
      <c r="AJ455" s="372">
        <f t="shared" si="944"/>
        <v>22</v>
      </c>
      <c r="AK455" s="426">
        <v>3</v>
      </c>
      <c r="AL455" s="633">
        <v>6.6666666666666599</v>
      </c>
      <c r="AM455" s="371">
        <f t="shared" si="945"/>
        <v>3</v>
      </c>
      <c r="AN455" s="372">
        <f t="shared" si="946"/>
        <v>19.999999999999979</v>
      </c>
      <c r="AO455" s="426"/>
      <c r="AP455" s="446"/>
      <c r="AQ455" s="371">
        <f t="shared" si="947"/>
        <v>0</v>
      </c>
      <c r="AR455" s="372">
        <f t="shared" si="948"/>
        <v>0</v>
      </c>
      <c r="AS455" s="371">
        <f t="shared" si="949"/>
        <v>3.7777777777777777</v>
      </c>
      <c r="AT455" s="372">
        <f t="shared" si="950"/>
        <v>5.2499999999999973</v>
      </c>
      <c r="AU455" s="371">
        <f t="shared" si="951"/>
        <v>34</v>
      </c>
      <c r="AV455" s="372">
        <f t="shared" si="952"/>
        <v>41.999999999999979</v>
      </c>
      <c r="AW455" s="426">
        <v>128.4375</v>
      </c>
      <c r="AX455" s="633">
        <v>150.6</v>
      </c>
      <c r="AY455" s="371">
        <f t="shared" si="953"/>
        <v>1027.5</v>
      </c>
      <c r="AZ455" s="372">
        <f t="shared" si="954"/>
        <v>753</v>
      </c>
      <c r="BA455" s="426">
        <v>27</v>
      </c>
      <c r="BB455" s="633">
        <v>95.6666666666666</v>
      </c>
      <c r="BC455" s="371">
        <f t="shared" si="955"/>
        <v>27</v>
      </c>
      <c r="BD455" s="372">
        <f t="shared" si="956"/>
        <v>286.99999999999977</v>
      </c>
      <c r="BE455" s="421"/>
      <c r="BF455" s="420"/>
      <c r="BG455" s="635">
        <f t="shared" si="1067"/>
        <v>0</v>
      </c>
      <c r="BH455" s="423">
        <f t="shared" si="1067"/>
        <v>0</v>
      </c>
      <c r="BI455" s="635">
        <f t="shared" si="1068"/>
        <v>117.16666666666667</v>
      </c>
      <c r="BJ455" s="423">
        <f t="shared" si="1068"/>
        <v>129.99999999999997</v>
      </c>
      <c r="BK455" s="635">
        <f t="shared" si="1069"/>
        <v>1054.5</v>
      </c>
      <c r="BL455" s="423">
        <f t="shared" si="1069"/>
        <v>1039.9999999999998</v>
      </c>
      <c r="BM455" s="431">
        <v>1616</v>
      </c>
      <c r="BN455" s="517">
        <v>1833</v>
      </c>
      <c r="BO455" s="635">
        <f t="shared" si="1053"/>
        <v>1616</v>
      </c>
      <c r="BP455" s="423">
        <f t="shared" si="1053"/>
        <v>1833</v>
      </c>
      <c r="BQ455" s="426">
        <v>471</v>
      </c>
      <c r="BR455" s="517">
        <v>461</v>
      </c>
      <c r="BS455" s="635">
        <f t="shared" si="1055"/>
        <v>471</v>
      </c>
      <c r="BT455" s="423">
        <f t="shared" si="1055"/>
        <v>461</v>
      </c>
      <c r="BU455" s="426"/>
      <c r="BV455" s="425"/>
      <c r="BW455" s="635">
        <f t="shared" si="1057"/>
        <v>0</v>
      </c>
      <c r="BX455" s="423">
        <f t="shared" si="1057"/>
        <v>0</v>
      </c>
      <c r="BY455" s="636">
        <f t="shared" si="1059"/>
        <v>2087</v>
      </c>
      <c r="BZ455" s="423">
        <f t="shared" si="1059"/>
        <v>2294</v>
      </c>
      <c r="CA455" s="636">
        <f t="shared" si="1061"/>
        <v>2087</v>
      </c>
      <c r="CB455" s="423">
        <f t="shared" si="1061"/>
        <v>2294</v>
      </c>
      <c r="CC455" s="427">
        <v>4.8100247524752398</v>
      </c>
      <c r="CD455" s="633">
        <v>4.8589743589743497</v>
      </c>
      <c r="CE455" s="635">
        <f t="shared" ref="CE455:CF487" si="1070">IF(BM455&gt;0,(BM455*CC455),)</f>
        <v>7772.9999999999873</v>
      </c>
      <c r="CF455" s="423">
        <f t="shared" si="1070"/>
        <v>8906.4999999999836</v>
      </c>
      <c r="CG455" s="426">
        <v>5.8842887473460701</v>
      </c>
      <c r="CH455" s="633">
        <v>6.1236442516268896</v>
      </c>
      <c r="CI455" s="635">
        <f t="shared" si="1063"/>
        <v>2771.4999999999991</v>
      </c>
      <c r="CJ455" s="423">
        <f t="shared" si="1063"/>
        <v>2822.9999999999959</v>
      </c>
      <c r="CK455" s="426"/>
      <c r="CL455" s="446"/>
      <c r="CM455" s="637">
        <f t="shared" si="1021"/>
        <v>0</v>
      </c>
      <c r="CN455" s="423">
        <f t="shared" si="1021"/>
        <v>0</v>
      </c>
      <c r="CO455" s="635">
        <f t="shared" si="1023"/>
        <v>5.0524676569238069</v>
      </c>
      <c r="CP455" s="423">
        <f t="shared" si="1023"/>
        <v>5.1131211857018224</v>
      </c>
      <c r="CQ455" s="635">
        <f t="shared" si="1025"/>
        <v>10544.499999999985</v>
      </c>
      <c r="CR455" s="423">
        <f t="shared" si="1025"/>
        <v>11729.49999999998</v>
      </c>
      <c r="CS455" s="426">
        <v>124.51051980198</v>
      </c>
      <c r="CT455" s="633">
        <v>125.252045826513</v>
      </c>
      <c r="CU455" s="635">
        <f t="shared" si="1027"/>
        <v>201208.99999999968</v>
      </c>
      <c r="CV455" s="423">
        <f t="shared" si="1027"/>
        <v>229586.99999999831</v>
      </c>
      <c r="CW455" s="426">
        <v>116.18683651804599</v>
      </c>
      <c r="CX455" s="633">
        <v>116.849240780911</v>
      </c>
      <c r="CY455" s="635">
        <f t="shared" si="1029"/>
        <v>54723.999999999665</v>
      </c>
      <c r="CZ455" s="423">
        <f t="shared" si="1029"/>
        <v>53867.499999999971</v>
      </c>
      <c r="DA455" s="421"/>
      <c r="DB455" s="420"/>
      <c r="DC455" s="635">
        <f t="shared" si="1031"/>
        <v>0</v>
      </c>
      <c r="DD455" s="423">
        <f t="shared" si="1031"/>
        <v>0</v>
      </c>
      <c r="DE455" s="635">
        <f t="shared" si="1033"/>
        <v>122.63200766650664</v>
      </c>
      <c r="DF455" s="423">
        <f t="shared" si="1033"/>
        <v>123.5634263295546</v>
      </c>
      <c r="DG455" s="635">
        <f t="shared" si="1035"/>
        <v>255932.99999999936</v>
      </c>
      <c r="DH455" s="423">
        <f t="shared" si="1035"/>
        <v>283454.49999999825</v>
      </c>
      <c r="DI455" s="635">
        <f t="shared" si="1037"/>
        <v>2096</v>
      </c>
      <c r="DJ455" s="423">
        <f t="shared" si="1037"/>
        <v>2302</v>
      </c>
      <c r="DK455" s="635">
        <f t="shared" si="1037"/>
        <v>2096</v>
      </c>
      <c r="DL455" s="423">
        <f t="shared" si="1040"/>
        <v>2302</v>
      </c>
      <c r="DM455" s="635">
        <f t="shared" si="1041"/>
        <v>5.046994274809153</v>
      </c>
      <c r="DN455" s="423">
        <f t="shared" si="1041"/>
        <v>5.113596872284961</v>
      </c>
      <c r="DO455" s="635">
        <f t="shared" si="1043"/>
        <v>10578.499999999985</v>
      </c>
      <c r="DP455" s="423">
        <f t="shared" si="1043"/>
        <v>11771.49999999998</v>
      </c>
      <c r="DQ455" s="635">
        <f t="shared" si="1045"/>
        <v>122.60854007633557</v>
      </c>
      <c r="DR455" s="423">
        <f t="shared" si="1045"/>
        <v>123.5857949609028</v>
      </c>
      <c r="DS455" s="635">
        <f t="shared" si="1047"/>
        <v>256987.49999999936</v>
      </c>
      <c r="DT455" s="423">
        <f t="shared" si="1047"/>
        <v>284494.49999999825</v>
      </c>
      <c r="DU455" s="424">
        <v>838</v>
      </c>
      <c r="DV455" s="517">
        <v>931</v>
      </c>
      <c r="DW455" s="635">
        <f t="shared" si="1049"/>
        <v>838</v>
      </c>
      <c r="DX455" s="423">
        <f t="shared" si="1049"/>
        <v>931</v>
      </c>
      <c r="DY455" s="426">
        <v>499</v>
      </c>
      <c r="DZ455" s="517">
        <v>464</v>
      </c>
      <c r="EA455" s="635">
        <f t="shared" si="1013"/>
        <v>499</v>
      </c>
      <c r="EB455" s="423">
        <f t="shared" si="1013"/>
        <v>464</v>
      </c>
      <c r="EC455" s="426"/>
      <c r="ED455" s="425"/>
      <c r="EE455" s="635">
        <f t="shared" si="1015"/>
        <v>0</v>
      </c>
      <c r="EF455" s="423">
        <f t="shared" si="1015"/>
        <v>0</v>
      </c>
      <c r="EG455" s="636">
        <f t="shared" si="1017"/>
        <v>1337</v>
      </c>
      <c r="EH455" s="423">
        <f t="shared" si="1017"/>
        <v>1395</v>
      </c>
      <c r="EI455" s="636">
        <f t="shared" si="1019"/>
        <v>1337</v>
      </c>
      <c r="EJ455" s="423">
        <f t="shared" si="1019"/>
        <v>1395</v>
      </c>
      <c r="EK455" s="427">
        <v>3.7064439140811398</v>
      </c>
      <c r="EL455" s="634">
        <v>3.7094522019334</v>
      </c>
      <c r="EM455" s="635">
        <f t="shared" si="1065"/>
        <v>3105.999999999995</v>
      </c>
      <c r="EN455" s="423">
        <f t="shared" si="1065"/>
        <v>3453.4999999999955</v>
      </c>
      <c r="EO455" s="426">
        <v>4.2625250501001997</v>
      </c>
      <c r="EP455" s="634">
        <v>4.3394396551724101</v>
      </c>
      <c r="EQ455" s="635">
        <f t="shared" si="1051"/>
        <v>2126.9999999999995</v>
      </c>
      <c r="ER455" s="423">
        <f t="shared" si="1051"/>
        <v>2013.4999999999984</v>
      </c>
      <c r="ES455" s="426"/>
      <c r="ET455" s="446"/>
      <c r="EU455" s="371">
        <f t="shared" si="957"/>
        <v>0</v>
      </c>
      <c r="EV455" s="372">
        <f t="shared" si="958"/>
        <v>0</v>
      </c>
      <c r="EW455" s="371">
        <f t="shared" si="989"/>
        <v>3.9139865370231823</v>
      </c>
      <c r="EX455" s="372">
        <f t="shared" si="989"/>
        <v>3.9189964157706045</v>
      </c>
      <c r="EY455" s="371">
        <f t="shared" si="990"/>
        <v>5232.9999999999945</v>
      </c>
      <c r="EZ455" s="372">
        <f t="shared" si="990"/>
        <v>5466.9999999999936</v>
      </c>
      <c r="FA455" s="426">
        <v>85.598448687350796</v>
      </c>
      <c r="FB455" s="633">
        <v>85.625671321159999</v>
      </c>
      <c r="FC455" s="371">
        <f t="shared" si="991"/>
        <v>71731.499999999971</v>
      </c>
      <c r="FD455" s="372">
        <f t="shared" si="991"/>
        <v>79717.499999999956</v>
      </c>
      <c r="FE455" s="426">
        <v>68.599198396793497</v>
      </c>
      <c r="FF455" s="633">
        <v>73.454741379310306</v>
      </c>
      <c r="FG455" s="371">
        <f t="shared" si="992"/>
        <v>34230.999999999956</v>
      </c>
      <c r="FH455" s="372">
        <f t="shared" si="992"/>
        <v>34082.999999999985</v>
      </c>
      <c r="FI455" s="421"/>
      <c r="FJ455" s="420"/>
      <c r="FK455" s="371">
        <f t="shared" si="993"/>
        <v>0</v>
      </c>
      <c r="FL455" s="372">
        <f t="shared" si="993"/>
        <v>0</v>
      </c>
      <c r="FM455" s="371">
        <f t="shared" si="994"/>
        <v>79.25392670157062</v>
      </c>
      <c r="FN455" s="372">
        <f t="shared" si="994"/>
        <v>81.577419354838668</v>
      </c>
      <c r="FO455" s="371">
        <f t="shared" si="995"/>
        <v>105962.49999999991</v>
      </c>
      <c r="FP455" s="372">
        <f t="shared" si="995"/>
        <v>113800.49999999994</v>
      </c>
      <c r="FQ455" s="424">
        <v>173</v>
      </c>
      <c r="FR455" s="425">
        <v>205</v>
      </c>
      <c r="FS455" s="371">
        <f t="shared" si="996"/>
        <v>173</v>
      </c>
      <c r="FT455" s="372">
        <f t="shared" si="996"/>
        <v>205</v>
      </c>
      <c r="FU455" s="426">
        <v>5.8247422680412297</v>
      </c>
      <c r="FV455" s="425">
        <v>5.1585365853658498</v>
      </c>
      <c r="FW455" s="371">
        <f t="shared" si="997"/>
        <v>1007.6804123711328</v>
      </c>
      <c r="FX455" s="372">
        <f t="shared" si="997"/>
        <v>1057.4999999999993</v>
      </c>
      <c r="FY455" s="426">
        <v>70.521134020618504</v>
      </c>
      <c r="FZ455" s="425">
        <v>68.392682926829195</v>
      </c>
      <c r="GA455" s="371">
        <f t="shared" si="998"/>
        <v>12200.156185567001</v>
      </c>
      <c r="GB455" s="372">
        <f t="shared" si="998"/>
        <v>14020.499999999985</v>
      </c>
      <c r="GC455" s="406">
        <f t="shared" si="962"/>
        <v>2462</v>
      </c>
      <c r="GD455" s="372">
        <f t="shared" si="962"/>
        <v>2769</v>
      </c>
      <c r="GE455" s="371">
        <f t="shared" si="962"/>
        <v>2462</v>
      </c>
      <c r="GF455" s="372">
        <f t="shared" si="960"/>
        <v>2769</v>
      </c>
      <c r="GG455" s="371">
        <f t="shared" si="999"/>
        <v>10909.999999999982</v>
      </c>
      <c r="GH455" s="372">
        <f t="shared" si="999"/>
        <v>12381.999999999978</v>
      </c>
      <c r="GI455" s="371">
        <f t="shared" si="1000"/>
        <v>273967.99999999965</v>
      </c>
      <c r="GJ455" s="372">
        <f t="shared" si="1000"/>
        <v>310057.49999999825</v>
      </c>
      <c r="GK455" s="406">
        <f t="shared" si="963"/>
        <v>971</v>
      </c>
      <c r="GL455" s="372">
        <f t="shared" si="963"/>
        <v>928</v>
      </c>
      <c r="GM455" s="371">
        <f t="shared" si="963"/>
        <v>971</v>
      </c>
      <c r="GN455" s="372">
        <f t="shared" si="961"/>
        <v>928</v>
      </c>
      <c r="GO455" s="371">
        <f t="shared" si="1001"/>
        <v>4901.4999999999982</v>
      </c>
      <c r="GP455" s="372">
        <f t="shared" si="1001"/>
        <v>4856.4999999999945</v>
      </c>
      <c r="GQ455" s="371">
        <f t="shared" si="1002"/>
        <v>88981.999999999622</v>
      </c>
      <c r="GR455" s="372">
        <f t="shared" si="1002"/>
        <v>88237.499999999956</v>
      </c>
      <c r="GS455" s="406">
        <f t="shared" si="964"/>
        <v>3433</v>
      </c>
      <c r="GT455" s="372">
        <f t="shared" si="964"/>
        <v>3697</v>
      </c>
      <c r="GU455" s="371">
        <f t="shared" si="964"/>
        <v>3433</v>
      </c>
      <c r="GV455" s="372">
        <f t="shared" si="964"/>
        <v>3697</v>
      </c>
      <c r="GW455" s="371">
        <f t="shared" si="1003"/>
        <v>15811.49999999998</v>
      </c>
      <c r="GX455" s="372">
        <f t="shared" si="1003"/>
        <v>17238.499999999971</v>
      </c>
      <c r="GY455" s="371">
        <f t="shared" si="1003"/>
        <v>362949.9999999993</v>
      </c>
      <c r="GZ455" s="372">
        <f t="shared" si="1003"/>
        <v>398294.9999999982</v>
      </c>
      <c r="HA455" s="406">
        <f t="shared" si="965"/>
        <v>0</v>
      </c>
      <c r="HB455" s="372">
        <f t="shared" si="965"/>
        <v>0</v>
      </c>
      <c r="HC455" s="371">
        <f t="shared" si="965"/>
        <v>0</v>
      </c>
      <c r="HD455" s="372">
        <f t="shared" si="965"/>
        <v>0</v>
      </c>
      <c r="HE455" s="371" t="str">
        <f t="shared" si="966"/>
        <v/>
      </c>
      <c r="HF455" s="372" t="str">
        <f t="shared" si="966"/>
        <v/>
      </c>
      <c r="HG455" s="371" t="str">
        <f t="shared" si="1004"/>
        <v/>
      </c>
      <c r="HH455" s="372" t="str">
        <f t="shared" si="1004"/>
        <v/>
      </c>
      <c r="HI455" s="406">
        <f t="shared" si="1005"/>
        <v>16819.180412371112</v>
      </c>
      <c r="HJ455" s="372">
        <f t="shared" si="1005"/>
        <v>18295.999999999975</v>
      </c>
      <c r="HK455" s="371">
        <f t="shared" si="1006"/>
        <v>375150.15618556633</v>
      </c>
      <c r="HL455" s="371">
        <f t="shared" si="1006"/>
        <v>412315.4999999982</v>
      </c>
    </row>
    <row r="456" spans="1:220" ht="15">
      <c r="A456" s="512" t="s">
        <v>288</v>
      </c>
      <c r="B456" s="514" t="s">
        <v>527</v>
      </c>
      <c r="C456" s="115"/>
      <c r="D456" s="515">
        <v>232423</v>
      </c>
      <c r="E456" s="516">
        <v>3</v>
      </c>
      <c r="F456" s="676">
        <v>3630</v>
      </c>
      <c r="G456" s="420">
        <v>3733</v>
      </c>
      <c r="H456" s="421">
        <v>21</v>
      </c>
      <c r="I456" s="517">
        <v>31</v>
      </c>
      <c r="J456" s="371">
        <f t="shared" ref="J456:J508" si="1071">F456-H456</f>
        <v>3609</v>
      </c>
      <c r="K456" s="372">
        <f t="shared" ref="K456:K508" si="1072">G456-I456</f>
        <v>3702</v>
      </c>
      <c r="L456" s="420">
        <v>120</v>
      </c>
      <c r="M456" s="371">
        <f t="shared" ref="M456:M508" si="1073">+Q456+U456+Y456+BM456+BQ456+BU456+DU456+DY456+EC456+FQ456</f>
        <v>3609</v>
      </c>
      <c r="N456" s="372">
        <f t="shared" ref="N456:N508" si="1074">+R456+V456+Z456+BN456+BR456+BV456+DV456+DZ456+ED456+FR456</f>
        <v>3702</v>
      </c>
      <c r="O456" s="371">
        <f t="shared" ref="O456:O508" si="1075">+S456+W456+AA456+BO456+BS456+BW456+DW456+EA456+EE456+FS456</f>
        <v>3609</v>
      </c>
      <c r="P456" s="372">
        <f t="shared" ref="P456:P508" si="1076">+T456+X456+AB456+BP456+BT456+BX456+DX456+EB456+EF456+FT456</f>
        <v>3702</v>
      </c>
      <c r="Q456" s="424">
        <v>0</v>
      </c>
      <c r="R456" s="517">
        <v>1</v>
      </c>
      <c r="S456" s="371">
        <f t="shared" ref="S456:S508" si="1077">IF(AW456&gt;0,Q456,)</f>
        <v>0</v>
      </c>
      <c r="T456" s="372">
        <f t="shared" ref="T456:T508" si="1078">IF(AX456&gt;0,R456,)</f>
        <v>1</v>
      </c>
      <c r="U456" s="426">
        <v>0</v>
      </c>
      <c r="V456" s="517">
        <v>0</v>
      </c>
      <c r="W456" s="371">
        <f t="shared" ref="W456:W508" si="1079">IF(BA456&gt;0,U456,)</f>
        <v>0</v>
      </c>
      <c r="X456" s="372">
        <f t="shared" ref="X456:X508" si="1080">IF(BB456&gt;0,V456,)</f>
        <v>0</v>
      </c>
      <c r="Y456" s="426"/>
      <c r="Z456" s="425"/>
      <c r="AA456" s="371">
        <f t="shared" ref="AA456:AA508" si="1081">IF(BE456&gt;0,Y456,)</f>
        <v>0</v>
      </c>
      <c r="AB456" s="372">
        <f t="shared" ref="AB456:AB508" si="1082">IF(BF456&gt;0,Z456,)</f>
        <v>0</v>
      </c>
      <c r="AC456" s="358">
        <f t="shared" ref="AC456:AC508" si="1083">Q456+U456+Y456</f>
        <v>0</v>
      </c>
      <c r="AD456" s="372">
        <f t="shared" ref="AD456:AD508" si="1084">R456+V456+Z456</f>
        <v>1</v>
      </c>
      <c r="AE456" s="358">
        <f t="shared" ref="AE456:AE508" si="1085">IF(BI456&gt;0,AC456,)</f>
        <v>0</v>
      </c>
      <c r="AF456" s="372">
        <f t="shared" ref="AF456:AF508" si="1086">IF(BJ456&gt;0,AD456,)</f>
        <v>1</v>
      </c>
      <c r="AG456" s="427" t="s">
        <v>1164</v>
      </c>
      <c r="AH456" s="633">
        <v>4</v>
      </c>
      <c r="AI456" s="371">
        <f t="shared" ref="AI456:AI508" si="1087">IF(Q456&gt;0,(Q456*AG456),)</f>
        <v>0</v>
      </c>
      <c r="AJ456" s="372">
        <f t="shared" ref="AJ456:AJ508" si="1088">IF(R456&gt;0,(R456*AH456),)</f>
        <v>4</v>
      </c>
      <c r="AK456" s="426" t="s">
        <v>1164</v>
      </c>
      <c r="AL456" s="633" t="s">
        <v>1164</v>
      </c>
      <c r="AM456" s="371">
        <f t="shared" ref="AM456:AM508" si="1089">IF(U456&gt;0,(U456*AK456),)</f>
        <v>0</v>
      </c>
      <c r="AN456" s="372">
        <f t="shared" ref="AN456:AN508" si="1090">IF(V456&gt;0,(V456*AL456),)</f>
        <v>0</v>
      </c>
      <c r="AO456" s="426"/>
      <c r="AP456" s="446"/>
      <c r="AQ456" s="371">
        <f t="shared" ref="AQ456:AQ508" si="1091">IF(Y456&gt;0,(Y456*AO456),)</f>
        <v>0</v>
      </c>
      <c r="AR456" s="372">
        <f t="shared" ref="AR456:AR508" si="1092">IF(Z456&gt;0,(Z456*AP456),)</f>
        <v>0</v>
      </c>
      <c r="AS456" s="371">
        <f t="shared" ref="AS456:AS508" si="1093">IF(AC456&gt;0,((AI456+AM456+AQ456)/AC456),)</f>
        <v>0</v>
      </c>
      <c r="AT456" s="372">
        <f t="shared" ref="AT456:AT508" si="1094">IF(AD456&gt;0,((AJ456+AN456+AR456)/AD456),)</f>
        <v>4</v>
      </c>
      <c r="AU456" s="371">
        <f t="shared" ref="AU456:AU508" si="1095">IF(AC456&gt;0,(AC456*AS456),)</f>
        <v>0</v>
      </c>
      <c r="AV456" s="372">
        <f t="shared" ref="AV456:AV508" si="1096">IF(AD456&gt;0,(AD456*AT456),)</f>
        <v>4</v>
      </c>
      <c r="AW456" s="426" t="s">
        <v>1164</v>
      </c>
      <c r="AX456" s="633">
        <v>120</v>
      </c>
      <c r="AY456" s="371">
        <f t="shared" ref="AY456:AY508" si="1097">IF(S456&gt;0,(S456*AW456),)</f>
        <v>0</v>
      </c>
      <c r="AZ456" s="372">
        <f t="shared" ref="AZ456:AZ508" si="1098">IF(T456&gt;0,(T456*AX456),)</f>
        <v>120</v>
      </c>
      <c r="BA456" s="426" t="s">
        <v>1164</v>
      </c>
      <c r="BB456" s="633" t="s">
        <v>1164</v>
      </c>
      <c r="BC456" s="371">
        <f t="shared" ref="BC456:BC508" si="1099">IF(W456&gt;0,(W456*BA456),)</f>
        <v>0</v>
      </c>
      <c r="BD456" s="372">
        <f t="shared" ref="BD456:BD508" si="1100">IF(X456&gt;0,(X456*BB456),)</f>
        <v>0</v>
      </c>
      <c r="BE456" s="421"/>
      <c r="BF456" s="420"/>
      <c r="BG456" s="635">
        <f t="shared" si="1067"/>
        <v>0</v>
      </c>
      <c r="BH456" s="423">
        <f t="shared" si="1067"/>
        <v>0</v>
      </c>
      <c r="BI456" s="635">
        <f t="shared" si="1068"/>
        <v>0</v>
      </c>
      <c r="BJ456" s="423">
        <f t="shared" si="1068"/>
        <v>120</v>
      </c>
      <c r="BK456" s="635">
        <f t="shared" si="1069"/>
        <v>0</v>
      </c>
      <c r="BL456" s="423">
        <f t="shared" si="1069"/>
        <v>120</v>
      </c>
      <c r="BM456" s="431">
        <v>2858</v>
      </c>
      <c r="BN456" s="517">
        <v>2959</v>
      </c>
      <c r="BO456" s="635">
        <f t="shared" si="1053"/>
        <v>2858</v>
      </c>
      <c r="BP456" s="423">
        <f t="shared" si="1053"/>
        <v>2959</v>
      </c>
      <c r="BQ456" s="426">
        <v>87</v>
      </c>
      <c r="BR456" s="517">
        <v>102</v>
      </c>
      <c r="BS456" s="635">
        <f t="shared" si="1055"/>
        <v>87</v>
      </c>
      <c r="BT456" s="423">
        <f t="shared" si="1055"/>
        <v>102</v>
      </c>
      <c r="BU456" s="426"/>
      <c r="BV456" s="425"/>
      <c r="BW456" s="635">
        <f t="shared" si="1057"/>
        <v>0</v>
      </c>
      <c r="BX456" s="423">
        <f t="shared" si="1057"/>
        <v>0</v>
      </c>
      <c r="BY456" s="636">
        <f t="shared" si="1059"/>
        <v>2945</v>
      </c>
      <c r="BZ456" s="423">
        <f t="shared" si="1059"/>
        <v>3061</v>
      </c>
      <c r="CA456" s="636">
        <f t="shared" si="1061"/>
        <v>2945</v>
      </c>
      <c r="CB456" s="423">
        <f t="shared" si="1061"/>
        <v>3061</v>
      </c>
      <c r="CC456" s="427">
        <v>4.3360741777466698</v>
      </c>
      <c r="CD456" s="633">
        <v>4.4148360932747499</v>
      </c>
      <c r="CE456" s="635">
        <f t="shared" si="1070"/>
        <v>12392.499999999982</v>
      </c>
      <c r="CF456" s="423">
        <f t="shared" si="1070"/>
        <v>13063.499999999985</v>
      </c>
      <c r="CG456" s="426">
        <v>5.2816091954022903</v>
      </c>
      <c r="CH456" s="633">
        <v>5.6519607843137196</v>
      </c>
      <c r="CI456" s="635">
        <f t="shared" si="1063"/>
        <v>459.49999999999926</v>
      </c>
      <c r="CJ456" s="423">
        <f t="shared" si="1063"/>
        <v>576.49999999999943</v>
      </c>
      <c r="CK456" s="426"/>
      <c r="CL456" s="446"/>
      <c r="CM456" s="637">
        <f t="shared" si="1021"/>
        <v>0</v>
      </c>
      <c r="CN456" s="423">
        <f t="shared" si="1021"/>
        <v>0</v>
      </c>
      <c r="CO456" s="635">
        <f t="shared" si="1023"/>
        <v>4.3640067911714713</v>
      </c>
      <c r="CP456" s="423">
        <f t="shared" si="1023"/>
        <v>4.456060111074807</v>
      </c>
      <c r="CQ456" s="635">
        <f t="shared" si="1025"/>
        <v>12851.999999999984</v>
      </c>
      <c r="CR456" s="423">
        <f t="shared" si="1025"/>
        <v>13639.999999999984</v>
      </c>
      <c r="CS456" s="426">
        <v>124.932820153953</v>
      </c>
      <c r="CT456" s="633">
        <v>125.329503210544</v>
      </c>
      <c r="CU456" s="635">
        <f t="shared" si="1027"/>
        <v>357057.99999999767</v>
      </c>
      <c r="CV456" s="423">
        <f t="shared" si="1027"/>
        <v>370849.99999999971</v>
      </c>
      <c r="CW456" s="426">
        <v>117.34482758620599</v>
      </c>
      <c r="CX456" s="633">
        <v>119.74509803921499</v>
      </c>
      <c r="CY456" s="635">
        <f t="shared" si="1029"/>
        <v>10208.999999999922</v>
      </c>
      <c r="CZ456" s="423">
        <f t="shared" si="1029"/>
        <v>12213.999999999929</v>
      </c>
      <c r="DA456" s="421"/>
      <c r="DB456" s="420"/>
      <c r="DC456" s="635">
        <f t="shared" si="1031"/>
        <v>0</v>
      </c>
      <c r="DD456" s="423">
        <f t="shared" si="1031"/>
        <v>0</v>
      </c>
      <c r="DE456" s="635">
        <f t="shared" si="1033"/>
        <v>124.70865874363247</v>
      </c>
      <c r="DF456" s="423">
        <f t="shared" si="1033"/>
        <v>125.1434171839267</v>
      </c>
      <c r="DG456" s="635">
        <f t="shared" si="1035"/>
        <v>367266.99999999761</v>
      </c>
      <c r="DH456" s="423">
        <f t="shared" si="1035"/>
        <v>383063.99999999965</v>
      </c>
      <c r="DI456" s="635">
        <f t="shared" si="1037"/>
        <v>2945</v>
      </c>
      <c r="DJ456" s="423">
        <f t="shared" si="1037"/>
        <v>3062</v>
      </c>
      <c r="DK456" s="635">
        <f t="shared" si="1037"/>
        <v>2945</v>
      </c>
      <c r="DL456" s="423">
        <f t="shared" si="1040"/>
        <v>3062</v>
      </c>
      <c r="DM456" s="635">
        <f t="shared" si="1041"/>
        <v>4.3640067911714713</v>
      </c>
      <c r="DN456" s="423">
        <f t="shared" si="1041"/>
        <v>4.4559111691704718</v>
      </c>
      <c r="DO456" s="635">
        <f t="shared" si="1043"/>
        <v>12851.999999999984</v>
      </c>
      <c r="DP456" s="423">
        <f t="shared" si="1043"/>
        <v>13643.999999999985</v>
      </c>
      <c r="DQ456" s="635">
        <f t="shared" si="1045"/>
        <v>124.70865874363247</v>
      </c>
      <c r="DR456" s="423">
        <f t="shared" si="1045"/>
        <v>125.1417374265185</v>
      </c>
      <c r="DS456" s="635">
        <f t="shared" si="1047"/>
        <v>367266.99999999761</v>
      </c>
      <c r="DT456" s="423">
        <f t="shared" si="1047"/>
        <v>383183.99999999965</v>
      </c>
      <c r="DU456" s="424">
        <v>487</v>
      </c>
      <c r="DV456" s="517">
        <v>480</v>
      </c>
      <c r="DW456" s="635">
        <f t="shared" si="1049"/>
        <v>487</v>
      </c>
      <c r="DX456" s="423">
        <f t="shared" si="1049"/>
        <v>480</v>
      </c>
      <c r="DY456" s="426">
        <v>140</v>
      </c>
      <c r="DZ456" s="517">
        <v>131</v>
      </c>
      <c r="EA456" s="635">
        <f t="shared" si="1013"/>
        <v>140</v>
      </c>
      <c r="EB456" s="423">
        <f t="shared" si="1013"/>
        <v>131</v>
      </c>
      <c r="EC456" s="426"/>
      <c r="ED456" s="425"/>
      <c r="EE456" s="635">
        <f t="shared" si="1015"/>
        <v>0</v>
      </c>
      <c r="EF456" s="423">
        <f t="shared" si="1015"/>
        <v>0</v>
      </c>
      <c r="EG456" s="636">
        <f t="shared" si="1017"/>
        <v>627</v>
      </c>
      <c r="EH456" s="423">
        <f t="shared" si="1017"/>
        <v>611</v>
      </c>
      <c r="EI456" s="636">
        <f t="shared" si="1019"/>
        <v>627</v>
      </c>
      <c r="EJ456" s="423">
        <f t="shared" si="1019"/>
        <v>611</v>
      </c>
      <c r="EK456" s="427">
        <v>3.2854209445585201</v>
      </c>
      <c r="EL456" s="634">
        <v>3.2541666666666602</v>
      </c>
      <c r="EM456" s="635">
        <f t="shared" si="1065"/>
        <v>1599.9999999999993</v>
      </c>
      <c r="EN456" s="423">
        <f t="shared" si="1065"/>
        <v>1561.9999999999968</v>
      </c>
      <c r="EO456" s="426">
        <v>3.6642857142857101</v>
      </c>
      <c r="EP456" s="634">
        <v>3.80534351145038</v>
      </c>
      <c r="EQ456" s="635">
        <f t="shared" si="1051"/>
        <v>512.99999999999943</v>
      </c>
      <c r="ER456" s="423">
        <f t="shared" si="1051"/>
        <v>498.49999999999977</v>
      </c>
      <c r="ES456" s="426"/>
      <c r="ET456" s="446"/>
      <c r="EU456" s="371">
        <f t="shared" ref="EU456:EU508" si="1101">IF(EC456&gt;0,(EC456*ES456),)</f>
        <v>0</v>
      </c>
      <c r="EV456" s="372">
        <f t="shared" ref="EV456:EV508" si="1102">IF(ED456&gt;0,(ED456*ET456),)</f>
        <v>0</v>
      </c>
      <c r="EW456" s="371">
        <f t="shared" si="989"/>
        <v>3.370015948963315</v>
      </c>
      <c r="EX456" s="372">
        <f t="shared" si="989"/>
        <v>3.3723404255319092</v>
      </c>
      <c r="EY456" s="371">
        <f t="shared" si="990"/>
        <v>2112.9999999999986</v>
      </c>
      <c r="EZ456" s="372">
        <f t="shared" si="990"/>
        <v>2060.4999999999964</v>
      </c>
      <c r="FA456" s="426">
        <v>84.412731006160101</v>
      </c>
      <c r="FB456" s="633">
        <v>84.360416666666595</v>
      </c>
      <c r="FC456" s="371">
        <f t="shared" si="991"/>
        <v>41108.999999999971</v>
      </c>
      <c r="FD456" s="372">
        <f t="shared" si="991"/>
        <v>40492.999999999964</v>
      </c>
      <c r="FE456" s="426">
        <v>73.371428571428496</v>
      </c>
      <c r="FF456" s="633">
        <v>73.961832061068705</v>
      </c>
      <c r="FG456" s="371">
        <f t="shared" si="992"/>
        <v>10271.999999999989</v>
      </c>
      <c r="FH456" s="372">
        <f t="shared" si="992"/>
        <v>9689</v>
      </c>
      <c r="FI456" s="421"/>
      <c r="FJ456" s="420"/>
      <c r="FK456" s="371">
        <f t="shared" si="993"/>
        <v>0</v>
      </c>
      <c r="FL456" s="372">
        <f t="shared" si="993"/>
        <v>0</v>
      </c>
      <c r="FM456" s="371">
        <f t="shared" si="994"/>
        <v>81.947368421052559</v>
      </c>
      <c r="FN456" s="372">
        <f t="shared" si="994"/>
        <v>82.130932896890286</v>
      </c>
      <c r="FO456" s="371">
        <f t="shared" si="995"/>
        <v>51380.999999999956</v>
      </c>
      <c r="FP456" s="372">
        <f t="shared" si="995"/>
        <v>50181.999999999964</v>
      </c>
      <c r="FQ456" s="424">
        <v>37</v>
      </c>
      <c r="FR456" s="425">
        <v>29</v>
      </c>
      <c r="FS456" s="371">
        <f t="shared" si="996"/>
        <v>37</v>
      </c>
      <c r="FT456" s="372">
        <f t="shared" si="996"/>
        <v>29</v>
      </c>
      <c r="FU456" s="426">
        <v>4.8108108108108096</v>
      </c>
      <c r="FV456" s="425">
        <v>4.5172413793103399</v>
      </c>
      <c r="FW456" s="371">
        <f t="shared" si="997"/>
        <v>177.99999999999994</v>
      </c>
      <c r="FX456" s="372">
        <f t="shared" si="997"/>
        <v>130.99999999999986</v>
      </c>
      <c r="FY456" s="426">
        <v>76.108108108108098</v>
      </c>
      <c r="FZ456" s="425">
        <v>63.8965517241379</v>
      </c>
      <c r="GA456" s="371">
        <f t="shared" si="998"/>
        <v>2815.9999999999995</v>
      </c>
      <c r="GB456" s="372">
        <f t="shared" si="998"/>
        <v>1852.9999999999991</v>
      </c>
      <c r="GC456" s="406">
        <f t="shared" si="962"/>
        <v>3345</v>
      </c>
      <c r="GD456" s="372">
        <f t="shared" si="962"/>
        <v>3440</v>
      </c>
      <c r="GE456" s="371">
        <f t="shared" si="962"/>
        <v>3345</v>
      </c>
      <c r="GF456" s="372">
        <f t="shared" si="960"/>
        <v>3440</v>
      </c>
      <c r="GG456" s="371">
        <f t="shared" si="999"/>
        <v>13992.499999999982</v>
      </c>
      <c r="GH456" s="372">
        <f t="shared" si="999"/>
        <v>14629.499999999982</v>
      </c>
      <c r="GI456" s="371">
        <f t="shared" si="1000"/>
        <v>398166.99999999767</v>
      </c>
      <c r="GJ456" s="372">
        <f t="shared" si="1000"/>
        <v>411462.99999999965</v>
      </c>
      <c r="GK456" s="406">
        <f t="shared" si="963"/>
        <v>227</v>
      </c>
      <c r="GL456" s="372">
        <f t="shared" si="963"/>
        <v>233</v>
      </c>
      <c r="GM456" s="371">
        <f t="shared" si="963"/>
        <v>227</v>
      </c>
      <c r="GN456" s="372">
        <f t="shared" si="961"/>
        <v>233</v>
      </c>
      <c r="GO456" s="371">
        <f t="shared" si="1001"/>
        <v>972.49999999999864</v>
      </c>
      <c r="GP456" s="372">
        <f t="shared" si="1001"/>
        <v>1074.9999999999991</v>
      </c>
      <c r="GQ456" s="371">
        <f t="shared" si="1002"/>
        <v>20480.999999999913</v>
      </c>
      <c r="GR456" s="372">
        <f t="shared" si="1002"/>
        <v>21902.999999999927</v>
      </c>
      <c r="GS456" s="406">
        <f t="shared" si="964"/>
        <v>3572</v>
      </c>
      <c r="GT456" s="372">
        <f t="shared" si="964"/>
        <v>3673</v>
      </c>
      <c r="GU456" s="371">
        <f t="shared" si="964"/>
        <v>3572</v>
      </c>
      <c r="GV456" s="372">
        <f t="shared" si="964"/>
        <v>3673</v>
      </c>
      <c r="GW456" s="371">
        <f t="shared" si="1003"/>
        <v>14964.99999999998</v>
      </c>
      <c r="GX456" s="372">
        <f t="shared" si="1003"/>
        <v>15704.499999999982</v>
      </c>
      <c r="GY456" s="371">
        <f t="shared" si="1003"/>
        <v>418647.99999999756</v>
      </c>
      <c r="GZ456" s="372">
        <f t="shared" si="1003"/>
        <v>433365.99999999959</v>
      </c>
      <c r="HA456" s="406">
        <f t="shared" si="965"/>
        <v>0</v>
      </c>
      <c r="HB456" s="372">
        <f t="shared" si="965"/>
        <v>0</v>
      </c>
      <c r="HC456" s="371">
        <f t="shared" si="965"/>
        <v>0</v>
      </c>
      <c r="HD456" s="372">
        <f t="shared" si="965"/>
        <v>0</v>
      </c>
      <c r="HE456" s="371" t="str">
        <f t="shared" si="966"/>
        <v/>
      </c>
      <c r="HF456" s="372" t="str">
        <f t="shared" si="966"/>
        <v/>
      </c>
      <c r="HG456" s="371" t="str">
        <f t="shared" si="1004"/>
        <v/>
      </c>
      <c r="HH456" s="372" t="str">
        <f t="shared" si="1004"/>
        <v/>
      </c>
      <c r="HI456" s="406">
        <f t="shared" si="1005"/>
        <v>15142.999999999982</v>
      </c>
      <c r="HJ456" s="372">
        <f t="shared" si="1005"/>
        <v>15835.499999999982</v>
      </c>
      <c r="HK456" s="371">
        <f t="shared" si="1006"/>
        <v>421463.99999999756</v>
      </c>
      <c r="HL456" s="371">
        <f t="shared" si="1006"/>
        <v>435218.99999999959</v>
      </c>
    </row>
    <row r="457" spans="1:220" ht="15">
      <c r="A457" s="512" t="s">
        <v>288</v>
      </c>
      <c r="B457" s="513" t="s">
        <v>530</v>
      </c>
      <c r="C457" s="116"/>
      <c r="D457" s="512">
        <v>232937</v>
      </c>
      <c r="E457" s="516">
        <v>3</v>
      </c>
      <c r="F457" s="676">
        <v>777</v>
      </c>
      <c r="G457" s="420">
        <v>768</v>
      </c>
      <c r="H457" s="421">
        <v>0</v>
      </c>
      <c r="I457" s="517">
        <v>5</v>
      </c>
      <c r="J457" s="371">
        <f t="shared" si="1071"/>
        <v>777</v>
      </c>
      <c r="K457" s="372">
        <f t="shared" si="1072"/>
        <v>763</v>
      </c>
      <c r="L457" s="420">
        <v>120</v>
      </c>
      <c r="M457" s="371">
        <f t="shared" si="1073"/>
        <v>777</v>
      </c>
      <c r="N457" s="372">
        <f t="shared" si="1074"/>
        <v>763</v>
      </c>
      <c r="O457" s="371">
        <f t="shared" si="1075"/>
        <v>777</v>
      </c>
      <c r="P457" s="372">
        <f t="shared" si="1076"/>
        <v>763</v>
      </c>
      <c r="Q457" s="424">
        <v>15</v>
      </c>
      <c r="R457" s="517">
        <v>11</v>
      </c>
      <c r="S457" s="371">
        <f t="shared" si="1077"/>
        <v>15</v>
      </c>
      <c r="T457" s="372">
        <f t="shared" si="1078"/>
        <v>11</v>
      </c>
      <c r="U457" s="426">
        <v>0</v>
      </c>
      <c r="V457" s="517">
        <v>1</v>
      </c>
      <c r="W457" s="371">
        <f t="shared" si="1079"/>
        <v>0</v>
      </c>
      <c r="X457" s="372">
        <f t="shared" si="1080"/>
        <v>1</v>
      </c>
      <c r="Y457" s="426"/>
      <c r="Z457" s="425"/>
      <c r="AA457" s="371">
        <f t="shared" si="1081"/>
        <v>0</v>
      </c>
      <c r="AB457" s="372">
        <f t="shared" si="1082"/>
        <v>0</v>
      </c>
      <c r="AC457" s="358">
        <f t="shared" si="1083"/>
        <v>15</v>
      </c>
      <c r="AD457" s="372">
        <f t="shared" si="1084"/>
        <v>12</v>
      </c>
      <c r="AE457" s="358">
        <f t="shared" si="1085"/>
        <v>15</v>
      </c>
      <c r="AF457" s="372">
        <f t="shared" si="1086"/>
        <v>12</v>
      </c>
      <c r="AG457" s="427">
        <v>5.6666666666666599</v>
      </c>
      <c r="AH457" s="633">
        <v>5.9090909090909003</v>
      </c>
      <c r="AI457" s="371">
        <f t="shared" si="1087"/>
        <v>84.999999999999901</v>
      </c>
      <c r="AJ457" s="372">
        <f t="shared" si="1088"/>
        <v>64.999999999999901</v>
      </c>
      <c r="AK457" s="426" t="s">
        <v>1164</v>
      </c>
      <c r="AL457" s="633">
        <v>7</v>
      </c>
      <c r="AM457" s="371">
        <f t="shared" si="1089"/>
        <v>0</v>
      </c>
      <c r="AN457" s="372">
        <f t="shared" si="1090"/>
        <v>7</v>
      </c>
      <c r="AO457" s="426"/>
      <c r="AP457" s="446"/>
      <c r="AQ457" s="371">
        <f t="shared" si="1091"/>
        <v>0</v>
      </c>
      <c r="AR457" s="372">
        <f t="shared" si="1092"/>
        <v>0</v>
      </c>
      <c r="AS457" s="371">
        <f t="shared" si="1093"/>
        <v>5.6666666666666599</v>
      </c>
      <c r="AT457" s="372">
        <f t="shared" si="1094"/>
        <v>5.999999999999992</v>
      </c>
      <c r="AU457" s="371">
        <f t="shared" si="1095"/>
        <v>84.999999999999901</v>
      </c>
      <c r="AV457" s="372">
        <f t="shared" si="1096"/>
        <v>71.999999999999901</v>
      </c>
      <c r="AW457" s="426">
        <v>146.73333333333301</v>
      </c>
      <c r="AX457" s="633">
        <v>151.72727272727201</v>
      </c>
      <c r="AY457" s="371">
        <f t="shared" si="1097"/>
        <v>2200.999999999995</v>
      </c>
      <c r="AZ457" s="372">
        <f t="shared" si="1098"/>
        <v>1668.999999999992</v>
      </c>
      <c r="BA457" s="426" t="s">
        <v>1164</v>
      </c>
      <c r="BB457" s="633">
        <v>168</v>
      </c>
      <c r="BC457" s="371">
        <f t="shared" si="1099"/>
        <v>0</v>
      </c>
      <c r="BD457" s="372">
        <f t="shared" si="1100"/>
        <v>168</v>
      </c>
      <c r="BE457" s="421"/>
      <c r="BF457" s="420"/>
      <c r="BG457" s="635">
        <f t="shared" si="1067"/>
        <v>0</v>
      </c>
      <c r="BH457" s="423">
        <f t="shared" si="1067"/>
        <v>0</v>
      </c>
      <c r="BI457" s="635">
        <f t="shared" si="1068"/>
        <v>146.73333333333301</v>
      </c>
      <c r="BJ457" s="423">
        <f t="shared" si="1068"/>
        <v>153.08333333333266</v>
      </c>
      <c r="BK457" s="635">
        <f t="shared" si="1069"/>
        <v>2200.999999999995</v>
      </c>
      <c r="BL457" s="423">
        <f t="shared" si="1069"/>
        <v>1836.9999999999918</v>
      </c>
      <c r="BM457" s="431">
        <v>380</v>
      </c>
      <c r="BN457" s="517">
        <v>379</v>
      </c>
      <c r="BO457" s="635">
        <f t="shared" si="1053"/>
        <v>380</v>
      </c>
      <c r="BP457" s="423">
        <f t="shared" si="1053"/>
        <v>379</v>
      </c>
      <c r="BQ457" s="426">
        <v>11</v>
      </c>
      <c r="BR457" s="517">
        <v>16</v>
      </c>
      <c r="BS457" s="635">
        <f t="shared" si="1055"/>
        <v>11</v>
      </c>
      <c r="BT457" s="423">
        <f t="shared" si="1055"/>
        <v>16</v>
      </c>
      <c r="BU457" s="426"/>
      <c r="BV457" s="425"/>
      <c r="BW457" s="635">
        <f t="shared" si="1057"/>
        <v>0</v>
      </c>
      <c r="BX457" s="423">
        <f t="shared" si="1057"/>
        <v>0</v>
      </c>
      <c r="BY457" s="636">
        <f t="shared" si="1059"/>
        <v>391</v>
      </c>
      <c r="BZ457" s="423">
        <f t="shared" si="1059"/>
        <v>395</v>
      </c>
      <c r="CA457" s="636">
        <f t="shared" si="1061"/>
        <v>391</v>
      </c>
      <c r="CB457" s="423">
        <f t="shared" si="1061"/>
        <v>395</v>
      </c>
      <c r="CC457" s="427">
        <v>5.4857142857142804</v>
      </c>
      <c r="CD457" s="633">
        <v>5.5237467018469601</v>
      </c>
      <c r="CE457" s="635">
        <f t="shared" si="1070"/>
        <v>2084.5714285714266</v>
      </c>
      <c r="CF457" s="423">
        <f t="shared" si="1070"/>
        <v>2093.4999999999977</v>
      </c>
      <c r="CG457" s="426">
        <v>8.1818181818181799</v>
      </c>
      <c r="CH457" s="633">
        <v>9.3125</v>
      </c>
      <c r="CI457" s="635">
        <f t="shared" si="1063"/>
        <v>89.999999999999972</v>
      </c>
      <c r="CJ457" s="423">
        <f t="shared" si="1063"/>
        <v>149</v>
      </c>
      <c r="CK457" s="426"/>
      <c r="CL457" s="446"/>
      <c r="CM457" s="637">
        <f t="shared" si="1021"/>
        <v>0</v>
      </c>
      <c r="CN457" s="423">
        <f t="shared" si="1021"/>
        <v>0</v>
      </c>
      <c r="CO457" s="635">
        <f t="shared" si="1023"/>
        <v>5.5615637559371525</v>
      </c>
      <c r="CP457" s="423">
        <f t="shared" si="1023"/>
        <v>5.6772151898734116</v>
      </c>
      <c r="CQ457" s="635">
        <f t="shared" si="1025"/>
        <v>2174.5714285714266</v>
      </c>
      <c r="CR457" s="423">
        <f t="shared" si="1025"/>
        <v>2242.4999999999977</v>
      </c>
      <c r="CS457" s="426">
        <v>137.36190476190399</v>
      </c>
      <c r="CT457" s="633">
        <v>135.22691292875899</v>
      </c>
      <c r="CU457" s="635">
        <f t="shared" si="1027"/>
        <v>52197.523809523518</v>
      </c>
      <c r="CV457" s="423">
        <f t="shared" si="1027"/>
        <v>51250.999999999658</v>
      </c>
      <c r="CW457" s="426">
        <v>139.90909090909</v>
      </c>
      <c r="CX457" s="633">
        <v>119.625</v>
      </c>
      <c r="CY457" s="635">
        <f t="shared" si="1029"/>
        <v>1538.99999999999</v>
      </c>
      <c r="CZ457" s="423">
        <f t="shared" si="1029"/>
        <v>1914</v>
      </c>
      <c r="DA457" s="421"/>
      <c r="DB457" s="420"/>
      <c r="DC457" s="635">
        <f t="shared" si="1031"/>
        <v>0</v>
      </c>
      <c r="DD457" s="423">
        <f t="shared" si="1031"/>
        <v>0</v>
      </c>
      <c r="DE457" s="635">
        <f t="shared" si="1033"/>
        <v>137.43356473023917</v>
      </c>
      <c r="DF457" s="423">
        <f t="shared" si="1033"/>
        <v>134.5949367088599</v>
      </c>
      <c r="DG457" s="635">
        <f t="shared" si="1035"/>
        <v>53736.523809523518</v>
      </c>
      <c r="DH457" s="423">
        <f t="shared" si="1035"/>
        <v>53164.999999999665</v>
      </c>
      <c r="DI457" s="635">
        <f t="shared" si="1037"/>
        <v>406</v>
      </c>
      <c r="DJ457" s="423">
        <f t="shared" si="1037"/>
        <v>407</v>
      </c>
      <c r="DK457" s="635">
        <f t="shared" si="1037"/>
        <v>406</v>
      </c>
      <c r="DL457" s="423">
        <f t="shared" si="1040"/>
        <v>407</v>
      </c>
      <c r="DM457" s="635">
        <f t="shared" si="1041"/>
        <v>5.5654468684025282</v>
      </c>
      <c r="DN457" s="423">
        <f t="shared" si="1041"/>
        <v>5.6867321867321809</v>
      </c>
      <c r="DO457" s="635">
        <f t="shared" si="1043"/>
        <v>2259.5714285714266</v>
      </c>
      <c r="DP457" s="423">
        <f t="shared" si="1043"/>
        <v>2314.4999999999977</v>
      </c>
      <c r="DQ457" s="635">
        <f t="shared" si="1045"/>
        <v>137.77715224020568</v>
      </c>
      <c r="DR457" s="423">
        <f t="shared" si="1045"/>
        <v>135.14004914004829</v>
      </c>
      <c r="DS457" s="635">
        <f t="shared" si="1047"/>
        <v>55937.523809523504</v>
      </c>
      <c r="DT457" s="423">
        <f t="shared" si="1047"/>
        <v>55001.999999999651</v>
      </c>
      <c r="DU457" s="424">
        <v>181</v>
      </c>
      <c r="DV457" s="517">
        <v>191</v>
      </c>
      <c r="DW457" s="635">
        <f t="shared" si="1049"/>
        <v>181</v>
      </c>
      <c r="DX457" s="423">
        <f t="shared" si="1049"/>
        <v>191</v>
      </c>
      <c r="DY457" s="426">
        <v>81</v>
      </c>
      <c r="DZ457" s="517">
        <v>91</v>
      </c>
      <c r="EA457" s="635">
        <f t="shared" si="1013"/>
        <v>81</v>
      </c>
      <c r="EB457" s="423">
        <f t="shared" si="1013"/>
        <v>91</v>
      </c>
      <c r="EC457" s="426"/>
      <c r="ED457" s="425"/>
      <c r="EE457" s="635">
        <f t="shared" si="1015"/>
        <v>0</v>
      </c>
      <c r="EF457" s="423">
        <f t="shared" si="1015"/>
        <v>0</v>
      </c>
      <c r="EG457" s="636">
        <f t="shared" si="1017"/>
        <v>262</v>
      </c>
      <c r="EH457" s="423">
        <f t="shared" si="1017"/>
        <v>282</v>
      </c>
      <c r="EI457" s="636">
        <f t="shared" si="1019"/>
        <v>262</v>
      </c>
      <c r="EJ457" s="423">
        <f t="shared" si="1019"/>
        <v>282</v>
      </c>
      <c r="EK457" s="427">
        <v>3.88805970149253</v>
      </c>
      <c r="EL457" s="634">
        <v>3.9450261780104698</v>
      </c>
      <c r="EM457" s="635">
        <f t="shared" si="1065"/>
        <v>703.73880597014795</v>
      </c>
      <c r="EN457" s="423">
        <f t="shared" si="1065"/>
        <v>753.49999999999977</v>
      </c>
      <c r="EO457" s="426">
        <v>4.7592592592592604</v>
      </c>
      <c r="EP457" s="634">
        <v>4.7912087912087902</v>
      </c>
      <c r="EQ457" s="635">
        <f t="shared" si="1051"/>
        <v>385.50000000000011</v>
      </c>
      <c r="ER457" s="423">
        <f t="shared" si="1051"/>
        <v>435.99999999999989</v>
      </c>
      <c r="ES457" s="426"/>
      <c r="ET457" s="446"/>
      <c r="EU457" s="371">
        <f t="shared" si="1101"/>
        <v>0</v>
      </c>
      <c r="EV457" s="372">
        <f t="shared" si="1102"/>
        <v>0</v>
      </c>
      <c r="EW457" s="371">
        <f t="shared" si="989"/>
        <v>4.157400022786824</v>
      </c>
      <c r="EX457" s="372">
        <f t="shared" si="989"/>
        <v>4.2180851063829774</v>
      </c>
      <c r="EY457" s="371">
        <f t="shared" si="990"/>
        <v>1089.238805970148</v>
      </c>
      <c r="EZ457" s="372">
        <f t="shared" si="990"/>
        <v>1189.4999999999995</v>
      </c>
      <c r="FA457" s="426">
        <v>90.417910447761102</v>
      </c>
      <c r="FB457" s="633">
        <v>90.973821989528801</v>
      </c>
      <c r="FC457" s="371">
        <f t="shared" si="991"/>
        <v>16365.64179104476</v>
      </c>
      <c r="FD457" s="372">
        <f t="shared" si="991"/>
        <v>17376</v>
      </c>
      <c r="FE457" s="426">
        <v>71.432098765432102</v>
      </c>
      <c r="FF457" s="633">
        <v>73.483516483516397</v>
      </c>
      <c r="FG457" s="371">
        <f t="shared" si="992"/>
        <v>5786</v>
      </c>
      <c r="FH457" s="372">
        <f t="shared" si="992"/>
        <v>6686.9999999999918</v>
      </c>
      <c r="FI457" s="421"/>
      <c r="FJ457" s="420"/>
      <c r="FK457" s="371">
        <f t="shared" si="993"/>
        <v>0</v>
      </c>
      <c r="FL457" s="372">
        <f t="shared" si="993"/>
        <v>0</v>
      </c>
      <c r="FM457" s="371">
        <f t="shared" si="994"/>
        <v>84.548251110857862</v>
      </c>
      <c r="FN457" s="372">
        <f t="shared" si="994"/>
        <v>85.329787234042527</v>
      </c>
      <c r="FO457" s="371">
        <f t="shared" si="995"/>
        <v>22151.64179104476</v>
      </c>
      <c r="FP457" s="372">
        <f t="shared" si="995"/>
        <v>24062.999999999993</v>
      </c>
      <c r="FQ457" s="424">
        <v>109</v>
      </c>
      <c r="FR457" s="425">
        <v>74</v>
      </c>
      <c r="FS457" s="371">
        <f t="shared" si="996"/>
        <v>109</v>
      </c>
      <c r="FT457" s="372">
        <f t="shared" si="996"/>
        <v>74</v>
      </c>
      <c r="FU457" s="426">
        <v>7.8807339449541196</v>
      </c>
      <c r="FV457" s="425">
        <v>7.1216216216216202</v>
      </c>
      <c r="FW457" s="371">
        <f t="shared" si="997"/>
        <v>858.99999999999909</v>
      </c>
      <c r="FX457" s="372">
        <f t="shared" si="997"/>
        <v>526.99999999999989</v>
      </c>
      <c r="FY457" s="426">
        <v>110.238532110091</v>
      </c>
      <c r="FZ457" s="425">
        <v>90.972972972972897</v>
      </c>
      <c r="GA457" s="371">
        <f t="shared" si="998"/>
        <v>12015.99999999992</v>
      </c>
      <c r="GB457" s="372">
        <f t="shared" si="998"/>
        <v>6731.9999999999945</v>
      </c>
      <c r="GC457" s="406">
        <f t="shared" si="962"/>
        <v>576</v>
      </c>
      <c r="GD457" s="372">
        <f t="shared" si="962"/>
        <v>581</v>
      </c>
      <c r="GE457" s="371">
        <f t="shared" si="962"/>
        <v>576</v>
      </c>
      <c r="GF457" s="372">
        <f t="shared" si="960"/>
        <v>581</v>
      </c>
      <c r="GG457" s="371">
        <f t="shared" si="999"/>
        <v>2873.3102345415746</v>
      </c>
      <c r="GH457" s="372">
        <f t="shared" si="999"/>
        <v>2911.9999999999973</v>
      </c>
      <c r="GI457" s="371">
        <f t="shared" si="1000"/>
        <v>70764.165600568274</v>
      </c>
      <c r="GJ457" s="372">
        <f t="shared" si="1000"/>
        <v>70295.999999999651</v>
      </c>
      <c r="GK457" s="406">
        <f t="shared" si="963"/>
        <v>92</v>
      </c>
      <c r="GL457" s="372">
        <f t="shared" si="963"/>
        <v>108</v>
      </c>
      <c r="GM457" s="371">
        <f t="shared" si="963"/>
        <v>92</v>
      </c>
      <c r="GN457" s="372">
        <f t="shared" si="961"/>
        <v>108</v>
      </c>
      <c r="GO457" s="371">
        <f t="shared" si="1001"/>
        <v>475.50000000000011</v>
      </c>
      <c r="GP457" s="372">
        <f t="shared" si="1001"/>
        <v>591.99999999999989</v>
      </c>
      <c r="GQ457" s="371">
        <f t="shared" si="1002"/>
        <v>7324.99999999999</v>
      </c>
      <c r="GR457" s="372">
        <f t="shared" si="1002"/>
        <v>8768.9999999999927</v>
      </c>
      <c r="GS457" s="406">
        <f t="shared" si="964"/>
        <v>668</v>
      </c>
      <c r="GT457" s="372">
        <f t="shared" si="964"/>
        <v>689</v>
      </c>
      <c r="GU457" s="371">
        <f t="shared" si="964"/>
        <v>668</v>
      </c>
      <c r="GV457" s="372">
        <f t="shared" si="964"/>
        <v>689</v>
      </c>
      <c r="GW457" s="371">
        <f t="shared" si="1003"/>
        <v>3348.8102345415746</v>
      </c>
      <c r="GX457" s="372">
        <f t="shared" si="1003"/>
        <v>3503.9999999999973</v>
      </c>
      <c r="GY457" s="371">
        <f t="shared" si="1003"/>
        <v>78089.16560056826</v>
      </c>
      <c r="GZ457" s="372">
        <f t="shared" si="1003"/>
        <v>79064.999999999651</v>
      </c>
      <c r="HA457" s="406">
        <f t="shared" si="965"/>
        <v>0</v>
      </c>
      <c r="HB457" s="372">
        <f t="shared" si="965"/>
        <v>0</v>
      </c>
      <c r="HC457" s="371">
        <f t="shared" si="965"/>
        <v>0</v>
      </c>
      <c r="HD457" s="372">
        <f t="shared" si="965"/>
        <v>0</v>
      </c>
      <c r="HE457" s="371" t="str">
        <f t="shared" si="966"/>
        <v/>
      </c>
      <c r="HF457" s="372" t="str">
        <f t="shared" si="966"/>
        <v/>
      </c>
      <c r="HG457" s="371" t="str">
        <f t="shared" si="1004"/>
        <v/>
      </c>
      <c r="HH457" s="372" t="str">
        <f t="shared" si="1004"/>
        <v/>
      </c>
      <c r="HI457" s="406">
        <f t="shared" si="1005"/>
        <v>4207.8102345415737</v>
      </c>
      <c r="HJ457" s="372">
        <f t="shared" si="1005"/>
        <v>4030.9999999999973</v>
      </c>
      <c r="HK457" s="371">
        <f t="shared" si="1006"/>
        <v>90105.165600568173</v>
      </c>
      <c r="HL457" s="371">
        <f t="shared" si="1006"/>
        <v>85796.999999999651</v>
      </c>
    </row>
    <row r="458" spans="1:220" ht="15">
      <c r="A458" s="512" t="s">
        <v>288</v>
      </c>
      <c r="B458" s="513" t="s">
        <v>528</v>
      </c>
      <c r="C458" s="116"/>
      <c r="D458" s="512">
        <v>233277</v>
      </c>
      <c r="E458" s="516">
        <v>4</v>
      </c>
      <c r="F458" s="676">
        <v>1762</v>
      </c>
      <c r="G458" s="420">
        <v>1752</v>
      </c>
      <c r="H458" s="421">
        <v>5</v>
      </c>
      <c r="I458" s="517">
        <v>8</v>
      </c>
      <c r="J458" s="371">
        <f t="shared" si="1071"/>
        <v>1757</v>
      </c>
      <c r="K458" s="372">
        <f t="shared" si="1072"/>
        <v>1744</v>
      </c>
      <c r="L458" s="420">
        <v>120</v>
      </c>
      <c r="M458" s="371">
        <f t="shared" si="1073"/>
        <v>1757</v>
      </c>
      <c r="N458" s="372">
        <f t="shared" si="1074"/>
        <v>1744</v>
      </c>
      <c r="O458" s="371">
        <f t="shared" si="1075"/>
        <v>1757</v>
      </c>
      <c r="P458" s="372">
        <f t="shared" si="1076"/>
        <v>1744</v>
      </c>
      <c r="Q458" s="424">
        <v>0</v>
      </c>
      <c r="R458" s="517">
        <v>0</v>
      </c>
      <c r="S458" s="371">
        <f t="shared" si="1077"/>
        <v>0</v>
      </c>
      <c r="T458" s="372">
        <f t="shared" si="1078"/>
        <v>0</v>
      </c>
      <c r="U458" s="426">
        <v>0</v>
      </c>
      <c r="V458" s="517">
        <v>0</v>
      </c>
      <c r="W458" s="371">
        <f t="shared" si="1079"/>
        <v>0</v>
      </c>
      <c r="X458" s="372">
        <f t="shared" si="1080"/>
        <v>0</v>
      </c>
      <c r="Y458" s="426"/>
      <c r="Z458" s="425"/>
      <c r="AA458" s="371">
        <f t="shared" si="1081"/>
        <v>0</v>
      </c>
      <c r="AB458" s="372">
        <f t="shared" si="1082"/>
        <v>0</v>
      </c>
      <c r="AC458" s="358">
        <f t="shared" si="1083"/>
        <v>0</v>
      </c>
      <c r="AD458" s="372">
        <f t="shared" si="1084"/>
        <v>0</v>
      </c>
      <c r="AE458" s="358">
        <f t="shared" si="1085"/>
        <v>0</v>
      </c>
      <c r="AF458" s="372">
        <f t="shared" si="1086"/>
        <v>0</v>
      </c>
      <c r="AG458" s="427" t="s">
        <v>1164</v>
      </c>
      <c r="AH458" s="633" t="s">
        <v>1164</v>
      </c>
      <c r="AI458" s="371">
        <f t="shared" si="1087"/>
        <v>0</v>
      </c>
      <c r="AJ458" s="372">
        <f t="shared" si="1088"/>
        <v>0</v>
      </c>
      <c r="AK458" s="426" t="s">
        <v>1164</v>
      </c>
      <c r="AL458" s="633" t="s">
        <v>1164</v>
      </c>
      <c r="AM458" s="371">
        <f t="shared" si="1089"/>
        <v>0</v>
      </c>
      <c r="AN458" s="372">
        <f t="shared" si="1090"/>
        <v>0</v>
      </c>
      <c r="AO458" s="426"/>
      <c r="AP458" s="446"/>
      <c r="AQ458" s="371">
        <f t="shared" si="1091"/>
        <v>0</v>
      </c>
      <c r="AR458" s="372">
        <f t="shared" si="1092"/>
        <v>0</v>
      </c>
      <c r="AS458" s="371">
        <f t="shared" si="1093"/>
        <v>0</v>
      </c>
      <c r="AT458" s="372">
        <f t="shared" si="1094"/>
        <v>0</v>
      </c>
      <c r="AU458" s="371">
        <f t="shared" si="1095"/>
        <v>0</v>
      </c>
      <c r="AV458" s="372">
        <f t="shared" si="1096"/>
        <v>0</v>
      </c>
      <c r="AW458" s="426" t="s">
        <v>1164</v>
      </c>
      <c r="AX458" s="633" t="s">
        <v>1164</v>
      </c>
      <c r="AY458" s="371">
        <f t="shared" si="1097"/>
        <v>0</v>
      </c>
      <c r="AZ458" s="372">
        <f t="shared" si="1098"/>
        <v>0</v>
      </c>
      <c r="BA458" s="426" t="s">
        <v>1164</v>
      </c>
      <c r="BB458" s="633" t="s">
        <v>1164</v>
      </c>
      <c r="BC458" s="371">
        <f t="shared" si="1099"/>
        <v>0</v>
      </c>
      <c r="BD458" s="372">
        <f t="shared" si="1100"/>
        <v>0</v>
      </c>
      <c r="BE458" s="421"/>
      <c r="BF458" s="420"/>
      <c r="BG458" s="635">
        <f t="shared" si="1067"/>
        <v>0</v>
      </c>
      <c r="BH458" s="423">
        <f t="shared" si="1067"/>
        <v>0</v>
      </c>
      <c r="BI458" s="635">
        <f t="shared" si="1068"/>
        <v>0</v>
      </c>
      <c r="BJ458" s="423">
        <f t="shared" si="1068"/>
        <v>0</v>
      </c>
      <c r="BK458" s="635">
        <f t="shared" si="1069"/>
        <v>0</v>
      </c>
      <c r="BL458" s="423">
        <f t="shared" si="1069"/>
        <v>0</v>
      </c>
      <c r="BM458" s="431">
        <v>1006</v>
      </c>
      <c r="BN458" s="517">
        <v>1063</v>
      </c>
      <c r="BO458" s="635">
        <f t="shared" si="1053"/>
        <v>1006</v>
      </c>
      <c r="BP458" s="423">
        <f t="shared" si="1053"/>
        <v>1063</v>
      </c>
      <c r="BQ458" s="426">
        <v>82</v>
      </c>
      <c r="BR458" s="517">
        <v>71</v>
      </c>
      <c r="BS458" s="635">
        <f t="shared" si="1055"/>
        <v>82</v>
      </c>
      <c r="BT458" s="423">
        <f t="shared" si="1055"/>
        <v>71</v>
      </c>
      <c r="BU458" s="426"/>
      <c r="BV458" s="425"/>
      <c r="BW458" s="635">
        <f t="shared" si="1057"/>
        <v>0</v>
      </c>
      <c r="BX458" s="423">
        <f t="shared" si="1057"/>
        <v>0</v>
      </c>
      <c r="BY458" s="636">
        <f t="shared" si="1059"/>
        <v>1088</v>
      </c>
      <c r="BZ458" s="423">
        <f t="shared" si="1059"/>
        <v>1134</v>
      </c>
      <c r="CA458" s="636">
        <f t="shared" si="1061"/>
        <v>1088</v>
      </c>
      <c r="CB458" s="423">
        <f t="shared" si="1061"/>
        <v>1134</v>
      </c>
      <c r="CC458" s="427">
        <v>4.6252485089463198</v>
      </c>
      <c r="CD458" s="633">
        <v>4.63311382878645</v>
      </c>
      <c r="CE458" s="635">
        <f t="shared" si="1070"/>
        <v>4652.9999999999973</v>
      </c>
      <c r="CF458" s="423">
        <f t="shared" si="1070"/>
        <v>4924.9999999999964</v>
      </c>
      <c r="CG458" s="426">
        <v>5.5426829268292597</v>
      </c>
      <c r="CH458" s="633">
        <v>5.6478873239436602</v>
      </c>
      <c r="CI458" s="635">
        <f t="shared" si="1063"/>
        <v>454.49999999999932</v>
      </c>
      <c r="CJ458" s="423">
        <f t="shared" si="1063"/>
        <v>400.99999999999989</v>
      </c>
      <c r="CK458" s="426"/>
      <c r="CL458" s="446"/>
      <c r="CM458" s="637">
        <f t="shared" si="1021"/>
        <v>0</v>
      </c>
      <c r="CN458" s="423">
        <f t="shared" si="1021"/>
        <v>0</v>
      </c>
      <c r="CO458" s="635">
        <f t="shared" si="1023"/>
        <v>4.6943933823529376</v>
      </c>
      <c r="CP458" s="423">
        <f t="shared" si="1023"/>
        <v>4.6966490299823604</v>
      </c>
      <c r="CQ458" s="635">
        <f t="shared" si="1025"/>
        <v>5107.4999999999964</v>
      </c>
      <c r="CR458" s="423">
        <f t="shared" si="1025"/>
        <v>5325.9999999999964</v>
      </c>
      <c r="CS458" s="426">
        <v>121.934393638171</v>
      </c>
      <c r="CT458" s="633">
        <v>122.330197554092</v>
      </c>
      <c r="CU458" s="635">
        <f t="shared" si="1027"/>
        <v>122666.00000000003</v>
      </c>
      <c r="CV458" s="423">
        <f t="shared" si="1027"/>
        <v>130036.9999999998</v>
      </c>
      <c r="CW458" s="426">
        <v>118.621951219512</v>
      </c>
      <c r="CX458" s="633">
        <v>118.309859154929</v>
      </c>
      <c r="CY458" s="635">
        <f t="shared" si="1029"/>
        <v>9726.9999999999836</v>
      </c>
      <c r="CZ458" s="423">
        <f t="shared" si="1029"/>
        <v>8399.9999999999582</v>
      </c>
      <c r="DA458" s="421"/>
      <c r="DB458" s="420"/>
      <c r="DC458" s="635">
        <f t="shared" si="1031"/>
        <v>0</v>
      </c>
      <c r="DD458" s="423">
        <f t="shared" si="1031"/>
        <v>0</v>
      </c>
      <c r="DE458" s="635">
        <f t="shared" si="1033"/>
        <v>121.68474264705883</v>
      </c>
      <c r="DF458" s="423">
        <f t="shared" si="1033"/>
        <v>122.07848324514971</v>
      </c>
      <c r="DG458" s="635">
        <f t="shared" si="1035"/>
        <v>132393</v>
      </c>
      <c r="DH458" s="423">
        <f t="shared" si="1035"/>
        <v>138436.99999999977</v>
      </c>
      <c r="DI458" s="635">
        <f t="shared" si="1037"/>
        <v>1088</v>
      </c>
      <c r="DJ458" s="423">
        <f t="shared" si="1037"/>
        <v>1134</v>
      </c>
      <c r="DK458" s="635">
        <f t="shared" si="1037"/>
        <v>1088</v>
      </c>
      <c r="DL458" s="423">
        <f t="shared" si="1040"/>
        <v>1134</v>
      </c>
      <c r="DM458" s="635">
        <f t="shared" si="1041"/>
        <v>4.6943933823529376</v>
      </c>
      <c r="DN458" s="423">
        <f t="shared" si="1041"/>
        <v>4.6966490299823604</v>
      </c>
      <c r="DO458" s="635">
        <f t="shared" si="1043"/>
        <v>5107.4999999999964</v>
      </c>
      <c r="DP458" s="423">
        <f t="shared" si="1043"/>
        <v>5325.9999999999964</v>
      </c>
      <c r="DQ458" s="635">
        <f t="shared" si="1045"/>
        <v>121.68474264705883</v>
      </c>
      <c r="DR458" s="423">
        <f t="shared" si="1045"/>
        <v>122.07848324514971</v>
      </c>
      <c r="DS458" s="635">
        <f t="shared" si="1047"/>
        <v>132393</v>
      </c>
      <c r="DT458" s="423">
        <f t="shared" si="1047"/>
        <v>138436.99999999977</v>
      </c>
      <c r="DU458" s="424">
        <v>496</v>
      </c>
      <c r="DV458" s="517">
        <v>461</v>
      </c>
      <c r="DW458" s="635">
        <f t="shared" si="1049"/>
        <v>496</v>
      </c>
      <c r="DX458" s="423">
        <f t="shared" si="1049"/>
        <v>461</v>
      </c>
      <c r="DY458" s="426">
        <v>135</v>
      </c>
      <c r="DZ458" s="517">
        <v>127</v>
      </c>
      <c r="EA458" s="635">
        <f t="shared" si="1013"/>
        <v>135</v>
      </c>
      <c r="EB458" s="423">
        <f t="shared" si="1013"/>
        <v>127</v>
      </c>
      <c r="EC458" s="426"/>
      <c r="ED458" s="425"/>
      <c r="EE458" s="635">
        <f t="shared" si="1015"/>
        <v>0</v>
      </c>
      <c r="EF458" s="423">
        <f t="shared" si="1015"/>
        <v>0</v>
      </c>
      <c r="EG458" s="636">
        <f t="shared" si="1017"/>
        <v>631</v>
      </c>
      <c r="EH458" s="423">
        <f t="shared" si="1017"/>
        <v>588</v>
      </c>
      <c r="EI458" s="636">
        <f t="shared" si="1019"/>
        <v>631</v>
      </c>
      <c r="EJ458" s="423">
        <f t="shared" si="1019"/>
        <v>588</v>
      </c>
      <c r="EK458" s="427">
        <v>3.39213709677419</v>
      </c>
      <c r="EL458" s="634">
        <v>3.3665943600867601</v>
      </c>
      <c r="EM458" s="635">
        <f t="shared" si="1065"/>
        <v>1682.4999999999982</v>
      </c>
      <c r="EN458" s="423">
        <f t="shared" si="1065"/>
        <v>1551.9999999999964</v>
      </c>
      <c r="EO458" s="426">
        <v>4.2111111111111104</v>
      </c>
      <c r="EP458" s="634">
        <v>3.7086614173228298</v>
      </c>
      <c r="EQ458" s="635">
        <f t="shared" si="1051"/>
        <v>568.49999999999989</v>
      </c>
      <c r="ER458" s="423">
        <f t="shared" si="1051"/>
        <v>470.99999999999937</v>
      </c>
      <c r="ES458" s="426"/>
      <c r="ET458" s="446"/>
      <c r="EU458" s="371">
        <f t="shared" si="1101"/>
        <v>0</v>
      </c>
      <c r="EV458" s="372">
        <f t="shared" si="1102"/>
        <v>0</v>
      </c>
      <c r="EW458" s="371">
        <f t="shared" si="989"/>
        <v>3.567353407290013</v>
      </c>
      <c r="EX458" s="372">
        <f t="shared" si="989"/>
        <v>3.4404761904761831</v>
      </c>
      <c r="EY458" s="371">
        <f t="shared" si="990"/>
        <v>2250.9999999999982</v>
      </c>
      <c r="EZ458" s="372">
        <f t="shared" si="990"/>
        <v>2022.9999999999957</v>
      </c>
      <c r="FA458" s="426">
        <v>80.375</v>
      </c>
      <c r="FB458" s="633">
        <v>81.0976138828633</v>
      </c>
      <c r="FC458" s="371">
        <f t="shared" si="991"/>
        <v>39866</v>
      </c>
      <c r="FD458" s="372">
        <f t="shared" si="991"/>
        <v>37385.999999999978</v>
      </c>
      <c r="FE458" s="426">
        <v>68.414814814814804</v>
      </c>
      <c r="FF458" s="633">
        <v>64.763779527558995</v>
      </c>
      <c r="FG458" s="371">
        <f t="shared" si="992"/>
        <v>9235.9999999999982</v>
      </c>
      <c r="FH458" s="372">
        <f t="shared" si="992"/>
        <v>8224.9999999999927</v>
      </c>
      <c r="FI458" s="421"/>
      <c r="FJ458" s="420"/>
      <c r="FK458" s="371">
        <f t="shared" si="993"/>
        <v>0</v>
      </c>
      <c r="FL458" s="372">
        <f t="shared" si="993"/>
        <v>0</v>
      </c>
      <c r="FM458" s="371">
        <f t="shared" si="994"/>
        <v>77.816164817749609</v>
      </c>
      <c r="FN458" s="372">
        <f t="shared" si="994"/>
        <v>77.569727891156418</v>
      </c>
      <c r="FO458" s="371">
        <f t="shared" si="995"/>
        <v>49102</v>
      </c>
      <c r="FP458" s="372">
        <f t="shared" si="995"/>
        <v>45610.999999999971</v>
      </c>
      <c r="FQ458" s="424">
        <v>38</v>
      </c>
      <c r="FR458" s="425">
        <v>22</v>
      </c>
      <c r="FS458" s="371">
        <f t="shared" si="996"/>
        <v>38</v>
      </c>
      <c r="FT458" s="372">
        <f t="shared" si="996"/>
        <v>22</v>
      </c>
      <c r="FU458" s="426">
        <v>5.6052631578947301</v>
      </c>
      <c r="FV458" s="425">
        <v>7</v>
      </c>
      <c r="FW458" s="371">
        <f t="shared" si="997"/>
        <v>212.99999999999974</v>
      </c>
      <c r="FX458" s="372">
        <f t="shared" si="997"/>
        <v>154</v>
      </c>
      <c r="FY458" s="426">
        <v>71.421052631578902</v>
      </c>
      <c r="FZ458" s="425">
        <v>58.590909090909001</v>
      </c>
      <c r="GA458" s="371">
        <f t="shared" si="998"/>
        <v>2713.9999999999982</v>
      </c>
      <c r="GB458" s="372">
        <f t="shared" si="998"/>
        <v>1288.999999999998</v>
      </c>
      <c r="GC458" s="406">
        <f t="shared" si="962"/>
        <v>1502</v>
      </c>
      <c r="GD458" s="372">
        <f t="shared" si="962"/>
        <v>1524</v>
      </c>
      <c r="GE458" s="371">
        <f t="shared" si="962"/>
        <v>1502</v>
      </c>
      <c r="GF458" s="372">
        <f t="shared" si="960"/>
        <v>1524</v>
      </c>
      <c r="GG458" s="371">
        <f t="shared" si="999"/>
        <v>6335.4999999999955</v>
      </c>
      <c r="GH458" s="372">
        <f t="shared" si="999"/>
        <v>6476.9999999999927</v>
      </c>
      <c r="GI458" s="371">
        <f t="shared" si="1000"/>
        <v>162532.00000000003</v>
      </c>
      <c r="GJ458" s="372">
        <f t="shared" si="1000"/>
        <v>167422.99999999977</v>
      </c>
      <c r="GK458" s="406">
        <f t="shared" si="963"/>
        <v>217</v>
      </c>
      <c r="GL458" s="372">
        <f t="shared" si="963"/>
        <v>198</v>
      </c>
      <c r="GM458" s="371">
        <f t="shared" si="963"/>
        <v>217</v>
      </c>
      <c r="GN458" s="372">
        <f t="shared" si="961"/>
        <v>198</v>
      </c>
      <c r="GO458" s="371">
        <f t="shared" si="1001"/>
        <v>1022.9999999999992</v>
      </c>
      <c r="GP458" s="372">
        <f t="shared" si="1001"/>
        <v>871.99999999999932</v>
      </c>
      <c r="GQ458" s="371">
        <f t="shared" si="1002"/>
        <v>18962.999999999982</v>
      </c>
      <c r="GR458" s="372">
        <f t="shared" si="1002"/>
        <v>16624.999999999949</v>
      </c>
      <c r="GS458" s="406">
        <f t="shared" si="964"/>
        <v>1719</v>
      </c>
      <c r="GT458" s="372">
        <f t="shared" si="964"/>
        <v>1722</v>
      </c>
      <c r="GU458" s="371">
        <f t="shared" si="964"/>
        <v>1719</v>
      </c>
      <c r="GV458" s="372">
        <f t="shared" si="964"/>
        <v>1722</v>
      </c>
      <c r="GW458" s="371">
        <f t="shared" si="1003"/>
        <v>7358.4999999999945</v>
      </c>
      <c r="GX458" s="372">
        <f t="shared" si="1003"/>
        <v>7348.9999999999918</v>
      </c>
      <c r="GY458" s="371">
        <f t="shared" si="1003"/>
        <v>181495</v>
      </c>
      <c r="GZ458" s="372">
        <f t="shared" si="1003"/>
        <v>184047.99999999971</v>
      </c>
      <c r="HA458" s="406">
        <f t="shared" si="965"/>
        <v>0</v>
      </c>
      <c r="HB458" s="372">
        <f t="shared" si="965"/>
        <v>0</v>
      </c>
      <c r="HC458" s="371">
        <f t="shared" si="965"/>
        <v>0</v>
      </c>
      <c r="HD458" s="372">
        <f t="shared" si="965"/>
        <v>0</v>
      </c>
      <c r="HE458" s="371" t="str">
        <f t="shared" si="966"/>
        <v/>
      </c>
      <c r="HF458" s="372" t="str">
        <f t="shared" si="966"/>
        <v/>
      </c>
      <c r="HG458" s="371" t="str">
        <f t="shared" si="1004"/>
        <v/>
      </c>
      <c r="HH458" s="372" t="str">
        <f t="shared" si="1004"/>
        <v/>
      </c>
      <c r="HI458" s="406">
        <f t="shared" si="1005"/>
        <v>7571.4999999999945</v>
      </c>
      <c r="HJ458" s="372">
        <f t="shared" si="1005"/>
        <v>7502.9999999999918</v>
      </c>
      <c r="HK458" s="371">
        <f t="shared" si="1006"/>
        <v>184209</v>
      </c>
      <c r="HL458" s="371">
        <f t="shared" si="1006"/>
        <v>185336.99999999974</v>
      </c>
    </row>
    <row r="459" spans="1:220" ht="15">
      <c r="A459" s="512" t="s">
        <v>288</v>
      </c>
      <c r="B459" s="514" t="s">
        <v>531</v>
      </c>
      <c r="C459" s="115"/>
      <c r="D459" s="515">
        <v>234155</v>
      </c>
      <c r="E459" s="516">
        <v>4</v>
      </c>
      <c r="F459" s="676">
        <v>609</v>
      </c>
      <c r="G459" s="420">
        <v>689</v>
      </c>
      <c r="H459" s="421">
        <v>0</v>
      </c>
      <c r="I459" s="517">
        <v>0</v>
      </c>
      <c r="J459" s="371">
        <f t="shared" si="1071"/>
        <v>609</v>
      </c>
      <c r="K459" s="372">
        <f t="shared" si="1072"/>
        <v>689</v>
      </c>
      <c r="L459" s="420">
        <v>120</v>
      </c>
      <c r="M459" s="371">
        <f t="shared" si="1073"/>
        <v>609</v>
      </c>
      <c r="N459" s="372">
        <f t="shared" si="1074"/>
        <v>689</v>
      </c>
      <c r="O459" s="371">
        <f t="shared" si="1075"/>
        <v>609</v>
      </c>
      <c r="P459" s="372">
        <f t="shared" si="1076"/>
        <v>689</v>
      </c>
      <c r="Q459" s="424">
        <v>0</v>
      </c>
      <c r="R459" s="517">
        <v>0</v>
      </c>
      <c r="S459" s="371">
        <f t="shared" si="1077"/>
        <v>0</v>
      </c>
      <c r="T459" s="372">
        <f t="shared" si="1078"/>
        <v>0</v>
      </c>
      <c r="U459" s="426">
        <v>0</v>
      </c>
      <c r="V459" s="517">
        <v>0</v>
      </c>
      <c r="W459" s="371">
        <f t="shared" si="1079"/>
        <v>0</v>
      </c>
      <c r="X459" s="372">
        <f t="shared" si="1080"/>
        <v>0</v>
      </c>
      <c r="Y459" s="426"/>
      <c r="Z459" s="425"/>
      <c r="AA459" s="371">
        <f t="shared" si="1081"/>
        <v>0</v>
      </c>
      <c r="AB459" s="372">
        <f t="shared" si="1082"/>
        <v>0</v>
      </c>
      <c r="AC459" s="358">
        <f t="shared" si="1083"/>
        <v>0</v>
      </c>
      <c r="AD459" s="372">
        <f t="shared" si="1084"/>
        <v>0</v>
      </c>
      <c r="AE459" s="358">
        <f t="shared" si="1085"/>
        <v>0</v>
      </c>
      <c r="AF459" s="372">
        <f t="shared" si="1086"/>
        <v>0</v>
      </c>
      <c r="AG459" s="427" t="s">
        <v>1164</v>
      </c>
      <c r="AH459" s="633" t="s">
        <v>1164</v>
      </c>
      <c r="AI459" s="371">
        <f t="shared" si="1087"/>
        <v>0</v>
      </c>
      <c r="AJ459" s="372">
        <f t="shared" si="1088"/>
        <v>0</v>
      </c>
      <c r="AK459" s="426" t="s">
        <v>1164</v>
      </c>
      <c r="AL459" s="633" t="s">
        <v>1164</v>
      </c>
      <c r="AM459" s="371">
        <f t="shared" si="1089"/>
        <v>0</v>
      </c>
      <c r="AN459" s="372">
        <f t="shared" si="1090"/>
        <v>0</v>
      </c>
      <c r="AO459" s="426"/>
      <c r="AP459" s="446"/>
      <c r="AQ459" s="371">
        <f t="shared" si="1091"/>
        <v>0</v>
      </c>
      <c r="AR459" s="372">
        <f t="shared" si="1092"/>
        <v>0</v>
      </c>
      <c r="AS459" s="371">
        <f t="shared" si="1093"/>
        <v>0</v>
      </c>
      <c r="AT459" s="372">
        <f t="shared" si="1094"/>
        <v>0</v>
      </c>
      <c r="AU459" s="371">
        <f t="shared" si="1095"/>
        <v>0</v>
      </c>
      <c r="AV459" s="372">
        <f t="shared" si="1096"/>
        <v>0</v>
      </c>
      <c r="AW459" s="426" t="s">
        <v>1164</v>
      </c>
      <c r="AX459" s="633" t="s">
        <v>1164</v>
      </c>
      <c r="AY459" s="371">
        <f t="shared" si="1097"/>
        <v>0</v>
      </c>
      <c r="AZ459" s="372">
        <f t="shared" si="1098"/>
        <v>0</v>
      </c>
      <c r="BA459" s="426" t="s">
        <v>1164</v>
      </c>
      <c r="BB459" s="633" t="s">
        <v>1164</v>
      </c>
      <c r="BC459" s="371">
        <f t="shared" si="1099"/>
        <v>0</v>
      </c>
      <c r="BD459" s="372">
        <f t="shared" si="1100"/>
        <v>0</v>
      </c>
      <c r="BE459" s="421"/>
      <c r="BF459" s="420"/>
      <c r="BG459" s="635">
        <f t="shared" si="1067"/>
        <v>0</v>
      </c>
      <c r="BH459" s="423">
        <f t="shared" si="1067"/>
        <v>0</v>
      </c>
      <c r="BI459" s="635">
        <f t="shared" si="1068"/>
        <v>0</v>
      </c>
      <c r="BJ459" s="423">
        <f t="shared" si="1068"/>
        <v>0</v>
      </c>
      <c r="BK459" s="635">
        <f t="shared" si="1069"/>
        <v>0</v>
      </c>
      <c r="BL459" s="423">
        <f t="shared" si="1069"/>
        <v>0</v>
      </c>
      <c r="BM459" s="431">
        <v>365</v>
      </c>
      <c r="BN459" s="517">
        <v>415</v>
      </c>
      <c r="BO459" s="635">
        <f t="shared" si="1053"/>
        <v>365</v>
      </c>
      <c r="BP459" s="423">
        <f t="shared" si="1053"/>
        <v>415</v>
      </c>
      <c r="BQ459" s="426">
        <v>84</v>
      </c>
      <c r="BR459" s="517">
        <v>59</v>
      </c>
      <c r="BS459" s="635">
        <f t="shared" si="1055"/>
        <v>84</v>
      </c>
      <c r="BT459" s="423">
        <f t="shared" si="1055"/>
        <v>59</v>
      </c>
      <c r="BU459" s="426"/>
      <c r="BV459" s="425"/>
      <c r="BW459" s="635">
        <f t="shared" si="1057"/>
        <v>0</v>
      </c>
      <c r="BX459" s="423">
        <f t="shared" si="1057"/>
        <v>0</v>
      </c>
      <c r="BY459" s="636">
        <f t="shared" si="1059"/>
        <v>449</v>
      </c>
      <c r="BZ459" s="423">
        <f t="shared" si="1059"/>
        <v>474</v>
      </c>
      <c r="CA459" s="636">
        <f t="shared" si="1061"/>
        <v>449</v>
      </c>
      <c r="CB459" s="423">
        <f t="shared" si="1061"/>
        <v>474</v>
      </c>
      <c r="CC459" s="427">
        <v>4.1712328767123203</v>
      </c>
      <c r="CD459" s="633">
        <v>4.5879518072289098</v>
      </c>
      <c r="CE459" s="635">
        <f t="shared" si="1070"/>
        <v>1522.4999999999968</v>
      </c>
      <c r="CF459" s="423">
        <f t="shared" si="1070"/>
        <v>1903.9999999999975</v>
      </c>
      <c r="CG459" s="426">
        <v>5.6488095238095202</v>
      </c>
      <c r="CH459" s="633">
        <v>6.2033898305084696</v>
      </c>
      <c r="CI459" s="635">
        <f t="shared" si="1063"/>
        <v>474.49999999999972</v>
      </c>
      <c r="CJ459" s="423">
        <f t="shared" si="1063"/>
        <v>365.99999999999972</v>
      </c>
      <c r="CK459" s="426"/>
      <c r="CL459" s="446"/>
      <c r="CM459" s="637">
        <f t="shared" si="1021"/>
        <v>0</v>
      </c>
      <c r="CN459" s="423">
        <f t="shared" si="1021"/>
        <v>0</v>
      </c>
      <c r="CO459" s="635">
        <f t="shared" si="1023"/>
        <v>4.4476614699331769</v>
      </c>
      <c r="CP459" s="423">
        <f t="shared" si="1023"/>
        <v>4.789029535864973</v>
      </c>
      <c r="CQ459" s="635">
        <f t="shared" si="1025"/>
        <v>1996.9999999999964</v>
      </c>
      <c r="CR459" s="423">
        <f t="shared" si="1025"/>
        <v>2269.9999999999973</v>
      </c>
      <c r="CS459" s="426">
        <v>126.26027397260199</v>
      </c>
      <c r="CT459" s="633">
        <v>130.79036144578299</v>
      </c>
      <c r="CU459" s="635">
        <f t="shared" si="1027"/>
        <v>46084.999999999731</v>
      </c>
      <c r="CV459" s="423">
        <f t="shared" si="1027"/>
        <v>54277.999999999942</v>
      </c>
      <c r="CW459" s="426">
        <v>122.130952380952</v>
      </c>
      <c r="CX459" s="633">
        <v>130.83050847457599</v>
      </c>
      <c r="CY459" s="635">
        <f t="shared" si="1029"/>
        <v>10258.999999999967</v>
      </c>
      <c r="CZ459" s="423">
        <f t="shared" si="1029"/>
        <v>7718.9999999999836</v>
      </c>
      <c r="DA459" s="421"/>
      <c r="DB459" s="420"/>
      <c r="DC459" s="635">
        <f t="shared" si="1031"/>
        <v>0</v>
      </c>
      <c r="DD459" s="423">
        <f t="shared" si="1031"/>
        <v>0</v>
      </c>
      <c r="DE459" s="635">
        <f t="shared" si="1033"/>
        <v>125.48775055679219</v>
      </c>
      <c r="DF459" s="423">
        <f t="shared" si="1033"/>
        <v>130.79535864978888</v>
      </c>
      <c r="DG459" s="635">
        <f t="shared" si="1035"/>
        <v>56343.999999999694</v>
      </c>
      <c r="DH459" s="423">
        <f t="shared" si="1035"/>
        <v>61996.999999999927</v>
      </c>
      <c r="DI459" s="635">
        <f t="shared" si="1037"/>
        <v>449</v>
      </c>
      <c r="DJ459" s="423">
        <f t="shared" si="1037"/>
        <v>474</v>
      </c>
      <c r="DK459" s="635">
        <f t="shared" si="1037"/>
        <v>449</v>
      </c>
      <c r="DL459" s="423">
        <f t="shared" si="1040"/>
        <v>474</v>
      </c>
      <c r="DM459" s="635">
        <f t="shared" si="1041"/>
        <v>4.4476614699331769</v>
      </c>
      <c r="DN459" s="423">
        <f t="shared" si="1041"/>
        <v>4.789029535864973</v>
      </c>
      <c r="DO459" s="635">
        <f t="shared" si="1043"/>
        <v>1996.9999999999964</v>
      </c>
      <c r="DP459" s="423">
        <f t="shared" si="1043"/>
        <v>2269.9999999999973</v>
      </c>
      <c r="DQ459" s="635">
        <f t="shared" si="1045"/>
        <v>125.48775055679219</v>
      </c>
      <c r="DR459" s="423">
        <f t="shared" si="1045"/>
        <v>130.79535864978888</v>
      </c>
      <c r="DS459" s="635">
        <f t="shared" si="1047"/>
        <v>56343.999999999694</v>
      </c>
      <c r="DT459" s="423">
        <f t="shared" si="1047"/>
        <v>61996.999999999927</v>
      </c>
      <c r="DU459" s="424">
        <v>73</v>
      </c>
      <c r="DV459" s="517">
        <v>99</v>
      </c>
      <c r="DW459" s="635">
        <f t="shared" si="1049"/>
        <v>73</v>
      </c>
      <c r="DX459" s="423">
        <f t="shared" si="1049"/>
        <v>99</v>
      </c>
      <c r="DY459" s="426">
        <v>38</v>
      </c>
      <c r="DZ459" s="517">
        <v>37</v>
      </c>
      <c r="EA459" s="635">
        <f t="shared" si="1013"/>
        <v>38</v>
      </c>
      <c r="EB459" s="423">
        <f t="shared" si="1013"/>
        <v>37</v>
      </c>
      <c r="EC459" s="426"/>
      <c r="ED459" s="425"/>
      <c r="EE459" s="635">
        <f t="shared" si="1015"/>
        <v>0</v>
      </c>
      <c r="EF459" s="423">
        <f t="shared" si="1015"/>
        <v>0</v>
      </c>
      <c r="EG459" s="636">
        <f t="shared" si="1017"/>
        <v>111</v>
      </c>
      <c r="EH459" s="423">
        <f t="shared" si="1017"/>
        <v>136</v>
      </c>
      <c r="EI459" s="636">
        <f t="shared" si="1019"/>
        <v>111</v>
      </c>
      <c r="EJ459" s="423">
        <f t="shared" si="1019"/>
        <v>136</v>
      </c>
      <c r="EK459" s="427">
        <v>3.1851851851851798</v>
      </c>
      <c r="EL459" s="634">
        <v>3.5757575757575699</v>
      </c>
      <c r="EM459" s="635">
        <f t="shared" si="1065"/>
        <v>232.51851851851814</v>
      </c>
      <c r="EN459" s="423">
        <f t="shared" si="1065"/>
        <v>353.99999999999943</v>
      </c>
      <c r="EO459" s="426">
        <v>4.1184210526315699</v>
      </c>
      <c r="EP459" s="634">
        <v>4.7027027027027</v>
      </c>
      <c r="EQ459" s="635">
        <f t="shared" si="1051"/>
        <v>156.49999999999966</v>
      </c>
      <c r="ER459" s="423">
        <f t="shared" si="1051"/>
        <v>173.99999999999989</v>
      </c>
      <c r="ES459" s="426"/>
      <c r="ET459" s="446"/>
      <c r="EU459" s="371">
        <f t="shared" si="1101"/>
        <v>0</v>
      </c>
      <c r="EV459" s="372">
        <f t="shared" si="1102"/>
        <v>0</v>
      </c>
      <c r="EW459" s="371">
        <f t="shared" si="989"/>
        <v>3.5046713380046648</v>
      </c>
      <c r="EX459" s="372">
        <f t="shared" si="989"/>
        <v>3.8823529411764657</v>
      </c>
      <c r="EY459" s="371">
        <f t="shared" si="990"/>
        <v>389.01851851851779</v>
      </c>
      <c r="EZ459" s="372">
        <f t="shared" si="990"/>
        <v>527.99999999999932</v>
      </c>
      <c r="FA459" s="426">
        <v>91.061728395061706</v>
      </c>
      <c r="FB459" s="633">
        <v>95.202020202020194</v>
      </c>
      <c r="FC459" s="371">
        <f t="shared" si="991"/>
        <v>6647.5061728395049</v>
      </c>
      <c r="FD459" s="372">
        <f t="shared" si="991"/>
        <v>9425</v>
      </c>
      <c r="FE459" s="426">
        <v>70.815789473684205</v>
      </c>
      <c r="FF459" s="633">
        <v>87.810810810810807</v>
      </c>
      <c r="FG459" s="371">
        <f t="shared" si="992"/>
        <v>2691</v>
      </c>
      <c r="FH459" s="372">
        <f t="shared" si="992"/>
        <v>3249</v>
      </c>
      <c r="FI459" s="421"/>
      <c r="FJ459" s="420"/>
      <c r="FK459" s="371">
        <f t="shared" si="993"/>
        <v>0</v>
      </c>
      <c r="FL459" s="372">
        <f t="shared" si="993"/>
        <v>0</v>
      </c>
      <c r="FM459" s="371">
        <f t="shared" si="994"/>
        <v>84.130686241797335</v>
      </c>
      <c r="FN459" s="372">
        <f t="shared" si="994"/>
        <v>93.191176470588232</v>
      </c>
      <c r="FO459" s="371">
        <f t="shared" si="995"/>
        <v>9338.5061728395049</v>
      </c>
      <c r="FP459" s="372">
        <f t="shared" si="995"/>
        <v>12674</v>
      </c>
      <c r="FQ459" s="424">
        <v>49</v>
      </c>
      <c r="FR459" s="425">
        <v>79</v>
      </c>
      <c r="FS459" s="371">
        <f t="shared" si="996"/>
        <v>49</v>
      </c>
      <c r="FT459" s="372">
        <f t="shared" si="996"/>
        <v>79</v>
      </c>
      <c r="FU459" s="426">
        <v>4.9591836734693802</v>
      </c>
      <c r="FV459" s="425">
        <v>4.0443037974683502</v>
      </c>
      <c r="FW459" s="371">
        <f t="shared" si="997"/>
        <v>242.99999999999963</v>
      </c>
      <c r="FX459" s="372">
        <f t="shared" si="997"/>
        <v>319.49999999999966</v>
      </c>
      <c r="FY459" s="426">
        <v>67.979591836734699</v>
      </c>
      <c r="FZ459" s="425">
        <v>83.696202531645497</v>
      </c>
      <c r="GA459" s="371">
        <f t="shared" si="998"/>
        <v>3331</v>
      </c>
      <c r="GB459" s="372">
        <f t="shared" si="998"/>
        <v>6611.9999999999945</v>
      </c>
      <c r="GC459" s="406">
        <f t="shared" si="962"/>
        <v>438</v>
      </c>
      <c r="GD459" s="372">
        <f t="shared" si="962"/>
        <v>514</v>
      </c>
      <c r="GE459" s="371">
        <f t="shared" si="962"/>
        <v>438</v>
      </c>
      <c r="GF459" s="372">
        <f t="shared" si="960"/>
        <v>514</v>
      </c>
      <c r="GG459" s="371">
        <f t="shared" si="999"/>
        <v>1755.0185185185151</v>
      </c>
      <c r="GH459" s="372">
        <f t="shared" si="999"/>
        <v>2257.9999999999968</v>
      </c>
      <c r="GI459" s="371">
        <f t="shared" si="1000"/>
        <v>52732.506172839232</v>
      </c>
      <c r="GJ459" s="372">
        <f t="shared" si="1000"/>
        <v>63702.999999999942</v>
      </c>
      <c r="GK459" s="406">
        <f t="shared" si="963"/>
        <v>122</v>
      </c>
      <c r="GL459" s="372">
        <f t="shared" si="963"/>
        <v>96</v>
      </c>
      <c r="GM459" s="371">
        <f t="shared" si="963"/>
        <v>122</v>
      </c>
      <c r="GN459" s="372">
        <f t="shared" si="961"/>
        <v>96</v>
      </c>
      <c r="GO459" s="371">
        <f t="shared" si="1001"/>
        <v>630.99999999999932</v>
      </c>
      <c r="GP459" s="372">
        <f t="shared" si="1001"/>
        <v>539.99999999999955</v>
      </c>
      <c r="GQ459" s="371">
        <f t="shared" si="1002"/>
        <v>12949.999999999967</v>
      </c>
      <c r="GR459" s="372">
        <f t="shared" si="1002"/>
        <v>10967.999999999984</v>
      </c>
      <c r="GS459" s="406">
        <f t="shared" si="964"/>
        <v>560</v>
      </c>
      <c r="GT459" s="372">
        <f t="shared" si="964"/>
        <v>610</v>
      </c>
      <c r="GU459" s="371">
        <f t="shared" si="964"/>
        <v>560</v>
      </c>
      <c r="GV459" s="372">
        <f t="shared" si="964"/>
        <v>610</v>
      </c>
      <c r="GW459" s="371">
        <f t="shared" si="1003"/>
        <v>2386.0185185185146</v>
      </c>
      <c r="GX459" s="372">
        <f t="shared" si="1003"/>
        <v>2797.9999999999964</v>
      </c>
      <c r="GY459" s="371">
        <f t="shared" si="1003"/>
        <v>65682.506172839203</v>
      </c>
      <c r="GZ459" s="372">
        <f t="shared" si="1003"/>
        <v>74670.999999999927</v>
      </c>
      <c r="HA459" s="406">
        <f t="shared" si="965"/>
        <v>0</v>
      </c>
      <c r="HB459" s="372">
        <f t="shared" si="965"/>
        <v>0</v>
      </c>
      <c r="HC459" s="371">
        <f t="shared" si="965"/>
        <v>0</v>
      </c>
      <c r="HD459" s="372">
        <f t="shared" si="965"/>
        <v>0</v>
      </c>
      <c r="HE459" s="371" t="str">
        <f t="shared" si="966"/>
        <v/>
      </c>
      <c r="HF459" s="372" t="str">
        <f t="shared" si="966"/>
        <v/>
      </c>
      <c r="HG459" s="371" t="str">
        <f t="shared" si="1004"/>
        <v/>
      </c>
      <c r="HH459" s="372" t="str">
        <f t="shared" si="1004"/>
        <v/>
      </c>
      <c r="HI459" s="406">
        <f t="shared" si="1005"/>
        <v>2629.0185185185137</v>
      </c>
      <c r="HJ459" s="372">
        <f t="shared" si="1005"/>
        <v>3117.4999999999959</v>
      </c>
      <c r="HK459" s="371">
        <f t="shared" si="1006"/>
        <v>69013.506172839203</v>
      </c>
      <c r="HL459" s="371">
        <f t="shared" si="1006"/>
        <v>81282.999999999927</v>
      </c>
    </row>
    <row r="460" spans="1:220" ht="15">
      <c r="A460" s="512" t="s">
        <v>288</v>
      </c>
      <c r="B460" s="513" t="s">
        <v>529</v>
      </c>
      <c r="C460" s="116"/>
      <c r="D460" s="512">
        <v>231712</v>
      </c>
      <c r="E460" s="516">
        <v>5</v>
      </c>
      <c r="F460" s="676">
        <v>955</v>
      </c>
      <c r="G460" s="420">
        <v>947</v>
      </c>
      <c r="H460" s="421">
        <v>0</v>
      </c>
      <c r="I460" s="517">
        <v>0</v>
      </c>
      <c r="J460" s="371">
        <f t="shared" si="1071"/>
        <v>955</v>
      </c>
      <c r="K460" s="372">
        <f t="shared" si="1072"/>
        <v>947</v>
      </c>
      <c r="L460" s="420">
        <v>120</v>
      </c>
      <c r="M460" s="371">
        <f t="shared" si="1073"/>
        <v>955</v>
      </c>
      <c r="N460" s="372">
        <f t="shared" si="1074"/>
        <v>947</v>
      </c>
      <c r="O460" s="371">
        <f t="shared" si="1075"/>
        <v>955</v>
      </c>
      <c r="P460" s="372">
        <f t="shared" si="1076"/>
        <v>947</v>
      </c>
      <c r="Q460" s="424">
        <v>0</v>
      </c>
      <c r="R460" s="517">
        <v>0</v>
      </c>
      <c r="S460" s="371">
        <f t="shared" si="1077"/>
        <v>0</v>
      </c>
      <c r="T460" s="372">
        <f t="shared" si="1078"/>
        <v>0</v>
      </c>
      <c r="U460" s="426">
        <v>0</v>
      </c>
      <c r="V460" s="517">
        <v>0</v>
      </c>
      <c r="W460" s="371">
        <f t="shared" si="1079"/>
        <v>0</v>
      </c>
      <c r="X460" s="372">
        <f t="shared" si="1080"/>
        <v>0</v>
      </c>
      <c r="Y460" s="426"/>
      <c r="Z460" s="425"/>
      <c r="AA460" s="371">
        <f t="shared" si="1081"/>
        <v>0</v>
      </c>
      <c r="AB460" s="372">
        <f t="shared" si="1082"/>
        <v>0</v>
      </c>
      <c r="AC460" s="358">
        <f t="shared" si="1083"/>
        <v>0</v>
      </c>
      <c r="AD460" s="372">
        <f t="shared" si="1084"/>
        <v>0</v>
      </c>
      <c r="AE460" s="358">
        <f t="shared" si="1085"/>
        <v>0</v>
      </c>
      <c r="AF460" s="372">
        <f t="shared" si="1086"/>
        <v>0</v>
      </c>
      <c r="AG460" s="427" t="s">
        <v>1164</v>
      </c>
      <c r="AH460" s="633" t="s">
        <v>1164</v>
      </c>
      <c r="AI460" s="371">
        <f t="shared" si="1087"/>
        <v>0</v>
      </c>
      <c r="AJ460" s="372">
        <f t="shared" si="1088"/>
        <v>0</v>
      </c>
      <c r="AK460" s="426" t="s">
        <v>1164</v>
      </c>
      <c r="AL460" s="633" t="s">
        <v>1164</v>
      </c>
      <c r="AM460" s="371">
        <f t="shared" si="1089"/>
        <v>0</v>
      </c>
      <c r="AN460" s="372">
        <f t="shared" si="1090"/>
        <v>0</v>
      </c>
      <c r="AO460" s="426"/>
      <c r="AP460" s="446"/>
      <c r="AQ460" s="371">
        <f t="shared" si="1091"/>
        <v>0</v>
      </c>
      <c r="AR460" s="372">
        <f t="shared" si="1092"/>
        <v>0</v>
      </c>
      <c r="AS460" s="371">
        <f t="shared" si="1093"/>
        <v>0</v>
      </c>
      <c r="AT460" s="372">
        <f t="shared" si="1094"/>
        <v>0</v>
      </c>
      <c r="AU460" s="371">
        <f t="shared" si="1095"/>
        <v>0</v>
      </c>
      <c r="AV460" s="372">
        <f t="shared" si="1096"/>
        <v>0</v>
      </c>
      <c r="AW460" s="426" t="s">
        <v>1164</v>
      </c>
      <c r="AX460" s="633" t="s">
        <v>1164</v>
      </c>
      <c r="AY460" s="371">
        <f t="shared" si="1097"/>
        <v>0</v>
      </c>
      <c r="AZ460" s="372">
        <f t="shared" si="1098"/>
        <v>0</v>
      </c>
      <c r="BA460" s="426" t="s">
        <v>1164</v>
      </c>
      <c r="BB460" s="633" t="s">
        <v>1164</v>
      </c>
      <c r="BC460" s="371">
        <f t="shared" si="1099"/>
        <v>0</v>
      </c>
      <c r="BD460" s="372">
        <f t="shared" si="1100"/>
        <v>0</v>
      </c>
      <c r="BE460" s="421"/>
      <c r="BF460" s="420"/>
      <c r="BG460" s="635">
        <f t="shared" si="1067"/>
        <v>0</v>
      </c>
      <c r="BH460" s="423">
        <f t="shared" si="1067"/>
        <v>0</v>
      </c>
      <c r="BI460" s="635">
        <f t="shared" si="1068"/>
        <v>0</v>
      </c>
      <c r="BJ460" s="423">
        <f t="shared" si="1068"/>
        <v>0</v>
      </c>
      <c r="BK460" s="635">
        <f t="shared" si="1069"/>
        <v>0</v>
      </c>
      <c r="BL460" s="423">
        <f t="shared" si="1069"/>
        <v>0</v>
      </c>
      <c r="BM460" s="431">
        <v>784</v>
      </c>
      <c r="BN460" s="517">
        <v>787</v>
      </c>
      <c r="BO460" s="635">
        <f t="shared" si="1053"/>
        <v>784</v>
      </c>
      <c r="BP460" s="423">
        <f t="shared" si="1053"/>
        <v>787</v>
      </c>
      <c r="BQ460" s="426">
        <v>35</v>
      </c>
      <c r="BR460" s="517">
        <v>43</v>
      </c>
      <c r="BS460" s="635">
        <f t="shared" si="1055"/>
        <v>35</v>
      </c>
      <c r="BT460" s="423">
        <f t="shared" si="1055"/>
        <v>43</v>
      </c>
      <c r="BU460" s="426"/>
      <c r="BV460" s="425"/>
      <c r="BW460" s="635">
        <f t="shared" si="1057"/>
        <v>0</v>
      </c>
      <c r="BX460" s="423">
        <f t="shared" si="1057"/>
        <v>0</v>
      </c>
      <c r="BY460" s="636">
        <f t="shared" si="1059"/>
        <v>819</v>
      </c>
      <c r="BZ460" s="423">
        <f t="shared" si="1059"/>
        <v>830</v>
      </c>
      <c r="CA460" s="636">
        <f t="shared" si="1061"/>
        <v>819</v>
      </c>
      <c r="CB460" s="423">
        <f t="shared" si="1061"/>
        <v>830</v>
      </c>
      <c r="CC460" s="427">
        <v>4.3724489795918302</v>
      </c>
      <c r="CD460" s="633">
        <v>4.3653113087674704</v>
      </c>
      <c r="CE460" s="635">
        <f t="shared" si="1070"/>
        <v>3427.999999999995</v>
      </c>
      <c r="CF460" s="423">
        <f t="shared" si="1070"/>
        <v>3435.4999999999991</v>
      </c>
      <c r="CG460" s="426">
        <v>5.0857142857142801</v>
      </c>
      <c r="CH460" s="633">
        <v>5.4534883720930196</v>
      </c>
      <c r="CI460" s="635">
        <f t="shared" si="1063"/>
        <v>177.9999999999998</v>
      </c>
      <c r="CJ460" s="423">
        <f t="shared" si="1063"/>
        <v>234.49999999999983</v>
      </c>
      <c r="CK460" s="426"/>
      <c r="CL460" s="446"/>
      <c r="CM460" s="637">
        <f t="shared" si="1021"/>
        <v>0</v>
      </c>
      <c r="CN460" s="423">
        <f t="shared" si="1021"/>
        <v>0</v>
      </c>
      <c r="CO460" s="635">
        <f t="shared" si="1023"/>
        <v>4.4029304029303971</v>
      </c>
      <c r="CP460" s="423">
        <f t="shared" si="1023"/>
        <v>4.4216867469879508</v>
      </c>
      <c r="CQ460" s="635">
        <f t="shared" si="1025"/>
        <v>3605.999999999995</v>
      </c>
      <c r="CR460" s="423">
        <f t="shared" si="1025"/>
        <v>3669.9999999999991</v>
      </c>
      <c r="CS460" s="426">
        <v>120.78061224489799</v>
      </c>
      <c r="CT460" s="633">
        <v>120.721728081321</v>
      </c>
      <c r="CU460" s="635">
        <f t="shared" si="1027"/>
        <v>94692.000000000029</v>
      </c>
      <c r="CV460" s="423">
        <f t="shared" si="1027"/>
        <v>95007.999999999636</v>
      </c>
      <c r="CW460" s="426">
        <v>121.485714285714</v>
      </c>
      <c r="CX460" s="633">
        <v>122.418604651162</v>
      </c>
      <c r="CY460" s="635">
        <f t="shared" si="1029"/>
        <v>4251.99999999999</v>
      </c>
      <c r="CZ460" s="423">
        <f t="shared" si="1029"/>
        <v>5263.9999999999663</v>
      </c>
      <c r="DA460" s="421"/>
      <c r="DB460" s="420"/>
      <c r="DC460" s="635">
        <f t="shared" si="1031"/>
        <v>0</v>
      </c>
      <c r="DD460" s="423">
        <f t="shared" si="1031"/>
        <v>0</v>
      </c>
      <c r="DE460" s="635">
        <f t="shared" si="1033"/>
        <v>120.81074481074482</v>
      </c>
      <c r="DF460" s="423">
        <f t="shared" si="1033"/>
        <v>120.80963855421639</v>
      </c>
      <c r="DG460" s="635">
        <f t="shared" si="1035"/>
        <v>98944.000000000015</v>
      </c>
      <c r="DH460" s="423">
        <f t="shared" si="1035"/>
        <v>100271.99999999961</v>
      </c>
      <c r="DI460" s="635">
        <f t="shared" si="1037"/>
        <v>819</v>
      </c>
      <c r="DJ460" s="423">
        <f t="shared" si="1037"/>
        <v>830</v>
      </c>
      <c r="DK460" s="635">
        <f t="shared" si="1037"/>
        <v>819</v>
      </c>
      <c r="DL460" s="423">
        <f t="shared" si="1040"/>
        <v>830</v>
      </c>
      <c r="DM460" s="635">
        <f t="shared" si="1041"/>
        <v>4.4029304029303971</v>
      </c>
      <c r="DN460" s="423">
        <f t="shared" si="1041"/>
        <v>4.4216867469879508</v>
      </c>
      <c r="DO460" s="635">
        <f t="shared" si="1043"/>
        <v>3605.999999999995</v>
      </c>
      <c r="DP460" s="423">
        <f t="shared" si="1043"/>
        <v>3669.9999999999991</v>
      </c>
      <c r="DQ460" s="635">
        <f t="shared" si="1045"/>
        <v>120.81074481074482</v>
      </c>
      <c r="DR460" s="423">
        <f t="shared" si="1045"/>
        <v>120.80963855421639</v>
      </c>
      <c r="DS460" s="635">
        <f t="shared" si="1047"/>
        <v>98944.000000000015</v>
      </c>
      <c r="DT460" s="423">
        <f t="shared" si="1047"/>
        <v>100271.99999999961</v>
      </c>
      <c r="DU460" s="424">
        <v>106</v>
      </c>
      <c r="DV460" s="517">
        <v>94</v>
      </c>
      <c r="DW460" s="635">
        <f t="shared" si="1049"/>
        <v>106</v>
      </c>
      <c r="DX460" s="423">
        <f t="shared" si="1049"/>
        <v>94</v>
      </c>
      <c r="DY460" s="426">
        <v>23</v>
      </c>
      <c r="DZ460" s="517">
        <v>15</v>
      </c>
      <c r="EA460" s="635">
        <f t="shared" si="1013"/>
        <v>23</v>
      </c>
      <c r="EB460" s="423">
        <f t="shared" si="1013"/>
        <v>15</v>
      </c>
      <c r="EC460" s="426"/>
      <c r="ED460" s="425"/>
      <c r="EE460" s="635">
        <f t="shared" si="1015"/>
        <v>0</v>
      </c>
      <c r="EF460" s="423">
        <f t="shared" si="1015"/>
        <v>0</v>
      </c>
      <c r="EG460" s="636">
        <f t="shared" si="1017"/>
        <v>129</v>
      </c>
      <c r="EH460" s="423">
        <f t="shared" si="1017"/>
        <v>109</v>
      </c>
      <c r="EI460" s="636">
        <f t="shared" si="1019"/>
        <v>129</v>
      </c>
      <c r="EJ460" s="423">
        <f t="shared" si="1019"/>
        <v>109</v>
      </c>
      <c r="EK460" s="427">
        <v>3.6226415094339601</v>
      </c>
      <c r="EL460" s="634">
        <v>3.3563829787234001</v>
      </c>
      <c r="EM460" s="635">
        <f t="shared" si="1065"/>
        <v>383.99999999999977</v>
      </c>
      <c r="EN460" s="423">
        <f t="shared" si="1065"/>
        <v>315.4999999999996</v>
      </c>
      <c r="EO460" s="426">
        <v>6.0217391304347796</v>
      </c>
      <c r="EP460" s="634">
        <v>6.6333333333333302</v>
      </c>
      <c r="EQ460" s="635">
        <f t="shared" si="1051"/>
        <v>138.49999999999994</v>
      </c>
      <c r="ER460" s="423">
        <f t="shared" si="1051"/>
        <v>99.499999999999957</v>
      </c>
      <c r="ES460" s="426"/>
      <c r="ET460" s="446"/>
      <c r="EU460" s="371">
        <f t="shared" si="1101"/>
        <v>0</v>
      </c>
      <c r="EV460" s="372">
        <f t="shared" si="1102"/>
        <v>0</v>
      </c>
      <c r="EW460" s="371">
        <f t="shared" si="989"/>
        <v>4.0503875968992231</v>
      </c>
      <c r="EX460" s="372">
        <f t="shared" si="989"/>
        <v>3.8073394495412805</v>
      </c>
      <c r="EY460" s="371">
        <f t="shared" si="990"/>
        <v>522.49999999999977</v>
      </c>
      <c r="EZ460" s="372">
        <f t="shared" si="990"/>
        <v>414.99999999999955</v>
      </c>
      <c r="FA460" s="426">
        <v>84.962264150943398</v>
      </c>
      <c r="FB460" s="633">
        <v>85.425531914893597</v>
      </c>
      <c r="FC460" s="371">
        <f t="shared" si="991"/>
        <v>9006</v>
      </c>
      <c r="FD460" s="372">
        <f t="shared" si="991"/>
        <v>8029.9999999999982</v>
      </c>
      <c r="FE460" s="426">
        <v>76.391304347825994</v>
      </c>
      <c r="FF460" s="633">
        <v>85.266666666666595</v>
      </c>
      <c r="FG460" s="371">
        <f t="shared" si="992"/>
        <v>1756.999999999998</v>
      </c>
      <c r="FH460" s="372">
        <f t="shared" si="992"/>
        <v>1278.9999999999989</v>
      </c>
      <c r="FI460" s="421"/>
      <c r="FJ460" s="420"/>
      <c r="FK460" s="371">
        <f t="shared" si="993"/>
        <v>0</v>
      </c>
      <c r="FL460" s="372">
        <f t="shared" si="993"/>
        <v>0</v>
      </c>
      <c r="FM460" s="371">
        <f t="shared" si="994"/>
        <v>83.43410852713177</v>
      </c>
      <c r="FN460" s="372">
        <f t="shared" si="994"/>
        <v>85.403669724770609</v>
      </c>
      <c r="FO460" s="371">
        <f t="shared" si="995"/>
        <v>10762.999999999998</v>
      </c>
      <c r="FP460" s="372">
        <f t="shared" si="995"/>
        <v>9308.9999999999964</v>
      </c>
      <c r="FQ460" s="424">
        <v>7</v>
      </c>
      <c r="FR460" s="425">
        <v>8</v>
      </c>
      <c r="FS460" s="371">
        <f t="shared" si="996"/>
        <v>7</v>
      </c>
      <c r="FT460" s="372">
        <f t="shared" si="996"/>
        <v>8</v>
      </c>
      <c r="FU460" s="426">
        <v>9</v>
      </c>
      <c r="FV460" s="425">
        <v>9.875</v>
      </c>
      <c r="FW460" s="371">
        <f t="shared" si="997"/>
        <v>63</v>
      </c>
      <c r="FX460" s="372">
        <f t="shared" si="997"/>
        <v>79</v>
      </c>
      <c r="FY460" s="426">
        <v>82.714285714285694</v>
      </c>
      <c r="FZ460" s="425">
        <v>73.125</v>
      </c>
      <c r="GA460" s="371">
        <f t="shared" si="998"/>
        <v>578.99999999999989</v>
      </c>
      <c r="GB460" s="372">
        <f t="shared" si="998"/>
        <v>585</v>
      </c>
      <c r="GC460" s="406">
        <f t="shared" si="962"/>
        <v>890</v>
      </c>
      <c r="GD460" s="372">
        <f t="shared" si="962"/>
        <v>881</v>
      </c>
      <c r="GE460" s="371">
        <f t="shared" si="962"/>
        <v>890</v>
      </c>
      <c r="GF460" s="372">
        <f t="shared" si="960"/>
        <v>881</v>
      </c>
      <c r="GG460" s="371">
        <f t="shared" si="999"/>
        <v>3811.9999999999945</v>
      </c>
      <c r="GH460" s="372">
        <f t="shared" si="999"/>
        <v>3750.9999999999986</v>
      </c>
      <c r="GI460" s="371">
        <f t="shared" si="1000"/>
        <v>103698.00000000003</v>
      </c>
      <c r="GJ460" s="372">
        <f t="shared" si="1000"/>
        <v>103037.99999999964</v>
      </c>
      <c r="GK460" s="406">
        <f t="shared" si="963"/>
        <v>58</v>
      </c>
      <c r="GL460" s="372">
        <f t="shared" si="963"/>
        <v>58</v>
      </c>
      <c r="GM460" s="371">
        <f t="shared" si="963"/>
        <v>58</v>
      </c>
      <c r="GN460" s="372">
        <f t="shared" si="961"/>
        <v>58</v>
      </c>
      <c r="GO460" s="371">
        <f t="shared" si="1001"/>
        <v>316.49999999999977</v>
      </c>
      <c r="GP460" s="372">
        <f t="shared" si="1001"/>
        <v>333.99999999999977</v>
      </c>
      <c r="GQ460" s="371">
        <f t="shared" si="1002"/>
        <v>6008.9999999999882</v>
      </c>
      <c r="GR460" s="372">
        <f t="shared" si="1002"/>
        <v>6542.9999999999654</v>
      </c>
      <c r="GS460" s="406">
        <f t="shared" si="964"/>
        <v>948</v>
      </c>
      <c r="GT460" s="372">
        <f t="shared" si="964"/>
        <v>939</v>
      </c>
      <c r="GU460" s="371">
        <f t="shared" si="964"/>
        <v>948</v>
      </c>
      <c r="GV460" s="372">
        <f t="shared" si="964"/>
        <v>939</v>
      </c>
      <c r="GW460" s="371">
        <f t="shared" si="1003"/>
        <v>4128.4999999999945</v>
      </c>
      <c r="GX460" s="372">
        <f t="shared" si="1003"/>
        <v>4084.9999999999982</v>
      </c>
      <c r="GY460" s="371">
        <f t="shared" si="1003"/>
        <v>109707.00000000001</v>
      </c>
      <c r="GZ460" s="372">
        <f t="shared" si="1003"/>
        <v>109580.99999999961</v>
      </c>
      <c r="HA460" s="406">
        <f t="shared" si="965"/>
        <v>0</v>
      </c>
      <c r="HB460" s="372">
        <f t="shared" si="965"/>
        <v>0</v>
      </c>
      <c r="HC460" s="371">
        <f t="shared" si="965"/>
        <v>0</v>
      </c>
      <c r="HD460" s="372">
        <f t="shared" si="965"/>
        <v>0</v>
      </c>
      <c r="HE460" s="371" t="str">
        <f t="shared" si="966"/>
        <v/>
      </c>
      <c r="HF460" s="372" t="str">
        <f t="shared" si="966"/>
        <v/>
      </c>
      <c r="HG460" s="371" t="str">
        <f t="shared" si="1004"/>
        <v/>
      </c>
      <c r="HH460" s="372" t="str">
        <f t="shared" si="1004"/>
        <v/>
      </c>
      <c r="HI460" s="406">
        <f t="shared" si="1005"/>
        <v>4191.4999999999945</v>
      </c>
      <c r="HJ460" s="372">
        <f t="shared" si="1005"/>
        <v>4163.9999999999982</v>
      </c>
      <c r="HK460" s="371">
        <f t="shared" si="1006"/>
        <v>110286.00000000001</v>
      </c>
      <c r="HL460" s="371">
        <f t="shared" si="1006"/>
        <v>110165.99999999961</v>
      </c>
    </row>
    <row r="461" spans="1:220" ht="15">
      <c r="A461" s="512" t="s">
        <v>288</v>
      </c>
      <c r="B461" s="537" t="s">
        <v>532</v>
      </c>
      <c r="C461" s="538" t="s">
        <v>1017</v>
      </c>
      <c r="D461" s="515">
        <v>232566</v>
      </c>
      <c r="E461" s="539">
        <v>4</v>
      </c>
      <c r="F461" s="676">
        <v>761</v>
      </c>
      <c r="G461" s="420">
        <v>792</v>
      </c>
      <c r="H461" s="421">
        <v>6</v>
      </c>
      <c r="I461" s="517">
        <v>4</v>
      </c>
      <c r="J461" s="371">
        <f t="shared" si="1071"/>
        <v>755</v>
      </c>
      <c r="K461" s="372">
        <f t="shared" si="1072"/>
        <v>788</v>
      </c>
      <c r="L461" s="420">
        <v>120</v>
      </c>
      <c r="M461" s="371">
        <f t="shared" si="1073"/>
        <v>755</v>
      </c>
      <c r="N461" s="372">
        <f t="shared" si="1074"/>
        <v>788</v>
      </c>
      <c r="O461" s="371">
        <f t="shared" si="1075"/>
        <v>755</v>
      </c>
      <c r="P461" s="372">
        <f t="shared" si="1076"/>
        <v>788</v>
      </c>
      <c r="Q461" s="424">
        <v>0</v>
      </c>
      <c r="R461" s="517">
        <v>1</v>
      </c>
      <c r="S461" s="371">
        <f t="shared" si="1077"/>
        <v>0</v>
      </c>
      <c r="T461" s="372">
        <f t="shared" si="1078"/>
        <v>1</v>
      </c>
      <c r="U461" s="426">
        <v>0</v>
      </c>
      <c r="V461" s="517">
        <v>1</v>
      </c>
      <c r="W461" s="371">
        <f t="shared" si="1079"/>
        <v>0</v>
      </c>
      <c r="X461" s="372">
        <f t="shared" si="1080"/>
        <v>1</v>
      </c>
      <c r="Y461" s="426"/>
      <c r="Z461" s="425"/>
      <c r="AA461" s="371">
        <f t="shared" si="1081"/>
        <v>0</v>
      </c>
      <c r="AB461" s="372">
        <f t="shared" si="1082"/>
        <v>0</v>
      </c>
      <c r="AC461" s="358">
        <f t="shared" si="1083"/>
        <v>0</v>
      </c>
      <c r="AD461" s="372">
        <f t="shared" si="1084"/>
        <v>2</v>
      </c>
      <c r="AE461" s="358">
        <f t="shared" si="1085"/>
        <v>0</v>
      </c>
      <c r="AF461" s="372">
        <f t="shared" si="1086"/>
        <v>2</v>
      </c>
      <c r="AG461" s="427" t="s">
        <v>1164</v>
      </c>
      <c r="AH461" s="633">
        <v>4</v>
      </c>
      <c r="AI461" s="371">
        <f t="shared" si="1087"/>
        <v>0</v>
      </c>
      <c r="AJ461" s="372">
        <f t="shared" si="1088"/>
        <v>4</v>
      </c>
      <c r="AK461" s="426" t="s">
        <v>1164</v>
      </c>
      <c r="AL461" s="633">
        <v>5</v>
      </c>
      <c r="AM461" s="371">
        <f t="shared" si="1089"/>
        <v>0</v>
      </c>
      <c r="AN461" s="372">
        <f t="shared" si="1090"/>
        <v>5</v>
      </c>
      <c r="AO461" s="426"/>
      <c r="AP461" s="446"/>
      <c r="AQ461" s="371">
        <f t="shared" si="1091"/>
        <v>0</v>
      </c>
      <c r="AR461" s="372">
        <f t="shared" si="1092"/>
        <v>0</v>
      </c>
      <c r="AS461" s="371">
        <f t="shared" si="1093"/>
        <v>0</v>
      </c>
      <c r="AT461" s="372">
        <f t="shared" si="1094"/>
        <v>4.5</v>
      </c>
      <c r="AU461" s="371">
        <f t="shared" si="1095"/>
        <v>0</v>
      </c>
      <c r="AV461" s="372">
        <f t="shared" si="1096"/>
        <v>9</v>
      </c>
      <c r="AW461" s="426" t="s">
        <v>1164</v>
      </c>
      <c r="AX461" s="633">
        <v>124</v>
      </c>
      <c r="AY461" s="371">
        <f t="shared" si="1097"/>
        <v>0</v>
      </c>
      <c r="AZ461" s="372">
        <f t="shared" si="1098"/>
        <v>124</v>
      </c>
      <c r="BA461" s="426" t="s">
        <v>1164</v>
      </c>
      <c r="BB461" s="633">
        <v>137</v>
      </c>
      <c r="BC461" s="371">
        <f t="shared" si="1099"/>
        <v>0</v>
      </c>
      <c r="BD461" s="372">
        <f t="shared" si="1100"/>
        <v>137</v>
      </c>
      <c r="BE461" s="421"/>
      <c r="BF461" s="420"/>
      <c r="BG461" s="635">
        <f t="shared" si="1067"/>
        <v>0</v>
      </c>
      <c r="BH461" s="423">
        <f t="shared" si="1067"/>
        <v>0</v>
      </c>
      <c r="BI461" s="635">
        <f t="shared" si="1068"/>
        <v>0</v>
      </c>
      <c r="BJ461" s="423">
        <f t="shared" si="1068"/>
        <v>130.5</v>
      </c>
      <c r="BK461" s="635">
        <f t="shared" si="1069"/>
        <v>0</v>
      </c>
      <c r="BL461" s="423">
        <f t="shared" si="1069"/>
        <v>261</v>
      </c>
      <c r="BM461" s="431">
        <v>546</v>
      </c>
      <c r="BN461" s="517">
        <v>571</v>
      </c>
      <c r="BO461" s="635">
        <f t="shared" si="1053"/>
        <v>546</v>
      </c>
      <c r="BP461" s="423">
        <f t="shared" si="1053"/>
        <v>571</v>
      </c>
      <c r="BQ461" s="426">
        <v>40</v>
      </c>
      <c r="BR461" s="517">
        <v>47</v>
      </c>
      <c r="BS461" s="635">
        <f t="shared" si="1055"/>
        <v>40</v>
      </c>
      <c r="BT461" s="423">
        <f t="shared" si="1055"/>
        <v>47</v>
      </c>
      <c r="BU461" s="426"/>
      <c r="BV461" s="425"/>
      <c r="BW461" s="635">
        <f t="shared" si="1057"/>
        <v>0</v>
      </c>
      <c r="BX461" s="423">
        <f t="shared" si="1057"/>
        <v>0</v>
      </c>
      <c r="BY461" s="636">
        <f t="shared" si="1059"/>
        <v>586</v>
      </c>
      <c r="BZ461" s="423">
        <f t="shared" si="1059"/>
        <v>618</v>
      </c>
      <c r="CA461" s="636">
        <f t="shared" si="1061"/>
        <v>586</v>
      </c>
      <c r="CB461" s="423">
        <f t="shared" si="1061"/>
        <v>618</v>
      </c>
      <c r="CC461" s="427">
        <v>4.4230769230769198</v>
      </c>
      <c r="CD461" s="633">
        <v>4.4185639229421998</v>
      </c>
      <c r="CE461" s="635">
        <f t="shared" si="1070"/>
        <v>2414.9999999999982</v>
      </c>
      <c r="CF461" s="423">
        <f t="shared" si="1070"/>
        <v>2522.9999999999959</v>
      </c>
      <c r="CG461" s="426">
        <v>5.0875000000000004</v>
      </c>
      <c r="CH461" s="633">
        <v>4.8723404255319096</v>
      </c>
      <c r="CI461" s="635">
        <f t="shared" si="1063"/>
        <v>203.5</v>
      </c>
      <c r="CJ461" s="423">
        <f t="shared" si="1063"/>
        <v>228.99999999999974</v>
      </c>
      <c r="CK461" s="426"/>
      <c r="CL461" s="446"/>
      <c r="CM461" s="637">
        <f t="shared" si="1021"/>
        <v>0</v>
      </c>
      <c r="CN461" s="423">
        <f t="shared" si="1021"/>
        <v>0</v>
      </c>
      <c r="CO461" s="635">
        <f t="shared" si="1023"/>
        <v>4.4684300341296899</v>
      </c>
      <c r="CP461" s="423">
        <f t="shared" si="1023"/>
        <v>4.4530744336569503</v>
      </c>
      <c r="CQ461" s="635">
        <f t="shared" si="1025"/>
        <v>2618.4999999999982</v>
      </c>
      <c r="CR461" s="423">
        <f t="shared" si="1025"/>
        <v>2751.9999999999955</v>
      </c>
      <c r="CS461" s="426">
        <v>127.34432234432199</v>
      </c>
      <c r="CT461" s="633">
        <v>126.415061295972</v>
      </c>
      <c r="CU461" s="635">
        <f t="shared" si="1027"/>
        <v>69529.999999999811</v>
      </c>
      <c r="CV461" s="423">
        <f t="shared" si="1027"/>
        <v>72183.000000000015</v>
      </c>
      <c r="CW461" s="426">
        <v>123.65</v>
      </c>
      <c r="CX461" s="633">
        <v>123.170212765957</v>
      </c>
      <c r="CY461" s="635">
        <f t="shared" si="1029"/>
        <v>4946</v>
      </c>
      <c r="CZ461" s="423">
        <f t="shared" si="1029"/>
        <v>5788.9999999999791</v>
      </c>
      <c r="DA461" s="421"/>
      <c r="DB461" s="420"/>
      <c r="DC461" s="635">
        <f t="shared" si="1031"/>
        <v>0</v>
      </c>
      <c r="DD461" s="423">
        <f t="shared" si="1031"/>
        <v>0</v>
      </c>
      <c r="DE461" s="635">
        <f t="shared" si="1033"/>
        <v>127.09215017064814</v>
      </c>
      <c r="DF461" s="423">
        <f t="shared" si="1033"/>
        <v>126.16828478964402</v>
      </c>
      <c r="DG461" s="635">
        <f t="shared" si="1035"/>
        <v>74475.999999999811</v>
      </c>
      <c r="DH461" s="423">
        <f t="shared" si="1035"/>
        <v>77972</v>
      </c>
      <c r="DI461" s="635">
        <f t="shared" si="1037"/>
        <v>586</v>
      </c>
      <c r="DJ461" s="423">
        <f t="shared" si="1037"/>
        <v>620</v>
      </c>
      <c r="DK461" s="635">
        <f t="shared" si="1037"/>
        <v>586</v>
      </c>
      <c r="DL461" s="423">
        <f t="shared" si="1040"/>
        <v>620</v>
      </c>
      <c r="DM461" s="635">
        <f t="shared" si="1041"/>
        <v>4.4684300341296899</v>
      </c>
      <c r="DN461" s="423">
        <f t="shared" si="1041"/>
        <v>4.4532258064516057</v>
      </c>
      <c r="DO461" s="635">
        <f t="shared" si="1043"/>
        <v>2618.4999999999982</v>
      </c>
      <c r="DP461" s="423">
        <f t="shared" si="1043"/>
        <v>2760.9999999999955</v>
      </c>
      <c r="DQ461" s="635">
        <f t="shared" si="1045"/>
        <v>127.09215017064814</v>
      </c>
      <c r="DR461" s="423">
        <f t="shared" si="1045"/>
        <v>126.18225806451613</v>
      </c>
      <c r="DS461" s="635">
        <f t="shared" si="1047"/>
        <v>74475.999999999811</v>
      </c>
      <c r="DT461" s="423">
        <f t="shared" si="1047"/>
        <v>78233</v>
      </c>
      <c r="DU461" s="424">
        <v>144</v>
      </c>
      <c r="DV461" s="517">
        <v>139</v>
      </c>
      <c r="DW461" s="635">
        <f t="shared" si="1049"/>
        <v>144</v>
      </c>
      <c r="DX461" s="423">
        <f t="shared" si="1049"/>
        <v>139</v>
      </c>
      <c r="DY461" s="426">
        <v>22</v>
      </c>
      <c r="DZ461" s="517">
        <v>23</v>
      </c>
      <c r="EA461" s="635">
        <f t="shared" si="1013"/>
        <v>22</v>
      </c>
      <c r="EB461" s="423">
        <f t="shared" si="1013"/>
        <v>23</v>
      </c>
      <c r="EC461" s="426"/>
      <c r="ED461" s="425"/>
      <c r="EE461" s="635">
        <f t="shared" si="1015"/>
        <v>0</v>
      </c>
      <c r="EF461" s="423">
        <f t="shared" si="1015"/>
        <v>0</v>
      </c>
      <c r="EG461" s="636">
        <f t="shared" si="1017"/>
        <v>166</v>
      </c>
      <c r="EH461" s="423">
        <f t="shared" si="1017"/>
        <v>162</v>
      </c>
      <c r="EI461" s="636">
        <f t="shared" si="1019"/>
        <v>166</v>
      </c>
      <c r="EJ461" s="423">
        <f t="shared" si="1019"/>
        <v>162</v>
      </c>
      <c r="EK461" s="427">
        <v>3.23263888888888</v>
      </c>
      <c r="EL461" s="634">
        <v>3.3273381294964</v>
      </c>
      <c r="EM461" s="635">
        <f t="shared" si="1065"/>
        <v>465.49999999999869</v>
      </c>
      <c r="EN461" s="423">
        <f t="shared" si="1065"/>
        <v>462.4999999999996</v>
      </c>
      <c r="EO461" s="426">
        <v>3.63636363636363</v>
      </c>
      <c r="EP461" s="634">
        <v>3.4565217391304301</v>
      </c>
      <c r="EQ461" s="635">
        <f t="shared" si="1051"/>
        <v>79.999999999999858</v>
      </c>
      <c r="ER461" s="423">
        <f t="shared" si="1051"/>
        <v>79.499999999999886</v>
      </c>
      <c r="ES461" s="426"/>
      <c r="ET461" s="446"/>
      <c r="EU461" s="371">
        <f t="shared" si="1101"/>
        <v>0</v>
      </c>
      <c r="EV461" s="372">
        <f t="shared" si="1102"/>
        <v>0</v>
      </c>
      <c r="EW461" s="371">
        <f t="shared" si="989"/>
        <v>3.2861445783132441</v>
      </c>
      <c r="EX461" s="372">
        <f t="shared" si="989"/>
        <v>3.3456790123456761</v>
      </c>
      <c r="EY461" s="371">
        <f t="shared" si="990"/>
        <v>545.49999999999852</v>
      </c>
      <c r="EZ461" s="372">
        <f t="shared" si="990"/>
        <v>541.99999999999955</v>
      </c>
      <c r="FA461" s="426">
        <v>86.3333333333333</v>
      </c>
      <c r="FB461" s="633">
        <v>89.237410071942406</v>
      </c>
      <c r="FC461" s="371">
        <f t="shared" si="991"/>
        <v>12431.999999999995</v>
      </c>
      <c r="FD461" s="372">
        <f t="shared" si="991"/>
        <v>12403.999999999995</v>
      </c>
      <c r="FE461" s="426">
        <v>78.909090909090907</v>
      </c>
      <c r="FF461" s="633">
        <v>77.608695652173907</v>
      </c>
      <c r="FG461" s="371">
        <f t="shared" si="992"/>
        <v>1736</v>
      </c>
      <c r="FH461" s="372">
        <f t="shared" si="992"/>
        <v>1784.9999999999998</v>
      </c>
      <c r="FI461" s="421"/>
      <c r="FJ461" s="420"/>
      <c r="FK461" s="371">
        <f t="shared" si="993"/>
        <v>0</v>
      </c>
      <c r="FL461" s="372">
        <f t="shared" si="993"/>
        <v>0</v>
      </c>
      <c r="FM461" s="371">
        <f t="shared" si="994"/>
        <v>85.34939759036142</v>
      </c>
      <c r="FN461" s="372">
        <f t="shared" si="994"/>
        <v>87.586419753086389</v>
      </c>
      <c r="FO461" s="371">
        <f t="shared" si="995"/>
        <v>14167.999999999996</v>
      </c>
      <c r="FP461" s="372">
        <f t="shared" si="995"/>
        <v>14188.999999999995</v>
      </c>
      <c r="FQ461" s="424">
        <v>3</v>
      </c>
      <c r="FR461" s="425">
        <v>6</v>
      </c>
      <c r="FS461" s="371">
        <f t="shared" si="996"/>
        <v>3</v>
      </c>
      <c r="FT461" s="372">
        <f t="shared" si="996"/>
        <v>6</v>
      </c>
      <c r="FU461" s="426">
        <v>7.6666666666666599</v>
      </c>
      <c r="FV461" s="425">
        <v>4.8333333333333304</v>
      </c>
      <c r="FW461" s="371">
        <f t="shared" si="997"/>
        <v>22.999999999999979</v>
      </c>
      <c r="FX461" s="372">
        <f t="shared" si="997"/>
        <v>28.999999999999982</v>
      </c>
      <c r="FY461" s="426">
        <v>79.6666666666666</v>
      </c>
      <c r="FZ461" s="425">
        <v>74.5</v>
      </c>
      <c r="GA461" s="371">
        <f t="shared" si="998"/>
        <v>238.9999999999998</v>
      </c>
      <c r="GB461" s="372">
        <f t="shared" si="998"/>
        <v>447</v>
      </c>
      <c r="GC461" s="406">
        <f t="shared" si="962"/>
        <v>690</v>
      </c>
      <c r="GD461" s="372">
        <f t="shared" si="962"/>
        <v>711</v>
      </c>
      <c r="GE461" s="371">
        <f t="shared" si="962"/>
        <v>690</v>
      </c>
      <c r="GF461" s="372">
        <f t="shared" si="960"/>
        <v>711</v>
      </c>
      <c r="GG461" s="371">
        <f t="shared" si="999"/>
        <v>2880.4999999999968</v>
      </c>
      <c r="GH461" s="372">
        <f t="shared" si="999"/>
        <v>2989.4999999999955</v>
      </c>
      <c r="GI461" s="371">
        <f t="shared" si="1000"/>
        <v>81961.999999999811</v>
      </c>
      <c r="GJ461" s="372">
        <f t="shared" si="1000"/>
        <v>84711.000000000015</v>
      </c>
      <c r="GK461" s="406">
        <f t="shared" si="963"/>
        <v>62</v>
      </c>
      <c r="GL461" s="372">
        <f t="shared" si="963"/>
        <v>71</v>
      </c>
      <c r="GM461" s="371">
        <f t="shared" si="963"/>
        <v>62</v>
      </c>
      <c r="GN461" s="372">
        <f t="shared" si="961"/>
        <v>71</v>
      </c>
      <c r="GO461" s="371">
        <f t="shared" si="1001"/>
        <v>283.49999999999989</v>
      </c>
      <c r="GP461" s="372">
        <f t="shared" si="1001"/>
        <v>313.49999999999966</v>
      </c>
      <c r="GQ461" s="371">
        <f t="shared" si="1002"/>
        <v>6682</v>
      </c>
      <c r="GR461" s="372">
        <f t="shared" si="1002"/>
        <v>7710.9999999999791</v>
      </c>
      <c r="GS461" s="406">
        <f t="shared" si="964"/>
        <v>752</v>
      </c>
      <c r="GT461" s="372">
        <f t="shared" si="964"/>
        <v>782</v>
      </c>
      <c r="GU461" s="371">
        <f t="shared" si="964"/>
        <v>752</v>
      </c>
      <c r="GV461" s="372">
        <f t="shared" si="964"/>
        <v>782</v>
      </c>
      <c r="GW461" s="371">
        <f t="shared" si="1003"/>
        <v>3163.9999999999968</v>
      </c>
      <c r="GX461" s="372">
        <f t="shared" si="1003"/>
        <v>3302.999999999995</v>
      </c>
      <c r="GY461" s="371">
        <f t="shared" si="1003"/>
        <v>88643.999999999811</v>
      </c>
      <c r="GZ461" s="372">
        <f t="shared" si="1003"/>
        <v>92422</v>
      </c>
      <c r="HA461" s="406">
        <f t="shared" si="965"/>
        <v>0</v>
      </c>
      <c r="HB461" s="372">
        <f t="shared" si="965"/>
        <v>0</v>
      </c>
      <c r="HC461" s="371">
        <f t="shared" si="965"/>
        <v>0</v>
      </c>
      <c r="HD461" s="372">
        <f t="shared" si="965"/>
        <v>0</v>
      </c>
      <c r="HE461" s="371" t="str">
        <f t="shared" si="966"/>
        <v/>
      </c>
      <c r="HF461" s="372" t="str">
        <f t="shared" si="966"/>
        <v/>
      </c>
      <c r="HG461" s="371" t="str">
        <f t="shared" si="1004"/>
        <v/>
      </c>
      <c r="HH461" s="372" t="str">
        <f t="shared" si="1004"/>
        <v/>
      </c>
      <c r="HI461" s="406">
        <f t="shared" si="1005"/>
        <v>3186.9999999999968</v>
      </c>
      <c r="HJ461" s="372">
        <f t="shared" si="1005"/>
        <v>3331.999999999995</v>
      </c>
      <c r="HK461" s="371">
        <f t="shared" si="1006"/>
        <v>88882.999999999811</v>
      </c>
      <c r="HL461" s="371">
        <f t="shared" si="1006"/>
        <v>92869</v>
      </c>
    </row>
    <row r="462" spans="1:220" ht="15">
      <c r="A462" s="512" t="s">
        <v>288</v>
      </c>
      <c r="B462" s="514" t="s">
        <v>533</v>
      </c>
      <c r="C462" s="115"/>
      <c r="D462" s="515">
        <v>232681</v>
      </c>
      <c r="E462" s="516">
        <v>5</v>
      </c>
      <c r="F462" s="676">
        <v>928</v>
      </c>
      <c r="G462" s="420">
        <v>961</v>
      </c>
      <c r="H462" s="421">
        <v>0</v>
      </c>
      <c r="I462" s="517">
        <v>0</v>
      </c>
      <c r="J462" s="371">
        <f t="shared" si="1071"/>
        <v>928</v>
      </c>
      <c r="K462" s="372">
        <f t="shared" si="1072"/>
        <v>961</v>
      </c>
      <c r="L462" s="420">
        <v>120</v>
      </c>
      <c r="M462" s="371">
        <f t="shared" si="1073"/>
        <v>928</v>
      </c>
      <c r="N462" s="372">
        <f t="shared" si="1074"/>
        <v>961</v>
      </c>
      <c r="O462" s="371">
        <f t="shared" si="1075"/>
        <v>928</v>
      </c>
      <c r="P462" s="372">
        <f t="shared" si="1076"/>
        <v>961</v>
      </c>
      <c r="Q462" s="424">
        <v>9</v>
      </c>
      <c r="R462" s="517">
        <v>23</v>
      </c>
      <c r="S462" s="371">
        <f t="shared" si="1077"/>
        <v>9</v>
      </c>
      <c r="T462" s="372">
        <f t="shared" si="1078"/>
        <v>23</v>
      </c>
      <c r="U462" s="426">
        <v>2</v>
      </c>
      <c r="V462" s="517">
        <v>0</v>
      </c>
      <c r="W462" s="371">
        <f t="shared" si="1079"/>
        <v>2</v>
      </c>
      <c r="X462" s="372">
        <f t="shared" si="1080"/>
        <v>0</v>
      </c>
      <c r="Y462" s="426"/>
      <c r="Z462" s="425"/>
      <c r="AA462" s="371">
        <f t="shared" si="1081"/>
        <v>0</v>
      </c>
      <c r="AB462" s="372">
        <f t="shared" si="1082"/>
        <v>0</v>
      </c>
      <c r="AC462" s="358">
        <f t="shared" si="1083"/>
        <v>11</v>
      </c>
      <c r="AD462" s="372">
        <f t="shared" si="1084"/>
        <v>23</v>
      </c>
      <c r="AE462" s="358">
        <f t="shared" si="1085"/>
        <v>11</v>
      </c>
      <c r="AF462" s="372">
        <f t="shared" si="1086"/>
        <v>23</v>
      </c>
      <c r="AG462" s="427">
        <v>4</v>
      </c>
      <c r="AH462" s="633">
        <v>3.9565217391304301</v>
      </c>
      <c r="AI462" s="371">
        <f t="shared" si="1087"/>
        <v>36</v>
      </c>
      <c r="AJ462" s="372">
        <f t="shared" si="1088"/>
        <v>90.999999999999886</v>
      </c>
      <c r="AK462" s="426">
        <v>6.75</v>
      </c>
      <c r="AL462" s="633" t="s">
        <v>1164</v>
      </c>
      <c r="AM462" s="371">
        <f t="shared" si="1089"/>
        <v>13.5</v>
      </c>
      <c r="AN462" s="372">
        <f t="shared" si="1090"/>
        <v>0</v>
      </c>
      <c r="AO462" s="426"/>
      <c r="AP462" s="446"/>
      <c r="AQ462" s="371">
        <f t="shared" si="1091"/>
        <v>0</v>
      </c>
      <c r="AR462" s="372">
        <f t="shared" si="1092"/>
        <v>0</v>
      </c>
      <c r="AS462" s="371">
        <f t="shared" si="1093"/>
        <v>4.5</v>
      </c>
      <c r="AT462" s="372">
        <f t="shared" si="1094"/>
        <v>3.9565217391304297</v>
      </c>
      <c r="AU462" s="371">
        <f t="shared" si="1095"/>
        <v>49.5</v>
      </c>
      <c r="AV462" s="372">
        <f t="shared" si="1096"/>
        <v>90.999999999999886</v>
      </c>
      <c r="AW462" s="426">
        <v>127.333333333333</v>
      </c>
      <c r="AX462" s="633">
        <v>127.695652173913</v>
      </c>
      <c r="AY462" s="371">
        <f t="shared" si="1097"/>
        <v>1145.999999999997</v>
      </c>
      <c r="AZ462" s="372">
        <f t="shared" si="1098"/>
        <v>2936.9999999999991</v>
      </c>
      <c r="BA462" s="426">
        <v>157</v>
      </c>
      <c r="BB462" s="633" t="s">
        <v>1164</v>
      </c>
      <c r="BC462" s="371">
        <f t="shared" si="1099"/>
        <v>314</v>
      </c>
      <c r="BD462" s="372">
        <f t="shared" si="1100"/>
        <v>0</v>
      </c>
      <c r="BE462" s="421"/>
      <c r="BF462" s="420"/>
      <c r="BG462" s="635">
        <f t="shared" si="1067"/>
        <v>0</v>
      </c>
      <c r="BH462" s="423">
        <f t="shared" si="1067"/>
        <v>0</v>
      </c>
      <c r="BI462" s="635">
        <f t="shared" si="1068"/>
        <v>132.72727272727246</v>
      </c>
      <c r="BJ462" s="423">
        <f t="shared" si="1068"/>
        <v>127.695652173913</v>
      </c>
      <c r="BK462" s="635">
        <f t="shared" si="1069"/>
        <v>1459.999999999997</v>
      </c>
      <c r="BL462" s="423">
        <f t="shared" si="1069"/>
        <v>2936.9999999999991</v>
      </c>
      <c r="BM462" s="431">
        <v>610</v>
      </c>
      <c r="BN462" s="517">
        <v>661</v>
      </c>
      <c r="BO462" s="635">
        <f t="shared" si="1053"/>
        <v>610</v>
      </c>
      <c r="BP462" s="423">
        <f t="shared" si="1053"/>
        <v>661</v>
      </c>
      <c r="BQ462" s="426">
        <v>21</v>
      </c>
      <c r="BR462" s="517">
        <v>21</v>
      </c>
      <c r="BS462" s="635">
        <f t="shared" si="1055"/>
        <v>21</v>
      </c>
      <c r="BT462" s="423">
        <f t="shared" si="1055"/>
        <v>21</v>
      </c>
      <c r="BU462" s="426"/>
      <c r="BV462" s="425"/>
      <c r="BW462" s="635">
        <f t="shared" si="1057"/>
        <v>0</v>
      </c>
      <c r="BX462" s="423">
        <f t="shared" si="1057"/>
        <v>0</v>
      </c>
      <c r="BY462" s="636">
        <f t="shared" si="1059"/>
        <v>631</v>
      </c>
      <c r="BZ462" s="423">
        <f t="shared" si="1059"/>
        <v>682</v>
      </c>
      <c r="CA462" s="636">
        <f t="shared" si="1061"/>
        <v>631</v>
      </c>
      <c r="CB462" s="423">
        <f t="shared" si="1061"/>
        <v>682</v>
      </c>
      <c r="CC462" s="427">
        <v>4.1393442622950802</v>
      </c>
      <c r="CD462" s="633">
        <v>4.1361573373676199</v>
      </c>
      <c r="CE462" s="635">
        <f t="shared" si="1070"/>
        <v>2524.9999999999991</v>
      </c>
      <c r="CF462" s="423">
        <f t="shared" si="1070"/>
        <v>2733.9999999999968</v>
      </c>
      <c r="CG462" s="426">
        <v>4.4523809523809499</v>
      </c>
      <c r="CH462" s="633">
        <v>4</v>
      </c>
      <c r="CI462" s="635">
        <f t="shared" si="1063"/>
        <v>93.499999999999943</v>
      </c>
      <c r="CJ462" s="423">
        <f t="shared" si="1063"/>
        <v>84</v>
      </c>
      <c r="CK462" s="426"/>
      <c r="CL462" s="446"/>
      <c r="CM462" s="637">
        <f t="shared" si="1021"/>
        <v>0</v>
      </c>
      <c r="CN462" s="423">
        <f t="shared" si="1021"/>
        <v>0</v>
      </c>
      <c r="CO462" s="635">
        <f t="shared" si="1023"/>
        <v>4.149762282091916</v>
      </c>
      <c r="CP462" s="423">
        <f t="shared" si="1023"/>
        <v>4.1319648093841597</v>
      </c>
      <c r="CQ462" s="635">
        <f t="shared" si="1025"/>
        <v>2618.4999999999991</v>
      </c>
      <c r="CR462" s="423">
        <f t="shared" si="1025"/>
        <v>2817.9999999999968</v>
      </c>
      <c r="CS462" s="426">
        <v>120.54098360655701</v>
      </c>
      <c r="CT462" s="633">
        <v>119.756429652042</v>
      </c>
      <c r="CU462" s="635">
        <f t="shared" si="1027"/>
        <v>73529.999999999767</v>
      </c>
      <c r="CV462" s="423">
        <f t="shared" si="1027"/>
        <v>79158.999999999767</v>
      </c>
      <c r="CW462" s="426">
        <v>111.666666666666</v>
      </c>
      <c r="CX462" s="633">
        <v>95.523809523809504</v>
      </c>
      <c r="CY462" s="635">
        <f t="shared" si="1029"/>
        <v>2344.9999999999859</v>
      </c>
      <c r="CZ462" s="423">
        <f t="shared" si="1029"/>
        <v>2005.9999999999995</v>
      </c>
      <c r="DA462" s="421"/>
      <c r="DB462" s="420"/>
      <c r="DC462" s="635">
        <f t="shared" si="1031"/>
        <v>0</v>
      </c>
      <c r="DD462" s="423">
        <f t="shared" si="1031"/>
        <v>0</v>
      </c>
      <c r="DE462" s="635">
        <f t="shared" si="1033"/>
        <v>120.24564183835143</v>
      </c>
      <c r="DF462" s="423">
        <f t="shared" si="1033"/>
        <v>119.01026392961843</v>
      </c>
      <c r="DG462" s="635">
        <f t="shared" si="1035"/>
        <v>75874.999999999753</v>
      </c>
      <c r="DH462" s="423">
        <f t="shared" si="1035"/>
        <v>81164.999999999767</v>
      </c>
      <c r="DI462" s="635">
        <f t="shared" si="1037"/>
        <v>642</v>
      </c>
      <c r="DJ462" s="423">
        <f t="shared" si="1037"/>
        <v>705</v>
      </c>
      <c r="DK462" s="635">
        <f t="shared" si="1037"/>
        <v>642</v>
      </c>
      <c r="DL462" s="423">
        <f t="shared" si="1040"/>
        <v>705</v>
      </c>
      <c r="DM462" s="635">
        <f t="shared" si="1041"/>
        <v>4.1557632398753883</v>
      </c>
      <c r="DN462" s="423">
        <f t="shared" si="1041"/>
        <v>4.1262411347517682</v>
      </c>
      <c r="DO462" s="635">
        <f t="shared" si="1043"/>
        <v>2667.9999999999991</v>
      </c>
      <c r="DP462" s="423">
        <f t="shared" si="1043"/>
        <v>2908.9999999999968</v>
      </c>
      <c r="DQ462" s="635">
        <f t="shared" si="1045"/>
        <v>120.45950155763201</v>
      </c>
      <c r="DR462" s="423">
        <f t="shared" si="1045"/>
        <v>119.29361702127626</v>
      </c>
      <c r="DS462" s="635">
        <f t="shared" si="1047"/>
        <v>77334.999999999753</v>
      </c>
      <c r="DT462" s="423">
        <f t="shared" si="1047"/>
        <v>84101.999999999767</v>
      </c>
      <c r="DU462" s="424">
        <v>171</v>
      </c>
      <c r="DV462" s="517">
        <v>164</v>
      </c>
      <c r="DW462" s="635">
        <f t="shared" si="1049"/>
        <v>171</v>
      </c>
      <c r="DX462" s="423">
        <f t="shared" si="1049"/>
        <v>164</v>
      </c>
      <c r="DY462" s="426">
        <v>91</v>
      </c>
      <c r="DZ462" s="517">
        <v>77</v>
      </c>
      <c r="EA462" s="635">
        <f t="shared" si="1013"/>
        <v>91</v>
      </c>
      <c r="EB462" s="423">
        <f t="shared" si="1013"/>
        <v>77</v>
      </c>
      <c r="EC462" s="426"/>
      <c r="ED462" s="425"/>
      <c r="EE462" s="635">
        <f t="shared" si="1015"/>
        <v>0</v>
      </c>
      <c r="EF462" s="423">
        <f t="shared" si="1015"/>
        <v>0</v>
      </c>
      <c r="EG462" s="636">
        <f t="shared" si="1017"/>
        <v>262</v>
      </c>
      <c r="EH462" s="423">
        <f t="shared" si="1017"/>
        <v>241</v>
      </c>
      <c r="EI462" s="636">
        <f t="shared" si="1019"/>
        <v>262</v>
      </c>
      <c r="EJ462" s="423">
        <f t="shared" si="1019"/>
        <v>241</v>
      </c>
      <c r="EK462" s="427">
        <v>3.0643274853801099</v>
      </c>
      <c r="EL462" s="634">
        <v>3.0518292682926802</v>
      </c>
      <c r="EM462" s="635">
        <f t="shared" si="1065"/>
        <v>523.99999999999875</v>
      </c>
      <c r="EN462" s="423">
        <f t="shared" si="1065"/>
        <v>500.49999999999955</v>
      </c>
      <c r="EO462" s="426">
        <v>3.9120879120879102</v>
      </c>
      <c r="EP462" s="634">
        <v>3.6948051948051899</v>
      </c>
      <c r="EQ462" s="635">
        <f t="shared" si="1051"/>
        <v>355.99999999999983</v>
      </c>
      <c r="ER462" s="423">
        <f t="shared" si="1051"/>
        <v>284.4999999999996</v>
      </c>
      <c r="ES462" s="426"/>
      <c r="ET462" s="446"/>
      <c r="EU462" s="371">
        <f t="shared" si="1101"/>
        <v>0</v>
      </c>
      <c r="EV462" s="372">
        <f t="shared" si="1102"/>
        <v>0</v>
      </c>
      <c r="EW462" s="371">
        <f t="shared" si="989"/>
        <v>3.3587786259541934</v>
      </c>
      <c r="EX462" s="372">
        <f t="shared" si="989"/>
        <v>3.2572614107883782</v>
      </c>
      <c r="EY462" s="371">
        <f t="shared" si="990"/>
        <v>879.99999999999864</v>
      </c>
      <c r="EZ462" s="372">
        <f t="shared" si="990"/>
        <v>784.99999999999909</v>
      </c>
      <c r="FA462" s="426">
        <v>77.754385964912203</v>
      </c>
      <c r="FB462" s="633">
        <v>76.646341463414601</v>
      </c>
      <c r="FC462" s="371">
        <f t="shared" si="991"/>
        <v>13295.999999999987</v>
      </c>
      <c r="FD462" s="372">
        <f t="shared" si="991"/>
        <v>12569.999999999995</v>
      </c>
      <c r="FE462" s="426">
        <v>55.494505494505503</v>
      </c>
      <c r="FF462" s="633">
        <v>50.779220779220701</v>
      </c>
      <c r="FG462" s="371">
        <f t="shared" si="992"/>
        <v>5050.0000000000009</v>
      </c>
      <c r="FH462" s="372">
        <f t="shared" si="992"/>
        <v>3909.9999999999941</v>
      </c>
      <c r="FI462" s="421"/>
      <c r="FJ462" s="420"/>
      <c r="FK462" s="371">
        <f t="shared" si="993"/>
        <v>0</v>
      </c>
      <c r="FL462" s="372">
        <f t="shared" si="993"/>
        <v>0</v>
      </c>
      <c r="FM462" s="371">
        <f t="shared" si="994"/>
        <v>70.022900763358734</v>
      </c>
      <c r="FN462" s="372">
        <f t="shared" si="994"/>
        <v>68.381742738589168</v>
      </c>
      <c r="FO462" s="371">
        <f t="shared" si="995"/>
        <v>18345.999999999989</v>
      </c>
      <c r="FP462" s="372">
        <f t="shared" si="995"/>
        <v>16479.999999999989</v>
      </c>
      <c r="FQ462" s="424">
        <v>24</v>
      </c>
      <c r="FR462" s="425">
        <v>15</v>
      </c>
      <c r="FS462" s="371">
        <f t="shared" si="996"/>
        <v>24</v>
      </c>
      <c r="FT462" s="372">
        <f t="shared" si="996"/>
        <v>15</v>
      </c>
      <c r="FU462" s="426">
        <v>4.8333333333333304</v>
      </c>
      <c r="FV462" s="425">
        <v>6.2</v>
      </c>
      <c r="FW462" s="371">
        <f t="shared" si="997"/>
        <v>115.99999999999993</v>
      </c>
      <c r="FX462" s="372">
        <f t="shared" si="997"/>
        <v>93</v>
      </c>
      <c r="FY462" s="426">
        <v>72.875</v>
      </c>
      <c r="FZ462" s="425">
        <v>67.8</v>
      </c>
      <c r="GA462" s="371">
        <f t="shared" si="998"/>
        <v>1749</v>
      </c>
      <c r="GB462" s="372">
        <f t="shared" si="998"/>
        <v>1017</v>
      </c>
      <c r="GC462" s="406">
        <f t="shared" si="962"/>
        <v>790</v>
      </c>
      <c r="GD462" s="372">
        <f t="shared" si="962"/>
        <v>848</v>
      </c>
      <c r="GE462" s="371">
        <f t="shared" si="962"/>
        <v>790</v>
      </c>
      <c r="GF462" s="372">
        <f t="shared" si="960"/>
        <v>848</v>
      </c>
      <c r="GG462" s="371">
        <f t="shared" si="999"/>
        <v>3084.9999999999977</v>
      </c>
      <c r="GH462" s="372">
        <f t="shared" si="999"/>
        <v>3325.4999999999964</v>
      </c>
      <c r="GI462" s="371">
        <f t="shared" si="1000"/>
        <v>87971.999999999753</v>
      </c>
      <c r="GJ462" s="372">
        <f t="shared" si="1000"/>
        <v>94665.999999999767</v>
      </c>
      <c r="GK462" s="406">
        <f t="shared" si="963"/>
        <v>114</v>
      </c>
      <c r="GL462" s="372">
        <f t="shared" si="963"/>
        <v>98</v>
      </c>
      <c r="GM462" s="371">
        <f t="shared" si="963"/>
        <v>114</v>
      </c>
      <c r="GN462" s="372">
        <f t="shared" si="961"/>
        <v>98</v>
      </c>
      <c r="GO462" s="371">
        <f t="shared" si="1001"/>
        <v>462.99999999999977</v>
      </c>
      <c r="GP462" s="372">
        <f t="shared" si="1001"/>
        <v>368.4999999999996</v>
      </c>
      <c r="GQ462" s="371">
        <f t="shared" si="1002"/>
        <v>7708.9999999999873</v>
      </c>
      <c r="GR462" s="372">
        <f t="shared" si="1002"/>
        <v>5915.9999999999936</v>
      </c>
      <c r="GS462" s="406">
        <f t="shared" si="964"/>
        <v>904</v>
      </c>
      <c r="GT462" s="372">
        <f t="shared" si="964"/>
        <v>946</v>
      </c>
      <c r="GU462" s="371">
        <f t="shared" si="964"/>
        <v>904</v>
      </c>
      <c r="GV462" s="372">
        <f t="shared" si="964"/>
        <v>946</v>
      </c>
      <c r="GW462" s="371">
        <f t="shared" si="1003"/>
        <v>3547.9999999999973</v>
      </c>
      <c r="GX462" s="372">
        <f t="shared" si="1003"/>
        <v>3693.9999999999959</v>
      </c>
      <c r="GY462" s="371">
        <f t="shared" si="1003"/>
        <v>95680.999999999738</v>
      </c>
      <c r="GZ462" s="372">
        <f t="shared" si="1003"/>
        <v>100581.99999999977</v>
      </c>
      <c r="HA462" s="406">
        <f t="shared" si="965"/>
        <v>0</v>
      </c>
      <c r="HB462" s="372">
        <f t="shared" si="965"/>
        <v>0</v>
      </c>
      <c r="HC462" s="371">
        <f t="shared" si="965"/>
        <v>0</v>
      </c>
      <c r="HD462" s="372">
        <f t="shared" si="965"/>
        <v>0</v>
      </c>
      <c r="HE462" s="371" t="str">
        <f t="shared" si="966"/>
        <v/>
      </c>
      <c r="HF462" s="372" t="str">
        <f t="shared" si="966"/>
        <v/>
      </c>
      <c r="HG462" s="371" t="str">
        <f t="shared" si="1004"/>
        <v/>
      </c>
      <c r="HH462" s="372" t="str">
        <f t="shared" si="1004"/>
        <v/>
      </c>
      <c r="HI462" s="406">
        <f t="shared" si="1005"/>
        <v>3663.9999999999977</v>
      </c>
      <c r="HJ462" s="372">
        <f t="shared" si="1005"/>
        <v>3786.9999999999959</v>
      </c>
      <c r="HK462" s="371">
        <f t="shared" si="1006"/>
        <v>97429.999999999738</v>
      </c>
      <c r="HL462" s="371">
        <f t="shared" si="1006"/>
        <v>101598.99999999975</v>
      </c>
    </row>
    <row r="463" spans="1:220" ht="15">
      <c r="A463" s="512" t="s">
        <v>288</v>
      </c>
      <c r="B463" s="514" t="s">
        <v>534</v>
      </c>
      <c r="C463" s="115"/>
      <c r="D463" s="515">
        <v>233897</v>
      </c>
      <c r="E463" s="516">
        <v>6</v>
      </c>
      <c r="F463" s="676">
        <v>287</v>
      </c>
      <c r="G463" s="420">
        <v>213</v>
      </c>
      <c r="H463" s="421">
        <v>0</v>
      </c>
      <c r="I463" s="517">
        <v>0</v>
      </c>
      <c r="J463" s="371">
        <f t="shared" si="1071"/>
        <v>287</v>
      </c>
      <c r="K463" s="372">
        <f t="shared" si="1072"/>
        <v>213</v>
      </c>
      <c r="L463" s="420">
        <v>120</v>
      </c>
      <c r="M463" s="371">
        <f t="shared" si="1073"/>
        <v>287</v>
      </c>
      <c r="N463" s="372">
        <f t="shared" si="1074"/>
        <v>213</v>
      </c>
      <c r="O463" s="371">
        <f t="shared" si="1075"/>
        <v>287</v>
      </c>
      <c r="P463" s="372">
        <f t="shared" si="1076"/>
        <v>213</v>
      </c>
      <c r="Q463" s="424">
        <v>15</v>
      </c>
      <c r="R463" s="517">
        <v>9</v>
      </c>
      <c r="S463" s="371">
        <f t="shared" si="1077"/>
        <v>15</v>
      </c>
      <c r="T463" s="372">
        <f t="shared" si="1078"/>
        <v>9</v>
      </c>
      <c r="U463" s="426">
        <v>0</v>
      </c>
      <c r="V463" s="517">
        <v>1</v>
      </c>
      <c r="W463" s="371">
        <f t="shared" si="1079"/>
        <v>0</v>
      </c>
      <c r="X463" s="372">
        <f t="shared" si="1080"/>
        <v>1</v>
      </c>
      <c r="Y463" s="426"/>
      <c r="Z463" s="425"/>
      <c r="AA463" s="371">
        <f t="shared" si="1081"/>
        <v>0</v>
      </c>
      <c r="AB463" s="372">
        <f t="shared" si="1082"/>
        <v>0</v>
      </c>
      <c r="AC463" s="358">
        <f t="shared" si="1083"/>
        <v>15</v>
      </c>
      <c r="AD463" s="372">
        <f t="shared" si="1084"/>
        <v>10</v>
      </c>
      <c r="AE463" s="358">
        <f t="shared" si="1085"/>
        <v>15</v>
      </c>
      <c r="AF463" s="372">
        <f t="shared" si="1086"/>
        <v>10</v>
      </c>
      <c r="AG463" s="427">
        <v>4.0333333333333297</v>
      </c>
      <c r="AH463" s="633">
        <v>4.1111111111111098</v>
      </c>
      <c r="AI463" s="371">
        <f t="shared" si="1087"/>
        <v>60.499999999999943</v>
      </c>
      <c r="AJ463" s="372">
        <f t="shared" si="1088"/>
        <v>36.999999999999986</v>
      </c>
      <c r="AK463" s="426" t="s">
        <v>1164</v>
      </c>
      <c r="AL463" s="633">
        <v>4</v>
      </c>
      <c r="AM463" s="371">
        <f t="shared" si="1089"/>
        <v>0</v>
      </c>
      <c r="AN463" s="372">
        <f t="shared" si="1090"/>
        <v>4</v>
      </c>
      <c r="AO463" s="426"/>
      <c r="AP463" s="446"/>
      <c r="AQ463" s="371">
        <f t="shared" si="1091"/>
        <v>0</v>
      </c>
      <c r="AR463" s="372">
        <f t="shared" si="1092"/>
        <v>0</v>
      </c>
      <c r="AS463" s="371">
        <f t="shared" si="1093"/>
        <v>4.0333333333333297</v>
      </c>
      <c r="AT463" s="372">
        <f t="shared" si="1094"/>
        <v>4.0999999999999988</v>
      </c>
      <c r="AU463" s="371">
        <f t="shared" si="1095"/>
        <v>60.499999999999943</v>
      </c>
      <c r="AV463" s="372">
        <f t="shared" si="1096"/>
        <v>40.999999999999986</v>
      </c>
      <c r="AW463" s="426">
        <v>119.8</v>
      </c>
      <c r="AX463" s="633">
        <v>131.611111111111</v>
      </c>
      <c r="AY463" s="371">
        <f t="shared" si="1097"/>
        <v>1797</v>
      </c>
      <c r="AZ463" s="372">
        <f t="shared" si="1098"/>
        <v>1184.4999999999991</v>
      </c>
      <c r="BA463" s="426" t="s">
        <v>1164</v>
      </c>
      <c r="BB463" s="633">
        <v>137</v>
      </c>
      <c r="BC463" s="371">
        <f t="shared" si="1099"/>
        <v>0</v>
      </c>
      <c r="BD463" s="372">
        <f t="shared" si="1100"/>
        <v>137</v>
      </c>
      <c r="BE463" s="421"/>
      <c r="BF463" s="420"/>
      <c r="BG463" s="635">
        <f t="shared" si="1067"/>
        <v>0</v>
      </c>
      <c r="BH463" s="423">
        <f t="shared" si="1067"/>
        <v>0</v>
      </c>
      <c r="BI463" s="635">
        <f t="shared" si="1068"/>
        <v>119.8</v>
      </c>
      <c r="BJ463" s="423">
        <f t="shared" si="1068"/>
        <v>132.14999999999992</v>
      </c>
      <c r="BK463" s="635">
        <f t="shared" si="1069"/>
        <v>1797</v>
      </c>
      <c r="BL463" s="423">
        <f t="shared" si="1069"/>
        <v>1321.4999999999991</v>
      </c>
      <c r="BM463" s="431">
        <v>128</v>
      </c>
      <c r="BN463" s="517">
        <v>115</v>
      </c>
      <c r="BO463" s="635">
        <f t="shared" si="1053"/>
        <v>128</v>
      </c>
      <c r="BP463" s="423">
        <f t="shared" si="1053"/>
        <v>115</v>
      </c>
      <c r="BQ463" s="426">
        <v>27</v>
      </c>
      <c r="BR463" s="517">
        <v>16</v>
      </c>
      <c r="BS463" s="635">
        <f t="shared" si="1055"/>
        <v>27</v>
      </c>
      <c r="BT463" s="423">
        <f t="shared" si="1055"/>
        <v>16</v>
      </c>
      <c r="BU463" s="426"/>
      <c r="BV463" s="425"/>
      <c r="BW463" s="635">
        <f t="shared" si="1057"/>
        <v>0</v>
      </c>
      <c r="BX463" s="423">
        <f t="shared" si="1057"/>
        <v>0</v>
      </c>
      <c r="BY463" s="636">
        <f t="shared" si="1059"/>
        <v>155</v>
      </c>
      <c r="BZ463" s="423">
        <f t="shared" si="1059"/>
        <v>131</v>
      </c>
      <c r="CA463" s="636">
        <f t="shared" si="1061"/>
        <v>155</v>
      </c>
      <c r="CB463" s="423">
        <f t="shared" si="1061"/>
        <v>131</v>
      </c>
      <c r="CC463" s="427">
        <v>4.57421875</v>
      </c>
      <c r="CD463" s="633">
        <v>4.7130434782608699</v>
      </c>
      <c r="CE463" s="635">
        <f t="shared" si="1070"/>
        <v>585.5</v>
      </c>
      <c r="CF463" s="423">
        <f t="shared" si="1070"/>
        <v>542</v>
      </c>
      <c r="CG463" s="426">
        <v>5.3148148148148104</v>
      </c>
      <c r="CH463" s="633">
        <v>4.3125</v>
      </c>
      <c r="CI463" s="635">
        <f t="shared" si="1063"/>
        <v>143.49999999999989</v>
      </c>
      <c r="CJ463" s="423">
        <f t="shared" si="1063"/>
        <v>69</v>
      </c>
      <c r="CK463" s="426"/>
      <c r="CL463" s="446"/>
      <c r="CM463" s="637">
        <f t="shared" si="1021"/>
        <v>0</v>
      </c>
      <c r="CN463" s="423">
        <f t="shared" si="1021"/>
        <v>0</v>
      </c>
      <c r="CO463" s="635">
        <f t="shared" si="1023"/>
        <v>4.7032258064516119</v>
      </c>
      <c r="CP463" s="423">
        <f t="shared" si="1023"/>
        <v>4.66412213740458</v>
      </c>
      <c r="CQ463" s="635">
        <f t="shared" si="1025"/>
        <v>728.99999999999989</v>
      </c>
      <c r="CR463" s="423">
        <f t="shared" si="1025"/>
        <v>611</v>
      </c>
      <c r="CS463" s="426">
        <v>124.24609375</v>
      </c>
      <c r="CT463" s="633">
        <v>125.68695652173901</v>
      </c>
      <c r="CU463" s="635">
        <f t="shared" si="1027"/>
        <v>15903.5</v>
      </c>
      <c r="CV463" s="423">
        <f t="shared" si="1027"/>
        <v>14453.999999999985</v>
      </c>
      <c r="CW463" s="426">
        <v>117</v>
      </c>
      <c r="CX463" s="633">
        <v>120.53125</v>
      </c>
      <c r="CY463" s="635">
        <f t="shared" si="1029"/>
        <v>3159</v>
      </c>
      <c r="CZ463" s="423">
        <f t="shared" si="1029"/>
        <v>1928.5</v>
      </c>
      <c r="DA463" s="421"/>
      <c r="DB463" s="420"/>
      <c r="DC463" s="635">
        <f t="shared" si="1031"/>
        <v>0</v>
      </c>
      <c r="DD463" s="423">
        <f t="shared" si="1031"/>
        <v>0</v>
      </c>
      <c r="DE463" s="635">
        <f t="shared" si="1033"/>
        <v>122.98387096774194</v>
      </c>
      <c r="DF463" s="423">
        <f t="shared" si="1033"/>
        <v>125.05725190839684</v>
      </c>
      <c r="DG463" s="635">
        <f t="shared" si="1035"/>
        <v>19062.5</v>
      </c>
      <c r="DH463" s="423">
        <f t="shared" si="1035"/>
        <v>16382.499999999985</v>
      </c>
      <c r="DI463" s="635">
        <f t="shared" si="1037"/>
        <v>170</v>
      </c>
      <c r="DJ463" s="423">
        <f t="shared" si="1037"/>
        <v>141</v>
      </c>
      <c r="DK463" s="635">
        <f t="shared" si="1037"/>
        <v>170</v>
      </c>
      <c r="DL463" s="423">
        <f t="shared" si="1040"/>
        <v>141</v>
      </c>
      <c r="DM463" s="635">
        <f t="shared" si="1041"/>
        <v>4.6441176470588221</v>
      </c>
      <c r="DN463" s="423">
        <f t="shared" si="1041"/>
        <v>4.624113475177305</v>
      </c>
      <c r="DO463" s="635">
        <f t="shared" si="1043"/>
        <v>789.49999999999977</v>
      </c>
      <c r="DP463" s="423">
        <f t="shared" si="1043"/>
        <v>652</v>
      </c>
      <c r="DQ463" s="635">
        <f t="shared" si="1045"/>
        <v>122.70294117647059</v>
      </c>
      <c r="DR463" s="423">
        <f t="shared" si="1045"/>
        <v>125.56028368794315</v>
      </c>
      <c r="DS463" s="635">
        <f t="shared" si="1047"/>
        <v>20859.5</v>
      </c>
      <c r="DT463" s="423">
        <f t="shared" si="1047"/>
        <v>17703.999999999985</v>
      </c>
      <c r="DU463" s="424">
        <v>69</v>
      </c>
      <c r="DV463" s="517">
        <v>48</v>
      </c>
      <c r="DW463" s="635">
        <f t="shared" si="1049"/>
        <v>69</v>
      </c>
      <c r="DX463" s="423">
        <f t="shared" si="1049"/>
        <v>48</v>
      </c>
      <c r="DY463" s="426">
        <v>26</v>
      </c>
      <c r="DZ463" s="517">
        <v>13</v>
      </c>
      <c r="EA463" s="635">
        <f t="shared" si="1013"/>
        <v>26</v>
      </c>
      <c r="EB463" s="423">
        <f t="shared" si="1013"/>
        <v>13</v>
      </c>
      <c r="EC463" s="426"/>
      <c r="ED463" s="425"/>
      <c r="EE463" s="635">
        <f t="shared" si="1015"/>
        <v>0</v>
      </c>
      <c r="EF463" s="423">
        <f t="shared" si="1015"/>
        <v>0</v>
      </c>
      <c r="EG463" s="636">
        <f t="shared" si="1017"/>
        <v>95</v>
      </c>
      <c r="EH463" s="423">
        <f t="shared" si="1017"/>
        <v>61</v>
      </c>
      <c r="EI463" s="636">
        <f t="shared" si="1019"/>
        <v>95</v>
      </c>
      <c r="EJ463" s="423">
        <f t="shared" si="1019"/>
        <v>61</v>
      </c>
      <c r="EK463" s="427">
        <v>3.3115942028985499</v>
      </c>
      <c r="EL463" s="634">
        <v>3.375</v>
      </c>
      <c r="EM463" s="635">
        <f t="shared" si="1065"/>
        <v>228.49999999999994</v>
      </c>
      <c r="EN463" s="423">
        <f t="shared" si="1065"/>
        <v>162</v>
      </c>
      <c r="EO463" s="426">
        <v>3.7692307692307598</v>
      </c>
      <c r="EP463" s="634">
        <v>3.57692307692307</v>
      </c>
      <c r="EQ463" s="635">
        <f t="shared" si="1051"/>
        <v>97.999999999999758</v>
      </c>
      <c r="ER463" s="423">
        <f t="shared" si="1051"/>
        <v>46.499999999999908</v>
      </c>
      <c r="ES463" s="426"/>
      <c r="ET463" s="446"/>
      <c r="EU463" s="371">
        <f t="shared" si="1101"/>
        <v>0</v>
      </c>
      <c r="EV463" s="372">
        <f t="shared" si="1102"/>
        <v>0</v>
      </c>
      <c r="EW463" s="371">
        <f t="shared" si="989"/>
        <v>3.436842105263155</v>
      </c>
      <c r="EX463" s="372">
        <f t="shared" si="989"/>
        <v>3.4180327868852447</v>
      </c>
      <c r="EY463" s="371">
        <f t="shared" si="990"/>
        <v>326.49999999999972</v>
      </c>
      <c r="EZ463" s="372">
        <f t="shared" si="990"/>
        <v>208.49999999999991</v>
      </c>
      <c r="FA463" s="426">
        <v>78.572463768115895</v>
      </c>
      <c r="FB463" s="633">
        <v>80.0520833333333</v>
      </c>
      <c r="FC463" s="371">
        <f t="shared" si="991"/>
        <v>5421.4999999999964</v>
      </c>
      <c r="FD463" s="372">
        <f t="shared" si="991"/>
        <v>3842.4999999999982</v>
      </c>
      <c r="FE463" s="426">
        <v>74</v>
      </c>
      <c r="FF463" s="633">
        <v>70.076923076922995</v>
      </c>
      <c r="FG463" s="371">
        <f t="shared" si="992"/>
        <v>1924</v>
      </c>
      <c r="FH463" s="372">
        <f t="shared" si="992"/>
        <v>910.99999999999898</v>
      </c>
      <c r="FI463" s="421"/>
      <c r="FJ463" s="420"/>
      <c r="FK463" s="371">
        <f t="shared" si="993"/>
        <v>0</v>
      </c>
      <c r="FL463" s="372">
        <f t="shared" si="993"/>
        <v>0</v>
      </c>
      <c r="FM463" s="371">
        <f t="shared" si="994"/>
        <v>77.321052631578908</v>
      </c>
      <c r="FN463" s="372">
        <f t="shared" si="994"/>
        <v>77.92622950819667</v>
      </c>
      <c r="FO463" s="371">
        <f t="shared" si="995"/>
        <v>7345.4999999999964</v>
      </c>
      <c r="FP463" s="372">
        <f t="shared" si="995"/>
        <v>4753.4999999999973</v>
      </c>
      <c r="FQ463" s="424">
        <v>22</v>
      </c>
      <c r="FR463" s="425">
        <v>11</v>
      </c>
      <c r="FS463" s="371">
        <f t="shared" si="996"/>
        <v>22</v>
      </c>
      <c r="FT463" s="372">
        <f t="shared" si="996"/>
        <v>11</v>
      </c>
      <c r="FU463" s="426">
        <v>5.6363636363636296</v>
      </c>
      <c r="FV463" s="425">
        <v>6.8181818181818103</v>
      </c>
      <c r="FW463" s="371">
        <f t="shared" si="997"/>
        <v>123.99999999999986</v>
      </c>
      <c r="FX463" s="372">
        <f t="shared" si="997"/>
        <v>74.999999999999915</v>
      </c>
      <c r="FY463" s="426">
        <v>95.590909090908994</v>
      </c>
      <c r="FZ463" s="425">
        <v>101.40909090909</v>
      </c>
      <c r="GA463" s="371">
        <f t="shared" si="998"/>
        <v>2102.9999999999977</v>
      </c>
      <c r="GB463" s="372">
        <f t="shared" si="998"/>
        <v>1115.49999999999</v>
      </c>
      <c r="GC463" s="406">
        <f t="shared" si="962"/>
        <v>212</v>
      </c>
      <c r="GD463" s="372">
        <f t="shared" si="962"/>
        <v>172</v>
      </c>
      <c r="GE463" s="371">
        <f t="shared" si="962"/>
        <v>212</v>
      </c>
      <c r="GF463" s="372">
        <f t="shared" si="960"/>
        <v>172</v>
      </c>
      <c r="GG463" s="371">
        <f t="shared" si="999"/>
        <v>874.5</v>
      </c>
      <c r="GH463" s="372">
        <f t="shared" si="999"/>
        <v>741</v>
      </c>
      <c r="GI463" s="371">
        <f t="shared" si="1000"/>
        <v>23121.999999999996</v>
      </c>
      <c r="GJ463" s="372">
        <f t="shared" si="1000"/>
        <v>19480.999999999985</v>
      </c>
      <c r="GK463" s="406">
        <f t="shared" si="963"/>
        <v>53</v>
      </c>
      <c r="GL463" s="372">
        <f t="shared" si="963"/>
        <v>30</v>
      </c>
      <c r="GM463" s="371">
        <f t="shared" si="963"/>
        <v>53</v>
      </c>
      <c r="GN463" s="372">
        <f t="shared" si="961"/>
        <v>30</v>
      </c>
      <c r="GO463" s="371">
        <f t="shared" si="1001"/>
        <v>241.49999999999966</v>
      </c>
      <c r="GP463" s="372">
        <f t="shared" si="1001"/>
        <v>119.49999999999991</v>
      </c>
      <c r="GQ463" s="371">
        <f t="shared" si="1002"/>
        <v>5083</v>
      </c>
      <c r="GR463" s="372">
        <f t="shared" si="1002"/>
        <v>2976.4999999999991</v>
      </c>
      <c r="GS463" s="406">
        <f t="shared" si="964"/>
        <v>265</v>
      </c>
      <c r="GT463" s="372">
        <f t="shared" si="964"/>
        <v>202</v>
      </c>
      <c r="GU463" s="371">
        <f t="shared" si="964"/>
        <v>265</v>
      </c>
      <c r="GV463" s="372">
        <f t="shared" si="964"/>
        <v>202</v>
      </c>
      <c r="GW463" s="371">
        <f t="shared" si="1003"/>
        <v>1115.9999999999995</v>
      </c>
      <c r="GX463" s="372">
        <f t="shared" si="1003"/>
        <v>860.49999999999989</v>
      </c>
      <c r="GY463" s="371">
        <f t="shared" si="1003"/>
        <v>28204.999999999996</v>
      </c>
      <c r="GZ463" s="372">
        <f t="shared" si="1003"/>
        <v>22457.499999999985</v>
      </c>
      <c r="HA463" s="406">
        <f t="shared" si="965"/>
        <v>0</v>
      </c>
      <c r="HB463" s="372">
        <f t="shared" si="965"/>
        <v>0</v>
      </c>
      <c r="HC463" s="371">
        <f t="shared" si="965"/>
        <v>0</v>
      </c>
      <c r="HD463" s="372">
        <f t="shared" si="965"/>
        <v>0</v>
      </c>
      <c r="HE463" s="371" t="str">
        <f t="shared" si="966"/>
        <v/>
      </c>
      <c r="HF463" s="372" t="str">
        <f t="shared" si="966"/>
        <v/>
      </c>
      <c r="HG463" s="371" t="str">
        <f t="shared" si="1004"/>
        <v/>
      </c>
      <c r="HH463" s="372" t="str">
        <f t="shared" si="1004"/>
        <v/>
      </c>
      <c r="HI463" s="406">
        <f t="shared" si="1005"/>
        <v>1239.9999999999993</v>
      </c>
      <c r="HJ463" s="372">
        <f t="shared" si="1005"/>
        <v>935.49999999999977</v>
      </c>
      <c r="HK463" s="371">
        <f t="shared" si="1006"/>
        <v>30307.999999999993</v>
      </c>
      <c r="HL463" s="371">
        <f t="shared" si="1006"/>
        <v>23572.999999999971</v>
      </c>
    </row>
    <row r="464" spans="1:220" ht="15">
      <c r="A464" s="512" t="s">
        <v>288</v>
      </c>
      <c r="B464" s="514" t="s">
        <v>535</v>
      </c>
      <c r="C464" s="115"/>
      <c r="D464" s="515">
        <v>232414</v>
      </c>
      <c r="E464" s="516">
        <v>8</v>
      </c>
      <c r="F464" s="676">
        <v>713</v>
      </c>
      <c r="G464" s="420">
        <v>734</v>
      </c>
      <c r="H464" s="421">
        <v>5</v>
      </c>
      <c r="I464" s="517">
        <v>1</v>
      </c>
      <c r="J464" s="371">
        <f t="shared" si="1071"/>
        <v>708</v>
      </c>
      <c r="K464" s="372">
        <f t="shared" si="1072"/>
        <v>733</v>
      </c>
      <c r="L464" s="420" t="s">
        <v>999</v>
      </c>
      <c r="M464" s="371">
        <f t="shared" si="1073"/>
        <v>708</v>
      </c>
      <c r="N464" s="372">
        <f t="shared" si="1074"/>
        <v>733</v>
      </c>
      <c r="O464" s="371">
        <f t="shared" si="1075"/>
        <v>708</v>
      </c>
      <c r="P464" s="372">
        <f t="shared" si="1076"/>
        <v>733</v>
      </c>
      <c r="Q464" s="424">
        <v>5</v>
      </c>
      <c r="R464" s="517">
        <v>10</v>
      </c>
      <c r="S464" s="371">
        <f t="shared" si="1077"/>
        <v>5</v>
      </c>
      <c r="T464" s="372">
        <f t="shared" si="1078"/>
        <v>10</v>
      </c>
      <c r="U464" s="426">
        <v>10</v>
      </c>
      <c r="V464" s="517">
        <v>10</v>
      </c>
      <c r="W464" s="371">
        <f t="shared" si="1079"/>
        <v>10</v>
      </c>
      <c r="X464" s="372">
        <f t="shared" si="1080"/>
        <v>10</v>
      </c>
      <c r="Y464" s="426"/>
      <c r="Z464" s="425"/>
      <c r="AA464" s="371">
        <f t="shared" si="1081"/>
        <v>0</v>
      </c>
      <c r="AB464" s="372">
        <f t="shared" si="1082"/>
        <v>0</v>
      </c>
      <c r="AC464" s="358">
        <f t="shared" si="1083"/>
        <v>15</v>
      </c>
      <c r="AD464" s="372">
        <f t="shared" si="1084"/>
        <v>20</v>
      </c>
      <c r="AE464" s="358">
        <f t="shared" si="1085"/>
        <v>15</v>
      </c>
      <c r="AF464" s="372">
        <f t="shared" si="1086"/>
        <v>20</v>
      </c>
      <c r="AG464" s="427">
        <v>2.2000000000000002</v>
      </c>
      <c r="AH464" s="633">
        <v>2.7</v>
      </c>
      <c r="AI464" s="371">
        <f t="shared" si="1087"/>
        <v>11</v>
      </c>
      <c r="AJ464" s="372">
        <f t="shared" si="1088"/>
        <v>27</v>
      </c>
      <c r="AK464" s="426">
        <v>2.8</v>
      </c>
      <c r="AL464" s="633">
        <v>3.3</v>
      </c>
      <c r="AM464" s="371">
        <f t="shared" si="1089"/>
        <v>28</v>
      </c>
      <c r="AN464" s="372">
        <f t="shared" si="1090"/>
        <v>33</v>
      </c>
      <c r="AO464" s="426"/>
      <c r="AP464" s="446"/>
      <c r="AQ464" s="371">
        <f t="shared" si="1091"/>
        <v>0</v>
      </c>
      <c r="AR464" s="372">
        <f t="shared" si="1092"/>
        <v>0</v>
      </c>
      <c r="AS464" s="371">
        <f t="shared" si="1093"/>
        <v>2.6</v>
      </c>
      <c r="AT464" s="372">
        <f t="shared" si="1094"/>
        <v>3</v>
      </c>
      <c r="AU464" s="371">
        <f t="shared" si="1095"/>
        <v>39</v>
      </c>
      <c r="AV464" s="372">
        <f t="shared" si="1096"/>
        <v>60</v>
      </c>
      <c r="AW464" s="426">
        <v>66.400000000000006</v>
      </c>
      <c r="AX464" s="633">
        <v>78.599999999999895</v>
      </c>
      <c r="AY464" s="371">
        <f t="shared" si="1097"/>
        <v>332</v>
      </c>
      <c r="AZ464" s="372">
        <f t="shared" si="1098"/>
        <v>785.99999999999898</v>
      </c>
      <c r="BA464" s="426">
        <v>74.3</v>
      </c>
      <c r="BB464" s="633">
        <v>79.400000000000006</v>
      </c>
      <c r="BC464" s="371">
        <f t="shared" si="1099"/>
        <v>743</v>
      </c>
      <c r="BD464" s="372">
        <f t="shared" si="1100"/>
        <v>794</v>
      </c>
      <c r="BE464" s="421"/>
      <c r="BF464" s="420"/>
      <c r="BG464" s="635">
        <f t="shared" si="1067"/>
        <v>0</v>
      </c>
      <c r="BH464" s="423">
        <f t="shared" si="1067"/>
        <v>0</v>
      </c>
      <c r="BI464" s="635">
        <f t="shared" si="1068"/>
        <v>71.666666666666671</v>
      </c>
      <c r="BJ464" s="423">
        <f t="shared" si="1068"/>
        <v>78.999999999999957</v>
      </c>
      <c r="BK464" s="635">
        <f t="shared" si="1069"/>
        <v>1075</v>
      </c>
      <c r="BL464" s="423">
        <f t="shared" si="1069"/>
        <v>1579.9999999999991</v>
      </c>
      <c r="BM464" s="431">
        <v>61</v>
      </c>
      <c r="BN464" s="517">
        <v>58</v>
      </c>
      <c r="BO464" s="635">
        <f t="shared" si="1053"/>
        <v>61</v>
      </c>
      <c r="BP464" s="423">
        <f t="shared" si="1053"/>
        <v>58</v>
      </c>
      <c r="BQ464" s="426">
        <v>255</v>
      </c>
      <c r="BR464" s="517">
        <v>243</v>
      </c>
      <c r="BS464" s="635">
        <f t="shared" si="1055"/>
        <v>255</v>
      </c>
      <c r="BT464" s="423">
        <f t="shared" si="1055"/>
        <v>243</v>
      </c>
      <c r="BU464" s="426"/>
      <c r="BV464" s="425"/>
      <c r="BW464" s="635">
        <f t="shared" si="1057"/>
        <v>0</v>
      </c>
      <c r="BX464" s="423">
        <f t="shared" si="1057"/>
        <v>0</v>
      </c>
      <c r="BY464" s="636">
        <f t="shared" si="1059"/>
        <v>316</v>
      </c>
      <c r="BZ464" s="423">
        <f t="shared" si="1059"/>
        <v>301</v>
      </c>
      <c r="CA464" s="636">
        <f t="shared" si="1061"/>
        <v>316</v>
      </c>
      <c r="CB464" s="423">
        <f t="shared" si="1061"/>
        <v>301</v>
      </c>
      <c r="CC464" s="427">
        <v>4.5409836065573703</v>
      </c>
      <c r="CD464" s="633">
        <v>4.38793103448275</v>
      </c>
      <c r="CE464" s="635">
        <f t="shared" si="1070"/>
        <v>276.9999999999996</v>
      </c>
      <c r="CF464" s="423">
        <f t="shared" si="1070"/>
        <v>254.49999999999949</v>
      </c>
      <c r="CG464" s="426">
        <v>6.1470588235294104</v>
      </c>
      <c r="CH464" s="633">
        <v>5.9074074074074003</v>
      </c>
      <c r="CI464" s="635">
        <f t="shared" si="1063"/>
        <v>1567.4999999999995</v>
      </c>
      <c r="CJ464" s="423">
        <f t="shared" si="1063"/>
        <v>1435.4999999999982</v>
      </c>
      <c r="CK464" s="426"/>
      <c r="CL464" s="446"/>
      <c r="CM464" s="637">
        <f t="shared" si="1021"/>
        <v>0</v>
      </c>
      <c r="CN464" s="423">
        <f t="shared" si="1021"/>
        <v>0</v>
      </c>
      <c r="CO464" s="635">
        <f t="shared" si="1023"/>
        <v>5.8370253164556933</v>
      </c>
      <c r="CP464" s="423">
        <f t="shared" si="1023"/>
        <v>5.6146179401993281</v>
      </c>
      <c r="CQ464" s="635">
        <f t="shared" si="1025"/>
        <v>1844.4999999999991</v>
      </c>
      <c r="CR464" s="423">
        <f t="shared" si="1025"/>
        <v>1689.9999999999977</v>
      </c>
      <c r="CS464" s="426">
        <v>77.180327868852402</v>
      </c>
      <c r="CT464" s="633">
        <v>76.775862068965495</v>
      </c>
      <c r="CU464" s="635">
        <f t="shared" si="1027"/>
        <v>4707.9999999999964</v>
      </c>
      <c r="CV464" s="423">
        <f t="shared" si="1027"/>
        <v>4452.9999999999991</v>
      </c>
      <c r="CW464" s="426">
        <v>75.278431372548994</v>
      </c>
      <c r="CX464" s="633">
        <v>75.506172839506107</v>
      </c>
      <c r="CY464" s="635">
        <f t="shared" si="1029"/>
        <v>19195.999999999993</v>
      </c>
      <c r="CZ464" s="423">
        <f t="shared" si="1029"/>
        <v>18347.999999999985</v>
      </c>
      <c r="DA464" s="421"/>
      <c r="DB464" s="420"/>
      <c r="DC464" s="635">
        <f t="shared" si="1031"/>
        <v>0</v>
      </c>
      <c r="DD464" s="423">
        <f t="shared" si="1031"/>
        <v>0</v>
      </c>
      <c r="DE464" s="635">
        <f t="shared" si="1033"/>
        <v>75.645569620253127</v>
      </c>
      <c r="DF464" s="423">
        <f t="shared" si="1033"/>
        <v>75.75083056478401</v>
      </c>
      <c r="DG464" s="635">
        <f t="shared" si="1035"/>
        <v>23903.999999999989</v>
      </c>
      <c r="DH464" s="423">
        <f t="shared" si="1035"/>
        <v>22800.999999999985</v>
      </c>
      <c r="DI464" s="635">
        <f t="shared" si="1037"/>
        <v>331</v>
      </c>
      <c r="DJ464" s="423">
        <f t="shared" si="1037"/>
        <v>321</v>
      </c>
      <c r="DK464" s="635">
        <f t="shared" si="1037"/>
        <v>331</v>
      </c>
      <c r="DL464" s="423">
        <f t="shared" si="1040"/>
        <v>321</v>
      </c>
      <c r="DM464" s="635">
        <f t="shared" si="1041"/>
        <v>5.6903323262839853</v>
      </c>
      <c r="DN464" s="423">
        <f t="shared" si="1041"/>
        <v>5.4517133956386221</v>
      </c>
      <c r="DO464" s="635">
        <f t="shared" si="1043"/>
        <v>1883.4999999999991</v>
      </c>
      <c r="DP464" s="423">
        <f t="shared" si="1043"/>
        <v>1749.9999999999977</v>
      </c>
      <c r="DQ464" s="635">
        <f t="shared" si="1045"/>
        <v>75.465256797583052</v>
      </c>
      <c r="DR464" s="423">
        <f t="shared" si="1045"/>
        <v>75.953271028037335</v>
      </c>
      <c r="DS464" s="635">
        <f t="shared" si="1047"/>
        <v>24978.999999999989</v>
      </c>
      <c r="DT464" s="423">
        <f t="shared" si="1047"/>
        <v>24380.999999999985</v>
      </c>
      <c r="DU464" s="424">
        <v>54</v>
      </c>
      <c r="DV464" s="517">
        <v>72</v>
      </c>
      <c r="DW464" s="635">
        <f t="shared" si="1049"/>
        <v>54</v>
      </c>
      <c r="DX464" s="423">
        <f t="shared" si="1049"/>
        <v>72</v>
      </c>
      <c r="DY464" s="426">
        <v>158</v>
      </c>
      <c r="DZ464" s="517">
        <v>179</v>
      </c>
      <c r="EA464" s="635">
        <f t="shared" si="1013"/>
        <v>158</v>
      </c>
      <c r="EB464" s="423">
        <f t="shared" si="1013"/>
        <v>179</v>
      </c>
      <c r="EC464" s="426"/>
      <c r="ED464" s="425"/>
      <c r="EE464" s="635">
        <f t="shared" si="1015"/>
        <v>0</v>
      </c>
      <c r="EF464" s="423">
        <f t="shared" si="1015"/>
        <v>0</v>
      </c>
      <c r="EG464" s="636">
        <f t="shared" si="1017"/>
        <v>212</v>
      </c>
      <c r="EH464" s="423">
        <f t="shared" si="1017"/>
        <v>251</v>
      </c>
      <c r="EI464" s="636">
        <f t="shared" si="1019"/>
        <v>212</v>
      </c>
      <c r="EJ464" s="423">
        <f t="shared" si="1019"/>
        <v>251</v>
      </c>
      <c r="EK464" s="427">
        <v>2.9732142857142798</v>
      </c>
      <c r="EL464" s="634">
        <v>3.0486111111111098</v>
      </c>
      <c r="EM464" s="635">
        <f t="shared" si="1065"/>
        <v>160.5535714285711</v>
      </c>
      <c r="EN464" s="423">
        <f t="shared" si="1065"/>
        <v>219.49999999999991</v>
      </c>
      <c r="EO464" s="426">
        <v>4.9462025316455698</v>
      </c>
      <c r="EP464" s="634">
        <v>4.8351955307262502</v>
      </c>
      <c r="EQ464" s="635">
        <f t="shared" si="1051"/>
        <v>781.5</v>
      </c>
      <c r="ER464" s="423">
        <f t="shared" si="1051"/>
        <v>865.49999999999875</v>
      </c>
      <c r="ES464" s="426"/>
      <c r="ET464" s="446"/>
      <c r="EU464" s="371">
        <f t="shared" si="1101"/>
        <v>0</v>
      </c>
      <c r="EV464" s="372">
        <f t="shared" si="1102"/>
        <v>0</v>
      </c>
      <c r="EW464" s="371">
        <f t="shared" si="989"/>
        <v>4.4436489218328825</v>
      </c>
      <c r="EX464" s="372">
        <f t="shared" si="989"/>
        <v>4.3227091633466079</v>
      </c>
      <c r="EY464" s="371">
        <f t="shared" si="990"/>
        <v>942.0535714285711</v>
      </c>
      <c r="EZ464" s="372">
        <f t="shared" si="990"/>
        <v>1084.9999999999986</v>
      </c>
      <c r="FA464" s="426">
        <v>61.178571428571402</v>
      </c>
      <c r="FB464" s="633">
        <v>59.2916666666666</v>
      </c>
      <c r="FC464" s="371">
        <f t="shared" si="991"/>
        <v>3303.6428571428555</v>
      </c>
      <c r="FD464" s="372">
        <f t="shared" si="991"/>
        <v>4268.9999999999955</v>
      </c>
      <c r="FE464" s="426">
        <v>62.063291139240498</v>
      </c>
      <c r="FF464" s="633">
        <v>59.106145251396597</v>
      </c>
      <c r="FG464" s="371">
        <f t="shared" si="992"/>
        <v>9805.9999999999982</v>
      </c>
      <c r="FH464" s="372">
        <f t="shared" si="992"/>
        <v>10579.999999999991</v>
      </c>
      <c r="FI464" s="421"/>
      <c r="FJ464" s="420"/>
      <c r="FK464" s="371">
        <f t="shared" si="993"/>
        <v>0</v>
      </c>
      <c r="FL464" s="372">
        <f t="shared" si="993"/>
        <v>0</v>
      </c>
      <c r="FM464" s="371">
        <f t="shared" si="994"/>
        <v>61.837938005390818</v>
      </c>
      <c r="FN464" s="372">
        <f t="shared" si="994"/>
        <v>59.15936254980074</v>
      </c>
      <c r="FO464" s="371">
        <f t="shared" si="995"/>
        <v>13109.642857142853</v>
      </c>
      <c r="FP464" s="372">
        <f t="shared" si="995"/>
        <v>14848.999999999985</v>
      </c>
      <c r="FQ464" s="424">
        <v>165</v>
      </c>
      <c r="FR464" s="425">
        <v>161</v>
      </c>
      <c r="FS464" s="371">
        <f t="shared" si="996"/>
        <v>165</v>
      </c>
      <c r="FT464" s="372">
        <f t="shared" si="996"/>
        <v>161</v>
      </c>
      <c r="FU464" s="426">
        <v>7.5030303030303003</v>
      </c>
      <c r="FV464" s="425">
        <v>5.3322981366459601</v>
      </c>
      <c r="FW464" s="371">
        <f t="shared" si="997"/>
        <v>1237.9999999999995</v>
      </c>
      <c r="FX464" s="372">
        <f t="shared" si="997"/>
        <v>858.49999999999955</v>
      </c>
      <c r="FY464" s="426">
        <v>68.133333333333297</v>
      </c>
      <c r="FZ464" s="425">
        <v>54.720496894409898</v>
      </c>
      <c r="GA464" s="371">
        <f t="shared" si="998"/>
        <v>11241.999999999995</v>
      </c>
      <c r="GB464" s="372">
        <f t="shared" si="998"/>
        <v>8809.9999999999927</v>
      </c>
      <c r="GC464" s="406">
        <f t="shared" si="962"/>
        <v>120</v>
      </c>
      <c r="GD464" s="372">
        <f t="shared" si="962"/>
        <v>140</v>
      </c>
      <c r="GE464" s="371">
        <f t="shared" si="962"/>
        <v>120</v>
      </c>
      <c r="GF464" s="372">
        <f t="shared" si="960"/>
        <v>140</v>
      </c>
      <c r="GG464" s="371">
        <f t="shared" si="999"/>
        <v>448.55357142857071</v>
      </c>
      <c r="GH464" s="372">
        <f t="shared" si="999"/>
        <v>500.99999999999943</v>
      </c>
      <c r="GI464" s="371">
        <f t="shared" si="1000"/>
        <v>8343.6428571428514</v>
      </c>
      <c r="GJ464" s="372">
        <f t="shared" si="1000"/>
        <v>9507.9999999999927</v>
      </c>
      <c r="GK464" s="406">
        <f t="shared" si="963"/>
        <v>423</v>
      </c>
      <c r="GL464" s="372">
        <f t="shared" si="963"/>
        <v>432</v>
      </c>
      <c r="GM464" s="371">
        <f t="shared" si="963"/>
        <v>423</v>
      </c>
      <c r="GN464" s="372">
        <f t="shared" si="961"/>
        <v>432</v>
      </c>
      <c r="GO464" s="371">
        <f t="shared" si="1001"/>
        <v>2376.9999999999995</v>
      </c>
      <c r="GP464" s="372">
        <f t="shared" si="1001"/>
        <v>2333.9999999999968</v>
      </c>
      <c r="GQ464" s="371">
        <f t="shared" si="1002"/>
        <v>29744.999999999993</v>
      </c>
      <c r="GR464" s="372">
        <f t="shared" si="1002"/>
        <v>29721.999999999978</v>
      </c>
      <c r="GS464" s="406">
        <f t="shared" si="964"/>
        <v>543</v>
      </c>
      <c r="GT464" s="372">
        <f t="shared" si="964"/>
        <v>572</v>
      </c>
      <c r="GU464" s="371">
        <f t="shared" si="964"/>
        <v>543</v>
      </c>
      <c r="GV464" s="372">
        <f t="shared" si="964"/>
        <v>572</v>
      </c>
      <c r="GW464" s="371">
        <f t="shared" si="1003"/>
        <v>2825.5535714285702</v>
      </c>
      <c r="GX464" s="372">
        <f t="shared" si="1003"/>
        <v>2834.9999999999964</v>
      </c>
      <c r="GY464" s="371">
        <f t="shared" si="1003"/>
        <v>38088.642857142841</v>
      </c>
      <c r="GZ464" s="372">
        <f t="shared" si="1003"/>
        <v>39229.999999999971</v>
      </c>
      <c r="HA464" s="406">
        <f t="shared" si="965"/>
        <v>0</v>
      </c>
      <c r="HB464" s="372">
        <f t="shared" si="965"/>
        <v>0</v>
      </c>
      <c r="HC464" s="371">
        <f t="shared" si="965"/>
        <v>0</v>
      </c>
      <c r="HD464" s="372">
        <f t="shared" si="965"/>
        <v>0</v>
      </c>
      <c r="HE464" s="371" t="str">
        <f t="shared" si="966"/>
        <v/>
      </c>
      <c r="HF464" s="372" t="str">
        <f t="shared" si="966"/>
        <v/>
      </c>
      <c r="HG464" s="371" t="str">
        <f t="shared" si="1004"/>
        <v/>
      </c>
      <c r="HH464" s="372" t="str">
        <f t="shared" si="1004"/>
        <v/>
      </c>
      <c r="HI464" s="406">
        <f t="shared" si="1005"/>
        <v>4063.5535714285697</v>
      </c>
      <c r="HJ464" s="372">
        <f t="shared" si="1005"/>
        <v>3693.4999999999959</v>
      </c>
      <c r="HK464" s="371">
        <f t="shared" si="1006"/>
        <v>49330.642857142833</v>
      </c>
      <c r="HL464" s="371">
        <f t="shared" si="1006"/>
        <v>48039.999999999964</v>
      </c>
    </row>
    <row r="465" spans="1:220" ht="15">
      <c r="A465" s="512" t="s">
        <v>288</v>
      </c>
      <c r="B465" s="514" t="s">
        <v>536</v>
      </c>
      <c r="C465" s="115"/>
      <c r="D465" s="515">
        <v>232946</v>
      </c>
      <c r="E465" s="516">
        <v>8</v>
      </c>
      <c r="F465" s="676">
        <v>3186</v>
      </c>
      <c r="G465" s="420">
        <v>3824</v>
      </c>
      <c r="H465" s="421">
        <v>40</v>
      </c>
      <c r="I465" s="517">
        <v>82</v>
      </c>
      <c r="J465" s="371">
        <f t="shared" si="1071"/>
        <v>3146</v>
      </c>
      <c r="K465" s="372">
        <f t="shared" si="1072"/>
        <v>3742</v>
      </c>
      <c r="L465" s="420" t="s">
        <v>999</v>
      </c>
      <c r="M465" s="371">
        <f t="shared" si="1073"/>
        <v>3146</v>
      </c>
      <c r="N465" s="372">
        <f t="shared" si="1074"/>
        <v>3742</v>
      </c>
      <c r="O465" s="371">
        <f t="shared" si="1075"/>
        <v>3146</v>
      </c>
      <c r="P465" s="372">
        <f t="shared" si="1076"/>
        <v>3742</v>
      </c>
      <c r="Q465" s="424">
        <v>17</v>
      </c>
      <c r="R465" s="517">
        <v>17</v>
      </c>
      <c r="S465" s="371">
        <f t="shared" si="1077"/>
        <v>17</v>
      </c>
      <c r="T465" s="372">
        <f t="shared" si="1078"/>
        <v>17</v>
      </c>
      <c r="U465" s="426">
        <v>8</v>
      </c>
      <c r="V465" s="517">
        <v>10</v>
      </c>
      <c r="W465" s="371">
        <f t="shared" si="1079"/>
        <v>8</v>
      </c>
      <c r="X465" s="372">
        <f t="shared" si="1080"/>
        <v>10</v>
      </c>
      <c r="Y465" s="426"/>
      <c r="Z465" s="425"/>
      <c r="AA465" s="371">
        <f t="shared" si="1081"/>
        <v>0</v>
      </c>
      <c r="AB465" s="372">
        <f t="shared" si="1082"/>
        <v>0</v>
      </c>
      <c r="AC465" s="358">
        <f t="shared" si="1083"/>
        <v>25</v>
      </c>
      <c r="AD465" s="372">
        <f t="shared" si="1084"/>
        <v>27</v>
      </c>
      <c r="AE465" s="358">
        <f t="shared" si="1085"/>
        <v>25</v>
      </c>
      <c r="AF465" s="372">
        <f t="shared" si="1086"/>
        <v>27</v>
      </c>
      <c r="AG465" s="427">
        <v>2.1176470588235201</v>
      </c>
      <c r="AH465" s="633">
        <v>2.6470588235294099</v>
      </c>
      <c r="AI465" s="371">
        <f t="shared" si="1087"/>
        <v>35.999999999999844</v>
      </c>
      <c r="AJ465" s="372">
        <f t="shared" si="1088"/>
        <v>44.999999999999972</v>
      </c>
      <c r="AK465" s="426">
        <v>2.5</v>
      </c>
      <c r="AL465" s="633">
        <v>2.9</v>
      </c>
      <c r="AM465" s="371">
        <f t="shared" si="1089"/>
        <v>20</v>
      </c>
      <c r="AN465" s="372">
        <f t="shared" si="1090"/>
        <v>29</v>
      </c>
      <c r="AO465" s="426"/>
      <c r="AP465" s="446"/>
      <c r="AQ465" s="371">
        <f t="shared" si="1091"/>
        <v>0</v>
      </c>
      <c r="AR465" s="372">
        <f t="shared" si="1092"/>
        <v>0</v>
      </c>
      <c r="AS465" s="371">
        <f t="shared" si="1093"/>
        <v>2.2399999999999936</v>
      </c>
      <c r="AT465" s="372">
        <f t="shared" si="1094"/>
        <v>2.7407407407407396</v>
      </c>
      <c r="AU465" s="371">
        <f t="shared" si="1095"/>
        <v>55.999999999999837</v>
      </c>
      <c r="AV465" s="372">
        <f t="shared" si="1096"/>
        <v>73.999999999999972</v>
      </c>
      <c r="AW465" s="426">
        <v>75.588235294117595</v>
      </c>
      <c r="AX465" s="633">
        <v>68.647058823529406</v>
      </c>
      <c r="AY465" s="371">
        <f t="shared" si="1097"/>
        <v>1284.9999999999991</v>
      </c>
      <c r="AZ465" s="372">
        <f t="shared" si="1098"/>
        <v>1167</v>
      </c>
      <c r="BA465" s="426">
        <v>67.125</v>
      </c>
      <c r="BB465" s="633">
        <v>72.5</v>
      </c>
      <c r="BC465" s="371">
        <f t="shared" si="1099"/>
        <v>537</v>
      </c>
      <c r="BD465" s="372">
        <f t="shared" si="1100"/>
        <v>725</v>
      </c>
      <c r="BE465" s="421"/>
      <c r="BF465" s="420"/>
      <c r="BG465" s="635">
        <f t="shared" si="1067"/>
        <v>0</v>
      </c>
      <c r="BH465" s="423">
        <f t="shared" si="1067"/>
        <v>0</v>
      </c>
      <c r="BI465" s="635">
        <f t="shared" si="1068"/>
        <v>72.879999999999967</v>
      </c>
      <c r="BJ465" s="423">
        <f t="shared" si="1068"/>
        <v>70.074074074074076</v>
      </c>
      <c r="BK465" s="635">
        <f t="shared" si="1069"/>
        <v>1821.9999999999991</v>
      </c>
      <c r="BL465" s="423">
        <f t="shared" si="1069"/>
        <v>1892</v>
      </c>
      <c r="BM465" s="431">
        <v>469</v>
      </c>
      <c r="BN465" s="517">
        <v>507</v>
      </c>
      <c r="BO465" s="635">
        <f t="shared" si="1053"/>
        <v>469</v>
      </c>
      <c r="BP465" s="423">
        <f t="shared" si="1053"/>
        <v>507</v>
      </c>
      <c r="BQ465" s="426">
        <v>1223</v>
      </c>
      <c r="BR465" s="517">
        <v>1323</v>
      </c>
      <c r="BS465" s="635">
        <f t="shared" si="1055"/>
        <v>1223</v>
      </c>
      <c r="BT465" s="423">
        <f t="shared" si="1055"/>
        <v>1323</v>
      </c>
      <c r="BU465" s="426"/>
      <c r="BV465" s="425"/>
      <c r="BW465" s="635">
        <f t="shared" si="1057"/>
        <v>0</v>
      </c>
      <c r="BX465" s="423">
        <f t="shared" si="1057"/>
        <v>0</v>
      </c>
      <c r="BY465" s="636">
        <f t="shared" si="1059"/>
        <v>1692</v>
      </c>
      <c r="BZ465" s="423">
        <f t="shared" si="1059"/>
        <v>1830</v>
      </c>
      <c r="CA465" s="636">
        <f t="shared" si="1061"/>
        <v>1692</v>
      </c>
      <c r="CB465" s="423">
        <f t="shared" si="1061"/>
        <v>1830</v>
      </c>
      <c r="CC465" s="427">
        <v>3.5703624733475401</v>
      </c>
      <c r="CD465" s="633">
        <v>3.7001972386587698</v>
      </c>
      <c r="CE465" s="635">
        <f t="shared" si="1070"/>
        <v>1674.4999999999964</v>
      </c>
      <c r="CF465" s="423">
        <f t="shared" si="1070"/>
        <v>1875.9999999999964</v>
      </c>
      <c r="CG465" s="426">
        <v>4.84341782502044</v>
      </c>
      <c r="CH465" s="633">
        <v>4.95842781557067</v>
      </c>
      <c r="CI465" s="635">
        <f t="shared" si="1063"/>
        <v>5923.4999999999982</v>
      </c>
      <c r="CJ465" s="423">
        <f t="shared" si="1063"/>
        <v>6559.9999999999964</v>
      </c>
      <c r="CK465" s="426"/>
      <c r="CL465" s="446"/>
      <c r="CM465" s="637">
        <f t="shared" si="1021"/>
        <v>0</v>
      </c>
      <c r="CN465" s="423">
        <f t="shared" si="1021"/>
        <v>0</v>
      </c>
      <c r="CO465" s="635">
        <f t="shared" si="1023"/>
        <v>4.4905437352245832</v>
      </c>
      <c r="CP465" s="423">
        <f t="shared" si="1023"/>
        <v>4.6098360655737665</v>
      </c>
      <c r="CQ465" s="635">
        <f t="shared" si="1025"/>
        <v>7597.9999999999945</v>
      </c>
      <c r="CR465" s="423">
        <f t="shared" si="1025"/>
        <v>8435.9999999999927</v>
      </c>
      <c r="CS465" s="426">
        <v>77.392324093816597</v>
      </c>
      <c r="CT465" s="633">
        <v>75.986193293885606</v>
      </c>
      <c r="CU465" s="635">
        <f t="shared" si="1027"/>
        <v>36296.999999999985</v>
      </c>
      <c r="CV465" s="423">
        <f t="shared" si="1027"/>
        <v>38525</v>
      </c>
      <c r="CW465" s="426">
        <v>71.874080130825803</v>
      </c>
      <c r="CX465" s="633">
        <v>72.088435374149597</v>
      </c>
      <c r="CY465" s="635">
        <f t="shared" si="1029"/>
        <v>87901.999999999956</v>
      </c>
      <c r="CZ465" s="423">
        <f t="shared" si="1029"/>
        <v>95372.999999999913</v>
      </c>
      <c r="DA465" s="421"/>
      <c r="DB465" s="420"/>
      <c r="DC465" s="635">
        <f t="shared" si="1031"/>
        <v>0</v>
      </c>
      <c r="DD465" s="423">
        <f t="shared" si="1031"/>
        <v>0</v>
      </c>
      <c r="DE465" s="635">
        <f t="shared" si="1033"/>
        <v>73.403664302600433</v>
      </c>
      <c r="DF465" s="423">
        <f t="shared" si="1033"/>
        <v>73.168306010928916</v>
      </c>
      <c r="DG465" s="635">
        <f t="shared" si="1035"/>
        <v>124198.99999999993</v>
      </c>
      <c r="DH465" s="423">
        <f t="shared" si="1035"/>
        <v>133897.99999999991</v>
      </c>
      <c r="DI465" s="635">
        <f t="shared" si="1037"/>
        <v>1717</v>
      </c>
      <c r="DJ465" s="423">
        <f t="shared" si="1037"/>
        <v>1857</v>
      </c>
      <c r="DK465" s="635">
        <f t="shared" si="1037"/>
        <v>1717</v>
      </c>
      <c r="DL465" s="423">
        <f t="shared" si="1040"/>
        <v>1857</v>
      </c>
      <c r="DM465" s="635">
        <f t="shared" si="1041"/>
        <v>4.4577751892836313</v>
      </c>
      <c r="DN465" s="423">
        <f t="shared" si="1041"/>
        <v>4.5826602046311216</v>
      </c>
      <c r="DO465" s="635">
        <f t="shared" si="1043"/>
        <v>7653.9999999999945</v>
      </c>
      <c r="DP465" s="423">
        <f t="shared" si="1043"/>
        <v>8509.9999999999927</v>
      </c>
      <c r="DQ465" s="635">
        <f t="shared" si="1045"/>
        <v>73.396039603960347</v>
      </c>
      <c r="DR465" s="423">
        <f t="shared" si="1045"/>
        <v>73.123317178244434</v>
      </c>
      <c r="DS465" s="635">
        <f t="shared" si="1047"/>
        <v>126020.99999999991</v>
      </c>
      <c r="DT465" s="423">
        <f t="shared" si="1047"/>
        <v>135789.99999999991</v>
      </c>
      <c r="DU465" s="424">
        <v>155</v>
      </c>
      <c r="DV465" s="517">
        <v>192</v>
      </c>
      <c r="DW465" s="635">
        <f t="shared" si="1049"/>
        <v>155</v>
      </c>
      <c r="DX465" s="423">
        <f t="shared" si="1049"/>
        <v>192</v>
      </c>
      <c r="DY465" s="426">
        <v>470</v>
      </c>
      <c r="DZ465" s="517">
        <v>546</v>
      </c>
      <c r="EA465" s="635">
        <f t="shared" si="1013"/>
        <v>470</v>
      </c>
      <c r="EB465" s="423">
        <f t="shared" si="1013"/>
        <v>546</v>
      </c>
      <c r="EC465" s="426"/>
      <c r="ED465" s="425"/>
      <c r="EE465" s="635">
        <f t="shared" si="1015"/>
        <v>0</v>
      </c>
      <c r="EF465" s="423">
        <f t="shared" si="1015"/>
        <v>0</v>
      </c>
      <c r="EG465" s="636">
        <f t="shared" si="1017"/>
        <v>625</v>
      </c>
      <c r="EH465" s="423">
        <f t="shared" si="1017"/>
        <v>738</v>
      </c>
      <c r="EI465" s="636">
        <f t="shared" si="1019"/>
        <v>625</v>
      </c>
      <c r="EJ465" s="423">
        <f t="shared" si="1019"/>
        <v>738</v>
      </c>
      <c r="EK465" s="427">
        <v>3.1634615384615299</v>
      </c>
      <c r="EL465" s="634">
        <v>3.0442708333333299</v>
      </c>
      <c r="EM465" s="635">
        <f t="shared" si="1065"/>
        <v>490.33653846153715</v>
      </c>
      <c r="EN465" s="423">
        <f t="shared" si="1065"/>
        <v>584.49999999999932</v>
      </c>
      <c r="EO465" s="426">
        <v>5.1276595744680797</v>
      </c>
      <c r="EP465" s="634">
        <v>4.7115384615384599</v>
      </c>
      <c r="EQ465" s="635">
        <f t="shared" si="1051"/>
        <v>2409.9999999999973</v>
      </c>
      <c r="ER465" s="423">
        <f t="shared" si="1051"/>
        <v>2572.4999999999991</v>
      </c>
      <c r="ES465" s="426"/>
      <c r="ET465" s="446"/>
      <c r="EU465" s="371">
        <f t="shared" si="1101"/>
        <v>0</v>
      </c>
      <c r="EV465" s="372">
        <f t="shared" si="1102"/>
        <v>0</v>
      </c>
      <c r="EW465" s="371">
        <f t="shared" si="989"/>
        <v>4.6405384615384548</v>
      </c>
      <c r="EX465" s="372">
        <f t="shared" si="989"/>
        <v>4.277777777777775</v>
      </c>
      <c r="EY465" s="371">
        <f t="shared" si="990"/>
        <v>2900.3365384615345</v>
      </c>
      <c r="EZ465" s="372">
        <f t="shared" si="990"/>
        <v>3156.9999999999982</v>
      </c>
      <c r="FA465" s="426">
        <v>58.115384615384599</v>
      </c>
      <c r="FB465" s="633">
        <v>59.3125</v>
      </c>
      <c r="FC465" s="371">
        <f t="shared" si="991"/>
        <v>9007.8846153846134</v>
      </c>
      <c r="FD465" s="372">
        <f t="shared" si="991"/>
        <v>11388</v>
      </c>
      <c r="FE465" s="426">
        <v>58.8680851063829</v>
      </c>
      <c r="FF465" s="633">
        <v>56.2893772893772</v>
      </c>
      <c r="FG465" s="371">
        <f t="shared" si="992"/>
        <v>27667.999999999964</v>
      </c>
      <c r="FH465" s="372">
        <f t="shared" si="992"/>
        <v>30733.999999999953</v>
      </c>
      <c r="FI465" s="421"/>
      <c r="FJ465" s="420"/>
      <c r="FK465" s="371">
        <f t="shared" si="993"/>
        <v>0</v>
      </c>
      <c r="FL465" s="372">
        <f t="shared" si="993"/>
        <v>0</v>
      </c>
      <c r="FM465" s="371">
        <f t="shared" si="994"/>
        <v>58.681415384615327</v>
      </c>
      <c r="FN465" s="372">
        <f t="shared" si="994"/>
        <v>57.075880758807529</v>
      </c>
      <c r="FO465" s="371">
        <f t="shared" si="995"/>
        <v>36675.884615384581</v>
      </c>
      <c r="FP465" s="372">
        <f t="shared" si="995"/>
        <v>42121.999999999956</v>
      </c>
      <c r="FQ465" s="424">
        <v>804</v>
      </c>
      <c r="FR465" s="425">
        <v>1147</v>
      </c>
      <c r="FS465" s="371">
        <f t="shared" si="996"/>
        <v>804</v>
      </c>
      <c r="FT465" s="372">
        <f t="shared" si="996"/>
        <v>1147</v>
      </c>
      <c r="FU465" s="426">
        <v>6.46890547263681</v>
      </c>
      <c r="FV465" s="425">
        <v>4.6408020924149902</v>
      </c>
      <c r="FW465" s="371">
        <f t="shared" si="997"/>
        <v>5200.9999999999955</v>
      </c>
      <c r="FX465" s="372">
        <f t="shared" si="997"/>
        <v>5322.9999999999936</v>
      </c>
      <c r="FY465" s="426">
        <v>70.222636815920396</v>
      </c>
      <c r="FZ465" s="425">
        <v>52.932868352223103</v>
      </c>
      <c r="GA465" s="371">
        <f t="shared" si="998"/>
        <v>56459</v>
      </c>
      <c r="GB465" s="372">
        <f t="shared" si="998"/>
        <v>60713.999999999898</v>
      </c>
      <c r="GC465" s="406">
        <f t="shared" si="962"/>
        <v>641</v>
      </c>
      <c r="GD465" s="372">
        <f t="shared" si="962"/>
        <v>716</v>
      </c>
      <c r="GE465" s="371">
        <f t="shared" si="962"/>
        <v>641</v>
      </c>
      <c r="GF465" s="372">
        <f t="shared" si="960"/>
        <v>716</v>
      </c>
      <c r="GG465" s="371">
        <f t="shared" si="999"/>
        <v>2200.8365384615331</v>
      </c>
      <c r="GH465" s="372">
        <f t="shared" si="999"/>
        <v>2505.4999999999955</v>
      </c>
      <c r="GI465" s="371">
        <f t="shared" si="1000"/>
        <v>46589.884615384595</v>
      </c>
      <c r="GJ465" s="372">
        <f t="shared" si="1000"/>
        <v>51080</v>
      </c>
      <c r="GK465" s="406">
        <f t="shared" si="963"/>
        <v>1701</v>
      </c>
      <c r="GL465" s="372">
        <f t="shared" si="963"/>
        <v>1879</v>
      </c>
      <c r="GM465" s="371">
        <f t="shared" si="963"/>
        <v>1701</v>
      </c>
      <c r="GN465" s="372">
        <f t="shared" si="961"/>
        <v>1879</v>
      </c>
      <c r="GO465" s="371">
        <f t="shared" si="1001"/>
        <v>8353.4999999999964</v>
      </c>
      <c r="GP465" s="372">
        <f t="shared" si="1001"/>
        <v>9161.4999999999964</v>
      </c>
      <c r="GQ465" s="371">
        <f t="shared" si="1002"/>
        <v>116106.99999999991</v>
      </c>
      <c r="GR465" s="372">
        <f t="shared" si="1002"/>
        <v>126831.99999999987</v>
      </c>
      <c r="GS465" s="406">
        <f t="shared" si="964"/>
        <v>2342</v>
      </c>
      <c r="GT465" s="372">
        <f t="shared" si="964"/>
        <v>2595</v>
      </c>
      <c r="GU465" s="371">
        <f t="shared" si="964"/>
        <v>2342</v>
      </c>
      <c r="GV465" s="372">
        <f t="shared" si="964"/>
        <v>2595</v>
      </c>
      <c r="GW465" s="371">
        <f t="shared" si="1003"/>
        <v>10554.33653846153</v>
      </c>
      <c r="GX465" s="372">
        <f t="shared" si="1003"/>
        <v>11666.999999999993</v>
      </c>
      <c r="GY465" s="371">
        <f t="shared" si="1003"/>
        <v>162696.88461538451</v>
      </c>
      <c r="GZ465" s="372">
        <f t="shared" si="1003"/>
        <v>177911.99999999988</v>
      </c>
      <c r="HA465" s="406">
        <f t="shared" si="965"/>
        <v>0</v>
      </c>
      <c r="HB465" s="372">
        <f t="shared" si="965"/>
        <v>0</v>
      </c>
      <c r="HC465" s="371">
        <f t="shared" si="965"/>
        <v>0</v>
      </c>
      <c r="HD465" s="372">
        <f t="shared" si="965"/>
        <v>0</v>
      </c>
      <c r="HE465" s="371" t="str">
        <f t="shared" si="966"/>
        <v/>
      </c>
      <c r="HF465" s="372" t="str">
        <f t="shared" si="966"/>
        <v/>
      </c>
      <c r="HG465" s="371" t="str">
        <f t="shared" si="1004"/>
        <v/>
      </c>
      <c r="HH465" s="372" t="str">
        <f t="shared" si="1004"/>
        <v/>
      </c>
      <c r="HI465" s="406">
        <f t="shared" si="1005"/>
        <v>15755.336538461524</v>
      </c>
      <c r="HJ465" s="372">
        <f t="shared" si="1005"/>
        <v>16989.999999999985</v>
      </c>
      <c r="HK465" s="371">
        <f t="shared" si="1006"/>
        <v>219155.88461538451</v>
      </c>
      <c r="HL465" s="371">
        <f t="shared" si="1006"/>
        <v>238625.99999999977</v>
      </c>
    </row>
    <row r="466" spans="1:220" ht="15">
      <c r="A466" s="512" t="s">
        <v>288</v>
      </c>
      <c r="B466" s="514" t="s">
        <v>537</v>
      </c>
      <c r="C466" s="115"/>
      <c r="D466" s="515">
        <v>233754</v>
      </c>
      <c r="E466" s="516">
        <v>8</v>
      </c>
      <c r="F466" s="676">
        <v>714</v>
      </c>
      <c r="G466" s="420">
        <v>674</v>
      </c>
      <c r="H466" s="421">
        <v>9</v>
      </c>
      <c r="I466" s="517">
        <v>8</v>
      </c>
      <c r="J466" s="371">
        <f t="shared" si="1071"/>
        <v>705</v>
      </c>
      <c r="K466" s="372">
        <f t="shared" si="1072"/>
        <v>666</v>
      </c>
      <c r="L466" s="420" t="s">
        <v>999</v>
      </c>
      <c r="M466" s="371">
        <f t="shared" si="1073"/>
        <v>705</v>
      </c>
      <c r="N466" s="372">
        <f t="shared" si="1074"/>
        <v>666</v>
      </c>
      <c r="O466" s="371">
        <f t="shared" si="1075"/>
        <v>705</v>
      </c>
      <c r="P466" s="372">
        <f t="shared" si="1076"/>
        <v>666</v>
      </c>
      <c r="Q466" s="424">
        <v>6</v>
      </c>
      <c r="R466" s="517">
        <v>9</v>
      </c>
      <c r="S466" s="371">
        <f t="shared" si="1077"/>
        <v>6</v>
      </c>
      <c r="T466" s="372">
        <f t="shared" si="1078"/>
        <v>9</v>
      </c>
      <c r="U466" s="426">
        <v>4</v>
      </c>
      <c r="V466" s="517">
        <v>8</v>
      </c>
      <c r="W466" s="371">
        <f t="shared" si="1079"/>
        <v>4</v>
      </c>
      <c r="X466" s="372">
        <f t="shared" si="1080"/>
        <v>8</v>
      </c>
      <c r="Y466" s="426"/>
      <c r="Z466" s="425"/>
      <c r="AA466" s="371">
        <f t="shared" si="1081"/>
        <v>0</v>
      </c>
      <c r="AB466" s="372">
        <f t="shared" si="1082"/>
        <v>0</v>
      </c>
      <c r="AC466" s="358">
        <f t="shared" si="1083"/>
        <v>10</v>
      </c>
      <c r="AD466" s="372">
        <f t="shared" si="1084"/>
        <v>17</v>
      </c>
      <c r="AE466" s="358">
        <f t="shared" si="1085"/>
        <v>10</v>
      </c>
      <c r="AF466" s="372">
        <f t="shared" si="1086"/>
        <v>17</v>
      </c>
      <c r="AG466" s="427">
        <v>2.3333333333333299</v>
      </c>
      <c r="AH466" s="633">
        <v>3</v>
      </c>
      <c r="AI466" s="371">
        <f t="shared" si="1087"/>
        <v>13.999999999999979</v>
      </c>
      <c r="AJ466" s="372">
        <f t="shared" si="1088"/>
        <v>27</v>
      </c>
      <c r="AK466" s="426">
        <v>2.75</v>
      </c>
      <c r="AL466" s="633">
        <v>3.25</v>
      </c>
      <c r="AM466" s="371">
        <f t="shared" si="1089"/>
        <v>11</v>
      </c>
      <c r="AN466" s="372">
        <f t="shared" si="1090"/>
        <v>26</v>
      </c>
      <c r="AO466" s="426"/>
      <c r="AP466" s="446"/>
      <c r="AQ466" s="371">
        <f t="shared" si="1091"/>
        <v>0</v>
      </c>
      <c r="AR466" s="372">
        <f t="shared" si="1092"/>
        <v>0</v>
      </c>
      <c r="AS466" s="371">
        <f t="shared" si="1093"/>
        <v>2.4999999999999978</v>
      </c>
      <c r="AT466" s="372">
        <f t="shared" si="1094"/>
        <v>3.1176470588235294</v>
      </c>
      <c r="AU466" s="371">
        <f t="shared" si="1095"/>
        <v>24.999999999999979</v>
      </c>
      <c r="AV466" s="372">
        <f t="shared" si="1096"/>
        <v>53</v>
      </c>
      <c r="AW466" s="426">
        <v>69.3333333333333</v>
      </c>
      <c r="AX466" s="633">
        <v>73.3333333333333</v>
      </c>
      <c r="AY466" s="371">
        <f t="shared" si="1097"/>
        <v>415.99999999999977</v>
      </c>
      <c r="AZ466" s="372">
        <f t="shared" si="1098"/>
        <v>659.99999999999966</v>
      </c>
      <c r="BA466" s="426">
        <v>69.75</v>
      </c>
      <c r="BB466" s="633">
        <v>71.5</v>
      </c>
      <c r="BC466" s="371">
        <f t="shared" si="1099"/>
        <v>279</v>
      </c>
      <c r="BD466" s="372">
        <f t="shared" si="1100"/>
        <v>572</v>
      </c>
      <c r="BE466" s="421"/>
      <c r="BF466" s="420"/>
      <c r="BG466" s="635">
        <f t="shared" si="1067"/>
        <v>0</v>
      </c>
      <c r="BH466" s="423">
        <f t="shared" si="1067"/>
        <v>0</v>
      </c>
      <c r="BI466" s="635">
        <f t="shared" si="1068"/>
        <v>69.499999999999972</v>
      </c>
      <c r="BJ466" s="423">
        <f t="shared" si="1068"/>
        <v>72.470588235294088</v>
      </c>
      <c r="BK466" s="635">
        <f t="shared" si="1069"/>
        <v>694.99999999999977</v>
      </c>
      <c r="BL466" s="423">
        <f t="shared" si="1069"/>
        <v>1231.9999999999995</v>
      </c>
      <c r="BM466" s="431">
        <v>100</v>
      </c>
      <c r="BN466" s="517">
        <v>82</v>
      </c>
      <c r="BO466" s="635">
        <f t="shared" si="1053"/>
        <v>100</v>
      </c>
      <c r="BP466" s="423">
        <f t="shared" si="1053"/>
        <v>82</v>
      </c>
      <c r="BQ466" s="426">
        <v>247</v>
      </c>
      <c r="BR466" s="517">
        <v>254</v>
      </c>
      <c r="BS466" s="635">
        <f t="shared" si="1055"/>
        <v>247</v>
      </c>
      <c r="BT466" s="423">
        <f t="shared" si="1055"/>
        <v>254</v>
      </c>
      <c r="BU466" s="426"/>
      <c r="BV466" s="425"/>
      <c r="BW466" s="635">
        <f t="shared" si="1057"/>
        <v>0</v>
      </c>
      <c r="BX466" s="423">
        <f t="shared" si="1057"/>
        <v>0</v>
      </c>
      <c r="BY466" s="636">
        <f t="shared" si="1059"/>
        <v>347</v>
      </c>
      <c r="BZ466" s="423">
        <f t="shared" si="1059"/>
        <v>336</v>
      </c>
      <c r="CA466" s="636">
        <f t="shared" si="1061"/>
        <v>347</v>
      </c>
      <c r="CB466" s="423">
        <f t="shared" si="1061"/>
        <v>336</v>
      </c>
      <c r="CC466" s="427">
        <v>4.2149999999999999</v>
      </c>
      <c r="CD466" s="633">
        <v>4.2195121951219496</v>
      </c>
      <c r="CE466" s="635">
        <f t="shared" si="1070"/>
        <v>421.5</v>
      </c>
      <c r="CF466" s="423">
        <f t="shared" si="1070"/>
        <v>345.99999999999989</v>
      </c>
      <c r="CG466" s="426">
        <v>5.4878542510121404</v>
      </c>
      <c r="CH466" s="633">
        <v>5.7913385826771604</v>
      </c>
      <c r="CI466" s="635">
        <f t="shared" si="1063"/>
        <v>1355.4999999999986</v>
      </c>
      <c r="CJ466" s="423">
        <f t="shared" si="1063"/>
        <v>1470.9999999999986</v>
      </c>
      <c r="CK466" s="426"/>
      <c r="CL466" s="446"/>
      <c r="CM466" s="637">
        <f t="shared" si="1021"/>
        <v>0</v>
      </c>
      <c r="CN466" s="423">
        <f t="shared" si="1021"/>
        <v>0</v>
      </c>
      <c r="CO466" s="635">
        <f t="shared" si="1023"/>
        <v>5.1210374639769416</v>
      </c>
      <c r="CP466" s="423">
        <f t="shared" si="1023"/>
        <v>5.4077380952380913</v>
      </c>
      <c r="CQ466" s="635">
        <f t="shared" si="1025"/>
        <v>1776.9999999999986</v>
      </c>
      <c r="CR466" s="423">
        <f t="shared" si="1025"/>
        <v>1816.9999999999986</v>
      </c>
      <c r="CS466" s="426">
        <v>78.2</v>
      </c>
      <c r="CT466" s="633">
        <v>74.573170731707293</v>
      </c>
      <c r="CU466" s="635">
        <f t="shared" si="1027"/>
        <v>7820</v>
      </c>
      <c r="CV466" s="423">
        <f t="shared" si="1027"/>
        <v>6114.9999999999982</v>
      </c>
      <c r="CW466" s="426">
        <v>73.040485829959493</v>
      </c>
      <c r="CX466" s="633">
        <v>72.881889763779498</v>
      </c>
      <c r="CY466" s="635">
        <f t="shared" si="1029"/>
        <v>18040.999999999996</v>
      </c>
      <c r="CZ466" s="423">
        <f t="shared" si="1029"/>
        <v>18511.999999999993</v>
      </c>
      <c r="DA466" s="421"/>
      <c r="DB466" s="420"/>
      <c r="DC466" s="635">
        <f t="shared" si="1031"/>
        <v>0</v>
      </c>
      <c r="DD466" s="423">
        <f t="shared" si="1031"/>
        <v>0</v>
      </c>
      <c r="DE466" s="635">
        <f t="shared" si="1033"/>
        <v>74.527377521613829</v>
      </c>
      <c r="DF466" s="423">
        <f t="shared" si="1033"/>
        <v>73.294642857142833</v>
      </c>
      <c r="DG466" s="635">
        <f t="shared" si="1035"/>
        <v>25861</v>
      </c>
      <c r="DH466" s="423">
        <f t="shared" si="1035"/>
        <v>24626.999999999993</v>
      </c>
      <c r="DI466" s="635">
        <f t="shared" si="1037"/>
        <v>357</v>
      </c>
      <c r="DJ466" s="423">
        <f t="shared" si="1037"/>
        <v>353</v>
      </c>
      <c r="DK466" s="635">
        <f t="shared" si="1037"/>
        <v>357</v>
      </c>
      <c r="DL466" s="423">
        <f t="shared" si="1040"/>
        <v>353</v>
      </c>
      <c r="DM466" s="635">
        <f t="shared" si="1041"/>
        <v>5.0476190476190439</v>
      </c>
      <c r="DN466" s="423">
        <f t="shared" si="1041"/>
        <v>5.297450424929175</v>
      </c>
      <c r="DO466" s="635">
        <f t="shared" si="1043"/>
        <v>1801.9999999999986</v>
      </c>
      <c r="DP466" s="423">
        <f t="shared" si="1043"/>
        <v>1869.9999999999989</v>
      </c>
      <c r="DQ466" s="635">
        <f t="shared" si="1045"/>
        <v>74.386554621848745</v>
      </c>
      <c r="DR466" s="423">
        <f t="shared" si="1045"/>
        <v>73.254957507082139</v>
      </c>
      <c r="DS466" s="635">
        <f t="shared" si="1047"/>
        <v>26556.000000000004</v>
      </c>
      <c r="DT466" s="423">
        <f t="shared" si="1047"/>
        <v>25858.999999999996</v>
      </c>
      <c r="DU466" s="424">
        <v>71</v>
      </c>
      <c r="DV466" s="517">
        <v>44</v>
      </c>
      <c r="DW466" s="635">
        <f t="shared" si="1049"/>
        <v>71</v>
      </c>
      <c r="DX466" s="423">
        <f t="shared" si="1049"/>
        <v>44</v>
      </c>
      <c r="DY466" s="426">
        <v>159</v>
      </c>
      <c r="DZ466" s="517">
        <v>132</v>
      </c>
      <c r="EA466" s="635">
        <f t="shared" si="1013"/>
        <v>159</v>
      </c>
      <c r="EB466" s="423">
        <f t="shared" si="1013"/>
        <v>132</v>
      </c>
      <c r="EC466" s="426"/>
      <c r="ED466" s="425"/>
      <c r="EE466" s="635">
        <f t="shared" si="1015"/>
        <v>0</v>
      </c>
      <c r="EF466" s="423">
        <f t="shared" si="1015"/>
        <v>0</v>
      </c>
      <c r="EG466" s="636">
        <f t="shared" si="1017"/>
        <v>230</v>
      </c>
      <c r="EH466" s="423">
        <f t="shared" si="1017"/>
        <v>176</v>
      </c>
      <c r="EI466" s="636">
        <f t="shared" si="1019"/>
        <v>230</v>
      </c>
      <c r="EJ466" s="423">
        <f t="shared" si="1019"/>
        <v>176</v>
      </c>
      <c r="EK466" s="427">
        <v>2.8239436619718301</v>
      </c>
      <c r="EL466" s="634">
        <v>3.7159090909090899</v>
      </c>
      <c r="EM466" s="635">
        <f t="shared" si="1065"/>
        <v>200.49999999999994</v>
      </c>
      <c r="EN466" s="423">
        <f t="shared" si="1065"/>
        <v>163.49999999999994</v>
      </c>
      <c r="EO466" s="426">
        <v>4.85534591194968</v>
      </c>
      <c r="EP466" s="634">
        <v>4.7386363636363598</v>
      </c>
      <c r="EQ466" s="635">
        <f t="shared" si="1051"/>
        <v>771.99999999999909</v>
      </c>
      <c r="ER466" s="423">
        <f t="shared" si="1051"/>
        <v>625.49999999999955</v>
      </c>
      <c r="ES466" s="426"/>
      <c r="ET466" s="446"/>
      <c r="EU466" s="371">
        <f t="shared" si="1101"/>
        <v>0</v>
      </c>
      <c r="EV466" s="372">
        <f t="shared" si="1102"/>
        <v>0</v>
      </c>
      <c r="EW466" s="371">
        <f t="shared" si="989"/>
        <v>4.2282608695652133</v>
      </c>
      <c r="EX466" s="372">
        <f t="shared" si="989"/>
        <v>4.4829545454545432</v>
      </c>
      <c r="EY466" s="371">
        <f t="shared" si="990"/>
        <v>972.49999999999909</v>
      </c>
      <c r="EZ466" s="372">
        <f t="shared" si="990"/>
        <v>788.99999999999955</v>
      </c>
      <c r="FA466" s="426">
        <v>62.802816901408399</v>
      </c>
      <c r="FB466" s="633">
        <v>60.5</v>
      </c>
      <c r="FC466" s="371">
        <f t="shared" si="991"/>
        <v>4458.9999999999964</v>
      </c>
      <c r="FD466" s="372">
        <f t="shared" si="991"/>
        <v>2662</v>
      </c>
      <c r="FE466" s="426">
        <v>54.893081761006201</v>
      </c>
      <c r="FF466" s="633">
        <v>59.431818181818102</v>
      </c>
      <c r="FG466" s="371">
        <f t="shared" si="992"/>
        <v>8727.9999999999854</v>
      </c>
      <c r="FH466" s="372">
        <f t="shared" si="992"/>
        <v>7844.9999999999891</v>
      </c>
      <c r="FI466" s="421"/>
      <c r="FJ466" s="420"/>
      <c r="FK466" s="371">
        <f t="shared" si="993"/>
        <v>0</v>
      </c>
      <c r="FL466" s="372">
        <f t="shared" si="993"/>
        <v>0</v>
      </c>
      <c r="FM466" s="371">
        <f t="shared" si="994"/>
        <v>57.334782608695576</v>
      </c>
      <c r="FN466" s="372">
        <f t="shared" si="994"/>
        <v>59.698863636363576</v>
      </c>
      <c r="FO466" s="371">
        <f t="shared" si="995"/>
        <v>13186.999999999982</v>
      </c>
      <c r="FP466" s="372">
        <f t="shared" si="995"/>
        <v>10506.999999999989</v>
      </c>
      <c r="FQ466" s="424">
        <v>118</v>
      </c>
      <c r="FR466" s="425">
        <v>137</v>
      </c>
      <c r="FS466" s="371">
        <f t="shared" si="996"/>
        <v>118</v>
      </c>
      <c r="FT466" s="372">
        <f t="shared" si="996"/>
        <v>137</v>
      </c>
      <c r="FU466" s="426">
        <v>7.3389830508474496</v>
      </c>
      <c r="FV466" s="425">
        <v>4.9160583941605802</v>
      </c>
      <c r="FW466" s="371">
        <f t="shared" si="997"/>
        <v>865.99999999999909</v>
      </c>
      <c r="FX466" s="372">
        <f t="shared" si="997"/>
        <v>673.49999999999955</v>
      </c>
      <c r="FY466" s="426">
        <v>64.576271186440593</v>
      </c>
      <c r="FZ466" s="425">
        <v>51.4233576642335</v>
      </c>
      <c r="GA466" s="371">
        <f t="shared" si="998"/>
        <v>7619.99999999999</v>
      </c>
      <c r="GB466" s="372">
        <f t="shared" si="998"/>
        <v>7044.9999999999891</v>
      </c>
      <c r="GC466" s="406">
        <f t="shared" si="962"/>
        <v>177</v>
      </c>
      <c r="GD466" s="372">
        <f t="shared" si="962"/>
        <v>135</v>
      </c>
      <c r="GE466" s="371">
        <f t="shared" si="962"/>
        <v>177</v>
      </c>
      <c r="GF466" s="372">
        <f t="shared" si="960"/>
        <v>135</v>
      </c>
      <c r="GG466" s="371">
        <f t="shared" si="999"/>
        <v>636</v>
      </c>
      <c r="GH466" s="372">
        <f t="shared" si="999"/>
        <v>536.49999999999977</v>
      </c>
      <c r="GI466" s="371">
        <f t="shared" si="1000"/>
        <v>12694.999999999996</v>
      </c>
      <c r="GJ466" s="372">
        <f t="shared" si="1000"/>
        <v>9436.9999999999982</v>
      </c>
      <c r="GK466" s="406">
        <f t="shared" si="963"/>
        <v>410</v>
      </c>
      <c r="GL466" s="372">
        <f t="shared" si="963"/>
        <v>394</v>
      </c>
      <c r="GM466" s="371">
        <f t="shared" si="963"/>
        <v>410</v>
      </c>
      <c r="GN466" s="372">
        <f t="shared" si="961"/>
        <v>394</v>
      </c>
      <c r="GO466" s="371">
        <f t="shared" si="1001"/>
        <v>2138.4999999999977</v>
      </c>
      <c r="GP466" s="372">
        <f t="shared" si="1001"/>
        <v>2122.4999999999982</v>
      </c>
      <c r="GQ466" s="371">
        <f t="shared" si="1002"/>
        <v>27047.999999999982</v>
      </c>
      <c r="GR466" s="372">
        <f t="shared" si="1002"/>
        <v>26928.999999999982</v>
      </c>
      <c r="GS466" s="406">
        <f t="shared" si="964"/>
        <v>587</v>
      </c>
      <c r="GT466" s="372">
        <f t="shared" si="964"/>
        <v>529</v>
      </c>
      <c r="GU466" s="371">
        <f t="shared" si="964"/>
        <v>587</v>
      </c>
      <c r="GV466" s="372">
        <f t="shared" si="964"/>
        <v>529</v>
      </c>
      <c r="GW466" s="371">
        <f t="shared" si="1003"/>
        <v>2774.4999999999977</v>
      </c>
      <c r="GX466" s="372">
        <f t="shared" si="1003"/>
        <v>2658.9999999999982</v>
      </c>
      <c r="GY466" s="371">
        <f t="shared" si="1003"/>
        <v>39742.999999999978</v>
      </c>
      <c r="GZ466" s="372">
        <f t="shared" si="1003"/>
        <v>36365.999999999978</v>
      </c>
      <c r="HA466" s="406">
        <f t="shared" si="965"/>
        <v>0</v>
      </c>
      <c r="HB466" s="372">
        <f t="shared" si="965"/>
        <v>0</v>
      </c>
      <c r="HC466" s="371">
        <f t="shared" si="965"/>
        <v>0</v>
      </c>
      <c r="HD466" s="372">
        <f t="shared" si="965"/>
        <v>0</v>
      </c>
      <c r="HE466" s="371" t="str">
        <f t="shared" si="966"/>
        <v/>
      </c>
      <c r="HF466" s="372" t="str">
        <f t="shared" si="966"/>
        <v/>
      </c>
      <c r="HG466" s="371" t="str">
        <f t="shared" si="1004"/>
        <v/>
      </c>
      <c r="HH466" s="372" t="str">
        <f t="shared" si="1004"/>
        <v/>
      </c>
      <c r="HI466" s="406">
        <f t="shared" si="1005"/>
        <v>3640.4999999999968</v>
      </c>
      <c r="HJ466" s="372">
        <f t="shared" si="1005"/>
        <v>3332.4999999999977</v>
      </c>
      <c r="HK466" s="371">
        <f t="shared" si="1006"/>
        <v>47362.999999999978</v>
      </c>
      <c r="HL466" s="371">
        <f t="shared" si="1006"/>
        <v>43410.999999999971</v>
      </c>
    </row>
    <row r="467" spans="1:220" ht="15">
      <c r="A467" s="512" t="s">
        <v>288</v>
      </c>
      <c r="B467" s="514" t="s">
        <v>538</v>
      </c>
      <c r="C467" s="115"/>
      <c r="D467" s="515">
        <v>233772</v>
      </c>
      <c r="E467" s="516">
        <v>8</v>
      </c>
      <c r="F467" s="676">
        <v>2297</v>
      </c>
      <c r="G467" s="420">
        <v>2426</v>
      </c>
      <c r="H467" s="421">
        <v>53</v>
      </c>
      <c r="I467" s="517">
        <v>20</v>
      </c>
      <c r="J467" s="371">
        <f t="shared" si="1071"/>
        <v>2244</v>
      </c>
      <c r="K467" s="372">
        <f t="shared" si="1072"/>
        <v>2406</v>
      </c>
      <c r="L467" s="420" t="s">
        <v>999</v>
      </c>
      <c r="M467" s="371">
        <f t="shared" si="1073"/>
        <v>2244</v>
      </c>
      <c r="N467" s="372">
        <f t="shared" si="1074"/>
        <v>2406</v>
      </c>
      <c r="O467" s="371">
        <f t="shared" si="1075"/>
        <v>2244</v>
      </c>
      <c r="P467" s="372">
        <f t="shared" si="1076"/>
        <v>2406</v>
      </c>
      <c r="Q467" s="424">
        <v>24</v>
      </c>
      <c r="R467" s="517">
        <v>12</v>
      </c>
      <c r="S467" s="371">
        <f t="shared" si="1077"/>
        <v>24</v>
      </c>
      <c r="T467" s="372">
        <f t="shared" si="1078"/>
        <v>12</v>
      </c>
      <c r="U467" s="426">
        <v>9</v>
      </c>
      <c r="V467" s="517">
        <v>22</v>
      </c>
      <c r="W467" s="371">
        <f t="shared" si="1079"/>
        <v>9</v>
      </c>
      <c r="X467" s="372">
        <f t="shared" si="1080"/>
        <v>22</v>
      </c>
      <c r="Y467" s="426"/>
      <c r="Z467" s="425"/>
      <c r="AA467" s="371">
        <f t="shared" si="1081"/>
        <v>0</v>
      </c>
      <c r="AB467" s="372">
        <f t="shared" si="1082"/>
        <v>0</v>
      </c>
      <c r="AC467" s="358">
        <f t="shared" si="1083"/>
        <v>33</v>
      </c>
      <c r="AD467" s="372">
        <f t="shared" si="1084"/>
        <v>34</v>
      </c>
      <c r="AE467" s="358">
        <f t="shared" si="1085"/>
        <v>33</v>
      </c>
      <c r="AF467" s="372">
        <f t="shared" si="1086"/>
        <v>34</v>
      </c>
      <c r="AG467" s="427">
        <v>2.4166666666666599</v>
      </c>
      <c r="AH467" s="633">
        <v>2.9166666666666599</v>
      </c>
      <c r="AI467" s="371">
        <f t="shared" si="1087"/>
        <v>57.999999999999837</v>
      </c>
      <c r="AJ467" s="372">
        <f t="shared" si="1088"/>
        <v>34.999999999999915</v>
      </c>
      <c r="AK467" s="426">
        <v>2.55555555555555</v>
      </c>
      <c r="AL467" s="633">
        <v>3.2727272727272698</v>
      </c>
      <c r="AM467" s="371">
        <f t="shared" si="1089"/>
        <v>22.99999999999995</v>
      </c>
      <c r="AN467" s="372">
        <f t="shared" si="1090"/>
        <v>71.999999999999943</v>
      </c>
      <c r="AO467" s="426"/>
      <c r="AP467" s="446"/>
      <c r="AQ467" s="371">
        <f t="shared" si="1091"/>
        <v>0</v>
      </c>
      <c r="AR467" s="372">
        <f t="shared" si="1092"/>
        <v>0</v>
      </c>
      <c r="AS467" s="371">
        <f t="shared" si="1093"/>
        <v>2.4545454545454479</v>
      </c>
      <c r="AT467" s="372">
        <f t="shared" si="1094"/>
        <v>3.1470588235294077</v>
      </c>
      <c r="AU467" s="371">
        <f t="shared" si="1095"/>
        <v>80.999999999999787</v>
      </c>
      <c r="AV467" s="372">
        <f t="shared" si="1096"/>
        <v>106.99999999999986</v>
      </c>
      <c r="AW467" s="426">
        <v>68.0416666666666</v>
      </c>
      <c r="AX467" s="633">
        <v>77.5</v>
      </c>
      <c r="AY467" s="371">
        <f t="shared" si="1097"/>
        <v>1632.9999999999984</v>
      </c>
      <c r="AZ467" s="372">
        <f t="shared" si="1098"/>
        <v>930</v>
      </c>
      <c r="BA467" s="426">
        <v>72.3333333333333</v>
      </c>
      <c r="BB467" s="633">
        <v>73.136363636363598</v>
      </c>
      <c r="BC467" s="371">
        <f t="shared" si="1099"/>
        <v>650.99999999999966</v>
      </c>
      <c r="BD467" s="372">
        <f t="shared" si="1100"/>
        <v>1608.9999999999991</v>
      </c>
      <c r="BE467" s="421"/>
      <c r="BF467" s="420"/>
      <c r="BG467" s="635">
        <f t="shared" si="1067"/>
        <v>0</v>
      </c>
      <c r="BH467" s="423">
        <f t="shared" si="1067"/>
        <v>0</v>
      </c>
      <c r="BI467" s="635">
        <f t="shared" si="1068"/>
        <v>69.212121212121161</v>
      </c>
      <c r="BJ467" s="423">
        <f t="shared" si="1068"/>
        <v>74.676470588235262</v>
      </c>
      <c r="BK467" s="635">
        <f t="shared" si="1069"/>
        <v>2283.9999999999982</v>
      </c>
      <c r="BL467" s="423">
        <f t="shared" si="1069"/>
        <v>2538.9999999999991</v>
      </c>
      <c r="BM467" s="431">
        <v>292</v>
      </c>
      <c r="BN467" s="517">
        <v>259</v>
      </c>
      <c r="BO467" s="635">
        <f t="shared" si="1053"/>
        <v>292</v>
      </c>
      <c r="BP467" s="423">
        <f t="shared" si="1053"/>
        <v>259</v>
      </c>
      <c r="BQ467" s="426">
        <v>865</v>
      </c>
      <c r="BR467" s="517">
        <v>880</v>
      </c>
      <c r="BS467" s="635">
        <f t="shared" si="1055"/>
        <v>865</v>
      </c>
      <c r="BT467" s="423">
        <f t="shared" si="1055"/>
        <v>880</v>
      </c>
      <c r="BU467" s="426"/>
      <c r="BV467" s="425"/>
      <c r="BW467" s="635">
        <f t="shared" si="1057"/>
        <v>0</v>
      </c>
      <c r="BX467" s="423">
        <f t="shared" si="1057"/>
        <v>0</v>
      </c>
      <c r="BY467" s="636">
        <f t="shared" si="1059"/>
        <v>1157</v>
      </c>
      <c r="BZ467" s="423">
        <f t="shared" si="1059"/>
        <v>1139</v>
      </c>
      <c r="CA467" s="636">
        <f t="shared" si="1061"/>
        <v>1157</v>
      </c>
      <c r="CB467" s="423">
        <f t="shared" si="1061"/>
        <v>1139</v>
      </c>
      <c r="CC467" s="427">
        <v>3.9708904109589001</v>
      </c>
      <c r="CD467" s="633">
        <v>3.9440154440154398</v>
      </c>
      <c r="CE467" s="635">
        <f t="shared" si="1070"/>
        <v>1159.4999999999989</v>
      </c>
      <c r="CF467" s="423">
        <f t="shared" si="1070"/>
        <v>1021.4999999999989</v>
      </c>
      <c r="CG467" s="426">
        <v>5.5196531791907502</v>
      </c>
      <c r="CH467" s="633">
        <v>5.8136363636363599</v>
      </c>
      <c r="CI467" s="635">
        <f t="shared" si="1063"/>
        <v>4774.4999999999991</v>
      </c>
      <c r="CJ467" s="423">
        <f t="shared" si="1063"/>
        <v>5115.9999999999964</v>
      </c>
      <c r="CK467" s="426"/>
      <c r="CL467" s="446"/>
      <c r="CM467" s="637">
        <f t="shared" si="1021"/>
        <v>0</v>
      </c>
      <c r="CN467" s="423">
        <f t="shared" si="1021"/>
        <v>0</v>
      </c>
      <c r="CO467" s="635">
        <f t="shared" si="1023"/>
        <v>5.1287813310285202</v>
      </c>
      <c r="CP467" s="423">
        <f t="shared" si="1023"/>
        <v>5.3884986830553077</v>
      </c>
      <c r="CQ467" s="635">
        <f t="shared" si="1025"/>
        <v>5933.9999999999982</v>
      </c>
      <c r="CR467" s="423">
        <f t="shared" si="1025"/>
        <v>6137.4999999999955</v>
      </c>
      <c r="CS467" s="426">
        <v>80.287671232876704</v>
      </c>
      <c r="CT467" s="633">
        <v>81.884169884169793</v>
      </c>
      <c r="CU467" s="635">
        <f t="shared" si="1027"/>
        <v>23443.999999999996</v>
      </c>
      <c r="CV467" s="423">
        <f t="shared" si="1027"/>
        <v>21207.999999999978</v>
      </c>
      <c r="CW467" s="426">
        <v>73.602312138728294</v>
      </c>
      <c r="CX467" s="633">
        <v>73.654545454545399</v>
      </c>
      <c r="CY467" s="635">
        <f t="shared" si="1029"/>
        <v>63665.999999999971</v>
      </c>
      <c r="CZ467" s="423">
        <f t="shared" si="1029"/>
        <v>64815.999999999949</v>
      </c>
      <c r="DA467" s="421"/>
      <c r="DB467" s="420"/>
      <c r="DC467" s="635">
        <f t="shared" si="1031"/>
        <v>0</v>
      </c>
      <c r="DD467" s="423">
        <f t="shared" si="1031"/>
        <v>0</v>
      </c>
      <c r="DE467" s="635">
        <f t="shared" si="1033"/>
        <v>75.289541918755376</v>
      </c>
      <c r="DF467" s="423">
        <f t="shared" si="1033"/>
        <v>75.525899912203627</v>
      </c>
      <c r="DG467" s="635">
        <f t="shared" si="1035"/>
        <v>87109.999999999971</v>
      </c>
      <c r="DH467" s="423">
        <f t="shared" si="1035"/>
        <v>86023.999999999927</v>
      </c>
      <c r="DI467" s="635">
        <f t="shared" si="1037"/>
        <v>1190</v>
      </c>
      <c r="DJ467" s="423">
        <f t="shared" si="1037"/>
        <v>1173</v>
      </c>
      <c r="DK467" s="635">
        <f t="shared" si="1037"/>
        <v>1190</v>
      </c>
      <c r="DL467" s="423">
        <f t="shared" si="1040"/>
        <v>1173</v>
      </c>
      <c r="DM467" s="635">
        <f t="shared" si="1041"/>
        <v>5.0546218487394938</v>
      </c>
      <c r="DN467" s="423">
        <f t="shared" si="1041"/>
        <v>5.3235294117647021</v>
      </c>
      <c r="DO467" s="635">
        <f t="shared" si="1043"/>
        <v>6014.9999999999973</v>
      </c>
      <c r="DP467" s="423">
        <f t="shared" si="1043"/>
        <v>6244.4999999999955</v>
      </c>
      <c r="DQ467" s="635">
        <f t="shared" si="1045"/>
        <v>75.121008403361316</v>
      </c>
      <c r="DR467" s="423">
        <f t="shared" si="1045"/>
        <v>75.501278772378456</v>
      </c>
      <c r="DS467" s="635">
        <f t="shared" si="1047"/>
        <v>89393.999999999971</v>
      </c>
      <c r="DT467" s="423">
        <f t="shared" si="1047"/>
        <v>88562.999999999927</v>
      </c>
      <c r="DU467" s="424">
        <v>151</v>
      </c>
      <c r="DV467" s="517">
        <v>173</v>
      </c>
      <c r="DW467" s="635">
        <f t="shared" si="1049"/>
        <v>151</v>
      </c>
      <c r="DX467" s="423">
        <f t="shared" si="1049"/>
        <v>173</v>
      </c>
      <c r="DY467" s="426">
        <v>502</v>
      </c>
      <c r="DZ467" s="517">
        <v>494</v>
      </c>
      <c r="EA467" s="635">
        <f t="shared" si="1013"/>
        <v>502</v>
      </c>
      <c r="EB467" s="423">
        <f t="shared" si="1013"/>
        <v>494</v>
      </c>
      <c r="EC467" s="426"/>
      <c r="ED467" s="425"/>
      <c r="EE467" s="635">
        <f t="shared" si="1015"/>
        <v>0</v>
      </c>
      <c r="EF467" s="423">
        <f t="shared" si="1015"/>
        <v>0</v>
      </c>
      <c r="EG467" s="636">
        <f t="shared" si="1017"/>
        <v>653</v>
      </c>
      <c r="EH467" s="423">
        <f t="shared" si="1017"/>
        <v>667</v>
      </c>
      <c r="EI467" s="636">
        <f t="shared" si="1019"/>
        <v>653</v>
      </c>
      <c r="EJ467" s="423">
        <f t="shared" si="1019"/>
        <v>667</v>
      </c>
      <c r="EK467" s="427">
        <v>3.2417218543046298</v>
      </c>
      <c r="EL467" s="634">
        <v>3.3815028901734099</v>
      </c>
      <c r="EM467" s="635">
        <f t="shared" si="1065"/>
        <v>489.49999999999909</v>
      </c>
      <c r="EN467" s="423">
        <f t="shared" si="1065"/>
        <v>584.99999999999989</v>
      </c>
      <c r="EO467" s="426">
        <v>4.6314741035856501</v>
      </c>
      <c r="EP467" s="634">
        <v>5.0253036437246896</v>
      </c>
      <c r="EQ467" s="635">
        <f t="shared" si="1051"/>
        <v>2324.9999999999964</v>
      </c>
      <c r="ER467" s="423">
        <f t="shared" si="1051"/>
        <v>2482.4999999999968</v>
      </c>
      <c r="ES467" s="426"/>
      <c r="ET467" s="446"/>
      <c r="EU467" s="371">
        <f t="shared" si="1101"/>
        <v>0</v>
      </c>
      <c r="EV467" s="372">
        <f t="shared" si="1102"/>
        <v>0</v>
      </c>
      <c r="EW467" s="371">
        <f t="shared" si="989"/>
        <v>4.3101071975497636</v>
      </c>
      <c r="EX467" s="372">
        <f t="shared" si="989"/>
        <v>4.5989505247376261</v>
      </c>
      <c r="EY467" s="371">
        <f t="shared" si="990"/>
        <v>2814.4999999999955</v>
      </c>
      <c r="EZ467" s="372">
        <f t="shared" si="990"/>
        <v>3067.4999999999968</v>
      </c>
      <c r="FA467" s="426">
        <v>63.410596026489998</v>
      </c>
      <c r="FB467" s="633">
        <v>63.479768786127103</v>
      </c>
      <c r="FC467" s="371">
        <f t="shared" si="991"/>
        <v>9574.9999999999891</v>
      </c>
      <c r="FD467" s="372">
        <f t="shared" si="991"/>
        <v>10981.999999999989</v>
      </c>
      <c r="FE467" s="426">
        <v>56.434262948207099</v>
      </c>
      <c r="FF467" s="633">
        <v>58.165991902834001</v>
      </c>
      <c r="FG467" s="371">
        <f t="shared" si="992"/>
        <v>28329.999999999964</v>
      </c>
      <c r="FH467" s="372">
        <f t="shared" si="992"/>
        <v>28733.999999999996</v>
      </c>
      <c r="FI467" s="421"/>
      <c r="FJ467" s="420"/>
      <c r="FK467" s="371">
        <f t="shared" si="993"/>
        <v>0</v>
      </c>
      <c r="FL467" s="372">
        <f t="shared" si="993"/>
        <v>0</v>
      </c>
      <c r="FM467" s="371">
        <f t="shared" si="994"/>
        <v>58.047473200612494</v>
      </c>
      <c r="FN467" s="372">
        <f t="shared" si="994"/>
        <v>59.544227886056952</v>
      </c>
      <c r="FO467" s="371">
        <f t="shared" si="995"/>
        <v>37904.999999999956</v>
      </c>
      <c r="FP467" s="372">
        <f t="shared" si="995"/>
        <v>39715.999999999985</v>
      </c>
      <c r="FQ467" s="424">
        <v>401</v>
      </c>
      <c r="FR467" s="425">
        <v>566</v>
      </c>
      <c r="FS467" s="371">
        <f t="shared" si="996"/>
        <v>401</v>
      </c>
      <c r="FT467" s="372">
        <f t="shared" si="996"/>
        <v>566</v>
      </c>
      <c r="FU467" s="426">
        <v>7.8820093457943896</v>
      </c>
      <c r="FV467" s="425">
        <v>6.5592920353982302</v>
      </c>
      <c r="FW467" s="371">
        <f t="shared" si="997"/>
        <v>3160.68574766355</v>
      </c>
      <c r="FX467" s="372">
        <f t="shared" si="997"/>
        <v>3712.5592920353984</v>
      </c>
      <c r="FY467" s="426">
        <v>72.341121495327101</v>
      </c>
      <c r="FZ467" s="425">
        <v>61.831858407079601</v>
      </c>
      <c r="GA467" s="371">
        <f t="shared" si="998"/>
        <v>29008.789719626169</v>
      </c>
      <c r="GB467" s="372">
        <f t="shared" si="998"/>
        <v>34996.831858407051</v>
      </c>
      <c r="GC467" s="406">
        <f t="shared" si="962"/>
        <v>467</v>
      </c>
      <c r="GD467" s="372">
        <f t="shared" si="962"/>
        <v>444</v>
      </c>
      <c r="GE467" s="371">
        <f t="shared" si="962"/>
        <v>467</v>
      </c>
      <c r="GF467" s="372">
        <f t="shared" si="960"/>
        <v>444</v>
      </c>
      <c r="GG467" s="371">
        <f t="shared" si="999"/>
        <v>1706.9999999999977</v>
      </c>
      <c r="GH467" s="372">
        <f t="shared" si="999"/>
        <v>1641.4999999999986</v>
      </c>
      <c r="GI467" s="371">
        <f t="shared" si="1000"/>
        <v>34651.999999999985</v>
      </c>
      <c r="GJ467" s="372">
        <f t="shared" si="1000"/>
        <v>33119.999999999971</v>
      </c>
      <c r="GK467" s="406">
        <f t="shared" si="963"/>
        <v>1376</v>
      </c>
      <c r="GL467" s="372">
        <f t="shared" si="963"/>
        <v>1396</v>
      </c>
      <c r="GM467" s="371">
        <f t="shared" si="963"/>
        <v>1376</v>
      </c>
      <c r="GN467" s="372">
        <f t="shared" si="961"/>
        <v>1396</v>
      </c>
      <c r="GO467" s="371">
        <f t="shared" si="1001"/>
        <v>7122.4999999999955</v>
      </c>
      <c r="GP467" s="372">
        <f t="shared" si="1001"/>
        <v>7670.4999999999927</v>
      </c>
      <c r="GQ467" s="371">
        <f t="shared" si="1002"/>
        <v>92646.999999999942</v>
      </c>
      <c r="GR467" s="372">
        <f t="shared" si="1002"/>
        <v>95158.999999999942</v>
      </c>
      <c r="GS467" s="406">
        <f t="shared" si="964"/>
        <v>1843</v>
      </c>
      <c r="GT467" s="372">
        <f t="shared" si="964"/>
        <v>1840</v>
      </c>
      <c r="GU467" s="371">
        <f t="shared" si="964"/>
        <v>1843</v>
      </c>
      <c r="GV467" s="372">
        <f t="shared" si="964"/>
        <v>1840</v>
      </c>
      <c r="GW467" s="371">
        <f t="shared" si="1003"/>
        <v>8829.4999999999927</v>
      </c>
      <c r="GX467" s="372">
        <f t="shared" si="1003"/>
        <v>9311.9999999999909</v>
      </c>
      <c r="GY467" s="371">
        <f t="shared" si="1003"/>
        <v>127298.99999999993</v>
      </c>
      <c r="GZ467" s="372">
        <f t="shared" si="1003"/>
        <v>128278.99999999991</v>
      </c>
      <c r="HA467" s="406">
        <f t="shared" si="965"/>
        <v>0</v>
      </c>
      <c r="HB467" s="372">
        <f t="shared" si="965"/>
        <v>0</v>
      </c>
      <c r="HC467" s="371">
        <f t="shared" si="965"/>
        <v>0</v>
      </c>
      <c r="HD467" s="372">
        <f t="shared" si="965"/>
        <v>0</v>
      </c>
      <c r="HE467" s="371" t="str">
        <f t="shared" si="966"/>
        <v/>
      </c>
      <c r="HF467" s="372" t="str">
        <f t="shared" si="966"/>
        <v/>
      </c>
      <c r="HG467" s="371" t="str">
        <f t="shared" si="1004"/>
        <v/>
      </c>
      <c r="HH467" s="372" t="str">
        <f t="shared" si="1004"/>
        <v/>
      </c>
      <c r="HI467" s="406">
        <f t="shared" si="1005"/>
        <v>11990.185747663543</v>
      </c>
      <c r="HJ467" s="372">
        <f t="shared" si="1005"/>
        <v>13024.559292035392</v>
      </c>
      <c r="HK467" s="371">
        <f t="shared" si="1006"/>
        <v>156307.7897196261</v>
      </c>
      <c r="HL467" s="371">
        <f t="shared" si="1006"/>
        <v>163275.83185840695</v>
      </c>
    </row>
    <row r="468" spans="1:220" ht="15">
      <c r="A468" s="512" t="s">
        <v>288</v>
      </c>
      <c r="B468" s="514" t="s">
        <v>539</v>
      </c>
      <c r="C468" s="115"/>
      <c r="D468" s="515">
        <v>231536</v>
      </c>
      <c r="E468" s="516">
        <v>9</v>
      </c>
      <c r="F468" s="676">
        <v>476</v>
      </c>
      <c r="G468" s="420">
        <v>440</v>
      </c>
      <c r="H468" s="421">
        <v>5</v>
      </c>
      <c r="I468" s="517">
        <v>3</v>
      </c>
      <c r="J468" s="371">
        <f t="shared" si="1071"/>
        <v>471</v>
      </c>
      <c r="K468" s="372">
        <f t="shared" si="1072"/>
        <v>437</v>
      </c>
      <c r="L468" s="420" t="s">
        <v>999</v>
      </c>
      <c r="M468" s="371">
        <f t="shared" si="1073"/>
        <v>471</v>
      </c>
      <c r="N468" s="372">
        <f t="shared" si="1074"/>
        <v>437</v>
      </c>
      <c r="O468" s="371">
        <f t="shared" si="1075"/>
        <v>471</v>
      </c>
      <c r="P468" s="372">
        <f t="shared" si="1076"/>
        <v>437</v>
      </c>
      <c r="Q468" s="424">
        <v>9</v>
      </c>
      <c r="R468" s="517">
        <v>5</v>
      </c>
      <c r="S468" s="371">
        <f t="shared" si="1077"/>
        <v>9</v>
      </c>
      <c r="T468" s="372">
        <f t="shared" si="1078"/>
        <v>5</v>
      </c>
      <c r="U468" s="426">
        <v>4</v>
      </c>
      <c r="V468" s="517">
        <v>4</v>
      </c>
      <c r="W468" s="371">
        <f t="shared" si="1079"/>
        <v>4</v>
      </c>
      <c r="X468" s="372">
        <f t="shared" si="1080"/>
        <v>4</v>
      </c>
      <c r="Y468" s="426"/>
      <c r="Z468" s="425"/>
      <c r="AA468" s="371">
        <f t="shared" si="1081"/>
        <v>0</v>
      </c>
      <c r="AB468" s="372">
        <f t="shared" si="1082"/>
        <v>0</v>
      </c>
      <c r="AC468" s="358">
        <f t="shared" si="1083"/>
        <v>13</v>
      </c>
      <c r="AD468" s="372">
        <f t="shared" si="1084"/>
        <v>9</v>
      </c>
      <c r="AE468" s="358">
        <f t="shared" si="1085"/>
        <v>13</v>
      </c>
      <c r="AF468" s="372">
        <f t="shared" si="1086"/>
        <v>9</v>
      </c>
      <c r="AG468" s="427">
        <v>2.2222222222222201</v>
      </c>
      <c r="AH468" s="633">
        <v>2.2000000000000002</v>
      </c>
      <c r="AI468" s="371">
        <f t="shared" si="1087"/>
        <v>19.999999999999982</v>
      </c>
      <c r="AJ468" s="372">
        <f t="shared" si="1088"/>
        <v>11</v>
      </c>
      <c r="AK468" s="426">
        <v>2.5</v>
      </c>
      <c r="AL468" s="633">
        <v>3.25</v>
      </c>
      <c r="AM468" s="371">
        <f t="shared" si="1089"/>
        <v>10</v>
      </c>
      <c r="AN468" s="372">
        <f t="shared" si="1090"/>
        <v>13</v>
      </c>
      <c r="AO468" s="426"/>
      <c r="AP468" s="446"/>
      <c r="AQ468" s="371">
        <f t="shared" si="1091"/>
        <v>0</v>
      </c>
      <c r="AR468" s="372">
        <f t="shared" si="1092"/>
        <v>0</v>
      </c>
      <c r="AS468" s="371">
        <f t="shared" si="1093"/>
        <v>2.3076923076923062</v>
      </c>
      <c r="AT468" s="372">
        <f t="shared" si="1094"/>
        <v>2.6666666666666665</v>
      </c>
      <c r="AU468" s="371">
        <f t="shared" si="1095"/>
        <v>29.999999999999979</v>
      </c>
      <c r="AV468" s="372">
        <f t="shared" si="1096"/>
        <v>24</v>
      </c>
      <c r="AW468" s="426">
        <v>66.6666666666666</v>
      </c>
      <c r="AX468" s="633">
        <v>54</v>
      </c>
      <c r="AY468" s="371">
        <f t="shared" si="1097"/>
        <v>599.99999999999943</v>
      </c>
      <c r="AZ468" s="372">
        <f t="shared" si="1098"/>
        <v>270</v>
      </c>
      <c r="BA468" s="426">
        <v>70</v>
      </c>
      <c r="BB468" s="633">
        <v>65.5</v>
      </c>
      <c r="BC468" s="371">
        <f t="shared" si="1099"/>
        <v>280</v>
      </c>
      <c r="BD468" s="372">
        <f t="shared" si="1100"/>
        <v>262</v>
      </c>
      <c r="BE468" s="421"/>
      <c r="BF468" s="420"/>
      <c r="BG468" s="635">
        <f t="shared" si="1067"/>
        <v>0</v>
      </c>
      <c r="BH468" s="423">
        <f t="shared" si="1067"/>
        <v>0</v>
      </c>
      <c r="BI468" s="635">
        <f t="shared" si="1068"/>
        <v>67.692307692307651</v>
      </c>
      <c r="BJ468" s="423">
        <f t="shared" si="1068"/>
        <v>59.111111111111114</v>
      </c>
      <c r="BK468" s="635">
        <f t="shared" si="1069"/>
        <v>879.99999999999943</v>
      </c>
      <c r="BL468" s="423">
        <f t="shared" si="1069"/>
        <v>532</v>
      </c>
      <c r="BM468" s="431">
        <v>103</v>
      </c>
      <c r="BN468" s="517">
        <v>83</v>
      </c>
      <c r="BO468" s="635">
        <f t="shared" si="1053"/>
        <v>103</v>
      </c>
      <c r="BP468" s="423">
        <f t="shared" si="1053"/>
        <v>83</v>
      </c>
      <c r="BQ468" s="426">
        <v>147</v>
      </c>
      <c r="BR468" s="517">
        <v>128</v>
      </c>
      <c r="BS468" s="635">
        <f t="shared" si="1055"/>
        <v>147</v>
      </c>
      <c r="BT468" s="423">
        <f t="shared" si="1055"/>
        <v>128</v>
      </c>
      <c r="BU468" s="426"/>
      <c r="BV468" s="425"/>
      <c r="BW468" s="635">
        <f t="shared" si="1057"/>
        <v>0</v>
      </c>
      <c r="BX468" s="423">
        <f t="shared" si="1057"/>
        <v>0</v>
      </c>
      <c r="BY468" s="636">
        <f t="shared" si="1059"/>
        <v>250</v>
      </c>
      <c r="BZ468" s="423">
        <f t="shared" si="1059"/>
        <v>211</v>
      </c>
      <c r="CA468" s="636">
        <f t="shared" si="1061"/>
        <v>250</v>
      </c>
      <c r="CB468" s="423">
        <f t="shared" si="1061"/>
        <v>211</v>
      </c>
      <c r="CC468" s="427">
        <v>3.4805825242718398</v>
      </c>
      <c r="CD468" s="633">
        <v>3.4879518072289102</v>
      </c>
      <c r="CE468" s="635">
        <f t="shared" si="1070"/>
        <v>358.49999999999949</v>
      </c>
      <c r="CF468" s="423">
        <f t="shared" si="1070"/>
        <v>289.49999999999955</v>
      </c>
      <c r="CG468" s="426">
        <v>5.0442176870748296</v>
      </c>
      <c r="CH468" s="633">
        <v>5.32421875</v>
      </c>
      <c r="CI468" s="635">
        <f t="shared" si="1063"/>
        <v>741.5</v>
      </c>
      <c r="CJ468" s="423">
        <f t="shared" si="1063"/>
        <v>681.5</v>
      </c>
      <c r="CK468" s="426"/>
      <c r="CL468" s="446"/>
      <c r="CM468" s="637">
        <f t="shared" si="1021"/>
        <v>0</v>
      </c>
      <c r="CN468" s="423">
        <f t="shared" si="1021"/>
        <v>0</v>
      </c>
      <c r="CO468" s="635">
        <f t="shared" si="1023"/>
        <v>4.3999999999999986</v>
      </c>
      <c r="CP468" s="423">
        <f t="shared" si="1023"/>
        <v>4.6018957345971545</v>
      </c>
      <c r="CQ468" s="635">
        <f t="shared" si="1025"/>
        <v>1099.9999999999995</v>
      </c>
      <c r="CR468" s="423">
        <f t="shared" si="1025"/>
        <v>970.99999999999955</v>
      </c>
      <c r="CS468" s="426">
        <v>70.029126213592207</v>
      </c>
      <c r="CT468" s="633">
        <v>74.746987951807199</v>
      </c>
      <c r="CU468" s="635">
        <f t="shared" si="1027"/>
        <v>7212.9999999999973</v>
      </c>
      <c r="CV468" s="423">
        <f t="shared" si="1027"/>
        <v>6203.9999999999973</v>
      </c>
      <c r="CW468" s="426">
        <v>69.047619047618994</v>
      </c>
      <c r="CX468" s="633">
        <v>71.4453125</v>
      </c>
      <c r="CY468" s="635">
        <f t="shared" si="1029"/>
        <v>10149.999999999993</v>
      </c>
      <c r="CZ468" s="423">
        <f t="shared" si="1029"/>
        <v>9145</v>
      </c>
      <c r="DA468" s="421"/>
      <c r="DB468" s="420"/>
      <c r="DC468" s="635">
        <f t="shared" si="1031"/>
        <v>0</v>
      </c>
      <c r="DD468" s="423">
        <f t="shared" si="1031"/>
        <v>0</v>
      </c>
      <c r="DE468" s="635">
        <f t="shared" si="1033"/>
        <v>69.451999999999956</v>
      </c>
      <c r="DF468" s="423">
        <f t="shared" si="1033"/>
        <v>72.744075829383874</v>
      </c>
      <c r="DG468" s="635">
        <f t="shared" si="1035"/>
        <v>17362.999999999989</v>
      </c>
      <c r="DH468" s="423">
        <f t="shared" si="1035"/>
        <v>15348.999999999998</v>
      </c>
      <c r="DI468" s="635">
        <f t="shared" si="1037"/>
        <v>263</v>
      </c>
      <c r="DJ468" s="423">
        <f t="shared" si="1037"/>
        <v>220</v>
      </c>
      <c r="DK468" s="635">
        <f t="shared" si="1037"/>
        <v>263</v>
      </c>
      <c r="DL468" s="423">
        <f t="shared" si="1040"/>
        <v>220</v>
      </c>
      <c r="DM468" s="635">
        <f t="shared" si="1041"/>
        <v>4.2965779467680587</v>
      </c>
      <c r="DN468" s="423">
        <f t="shared" si="1041"/>
        <v>4.5227272727272707</v>
      </c>
      <c r="DO468" s="635">
        <f t="shared" si="1043"/>
        <v>1129.9999999999995</v>
      </c>
      <c r="DP468" s="423">
        <f t="shared" si="1043"/>
        <v>994.99999999999955</v>
      </c>
      <c r="DQ468" s="635">
        <f t="shared" si="1045"/>
        <v>69.365019011406801</v>
      </c>
      <c r="DR468" s="423">
        <f t="shared" si="1045"/>
        <v>72.186363636363623</v>
      </c>
      <c r="DS468" s="635">
        <f t="shared" si="1047"/>
        <v>18242.999999999989</v>
      </c>
      <c r="DT468" s="423">
        <f t="shared" si="1047"/>
        <v>15880.999999999996</v>
      </c>
      <c r="DU468" s="424">
        <v>60</v>
      </c>
      <c r="DV468" s="517">
        <v>66</v>
      </c>
      <c r="DW468" s="635">
        <f t="shared" si="1049"/>
        <v>60</v>
      </c>
      <c r="DX468" s="423">
        <f t="shared" si="1049"/>
        <v>66</v>
      </c>
      <c r="DY468" s="426">
        <v>109</v>
      </c>
      <c r="DZ468" s="517">
        <v>64</v>
      </c>
      <c r="EA468" s="635">
        <f t="shared" si="1013"/>
        <v>109</v>
      </c>
      <c r="EB468" s="423">
        <f t="shared" si="1013"/>
        <v>64</v>
      </c>
      <c r="EC468" s="426"/>
      <c r="ED468" s="425"/>
      <c r="EE468" s="635">
        <f t="shared" si="1015"/>
        <v>0</v>
      </c>
      <c r="EF468" s="423">
        <f t="shared" si="1015"/>
        <v>0</v>
      </c>
      <c r="EG468" s="636">
        <f t="shared" si="1017"/>
        <v>169</v>
      </c>
      <c r="EH468" s="423">
        <f t="shared" si="1017"/>
        <v>130</v>
      </c>
      <c r="EI468" s="636">
        <f t="shared" si="1019"/>
        <v>169</v>
      </c>
      <c r="EJ468" s="423">
        <f t="shared" si="1019"/>
        <v>130</v>
      </c>
      <c r="EK468" s="427">
        <v>2.5249999999999999</v>
      </c>
      <c r="EL468" s="634">
        <v>2.3181818181818099</v>
      </c>
      <c r="EM468" s="635">
        <f t="shared" si="1065"/>
        <v>151.5</v>
      </c>
      <c r="EN468" s="423">
        <f t="shared" si="1065"/>
        <v>152.99999999999946</v>
      </c>
      <c r="EO468" s="426">
        <v>3.4128440366972401</v>
      </c>
      <c r="EP468" s="634">
        <v>3.921875</v>
      </c>
      <c r="EQ468" s="635">
        <f t="shared" si="1051"/>
        <v>371.99999999999915</v>
      </c>
      <c r="ER468" s="423">
        <f t="shared" si="1051"/>
        <v>251</v>
      </c>
      <c r="ES468" s="426"/>
      <c r="ET468" s="446"/>
      <c r="EU468" s="371">
        <f t="shared" si="1101"/>
        <v>0</v>
      </c>
      <c r="EV468" s="372">
        <f t="shared" si="1102"/>
        <v>0</v>
      </c>
      <c r="EW468" s="371">
        <f t="shared" si="989"/>
        <v>3.0976331360946694</v>
      </c>
      <c r="EX468" s="372">
        <f t="shared" si="989"/>
        <v>3.1076923076923033</v>
      </c>
      <c r="EY468" s="371">
        <f t="shared" si="990"/>
        <v>523.49999999999909</v>
      </c>
      <c r="EZ468" s="372">
        <f t="shared" si="990"/>
        <v>403.99999999999943</v>
      </c>
      <c r="FA468" s="426">
        <v>53.966666666666598</v>
      </c>
      <c r="FB468" s="633">
        <v>52.348484848484802</v>
      </c>
      <c r="FC468" s="371">
        <f t="shared" si="991"/>
        <v>3237.9999999999959</v>
      </c>
      <c r="FD468" s="372">
        <f t="shared" si="991"/>
        <v>3454.9999999999968</v>
      </c>
      <c r="FE468" s="426">
        <v>53.220183486238497</v>
      </c>
      <c r="FF468" s="633">
        <v>54.84375</v>
      </c>
      <c r="FG468" s="371">
        <f t="shared" si="992"/>
        <v>5800.9999999999964</v>
      </c>
      <c r="FH468" s="372">
        <f t="shared" si="992"/>
        <v>3510</v>
      </c>
      <c r="FI468" s="421"/>
      <c r="FJ468" s="420"/>
      <c r="FK468" s="371">
        <f t="shared" si="993"/>
        <v>0</v>
      </c>
      <c r="FL468" s="372">
        <f t="shared" si="993"/>
        <v>0</v>
      </c>
      <c r="FM468" s="371">
        <f t="shared" si="994"/>
        <v>53.485207100591673</v>
      </c>
      <c r="FN468" s="372">
        <f t="shared" si="994"/>
        <v>53.576923076923052</v>
      </c>
      <c r="FO468" s="371">
        <f t="shared" si="995"/>
        <v>9038.9999999999927</v>
      </c>
      <c r="FP468" s="372">
        <f t="shared" si="995"/>
        <v>6964.9999999999964</v>
      </c>
      <c r="FQ468" s="424">
        <v>39</v>
      </c>
      <c r="FR468" s="425">
        <v>87</v>
      </c>
      <c r="FS468" s="371">
        <f t="shared" si="996"/>
        <v>39</v>
      </c>
      <c r="FT468" s="372">
        <f t="shared" si="996"/>
        <v>87</v>
      </c>
      <c r="FU468" s="426">
        <v>6.4102564102564097</v>
      </c>
      <c r="FV468" s="425">
        <v>5.3908045977011403</v>
      </c>
      <c r="FW468" s="371">
        <f t="shared" si="997"/>
        <v>249.99999999999997</v>
      </c>
      <c r="FX468" s="372">
        <f t="shared" si="997"/>
        <v>468.9999999999992</v>
      </c>
      <c r="FY468" s="426">
        <v>72.794871794871796</v>
      </c>
      <c r="FZ468" s="425">
        <v>56.931034482758598</v>
      </c>
      <c r="GA468" s="371">
        <f t="shared" si="998"/>
        <v>2839</v>
      </c>
      <c r="GB468" s="372">
        <f t="shared" si="998"/>
        <v>4952.9999999999982</v>
      </c>
      <c r="GC468" s="406">
        <f t="shared" si="962"/>
        <v>172</v>
      </c>
      <c r="GD468" s="372">
        <f t="shared" si="962"/>
        <v>154</v>
      </c>
      <c r="GE468" s="371">
        <f t="shared" si="962"/>
        <v>172</v>
      </c>
      <c r="GF468" s="372">
        <f t="shared" si="960"/>
        <v>154</v>
      </c>
      <c r="GG468" s="371">
        <f t="shared" si="999"/>
        <v>529.99999999999955</v>
      </c>
      <c r="GH468" s="372">
        <f t="shared" si="999"/>
        <v>453.49999999999898</v>
      </c>
      <c r="GI468" s="371">
        <f t="shared" si="1000"/>
        <v>11050.999999999993</v>
      </c>
      <c r="GJ468" s="372">
        <f t="shared" si="1000"/>
        <v>9928.9999999999945</v>
      </c>
      <c r="GK468" s="406">
        <f t="shared" si="963"/>
        <v>260</v>
      </c>
      <c r="GL468" s="372">
        <f t="shared" si="963"/>
        <v>196</v>
      </c>
      <c r="GM468" s="371">
        <f t="shared" si="963"/>
        <v>260</v>
      </c>
      <c r="GN468" s="372">
        <f t="shared" si="961"/>
        <v>196</v>
      </c>
      <c r="GO468" s="371">
        <f t="shared" si="1001"/>
        <v>1123.4999999999991</v>
      </c>
      <c r="GP468" s="372">
        <f t="shared" si="1001"/>
        <v>945.5</v>
      </c>
      <c r="GQ468" s="371">
        <f t="shared" si="1002"/>
        <v>16230.999999999989</v>
      </c>
      <c r="GR468" s="372">
        <f t="shared" si="1002"/>
        <v>12917</v>
      </c>
      <c r="GS468" s="406">
        <f t="shared" si="964"/>
        <v>432</v>
      </c>
      <c r="GT468" s="372">
        <f t="shared" si="964"/>
        <v>350</v>
      </c>
      <c r="GU468" s="371">
        <f t="shared" si="964"/>
        <v>432</v>
      </c>
      <c r="GV468" s="372">
        <f t="shared" si="964"/>
        <v>350</v>
      </c>
      <c r="GW468" s="371">
        <f t="shared" si="1003"/>
        <v>1653.4999999999986</v>
      </c>
      <c r="GX468" s="372">
        <f t="shared" si="1003"/>
        <v>1398.9999999999991</v>
      </c>
      <c r="GY468" s="371">
        <f t="shared" si="1003"/>
        <v>27281.999999999982</v>
      </c>
      <c r="GZ468" s="372">
        <f t="shared" si="1003"/>
        <v>22845.999999999993</v>
      </c>
      <c r="HA468" s="406">
        <f t="shared" si="965"/>
        <v>0</v>
      </c>
      <c r="HB468" s="372">
        <f t="shared" si="965"/>
        <v>0</v>
      </c>
      <c r="HC468" s="371">
        <f t="shared" si="965"/>
        <v>0</v>
      </c>
      <c r="HD468" s="372">
        <f t="shared" si="965"/>
        <v>0</v>
      </c>
      <c r="HE468" s="371" t="str">
        <f t="shared" si="966"/>
        <v/>
      </c>
      <c r="HF468" s="372" t="str">
        <f t="shared" si="966"/>
        <v/>
      </c>
      <c r="HG468" s="371" t="str">
        <f t="shared" si="1004"/>
        <v/>
      </c>
      <c r="HH468" s="372" t="str">
        <f t="shared" si="1004"/>
        <v/>
      </c>
      <c r="HI468" s="406">
        <f t="shared" si="1005"/>
        <v>1903.4999999999986</v>
      </c>
      <c r="HJ468" s="372">
        <f t="shared" si="1005"/>
        <v>1867.9999999999982</v>
      </c>
      <c r="HK468" s="371">
        <f t="shared" si="1006"/>
        <v>30120.999999999982</v>
      </c>
      <c r="HL468" s="371">
        <f t="shared" si="1006"/>
        <v>27798.999999999993</v>
      </c>
    </row>
    <row r="469" spans="1:220" ht="15">
      <c r="A469" s="512" t="s">
        <v>288</v>
      </c>
      <c r="B469" s="514" t="s">
        <v>540</v>
      </c>
      <c r="C469" s="115"/>
      <c r="D469" s="515">
        <v>231697</v>
      </c>
      <c r="E469" s="516">
        <v>9</v>
      </c>
      <c r="F469" s="676">
        <v>307</v>
      </c>
      <c r="G469" s="420">
        <v>353</v>
      </c>
      <c r="H469" s="421">
        <v>0</v>
      </c>
      <c r="I469" s="517">
        <v>0</v>
      </c>
      <c r="J469" s="371">
        <f t="shared" si="1071"/>
        <v>307</v>
      </c>
      <c r="K469" s="372">
        <f t="shared" si="1072"/>
        <v>353</v>
      </c>
      <c r="L469" s="420" t="s">
        <v>999</v>
      </c>
      <c r="M469" s="371">
        <f t="shared" si="1073"/>
        <v>307</v>
      </c>
      <c r="N469" s="372">
        <f t="shared" si="1074"/>
        <v>353</v>
      </c>
      <c r="O469" s="371">
        <f t="shared" si="1075"/>
        <v>307</v>
      </c>
      <c r="P469" s="372">
        <f t="shared" si="1076"/>
        <v>353</v>
      </c>
      <c r="Q469" s="424">
        <v>23</v>
      </c>
      <c r="R469" s="517">
        <v>15</v>
      </c>
      <c r="S469" s="371">
        <f t="shared" si="1077"/>
        <v>23</v>
      </c>
      <c r="T469" s="372">
        <f t="shared" si="1078"/>
        <v>15</v>
      </c>
      <c r="U469" s="426">
        <v>3</v>
      </c>
      <c r="V469" s="517">
        <v>6</v>
      </c>
      <c r="W469" s="371">
        <f t="shared" si="1079"/>
        <v>3</v>
      </c>
      <c r="X469" s="372">
        <f t="shared" si="1080"/>
        <v>6</v>
      </c>
      <c r="Y469" s="426"/>
      <c r="Z469" s="425"/>
      <c r="AA469" s="371">
        <f t="shared" si="1081"/>
        <v>0</v>
      </c>
      <c r="AB469" s="372">
        <f t="shared" si="1082"/>
        <v>0</v>
      </c>
      <c r="AC469" s="358">
        <f t="shared" si="1083"/>
        <v>26</v>
      </c>
      <c r="AD469" s="372">
        <f t="shared" si="1084"/>
        <v>21</v>
      </c>
      <c r="AE469" s="358">
        <f t="shared" si="1085"/>
        <v>26</v>
      </c>
      <c r="AF469" s="372">
        <f t="shared" si="1086"/>
        <v>21</v>
      </c>
      <c r="AG469" s="427">
        <v>2.52173913043478</v>
      </c>
      <c r="AH469" s="633">
        <v>2.6</v>
      </c>
      <c r="AI469" s="371">
        <f t="shared" si="1087"/>
        <v>57.999999999999943</v>
      </c>
      <c r="AJ469" s="372">
        <f t="shared" si="1088"/>
        <v>39</v>
      </c>
      <c r="AK469" s="426">
        <v>3</v>
      </c>
      <c r="AL469" s="633">
        <v>3.1666666666666599</v>
      </c>
      <c r="AM469" s="371">
        <f t="shared" si="1089"/>
        <v>9</v>
      </c>
      <c r="AN469" s="372">
        <f t="shared" si="1090"/>
        <v>18.999999999999957</v>
      </c>
      <c r="AO469" s="426"/>
      <c r="AP469" s="446"/>
      <c r="AQ469" s="371">
        <f t="shared" si="1091"/>
        <v>0</v>
      </c>
      <c r="AR469" s="372">
        <f t="shared" si="1092"/>
        <v>0</v>
      </c>
      <c r="AS469" s="371">
        <f t="shared" si="1093"/>
        <v>2.5769230769230749</v>
      </c>
      <c r="AT469" s="372">
        <f t="shared" si="1094"/>
        <v>2.7619047619047601</v>
      </c>
      <c r="AU469" s="371">
        <f t="shared" si="1095"/>
        <v>66.999999999999943</v>
      </c>
      <c r="AV469" s="372">
        <f t="shared" si="1096"/>
        <v>57.999999999999964</v>
      </c>
      <c r="AW469" s="426">
        <v>70.173913043478194</v>
      </c>
      <c r="AX469" s="633">
        <v>72.8</v>
      </c>
      <c r="AY469" s="371">
        <f t="shared" si="1097"/>
        <v>1613.9999999999984</v>
      </c>
      <c r="AZ469" s="372">
        <f t="shared" si="1098"/>
        <v>1092</v>
      </c>
      <c r="BA469" s="426">
        <v>73.3333333333333</v>
      </c>
      <c r="BB469" s="633">
        <v>62</v>
      </c>
      <c r="BC469" s="371">
        <f t="shared" si="1099"/>
        <v>219.99999999999989</v>
      </c>
      <c r="BD469" s="372">
        <f t="shared" si="1100"/>
        <v>372</v>
      </c>
      <c r="BE469" s="421"/>
      <c r="BF469" s="420"/>
      <c r="BG469" s="635">
        <f t="shared" si="1067"/>
        <v>0</v>
      </c>
      <c r="BH469" s="423">
        <f t="shared" si="1067"/>
        <v>0</v>
      </c>
      <c r="BI469" s="635">
        <f t="shared" si="1068"/>
        <v>70.538461538461462</v>
      </c>
      <c r="BJ469" s="423">
        <f t="shared" si="1068"/>
        <v>69.714285714285708</v>
      </c>
      <c r="BK469" s="635">
        <f t="shared" si="1069"/>
        <v>1833.999999999998</v>
      </c>
      <c r="BL469" s="423">
        <f t="shared" si="1069"/>
        <v>1463.9999999999998</v>
      </c>
      <c r="BM469" s="431">
        <v>41</v>
      </c>
      <c r="BN469" s="517">
        <v>38</v>
      </c>
      <c r="BO469" s="635">
        <f t="shared" si="1053"/>
        <v>41</v>
      </c>
      <c r="BP469" s="423">
        <f t="shared" si="1053"/>
        <v>38</v>
      </c>
      <c r="BQ469" s="426">
        <v>107</v>
      </c>
      <c r="BR469" s="517">
        <v>91</v>
      </c>
      <c r="BS469" s="635">
        <f t="shared" si="1055"/>
        <v>107</v>
      </c>
      <c r="BT469" s="423">
        <f t="shared" si="1055"/>
        <v>91</v>
      </c>
      <c r="BU469" s="426"/>
      <c r="BV469" s="425"/>
      <c r="BW469" s="635">
        <f t="shared" si="1057"/>
        <v>0</v>
      </c>
      <c r="BX469" s="423">
        <f t="shared" si="1057"/>
        <v>0</v>
      </c>
      <c r="BY469" s="636">
        <f t="shared" si="1059"/>
        <v>148</v>
      </c>
      <c r="BZ469" s="423">
        <f t="shared" si="1059"/>
        <v>129</v>
      </c>
      <c r="CA469" s="636">
        <f t="shared" si="1061"/>
        <v>148</v>
      </c>
      <c r="CB469" s="423">
        <f t="shared" si="1061"/>
        <v>129</v>
      </c>
      <c r="CC469" s="427">
        <v>3.5487804878048701</v>
      </c>
      <c r="CD469" s="633">
        <v>4.2631578947368398</v>
      </c>
      <c r="CE469" s="635">
        <f t="shared" si="1070"/>
        <v>145.49999999999969</v>
      </c>
      <c r="CF469" s="423">
        <f t="shared" si="1070"/>
        <v>161.99999999999991</v>
      </c>
      <c r="CG469" s="426">
        <v>5.7523364485981299</v>
      </c>
      <c r="CH469" s="633">
        <v>6.2362637362637301</v>
      </c>
      <c r="CI469" s="635">
        <f t="shared" si="1063"/>
        <v>615.49999999999989</v>
      </c>
      <c r="CJ469" s="423">
        <f t="shared" si="1063"/>
        <v>567.49999999999943</v>
      </c>
      <c r="CK469" s="426"/>
      <c r="CL469" s="446"/>
      <c r="CM469" s="637">
        <f t="shared" si="1021"/>
        <v>0</v>
      </c>
      <c r="CN469" s="423">
        <f t="shared" si="1021"/>
        <v>0</v>
      </c>
      <c r="CO469" s="635">
        <f t="shared" si="1023"/>
        <v>5.1418918918918886</v>
      </c>
      <c r="CP469" s="423">
        <f t="shared" si="1023"/>
        <v>5.6550387596899174</v>
      </c>
      <c r="CQ469" s="635">
        <f t="shared" si="1025"/>
        <v>760.99999999999955</v>
      </c>
      <c r="CR469" s="423">
        <f t="shared" si="1025"/>
        <v>729.49999999999932</v>
      </c>
      <c r="CS469" s="426">
        <v>69.439024390243901</v>
      </c>
      <c r="CT469" s="633">
        <v>67.763157894736807</v>
      </c>
      <c r="CU469" s="635">
        <f t="shared" si="1027"/>
        <v>2847</v>
      </c>
      <c r="CV469" s="423">
        <f t="shared" si="1027"/>
        <v>2574.9999999999986</v>
      </c>
      <c r="CW469" s="426">
        <v>73.056074766355096</v>
      </c>
      <c r="CX469" s="633">
        <v>73.120879120879096</v>
      </c>
      <c r="CY469" s="635">
        <f t="shared" si="1029"/>
        <v>7816.9999999999955</v>
      </c>
      <c r="CZ469" s="423">
        <f t="shared" si="1029"/>
        <v>6653.9999999999973</v>
      </c>
      <c r="DA469" s="421"/>
      <c r="DB469" s="420"/>
      <c r="DC469" s="635">
        <f t="shared" si="1031"/>
        <v>0</v>
      </c>
      <c r="DD469" s="423">
        <f t="shared" si="1031"/>
        <v>0</v>
      </c>
      <c r="DE469" s="635">
        <f t="shared" si="1033"/>
        <v>72.054054054054035</v>
      </c>
      <c r="DF469" s="423">
        <f t="shared" si="1033"/>
        <v>71.542635658914705</v>
      </c>
      <c r="DG469" s="635">
        <f t="shared" si="1035"/>
        <v>10663.999999999996</v>
      </c>
      <c r="DH469" s="423">
        <f t="shared" si="1035"/>
        <v>9228.9999999999964</v>
      </c>
      <c r="DI469" s="635">
        <f t="shared" si="1037"/>
        <v>174</v>
      </c>
      <c r="DJ469" s="423">
        <f t="shared" si="1037"/>
        <v>150</v>
      </c>
      <c r="DK469" s="635">
        <f t="shared" si="1037"/>
        <v>174</v>
      </c>
      <c r="DL469" s="423">
        <f t="shared" si="1040"/>
        <v>150</v>
      </c>
      <c r="DM469" s="635">
        <f t="shared" si="1041"/>
        <v>4.7586206896551699</v>
      </c>
      <c r="DN469" s="423">
        <f t="shared" si="1041"/>
        <v>5.2499999999999956</v>
      </c>
      <c r="DO469" s="635">
        <f t="shared" si="1043"/>
        <v>827.99999999999955</v>
      </c>
      <c r="DP469" s="423">
        <f t="shared" si="1043"/>
        <v>787.49999999999932</v>
      </c>
      <c r="DQ469" s="635">
        <f t="shared" si="1045"/>
        <v>71.827586206896527</v>
      </c>
      <c r="DR469" s="423">
        <f t="shared" si="1045"/>
        <v>71.286666666666648</v>
      </c>
      <c r="DS469" s="635">
        <f t="shared" si="1047"/>
        <v>12497.999999999996</v>
      </c>
      <c r="DT469" s="423">
        <f t="shared" si="1047"/>
        <v>10692.999999999996</v>
      </c>
      <c r="DU469" s="424">
        <v>24</v>
      </c>
      <c r="DV469" s="517">
        <v>27</v>
      </c>
      <c r="DW469" s="635">
        <f t="shared" si="1049"/>
        <v>24</v>
      </c>
      <c r="DX469" s="423">
        <f t="shared" si="1049"/>
        <v>27</v>
      </c>
      <c r="DY469" s="426">
        <v>39</v>
      </c>
      <c r="DZ469" s="517">
        <v>39</v>
      </c>
      <c r="EA469" s="635">
        <f t="shared" si="1013"/>
        <v>39</v>
      </c>
      <c r="EB469" s="423">
        <f t="shared" si="1013"/>
        <v>39</v>
      </c>
      <c r="EC469" s="426"/>
      <c r="ED469" s="425"/>
      <c r="EE469" s="635">
        <f t="shared" si="1015"/>
        <v>0</v>
      </c>
      <c r="EF469" s="423">
        <f t="shared" si="1015"/>
        <v>0</v>
      </c>
      <c r="EG469" s="636">
        <f t="shared" si="1017"/>
        <v>63</v>
      </c>
      <c r="EH469" s="423">
        <f t="shared" si="1017"/>
        <v>66</v>
      </c>
      <c r="EI469" s="636">
        <f t="shared" si="1019"/>
        <v>63</v>
      </c>
      <c r="EJ469" s="423">
        <f t="shared" si="1019"/>
        <v>66</v>
      </c>
      <c r="EK469" s="427">
        <v>2.6458333333333299</v>
      </c>
      <c r="EL469" s="634">
        <v>2.7962962962962901</v>
      </c>
      <c r="EM469" s="635">
        <f t="shared" si="1065"/>
        <v>63.499999999999915</v>
      </c>
      <c r="EN469" s="423">
        <f t="shared" si="1065"/>
        <v>75.499999999999829</v>
      </c>
      <c r="EO469" s="426">
        <v>4.0769230769230704</v>
      </c>
      <c r="EP469" s="634">
        <v>4.5256410256410202</v>
      </c>
      <c r="EQ469" s="635">
        <f t="shared" si="1051"/>
        <v>158.99999999999974</v>
      </c>
      <c r="ER469" s="423">
        <f t="shared" si="1051"/>
        <v>176.4999999999998</v>
      </c>
      <c r="ES469" s="426"/>
      <c r="ET469" s="446"/>
      <c r="EU469" s="371">
        <f t="shared" si="1101"/>
        <v>0</v>
      </c>
      <c r="EV469" s="372">
        <f t="shared" si="1102"/>
        <v>0</v>
      </c>
      <c r="EW469" s="371">
        <f t="shared" si="989"/>
        <v>3.5317460317460263</v>
      </c>
      <c r="EX469" s="372">
        <f t="shared" si="989"/>
        <v>3.8181818181818126</v>
      </c>
      <c r="EY469" s="371">
        <f t="shared" si="990"/>
        <v>222.49999999999966</v>
      </c>
      <c r="EZ469" s="372">
        <f t="shared" si="990"/>
        <v>251.99999999999963</v>
      </c>
      <c r="FA469" s="426">
        <v>55.7083333333333</v>
      </c>
      <c r="FB469" s="633">
        <v>67.518518518518505</v>
      </c>
      <c r="FC469" s="371">
        <f t="shared" si="991"/>
        <v>1336.9999999999991</v>
      </c>
      <c r="FD469" s="372">
        <f t="shared" si="991"/>
        <v>1822.9999999999995</v>
      </c>
      <c r="FE469" s="426">
        <v>51.871794871794798</v>
      </c>
      <c r="FF469" s="633">
        <v>52.435897435897402</v>
      </c>
      <c r="FG469" s="371">
        <f t="shared" si="992"/>
        <v>2022.999999999997</v>
      </c>
      <c r="FH469" s="372">
        <f t="shared" si="992"/>
        <v>2044.9999999999986</v>
      </c>
      <c r="FI469" s="421"/>
      <c r="FJ469" s="420"/>
      <c r="FK469" s="371">
        <f t="shared" si="993"/>
        <v>0</v>
      </c>
      <c r="FL469" s="372">
        <f t="shared" si="993"/>
        <v>0</v>
      </c>
      <c r="FM469" s="371">
        <f t="shared" si="994"/>
        <v>53.333333333333279</v>
      </c>
      <c r="FN469" s="372">
        <f t="shared" si="994"/>
        <v>58.606060606060581</v>
      </c>
      <c r="FO469" s="371">
        <f t="shared" si="995"/>
        <v>3359.9999999999964</v>
      </c>
      <c r="FP469" s="372">
        <f t="shared" si="995"/>
        <v>3867.9999999999982</v>
      </c>
      <c r="FQ469" s="424">
        <v>70</v>
      </c>
      <c r="FR469" s="425">
        <v>137</v>
      </c>
      <c r="FS469" s="371">
        <f t="shared" si="996"/>
        <v>70</v>
      </c>
      <c r="FT469" s="372">
        <f t="shared" si="996"/>
        <v>137</v>
      </c>
      <c r="FU469" s="426">
        <v>6.25714285714285</v>
      </c>
      <c r="FV469" s="425">
        <v>3.6642335766423302</v>
      </c>
      <c r="FW469" s="371">
        <f t="shared" si="997"/>
        <v>437.99999999999949</v>
      </c>
      <c r="FX469" s="372">
        <f t="shared" si="997"/>
        <v>501.99999999999926</v>
      </c>
      <c r="FY469" s="426">
        <v>67.271428571428501</v>
      </c>
      <c r="FZ469" s="425">
        <v>40.2919708029197</v>
      </c>
      <c r="GA469" s="371">
        <f t="shared" si="998"/>
        <v>4708.9999999999955</v>
      </c>
      <c r="GB469" s="372">
        <f t="shared" si="998"/>
        <v>5519.9999999999991</v>
      </c>
      <c r="GC469" s="406">
        <f t="shared" si="962"/>
        <v>88</v>
      </c>
      <c r="GD469" s="372">
        <f t="shared" si="962"/>
        <v>80</v>
      </c>
      <c r="GE469" s="371">
        <f t="shared" si="962"/>
        <v>88</v>
      </c>
      <c r="GF469" s="372">
        <f t="shared" si="960"/>
        <v>80</v>
      </c>
      <c r="GG469" s="371">
        <f t="shared" si="999"/>
        <v>266.99999999999955</v>
      </c>
      <c r="GH469" s="372">
        <f t="shared" si="999"/>
        <v>276.49999999999977</v>
      </c>
      <c r="GI469" s="371">
        <f t="shared" si="1000"/>
        <v>5797.9999999999973</v>
      </c>
      <c r="GJ469" s="372">
        <f t="shared" si="1000"/>
        <v>5489.9999999999982</v>
      </c>
      <c r="GK469" s="406">
        <f t="shared" si="963"/>
        <v>149</v>
      </c>
      <c r="GL469" s="372">
        <f t="shared" si="963"/>
        <v>136</v>
      </c>
      <c r="GM469" s="371">
        <f t="shared" si="963"/>
        <v>149</v>
      </c>
      <c r="GN469" s="372">
        <f t="shared" si="961"/>
        <v>136</v>
      </c>
      <c r="GO469" s="371">
        <f t="shared" si="1001"/>
        <v>783.49999999999966</v>
      </c>
      <c r="GP469" s="372">
        <f t="shared" si="1001"/>
        <v>762.9999999999992</v>
      </c>
      <c r="GQ469" s="371">
        <f t="shared" si="1002"/>
        <v>10059.999999999993</v>
      </c>
      <c r="GR469" s="372">
        <f t="shared" si="1002"/>
        <v>9070.9999999999964</v>
      </c>
      <c r="GS469" s="406">
        <f t="shared" si="964"/>
        <v>237</v>
      </c>
      <c r="GT469" s="372">
        <f t="shared" si="964"/>
        <v>216</v>
      </c>
      <c r="GU469" s="371">
        <f t="shared" si="964"/>
        <v>237</v>
      </c>
      <c r="GV469" s="372">
        <f t="shared" si="964"/>
        <v>216</v>
      </c>
      <c r="GW469" s="371">
        <f t="shared" si="1003"/>
        <v>1050.4999999999991</v>
      </c>
      <c r="GX469" s="372">
        <f t="shared" si="1003"/>
        <v>1039.4999999999991</v>
      </c>
      <c r="GY469" s="371">
        <f t="shared" si="1003"/>
        <v>15857.999999999989</v>
      </c>
      <c r="GZ469" s="372">
        <f t="shared" si="1003"/>
        <v>14560.999999999995</v>
      </c>
      <c r="HA469" s="406">
        <f t="shared" si="965"/>
        <v>0</v>
      </c>
      <c r="HB469" s="372">
        <f t="shared" si="965"/>
        <v>0</v>
      </c>
      <c r="HC469" s="371">
        <f t="shared" si="965"/>
        <v>0</v>
      </c>
      <c r="HD469" s="372">
        <f t="shared" si="965"/>
        <v>0</v>
      </c>
      <c r="HE469" s="371" t="str">
        <f t="shared" si="966"/>
        <v/>
      </c>
      <c r="HF469" s="372" t="str">
        <f t="shared" si="966"/>
        <v/>
      </c>
      <c r="HG469" s="371" t="str">
        <f t="shared" si="1004"/>
        <v/>
      </c>
      <c r="HH469" s="372" t="str">
        <f t="shared" si="1004"/>
        <v/>
      </c>
      <c r="HI469" s="406">
        <f t="shared" si="1005"/>
        <v>1488.4999999999986</v>
      </c>
      <c r="HJ469" s="372">
        <f t="shared" si="1005"/>
        <v>1541.4999999999982</v>
      </c>
      <c r="HK469" s="371">
        <f t="shared" si="1006"/>
        <v>20566.999999999989</v>
      </c>
      <c r="HL469" s="371">
        <f t="shared" si="1006"/>
        <v>20080.999999999993</v>
      </c>
    </row>
    <row r="470" spans="1:220" ht="15">
      <c r="A470" s="512" t="s">
        <v>288</v>
      </c>
      <c r="B470" s="514" t="s">
        <v>541</v>
      </c>
      <c r="C470" s="115"/>
      <c r="D470" s="515">
        <v>231882</v>
      </c>
      <c r="E470" s="516">
        <v>9</v>
      </c>
      <c r="F470" s="676">
        <v>229</v>
      </c>
      <c r="G470" s="420">
        <v>192</v>
      </c>
      <c r="H470" s="421">
        <v>0</v>
      </c>
      <c r="I470" s="517">
        <v>0</v>
      </c>
      <c r="J470" s="371">
        <f t="shared" si="1071"/>
        <v>229</v>
      </c>
      <c r="K470" s="372">
        <f t="shared" si="1072"/>
        <v>192</v>
      </c>
      <c r="L470" s="420" t="s">
        <v>999</v>
      </c>
      <c r="M470" s="371">
        <f t="shared" si="1073"/>
        <v>229</v>
      </c>
      <c r="N470" s="372">
        <f t="shared" si="1074"/>
        <v>192</v>
      </c>
      <c r="O470" s="371">
        <f t="shared" si="1075"/>
        <v>229</v>
      </c>
      <c r="P470" s="372">
        <f t="shared" si="1076"/>
        <v>192</v>
      </c>
      <c r="Q470" s="424">
        <v>12</v>
      </c>
      <c r="R470" s="517">
        <v>3</v>
      </c>
      <c r="S470" s="371">
        <f t="shared" si="1077"/>
        <v>12</v>
      </c>
      <c r="T470" s="372">
        <f t="shared" si="1078"/>
        <v>3</v>
      </c>
      <c r="U470" s="426">
        <v>6</v>
      </c>
      <c r="V470" s="517">
        <v>13</v>
      </c>
      <c r="W470" s="371">
        <f t="shared" si="1079"/>
        <v>6</v>
      </c>
      <c r="X470" s="372">
        <f t="shared" si="1080"/>
        <v>13</v>
      </c>
      <c r="Y470" s="426"/>
      <c r="Z470" s="425"/>
      <c r="AA470" s="371">
        <f t="shared" si="1081"/>
        <v>0</v>
      </c>
      <c r="AB470" s="372">
        <f t="shared" si="1082"/>
        <v>0</v>
      </c>
      <c r="AC470" s="358">
        <f t="shared" si="1083"/>
        <v>18</v>
      </c>
      <c r="AD470" s="372">
        <f t="shared" si="1084"/>
        <v>16</v>
      </c>
      <c r="AE470" s="358">
        <f t="shared" si="1085"/>
        <v>18</v>
      </c>
      <c r="AF470" s="372">
        <f t="shared" si="1086"/>
        <v>16</v>
      </c>
      <c r="AG470" s="427">
        <v>2.25</v>
      </c>
      <c r="AH470" s="633">
        <v>2.6666666666666599</v>
      </c>
      <c r="AI470" s="371">
        <f t="shared" si="1087"/>
        <v>27</v>
      </c>
      <c r="AJ470" s="372">
        <f t="shared" si="1088"/>
        <v>7.9999999999999796</v>
      </c>
      <c r="AK470" s="426">
        <v>2.3333333333333299</v>
      </c>
      <c r="AL470" s="633">
        <v>2.6923076923076898</v>
      </c>
      <c r="AM470" s="371">
        <f t="shared" si="1089"/>
        <v>13.999999999999979</v>
      </c>
      <c r="AN470" s="372">
        <f t="shared" si="1090"/>
        <v>34.999999999999972</v>
      </c>
      <c r="AO470" s="426"/>
      <c r="AP470" s="446"/>
      <c r="AQ470" s="371">
        <f t="shared" si="1091"/>
        <v>0</v>
      </c>
      <c r="AR470" s="372">
        <f t="shared" si="1092"/>
        <v>0</v>
      </c>
      <c r="AS470" s="371">
        <f t="shared" si="1093"/>
        <v>2.2777777777777768</v>
      </c>
      <c r="AT470" s="372">
        <f t="shared" si="1094"/>
        <v>2.6874999999999969</v>
      </c>
      <c r="AU470" s="371">
        <f t="shared" si="1095"/>
        <v>40.999999999999986</v>
      </c>
      <c r="AV470" s="372">
        <f t="shared" si="1096"/>
        <v>42.99999999999995</v>
      </c>
      <c r="AW470" s="426">
        <v>67.1666666666666</v>
      </c>
      <c r="AX470" s="633">
        <v>58.3333333333333</v>
      </c>
      <c r="AY470" s="371">
        <f t="shared" si="1097"/>
        <v>805.9999999999992</v>
      </c>
      <c r="AZ470" s="372">
        <f t="shared" si="1098"/>
        <v>174.99999999999989</v>
      </c>
      <c r="BA470" s="426">
        <v>59.1666666666666</v>
      </c>
      <c r="BB470" s="633">
        <v>64.538461538461505</v>
      </c>
      <c r="BC470" s="371">
        <f t="shared" si="1099"/>
        <v>354.9999999999996</v>
      </c>
      <c r="BD470" s="372">
        <f t="shared" si="1100"/>
        <v>838.99999999999955</v>
      </c>
      <c r="BE470" s="421"/>
      <c r="BF470" s="420"/>
      <c r="BG470" s="635">
        <f t="shared" si="1067"/>
        <v>0</v>
      </c>
      <c r="BH470" s="423">
        <f t="shared" si="1067"/>
        <v>0</v>
      </c>
      <c r="BI470" s="635">
        <f t="shared" si="1068"/>
        <v>64.499999999999943</v>
      </c>
      <c r="BJ470" s="423">
        <f t="shared" si="1068"/>
        <v>63.374999999999964</v>
      </c>
      <c r="BK470" s="635">
        <f t="shared" si="1069"/>
        <v>1160.9999999999991</v>
      </c>
      <c r="BL470" s="423">
        <f t="shared" si="1069"/>
        <v>1013.9999999999994</v>
      </c>
      <c r="BM470" s="431">
        <v>28</v>
      </c>
      <c r="BN470" s="517">
        <v>20</v>
      </c>
      <c r="BO470" s="635">
        <f t="shared" si="1053"/>
        <v>28</v>
      </c>
      <c r="BP470" s="423">
        <f t="shared" si="1053"/>
        <v>20</v>
      </c>
      <c r="BQ470" s="426">
        <v>107</v>
      </c>
      <c r="BR470" s="517">
        <v>88</v>
      </c>
      <c r="BS470" s="635">
        <f t="shared" si="1055"/>
        <v>107</v>
      </c>
      <c r="BT470" s="423">
        <f t="shared" si="1055"/>
        <v>88</v>
      </c>
      <c r="BU470" s="426"/>
      <c r="BV470" s="425"/>
      <c r="BW470" s="635">
        <f t="shared" si="1057"/>
        <v>0</v>
      </c>
      <c r="BX470" s="423">
        <f t="shared" si="1057"/>
        <v>0</v>
      </c>
      <c r="BY470" s="636">
        <f t="shared" si="1059"/>
        <v>135</v>
      </c>
      <c r="BZ470" s="423">
        <f t="shared" si="1059"/>
        <v>108</v>
      </c>
      <c r="CA470" s="636">
        <f t="shared" si="1061"/>
        <v>135</v>
      </c>
      <c r="CB470" s="423">
        <f t="shared" si="1061"/>
        <v>108</v>
      </c>
      <c r="CC470" s="427">
        <v>3.3928571428571401</v>
      </c>
      <c r="CD470" s="633">
        <v>3.5</v>
      </c>
      <c r="CE470" s="635">
        <f t="shared" si="1070"/>
        <v>94.999999999999929</v>
      </c>
      <c r="CF470" s="423">
        <f t="shared" si="1070"/>
        <v>70</v>
      </c>
      <c r="CG470" s="426">
        <v>5.8551401869158797</v>
      </c>
      <c r="CH470" s="633">
        <v>5.9375</v>
      </c>
      <c r="CI470" s="635">
        <f t="shared" si="1063"/>
        <v>626.49999999999909</v>
      </c>
      <c r="CJ470" s="423">
        <f t="shared" si="1063"/>
        <v>522.5</v>
      </c>
      <c r="CK470" s="426"/>
      <c r="CL470" s="446"/>
      <c r="CM470" s="637">
        <f t="shared" si="1021"/>
        <v>0</v>
      </c>
      <c r="CN470" s="423">
        <f t="shared" si="1021"/>
        <v>0</v>
      </c>
      <c r="CO470" s="635">
        <f t="shared" si="1023"/>
        <v>5.344444444444437</v>
      </c>
      <c r="CP470" s="423">
        <f t="shared" si="1023"/>
        <v>5.4861111111111107</v>
      </c>
      <c r="CQ470" s="635">
        <f t="shared" si="1025"/>
        <v>721.49999999999898</v>
      </c>
      <c r="CR470" s="423">
        <f t="shared" si="1025"/>
        <v>592.5</v>
      </c>
      <c r="CS470" s="426">
        <v>67.928571428571402</v>
      </c>
      <c r="CT470" s="633">
        <v>67.7</v>
      </c>
      <c r="CU470" s="635">
        <f t="shared" si="1027"/>
        <v>1901.9999999999993</v>
      </c>
      <c r="CV470" s="423">
        <f t="shared" si="1027"/>
        <v>1354</v>
      </c>
      <c r="CW470" s="426">
        <v>73.065420560747597</v>
      </c>
      <c r="CX470" s="633">
        <v>80.886363636363598</v>
      </c>
      <c r="CY470" s="635">
        <f t="shared" si="1029"/>
        <v>7817.9999999999927</v>
      </c>
      <c r="CZ470" s="423">
        <f t="shared" si="1029"/>
        <v>7117.9999999999964</v>
      </c>
      <c r="DA470" s="421"/>
      <c r="DB470" s="420"/>
      <c r="DC470" s="635">
        <f t="shared" si="1031"/>
        <v>0</v>
      </c>
      <c r="DD470" s="423">
        <f t="shared" si="1031"/>
        <v>0</v>
      </c>
      <c r="DE470" s="635">
        <f t="shared" si="1033"/>
        <v>71.999999999999943</v>
      </c>
      <c r="DF470" s="423">
        <f t="shared" si="1033"/>
        <v>78.444444444444414</v>
      </c>
      <c r="DG470" s="635">
        <f t="shared" si="1035"/>
        <v>9719.9999999999927</v>
      </c>
      <c r="DH470" s="423">
        <f t="shared" si="1035"/>
        <v>8471.9999999999964</v>
      </c>
      <c r="DI470" s="635">
        <f t="shared" si="1037"/>
        <v>153</v>
      </c>
      <c r="DJ470" s="423">
        <f t="shared" si="1037"/>
        <v>124</v>
      </c>
      <c r="DK470" s="635">
        <f t="shared" si="1037"/>
        <v>153</v>
      </c>
      <c r="DL470" s="423">
        <f t="shared" si="1040"/>
        <v>124</v>
      </c>
      <c r="DM470" s="635">
        <f t="shared" si="1041"/>
        <v>4.9836601307189472</v>
      </c>
      <c r="DN470" s="423">
        <f t="shared" si="1041"/>
        <v>5.125</v>
      </c>
      <c r="DO470" s="635">
        <f t="shared" si="1043"/>
        <v>762.49999999999898</v>
      </c>
      <c r="DP470" s="423">
        <f t="shared" si="1043"/>
        <v>635.5</v>
      </c>
      <c r="DQ470" s="635">
        <f t="shared" si="1045"/>
        <v>71.117647058823479</v>
      </c>
      <c r="DR470" s="423">
        <f t="shared" si="1045"/>
        <v>76.499999999999972</v>
      </c>
      <c r="DS470" s="635">
        <f t="shared" si="1047"/>
        <v>10880.999999999993</v>
      </c>
      <c r="DT470" s="423">
        <f t="shared" si="1047"/>
        <v>9485.9999999999964</v>
      </c>
      <c r="DU470" s="424">
        <v>5</v>
      </c>
      <c r="DV470" s="517">
        <v>4</v>
      </c>
      <c r="DW470" s="635">
        <f t="shared" si="1049"/>
        <v>5</v>
      </c>
      <c r="DX470" s="423">
        <f t="shared" si="1049"/>
        <v>4</v>
      </c>
      <c r="DY470" s="426">
        <v>15</v>
      </c>
      <c r="DZ470" s="517">
        <v>10</v>
      </c>
      <c r="EA470" s="635">
        <f t="shared" si="1013"/>
        <v>15</v>
      </c>
      <c r="EB470" s="423">
        <f t="shared" si="1013"/>
        <v>10</v>
      </c>
      <c r="EC470" s="426"/>
      <c r="ED470" s="425"/>
      <c r="EE470" s="635">
        <f t="shared" si="1015"/>
        <v>0</v>
      </c>
      <c r="EF470" s="423">
        <f t="shared" si="1015"/>
        <v>0</v>
      </c>
      <c r="EG470" s="636">
        <f t="shared" si="1017"/>
        <v>20</v>
      </c>
      <c r="EH470" s="423">
        <f t="shared" si="1017"/>
        <v>14</v>
      </c>
      <c r="EI470" s="636">
        <f t="shared" si="1019"/>
        <v>20</v>
      </c>
      <c r="EJ470" s="423">
        <f t="shared" si="1019"/>
        <v>14</v>
      </c>
      <c r="EK470" s="427">
        <v>2.2000000000000002</v>
      </c>
      <c r="EL470" s="634">
        <v>2.75</v>
      </c>
      <c r="EM470" s="635">
        <f t="shared" si="1065"/>
        <v>11</v>
      </c>
      <c r="EN470" s="423">
        <f t="shared" si="1065"/>
        <v>11</v>
      </c>
      <c r="EO470" s="426">
        <v>6.6</v>
      </c>
      <c r="EP470" s="634">
        <v>5.15</v>
      </c>
      <c r="EQ470" s="635">
        <f t="shared" si="1051"/>
        <v>99</v>
      </c>
      <c r="ER470" s="423">
        <f t="shared" si="1051"/>
        <v>51.5</v>
      </c>
      <c r="ES470" s="426"/>
      <c r="ET470" s="446"/>
      <c r="EU470" s="371">
        <f t="shared" si="1101"/>
        <v>0</v>
      </c>
      <c r="EV470" s="372">
        <f t="shared" si="1102"/>
        <v>0</v>
      </c>
      <c r="EW470" s="371">
        <f t="shared" si="989"/>
        <v>5.5</v>
      </c>
      <c r="EX470" s="372">
        <f t="shared" si="989"/>
        <v>4.4642857142857144</v>
      </c>
      <c r="EY470" s="371">
        <f t="shared" si="990"/>
        <v>110</v>
      </c>
      <c r="EZ470" s="372">
        <f t="shared" si="990"/>
        <v>62.5</v>
      </c>
      <c r="FA470" s="426">
        <v>59.4</v>
      </c>
      <c r="FB470" s="633">
        <v>55.25</v>
      </c>
      <c r="FC470" s="371">
        <f t="shared" si="991"/>
        <v>297</v>
      </c>
      <c r="FD470" s="372">
        <f t="shared" si="991"/>
        <v>221</v>
      </c>
      <c r="FE470" s="426">
        <v>58.066666666666599</v>
      </c>
      <c r="FF470" s="633">
        <v>48.4</v>
      </c>
      <c r="FG470" s="371">
        <f t="shared" si="992"/>
        <v>870.99999999999898</v>
      </c>
      <c r="FH470" s="372">
        <f t="shared" si="992"/>
        <v>484</v>
      </c>
      <c r="FI470" s="421"/>
      <c r="FJ470" s="420"/>
      <c r="FK470" s="371">
        <f t="shared" si="993"/>
        <v>0</v>
      </c>
      <c r="FL470" s="372">
        <f t="shared" si="993"/>
        <v>0</v>
      </c>
      <c r="FM470" s="371">
        <f t="shared" si="994"/>
        <v>58.399999999999956</v>
      </c>
      <c r="FN470" s="372">
        <f t="shared" si="994"/>
        <v>50.357142857142854</v>
      </c>
      <c r="FO470" s="371">
        <f t="shared" si="995"/>
        <v>1167.9999999999991</v>
      </c>
      <c r="FP470" s="372">
        <f t="shared" si="995"/>
        <v>705</v>
      </c>
      <c r="FQ470" s="424">
        <v>56</v>
      </c>
      <c r="FR470" s="425">
        <v>54</v>
      </c>
      <c r="FS470" s="371">
        <f t="shared" si="996"/>
        <v>56</v>
      </c>
      <c r="FT470" s="372">
        <f t="shared" si="996"/>
        <v>54</v>
      </c>
      <c r="FU470" s="426">
        <v>7.83928571428571</v>
      </c>
      <c r="FV470" s="425">
        <v>5.5925925925925899</v>
      </c>
      <c r="FW470" s="371">
        <f t="shared" si="997"/>
        <v>438.99999999999977</v>
      </c>
      <c r="FX470" s="372">
        <f t="shared" si="997"/>
        <v>301.99999999999983</v>
      </c>
      <c r="FY470" s="426">
        <v>65.107142857142804</v>
      </c>
      <c r="FZ470" s="425">
        <v>57.462962962962898</v>
      </c>
      <c r="GA470" s="371">
        <f t="shared" si="998"/>
        <v>3645.9999999999973</v>
      </c>
      <c r="GB470" s="372">
        <f t="shared" si="998"/>
        <v>3102.9999999999964</v>
      </c>
      <c r="GC470" s="406">
        <f t="shared" si="962"/>
        <v>45</v>
      </c>
      <c r="GD470" s="372">
        <f t="shared" si="962"/>
        <v>27</v>
      </c>
      <c r="GE470" s="371">
        <f t="shared" si="962"/>
        <v>45</v>
      </c>
      <c r="GF470" s="372">
        <f t="shared" si="962"/>
        <v>27</v>
      </c>
      <c r="GG470" s="371">
        <f t="shared" si="999"/>
        <v>132.99999999999994</v>
      </c>
      <c r="GH470" s="372">
        <f t="shared" si="999"/>
        <v>88.999999999999986</v>
      </c>
      <c r="GI470" s="371">
        <f t="shared" si="1000"/>
        <v>3004.9999999999986</v>
      </c>
      <c r="GJ470" s="372">
        <f t="shared" si="1000"/>
        <v>1750</v>
      </c>
      <c r="GK470" s="406">
        <f t="shared" si="963"/>
        <v>128</v>
      </c>
      <c r="GL470" s="372">
        <f t="shared" si="963"/>
        <v>111</v>
      </c>
      <c r="GM470" s="371">
        <f t="shared" si="963"/>
        <v>128</v>
      </c>
      <c r="GN470" s="372">
        <f t="shared" si="963"/>
        <v>111</v>
      </c>
      <c r="GO470" s="371">
        <f t="shared" si="1001"/>
        <v>739.49999999999909</v>
      </c>
      <c r="GP470" s="372">
        <f t="shared" si="1001"/>
        <v>609</v>
      </c>
      <c r="GQ470" s="371">
        <f t="shared" si="1002"/>
        <v>9043.9999999999909</v>
      </c>
      <c r="GR470" s="372">
        <f t="shared" si="1002"/>
        <v>8440.9999999999964</v>
      </c>
      <c r="GS470" s="406">
        <f t="shared" si="964"/>
        <v>173</v>
      </c>
      <c r="GT470" s="372">
        <f t="shared" si="964"/>
        <v>138</v>
      </c>
      <c r="GU470" s="371">
        <f t="shared" si="964"/>
        <v>173</v>
      </c>
      <c r="GV470" s="372">
        <f t="shared" ref="GV470:GV508" si="1103">+GN470+GF470</f>
        <v>138</v>
      </c>
      <c r="GW470" s="371">
        <f t="shared" si="1003"/>
        <v>872.49999999999909</v>
      </c>
      <c r="GX470" s="372">
        <f t="shared" si="1003"/>
        <v>698</v>
      </c>
      <c r="GY470" s="371">
        <f t="shared" si="1003"/>
        <v>12048.999999999989</v>
      </c>
      <c r="GZ470" s="372">
        <f t="shared" si="1003"/>
        <v>10190.999999999996</v>
      </c>
      <c r="HA470" s="406">
        <f t="shared" si="965"/>
        <v>0</v>
      </c>
      <c r="HB470" s="372">
        <f t="shared" si="965"/>
        <v>0</v>
      </c>
      <c r="HC470" s="371">
        <f t="shared" si="965"/>
        <v>0</v>
      </c>
      <c r="HD470" s="372">
        <f t="shared" ref="HD470:HD508" si="1104">(AB470+BX470+EF470)</f>
        <v>0</v>
      </c>
      <c r="HE470" s="371" t="str">
        <f t="shared" si="966"/>
        <v/>
      </c>
      <c r="HF470" s="372" t="str">
        <f t="shared" si="966"/>
        <v/>
      </c>
      <c r="HG470" s="371" t="str">
        <f t="shared" si="1004"/>
        <v/>
      </c>
      <c r="HH470" s="372" t="str">
        <f t="shared" si="1004"/>
        <v/>
      </c>
      <c r="HI470" s="406">
        <f t="shared" si="1005"/>
        <v>1311.4999999999986</v>
      </c>
      <c r="HJ470" s="372">
        <f t="shared" si="1005"/>
        <v>999.99999999999977</v>
      </c>
      <c r="HK470" s="371">
        <f t="shared" si="1006"/>
        <v>15694.999999999989</v>
      </c>
      <c r="HL470" s="371">
        <f t="shared" si="1006"/>
        <v>13293.999999999993</v>
      </c>
    </row>
    <row r="471" spans="1:220" ht="15">
      <c r="A471" s="512" t="s">
        <v>288</v>
      </c>
      <c r="B471" s="514" t="s">
        <v>542</v>
      </c>
      <c r="C471" s="115"/>
      <c r="D471" s="515">
        <v>232195</v>
      </c>
      <c r="E471" s="516">
        <v>9</v>
      </c>
      <c r="F471" s="676">
        <v>508</v>
      </c>
      <c r="G471" s="420">
        <v>545</v>
      </c>
      <c r="H471" s="421">
        <v>0</v>
      </c>
      <c r="I471" s="517">
        <v>0</v>
      </c>
      <c r="J471" s="371">
        <f t="shared" si="1071"/>
        <v>508</v>
      </c>
      <c r="K471" s="372">
        <f t="shared" si="1072"/>
        <v>545</v>
      </c>
      <c r="L471" s="420" t="s">
        <v>999</v>
      </c>
      <c r="M471" s="371">
        <f t="shared" si="1073"/>
        <v>508</v>
      </c>
      <c r="N471" s="372">
        <f t="shared" si="1074"/>
        <v>545</v>
      </c>
      <c r="O471" s="371">
        <f t="shared" si="1075"/>
        <v>508</v>
      </c>
      <c r="P471" s="372">
        <f t="shared" si="1076"/>
        <v>545</v>
      </c>
      <c r="Q471" s="424">
        <v>16</v>
      </c>
      <c r="R471" s="517">
        <v>11</v>
      </c>
      <c r="S471" s="371">
        <f t="shared" si="1077"/>
        <v>16</v>
      </c>
      <c r="T471" s="372">
        <f t="shared" si="1078"/>
        <v>11</v>
      </c>
      <c r="U471" s="426">
        <v>9</v>
      </c>
      <c r="V471" s="517">
        <v>6</v>
      </c>
      <c r="W471" s="371">
        <f t="shared" si="1079"/>
        <v>9</v>
      </c>
      <c r="X471" s="372">
        <f t="shared" si="1080"/>
        <v>6</v>
      </c>
      <c r="Y471" s="426"/>
      <c r="Z471" s="425"/>
      <c r="AA471" s="371">
        <f t="shared" si="1081"/>
        <v>0</v>
      </c>
      <c r="AB471" s="372">
        <f t="shared" si="1082"/>
        <v>0</v>
      </c>
      <c r="AC471" s="358">
        <f t="shared" si="1083"/>
        <v>25</v>
      </c>
      <c r="AD471" s="372">
        <f t="shared" si="1084"/>
        <v>17</v>
      </c>
      <c r="AE471" s="358">
        <f t="shared" si="1085"/>
        <v>25</v>
      </c>
      <c r="AF471" s="372">
        <f t="shared" si="1086"/>
        <v>17</v>
      </c>
      <c r="AG471" s="427">
        <v>2.25</v>
      </c>
      <c r="AH471" s="633">
        <v>2.72727272727272</v>
      </c>
      <c r="AI471" s="371">
        <f t="shared" si="1087"/>
        <v>36</v>
      </c>
      <c r="AJ471" s="372">
        <f t="shared" si="1088"/>
        <v>29.999999999999918</v>
      </c>
      <c r="AK471" s="426">
        <v>2.4444444444444402</v>
      </c>
      <c r="AL471" s="633">
        <v>2.8333333333333299</v>
      </c>
      <c r="AM471" s="371">
        <f t="shared" si="1089"/>
        <v>21.999999999999961</v>
      </c>
      <c r="AN471" s="372">
        <f t="shared" si="1090"/>
        <v>16.999999999999979</v>
      </c>
      <c r="AO471" s="426"/>
      <c r="AP471" s="446"/>
      <c r="AQ471" s="371">
        <f t="shared" si="1091"/>
        <v>0</v>
      </c>
      <c r="AR471" s="372">
        <f t="shared" si="1092"/>
        <v>0</v>
      </c>
      <c r="AS471" s="371">
        <f t="shared" si="1093"/>
        <v>2.3199999999999985</v>
      </c>
      <c r="AT471" s="372">
        <f t="shared" si="1094"/>
        <v>2.7647058823529354</v>
      </c>
      <c r="AU471" s="371">
        <f t="shared" si="1095"/>
        <v>57.999999999999964</v>
      </c>
      <c r="AV471" s="372">
        <f t="shared" si="1096"/>
        <v>46.999999999999901</v>
      </c>
      <c r="AW471" s="426">
        <v>68.75</v>
      </c>
      <c r="AX471" s="633">
        <v>70.636363636363598</v>
      </c>
      <c r="AY471" s="371">
        <f t="shared" si="1097"/>
        <v>1100</v>
      </c>
      <c r="AZ471" s="372">
        <f t="shared" si="1098"/>
        <v>776.99999999999955</v>
      </c>
      <c r="BA471" s="426">
        <v>69.3333333333333</v>
      </c>
      <c r="BB471" s="633">
        <v>71.8333333333333</v>
      </c>
      <c r="BC471" s="371">
        <f t="shared" si="1099"/>
        <v>623.99999999999966</v>
      </c>
      <c r="BD471" s="372">
        <f t="shared" si="1100"/>
        <v>430.99999999999977</v>
      </c>
      <c r="BE471" s="421"/>
      <c r="BF471" s="420"/>
      <c r="BG471" s="635">
        <f t="shared" si="1067"/>
        <v>0</v>
      </c>
      <c r="BH471" s="423">
        <f t="shared" si="1067"/>
        <v>0</v>
      </c>
      <c r="BI471" s="635">
        <f t="shared" si="1068"/>
        <v>68.95999999999998</v>
      </c>
      <c r="BJ471" s="423">
        <f t="shared" si="1068"/>
        <v>71.058823529411725</v>
      </c>
      <c r="BK471" s="635">
        <f t="shared" si="1069"/>
        <v>1723.9999999999995</v>
      </c>
      <c r="BL471" s="423">
        <f t="shared" si="1069"/>
        <v>1207.9999999999993</v>
      </c>
      <c r="BM471" s="431">
        <v>95</v>
      </c>
      <c r="BN471" s="517">
        <v>96</v>
      </c>
      <c r="BO471" s="635">
        <f t="shared" si="1053"/>
        <v>95</v>
      </c>
      <c r="BP471" s="423">
        <f t="shared" si="1053"/>
        <v>96</v>
      </c>
      <c r="BQ471" s="426">
        <v>196</v>
      </c>
      <c r="BR471" s="517">
        <v>200</v>
      </c>
      <c r="BS471" s="635">
        <f t="shared" si="1055"/>
        <v>196</v>
      </c>
      <c r="BT471" s="423">
        <f t="shared" si="1055"/>
        <v>200</v>
      </c>
      <c r="BU471" s="426"/>
      <c r="BV471" s="425"/>
      <c r="BW471" s="635">
        <f t="shared" si="1057"/>
        <v>0</v>
      </c>
      <c r="BX471" s="423">
        <f t="shared" si="1057"/>
        <v>0</v>
      </c>
      <c r="BY471" s="636">
        <f t="shared" si="1059"/>
        <v>291</v>
      </c>
      <c r="BZ471" s="423">
        <f t="shared" si="1059"/>
        <v>296</v>
      </c>
      <c r="CA471" s="636">
        <f t="shared" si="1061"/>
        <v>291</v>
      </c>
      <c r="CB471" s="423">
        <f t="shared" si="1061"/>
        <v>296</v>
      </c>
      <c r="CC471" s="427">
        <v>3.6052631578947301</v>
      </c>
      <c r="CD471" s="633">
        <v>3.6041666666666599</v>
      </c>
      <c r="CE471" s="635">
        <f t="shared" si="1070"/>
        <v>342.49999999999937</v>
      </c>
      <c r="CF471" s="423">
        <f t="shared" si="1070"/>
        <v>345.99999999999932</v>
      </c>
      <c r="CG471" s="426">
        <v>5.1020408163265296</v>
      </c>
      <c r="CH471" s="633">
        <v>5.5925000000000002</v>
      </c>
      <c r="CI471" s="635">
        <f t="shared" si="1063"/>
        <v>999.99999999999977</v>
      </c>
      <c r="CJ471" s="423">
        <f t="shared" si="1063"/>
        <v>1118.5</v>
      </c>
      <c r="CK471" s="426"/>
      <c r="CL471" s="446"/>
      <c r="CM471" s="637">
        <f t="shared" si="1021"/>
        <v>0</v>
      </c>
      <c r="CN471" s="423">
        <f t="shared" si="1021"/>
        <v>0</v>
      </c>
      <c r="CO471" s="635">
        <f t="shared" si="1023"/>
        <v>4.613402061855667</v>
      </c>
      <c r="CP471" s="423">
        <f t="shared" si="1023"/>
        <v>4.9476351351351324</v>
      </c>
      <c r="CQ471" s="635">
        <f t="shared" si="1025"/>
        <v>1342.4999999999991</v>
      </c>
      <c r="CR471" s="423">
        <f t="shared" si="1025"/>
        <v>1464.4999999999991</v>
      </c>
      <c r="CS471" s="426">
        <v>69.726315789473603</v>
      </c>
      <c r="CT471" s="633">
        <v>73.4166666666666</v>
      </c>
      <c r="CU471" s="635">
        <f t="shared" si="1027"/>
        <v>6623.9999999999918</v>
      </c>
      <c r="CV471" s="423">
        <f t="shared" si="1027"/>
        <v>7047.9999999999936</v>
      </c>
      <c r="CW471" s="426">
        <v>68.918367346938695</v>
      </c>
      <c r="CX471" s="633">
        <v>69.78</v>
      </c>
      <c r="CY471" s="635">
        <f t="shared" si="1029"/>
        <v>13507.999999999984</v>
      </c>
      <c r="CZ471" s="423">
        <f t="shared" si="1029"/>
        <v>13956</v>
      </c>
      <c r="DA471" s="421"/>
      <c r="DB471" s="420"/>
      <c r="DC471" s="635">
        <f t="shared" si="1031"/>
        <v>0</v>
      </c>
      <c r="DD471" s="423">
        <f t="shared" si="1031"/>
        <v>0</v>
      </c>
      <c r="DE471" s="635">
        <f t="shared" si="1033"/>
        <v>69.18213058419235</v>
      </c>
      <c r="DF471" s="423">
        <f t="shared" si="1033"/>
        <v>70.959459459459438</v>
      </c>
      <c r="DG471" s="635">
        <f t="shared" si="1035"/>
        <v>20131.999999999975</v>
      </c>
      <c r="DH471" s="423">
        <f t="shared" si="1035"/>
        <v>21003.999999999993</v>
      </c>
      <c r="DI471" s="635">
        <f t="shared" si="1037"/>
        <v>316</v>
      </c>
      <c r="DJ471" s="423">
        <f t="shared" si="1037"/>
        <v>313</v>
      </c>
      <c r="DK471" s="635">
        <f t="shared" si="1037"/>
        <v>316</v>
      </c>
      <c r="DL471" s="423">
        <f t="shared" si="1040"/>
        <v>313</v>
      </c>
      <c r="DM471" s="635">
        <f t="shared" si="1041"/>
        <v>4.4319620253164524</v>
      </c>
      <c r="DN471" s="423">
        <f t="shared" si="1041"/>
        <v>4.8290734824281119</v>
      </c>
      <c r="DO471" s="635">
        <f t="shared" si="1043"/>
        <v>1400.4999999999989</v>
      </c>
      <c r="DP471" s="423">
        <f t="shared" si="1043"/>
        <v>1511.4999999999991</v>
      </c>
      <c r="DQ471" s="635">
        <f t="shared" si="1045"/>
        <v>69.16455696202523</v>
      </c>
      <c r="DR471" s="423">
        <f t="shared" si="1045"/>
        <v>70.964856230031927</v>
      </c>
      <c r="DS471" s="635">
        <f t="shared" si="1047"/>
        <v>21855.999999999975</v>
      </c>
      <c r="DT471" s="423">
        <f t="shared" si="1047"/>
        <v>22211.999999999993</v>
      </c>
      <c r="DU471" s="424">
        <v>45</v>
      </c>
      <c r="DV471" s="517">
        <v>39</v>
      </c>
      <c r="DW471" s="635">
        <f t="shared" si="1049"/>
        <v>45</v>
      </c>
      <c r="DX471" s="423">
        <f t="shared" si="1049"/>
        <v>39</v>
      </c>
      <c r="DY471" s="426">
        <v>82</v>
      </c>
      <c r="DZ471" s="517">
        <v>102</v>
      </c>
      <c r="EA471" s="635">
        <f t="shared" si="1013"/>
        <v>82</v>
      </c>
      <c r="EB471" s="423">
        <f t="shared" si="1013"/>
        <v>102</v>
      </c>
      <c r="EC471" s="426"/>
      <c r="ED471" s="425"/>
      <c r="EE471" s="635">
        <f t="shared" si="1015"/>
        <v>0</v>
      </c>
      <c r="EF471" s="423">
        <f t="shared" si="1015"/>
        <v>0</v>
      </c>
      <c r="EG471" s="636">
        <f t="shared" si="1017"/>
        <v>127</v>
      </c>
      <c r="EH471" s="423">
        <f t="shared" si="1017"/>
        <v>141</v>
      </c>
      <c r="EI471" s="636">
        <f t="shared" si="1019"/>
        <v>127</v>
      </c>
      <c r="EJ471" s="423">
        <f t="shared" si="1019"/>
        <v>141</v>
      </c>
      <c r="EK471" s="427">
        <v>3.0444444444444398</v>
      </c>
      <c r="EL471" s="634">
        <v>2.7307692307692299</v>
      </c>
      <c r="EM471" s="635">
        <f t="shared" si="1065"/>
        <v>136.9999999999998</v>
      </c>
      <c r="EN471" s="423">
        <f t="shared" si="1065"/>
        <v>106.49999999999997</v>
      </c>
      <c r="EO471" s="426">
        <v>3.8597560975609699</v>
      </c>
      <c r="EP471" s="634">
        <v>4.5686274509803901</v>
      </c>
      <c r="EQ471" s="635">
        <f t="shared" si="1051"/>
        <v>316.49999999999955</v>
      </c>
      <c r="ER471" s="423">
        <f t="shared" si="1051"/>
        <v>465.99999999999977</v>
      </c>
      <c r="ES471" s="426"/>
      <c r="ET471" s="446"/>
      <c r="EU471" s="371">
        <f t="shared" si="1101"/>
        <v>0</v>
      </c>
      <c r="EV471" s="372">
        <f t="shared" si="1102"/>
        <v>0</v>
      </c>
      <c r="EW471" s="371">
        <f t="shared" si="989"/>
        <v>3.570866141732278</v>
      </c>
      <c r="EX471" s="372">
        <f t="shared" si="989"/>
        <v>4.0602836879432607</v>
      </c>
      <c r="EY471" s="371">
        <f t="shared" si="990"/>
        <v>453.49999999999932</v>
      </c>
      <c r="EZ471" s="372">
        <f t="shared" si="990"/>
        <v>572.49999999999977</v>
      </c>
      <c r="FA471" s="426">
        <v>62.5555555555555</v>
      </c>
      <c r="FB471" s="633">
        <v>50.9743589743589</v>
      </c>
      <c r="FC471" s="371">
        <f t="shared" si="991"/>
        <v>2814.9999999999977</v>
      </c>
      <c r="FD471" s="372">
        <f t="shared" si="991"/>
        <v>1987.999999999997</v>
      </c>
      <c r="FE471" s="426">
        <v>58.012195121951201</v>
      </c>
      <c r="FF471" s="633">
        <v>55.970588235294102</v>
      </c>
      <c r="FG471" s="371">
        <f t="shared" si="992"/>
        <v>4756.9999999999982</v>
      </c>
      <c r="FH471" s="372">
        <f t="shared" si="992"/>
        <v>5708.9999999999982</v>
      </c>
      <c r="FI471" s="421"/>
      <c r="FJ471" s="420"/>
      <c r="FK471" s="371">
        <f t="shared" si="993"/>
        <v>0</v>
      </c>
      <c r="FL471" s="372">
        <f t="shared" si="993"/>
        <v>0</v>
      </c>
      <c r="FM471" s="371">
        <f t="shared" si="994"/>
        <v>59.62204724409446</v>
      </c>
      <c r="FN471" s="372">
        <f t="shared" si="994"/>
        <v>54.588652482269474</v>
      </c>
      <c r="FO471" s="371">
        <f t="shared" si="995"/>
        <v>7571.9999999999964</v>
      </c>
      <c r="FP471" s="372">
        <f t="shared" si="995"/>
        <v>7696.9999999999955</v>
      </c>
      <c r="FQ471" s="424">
        <v>65</v>
      </c>
      <c r="FR471" s="425">
        <v>91</v>
      </c>
      <c r="FS471" s="371">
        <f t="shared" si="996"/>
        <v>65</v>
      </c>
      <c r="FT471" s="372">
        <f t="shared" si="996"/>
        <v>91</v>
      </c>
      <c r="FU471" s="426">
        <v>7.0307692307692298</v>
      </c>
      <c r="FV471" s="425">
        <v>4.6043956043955996</v>
      </c>
      <c r="FW471" s="371">
        <f t="shared" si="997"/>
        <v>456.99999999999994</v>
      </c>
      <c r="FX471" s="372">
        <f t="shared" si="997"/>
        <v>418.99999999999955</v>
      </c>
      <c r="FY471" s="426">
        <v>61.4</v>
      </c>
      <c r="FZ471" s="425">
        <v>54.285714285714199</v>
      </c>
      <c r="GA471" s="371">
        <f t="shared" si="998"/>
        <v>3991</v>
      </c>
      <c r="GB471" s="372">
        <f t="shared" si="998"/>
        <v>4939.9999999999918</v>
      </c>
      <c r="GC471" s="406">
        <f t="shared" ref="GC471:GF508" si="1105">(Q471+BM471+DU471)</f>
        <v>156</v>
      </c>
      <c r="GD471" s="372">
        <f t="shared" si="1105"/>
        <v>146</v>
      </c>
      <c r="GE471" s="371">
        <f t="shared" si="1105"/>
        <v>156</v>
      </c>
      <c r="GF471" s="372">
        <f t="shared" si="1105"/>
        <v>146</v>
      </c>
      <c r="GG471" s="371">
        <f t="shared" si="999"/>
        <v>515.4999999999992</v>
      </c>
      <c r="GH471" s="372">
        <f t="shared" si="999"/>
        <v>482.4999999999992</v>
      </c>
      <c r="GI471" s="371">
        <f t="shared" si="1000"/>
        <v>10538.999999999989</v>
      </c>
      <c r="GJ471" s="372">
        <f t="shared" si="1000"/>
        <v>9812.9999999999891</v>
      </c>
      <c r="GK471" s="406">
        <f t="shared" ref="GK471:GN508" si="1106">(U471+BQ471+DY471)</f>
        <v>287</v>
      </c>
      <c r="GL471" s="372">
        <f t="shared" si="1106"/>
        <v>308</v>
      </c>
      <c r="GM471" s="371">
        <f t="shared" si="1106"/>
        <v>287</v>
      </c>
      <c r="GN471" s="372">
        <f t="shared" si="1106"/>
        <v>308</v>
      </c>
      <c r="GO471" s="371">
        <f t="shared" si="1001"/>
        <v>1338.4999999999993</v>
      </c>
      <c r="GP471" s="372">
        <f t="shared" si="1001"/>
        <v>1601.4999999999998</v>
      </c>
      <c r="GQ471" s="371">
        <f t="shared" si="1002"/>
        <v>18888.999999999982</v>
      </c>
      <c r="GR471" s="372">
        <f t="shared" si="1002"/>
        <v>20096</v>
      </c>
      <c r="GS471" s="406">
        <f t="shared" ref="GS471:GU508" si="1107">+GK471+GC471</f>
        <v>443</v>
      </c>
      <c r="GT471" s="372">
        <f t="shared" si="1107"/>
        <v>454</v>
      </c>
      <c r="GU471" s="371">
        <f t="shared" si="1107"/>
        <v>443</v>
      </c>
      <c r="GV471" s="372">
        <f t="shared" si="1103"/>
        <v>454</v>
      </c>
      <c r="GW471" s="371">
        <f t="shared" si="1003"/>
        <v>1853.9999999999986</v>
      </c>
      <c r="GX471" s="372">
        <f t="shared" si="1003"/>
        <v>2083.9999999999991</v>
      </c>
      <c r="GY471" s="371">
        <f t="shared" si="1003"/>
        <v>29427.999999999971</v>
      </c>
      <c r="GZ471" s="372">
        <f t="shared" si="1003"/>
        <v>29908.999999999989</v>
      </c>
      <c r="HA471" s="406">
        <f t="shared" ref="HA471:HC508" si="1108">(Y471+BU471+EC471)</f>
        <v>0</v>
      </c>
      <c r="HB471" s="372">
        <f t="shared" si="1108"/>
        <v>0</v>
      </c>
      <c r="HC471" s="371">
        <f t="shared" si="1108"/>
        <v>0</v>
      </c>
      <c r="HD471" s="372">
        <f t="shared" si="1104"/>
        <v>0</v>
      </c>
      <c r="HE471" s="371" t="str">
        <f t="shared" ref="HE471:HF508" si="1109">IF(HA471&gt;0,(AQ471+CM471+EU471),"")</f>
        <v/>
      </c>
      <c r="HF471" s="372" t="str">
        <f t="shared" si="1109"/>
        <v/>
      </c>
      <c r="HG471" s="371" t="str">
        <f t="shared" si="1004"/>
        <v/>
      </c>
      <c r="HH471" s="372" t="str">
        <f t="shared" si="1004"/>
        <v/>
      </c>
      <c r="HI471" s="406">
        <f t="shared" si="1005"/>
        <v>2310.9999999999982</v>
      </c>
      <c r="HJ471" s="372">
        <f t="shared" si="1005"/>
        <v>2502.9999999999986</v>
      </c>
      <c r="HK471" s="371">
        <f t="shared" si="1006"/>
        <v>33418.999999999971</v>
      </c>
      <c r="HL471" s="371">
        <f t="shared" si="1006"/>
        <v>34848.999999999978</v>
      </c>
    </row>
    <row r="472" spans="1:220" ht="15">
      <c r="A472" s="512" t="s">
        <v>288</v>
      </c>
      <c r="B472" s="514" t="s">
        <v>543</v>
      </c>
      <c r="C472" s="115"/>
      <c r="D472" s="515">
        <v>232450</v>
      </c>
      <c r="E472" s="516">
        <v>9</v>
      </c>
      <c r="F472" s="676">
        <v>617</v>
      </c>
      <c r="G472" s="420">
        <v>573</v>
      </c>
      <c r="H472" s="421">
        <v>0</v>
      </c>
      <c r="I472" s="517">
        <v>1</v>
      </c>
      <c r="J472" s="371">
        <f t="shared" si="1071"/>
        <v>617</v>
      </c>
      <c r="K472" s="372">
        <f t="shared" si="1072"/>
        <v>572</v>
      </c>
      <c r="L472" s="420" t="s">
        <v>999</v>
      </c>
      <c r="M472" s="371">
        <f t="shared" si="1073"/>
        <v>617</v>
      </c>
      <c r="N472" s="372">
        <f t="shared" si="1074"/>
        <v>572</v>
      </c>
      <c r="O472" s="371">
        <f t="shared" si="1075"/>
        <v>617</v>
      </c>
      <c r="P472" s="372">
        <f t="shared" si="1076"/>
        <v>572</v>
      </c>
      <c r="Q472" s="424">
        <v>12</v>
      </c>
      <c r="R472" s="517">
        <v>7</v>
      </c>
      <c r="S472" s="371">
        <f t="shared" si="1077"/>
        <v>12</v>
      </c>
      <c r="T472" s="372">
        <f t="shared" si="1078"/>
        <v>7</v>
      </c>
      <c r="U472" s="426">
        <v>4</v>
      </c>
      <c r="V472" s="517">
        <v>3</v>
      </c>
      <c r="W472" s="371">
        <f t="shared" si="1079"/>
        <v>4</v>
      </c>
      <c r="X472" s="372">
        <f t="shared" si="1080"/>
        <v>3</v>
      </c>
      <c r="Y472" s="426"/>
      <c r="Z472" s="425"/>
      <c r="AA472" s="371">
        <f t="shared" si="1081"/>
        <v>0</v>
      </c>
      <c r="AB472" s="372">
        <f t="shared" si="1082"/>
        <v>0</v>
      </c>
      <c r="AC472" s="358">
        <f t="shared" si="1083"/>
        <v>16</v>
      </c>
      <c r="AD472" s="372">
        <f t="shared" si="1084"/>
        <v>10</v>
      </c>
      <c r="AE472" s="358">
        <f t="shared" si="1085"/>
        <v>16</v>
      </c>
      <c r="AF472" s="372">
        <f t="shared" si="1086"/>
        <v>10</v>
      </c>
      <c r="AG472" s="427">
        <v>2.25</v>
      </c>
      <c r="AH472" s="633">
        <v>2.5714285714285698</v>
      </c>
      <c r="AI472" s="371">
        <f t="shared" si="1087"/>
        <v>27</v>
      </c>
      <c r="AJ472" s="372">
        <f t="shared" si="1088"/>
        <v>17.999999999999989</v>
      </c>
      <c r="AK472" s="426">
        <v>2.75</v>
      </c>
      <c r="AL472" s="633">
        <v>3.3333333333333299</v>
      </c>
      <c r="AM472" s="371">
        <f t="shared" si="1089"/>
        <v>11</v>
      </c>
      <c r="AN472" s="372">
        <f t="shared" si="1090"/>
        <v>9.9999999999999893</v>
      </c>
      <c r="AO472" s="426"/>
      <c r="AP472" s="446"/>
      <c r="AQ472" s="371">
        <f t="shared" si="1091"/>
        <v>0</v>
      </c>
      <c r="AR472" s="372">
        <f t="shared" si="1092"/>
        <v>0</v>
      </c>
      <c r="AS472" s="371">
        <f t="shared" si="1093"/>
        <v>2.375</v>
      </c>
      <c r="AT472" s="372">
        <f t="shared" si="1094"/>
        <v>2.799999999999998</v>
      </c>
      <c r="AU472" s="371">
        <f t="shared" si="1095"/>
        <v>38</v>
      </c>
      <c r="AV472" s="372">
        <f t="shared" si="1096"/>
        <v>27.999999999999979</v>
      </c>
      <c r="AW472" s="426">
        <v>67.0833333333333</v>
      </c>
      <c r="AX472" s="633">
        <v>65.571428571428498</v>
      </c>
      <c r="AY472" s="371">
        <f t="shared" si="1097"/>
        <v>804.99999999999955</v>
      </c>
      <c r="AZ472" s="372">
        <f t="shared" si="1098"/>
        <v>458.99999999999949</v>
      </c>
      <c r="BA472" s="426">
        <v>62.25</v>
      </c>
      <c r="BB472" s="633">
        <v>73.3333333333333</v>
      </c>
      <c r="BC472" s="371">
        <f t="shared" si="1099"/>
        <v>249</v>
      </c>
      <c r="BD472" s="372">
        <f t="shared" si="1100"/>
        <v>219.99999999999989</v>
      </c>
      <c r="BE472" s="421"/>
      <c r="BF472" s="420"/>
      <c r="BG472" s="635">
        <f t="shared" si="1067"/>
        <v>0</v>
      </c>
      <c r="BH472" s="423">
        <f t="shared" si="1067"/>
        <v>0</v>
      </c>
      <c r="BI472" s="635">
        <f t="shared" si="1068"/>
        <v>65.874999999999972</v>
      </c>
      <c r="BJ472" s="423">
        <f t="shared" si="1068"/>
        <v>67.899999999999935</v>
      </c>
      <c r="BK472" s="635">
        <f t="shared" si="1069"/>
        <v>1053.9999999999995</v>
      </c>
      <c r="BL472" s="423">
        <f t="shared" si="1069"/>
        <v>678.99999999999932</v>
      </c>
      <c r="BM472" s="431">
        <v>56</v>
      </c>
      <c r="BN472" s="517">
        <v>52</v>
      </c>
      <c r="BO472" s="635">
        <f t="shared" si="1053"/>
        <v>56</v>
      </c>
      <c r="BP472" s="423">
        <f t="shared" si="1053"/>
        <v>52</v>
      </c>
      <c r="BQ472" s="426">
        <v>210</v>
      </c>
      <c r="BR472" s="517">
        <v>192</v>
      </c>
      <c r="BS472" s="635">
        <f t="shared" si="1055"/>
        <v>210</v>
      </c>
      <c r="BT472" s="423">
        <f t="shared" si="1055"/>
        <v>192</v>
      </c>
      <c r="BU472" s="426"/>
      <c r="BV472" s="425"/>
      <c r="BW472" s="635">
        <f t="shared" si="1057"/>
        <v>0</v>
      </c>
      <c r="BX472" s="423">
        <f t="shared" si="1057"/>
        <v>0</v>
      </c>
      <c r="BY472" s="636">
        <f t="shared" si="1059"/>
        <v>266</v>
      </c>
      <c r="BZ472" s="423">
        <f t="shared" si="1059"/>
        <v>244</v>
      </c>
      <c r="CA472" s="636">
        <f t="shared" si="1061"/>
        <v>266</v>
      </c>
      <c r="CB472" s="423">
        <f t="shared" si="1061"/>
        <v>244</v>
      </c>
      <c r="CC472" s="427">
        <v>3.4821428571428501</v>
      </c>
      <c r="CD472" s="633">
        <v>3.47115384615384</v>
      </c>
      <c r="CE472" s="635">
        <f t="shared" si="1070"/>
        <v>194.9999999999996</v>
      </c>
      <c r="CF472" s="423">
        <f t="shared" si="1070"/>
        <v>180.49999999999969</v>
      </c>
      <c r="CG472" s="426">
        <v>5.3119047619047599</v>
      </c>
      <c r="CH472" s="633">
        <v>5.6484375</v>
      </c>
      <c r="CI472" s="635">
        <f t="shared" si="1063"/>
        <v>1115.4999999999995</v>
      </c>
      <c r="CJ472" s="423">
        <f t="shared" si="1063"/>
        <v>1084.5</v>
      </c>
      <c r="CK472" s="426"/>
      <c r="CL472" s="446"/>
      <c r="CM472" s="637">
        <f t="shared" si="1021"/>
        <v>0</v>
      </c>
      <c r="CN472" s="423">
        <f t="shared" si="1021"/>
        <v>0</v>
      </c>
      <c r="CO472" s="635">
        <f t="shared" si="1023"/>
        <v>4.9266917293233048</v>
      </c>
      <c r="CP472" s="423">
        <f t="shared" si="1023"/>
        <v>5.1844262295081958</v>
      </c>
      <c r="CQ472" s="635">
        <f t="shared" si="1025"/>
        <v>1310.4999999999991</v>
      </c>
      <c r="CR472" s="423">
        <f t="shared" si="1025"/>
        <v>1264.9999999999998</v>
      </c>
      <c r="CS472" s="426">
        <v>68.875</v>
      </c>
      <c r="CT472" s="633">
        <v>69.615384615384599</v>
      </c>
      <c r="CU472" s="635">
        <f t="shared" si="1027"/>
        <v>3857</v>
      </c>
      <c r="CV472" s="423">
        <f t="shared" si="1027"/>
        <v>3619.9999999999991</v>
      </c>
      <c r="CW472" s="426">
        <v>71.704761904761895</v>
      </c>
      <c r="CX472" s="633">
        <v>71.28125</v>
      </c>
      <c r="CY472" s="635">
        <f t="shared" si="1029"/>
        <v>15057.999999999998</v>
      </c>
      <c r="CZ472" s="423">
        <f t="shared" si="1029"/>
        <v>13686</v>
      </c>
      <c r="DA472" s="421"/>
      <c r="DB472" s="420"/>
      <c r="DC472" s="635">
        <f t="shared" si="1031"/>
        <v>0</v>
      </c>
      <c r="DD472" s="423">
        <f t="shared" si="1031"/>
        <v>0</v>
      </c>
      <c r="DE472" s="635">
        <f t="shared" si="1033"/>
        <v>71.109022556390983</v>
      </c>
      <c r="DF472" s="423">
        <f t="shared" si="1033"/>
        <v>70.926229508196727</v>
      </c>
      <c r="DG472" s="635">
        <f t="shared" si="1035"/>
        <v>18915</v>
      </c>
      <c r="DH472" s="423">
        <f t="shared" si="1035"/>
        <v>17306</v>
      </c>
      <c r="DI472" s="635">
        <f t="shared" si="1037"/>
        <v>282</v>
      </c>
      <c r="DJ472" s="423">
        <f t="shared" si="1037"/>
        <v>254</v>
      </c>
      <c r="DK472" s="635">
        <f t="shared" si="1037"/>
        <v>282</v>
      </c>
      <c r="DL472" s="423">
        <f t="shared" si="1040"/>
        <v>254</v>
      </c>
      <c r="DM472" s="635">
        <f t="shared" si="1041"/>
        <v>4.7819148936170182</v>
      </c>
      <c r="DN472" s="423">
        <f t="shared" si="1041"/>
        <v>5.0905511811023612</v>
      </c>
      <c r="DO472" s="635">
        <f t="shared" si="1043"/>
        <v>1348.4999999999991</v>
      </c>
      <c r="DP472" s="423">
        <f t="shared" si="1043"/>
        <v>1292.9999999999998</v>
      </c>
      <c r="DQ472" s="635">
        <f t="shared" si="1045"/>
        <v>70.812056737588648</v>
      </c>
      <c r="DR472" s="423">
        <f t="shared" si="1045"/>
        <v>70.80708661417323</v>
      </c>
      <c r="DS472" s="635">
        <f t="shared" si="1047"/>
        <v>19969</v>
      </c>
      <c r="DT472" s="423">
        <f t="shared" si="1047"/>
        <v>17985</v>
      </c>
      <c r="DU472" s="424">
        <v>33</v>
      </c>
      <c r="DV472" s="517">
        <v>42</v>
      </c>
      <c r="DW472" s="635">
        <f t="shared" si="1049"/>
        <v>33</v>
      </c>
      <c r="DX472" s="423">
        <f t="shared" si="1049"/>
        <v>42</v>
      </c>
      <c r="DY472" s="426">
        <v>201</v>
      </c>
      <c r="DZ472" s="517">
        <v>160</v>
      </c>
      <c r="EA472" s="635">
        <f t="shared" si="1013"/>
        <v>201</v>
      </c>
      <c r="EB472" s="423">
        <f t="shared" si="1013"/>
        <v>160</v>
      </c>
      <c r="EC472" s="426"/>
      <c r="ED472" s="425"/>
      <c r="EE472" s="635">
        <f t="shared" si="1015"/>
        <v>0</v>
      </c>
      <c r="EF472" s="423">
        <f t="shared" si="1015"/>
        <v>0</v>
      </c>
      <c r="EG472" s="636">
        <f t="shared" si="1017"/>
        <v>234</v>
      </c>
      <c r="EH472" s="423">
        <f t="shared" si="1017"/>
        <v>202</v>
      </c>
      <c r="EI472" s="636">
        <f t="shared" si="1019"/>
        <v>234</v>
      </c>
      <c r="EJ472" s="423">
        <f t="shared" si="1019"/>
        <v>202</v>
      </c>
      <c r="EK472" s="427">
        <v>3.6060606060606002</v>
      </c>
      <c r="EL472" s="634">
        <v>3.7380952380952301</v>
      </c>
      <c r="EM472" s="635">
        <f t="shared" si="1065"/>
        <v>118.9999999999998</v>
      </c>
      <c r="EN472" s="423">
        <f t="shared" si="1065"/>
        <v>156.99999999999966</v>
      </c>
      <c r="EO472" s="426">
        <v>4.21890547263681</v>
      </c>
      <c r="EP472" s="634">
        <v>4.05</v>
      </c>
      <c r="EQ472" s="635">
        <f t="shared" si="1051"/>
        <v>847.99999999999886</v>
      </c>
      <c r="ER472" s="423">
        <f t="shared" si="1051"/>
        <v>648</v>
      </c>
      <c r="ES472" s="426"/>
      <c r="ET472" s="446"/>
      <c r="EU472" s="371">
        <f t="shared" si="1101"/>
        <v>0</v>
      </c>
      <c r="EV472" s="372">
        <f t="shared" si="1102"/>
        <v>0</v>
      </c>
      <c r="EW472" s="371">
        <f t="shared" si="989"/>
        <v>4.1324786324786267</v>
      </c>
      <c r="EX472" s="372">
        <f t="shared" si="989"/>
        <v>3.9851485148514834</v>
      </c>
      <c r="EY472" s="371">
        <f t="shared" si="990"/>
        <v>966.99999999999864</v>
      </c>
      <c r="EZ472" s="372">
        <f t="shared" si="990"/>
        <v>804.99999999999966</v>
      </c>
      <c r="FA472" s="426">
        <v>58.878787878787797</v>
      </c>
      <c r="FB472" s="633">
        <v>63.880952380952301</v>
      </c>
      <c r="FC472" s="371">
        <f t="shared" si="991"/>
        <v>1942.9999999999973</v>
      </c>
      <c r="FD472" s="372">
        <f t="shared" si="991"/>
        <v>2682.9999999999968</v>
      </c>
      <c r="FE472" s="426">
        <v>56.164179104477597</v>
      </c>
      <c r="FF472" s="633">
        <v>54.487499999999997</v>
      </c>
      <c r="FG472" s="371">
        <f t="shared" si="992"/>
        <v>11288.999999999996</v>
      </c>
      <c r="FH472" s="372">
        <f t="shared" si="992"/>
        <v>8718</v>
      </c>
      <c r="FI472" s="421"/>
      <c r="FJ472" s="420"/>
      <c r="FK472" s="371">
        <f t="shared" si="993"/>
        <v>0</v>
      </c>
      <c r="FL472" s="372">
        <f t="shared" si="993"/>
        <v>0</v>
      </c>
      <c r="FM472" s="371">
        <f t="shared" si="994"/>
        <v>56.547008547008517</v>
      </c>
      <c r="FN472" s="372">
        <f t="shared" si="994"/>
        <v>56.440594059405925</v>
      </c>
      <c r="FO472" s="371">
        <f t="shared" si="995"/>
        <v>13231.999999999993</v>
      </c>
      <c r="FP472" s="372">
        <f t="shared" si="995"/>
        <v>11400.999999999996</v>
      </c>
      <c r="FQ472" s="424">
        <v>101</v>
      </c>
      <c r="FR472" s="425">
        <v>116</v>
      </c>
      <c r="FS472" s="371">
        <f t="shared" si="996"/>
        <v>101</v>
      </c>
      <c r="FT472" s="372">
        <f t="shared" si="996"/>
        <v>116</v>
      </c>
      <c r="FU472" s="426">
        <v>6.71287128712871</v>
      </c>
      <c r="FV472" s="425">
        <v>4.6422413793103399</v>
      </c>
      <c r="FW472" s="371">
        <f t="shared" si="997"/>
        <v>677.99999999999966</v>
      </c>
      <c r="FX472" s="372">
        <f t="shared" si="997"/>
        <v>538.49999999999943</v>
      </c>
      <c r="FY472" s="426">
        <v>68.079207920792001</v>
      </c>
      <c r="FZ472" s="425">
        <v>54.224137931034399</v>
      </c>
      <c r="GA472" s="371">
        <f t="shared" si="998"/>
        <v>6875.9999999999918</v>
      </c>
      <c r="GB472" s="372">
        <f t="shared" si="998"/>
        <v>6289.99999999999</v>
      </c>
      <c r="GC472" s="406">
        <f t="shared" si="1105"/>
        <v>101</v>
      </c>
      <c r="GD472" s="372">
        <f t="shared" si="1105"/>
        <v>101</v>
      </c>
      <c r="GE472" s="371">
        <f t="shared" si="1105"/>
        <v>101</v>
      </c>
      <c r="GF472" s="372">
        <f t="shared" si="1105"/>
        <v>101</v>
      </c>
      <c r="GG472" s="371">
        <f t="shared" si="999"/>
        <v>340.99999999999943</v>
      </c>
      <c r="GH472" s="372">
        <f t="shared" si="999"/>
        <v>355.49999999999932</v>
      </c>
      <c r="GI472" s="371">
        <f t="shared" si="1000"/>
        <v>6604.9999999999973</v>
      </c>
      <c r="GJ472" s="372">
        <f t="shared" si="1000"/>
        <v>6761.9999999999955</v>
      </c>
      <c r="GK472" s="406">
        <f t="shared" si="1106"/>
        <v>415</v>
      </c>
      <c r="GL472" s="372">
        <f t="shared" si="1106"/>
        <v>355</v>
      </c>
      <c r="GM472" s="371">
        <f t="shared" si="1106"/>
        <v>415</v>
      </c>
      <c r="GN472" s="372">
        <f t="shared" si="1106"/>
        <v>355</v>
      </c>
      <c r="GO472" s="371">
        <f t="shared" si="1001"/>
        <v>1974.4999999999984</v>
      </c>
      <c r="GP472" s="372">
        <f t="shared" si="1001"/>
        <v>1742.5</v>
      </c>
      <c r="GQ472" s="371">
        <f t="shared" si="1002"/>
        <v>26595.999999999993</v>
      </c>
      <c r="GR472" s="372">
        <f t="shared" si="1002"/>
        <v>22624</v>
      </c>
      <c r="GS472" s="406">
        <f t="shared" si="1107"/>
        <v>516</v>
      </c>
      <c r="GT472" s="372">
        <f t="shared" si="1107"/>
        <v>456</v>
      </c>
      <c r="GU472" s="371">
        <f t="shared" si="1107"/>
        <v>516</v>
      </c>
      <c r="GV472" s="372">
        <f t="shared" si="1103"/>
        <v>456</v>
      </c>
      <c r="GW472" s="371">
        <f t="shared" si="1003"/>
        <v>2315.4999999999977</v>
      </c>
      <c r="GX472" s="372">
        <f t="shared" si="1003"/>
        <v>2097.9999999999991</v>
      </c>
      <c r="GY472" s="371">
        <f t="shared" si="1003"/>
        <v>33200.999999999993</v>
      </c>
      <c r="GZ472" s="372">
        <f t="shared" si="1003"/>
        <v>29385.999999999996</v>
      </c>
      <c r="HA472" s="406">
        <f t="shared" si="1108"/>
        <v>0</v>
      </c>
      <c r="HB472" s="372">
        <f t="shared" si="1108"/>
        <v>0</v>
      </c>
      <c r="HC472" s="371">
        <f t="shared" si="1108"/>
        <v>0</v>
      </c>
      <c r="HD472" s="372">
        <f t="shared" si="1104"/>
        <v>0</v>
      </c>
      <c r="HE472" s="371" t="str">
        <f t="shared" si="1109"/>
        <v/>
      </c>
      <c r="HF472" s="372" t="str">
        <f t="shared" si="1109"/>
        <v/>
      </c>
      <c r="HG472" s="371" t="str">
        <f t="shared" si="1004"/>
        <v/>
      </c>
      <c r="HH472" s="372" t="str">
        <f t="shared" si="1004"/>
        <v/>
      </c>
      <c r="HI472" s="406">
        <f t="shared" si="1005"/>
        <v>2993.4999999999973</v>
      </c>
      <c r="HJ472" s="372">
        <f t="shared" si="1005"/>
        <v>2636.4999999999991</v>
      </c>
      <c r="HK472" s="371">
        <f t="shared" si="1006"/>
        <v>40076.999999999985</v>
      </c>
      <c r="HL472" s="371">
        <f t="shared" si="1006"/>
        <v>35675.999999999985</v>
      </c>
    </row>
    <row r="473" spans="1:220" ht="15">
      <c r="A473" s="512" t="s">
        <v>288</v>
      </c>
      <c r="B473" s="514" t="s">
        <v>544</v>
      </c>
      <c r="C473" s="115"/>
      <c r="D473" s="515">
        <v>232575</v>
      </c>
      <c r="E473" s="516">
        <v>9</v>
      </c>
      <c r="F473" s="676">
        <v>436</v>
      </c>
      <c r="G473" s="420">
        <v>442</v>
      </c>
      <c r="H473" s="421">
        <v>5</v>
      </c>
      <c r="I473" s="517">
        <v>0</v>
      </c>
      <c r="J473" s="371">
        <f t="shared" si="1071"/>
        <v>431</v>
      </c>
      <c r="K473" s="372">
        <f t="shared" si="1072"/>
        <v>442</v>
      </c>
      <c r="L473" s="420" t="s">
        <v>999</v>
      </c>
      <c r="M473" s="371">
        <f t="shared" si="1073"/>
        <v>431</v>
      </c>
      <c r="N473" s="372">
        <f t="shared" si="1074"/>
        <v>442</v>
      </c>
      <c r="O473" s="371">
        <f t="shared" si="1075"/>
        <v>431</v>
      </c>
      <c r="P473" s="372">
        <f t="shared" si="1076"/>
        <v>442</v>
      </c>
      <c r="Q473" s="424">
        <v>35</v>
      </c>
      <c r="R473" s="517">
        <v>18</v>
      </c>
      <c r="S473" s="371">
        <f t="shared" si="1077"/>
        <v>35</v>
      </c>
      <c r="T473" s="372">
        <f t="shared" si="1078"/>
        <v>18</v>
      </c>
      <c r="U473" s="426">
        <v>8</v>
      </c>
      <c r="V473" s="517">
        <v>20</v>
      </c>
      <c r="W473" s="371">
        <f t="shared" si="1079"/>
        <v>8</v>
      </c>
      <c r="X473" s="372">
        <f t="shared" si="1080"/>
        <v>20</v>
      </c>
      <c r="Y473" s="426"/>
      <c r="Z473" s="425"/>
      <c r="AA473" s="371">
        <f t="shared" si="1081"/>
        <v>0</v>
      </c>
      <c r="AB473" s="372">
        <f t="shared" si="1082"/>
        <v>0</v>
      </c>
      <c r="AC473" s="358">
        <f t="shared" si="1083"/>
        <v>43</v>
      </c>
      <c r="AD473" s="372">
        <f t="shared" si="1084"/>
        <v>38</v>
      </c>
      <c r="AE473" s="358">
        <f t="shared" si="1085"/>
        <v>43</v>
      </c>
      <c r="AF473" s="372">
        <f t="shared" si="1086"/>
        <v>38</v>
      </c>
      <c r="AG473" s="427">
        <v>2.2000000000000002</v>
      </c>
      <c r="AH473" s="633">
        <v>2.3333333333333299</v>
      </c>
      <c r="AI473" s="371">
        <f t="shared" si="1087"/>
        <v>77</v>
      </c>
      <c r="AJ473" s="372">
        <f t="shared" si="1088"/>
        <v>41.999999999999936</v>
      </c>
      <c r="AK473" s="426">
        <v>2.375</v>
      </c>
      <c r="AL473" s="633">
        <v>3.3</v>
      </c>
      <c r="AM473" s="371">
        <f t="shared" si="1089"/>
        <v>19</v>
      </c>
      <c r="AN473" s="372">
        <f t="shared" si="1090"/>
        <v>66</v>
      </c>
      <c r="AO473" s="426"/>
      <c r="AP473" s="446"/>
      <c r="AQ473" s="371">
        <f t="shared" si="1091"/>
        <v>0</v>
      </c>
      <c r="AR473" s="372">
        <f t="shared" si="1092"/>
        <v>0</v>
      </c>
      <c r="AS473" s="371">
        <f t="shared" si="1093"/>
        <v>2.2325581395348837</v>
      </c>
      <c r="AT473" s="372">
        <f t="shared" si="1094"/>
        <v>2.8421052631578934</v>
      </c>
      <c r="AU473" s="371">
        <f t="shared" si="1095"/>
        <v>96</v>
      </c>
      <c r="AV473" s="372">
        <f t="shared" si="1096"/>
        <v>107.99999999999994</v>
      </c>
      <c r="AW473" s="426">
        <v>72.142857142857096</v>
      </c>
      <c r="AX473" s="633">
        <v>69.1666666666666</v>
      </c>
      <c r="AY473" s="371">
        <f t="shared" si="1097"/>
        <v>2524.9999999999982</v>
      </c>
      <c r="AZ473" s="372">
        <f t="shared" si="1098"/>
        <v>1244.9999999999989</v>
      </c>
      <c r="BA473" s="426">
        <v>65.625</v>
      </c>
      <c r="BB473" s="633">
        <v>71.599999999999895</v>
      </c>
      <c r="BC473" s="371">
        <f t="shared" si="1099"/>
        <v>525</v>
      </c>
      <c r="BD473" s="372">
        <f t="shared" si="1100"/>
        <v>1431.999999999998</v>
      </c>
      <c r="BE473" s="421"/>
      <c r="BF473" s="420"/>
      <c r="BG473" s="635">
        <f t="shared" si="1067"/>
        <v>0</v>
      </c>
      <c r="BH473" s="423">
        <f t="shared" si="1067"/>
        <v>0</v>
      </c>
      <c r="BI473" s="635">
        <f t="shared" si="1068"/>
        <v>70.930232558139494</v>
      </c>
      <c r="BJ473" s="423">
        <f t="shared" si="1068"/>
        <v>70.447368421052545</v>
      </c>
      <c r="BK473" s="635">
        <f t="shared" si="1069"/>
        <v>3049.9999999999982</v>
      </c>
      <c r="BL473" s="423">
        <f t="shared" si="1069"/>
        <v>2676.9999999999968</v>
      </c>
      <c r="BM473" s="431">
        <v>89</v>
      </c>
      <c r="BN473" s="517">
        <v>91</v>
      </c>
      <c r="BO473" s="635">
        <f t="shared" si="1053"/>
        <v>89</v>
      </c>
      <c r="BP473" s="423">
        <f t="shared" si="1053"/>
        <v>91</v>
      </c>
      <c r="BQ473" s="426">
        <v>157</v>
      </c>
      <c r="BR473" s="517">
        <v>141</v>
      </c>
      <c r="BS473" s="635">
        <f t="shared" si="1055"/>
        <v>157</v>
      </c>
      <c r="BT473" s="423">
        <f t="shared" si="1055"/>
        <v>141</v>
      </c>
      <c r="BU473" s="426"/>
      <c r="BV473" s="425"/>
      <c r="BW473" s="635">
        <f t="shared" si="1057"/>
        <v>0</v>
      </c>
      <c r="BX473" s="423">
        <f t="shared" si="1057"/>
        <v>0</v>
      </c>
      <c r="BY473" s="636">
        <f t="shared" si="1059"/>
        <v>246</v>
      </c>
      <c r="BZ473" s="423">
        <f t="shared" si="1059"/>
        <v>232</v>
      </c>
      <c r="CA473" s="636">
        <f t="shared" si="1061"/>
        <v>246</v>
      </c>
      <c r="CB473" s="423">
        <f t="shared" si="1061"/>
        <v>232</v>
      </c>
      <c r="CC473" s="427">
        <v>3.0393258426966199</v>
      </c>
      <c r="CD473" s="633">
        <v>3.84615384615384</v>
      </c>
      <c r="CE473" s="635">
        <f t="shared" si="1070"/>
        <v>270.49999999999915</v>
      </c>
      <c r="CF473" s="423">
        <f t="shared" si="1070"/>
        <v>349.99999999999943</v>
      </c>
      <c r="CG473" s="426">
        <v>5.2261146496815201</v>
      </c>
      <c r="CH473" s="633">
        <v>5.6418439716312001</v>
      </c>
      <c r="CI473" s="635">
        <f t="shared" si="1063"/>
        <v>820.49999999999864</v>
      </c>
      <c r="CJ473" s="423">
        <f t="shared" si="1063"/>
        <v>795.4999999999992</v>
      </c>
      <c r="CK473" s="426"/>
      <c r="CL473" s="446"/>
      <c r="CM473" s="637">
        <f t="shared" si="1021"/>
        <v>0</v>
      </c>
      <c r="CN473" s="423">
        <f t="shared" si="1021"/>
        <v>0</v>
      </c>
      <c r="CO473" s="635">
        <f t="shared" si="1023"/>
        <v>4.4349593495934867</v>
      </c>
      <c r="CP473" s="423">
        <f t="shared" si="1023"/>
        <v>4.9374999999999938</v>
      </c>
      <c r="CQ473" s="635">
        <f t="shared" si="1025"/>
        <v>1090.9999999999977</v>
      </c>
      <c r="CR473" s="423">
        <f t="shared" si="1025"/>
        <v>1145.4999999999986</v>
      </c>
      <c r="CS473" s="426">
        <v>66.831460674157299</v>
      </c>
      <c r="CT473" s="633">
        <v>71.758241758241695</v>
      </c>
      <c r="CU473" s="635">
        <f t="shared" si="1027"/>
        <v>5948</v>
      </c>
      <c r="CV473" s="423">
        <f t="shared" si="1027"/>
        <v>6529.9999999999945</v>
      </c>
      <c r="CW473" s="426">
        <v>73.484076433121004</v>
      </c>
      <c r="CX473" s="633">
        <v>73.134751773049601</v>
      </c>
      <c r="CY473" s="635">
        <f t="shared" si="1029"/>
        <v>11536.999999999998</v>
      </c>
      <c r="CZ473" s="423">
        <f t="shared" si="1029"/>
        <v>10311.999999999995</v>
      </c>
      <c r="DA473" s="421"/>
      <c r="DB473" s="420"/>
      <c r="DC473" s="635">
        <f t="shared" si="1031"/>
        <v>0</v>
      </c>
      <c r="DD473" s="423">
        <f t="shared" si="1031"/>
        <v>0</v>
      </c>
      <c r="DE473" s="635">
        <f t="shared" si="1033"/>
        <v>71.077235772357724</v>
      </c>
      <c r="DF473" s="423">
        <f t="shared" si="1033"/>
        <v>72.594827586206847</v>
      </c>
      <c r="DG473" s="635">
        <f t="shared" si="1035"/>
        <v>17485</v>
      </c>
      <c r="DH473" s="423">
        <f t="shared" si="1035"/>
        <v>16841.999999999989</v>
      </c>
      <c r="DI473" s="635">
        <f t="shared" si="1037"/>
        <v>289</v>
      </c>
      <c r="DJ473" s="423">
        <f t="shared" si="1037"/>
        <v>270</v>
      </c>
      <c r="DK473" s="635">
        <f t="shared" si="1037"/>
        <v>289</v>
      </c>
      <c r="DL473" s="423">
        <f t="shared" si="1040"/>
        <v>270</v>
      </c>
      <c r="DM473" s="635">
        <f t="shared" si="1041"/>
        <v>4.1072664359861513</v>
      </c>
      <c r="DN473" s="423">
        <f t="shared" si="1041"/>
        <v>4.6425925925925879</v>
      </c>
      <c r="DO473" s="635">
        <f t="shared" si="1043"/>
        <v>1186.9999999999977</v>
      </c>
      <c r="DP473" s="423">
        <f t="shared" si="1043"/>
        <v>1253.4999999999986</v>
      </c>
      <c r="DQ473" s="635">
        <f t="shared" si="1045"/>
        <v>71.055363321799305</v>
      </c>
      <c r="DR473" s="423">
        <f t="shared" si="1045"/>
        <v>72.292592592592541</v>
      </c>
      <c r="DS473" s="635">
        <f t="shared" si="1047"/>
        <v>20535</v>
      </c>
      <c r="DT473" s="423">
        <f t="shared" si="1047"/>
        <v>19518.999999999985</v>
      </c>
      <c r="DU473" s="424">
        <v>31</v>
      </c>
      <c r="DV473" s="517">
        <v>14</v>
      </c>
      <c r="DW473" s="635">
        <f t="shared" si="1049"/>
        <v>31</v>
      </c>
      <c r="DX473" s="423">
        <f t="shared" si="1049"/>
        <v>14</v>
      </c>
      <c r="DY473" s="426">
        <v>61</v>
      </c>
      <c r="DZ473" s="517">
        <v>57</v>
      </c>
      <c r="EA473" s="635">
        <f t="shared" si="1013"/>
        <v>61</v>
      </c>
      <c r="EB473" s="423">
        <f t="shared" si="1013"/>
        <v>57</v>
      </c>
      <c r="EC473" s="426"/>
      <c r="ED473" s="425"/>
      <c r="EE473" s="635">
        <f t="shared" si="1015"/>
        <v>0</v>
      </c>
      <c r="EF473" s="423">
        <f t="shared" si="1015"/>
        <v>0</v>
      </c>
      <c r="EG473" s="636">
        <f t="shared" si="1017"/>
        <v>92</v>
      </c>
      <c r="EH473" s="423">
        <f t="shared" si="1017"/>
        <v>71</v>
      </c>
      <c r="EI473" s="636">
        <f t="shared" si="1019"/>
        <v>92</v>
      </c>
      <c r="EJ473" s="423">
        <f t="shared" si="1019"/>
        <v>71</v>
      </c>
      <c r="EK473" s="427">
        <v>3.1290322580645098</v>
      </c>
      <c r="EL473" s="634">
        <v>3.46428571428571</v>
      </c>
      <c r="EM473" s="635">
        <f t="shared" si="1065"/>
        <v>96.999999999999801</v>
      </c>
      <c r="EN473" s="423">
        <f t="shared" si="1065"/>
        <v>48.499999999999943</v>
      </c>
      <c r="EO473" s="426">
        <v>4.1967213114754101</v>
      </c>
      <c r="EP473" s="634">
        <v>4.6140350877192899</v>
      </c>
      <c r="EQ473" s="635">
        <f t="shared" si="1051"/>
        <v>256</v>
      </c>
      <c r="ER473" s="423">
        <f t="shared" si="1051"/>
        <v>262.99999999999955</v>
      </c>
      <c r="ES473" s="426"/>
      <c r="ET473" s="446"/>
      <c r="EU473" s="371">
        <f t="shared" si="1101"/>
        <v>0</v>
      </c>
      <c r="EV473" s="372">
        <f t="shared" si="1102"/>
        <v>0</v>
      </c>
      <c r="EW473" s="371">
        <f t="shared" si="989"/>
        <v>3.8369565217391282</v>
      </c>
      <c r="EX473" s="372">
        <f t="shared" si="989"/>
        <v>4.3873239436619649</v>
      </c>
      <c r="EY473" s="371">
        <f t="shared" si="990"/>
        <v>352.99999999999977</v>
      </c>
      <c r="EZ473" s="372">
        <f t="shared" si="990"/>
        <v>311.49999999999949</v>
      </c>
      <c r="FA473" s="426">
        <v>59.903225806451601</v>
      </c>
      <c r="FB473" s="633">
        <v>64.285714285714207</v>
      </c>
      <c r="FC473" s="371">
        <f t="shared" si="991"/>
        <v>1856.9999999999995</v>
      </c>
      <c r="FD473" s="372">
        <f t="shared" si="991"/>
        <v>899.99999999999886</v>
      </c>
      <c r="FE473" s="426">
        <v>55.573770491803202</v>
      </c>
      <c r="FF473" s="633">
        <v>61.385964912280699</v>
      </c>
      <c r="FG473" s="371">
        <f t="shared" si="992"/>
        <v>3389.9999999999955</v>
      </c>
      <c r="FH473" s="372">
        <f t="shared" si="992"/>
        <v>3499</v>
      </c>
      <c r="FI473" s="421"/>
      <c r="FJ473" s="420"/>
      <c r="FK473" s="371">
        <f t="shared" si="993"/>
        <v>0</v>
      </c>
      <c r="FL473" s="372">
        <f t="shared" si="993"/>
        <v>0</v>
      </c>
      <c r="FM473" s="371">
        <f t="shared" si="994"/>
        <v>57.032608695652115</v>
      </c>
      <c r="FN473" s="372">
        <f t="shared" si="994"/>
        <v>61.957746478873226</v>
      </c>
      <c r="FO473" s="371">
        <f t="shared" si="995"/>
        <v>5246.9999999999945</v>
      </c>
      <c r="FP473" s="372">
        <f t="shared" si="995"/>
        <v>4398.9999999999991</v>
      </c>
      <c r="FQ473" s="424">
        <v>50</v>
      </c>
      <c r="FR473" s="425">
        <v>101</v>
      </c>
      <c r="FS473" s="371">
        <f t="shared" si="996"/>
        <v>50</v>
      </c>
      <c r="FT473" s="372">
        <f t="shared" si="996"/>
        <v>101</v>
      </c>
      <c r="FU473" s="426">
        <v>5.9622641509433896</v>
      </c>
      <c r="FV473" s="425">
        <v>4.67</v>
      </c>
      <c r="FW473" s="371">
        <f t="shared" si="997"/>
        <v>298.11320754716945</v>
      </c>
      <c r="FX473" s="372">
        <f t="shared" si="997"/>
        <v>471.67</v>
      </c>
      <c r="FY473" s="426">
        <v>63.830188679245197</v>
      </c>
      <c r="FZ473" s="425">
        <v>62.83</v>
      </c>
      <c r="GA473" s="371">
        <f t="shared" si="998"/>
        <v>3191.5094339622597</v>
      </c>
      <c r="GB473" s="372">
        <f t="shared" si="998"/>
        <v>6345.83</v>
      </c>
      <c r="GC473" s="406">
        <f t="shared" si="1105"/>
        <v>155</v>
      </c>
      <c r="GD473" s="372">
        <f t="shared" si="1105"/>
        <v>123</v>
      </c>
      <c r="GE473" s="371">
        <f t="shared" si="1105"/>
        <v>155</v>
      </c>
      <c r="GF473" s="372">
        <f t="shared" si="1105"/>
        <v>123</v>
      </c>
      <c r="GG473" s="371">
        <f t="shared" si="999"/>
        <v>444.49999999999898</v>
      </c>
      <c r="GH473" s="372">
        <f t="shared" si="999"/>
        <v>440.49999999999932</v>
      </c>
      <c r="GI473" s="371">
        <f t="shared" si="1000"/>
        <v>10329.999999999998</v>
      </c>
      <c r="GJ473" s="372">
        <f t="shared" si="1000"/>
        <v>8674.9999999999927</v>
      </c>
      <c r="GK473" s="406">
        <f t="shared" si="1106"/>
        <v>226</v>
      </c>
      <c r="GL473" s="372">
        <f t="shared" si="1106"/>
        <v>218</v>
      </c>
      <c r="GM473" s="371">
        <f t="shared" si="1106"/>
        <v>226</v>
      </c>
      <c r="GN473" s="372">
        <f t="shared" si="1106"/>
        <v>218</v>
      </c>
      <c r="GO473" s="371">
        <f t="shared" si="1001"/>
        <v>1095.4999999999986</v>
      </c>
      <c r="GP473" s="372">
        <f t="shared" si="1001"/>
        <v>1124.4999999999986</v>
      </c>
      <c r="GQ473" s="371">
        <f t="shared" si="1002"/>
        <v>15451.999999999993</v>
      </c>
      <c r="GR473" s="372">
        <f t="shared" si="1002"/>
        <v>15242.999999999993</v>
      </c>
      <c r="GS473" s="406">
        <f t="shared" si="1107"/>
        <v>381</v>
      </c>
      <c r="GT473" s="372">
        <f t="shared" si="1107"/>
        <v>341</v>
      </c>
      <c r="GU473" s="371">
        <f t="shared" si="1107"/>
        <v>381</v>
      </c>
      <c r="GV473" s="372">
        <f t="shared" si="1103"/>
        <v>341</v>
      </c>
      <c r="GW473" s="371">
        <f t="shared" si="1003"/>
        <v>1539.9999999999977</v>
      </c>
      <c r="GX473" s="372">
        <f t="shared" si="1003"/>
        <v>1564.999999999998</v>
      </c>
      <c r="GY473" s="371">
        <f t="shared" si="1003"/>
        <v>25781.999999999993</v>
      </c>
      <c r="GZ473" s="372">
        <f t="shared" si="1003"/>
        <v>23917.999999999985</v>
      </c>
      <c r="HA473" s="406">
        <f t="shared" si="1108"/>
        <v>0</v>
      </c>
      <c r="HB473" s="372">
        <f t="shared" si="1108"/>
        <v>0</v>
      </c>
      <c r="HC473" s="371">
        <f t="shared" si="1108"/>
        <v>0</v>
      </c>
      <c r="HD473" s="372">
        <f t="shared" si="1104"/>
        <v>0</v>
      </c>
      <c r="HE473" s="371" t="str">
        <f t="shared" si="1109"/>
        <v/>
      </c>
      <c r="HF473" s="372" t="str">
        <f t="shared" si="1109"/>
        <v/>
      </c>
      <c r="HG473" s="371" t="str">
        <f t="shared" si="1004"/>
        <v/>
      </c>
      <c r="HH473" s="372" t="str">
        <f t="shared" si="1004"/>
        <v/>
      </c>
      <c r="HI473" s="406">
        <f t="shared" si="1005"/>
        <v>1838.1132075471669</v>
      </c>
      <c r="HJ473" s="372">
        <f t="shared" si="1005"/>
        <v>2036.6699999999983</v>
      </c>
      <c r="HK473" s="371">
        <f t="shared" si="1006"/>
        <v>28973.509433962252</v>
      </c>
      <c r="HL473" s="371">
        <f t="shared" si="1006"/>
        <v>30263.829999999987</v>
      </c>
    </row>
    <row r="474" spans="1:220" ht="15">
      <c r="A474" s="512" t="s">
        <v>288</v>
      </c>
      <c r="B474" s="514" t="s">
        <v>545</v>
      </c>
      <c r="C474" s="115"/>
      <c r="D474" s="515">
        <v>232867</v>
      </c>
      <c r="E474" s="516">
        <v>9</v>
      </c>
      <c r="F474" s="676">
        <v>376</v>
      </c>
      <c r="G474" s="420">
        <v>430</v>
      </c>
      <c r="H474" s="421">
        <v>0</v>
      </c>
      <c r="I474" s="517">
        <v>8</v>
      </c>
      <c r="J474" s="371">
        <f t="shared" si="1071"/>
        <v>376</v>
      </c>
      <c r="K474" s="372">
        <f t="shared" si="1072"/>
        <v>422</v>
      </c>
      <c r="L474" s="420" t="s">
        <v>999</v>
      </c>
      <c r="M474" s="371">
        <f t="shared" si="1073"/>
        <v>376</v>
      </c>
      <c r="N474" s="372">
        <f t="shared" si="1074"/>
        <v>422</v>
      </c>
      <c r="O474" s="371">
        <f t="shared" si="1075"/>
        <v>376</v>
      </c>
      <c r="P474" s="372">
        <f t="shared" si="1076"/>
        <v>422</v>
      </c>
      <c r="Q474" s="424">
        <v>9</v>
      </c>
      <c r="R474" s="517">
        <v>11</v>
      </c>
      <c r="S474" s="371">
        <f t="shared" si="1077"/>
        <v>9</v>
      </c>
      <c r="T474" s="372">
        <f t="shared" si="1078"/>
        <v>11</v>
      </c>
      <c r="U474" s="426">
        <v>4</v>
      </c>
      <c r="V474" s="517">
        <v>12</v>
      </c>
      <c r="W474" s="371">
        <f t="shared" si="1079"/>
        <v>4</v>
      </c>
      <c r="X474" s="372">
        <f t="shared" si="1080"/>
        <v>12</v>
      </c>
      <c r="Y474" s="426"/>
      <c r="Z474" s="425"/>
      <c r="AA474" s="371">
        <f t="shared" si="1081"/>
        <v>0</v>
      </c>
      <c r="AB474" s="372">
        <f t="shared" si="1082"/>
        <v>0</v>
      </c>
      <c r="AC474" s="358">
        <f t="shared" si="1083"/>
        <v>13</v>
      </c>
      <c r="AD474" s="372">
        <f t="shared" si="1084"/>
        <v>23</v>
      </c>
      <c r="AE474" s="358">
        <f t="shared" si="1085"/>
        <v>13</v>
      </c>
      <c r="AF474" s="372">
        <f t="shared" si="1086"/>
        <v>23</v>
      </c>
      <c r="AG474" s="427">
        <v>2.2222222222222201</v>
      </c>
      <c r="AH474" s="633">
        <v>2.8181818181818099</v>
      </c>
      <c r="AI474" s="371">
        <f t="shared" si="1087"/>
        <v>19.999999999999982</v>
      </c>
      <c r="AJ474" s="372">
        <f t="shared" si="1088"/>
        <v>30.999999999999908</v>
      </c>
      <c r="AK474" s="426">
        <v>2.5</v>
      </c>
      <c r="AL474" s="633">
        <v>3.25</v>
      </c>
      <c r="AM474" s="371">
        <f t="shared" si="1089"/>
        <v>10</v>
      </c>
      <c r="AN474" s="372">
        <f t="shared" si="1090"/>
        <v>39</v>
      </c>
      <c r="AO474" s="426"/>
      <c r="AP474" s="446"/>
      <c r="AQ474" s="371">
        <f t="shared" si="1091"/>
        <v>0</v>
      </c>
      <c r="AR474" s="372">
        <f t="shared" si="1092"/>
        <v>0</v>
      </c>
      <c r="AS474" s="371">
        <f t="shared" si="1093"/>
        <v>2.3076923076923062</v>
      </c>
      <c r="AT474" s="372">
        <f t="shared" si="1094"/>
        <v>3.0434782608695614</v>
      </c>
      <c r="AU474" s="371">
        <f t="shared" si="1095"/>
        <v>29.999999999999979</v>
      </c>
      <c r="AV474" s="372">
        <f t="shared" si="1096"/>
        <v>69.999999999999915</v>
      </c>
      <c r="AW474" s="426">
        <v>72.5555555555555</v>
      </c>
      <c r="AX474" s="633">
        <v>100.54545454545401</v>
      </c>
      <c r="AY474" s="371">
        <f t="shared" si="1097"/>
        <v>652.99999999999955</v>
      </c>
      <c r="AZ474" s="372">
        <f t="shared" si="1098"/>
        <v>1105.9999999999941</v>
      </c>
      <c r="BA474" s="426">
        <v>77.25</v>
      </c>
      <c r="BB474" s="633">
        <v>70.5833333333333</v>
      </c>
      <c r="BC474" s="371">
        <f t="shared" si="1099"/>
        <v>309</v>
      </c>
      <c r="BD474" s="372">
        <f t="shared" si="1100"/>
        <v>846.99999999999955</v>
      </c>
      <c r="BE474" s="421"/>
      <c r="BF474" s="420"/>
      <c r="BG474" s="635">
        <f t="shared" si="1067"/>
        <v>0</v>
      </c>
      <c r="BH474" s="423">
        <f t="shared" si="1067"/>
        <v>0</v>
      </c>
      <c r="BI474" s="635">
        <f t="shared" si="1068"/>
        <v>73.999999999999972</v>
      </c>
      <c r="BJ474" s="423">
        <f t="shared" si="1068"/>
        <v>84.91304347826059</v>
      </c>
      <c r="BK474" s="635">
        <f t="shared" si="1069"/>
        <v>961.99999999999966</v>
      </c>
      <c r="BL474" s="423">
        <f t="shared" si="1069"/>
        <v>1952.9999999999936</v>
      </c>
      <c r="BM474" s="431">
        <v>63</v>
      </c>
      <c r="BN474" s="517">
        <v>49</v>
      </c>
      <c r="BO474" s="635">
        <f t="shared" si="1053"/>
        <v>63</v>
      </c>
      <c r="BP474" s="423">
        <f t="shared" si="1053"/>
        <v>49</v>
      </c>
      <c r="BQ474" s="426">
        <v>132</v>
      </c>
      <c r="BR474" s="517">
        <v>143</v>
      </c>
      <c r="BS474" s="635">
        <f t="shared" si="1055"/>
        <v>132</v>
      </c>
      <c r="BT474" s="423">
        <f t="shared" si="1055"/>
        <v>143</v>
      </c>
      <c r="BU474" s="426"/>
      <c r="BV474" s="425"/>
      <c r="BW474" s="635">
        <f t="shared" si="1057"/>
        <v>0</v>
      </c>
      <c r="BX474" s="423">
        <f t="shared" si="1057"/>
        <v>0</v>
      </c>
      <c r="BY474" s="636">
        <f t="shared" si="1059"/>
        <v>195</v>
      </c>
      <c r="BZ474" s="423">
        <f t="shared" si="1059"/>
        <v>192</v>
      </c>
      <c r="CA474" s="636">
        <f t="shared" si="1061"/>
        <v>195</v>
      </c>
      <c r="CB474" s="423">
        <f t="shared" si="1061"/>
        <v>192</v>
      </c>
      <c r="CC474" s="427">
        <v>3.9126984126984099</v>
      </c>
      <c r="CD474" s="633">
        <v>4.1020408163265296</v>
      </c>
      <c r="CE474" s="635">
        <f t="shared" si="1070"/>
        <v>246.49999999999983</v>
      </c>
      <c r="CF474" s="423">
        <f t="shared" si="1070"/>
        <v>200.99999999999994</v>
      </c>
      <c r="CG474" s="426">
        <v>6.0909090909090899</v>
      </c>
      <c r="CH474" s="633">
        <v>6.0524475524475498</v>
      </c>
      <c r="CI474" s="635">
        <f t="shared" si="1063"/>
        <v>803.99999999999989</v>
      </c>
      <c r="CJ474" s="423">
        <f t="shared" si="1063"/>
        <v>865.49999999999966</v>
      </c>
      <c r="CK474" s="426"/>
      <c r="CL474" s="446"/>
      <c r="CM474" s="637">
        <f t="shared" si="1021"/>
        <v>0</v>
      </c>
      <c r="CN474" s="423">
        <f t="shared" si="1021"/>
        <v>0</v>
      </c>
      <c r="CO474" s="635">
        <f t="shared" si="1023"/>
        <v>5.3871794871794858</v>
      </c>
      <c r="CP474" s="423">
        <f t="shared" si="1023"/>
        <v>5.5546874999999973</v>
      </c>
      <c r="CQ474" s="635">
        <f t="shared" si="1025"/>
        <v>1050.4999999999998</v>
      </c>
      <c r="CR474" s="423">
        <f t="shared" si="1025"/>
        <v>1066.4999999999995</v>
      </c>
      <c r="CS474" s="426">
        <v>73.619047619047606</v>
      </c>
      <c r="CT474" s="633">
        <v>80.081632653061206</v>
      </c>
      <c r="CU474" s="635">
        <f t="shared" si="1027"/>
        <v>4637.9999999999991</v>
      </c>
      <c r="CV474" s="423">
        <f t="shared" si="1027"/>
        <v>3923.9999999999991</v>
      </c>
      <c r="CW474" s="426">
        <v>79.090909090908994</v>
      </c>
      <c r="CX474" s="633">
        <v>77.531468531468505</v>
      </c>
      <c r="CY474" s="635">
        <f t="shared" si="1029"/>
        <v>10439.999999999987</v>
      </c>
      <c r="CZ474" s="423">
        <f t="shared" si="1029"/>
        <v>11086.999999999996</v>
      </c>
      <c r="DA474" s="421"/>
      <c r="DB474" s="420"/>
      <c r="DC474" s="635">
        <f t="shared" si="1031"/>
        <v>0</v>
      </c>
      <c r="DD474" s="423">
        <f t="shared" si="1031"/>
        <v>0</v>
      </c>
      <c r="DE474" s="635">
        <f t="shared" si="1033"/>
        <v>77.323076923076854</v>
      </c>
      <c r="DF474" s="423">
        <f t="shared" si="1033"/>
        <v>78.182291666666643</v>
      </c>
      <c r="DG474" s="635">
        <f t="shared" si="1035"/>
        <v>15077.999999999987</v>
      </c>
      <c r="DH474" s="423">
        <f t="shared" si="1035"/>
        <v>15010.999999999996</v>
      </c>
      <c r="DI474" s="635">
        <f t="shared" si="1037"/>
        <v>208</v>
      </c>
      <c r="DJ474" s="423">
        <f t="shared" si="1037"/>
        <v>215</v>
      </c>
      <c r="DK474" s="635">
        <f t="shared" si="1037"/>
        <v>208</v>
      </c>
      <c r="DL474" s="423">
        <f t="shared" si="1040"/>
        <v>215</v>
      </c>
      <c r="DM474" s="635">
        <f t="shared" si="1041"/>
        <v>5.1947115384615374</v>
      </c>
      <c r="DN474" s="423">
        <f t="shared" si="1041"/>
        <v>5.2860465116279052</v>
      </c>
      <c r="DO474" s="635">
        <f t="shared" si="1043"/>
        <v>1080.4999999999998</v>
      </c>
      <c r="DP474" s="423">
        <f t="shared" si="1043"/>
        <v>1136.4999999999995</v>
      </c>
      <c r="DQ474" s="635">
        <f t="shared" si="1045"/>
        <v>77.115384615384556</v>
      </c>
      <c r="DR474" s="423">
        <f t="shared" si="1045"/>
        <v>78.902325581395303</v>
      </c>
      <c r="DS474" s="635">
        <f t="shared" si="1047"/>
        <v>16039.999999999987</v>
      </c>
      <c r="DT474" s="423">
        <f t="shared" si="1047"/>
        <v>16963.999999999989</v>
      </c>
      <c r="DU474" s="424">
        <v>37</v>
      </c>
      <c r="DV474" s="517">
        <v>42</v>
      </c>
      <c r="DW474" s="635">
        <f t="shared" si="1049"/>
        <v>37</v>
      </c>
      <c r="DX474" s="423">
        <f t="shared" si="1049"/>
        <v>42</v>
      </c>
      <c r="DY474" s="426">
        <v>49</v>
      </c>
      <c r="DZ474" s="517">
        <v>75</v>
      </c>
      <c r="EA474" s="635">
        <f t="shared" si="1013"/>
        <v>49</v>
      </c>
      <c r="EB474" s="423">
        <f t="shared" si="1013"/>
        <v>75</v>
      </c>
      <c r="EC474" s="426"/>
      <c r="ED474" s="425"/>
      <c r="EE474" s="635">
        <f t="shared" si="1015"/>
        <v>0</v>
      </c>
      <c r="EF474" s="423">
        <f t="shared" si="1015"/>
        <v>0</v>
      </c>
      <c r="EG474" s="636">
        <f t="shared" si="1017"/>
        <v>86</v>
      </c>
      <c r="EH474" s="423">
        <f t="shared" si="1017"/>
        <v>117</v>
      </c>
      <c r="EI474" s="636">
        <f t="shared" si="1019"/>
        <v>86</v>
      </c>
      <c r="EJ474" s="423">
        <f t="shared" si="1019"/>
        <v>117</v>
      </c>
      <c r="EK474" s="427">
        <v>2.2702702702702702</v>
      </c>
      <c r="EL474" s="634">
        <v>2.6785714285714199</v>
      </c>
      <c r="EM474" s="635">
        <f t="shared" si="1065"/>
        <v>84</v>
      </c>
      <c r="EN474" s="423">
        <f t="shared" si="1065"/>
        <v>112.49999999999963</v>
      </c>
      <c r="EO474" s="426">
        <v>3.75510204081632</v>
      </c>
      <c r="EP474" s="634">
        <v>4.5333333333333297</v>
      </c>
      <c r="EQ474" s="635">
        <f t="shared" si="1051"/>
        <v>183.99999999999969</v>
      </c>
      <c r="ER474" s="423">
        <f t="shared" si="1051"/>
        <v>339.99999999999972</v>
      </c>
      <c r="ES474" s="426"/>
      <c r="ET474" s="446"/>
      <c r="EU474" s="371">
        <f t="shared" si="1101"/>
        <v>0</v>
      </c>
      <c r="EV474" s="372">
        <f t="shared" si="1102"/>
        <v>0</v>
      </c>
      <c r="EW474" s="371">
        <f t="shared" si="989"/>
        <v>3.1162790697674381</v>
      </c>
      <c r="EX474" s="372">
        <f t="shared" si="989"/>
        <v>3.8675213675213618</v>
      </c>
      <c r="EY474" s="371">
        <f t="shared" si="990"/>
        <v>267.99999999999966</v>
      </c>
      <c r="EZ474" s="372">
        <f t="shared" si="990"/>
        <v>452.49999999999932</v>
      </c>
      <c r="FA474" s="426">
        <v>51.027027027027003</v>
      </c>
      <c r="FB474" s="633">
        <v>52.071428571428498</v>
      </c>
      <c r="FC474" s="371">
        <f t="shared" si="991"/>
        <v>1887.9999999999991</v>
      </c>
      <c r="FD474" s="372">
        <f t="shared" si="991"/>
        <v>2186.9999999999968</v>
      </c>
      <c r="FE474" s="426">
        <v>55.428571428571402</v>
      </c>
      <c r="FF474" s="633">
        <v>56.706666666666599</v>
      </c>
      <c r="FG474" s="371">
        <f t="shared" si="992"/>
        <v>2715.9999999999986</v>
      </c>
      <c r="FH474" s="372">
        <f t="shared" si="992"/>
        <v>4252.9999999999945</v>
      </c>
      <c r="FI474" s="421"/>
      <c r="FJ474" s="420"/>
      <c r="FK474" s="371">
        <f t="shared" si="993"/>
        <v>0</v>
      </c>
      <c r="FL474" s="372">
        <f t="shared" si="993"/>
        <v>0</v>
      </c>
      <c r="FM474" s="371">
        <f t="shared" si="994"/>
        <v>53.53488372093021</v>
      </c>
      <c r="FN474" s="372">
        <f t="shared" si="994"/>
        <v>55.042735042734968</v>
      </c>
      <c r="FO474" s="371">
        <f t="shared" si="995"/>
        <v>4603.9999999999982</v>
      </c>
      <c r="FP474" s="372">
        <f t="shared" si="995"/>
        <v>6439.9999999999909</v>
      </c>
      <c r="FQ474" s="424">
        <v>82</v>
      </c>
      <c r="FR474" s="425">
        <v>90</v>
      </c>
      <c r="FS474" s="371">
        <f t="shared" si="996"/>
        <v>82</v>
      </c>
      <c r="FT474" s="372">
        <f t="shared" si="996"/>
        <v>90</v>
      </c>
      <c r="FU474" s="426">
        <v>7.0779220779220697</v>
      </c>
      <c r="FV474" s="425">
        <v>6.2111111111111104</v>
      </c>
      <c r="FW474" s="371">
        <f t="shared" si="997"/>
        <v>580.38961038960974</v>
      </c>
      <c r="FX474" s="372">
        <f t="shared" si="997"/>
        <v>558.99999999999989</v>
      </c>
      <c r="FY474" s="426">
        <v>68.766233766233697</v>
      </c>
      <c r="FZ474" s="425">
        <v>62.411111111111097</v>
      </c>
      <c r="GA474" s="371">
        <f t="shared" si="998"/>
        <v>5638.8311688311633</v>
      </c>
      <c r="GB474" s="372">
        <f t="shared" si="998"/>
        <v>5616.9999999999991</v>
      </c>
      <c r="GC474" s="406">
        <f t="shared" si="1105"/>
        <v>109</v>
      </c>
      <c r="GD474" s="372">
        <f t="shared" si="1105"/>
        <v>102</v>
      </c>
      <c r="GE474" s="371">
        <f t="shared" si="1105"/>
        <v>109</v>
      </c>
      <c r="GF474" s="372">
        <f t="shared" si="1105"/>
        <v>102</v>
      </c>
      <c r="GG474" s="371">
        <f t="shared" si="999"/>
        <v>350.49999999999983</v>
      </c>
      <c r="GH474" s="372">
        <f t="shared" si="999"/>
        <v>344.49999999999949</v>
      </c>
      <c r="GI474" s="371">
        <f t="shared" si="1000"/>
        <v>7178.9999999999973</v>
      </c>
      <c r="GJ474" s="372">
        <f t="shared" si="1000"/>
        <v>7216.9999999999891</v>
      </c>
      <c r="GK474" s="406">
        <f t="shared" si="1106"/>
        <v>185</v>
      </c>
      <c r="GL474" s="372">
        <f t="shared" si="1106"/>
        <v>230</v>
      </c>
      <c r="GM474" s="371">
        <f t="shared" si="1106"/>
        <v>185</v>
      </c>
      <c r="GN474" s="372">
        <f t="shared" si="1106"/>
        <v>230</v>
      </c>
      <c r="GO474" s="371">
        <f t="shared" si="1001"/>
        <v>997.99999999999955</v>
      </c>
      <c r="GP474" s="372">
        <f t="shared" si="1001"/>
        <v>1244.4999999999993</v>
      </c>
      <c r="GQ474" s="371">
        <f t="shared" si="1002"/>
        <v>13464.999999999985</v>
      </c>
      <c r="GR474" s="372">
        <f t="shared" si="1002"/>
        <v>16186.999999999991</v>
      </c>
      <c r="GS474" s="406">
        <f t="shared" si="1107"/>
        <v>294</v>
      </c>
      <c r="GT474" s="372">
        <f t="shared" si="1107"/>
        <v>332</v>
      </c>
      <c r="GU474" s="371">
        <f t="shared" si="1107"/>
        <v>294</v>
      </c>
      <c r="GV474" s="372">
        <f t="shared" si="1103"/>
        <v>332</v>
      </c>
      <c r="GW474" s="371">
        <f t="shared" si="1003"/>
        <v>1348.4999999999993</v>
      </c>
      <c r="GX474" s="372">
        <f t="shared" si="1003"/>
        <v>1588.9999999999989</v>
      </c>
      <c r="GY474" s="371">
        <f t="shared" si="1003"/>
        <v>20643.999999999982</v>
      </c>
      <c r="GZ474" s="372">
        <f t="shared" si="1003"/>
        <v>23403.999999999978</v>
      </c>
      <c r="HA474" s="406">
        <f t="shared" si="1108"/>
        <v>0</v>
      </c>
      <c r="HB474" s="372">
        <f t="shared" si="1108"/>
        <v>0</v>
      </c>
      <c r="HC474" s="371">
        <f t="shared" si="1108"/>
        <v>0</v>
      </c>
      <c r="HD474" s="372">
        <f t="shared" si="1104"/>
        <v>0</v>
      </c>
      <c r="HE474" s="371" t="str">
        <f t="shared" si="1109"/>
        <v/>
      </c>
      <c r="HF474" s="372" t="str">
        <f t="shared" si="1109"/>
        <v/>
      </c>
      <c r="HG474" s="371" t="str">
        <f t="shared" si="1004"/>
        <v/>
      </c>
      <c r="HH474" s="372" t="str">
        <f t="shared" si="1004"/>
        <v/>
      </c>
      <c r="HI474" s="406">
        <f t="shared" si="1005"/>
        <v>1928.8896103896093</v>
      </c>
      <c r="HJ474" s="372">
        <f t="shared" si="1005"/>
        <v>2147.9999999999986</v>
      </c>
      <c r="HK474" s="371">
        <f t="shared" si="1006"/>
        <v>26282.831168831148</v>
      </c>
      <c r="HL474" s="371">
        <f t="shared" si="1006"/>
        <v>29020.999999999978</v>
      </c>
    </row>
    <row r="475" spans="1:220" ht="15">
      <c r="A475" s="512" t="s">
        <v>288</v>
      </c>
      <c r="B475" s="585" t="s">
        <v>546</v>
      </c>
      <c r="C475" s="586" t="s">
        <v>1047</v>
      </c>
      <c r="D475" s="515">
        <v>233019</v>
      </c>
      <c r="E475" s="516">
        <v>9</v>
      </c>
      <c r="F475" s="676">
        <v>268</v>
      </c>
      <c r="G475" s="420">
        <v>300</v>
      </c>
      <c r="H475" s="421">
        <v>23</v>
      </c>
      <c r="I475" s="517">
        <v>3</v>
      </c>
      <c r="J475" s="371">
        <f t="shared" si="1071"/>
        <v>245</v>
      </c>
      <c r="K475" s="372">
        <f t="shared" si="1072"/>
        <v>297</v>
      </c>
      <c r="L475" s="420" t="s">
        <v>999</v>
      </c>
      <c r="M475" s="371">
        <f t="shared" si="1073"/>
        <v>245</v>
      </c>
      <c r="N475" s="372">
        <f t="shared" si="1074"/>
        <v>297</v>
      </c>
      <c r="O475" s="371">
        <f t="shared" si="1075"/>
        <v>245</v>
      </c>
      <c r="P475" s="372">
        <f t="shared" si="1076"/>
        <v>297</v>
      </c>
      <c r="Q475" s="424">
        <v>15</v>
      </c>
      <c r="R475" s="517">
        <v>14</v>
      </c>
      <c r="S475" s="371">
        <f t="shared" si="1077"/>
        <v>15</v>
      </c>
      <c r="T475" s="372">
        <f t="shared" si="1078"/>
        <v>14</v>
      </c>
      <c r="U475" s="426">
        <v>6</v>
      </c>
      <c r="V475" s="517">
        <v>6</v>
      </c>
      <c r="W475" s="371">
        <f t="shared" si="1079"/>
        <v>6</v>
      </c>
      <c r="X475" s="372">
        <f t="shared" si="1080"/>
        <v>6</v>
      </c>
      <c r="Y475" s="426"/>
      <c r="Z475" s="425"/>
      <c r="AA475" s="371">
        <f t="shared" si="1081"/>
        <v>0</v>
      </c>
      <c r="AB475" s="372">
        <f t="shared" si="1082"/>
        <v>0</v>
      </c>
      <c r="AC475" s="358">
        <f t="shared" si="1083"/>
        <v>21</v>
      </c>
      <c r="AD475" s="372">
        <f t="shared" si="1084"/>
        <v>20</v>
      </c>
      <c r="AE475" s="358">
        <f t="shared" si="1085"/>
        <v>21</v>
      </c>
      <c r="AF475" s="372">
        <f t="shared" si="1086"/>
        <v>20</v>
      </c>
      <c r="AG475" s="427">
        <v>2</v>
      </c>
      <c r="AH475" s="633">
        <v>1.5714285714285701</v>
      </c>
      <c r="AI475" s="371">
        <f t="shared" si="1087"/>
        <v>30</v>
      </c>
      <c r="AJ475" s="372">
        <f t="shared" si="1088"/>
        <v>21.999999999999982</v>
      </c>
      <c r="AK475" s="426">
        <v>2.1666666666666599</v>
      </c>
      <c r="AL475" s="633">
        <v>2</v>
      </c>
      <c r="AM475" s="371">
        <f t="shared" si="1089"/>
        <v>12.999999999999959</v>
      </c>
      <c r="AN475" s="372">
        <f t="shared" si="1090"/>
        <v>12</v>
      </c>
      <c r="AO475" s="426"/>
      <c r="AP475" s="446"/>
      <c r="AQ475" s="371">
        <f t="shared" si="1091"/>
        <v>0</v>
      </c>
      <c r="AR475" s="372">
        <f t="shared" si="1092"/>
        <v>0</v>
      </c>
      <c r="AS475" s="371">
        <f t="shared" si="1093"/>
        <v>2.0476190476190457</v>
      </c>
      <c r="AT475" s="372">
        <f t="shared" si="1094"/>
        <v>1.6999999999999993</v>
      </c>
      <c r="AU475" s="371">
        <f t="shared" si="1095"/>
        <v>42.999999999999957</v>
      </c>
      <c r="AV475" s="372">
        <f t="shared" si="1096"/>
        <v>33.999999999999986</v>
      </c>
      <c r="AW475" s="426">
        <v>72.066666666666606</v>
      </c>
      <c r="AX475" s="633">
        <v>64.071428571428498</v>
      </c>
      <c r="AY475" s="371">
        <f t="shared" si="1097"/>
        <v>1080.9999999999991</v>
      </c>
      <c r="AZ475" s="372">
        <f t="shared" si="1098"/>
        <v>896.99999999999898</v>
      </c>
      <c r="BA475" s="426">
        <v>70</v>
      </c>
      <c r="BB475" s="633">
        <v>66.8333333333333</v>
      </c>
      <c r="BC475" s="371">
        <f t="shared" si="1099"/>
        <v>420</v>
      </c>
      <c r="BD475" s="372">
        <f t="shared" si="1100"/>
        <v>400.99999999999977</v>
      </c>
      <c r="BE475" s="421"/>
      <c r="BF475" s="420"/>
      <c r="BG475" s="635">
        <f t="shared" si="1067"/>
        <v>0</v>
      </c>
      <c r="BH475" s="423">
        <f t="shared" si="1067"/>
        <v>0</v>
      </c>
      <c r="BI475" s="635">
        <f t="shared" si="1068"/>
        <v>71.476190476190439</v>
      </c>
      <c r="BJ475" s="423">
        <f t="shared" si="1068"/>
        <v>64.899999999999935</v>
      </c>
      <c r="BK475" s="635">
        <f t="shared" si="1069"/>
        <v>1500.9999999999993</v>
      </c>
      <c r="BL475" s="423">
        <f t="shared" si="1069"/>
        <v>1297.9999999999986</v>
      </c>
      <c r="BM475" s="431">
        <v>37</v>
      </c>
      <c r="BN475" s="517">
        <v>31</v>
      </c>
      <c r="BO475" s="635">
        <f t="shared" si="1053"/>
        <v>37</v>
      </c>
      <c r="BP475" s="423">
        <f t="shared" si="1053"/>
        <v>31</v>
      </c>
      <c r="BQ475" s="426">
        <v>108</v>
      </c>
      <c r="BR475" s="517">
        <v>104</v>
      </c>
      <c r="BS475" s="635">
        <f t="shared" si="1055"/>
        <v>108</v>
      </c>
      <c r="BT475" s="423">
        <f t="shared" si="1055"/>
        <v>104</v>
      </c>
      <c r="BU475" s="426"/>
      <c r="BV475" s="425"/>
      <c r="BW475" s="635">
        <f t="shared" si="1057"/>
        <v>0</v>
      </c>
      <c r="BX475" s="423">
        <f t="shared" si="1057"/>
        <v>0</v>
      </c>
      <c r="BY475" s="636">
        <f t="shared" si="1059"/>
        <v>145</v>
      </c>
      <c r="BZ475" s="423">
        <f t="shared" si="1059"/>
        <v>135</v>
      </c>
      <c r="CA475" s="636">
        <f t="shared" si="1061"/>
        <v>145</v>
      </c>
      <c r="CB475" s="423">
        <f t="shared" si="1061"/>
        <v>135</v>
      </c>
      <c r="CC475" s="427">
        <v>4.1621621621621596</v>
      </c>
      <c r="CD475" s="633">
        <v>3.6413043478260798</v>
      </c>
      <c r="CE475" s="635">
        <f t="shared" si="1070"/>
        <v>153.99999999999991</v>
      </c>
      <c r="CF475" s="423">
        <f t="shared" si="1070"/>
        <v>112.88043478260848</v>
      </c>
      <c r="CG475" s="426">
        <v>6.3333333333333304</v>
      </c>
      <c r="CH475" s="633">
        <v>6.8413461538461497</v>
      </c>
      <c r="CI475" s="635">
        <f t="shared" si="1063"/>
        <v>683.99999999999966</v>
      </c>
      <c r="CJ475" s="423">
        <f t="shared" si="1063"/>
        <v>711.49999999999955</v>
      </c>
      <c r="CK475" s="426"/>
      <c r="CL475" s="446"/>
      <c r="CM475" s="637">
        <f t="shared" si="1021"/>
        <v>0</v>
      </c>
      <c r="CN475" s="423">
        <f t="shared" si="1021"/>
        <v>0</v>
      </c>
      <c r="CO475" s="635">
        <f t="shared" si="1023"/>
        <v>5.7793103448275831</v>
      </c>
      <c r="CP475" s="423">
        <f t="shared" si="1023"/>
        <v>6.1065217391304305</v>
      </c>
      <c r="CQ475" s="635">
        <f t="shared" si="1025"/>
        <v>837.99999999999955</v>
      </c>
      <c r="CR475" s="423">
        <f t="shared" si="1025"/>
        <v>824.38043478260806</v>
      </c>
      <c r="CS475" s="426">
        <v>97.432432432432407</v>
      </c>
      <c r="CT475" s="633">
        <v>88.290322580645096</v>
      </c>
      <c r="CU475" s="635">
        <f t="shared" si="1027"/>
        <v>3604.9999999999991</v>
      </c>
      <c r="CV475" s="423">
        <f t="shared" si="1027"/>
        <v>2736.9999999999982</v>
      </c>
      <c r="CW475" s="426">
        <v>76.259259259259196</v>
      </c>
      <c r="CX475" s="633">
        <v>79.413461538461505</v>
      </c>
      <c r="CY475" s="635">
        <f t="shared" si="1029"/>
        <v>8235.9999999999927</v>
      </c>
      <c r="CZ475" s="423">
        <f t="shared" si="1029"/>
        <v>8258.9999999999964</v>
      </c>
      <c r="DA475" s="421"/>
      <c r="DB475" s="420"/>
      <c r="DC475" s="635">
        <f t="shared" si="1031"/>
        <v>0</v>
      </c>
      <c r="DD475" s="423">
        <f t="shared" si="1031"/>
        <v>0</v>
      </c>
      <c r="DE475" s="635">
        <f t="shared" si="1033"/>
        <v>81.662068965517193</v>
      </c>
      <c r="DF475" s="423">
        <f t="shared" si="1033"/>
        <v>81.451851851851814</v>
      </c>
      <c r="DG475" s="635">
        <f t="shared" si="1035"/>
        <v>11840.999999999993</v>
      </c>
      <c r="DH475" s="423">
        <f t="shared" si="1035"/>
        <v>10995.999999999995</v>
      </c>
      <c r="DI475" s="635">
        <f t="shared" si="1037"/>
        <v>166</v>
      </c>
      <c r="DJ475" s="423">
        <f t="shared" si="1037"/>
        <v>155</v>
      </c>
      <c r="DK475" s="635">
        <f t="shared" si="1037"/>
        <v>166</v>
      </c>
      <c r="DL475" s="423">
        <f t="shared" si="1040"/>
        <v>155</v>
      </c>
      <c r="DM475" s="635">
        <f t="shared" si="1041"/>
        <v>5.3072289156626482</v>
      </c>
      <c r="DN475" s="423">
        <f t="shared" si="1041"/>
        <v>5.5379382889200519</v>
      </c>
      <c r="DO475" s="635">
        <f t="shared" si="1043"/>
        <v>880.99999999999955</v>
      </c>
      <c r="DP475" s="423">
        <f t="shared" si="1043"/>
        <v>858.38043478260806</v>
      </c>
      <c r="DQ475" s="635">
        <f t="shared" si="1045"/>
        <v>80.373493975903571</v>
      </c>
      <c r="DR475" s="423">
        <f t="shared" si="1045"/>
        <v>79.316129032258019</v>
      </c>
      <c r="DS475" s="635">
        <f t="shared" si="1047"/>
        <v>13341.999999999993</v>
      </c>
      <c r="DT475" s="423">
        <f t="shared" si="1047"/>
        <v>12293.999999999993</v>
      </c>
      <c r="DU475" s="424">
        <v>6</v>
      </c>
      <c r="DV475" s="517">
        <v>11</v>
      </c>
      <c r="DW475" s="635">
        <f t="shared" si="1049"/>
        <v>6</v>
      </c>
      <c r="DX475" s="423">
        <f t="shared" si="1049"/>
        <v>11</v>
      </c>
      <c r="DY475" s="426">
        <v>6</v>
      </c>
      <c r="DZ475" s="517">
        <v>15</v>
      </c>
      <c r="EA475" s="635">
        <f t="shared" si="1013"/>
        <v>6</v>
      </c>
      <c r="EB475" s="423">
        <f t="shared" si="1013"/>
        <v>15</v>
      </c>
      <c r="EC475" s="426"/>
      <c r="ED475" s="425"/>
      <c r="EE475" s="635">
        <f t="shared" si="1015"/>
        <v>0</v>
      </c>
      <c r="EF475" s="423">
        <f t="shared" si="1015"/>
        <v>0</v>
      </c>
      <c r="EG475" s="636">
        <f t="shared" si="1017"/>
        <v>12</v>
      </c>
      <c r="EH475" s="423">
        <f t="shared" si="1017"/>
        <v>26</v>
      </c>
      <c r="EI475" s="636">
        <f t="shared" si="1019"/>
        <v>12</v>
      </c>
      <c r="EJ475" s="423">
        <f t="shared" si="1019"/>
        <v>26</v>
      </c>
      <c r="EK475" s="427">
        <v>2.5</v>
      </c>
      <c r="EL475" s="634">
        <v>1.86363636363636</v>
      </c>
      <c r="EM475" s="635">
        <f t="shared" si="1065"/>
        <v>15</v>
      </c>
      <c r="EN475" s="423">
        <f t="shared" si="1065"/>
        <v>20.499999999999961</v>
      </c>
      <c r="EO475" s="426">
        <v>2.3333333333333299</v>
      </c>
      <c r="EP475" s="634">
        <v>6.36666666666666</v>
      </c>
      <c r="EQ475" s="635">
        <f t="shared" si="1051"/>
        <v>13.999999999999979</v>
      </c>
      <c r="ER475" s="423">
        <f t="shared" si="1051"/>
        <v>95.499999999999901</v>
      </c>
      <c r="ES475" s="426"/>
      <c r="ET475" s="446"/>
      <c r="EU475" s="371">
        <f t="shared" si="1101"/>
        <v>0</v>
      </c>
      <c r="EV475" s="372">
        <f t="shared" si="1102"/>
        <v>0</v>
      </c>
      <c r="EW475" s="371">
        <f t="shared" si="989"/>
        <v>2.4166666666666647</v>
      </c>
      <c r="EX475" s="372">
        <f t="shared" si="989"/>
        <v>4.4615384615384563</v>
      </c>
      <c r="EY475" s="371">
        <f t="shared" si="990"/>
        <v>28.999999999999979</v>
      </c>
      <c r="EZ475" s="372">
        <f t="shared" si="990"/>
        <v>115.99999999999986</v>
      </c>
      <c r="FA475" s="426">
        <v>46.5</v>
      </c>
      <c r="FB475" s="633">
        <v>44.727272727272698</v>
      </c>
      <c r="FC475" s="371">
        <f t="shared" si="991"/>
        <v>279</v>
      </c>
      <c r="FD475" s="372">
        <f t="shared" si="991"/>
        <v>491.99999999999966</v>
      </c>
      <c r="FE475" s="426">
        <v>49.3333333333333</v>
      </c>
      <c r="FF475" s="633">
        <v>65.6666666666666</v>
      </c>
      <c r="FG475" s="371">
        <f t="shared" si="992"/>
        <v>295.99999999999977</v>
      </c>
      <c r="FH475" s="372">
        <f t="shared" si="992"/>
        <v>984.99999999999898</v>
      </c>
      <c r="FI475" s="421"/>
      <c r="FJ475" s="420"/>
      <c r="FK475" s="371">
        <f t="shared" si="993"/>
        <v>0</v>
      </c>
      <c r="FL475" s="372">
        <f t="shared" si="993"/>
        <v>0</v>
      </c>
      <c r="FM475" s="371">
        <f t="shared" si="994"/>
        <v>47.91666666666665</v>
      </c>
      <c r="FN475" s="372">
        <f t="shared" si="994"/>
        <v>56.807692307692257</v>
      </c>
      <c r="FO475" s="371">
        <f t="shared" si="995"/>
        <v>574.99999999999977</v>
      </c>
      <c r="FP475" s="372">
        <f t="shared" si="995"/>
        <v>1476.9999999999986</v>
      </c>
      <c r="FQ475" s="424">
        <v>67</v>
      </c>
      <c r="FR475" s="425">
        <v>116</v>
      </c>
      <c r="FS475" s="371">
        <f t="shared" si="996"/>
        <v>67</v>
      </c>
      <c r="FT475" s="372">
        <f t="shared" si="996"/>
        <v>116</v>
      </c>
      <c r="FU475" s="426">
        <v>5.17777777777777</v>
      </c>
      <c r="FV475" s="425">
        <v>5.4145299145299104</v>
      </c>
      <c r="FW475" s="371">
        <f t="shared" si="997"/>
        <v>346.91111111111059</v>
      </c>
      <c r="FX475" s="372">
        <f t="shared" si="997"/>
        <v>628.08547008546964</v>
      </c>
      <c r="FY475" s="426">
        <v>55.2</v>
      </c>
      <c r="FZ475" s="425">
        <v>52.794871794871803</v>
      </c>
      <c r="GA475" s="371">
        <f t="shared" si="998"/>
        <v>3698.4</v>
      </c>
      <c r="GB475" s="372">
        <f t="shared" si="998"/>
        <v>6124.2051282051289</v>
      </c>
      <c r="GC475" s="406">
        <f t="shared" si="1105"/>
        <v>58</v>
      </c>
      <c r="GD475" s="372">
        <f t="shared" si="1105"/>
        <v>56</v>
      </c>
      <c r="GE475" s="371">
        <f t="shared" si="1105"/>
        <v>58</v>
      </c>
      <c r="GF475" s="372">
        <f t="shared" si="1105"/>
        <v>56</v>
      </c>
      <c r="GG475" s="371">
        <f t="shared" si="999"/>
        <v>198.99999999999991</v>
      </c>
      <c r="GH475" s="372">
        <f t="shared" si="999"/>
        <v>155.38043478260843</v>
      </c>
      <c r="GI475" s="371">
        <f t="shared" si="1000"/>
        <v>4964.9999999999982</v>
      </c>
      <c r="GJ475" s="372">
        <f t="shared" si="1000"/>
        <v>4125.9999999999973</v>
      </c>
      <c r="GK475" s="406">
        <f t="shared" si="1106"/>
        <v>120</v>
      </c>
      <c r="GL475" s="372">
        <f t="shared" si="1106"/>
        <v>125</v>
      </c>
      <c r="GM475" s="371">
        <f t="shared" si="1106"/>
        <v>120</v>
      </c>
      <c r="GN475" s="372">
        <f t="shared" si="1106"/>
        <v>125</v>
      </c>
      <c r="GO475" s="371">
        <f t="shared" si="1001"/>
        <v>710.99999999999966</v>
      </c>
      <c r="GP475" s="372">
        <f t="shared" si="1001"/>
        <v>818.99999999999943</v>
      </c>
      <c r="GQ475" s="371">
        <f t="shared" si="1002"/>
        <v>8951.9999999999927</v>
      </c>
      <c r="GR475" s="372">
        <f t="shared" si="1002"/>
        <v>9644.9999999999945</v>
      </c>
      <c r="GS475" s="406">
        <f t="shared" si="1107"/>
        <v>178</v>
      </c>
      <c r="GT475" s="372">
        <f t="shared" si="1107"/>
        <v>181</v>
      </c>
      <c r="GU475" s="371">
        <f t="shared" si="1107"/>
        <v>178</v>
      </c>
      <c r="GV475" s="372">
        <f t="shared" si="1103"/>
        <v>181</v>
      </c>
      <c r="GW475" s="371">
        <f t="shared" si="1003"/>
        <v>909.99999999999955</v>
      </c>
      <c r="GX475" s="372">
        <f t="shared" si="1003"/>
        <v>974.38043478260784</v>
      </c>
      <c r="GY475" s="371">
        <f t="shared" si="1003"/>
        <v>13916.999999999991</v>
      </c>
      <c r="GZ475" s="372">
        <f t="shared" si="1003"/>
        <v>13770.999999999993</v>
      </c>
      <c r="HA475" s="406">
        <f t="shared" si="1108"/>
        <v>0</v>
      </c>
      <c r="HB475" s="372">
        <f t="shared" si="1108"/>
        <v>0</v>
      </c>
      <c r="HC475" s="371">
        <f t="shared" si="1108"/>
        <v>0</v>
      </c>
      <c r="HD475" s="372">
        <f t="shared" si="1104"/>
        <v>0</v>
      </c>
      <c r="HE475" s="371" t="str">
        <f t="shared" si="1109"/>
        <v/>
      </c>
      <c r="HF475" s="372" t="str">
        <f t="shared" si="1109"/>
        <v/>
      </c>
      <c r="HG475" s="371" t="str">
        <f t="shared" si="1004"/>
        <v/>
      </c>
      <c r="HH475" s="372" t="str">
        <f t="shared" si="1004"/>
        <v/>
      </c>
      <c r="HI475" s="406">
        <f t="shared" si="1005"/>
        <v>1256.9111111111101</v>
      </c>
      <c r="HJ475" s="372">
        <f t="shared" si="1005"/>
        <v>1602.4659048680776</v>
      </c>
      <c r="HK475" s="371">
        <f t="shared" si="1006"/>
        <v>17615.399999999994</v>
      </c>
      <c r="HL475" s="371">
        <f t="shared" si="1006"/>
        <v>19895.205128205118</v>
      </c>
    </row>
    <row r="476" spans="1:220" ht="15">
      <c r="A476" s="512" t="s">
        <v>288</v>
      </c>
      <c r="B476" s="514" t="s">
        <v>547</v>
      </c>
      <c r="C476" s="115"/>
      <c r="D476" s="515">
        <v>233116</v>
      </c>
      <c r="E476" s="516">
        <v>9</v>
      </c>
      <c r="F476" s="676">
        <v>293</v>
      </c>
      <c r="G476" s="420">
        <v>322</v>
      </c>
      <c r="H476" s="421">
        <v>1</v>
      </c>
      <c r="I476" s="517">
        <v>0</v>
      </c>
      <c r="J476" s="371">
        <f t="shared" si="1071"/>
        <v>292</v>
      </c>
      <c r="K476" s="372">
        <f t="shared" si="1072"/>
        <v>322</v>
      </c>
      <c r="L476" s="420" t="s">
        <v>999</v>
      </c>
      <c r="M476" s="371">
        <f t="shared" si="1073"/>
        <v>292</v>
      </c>
      <c r="N476" s="372">
        <f t="shared" si="1074"/>
        <v>322</v>
      </c>
      <c r="O476" s="371">
        <f t="shared" si="1075"/>
        <v>292</v>
      </c>
      <c r="P476" s="372">
        <f t="shared" si="1076"/>
        <v>322</v>
      </c>
      <c r="Q476" s="424">
        <v>11</v>
      </c>
      <c r="R476" s="517">
        <v>13</v>
      </c>
      <c r="S476" s="371">
        <f t="shared" si="1077"/>
        <v>11</v>
      </c>
      <c r="T476" s="372">
        <f t="shared" si="1078"/>
        <v>13</v>
      </c>
      <c r="U476" s="426">
        <v>3</v>
      </c>
      <c r="V476" s="517">
        <v>5</v>
      </c>
      <c r="W476" s="371">
        <f t="shared" si="1079"/>
        <v>3</v>
      </c>
      <c r="X476" s="372">
        <f t="shared" si="1080"/>
        <v>5</v>
      </c>
      <c r="Y476" s="426"/>
      <c r="Z476" s="425"/>
      <c r="AA476" s="371">
        <f t="shared" si="1081"/>
        <v>0</v>
      </c>
      <c r="AB476" s="372">
        <f t="shared" si="1082"/>
        <v>0</v>
      </c>
      <c r="AC476" s="358">
        <f t="shared" si="1083"/>
        <v>14</v>
      </c>
      <c r="AD476" s="372">
        <f t="shared" si="1084"/>
        <v>18</v>
      </c>
      <c r="AE476" s="358">
        <f t="shared" si="1085"/>
        <v>14</v>
      </c>
      <c r="AF476" s="372">
        <f t="shared" si="1086"/>
        <v>18</v>
      </c>
      <c r="AG476" s="427">
        <v>2.3636363636363602</v>
      </c>
      <c r="AH476" s="633">
        <v>2.84615384615384</v>
      </c>
      <c r="AI476" s="371">
        <f t="shared" si="1087"/>
        <v>25.999999999999961</v>
      </c>
      <c r="AJ476" s="372">
        <f t="shared" si="1088"/>
        <v>36.999999999999922</v>
      </c>
      <c r="AK476" s="426">
        <v>2.6666666666666599</v>
      </c>
      <c r="AL476" s="633">
        <v>3.4</v>
      </c>
      <c r="AM476" s="371">
        <f t="shared" si="1089"/>
        <v>7.9999999999999796</v>
      </c>
      <c r="AN476" s="372">
        <f t="shared" si="1090"/>
        <v>17</v>
      </c>
      <c r="AO476" s="426"/>
      <c r="AP476" s="446"/>
      <c r="AQ476" s="371">
        <f t="shared" si="1091"/>
        <v>0</v>
      </c>
      <c r="AR476" s="372">
        <f t="shared" si="1092"/>
        <v>0</v>
      </c>
      <c r="AS476" s="371">
        <f t="shared" si="1093"/>
        <v>2.4285714285714244</v>
      </c>
      <c r="AT476" s="372">
        <f t="shared" si="1094"/>
        <v>2.9999999999999956</v>
      </c>
      <c r="AU476" s="371">
        <f t="shared" si="1095"/>
        <v>33.999999999999943</v>
      </c>
      <c r="AV476" s="372">
        <f t="shared" si="1096"/>
        <v>53.999999999999922</v>
      </c>
      <c r="AW476" s="426">
        <v>71</v>
      </c>
      <c r="AX476" s="633">
        <v>77</v>
      </c>
      <c r="AY476" s="371">
        <f t="shared" si="1097"/>
        <v>781</v>
      </c>
      <c r="AZ476" s="372">
        <f t="shared" si="1098"/>
        <v>1001</v>
      </c>
      <c r="BA476" s="426">
        <v>61.3333333333333</v>
      </c>
      <c r="BB476" s="633">
        <v>72.8</v>
      </c>
      <c r="BC476" s="371">
        <f t="shared" si="1099"/>
        <v>183.99999999999989</v>
      </c>
      <c r="BD476" s="372">
        <f t="shared" si="1100"/>
        <v>364</v>
      </c>
      <c r="BE476" s="421"/>
      <c r="BF476" s="420"/>
      <c r="BG476" s="635">
        <f t="shared" si="1067"/>
        <v>0</v>
      </c>
      <c r="BH476" s="423">
        <f t="shared" si="1067"/>
        <v>0</v>
      </c>
      <c r="BI476" s="635">
        <f t="shared" si="1068"/>
        <v>68.928571428571416</v>
      </c>
      <c r="BJ476" s="423">
        <f t="shared" si="1068"/>
        <v>75.833333333333329</v>
      </c>
      <c r="BK476" s="635">
        <f t="shared" si="1069"/>
        <v>964.99999999999977</v>
      </c>
      <c r="BL476" s="423">
        <f t="shared" si="1069"/>
        <v>1365</v>
      </c>
      <c r="BM476" s="431">
        <v>44</v>
      </c>
      <c r="BN476" s="517">
        <v>46</v>
      </c>
      <c r="BO476" s="635">
        <f t="shared" si="1053"/>
        <v>44</v>
      </c>
      <c r="BP476" s="423">
        <f t="shared" si="1053"/>
        <v>46</v>
      </c>
      <c r="BQ476" s="426">
        <v>123</v>
      </c>
      <c r="BR476" s="517">
        <v>115</v>
      </c>
      <c r="BS476" s="635">
        <f t="shared" si="1055"/>
        <v>123</v>
      </c>
      <c r="BT476" s="423">
        <f t="shared" si="1055"/>
        <v>115</v>
      </c>
      <c r="BU476" s="426"/>
      <c r="BV476" s="425"/>
      <c r="BW476" s="635">
        <f t="shared" si="1057"/>
        <v>0</v>
      </c>
      <c r="BX476" s="423">
        <f t="shared" si="1057"/>
        <v>0</v>
      </c>
      <c r="BY476" s="636">
        <f t="shared" si="1059"/>
        <v>167</v>
      </c>
      <c r="BZ476" s="423">
        <f t="shared" si="1059"/>
        <v>161</v>
      </c>
      <c r="CA476" s="636">
        <f t="shared" si="1061"/>
        <v>167</v>
      </c>
      <c r="CB476" s="423">
        <f t="shared" si="1061"/>
        <v>161</v>
      </c>
      <c r="CC476" s="427">
        <v>4.2159090909090899</v>
      </c>
      <c r="CD476" s="633">
        <v>5.0666666666666602</v>
      </c>
      <c r="CE476" s="635">
        <f t="shared" si="1070"/>
        <v>185.49999999999994</v>
      </c>
      <c r="CF476" s="423">
        <f t="shared" si="1070"/>
        <v>233.06666666666638</v>
      </c>
      <c r="CG476" s="426">
        <v>5.48780487804878</v>
      </c>
      <c r="CH476" s="633">
        <v>5.2434782608695603</v>
      </c>
      <c r="CI476" s="635">
        <f t="shared" si="1063"/>
        <v>675</v>
      </c>
      <c r="CJ476" s="423">
        <f t="shared" si="1063"/>
        <v>602.99999999999943</v>
      </c>
      <c r="CK476" s="426"/>
      <c r="CL476" s="446"/>
      <c r="CM476" s="637">
        <f t="shared" si="1021"/>
        <v>0</v>
      </c>
      <c r="CN476" s="423">
        <f t="shared" si="1021"/>
        <v>0</v>
      </c>
      <c r="CO476" s="635">
        <f t="shared" si="1023"/>
        <v>5.1526946107784433</v>
      </c>
      <c r="CP476" s="423">
        <f t="shared" si="1023"/>
        <v>5.1929606625258744</v>
      </c>
      <c r="CQ476" s="635">
        <f t="shared" si="1025"/>
        <v>860.5</v>
      </c>
      <c r="CR476" s="423">
        <f t="shared" si="1025"/>
        <v>836.06666666666581</v>
      </c>
      <c r="CS476" s="426">
        <v>77.227272727272705</v>
      </c>
      <c r="CT476" s="633">
        <v>72.260869565217305</v>
      </c>
      <c r="CU476" s="635">
        <f t="shared" si="1027"/>
        <v>3397.9999999999991</v>
      </c>
      <c r="CV476" s="423">
        <f t="shared" si="1027"/>
        <v>3323.9999999999959</v>
      </c>
      <c r="CW476" s="426">
        <v>71.536585365853597</v>
      </c>
      <c r="CX476" s="633">
        <v>70.547826086956505</v>
      </c>
      <c r="CY476" s="635">
        <f t="shared" si="1029"/>
        <v>8798.9999999999927</v>
      </c>
      <c r="CZ476" s="423">
        <f t="shared" si="1029"/>
        <v>8112.9999999999982</v>
      </c>
      <c r="DA476" s="421"/>
      <c r="DB476" s="420"/>
      <c r="DC476" s="635">
        <f t="shared" si="1031"/>
        <v>0</v>
      </c>
      <c r="DD476" s="423">
        <f t="shared" si="1031"/>
        <v>0</v>
      </c>
      <c r="DE476" s="635">
        <f t="shared" si="1033"/>
        <v>73.035928143712525</v>
      </c>
      <c r="DF476" s="423">
        <f t="shared" si="1033"/>
        <v>71.037267080745309</v>
      </c>
      <c r="DG476" s="635">
        <f t="shared" si="1035"/>
        <v>12196.999999999991</v>
      </c>
      <c r="DH476" s="423">
        <f t="shared" si="1035"/>
        <v>11436.999999999995</v>
      </c>
      <c r="DI476" s="635">
        <f t="shared" si="1037"/>
        <v>181</v>
      </c>
      <c r="DJ476" s="423">
        <f t="shared" si="1037"/>
        <v>179</v>
      </c>
      <c r="DK476" s="635">
        <f t="shared" si="1037"/>
        <v>181</v>
      </c>
      <c r="DL476" s="423">
        <f t="shared" si="1040"/>
        <v>179</v>
      </c>
      <c r="DM476" s="635">
        <f t="shared" si="1041"/>
        <v>4.9419889502762429</v>
      </c>
      <c r="DN476" s="423">
        <f t="shared" si="1041"/>
        <v>4.9724394785847243</v>
      </c>
      <c r="DO476" s="635">
        <f t="shared" si="1043"/>
        <v>894.5</v>
      </c>
      <c r="DP476" s="423">
        <f t="shared" si="1043"/>
        <v>890.0666666666657</v>
      </c>
      <c r="DQ476" s="635">
        <f t="shared" si="1045"/>
        <v>72.718232044198842</v>
      </c>
      <c r="DR476" s="423">
        <f t="shared" si="1045"/>
        <v>71.519553072625669</v>
      </c>
      <c r="DS476" s="635">
        <f t="shared" si="1047"/>
        <v>13161.999999999991</v>
      </c>
      <c r="DT476" s="423">
        <f t="shared" si="1047"/>
        <v>12801.999999999995</v>
      </c>
      <c r="DU476" s="424">
        <v>28</v>
      </c>
      <c r="DV476" s="517">
        <v>11</v>
      </c>
      <c r="DW476" s="635">
        <f t="shared" si="1049"/>
        <v>28</v>
      </c>
      <c r="DX476" s="423">
        <f t="shared" si="1049"/>
        <v>11</v>
      </c>
      <c r="DY476" s="426">
        <v>39</v>
      </c>
      <c r="DZ476" s="517">
        <v>50</v>
      </c>
      <c r="EA476" s="635">
        <f t="shared" si="1013"/>
        <v>39</v>
      </c>
      <c r="EB476" s="423">
        <f t="shared" si="1013"/>
        <v>50</v>
      </c>
      <c r="EC476" s="426"/>
      <c r="ED476" s="425"/>
      <c r="EE476" s="635">
        <f t="shared" si="1015"/>
        <v>0</v>
      </c>
      <c r="EF476" s="423">
        <f t="shared" si="1015"/>
        <v>0</v>
      </c>
      <c r="EG476" s="636">
        <f t="shared" si="1017"/>
        <v>67</v>
      </c>
      <c r="EH476" s="423">
        <f t="shared" si="1017"/>
        <v>61</v>
      </c>
      <c r="EI476" s="636">
        <f t="shared" si="1019"/>
        <v>67</v>
      </c>
      <c r="EJ476" s="423">
        <f t="shared" si="1019"/>
        <v>61</v>
      </c>
      <c r="EK476" s="427">
        <v>2.75</v>
      </c>
      <c r="EL476" s="634">
        <v>3.5</v>
      </c>
      <c r="EM476" s="635">
        <f t="shared" si="1065"/>
        <v>77</v>
      </c>
      <c r="EN476" s="423">
        <f t="shared" si="1065"/>
        <v>38.5</v>
      </c>
      <c r="EO476" s="426">
        <v>4.5</v>
      </c>
      <c r="EP476" s="634">
        <v>4.8499999999999996</v>
      </c>
      <c r="EQ476" s="635">
        <f t="shared" si="1051"/>
        <v>175.5</v>
      </c>
      <c r="ER476" s="423">
        <f t="shared" si="1051"/>
        <v>242.49999999999997</v>
      </c>
      <c r="ES476" s="426"/>
      <c r="ET476" s="446"/>
      <c r="EU476" s="371">
        <f t="shared" si="1101"/>
        <v>0</v>
      </c>
      <c r="EV476" s="372">
        <f t="shared" si="1102"/>
        <v>0</v>
      </c>
      <c r="EW476" s="371">
        <f t="shared" si="989"/>
        <v>3.7686567164179103</v>
      </c>
      <c r="EX476" s="372">
        <f t="shared" si="989"/>
        <v>4.6065573770491799</v>
      </c>
      <c r="EY476" s="371">
        <f t="shared" si="990"/>
        <v>252.5</v>
      </c>
      <c r="EZ476" s="372">
        <f t="shared" si="990"/>
        <v>281</v>
      </c>
      <c r="FA476" s="426">
        <v>53.142857142857103</v>
      </c>
      <c r="FB476" s="633">
        <v>56</v>
      </c>
      <c r="FC476" s="371">
        <f t="shared" si="991"/>
        <v>1487.9999999999989</v>
      </c>
      <c r="FD476" s="372">
        <f t="shared" si="991"/>
        <v>616</v>
      </c>
      <c r="FE476" s="426">
        <v>53.3333333333333</v>
      </c>
      <c r="FF476" s="633">
        <v>51.86</v>
      </c>
      <c r="FG476" s="371">
        <f t="shared" si="992"/>
        <v>2079.9999999999986</v>
      </c>
      <c r="FH476" s="372">
        <f t="shared" si="992"/>
        <v>2593</v>
      </c>
      <c r="FI476" s="421"/>
      <c r="FJ476" s="420"/>
      <c r="FK476" s="371">
        <f t="shared" si="993"/>
        <v>0</v>
      </c>
      <c r="FL476" s="372">
        <f t="shared" si="993"/>
        <v>0</v>
      </c>
      <c r="FM476" s="371">
        <f t="shared" si="994"/>
        <v>53.25373134328354</v>
      </c>
      <c r="FN476" s="372">
        <f t="shared" si="994"/>
        <v>52.606557377049178</v>
      </c>
      <c r="FO476" s="371">
        <f t="shared" si="995"/>
        <v>3567.9999999999973</v>
      </c>
      <c r="FP476" s="372">
        <f t="shared" si="995"/>
        <v>3209</v>
      </c>
      <c r="FQ476" s="424">
        <v>44</v>
      </c>
      <c r="FR476" s="425">
        <v>82</v>
      </c>
      <c r="FS476" s="371">
        <f t="shared" si="996"/>
        <v>44</v>
      </c>
      <c r="FT476" s="372">
        <f t="shared" si="996"/>
        <v>82</v>
      </c>
      <c r="FU476" s="426">
        <v>6.5454545454545396</v>
      </c>
      <c r="FV476" s="425">
        <v>4.4177215189873396</v>
      </c>
      <c r="FW476" s="371">
        <f t="shared" si="997"/>
        <v>287.99999999999977</v>
      </c>
      <c r="FX476" s="372">
        <f t="shared" si="997"/>
        <v>362.25316455696185</v>
      </c>
      <c r="FY476" s="426">
        <v>65.795454545454504</v>
      </c>
      <c r="FZ476" s="425">
        <v>48.873417721518898</v>
      </c>
      <c r="GA476" s="371">
        <f t="shared" si="998"/>
        <v>2894.9999999999982</v>
      </c>
      <c r="GB476" s="372">
        <f t="shared" si="998"/>
        <v>4007.6202531645495</v>
      </c>
      <c r="GC476" s="406">
        <f t="shared" si="1105"/>
        <v>83</v>
      </c>
      <c r="GD476" s="372">
        <f t="shared" si="1105"/>
        <v>70</v>
      </c>
      <c r="GE476" s="371">
        <f t="shared" si="1105"/>
        <v>83</v>
      </c>
      <c r="GF476" s="372">
        <f t="shared" si="1105"/>
        <v>70</v>
      </c>
      <c r="GG476" s="371">
        <f t="shared" si="999"/>
        <v>288.49999999999989</v>
      </c>
      <c r="GH476" s="372">
        <f t="shared" si="999"/>
        <v>308.56666666666632</v>
      </c>
      <c r="GI476" s="371">
        <f t="shared" si="1000"/>
        <v>5666.9999999999982</v>
      </c>
      <c r="GJ476" s="372">
        <f t="shared" si="1000"/>
        <v>4940.9999999999964</v>
      </c>
      <c r="GK476" s="406">
        <f t="shared" si="1106"/>
        <v>165</v>
      </c>
      <c r="GL476" s="372">
        <f t="shared" si="1106"/>
        <v>170</v>
      </c>
      <c r="GM476" s="371">
        <f t="shared" si="1106"/>
        <v>165</v>
      </c>
      <c r="GN476" s="372">
        <f t="shared" si="1106"/>
        <v>170</v>
      </c>
      <c r="GO476" s="371">
        <f t="shared" si="1001"/>
        <v>858.5</v>
      </c>
      <c r="GP476" s="372">
        <f t="shared" si="1001"/>
        <v>862.49999999999943</v>
      </c>
      <c r="GQ476" s="371">
        <f t="shared" si="1002"/>
        <v>11062.999999999991</v>
      </c>
      <c r="GR476" s="372">
        <f t="shared" si="1002"/>
        <v>11069.999999999998</v>
      </c>
      <c r="GS476" s="406">
        <f t="shared" si="1107"/>
        <v>248</v>
      </c>
      <c r="GT476" s="372">
        <f t="shared" si="1107"/>
        <v>240</v>
      </c>
      <c r="GU476" s="371">
        <f t="shared" si="1107"/>
        <v>248</v>
      </c>
      <c r="GV476" s="372">
        <f t="shared" si="1103"/>
        <v>240</v>
      </c>
      <c r="GW476" s="371">
        <f t="shared" si="1003"/>
        <v>1147</v>
      </c>
      <c r="GX476" s="372">
        <f t="shared" si="1003"/>
        <v>1171.0666666666657</v>
      </c>
      <c r="GY476" s="371">
        <f t="shared" si="1003"/>
        <v>16729.999999999989</v>
      </c>
      <c r="GZ476" s="372">
        <f t="shared" si="1003"/>
        <v>16010.999999999995</v>
      </c>
      <c r="HA476" s="406">
        <f t="shared" si="1108"/>
        <v>0</v>
      </c>
      <c r="HB476" s="372">
        <f t="shared" si="1108"/>
        <v>0</v>
      </c>
      <c r="HC476" s="371">
        <f t="shared" si="1108"/>
        <v>0</v>
      </c>
      <c r="HD476" s="372">
        <f t="shared" si="1104"/>
        <v>0</v>
      </c>
      <c r="HE476" s="371" t="str">
        <f t="shared" si="1109"/>
        <v/>
      </c>
      <c r="HF476" s="372" t="str">
        <f t="shared" si="1109"/>
        <v/>
      </c>
      <c r="HG476" s="371" t="str">
        <f t="shared" si="1004"/>
        <v/>
      </c>
      <c r="HH476" s="372" t="str">
        <f t="shared" si="1004"/>
        <v/>
      </c>
      <c r="HI476" s="406">
        <f t="shared" si="1005"/>
        <v>1434.9999999999998</v>
      </c>
      <c r="HJ476" s="372">
        <f t="shared" si="1005"/>
        <v>1533.3198312236275</v>
      </c>
      <c r="HK476" s="371">
        <f t="shared" si="1006"/>
        <v>19624.999999999985</v>
      </c>
      <c r="HL476" s="371">
        <f t="shared" si="1006"/>
        <v>20018.620253164543</v>
      </c>
    </row>
    <row r="477" spans="1:220" ht="15">
      <c r="A477" s="512" t="s">
        <v>288</v>
      </c>
      <c r="B477" s="514" t="s">
        <v>548</v>
      </c>
      <c r="C477" s="115"/>
      <c r="D477" s="515">
        <v>233639</v>
      </c>
      <c r="E477" s="516">
        <v>9</v>
      </c>
      <c r="F477" s="676">
        <v>360</v>
      </c>
      <c r="G477" s="420">
        <v>395</v>
      </c>
      <c r="H477" s="421">
        <v>71</v>
      </c>
      <c r="I477" s="517">
        <v>0</v>
      </c>
      <c r="J477" s="371">
        <f t="shared" si="1071"/>
        <v>289</v>
      </c>
      <c r="K477" s="372">
        <f t="shared" si="1072"/>
        <v>395</v>
      </c>
      <c r="L477" s="420" t="s">
        <v>999</v>
      </c>
      <c r="M477" s="371">
        <f t="shared" si="1073"/>
        <v>289</v>
      </c>
      <c r="N477" s="372">
        <f t="shared" si="1074"/>
        <v>395</v>
      </c>
      <c r="O477" s="371">
        <f t="shared" si="1075"/>
        <v>289</v>
      </c>
      <c r="P477" s="372">
        <f t="shared" si="1076"/>
        <v>395</v>
      </c>
      <c r="Q477" s="424">
        <v>18</v>
      </c>
      <c r="R477" s="517">
        <v>18</v>
      </c>
      <c r="S477" s="371">
        <f t="shared" si="1077"/>
        <v>18</v>
      </c>
      <c r="T477" s="372">
        <f t="shared" si="1078"/>
        <v>18</v>
      </c>
      <c r="U477" s="426">
        <v>8</v>
      </c>
      <c r="V477" s="517">
        <v>9</v>
      </c>
      <c r="W477" s="371">
        <f t="shared" si="1079"/>
        <v>8</v>
      </c>
      <c r="X477" s="372">
        <f t="shared" si="1080"/>
        <v>9</v>
      </c>
      <c r="Y477" s="426"/>
      <c r="Z477" s="425"/>
      <c r="AA477" s="371">
        <f t="shared" si="1081"/>
        <v>0</v>
      </c>
      <c r="AB477" s="372">
        <f t="shared" si="1082"/>
        <v>0</v>
      </c>
      <c r="AC477" s="358">
        <f t="shared" si="1083"/>
        <v>26</v>
      </c>
      <c r="AD477" s="372">
        <f t="shared" si="1084"/>
        <v>27</v>
      </c>
      <c r="AE477" s="358">
        <f t="shared" si="1085"/>
        <v>26</v>
      </c>
      <c r="AF477" s="372">
        <f t="shared" si="1086"/>
        <v>27</v>
      </c>
      <c r="AG477" s="427">
        <v>2.38888888888888</v>
      </c>
      <c r="AH477" s="633">
        <v>2.1111111111111098</v>
      </c>
      <c r="AI477" s="371">
        <f t="shared" si="1087"/>
        <v>42.999999999999837</v>
      </c>
      <c r="AJ477" s="372">
        <f t="shared" si="1088"/>
        <v>37.999999999999979</v>
      </c>
      <c r="AK477" s="426">
        <v>2.625</v>
      </c>
      <c r="AL477" s="633">
        <v>3.2222222222222201</v>
      </c>
      <c r="AM477" s="371">
        <f t="shared" si="1089"/>
        <v>21</v>
      </c>
      <c r="AN477" s="372">
        <f t="shared" si="1090"/>
        <v>28.999999999999982</v>
      </c>
      <c r="AO477" s="426"/>
      <c r="AP477" s="446"/>
      <c r="AQ477" s="371">
        <f t="shared" si="1091"/>
        <v>0</v>
      </c>
      <c r="AR477" s="372">
        <f t="shared" si="1092"/>
        <v>0</v>
      </c>
      <c r="AS477" s="371">
        <f t="shared" si="1093"/>
        <v>2.4615384615384555</v>
      </c>
      <c r="AT477" s="372">
        <f t="shared" si="1094"/>
        <v>2.4814814814814801</v>
      </c>
      <c r="AU477" s="371">
        <f t="shared" si="1095"/>
        <v>63.999999999999844</v>
      </c>
      <c r="AV477" s="372">
        <f t="shared" si="1096"/>
        <v>66.999999999999957</v>
      </c>
      <c r="AW477" s="426">
        <v>70.8333333333333</v>
      </c>
      <c r="AX477" s="633">
        <v>73.9444444444444</v>
      </c>
      <c r="AY477" s="371">
        <f t="shared" si="1097"/>
        <v>1274.9999999999993</v>
      </c>
      <c r="AZ477" s="372">
        <f t="shared" si="1098"/>
        <v>1330.9999999999991</v>
      </c>
      <c r="BA477" s="426">
        <v>76</v>
      </c>
      <c r="BB477" s="633">
        <v>70.6666666666666</v>
      </c>
      <c r="BC477" s="371">
        <f t="shared" si="1099"/>
        <v>608</v>
      </c>
      <c r="BD477" s="372">
        <f t="shared" si="1100"/>
        <v>635.99999999999943</v>
      </c>
      <c r="BE477" s="421"/>
      <c r="BF477" s="420"/>
      <c r="BG477" s="635">
        <f t="shared" si="1067"/>
        <v>0</v>
      </c>
      <c r="BH477" s="423">
        <f t="shared" si="1067"/>
        <v>0</v>
      </c>
      <c r="BI477" s="635">
        <f t="shared" si="1068"/>
        <v>72.423076923076891</v>
      </c>
      <c r="BJ477" s="423">
        <f t="shared" si="1068"/>
        <v>72.851851851851805</v>
      </c>
      <c r="BK477" s="635">
        <f t="shared" si="1069"/>
        <v>1882.9999999999991</v>
      </c>
      <c r="BL477" s="423">
        <f t="shared" si="1069"/>
        <v>1966.9999999999986</v>
      </c>
      <c r="BM477" s="431">
        <v>38</v>
      </c>
      <c r="BN477" s="517">
        <v>30</v>
      </c>
      <c r="BO477" s="635">
        <f t="shared" si="1053"/>
        <v>38</v>
      </c>
      <c r="BP477" s="423">
        <f t="shared" si="1053"/>
        <v>30</v>
      </c>
      <c r="BQ477" s="426">
        <v>140</v>
      </c>
      <c r="BR477" s="517">
        <v>136</v>
      </c>
      <c r="BS477" s="635">
        <f t="shared" si="1055"/>
        <v>140</v>
      </c>
      <c r="BT477" s="423">
        <f t="shared" si="1055"/>
        <v>136</v>
      </c>
      <c r="BU477" s="426"/>
      <c r="BV477" s="425"/>
      <c r="BW477" s="635">
        <f t="shared" si="1057"/>
        <v>0</v>
      </c>
      <c r="BX477" s="423">
        <f t="shared" si="1057"/>
        <v>0</v>
      </c>
      <c r="BY477" s="636">
        <f t="shared" si="1059"/>
        <v>178</v>
      </c>
      <c r="BZ477" s="423">
        <f t="shared" si="1059"/>
        <v>166</v>
      </c>
      <c r="CA477" s="636">
        <f t="shared" si="1061"/>
        <v>178</v>
      </c>
      <c r="CB477" s="423">
        <f t="shared" si="1061"/>
        <v>166</v>
      </c>
      <c r="CC477" s="427">
        <v>4.03125</v>
      </c>
      <c r="CD477" s="633">
        <v>5.36</v>
      </c>
      <c r="CE477" s="635">
        <f t="shared" si="1070"/>
        <v>153.1875</v>
      </c>
      <c r="CF477" s="423">
        <f t="shared" si="1070"/>
        <v>160.80000000000001</v>
      </c>
      <c r="CG477" s="426">
        <v>5.6392857142857098</v>
      </c>
      <c r="CH477" s="633">
        <v>6.4338235294117601</v>
      </c>
      <c r="CI477" s="635">
        <f t="shared" si="1063"/>
        <v>789.49999999999932</v>
      </c>
      <c r="CJ477" s="423">
        <f t="shared" si="1063"/>
        <v>874.99999999999932</v>
      </c>
      <c r="CK477" s="426"/>
      <c r="CL477" s="446"/>
      <c r="CM477" s="637">
        <f t="shared" si="1021"/>
        <v>0</v>
      </c>
      <c r="CN477" s="423">
        <f t="shared" si="1021"/>
        <v>0</v>
      </c>
      <c r="CO477" s="635">
        <f t="shared" si="1023"/>
        <v>5.2959971910112325</v>
      </c>
      <c r="CP477" s="423">
        <f t="shared" si="1023"/>
        <v>6.2397590361445738</v>
      </c>
      <c r="CQ477" s="635">
        <f t="shared" si="1025"/>
        <v>942.68749999999943</v>
      </c>
      <c r="CR477" s="423">
        <f t="shared" si="1025"/>
        <v>1035.7999999999993</v>
      </c>
      <c r="CS477" s="426">
        <v>79.375</v>
      </c>
      <c r="CT477" s="633">
        <v>83.933333333333294</v>
      </c>
      <c r="CU477" s="635">
        <f t="shared" si="1027"/>
        <v>3016.25</v>
      </c>
      <c r="CV477" s="423">
        <f t="shared" si="1027"/>
        <v>2517.9999999999986</v>
      </c>
      <c r="CW477" s="426">
        <v>80.342857142857099</v>
      </c>
      <c r="CX477" s="633">
        <v>77.235294117647001</v>
      </c>
      <c r="CY477" s="635">
        <f t="shared" si="1029"/>
        <v>11247.999999999995</v>
      </c>
      <c r="CZ477" s="423">
        <f t="shared" si="1029"/>
        <v>10503.999999999993</v>
      </c>
      <c r="DA477" s="421"/>
      <c r="DB477" s="420"/>
      <c r="DC477" s="635">
        <f t="shared" si="1031"/>
        <v>0</v>
      </c>
      <c r="DD477" s="423">
        <f t="shared" si="1031"/>
        <v>0</v>
      </c>
      <c r="DE477" s="635">
        <f t="shared" si="1033"/>
        <v>80.136235955056151</v>
      </c>
      <c r="DF477" s="423">
        <f t="shared" si="1033"/>
        <v>78.445783132530067</v>
      </c>
      <c r="DG477" s="635">
        <f t="shared" si="1035"/>
        <v>14264.249999999995</v>
      </c>
      <c r="DH477" s="423">
        <f t="shared" si="1035"/>
        <v>13021.999999999991</v>
      </c>
      <c r="DI477" s="635">
        <f t="shared" si="1037"/>
        <v>204</v>
      </c>
      <c r="DJ477" s="423">
        <f t="shared" si="1037"/>
        <v>193</v>
      </c>
      <c r="DK477" s="635">
        <f t="shared" si="1037"/>
        <v>204</v>
      </c>
      <c r="DL477" s="423">
        <f t="shared" si="1037"/>
        <v>193</v>
      </c>
      <c r="DM477" s="635">
        <f t="shared" si="1041"/>
        <v>4.9347426470588198</v>
      </c>
      <c r="DN477" s="423">
        <f t="shared" si="1041"/>
        <v>5.713989637305696</v>
      </c>
      <c r="DO477" s="635">
        <f t="shared" si="1043"/>
        <v>1006.6874999999992</v>
      </c>
      <c r="DP477" s="423">
        <f t="shared" si="1043"/>
        <v>1102.7999999999993</v>
      </c>
      <c r="DQ477" s="635">
        <f t="shared" si="1045"/>
        <v>79.153186274509764</v>
      </c>
      <c r="DR477" s="423">
        <f t="shared" si="1045"/>
        <v>77.663212435233106</v>
      </c>
      <c r="DS477" s="635">
        <f t="shared" si="1047"/>
        <v>16147.249999999993</v>
      </c>
      <c r="DT477" s="423">
        <f t="shared" si="1047"/>
        <v>14988.999999999989</v>
      </c>
      <c r="DU477" s="424">
        <v>5</v>
      </c>
      <c r="DV477" s="517">
        <v>6</v>
      </c>
      <c r="DW477" s="635">
        <f t="shared" si="1049"/>
        <v>5</v>
      </c>
      <c r="DX477" s="423">
        <f t="shared" si="1049"/>
        <v>6</v>
      </c>
      <c r="DY477" s="426">
        <v>8</v>
      </c>
      <c r="DZ477" s="517">
        <v>15</v>
      </c>
      <c r="EA477" s="635">
        <f t="shared" si="1013"/>
        <v>8</v>
      </c>
      <c r="EB477" s="423">
        <f t="shared" si="1013"/>
        <v>15</v>
      </c>
      <c r="EC477" s="426"/>
      <c r="ED477" s="425"/>
      <c r="EE477" s="635">
        <f t="shared" si="1015"/>
        <v>0</v>
      </c>
      <c r="EF477" s="423">
        <f t="shared" si="1015"/>
        <v>0</v>
      </c>
      <c r="EG477" s="636">
        <f t="shared" si="1017"/>
        <v>13</v>
      </c>
      <c r="EH477" s="423">
        <f t="shared" si="1017"/>
        <v>21</v>
      </c>
      <c r="EI477" s="636">
        <f t="shared" si="1019"/>
        <v>13</v>
      </c>
      <c r="EJ477" s="423">
        <f t="shared" si="1019"/>
        <v>21</v>
      </c>
      <c r="EK477" s="427">
        <v>3.9</v>
      </c>
      <c r="EL477" s="634">
        <v>2.5833333333333299</v>
      </c>
      <c r="EM477" s="635">
        <f t="shared" si="1065"/>
        <v>19.5</v>
      </c>
      <c r="EN477" s="423">
        <f t="shared" si="1065"/>
        <v>15.499999999999979</v>
      </c>
      <c r="EO477" s="426">
        <v>4.6875</v>
      </c>
      <c r="EP477" s="634">
        <v>6.1</v>
      </c>
      <c r="EQ477" s="635">
        <f t="shared" si="1051"/>
        <v>37.5</v>
      </c>
      <c r="ER477" s="423">
        <f t="shared" si="1051"/>
        <v>91.5</v>
      </c>
      <c r="ES477" s="426"/>
      <c r="ET477" s="446"/>
      <c r="EU477" s="371">
        <f t="shared" si="1101"/>
        <v>0</v>
      </c>
      <c r="EV477" s="372">
        <f t="shared" si="1102"/>
        <v>0</v>
      </c>
      <c r="EW477" s="371">
        <f t="shared" si="989"/>
        <v>4.384615384615385</v>
      </c>
      <c r="EX477" s="372">
        <f t="shared" si="989"/>
        <v>5.095238095238094</v>
      </c>
      <c r="EY477" s="371">
        <f t="shared" si="990"/>
        <v>57.000000000000007</v>
      </c>
      <c r="EZ477" s="372">
        <f t="shared" si="990"/>
        <v>106.99999999999997</v>
      </c>
      <c r="FA477" s="426">
        <v>69.2</v>
      </c>
      <c r="FB477" s="633">
        <v>64.3333333333333</v>
      </c>
      <c r="FC477" s="371">
        <f t="shared" si="991"/>
        <v>346</v>
      </c>
      <c r="FD477" s="372">
        <f t="shared" si="991"/>
        <v>385.99999999999977</v>
      </c>
      <c r="FE477" s="426">
        <v>59</v>
      </c>
      <c r="FF477" s="633">
        <v>61.6666666666666</v>
      </c>
      <c r="FG477" s="371">
        <f t="shared" si="992"/>
        <v>472</v>
      </c>
      <c r="FH477" s="372">
        <f t="shared" si="992"/>
        <v>924.99999999999898</v>
      </c>
      <c r="FI477" s="421"/>
      <c r="FJ477" s="420"/>
      <c r="FK477" s="371">
        <f t="shared" si="993"/>
        <v>0</v>
      </c>
      <c r="FL477" s="372">
        <f t="shared" si="993"/>
        <v>0</v>
      </c>
      <c r="FM477" s="371">
        <f t="shared" si="994"/>
        <v>62.92307692307692</v>
      </c>
      <c r="FN477" s="372">
        <f t="shared" si="994"/>
        <v>62.428571428571367</v>
      </c>
      <c r="FO477" s="371">
        <f t="shared" si="995"/>
        <v>818</v>
      </c>
      <c r="FP477" s="372">
        <f t="shared" si="995"/>
        <v>1310.9999999999986</v>
      </c>
      <c r="FQ477" s="424">
        <v>72</v>
      </c>
      <c r="FR477" s="425">
        <v>181</v>
      </c>
      <c r="FS477" s="371">
        <f t="shared" si="996"/>
        <v>72</v>
      </c>
      <c r="FT477" s="372">
        <f t="shared" si="996"/>
        <v>181</v>
      </c>
      <c r="FU477" s="426">
        <v>3.7121212121212102</v>
      </c>
      <c r="FV477" s="425">
        <v>2.6160220994475099</v>
      </c>
      <c r="FW477" s="371">
        <f t="shared" si="997"/>
        <v>267.27272727272714</v>
      </c>
      <c r="FX477" s="372">
        <f t="shared" si="997"/>
        <v>473.49999999999926</v>
      </c>
      <c r="FY477" s="426">
        <v>34.8257575757575</v>
      </c>
      <c r="FZ477" s="425">
        <v>32.629834254143603</v>
      </c>
      <c r="GA477" s="371">
        <f t="shared" si="998"/>
        <v>2507.45454545454</v>
      </c>
      <c r="GB477" s="372">
        <f t="shared" si="998"/>
        <v>5905.9999999999918</v>
      </c>
      <c r="GC477" s="406">
        <f t="shared" si="1105"/>
        <v>61</v>
      </c>
      <c r="GD477" s="372">
        <f t="shared" si="1105"/>
        <v>54</v>
      </c>
      <c r="GE477" s="371">
        <f t="shared" si="1105"/>
        <v>61</v>
      </c>
      <c r="GF477" s="372">
        <f t="shared" si="1105"/>
        <v>54</v>
      </c>
      <c r="GG477" s="371">
        <f t="shared" si="999"/>
        <v>215.68749999999983</v>
      </c>
      <c r="GH477" s="372">
        <f t="shared" si="999"/>
        <v>214.29999999999995</v>
      </c>
      <c r="GI477" s="371">
        <f t="shared" si="1000"/>
        <v>4637.2499999999991</v>
      </c>
      <c r="GJ477" s="372">
        <f t="shared" si="1000"/>
        <v>4234.9999999999973</v>
      </c>
      <c r="GK477" s="406">
        <f t="shared" si="1106"/>
        <v>156</v>
      </c>
      <c r="GL477" s="372">
        <f t="shared" si="1106"/>
        <v>160</v>
      </c>
      <c r="GM477" s="371">
        <f t="shared" si="1106"/>
        <v>156</v>
      </c>
      <c r="GN477" s="372">
        <f t="shared" si="1106"/>
        <v>160</v>
      </c>
      <c r="GO477" s="371">
        <f t="shared" si="1001"/>
        <v>847.99999999999932</v>
      </c>
      <c r="GP477" s="372">
        <f t="shared" si="1001"/>
        <v>995.49999999999932</v>
      </c>
      <c r="GQ477" s="371">
        <f t="shared" si="1002"/>
        <v>12327.999999999995</v>
      </c>
      <c r="GR477" s="372">
        <f t="shared" si="1002"/>
        <v>12064.999999999991</v>
      </c>
      <c r="GS477" s="406">
        <f t="shared" si="1107"/>
        <v>217</v>
      </c>
      <c r="GT477" s="372">
        <f t="shared" si="1107"/>
        <v>214</v>
      </c>
      <c r="GU477" s="371">
        <f t="shared" si="1107"/>
        <v>217</v>
      </c>
      <c r="GV477" s="372">
        <f t="shared" si="1103"/>
        <v>214</v>
      </c>
      <c r="GW477" s="371">
        <f t="shared" si="1003"/>
        <v>1063.6874999999991</v>
      </c>
      <c r="GX477" s="372">
        <f t="shared" si="1003"/>
        <v>1209.7999999999993</v>
      </c>
      <c r="GY477" s="371">
        <f t="shared" si="1003"/>
        <v>16965.249999999993</v>
      </c>
      <c r="GZ477" s="372">
        <f t="shared" si="1003"/>
        <v>16299.999999999989</v>
      </c>
      <c r="HA477" s="406">
        <f t="shared" si="1108"/>
        <v>0</v>
      </c>
      <c r="HB477" s="372">
        <f t="shared" si="1108"/>
        <v>0</v>
      </c>
      <c r="HC477" s="371">
        <f t="shared" si="1108"/>
        <v>0</v>
      </c>
      <c r="HD477" s="372">
        <f t="shared" si="1104"/>
        <v>0</v>
      </c>
      <c r="HE477" s="371" t="str">
        <f t="shared" si="1109"/>
        <v/>
      </c>
      <c r="HF477" s="372" t="str">
        <f t="shared" si="1109"/>
        <v/>
      </c>
      <c r="HG477" s="371" t="str">
        <f t="shared" si="1004"/>
        <v/>
      </c>
      <c r="HH477" s="372" t="str">
        <f t="shared" si="1004"/>
        <v/>
      </c>
      <c r="HI477" s="406">
        <f t="shared" si="1005"/>
        <v>1330.9602272727266</v>
      </c>
      <c r="HJ477" s="372">
        <f t="shared" si="1005"/>
        <v>1683.2999999999986</v>
      </c>
      <c r="HK477" s="371">
        <f t="shared" si="1006"/>
        <v>19472.704545454533</v>
      </c>
      <c r="HL477" s="371">
        <f t="shared" si="1006"/>
        <v>22205.999999999978</v>
      </c>
    </row>
    <row r="478" spans="1:220" ht="15">
      <c r="A478" s="512" t="s">
        <v>288</v>
      </c>
      <c r="B478" s="514" t="s">
        <v>549</v>
      </c>
      <c r="C478" s="115"/>
      <c r="D478" s="515">
        <v>233648</v>
      </c>
      <c r="E478" s="516">
        <v>9</v>
      </c>
      <c r="F478" s="676">
        <v>308</v>
      </c>
      <c r="G478" s="420">
        <v>342</v>
      </c>
      <c r="H478" s="421">
        <v>1</v>
      </c>
      <c r="I478" s="517">
        <v>6</v>
      </c>
      <c r="J478" s="371">
        <f t="shared" si="1071"/>
        <v>307</v>
      </c>
      <c r="K478" s="372">
        <f t="shared" si="1072"/>
        <v>336</v>
      </c>
      <c r="L478" s="420" t="s">
        <v>999</v>
      </c>
      <c r="M478" s="371">
        <f t="shared" si="1073"/>
        <v>307</v>
      </c>
      <c r="N478" s="372">
        <f t="shared" si="1074"/>
        <v>336</v>
      </c>
      <c r="O478" s="371">
        <f t="shared" si="1075"/>
        <v>307</v>
      </c>
      <c r="P478" s="372">
        <f t="shared" si="1076"/>
        <v>336</v>
      </c>
      <c r="Q478" s="424">
        <v>33</v>
      </c>
      <c r="R478" s="517">
        <v>23</v>
      </c>
      <c r="S478" s="371">
        <f t="shared" si="1077"/>
        <v>33</v>
      </c>
      <c r="T478" s="372">
        <f t="shared" si="1078"/>
        <v>23</v>
      </c>
      <c r="U478" s="426">
        <v>9</v>
      </c>
      <c r="V478" s="517">
        <v>5</v>
      </c>
      <c r="W478" s="371">
        <f t="shared" si="1079"/>
        <v>9</v>
      </c>
      <c r="X478" s="372">
        <f t="shared" si="1080"/>
        <v>5</v>
      </c>
      <c r="Y478" s="426"/>
      <c r="Z478" s="425"/>
      <c r="AA478" s="371">
        <f t="shared" si="1081"/>
        <v>0</v>
      </c>
      <c r="AB478" s="372">
        <f t="shared" si="1082"/>
        <v>0</v>
      </c>
      <c r="AC478" s="358">
        <f t="shared" si="1083"/>
        <v>42</v>
      </c>
      <c r="AD478" s="372">
        <f t="shared" si="1084"/>
        <v>28</v>
      </c>
      <c r="AE478" s="358">
        <f t="shared" si="1085"/>
        <v>42</v>
      </c>
      <c r="AF478" s="372">
        <f t="shared" si="1086"/>
        <v>28</v>
      </c>
      <c r="AG478" s="427">
        <v>2.1818181818181799</v>
      </c>
      <c r="AH478" s="633">
        <v>2.7391304347826</v>
      </c>
      <c r="AI478" s="371">
        <f t="shared" si="1087"/>
        <v>71.999999999999943</v>
      </c>
      <c r="AJ478" s="372">
        <f t="shared" si="1088"/>
        <v>62.999999999999801</v>
      </c>
      <c r="AK478" s="426">
        <v>2.55555555555555</v>
      </c>
      <c r="AL478" s="633">
        <v>3.2</v>
      </c>
      <c r="AM478" s="371">
        <f t="shared" si="1089"/>
        <v>22.99999999999995</v>
      </c>
      <c r="AN478" s="372">
        <f t="shared" si="1090"/>
        <v>16</v>
      </c>
      <c r="AO478" s="426"/>
      <c r="AP478" s="446"/>
      <c r="AQ478" s="371">
        <f t="shared" si="1091"/>
        <v>0</v>
      </c>
      <c r="AR478" s="372">
        <f t="shared" si="1092"/>
        <v>0</v>
      </c>
      <c r="AS478" s="371">
        <f t="shared" si="1093"/>
        <v>2.2619047619047592</v>
      </c>
      <c r="AT478" s="372">
        <f t="shared" si="1094"/>
        <v>2.8214285714285645</v>
      </c>
      <c r="AU478" s="371">
        <f t="shared" si="1095"/>
        <v>94.999999999999886</v>
      </c>
      <c r="AV478" s="372">
        <f t="shared" si="1096"/>
        <v>78.999999999999801</v>
      </c>
      <c r="AW478" s="426">
        <v>74.636363636363598</v>
      </c>
      <c r="AX478" s="633">
        <v>78.347826086956502</v>
      </c>
      <c r="AY478" s="371">
        <f t="shared" si="1097"/>
        <v>2462.9999999999986</v>
      </c>
      <c r="AZ478" s="372">
        <f t="shared" si="1098"/>
        <v>1801.9999999999995</v>
      </c>
      <c r="BA478" s="426">
        <v>75.6666666666666</v>
      </c>
      <c r="BB478" s="633">
        <v>82.2</v>
      </c>
      <c r="BC478" s="371">
        <f t="shared" si="1099"/>
        <v>680.99999999999943</v>
      </c>
      <c r="BD478" s="372">
        <f t="shared" si="1100"/>
        <v>411</v>
      </c>
      <c r="BE478" s="421"/>
      <c r="BF478" s="420"/>
      <c r="BG478" s="635">
        <f t="shared" si="1067"/>
        <v>0</v>
      </c>
      <c r="BH478" s="423">
        <f t="shared" si="1067"/>
        <v>0</v>
      </c>
      <c r="BI478" s="635">
        <f t="shared" si="1068"/>
        <v>74.857142857142819</v>
      </c>
      <c r="BJ478" s="423">
        <f t="shared" si="1068"/>
        <v>79.035714285714263</v>
      </c>
      <c r="BK478" s="635">
        <f t="shared" si="1069"/>
        <v>3143.9999999999982</v>
      </c>
      <c r="BL478" s="423">
        <f t="shared" si="1069"/>
        <v>2212.9999999999995</v>
      </c>
      <c r="BM478" s="431">
        <v>55</v>
      </c>
      <c r="BN478" s="517">
        <v>50</v>
      </c>
      <c r="BO478" s="635">
        <f t="shared" si="1053"/>
        <v>55</v>
      </c>
      <c r="BP478" s="423">
        <f t="shared" si="1053"/>
        <v>50</v>
      </c>
      <c r="BQ478" s="426">
        <v>102</v>
      </c>
      <c r="BR478" s="517">
        <v>94</v>
      </c>
      <c r="BS478" s="635">
        <f t="shared" si="1055"/>
        <v>102</v>
      </c>
      <c r="BT478" s="423">
        <f t="shared" si="1055"/>
        <v>94</v>
      </c>
      <c r="BU478" s="426"/>
      <c r="BV478" s="425"/>
      <c r="BW478" s="635">
        <f t="shared" si="1057"/>
        <v>0</v>
      </c>
      <c r="BX478" s="423">
        <f t="shared" si="1057"/>
        <v>0</v>
      </c>
      <c r="BY478" s="636">
        <f t="shared" si="1059"/>
        <v>157</v>
      </c>
      <c r="BZ478" s="423">
        <f t="shared" si="1059"/>
        <v>144</v>
      </c>
      <c r="CA478" s="636">
        <f t="shared" si="1061"/>
        <v>157</v>
      </c>
      <c r="CB478" s="423">
        <f t="shared" si="1061"/>
        <v>144</v>
      </c>
      <c r="CC478" s="427">
        <v>5.1181818181818102</v>
      </c>
      <c r="CD478" s="633">
        <v>3.97101449275362</v>
      </c>
      <c r="CE478" s="635">
        <f t="shared" si="1070"/>
        <v>281.49999999999955</v>
      </c>
      <c r="CF478" s="423">
        <f t="shared" si="1070"/>
        <v>198.55072463768099</v>
      </c>
      <c r="CG478" s="426">
        <v>6.5196078431372504</v>
      </c>
      <c r="CH478" s="633">
        <v>6.2340425531914896</v>
      </c>
      <c r="CI478" s="635">
        <f t="shared" si="1063"/>
        <v>664.99999999999955</v>
      </c>
      <c r="CJ478" s="423">
        <f t="shared" si="1063"/>
        <v>586</v>
      </c>
      <c r="CK478" s="426"/>
      <c r="CL478" s="446"/>
      <c r="CM478" s="637">
        <f t="shared" si="1021"/>
        <v>0</v>
      </c>
      <c r="CN478" s="423">
        <f t="shared" si="1021"/>
        <v>0</v>
      </c>
      <c r="CO478" s="635">
        <f t="shared" si="1023"/>
        <v>6.0286624203821599</v>
      </c>
      <c r="CP478" s="423">
        <f t="shared" si="1023"/>
        <v>5.448268921095007</v>
      </c>
      <c r="CQ478" s="635">
        <f t="shared" si="1025"/>
        <v>946.49999999999909</v>
      </c>
      <c r="CR478" s="423">
        <f t="shared" si="1025"/>
        <v>784.55072463768101</v>
      </c>
      <c r="CS478" s="426">
        <v>80.145454545454498</v>
      </c>
      <c r="CT478" s="633">
        <v>99.64</v>
      </c>
      <c r="CU478" s="635">
        <f t="shared" si="1027"/>
        <v>4407.9999999999973</v>
      </c>
      <c r="CV478" s="423">
        <f t="shared" si="1027"/>
        <v>4982</v>
      </c>
      <c r="CW478" s="426">
        <v>91.078431372549005</v>
      </c>
      <c r="CX478" s="633">
        <v>83.361702127659498</v>
      </c>
      <c r="CY478" s="635">
        <f t="shared" si="1029"/>
        <v>9289.9999999999982</v>
      </c>
      <c r="CZ478" s="423">
        <f t="shared" si="1029"/>
        <v>7835.9999999999927</v>
      </c>
      <c r="DA478" s="421"/>
      <c r="DB478" s="420"/>
      <c r="DC478" s="635">
        <f t="shared" si="1031"/>
        <v>0</v>
      </c>
      <c r="DD478" s="423">
        <f t="shared" si="1031"/>
        <v>0</v>
      </c>
      <c r="DE478" s="635">
        <f t="shared" si="1033"/>
        <v>87.248407643312078</v>
      </c>
      <c r="DF478" s="423">
        <f t="shared" si="1033"/>
        <v>89.013888888888843</v>
      </c>
      <c r="DG478" s="635">
        <f t="shared" si="1035"/>
        <v>13697.999999999996</v>
      </c>
      <c r="DH478" s="423">
        <f t="shared" si="1035"/>
        <v>12817.999999999993</v>
      </c>
      <c r="DI478" s="635">
        <f t="shared" si="1037"/>
        <v>199</v>
      </c>
      <c r="DJ478" s="423">
        <f t="shared" si="1037"/>
        <v>172</v>
      </c>
      <c r="DK478" s="635">
        <f t="shared" si="1037"/>
        <v>199</v>
      </c>
      <c r="DL478" s="423">
        <f t="shared" si="1037"/>
        <v>172</v>
      </c>
      <c r="DM478" s="635">
        <f t="shared" si="1041"/>
        <v>5.2336683417085386</v>
      </c>
      <c r="DN478" s="423">
        <f t="shared" si="1041"/>
        <v>5.0206437478934927</v>
      </c>
      <c r="DO478" s="635">
        <f t="shared" si="1043"/>
        <v>1041.4999999999991</v>
      </c>
      <c r="DP478" s="423">
        <f t="shared" si="1043"/>
        <v>863.55072463768079</v>
      </c>
      <c r="DQ478" s="635">
        <f t="shared" si="1045"/>
        <v>84.633165829145696</v>
      </c>
      <c r="DR478" s="423">
        <f t="shared" si="1045"/>
        <v>87.389534883720884</v>
      </c>
      <c r="DS478" s="635">
        <f t="shared" si="1047"/>
        <v>16841.999999999993</v>
      </c>
      <c r="DT478" s="423">
        <f t="shared" si="1047"/>
        <v>15030.999999999993</v>
      </c>
      <c r="DU478" s="424">
        <v>10</v>
      </c>
      <c r="DV478" s="517">
        <v>14</v>
      </c>
      <c r="DW478" s="635">
        <f t="shared" si="1049"/>
        <v>10</v>
      </c>
      <c r="DX478" s="423">
        <f t="shared" si="1049"/>
        <v>14</v>
      </c>
      <c r="DY478" s="426">
        <v>20</v>
      </c>
      <c r="DZ478" s="517">
        <v>31</v>
      </c>
      <c r="EA478" s="635">
        <f t="shared" si="1013"/>
        <v>20</v>
      </c>
      <c r="EB478" s="423">
        <f t="shared" si="1013"/>
        <v>31</v>
      </c>
      <c r="EC478" s="426"/>
      <c r="ED478" s="425"/>
      <c r="EE478" s="635">
        <f t="shared" si="1015"/>
        <v>0</v>
      </c>
      <c r="EF478" s="423">
        <f t="shared" si="1015"/>
        <v>0</v>
      </c>
      <c r="EG478" s="636">
        <f t="shared" si="1017"/>
        <v>30</v>
      </c>
      <c r="EH478" s="423">
        <f t="shared" si="1017"/>
        <v>45</v>
      </c>
      <c r="EI478" s="636">
        <f t="shared" si="1019"/>
        <v>30</v>
      </c>
      <c r="EJ478" s="423">
        <f t="shared" si="1019"/>
        <v>45</v>
      </c>
      <c r="EK478" s="427">
        <v>2.5</v>
      </c>
      <c r="EL478" s="634">
        <v>3.3214285714285698</v>
      </c>
      <c r="EM478" s="635">
        <f t="shared" si="1065"/>
        <v>25</v>
      </c>
      <c r="EN478" s="423">
        <f t="shared" si="1065"/>
        <v>46.499999999999979</v>
      </c>
      <c r="EO478" s="426">
        <v>4</v>
      </c>
      <c r="EP478" s="634">
        <v>4.8709677419354804</v>
      </c>
      <c r="EQ478" s="635">
        <f t="shared" si="1051"/>
        <v>80</v>
      </c>
      <c r="ER478" s="423">
        <f t="shared" si="1051"/>
        <v>150.99999999999989</v>
      </c>
      <c r="ES478" s="426"/>
      <c r="ET478" s="446"/>
      <c r="EU478" s="371">
        <f t="shared" si="1101"/>
        <v>0</v>
      </c>
      <c r="EV478" s="372">
        <f t="shared" si="1102"/>
        <v>0</v>
      </c>
      <c r="EW478" s="371">
        <f t="shared" si="989"/>
        <v>3.5</v>
      </c>
      <c r="EX478" s="372">
        <f t="shared" si="989"/>
        <v>4.3888888888888857</v>
      </c>
      <c r="EY478" s="371">
        <f t="shared" si="990"/>
        <v>105</v>
      </c>
      <c r="EZ478" s="372">
        <f t="shared" si="990"/>
        <v>197.49999999999986</v>
      </c>
      <c r="FA478" s="426">
        <v>77.5</v>
      </c>
      <c r="FB478" s="633">
        <v>80.714285714285694</v>
      </c>
      <c r="FC478" s="371">
        <f t="shared" si="991"/>
        <v>775</v>
      </c>
      <c r="FD478" s="372">
        <f t="shared" si="991"/>
        <v>1129.9999999999998</v>
      </c>
      <c r="FE478" s="426">
        <v>71.400000000000006</v>
      </c>
      <c r="FF478" s="633">
        <v>52.161290322580598</v>
      </c>
      <c r="FG478" s="371">
        <f t="shared" si="992"/>
        <v>1428</v>
      </c>
      <c r="FH478" s="372">
        <f t="shared" si="992"/>
        <v>1616.9999999999986</v>
      </c>
      <c r="FI478" s="421"/>
      <c r="FJ478" s="420"/>
      <c r="FK478" s="371">
        <f t="shared" si="993"/>
        <v>0</v>
      </c>
      <c r="FL478" s="372">
        <f t="shared" si="993"/>
        <v>0</v>
      </c>
      <c r="FM478" s="371">
        <f t="shared" si="994"/>
        <v>73.433333333333337</v>
      </c>
      <c r="FN478" s="372">
        <f t="shared" si="994"/>
        <v>61.044444444444402</v>
      </c>
      <c r="FO478" s="371">
        <f t="shared" si="995"/>
        <v>2203</v>
      </c>
      <c r="FP478" s="372">
        <f t="shared" si="995"/>
        <v>2746.9999999999982</v>
      </c>
      <c r="FQ478" s="424">
        <v>78</v>
      </c>
      <c r="FR478" s="425">
        <v>119</v>
      </c>
      <c r="FS478" s="371">
        <f t="shared" si="996"/>
        <v>78</v>
      </c>
      <c r="FT478" s="372">
        <f t="shared" si="996"/>
        <v>119</v>
      </c>
      <c r="FU478" s="426">
        <v>7.8037974683544302</v>
      </c>
      <c r="FV478" s="425">
        <v>6.2960000000000003</v>
      </c>
      <c r="FW478" s="371">
        <f t="shared" si="997"/>
        <v>608.69620253164555</v>
      </c>
      <c r="FX478" s="372">
        <f t="shared" si="997"/>
        <v>749.22400000000005</v>
      </c>
      <c r="FY478" s="426">
        <v>76.797468354430293</v>
      </c>
      <c r="FZ478" s="425">
        <v>87.096000000000004</v>
      </c>
      <c r="GA478" s="371">
        <f t="shared" si="998"/>
        <v>5990.2025316455629</v>
      </c>
      <c r="GB478" s="372">
        <f t="shared" si="998"/>
        <v>10364.424000000001</v>
      </c>
      <c r="GC478" s="406">
        <f t="shared" si="1105"/>
        <v>98</v>
      </c>
      <c r="GD478" s="372">
        <f t="shared" si="1105"/>
        <v>87</v>
      </c>
      <c r="GE478" s="371">
        <f t="shared" si="1105"/>
        <v>98</v>
      </c>
      <c r="GF478" s="372">
        <f t="shared" si="1105"/>
        <v>87</v>
      </c>
      <c r="GG478" s="371">
        <f t="shared" si="999"/>
        <v>378.49999999999949</v>
      </c>
      <c r="GH478" s="372">
        <f t="shared" si="999"/>
        <v>308.05072463768079</v>
      </c>
      <c r="GI478" s="371">
        <f t="shared" si="1000"/>
        <v>7645.9999999999964</v>
      </c>
      <c r="GJ478" s="372">
        <f t="shared" si="1000"/>
        <v>7914</v>
      </c>
      <c r="GK478" s="406">
        <f t="shared" si="1106"/>
        <v>131</v>
      </c>
      <c r="GL478" s="372">
        <f t="shared" si="1106"/>
        <v>130</v>
      </c>
      <c r="GM478" s="371">
        <f t="shared" si="1106"/>
        <v>131</v>
      </c>
      <c r="GN478" s="372">
        <f t="shared" si="1106"/>
        <v>130</v>
      </c>
      <c r="GO478" s="371">
        <f t="shared" si="1001"/>
        <v>767.99999999999955</v>
      </c>
      <c r="GP478" s="372">
        <f t="shared" si="1001"/>
        <v>752.99999999999989</v>
      </c>
      <c r="GQ478" s="371">
        <f t="shared" si="1002"/>
        <v>11398.999999999998</v>
      </c>
      <c r="GR478" s="372">
        <f t="shared" si="1002"/>
        <v>9863.9999999999909</v>
      </c>
      <c r="GS478" s="406">
        <f t="shared" si="1107"/>
        <v>229</v>
      </c>
      <c r="GT478" s="372">
        <f t="shared" si="1107"/>
        <v>217</v>
      </c>
      <c r="GU478" s="371">
        <f t="shared" si="1107"/>
        <v>229</v>
      </c>
      <c r="GV478" s="372">
        <f t="shared" si="1103"/>
        <v>217</v>
      </c>
      <c r="GW478" s="371">
        <f t="shared" si="1003"/>
        <v>1146.4999999999991</v>
      </c>
      <c r="GX478" s="372">
        <f t="shared" si="1003"/>
        <v>1061.0507246376806</v>
      </c>
      <c r="GY478" s="371">
        <f t="shared" si="1003"/>
        <v>19044.999999999993</v>
      </c>
      <c r="GZ478" s="372">
        <f t="shared" si="1003"/>
        <v>17777.999999999993</v>
      </c>
      <c r="HA478" s="406">
        <f t="shared" si="1108"/>
        <v>0</v>
      </c>
      <c r="HB478" s="372">
        <f t="shared" si="1108"/>
        <v>0</v>
      </c>
      <c r="HC478" s="371">
        <f t="shared" si="1108"/>
        <v>0</v>
      </c>
      <c r="HD478" s="372">
        <f t="shared" si="1104"/>
        <v>0</v>
      </c>
      <c r="HE478" s="371" t="str">
        <f t="shared" si="1109"/>
        <v/>
      </c>
      <c r="HF478" s="372" t="str">
        <f t="shared" si="1109"/>
        <v/>
      </c>
      <c r="HG478" s="371" t="str">
        <f t="shared" si="1004"/>
        <v/>
      </c>
      <c r="HH478" s="372" t="str">
        <f t="shared" si="1004"/>
        <v/>
      </c>
      <c r="HI478" s="406">
        <f t="shared" si="1005"/>
        <v>1755.1962025316448</v>
      </c>
      <c r="HJ478" s="372">
        <f t="shared" si="1005"/>
        <v>1810.2747246376807</v>
      </c>
      <c r="HK478" s="371">
        <f t="shared" si="1006"/>
        <v>25035.202531645555</v>
      </c>
      <c r="HL478" s="371">
        <f t="shared" si="1006"/>
        <v>28142.423999999992</v>
      </c>
    </row>
    <row r="479" spans="1:220" ht="15">
      <c r="A479" s="512" t="s">
        <v>288</v>
      </c>
      <c r="B479" s="583" t="s">
        <v>550</v>
      </c>
      <c r="C479" s="584" t="s">
        <v>1052</v>
      </c>
      <c r="D479" s="515">
        <v>233949</v>
      </c>
      <c r="E479" s="516">
        <v>9</v>
      </c>
      <c r="F479" s="676">
        <v>528</v>
      </c>
      <c r="G479" s="420">
        <v>559</v>
      </c>
      <c r="H479" s="421">
        <v>4</v>
      </c>
      <c r="I479" s="517">
        <v>0</v>
      </c>
      <c r="J479" s="371">
        <f t="shared" si="1071"/>
        <v>524</v>
      </c>
      <c r="K479" s="372">
        <f t="shared" si="1072"/>
        <v>559</v>
      </c>
      <c r="L479" s="420" t="s">
        <v>999</v>
      </c>
      <c r="M479" s="371">
        <f t="shared" si="1073"/>
        <v>524</v>
      </c>
      <c r="N479" s="372">
        <f t="shared" si="1074"/>
        <v>559</v>
      </c>
      <c r="O479" s="371">
        <f t="shared" si="1075"/>
        <v>524</v>
      </c>
      <c r="P479" s="372">
        <f t="shared" si="1076"/>
        <v>559</v>
      </c>
      <c r="Q479" s="424">
        <v>31</v>
      </c>
      <c r="R479" s="517">
        <v>26</v>
      </c>
      <c r="S479" s="371">
        <f t="shared" si="1077"/>
        <v>31</v>
      </c>
      <c r="T479" s="372">
        <f t="shared" si="1078"/>
        <v>26</v>
      </c>
      <c r="U479" s="426">
        <v>5</v>
      </c>
      <c r="V479" s="517">
        <v>7</v>
      </c>
      <c r="W479" s="371">
        <f t="shared" si="1079"/>
        <v>5</v>
      </c>
      <c r="X479" s="372">
        <f t="shared" si="1080"/>
        <v>7</v>
      </c>
      <c r="Y479" s="426"/>
      <c r="Z479" s="425"/>
      <c r="AA479" s="371">
        <f t="shared" si="1081"/>
        <v>0</v>
      </c>
      <c r="AB479" s="372">
        <f t="shared" si="1082"/>
        <v>0</v>
      </c>
      <c r="AC479" s="358">
        <f t="shared" si="1083"/>
        <v>36</v>
      </c>
      <c r="AD479" s="372">
        <f t="shared" si="1084"/>
        <v>33</v>
      </c>
      <c r="AE479" s="358">
        <f t="shared" si="1085"/>
        <v>36</v>
      </c>
      <c r="AF479" s="372">
        <f t="shared" si="1086"/>
        <v>33</v>
      </c>
      <c r="AG479" s="427">
        <v>2.2258064516128999</v>
      </c>
      <c r="AH479" s="633">
        <v>2.7307692307692299</v>
      </c>
      <c r="AI479" s="371">
        <f t="shared" si="1087"/>
        <v>68.999999999999901</v>
      </c>
      <c r="AJ479" s="372">
        <f t="shared" si="1088"/>
        <v>70.999999999999972</v>
      </c>
      <c r="AK479" s="426">
        <v>2.4</v>
      </c>
      <c r="AL479" s="633">
        <v>4</v>
      </c>
      <c r="AM479" s="371">
        <f t="shared" si="1089"/>
        <v>12</v>
      </c>
      <c r="AN479" s="372">
        <f t="shared" si="1090"/>
        <v>28</v>
      </c>
      <c r="AO479" s="426"/>
      <c r="AP479" s="446"/>
      <c r="AQ479" s="371">
        <f t="shared" si="1091"/>
        <v>0</v>
      </c>
      <c r="AR479" s="372">
        <f t="shared" si="1092"/>
        <v>0</v>
      </c>
      <c r="AS479" s="371">
        <f t="shared" si="1093"/>
        <v>2.2499999999999973</v>
      </c>
      <c r="AT479" s="372">
        <f t="shared" si="1094"/>
        <v>2.9999999999999991</v>
      </c>
      <c r="AU479" s="371">
        <f t="shared" si="1095"/>
        <v>80.999999999999901</v>
      </c>
      <c r="AV479" s="372">
        <f t="shared" si="1096"/>
        <v>98.999999999999972</v>
      </c>
      <c r="AW479" s="426">
        <v>72.838709677419303</v>
      </c>
      <c r="AX479" s="633">
        <v>75.884615384615302</v>
      </c>
      <c r="AY479" s="371">
        <f t="shared" si="1097"/>
        <v>2257.9999999999982</v>
      </c>
      <c r="AZ479" s="372">
        <f t="shared" si="1098"/>
        <v>1972.9999999999977</v>
      </c>
      <c r="BA479" s="426">
        <v>64.599999999999895</v>
      </c>
      <c r="BB479" s="633">
        <v>77.285714285714207</v>
      </c>
      <c r="BC479" s="371">
        <f t="shared" si="1099"/>
        <v>322.99999999999949</v>
      </c>
      <c r="BD479" s="372">
        <f t="shared" si="1100"/>
        <v>540.99999999999943</v>
      </c>
      <c r="BE479" s="421"/>
      <c r="BF479" s="420"/>
      <c r="BG479" s="635">
        <f t="shared" si="1067"/>
        <v>0</v>
      </c>
      <c r="BH479" s="423">
        <f t="shared" si="1067"/>
        <v>0</v>
      </c>
      <c r="BI479" s="635">
        <f t="shared" si="1068"/>
        <v>71.694444444444386</v>
      </c>
      <c r="BJ479" s="423">
        <f t="shared" si="1068"/>
        <v>76.181818181818102</v>
      </c>
      <c r="BK479" s="635">
        <f t="shared" si="1069"/>
        <v>2580.9999999999977</v>
      </c>
      <c r="BL479" s="423">
        <f t="shared" si="1069"/>
        <v>2513.9999999999973</v>
      </c>
      <c r="BM479" s="431">
        <v>66</v>
      </c>
      <c r="BN479" s="517">
        <v>69</v>
      </c>
      <c r="BO479" s="635">
        <f t="shared" si="1053"/>
        <v>66</v>
      </c>
      <c r="BP479" s="423">
        <f t="shared" si="1053"/>
        <v>69</v>
      </c>
      <c r="BQ479" s="426">
        <v>183</v>
      </c>
      <c r="BR479" s="517">
        <v>187</v>
      </c>
      <c r="BS479" s="635">
        <f t="shared" si="1055"/>
        <v>183</v>
      </c>
      <c r="BT479" s="423">
        <f t="shared" si="1055"/>
        <v>187</v>
      </c>
      <c r="BU479" s="426"/>
      <c r="BV479" s="425"/>
      <c r="BW479" s="635">
        <f t="shared" si="1057"/>
        <v>0</v>
      </c>
      <c r="BX479" s="423">
        <f t="shared" si="1057"/>
        <v>0</v>
      </c>
      <c r="BY479" s="636">
        <f t="shared" si="1059"/>
        <v>249</v>
      </c>
      <c r="BZ479" s="423">
        <f t="shared" si="1059"/>
        <v>256</v>
      </c>
      <c r="CA479" s="636">
        <f t="shared" si="1061"/>
        <v>249</v>
      </c>
      <c r="CB479" s="423">
        <f t="shared" si="1061"/>
        <v>256</v>
      </c>
      <c r="CC479" s="427">
        <v>4.23484848484848</v>
      </c>
      <c r="CD479" s="633">
        <v>3.5909090909090899</v>
      </c>
      <c r="CE479" s="635">
        <f t="shared" si="1070"/>
        <v>279.49999999999966</v>
      </c>
      <c r="CF479" s="423">
        <f t="shared" si="1070"/>
        <v>247.7727272727272</v>
      </c>
      <c r="CG479" s="426">
        <v>6.7349726775956196</v>
      </c>
      <c r="CH479" s="633">
        <v>6.4144385026737902</v>
      </c>
      <c r="CI479" s="635">
        <f t="shared" si="1063"/>
        <v>1232.4999999999984</v>
      </c>
      <c r="CJ479" s="423">
        <f t="shared" si="1063"/>
        <v>1199.4999999999989</v>
      </c>
      <c r="CK479" s="426"/>
      <c r="CL479" s="446"/>
      <c r="CM479" s="637">
        <f t="shared" si="1021"/>
        <v>0</v>
      </c>
      <c r="CN479" s="423">
        <f t="shared" si="1021"/>
        <v>0</v>
      </c>
      <c r="CO479" s="635">
        <f t="shared" si="1023"/>
        <v>6.0722891566264989</v>
      </c>
      <c r="CP479" s="423">
        <f t="shared" si="1023"/>
        <v>5.6534090909090864</v>
      </c>
      <c r="CQ479" s="635">
        <f t="shared" si="1025"/>
        <v>1511.9999999999982</v>
      </c>
      <c r="CR479" s="423">
        <f t="shared" si="1025"/>
        <v>1447.2727272727261</v>
      </c>
      <c r="CS479" s="426">
        <v>74.378787878787804</v>
      </c>
      <c r="CT479" s="633">
        <v>70.927536231884005</v>
      </c>
      <c r="CU479" s="635">
        <f t="shared" si="1027"/>
        <v>4908.9999999999955</v>
      </c>
      <c r="CV479" s="423">
        <f t="shared" si="1027"/>
        <v>4893.9999999999964</v>
      </c>
      <c r="CW479" s="426">
        <v>79.442622950819597</v>
      </c>
      <c r="CX479" s="633">
        <v>76.229946524064104</v>
      </c>
      <c r="CY479" s="635">
        <f t="shared" si="1029"/>
        <v>14537.999999999985</v>
      </c>
      <c r="CZ479" s="423">
        <f t="shared" si="1029"/>
        <v>14254.999999999987</v>
      </c>
      <c r="DA479" s="421"/>
      <c r="DB479" s="420"/>
      <c r="DC479" s="635">
        <f t="shared" si="1031"/>
        <v>0</v>
      </c>
      <c r="DD479" s="423">
        <f t="shared" si="1031"/>
        <v>0</v>
      </c>
      <c r="DE479" s="635">
        <f t="shared" si="1033"/>
        <v>78.100401606425635</v>
      </c>
      <c r="DF479" s="423">
        <f t="shared" si="1033"/>
        <v>74.800781249999943</v>
      </c>
      <c r="DG479" s="635">
        <f t="shared" si="1035"/>
        <v>19446.999999999982</v>
      </c>
      <c r="DH479" s="423">
        <f t="shared" si="1035"/>
        <v>19148.999999999985</v>
      </c>
      <c r="DI479" s="635">
        <f t="shared" si="1037"/>
        <v>285</v>
      </c>
      <c r="DJ479" s="423">
        <f t="shared" si="1037"/>
        <v>289</v>
      </c>
      <c r="DK479" s="635">
        <f t="shared" si="1037"/>
        <v>285</v>
      </c>
      <c r="DL479" s="423">
        <f t="shared" si="1037"/>
        <v>289</v>
      </c>
      <c r="DM479" s="635">
        <f t="shared" si="1041"/>
        <v>5.5894736842105202</v>
      </c>
      <c r="DN479" s="423">
        <f t="shared" si="1041"/>
        <v>5.3504246618433431</v>
      </c>
      <c r="DO479" s="635">
        <f t="shared" si="1043"/>
        <v>1592.9999999999982</v>
      </c>
      <c r="DP479" s="423">
        <f t="shared" si="1043"/>
        <v>1546.2727272727261</v>
      </c>
      <c r="DQ479" s="635">
        <f t="shared" si="1045"/>
        <v>77.291228070175364</v>
      </c>
      <c r="DR479" s="423">
        <f t="shared" si="1045"/>
        <v>74.958477508650461</v>
      </c>
      <c r="DS479" s="635">
        <f t="shared" si="1047"/>
        <v>22027.999999999978</v>
      </c>
      <c r="DT479" s="423">
        <f t="shared" si="1047"/>
        <v>21662.999999999982</v>
      </c>
      <c r="DU479" s="424">
        <v>39</v>
      </c>
      <c r="DV479" s="517">
        <v>35</v>
      </c>
      <c r="DW479" s="635">
        <f t="shared" si="1049"/>
        <v>39</v>
      </c>
      <c r="DX479" s="423">
        <f t="shared" si="1049"/>
        <v>35</v>
      </c>
      <c r="DY479" s="426">
        <v>91</v>
      </c>
      <c r="DZ479" s="517">
        <v>85</v>
      </c>
      <c r="EA479" s="635">
        <f t="shared" si="1013"/>
        <v>91</v>
      </c>
      <c r="EB479" s="423">
        <f t="shared" si="1013"/>
        <v>85</v>
      </c>
      <c r="EC479" s="426"/>
      <c r="ED479" s="425"/>
      <c r="EE479" s="635">
        <f t="shared" si="1015"/>
        <v>0</v>
      </c>
      <c r="EF479" s="423">
        <f t="shared" si="1015"/>
        <v>0</v>
      </c>
      <c r="EG479" s="636">
        <f t="shared" si="1017"/>
        <v>130</v>
      </c>
      <c r="EH479" s="423">
        <f t="shared" si="1017"/>
        <v>120</v>
      </c>
      <c r="EI479" s="636">
        <f t="shared" si="1019"/>
        <v>130</v>
      </c>
      <c r="EJ479" s="423">
        <f t="shared" si="1019"/>
        <v>120</v>
      </c>
      <c r="EK479" s="427">
        <v>2.6923076923076898</v>
      </c>
      <c r="EL479" s="634">
        <v>2.71428571428571</v>
      </c>
      <c r="EM479" s="635">
        <f t="shared" si="1065"/>
        <v>104.9999999999999</v>
      </c>
      <c r="EN479" s="423">
        <f t="shared" si="1065"/>
        <v>94.999999999999844</v>
      </c>
      <c r="EO479" s="426">
        <v>4.3516483516483504</v>
      </c>
      <c r="EP479" s="634">
        <v>4.2823529411764696</v>
      </c>
      <c r="EQ479" s="635">
        <f t="shared" si="1051"/>
        <v>395.99999999999989</v>
      </c>
      <c r="ER479" s="423">
        <f t="shared" si="1051"/>
        <v>363.99999999999989</v>
      </c>
      <c r="ES479" s="426"/>
      <c r="ET479" s="446"/>
      <c r="EU479" s="371">
        <f t="shared" si="1101"/>
        <v>0</v>
      </c>
      <c r="EV479" s="372">
        <f t="shared" si="1102"/>
        <v>0</v>
      </c>
      <c r="EW479" s="371">
        <f t="shared" si="989"/>
        <v>3.8538461538461521</v>
      </c>
      <c r="EX479" s="372">
        <f t="shared" si="989"/>
        <v>3.8249999999999975</v>
      </c>
      <c r="EY479" s="371">
        <f t="shared" si="990"/>
        <v>500.99999999999977</v>
      </c>
      <c r="EZ479" s="372">
        <f t="shared" si="990"/>
        <v>458.99999999999972</v>
      </c>
      <c r="FA479" s="426">
        <v>60.3333333333333</v>
      </c>
      <c r="FB479" s="633">
        <v>58.628571428571398</v>
      </c>
      <c r="FC479" s="371">
        <f t="shared" si="991"/>
        <v>2352.9999999999986</v>
      </c>
      <c r="FD479" s="372">
        <f t="shared" si="991"/>
        <v>2051.9999999999991</v>
      </c>
      <c r="FE479" s="426">
        <v>53.791208791208703</v>
      </c>
      <c r="FF479" s="633">
        <v>49.929411764705797</v>
      </c>
      <c r="FG479" s="371">
        <f t="shared" si="992"/>
        <v>4894.9999999999918</v>
      </c>
      <c r="FH479" s="372">
        <f t="shared" si="992"/>
        <v>4243.9999999999927</v>
      </c>
      <c r="FI479" s="421"/>
      <c r="FJ479" s="420"/>
      <c r="FK479" s="371">
        <f t="shared" si="993"/>
        <v>0</v>
      </c>
      <c r="FL479" s="372">
        <f t="shared" si="993"/>
        <v>0</v>
      </c>
      <c r="FM479" s="371">
        <f t="shared" si="994"/>
        <v>55.753846153846084</v>
      </c>
      <c r="FN479" s="372">
        <f t="shared" si="994"/>
        <v>52.466666666666598</v>
      </c>
      <c r="FO479" s="371">
        <f t="shared" si="995"/>
        <v>7247.9999999999909</v>
      </c>
      <c r="FP479" s="372">
        <f t="shared" si="995"/>
        <v>6295.9999999999918</v>
      </c>
      <c r="FQ479" s="424">
        <v>109</v>
      </c>
      <c r="FR479" s="425">
        <v>150</v>
      </c>
      <c r="FS479" s="371">
        <f t="shared" si="996"/>
        <v>109</v>
      </c>
      <c r="FT479" s="372">
        <f t="shared" si="996"/>
        <v>150</v>
      </c>
      <c r="FU479" s="426">
        <v>7.7297297297297298</v>
      </c>
      <c r="FV479" s="425">
        <v>5.3506944444444402</v>
      </c>
      <c r="FW479" s="371">
        <f t="shared" si="997"/>
        <v>842.54054054054052</v>
      </c>
      <c r="FX479" s="372">
        <f t="shared" si="997"/>
        <v>802.60416666666606</v>
      </c>
      <c r="FY479" s="426">
        <v>66.7117117117117</v>
      </c>
      <c r="FZ479" s="425">
        <v>61.3333333333333</v>
      </c>
      <c r="GA479" s="371">
        <f t="shared" si="998"/>
        <v>7271.5765765765755</v>
      </c>
      <c r="GB479" s="372">
        <f t="shared" si="998"/>
        <v>9199.9999999999945</v>
      </c>
      <c r="GC479" s="406">
        <f t="shared" si="1105"/>
        <v>136</v>
      </c>
      <c r="GD479" s="372">
        <f t="shared" si="1105"/>
        <v>130</v>
      </c>
      <c r="GE479" s="371">
        <f t="shared" si="1105"/>
        <v>136</v>
      </c>
      <c r="GF479" s="372">
        <f t="shared" si="1105"/>
        <v>130</v>
      </c>
      <c r="GG479" s="371">
        <f t="shared" si="999"/>
        <v>453.49999999999943</v>
      </c>
      <c r="GH479" s="372">
        <f t="shared" si="999"/>
        <v>413.77272727272697</v>
      </c>
      <c r="GI479" s="371">
        <f t="shared" si="1000"/>
        <v>9519.9999999999927</v>
      </c>
      <c r="GJ479" s="372">
        <f t="shared" si="1000"/>
        <v>8918.9999999999927</v>
      </c>
      <c r="GK479" s="406">
        <f t="shared" si="1106"/>
        <v>279</v>
      </c>
      <c r="GL479" s="372">
        <f t="shared" si="1106"/>
        <v>279</v>
      </c>
      <c r="GM479" s="371">
        <f t="shared" si="1106"/>
        <v>279</v>
      </c>
      <c r="GN479" s="372">
        <f t="shared" si="1106"/>
        <v>279</v>
      </c>
      <c r="GO479" s="371">
        <f t="shared" si="1001"/>
        <v>1640.4999999999982</v>
      </c>
      <c r="GP479" s="372">
        <f t="shared" si="1001"/>
        <v>1591.4999999999986</v>
      </c>
      <c r="GQ479" s="371">
        <f t="shared" si="1002"/>
        <v>19755.999999999978</v>
      </c>
      <c r="GR479" s="372">
        <f t="shared" si="1002"/>
        <v>19039.999999999978</v>
      </c>
      <c r="GS479" s="406">
        <f t="shared" si="1107"/>
        <v>415</v>
      </c>
      <c r="GT479" s="372">
        <f t="shared" si="1107"/>
        <v>409</v>
      </c>
      <c r="GU479" s="371">
        <f t="shared" si="1107"/>
        <v>415</v>
      </c>
      <c r="GV479" s="372">
        <f t="shared" si="1103"/>
        <v>409</v>
      </c>
      <c r="GW479" s="371">
        <f t="shared" si="1003"/>
        <v>2093.9999999999977</v>
      </c>
      <c r="GX479" s="372">
        <f t="shared" si="1003"/>
        <v>2005.2727272727257</v>
      </c>
      <c r="GY479" s="371">
        <f t="shared" si="1003"/>
        <v>29275.999999999971</v>
      </c>
      <c r="GZ479" s="372">
        <f t="shared" si="1003"/>
        <v>27958.999999999971</v>
      </c>
      <c r="HA479" s="406">
        <f t="shared" si="1108"/>
        <v>0</v>
      </c>
      <c r="HB479" s="372">
        <f t="shared" si="1108"/>
        <v>0</v>
      </c>
      <c r="HC479" s="371">
        <f t="shared" si="1108"/>
        <v>0</v>
      </c>
      <c r="HD479" s="372">
        <f t="shared" si="1104"/>
        <v>0</v>
      </c>
      <c r="HE479" s="371" t="str">
        <f t="shared" si="1109"/>
        <v/>
      </c>
      <c r="HF479" s="372" t="str">
        <f t="shared" si="1109"/>
        <v/>
      </c>
      <c r="HG479" s="371" t="str">
        <f t="shared" si="1004"/>
        <v/>
      </c>
      <c r="HH479" s="372" t="str">
        <f t="shared" si="1004"/>
        <v/>
      </c>
      <c r="HI479" s="406">
        <f t="shared" si="1005"/>
        <v>2936.5405405405386</v>
      </c>
      <c r="HJ479" s="372">
        <f t="shared" si="1005"/>
        <v>2807.8768939393922</v>
      </c>
      <c r="HK479" s="371">
        <f t="shared" si="1006"/>
        <v>36547.576576576546</v>
      </c>
      <c r="HL479" s="371">
        <f t="shared" si="1006"/>
        <v>37158.999999999971</v>
      </c>
    </row>
    <row r="480" spans="1:220" ht="15">
      <c r="A480" s="512" t="s">
        <v>288</v>
      </c>
      <c r="B480" s="513" t="s">
        <v>551</v>
      </c>
      <c r="C480" s="116"/>
      <c r="D480" s="515">
        <v>231873</v>
      </c>
      <c r="E480" s="516">
        <v>10</v>
      </c>
      <c r="F480" s="676">
        <v>96</v>
      </c>
      <c r="G480" s="420">
        <v>107</v>
      </c>
      <c r="H480" s="421">
        <v>1</v>
      </c>
      <c r="I480" s="517">
        <v>0</v>
      </c>
      <c r="J480" s="371">
        <f t="shared" si="1071"/>
        <v>95</v>
      </c>
      <c r="K480" s="372">
        <f t="shared" si="1072"/>
        <v>107</v>
      </c>
      <c r="L480" s="420" t="s">
        <v>999</v>
      </c>
      <c r="M480" s="371">
        <f t="shared" si="1073"/>
        <v>95</v>
      </c>
      <c r="N480" s="372">
        <f t="shared" si="1074"/>
        <v>107</v>
      </c>
      <c r="O480" s="371">
        <f t="shared" si="1075"/>
        <v>95</v>
      </c>
      <c r="P480" s="372">
        <f t="shared" si="1076"/>
        <v>107</v>
      </c>
      <c r="Q480" s="424">
        <v>11</v>
      </c>
      <c r="R480" s="517">
        <v>3</v>
      </c>
      <c r="S480" s="371">
        <f t="shared" si="1077"/>
        <v>11</v>
      </c>
      <c r="T480" s="372">
        <f t="shared" si="1078"/>
        <v>3</v>
      </c>
      <c r="U480" s="426">
        <v>2</v>
      </c>
      <c r="V480" s="517">
        <v>0</v>
      </c>
      <c r="W480" s="371">
        <f t="shared" si="1079"/>
        <v>2</v>
      </c>
      <c r="X480" s="372">
        <f t="shared" si="1080"/>
        <v>0</v>
      </c>
      <c r="Y480" s="426"/>
      <c r="Z480" s="425"/>
      <c r="AA480" s="371">
        <f t="shared" si="1081"/>
        <v>0</v>
      </c>
      <c r="AB480" s="372">
        <f t="shared" si="1082"/>
        <v>0</v>
      </c>
      <c r="AC480" s="358">
        <f t="shared" si="1083"/>
        <v>13</v>
      </c>
      <c r="AD480" s="372">
        <f t="shared" si="1084"/>
        <v>3</v>
      </c>
      <c r="AE480" s="358">
        <f t="shared" si="1085"/>
        <v>13</v>
      </c>
      <c r="AF480" s="372">
        <f t="shared" si="1086"/>
        <v>3</v>
      </c>
      <c r="AG480" s="427">
        <v>2.0909090909090899</v>
      </c>
      <c r="AH480" s="633">
        <v>3.3333333333333299</v>
      </c>
      <c r="AI480" s="371">
        <f t="shared" si="1087"/>
        <v>22.999999999999989</v>
      </c>
      <c r="AJ480" s="372">
        <f t="shared" si="1088"/>
        <v>9.9999999999999893</v>
      </c>
      <c r="AK480" s="426">
        <v>2.5</v>
      </c>
      <c r="AL480" s="633" t="s">
        <v>1164</v>
      </c>
      <c r="AM480" s="371">
        <f t="shared" si="1089"/>
        <v>5</v>
      </c>
      <c r="AN480" s="372">
        <f t="shared" si="1090"/>
        <v>0</v>
      </c>
      <c r="AO480" s="426"/>
      <c r="AP480" s="446"/>
      <c r="AQ480" s="371">
        <f t="shared" si="1091"/>
        <v>0</v>
      </c>
      <c r="AR480" s="372">
        <f t="shared" si="1092"/>
        <v>0</v>
      </c>
      <c r="AS480" s="371">
        <f t="shared" si="1093"/>
        <v>2.1538461538461529</v>
      </c>
      <c r="AT480" s="372">
        <f t="shared" si="1094"/>
        <v>3.3333333333333299</v>
      </c>
      <c r="AU480" s="371">
        <f t="shared" si="1095"/>
        <v>27.999999999999986</v>
      </c>
      <c r="AV480" s="372">
        <f t="shared" si="1096"/>
        <v>9.9999999999999893</v>
      </c>
      <c r="AW480" s="426">
        <v>70.454545454545396</v>
      </c>
      <c r="AX480" s="633">
        <v>71.3333333333333</v>
      </c>
      <c r="AY480" s="371">
        <f t="shared" si="1097"/>
        <v>774.99999999999932</v>
      </c>
      <c r="AZ480" s="372">
        <f t="shared" si="1098"/>
        <v>213.99999999999989</v>
      </c>
      <c r="BA480" s="426">
        <v>78</v>
      </c>
      <c r="BB480" s="633" t="s">
        <v>1164</v>
      </c>
      <c r="BC480" s="371">
        <f t="shared" si="1099"/>
        <v>156</v>
      </c>
      <c r="BD480" s="372">
        <f t="shared" si="1100"/>
        <v>0</v>
      </c>
      <c r="BE480" s="421"/>
      <c r="BF480" s="420"/>
      <c r="BG480" s="635">
        <f t="shared" si="1067"/>
        <v>0</v>
      </c>
      <c r="BH480" s="423">
        <f t="shared" si="1067"/>
        <v>0</v>
      </c>
      <c r="BI480" s="635">
        <f t="shared" si="1068"/>
        <v>71.615384615384556</v>
      </c>
      <c r="BJ480" s="423">
        <f t="shared" si="1068"/>
        <v>71.3333333333333</v>
      </c>
      <c r="BK480" s="635">
        <f t="shared" si="1069"/>
        <v>930.9999999999992</v>
      </c>
      <c r="BL480" s="423">
        <f t="shared" si="1069"/>
        <v>213.99999999999989</v>
      </c>
      <c r="BM480" s="431">
        <v>17</v>
      </c>
      <c r="BN480" s="517">
        <v>22</v>
      </c>
      <c r="BO480" s="635">
        <f t="shared" si="1053"/>
        <v>17</v>
      </c>
      <c r="BP480" s="423">
        <f t="shared" si="1053"/>
        <v>22</v>
      </c>
      <c r="BQ480" s="426">
        <v>28</v>
      </c>
      <c r="BR480" s="517">
        <v>29</v>
      </c>
      <c r="BS480" s="635">
        <f t="shared" si="1055"/>
        <v>28</v>
      </c>
      <c r="BT480" s="423">
        <f t="shared" si="1055"/>
        <v>29</v>
      </c>
      <c r="BU480" s="426"/>
      <c r="BV480" s="425"/>
      <c r="BW480" s="635">
        <f t="shared" si="1057"/>
        <v>0</v>
      </c>
      <c r="BX480" s="423">
        <f t="shared" si="1057"/>
        <v>0</v>
      </c>
      <c r="BY480" s="636">
        <f t="shared" si="1059"/>
        <v>45</v>
      </c>
      <c r="BZ480" s="423">
        <f t="shared" si="1059"/>
        <v>51</v>
      </c>
      <c r="CA480" s="636">
        <f t="shared" si="1061"/>
        <v>45</v>
      </c>
      <c r="CB480" s="423">
        <f t="shared" si="1061"/>
        <v>51</v>
      </c>
      <c r="CC480" s="427">
        <v>3.52941176470588</v>
      </c>
      <c r="CD480" s="633">
        <v>5.1666666666666599</v>
      </c>
      <c r="CE480" s="635">
        <f t="shared" si="1070"/>
        <v>59.999999999999957</v>
      </c>
      <c r="CF480" s="423">
        <f t="shared" si="1070"/>
        <v>113.66666666666652</v>
      </c>
      <c r="CG480" s="426">
        <v>6.46428571428571</v>
      </c>
      <c r="CH480" s="633">
        <v>6.7586206896551699</v>
      </c>
      <c r="CI480" s="635">
        <f t="shared" si="1063"/>
        <v>180.99999999999989</v>
      </c>
      <c r="CJ480" s="423">
        <f t="shared" si="1063"/>
        <v>195.99999999999991</v>
      </c>
      <c r="CK480" s="426"/>
      <c r="CL480" s="446"/>
      <c r="CM480" s="637">
        <f t="shared" si="1021"/>
        <v>0</v>
      </c>
      <c r="CN480" s="423">
        <f t="shared" si="1021"/>
        <v>0</v>
      </c>
      <c r="CO480" s="635">
        <f t="shared" si="1023"/>
        <v>5.3555555555555516</v>
      </c>
      <c r="CP480" s="423">
        <f t="shared" si="1023"/>
        <v>6.0718954248365957</v>
      </c>
      <c r="CQ480" s="635">
        <f t="shared" si="1025"/>
        <v>240.99999999999983</v>
      </c>
      <c r="CR480" s="423">
        <f t="shared" si="1025"/>
        <v>309.6666666666664</v>
      </c>
      <c r="CS480" s="426">
        <v>74.764705882352899</v>
      </c>
      <c r="CT480" s="633">
        <v>81.636363636363598</v>
      </c>
      <c r="CU480" s="635">
        <f t="shared" si="1027"/>
        <v>1270.9999999999993</v>
      </c>
      <c r="CV480" s="423">
        <f t="shared" si="1027"/>
        <v>1795.9999999999991</v>
      </c>
      <c r="CW480" s="426">
        <v>73.464285714285694</v>
      </c>
      <c r="CX480" s="633">
        <v>76.448275862068897</v>
      </c>
      <c r="CY480" s="635">
        <f t="shared" si="1029"/>
        <v>2056.9999999999995</v>
      </c>
      <c r="CZ480" s="423">
        <f t="shared" si="1029"/>
        <v>2216.9999999999982</v>
      </c>
      <c r="DA480" s="421"/>
      <c r="DB480" s="420"/>
      <c r="DC480" s="635">
        <f t="shared" si="1031"/>
        <v>0</v>
      </c>
      <c r="DD480" s="423">
        <f t="shared" si="1031"/>
        <v>0</v>
      </c>
      <c r="DE480" s="635">
        <f t="shared" si="1033"/>
        <v>73.955555555555534</v>
      </c>
      <c r="DF480" s="423">
        <f t="shared" si="1033"/>
        <v>78.686274509803866</v>
      </c>
      <c r="DG480" s="635">
        <f t="shared" si="1035"/>
        <v>3327.9999999999991</v>
      </c>
      <c r="DH480" s="423">
        <f t="shared" si="1035"/>
        <v>4012.9999999999973</v>
      </c>
      <c r="DI480" s="635">
        <f t="shared" si="1037"/>
        <v>58</v>
      </c>
      <c r="DJ480" s="423">
        <f t="shared" si="1037"/>
        <v>54</v>
      </c>
      <c r="DK480" s="635">
        <f t="shared" si="1037"/>
        <v>58</v>
      </c>
      <c r="DL480" s="423">
        <f t="shared" si="1037"/>
        <v>54</v>
      </c>
      <c r="DM480" s="635">
        <f t="shared" si="1041"/>
        <v>4.6379310344827553</v>
      </c>
      <c r="DN480" s="423">
        <f t="shared" si="1041"/>
        <v>5.9197530864197478</v>
      </c>
      <c r="DO480" s="635">
        <f t="shared" si="1043"/>
        <v>268.99999999999983</v>
      </c>
      <c r="DP480" s="423">
        <f t="shared" si="1043"/>
        <v>319.6666666666664</v>
      </c>
      <c r="DQ480" s="635">
        <f t="shared" si="1045"/>
        <v>73.431034482758591</v>
      </c>
      <c r="DR480" s="423">
        <f t="shared" si="1045"/>
        <v>78.277777777777729</v>
      </c>
      <c r="DS480" s="635">
        <f t="shared" si="1047"/>
        <v>4258.9999999999982</v>
      </c>
      <c r="DT480" s="423">
        <f t="shared" si="1047"/>
        <v>4226.9999999999973</v>
      </c>
      <c r="DU480" s="424">
        <v>3</v>
      </c>
      <c r="DV480" s="517">
        <v>9</v>
      </c>
      <c r="DW480" s="635">
        <f t="shared" si="1049"/>
        <v>3</v>
      </c>
      <c r="DX480" s="423">
        <f t="shared" si="1049"/>
        <v>9</v>
      </c>
      <c r="DY480" s="426">
        <v>13</v>
      </c>
      <c r="DZ480" s="517">
        <v>10</v>
      </c>
      <c r="EA480" s="635">
        <f t="shared" si="1013"/>
        <v>13</v>
      </c>
      <c r="EB480" s="423">
        <f t="shared" si="1013"/>
        <v>10</v>
      </c>
      <c r="EC480" s="426"/>
      <c r="ED480" s="425"/>
      <c r="EE480" s="635">
        <f t="shared" si="1015"/>
        <v>0</v>
      </c>
      <c r="EF480" s="423">
        <f t="shared" si="1015"/>
        <v>0</v>
      </c>
      <c r="EG480" s="636">
        <f t="shared" si="1017"/>
        <v>16</v>
      </c>
      <c r="EH480" s="423">
        <f t="shared" si="1017"/>
        <v>19</v>
      </c>
      <c r="EI480" s="636">
        <f t="shared" si="1019"/>
        <v>16</v>
      </c>
      <c r="EJ480" s="423">
        <f t="shared" si="1019"/>
        <v>19</v>
      </c>
      <c r="EK480" s="427">
        <v>2.1666666666666599</v>
      </c>
      <c r="EL480" s="634">
        <v>2.1666666666666599</v>
      </c>
      <c r="EM480" s="635">
        <f t="shared" si="1065"/>
        <v>6.4999999999999796</v>
      </c>
      <c r="EN480" s="423">
        <f t="shared" si="1065"/>
        <v>19.49999999999994</v>
      </c>
      <c r="EO480" s="426">
        <v>3.84615384615384</v>
      </c>
      <c r="EP480" s="634">
        <v>2.35</v>
      </c>
      <c r="EQ480" s="635">
        <f t="shared" si="1051"/>
        <v>49.999999999999922</v>
      </c>
      <c r="ER480" s="423">
        <f t="shared" si="1051"/>
        <v>23.5</v>
      </c>
      <c r="ES480" s="426"/>
      <c r="ET480" s="446"/>
      <c r="EU480" s="371">
        <f t="shared" si="1101"/>
        <v>0</v>
      </c>
      <c r="EV480" s="372">
        <f t="shared" si="1102"/>
        <v>0</v>
      </c>
      <c r="EW480" s="371">
        <f t="shared" si="989"/>
        <v>3.5312499999999938</v>
      </c>
      <c r="EX480" s="372">
        <f t="shared" si="989"/>
        <v>2.2631578947368389</v>
      </c>
      <c r="EY480" s="371">
        <f t="shared" si="990"/>
        <v>56.499999999999901</v>
      </c>
      <c r="EZ480" s="372">
        <f t="shared" si="990"/>
        <v>42.999999999999943</v>
      </c>
      <c r="FA480" s="426">
        <v>60.3333333333333</v>
      </c>
      <c r="FB480" s="633">
        <v>60.8888888888888</v>
      </c>
      <c r="FC480" s="371">
        <f t="shared" si="991"/>
        <v>180.99999999999989</v>
      </c>
      <c r="FD480" s="372">
        <f t="shared" si="991"/>
        <v>547.9999999999992</v>
      </c>
      <c r="FE480" s="426">
        <v>53.307692307692299</v>
      </c>
      <c r="FF480" s="633">
        <v>49</v>
      </c>
      <c r="FG480" s="371">
        <f t="shared" si="992"/>
        <v>692.99999999999989</v>
      </c>
      <c r="FH480" s="372">
        <f t="shared" si="992"/>
        <v>490</v>
      </c>
      <c r="FI480" s="421"/>
      <c r="FJ480" s="420"/>
      <c r="FK480" s="371">
        <f t="shared" si="993"/>
        <v>0</v>
      </c>
      <c r="FL480" s="372">
        <f t="shared" si="993"/>
        <v>0</v>
      </c>
      <c r="FM480" s="371">
        <f t="shared" si="994"/>
        <v>54.624999999999986</v>
      </c>
      <c r="FN480" s="372">
        <f t="shared" si="994"/>
        <v>54.631578947368375</v>
      </c>
      <c r="FO480" s="371">
        <f t="shared" si="995"/>
        <v>873.99999999999977</v>
      </c>
      <c r="FP480" s="372">
        <f t="shared" si="995"/>
        <v>1037.9999999999991</v>
      </c>
      <c r="FQ480" s="424">
        <v>21</v>
      </c>
      <c r="FR480" s="425">
        <v>34</v>
      </c>
      <c r="FS480" s="371">
        <f t="shared" si="996"/>
        <v>21</v>
      </c>
      <c r="FT480" s="372">
        <f t="shared" si="996"/>
        <v>34</v>
      </c>
      <c r="FU480" s="426">
        <v>8.5238095238095202</v>
      </c>
      <c r="FV480" s="425">
        <v>5.4117647058823497</v>
      </c>
      <c r="FW480" s="371">
        <f t="shared" si="997"/>
        <v>178.99999999999991</v>
      </c>
      <c r="FX480" s="372">
        <f t="shared" si="997"/>
        <v>183.99999999999989</v>
      </c>
      <c r="FY480" s="426">
        <v>73.809523809523796</v>
      </c>
      <c r="FZ480" s="425">
        <v>65.676470588235205</v>
      </c>
      <c r="GA480" s="371">
        <f t="shared" si="998"/>
        <v>1549.9999999999998</v>
      </c>
      <c r="GB480" s="372">
        <f t="shared" si="998"/>
        <v>2232.9999999999968</v>
      </c>
      <c r="GC480" s="406">
        <f t="shared" si="1105"/>
        <v>31</v>
      </c>
      <c r="GD480" s="372">
        <f t="shared" si="1105"/>
        <v>34</v>
      </c>
      <c r="GE480" s="371">
        <f t="shared" si="1105"/>
        <v>31</v>
      </c>
      <c r="GF480" s="372">
        <f t="shared" si="1105"/>
        <v>34</v>
      </c>
      <c r="GG480" s="371">
        <f t="shared" si="999"/>
        <v>89.499999999999929</v>
      </c>
      <c r="GH480" s="372">
        <f t="shared" si="999"/>
        <v>143.16666666666643</v>
      </c>
      <c r="GI480" s="371">
        <f t="shared" si="1000"/>
        <v>2226.9999999999986</v>
      </c>
      <c r="GJ480" s="372">
        <f t="shared" si="1000"/>
        <v>2557.9999999999982</v>
      </c>
      <c r="GK480" s="406">
        <f t="shared" si="1106"/>
        <v>43</v>
      </c>
      <c r="GL480" s="372">
        <f t="shared" si="1106"/>
        <v>39</v>
      </c>
      <c r="GM480" s="371">
        <f t="shared" si="1106"/>
        <v>43</v>
      </c>
      <c r="GN480" s="372">
        <f t="shared" si="1106"/>
        <v>39</v>
      </c>
      <c r="GO480" s="371">
        <f t="shared" si="1001"/>
        <v>235.9999999999998</v>
      </c>
      <c r="GP480" s="372">
        <f t="shared" si="1001"/>
        <v>219.49999999999991</v>
      </c>
      <c r="GQ480" s="371">
        <f t="shared" si="1002"/>
        <v>2905.9999999999995</v>
      </c>
      <c r="GR480" s="372">
        <f t="shared" si="1002"/>
        <v>2706.9999999999982</v>
      </c>
      <c r="GS480" s="406">
        <f t="shared" si="1107"/>
        <v>74</v>
      </c>
      <c r="GT480" s="372">
        <f t="shared" si="1107"/>
        <v>73</v>
      </c>
      <c r="GU480" s="371">
        <f t="shared" si="1107"/>
        <v>74</v>
      </c>
      <c r="GV480" s="372">
        <f t="shared" si="1103"/>
        <v>73</v>
      </c>
      <c r="GW480" s="371">
        <f t="shared" si="1003"/>
        <v>325.49999999999972</v>
      </c>
      <c r="GX480" s="372">
        <f t="shared" si="1003"/>
        <v>362.66666666666634</v>
      </c>
      <c r="GY480" s="371">
        <f t="shared" si="1003"/>
        <v>5132.9999999999982</v>
      </c>
      <c r="GZ480" s="372">
        <f t="shared" si="1003"/>
        <v>5264.9999999999964</v>
      </c>
      <c r="HA480" s="406">
        <f t="shared" si="1108"/>
        <v>0</v>
      </c>
      <c r="HB480" s="372">
        <f t="shared" si="1108"/>
        <v>0</v>
      </c>
      <c r="HC480" s="371">
        <f t="shared" si="1108"/>
        <v>0</v>
      </c>
      <c r="HD480" s="372">
        <f t="shared" si="1104"/>
        <v>0</v>
      </c>
      <c r="HE480" s="371" t="str">
        <f t="shared" si="1109"/>
        <v/>
      </c>
      <c r="HF480" s="372" t="str">
        <f t="shared" si="1109"/>
        <v/>
      </c>
      <c r="HG480" s="371" t="str">
        <f t="shared" si="1004"/>
        <v/>
      </c>
      <c r="HH480" s="372" t="str">
        <f t="shared" si="1004"/>
        <v/>
      </c>
      <c r="HI480" s="406">
        <f t="shared" si="1005"/>
        <v>504.49999999999966</v>
      </c>
      <c r="HJ480" s="372">
        <f t="shared" si="1005"/>
        <v>546.66666666666629</v>
      </c>
      <c r="HK480" s="371">
        <f t="shared" si="1006"/>
        <v>6682.9999999999982</v>
      </c>
      <c r="HL480" s="371">
        <f t="shared" si="1006"/>
        <v>7497.9999999999927</v>
      </c>
    </row>
    <row r="481" spans="1:220" ht="15">
      <c r="A481" s="512" t="s">
        <v>288</v>
      </c>
      <c r="B481" s="514" t="s">
        <v>552</v>
      </c>
      <c r="C481" s="115"/>
      <c r="D481" s="515">
        <v>232052</v>
      </c>
      <c r="E481" s="516">
        <v>10</v>
      </c>
      <c r="F481" s="676">
        <v>65</v>
      </c>
      <c r="G481" s="420">
        <v>62</v>
      </c>
      <c r="H481" s="421">
        <v>0</v>
      </c>
      <c r="I481" s="517">
        <v>9</v>
      </c>
      <c r="J481" s="371">
        <f t="shared" si="1071"/>
        <v>65</v>
      </c>
      <c r="K481" s="372">
        <f t="shared" si="1072"/>
        <v>53</v>
      </c>
      <c r="L481" s="420" t="s">
        <v>999</v>
      </c>
      <c r="M481" s="371">
        <f t="shared" si="1073"/>
        <v>65</v>
      </c>
      <c r="N481" s="372">
        <f t="shared" si="1074"/>
        <v>53</v>
      </c>
      <c r="O481" s="371">
        <f t="shared" si="1075"/>
        <v>65</v>
      </c>
      <c r="P481" s="372">
        <f t="shared" si="1076"/>
        <v>53</v>
      </c>
      <c r="Q481" s="424">
        <v>8</v>
      </c>
      <c r="R481" s="517">
        <v>1</v>
      </c>
      <c r="S481" s="371">
        <f t="shared" si="1077"/>
        <v>8</v>
      </c>
      <c r="T481" s="372">
        <f t="shared" si="1078"/>
        <v>1</v>
      </c>
      <c r="U481" s="426">
        <v>1</v>
      </c>
      <c r="V481" s="517">
        <v>1</v>
      </c>
      <c r="W481" s="371">
        <f t="shared" si="1079"/>
        <v>1</v>
      </c>
      <c r="X481" s="372">
        <f t="shared" si="1080"/>
        <v>1</v>
      </c>
      <c r="Y481" s="426"/>
      <c r="Z481" s="425"/>
      <c r="AA481" s="371">
        <f t="shared" si="1081"/>
        <v>0</v>
      </c>
      <c r="AB481" s="372">
        <f t="shared" si="1082"/>
        <v>0</v>
      </c>
      <c r="AC481" s="358">
        <f t="shared" si="1083"/>
        <v>9</v>
      </c>
      <c r="AD481" s="372">
        <f t="shared" si="1084"/>
        <v>2</v>
      </c>
      <c r="AE481" s="358">
        <f t="shared" si="1085"/>
        <v>9</v>
      </c>
      <c r="AF481" s="372">
        <f t="shared" si="1086"/>
        <v>2</v>
      </c>
      <c r="AG481" s="427">
        <v>2.25</v>
      </c>
      <c r="AH481" s="633">
        <v>1</v>
      </c>
      <c r="AI481" s="371">
        <f t="shared" si="1087"/>
        <v>18</v>
      </c>
      <c r="AJ481" s="372">
        <f t="shared" si="1088"/>
        <v>1</v>
      </c>
      <c r="AK481" s="426">
        <v>2</v>
      </c>
      <c r="AL481" s="633">
        <v>3</v>
      </c>
      <c r="AM481" s="371">
        <f t="shared" si="1089"/>
        <v>2</v>
      </c>
      <c r="AN481" s="372">
        <f t="shared" si="1090"/>
        <v>3</v>
      </c>
      <c r="AO481" s="426"/>
      <c r="AP481" s="446"/>
      <c r="AQ481" s="371">
        <f t="shared" si="1091"/>
        <v>0</v>
      </c>
      <c r="AR481" s="372">
        <f t="shared" si="1092"/>
        <v>0</v>
      </c>
      <c r="AS481" s="371">
        <f t="shared" si="1093"/>
        <v>2.2222222222222223</v>
      </c>
      <c r="AT481" s="372">
        <f t="shared" si="1094"/>
        <v>2</v>
      </c>
      <c r="AU481" s="371">
        <f t="shared" si="1095"/>
        <v>20</v>
      </c>
      <c r="AV481" s="372">
        <f t="shared" si="1096"/>
        <v>4</v>
      </c>
      <c r="AW481" s="426">
        <v>70.75</v>
      </c>
      <c r="AX481" s="633">
        <v>46</v>
      </c>
      <c r="AY481" s="371">
        <f t="shared" si="1097"/>
        <v>566</v>
      </c>
      <c r="AZ481" s="372">
        <f t="shared" si="1098"/>
        <v>46</v>
      </c>
      <c r="BA481" s="426">
        <v>63</v>
      </c>
      <c r="BB481" s="633">
        <v>67</v>
      </c>
      <c r="BC481" s="371">
        <f t="shared" si="1099"/>
        <v>63</v>
      </c>
      <c r="BD481" s="372">
        <f t="shared" si="1100"/>
        <v>67</v>
      </c>
      <c r="BE481" s="421"/>
      <c r="BF481" s="420"/>
      <c r="BG481" s="635">
        <f t="shared" ref="BG481:BH487" si="1110">IF(AA481&gt;0,(AA481*BE481),)</f>
        <v>0</v>
      </c>
      <c r="BH481" s="423">
        <f t="shared" si="1110"/>
        <v>0</v>
      </c>
      <c r="BI481" s="635">
        <f t="shared" ref="BI481:BJ487" si="1111">IF((AY481+BC481+BG481)&gt;0,((AY481+BC481+BG481)/AC481),)</f>
        <v>69.888888888888886</v>
      </c>
      <c r="BJ481" s="423">
        <f t="shared" si="1111"/>
        <v>56.5</v>
      </c>
      <c r="BK481" s="635">
        <f t="shared" ref="BK481:BL487" si="1112">IF(AE481&gt;0,(AC481*BI481),)</f>
        <v>629</v>
      </c>
      <c r="BL481" s="423">
        <f t="shared" si="1112"/>
        <v>113</v>
      </c>
      <c r="BM481" s="431">
        <v>10</v>
      </c>
      <c r="BN481" s="517">
        <v>6</v>
      </c>
      <c r="BO481" s="635">
        <f t="shared" si="1053"/>
        <v>10</v>
      </c>
      <c r="BP481" s="423">
        <f t="shared" si="1053"/>
        <v>6</v>
      </c>
      <c r="BQ481" s="426">
        <v>30</v>
      </c>
      <c r="BR481" s="517">
        <v>30</v>
      </c>
      <c r="BS481" s="635">
        <f t="shared" si="1055"/>
        <v>30</v>
      </c>
      <c r="BT481" s="423">
        <f t="shared" si="1055"/>
        <v>30</v>
      </c>
      <c r="BU481" s="426"/>
      <c r="BV481" s="425"/>
      <c r="BW481" s="635">
        <f t="shared" si="1057"/>
        <v>0</v>
      </c>
      <c r="BX481" s="423">
        <f t="shared" si="1057"/>
        <v>0</v>
      </c>
      <c r="BY481" s="636">
        <f t="shared" si="1059"/>
        <v>40</v>
      </c>
      <c r="BZ481" s="423">
        <f t="shared" si="1059"/>
        <v>36</v>
      </c>
      <c r="CA481" s="636">
        <f t="shared" si="1061"/>
        <v>40</v>
      </c>
      <c r="CB481" s="423">
        <f t="shared" si="1061"/>
        <v>36</v>
      </c>
      <c r="CC481" s="427">
        <v>3.3</v>
      </c>
      <c r="CD481" s="633">
        <v>6.1749999999999998</v>
      </c>
      <c r="CE481" s="635">
        <f t="shared" si="1070"/>
        <v>33</v>
      </c>
      <c r="CF481" s="423">
        <f t="shared" si="1070"/>
        <v>37.049999999999997</v>
      </c>
      <c r="CG481" s="426">
        <v>6.15</v>
      </c>
      <c r="CH481" s="633">
        <v>5.2833333333333297</v>
      </c>
      <c r="CI481" s="635">
        <f t="shared" si="1063"/>
        <v>184.5</v>
      </c>
      <c r="CJ481" s="423">
        <f t="shared" si="1063"/>
        <v>158.49999999999989</v>
      </c>
      <c r="CK481" s="426"/>
      <c r="CL481" s="446"/>
      <c r="CM481" s="637">
        <f t="shared" si="1021"/>
        <v>0</v>
      </c>
      <c r="CN481" s="423">
        <f t="shared" si="1021"/>
        <v>0</v>
      </c>
      <c r="CO481" s="635">
        <f t="shared" si="1023"/>
        <v>5.4375</v>
      </c>
      <c r="CP481" s="423">
        <f t="shared" si="1023"/>
        <v>5.4319444444444418</v>
      </c>
      <c r="CQ481" s="635">
        <f t="shared" si="1025"/>
        <v>217.5</v>
      </c>
      <c r="CR481" s="423">
        <f t="shared" si="1025"/>
        <v>195.5499999999999</v>
      </c>
      <c r="CS481" s="426">
        <v>66.7</v>
      </c>
      <c r="CT481" s="633">
        <v>70</v>
      </c>
      <c r="CU481" s="635">
        <f t="shared" si="1027"/>
        <v>667</v>
      </c>
      <c r="CV481" s="423">
        <f t="shared" si="1027"/>
        <v>420</v>
      </c>
      <c r="CW481" s="426">
        <v>74.033333333333303</v>
      </c>
      <c r="CX481" s="633">
        <v>73.2</v>
      </c>
      <c r="CY481" s="635">
        <f t="shared" si="1029"/>
        <v>2220.9999999999991</v>
      </c>
      <c r="CZ481" s="423">
        <f t="shared" si="1029"/>
        <v>2196</v>
      </c>
      <c r="DA481" s="421"/>
      <c r="DB481" s="420"/>
      <c r="DC481" s="635">
        <f t="shared" si="1031"/>
        <v>0</v>
      </c>
      <c r="DD481" s="423">
        <f t="shared" si="1031"/>
        <v>0</v>
      </c>
      <c r="DE481" s="635">
        <f t="shared" si="1033"/>
        <v>72.199999999999974</v>
      </c>
      <c r="DF481" s="423">
        <f t="shared" si="1033"/>
        <v>72.666666666666671</v>
      </c>
      <c r="DG481" s="635">
        <f t="shared" si="1035"/>
        <v>2887.9999999999991</v>
      </c>
      <c r="DH481" s="423">
        <f t="shared" si="1035"/>
        <v>2616</v>
      </c>
      <c r="DI481" s="635">
        <f t="shared" si="1037"/>
        <v>49</v>
      </c>
      <c r="DJ481" s="423">
        <f t="shared" si="1037"/>
        <v>38</v>
      </c>
      <c r="DK481" s="635">
        <f t="shared" si="1037"/>
        <v>49</v>
      </c>
      <c r="DL481" s="423">
        <f t="shared" si="1037"/>
        <v>38</v>
      </c>
      <c r="DM481" s="635">
        <f t="shared" si="1041"/>
        <v>4.8469387755102042</v>
      </c>
      <c r="DN481" s="423">
        <f t="shared" si="1041"/>
        <v>5.2513157894736819</v>
      </c>
      <c r="DO481" s="635">
        <f t="shared" si="1043"/>
        <v>237.5</v>
      </c>
      <c r="DP481" s="423">
        <f t="shared" si="1043"/>
        <v>199.54999999999993</v>
      </c>
      <c r="DQ481" s="635">
        <f t="shared" si="1045"/>
        <v>71.775510204081613</v>
      </c>
      <c r="DR481" s="423">
        <f t="shared" si="1045"/>
        <v>71.815789473684205</v>
      </c>
      <c r="DS481" s="635">
        <f t="shared" si="1047"/>
        <v>3516.9999999999991</v>
      </c>
      <c r="DT481" s="423">
        <f t="shared" si="1047"/>
        <v>2729</v>
      </c>
      <c r="DU481" s="424">
        <v>1</v>
      </c>
      <c r="DV481" s="517">
        <v>4</v>
      </c>
      <c r="DW481" s="635">
        <f t="shared" si="1049"/>
        <v>1</v>
      </c>
      <c r="DX481" s="423">
        <f t="shared" si="1049"/>
        <v>4</v>
      </c>
      <c r="DY481" s="426">
        <v>3</v>
      </c>
      <c r="DZ481" s="517">
        <v>3</v>
      </c>
      <c r="EA481" s="635">
        <f t="shared" si="1013"/>
        <v>3</v>
      </c>
      <c r="EB481" s="423">
        <f t="shared" si="1013"/>
        <v>3</v>
      </c>
      <c r="EC481" s="426"/>
      <c r="ED481" s="425"/>
      <c r="EE481" s="635">
        <f t="shared" si="1015"/>
        <v>0</v>
      </c>
      <c r="EF481" s="423">
        <f t="shared" si="1015"/>
        <v>0</v>
      </c>
      <c r="EG481" s="636">
        <f t="shared" si="1017"/>
        <v>4</v>
      </c>
      <c r="EH481" s="423">
        <f t="shared" si="1017"/>
        <v>7</v>
      </c>
      <c r="EI481" s="636">
        <f t="shared" si="1019"/>
        <v>4</v>
      </c>
      <c r="EJ481" s="423">
        <f t="shared" si="1019"/>
        <v>7</v>
      </c>
      <c r="EK481" s="427">
        <v>1</v>
      </c>
      <c r="EL481" s="634">
        <v>1.5</v>
      </c>
      <c r="EM481" s="635">
        <f t="shared" si="1065"/>
        <v>1</v>
      </c>
      <c r="EN481" s="423">
        <f t="shared" si="1065"/>
        <v>6</v>
      </c>
      <c r="EO481" s="426">
        <v>4.1666666666666599</v>
      </c>
      <c r="EP481" s="634">
        <v>2</v>
      </c>
      <c r="EQ481" s="635">
        <f t="shared" si="1051"/>
        <v>12.499999999999979</v>
      </c>
      <c r="ER481" s="423">
        <f t="shared" si="1051"/>
        <v>6</v>
      </c>
      <c r="ES481" s="426"/>
      <c r="ET481" s="446"/>
      <c r="EU481" s="371">
        <f t="shared" si="1101"/>
        <v>0</v>
      </c>
      <c r="EV481" s="372">
        <f t="shared" si="1102"/>
        <v>0</v>
      </c>
      <c r="EW481" s="371">
        <f t="shared" si="989"/>
        <v>3.3749999999999947</v>
      </c>
      <c r="EX481" s="372">
        <f t="shared" si="989"/>
        <v>1.7142857142857142</v>
      </c>
      <c r="EY481" s="371">
        <f t="shared" si="990"/>
        <v>13.499999999999979</v>
      </c>
      <c r="EZ481" s="372">
        <f t="shared" si="990"/>
        <v>12</v>
      </c>
      <c r="FA481" s="426">
        <v>35</v>
      </c>
      <c r="FB481" s="633">
        <v>36.5</v>
      </c>
      <c r="FC481" s="371">
        <f t="shared" si="991"/>
        <v>35</v>
      </c>
      <c r="FD481" s="372">
        <f t="shared" si="991"/>
        <v>146</v>
      </c>
      <c r="FE481" s="426">
        <v>57</v>
      </c>
      <c r="FF481" s="633">
        <v>36</v>
      </c>
      <c r="FG481" s="371">
        <f t="shared" si="992"/>
        <v>171</v>
      </c>
      <c r="FH481" s="372">
        <f t="shared" si="992"/>
        <v>108</v>
      </c>
      <c r="FI481" s="421"/>
      <c r="FJ481" s="420"/>
      <c r="FK481" s="371">
        <f t="shared" si="993"/>
        <v>0</v>
      </c>
      <c r="FL481" s="372">
        <f t="shared" si="993"/>
        <v>0</v>
      </c>
      <c r="FM481" s="371">
        <f t="shared" si="994"/>
        <v>51.5</v>
      </c>
      <c r="FN481" s="372">
        <f t="shared" si="994"/>
        <v>36.285714285714285</v>
      </c>
      <c r="FO481" s="371">
        <f t="shared" si="995"/>
        <v>206</v>
      </c>
      <c r="FP481" s="372">
        <f t="shared" si="995"/>
        <v>254</v>
      </c>
      <c r="FQ481" s="424">
        <v>12</v>
      </c>
      <c r="FR481" s="425">
        <v>8</v>
      </c>
      <c r="FS481" s="371">
        <f t="shared" si="996"/>
        <v>12</v>
      </c>
      <c r="FT481" s="372">
        <f t="shared" si="996"/>
        <v>8</v>
      </c>
      <c r="FU481" s="426">
        <v>7.25</v>
      </c>
      <c r="FV481" s="425">
        <v>6.6470588235294104</v>
      </c>
      <c r="FW481" s="371">
        <f t="shared" si="997"/>
        <v>87</v>
      </c>
      <c r="FX481" s="372">
        <f t="shared" si="997"/>
        <v>53.176470588235283</v>
      </c>
      <c r="FY481" s="426">
        <v>75.1666666666666</v>
      </c>
      <c r="FZ481" s="425">
        <v>62</v>
      </c>
      <c r="GA481" s="371">
        <f t="shared" si="998"/>
        <v>901.9999999999992</v>
      </c>
      <c r="GB481" s="372">
        <f t="shared" si="998"/>
        <v>496</v>
      </c>
      <c r="GC481" s="406">
        <f t="shared" si="1105"/>
        <v>19</v>
      </c>
      <c r="GD481" s="372">
        <f t="shared" si="1105"/>
        <v>11</v>
      </c>
      <c r="GE481" s="371">
        <f t="shared" si="1105"/>
        <v>19</v>
      </c>
      <c r="GF481" s="372">
        <f t="shared" si="1105"/>
        <v>11</v>
      </c>
      <c r="GG481" s="371">
        <f t="shared" si="999"/>
        <v>52</v>
      </c>
      <c r="GH481" s="372">
        <f t="shared" si="999"/>
        <v>44.05</v>
      </c>
      <c r="GI481" s="371">
        <f t="shared" si="1000"/>
        <v>1268</v>
      </c>
      <c r="GJ481" s="372">
        <f t="shared" si="1000"/>
        <v>612</v>
      </c>
      <c r="GK481" s="406">
        <f t="shared" si="1106"/>
        <v>34</v>
      </c>
      <c r="GL481" s="372">
        <f t="shared" si="1106"/>
        <v>34</v>
      </c>
      <c r="GM481" s="371">
        <f t="shared" si="1106"/>
        <v>34</v>
      </c>
      <c r="GN481" s="372">
        <f t="shared" si="1106"/>
        <v>34</v>
      </c>
      <c r="GO481" s="371">
        <f t="shared" si="1001"/>
        <v>198.99999999999997</v>
      </c>
      <c r="GP481" s="372">
        <f t="shared" si="1001"/>
        <v>167.49999999999989</v>
      </c>
      <c r="GQ481" s="371">
        <f t="shared" si="1002"/>
        <v>2454.9999999999991</v>
      </c>
      <c r="GR481" s="372">
        <f t="shared" si="1002"/>
        <v>2371</v>
      </c>
      <c r="GS481" s="406">
        <f t="shared" si="1107"/>
        <v>53</v>
      </c>
      <c r="GT481" s="372">
        <f t="shared" si="1107"/>
        <v>45</v>
      </c>
      <c r="GU481" s="371">
        <f t="shared" si="1107"/>
        <v>53</v>
      </c>
      <c r="GV481" s="372">
        <f t="shared" si="1103"/>
        <v>45</v>
      </c>
      <c r="GW481" s="371">
        <f t="shared" si="1003"/>
        <v>250.99999999999997</v>
      </c>
      <c r="GX481" s="372">
        <f t="shared" si="1003"/>
        <v>211.5499999999999</v>
      </c>
      <c r="GY481" s="371">
        <f t="shared" si="1003"/>
        <v>3722.9999999999991</v>
      </c>
      <c r="GZ481" s="372">
        <f t="shared" si="1003"/>
        <v>2983</v>
      </c>
      <c r="HA481" s="406">
        <f t="shared" si="1108"/>
        <v>0</v>
      </c>
      <c r="HB481" s="372">
        <f t="shared" si="1108"/>
        <v>0</v>
      </c>
      <c r="HC481" s="371">
        <f t="shared" si="1108"/>
        <v>0</v>
      </c>
      <c r="HD481" s="372">
        <f t="shared" si="1104"/>
        <v>0</v>
      </c>
      <c r="HE481" s="371" t="str">
        <f t="shared" si="1109"/>
        <v/>
      </c>
      <c r="HF481" s="372" t="str">
        <f t="shared" si="1109"/>
        <v/>
      </c>
      <c r="HG481" s="371" t="str">
        <f t="shared" si="1004"/>
        <v/>
      </c>
      <c r="HH481" s="372" t="str">
        <f t="shared" si="1004"/>
        <v/>
      </c>
      <c r="HI481" s="406">
        <f t="shared" si="1005"/>
        <v>338</v>
      </c>
      <c r="HJ481" s="372">
        <f t="shared" si="1005"/>
        <v>264.7264705882352</v>
      </c>
      <c r="HK481" s="371">
        <f t="shared" si="1006"/>
        <v>4624.9999999999982</v>
      </c>
      <c r="HL481" s="371">
        <f t="shared" si="1006"/>
        <v>3479</v>
      </c>
    </row>
    <row r="482" spans="1:220" ht="15">
      <c r="A482" s="512" t="s">
        <v>288</v>
      </c>
      <c r="B482" s="583" t="s">
        <v>553</v>
      </c>
      <c r="C482" s="584" t="s">
        <v>1021</v>
      </c>
      <c r="D482" s="515">
        <v>232788</v>
      </c>
      <c r="E482" s="516">
        <v>10</v>
      </c>
      <c r="F482" s="676">
        <v>214</v>
      </c>
      <c r="G482" s="420">
        <v>216</v>
      </c>
      <c r="H482" s="421">
        <v>4</v>
      </c>
      <c r="I482" s="517">
        <v>0</v>
      </c>
      <c r="J482" s="371">
        <f t="shared" si="1071"/>
        <v>210</v>
      </c>
      <c r="K482" s="372">
        <f t="shared" si="1072"/>
        <v>216</v>
      </c>
      <c r="L482" s="420" t="s">
        <v>999</v>
      </c>
      <c r="M482" s="371">
        <f t="shared" si="1073"/>
        <v>210</v>
      </c>
      <c r="N482" s="372">
        <f t="shared" si="1074"/>
        <v>216</v>
      </c>
      <c r="O482" s="371">
        <f t="shared" si="1075"/>
        <v>210</v>
      </c>
      <c r="P482" s="372">
        <f t="shared" si="1076"/>
        <v>216</v>
      </c>
      <c r="Q482" s="424">
        <v>15</v>
      </c>
      <c r="R482" s="517">
        <v>18</v>
      </c>
      <c r="S482" s="371">
        <f t="shared" si="1077"/>
        <v>15</v>
      </c>
      <c r="T482" s="372">
        <f t="shared" si="1078"/>
        <v>18</v>
      </c>
      <c r="U482" s="426">
        <v>7</v>
      </c>
      <c r="V482" s="517">
        <v>9</v>
      </c>
      <c r="W482" s="371">
        <f t="shared" si="1079"/>
        <v>7</v>
      </c>
      <c r="X482" s="372">
        <f t="shared" si="1080"/>
        <v>9</v>
      </c>
      <c r="Y482" s="426"/>
      <c r="Z482" s="425"/>
      <c r="AA482" s="371">
        <f t="shared" si="1081"/>
        <v>0</v>
      </c>
      <c r="AB482" s="372">
        <f t="shared" si="1082"/>
        <v>0</v>
      </c>
      <c r="AC482" s="358">
        <f t="shared" si="1083"/>
        <v>22</v>
      </c>
      <c r="AD482" s="372">
        <f t="shared" si="1084"/>
        <v>27</v>
      </c>
      <c r="AE482" s="358">
        <f t="shared" si="1085"/>
        <v>22</v>
      </c>
      <c r="AF482" s="372">
        <f t="shared" si="1086"/>
        <v>27</v>
      </c>
      <c r="AG482" s="427">
        <v>2.1333333333333302</v>
      </c>
      <c r="AH482" s="633">
        <v>2.8333333333333299</v>
      </c>
      <c r="AI482" s="371">
        <f t="shared" si="1087"/>
        <v>31.999999999999954</v>
      </c>
      <c r="AJ482" s="372">
        <f t="shared" si="1088"/>
        <v>50.999999999999936</v>
      </c>
      <c r="AK482" s="426">
        <v>2.2857142857142798</v>
      </c>
      <c r="AL482" s="633">
        <v>3.3333333333333299</v>
      </c>
      <c r="AM482" s="371">
        <f t="shared" si="1089"/>
        <v>15.999999999999959</v>
      </c>
      <c r="AN482" s="372">
        <f t="shared" si="1090"/>
        <v>29.999999999999968</v>
      </c>
      <c r="AO482" s="426"/>
      <c r="AP482" s="446"/>
      <c r="AQ482" s="371">
        <f t="shared" si="1091"/>
        <v>0</v>
      </c>
      <c r="AR482" s="372">
        <f t="shared" si="1092"/>
        <v>0</v>
      </c>
      <c r="AS482" s="371">
        <f t="shared" si="1093"/>
        <v>2.1818181818181781</v>
      </c>
      <c r="AT482" s="372">
        <f t="shared" si="1094"/>
        <v>2.9999999999999964</v>
      </c>
      <c r="AU482" s="371">
        <f t="shared" si="1095"/>
        <v>47.999999999999915</v>
      </c>
      <c r="AV482" s="372">
        <f t="shared" si="1096"/>
        <v>80.999999999999901</v>
      </c>
      <c r="AW482" s="426">
        <v>77.400000000000006</v>
      </c>
      <c r="AX482" s="633">
        <v>87.1666666666666</v>
      </c>
      <c r="AY482" s="371">
        <f t="shared" si="1097"/>
        <v>1161</v>
      </c>
      <c r="AZ482" s="372">
        <f t="shared" si="1098"/>
        <v>1568.9999999999989</v>
      </c>
      <c r="BA482" s="426">
        <v>76.428571428571402</v>
      </c>
      <c r="BB482" s="633">
        <v>86.1111111111111</v>
      </c>
      <c r="BC482" s="371">
        <f t="shared" si="1099"/>
        <v>534.99999999999977</v>
      </c>
      <c r="BD482" s="372">
        <f t="shared" si="1100"/>
        <v>774.99999999999989</v>
      </c>
      <c r="BE482" s="421"/>
      <c r="BF482" s="420"/>
      <c r="BG482" s="635">
        <f t="shared" si="1110"/>
        <v>0</v>
      </c>
      <c r="BH482" s="423">
        <f t="shared" si="1110"/>
        <v>0</v>
      </c>
      <c r="BI482" s="635">
        <f t="shared" si="1111"/>
        <v>77.090909090909079</v>
      </c>
      <c r="BJ482" s="423">
        <f t="shared" si="1111"/>
        <v>86.814814814814767</v>
      </c>
      <c r="BK482" s="635">
        <f t="shared" si="1112"/>
        <v>1695.9999999999998</v>
      </c>
      <c r="BL482" s="423">
        <f t="shared" si="1112"/>
        <v>2343.9999999999986</v>
      </c>
      <c r="BM482" s="431">
        <v>35</v>
      </c>
      <c r="BN482" s="517">
        <v>20</v>
      </c>
      <c r="BO482" s="635">
        <f t="shared" si="1053"/>
        <v>35</v>
      </c>
      <c r="BP482" s="423">
        <f t="shared" si="1053"/>
        <v>20</v>
      </c>
      <c r="BQ482" s="426">
        <v>74</v>
      </c>
      <c r="BR482" s="517">
        <v>70</v>
      </c>
      <c r="BS482" s="635">
        <f t="shared" si="1055"/>
        <v>74</v>
      </c>
      <c r="BT482" s="423">
        <f t="shared" si="1055"/>
        <v>70</v>
      </c>
      <c r="BU482" s="426"/>
      <c r="BV482" s="425"/>
      <c r="BW482" s="635">
        <f t="shared" si="1057"/>
        <v>0</v>
      </c>
      <c r="BX482" s="423">
        <f t="shared" si="1057"/>
        <v>0</v>
      </c>
      <c r="BY482" s="636">
        <f t="shared" si="1059"/>
        <v>109</v>
      </c>
      <c r="BZ482" s="423">
        <f t="shared" si="1059"/>
        <v>90</v>
      </c>
      <c r="CA482" s="636">
        <f t="shared" si="1061"/>
        <v>109</v>
      </c>
      <c r="CB482" s="423">
        <f t="shared" si="1061"/>
        <v>90</v>
      </c>
      <c r="CC482" s="427">
        <v>4.5857142857142801</v>
      </c>
      <c r="CD482" s="633">
        <v>4.56451612903225</v>
      </c>
      <c r="CE482" s="635">
        <f t="shared" si="1070"/>
        <v>160.4999999999998</v>
      </c>
      <c r="CF482" s="423">
        <f t="shared" si="1070"/>
        <v>91.290322580644997</v>
      </c>
      <c r="CG482" s="426">
        <v>6.1959459459459403</v>
      </c>
      <c r="CH482" s="633">
        <v>6.4142857142857101</v>
      </c>
      <c r="CI482" s="635">
        <f t="shared" si="1063"/>
        <v>458.4999999999996</v>
      </c>
      <c r="CJ482" s="423">
        <f t="shared" si="1063"/>
        <v>448.99999999999972</v>
      </c>
      <c r="CK482" s="426"/>
      <c r="CL482" s="446"/>
      <c r="CM482" s="637">
        <f t="shared" si="1021"/>
        <v>0</v>
      </c>
      <c r="CN482" s="423">
        <f t="shared" si="1021"/>
        <v>0</v>
      </c>
      <c r="CO482" s="635">
        <f t="shared" si="1023"/>
        <v>5.6788990825688019</v>
      </c>
      <c r="CP482" s="423">
        <f t="shared" si="1023"/>
        <v>6.0032258064516073</v>
      </c>
      <c r="CQ482" s="635">
        <f t="shared" si="1025"/>
        <v>618.99999999999943</v>
      </c>
      <c r="CR482" s="423">
        <f t="shared" si="1025"/>
        <v>540.29032258064467</v>
      </c>
      <c r="CS482" s="426">
        <v>81.657142857142802</v>
      </c>
      <c r="CT482" s="633">
        <v>80.849999999999895</v>
      </c>
      <c r="CU482" s="635">
        <f t="shared" si="1027"/>
        <v>2857.9999999999982</v>
      </c>
      <c r="CV482" s="423">
        <f t="shared" si="1027"/>
        <v>1616.999999999998</v>
      </c>
      <c r="CW482" s="426">
        <v>82.189189189189094</v>
      </c>
      <c r="CX482" s="633">
        <v>87.285714285714207</v>
      </c>
      <c r="CY482" s="635">
        <f t="shared" si="1029"/>
        <v>6081.9999999999927</v>
      </c>
      <c r="CZ482" s="423">
        <f t="shared" si="1029"/>
        <v>6109.9999999999945</v>
      </c>
      <c r="DA482" s="421"/>
      <c r="DB482" s="420"/>
      <c r="DC482" s="635">
        <f t="shared" si="1031"/>
        <v>0</v>
      </c>
      <c r="DD482" s="423">
        <f t="shared" si="1031"/>
        <v>0</v>
      </c>
      <c r="DE482" s="635">
        <f t="shared" si="1033"/>
        <v>82.018348623853129</v>
      </c>
      <c r="DF482" s="423">
        <f t="shared" si="1033"/>
        <v>85.855555555555469</v>
      </c>
      <c r="DG482" s="635">
        <f t="shared" si="1035"/>
        <v>8939.9999999999909</v>
      </c>
      <c r="DH482" s="423">
        <f t="shared" si="1035"/>
        <v>7726.9999999999918</v>
      </c>
      <c r="DI482" s="635">
        <f t="shared" si="1037"/>
        <v>131</v>
      </c>
      <c r="DJ482" s="423">
        <f t="shared" si="1037"/>
        <v>117</v>
      </c>
      <c r="DK482" s="635">
        <f t="shared" si="1037"/>
        <v>131</v>
      </c>
      <c r="DL482" s="423">
        <f t="shared" si="1037"/>
        <v>117</v>
      </c>
      <c r="DM482" s="635">
        <f t="shared" si="1041"/>
        <v>5.0916030534351089</v>
      </c>
      <c r="DN482" s="423">
        <f t="shared" si="1041"/>
        <v>5.3101736972704661</v>
      </c>
      <c r="DO482" s="635">
        <f t="shared" si="1043"/>
        <v>666.99999999999932</v>
      </c>
      <c r="DP482" s="423">
        <f t="shared" si="1043"/>
        <v>621.29032258064456</v>
      </c>
      <c r="DQ482" s="635">
        <f t="shared" si="1045"/>
        <v>81.190839694656418</v>
      </c>
      <c r="DR482" s="423">
        <f t="shared" si="1045"/>
        <v>86.076923076922995</v>
      </c>
      <c r="DS482" s="635">
        <f t="shared" si="1047"/>
        <v>10635.999999999991</v>
      </c>
      <c r="DT482" s="423">
        <f t="shared" si="1047"/>
        <v>10070.999999999991</v>
      </c>
      <c r="DU482" s="424">
        <v>11</v>
      </c>
      <c r="DV482" s="517">
        <v>10</v>
      </c>
      <c r="DW482" s="635">
        <f t="shared" si="1049"/>
        <v>11</v>
      </c>
      <c r="DX482" s="423">
        <f t="shared" si="1049"/>
        <v>10</v>
      </c>
      <c r="DY482" s="426">
        <v>13</v>
      </c>
      <c r="DZ482" s="517">
        <v>15</v>
      </c>
      <c r="EA482" s="635">
        <f t="shared" si="1013"/>
        <v>13</v>
      </c>
      <c r="EB482" s="423">
        <f t="shared" si="1013"/>
        <v>15</v>
      </c>
      <c r="EC482" s="426"/>
      <c r="ED482" s="425"/>
      <c r="EE482" s="635">
        <f t="shared" si="1015"/>
        <v>0</v>
      </c>
      <c r="EF482" s="423">
        <f t="shared" si="1015"/>
        <v>0</v>
      </c>
      <c r="EG482" s="636">
        <f t="shared" si="1017"/>
        <v>24</v>
      </c>
      <c r="EH482" s="423">
        <f t="shared" si="1017"/>
        <v>25</v>
      </c>
      <c r="EI482" s="636">
        <f t="shared" si="1019"/>
        <v>24</v>
      </c>
      <c r="EJ482" s="423">
        <f t="shared" si="1019"/>
        <v>25</v>
      </c>
      <c r="EK482" s="427">
        <v>5.3181818181818103</v>
      </c>
      <c r="EL482" s="634">
        <v>2.35</v>
      </c>
      <c r="EM482" s="635">
        <f t="shared" si="1065"/>
        <v>58.499999999999915</v>
      </c>
      <c r="EN482" s="423">
        <f t="shared" si="1065"/>
        <v>23.5</v>
      </c>
      <c r="EO482" s="426">
        <v>6.5769230769230704</v>
      </c>
      <c r="EP482" s="634">
        <v>4.9666666666666597</v>
      </c>
      <c r="EQ482" s="635">
        <f t="shared" si="1051"/>
        <v>85.499999999999915</v>
      </c>
      <c r="ER482" s="423">
        <f t="shared" si="1051"/>
        <v>74.499999999999901</v>
      </c>
      <c r="ES482" s="426"/>
      <c r="ET482" s="446"/>
      <c r="EU482" s="371">
        <f t="shared" si="1101"/>
        <v>0</v>
      </c>
      <c r="EV482" s="372">
        <f t="shared" si="1102"/>
        <v>0</v>
      </c>
      <c r="EW482" s="371">
        <f t="shared" si="989"/>
        <v>5.9999999999999929</v>
      </c>
      <c r="EX482" s="372">
        <f t="shared" si="989"/>
        <v>3.9199999999999959</v>
      </c>
      <c r="EY482" s="371">
        <f t="shared" si="990"/>
        <v>143.99999999999983</v>
      </c>
      <c r="EZ482" s="372">
        <f t="shared" si="990"/>
        <v>97.999999999999901</v>
      </c>
      <c r="FA482" s="426">
        <v>73</v>
      </c>
      <c r="FB482" s="633">
        <v>64.599999999999895</v>
      </c>
      <c r="FC482" s="371">
        <f t="shared" si="991"/>
        <v>803</v>
      </c>
      <c r="FD482" s="372">
        <f t="shared" si="991"/>
        <v>645.99999999999898</v>
      </c>
      <c r="FE482" s="426">
        <v>64.846153846153797</v>
      </c>
      <c r="FF482" s="633">
        <v>54.733333333333299</v>
      </c>
      <c r="FG482" s="371">
        <f t="shared" si="992"/>
        <v>842.99999999999932</v>
      </c>
      <c r="FH482" s="372">
        <f t="shared" si="992"/>
        <v>820.99999999999943</v>
      </c>
      <c r="FI482" s="421"/>
      <c r="FJ482" s="420"/>
      <c r="FK482" s="371">
        <f t="shared" si="993"/>
        <v>0</v>
      </c>
      <c r="FL482" s="372">
        <f t="shared" si="993"/>
        <v>0</v>
      </c>
      <c r="FM482" s="371">
        <f t="shared" si="994"/>
        <v>68.5833333333333</v>
      </c>
      <c r="FN482" s="372">
        <f t="shared" si="994"/>
        <v>58.679999999999936</v>
      </c>
      <c r="FO482" s="371">
        <f t="shared" si="995"/>
        <v>1645.9999999999991</v>
      </c>
      <c r="FP482" s="372">
        <f t="shared" si="995"/>
        <v>1466.9999999999984</v>
      </c>
      <c r="FQ482" s="424">
        <v>55</v>
      </c>
      <c r="FR482" s="425">
        <v>74</v>
      </c>
      <c r="FS482" s="371">
        <f t="shared" si="996"/>
        <v>55</v>
      </c>
      <c r="FT482" s="372">
        <f t="shared" si="996"/>
        <v>74</v>
      </c>
      <c r="FU482" s="426">
        <v>8.3090909090908998</v>
      </c>
      <c r="FV482" s="425">
        <v>5.5230769230769203</v>
      </c>
      <c r="FW482" s="371">
        <f t="shared" si="997"/>
        <v>456.99999999999949</v>
      </c>
      <c r="FX482" s="372">
        <f t="shared" si="997"/>
        <v>408.70769230769213</v>
      </c>
      <c r="FY482" s="426">
        <v>81.581818181818093</v>
      </c>
      <c r="FZ482" s="425">
        <v>73.876923076923006</v>
      </c>
      <c r="GA482" s="371">
        <f t="shared" si="998"/>
        <v>4486.9999999999955</v>
      </c>
      <c r="GB482" s="372">
        <f t="shared" si="998"/>
        <v>5466.8923076923029</v>
      </c>
      <c r="GC482" s="406">
        <f t="shared" si="1105"/>
        <v>61</v>
      </c>
      <c r="GD482" s="372">
        <f t="shared" si="1105"/>
        <v>48</v>
      </c>
      <c r="GE482" s="371">
        <f t="shared" si="1105"/>
        <v>61</v>
      </c>
      <c r="GF482" s="372">
        <f t="shared" si="1105"/>
        <v>48</v>
      </c>
      <c r="GG482" s="371">
        <f t="shared" si="999"/>
        <v>250.99999999999966</v>
      </c>
      <c r="GH482" s="372">
        <f t="shared" si="999"/>
        <v>165.79032258064493</v>
      </c>
      <c r="GI482" s="371">
        <f t="shared" si="1000"/>
        <v>4821.9999999999982</v>
      </c>
      <c r="GJ482" s="372">
        <f t="shared" si="1000"/>
        <v>3831.9999999999959</v>
      </c>
      <c r="GK482" s="406">
        <f t="shared" si="1106"/>
        <v>94</v>
      </c>
      <c r="GL482" s="372">
        <f t="shared" si="1106"/>
        <v>94</v>
      </c>
      <c r="GM482" s="371">
        <f t="shared" si="1106"/>
        <v>94</v>
      </c>
      <c r="GN482" s="372">
        <f t="shared" si="1106"/>
        <v>94</v>
      </c>
      <c r="GO482" s="371">
        <f t="shared" si="1001"/>
        <v>559.99999999999943</v>
      </c>
      <c r="GP482" s="372">
        <f t="shared" si="1001"/>
        <v>553.49999999999955</v>
      </c>
      <c r="GQ482" s="371">
        <f t="shared" si="1002"/>
        <v>7459.9999999999918</v>
      </c>
      <c r="GR482" s="372">
        <f t="shared" si="1002"/>
        <v>7705.9999999999936</v>
      </c>
      <c r="GS482" s="406">
        <f t="shared" si="1107"/>
        <v>155</v>
      </c>
      <c r="GT482" s="372">
        <f t="shared" si="1107"/>
        <v>142</v>
      </c>
      <c r="GU482" s="371">
        <f t="shared" si="1107"/>
        <v>155</v>
      </c>
      <c r="GV482" s="372">
        <f t="shared" si="1103"/>
        <v>142</v>
      </c>
      <c r="GW482" s="371">
        <f t="shared" si="1003"/>
        <v>810.99999999999909</v>
      </c>
      <c r="GX482" s="372">
        <f t="shared" si="1003"/>
        <v>719.29032258064444</v>
      </c>
      <c r="GY482" s="371">
        <f t="shared" si="1003"/>
        <v>12281.999999999989</v>
      </c>
      <c r="GZ482" s="372">
        <f t="shared" si="1003"/>
        <v>11537.999999999989</v>
      </c>
      <c r="HA482" s="406">
        <f t="shared" si="1108"/>
        <v>0</v>
      </c>
      <c r="HB482" s="372">
        <f t="shared" si="1108"/>
        <v>0</v>
      </c>
      <c r="HC482" s="371">
        <f t="shared" si="1108"/>
        <v>0</v>
      </c>
      <c r="HD482" s="372">
        <f t="shared" si="1104"/>
        <v>0</v>
      </c>
      <c r="HE482" s="371" t="str">
        <f t="shared" si="1109"/>
        <v/>
      </c>
      <c r="HF482" s="372" t="str">
        <f t="shared" si="1109"/>
        <v/>
      </c>
      <c r="HG482" s="371" t="str">
        <f t="shared" si="1004"/>
        <v/>
      </c>
      <c r="HH482" s="372" t="str">
        <f t="shared" si="1004"/>
        <v/>
      </c>
      <c r="HI482" s="406">
        <f t="shared" si="1005"/>
        <v>1267.9999999999986</v>
      </c>
      <c r="HJ482" s="372">
        <f t="shared" si="1005"/>
        <v>1127.9980148883365</v>
      </c>
      <c r="HK482" s="371">
        <f t="shared" si="1006"/>
        <v>16768.999999999985</v>
      </c>
      <c r="HL482" s="371">
        <f t="shared" si="1006"/>
        <v>17004.892307692291</v>
      </c>
    </row>
    <row r="483" spans="1:220" ht="15">
      <c r="A483" s="512" t="s">
        <v>288</v>
      </c>
      <c r="B483" s="514" t="s">
        <v>554</v>
      </c>
      <c r="C483" s="115"/>
      <c r="D483" s="515">
        <v>233037</v>
      </c>
      <c r="E483" s="516">
        <v>10</v>
      </c>
      <c r="F483" s="676">
        <v>124</v>
      </c>
      <c r="G483" s="420">
        <v>120</v>
      </c>
      <c r="H483" s="421">
        <v>0</v>
      </c>
      <c r="I483" s="517">
        <v>0</v>
      </c>
      <c r="J483" s="371">
        <f t="shared" si="1071"/>
        <v>124</v>
      </c>
      <c r="K483" s="372">
        <f t="shared" si="1072"/>
        <v>120</v>
      </c>
      <c r="L483" s="420" t="s">
        <v>999</v>
      </c>
      <c r="M483" s="371">
        <f t="shared" si="1073"/>
        <v>124</v>
      </c>
      <c r="N483" s="372">
        <f t="shared" si="1074"/>
        <v>120</v>
      </c>
      <c r="O483" s="371">
        <f t="shared" si="1075"/>
        <v>124</v>
      </c>
      <c r="P483" s="372">
        <f t="shared" si="1076"/>
        <v>120</v>
      </c>
      <c r="Q483" s="424">
        <v>2</v>
      </c>
      <c r="R483" s="517">
        <v>1</v>
      </c>
      <c r="S483" s="371">
        <f t="shared" si="1077"/>
        <v>2</v>
      </c>
      <c r="T483" s="372">
        <f t="shared" si="1078"/>
        <v>1</v>
      </c>
      <c r="U483" s="426">
        <v>2</v>
      </c>
      <c r="V483" s="517">
        <v>0</v>
      </c>
      <c r="W483" s="371">
        <f t="shared" si="1079"/>
        <v>2</v>
      </c>
      <c r="X483" s="372">
        <f t="shared" si="1080"/>
        <v>0</v>
      </c>
      <c r="Y483" s="426"/>
      <c r="Z483" s="425"/>
      <c r="AA483" s="371">
        <f t="shared" si="1081"/>
        <v>0</v>
      </c>
      <c r="AB483" s="372">
        <f t="shared" si="1082"/>
        <v>0</v>
      </c>
      <c r="AC483" s="358">
        <f t="shared" si="1083"/>
        <v>4</v>
      </c>
      <c r="AD483" s="372">
        <f t="shared" si="1084"/>
        <v>1</v>
      </c>
      <c r="AE483" s="358">
        <f t="shared" si="1085"/>
        <v>4</v>
      </c>
      <c r="AF483" s="372">
        <f t="shared" si="1086"/>
        <v>1</v>
      </c>
      <c r="AG483" s="427">
        <v>2</v>
      </c>
      <c r="AH483" s="633">
        <v>3</v>
      </c>
      <c r="AI483" s="371">
        <f t="shared" si="1087"/>
        <v>4</v>
      </c>
      <c r="AJ483" s="372">
        <f t="shared" si="1088"/>
        <v>3</v>
      </c>
      <c r="AK483" s="426">
        <v>2.5</v>
      </c>
      <c r="AL483" s="633" t="s">
        <v>1164</v>
      </c>
      <c r="AM483" s="371">
        <f t="shared" si="1089"/>
        <v>5</v>
      </c>
      <c r="AN483" s="372">
        <f t="shared" si="1090"/>
        <v>0</v>
      </c>
      <c r="AO483" s="426"/>
      <c r="AP483" s="446"/>
      <c r="AQ483" s="371">
        <f t="shared" si="1091"/>
        <v>0</v>
      </c>
      <c r="AR483" s="372">
        <f t="shared" si="1092"/>
        <v>0</v>
      </c>
      <c r="AS483" s="371">
        <f t="shared" si="1093"/>
        <v>2.25</v>
      </c>
      <c r="AT483" s="372">
        <f t="shared" si="1094"/>
        <v>3</v>
      </c>
      <c r="AU483" s="371">
        <f t="shared" si="1095"/>
        <v>9</v>
      </c>
      <c r="AV483" s="372">
        <f t="shared" si="1096"/>
        <v>3</v>
      </c>
      <c r="AW483" s="426">
        <v>68</v>
      </c>
      <c r="AX483" s="633">
        <v>83</v>
      </c>
      <c r="AY483" s="371">
        <f t="shared" si="1097"/>
        <v>136</v>
      </c>
      <c r="AZ483" s="372">
        <f t="shared" si="1098"/>
        <v>83</v>
      </c>
      <c r="BA483" s="426">
        <v>71.5</v>
      </c>
      <c r="BB483" s="633" t="s">
        <v>1164</v>
      </c>
      <c r="BC483" s="371">
        <f t="shared" si="1099"/>
        <v>143</v>
      </c>
      <c r="BD483" s="372">
        <f t="shared" si="1100"/>
        <v>0</v>
      </c>
      <c r="BE483" s="421"/>
      <c r="BF483" s="420"/>
      <c r="BG483" s="635">
        <f t="shared" si="1110"/>
        <v>0</v>
      </c>
      <c r="BH483" s="423">
        <f t="shared" si="1110"/>
        <v>0</v>
      </c>
      <c r="BI483" s="635">
        <f t="shared" si="1111"/>
        <v>69.75</v>
      </c>
      <c r="BJ483" s="423">
        <f t="shared" si="1111"/>
        <v>83</v>
      </c>
      <c r="BK483" s="635">
        <f t="shared" si="1112"/>
        <v>279</v>
      </c>
      <c r="BL483" s="423">
        <f t="shared" si="1112"/>
        <v>83</v>
      </c>
      <c r="BM483" s="431">
        <v>25</v>
      </c>
      <c r="BN483" s="517">
        <v>22</v>
      </c>
      <c r="BO483" s="635">
        <f t="shared" si="1053"/>
        <v>25</v>
      </c>
      <c r="BP483" s="423">
        <f t="shared" si="1053"/>
        <v>22</v>
      </c>
      <c r="BQ483" s="426">
        <v>58</v>
      </c>
      <c r="BR483" s="517">
        <v>53</v>
      </c>
      <c r="BS483" s="635">
        <f t="shared" si="1055"/>
        <v>58</v>
      </c>
      <c r="BT483" s="423">
        <f t="shared" si="1055"/>
        <v>53</v>
      </c>
      <c r="BU483" s="426"/>
      <c r="BV483" s="425"/>
      <c r="BW483" s="635">
        <f t="shared" si="1057"/>
        <v>0</v>
      </c>
      <c r="BX483" s="423">
        <f t="shared" si="1057"/>
        <v>0</v>
      </c>
      <c r="BY483" s="636">
        <f t="shared" si="1059"/>
        <v>83</v>
      </c>
      <c r="BZ483" s="423">
        <f t="shared" si="1059"/>
        <v>75</v>
      </c>
      <c r="CA483" s="636">
        <f t="shared" si="1061"/>
        <v>83</v>
      </c>
      <c r="CB483" s="423">
        <f t="shared" si="1061"/>
        <v>75</v>
      </c>
      <c r="CC483" s="427">
        <v>2.88</v>
      </c>
      <c r="CD483" s="633">
        <v>3.47727272727272</v>
      </c>
      <c r="CE483" s="635">
        <f t="shared" si="1070"/>
        <v>72</v>
      </c>
      <c r="CF483" s="423">
        <f t="shared" si="1070"/>
        <v>76.499999999999844</v>
      </c>
      <c r="CG483" s="426">
        <v>5.9655172413793096</v>
      </c>
      <c r="CH483" s="633">
        <v>5.8301886792452802</v>
      </c>
      <c r="CI483" s="635">
        <f t="shared" si="1063"/>
        <v>345.99999999999994</v>
      </c>
      <c r="CJ483" s="423">
        <f t="shared" si="1063"/>
        <v>308.99999999999983</v>
      </c>
      <c r="CK483" s="426"/>
      <c r="CL483" s="446"/>
      <c r="CM483" s="637">
        <f t="shared" si="1021"/>
        <v>0</v>
      </c>
      <c r="CN483" s="423">
        <f t="shared" si="1021"/>
        <v>0</v>
      </c>
      <c r="CO483" s="635">
        <f t="shared" si="1023"/>
        <v>5.0361445783132526</v>
      </c>
      <c r="CP483" s="423">
        <f t="shared" si="1023"/>
        <v>5.1399999999999952</v>
      </c>
      <c r="CQ483" s="635">
        <f t="shared" si="1025"/>
        <v>417.99999999999994</v>
      </c>
      <c r="CR483" s="423">
        <f t="shared" si="1025"/>
        <v>385.49999999999966</v>
      </c>
      <c r="CS483" s="426">
        <v>79.16</v>
      </c>
      <c r="CT483" s="633">
        <v>66.227272727272705</v>
      </c>
      <c r="CU483" s="635">
        <f t="shared" si="1027"/>
        <v>1979</v>
      </c>
      <c r="CV483" s="423">
        <f t="shared" si="1027"/>
        <v>1456.9999999999995</v>
      </c>
      <c r="CW483" s="426">
        <v>67.120689655172399</v>
      </c>
      <c r="CX483" s="633">
        <v>71.150943396226396</v>
      </c>
      <c r="CY483" s="635">
        <f t="shared" si="1029"/>
        <v>3892.9999999999991</v>
      </c>
      <c r="CZ483" s="423">
        <f t="shared" si="1029"/>
        <v>3770.9999999999991</v>
      </c>
      <c r="DA483" s="421"/>
      <c r="DB483" s="420"/>
      <c r="DC483" s="635">
        <f t="shared" si="1031"/>
        <v>0</v>
      </c>
      <c r="DD483" s="423">
        <f t="shared" si="1031"/>
        <v>0</v>
      </c>
      <c r="DE483" s="635">
        <f t="shared" si="1033"/>
        <v>70.746987951807213</v>
      </c>
      <c r="DF483" s="423">
        <f t="shared" si="1033"/>
        <v>69.706666666666649</v>
      </c>
      <c r="DG483" s="635">
        <f t="shared" si="1035"/>
        <v>5871.9999999999991</v>
      </c>
      <c r="DH483" s="423">
        <f t="shared" si="1035"/>
        <v>5227.9999999999991</v>
      </c>
      <c r="DI483" s="635">
        <f t="shared" si="1037"/>
        <v>87</v>
      </c>
      <c r="DJ483" s="423">
        <f t="shared" si="1037"/>
        <v>76</v>
      </c>
      <c r="DK483" s="635">
        <f t="shared" si="1037"/>
        <v>87</v>
      </c>
      <c r="DL483" s="423">
        <f t="shared" si="1037"/>
        <v>76</v>
      </c>
      <c r="DM483" s="635">
        <f t="shared" si="1041"/>
        <v>4.9080459770114935</v>
      </c>
      <c r="DN483" s="423">
        <f t="shared" si="1041"/>
        <v>5.1118421052631531</v>
      </c>
      <c r="DO483" s="635">
        <f t="shared" si="1043"/>
        <v>426.99999999999994</v>
      </c>
      <c r="DP483" s="423">
        <f t="shared" si="1043"/>
        <v>388.49999999999966</v>
      </c>
      <c r="DQ483" s="635">
        <f t="shared" si="1045"/>
        <v>70.70114942528734</v>
      </c>
      <c r="DR483" s="423">
        <f t="shared" si="1045"/>
        <v>69.881578947368411</v>
      </c>
      <c r="DS483" s="635">
        <f t="shared" si="1047"/>
        <v>6150.9999999999982</v>
      </c>
      <c r="DT483" s="423">
        <f t="shared" si="1047"/>
        <v>5310.9999999999991</v>
      </c>
      <c r="DU483" s="424">
        <v>3</v>
      </c>
      <c r="DV483" s="517">
        <v>4</v>
      </c>
      <c r="DW483" s="635">
        <f t="shared" si="1049"/>
        <v>3</v>
      </c>
      <c r="DX483" s="423">
        <f t="shared" si="1049"/>
        <v>4</v>
      </c>
      <c r="DY483" s="426">
        <v>9</v>
      </c>
      <c r="DZ483" s="517">
        <v>15</v>
      </c>
      <c r="EA483" s="635">
        <f t="shared" si="1013"/>
        <v>9</v>
      </c>
      <c r="EB483" s="423">
        <f t="shared" si="1013"/>
        <v>15</v>
      </c>
      <c r="EC483" s="426"/>
      <c r="ED483" s="425"/>
      <c r="EE483" s="635">
        <f t="shared" si="1015"/>
        <v>0</v>
      </c>
      <c r="EF483" s="423">
        <f t="shared" si="1015"/>
        <v>0</v>
      </c>
      <c r="EG483" s="636">
        <f t="shared" si="1017"/>
        <v>12</v>
      </c>
      <c r="EH483" s="423">
        <f t="shared" si="1017"/>
        <v>19</v>
      </c>
      <c r="EI483" s="636">
        <f t="shared" si="1019"/>
        <v>12</v>
      </c>
      <c r="EJ483" s="423">
        <f t="shared" si="1019"/>
        <v>19</v>
      </c>
      <c r="EK483" s="427">
        <v>2</v>
      </c>
      <c r="EL483" s="634">
        <v>2.375</v>
      </c>
      <c r="EM483" s="635">
        <f t="shared" si="1065"/>
        <v>6</v>
      </c>
      <c r="EN483" s="423">
        <f t="shared" si="1065"/>
        <v>9.5</v>
      </c>
      <c r="EO483" s="426">
        <v>4.3333333333333304</v>
      </c>
      <c r="EP483" s="634">
        <v>3</v>
      </c>
      <c r="EQ483" s="635">
        <f t="shared" si="1051"/>
        <v>38.999999999999972</v>
      </c>
      <c r="ER483" s="423">
        <f t="shared" si="1051"/>
        <v>45</v>
      </c>
      <c r="ES483" s="426"/>
      <c r="ET483" s="446"/>
      <c r="EU483" s="371">
        <f t="shared" si="1101"/>
        <v>0</v>
      </c>
      <c r="EV483" s="372">
        <f t="shared" si="1102"/>
        <v>0</v>
      </c>
      <c r="EW483" s="371">
        <f t="shared" si="989"/>
        <v>3.7499999999999978</v>
      </c>
      <c r="EX483" s="372">
        <f t="shared" si="989"/>
        <v>2.8684210526315788</v>
      </c>
      <c r="EY483" s="371">
        <f t="shared" si="990"/>
        <v>44.999999999999972</v>
      </c>
      <c r="EZ483" s="372">
        <f t="shared" si="990"/>
        <v>54.5</v>
      </c>
      <c r="FA483" s="426">
        <v>48</v>
      </c>
      <c r="FB483" s="633">
        <v>60.5</v>
      </c>
      <c r="FC483" s="371">
        <f t="shared" si="991"/>
        <v>144</v>
      </c>
      <c r="FD483" s="372">
        <f t="shared" si="991"/>
        <v>242</v>
      </c>
      <c r="FE483" s="426">
        <v>44</v>
      </c>
      <c r="FF483" s="633">
        <v>47.8</v>
      </c>
      <c r="FG483" s="371">
        <f t="shared" si="992"/>
        <v>396</v>
      </c>
      <c r="FH483" s="372">
        <f t="shared" si="992"/>
        <v>717</v>
      </c>
      <c r="FI483" s="421"/>
      <c r="FJ483" s="420"/>
      <c r="FK483" s="371">
        <f t="shared" si="993"/>
        <v>0</v>
      </c>
      <c r="FL483" s="372">
        <f t="shared" si="993"/>
        <v>0</v>
      </c>
      <c r="FM483" s="371">
        <f t="shared" si="994"/>
        <v>45</v>
      </c>
      <c r="FN483" s="372">
        <f t="shared" si="994"/>
        <v>50.473684210526315</v>
      </c>
      <c r="FO483" s="371">
        <f t="shared" si="995"/>
        <v>540</v>
      </c>
      <c r="FP483" s="372">
        <f t="shared" si="995"/>
        <v>959</v>
      </c>
      <c r="FQ483" s="424">
        <v>25</v>
      </c>
      <c r="FR483" s="425">
        <v>25</v>
      </c>
      <c r="FS483" s="371">
        <f t="shared" si="996"/>
        <v>25</v>
      </c>
      <c r="FT483" s="372">
        <f t="shared" si="996"/>
        <v>25</v>
      </c>
      <c r="FU483" s="426">
        <v>8.64</v>
      </c>
      <c r="FV483" s="425">
        <v>4.5999999999999996</v>
      </c>
      <c r="FW483" s="371">
        <f t="shared" si="997"/>
        <v>216</v>
      </c>
      <c r="FX483" s="372">
        <f t="shared" si="997"/>
        <v>114.99999999999999</v>
      </c>
      <c r="FY483" s="426">
        <v>62.08</v>
      </c>
      <c r="FZ483" s="425">
        <v>56.8</v>
      </c>
      <c r="GA483" s="371">
        <f t="shared" si="998"/>
        <v>1552</v>
      </c>
      <c r="GB483" s="372">
        <f t="shared" si="998"/>
        <v>1420</v>
      </c>
      <c r="GC483" s="406">
        <f t="shared" si="1105"/>
        <v>30</v>
      </c>
      <c r="GD483" s="372">
        <f t="shared" si="1105"/>
        <v>27</v>
      </c>
      <c r="GE483" s="371">
        <f t="shared" si="1105"/>
        <v>30</v>
      </c>
      <c r="GF483" s="372">
        <f t="shared" si="1105"/>
        <v>27</v>
      </c>
      <c r="GG483" s="371">
        <f t="shared" si="999"/>
        <v>82</v>
      </c>
      <c r="GH483" s="372">
        <f t="shared" si="999"/>
        <v>88.999999999999844</v>
      </c>
      <c r="GI483" s="371">
        <f t="shared" si="1000"/>
        <v>2259</v>
      </c>
      <c r="GJ483" s="372">
        <f t="shared" si="1000"/>
        <v>1781.9999999999995</v>
      </c>
      <c r="GK483" s="406">
        <f t="shared" si="1106"/>
        <v>69</v>
      </c>
      <c r="GL483" s="372">
        <f t="shared" si="1106"/>
        <v>68</v>
      </c>
      <c r="GM483" s="371">
        <f t="shared" si="1106"/>
        <v>69</v>
      </c>
      <c r="GN483" s="372">
        <f t="shared" si="1106"/>
        <v>68</v>
      </c>
      <c r="GO483" s="371">
        <f t="shared" si="1001"/>
        <v>389.99999999999989</v>
      </c>
      <c r="GP483" s="372">
        <f t="shared" si="1001"/>
        <v>353.99999999999983</v>
      </c>
      <c r="GQ483" s="371">
        <f t="shared" si="1002"/>
        <v>4431.9999999999991</v>
      </c>
      <c r="GR483" s="372">
        <f t="shared" si="1002"/>
        <v>4487.9999999999991</v>
      </c>
      <c r="GS483" s="406">
        <f t="shared" si="1107"/>
        <v>99</v>
      </c>
      <c r="GT483" s="372">
        <f t="shared" si="1107"/>
        <v>95</v>
      </c>
      <c r="GU483" s="371">
        <f t="shared" si="1107"/>
        <v>99</v>
      </c>
      <c r="GV483" s="372">
        <f t="shared" si="1103"/>
        <v>95</v>
      </c>
      <c r="GW483" s="371">
        <f t="shared" si="1003"/>
        <v>471.99999999999989</v>
      </c>
      <c r="GX483" s="372">
        <f t="shared" si="1003"/>
        <v>442.99999999999966</v>
      </c>
      <c r="GY483" s="371">
        <f t="shared" si="1003"/>
        <v>6690.9999999999991</v>
      </c>
      <c r="GZ483" s="372">
        <f t="shared" si="1003"/>
        <v>6269.9999999999982</v>
      </c>
      <c r="HA483" s="406">
        <f t="shared" si="1108"/>
        <v>0</v>
      </c>
      <c r="HB483" s="372">
        <f t="shared" si="1108"/>
        <v>0</v>
      </c>
      <c r="HC483" s="371">
        <f t="shared" si="1108"/>
        <v>0</v>
      </c>
      <c r="HD483" s="372">
        <f t="shared" si="1104"/>
        <v>0</v>
      </c>
      <c r="HE483" s="371" t="str">
        <f t="shared" si="1109"/>
        <v/>
      </c>
      <c r="HF483" s="372" t="str">
        <f t="shared" si="1109"/>
        <v/>
      </c>
      <c r="HG483" s="371" t="str">
        <f t="shared" si="1004"/>
        <v/>
      </c>
      <c r="HH483" s="372" t="str">
        <f t="shared" si="1004"/>
        <v/>
      </c>
      <c r="HI483" s="406">
        <f t="shared" si="1005"/>
        <v>687.99999999999989</v>
      </c>
      <c r="HJ483" s="372">
        <f t="shared" si="1005"/>
        <v>557.99999999999966</v>
      </c>
      <c r="HK483" s="371">
        <f t="shared" si="1006"/>
        <v>8242.9999999999982</v>
      </c>
      <c r="HL483" s="371">
        <f t="shared" si="1006"/>
        <v>7689.9999999999991</v>
      </c>
    </row>
    <row r="484" spans="1:220" ht="15">
      <c r="A484" s="512" t="s">
        <v>288</v>
      </c>
      <c r="B484" s="514" t="s">
        <v>555</v>
      </c>
      <c r="C484" s="115"/>
      <c r="D484" s="515">
        <v>233310</v>
      </c>
      <c r="E484" s="516">
        <v>10</v>
      </c>
      <c r="F484" s="676">
        <v>223</v>
      </c>
      <c r="G484" s="420">
        <v>186</v>
      </c>
      <c r="H484" s="421">
        <v>3</v>
      </c>
      <c r="I484" s="517">
        <v>0</v>
      </c>
      <c r="J484" s="371">
        <f t="shared" si="1071"/>
        <v>220</v>
      </c>
      <c r="K484" s="372">
        <f t="shared" si="1072"/>
        <v>186</v>
      </c>
      <c r="L484" s="420" t="s">
        <v>999</v>
      </c>
      <c r="M484" s="371">
        <f t="shared" si="1073"/>
        <v>220</v>
      </c>
      <c r="N484" s="372">
        <f t="shared" si="1074"/>
        <v>186</v>
      </c>
      <c r="O484" s="371">
        <f t="shared" si="1075"/>
        <v>220</v>
      </c>
      <c r="P484" s="372">
        <f t="shared" si="1076"/>
        <v>186</v>
      </c>
      <c r="Q484" s="424">
        <v>20</v>
      </c>
      <c r="R484" s="517">
        <v>4</v>
      </c>
      <c r="S484" s="371">
        <f t="shared" si="1077"/>
        <v>20</v>
      </c>
      <c r="T484" s="372">
        <f t="shared" si="1078"/>
        <v>4</v>
      </c>
      <c r="U484" s="426">
        <v>8</v>
      </c>
      <c r="V484" s="517">
        <v>8</v>
      </c>
      <c r="W484" s="371">
        <f t="shared" si="1079"/>
        <v>8</v>
      </c>
      <c r="X484" s="372">
        <f t="shared" si="1080"/>
        <v>8</v>
      </c>
      <c r="Y484" s="426"/>
      <c r="Z484" s="425"/>
      <c r="AA484" s="371">
        <f t="shared" si="1081"/>
        <v>0</v>
      </c>
      <c r="AB484" s="372">
        <f t="shared" si="1082"/>
        <v>0</v>
      </c>
      <c r="AC484" s="358">
        <f t="shared" si="1083"/>
        <v>28</v>
      </c>
      <c r="AD484" s="372">
        <f t="shared" si="1084"/>
        <v>12</v>
      </c>
      <c r="AE484" s="358">
        <f t="shared" si="1085"/>
        <v>28</v>
      </c>
      <c r="AF484" s="372">
        <f t="shared" si="1086"/>
        <v>12</v>
      </c>
      <c r="AG484" s="427">
        <v>2.2999999999999998</v>
      </c>
      <c r="AH484" s="633">
        <v>2</v>
      </c>
      <c r="AI484" s="371">
        <f t="shared" si="1087"/>
        <v>46</v>
      </c>
      <c r="AJ484" s="372">
        <f t="shared" si="1088"/>
        <v>8</v>
      </c>
      <c r="AK484" s="426">
        <v>2.125</v>
      </c>
      <c r="AL484" s="633">
        <v>3</v>
      </c>
      <c r="AM484" s="371">
        <f t="shared" si="1089"/>
        <v>17</v>
      </c>
      <c r="AN484" s="372">
        <f t="shared" si="1090"/>
        <v>24</v>
      </c>
      <c r="AO484" s="426"/>
      <c r="AP484" s="446"/>
      <c r="AQ484" s="371">
        <f t="shared" si="1091"/>
        <v>0</v>
      </c>
      <c r="AR484" s="372">
        <f t="shared" si="1092"/>
        <v>0</v>
      </c>
      <c r="AS484" s="371">
        <f t="shared" si="1093"/>
        <v>2.25</v>
      </c>
      <c r="AT484" s="372">
        <f t="shared" si="1094"/>
        <v>2.6666666666666665</v>
      </c>
      <c r="AU484" s="371">
        <f t="shared" si="1095"/>
        <v>63</v>
      </c>
      <c r="AV484" s="372">
        <f t="shared" si="1096"/>
        <v>32</v>
      </c>
      <c r="AW484" s="426">
        <v>73.650000000000006</v>
      </c>
      <c r="AX484" s="633">
        <v>68</v>
      </c>
      <c r="AY484" s="371">
        <f t="shared" si="1097"/>
        <v>1473</v>
      </c>
      <c r="AZ484" s="372">
        <f t="shared" si="1098"/>
        <v>272</v>
      </c>
      <c r="BA484" s="426">
        <v>65.375</v>
      </c>
      <c r="BB484" s="633">
        <v>69.75</v>
      </c>
      <c r="BC484" s="371">
        <f t="shared" si="1099"/>
        <v>523</v>
      </c>
      <c r="BD484" s="372">
        <f t="shared" si="1100"/>
        <v>558</v>
      </c>
      <c r="BE484" s="421"/>
      <c r="BF484" s="420"/>
      <c r="BG484" s="635">
        <f t="shared" si="1110"/>
        <v>0</v>
      </c>
      <c r="BH484" s="423">
        <f t="shared" si="1110"/>
        <v>0</v>
      </c>
      <c r="BI484" s="635">
        <f t="shared" si="1111"/>
        <v>71.285714285714292</v>
      </c>
      <c r="BJ484" s="423">
        <f t="shared" si="1111"/>
        <v>69.166666666666671</v>
      </c>
      <c r="BK484" s="635">
        <f t="shared" si="1112"/>
        <v>1996.0000000000002</v>
      </c>
      <c r="BL484" s="423">
        <f t="shared" si="1112"/>
        <v>830</v>
      </c>
      <c r="BM484" s="431">
        <v>18</v>
      </c>
      <c r="BN484" s="517">
        <v>13</v>
      </c>
      <c r="BO484" s="635">
        <f t="shared" si="1053"/>
        <v>18</v>
      </c>
      <c r="BP484" s="423">
        <f t="shared" si="1053"/>
        <v>13</v>
      </c>
      <c r="BQ484" s="426">
        <v>112</v>
      </c>
      <c r="BR484" s="517">
        <v>73</v>
      </c>
      <c r="BS484" s="635">
        <f t="shared" si="1055"/>
        <v>112</v>
      </c>
      <c r="BT484" s="423">
        <f t="shared" si="1055"/>
        <v>73</v>
      </c>
      <c r="BU484" s="426"/>
      <c r="BV484" s="425"/>
      <c r="BW484" s="635">
        <f t="shared" si="1057"/>
        <v>0</v>
      </c>
      <c r="BX484" s="423">
        <f t="shared" si="1057"/>
        <v>0</v>
      </c>
      <c r="BY484" s="636">
        <f t="shared" si="1059"/>
        <v>130</v>
      </c>
      <c r="BZ484" s="423">
        <f t="shared" si="1059"/>
        <v>86</v>
      </c>
      <c r="CA484" s="636">
        <f t="shared" si="1061"/>
        <v>130</v>
      </c>
      <c r="CB484" s="423">
        <f t="shared" si="1061"/>
        <v>86</v>
      </c>
      <c r="CC484" s="427">
        <v>3.3333333333333299</v>
      </c>
      <c r="CD484" s="633">
        <v>3.7307692307692299</v>
      </c>
      <c r="CE484" s="635">
        <f t="shared" si="1070"/>
        <v>59.999999999999936</v>
      </c>
      <c r="CF484" s="423">
        <f t="shared" si="1070"/>
        <v>48.499999999999986</v>
      </c>
      <c r="CG484" s="426">
        <v>5.8169642857142803</v>
      </c>
      <c r="CH484" s="633">
        <v>5.5410958904109497</v>
      </c>
      <c r="CI484" s="635">
        <f t="shared" si="1063"/>
        <v>651.49999999999943</v>
      </c>
      <c r="CJ484" s="423">
        <f t="shared" si="1063"/>
        <v>404.49999999999932</v>
      </c>
      <c r="CK484" s="426"/>
      <c r="CL484" s="446"/>
      <c r="CM484" s="637">
        <f t="shared" si="1021"/>
        <v>0</v>
      </c>
      <c r="CN484" s="423">
        <f t="shared" si="1021"/>
        <v>0</v>
      </c>
      <c r="CO484" s="635">
        <f t="shared" si="1023"/>
        <v>5.4730769230769178</v>
      </c>
      <c r="CP484" s="423">
        <f t="shared" si="1023"/>
        <v>5.2674418604651088</v>
      </c>
      <c r="CQ484" s="635">
        <f t="shared" si="1025"/>
        <v>711.49999999999932</v>
      </c>
      <c r="CR484" s="423">
        <f t="shared" si="1025"/>
        <v>452.99999999999937</v>
      </c>
      <c r="CS484" s="426">
        <v>67.1666666666666</v>
      </c>
      <c r="CT484" s="633">
        <v>74.538461538461505</v>
      </c>
      <c r="CU484" s="635">
        <f t="shared" si="1027"/>
        <v>1208.9999999999989</v>
      </c>
      <c r="CV484" s="423">
        <f t="shared" si="1027"/>
        <v>968.99999999999955</v>
      </c>
      <c r="CW484" s="426">
        <v>67.839285714285694</v>
      </c>
      <c r="CX484" s="633">
        <v>70.739726027397197</v>
      </c>
      <c r="CY484" s="635">
        <f t="shared" si="1029"/>
        <v>7597.9999999999982</v>
      </c>
      <c r="CZ484" s="423">
        <f t="shared" si="1029"/>
        <v>5163.9999999999955</v>
      </c>
      <c r="DA484" s="421"/>
      <c r="DB484" s="420"/>
      <c r="DC484" s="635">
        <f t="shared" si="1031"/>
        <v>0</v>
      </c>
      <c r="DD484" s="423">
        <f t="shared" si="1031"/>
        <v>0</v>
      </c>
      <c r="DE484" s="635">
        <f t="shared" si="1033"/>
        <v>67.746153846153817</v>
      </c>
      <c r="DF484" s="423">
        <f t="shared" si="1033"/>
        <v>71.313953488372036</v>
      </c>
      <c r="DG484" s="635">
        <f t="shared" si="1035"/>
        <v>8806.9999999999964</v>
      </c>
      <c r="DH484" s="423">
        <f t="shared" si="1035"/>
        <v>6132.9999999999955</v>
      </c>
      <c r="DI484" s="635">
        <f t="shared" si="1037"/>
        <v>158</v>
      </c>
      <c r="DJ484" s="423">
        <f t="shared" si="1037"/>
        <v>98</v>
      </c>
      <c r="DK484" s="635">
        <f t="shared" si="1037"/>
        <v>158</v>
      </c>
      <c r="DL484" s="423">
        <f t="shared" si="1037"/>
        <v>98</v>
      </c>
      <c r="DM484" s="635">
        <f t="shared" si="1041"/>
        <v>4.9018987341772107</v>
      </c>
      <c r="DN484" s="423">
        <f t="shared" si="1041"/>
        <v>4.9489795918367285</v>
      </c>
      <c r="DO484" s="635">
        <f t="shared" si="1043"/>
        <v>774.49999999999932</v>
      </c>
      <c r="DP484" s="423">
        <f t="shared" si="1043"/>
        <v>484.99999999999937</v>
      </c>
      <c r="DQ484" s="635">
        <f t="shared" si="1045"/>
        <v>68.373417721518962</v>
      </c>
      <c r="DR484" s="423">
        <f t="shared" si="1045"/>
        <v>71.051020408163225</v>
      </c>
      <c r="DS484" s="635">
        <f t="shared" si="1047"/>
        <v>10802.999999999996</v>
      </c>
      <c r="DT484" s="423">
        <f t="shared" si="1047"/>
        <v>6962.9999999999964</v>
      </c>
      <c r="DU484" s="424">
        <v>6</v>
      </c>
      <c r="DV484" s="517">
        <v>5</v>
      </c>
      <c r="DW484" s="635">
        <f t="shared" si="1049"/>
        <v>6</v>
      </c>
      <c r="DX484" s="423">
        <f t="shared" si="1049"/>
        <v>5</v>
      </c>
      <c r="DY484" s="426">
        <v>19</v>
      </c>
      <c r="DZ484" s="517">
        <v>27</v>
      </c>
      <c r="EA484" s="635">
        <f t="shared" si="1013"/>
        <v>19</v>
      </c>
      <c r="EB484" s="423">
        <f t="shared" si="1013"/>
        <v>27</v>
      </c>
      <c r="EC484" s="426"/>
      <c r="ED484" s="425"/>
      <c r="EE484" s="635">
        <f t="shared" si="1015"/>
        <v>0</v>
      </c>
      <c r="EF484" s="423">
        <f t="shared" si="1015"/>
        <v>0</v>
      </c>
      <c r="EG484" s="636">
        <f t="shared" si="1017"/>
        <v>25</v>
      </c>
      <c r="EH484" s="423">
        <f t="shared" si="1017"/>
        <v>32</v>
      </c>
      <c r="EI484" s="636">
        <f t="shared" si="1019"/>
        <v>25</v>
      </c>
      <c r="EJ484" s="423">
        <f t="shared" si="1019"/>
        <v>32</v>
      </c>
      <c r="EK484" s="427">
        <v>4.3333333333333304</v>
      </c>
      <c r="EL484" s="634">
        <v>2.2999999999999998</v>
      </c>
      <c r="EM484" s="635">
        <f t="shared" si="1065"/>
        <v>25.999999999999982</v>
      </c>
      <c r="EN484" s="423">
        <f t="shared" si="1065"/>
        <v>11.5</v>
      </c>
      <c r="EO484" s="426">
        <v>4.6315789473684204</v>
      </c>
      <c r="EP484" s="634">
        <v>6</v>
      </c>
      <c r="EQ484" s="635">
        <f t="shared" si="1051"/>
        <v>87.999999999999986</v>
      </c>
      <c r="ER484" s="423">
        <f t="shared" si="1051"/>
        <v>162</v>
      </c>
      <c r="ES484" s="426"/>
      <c r="ET484" s="446"/>
      <c r="EU484" s="371">
        <f t="shared" si="1101"/>
        <v>0</v>
      </c>
      <c r="EV484" s="372">
        <f t="shared" si="1102"/>
        <v>0</v>
      </c>
      <c r="EW484" s="371">
        <f t="shared" si="989"/>
        <v>4.5599999999999987</v>
      </c>
      <c r="EX484" s="372">
        <f t="shared" si="989"/>
        <v>5.421875</v>
      </c>
      <c r="EY484" s="371">
        <f t="shared" si="990"/>
        <v>113.99999999999997</v>
      </c>
      <c r="EZ484" s="372">
        <f t="shared" si="990"/>
        <v>173.5</v>
      </c>
      <c r="FA484" s="426">
        <v>69.1666666666666</v>
      </c>
      <c r="FB484" s="633">
        <v>58.6</v>
      </c>
      <c r="FC484" s="371">
        <f t="shared" si="991"/>
        <v>414.9999999999996</v>
      </c>
      <c r="FD484" s="372">
        <f t="shared" si="991"/>
        <v>293</v>
      </c>
      <c r="FE484" s="426">
        <v>51.052631578947299</v>
      </c>
      <c r="FF484" s="633">
        <v>50.296296296296298</v>
      </c>
      <c r="FG484" s="371">
        <f t="shared" si="992"/>
        <v>969.99999999999864</v>
      </c>
      <c r="FH484" s="372">
        <f t="shared" si="992"/>
        <v>1358</v>
      </c>
      <c r="FI484" s="421"/>
      <c r="FJ484" s="420"/>
      <c r="FK484" s="371">
        <f t="shared" si="993"/>
        <v>0</v>
      </c>
      <c r="FL484" s="372">
        <f t="shared" si="993"/>
        <v>0</v>
      </c>
      <c r="FM484" s="371">
        <f t="shared" si="994"/>
        <v>55.399999999999928</v>
      </c>
      <c r="FN484" s="372">
        <f t="shared" si="994"/>
        <v>51.59375</v>
      </c>
      <c r="FO484" s="371">
        <f t="shared" si="995"/>
        <v>1384.9999999999982</v>
      </c>
      <c r="FP484" s="372">
        <f t="shared" si="995"/>
        <v>1651</v>
      </c>
      <c r="FQ484" s="424">
        <v>37</v>
      </c>
      <c r="FR484" s="425">
        <v>56</v>
      </c>
      <c r="FS484" s="371">
        <f t="shared" si="996"/>
        <v>37</v>
      </c>
      <c r="FT484" s="372">
        <f t="shared" si="996"/>
        <v>56</v>
      </c>
      <c r="FU484" s="426">
        <v>7.4249999999999998</v>
      </c>
      <c r="FV484" s="425">
        <v>6.1727272727272702</v>
      </c>
      <c r="FW484" s="371">
        <f t="shared" si="997"/>
        <v>274.72499999999997</v>
      </c>
      <c r="FX484" s="372">
        <f t="shared" si="997"/>
        <v>345.67272727272712</v>
      </c>
      <c r="FY484" s="426">
        <v>65.7</v>
      </c>
      <c r="FZ484" s="425">
        <v>63.3272727272727</v>
      </c>
      <c r="GA484" s="371">
        <f t="shared" si="998"/>
        <v>2430.9</v>
      </c>
      <c r="GB484" s="372">
        <f t="shared" si="998"/>
        <v>3546.3272727272711</v>
      </c>
      <c r="GC484" s="406">
        <f t="shared" si="1105"/>
        <v>44</v>
      </c>
      <c r="GD484" s="372">
        <f t="shared" si="1105"/>
        <v>22</v>
      </c>
      <c r="GE484" s="371">
        <f t="shared" si="1105"/>
        <v>44</v>
      </c>
      <c r="GF484" s="372">
        <f t="shared" si="1105"/>
        <v>22</v>
      </c>
      <c r="GG484" s="371">
        <f t="shared" si="999"/>
        <v>131.99999999999991</v>
      </c>
      <c r="GH484" s="372">
        <f t="shared" si="999"/>
        <v>67.999999999999986</v>
      </c>
      <c r="GI484" s="371">
        <f t="shared" si="1000"/>
        <v>3096.9999999999986</v>
      </c>
      <c r="GJ484" s="372">
        <f t="shared" si="1000"/>
        <v>1533.9999999999995</v>
      </c>
      <c r="GK484" s="406">
        <f t="shared" si="1106"/>
        <v>139</v>
      </c>
      <c r="GL484" s="372">
        <f t="shared" si="1106"/>
        <v>108</v>
      </c>
      <c r="GM484" s="371">
        <f t="shared" si="1106"/>
        <v>139</v>
      </c>
      <c r="GN484" s="372">
        <f t="shared" si="1106"/>
        <v>108</v>
      </c>
      <c r="GO484" s="371">
        <f t="shared" si="1001"/>
        <v>756.49999999999943</v>
      </c>
      <c r="GP484" s="372">
        <f t="shared" si="1001"/>
        <v>590.49999999999932</v>
      </c>
      <c r="GQ484" s="371">
        <f t="shared" si="1002"/>
        <v>9090.9999999999964</v>
      </c>
      <c r="GR484" s="372">
        <f t="shared" si="1002"/>
        <v>7079.9999999999955</v>
      </c>
      <c r="GS484" s="406">
        <f t="shared" si="1107"/>
        <v>183</v>
      </c>
      <c r="GT484" s="372">
        <f t="shared" si="1107"/>
        <v>130</v>
      </c>
      <c r="GU484" s="371">
        <f t="shared" si="1107"/>
        <v>183</v>
      </c>
      <c r="GV484" s="372">
        <f t="shared" si="1103"/>
        <v>130</v>
      </c>
      <c r="GW484" s="371">
        <f t="shared" si="1003"/>
        <v>888.49999999999932</v>
      </c>
      <c r="GX484" s="372">
        <f t="shared" si="1003"/>
        <v>658.49999999999932</v>
      </c>
      <c r="GY484" s="371">
        <f t="shared" si="1003"/>
        <v>12187.999999999995</v>
      </c>
      <c r="GZ484" s="372">
        <f t="shared" ref="GZ484:GZ508" si="1113">IF(GV484&gt;0,(GJ484+GR484),"")</f>
        <v>8613.9999999999945</v>
      </c>
      <c r="HA484" s="406">
        <f t="shared" si="1108"/>
        <v>0</v>
      </c>
      <c r="HB484" s="372">
        <f t="shared" si="1108"/>
        <v>0</v>
      </c>
      <c r="HC484" s="371">
        <f t="shared" si="1108"/>
        <v>0</v>
      </c>
      <c r="HD484" s="372">
        <f t="shared" si="1104"/>
        <v>0</v>
      </c>
      <c r="HE484" s="371" t="str">
        <f t="shared" si="1109"/>
        <v/>
      </c>
      <c r="HF484" s="372" t="str">
        <f t="shared" si="1109"/>
        <v/>
      </c>
      <c r="HG484" s="371" t="str">
        <f t="shared" si="1004"/>
        <v/>
      </c>
      <c r="HH484" s="372" t="str">
        <f t="shared" si="1004"/>
        <v/>
      </c>
      <c r="HI484" s="406">
        <f t="shared" si="1005"/>
        <v>1163.2249999999992</v>
      </c>
      <c r="HJ484" s="372">
        <f t="shared" si="1005"/>
        <v>1004.1727272727264</v>
      </c>
      <c r="HK484" s="371">
        <f t="shared" si="1006"/>
        <v>14618.899999999994</v>
      </c>
      <c r="HL484" s="371">
        <f t="shared" si="1006"/>
        <v>12160.327272727267</v>
      </c>
    </row>
    <row r="485" spans="1:220" ht="15">
      <c r="A485" s="512" t="s">
        <v>288</v>
      </c>
      <c r="B485" s="514" t="s">
        <v>556</v>
      </c>
      <c r="C485" s="115"/>
      <c r="D485" s="515">
        <v>233338</v>
      </c>
      <c r="E485" s="516">
        <v>10</v>
      </c>
      <c r="F485" s="676">
        <v>165</v>
      </c>
      <c r="G485" s="420">
        <v>192</v>
      </c>
      <c r="H485" s="421">
        <v>0</v>
      </c>
      <c r="I485" s="517">
        <v>0</v>
      </c>
      <c r="J485" s="371">
        <f t="shared" si="1071"/>
        <v>165</v>
      </c>
      <c r="K485" s="372">
        <f t="shared" si="1072"/>
        <v>192</v>
      </c>
      <c r="L485" s="420" t="s">
        <v>999</v>
      </c>
      <c r="M485" s="371">
        <f t="shared" si="1073"/>
        <v>165</v>
      </c>
      <c r="N485" s="372">
        <f t="shared" si="1074"/>
        <v>192</v>
      </c>
      <c r="O485" s="371">
        <f t="shared" si="1075"/>
        <v>165</v>
      </c>
      <c r="P485" s="372">
        <f t="shared" si="1076"/>
        <v>192</v>
      </c>
      <c r="Q485" s="424">
        <v>14</v>
      </c>
      <c r="R485" s="517">
        <v>20</v>
      </c>
      <c r="S485" s="371">
        <f t="shared" si="1077"/>
        <v>14</v>
      </c>
      <c r="T485" s="372">
        <f t="shared" si="1078"/>
        <v>20</v>
      </c>
      <c r="U485" s="426">
        <v>6</v>
      </c>
      <c r="V485" s="517">
        <v>8</v>
      </c>
      <c r="W485" s="371">
        <f t="shared" si="1079"/>
        <v>6</v>
      </c>
      <c r="X485" s="372">
        <f t="shared" si="1080"/>
        <v>8</v>
      </c>
      <c r="Y485" s="426"/>
      <c r="Z485" s="425"/>
      <c r="AA485" s="371">
        <f t="shared" si="1081"/>
        <v>0</v>
      </c>
      <c r="AB485" s="372">
        <f t="shared" si="1082"/>
        <v>0</v>
      </c>
      <c r="AC485" s="358">
        <f t="shared" si="1083"/>
        <v>20</v>
      </c>
      <c r="AD485" s="372">
        <f t="shared" si="1084"/>
        <v>28</v>
      </c>
      <c r="AE485" s="358">
        <f t="shared" si="1085"/>
        <v>20</v>
      </c>
      <c r="AF485" s="372">
        <f t="shared" si="1086"/>
        <v>28</v>
      </c>
      <c r="AG485" s="427">
        <v>1.9285714285714199</v>
      </c>
      <c r="AH485" s="633">
        <v>2.0249999999999999</v>
      </c>
      <c r="AI485" s="371">
        <f t="shared" si="1087"/>
        <v>26.999999999999879</v>
      </c>
      <c r="AJ485" s="372">
        <f t="shared" si="1088"/>
        <v>40.5</v>
      </c>
      <c r="AK485" s="426">
        <v>2.3333333333333299</v>
      </c>
      <c r="AL485" s="633">
        <v>2.375</v>
      </c>
      <c r="AM485" s="371">
        <f t="shared" si="1089"/>
        <v>13.999999999999979</v>
      </c>
      <c r="AN485" s="372">
        <f t="shared" si="1090"/>
        <v>19</v>
      </c>
      <c r="AO485" s="426"/>
      <c r="AP485" s="446"/>
      <c r="AQ485" s="371">
        <f t="shared" si="1091"/>
        <v>0</v>
      </c>
      <c r="AR485" s="372">
        <f t="shared" si="1092"/>
        <v>0</v>
      </c>
      <c r="AS485" s="371">
        <f t="shared" si="1093"/>
        <v>2.0499999999999927</v>
      </c>
      <c r="AT485" s="372">
        <f t="shared" si="1094"/>
        <v>2.125</v>
      </c>
      <c r="AU485" s="371">
        <f t="shared" si="1095"/>
        <v>40.999999999999858</v>
      </c>
      <c r="AV485" s="372">
        <f t="shared" si="1096"/>
        <v>59.5</v>
      </c>
      <c r="AW485" s="426">
        <v>58.928571428571402</v>
      </c>
      <c r="AX485" s="633">
        <v>66.05</v>
      </c>
      <c r="AY485" s="371">
        <f t="shared" si="1097"/>
        <v>824.99999999999966</v>
      </c>
      <c r="AZ485" s="372">
        <f t="shared" si="1098"/>
        <v>1321</v>
      </c>
      <c r="BA485" s="426">
        <v>67.5</v>
      </c>
      <c r="BB485" s="633">
        <v>67.125</v>
      </c>
      <c r="BC485" s="371">
        <f t="shared" si="1099"/>
        <v>405</v>
      </c>
      <c r="BD485" s="372">
        <f t="shared" si="1100"/>
        <v>537</v>
      </c>
      <c r="BE485" s="421"/>
      <c r="BF485" s="420"/>
      <c r="BG485" s="635">
        <f t="shared" si="1110"/>
        <v>0</v>
      </c>
      <c r="BH485" s="423">
        <f t="shared" si="1110"/>
        <v>0</v>
      </c>
      <c r="BI485" s="635">
        <f t="shared" si="1111"/>
        <v>61.499999999999979</v>
      </c>
      <c r="BJ485" s="423">
        <f t="shared" si="1111"/>
        <v>66.357142857142861</v>
      </c>
      <c r="BK485" s="635">
        <f t="shared" si="1112"/>
        <v>1229.9999999999995</v>
      </c>
      <c r="BL485" s="423">
        <f t="shared" si="1112"/>
        <v>1858</v>
      </c>
      <c r="BM485" s="431">
        <v>52</v>
      </c>
      <c r="BN485" s="517">
        <v>53</v>
      </c>
      <c r="BO485" s="635">
        <f t="shared" si="1053"/>
        <v>52</v>
      </c>
      <c r="BP485" s="423">
        <f t="shared" si="1053"/>
        <v>53</v>
      </c>
      <c r="BQ485" s="426">
        <v>74</v>
      </c>
      <c r="BR485" s="517">
        <v>87</v>
      </c>
      <c r="BS485" s="635">
        <f t="shared" si="1055"/>
        <v>74</v>
      </c>
      <c r="BT485" s="423">
        <f t="shared" si="1055"/>
        <v>87</v>
      </c>
      <c r="BU485" s="426"/>
      <c r="BV485" s="425"/>
      <c r="BW485" s="635">
        <f t="shared" si="1057"/>
        <v>0</v>
      </c>
      <c r="BX485" s="423">
        <f t="shared" si="1057"/>
        <v>0</v>
      </c>
      <c r="BY485" s="636">
        <f t="shared" si="1059"/>
        <v>126</v>
      </c>
      <c r="BZ485" s="423">
        <f t="shared" si="1059"/>
        <v>140</v>
      </c>
      <c r="CA485" s="636">
        <f t="shared" si="1061"/>
        <v>126</v>
      </c>
      <c r="CB485" s="423">
        <f t="shared" si="1061"/>
        <v>140</v>
      </c>
      <c r="CC485" s="427">
        <v>3</v>
      </c>
      <c r="CD485" s="633">
        <v>2.9811320754716899</v>
      </c>
      <c r="CE485" s="635">
        <f t="shared" si="1070"/>
        <v>156</v>
      </c>
      <c r="CF485" s="423">
        <f t="shared" si="1070"/>
        <v>157.99999999999957</v>
      </c>
      <c r="CG485" s="426">
        <v>3.9864864864864802</v>
      </c>
      <c r="CH485" s="633">
        <v>4.2126436781609096</v>
      </c>
      <c r="CI485" s="635">
        <f t="shared" si="1063"/>
        <v>294.99999999999955</v>
      </c>
      <c r="CJ485" s="423">
        <f t="shared" si="1063"/>
        <v>366.49999999999915</v>
      </c>
      <c r="CK485" s="426"/>
      <c r="CL485" s="446"/>
      <c r="CM485" s="637">
        <f t="shared" si="1021"/>
        <v>0</v>
      </c>
      <c r="CN485" s="423">
        <f t="shared" si="1021"/>
        <v>0</v>
      </c>
      <c r="CO485" s="635">
        <f t="shared" si="1023"/>
        <v>3.579365079365076</v>
      </c>
      <c r="CP485" s="423">
        <f t="shared" si="1023"/>
        <v>3.7464285714285626</v>
      </c>
      <c r="CQ485" s="635">
        <f t="shared" si="1025"/>
        <v>450.99999999999955</v>
      </c>
      <c r="CR485" s="423">
        <f t="shared" si="1025"/>
        <v>524.49999999999875</v>
      </c>
      <c r="CS485" s="426">
        <v>67.615384615384599</v>
      </c>
      <c r="CT485" s="633">
        <v>68.320754716981099</v>
      </c>
      <c r="CU485" s="635">
        <f t="shared" si="1027"/>
        <v>3515.9999999999991</v>
      </c>
      <c r="CV485" s="423">
        <f t="shared" si="1027"/>
        <v>3620.9999999999982</v>
      </c>
      <c r="CW485" s="426">
        <v>69.459459459459396</v>
      </c>
      <c r="CX485" s="633">
        <v>72.045977011494202</v>
      </c>
      <c r="CY485" s="635">
        <f t="shared" si="1029"/>
        <v>5139.9999999999955</v>
      </c>
      <c r="CZ485" s="423">
        <f t="shared" si="1029"/>
        <v>6267.9999999999955</v>
      </c>
      <c r="DA485" s="421"/>
      <c r="DB485" s="420"/>
      <c r="DC485" s="635">
        <f t="shared" si="1031"/>
        <v>0</v>
      </c>
      <c r="DD485" s="423">
        <f t="shared" si="1031"/>
        <v>0</v>
      </c>
      <c r="DE485" s="635">
        <f t="shared" si="1033"/>
        <v>68.698412698412653</v>
      </c>
      <c r="DF485" s="423">
        <f t="shared" si="1033"/>
        <v>70.635714285714229</v>
      </c>
      <c r="DG485" s="635">
        <f t="shared" si="1035"/>
        <v>8655.9999999999945</v>
      </c>
      <c r="DH485" s="423">
        <f t="shared" si="1035"/>
        <v>9888.9999999999927</v>
      </c>
      <c r="DI485" s="635">
        <f t="shared" si="1037"/>
        <v>146</v>
      </c>
      <c r="DJ485" s="423">
        <f t="shared" si="1037"/>
        <v>168</v>
      </c>
      <c r="DK485" s="635">
        <f t="shared" si="1037"/>
        <v>146</v>
      </c>
      <c r="DL485" s="423">
        <f t="shared" si="1037"/>
        <v>168</v>
      </c>
      <c r="DM485" s="635">
        <f t="shared" si="1041"/>
        <v>3.3698630136986263</v>
      </c>
      <c r="DN485" s="423">
        <f t="shared" si="1041"/>
        <v>3.4761904761904687</v>
      </c>
      <c r="DO485" s="635">
        <f t="shared" si="1043"/>
        <v>491.99999999999943</v>
      </c>
      <c r="DP485" s="423">
        <f t="shared" si="1043"/>
        <v>583.99999999999875</v>
      </c>
      <c r="DQ485" s="635">
        <f t="shared" si="1045"/>
        <v>67.712328767123253</v>
      </c>
      <c r="DR485" s="423">
        <f t="shared" si="1045"/>
        <v>69.922619047619008</v>
      </c>
      <c r="DS485" s="635">
        <f t="shared" si="1047"/>
        <v>9885.9999999999945</v>
      </c>
      <c r="DT485" s="423">
        <f t="shared" si="1047"/>
        <v>11746.999999999993</v>
      </c>
      <c r="DU485" s="424">
        <v>10</v>
      </c>
      <c r="DV485" s="517">
        <v>5</v>
      </c>
      <c r="DW485" s="635">
        <f t="shared" si="1049"/>
        <v>10</v>
      </c>
      <c r="DX485" s="423">
        <f t="shared" si="1049"/>
        <v>5</v>
      </c>
      <c r="DY485" s="426">
        <v>7</v>
      </c>
      <c r="DZ485" s="517">
        <v>14</v>
      </c>
      <c r="EA485" s="635">
        <f t="shared" si="1013"/>
        <v>7</v>
      </c>
      <c r="EB485" s="423">
        <f t="shared" si="1013"/>
        <v>14</v>
      </c>
      <c r="EC485" s="426"/>
      <c r="ED485" s="425"/>
      <c r="EE485" s="635">
        <f t="shared" si="1015"/>
        <v>0</v>
      </c>
      <c r="EF485" s="423">
        <f t="shared" si="1015"/>
        <v>0</v>
      </c>
      <c r="EG485" s="636">
        <f t="shared" si="1017"/>
        <v>17</v>
      </c>
      <c r="EH485" s="423">
        <f t="shared" si="1017"/>
        <v>19</v>
      </c>
      <c r="EI485" s="636">
        <f t="shared" si="1019"/>
        <v>17</v>
      </c>
      <c r="EJ485" s="423">
        <f t="shared" si="1019"/>
        <v>19</v>
      </c>
      <c r="EK485" s="427">
        <v>2.0499999999999998</v>
      </c>
      <c r="EL485" s="634">
        <v>2.8</v>
      </c>
      <c r="EM485" s="635">
        <f t="shared" si="1065"/>
        <v>20.5</v>
      </c>
      <c r="EN485" s="423">
        <f t="shared" si="1065"/>
        <v>14</v>
      </c>
      <c r="EO485" s="426">
        <v>5.3571428571428497</v>
      </c>
      <c r="EP485" s="634">
        <v>4.25</v>
      </c>
      <c r="EQ485" s="635">
        <f t="shared" si="1051"/>
        <v>37.49999999999995</v>
      </c>
      <c r="ER485" s="423">
        <f t="shared" si="1051"/>
        <v>59.5</v>
      </c>
      <c r="ES485" s="426"/>
      <c r="ET485" s="446"/>
      <c r="EU485" s="371">
        <f t="shared" si="1101"/>
        <v>0</v>
      </c>
      <c r="EV485" s="372">
        <f t="shared" si="1102"/>
        <v>0</v>
      </c>
      <c r="EW485" s="371">
        <f t="shared" ref="EW485:EX508" si="1114">IF(EG485&gt;0,((EM485+EQ485+EU485)/EG485),)</f>
        <v>3.4117647058823501</v>
      </c>
      <c r="EX485" s="372">
        <f t="shared" si="1114"/>
        <v>3.8684210526315788</v>
      </c>
      <c r="EY485" s="371">
        <f t="shared" ref="EY485:EZ508" si="1115">IF(EG485&gt;0,(EG485*EW485),)</f>
        <v>57.99999999999995</v>
      </c>
      <c r="EZ485" s="372">
        <f t="shared" si="1115"/>
        <v>73.5</v>
      </c>
      <c r="FA485" s="426">
        <v>48.7</v>
      </c>
      <c r="FB485" s="633">
        <v>49.8</v>
      </c>
      <c r="FC485" s="371">
        <f t="shared" ref="FC485:FD508" si="1116">IF(DW485&gt;0,(DW485*FA485),)</f>
        <v>487</v>
      </c>
      <c r="FD485" s="372">
        <f t="shared" si="1116"/>
        <v>249</v>
      </c>
      <c r="FE485" s="426">
        <v>38.285714285714199</v>
      </c>
      <c r="FF485" s="633">
        <v>50.785714285714199</v>
      </c>
      <c r="FG485" s="371">
        <f t="shared" ref="FG485:FH508" si="1117">IF(EA485&gt;0,(EA485*FE485),)</f>
        <v>267.99999999999937</v>
      </c>
      <c r="FH485" s="372">
        <f t="shared" si="1117"/>
        <v>710.99999999999875</v>
      </c>
      <c r="FI485" s="421"/>
      <c r="FJ485" s="420"/>
      <c r="FK485" s="371">
        <f t="shared" ref="FK485:FL508" si="1118">IF(EE485&gt;0,(EE485*FI485),)</f>
        <v>0</v>
      </c>
      <c r="FL485" s="372">
        <f t="shared" si="1118"/>
        <v>0</v>
      </c>
      <c r="FM485" s="371">
        <f t="shared" ref="FM485:FN508" si="1119">IF((FC485+FG485+FK485)&gt;0,((FC485+FG485+FK485)/EG485),)</f>
        <v>44.411764705882312</v>
      </c>
      <c r="FN485" s="372">
        <f t="shared" si="1119"/>
        <v>50.526315789473621</v>
      </c>
      <c r="FO485" s="371">
        <f t="shared" ref="FO485:FP508" si="1120">IF(EG485&gt;0,(EG485*FM485),)</f>
        <v>754.99999999999932</v>
      </c>
      <c r="FP485" s="372">
        <f t="shared" si="1120"/>
        <v>959.99999999999875</v>
      </c>
      <c r="FQ485" s="424">
        <v>2</v>
      </c>
      <c r="FR485" s="425">
        <v>5</v>
      </c>
      <c r="FS485" s="371">
        <f t="shared" ref="FS485:FT508" si="1121">IF(FY485&gt;0,FQ485,)</f>
        <v>2</v>
      </c>
      <c r="FT485" s="372">
        <f t="shared" si="1121"/>
        <v>5</v>
      </c>
      <c r="FU485" s="426">
        <v>10.5</v>
      </c>
      <c r="FV485" s="425">
        <v>4.2</v>
      </c>
      <c r="FW485" s="371">
        <f t="shared" ref="FW485:FX508" si="1122">IF(FQ485&gt;0,(FQ485*FU485),)</f>
        <v>21</v>
      </c>
      <c r="FX485" s="372">
        <f t="shared" si="1122"/>
        <v>21</v>
      </c>
      <c r="FY485" s="426">
        <v>36.5</v>
      </c>
      <c r="FZ485" s="425">
        <v>42.2</v>
      </c>
      <c r="GA485" s="371">
        <f t="shared" ref="GA485:GB508" si="1123">IF(FY485&gt;0,(FQ485*FY485),)</f>
        <v>73</v>
      </c>
      <c r="GB485" s="372">
        <f t="shared" si="1123"/>
        <v>211</v>
      </c>
      <c r="GC485" s="406">
        <f t="shared" si="1105"/>
        <v>76</v>
      </c>
      <c r="GD485" s="372">
        <f t="shared" si="1105"/>
        <v>78</v>
      </c>
      <c r="GE485" s="371">
        <f t="shared" si="1105"/>
        <v>76</v>
      </c>
      <c r="GF485" s="372">
        <f t="shared" si="1105"/>
        <v>78</v>
      </c>
      <c r="GG485" s="371">
        <f t="shared" ref="GG485:GH508" si="1124">IF(GC485&gt;0,(AI485+CE485+EM485),"")</f>
        <v>203.49999999999989</v>
      </c>
      <c r="GH485" s="372">
        <f t="shared" si="1124"/>
        <v>212.49999999999957</v>
      </c>
      <c r="GI485" s="371">
        <f t="shared" ref="GI485:GJ508" si="1125">IF(GE485&gt;0,(AY485+CU485+FC485),"")</f>
        <v>4827.9999999999991</v>
      </c>
      <c r="GJ485" s="372">
        <f t="shared" si="1125"/>
        <v>5190.9999999999982</v>
      </c>
      <c r="GK485" s="406">
        <f t="shared" si="1106"/>
        <v>87</v>
      </c>
      <c r="GL485" s="372">
        <f t="shared" si="1106"/>
        <v>109</v>
      </c>
      <c r="GM485" s="371">
        <f t="shared" si="1106"/>
        <v>87</v>
      </c>
      <c r="GN485" s="372">
        <f t="shared" si="1106"/>
        <v>109</v>
      </c>
      <c r="GO485" s="371">
        <f t="shared" ref="GO485:GP508" si="1126">IF(GK485&gt;0,AM485+CI485+EQ485,)</f>
        <v>346.49999999999949</v>
      </c>
      <c r="GP485" s="372">
        <f t="shared" si="1126"/>
        <v>444.99999999999915</v>
      </c>
      <c r="GQ485" s="371">
        <f t="shared" ref="GQ485:GR508" si="1127">IF(GM485&gt;0,BC485+CY485+FG485,)</f>
        <v>5812.9999999999945</v>
      </c>
      <c r="GR485" s="372">
        <f t="shared" si="1127"/>
        <v>7515.9999999999945</v>
      </c>
      <c r="GS485" s="406">
        <f t="shared" si="1107"/>
        <v>163</v>
      </c>
      <c r="GT485" s="372">
        <f t="shared" si="1107"/>
        <v>187</v>
      </c>
      <c r="GU485" s="371">
        <f t="shared" si="1107"/>
        <v>163</v>
      </c>
      <c r="GV485" s="372">
        <f t="shared" si="1103"/>
        <v>187</v>
      </c>
      <c r="GW485" s="371">
        <f t="shared" ref="GW485:GY508" si="1128">IF(GS485&gt;0,(GG485+GO485),"")</f>
        <v>549.99999999999932</v>
      </c>
      <c r="GX485" s="372">
        <f t="shared" si="1128"/>
        <v>657.49999999999875</v>
      </c>
      <c r="GY485" s="371">
        <f t="shared" si="1128"/>
        <v>10640.999999999993</v>
      </c>
      <c r="GZ485" s="372">
        <f t="shared" si="1113"/>
        <v>12706.999999999993</v>
      </c>
      <c r="HA485" s="406">
        <f t="shared" si="1108"/>
        <v>0</v>
      </c>
      <c r="HB485" s="372">
        <f t="shared" si="1108"/>
        <v>0</v>
      </c>
      <c r="HC485" s="371">
        <f t="shared" si="1108"/>
        <v>0</v>
      </c>
      <c r="HD485" s="372">
        <f t="shared" si="1104"/>
        <v>0</v>
      </c>
      <c r="HE485" s="371" t="str">
        <f t="shared" si="1109"/>
        <v/>
      </c>
      <c r="HF485" s="372" t="str">
        <f t="shared" si="1109"/>
        <v/>
      </c>
      <c r="HG485" s="371" t="str">
        <f t="shared" ref="HG485:HH508" si="1129">IF(HC485&gt;0,(BG485+DC485+FK485),"")</f>
        <v/>
      </c>
      <c r="HH485" s="372" t="str">
        <f t="shared" si="1129"/>
        <v/>
      </c>
      <c r="HI485" s="406">
        <f t="shared" ref="HI485:HJ508" si="1130">IF((DI485+EG485+FQ485)&gt;0,(DO485+EY485+FW485),"")</f>
        <v>570.99999999999943</v>
      </c>
      <c r="HJ485" s="372">
        <f t="shared" si="1130"/>
        <v>678.49999999999875</v>
      </c>
      <c r="HK485" s="371">
        <f t="shared" ref="HK485:HL508" si="1131">IF((DK485+EI485+FS485)&gt;0,(DS485+FO485+GA485),"")</f>
        <v>10713.999999999995</v>
      </c>
      <c r="HL485" s="371">
        <f t="shared" si="1131"/>
        <v>12917.999999999991</v>
      </c>
    </row>
    <row r="486" spans="1:220" ht="15">
      <c r="A486" s="512" t="s">
        <v>288</v>
      </c>
      <c r="B486" s="514" t="s">
        <v>557</v>
      </c>
      <c r="C486" s="115"/>
      <c r="D486" s="515">
        <v>233903</v>
      </c>
      <c r="E486" s="516">
        <v>10</v>
      </c>
      <c r="F486" s="676">
        <v>237</v>
      </c>
      <c r="G486" s="420">
        <v>231</v>
      </c>
      <c r="H486" s="421">
        <v>0</v>
      </c>
      <c r="I486" s="517">
        <v>1</v>
      </c>
      <c r="J486" s="371">
        <f t="shared" si="1071"/>
        <v>237</v>
      </c>
      <c r="K486" s="372">
        <f t="shared" si="1072"/>
        <v>230</v>
      </c>
      <c r="L486" s="420" t="s">
        <v>999</v>
      </c>
      <c r="M486" s="371">
        <f t="shared" si="1073"/>
        <v>237</v>
      </c>
      <c r="N486" s="372">
        <f t="shared" si="1074"/>
        <v>230</v>
      </c>
      <c r="O486" s="371">
        <f t="shared" si="1075"/>
        <v>237</v>
      </c>
      <c r="P486" s="372">
        <f t="shared" si="1076"/>
        <v>230</v>
      </c>
      <c r="Q486" s="424">
        <v>19</v>
      </c>
      <c r="R486" s="517">
        <v>10</v>
      </c>
      <c r="S486" s="371">
        <f t="shared" si="1077"/>
        <v>19</v>
      </c>
      <c r="T486" s="372">
        <f t="shared" si="1078"/>
        <v>10</v>
      </c>
      <c r="U486" s="426">
        <v>3</v>
      </c>
      <c r="V486" s="517">
        <v>7</v>
      </c>
      <c r="W486" s="371">
        <f t="shared" si="1079"/>
        <v>3</v>
      </c>
      <c r="X486" s="372">
        <f t="shared" si="1080"/>
        <v>7</v>
      </c>
      <c r="Y486" s="426"/>
      <c r="Z486" s="425"/>
      <c r="AA486" s="371">
        <f t="shared" si="1081"/>
        <v>0</v>
      </c>
      <c r="AB486" s="372">
        <f t="shared" si="1082"/>
        <v>0</v>
      </c>
      <c r="AC486" s="358">
        <f t="shared" si="1083"/>
        <v>22</v>
      </c>
      <c r="AD486" s="372">
        <f t="shared" si="1084"/>
        <v>17</v>
      </c>
      <c r="AE486" s="358">
        <f t="shared" si="1085"/>
        <v>22</v>
      </c>
      <c r="AF486" s="372">
        <f t="shared" si="1086"/>
        <v>17</v>
      </c>
      <c r="AG486" s="427">
        <v>2.1052631578947301</v>
      </c>
      <c r="AH486" s="633">
        <v>2.6</v>
      </c>
      <c r="AI486" s="371">
        <f t="shared" si="1087"/>
        <v>39.999999999999872</v>
      </c>
      <c r="AJ486" s="372">
        <f t="shared" si="1088"/>
        <v>26</v>
      </c>
      <c r="AK486" s="426">
        <v>2.6666666666666599</v>
      </c>
      <c r="AL486" s="633">
        <v>2.8571428571428501</v>
      </c>
      <c r="AM486" s="371">
        <f t="shared" si="1089"/>
        <v>7.9999999999999796</v>
      </c>
      <c r="AN486" s="372">
        <f t="shared" si="1090"/>
        <v>19.99999999999995</v>
      </c>
      <c r="AO486" s="426"/>
      <c r="AP486" s="446"/>
      <c r="AQ486" s="371">
        <f t="shared" si="1091"/>
        <v>0</v>
      </c>
      <c r="AR486" s="372">
        <f t="shared" si="1092"/>
        <v>0</v>
      </c>
      <c r="AS486" s="371">
        <f t="shared" si="1093"/>
        <v>2.181818181818175</v>
      </c>
      <c r="AT486" s="372">
        <f t="shared" si="1094"/>
        <v>2.7058823529411735</v>
      </c>
      <c r="AU486" s="371">
        <f t="shared" si="1095"/>
        <v>47.999999999999851</v>
      </c>
      <c r="AV486" s="372">
        <f t="shared" si="1096"/>
        <v>45.99999999999995</v>
      </c>
      <c r="AW486" s="426">
        <v>69.5263157894736</v>
      </c>
      <c r="AX486" s="633">
        <v>71.400000000000006</v>
      </c>
      <c r="AY486" s="371">
        <f t="shared" si="1097"/>
        <v>1320.9999999999984</v>
      </c>
      <c r="AZ486" s="372">
        <f t="shared" si="1098"/>
        <v>714</v>
      </c>
      <c r="BA486" s="426">
        <v>70</v>
      </c>
      <c r="BB486" s="633">
        <v>67.142857142857096</v>
      </c>
      <c r="BC486" s="371">
        <f t="shared" si="1099"/>
        <v>210</v>
      </c>
      <c r="BD486" s="372">
        <f t="shared" si="1100"/>
        <v>469.99999999999966</v>
      </c>
      <c r="BE486" s="421"/>
      <c r="BF486" s="420"/>
      <c r="BG486" s="635">
        <f t="shared" si="1110"/>
        <v>0</v>
      </c>
      <c r="BH486" s="423">
        <f t="shared" si="1110"/>
        <v>0</v>
      </c>
      <c r="BI486" s="635">
        <f t="shared" si="1111"/>
        <v>69.590909090909022</v>
      </c>
      <c r="BJ486" s="423">
        <f t="shared" si="1111"/>
        <v>69.647058823529392</v>
      </c>
      <c r="BK486" s="635">
        <f t="shared" si="1112"/>
        <v>1530.9999999999984</v>
      </c>
      <c r="BL486" s="423">
        <f t="shared" si="1112"/>
        <v>1183.9999999999995</v>
      </c>
      <c r="BM486" s="431">
        <v>33</v>
      </c>
      <c r="BN486" s="517">
        <v>39</v>
      </c>
      <c r="BO486" s="635">
        <f t="shared" si="1053"/>
        <v>33</v>
      </c>
      <c r="BP486" s="423">
        <f t="shared" si="1053"/>
        <v>39</v>
      </c>
      <c r="BQ486" s="426">
        <v>79</v>
      </c>
      <c r="BR486" s="517">
        <v>68</v>
      </c>
      <c r="BS486" s="635">
        <f t="shared" si="1055"/>
        <v>79</v>
      </c>
      <c r="BT486" s="423">
        <f t="shared" si="1055"/>
        <v>68</v>
      </c>
      <c r="BU486" s="426"/>
      <c r="BV486" s="425"/>
      <c r="BW486" s="635">
        <f t="shared" si="1057"/>
        <v>0</v>
      </c>
      <c r="BX486" s="423">
        <f t="shared" si="1057"/>
        <v>0</v>
      </c>
      <c r="BY486" s="636">
        <f t="shared" si="1059"/>
        <v>112</v>
      </c>
      <c r="BZ486" s="423">
        <f t="shared" si="1059"/>
        <v>107</v>
      </c>
      <c r="CA486" s="636">
        <f t="shared" si="1061"/>
        <v>112</v>
      </c>
      <c r="CB486" s="423">
        <f t="shared" si="1061"/>
        <v>107</v>
      </c>
      <c r="CC486" s="427">
        <v>4.5606060606060597</v>
      </c>
      <c r="CD486" s="633">
        <v>5.1025641025641004</v>
      </c>
      <c r="CE486" s="635">
        <f t="shared" si="1070"/>
        <v>150.49999999999997</v>
      </c>
      <c r="CF486" s="423">
        <f t="shared" si="1070"/>
        <v>198.99999999999991</v>
      </c>
      <c r="CG486" s="426">
        <v>6.0886075949366996</v>
      </c>
      <c r="CH486" s="633">
        <v>6.3529411764705799</v>
      </c>
      <c r="CI486" s="635">
        <f t="shared" si="1063"/>
        <v>480.99999999999926</v>
      </c>
      <c r="CJ486" s="423">
        <f t="shared" si="1063"/>
        <v>431.99999999999943</v>
      </c>
      <c r="CK486" s="426"/>
      <c r="CL486" s="446"/>
      <c r="CM486" s="637">
        <f t="shared" si="1021"/>
        <v>0</v>
      </c>
      <c r="CN486" s="423">
        <f t="shared" si="1021"/>
        <v>0</v>
      </c>
      <c r="CO486" s="635">
        <f t="shared" si="1023"/>
        <v>5.6383928571428497</v>
      </c>
      <c r="CP486" s="423">
        <f t="shared" si="1023"/>
        <v>5.8971962616822369</v>
      </c>
      <c r="CQ486" s="635">
        <f t="shared" si="1025"/>
        <v>631.4999999999992</v>
      </c>
      <c r="CR486" s="423">
        <f t="shared" si="1025"/>
        <v>630.99999999999932</v>
      </c>
      <c r="CS486" s="426">
        <v>89.181818181818102</v>
      </c>
      <c r="CT486" s="633">
        <v>89.846153846153797</v>
      </c>
      <c r="CU486" s="635">
        <f t="shared" si="1027"/>
        <v>2942.9999999999973</v>
      </c>
      <c r="CV486" s="423">
        <f t="shared" si="1027"/>
        <v>3503.9999999999982</v>
      </c>
      <c r="CW486" s="426">
        <v>79.113924050632903</v>
      </c>
      <c r="CX486" s="633">
        <v>81.926470588235205</v>
      </c>
      <c r="CY486" s="635">
        <f t="shared" si="1029"/>
        <v>6249.9999999999991</v>
      </c>
      <c r="CZ486" s="423">
        <f t="shared" si="1029"/>
        <v>5570.9999999999936</v>
      </c>
      <c r="DA486" s="421"/>
      <c r="DB486" s="420"/>
      <c r="DC486" s="635">
        <f t="shared" si="1031"/>
        <v>0</v>
      </c>
      <c r="DD486" s="423">
        <f t="shared" si="1031"/>
        <v>0</v>
      </c>
      <c r="DE486" s="635">
        <f t="shared" si="1033"/>
        <v>82.08035714285711</v>
      </c>
      <c r="DF486" s="423">
        <f t="shared" si="1033"/>
        <v>84.813084112149468</v>
      </c>
      <c r="DG486" s="635">
        <f t="shared" si="1035"/>
        <v>9192.9999999999964</v>
      </c>
      <c r="DH486" s="423">
        <f t="shared" si="1035"/>
        <v>9074.9999999999927</v>
      </c>
      <c r="DI486" s="635">
        <f t="shared" si="1037"/>
        <v>134</v>
      </c>
      <c r="DJ486" s="423">
        <f t="shared" si="1037"/>
        <v>124</v>
      </c>
      <c r="DK486" s="635">
        <f t="shared" si="1037"/>
        <v>134</v>
      </c>
      <c r="DL486" s="423">
        <f t="shared" si="1037"/>
        <v>124</v>
      </c>
      <c r="DM486" s="635">
        <f t="shared" si="1041"/>
        <v>5.070895522388053</v>
      </c>
      <c r="DN486" s="423">
        <f t="shared" si="1041"/>
        <v>5.4596774193548336</v>
      </c>
      <c r="DO486" s="635">
        <f t="shared" si="1043"/>
        <v>679.49999999999909</v>
      </c>
      <c r="DP486" s="423">
        <f t="shared" si="1043"/>
        <v>676.99999999999932</v>
      </c>
      <c r="DQ486" s="635">
        <f t="shared" si="1045"/>
        <v>80.029850746268622</v>
      </c>
      <c r="DR486" s="423">
        <f t="shared" si="1045"/>
        <v>82.733870967741879</v>
      </c>
      <c r="DS486" s="635">
        <f t="shared" si="1047"/>
        <v>10723.999999999995</v>
      </c>
      <c r="DT486" s="423">
        <f t="shared" si="1047"/>
        <v>10258.999999999993</v>
      </c>
      <c r="DU486" s="424">
        <v>11</v>
      </c>
      <c r="DV486" s="517">
        <v>18</v>
      </c>
      <c r="DW486" s="635">
        <f t="shared" si="1049"/>
        <v>11</v>
      </c>
      <c r="DX486" s="423">
        <f t="shared" si="1049"/>
        <v>18</v>
      </c>
      <c r="DY486" s="426">
        <v>38</v>
      </c>
      <c r="DZ486" s="517">
        <v>29</v>
      </c>
      <c r="EA486" s="635">
        <f t="shared" si="1013"/>
        <v>38</v>
      </c>
      <c r="EB486" s="423">
        <f t="shared" si="1013"/>
        <v>29</v>
      </c>
      <c r="EC486" s="426"/>
      <c r="ED486" s="425"/>
      <c r="EE486" s="635">
        <f t="shared" si="1015"/>
        <v>0</v>
      </c>
      <c r="EF486" s="423">
        <f t="shared" si="1015"/>
        <v>0</v>
      </c>
      <c r="EG486" s="636">
        <f t="shared" si="1017"/>
        <v>49</v>
      </c>
      <c r="EH486" s="423">
        <f t="shared" si="1017"/>
        <v>47</v>
      </c>
      <c r="EI486" s="636">
        <f t="shared" si="1019"/>
        <v>49</v>
      </c>
      <c r="EJ486" s="423">
        <f t="shared" si="1019"/>
        <v>47</v>
      </c>
      <c r="EK486" s="427">
        <v>3.4090909090908998</v>
      </c>
      <c r="EL486" s="634">
        <v>3.0277777777777701</v>
      </c>
      <c r="EM486" s="635">
        <f t="shared" si="1065"/>
        <v>37.499999999999901</v>
      </c>
      <c r="EN486" s="423">
        <f t="shared" si="1065"/>
        <v>54.499999999999865</v>
      </c>
      <c r="EO486" s="426">
        <v>5.1578947368421</v>
      </c>
      <c r="EP486" s="634">
        <v>4.3448275862068897</v>
      </c>
      <c r="EQ486" s="635">
        <f t="shared" si="1051"/>
        <v>195.9999999999998</v>
      </c>
      <c r="ER486" s="423">
        <f t="shared" si="1051"/>
        <v>125.9999999999998</v>
      </c>
      <c r="ES486" s="426"/>
      <c r="ET486" s="446"/>
      <c r="EU486" s="371">
        <f t="shared" si="1101"/>
        <v>0</v>
      </c>
      <c r="EV486" s="372">
        <f t="shared" si="1102"/>
        <v>0</v>
      </c>
      <c r="EW486" s="371">
        <f t="shared" si="1114"/>
        <v>4.7653061224489734</v>
      </c>
      <c r="EX486" s="372">
        <f t="shared" si="1114"/>
        <v>3.8404255319148866</v>
      </c>
      <c r="EY486" s="371">
        <f t="shared" si="1115"/>
        <v>233.49999999999969</v>
      </c>
      <c r="EZ486" s="372">
        <f t="shared" si="1115"/>
        <v>180.49999999999966</v>
      </c>
      <c r="FA486" s="426">
        <v>62</v>
      </c>
      <c r="FB486" s="633">
        <v>76.2777777777777</v>
      </c>
      <c r="FC486" s="371">
        <f t="shared" si="1116"/>
        <v>682</v>
      </c>
      <c r="FD486" s="372">
        <f t="shared" si="1116"/>
        <v>1372.9999999999986</v>
      </c>
      <c r="FE486" s="426">
        <v>57.789473684210499</v>
      </c>
      <c r="FF486" s="633">
        <v>59.827586206896498</v>
      </c>
      <c r="FG486" s="371">
        <f t="shared" si="1117"/>
        <v>2195.9999999999991</v>
      </c>
      <c r="FH486" s="372">
        <f t="shared" si="1117"/>
        <v>1734.9999999999984</v>
      </c>
      <c r="FI486" s="421"/>
      <c r="FJ486" s="420"/>
      <c r="FK486" s="371">
        <f t="shared" si="1118"/>
        <v>0</v>
      </c>
      <c r="FL486" s="372">
        <f t="shared" si="1118"/>
        <v>0</v>
      </c>
      <c r="FM486" s="371">
        <f t="shared" si="1119"/>
        <v>58.734693877551003</v>
      </c>
      <c r="FN486" s="372">
        <f t="shared" si="1119"/>
        <v>66.127659574468026</v>
      </c>
      <c r="FO486" s="371">
        <f t="shared" si="1120"/>
        <v>2877.9999999999991</v>
      </c>
      <c r="FP486" s="372">
        <f t="shared" si="1120"/>
        <v>3107.9999999999973</v>
      </c>
      <c r="FQ486" s="424">
        <v>54</v>
      </c>
      <c r="FR486" s="425">
        <v>59</v>
      </c>
      <c r="FS486" s="371">
        <f t="shared" si="1121"/>
        <v>54</v>
      </c>
      <c r="FT486" s="372">
        <f t="shared" si="1121"/>
        <v>59</v>
      </c>
      <c r="FU486" s="426">
        <v>7.0370370370370301</v>
      </c>
      <c r="FV486" s="425">
        <v>6.13559322033898</v>
      </c>
      <c r="FW486" s="371">
        <f t="shared" si="1122"/>
        <v>379.9999999999996</v>
      </c>
      <c r="FX486" s="372">
        <f t="shared" si="1122"/>
        <v>361.99999999999983</v>
      </c>
      <c r="FY486" s="426">
        <v>75.3333333333333</v>
      </c>
      <c r="FZ486" s="425">
        <v>68.169491525423695</v>
      </c>
      <c r="GA486" s="371">
        <f t="shared" si="1123"/>
        <v>4067.9999999999982</v>
      </c>
      <c r="GB486" s="372">
        <f t="shared" si="1123"/>
        <v>4021.9999999999982</v>
      </c>
      <c r="GC486" s="406">
        <f t="shared" si="1105"/>
        <v>63</v>
      </c>
      <c r="GD486" s="372">
        <f t="shared" si="1105"/>
        <v>67</v>
      </c>
      <c r="GE486" s="371">
        <f t="shared" si="1105"/>
        <v>63</v>
      </c>
      <c r="GF486" s="372">
        <f t="shared" si="1105"/>
        <v>67</v>
      </c>
      <c r="GG486" s="371">
        <f t="shared" si="1124"/>
        <v>227.99999999999972</v>
      </c>
      <c r="GH486" s="372">
        <f t="shared" si="1124"/>
        <v>279.49999999999977</v>
      </c>
      <c r="GI486" s="371">
        <f t="shared" si="1125"/>
        <v>4945.9999999999955</v>
      </c>
      <c r="GJ486" s="372">
        <f t="shared" si="1125"/>
        <v>5590.9999999999964</v>
      </c>
      <c r="GK486" s="406">
        <f t="shared" si="1106"/>
        <v>120</v>
      </c>
      <c r="GL486" s="372">
        <f t="shared" si="1106"/>
        <v>104</v>
      </c>
      <c r="GM486" s="371">
        <f t="shared" si="1106"/>
        <v>120</v>
      </c>
      <c r="GN486" s="372">
        <f t="shared" si="1106"/>
        <v>104</v>
      </c>
      <c r="GO486" s="371">
        <f t="shared" si="1126"/>
        <v>684.99999999999909</v>
      </c>
      <c r="GP486" s="372">
        <f t="shared" si="1126"/>
        <v>577.9999999999992</v>
      </c>
      <c r="GQ486" s="371">
        <f t="shared" si="1127"/>
        <v>8655.9999999999982</v>
      </c>
      <c r="GR486" s="372">
        <f t="shared" si="1127"/>
        <v>7775.9999999999918</v>
      </c>
      <c r="GS486" s="406">
        <f t="shared" si="1107"/>
        <v>183</v>
      </c>
      <c r="GT486" s="372">
        <f t="shared" si="1107"/>
        <v>171</v>
      </c>
      <c r="GU486" s="371">
        <f t="shared" si="1107"/>
        <v>183</v>
      </c>
      <c r="GV486" s="372">
        <f t="shared" si="1103"/>
        <v>171</v>
      </c>
      <c r="GW486" s="371">
        <f t="shared" si="1128"/>
        <v>912.99999999999886</v>
      </c>
      <c r="GX486" s="372">
        <f t="shared" si="1128"/>
        <v>857.49999999999898</v>
      </c>
      <c r="GY486" s="371">
        <f t="shared" si="1128"/>
        <v>13601.999999999993</v>
      </c>
      <c r="GZ486" s="372">
        <f t="shared" si="1113"/>
        <v>13366.999999999989</v>
      </c>
      <c r="HA486" s="406">
        <f t="shared" si="1108"/>
        <v>0</v>
      </c>
      <c r="HB486" s="372">
        <f t="shared" si="1108"/>
        <v>0</v>
      </c>
      <c r="HC486" s="371">
        <f t="shared" si="1108"/>
        <v>0</v>
      </c>
      <c r="HD486" s="372">
        <f t="shared" si="1104"/>
        <v>0</v>
      </c>
      <c r="HE486" s="371" t="str">
        <f t="shared" si="1109"/>
        <v/>
      </c>
      <c r="HF486" s="372" t="str">
        <f t="shared" si="1109"/>
        <v/>
      </c>
      <c r="HG486" s="371" t="str">
        <f t="shared" si="1129"/>
        <v/>
      </c>
      <c r="HH486" s="372" t="str">
        <f t="shared" si="1129"/>
        <v/>
      </c>
      <c r="HI486" s="406">
        <f t="shared" si="1130"/>
        <v>1292.9999999999984</v>
      </c>
      <c r="HJ486" s="372">
        <f t="shared" si="1130"/>
        <v>1219.4999999999989</v>
      </c>
      <c r="HK486" s="371">
        <f t="shared" si="1131"/>
        <v>17669.999999999993</v>
      </c>
      <c r="HL486" s="371">
        <f t="shared" si="1131"/>
        <v>17388.999999999985</v>
      </c>
    </row>
    <row r="487" spans="1:220" ht="15">
      <c r="A487" s="512" t="s">
        <v>288</v>
      </c>
      <c r="B487" s="583" t="s">
        <v>558</v>
      </c>
      <c r="C487" s="584" t="s">
        <v>1047</v>
      </c>
      <c r="D487" s="515">
        <v>234377</v>
      </c>
      <c r="E487" s="516">
        <v>10</v>
      </c>
      <c r="F487" s="676">
        <v>287</v>
      </c>
      <c r="G487" s="420">
        <v>318</v>
      </c>
      <c r="H487" s="421">
        <v>1</v>
      </c>
      <c r="I487" s="517">
        <v>4</v>
      </c>
      <c r="J487" s="371">
        <f t="shared" si="1071"/>
        <v>286</v>
      </c>
      <c r="K487" s="372">
        <f t="shared" si="1072"/>
        <v>314</v>
      </c>
      <c r="L487" s="420" t="s">
        <v>999</v>
      </c>
      <c r="M487" s="371">
        <f t="shared" si="1073"/>
        <v>286</v>
      </c>
      <c r="N487" s="372">
        <f t="shared" si="1074"/>
        <v>314</v>
      </c>
      <c r="O487" s="371">
        <f t="shared" si="1075"/>
        <v>286</v>
      </c>
      <c r="P487" s="372">
        <f t="shared" si="1076"/>
        <v>314</v>
      </c>
      <c r="Q487" s="424">
        <v>35</v>
      </c>
      <c r="R487" s="517">
        <v>15</v>
      </c>
      <c r="S487" s="371">
        <f t="shared" si="1077"/>
        <v>35</v>
      </c>
      <c r="T487" s="372">
        <f t="shared" si="1078"/>
        <v>15</v>
      </c>
      <c r="U487" s="426">
        <v>6</v>
      </c>
      <c r="V487" s="517">
        <v>12</v>
      </c>
      <c r="W487" s="371">
        <f t="shared" si="1079"/>
        <v>6</v>
      </c>
      <c r="X487" s="372">
        <f t="shared" si="1080"/>
        <v>12</v>
      </c>
      <c r="Y487" s="426"/>
      <c r="Z487" s="425"/>
      <c r="AA487" s="371">
        <f t="shared" si="1081"/>
        <v>0</v>
      </c>
      <c r="AB487" s="372">
        <f t="shared" si="1082"/>
        <v>0</v>
      </c>
      <c r="AC487" s="358">
        <f t="shared" si="1083"/>
        <v>41</v>
      </c>
      <c r="AD487" s="372">
        <f t="shared" si="1084"/>
        <v>27</v>
      </c>
      <c r="AE487" s="358">
        <f t="shared" si="1085"/>
        <v>41</v>
      </c>
      <c r="AF487" s="372">
        <f t="shared" si="1086"/>
        <v>27</v>
      </c>
      <c r="AG487" s="427">
        <v>2.1142857142857099</v>
      </c>
      <c r="AH487" s="633">
        <v>3.0666666666666602</v>
      </c>
      <c r="AI487" s="371">
        <f t="shared" si="1087"/>
        <v>73.999999999999844</v>
      </c>
      <c r="AJ487" s="372">
        <f t="shared" si="1088"/>
        <v>45.999999999999901</v>
      </c>
      <c r="AK487" s="426">
        <v>2.5</v>
      </c>
      <c r="AL487" s="633">
        <v>3.1666666666666599</v>
      </c>
      <c r="AM487" s="371">
        <f t="shared" si="1089"/>
        <v>15</v>
      </c>
      <c r="AN487" s="372">
        <f t="shared" si="1090"/>
        <v>37.999999999999915</v>
      </c>
      <c r="AO487" s="426"/>
      <c r="AP487" s="446"/>
      <c r="AQ487" s="371">
        <f t="shared" si="1091"/>
        <v>0</v>
      </c>
      <c r="AR487" s="372">
        <f t="shared" si="1092"/>
        <v>0</v>
      </c>
      <c r="AS487" s="371">
        <f t="shared" si="1093"/>
        <v>2.1707317073170693</v>
      </c>
      <c r="AT487" s="372">
        <f t="shared" si="1094"/>
        <v>3.1111111111111041</v>
      </c>
      <c r="AU487" s="371">
        <f t="shared" si="1095"/>
        <v>88.999999999999844</v>
      </c>
      <c r="AV487" s="372">
        <f t="shared" si="1096"/>
        <v>83.999999999999815</v>
      </c>
      <c r="AW487" s="426">
        <v>72.857142857142804</v>
      </c>
      <c r="AX487" s="633">
        <v>89.266666666666595</v>
      </c>
      <c r="AY487" s="371">
        <f t="shared" si="1097"/>
        <v>2549.9999999999982</v>
      </c>
      <c r="AZ487" s="372">
        <f t="shared" si="1098"/>
        <v>1338.9999999999989</v>
      </c>
      <c r="BA487" s="426">
        <v>74.1666666666666</v>
      </c>
      <c r="BB487" s="633">
        <v>73.75</v>
      </c>
      <c r="BC487" s="371">
        <f t="shared" si="1099"/>
        <v>444.9999999999996</v>
      </c>
      <c r="BD487" s="372">
        <f t="shared" si="1100"/>
        <v>885</v>
      </c>
      <c r="BE487" s="421"/>
      <c r="BF487" s="420"/>
      <c r="BG487" s="635">
        <f t="shared" si="1110"/>
        <v>0</v>
      </c>
      <c r="BH487" s="423">
        <f t="shared" si="1110"/>
        <v>0</v>
      </c>
      <c r="BI487" s="635">
        <f t="shared" si="1111"/>
        <v>73.048780487804819</v>
      </c>
      <c r="BJ487" s="423">
        <f t="shared" si="1111"/>
        <v>82.370370370370338</v>
      </c>
      <c r="BK487" s="635">
        <f t="shared" si="1112"/>
        <v>2994.9999999999977</v>
      </c>
      <c r="BL487" s="423">
        <f t="shared" si="1112"/>
        <v>2223.9999999999991</v>
      </c>
      <c r="BM487" s="431">
        <v>37</v>
      </c>
      <c r="BN487" s="517">
        <v>22</v>
      </c>
      <c r="BO487" s="635">
        <f t="shared" si="1053"/>
        <v>37</v>
      </c>
      <c r="BP487" s="423">
        <f t="shared" si="1053"/>
        <v>22</v>
      </c>
      <c r="BQ487" s="426">
        <v>122</v>
      </c>
      <c r="BR487" s="517">
        <v>124</v>
      </c>
      <c r="BS487" s="635">
        <f t="shared" si="1055"/>
        <v>122</v>
      </c>
      <c r="BT487" s="423">
        <f t="shared" si="1055"/>
        <v>124</v>
      </c>
      <c r="BU487" s="426"/>
      <c r="BV487" s="425"/>
      <c r="BW487" s="635">
        <f t="shared" si="1057"/>
        <v>0</v>
      </c>
      <c r="BX487" s="423">
        <f t="shared" si="1057"/>
        <v>0</v>
      </c>
      <c r="BY487" s="636">
        <f t="shared" si="1059"/>
        <v>159</v>
      </c>
      <c r="BZ487" s="423">
        <f t="shared" si="1059"/>
        <v>146</v>
      </c>
      <c r="CA487" s="636">
        <f t="shared" si="1061"/>
        <v>159</v>
      </c>
      <c r="CB487" s="423">
        <f t="shared" si="1061"/>
        <v>146</v>
      </c>
      <c r="CC487" s="427">
        <v>3.7702702702702702</v>
      </c>
      <c r="CD487" s="633">
        <v>2.5454545454545401</v>
      </c>
      <c r="CE487" s="635">
        <f t="shared" si="1070"/>
        <v>139.5</v>
      </c>
      <c r="CF487" s="423">
        <f t="shared" si="1070"/>
        <v>55.999999999999879</v>
      </c>
      <c r="CG487" s="426">
        <v>6.1762295081967196</v>
      </c>
      <c r="CH487" s="633">
        <v>6.25</v>
      </c>
      <c r="CI487" s="635">
        <f t="shared" si="1063"/>
        <v>753.49999999999977</v>
      </c>
      <c r="CJ487" s="423">
        <f t="shared" si="1063"/>
        <v>775</v>
      </c>
      <c r="CK487" s="426"/>
      <c r="CL487" s="446"/>
      <c r="CM487" s="637">
        <f t="shared" si="1021"/>
        <v>0</v>
      </c>
      <c r="CN487" s="423">
        <f t="shared" si="1021"/>
        <v>0</v>
      </c>
      <c r="CO487" s="635">
        <f t="shared" si="1023"/>
        <v>5.6163522012578602</v>
      </c>
      <c r="CP487" s="423">
        <f t="shared" si="1023"/>
        <v>5.6917808219178072</v>
      </c>
      <c r="CQ487" s="635">
        <f t="shared" si="1025"/>
        <v>892.99999999999977</v>
      </c>
      <c r="CR487" s="423">
        <f t="shared" si="1025"/>
        <v>830.99999999999989</v>
      </c>
      <c r="CS487" s="426">
        <v>95.648648648648603</v>
      </c>
      <c r="CT487" s="633">
        <v>70.090909090908994</v>
      </c>
      <c r="CU487" s="635">
        <f t="shared" si="1027"/>
        <v>3538.9999999999982</v>
      </c>
      <c r="CV487" s="423">
        <f t="shared" si="1027"/>
        <v>1541.999999999998</v>
      </c>
      <c r="CW487" s="426">
        <v>79.778688524590095</v>
      </c>
      <c r="CX487" s="633">
        <v>78.362903225806406</v>
      </c>
      <c r="CY487" s="635">
        <f t="shared" si="1029"/>
        <v>9732.9999999999909</v>
      </c>
      <c r="CZ487" s="423">
        <f t="shared" si="1029"/>
        <v>9716.9999999999945</v>
      </c>
      <c r="DA487" s="421"/>
      <c r="DB487" s="420"/>
      <c r="DC487" s="635">
        <f t="shared" si="1031"/>
        <v>0</v>
      </c>
      <c r="DD487" s="423">
        <f t="shared" si="1031"/>
        <v>0</v>
      </c>
      <c r="DE487" s="635">
        <f t="shared" si="1033"/>
        <v>83.471698113207481</v>
      </c>
      <c r="DF487" s="423">
        <f t="shared" si="1033"/>
        <v>77.116438356164338</v>
      </c>
      <c r="DG487" s="635">
        <f t="shared" si="1035"/>
        <v>13271.999999999989</v>
      </c>
      <c r="DH487" s="423">
        <f t="shared" si="1035"/>
        <v>11258.999999999993</v>
      </c>
      <c r="DI487" s="635">
        <f t="shared" si="1037"/>
        <v>200</v>
      </c>
      <c r="DJ487" s="423">
        <f t="shared" si="1037"/>
        <v>173</v>
      </c>
      <c r="DK487" s="635">
        <f t="shared" si="1037"/>
        <v>200</v>
      </c>
      <c r="DL487" s="423">
        <f t="shared" si="1037"/>
        <v>173</v>
      </c>
      <c r="DM487" s="635">
        <f t="shared" si="1041"/>
        <v>4.9099999999999984</v>
      </c>
      <c r="DN487" s="423">
        <f t="shared" si="1041"/>
        <v>5.2890173410404602</v>
      </c>
      <c r="DO487" s="635">
        <f t="shared" si="1043"/>
        <v>981.99999999999966</v>
      </c>
      <c r="DP487" s="423">
        <f t="shared" si="1043"/>
        <v>914.99999999999966</v>
      </c>
      <c r="DQ487" s="635">
        <f t="shared" si="1045"/>
        <v>81.334999999999937</v>
      </c>
      <c r="DR487" s="423">
        <f t="shared" si="1045"/>
        <v>77.936416184971051</v>
      </c>
      <c r="DS487" s="635">
        <f t="shared" si="1047"/>
        <v>16266.999999999987</v>
      </c>
      <c r="DT487" s="423">
        <f t="shared" si="1047"/>
        <v>13482.999999999993</v>
      </c>
      <c r="DU487" s="424">
        <v>11</v>
      </c>
      <c r="DV487" s="517">
        <v>14</v>
      </c>
      <c r="DW487" s="635">
        <f t="shared" si="1049"/>
        <v>11</v>
      </c>
      <c r="DX487" s="423">
        <f t="shared" si="1049"/>
        <v>14</v>
      </c>
      <c r="DY487" s="426">
        <v>24</v>
      </c>
      <c r="DZ487" s="517">
        <v>43</v>
      </c>
      <c r="EA487" s="635">
        <f t="shared" si="1013"/>
        <v>24</v>
      </c>
      <c r="EB487" s="423">
        <f t="shared" si="1013"/>
        <v>43</v>
      </c>
      <c r="EC487" s="426"/>
      <c r="ED487" s="425"/>
      <c r="EE487" s="635">
        <f t="shared" si="1015"/>
        <v>0</v>
      </c>
      <c r="EF487" s="423">
        <f t="shared" si="1015"/>
        <v>0</v>
      </c>
      <c r="EG487" s="636">
        <f t="shared" si="1017"/>
        <v>35</v>
      </c>
      <c r="EH487" s="423">
        <f t="shared" si="1017"/>
        <v>57</v>
      </c>
      <c r="EI487" s="636">
        <f t="shared" si="1019"/>
        <v>35</v>
      </c>
      <c r="EJ487" s="423">
        <f t="shared" si="1019"/>
        <v>57</v>
      </c>
      <c r="EK487" s="427">
        <v>2.9545454545454501</v>
      </c>
      <c r="EL487" s="634">
        <v>2.5714285714285698</v>
      </c>
      <c r="EM487" s="635">
        <f t="shared" si="1065"/>
        <v>32.49999999999995</v>
      </c>
      <c r="EN487" s="423">
        <f t="shared" si="1065"/>
        <v>35.999999999999979</v>
      </c>
      <c r="EO487" s="426">
        <v>3.875</v>
      </c>
      <c r="EP487" s="634">
        <v>2.98837209302325</v>
      </c>
      <c r="EQ487" s="635">
        <f t="shared" si="1051"/>
        <v>93</v>
      </c>
      <c r="ER487" s="423">
        <f t="shared" si="1051"/>
        <v>128.49999999999974</v>
      </c>
      <c r="ES487" s="426"/>
      <c r="ET487" s="446"/>
      <c r="EU487" s="371">
        <f t="shared" si="1101"/>
        <v>0</v>
      </c>
      <c r="EV487" s="372">
        <f t="shared" si="1102"/>
        <v>0</v>
      </c>
      <c r="EW487" s="371">
        <f t="shared" si="1114"/>
        <v>3.5857142857142841</v>
      </c>
      <c r="EX487" s="372">
        <f t="shared" si="1114"/>
        <v>2.8859649122806967</v>
      </c>
      <c r="EY487" s="371">
        <f t="shared" si="1115"/>
        <v>125.49999999999994</v>
      </c>
      <c r="EZ487" s="372">
        <f t="shared" si="1115"/>
        <v>164.49999999999972</v>
      </c>
      <c r="FA487" s="426">
        <v>74.636363636363598</v>
      </c>
      <c r="FB487" s="633">
        <v>62.357142857142797</v>
      </c>
      <c r="FC487" s="371">
        <f t="shared" si="1116"/>
        <v>820.99999999999955</v>
      </c>
      <c r="FD487" s="372">
        <f t="shared" si="1116"/>
        <v>872.9999999999992</v>
      </c>
      <c r="FE487" s="426">
        <v>59</v>
      </c>
      <c r="FF487" s="633">
        <v>54.348837209302303</v>
      </c>
      <c r="FG487" s="371">
        <f t="shared" si="1117"/>
        <v>1416</v>
      </c>
      <c r="FH487" s="372">
        <f t="shared" si="1117"/>
        <v>2336.9999999999991</v>
      </c>
      <c r="FI487" s="421"/>
      <c r="FJ487" s="420"/>
      <c r="FK487" s="371">
        <f t="shared" si="1118"/>
        <v>0</v>
      </c>
      <c r="FL487" s="372">
        <f t="shared" si="1118"/>
        <v>0</v>
      </c>
      <c r="FM487" s="371">
        <f t="shared" si="1119"/>
        <v>63.914285714285704</v>
      </c>
      <c r="FN487" s="372">
        <f t="shared" si="1119"/>
        <v>56.315789473684177</v>
      </c>
      <c r="FO487" s="371">
        <f t="shared" si="1120"/>
        <v>2236.9999999999995</v>
      </c>
      <c r="FP487" s="372">
        <f t="shared" si="1120"/>
        <v>3209.9999999999982</v>
      </c>
      <c r="FQ487" s="424">
        <v>51</v>
      </c>
      <c r="FR487" s="425">
        <v>84</v>
      </c>
      <c r="FS487" s="371">
        <f t="shared" si="1121"/>
        <v>51</v>
      </c>
      <c r="FT487" s="372">
        <f t="shared" si="1121"/>
        <v>84</v>
      </c>
      <c r="FU487" s="426">
        <v>7.7549019607843102</v>
      </c>
      <c r="FV487" s="425">
        <v>4.5238095238095202</v>
      </c>
      <c r="FW487" s="371">
        <f t="shared" si="1122"/>
        <v>395.49999999999983</v>
      </c>
      <c r="FX487" s="372">
        <f t="shared" si="1122"/>
        <v>379.99999999999972</v>
      </c>
      <c r="FY487" s="426">
        <v>87.882352941176407</v>
      </c>
      <c r="FZ487" s="425">
        <v>71.738095238095198</v>
      </c>
      <c r="GA487" s="371">
        <f t="shared" si="1123"/>
        <v>4481.9999999999964</v>
      </c>
      <c r="GB487" s="372">
        <f t="shared" si="1123"/>
        <v>6025.9999999999964</v>
      </c>
      <c r="GC487" s="406">
        <f t="shared" si="1105"/>
        <v>83</v>
      </c>
      <c r="GD487" s="372">
        <f t="shared" si="1105"/>
        <v>51</v>
      </c>
      <c r="GE487" s="371">
        <f t="shared" si="1105"/>
        <v>83</v>
      </c>
      <c r="GF487" s="372">
        <f t="shared" si="1105"/>
        <v>51</v>
      </c>
      <c r="GG487" s="371">
        <f t="shared" si="1124"/>
        <v>245.99999999999977</v>
      </c>
      <c r="GH487" s="372">
        <f t="shared" si="1124"/>
        <v>137.99999999999974</v>
      </c>
      <c r="GI487" s="371">
        <f t="shared" si="1125"/>
        <v>6909.9999999999964</v>
      </c>
      <c r="GJ487" s="372">
        <f t="shared" si="1125"/>
        <v>3753.9999999999959</v>
      </c>
      <c r="GK487" s="406">
        <f t="shared" si="1106"/>
        <v>152</v>
      </c>
      <c r="GL487" s="372">
        <f t="shared" si="1106"/>
        <v>179</v>
      </c>
      <c r="GM487" s="371">
        <f t="shared" si="1106"/>
        <v>152</v>
      </c>
      <c r="GN487" s="372">
        <f t="shared" si="1106"/>
        <v>179</v>
      </c>
      <c r="GO487" s="371">
        <f t="shared" si="1126"/>
        <v>861.49999999999977</v>
      </c>
      <c r="GP487" s="372">
        <f t="shared" si="1126"/>
        <v>941.49999999999966</v>
      </c>
      <c r="GQ487" s="371">
        <f t="shared" si="1127"/>
        <v>11593.999999999991</v>
      </c>
      <c r="GR487" s="372">
        <f t="shared" si="1127"/>
        <v>12938.999999999993</v>
      </c>
      <c r="GS487" s="406">
        <f t="shared" si="1107"/>
        <v>235</v>
      </c>
      <c r="GT487" s="372">
        <f t="shared" si="1107"/>
        <v>230</v>
      </c>
      <c r="GU487" s="371">
        <f t="shared" si="1107"/>
        <v>235</v>
      </c>
      <c r="GV487" s="372">
        <f t="shared" si="1103"/>
        <v>230</v>
      </c>
      <c r="GW487" s="371">
        <f t="shared" si="1128"/>
        <v>1107.4999999999995</v>
      </c>
      <c r="GX487" s="372">
        <f t="shared" si="1128"/>
        <v>1079.4999999999993</v>
      </c>
      <c r="GY487" s="371">
        <f t="shared" si="1128"/>
        <v>18503.999999999985</v>
      </c>
      <c r="GZ487" s="372">
        <f t="shared" si="1113"/>
        <v>16692.999999999989</v>
      </c>
      <c r="HA487" s="406">
        <f t="shared" si="1108"/>
        <v>0</v>
      </c>
      <c r="HB487" s="372">
        <f t="shared" si="1108"/>
        <v>0</v>
      </c>
      <c r="HC487" s="371">
        <f t="shared" si="1108"/>
        <v>0</v>
      </c>
      <c r="HD487" s="372">
        <f t="shared" si="1104"/>
        <v>0</v>
      </c>
      <c r="HE487" s="371" t="str">
        <f t="shared" si="1109"/>
        <v/>
      </c>
      <c r="HF487" s="372" t="str">
        <f t="shared" si="1109"/>
        <v/>
      </c>
      <c r="HG487" s="371" t="str">
        <f t="shared" si="1129"/>
        <v/>
      </c>
      <c r="HH487" s="372" t="str">
        <f t="shared" si="1129"/>
        <v/>
      </c>
      <c r="HI487" s="406">
        <f t="shared" si="1130"/>
        <v>1502.9999999999993</v>
      </c>
      <c r="HJ487" s="372">
        <f t="shared" si="1130"/>
        <v>1459.4999999999991</v>
      </c>
      <c r="HK487" s="371">
        <f t="shared" si="1131"/>
        <v>22985.999999999982</v>
      </c>
      <c r="HL487" s="371">
        <f t="shared" si="1131"/>
        <v>22718.999999999989</v>
      </c>
    </row>
    <row r="488" spans="1:220" ht="15">
      <c r="A488" s="501" t="s">
        <v>75</v>
      </c>
      <c r="B488" s="501" t="s">
        <v>58</v>
      </c>
      <c r="C488" s="49"/>
      <c r="D488" s="499">
        <v>238032</v>
      </c>
      <c r="E488" s="502">
        <v>1</v>
      </c>
      <c r="F488" s="676">
        <v>3892</v>
      </c>
      <c r="G488" s="420">
        <v>4002</v>
      </c>
      <c r="H488" s="421">
        <v>127</v>
      </c>
      <c r="I488" s="422">
        <v>142</v>
      </c>
      <c r="J488" s="371">
        <f t="shared" si="1071"/>
        <v>3765</v>
      </c>
      <c r="K488" s="372">
        <f t="shared" si="1072"/>
        <v>3860</v>
      </c>
      <c r="L488" s="420">
        <v>120</v>
      </c>
      <c r="M488" s="371">
        <f t="shared" si="1073"/>
        <v>3765</v>
      </c>
      <c r="N488" s="372">
        <f t="shared" si="1074"/>
        <v>3860</v>
      </c>
      <c r="O488" s="371">
        <f t="shared" si="1075"/>
        <v>0</v>
      </c>
      <c r="P488" s="372">
        <f t="shared" si="1076"/>
        <v>0</v>
      </c>
      <c r="Q488" s="424">
        <v>800</v>
      </c>
      <c r="R488" s="425">
        <v>813</v>
      </c>
      <c r="S488" s="371">
        <f t="shared" si="1077"/>
        <v>0</v>
      </c>
      <c r="T488" s="372">
        <f t="shared" si="1078"/>
        <v>0</v>
      </c>
      <c r="U488" s="426">
        <v>0</v>
      </c>
      <c r="V488" s="425"/>
      <c r="W488" s="371">
        <f t="shared" si="1079"/>
        <v>0</v>
      </c>
      <c r="X488" s="372">
        <f t="shared" si="1080"/>
        <v>0</v>
      </c>
      <c r="Y488" s="426"/>
      <c r="Z488" s="425"/>
      <c r="AA488" s="371">
        <f t="shared" si="1081"/>
        <v>0</v>
      </c>
      <c r="AB488" s="372">
        <f t="shared" si="1082"/>
        <v>0</v>
      </c>
      <c r="AC488" s="358">
        <f t="shared" si="1083"/>
        <v>800</v>
      </c>
      <c r="AD488" s="372">
        <f t="shared" si="1084"/>
        <v>813</v>
      </c>
      <c r="AE488" s="358">
        <f t="shared" si="1085"/>
        <v>0</v>
      </c>
      <c r="AF488" s="372">
        <f t="shared" si="1086"/>
        <v>0</v>
      </c>
      <c r="AG488" s="427">
        <v>4.5</v>
      </c>
      <c r="AH488" s="510">
        <v>4.5</v>
      </c>
      <c r="AI488" s="371">
        <f t="shared" si="1087"/>
        <v>3600</v>
      </c>
      <c r="AJ488" s="372">
        <f t="shared" si="1088"/>
        <v>3658.5</v>
      </c>
      <c r="AK488" s="426">
        <v>0</v>
      </c>
      <c r="AL488" s="510"/>
      <c r="AM488" s="371">
        <f t="shared" si="1089"/>
        <v>0</v>
      </c>
      <c r="AN488" s="372">
        <f t="shared" si="1090"/>
        <v>0</v>
      </c>
      <c r="AO488" s="426"/>
      <c r="AP488" s="446"/>
      <c r="AQ488" s="371">
        <f t="shared" si="1091"/>
        <v>0</v>
      </c>
      <c r="AR488" s="372">
        <f t="shared" si="1092"/>
        <v>0</v>
      </c>
      <c r="AS488" s="371">
        <f t="shared" si="1093"/>
        <v>4.5</v>
      </c>
      <c r="AT488" s="372">
        <f t="shared" si="1094"/>
        <v>4.5</v>
      </c>
      <c r="AU488" s="371">
        <f t="shared" si="1095"/>
        <v>3600</v>
      </c>
      <c r="AV488" s="372">
        <f t="shared" si="1096"/>
        <v>3658.5</v>
      </c>
      <c r="AW488" s="426"/>
      <c r="AX488" s="510"/>
      <c r="AY488" s="371">
        <f t="shared" si="1097"/>
        <v>0</v>
      </c>
      <c r="AZ488" s="372">
        <f t="shared" si="1098"/>
        <v>0</v>
      </c>
      <c r="BA488" s="426"/>
      <c r="BB488" s="510"/>
      <c r="BC488" s="371">
        <f t="shared" si="1099"/>
        <v>0</v>
      </c>
      <c r="BD488" s="372">
        <f t="shared" si="1100"/>
        <v>0</v>
      </c>
      <c r="BE488" s="421"/>
      <c r="BF488" s="420"/>
      <c r="BG488" s="371">
        <f t="shared" ref="BG488:BG490" si="1132">IF(AA488&gt;0,(AA488*BE488),)</f>
        <v>0</v>
      </c>
      <c r="BH488" s="372">
        <f t="shared" ref="BH488:BH490" si="1133">IF(AB488&gt;0,(AB488*BF488),)</f>
        <v>0</v>
      </c>
      <c r="BI488" s="371">
        <f t="shared" ref="BI488:BI490" si="1134">IF((AY488+BC488+BG488)&gt;0,((AY488+BC488+BG488)/AC488),)</f>
        <v>0</v>
      </c>
      <c r="BJ488" s="372">
        <f t="shared" ref="BJ488:BJ490" si="1135">IF((AZ488+BD488+BH488)&gt;0,((AZ488+BD488+BH488)/AD488),)</f>
        <v>0</v>
      </c>
      <c r="BK488" s="371">
        <f t="shared" ref="BK488:BK490" si="1136">IF(AE488&gt;0,(AC488*BI488),)</f>
        <v>0</v>
      </c>
      <c r="BL488" s="372">
        <f t="shared" ref="BL488:BL490" si="1137">IF(AF488&gt;0,(AD488*BJ488),)</f>
        <v>0</v>
      </c>
      <c r="BM488" s="431">
        <v>1902</v>
      </c>
      <c r="BN488" s="425">
        <v>2032</v>
      </c>
      <c r="BO488" s="371">
        <f t="shared" si="1053"/>
        <v>0</v>
      </c>
      <c r="BP488" s="372">
        <f t="shared" si="1054"/>
        <v>0</v>
      </c>
      <c r="BQ488" s="426">
        <v>7</v>
      </c>
      <c r="BR488" s="425">
        <v>12</v>
      </c>
      <c r="BS488" s="371">
        <f t="shared" si="1055"/>
        <v>0</v>
      </c>
      <c r="BT488" s="372">
        <f t="shared" si="1056"/>
        <v>0</v>
      </c>
      <c r="BU488" s="426"/>
      <c r="BV488" s="425"/>
      <c r="BW488" s="371">
        <f t="shared" si="1057"/>
        <v>0</v>
      </c>
      <c r="BX488" s="423">
        <f t="shared" si="1058"/>
        <v>0</v>
      </c>
      <c r="BY488" s="358">
        <f t="shared" si="1059"/>
        <v>1909</v>
      </c>
      <c r="BZ488" s="372">
        <f t="shared" si="1060"/>
        <v>2044</v>
      </c>
      <c r="CA488" s="358">
        <f t="shared" si="1061"/>
        <v>0</v>
      </c>
      <c r="CB488" s="372">
        <f t="shared" si="1062"/>
        <v>0</v>
      </c>
      <c r="CC488" s="427">
        <v>4.8</v>
      </c>
      <c r="CD488" s="510">
        <v>4.7</v>
      </c>
      <c r="CE488" s="371">
        <f t="shared" ref="CE488:CF489" si="1138">IF(BM488&gt;0,(BM488*CC488),)</f>
        <v>9129.6</v>
      </c>
      <c r="CF488" s="372">
        <f t="shared" si="1138"/>
        <v>9550.4</v>
      </c>
      <c r="CG488" s="426">
        <v>6.7</v>
      </c>
      <c r="CH488" s="510">
        <v>8</v>
      </c>
      <c r="CI488" s="371">
        <f t="shared" si="1063"/>
        <v>46.9</v>
      </c>
      <c r="CJ488" s="372">
        <f t="shared" si="1064"/>
        <v>96</v>
      </c>
      <c r="CK488" s="426"/>
      <c r="CL488" s="446"/>
      <c r="CM488" s="371">
        <f t="shared" si="1021"/>
        <v>0</v>
      </c>
      <c r="CN488" s="372">
        <f t="shared" si="1022"/>
        <v>0</v>
      </c>
      <c r="CO488" s="371">
        <f t="shared" si="1023"/>
        <v>4.8069669984284964</v>
      </c>
      <c r="CP488" s="372">
        <f t="shared" si="1024"/>
        <v>4.7193737769080233</v>
      </c>
      <c r="CQ488" s="371">
        <f t="shared" si="1025"/>
        <v>9176.5</v>
      </c>
      <c r="CR488" s="372">
        <f t="shared" si="1026"/>
        <v>9646.4</v>
      </c>
      <c r="CS488" s="426"/>
      <c r="CT488" s="510"/>
      <c r="CU488" s="371">
        <f t="shared" si="1027"/>
        <v>0</v>
      </c>
      <c r="CV488" s="372">
        <f t="shared" si="1028"/>
        <v>0</v>
      </c>
      <c r="CW488" s="426"/>
      <c r="CX488" s="510"/>
      <c r="CY488" s="371">
        <f t="shared" si="1029"/>
        <v>0</v>
      </c>
      <c r="CZ488" s="372">
        <f t="shared" si="1030"/>
        <v>0</v>
      </c>
      <c r="DA488" s="421"/>
      <c r="DB488" s="420"/>
      <c r="DC488" s="371">
        <f t="shared" si="1031"/>
        <v>0</v>
      </c>
      <c r="DD488" s="372">
        <f t="shared" si="1032"/>
        <v>0</v>
      </c>
      <c r="DE488" s="371">
        <f t="shared" si="1033"/>
        <v>0</v>
      </c>
      <c r="DF488" s="372">
        <f t="shared" si="1034"/>
        <v>0</v>
      </c>
      <c r="DG488" s="371">
        <f t="shared" si="1035"/>
        <v>0</v>
      </c>
      <c r="DH488" s="372">
        <f t="shared" si="1036"/>
        <v>0</v>
      </c>
      <c r="DI488" s="371">
        <f t="shared" si="1037"/>
        <v>2709</v>
      </c>
      <c r="DJ488" s="372">
        <f t="shared" si="1038"/>
        <v>2857</v>
      </c>
      <c r="DK488" s="371">
        <f t="shared" si="1039"/>
        <v>0</v>
      </c>
      <c r="DL488" s="372">
        <f t="shared" si="1040"/>
        <v>0</v>
      </c>
      <c r="DM488" s="371">
        <f t="shared" si="1041"/>
        <v>4.7163159837578439</v>
      </c>
      <c r="DN488" s="372">
        <f t="shared" si="1042"/>
        <v>4.6569478473923693</v>
      </c>
      <c r="DO488" s="371">
        <f t="shared" si="1043"/>
        <v>12776.5</v>
      </c>
      <c r="DP488" s="372">
        <f t="shared" si="1044"/>
        <v>13304.9</v>
      </c>
      <c r="DQ488" s="371">
        <f t="shared" si="1045"/>
        <v>0</v>
      </c>
      <c r="DR488" s="372">
        <f t="shared" si="1046"/>
        <v>0</v>
      </c>
      <c r="DS488" s="371">
        <f t="shared" si="1047"/>
        <v>0</v>
      </c>
      <c r="DT488" s="372">
        <f t="shared" si="1048"/>
        <v>0</v>
      </c>
      <c r="DU488" s="424">
        <v>815</v>
      </c>
      <c r="DV488" s="425">
        <v>746</v>
      </c>
      <c r="DW488" s="371">
        <f t="shared" si="1049"/>
        <v>0</v>
      </c>
      <c r="DX488" s="372">
        <f t="shared" si="1050"/>
        <v>0</v>
      </c>
      <c r="DY488" s="426">
        <v>50</v>
      </c>
      <c r="DZ488" s="425">
        <v>67</v>
      </c>
      <c r="EA488" s="371">
        <f t="shared" si="1013"/>
        <v>0</v>
      </c>
      <c r="EB488" s="372">
        <f t="shared" si="1014"/>
        <v>0</v>
      </c>
      <c r="EC488" s="426"/>
      <c r="ED488" s="425"/>
      <c r="EE488" s="371">
        <f t="shared" si="1015"/>
        <v>0</v>
      </c>
      <c r="EF488" s="372">
        <f t="shared" si="1016"/>
        <v>0</v>
      </c>
      <c r="EG488" s="358">
        <f t="shared" si="1017"/>
        <v>865</v>
      </c>
      <c r="EH488" s="372">
        <f t="shared" si="1018"/>
        <v>813</v>
      </c>
      <c r="EI488" s="358">
        <f t="shared" si="1019"/>
        <v>0</v>
      </c>
      <c r="EJ488" s="372">
        <f t="shared" si="1020"/>
        <v>0</v>
      </c>
      <c r="EK488" s="427">
        <v>3.7</v>
      </c>
      <c r="EL488" s="510">
        <v>3.8</v>
      </c>
      <c r="EM488" s="371">
        <f t="shared" si="1065"/>
        <v>3015.5</v>
      </c>
      <c r="EN488" s="372">
        <f t="shared" si="1066"/>
        <v>2834.7999999999997</v>
      </c>
      <c r="EO488" s="426">
        <v>3.5</v>
      </c>
      <c r="EP488" s="510">
        <v>3.1</v>
      </c>
      <c r="EQ488" s="371">
        <f t="shared" si="1051"/>
        <v>175</v>
      </c>
      <c r="ER488" s="372">
        <f t="shared" si="1052"/>
        <v>207.70000000000002</v>
      </c>
      <c r="ES488" s="426"/>
      <c r="ET488" s="446"/>
      <c r="EU488" s="371">
        <f t="shared" si="1101"/>
        <v>0</v>
      </c>
      <c r="EV488" s="372">
        <f t="shared" si="1102"/>
        <v>0</v>
      </c>
      <c r="EW488" s="371">
        <f t="shared" si="1114"/>
        <v>3.6884393063583816</v>
      </c>
      <c r="EX488" s="372">
        <f t="shared" si="1114"/>
        <v>3.7423124231242308</v>
      </c>
      <c r="EY488" s="371">
        <f t="shared" si="1115"/>
        <v>3190.5</v>
      </c>
      <c r="EZ488" s="372">
        <f t="shared" si="1115"/>
        <v>3042.4999999999995</v>
      </c>
      <c r="FA488" s="426"/>
      <c r="FB488" s="510"/>
      <c r="FC488" s="371">
        <f t="shared" si="1116"/>
        <v>0</v>
      </c>
      <c r="FD488" s="372">
        <f t="shared" si="1116"/>
        <v>0</v>
      </c>
      <c r="FE488" s="426"/>
      <c r="FF488" s="510"/>
      <c r="FG488" s="371">
        <f t="shared" si="1117"/>
        <v>0</v>
      </c>
      <c r="FH488" s="372">
        <f t="shared" si="1117"/>
        <v>0</v>
      </c>
      <c r="FI488" s="421"/>
      <c r="FJ488" s="420"/>
      <c r="FK488" s="371">
        <f t="shared" si="1118"/>
        <v>0</v>
      </c>
      <c r="FL488" s="372">
        <f t="shared" si="1118"/>
        <v>0</v>
      </c>
      <c r="FM488" s="371">
        <f t="shared" si="1119"/>
        <v>0</v>
      </c>
      <c r="FN488" s="372">
        <f t="shared" si="1119"/>
        <v>0</v>
      </c>
      <c r="FO488" s="371">
        <f t="shared" si="1120"/>
        <v>0</v>
      </c>
      <c r="FP488" s="372">
        <f t="shared" si="1120"/>
        <v>0</v>
      </c>
      <c r="FQ488" s="424">
        <v>191</v>
      </c>
      <c r="FR488" s="425">
        <v>190</v>
      </c>
      <c r="FS488" s="371">
        <f t="shared" si="1121"/>
        <v>0</v>
      </c>
      <c r="FT488" s="372">
        <f t="shared" si="1121"/>
        <v>0</v>
      </c>
      <c r="FU488" s="426">
        <v>7.5</v>
      </c>
      <c r="FV488" s="510">
        <v>5.2</v>
      </c>
      <c r="FW488" s="371">
        <f t="shared" si="1122"/>
        <v>1432.5</v>
      </c>
      <c r="FX488" s="372">
        <f t="shared" si="1122"/>
        <v>988</v>
      </c>
      <c r="FY488" s="426"/>
      <c r="FZ488" s="425"/>
      <c r="GA488" s="371">
        <f t="shared" si="1123"/>
        <v>0</v>
      </c>
      <c r="GB488" s="372">
        <f t="shared" si="1123"/>
        <v>0</v>
      </c>
      <c r="GC488" s="406">
        <f t="shared" si="1105"/>
        <v>3517</v>
      </c>
      <c r="GD488" s="372">
        <f t="shared" si="1105"/>
        <v>3591</v>
      </c>
      <c r="GE488" s="371">
        <f t="shared" si="1105"/>
        <v>0</v>
      </c>
      <c r="GF488" s="372">
        <f t="shared" si="1105"/>
        <v>0</v>
      </c>
      <c r="GG488" s="371">
        <f t="shared" si="1124"/>
        <v>15745.1</v>
      </c>
      <c r="GH488" s="372">
        <f t="shared" si="1124"/>
        <v>16043.699999999999</v>
      </c>
      <c r="GI488" s="371" t="str">
        <f t="shared" si="1125"/>
        <v/>
      </c>
      <c r="GJ488" s="372" t="str">
        <f t="shared" si="1125"/>
        <v/>
      </c>
      <c r="GK488" s="406">
        <f t="shared" si="1106"/>
        <v>57</v>
      </c>
      <c r="GL488" s="372">
        <f t="shared" si="1106"/>
        <v>79</v>
      </c>
      <c r="GM488" s="371">
        <f t="shared" si="1106"/>
        <v>0</v>
      </c>
      <c r="GN488" s="372">
        <f t="shared" si="1106"/>
        <v>0</v>
      </c>
      <c r="GO488" s="371">
        <f t="shared" si="1126"/>
        <v>221.9</v>
      </c>
      <c r="GP488" s="372">
        <f t="shared" si="1126"/>
        <v>303.70000000000005</v>
      </c>
      <c r="GQ488" s="371">
        <f t="shared" si="1127"/>
        <v>0</v>
      </c>
      <c r="GR488" s="372">
        <f t="shared" si="1127"/>
        <v>0</v>
      </c>
      <c r="GS488" s="406">
        <f t="shared" si="1107"/>
        <v>3574</v>
      </c>
      <c r="GT488" s="372">
        <f t="shared" si="1107"/>
        <v>3670</v>
      </c>
      <c r="GU488" s="371">
        <f t="shared" si="1107"/>
        <v>0</v>
      </c>
      <c r="GV488" s="372">
        <f t="shared" si="1103"/>
        <v>0</v>
      </c>
      <c r="GW488" s="371">
        <f t="shared" si="1128"/>
        <v>15967</v>
      </c>
      <c r="GX488" s="372">
        <f t="shared" si="1128"/>
        <v>16347.4</v>
      </c>
      <c r="GY488" s="371" t="str">
        <f t="shared" si="1128"/>
        <v/>
      </c>
      <c r="GZ488" s="372" t="str">
        <f t="shared" si="1113"/>
        <v/>
      </c>
      <c r="HA488" s="406">
        <f t="shared" si="1108"/>
        <v>0</v>
      </c>
      <c r="HB488" s="372">
        <f t="shared" si="1108"/>
        <v>0</v>
      </c>
      <c r="HC488" s="371">
        <f t="shared" si="1108"/>
        <v>0</v>
      </c>
      <c r="HD488" s="372">
        <f t="shared" si="1104"/>
        <v>0</v>
      </c>
      <c r="HE488" s="371" t="str">
        <f t="shared" si="1109"/>
        <v/>
      </c>
      <c r="HF488" s="372" t="str">
        <f t="shared" si="1109"/>
        <v/>
      </c>
      <c r="HG488" s="371" t="str">
        <f t="shared" si="1129"/>
        <v/>
      </c>
      <c r="HH488" s="372" t="str">
        <f t="shared" si="1129"/>
        <v/>
      </c>
      <c r="HI488" s="406">
        <f t="shared" si="1130"/>
        <v>17399.5</v>
      </c>
      <c r="HJ488" s="372">
        <f t="shared" si="1130"/>
        <v>17335.400000000001</v>
      </c>
      <c r="HK488" s="371" t="str">
        <f t="shared" si="1131"/>
        <v/>
      </c>
      <c r="HL488" s="371" t="str">
        <f t="shared" si="1131"/>
        <v/>
      </c>
    </row>
    <row r="489" spans="1:220" ht="15">
      <c r="A489" s="501" t="s">
        <v>75</v>
      </c>
      <c r="B489" s="501" t="s">
        <v>59</v>
      </c>
      <c r="C489" s="49"/>
      <c r="D489" s="499">
        <v>237525</v>
      </c>
      <c r="E489" s="502">
        <v>3</v>
      </c>
      <c r="F489" s="676">
        <v>1400</v>
      </c>
      <c r="G489" s="420">
        <v>1358</v>
      </c>
      <c r="H489" s="421">
        <v>3</v>
      </c>
      <c r="I489" s="422">
        <v>7</v>
      </c>
      <c r="J489" s="371">
        <f t="shared" si="1071"/>
        <v>1397</v>
      </c>
      <c r="K489" s="372">
        <f t="shared" si="1072"/>
        <v>1351</v>
      </c>
      <c r="L489" s="420">
        <v>120</v>
      </c>
      <c r="M489" s="371">
        <f t="shared" si="1073"/>
        <v>1397</v>
      </c>
      <c r="N489" s="372">
        <f t="shared" si="1074"/>
        <v>1351</v>
      </c>
      <c r="O489" s="371">
        <f t="shared" si="1075"/>
        <v>0</v>
      </c>
      <c r="P489" s="372">
        <f t="shared" si="1076"/>
        <v>0</v>
      </c>
      <c r="Q489" s="424">
        <v>348</v>
      </c>
      <c r="R489" s="425">
        <v>330</v>
      </c>
      <c r="S489" s="371">
        <f t="shared" si="1077"/>
        <v>0</v>
      </c>
      <c r="T489" s="372">
        <f t="shared" si="1078"/>
        <v>0</v>
      </c>
      <c r="U489" s="426">
        <v>0</v>
      </c>
      <c r="V489" s="425"/>
      <c r="W489" s="371">
        <f t="shared" si="1079"/>
        <v>0</v>
      </c>
      <c r="X489" s="372">
        <f t="shared" si="1080"/>
        <v>0</v>
      </c>
      <c r="Y489" s="426"/>
      <c r="Z489" s="425"/>
      <c r="AA489" s="371">
        <f t="shared" si="1081"/>
        <v>0</v>
      </c>
      <c r="AB489" s="372">
        <f t="shared" si="1082"/>
        <v>0</v>
      </c>
      <c r="AC489" s="358">
        <f t="shared" si="1083"/>
        <v>348</v>
      </c>
      <c r="AD489" s="372">
        <f t="shared" si="1084"/>
        <v>330</v>
      </c>
      <c r="AE489" s="358">
        <f t="shared" si="1085"/>
        <v>0</v>
      </c>
      <c r="AF489" s="372">
        <f t="shared" si="1086"/>
        <v>0</v>
      </c>
      <c r="AG489" s="427">
        <v>4.8</v>
      </c>
      <c r="AH489" s="420">
        <v>4.7</v>
      </c>
      <c r="AI489" s="371">
        <f t="shared" si="1087"/>
        <v>1670.3999999999999</v>
      </c>
      <c r="AJ489" s="372">
        <f t="shared" si="1088"/>
        <v>1551</v>
      </c>
      <c r="AK489" s="426">
        <v>0</v>
      </c>
      <c r="AL489" s="420"/>
      <c r="AM489" s="371">
        <f t="shared" si="1089"/>
        <v>0</v>
      </c>
      <c r="AN489" s="372">
        <f t="shared" si="1090"/>
        <v>0</v>
      </c>
      <c r="AO489" s="426"/>
      <c r="AP489" s="446"/>
      <c r="AQ489" s="371">
        <f t="shared" si="1091"/>
        <v>0</v>
      </c>
      <c r="AR489" s="372">
        <f t="shared" si="1092"/>
        <v>0</v>
      </c>
      <c r="AS489" s="371">
        <f t="shared" si="1093"/>
        <v>4.8</v>
      </c>
      <c r="AT489" s="372">
        <f t="shared" si="1094"/>
        <v>4.7</v>
      </c>
      <c r="AU489" s="371">
        <f t="shared" si="1095"/>
        <v>1670.3999999999999</v>
      </c>
      <c r="AV489" s="372">
        <f t="shared" si="1096"/>
        <v>1551</v>
      </c>
      <c r="AW489" s="426"/>
      <c r="AX489" s="510"/>
      <c r="AY489" s="371">
        <f t="shared" si="1097"/>
        <v>0</v>
      </c>
      <c r="AZ489" s="372">
        <f t="shared" si="1098"/>
        <v>0</v>
      </c>
      <c r="BA489" s="426"/>
      <c r="BB489" s="510"/>
      <c r="BC489" s="371">
        <f t="shared" si="1099"/>
        <v>0</v>
      </c>
      <c r="BD489" s="372">
        <f t="shared" si="1100"/>
        <v>0</v>
      </c>
      <c r="BE489" s="421"/>
      <c r="BF489" s="420"/>
      <c r="BG489" s="371">
        <f t="shared" si="1132"/>
        <v>0</v>
      </c>
      <c r="BH489" s="372">
        <f t="shared" si="1133"/>
        <v>0</v>
      </c>
      <c r="BI489" s="371">
        <f t="shared" si="1134"/>
        <v>0</v>
      </c>
      <c r="BJ489" s="372">
        <f t="shared" si="1135"/>
        <v>0</v>
      </c>
      <c r="BK489" s="371">
        <f t="shared" si="1136"/>
        <v>0</v>
      </c>
      <c r="BL489" s="372">
        <f t="shared" si="1137"/>
        <v>0</v>
      </c>
      <c r="BM489" s="431">
        <v>579</v>
      </c>
      <c r="BN489" s="425">
        <v>582</v>
      </c>
      <c r="BO489" s="371">
        <f t="shared" si="1053"/>
        <v>0</v>
      </c>
      <c r="BP489" s="372">
        <f t="shared" si="1054"/>
        <v>0</v>
      </c>
      <c r="BQ489" s="426">
        <v>12</v>
      </c>
      <c r="BR489" s="425">
        <v>11</v>
      </c>
      <c r="BS489" s="371">
        <f t="shared" si="1055"/>
        <v>0</v>
      </c>
      <c r="BT489" s="372">
        <f t="shared" si="1056"/>
        <v>0</v>
      </c>
      <c r="BU489" s="426"/>
      <c r="BV489" s="425"/>
      <c r="BW489" s="371">
        <f t="shared" si="1057"/>
        <v>0</v>
      </c>
      <c r="BX489" s="423">
        <f t="shared" si="1058"/>
        <v>0</v>
      </c>
      <c r="BY489" s="358">
        <f t="shared" si="1059"/>
        <v>591</v>
      </c>
      <c r="BZ489" s="372">
        <f t="shared" si="1060"/>
        <v>593</v>
      </c>
      <c r="CA489" s="358">
        <f t="shared" si="1061"/>
        <v>0</v>
      </c>
      <c r="CB489" s="372">
        <f t="shared" si="1062"/>
        <v>0</v>
      </c>
      <c r="CC489" s="427">
        <v>5.8</v>
      </c>
      <c r="CD489" s="510">
        <v>5.7</v>
      </c>
      <c r="CE489" s="371">
        <f t="shared" si="1138"/>
        <v>3358.2</v>
      </c>
      <c r="CF489" s="372">
        <f t="shared" si="1138"/>
        <v>3317.4</v>
      </c>
      <c r="CG489" s="426">
        <v>9.8000000000000007</v>
      </c>
      <c r="CH489" s="510">
        <v>8.6999999999999993</v>
      </c>
      <c r="CI489" s="371">
        <f t="shared" si="1063"/>
        <v>117.60000000000001</v>
      </c>
      <c r="CJ489" s="372">
        <f t="shared" si="1064"/>
        <v>95.699999999999989</v>
      </c>
      <c r="CK489" s="426"/>
      <c r="CL489" s="446"/>
      <c r="CM489" s="371">
        <f t="shared" si="1021"/>
        <v>0</v>
      </c>
      <c r="CN489" s="372">
        <f t="shared" si="1022"/>
        <v>0</v>
      </c>
      <c r="CO489" s="371">
        <f t="shared" si="1023"/>
        <v>5.8812182741116743</v>
      </c>
      <c r="CP489" s="372">
        <f t="shared" si="1024"/>
        <v>5.7556492411467115</v>
      </c>
      <c r="CQ489" s="371">
        <f t="shared" si="1025"/>
        <v>3475.7999999999997</v>
      </c>
      <c r="CR489" s="372">
        <f t="shared" si="1026"/>
        <v>3413.1</v>
      </c>
      <c r="CS489" s="426"/>
      <c r="CT489" s="510"/>
      <c r="CU489" s="371">
        <f t="shared" si="1027"/>
        <v>0</v>
      </c>
      <c r="CV489" s="372">
        <f t="shared" si="1028"/>
        <v>0</v>
      </c>
      <c r="CW489" s="426"/>
      <c r="CX489" s="510"/>
      <c r="CY489" s="371">
        <f t="shared" si="1029"/>
        <v>0</v>
      </c>
      <c r="CZ489" s="372">
        <f t="shared" si="1030"/>
        <v>0</v>
      </c>
      <c r="DA489" s="421"/>
      <c r="DB489" s="420"/>
      <c r="DC489" s="371">
        <f t="shared" si="1031"/>
        <v>0</v>
      </c>
      <c r="DD489" s="372">
        <f t="shared" si="1032"/>
        <v>0</v>
      </c>
      <c r="DE489" s="371">
        <f t="shared" si="1033"/>
        <v>0</v>
      </c>
      <c r="DF489" s="372">
        <f t="shared" si="1034"/>
        <v>0</v>
      </c>
      <c r="DG489" s="371">
        <f t="shared" si="1035"/>
        <v>0</v>
      </c>
      <c r="DH489" s="372">
        <f t="shared" si="1036"/>
        <v>0</v>
      </c>
      <c r="DI489" s="371">
        <f t="shared" si="1037"/>
        <v>939</v>
      </c>
      <c r="DJ489" s="372">
        <f t="shared" si="1038"/>
        <v>923</v>
      </c>
      <c r="DK489" s="371">
        <f t="shared" si="1039"/>
        <v>0</v>
      </c>
      <c r="DL489" s="372">
        <f t="shared" si="1040"/>
        <v>0</v>
      </c>
      <c r="DM489" s="371">
        <f t="shared" si="1041"/>
        <v>5.4805111821086259</v>
      </c>
      <c r="DN489" s="372">
        <f t="shared" si="1042"/>
        <v>5.3782231852654387</v>
      </c>
      <c r="DO489" s="371">
        <f t="shared" si="1043"/>
        <v>5146.2</v>
      </c>
      <c r="DP489" s="372">
        <f t="shared" si="1044"/>
        <v>4964.1000000000004</v>
      </c>
      <c r="DQ489" s="371">
        <f t="shared" si="1045"/>
        <v>0</v>
      </c>
      <c r="DR489" s="372">
        <f t="shared" si="1046"/>
        <v>0</v>
      </c>
      <c r="DS489" s="371">
        <f t="shared" si="1047"/>
        <v>0</v>
      </c>
      <c r="DT489" s="372">
        <f t="shared" si="1048"/>
        <v>0</v>
      </c>
      <c r="DU489" s="424">
        <v>314</v>
      </c>
      <c r="DV489" s="425">
        <v>291</v>
      </c>
      <c r="DW489" s="371">
        <f t="shared" si="1049"/>
        <v>0</v>
      </c>
      <c r="DX489" s="372">
        <f t="shared" si="1050"/>
        <v>0</v>
      </c>
      <c r="DY489" s="426">
        <v>41</v>
      </c>
      <c r="DZ489" s="425">
        <v>57</v>
      </c>
      <c r="EA489" s="371">
        <f t="shared" si="1013"/>
        <v>0</v>
      </c>
      <c r="EB489" s="372">
        <f t="shared" si="1014"/>
        <v>0</v>
      </c>
      <c r="EC489" s="426"/>
      <c r="ED489" s="425"/>
      <c r="EE489" s="371">
        <f t="shared" si="1015"/>
        <v>0</v>
      </c>
      <c r="EF489" s="372">
        <f t="shared" si="1016"/>
        <v>0</v>
      </c>
      <c r="EG489" s="358">
        <f t="shared" si="1017"/>
        <v>355</v>
      </c>
      <c r="EH489" s="372">
        <f t="shared" si="1018"/>
        <v>348</v>
      </c>
      <c r="EI489" s="358">
        <f t="shared" si="1019"/>
        <v>0</v>
      </c>
      <c r="EJ489" s="372">
        <f t="shared" si="1020"/>
        <v>0</v>
      </c>
      <c r="EK489" s="427">
        <v>4.3</v>
      </c>
      <c r="EL489" s="510">
        <v>4.3</v>
      </c>
      <c r="EM489" s="371">
        <f t="shared" si="1065"/>
        <v>1350.2</v>
      </c>
      <c r="EN489" s="372">
        <f t="shared" si="1066"/>
        <v>1251.3</v>
      </c>
      <c r="EO489" s="426">
        <v>4</v>
      </c>
      <c r="EP489" s="510">
        <v>5.0999999999999996</v>
      </c>
      <c r="EQ489" s="371">
        <f t="shared" si="1051"/>
        <v>164</v>
      </c>
      <c r="ER489" s="372">
        <f t="shared" si="1052"/>
        <v>290.7</v>
      </c>
      <c r="ES489" s="426"/>
      <c r="ET489" s="446"/>
      <c r="EU489" s="371">
        <f t="shared" si="1101"/>
        <v>0</v>
      </c>
      <c r="EV489" s="372">
        <f t="shared" si="1102"/>
        <v>0</v>
      </c>
      <c r="EW489" s="371">
        <f t="shared" si="1114"/>
        <v>4.2653521126760561</v>
      </c>
      <c r="EX489" s="372">
        <f t="shared" si="1114"/>
        <v>4.431034482758621</v>
      </c>
      <c r="EY489" s="371">
        <f t="shared" si="1115"/>
        <v>1514.1999999999998</v>
      </c>
      <c r="EZ489" s="372">
        <f t="shared" si="1115"/>
        <v>1542</v>
      </c>
      <c r="FA489" s="426"/>
      <c r="FB489" s="510"/>
      <c r="FC489" s="371">
        <f t="shared" si="1116"/>
        <v>0</v>
      </c>
      <c r="FD489" s="372">
        <f t="shared" si="1116"/>
        <v>0</v>
      </c>
      <c r="FE489" s="426"/>
      <c r="FF489" s="510"/>
      <c r="FG489" s="371">
        <f t="shared" si="1117"/>
        <v>0</v>
      </c>
      <c r="FH489" s="372">
        <f t="shared" si="1117"/>
        <v>0</v>
      </c>
      <c r="FI489" s="421"/>
      <c r="FJ489" s="420"/>
      <c r="FK489" s="371">
        <f t="shared" si="1118"/>
        <v>0</v>
      </c>
      <c r="FL489" s="372">
        <f t="shared" si="1118"/>
        <v>0</v>
      </c>
      <c r="FM489" s="371">
        <f t="shared" si="1119"/>
        <v>0</v>
      </c>
      <c r="FN489" s="372">
        <f t="shared" si="1119"/>
        <v>0</v>
      </c>
      <c r="FO489" s="371">
        <f t="shared" si="1120"/>
        <v>0</v>
      </c>
      <c r="FP489" s="372">
        <f t="shared" si="1120"/>
        <v>0</v>
      </c>
      <c r="FQ489" s="424">
        <v>103</v>
      </c>
      <c r="FR489" s="425">
        <v>80</v>
      </c>
      <c r="FS489" s="371">
        <f t="shared" si="1121"/>
        <v>0</v>
      </c>
      <c r="FT489" s="372">
        <f t="shared" si="1121"/>
        <v>0</v>
      </c>
      <c r="FU489" s="426">
        <v>7.5</v>
      </c>
      <c r="FV489" s="510">
        <v>5.2</v>
      </c>
      <c r="FW489" s="371">
        <f t="shared" si="1122"/>
        <v>772.5</v>
      </c>
      <c r="FX489" s="372">
        <f t="shared" si="1122"/>
        <v>416</v>
      </c>
      <c r="FY489" s="426"/>
      <c r="FZ489" s="425"/>
      <c r="GA489" s="371">
        <f t="shared" si="1123"/>
        <v>0</v>
      </c>
      <c r="GB489" s="372">
        <f t="shared" si="1123"/>
        <v>0</v>
      </c>
      <c r="GC489" s="406">
        <f t="shared" si="1105"/>
        <v>1241</v>
      </c>
      <c r="GD489" s="372">
        <f t="shared" si="1105"/>
        <v>1203</v>
      </c>
      <c r="GE489" s="371">
        <f t="shared" si="1105"/>
        <v>0</v>
      </c>
      <c r="GF489" s="372">
        <f t="shared" si="1105"/>
        <v>0</v>
      </c>
      <c r="GG489" s="371">
        <f t="shared" si="1124"/>
        <v>6378.7999999999993</v>
      </c>
      <c r="GH489" s="372">
        <f t="shared" si="1124"/>
        <v>6119.7</v>
      </c>
      <c r="GI489" s="371" t="str">
        <f t="shared" si="1125"/>
        <v/>
      </c>
      <c r="GJ489" s="372" t="str">
        <f t="shared" si="1125"/>
        <v/>
      </c>
      <c r="GK489" s="406">
        <f t="shared" si="1106"/>
        <v>53</v>
      </c>
      <c r="GL489" s="372">
        <f t="shared" si="1106"/>
        <v>68</v>
      </c>
      <c r="GM489" s="371">
        <f t="shared" si="1106"/>
        <v>0</v>
      </c>
      <c r="GN489" s="372">
        <f t="shared" si="1106"/>
        <v>0</v>
      </c>
      <c r="GO489" s="371">
        <f t="shared" si="1126"/>
        <v>281.60000000000002</v>
      </c>
      <c r="GP489" s="372">
        <f t="shared" si="1126"/>
        <v>386.4</v>
      </c>
      <c r="GQ489" s="371">
        <f t="shared" si="1127"/>
        <v>0</v>
      </c>
      <c r="GR489" s="372">
        <f t="shared" si="1127"/>
        <v>0</v>
      </c>
      <c r="GS489" s="406">
        <f t="shared" si="1107"/>
        <v>1294</v>
      </c>
      <c r="GT489" s="372">
        <f t="shared" si="1107"/>
        <v>1271</v>
      </c>
      <c r="GU489" s="371">
        <f t="shared" si="1107"/>
        <v>0</v>
      </c>
      <c r="GV489" s="372">
        <f t="shared" si="1103"/>
        <v>0</v>
      </c>
      <c r="GW489" s="371">
        <f t="shared" si="1128"/>
        <v>6660.4</v>
      </c>
      <c r="GX489" s="372">
        <f t="shared" si="1128"/>
        <v>6506.0999999999995</v>
      </c>
      <c r="GY489" s="371" t="str">
        <f t="shared" si="1128"/>
        <v/>
      </c>
      <c r="GZ489" s="372" t="str">
        <f t="shared" si="1113"/>
        <v/>
      </c>
      <c r="HA489" s="406">
        <f t="shared" si="1108"/>
        <v>0</v>
      </c>
      <c r="HB489" s="372">
        <f t="shared" si="1108"/>
        <v>0</v>
      </c>
      <c r="HC489" s="371">
        <f t="shared" si="1108"/>
        <v>0</v>
      </c>
      <c r="HD489" s="372">
        <f t="shared" si="1104"/>
        <v>0</v>
      </c>
      <c r="HE489" s="371" t="str">
        <f t="shared" si="1109"/>
        <v/>
      </c>
      <c r="HF489" s="372" t="str">
        <f t="shared" si="1109"/>
        <v/>
      </c>
      <c r="HG489" s="371" t="str">
        <f t="shared" si="1129"/>
        <v/>
      </c>
      <c r="HH489" s="372" t="str">
        <f t="shared" si="1129"/>
        <v/>
      </c>
      <c r="HI489" s="406">
        <f t="shared" si="1130"/>
        <v>7432.9</v>
      </c>
      <c r="HJ489" s="372">
        <f t="shared" si="1130"/>
        <v>6922.1</v>
      </c>
      <c r="HK489" s="371" t="str">
        <f t="shared" si="1131"/>
        <v/>
      </c>
      <c r="HL489" s="371" t="str">
        <f t="shared" si="1131"/>
        <v/>
      </c>
    </row>
    <row r="490" spans="1:220" ht="15">
      <c r="A490" s="501" t="s">
        <v>75</v>
      </c>
      <c r="B490" s="501" t="s">
        <v>62</v>
      </c>
      <c r="C490" s="49"/>
      <c r="D490" s="499">
        <v>237367</v>
      </c>
      <c r="E490" s="502">
        <v>5</v>
      </c>
      <c r="F490" s="676">
        <v>645</v>
      </c>
      <c r="G490" s="420">
        <v>616</v>
      </c>
      <c r="H490" s="421">
        <v>5</v>
      </c>
      <c r="I490" s="422">
        <v>12</v>
      </c>
      <c r="J490" s="371">
        <f t="shared" si="1071"/>
        <v>640</v>
      </c>
      <c r="K490" s="372">
        <f t="shared" si="1072"/>
        <v>604</v>
      </c>
      <c r="L490" s="420">
        <v>120</v>
      </c>
      <c r="M490" s="371">
        <f t="shared" si="1073"/>
        <v>640</v>
      </c>
      <c r="N490" s="372">
        <f t="shared" si="1074"/>
        <v>604</v>
      </c>
      <c r="O490" s="371">
        <f t="shared" si="1075"/>
        <v>0</v>
      </c>
      <c r="P490" s="372">
        <f t="shared" si="1076"/>
        <v>0</v>
      </c>
      <c r="Q490" s="424">
        <v>120</v>
      </c>
      <c r="R490" s="425">
        <v>109</v>
      </c>
      <c r="S490" s="371">
        <f t="shared" si="1077"/>
        <v>0</v>
      </c>
      <c r="T490" s="372">
        <f t="shared" si="1078"/>
        <v>0</v>
      </c>
      <c r="U490" s="426">
        <v>0</v>
      </c>
      <c r="V490" s="425"/>
      <c r="W490" s="371">
        <f t="shared" si="1079"/>
        <v>0</v>
      </c>
      <c r="X490" s="372">
        <f t="shared" si="1080"/>
        <v>0</v>
      </c>
      <c r="Y490" s="426"/>
      <c r="Z490" s="425"/>
      <c r="AA490" s="371">
        <f t="shared" si="1081"/>
        <v>0</v>
      </c>
      <c r="AB490" s="372">
        <f t="shared" si="1082"/>
        <v>0</v>
      </c>
      <c r="AC490" s="358">
        <f t="shared" si="1083"/>
        <v>120</v>
      </c>
      <c r="AD490" s="372">
        <f t="shared" si="1084"/>
        <v>109</v>
      </c>
      <c r="AE490" s="358">
        <f t="shared" si="1085"/>
        <v>0</v>
      </c>
      <c r="AF490" s="372">
        <f t="shared" si="1086"/>
        <v>0</v>
      </c>
      <c r="AG490" s="427">
        <v>4.8</v>
      </c>
      <c r="AH490" s="420">
        <v>4.7</v>
      </c>
      <c r="AI490" s="371">
        <f t="shared" si="1087"/>
        <v>576</v>
      </c>
      <c r="AJ490" s="372">
        <f t="shared" si="1088"/>
        <v>512.30000000000007</v>
      </c>
      <c r="AK490" s="426">
        <v>0</v>
      </c>
      <c r="AL490" s="420"/>
      <c r="AM490" s="371">
        <f t="shared" si="1089"/>
        <v>0</v>
      </c>
      <c r="AN490" s="372">
        <f t="shared" si="1090"/>
        <v>0</v>
      </c>
      <c r="AO490" s="426"/>
      <c r="AP490" s="446"/>
      <c r="AQ490" s="371">
        <f t="shared" si="1091"/>
        <v>0</v>
      </c>
      <c r="AR490" s="372">
        <f t="shared" si="1092"/>
        <v>0</v>
      </c>
      <c r="AS490" s="371">
        <f t="shared" si="1093"/>
        <v>4.8</v>
      </c>
      <c r="AT490" s="372">
        <f t="shared" si="1094"/>
        <v>4.7000000000000011</v>
      </c>
      <c r="AU490" s="371">
        <f t="shared" si="1095"/>
        <v>576</v>
      </c>
      <c r="AV490" s="372">
        <f t="shared" si="1096"/>
        <v>512.30000000000007</v>
      </c>
      <c r="AW490" s="426"/>
      <c r="AX490" s="510"/>
      <c r="AY490" s="371">
        <f t="shared" si="1097"/>
        <v>0</v>
      </c>
      <c r="AZ490" s="372">
        <f t="shared" si="1098"/>
        <v>0</v>
      </c>
      <c r="BA490" s="426"/>
      <c r="BB490" s="510"/>
      <c r="BC490" s="371">
        <f t="shared" si="1099"/>
        <v>0</v>
      </c>
      <c r="BD490" s="372">
        <f t="shared" si="1100"/>
        <v>0</v>
      </c>
      <c r="BE490" s="421"/>
      <c r="BF490" s="420"/>
      <c r="BG490" s="371">
        <f t="shared" si="1132"/>
        <v>0</v>
      </c>
      <c r="BH490" s="372">
        <f t="shared" si="1133"/>
        <v>0</v>
      </c>
      <c r="BI490" s="371">
        <f t="shared" si="1134"/>
        <v>0</v>
      </c>
      <c r="BJ490" s="372">
        <f t="shared" si="1135"/>
        <v>0</v>
      </c>
      <c r="BK490" s="371">
        <f t="shared" si="1136"/>
        <v>0</v>
      </c>
      <c r="BL490" s="372">
        <f t="shared" si="1137"/>
        <v>0</v>
      </c>
      <c r="BM490" s="431">
        <v>198</v>
      </c>
      <c r="BN490" s="425">
        <v>162</v>
      </c>
      <c r="BO490" s="371">
        <f t="shared" si="1053"/>
        <v>0</v>
      </c>
      <c r="BP490" s="372">
        <f t="shared" si="1054"/>
        <v>0</v>
      </c>
      <c r="BQ490" s="426">
        <v>9</v>
      </c>
      <c r="BR490" s="425">
        <v>11</v>
      </c>
      <c r="BS490" s="371">
        <f t="shared" si="1055"/>
        <v>0</v>
      </c>
      <c r="BT490" s="372">
        <f t="shared" si="1056"/>
        <v>0</v>
      </c>
      <c r="BU490" s="426"/>
      <c r="BV490" s="425"/>
      <c r="BW490" s="371">
        <f t="shared" si="1057"/>
        <v>0</v>
      </c>
      <c r="BX490" s="423">
        <f t="shared" si="1058"/>
        <v>0</v>
      </c>
      <c r="BY490" s="358">
        <f t="shared" si="1059"/>
        <v>207</v>
      </c>
      <c r="BZ490" s="372">
        <f t="shared" si="1060"/>
        <v>173</v>
      </c>
      <c r="CA490" s="358">
        <f t="shared" si="1061"/>
        <v>0</v>
      </c>
      <c r="CB490" s="372">
        <f t="shared" si="1062"/>
        <v>0</v>
      </c>
      <c r="CC490" s="427">
        <v>6.3</v>
      </c>
      <c r="CD490" s="420">
        <v>6.4</v>
      </c>
      <c r="CE490" s="371">
        <f t="shared" ref="CE490:CF508" si="1139">IF(BM490&gt;0,(BM490*CC490),)</f>
        <v>1247.3999999999999</v>
      </c>
      <c r="CF490" s="372">
        <f t="shared" si="1139"/>
        <v>1036.8</v>
      </c>
      <c r="CG490" s="426">
        <v>9.1</v>
      </c>
      <c r="CH490" s="420">
        <v>10.199999999999999</v>
      </c>
      <c r="CI490" s="371">
        <f t="shared" si="1063"/>
        <v>81.899999999999991</v>
      </c>
      <c r="CJ490" s="372">
        <f t="shared" si="1064"/>
        <v>112.19999999999999</v>
      </c>
      <c r="CK490" s="426"/>
      <c r="CL490" s="446"/>
      <c r="CM490" s="371">
        <f t="shared" si="1021"/>
        <v>0</v>
      </c>
      <c r="CN490" s="372">
        <f t="shared" si="1022"/>
        <v>0</v>
      </c>
      <c r="CO490" s="371">
        <f t="shared" si="1023"/>
        <v>6.4217391304347826</v>
      </c>
      <c r="CP490" s="372">
        <f t="shared" si="1024"/>
        <v>6.6416184971098264</v>
      </c>
      <c r="CQ490" s="371">
        <f t="shared" si="1025"/>
        <v>1329.3</v>
      </c>
      <c r="CR490" s="372">
        <f t="shared" si="1026"/>
        <v>1149</v>
      </c>
      <c r="CS490" s="426"/>
      <c r="CT490" s="510"/>
      <c r="CU490" s="371">
        <f t="shared" ref="CU490:CV508" si="1140">IF(BO490&gt;0,(BO490*CS490),)</f>
        <v>0</v>
      </c>
      <c r="CV490" s="372">
        <f t="shared" si="1140"/>
        <v>0</v>
      </c>
      <c r="CW490" s="426"/>
      <c r="CX490" s="510"/>
      <c r="CY490" s="371">
        <f t="shared" si="1029"/>
        <v>0</v>
      </c>
      <c r="CZ490" s="372">
        <f t="shared" si="1030"/>
        <v>0</v>
      </c>
      <c r="DA490" s="421"/>
      <c r="DB490" s="420"/>
      <c r="DC490" s="371">
        <f t="shared" ref="DC490:DD508" si="1141">IF(BW490&gt;0,(BW490*DA490),)</f>
        <v>0</v>
      </c>
      <c r="DD490" s="372">
        <f t="shared" si="1141"/>
        <v>0</v>
      </c>
      <c r="DE490" s="371">
        <f t="shared" ref="DE490:DF508" si="1142">IF((CU490+CY490+DC490)&gt;0,((CU490+CY490+DC490)/BY490),)</f>
        <v>0</v>
      </c>
      <c r="DF490" s="372">
        <f t="shared" si="1142"/>
        <v>0</v>
      </c>
      <c r="DG490" s="371">
        <f t="shared" ref="DG490:DH508" si="1143">IF(CA490&gt;0,(BY490*DE490),)</f>
        <v>0</v>
      </c>
      <c r="DH490" s="372">
        <f t="shared" si="1143"/>
        <v>0</v>
      </c>
      <c r="DI490" s="371">
        <f t="shared" ref="DI490:DL508" si="1144">AC490+BY490</f>
        <v>327</v>
      </c>
      <c r="DJ490" s="372">
        <f t="shared" si="1144"/>
        <v>282</v>
      </c>
      <c r="DK490" s="371">
        <f t="shared" si="1144"/>
        <v>0</v>
      </c>
      <c r="DL490" s="372">
        <f t="shared" si="1144"/>
        <v>0</v>
      </c>
      <c r="DM490" s="371">
        <f t="shared" ref="DM490:DN508" si="1145">IF(DI490&gt;0,((AC490*AS490)+(BY490*CO490))/DI490,)</f>
        <v>5.8266055045871559</v>
      </c>
      <c r="DN490" s="372">
        <f t="shared" si="1145"/>
        <v>5.8911347517730501</v>
      </c>
      <c r="DO490" s="371">
        <f t="shared" ref="DO490:DP508" si="1146">IF(DI490&gt;0,(DI490*DM490),)</f>
        <v>1905.3</v>
      </c>
      <c r="DP490" s="372">
        <f t="shared" si="1146"/>
        <v>1661.3000000000002</v>
      </c>
      <c r="DQ490" s="371">
        <f t="shared" ref="DQ490:DR508" si="1147">IF(DK490&gt;0,((AE490*BI490)+(CA490*DE490))/DK490,)</f>
        <v>0</v>
      </c>
      <c r="DR490" s="372">
        <f t="shared" si="1147"/>
        <v>0</v>
      </c>
      <c r="DS490" s="371">
        <f t="shared" ref="DS490:DT508" si="1148">IF(DK490&gt;0,(DK490*DQ490),)</f>
        <v>0</v>
      </c>
      <c r="DT490" s="372">
        <f t="shared" si="1148"/>
        <v>0</v>
      </c>
      <c r="DU490" s="424">
        <v>235</v>
      </c>
      <c r="DV490" s="425">
        <v>255</v>
      </c>
      <c r="DW490" s="371">
        <f t="shared" ref="DW490:DX508" si="1149">IF(FA490&gt;0,DU490,)</f>
        <v>0</v>
      </c>
      <c r="DX490" s="372">
        <f t="shared" si="1149"/>
        <v>0</v>
      </c>
      <c r="DY490" s="426">
        <v>21</v>
      </c>
      <c r="DZ490" s="425">
        <v>22</v>
      </c>
      <c r="EA490" s="371">
        <f t="shared" ref="EA490:EB508" si="1150">IF(FE490&gt;0,DY490,)</f>
        <v>0</v>
      </c>
      <c r="EB490" s="372">
        <f t="shared" si="1150"/>
        <v>0</v>
      </c>
      <c r="EC490" s="426"/>
      <c r="ED490" s="425"/>
      <c r="EE490" s="371">
        <f t="shared" ref="EE490:EF508" si="1151">IF(FI490&gt;0,EC490,)</f>
        <v>0</v>
      </c>
      <c r="EF490" s="372">
        <f t="shared" si="1151"/>
        <v>0</v>
      </c>
      <c r="EG490" s="358">
        <f t="shared" ref="EG490:EH508" si="1152">DU490+DY490+EC490</f>
        <v>256</v>
      </c>
      <c r="EH490" s="372">
        <f t="shared" si="1152"/>
        <v>277</v>
      </c>
      <c r="EI490" s="358">
        <f t="shared" ref="EI490:EJ508" si="1153">IF(FM490&gt;0,EG490,)</f>
        <v>0</v>
      </c>
      <c r="EJ490" s="372">
        <f t="shared" si="1153"/>
        <v>0</v>
      </c>
      <c r="EK490" s="427">
        <v>3.7</v>
      </c>
      <c r="EL490" s="510">
        <v>3.8</v>
      </c>
      <c r="EM490" s="371">
        <f t="shared" si="1065"/>
        <v>869.5</v>
      </c>
      <c r="EN490" s="372">
        <f t="shared" si="1066"/>
        <v>969</v>
      </c>
      <c r="EO490" s="426">
        <v>6</v>
      </c>
      <c r="EP490" s="510">
        <v>4.5</v>
      </c>
      <c r="EQ490" s="371">
        <f t="shared" si="1051"/>
        <v>126</v>
      </c>
      <c r="ER490" s="372">
        <f t="shared" si="1052"/>
        <v>99</v>
      </c>
      <c r="ES490" s="426"/>
      <c r="ET490" s="446"/>
      <c r="EU490" s="371">
        <f t="shared" si="1101"/>
        <v>0</v>
      </c>
      <c r="EV490" s="372">
        <f t="shared" si="1102"/>
        <v>0</v>
      </c>
      <c r="EW490" s="371">
        <f t="shared" si="1114"/>
        <v>3.888671875</v>
      </c>
      <c r="EX490" s="372">
        <f t="shared" si="1114"/>
        <v>3.8555956678700363</v>
      </c>
      <c r="EY490" s="371">
        <f t="shared" si="1115"/>
        <v>995.5</v>
      </c>
      <c r="EZ490" s="372">
        <f t="shared" si="1115"/>
        <v>1068</v>
      </c>
      <c r="FA490" s="426"/>
      <c r="FB490" s="510"/>
      <c r="FC490" s="371">
        <f t="shared" si="1116"/>
        <v>0</v>
      </c>
      <c r="FD490" s="372">
        <f t="shared" si="1116"/>
        <v>0</v>
      </c>
      <c r="FE490" s="426"/>
      <c r="FF490" s="510"/>
      <c r="FG490" s="371">
        <f t="shared" si="1117"/>
        <v>0</v>
      </c>
      <c r="FH490" s="372">
        <f t="shared" si="1117"/>
        <v>0</v>
      </c>
      <c r="FI490" s="421"/>
      <c r="FJ490" s="420"/>
      <c r="FK490" s="371">
        <f t="shared" si="1118"/>
        <v>0</v>
      </c>
      <c r="FL490" s="372">
        <f t="shared" si="1118"/>
        <v>0</v>
      </c>
      <c r="FM490" s="371">
        <f t="shared" si="1119"/>
        <v>0</v>
      </c>
      <c r="FN490" s="372">
        <f t="shared" si="1119"/>
        <v>0</v>
      </c>
      <c r="FO490" s="371">
        <f t="shared" si="1120"/>
        <v>0</v>
      </c>
      <c r="FP490" s="372">
        <f t="shared" si="1120"/>
        <v>0</v>
      </c>
      <c r="FQ490" s="424">
        <v>57</v>
      </c>
      <c r="FR490" s="425">
        <v>45</v>
      </c>
      <c r="FS490" s="371">
        <f t="shared" si="1121"/>
        <v>0</v>
      </c>
      <c r="FT490" s="372">
        <f t="shared" si="1121"/>
        <v>0</v>
      </c>
      <c r="FU490" s="426">
        <v>6.9</v>
      </c>
      <c r="FV490" s="425">
        <v>8.1</v>
      </c>
      <c r="FW490" s="371">
        <f t="shared" si="1122"/>
        <v>393.3</v>
      </c>
      <c r="FX490" s="372">
        <f t="shared" si="1122"/>
        <v>364.5</v>
      </c>
      <c r="FY490" s="426"/>
      <c r="FZ490" s="425"/>
      <c r="GA490" s="371">
        <f t="shared" si="1123"/>
        <v>0</v>
      </c>
      <c r="GB490" s="372">
        <f t="shared" si="1123"/>
        <v>0</v>
      </c>
      <c r="GC490" s="406">
        <f t="shared" si="1105"/>
        <v>553</v>
      </c>
      <c r="GD490" s="372">
        <f t="shared" si="1105"/>
        <v>526</v>
      </c>
      <c r="GE490" s="371">
        <f t="shared" si="1105"/>
        <v>0</v>
      </c>
      <c r="GF490" s="372">
        <f t="shared" si="1105"/>
        <v>0</v>
      </c>
      <c r="GG490" s="371">
        <f t="shared" si="1124"/>
        <v>2692.8999999999996</v>
      </c>
      <c r="GH490" s="372">
        <f t="shared" si="1124"/>
        <v>2518.1</v>
      </c>
      <c r="GI490" s="371" t="str">
        <f t="shared" si="1125"/>
        <v/>
      </c>
      <c r="GJ490" s="372" t="str">
        <f t="shared" si="1125"/>
        <v/>
      </c>
      <c r="GK490" s="406">
        <f t="shared" si="1106"/>
        <v>30</v>
      </c>
      <c r="GL490" s="372">
        <f t="shared" si="1106"/>
        <v>33</v>
      </c>
      <c r="GM490" s="371">
        <f t="shared" si="1106"/>
        <v>0</v>
      </c>
      <c r="GN490" s="372">
        <f t="shared" si="1106"/>
        <v>0</v>
      </c>
      <c r="GO490" s="371">
        <f t="shared" si="1126"/>
        <v>207.89999999999998</v>
      </c>
      <c r="GP490" s="372">
        <f t="shared" si="1126"/>
        <v>211.2</v>
      </c>
      <c r="GQ490" s="371">
        <f t="shared" si="1127"/>
        <v>0</v>
      </c>
      <c r="GR490" s="372">
        <f t="shared" si="1127"/>
        <v>0</v>
      </c>
      <c r="GS490" s="406">
        <f t="shared" si="1107"/>
        <v>583</v>
      </c>
      <c r="GT490" s="372">
        <f t="shared" si="1107"/>
        <v>559</v>
      </c>
      <c r="GU490" s="371">
        <f t="shared" si="1107"/>
        <v>0</v>
      </c>
      <c r="GV490" s="372">
        <f t="shared" si="1103"/>
        <v>0</v>
      </c>
      <c r="GW490" s="371">
        <f t="shared" si="1128"/>
        <v>2900.7999999999997</v>
      </c>
      <c r="GX490" s="372">
        <f t="shared" si="1128"/>
        <v>2729.2999999999997</v>
      </c>
      <c r="GY490" s="371" t="str">
        <f t="shared" si="1128"/>
        <v/>
      </c>
      <c r="GZ490" s="372" t="str">
        <f t="shared" si="1113"/>
        <v/>
      </c>
      <c r="HA490" s="406">
        <f t="shared" si="1108"/>
        <v>0</v>
      </c>
      <c r="HB490" s="372">
        <f t="shared" si="1108"/>
        <v>0</v>
      </c>
      <c r="HC490" s="371">
        <f t="shared" si="1108"/>
        <v>0</v>
      </c>
      <c r="HD490" s="372">
        <f t="shared" si="1104"/>
        <v>0</v>
      </c>
      <c r="HE490" s="371" t="str">
        <f t="shared" si="1109"/>
        <v/>
      </c>
      <c r="HF490" s="372" t="str">
        <f t="shared" si="1109"/>
        <v/>
      </c>
      <c r="HG490" s="371" t="str">
        <f t="shared" si="1129"/>
        <v/>
      </c>
      <c r="HH490" s="372" t="str">
        <f t="shared" si="1129"/>
        <v/>
      </c>
      <c r="HI490" s="406">
        <f t="shared" si="1130"/>
        <v>3294.1000000000004</v>
      </c>
      <c r="HJ490" s="372">
        <f t="shared" si="1130"/>
        <v>3093.8</v>
      </c>
      <c r="HK490" s="371" t="str">
        <f t="shared" si="1131"/>
        <v/>
      </c>
      <c r="HL490" s="371" t="str">
        <f t="shared" si="1131"/>
        <v/>
      </c>
    </row>
    <row r="491" spans="1:220" ht="15">
      <c r="A491" s="501" t="s">
        <v>75</v>
      </c>
      <c r="B491" s="501" t="s">
        <v>60</v>
      </c>
      <c r="C491" s="49"/>
      <c r="D491" s="499">
        <v>237215</v>
      </c>
      <c r="E491" s="502">
        <v>6</v>
      </c>
      <c r="F491" s="676">
        <v>207</v>
      </c>
      <c r="G491" s="420">
        <v>262</v>
      </c>
      <c r="H491" s="421">
        <v>1</v>
      </c>
      <c r="I491" s="422">
        <v>13</v>
      </c>
      <c r="J491" s="371">
        <f t="shared" si="1071"/>
        <v>206</v>
      </c>
      <c r="K491" s="372">
        <f t="shared" si="1072"/>
        <v>249</v>
      </c>
      <c r="L491" s="420">
        <v>120</v>
      </c>
      <c r="M491" s="371">
        <f t="shared" si="1073"/>
        <v>206</v>
      </c>
      <c r="N491" s="372">
        <f t="shared" si="1074"/>
        <v>249</v>
      </c>
      <c r="O491" s="371">
        <f t="shared" si="1075"/>
        <v>0</v>
      </c>
      <c r="P491" s="372">
        <f t="shared" si="1076"/>
        <v>0</v>
      </c>
      <c r="Q491" s="424">
        <v>15</v>
      </c>
      <c r="R491" s="425">
        <v>14</v>
      </c>
      <c r="S491" s="371">
        <f t="shared" si="1077"/>
        <v>0</v>
      </c>
      <c r="T491" s="372">
        <f t="shared" si="1078"/>
        <v>0</v>
      </c>
      <c r="U491" s="426">
        <v>1</v>
      </c>
      <c r="V491" s="425"/>
      <c r="W491" s="371">
        <f t="shared" si="1079"/>
        <v>0</v>
      </c>
      <c r="X491" s="372">
        <f t="shared" si="1080"/>
        <v>0</v>
      </c>
      <c r="Y491" s="426"/>
      <c r="Z491" s="425"/>
      <c r="AA491" s="371">
        <f t="shared" si="1081"/>
        <v>0</v>
      </c>
      <c r="AB491" s="372">
        <f t="shared" si="1082"/>
        <v>0</v>
      </c>
      <c r="AC491" s="358">
        <f t="shared" si="1083"/>
        <v>16</v>
      </c>
      <c r="AD491" s="372">
        <f t="shared" si="1084"/>
        <v>14</v>
      </c>
      <c r="AE491" s="358">
        <f t="shared" si="1085"/>
        <v>0</v>
      </c>
      <c r="AF491" s="372">
        <f t="shared" si="1086"/>
        <v>0</v>
      </c>
      <c r="AG491" s="427">
        <v>4.9000000000000004</v>
      </c>
      <c r="AH491" s="420">
        <v>4.7</v>
      </c>
      <c r="AI491" s="371">
        <f t="shared" si="1087"/>
        <v>73.5</v>
      </c>
      <c r="AJ491" s="372">
        <f t="shared" si="1088"/>
        <v>65.8</v>
      </c>
      <c r="AK491" s="426">
        <v>9</v>
      </c>
      <c r="AL491" s="420"/>
      <c r="AM491" s="371">
        <f t="shared" si="1089"/>
        <v>9</v>
      </c>
      <c r="AN491" s="372">
        <f t="shared" si="1090"/>
        <v>0</v>
      </c>
      <c r="AO491" s="426"/>
      <c r="AP491" s="446"/>
      <c r="AQ491" s="371">
        <f t="shared" si="1091"/>
        <v>0</v>
      </c>
      <c r="AR491" s="372">
        <f t="shared" si="1092"/>
        <v>0</v>
      </c>
      <c r="AS491" s="371">
        <f t="shared" si="1093"/>
        <v>5.15625</v>
      </c>
      <c r="AT491" s="372">
        <f t="shared" si="1094"/>
        <v>4.7</v>
      </c>
      <c r="AU491" s="371">
        <f t="shared" si="1095"/>
        <v>82.5</v>
      </c>
      <c r="AV491" s="372">
        <f t="shared" si="1096"/>
        <v>65.8</v>
      </c>
      <c r="AW491" s="426"/>
      <c r="AX491" s="420"/>
      <c r="AY491" s="371">
        <f t="shared" si="1097"/>
        <v>0</v>
      </c>
      <c r="AZ491" s="372">
        <f t="shared" si="1098"/>
        <v>0</v>
      </c>
      <c r="BA491" s="426"/>
      <c r="BB491" s="420"/>
      <c r="BC491" s="371">
        <f t="shared" si="1099"/>
        <v>0</v>
      </c>
      <c r="BD491" s="372">
        <f t="shared" si="1100"/>
        <v>0</v>
      </c>
      <c r="BE491" s="421"/>
      <c r="BF491" s="420"/>
      <c r="BG491" s="371">
        <f t="shared" ref="BG491:BH508" si="1154">IF(AA491&gt;0,(AA491*BE491),)</f>
        <v>0</v>
      </c>
      <c r="BH491" s="372">
        <f t="shared" si="1154"/>
        <v>0</v>
      </c>
      <c r="BI491" s="371">
        <f t="shared" ref="BI491:BJ508" si="1155">IF((AY491+BC491+BG491)&gt;0,((AY491+BC491+BG491)/AC491),)</f>
        <v>0</v>
      </c>
      <c r="BJ491" s="372">
        <f t="shared" si="1155"/>
        <v>0</v>
      </c>
      <c r="BK491" s="371">
        <f t="shared" ref="BK491:BL508" si="1156">IF(AE491&gt;0,(AC491*BI491),)</f>
        <v>0</v>
      </c>
      <c r="BL491" s="372">
        <f t="shared" si="1156"/>
        <v>0</v>
      </c>
      <c r="BM491" s="431">
        <v>56</v>
      </c>
      <c r="BN491" s="425">
        <v>59</v>
      </c>
      <c r="BO491" s="371">
        <f t="shared" ref="BO491:BP508" si="1157">IF(CS491&gt;0,BM491,)</f>
        <v>0</v>
      </c>
      <c r="BP491" s="372">
        <f t="shared" si="1157"/>
        <v>0</v>
      </c>
      <c r="BQ491" s="426">
        <v>4</v>
      </c>
      <c r="BR491" s="425">
        <v>5</v>
      </c>
      <c r="BS491" s="371">
        <f t="shared" ref="BS491:BT508" si="1158">IF(CW491&gt;0,BQ491,)</f>
        <v>0</v>
      </c>
      <c r="BT491" s="372">
        <f t="shared" si="1158"/>
        <v>0</v>
      </c>
      <c r="BU491" s="426"/>
      <c r="BV491" s="425"/>
      <c r="BW491" s="371">
        <f t="shared" si="1057"/>
        <v>0</v>
      </c>
      <c r="BX491" s="423">
        <f t="shared" si="1058"/>
        <v>0</v>
      </c>
      <c r="BY491" s="358">
        <f t="shared" si="1059"/>
        <v>60</v>
      </c>
      <c r="BZ491" s="372">
        <f t="shared" si="1060"/>
        <v>64</v>
      </c>
      <c r="CA491" s="358">
        <f t="shared" si="1061"/>
        <v>0</v>
      </c>
      <c r="CB491" s="372">
        <f t="shared" si="1062"/>
        <v>0</v>
      </c>
      <c r="CC491" s="427">
        <v>6.5</v>
      </c>
      <c r="CD491" s="420">
        <v>6.6</v>
      </c>
      <c r="CE491" s="371">
        <f t="shared" si="1139"/>
        <v>364</v>
      </c>
      <c r="CF491" s="372">
        <f t="shared" si="1139"/>
        <v>389.4</v>
      </c>
      <c r="CG491" s="426">
        <v>11</v>
      </c>
      <c r="CH491" s="420">
        <v>10.4</v>
      </c>
      <c r="CI491" s="371">
        <f t="shared" ref="CI491:CJ508" si="1159">IF(BQ491&gt;0,(BQ491*CG491),)</f>
        <v>44</v>
      </c>
      <c r="CJ491" s="372">
        <f t="shared" si="1159"/>
        <v>52</v>
      </c>
      <c r="CK491" s="426"/>
      <c r="CL491" s="446"/>
      <c r="CM491" s="371">
        <f t="shared" ref="CM491:CN508" si="1160">IF(BU491&gt;0,(BU491*CK491),)</f>
        <v>0</v>
      </c>
      <c r="CN491" s="372">
        <f t="shared" si="1160"/>
        <v>0</v>
      </c>
      <c r="CO491" s="371">
        <f t="shared" ref="CO491:CP508" si="1161">IF(BY491&gt;0,((CE491+CI491+CM491)/BY491),)</f>
        <v>6.8</v>
      </c>
      <c r="CP491" s="372">
        <f t="shared" si="1161"/>
        <v>6.8968749999999996</v>
      </c>
      <c r="CQ491" s="371">
        <f t="shared" ref="CQ491:CR508" si="1162">IF(BY491&gt;0,(BY491*CO491),)</f>
        <v>408</v>
      </c>
      <c r="CR491" s="372">
        <f t="shared" si="1162"/>
        <v>441.4</v>
      </c>
      <c r="CS491" s="426"/>
      <c r="CT491" s="510"/>
      <c r="CU491" s="371">
        <f t="shared" si="1140"/>
        <v>0</v>
      </c>
      <c r="CV491" s="372">
        <f t="shared" si="1140"/>
        <v>0</v>
      </c>
      <c r="CW491" s="426"/>
      <c r="CX491" s="510"/>
      <c r="CY491" s="371">
        <f t="shared" ref="CY491:CZ508" si="1163">IF(BS491&gt;0,(BS491*CW491),)</f>
        <v>0</v>
      </c>
      <c r="CZ491" s="372">
        <f t="shared" si="1163"/>
        <v>0</v>
      </c>
      <c r="DA491" s="421"/>
      <c r="DB491" s="420"/>
      <c r="DC491" s="371">
        <f t="shared" si="1141"/>
        <v>0</v>
      </c>
      <c r="DD491" s="372">
        <f t="shared" si="1141"/>
        <v>0</v>
      </c>
      <c r="DE491" s="371">
        <f t="shared" si="1142"/>
        <v>0</v>
      </c>
      <c r="DF491" s="372">
        <f t="shared" si="1142"/>
        <v>0</v>
      </c>
      <c r="DG491" s="371">
        <f t="shared" si="1143"/>
        <v>0</v>
      </c>
      <c r="DH491" s="372">
        <f t="shared" si="1143"/>
        <v>0</v>
      </c>
      <c r="DI491" s="371">
        <f t="shared" si="1144"/>
        <v>76</v>
      </c>
      <c r="DJ491" s="372">
        <f t="shared" si="1144"/>
        <v>78</v>
      </c>
      <c r="DK491" s="371">
        <f t="shared" si="1144"/>
        <v>0</v>
      </c>
      <c r="DL491" s="372">
        <f t="shared" si="1144"/>
        <v>0</v>
      </c>
      <c r="DM491" s="371">
        <f t="shared" si="1145"/>
        <v>6.4539473684210522</v>
      </c>
      <c r="DN491" s="372">
        <f t="shared" si="1145"/>
        <v>6.5025641025641026</v>
      </c>
      <c r="DO491" s="371">
        <f t="shared" si="1146"/>
        <v>490.49999999999994</v>
      </c>
      <c r="DP491" s="372">
        <f t="shared" si="1146"/>
        <v>507.2</v>
      </c>
      <c r="DQ491" s="371">
        <f t="shared" si="1147"/>
        <v>0</v>
      </c>
      <c r="DR491" s="372">
        <f t="shared" si="1147"/>
        <v>0</v>
      </c>
      <c r="DS491" s="371">
        <f t="shared" si="1148"/>
        <v>0</v>
      </c>
      <c r="DT491" s="372">
        <f t="shared" si="1148"/>
        <v>0</v>
      </c>
      <c r="DU491" s="424">
        <v>78</v>
      </c>
      <c r="DV491" s="425">
        <v>123</v>
      </c>
      <c r="DW491" s="371">
        <f t="shared" si="1149"/>
        <v>0</v>
      </c>
      <c r="DX491" s="372">
        <f t="shared" si="1149"/>
        <v>0</v>
      </c>
      <c r="DY491" s="426">
        <v>19</v>
      </c>
      <c r="DZ491" s="425">
        <v>22</v>
      </c>
      <c r="EA491" s="371">
        <f t="shared" si="1150"/>
        <v>0</v>
      </c>
      <c r="EB491" s="372">
        <f t="shared" si="1150"/>
        <v>0</v>
      </c>
      <c r="EC491" s="426"/>
      <c r="ED491" s="425"/>
      <c r="EE491" s="371">
        <f t="shared" si="1151"/>
        <v>0</v>
      </c>
      <c r="EF491" s="372">
        <f t="shared" si="1151"/>
        <v>0</v>
      </c>
      <c r="EG491" s="358">
        <f t="shared" si="1152"/>
        <v>97</v>
      </c>
      <c r="EH491" s="372">
        <f t="shared" si="1152"/>
        <v>145</v>
      </c>
      <c r="EI491" s="358">
        <f t="shared" si="1153"/>
        <v>0</v>
      </c>
      <c r="EJ491" s="372">
        <f t="shared" si="1153"/>
        <v>0</v>
      </c>
      <c r="EK491" s="427">
        <v>3.8</v>
      </c>
      <c r="EL491" s="510">
        <v>3.8</v>
      </c>
      <c r="EM491" s="371">
        <f t="shared" ref="EM491:EN508" si="1164">IF(DU491&gt;0,(DU491*EK491),)</f>
        <v>296.39999999999998</v>
      </c>
      <c r="EN491" s="372">
        <f t="shared" si="1164"/>
        <v>467.4</v>
      </c>
      <c r="EO491" s="426">
        <v>5.3</v>
      </c>
      <c r="EP491" s="510">
        <v>5.8</v>
      </c>
      <c r="EQ491" s="371">
        <f t="shared" ref="EQ491:ER508" si="1165">IF(DY491&gt;0,(DY491*EO491),)</f>
        <v>100.7</v>
      </c>
      <c r="ER491" s="372">
        <f t="shared" si="1165"/>
        <v>127.6</v>
      </c>
      <c r="ES491" s="426"/>
      <c r="ET491" s="446"/>
      <c r="EU491" s="371">
        <f t="shared" si="1101"/>
        <v>0</v>
      </c>
      <c r="EV491" s="372">
        <f t="shared" si="1102"/>
        <v>0</v>
      </c>
      <c r="EW491" s="371">
        <f t="shared" si="1114"/>
        <v>4.0938144329896904</v>
      </c>
      <c r="EX491" s="372">
        <f t="shared" si="1114"/>
        <v>4.1034482758620694</v>
      </c>
      <c r="EY491" s="371">
        <f t="shared" si="1115"/>
        <v>397.09999999999997</v>
      </c>
      <c r="EZ491" s="372">
        <f t="shared" si="1115"/>
        <v>595.00000000000011</v>
      </c>
      <c r="FA491" s="426"/>
      <c r="FB491" s="510"/>
      <c r="FC491" s="371">
        <f t="shared" si="1116"/>
        <v>0</v>
      </c>
      <c r="FD491" s="372">
        <f t="shared" si="1116"/>
        <v>0</v>
      </c>
      <c r="FE491" s="426"/>
      <c r="FF491" s="510"/>
      <c r="FG491" s="371">
        <f t="shared" si="1117"/>
        <v>0</v>
      </c>
      <c r="FH491" s="372">
        <f t="shared" si="1117"/>
        <v>0</v>
      </c>
      <c r="FI491" s="421"/>
      <c r="FJ491" s="420"/>
      <c r="FK491" s="371">
        <f t="shared" si="1118"/>
        <v>0</v>
      </c>
      <c r="FL491" s="372">
        <f t="shared" si="1118"/>
        <v>0</v>
      </c>
      <c r="FM491" s="371">
        <f t="shared" si="1119"/>
        <v>0</v>
      </c>
      <c r="FN491" s="372">
        <f t="shared" si="1119"/>
        <v>0</v>
      </c>
      <c r="FO491" s="371">
        <f t="shared" si="1120"/>
        <v>0</v>
      </c>
      <c r="FP491" s="372">
        <f t="shared" si="1120"/>
        <v>0</v>
      </c>
      <c r="FQ491" s="424">
        <v>33</v>
      </c>
      <c r="FR491" s="425">
        <v>26</v>
      </c>
      <c r="FS491" s="371">
        <f t="shared" si="1121"/>
        <v>0</v>
      </c>
      <c r="FT491" s="372">
        <f t="shared" si="1121"/>
        <v>0</v>
      </c>
      <c r="FU491" s="426">
        <v>8.1</v>
      </c>
      <c r="FV491" s="425">
        <v>7.9</v>
      </c>
      <c r="FW491" s="371">
        <f t="shared" si="1122"/>
        <v>267.3</v>
      </c>
      <c r="FX491" s="372">
        <f t="shared" si="1122"/>
        <v>205.4</v>
      </c>
      <c r="FY491" s="426"/>
      <c r="FZ491" s="425"/>
      <c r="GA491" s="371">
        <f t="shared" si="1123"/>
        <v>0</v>
      </c>
      <c r="GB491" s="372">
        <f t="shared" si="1123"/>
        <v>0</v>
      </c>
      <c r="GC491" s="406">
        <f t="shared" si="1105"/>
        <v>149</v>
      </c>
      <c r="GD491" s="372">
        <f t="shared" si="1105"/>
        <v>196</v>
      </c>
      <c r="GE491" s="371">
        <f t="shared" si="1105"/>
        <v>0</v>
      </c>
      <c r="GF491" s="372">
        <f t="shared" si="1105"/>
        <v>0</v>
      </c>
      <c r="GG491" s="371">
        <f t="shared" si="1124"/>
        <v>733.9</v>
      </c>
      <c r="GH491" s="372">
        <f t="shared" si="1124"/>
        <v>922.59999999999991</v>
      </c>
      <c r="GI491" s="371" t="str">
        <f t="shared" si="1125"/>
        <v/>
      </c>
      <c r="GJ491" s="372" t="str">
        <f t="shared" si="1125"/>
        <v/>
      </c>
      <c r="GK491" s="406">
        <f t="shared" si="1106"/>
        <v>24</v>
      </c>
      <c r="GL491" s="372">
        <f t="shared" si="1106"/>
        <v>27</v>
      </c>
      <c r="GM491" s="371">
        <f t="shared" si="1106"/>
        <v>0</v>
      </c>
      <c r="GN491" s="372">
        <f t="shared" si="1106"/>
        <v>0</v>
      </c>
      <c r="GO491" s="371">
        <f t="shared" si="1126"/>
        <v>153.69999999999999</v>
      </c>
      <c r="GP491" s="372">
        <f t="shared" si="1126"/>
        <v>179.6</v>
      </c>
      <c r="GQ491" s="371">
        <f t="shared" si="1127"/>
        <v>0</v>
      </c>
      <c r="GR491" s="372">
        <f t="shared" si="1127"/>
        <v>0</v>
      </c>
      <c r="GS491" s="406">
        <f t="shared" si="1107"/>
        <v>173</v>
      </c>
      <c r="GT491" s="372">
        <f t="shared" si="1107"/>
        <v>223</v>
      </c>
      <c r="GU491" s="371">
        <f t="shared" si="1107"/>
        <v>0</v>
      </c>
      <c r="GV491" s="372">
        <f t="shared" si="1103"/>
        <v>0</v>
      </c>
      <c r="GW491" s="371">
        <f t="shared" si="1128"/>
        <v>887.59999999999991</v>
      </c>
      <c r="GX491" s="372">
        <f t="shared" si="1128"/>
        <v>1102.1999999999998</v>
      </c>
      <c r="GY491" s="371" t="str">
        <f t="shared" si="1128"/>
        <v/>
      </c>
      <c r="GZ491" s="372" t="str">
        <f t="shared" si="1113"/>
        <v/>
      </c>
      <c r="HA491" s="406">
        <f t="shared" si="1108"/>
        <v>0</v>
      </c>
      <c r="HB491" s="372">
        <f t="shared" si="1108"/>
        <v>0</v>
      </c>
      <c r="HC491" s="371">
        <f t="shared" si="1108"/>
        <v>0</v>
      </c>
      <c r="HD491" s="372">
        <f t="shared" si="1104"/>
        <v>0</v>
      </c>
      <c r="HE491" s="371" t="str">
        <f t="shared" si="1109"/>
        <v/>
      </c>
      <c r="HF491" s="372" t="str">
        <f t="shared" si="1109"/>
        <v/>
      </c>
      <c r="HG491" s="371" t="str">
        <f t="shared" si="1129"/>
        <v/>
      </c>
      <c r="HH491" s="372" t="str">
        <f t="shared" si="1129"/>
        <v/>
      </c>
      <c r="HI491" s="406">
        <f t="shared" si="1130"/>
        <v>1154.8999999999999</v>
      </c>
      <c r="HJ491" s="372">
        <f t="shared" si="1130"/>
        <v>1307.6000000000001</v>
      </c>
      <c r="HK491" s="371" t="str">
        <f t="shared" si="1131"/>
        <v/>
      </c>
      <c r="HL491" s="371" t="str">
        <f t="shared" si="1131"/>
        <v/>
      </c>
    </row>
    <row r="492" spans="1:220" ht="15">
      <c r="A492" s="501" t="s">
        <v>75</v>
      </c>
      <c r="B492" s="501" t="s">
        <v>61</v>
      </c>
      <c r="C492" s="49"/>
      <c r="D492" s="499">
        <v>237330</v>
      </c>
      <c r="E492" s="502">
        <v>6</v>
      </c>
      <c r="F492" s="676">
        <v>400</v>
      </c>
      <c r="G492" s="420">
        <v>336</v>
      </c>
      <c r="H492" s="421">
        <v>17</v>
      </c>
      <c r="I492" s="422">
        <v>7</v>
      </c>
      <c r="J492" s="371">
        <f t="shared" si="1071"/>
        <v>383</v>
      </c>
      <c r="K492" s="372">
        <f t="shared" si="1072"/>
        <v>329</v>
      </c>
      <c r="L492" s="420">
        <v>120</v>
      </c>
      <c r="M492" s="371">
        <f t="shared" si="1073"/>
        <v>383</v>
      </c>
      <c r="N492" s="372">
        <f t="shared" si="1074"/>
        <v>329</v>
      </c>
      <c r="O492" s="371">
        <f t="shared" si="1075"/>
        <v>0</v>
      </c>
      <c r="P492" s="372">
        <f t="shared" si="1076"/>
        <v>0</v>
      </c>
      <c r="Q492" s="424">
        <v>103</v>
      </c>
      <c r="R492" s="425">
        <v>87</v>
      </c>
      <c r="S492" s="371">
        <f t="shared" si="1077"/>
        <v>0</v>
      </c>
      <c r="T492" s="372">
        <f t="shared" si="1078"/>
        <v>0</v>
      </c>
      <c r="U492" s="426">
        <v>2</v>
      </c>
      <c r="V492" s="425"/>
      <c r="W492" s="371">
        <f t="shared" si="1079"/>
        <v>0</v>
      </c>
      <c r="X492" s="372">
        <f t="shared" si="1080"/>
        <v>0</v>
      </c>
      <c r="Y492" s="426"/>
      <c r="Z492" s="425"/>
      <c r="AA492" s="371">
        <f t="shared" si="1081"/>
        <v>0</v>
      </c>
      <c r="AB492" s="372">
        <f t="shared" si="1082"/>
        <v>0</v>
      </c>
      <c r="AC492" s="358">
        <f t="shared" si="1083"/>
        <v>105</v>
      </c>
      <c r="AD492" s="372">
        <f t="shared" si="1084"/>
        <v>87</v>
      </c>
      <c r="AE492" s="358">
        <f t="shared" si="1085"/>
        <v>0</v>
      </c>
      <c r="AF492" s="372">
        <f t="shared" si="1086"/>
        <v>0</v>
      </c>
      <c r="AG492" s="427">
        <v>4.5</v>
      </c>
      <c r="AH492" s="420">
        <v>4.7</v>
      </c>
      <c r="AI492" s="371">
        <f t="shared" si="1087"/>
        <v>463.5</v>
      </c>
      <c r="AJ492" s="372">
        <f t="shared" si="1088"/>
        <v>408.90000000000003</v>
      </c>
      <c r="AK492" s="426">
        <v>7.3</v>
      </c>
      <c r="AL492" s="420"/>
      <c r="AM492" s="371">
        <f t="shared" si="1089"/>
        <v>14.6</v>
      </c>
      <c r="AN492" s="372">
        <f t="shared" si="1090"/>
        <v>0</v>
      </c>
      <c r="AO492" s="426"/>
      <c r="AP492" s="446"/>
      <c r="AQ492" s="371">
        <f t="shared" si="1091"/>
        <v>0</v>
      </c>
      <c r="AR492" s="372">
        <f t="shared" si="1092"/>
        <v>0</v>
      </c>
      <c r="AS492" s="371">
        <f t="shared" si="1093"/>
        <v>4.5533333333333337</v>
      </c>
      <c r="AT492" s="372">
        <f t="shared" si="1094"/>
        <v>4.7</v>
      </c>
      <c r="AU492" s="371">
        <f t="shared" si="1095"/>
        <v>478.1</v>
      </c>
      <c r="AV492" s="372">
        <f t="shared" si="1096"/>
        <v>408.90000000000003</v>
      </c>
      <c r="AW492" s="426"/>
      <c r="AX492" s="420"/>
      <c r="AY492" s="371">
        <f t="shared" si="1097"/>
        <v>0</v>
      </c>
      <c r="AZ492" s="372">
        <f t="shared" si="1098"/>
        <v>0</v>
      </c>
      <c r="BA492" s="426"/>
      <c r="BB492" s="420"/>
      <c r="BC492" s="371">
        <f t="shared" si="1099"/>
        <v>0</v>
      </c>
      <c r="BD492" s="372">
        <f t="shared" si="1100"/>
        <v>0</v>
      </c>
      <c r="BE492" s="421"/>
      <c r="BF492" s="420"/>
      <c r="BG492" s="371">
        <f t="shared" si="1154"/>
        <v>0</v>
      </c>
      <c r="BH492" s="372">
        <f t="shared" si="1154"/>
        <v>0</v>
      </c>
      <c r="BI492" s="371">
        <f t="shared" si="1155"/>
        <v>0</v>
      </c>
      <c r="BJ492" s="372">
        <f t="shared" si="1155"/>
        <v>0</v>
      </c>
      <c r="BK492" s="371">
        <f t="shared" si="1156"/>
        <v>0</v>
      </c>
      <c r="BL492" s="372">
        <f t="shared" si="1156"/>
        <v>0</v>
      </c>
      <c r="BM492" s="431">
        <v>151</v>
      </c>
      <c r="BN492" s="425">
        <v>134</v>
      </c>
      <c r="BO492" s="371">
        <f t="shared" si="1157"/>
        <v>0</v>
      </c>
      <c r="BP492" s="372">
        <f t="shared" si="1157"/>
        <v>0</v>
      </c>
      <c r="BQ492" s="426">
        <v>3</v>
      </c>
      <c r="BR492" s="425">
        <v>2</v>
      </c>
      <c r="BS492" s="371">
        <f t="shared" si="1158"/>
        <v>0</v>
      </c>
      <c r="BT492" s="372">
        <f t="shared" si="1158"/>
        <v>0</v>
      </c>
      <c r="BU492" s="426"/>
      <c r="BV492" s="425"/>
      <c r="BW492" s="371">
        <f t="shared" si="1057"/>
        <v>0</v>
      </c>
      <c r="BX492" s="423">
        <f t="shared" si="1058"/>
        <v>0</v>
      </c>
      <c r="BY492" s="358">
        <f t="shared" si="1059"/>
        <v>154</v>
      </c>
      <c r="BZ492" s="372">
        <f t="shared" si="1060"/>
        <v>136</v>
      </c>
      <c r="CA492" s="358">
        <f t="shared" si="1061"/>
        <v>0</v>
      </c>
      <c r="CB492" s="372">
        <f t="shared" si="1062"/>
        <v>0</v>
      </c>
      <c r="CC492" s="427">
        <v>5.5</v>
      </c>
      <c r="CD492" s="420">
        <v>5.4</v>
      </c>
      <c r="CE492" s="371">
        <f t="shared" si="1139"/>
        <v>830.5</v>
      </c>
      <c r="CF492" s="372">
        <f t="shared" si="1139"/>
        <v>723.6</v>
      </c>
      <c r="CG492" s="426">
        <v>7.8</v>
      </c>
      <c r="CH492" s="420">
        <v>6</v>
      </c>
      <c r="CI492" s="371">
        <f t="shared" si="1159"/>
        <v>23.4</v>
      </c>
      <c r="CJ492" s="372">
        <f t="shared" si="1159"/>
        <v>12</v>
      </c>
      <c r="CK492" s="426"/>
      <c r="CL492" s="446"/>
      <c r="CM492" s="371">
        <f t="shared" si="1160"/>
        <v>0</v>
      </c>
      <c r="CN492" s="372">
        <f t="shared" si="1160"/>
        <v>0</v>
      </c>
      <c r="CO492" s="371">
        <f t="shared" si="1161"/>
        <v>5.5448051948051944</v>
      </c>
      <c r="CP492" s="372">
        <f t="shared" si="1161"/>
        <v>5.408823529411765</v>
      </c>
      <c r="CQ492" s="371">
        <f t="shared" si="1162"/>
        <v>853.9</v>
      </c>
      <c r="CR492" s="372">
        <f t="shared" si="1162"/>
        <v>735.6</v>
      </c>
      <c r="CS492" s="426"/>
      <c r="CT492" s="510"/>
      <c r="CU492" s="371">
        <f t="shared" si="1140"/>
        <v>0</v>
      </c>
      <c r="CV492" s="372">
        <f t="shared" si="1140"/>
        <v>0</v>
      </c>
      <c r="CW492" s="426"/>
      <c r="CX492" s="510"/>
      <c r="CY492" s="371">
        <f t="shared" si="1163"/>
        <v>0</v>
      </c>
      <c r="CZ492" s="372">
        <f t="shared" si="1163"/>
        <v>0</v>
      </c>
      <c r="DA492" s="421"/>
      <c r="DB492" s="420"/>
      <c r="DC492" s="371">
        <f t="shared" si="1141"/>
        <v>0</v>
      </c>
      <c r="DD492" s="372">
        <f t="shared" si="1141"/>
        <v>0</v>
      </c>
      <c r="DE492" s="371">
        <f t="shared" si="1142"/>
        <v>0</v>
      </c>
      <c r="DF492" s="372">
        <f t="shared" si="1142"/>
        <v>0</v>
      </c>
      <c r="DG492" s="371">
        <f t="shared" si="1143"/>
        <v>0</v>
      </c>
      <c r="DH492" s="372">
        <f t="shared" si="1143"/>
        <v>0</v>
      </c>
      <c r="DI492" s="371">
        <f t="shared" si="1144"/>
        <v>259</v>
      </c>
      <c r="DJ492" s="372">
        <f t="shared" si="1144"/>
        <v>223</v>
      </c>
      <c r="DK492" s="371">
        <f t="shared" si="1144"/>
        <v>0</v>
      </c>
      <c r="DL492" s="372">
        <f t="shared" si="1144"/>
        <v>0</v>
      </c>
      <c r="DM492" s="371">
        <f t="shared" si="1145"/>
        <v>5.1428571428571432</v>
      </c>
      <c r="DN492" s="372">
        <f t="shared" si="1145"/>
        <v>5.1322869955156953</v>
      </c>
      <c r="DO492" s="371">
        <f t="shared" si="1146"/>
        <v>1332</v>
      </c>
      <c r="DP492" s="372">
        <f t="shared" si="1146"/>
        <v>1144.5</v>
      </c>
      <c r="DQ492" s="371">
        <f t="shared" si="1147"/>
        <v>0</v>
      </c>
      <c r="DR492" s="372">
        <f t="shared" si="1147"/>
        <v>0</v>
      </c>
      <c r="DS492" s="371">
        <f t="shared" si="1148"/>
        <v>0</v>
      </c>
      <c r="DT492" s="372">
        <f t="shared" si="1148"/>
        <v>0</v>
      </c>
      <c r="DU492" s="424">
        <v>81</v>
      </c>
      <c r="DV492" s="425">
        <v>69</v>
      </c>
      <c r="DW492" s="371">
        <f t="shared" si="1149"/>
        <v>0</v>
      </c>
      <c r="DX492" s="372">
        <f t="shared" si="1149"/>
        <v>0</v>
      </c>
      <c r="DY492" s="426">
        <v>19</v>
      </c>
      <c r="DZ492" s="425">
        <v>18</v>
      </c>
      <c r="EA492" s="371">
        <f t="shared" si="1150"/>
        <v>0</v>
      </c>
      <c r="EB492" s="372">
        <f t="shared" si="1150"/>
        <v>0</v>
      </c>
      <c r="EC492" s="426"/>
      <c r="ED492" s="425"/>
      <c r="EE492" s="371">
        <f t="shared" si="1151"/>
        <v>0</v>
      </c>
      <c r="EF492" s="372">
        <f t="shared" si="1151"/>
        <v>0</v>
      </c>
      <c r="EG492" s="358">
        <f t="shared" si="1152"/>
        <v>100</v>
      </c>
      <c r="EH492" s="372">
        <f t="shared" si="1152"/>
        <v>87</v>
      </c>
      <c r="EI492" s="358">
        <f t="shared" si="1153"/>
        <v>0</v>
      </c>
      <c r="EJ492" s="372">
        <f t="shared" si="1153"/>
        <v>0</v>
      </c>
      <c r="EK492" s="427">
        <v>4.5</v>
      </c>
      <c r="EL492" s="510">
        <v>4.5</v>
      </c>
      <c r="EM492" s="371">
        <f t="shared" si="1164"/>
        <v>364.5</v>
      </c>
      <c r="EN492" s="372">
        <f t="shared" si="1164"/>
        <v>310.5</v>
      </c>
      <c r="EO492" s="426">
        <v>6.7</v>
      </c>
      <c r="EP492" s="510">
        <v>5.9</v>
      </c>
      <c r="EQ492" s="371">
        <f t="shared" si="1165"/>
        <v>127.3</v>
      </c>
      <c r="ER492" s="372">
        <f t="shared" si="1165"/>
        <v>106.2</v>
      </c>
      <c r="ES492" s="426"/>
      <c r="ET492" s="446"/>
      <c r="EU492" s="371">
        <f t="shared" si="1101"/>
        <v>0</v>
      </c>
      <c r="EV492" s="372">
        <f t="shared" si="1102"/>
        <v>0</v>
      </c>
      <c r="EW492" s="371">
        <f t="shared" si="1114"/>
        <v>4.9180000000000001</v>
      </c>
      <c r="EX492" s="372">
        <f t="shared" si="1114"/>
        <v>4.7896551724137932</v>
      </c>
      <c r="EY492" s="371">
        <f t="shared" si="1115"/>
        <v>491.8</v>
      </c>
      <c r="EZ492" s="372">
        <f t="shared" si="1115"/>
        <v>416.7</v>
      </c>
      <c r="FA492" s="426"/>
      <c r="FB492" s="510"/>
      <c r="FC492" s="371">
        <f t="shared" si="1116"/>
        <v>0</v>
      </c>
      <c r="FD492" s="372">
        <f t="shared" si="1116"/>
        <v>0</v>
      </c>
      <c r="FE492" s="426"/>
      <c r="FF492" s="510"/>
      <c r="FG492" s="371">
        <f t="shared" si="1117"/>
        <v>0</v>
      </c>
      <c r="FH492" s="372">
        <f t="shared" si="1117"/>
        <v>0</v>
      </c>
      <c r="FI492" s="421"/>
      <c r="FJ492" s="420"/>
      <c r="FK492" s="371">
        <f t="shared" si="1118"/>
        <v>0</v>
      </c>
      <c r="FL492" s="372">
        <f t="shared" si="1118"/>
        <v>0</v>
      </c>
      <c r="FM492" s="371">
        <f t="shared" si="1119"/>
        <v>0</v>
      </c>
      <c r="FN492" s="372">
        <f t="shared" si="1119"/>
        <v>0</v>
      </c>
      <c r="FO492" s="371">
        <f t="shared" si="1120"/>
        <v>0</v>
      </c>
      <c r="FP492" s="372">
        <f t="shared" si="1120"/>
        <v>0</v>
      </c>
      <c r="FQ492" s="424">
        <v>24</v>
      </c>
      <c r="FR492" s="425">
        <v>19</v>
      </c>
      <c r="FS492" s="371">
        <f t="shared" si="1121"/>
        <v>0</v>
      </c>
      <c r="FT492" s="372">
        <f t="shared" si="1121"/>
        <v>0</v>
      </c>
      <c r="FU492" s="426">
        <v>5.9</v>
      </c>
      <c r="FV492" s="425">
        <v>7</v>
      </c>
      <c r="FW492" s="371">
        <f t="shared" si="1122"/>
        <v>141.60000000000002</v>
      </c>
      <c r="FX492" s="372">
        <f t="shared" si="1122"/>
        <v>133</v>
      </c>
      <c r="FY492" s="426"/>
      <c r="FZ492" s="425"/>
      <c r="GA492" s="371">
        <f t="shared" si="1123"/>
        <v>0</v>
      </c>
      <c r="GB492" s="372">
        <f t="shared" si="1123"/>
        <v>0</v>
      </c>
      <c r="GC492" s="406">
        <f t="shared" si="1105"/>
        <v>335</v>
      </c>
      <c r="GD492" s="372">
        <f t="shared" si="1105"/>
        <v>290</v>
      </c>
      <c r="GE492" s="371">
        <f t="shared" si="1105"/>
        <v>0</v>
      </c>
      <c r="GF492" s="372">
        <f t="shared" si="1105"/>
        <v>0</v>
      </c>
      <c r="GG492" s="371">
        <f t="shared" si="1124"/>
        <v>1658.5</v>
      </c>
      <c r="GH492" s="372">
        <f t="shared" si="1124"/>
        <v>1443</v>
      </c>
      <c r="GI492" s="371" t="str">
        <f t="shared" si="1125"/>
        <v/>
      </c>
      <c r="GJ492" s="372" t="str">
        <f t="shared" si="1125"/>
        <v/>
      </c>
      <c r="GK492" s="406">
        <f t="shared" si="1106"/>
        <v>24</v>
      </c>
      <c r="GL492" s="372">
        <f t="shared" si="1106"/>
        <v>20</v>
      </c>
      <c r="GM492" s="371">
        <f t="shared" si="1106"/>
        <v>0</v>
      </c>
      <c r="GN492" s="372">
        <f t="shared" si="1106"/>
        <v>0</v>
      </c>
      <c r="GO492" s="371">
        <f t="shared" si="1126"/>
        <v>165.3</v>
      </c>
      <c r="GP492" s="372">
        <f t="shared" si="1126"/>
        <v>118.2</v>
      </c>
      <c r="GQ492" s="371">
        <f t="shared" si="1127"/>
        <v>0</v>
      </c>
      <c r="GR492" s="372">
        <f t="shared" si="1127"/>
        <v>0</v>
      </c>
      <c r="GS492" s="406">
        <f t="shared" si="1107"/>
        <v>359</v>
      </c>
      <c r="GT492" s="372">
        <f t="shared" si="1107"/>
        <v>310</v>
      </c>
      <c r="GU492" s="371">
        <f t="shared" si="1107"/>
        <v>0</v>
      </c>
      <c r="GV492" s="372">
        <f t="shared" si="1103"/>
        <v>0</v>
      </c>
      <c r="GW492" s="371">
        <f t="shared" si="1128"/>
        <v>1823.8</v>
      </c>
      <c r="GX492" s="372">
        <f t="shared" si="1128"/>
        <v>1561.2</v>
      </c>
      <c r="GY492" s="371" t="str">
        <f t="shared" si="1128"/>
        <v/>
      </c>
      <c r="GZ492" s="372" t="str">
        <f t="shared" si="1113"/>
        <v/>
      </c>
      <c r="HA492" s="406">
        <f t="shared" si="1108"/>
        <v>0</v>
      </c>
      <c r="HB492" s="372">
        <f t="shared" si="1108"/>
        <v>0</v>
      </c>
      <c r="HC492" s="371">
        <f t="shared" si="1108"/>
        <v>0</v>
      </c>
      <c r="HD492" s="372">
        <f t="shared" si="1104"/>
        <v>0</v>
      </c>
      <c r="HE492" s="371" t="str">
        <f t="shared" si="1109"/>
        <v/>
      </c>
      <c r="HF492" s="372" t="str">
        <f t="shared" si="1109"/>
        <v/>
      </c>
      <c r="HG492" s="371" t="str">
        <f t="shared" si="1129"/>
        <v/>
      </c>
      <c r="HH492" s="372" t="str">
        <f t="shared" si="1129"/>
        <v/>
      </c>
      <c r="HI492" s="406">
        <f t="shared" si="1130"/>
        <v>1965.4</v>
      </c>
      <c r="HJ492" s="372">
        <f t="shared" si="1130"/>
        <v>1694.2</v>
      </c>
      <c r="HK492" s="371" t="str">
        <f t="shared" si="1131"/>
        <v/>
      </c>
      <c r="HL492" s="371" t="str">
        <f t="shared" si="1131"/>
        <v/>
      </c>
    </row>
    <row r="493" spans="1:220" ht="15">
      <c r="A493" s="501" t="s">
        <v>75</v>
      </c>
      <c r="B493" s="501" t="s">
        <v>63</v>
      </c>
      <c r="C493" s="49"/>
      <c r="D493" s="499">
        <v>237385</v>
      </c>
      <c r="E493" s="502">
        <v>6</v>
      </c>
      <c r="F493" s="676">
        <v>174</v>
      </c>
      <c r="G493" s="420">
        <v>132</v>
      </c>
      <c r="H493" s="421">
        <v>6</v>
      </c>
      <c r="I493" s="422">
        <v>1</v>
      </c>
      <c r="J493" s="371">
        <f t="shared" si="1071"/>
        <v>168</v>
      </c>
      <c r="K493" s="372">
        <f t="shared" si="1072"/>
        <v>131</v>
      </c>
      <c r="L493" s="420">
        <v>120</v>
      </c>
      <c r="M493" s="371">
        <f t="shared" si="1073"/>
        <v>168</v>
      </c>
      <c r="N493" s="372">
        <f t="shared" si="1074"/>
        <v>131</v>
      </c>
      <c r="O493" s="371">
        <f t="shared" si="1075"/>
        <v>0</v>
      </c>
      <c r="P493" s="372">
        <f t="shared" si="1076"/>
        <v>0</v>
      </c>
      <c r="Q493" s="424">
        <v>41</v>
      </c>
      <c r="R493" s="425">
        <v>37</v>
      </c>
      <c r="S493" s="371">
        <f t="shared" si="1077"/>
        <v>0</v>
      </c>
      <c r="T493" s="372">
        <f t="shared" si="1078"/>
        <v>0</v>
      </c>
      <c r="U493" s="426">
        <v>0</v>
      </c>
      <c r="V493" s="425"/>
      <c r="W493" s="371">
        <f t="shared" si="1079"/>
        <v>0</v>
      </c>
      <c r="X493" s="372">
        <f t="shared" si="1080"/>
        <v>0</v>
      </c>
      <c r="Y493" s="426"/>
      <c r="Z493" s="425"/>
      <c r="AA493" s="371">
        <f t="shared" si="1081"/>
        <v>0</v>
      </c>
      <c r="AB493" s="372">
        <f t="shared" si="1082"/>
        <v>0</v>
      </c>
      <c r="AC493" s="358">
        <f t="shared" si="1083"/>
        <v>41</v>
      </c>
      <c r="AD493" s="372">
        <f t="shared" si="1084"/>
        <v>37</v>
      </c>
      <c r="AE493" s="358">
        <f t="shared" si="1085"/>
        <v>0</v>
      </c>
      <c r="AF493" s="372">
        <f t="shared" si="1086"/>
        <v>0</v>
      </c>
      <c r="AG493" s="427">
        <v>4.7</v>
      </c>
      <c r="AH493" s="420">
        <v>4.7</v>
      </c>
      <c r="AI493" s="371">
        <f t="shared" si="1087"/>
        <v>192.70000000000002</v>
      </c>
      <c r="AJ493" s="372">
        <f t="shared" si="1088"/>
        <v>173.9</v>
      </c>
      <c r="AK493" s="426">
        <v>0</v>
      </c>
      <c r="AL493" s="420"/>
      <c r="AM493" s="371">
        <f t="shared" si="1089"/>
        <v>0</v>
      </c>
      <c r="AN493" s="372">
        <f t="shared" si="1090"/>
        <v>0</v>
      </c>
      <c r="AO493" s="426"/>
      <c r="AP493" s="446"/>
      <c r="AQ493" s="371">
        <f t="shared" si="1091"/>
        <v>0</v>
      </c>
      <c r="AR493" s="372">
        <f t="shared" si="1092"/>
        <v>0</v>
      </c>
      <c r="AS493" s="371">
        <f t="shared" si="1093"/>
        <v>4.7</v>
      </c>
      <c r="AT493" s="372">
        <f t="shared" si="1094"/>
        <v>4.7</v>
      </c>
      <c r="AU493" s="371">
        <f t="shared" si="1095"/>
        <v>192.70000000000002</v>
      </c>
      <c r="AV493" s="372">
        <f t="shared" si="1096"/>
        <v>173.9</v>
      </c>
      <c r="AW493" s="426"/>
      <c r="AX493" s="420"/>
      <c r="AY493" s="371">
        <f t="shared" si="1097"/>
        <v>0</v>
      </c>
      <c r="AZ493" s="372">
        <f t="shared" si="1098"/>
        <v>0</v>
      </c>
      <c r="BA493" s="426"/>
      <c r="BB493" s="420"/>
      <c r="BC493" s="371">
        <f t="shared" si="1099"/>
        <v>0</v>
      </c>
      <c r="BD493" s="372">
        <f t="shared" si="1100"/>
        <v>0</v>
      </c>
      <c r="BE493" s="421"/>
      <c r="BF493" s="420"/>
      <c r="BG493" s="371">
        <f t="shared" si="1154"/>
        <v>0</v>
      </c>
      <c r="BH493" s="372">
        <f t="shared" si="1154"/>
        <v>0</v>
      </c>
      <c r="BI493" s="371">
        <f t="shared" si="1155"/>
        <v>0</v>
      </c>
      <c r="BJ493" s="372">
        <f t="shared" si="1155"/>
        <v>0</v>
      </c>
      <c r="BK493" s="371">
        <f t="shared" si="1156"/>
        <v>0</v>
      </c>
      <c r="BL493" s="372">
        <f t="shared" si="1156"/>
        <v>0</v>
      </c>
      <c r="BM493" s="431">
        <v>74</v>
      </c>
      <c r="BN493" s="425">
        <v>53</v>
      </c>
      <c r="BO493" s="371">
        <f t="shared" si="1157"/>
        <v>0</v>
      </c>
      <c r="BP493" s="372">
        <f t="shared" si="1157"/>
        <v>0</v>
      </c>
      <c r="BQ493" s="426">
        <v>1</v>
      </c>
      <c r="BR493" s="425"/>
      <c r="BS493" s="371">
        <f t="shared" si="1158"/>
        <v>0</v>
      </c>
      <c r="BT493" s="372">
        <f t="shared" si="1158"/>
        <v>0</v>
      </c>
      <c r="BU493" s="426"/>
      <c r="BV493" s="425"/>
      <c r="BW493" s="371">
        <f t="shared" ref="BW493:BW508" si="1166">IF(DA493&gt;0,BU493,)</f>
        <v>0</v>
      </c>
      <c r="BX493" s="423">
        <f t="shared" ref="BX493:BX499" si="1167">IF(DB493&gt;0,BV493,)</f>
        <v>0</v>
      </c>
      <c r="BY493" s="358">
        <f t="shared" ref="BY493:BZ508" si="1168">BM493+BQ493+BU493</f>
        <v>75</v>
      </c>
      <c r="BZ493" s="372">
        <f t="shared" si="1168"/>
        <v>53</v>
      </c>
      <c r="CA493" s="358">
        <f t="shared" ref="CA493:CB508" si="1169">IF(DE493&gt;0,BY493,)</f>
        <v>0</v>
      </c>
      <c r="CB493" s="372">
        <f t="shared" si="1169"/>
        <v>0</v>
      </c>
      <c r="CC493" s="427">
        <v>5.3</v>
      </c>
      <c r="CD493" s="420">
        <v>6.2</v>
      </c>
      <c r="CE493" s="371">
        <f t="shared" si="1139"/>
        <v>392.2</v>
      </c>
      <c r="CF493" s="372">
        <f t="shared" si="1139"/>
        <v>328.6</v>
      </c>
      <c r="CG493" s="426">
        <v>7</v>
      </c>
      <c r="CH493" s="420"/>
      <c r="CI493" s="371">
        <f t="shared" si="1159"/>
        <v>7</v>
      </c>
      <c r="CJ493" s="372">
        <f t="shared" si="1159"/>
        <v>0</v>
      </c>
      <c r="CK493" s="426"/>
      <c r="CL493" s="446"/>
      <c r="CM493" s="371">
        <f t="shared" si="1160"/>
        <v>0</v>
      </c>
      <c r="CN493" s="372">
        <f t="shared" si="1160"/>
        <v>0</v>
      </c>
      <c r="CO493" s="371">
        <f t="shared" si="1161"/>
        <v>5.3226666666666667</v>
      </c>
      <c r="CP493" s="372">
        <f t="shared" si="1161"/>
        <v>6.2</v>
      </c>
      <c r="CQ493" s="371">
        <f t="shared" si="1162"/>
        <v>399.2</v>
      </c>
      <c r="CR493" s="372">
        <f t="shared" si="1162"/>
        <v>328.6</v>
      </c>
      <c r="CS493" s="426"/>
      <c r="CT493" s="510"/>
      <c r="CU493" s="371">
        <f t="shared" si="1140"/>
        <v>0</v>
      </c>
      <c r="CV493" s="372">
        <f t="shared" si="1140"/>
        <v>0</v>
      </c>
      <c r="CW493" s="426"/>
      <c r="CX493" s="510"/>
      <c r="CY493" s="371">
        <f t="shared" si="1163"/>
        <v>0</v>
      </c>
      <c r="CZ493" s="372">
        <f t="shared" si="1163"/>
        <v>0</v>
      </c>
      <c r="DA493" s="421"/>
      <c r="DB493" s="420"/>
      <c r="DC493" s="371">
        <f t="shared" si="1141"/>
        <v>0</v>
      </c>
      <c r="DD493" s="372">
        <f t="shared" si="1141"/>
        <v>0</v>
      </c>
      <c r="DE493" s="371">
        <f t="shared" si="1142"/>
        <v>0</v>
      </c>
      <c r="DF493" s="372">
        <f t="shared" si="1142"/>
        <v>0</v>
      </c>
      <c r="DG493" s="371">
        <f t="shared" si="1143"/>
        <v>0</v>
      </c>
      <c r="DH493" s="372">
        <f t="shared" si="1143"/>
        <v>0</v>
      </c>
      <c r="DI493" s="371">
        <f t="shared" si="1144"/>
        <v>116</v>
      </c>
      <c r="DJ493" s="372">
        <f t="shared" si="1144"/>
        <v>90</v>
      </c>
      <c r="DK493" s="371">
        <f t="shared" si="1144"/>
        <v>0</v>
      </c>
      <c r="DL493" s="372">
        <f t="shared" si="1144"/>
        <v>0</v>
      </c>
      <c r="DM493" s="371">
        <f t="shared" si="1145"/>
        <v>5.102586206896552</v>
      </c>
      <c r="DN493" s="372">
        <f t="shared" si="1145"/>
        <v>5.583333333333333</v>
      </c>
      <c r="DO493" s="371">
        <f t="shared" si="1146"/>
        <v>591.9</v>
      </c>
      <c r="DP493" s="372">
        <f t="shared" si="1146"/>
        <v>502.5</v>
      </c>
      <c r="DQ493" s="371">
        <f t="shared" si="1147"/>
        <v>0</v>
      </c>
      <c r="DR493" s="372">
        <f t="shared" si="1147"/>
        <v>0</v>
      </c>
      <c r="DS493" s="371">
        <f t="shared" si="1148"/>
        <v>0</v>
      </c>
      <c r="DT493" s="372">
        <f t="shared" si="1148"/>
        <v>0</v>
      </c>
      <c r="DU493" s="424">
        <v>37</v>
      </c>
      <c r="DV493" s="425">
        <v>28</v>
      </c>
      <c r="DW493" s="371">
        <f t="shared" si="1149"/>
        <v>0</v>
      </c>
      <c r="DX493" s="372">
        <f t="shared" si="1149"/>
        <v>0</v>
      </c>
      <c r="DY493" s="426">
        <v>3</v>
      </c>
      <c r="DZ493" s="425"/>
      <c r="EA493" s="371">
        <f t="shared" si="1150"/>
        <v>0</v>
      </c>
      <c r="EB493" s="372">
        <f t="shared" si="1150"/>
        <v>0</v>
      </c>
      <c r="EC493" s="426"/>
      <c r="ED493" s="425"/>
      <c r="EE493" s="371">
        <f t="shared" si="1151"/>
        <v>0</v>
      </c>
      <c r="EF493" s="372">
        <f t="shared" si="1151"/>
        <v>0</v>
      </c>
      <c r="EG493" s="358">
        <f t="shared" si="1152"/>
        <v>40</v>
      </c>
      <c r="EH493" s="372">
        <f t="shared" si="1152"/>
        <v>28</v>
      </c>
      <c r="EI493" s="358">
        <f t="shared" si="1153"/>
        <v>0</v>
      </c>
      <c r="EJ493" s="372">
        <f t="shared" si="1153"/>
        <v>0</v>
      </c>
      <c r="EK493" s="427">
        <v>4.5999999999999996</v>
      </c>
      <c r="EL493" s="510">
        <v>4.9000000000000004</v>
      </c>
      <c r="EM493" s="371">
        <f t="shared" si="1164"/>
        <v>170.2</v>
      </c>
      <c r="EN493" s="372">
        <f t="shared" si="1164"/>
        <v>137.20000000000002</v>
      </c>
      <c r="EO493" s="426">
        <v>1.7</v>
      </c>
      <c r="EP493" s="510"/>
      <c r="EQ493" s="371">
        <f t="shared" si="1165"/>
        <v>5.0999999999999996</v>
      </c>
      <c r="ER493" s="372">
        <f t="shared" si="1165"/>
        <v>0</v>
      </c>
      <c r="ES493" s="426"/>
      <c r="ET493" s="446"/>
      <c r="EU493" s="371">
        <f t="shared" si="1101"/>
        <v>0</v>
      </c>
      <c r="EV493" s="372">
        <f t="shared" si="1102"/>
        <v>0</v>
      </c>
      <c r="EW493" s="371">
        <f t="shared" si="1114"/>
        <v>4.3824999999999994</v>
      </c>
      <c r="EX493" s="372">
        <f t="shared" si="1114"/>
        <v>4.9000000000000004</v>
      </c>
      <c r="EY493" s="371">
        <f t="shared" si="1115"/>
        <v>175.29999999999998</v>
      </c>
      <c r="EZ493" s="372">
        <f t="shared" si="1115"/>
        <v>137.20000000000002</v>
      </c>
      <c r="FA493" s="426"/>
      <c r="FB493" s="510"/>
      <c r="FC493" s="371">
        <f t="shared" si="1116"/>
        <v>0</v>
      </c>
      <c r="FD493" s="372">
        <f t="shared" si="1116"/>
        <v>0</v>
      </c>
      <c r="FE493" s="426"/>
      <c r="FF493" s="510"/>
      <c r="FG493" s="371">
        <f t="shared" si="1117"/>
        <v>0</v>
      </c>
      <c r="FH493" s="372">
        <f t="shared" si="1117"/>
        <v>0</v>
      </c>
      <c r="FI493" s="421"/>
      <c r="FJ493" s="420"/>
      <c r="FK493" s="371">
        <f t="shared" si="1118"/>
        <v>0</v>
      </c>
      <c r="FL493" s="372">
        <f t="shared" si="1118"/>
        <v>0</v>
      </c>
      <c r="FM493" s="371">
        <f t="shared" si="1119"/>
        <v>0</v>
      </c>
      <c r="FN493" s="372">
        <f t="shared" si="1119"/>
        <v>0</v>
      </c>
      <c r="FO493" s="371">
        <f t="shared" si="1120"/>
        <v>0</v>
      </c>
      <c r="FP493" s="372">
        <f t="shared" si="1120"/>
        <v>0</v>
      </c>
      <c r="FQ493" s="424">
        <v>12</v>
      </c>
      <c r="FR493" s="425">
        <v>13</v>
      </c>
      <c r="FS493" s="371">
        <f t="shared" si="1121"/>
        <v>0</v>
      </c>
      <c r="FT493" s="372">
        <f t="shared" si="1121"/>
        <v>0</v>
      </c>
      <c r="FU493" s="426">
        <v>6</v>
      </c>
      <c r="FV493" s="425">
        <v>6.3</v>
      </c>
      <c r="FW493" s="371">
        <f t="shared" si="1122"/>
        <v>72</v>
      </c>
      <c r="FX493" s="372">
        <f t="shared" si="1122"/>
        <v>81.899999999999991</v>
      </c>
      <c r="FY493" s="426"/>
      <c r="FZ493" s="425"/>
      <c r="GA493" s="371">
        <f t="shared" si="1123"/>
        <v>0</v>
      </c>
      <c r="GB493" s="372">
        <f t="shared" si="1123"/>
        <v>0</v>
      </c>
      <c r="GC493" s="406">
        <f t="shared" si="1105"/>
        <v>152</v>
      </c>
      <c r="GD493" s="372">
        <f t="shared" si="1105"/>
        <v>118</v>
      </c>
      <c r="GE493" s="371">
        <f t="shared" si="1105"/>
        <v>0</v>
      </c>
      <c r="GF493" s="372">
        <f t="shared" si="1105"/>
        <v>0</v>
      </c>
      <c r="GG493" s="371">
        <f t="shared" si="1124"/>
        <v>755.09999999999991</v>
      </c>
      <c r="GH493" s="372">
        <f t="shared" si="1124"/>
        <v>639.70000000000005</v>
      </c>
      <c r="GI493" s="371" t="str">
        <f t="shared" si="1125"/>
        <v/>
      </c>
      <c r="GJ493" s="372" t="str">
        <f t="shared" si="1125"/>
        <v/>
      </c>
      <c r="GK493" s="406">
        <f t="shared" si="1106"/>
        <v>4</v>
      </c>
      <c r="GL493" s="372">
        <f t="shared" si="1106"/>
        <v>0</v>
      </c>
      <c r="GM493" s="371">
        <f t="shared" si="1106"/>
        <v>0</v>
      </c>
      <c r="GN493" s="372">
        <f t="shared" si="1106"/>
        <v>0</v>
      </c>
      <c r="GO493" s="371">
        <f t="shared" si="1126"/>
        <v>12.1</v>
      </c>
      <c r="GP493" s="372">
        <f t="shared" si="1126"/>
        <v>0</v>
      </c>
      <c r="GQ493" s="371">
        <f t="shared" si="1127"/>
        <v>0</v>
      </c>
      <c r="GR493" s="372">
        <f t="shared" si="1127"/>
        <v>0</v>
      </c>
      <c r="GS493" s="406">
        <f t="shared" si="1107"/>
        <v>156</v>
      </c>
      <c r="GT493" s="372">
        <f t="shared" si="1107"/>
        <v>118</v>
      </c>
      <c r="GU493" s="371">
        <f t="shared" si="1107"/>
        <v>0</v>
      </c>
      <c r="GV493" s="372">
        <f t="shared" si="1103"/>
        <v>0</v>
      </c>
      <c r="GW493" s="371">
        <f t="shared" si="1128"/>
        <v>767.19999999999993</v>
      </c>
      <c r="GX493" s="372">
        <f t="shared" si="1128"/>
        <v>639.70000000000005</v>
      </c>
      <c r="GY493" s="371" t="str">
        <f t="shared" si="1128"/>
        <v/>
      </c>
      <c r="GZ493" s="372" t="str">
        <f t="shared" si="1113"/>
        <v/>
      </c>
      <c r="HA493" s="406">
        <f t="shared" si="1108"/>
        <v>0</v>
      </c>
      <c r="HB493" s="372">
        <f t="shared" si="1108"/>
        <v>0</v>
      </c>
      <c r="HC493" s="371">
        <f t="shared" si="1108"/>
        <v>0</v>
      </c>
      <c r="HD493" s="372">
        <f t="shared" si="1104"/>
        <v>0</v>
      </c>
      <c r="HE493" s="371" t="str">
        <f t="shared" si="1109"/>
        <v/>
      </c>
      <c r="HF493" s="372" t="str">
        <f t="shared" si="1109"/>
        <v/>
      </c>
      <c r="HG493" s="371" t="str">
        <f t="shared" si="1129"/>
        <v/>
      </c>
      <c r="HH493" s="372" t="str">
        <f t="shared" si="1129"/>
        <v/>
      </c>
      <c r="HI493" s="406">
        <f t="shared" si="1130"/>
        <v>839.19999999999993</v>
      </c>
      <c r="HJ493" s="372">
        <f t="shared" si="1130"/>
        <v>721.6</v>
      </c>
      <c r="HK493" s="371" t="str">
        <f t="shared" si="1131"/>
        <v/>
      </c>
      <c r="HL493" s="371" t="str">
        <f t="shared" si="1131"/>
        <v/>
      </c>
    </row>
    <row r="494" spans="1:220" ht="15">
      <c r="A494" s="501" t="s">
        <v>75</v>
      </c>
      <c r="B494" s="540" t="s">
        <v>64</v>
      </c>
      <c r="C494" s="541" t="s">
        <v>1018</v>
      </c>
      <c r="D494" s="499">
        <v>237792</v>
      </c>
      <c r="E494" s="542">
        <v>5</v>
      </c>
      <c r="F494" s="676">
        <v>662</v>
      </c>
      <c r="G494" s="420">
        <v>687</v>
      </c>
      <c r="H494" s="421">
        <v>33</v>
      </c>
      <c r="I494" s="422">
        <v>24</v>
      </c>
      <c r="J494" s="371">
        <f t="shared" si="1071"/>
        <v>629</v>
      </c>
      <c r="K494" s="372">
        <f t="shared" si="1072"/>
        <v>663</v>
      </c>
      <c r="L494" s="420">
        <v>120</v>
      </c>
      <c r="M494" s="371">
        <f t="shared" si="1073"/>
        <v>629</v>
      </c>
      <c r="N494" s="372">
        <f t="shared" si="1074"/>
        <v>663</v>
      </c>
      <c r="O494" s="371">
        <f t="shared" si="1075"/>
        <v>0</v>
      </c>
      <c r="P494" s="372">
        <f t="shared" si="1076"/>
        <v>0</v>
      </c>
      <c r="Q494" s="424">
        <v>73</v>
      </c>
      <c r="R494" s="425">
        <v>65</v>
      </c>
      <c r="S494" s="371">
        <f t="shared" si="1077"/>
        <v>0</v>
      </c>
      <c r="T494" s="372">
        <f t="shared" si="1078"/>
        <v>0</v>
      </c>
      <c r="U494" s="426">
        <v>1</v>
      </c>
      <c r="V494" s="425"/>
      <c r="W494" s="371">
        <f t="shared" si="1079"/>
        <v>0</v>
      </c>
      <c r="X494" s="372">
        <f t="shared" si="1080"/>
        <v>0</v>
      </c>
      <c r="Y494" s="426"/>
      <c r="Z494" s="425"/>
      <c r="AA494" s="371">
        <f t="shared" si="1081"/>
        <v>0</v>
      </c>
      <c r="AB494" s="372">
        <f t="shared" si="1082"/>
        <v>0</v>
      </c>
      <c r="AC494" s="358">
        <f t="shared" si="1083"/>
        <v>74</v>
      </c>
      <c r="AD494" s="372">
        <f t="shared" si="1084"/>
        <v>65</v>
      </c>
      <c r="AE494" s="358">
        <f t="shared" si="1085"/>
        <v>0</v>
      </c>
      <c r="AF494" s="372">
        <f t="shared" si="1086"/>
        <v>0</v>
      </c>
      <c r="AG494" s="427">
        <v>4.8</v>
      </c>
      <c r="AH494" s="420">
        <v>4.5999999999999996</v>
      </c>
      <c r="AI494" s="371">
        <f t="shared" si="1087"/>
        <v>350.4</v>
      </c>
      <c r="AJ494" s="372">
        <f t="shared" si="1088"/>
        <v>299</v>
      </c>
      <c r="AK494" s="426">
        <v>6.5</v>
      </c>
      <c r="AL494" s="420"/>
      <c r="AM494" s="371">
        <f t="shared" si="1089"/>
        <v>6.5</v>
      </c>
      <c r="AN494" s="372">
        <f t="shared" si="1090"/>
        <v>0</v>
      </c>
      <c r="AO494" s="426"/>
      <c r="AP494" s="446"/>
      <c r="AQ494" s="371">
        <f t="shared" si="1091"/>
        <v>0</v>
      </c>
      <c r="AR494" s="372">
        <f t="shared" si="1092"/>
        <v>0</v>
      </c>
      <c r="AS494" s="371">
        <f t="shared" si="1093"/>
        <v>4.8229729729729724</v>
      </c>
      <c r="AT494" s="372">
        <f t="shared" si="1094"/>
        <v>4.5999999999999996</v>
      </c>
      <c r="AU494" s="371">
        <f t="shared" si="1095"/>
        <v>356.9</v>
      </c>
      <c r="AV494" s="372">
        <f t="shared" si="1096"/>
        <v>299</v>
      </c>
      <c r="AW494" s="426"/>
      <c r="AX494" s="420"/>
      <c r="AY494" s="371">
        <f t="shared" si="1097"/>
        <v>0</v>
      </c>
      <c r="AZ494" s="372">
        <f t="shared" si="1098"/>
        <v>0</v>
      </c>
      <c r="BA494" s="426"/>
      <c r="BB494" s="420"/>
      <c r="BC494" s="371">
        <f t="shared" si="1099"/>
        <v>0</v>
      </c>
      <c r="BD494" s="372">
        <f t="shared" si="1100"/>
        <v>0</v>
      </c>
      <c r="BE494" s="421"/>
      <c r="BF494" s="420"/>
      <c r="BG494" s="371">
        <f t="shared" si="1154"/>
        <v>0</v>
      </c>
      <c r="BH494" s="372">
        <f t="shared" si="1154"/>
        <v>0</v>
      </c>
      <c r="BI494" s="371">
        <f t="shared" si="1155"/>
        <v>0</v>
      </c>
      <c r="BJ494" s="372">
        <f t="shared" si="1155"/>
        <v>0</v>
      </c>
      <c r="BK494" s="371">
        <f t="shared" si="1156"/>
        <v>0</v>
      </c>
      <c r="BL494" s="372">
        <f t="shared" si="1156"/>
        <v>0</v>
      </c>
      <c r="BM494" s="431">
        <v>270</v>
      </c>
      <c r="BN494" s="425">
        <v>282</v>
      </c>
      <c r="BO494" s="371">
        <f t="shared" si="1157"/>
        <v>0</v>
      </c>
      <c r="BP494" s="372">
        <f t="shared" si="1157"/>
        <v>0</v>
      </c>
      <c r="BQ494" s="426">
        <v>12</v>
      </c>
      <c r="BR494" s="425">
        <v>5</v>
      </c>
      <c r="BS494" s="371">
        <f t="shared" si="1158"/>
        <v>0</v>
      </c>
      <c r="BT494" s="372">
        <f t="shared" si="1158"/>
        <v>0</v>
      </c>
      <c r="BU494" s="426"/>
      <c r="BV494" s="425"/>
      <c r="BW494" s="371">
        <f t="shared" si="1166"/>
        <v>0</v>
      </c>
      <c r="BX494" s="423">
        <f t="shared" si="1167"/>
        <v>0</v>
      </c>
      <c r="BY494" s="358">
        <f t="shared" si="1168"/>
        <v>282</v>
      </c>
      <c r="BZ494" s="372">
        <f t="shared" si="1168"/>
        <v>287</v>
      </c>
      <c r="CA494" s="358">
        <f t="shared" si="1169"/>
        <v>0</v>
      </c>
      <c r="CB494" s="372">
        <f t="shared" si="1169"/>
        <v>0</v>
      </c>
      <c r="CC494" s="427">
        <v>5.3</v>
      </c>
      <c r="CD494" s="420">
        <v>5.2</v>
      </c>
      <c r="CE494" s="371">
        <f t="shared" si="1139"/>
        <v>1431</v>
      </c>
      <c r="CF494" s="372">
        <f t="shared" si="1139"/>
        <v>1466.4</v>
      </c>
      <c r="CG494" s="426">
        <v>7.1</v>
      </c>
      <c r="CH494" s="420">
        <v>9.3000000000000007</v>
      </c>
      <c r="CI494" s="371">
        <f t="shared" si="1159"/>
        <v>85.199999999999989</v>
      </c>
      <c r="CJ494" s="372">
        <f t="shared" si="1159"/>
        <v>46.5</v>
      </c>
      <c r="CK494" s="426"/>
      <c r="CL494" s="446"/>
      <c r="CM494" s="371">
        <f t="shared" si="1160"/>
        <v>0</v>
      </c>
      <c r="CN494" s="372">
        <f t="shared" si="1160"/>
        <v>0</v>
      </c>
      <c r="CO494" s="371">
        <f t="shared" si="1161"/>
        <v>5.3765957446808512</v>
      </c>
      <c r="CP494" s="372">
        <f t="shared" si="1161"/>
        <v>5.2714285714285714</v>
      </c>
      <c r="CQ494" s="371">
        <f t="shared" si="1162"/>
        <v>1516.2</v>
      </c>
      <c r="CR494" s="372">
        <f t="shared" si="1162"/>
        <v>1512.9</v>
      </c>
      <c r="CS494" s="426"/>
      <c r="CT494" s="420"/>
      <c r="CU494" s="371">
        <f t="shared" si="1140"/>
        <v>0</v>
      </c>
      <c r="CV494" s="372">
        <f t="shared" si="1140"/>
        <v>0</v>
      </c>
      <c r="CW494" s="426"/>
      <c r="CX494" s="420"/>
      <c r="CY494" s="371">
        <f t="shared" si="1163"/>
        <v>0</v>
      </c>
      <c r="CZ494" s="372">
        <f t="shared" si="1163"/>
        <v>0</v>
      </c>
      <c r="DA494" s="421"/>
      <c r="DB494" s="420"/>
      <c r="DC494" s="371">
        <f t="shared" si="1141"/>
        <v>0</v>
      </c>
      <c r="DD494" s="372">
        <f t="shared" si="1141"/>
        <v>0</v>
      </c>
      <c r="DE494" s="371">
        <f t="shared" si="1142"/>
        <v>0</v>
      </c>
      <c r="DF494" s="372">
        <f t="shared" si="1142"/>
        <v>0</v>
      </c>
      <c r="DG494" s="371">
        <f t="shared" si="1143"/>
        <v>0</v>
      </c>
      <c r="DH494" s="372">
        <f t="shared" si="1143"/>
        <v>0</v>
      </c>
      <c r="DI494" s="371">
        <f t="shared" si="1144"/>
        <v>356</v>
      </c>
      <c r="DJ494" s="372">
        <f t="shared" si="1144"/>
        <v>352</v>
      </c>
      <c r="DK494" s="371">
        <f t="shared" si="1144"/>
        <v>0</v>
      </c>
      <c r="DL494" s="372">
        <f t="shared" si="1144"/>
        <v>0</v>
      </c>
      <c r="DM494" s="371">
        <f t="shared" si="1145"/>
        <v>5.2615168539325836</v>
      </c>
      <c r="DN494" s="372">
        <f t="shared" si="1145"/>
        <v>5.1474431818181818</v>
      </c>
      <c r="DO494" s="371">
        <f t="shared" si="1146"/>
        <v>1873.0999999999997</v>
      </c>
      <c r="DP494" s="372">
        <f t="shared" si="1146"/>
        <v>1811.9</v>
      </c>
      <c r="DQ494" s="371">
        <f t="shared" si="1147"/>
        <v>0</v>
      </c>
      <c r="DR494" s="372">
        <f t="shared" si="1147"/>
        <v>0</v>
      </c>
      <c r="DS494" s="371">
        <f t="shared" si="1148"/>
        <v>0</v>
      </c>
      <c r="DT494" s="372">
        <f t="shared" si="1148"/>
        <v>0</v>
      </c>
      <c r="DU494" s="424">
        <v>214</v>
      </c>
      <c r="DV494" s="425">
        <v>243</v>
      </c>
      <c r="DW494" s="371">
        <f t="shared" si="1149"/>
        <v>0</v>
      </c>
      <c r="DX494" s="372">
        <f t="shared" si="1149"/>
        <v>0</v>
      </c>
      <c r="DY494" s="426">
        <v>41</v>
      </c>
      <c r="DZ494" s="425">
        <v>42</v>
      </c>
      <c r="EA494" s="371">
        <f t="shared" si="1150"/>
        <v>0</v>
      </c>
      <c r="EB494" s="372">
        <f t="shared" si="1150"/>
        <v>0</v>
      </c>
      <c r="EC494" s="426"/>
      <c r="ED494" s="425"/>
      <c r="EE494" s="371">
        <f t="shared" si="1151"/>
        <v>0</v>
      </c>
      <c r="EF494" s="372">
        <f t="shared" si="1151"/>
        <v>0</v>
      </c>
      <c r="EG494" s="358">
        <f t="shared" si="1152"/>
        <v>255</v>
      </c>
      <c r="EH494" s="372">
        <f t="shared" si="1152"/>
        <v>285</v>
      </c>
      <c r="EI494" s="358">
        <f t="shared" si="1153"/>
        <v>0</v>
      </c>
      <c r="EJ494" s="372">
        <f t="shared" si="1153"/>
        <v>0</v>
      </c>
      <c r="EK494" s="427">
        <v>3.7</v>
      </c>
      <c r="EL494" s="510">
        <v>3.7</v>
      </c>
      <c r="EM494" s="371">
        <f t="shared" si="1164"/>
        <v>791.80000000000007</v>
      </c>
      <c r="EN494" s="372">
        <f t="shared" si="1164"/>
        <v>899.1</v>
      </c>
      <c r="EO494" s="426">
        <v>4.3</v>
      </c>
      <c r="EP494" s="510">
        <v>4.3</v>
      </c>
      <c r="EQ494" s="371">
        <f t="shared" si="1165"/>
        <v>176.29999999999998</v>
      </c>
      <c r="ER494" s="372">
        <f t="shared" si="1165"/>
        <v>180.6</v>
      </c>
      <c r="ES494" s="426"/>
      <c r="ET494" s="446"/>
      <c r="EU494" s="371">
        <f t="shared" si="1101"/>
        <v>0</v>
      </c>
      <c r="EV494" s="372">
        <f t="shared" si="1102"/>
        <v>0</v>
      </c>
      <c r="EW494" s="371">
        <f t="shared" si="1114"/>
        <v>3.796470588235294</v>
      </c>
      <c r="EX494" s="372">
        <f t="shared" si="1114"/>
        <v>3.7884210526315791</v>
      </c>
      <c r="EY494" s="371">
        <f t="shared" si="1115"/>
        <v>968.1</v>
      </c>
      <c r="EZ494" s="372">
        <f t="shared" si="1115"/>
        <v>1079.7</v>
      </c>
      <c r="FA494" s="426"/>
      <c r="FB494" s="510"/>
      <c r="FC494" s="371">
        <f t="shared" si="1116"/>
        <v>0</v>
      </c>
      <c r="FD494" s="372">
        <f t="shared" si="1116"/>
        <v>0</v>
      </c>
      <c r="FE494" s="426"/>
      <c r="FF494" s="510"/>
      <c r="FG494" s="371">
        <f t="shared" si="1117"/>
        <v>0</v>
      </c>
      <c r="FH494" s="372">
        <f t="shared" si="1117"/>
        <v>0</v>
      </c>
      <c r="FI494" s="421"/>
      <c r="FJ494" s="420"/>
      <c r="FK494" s="371">
        <f t="shared" si="1118"/>
        <v>0</v>
      </c>
      <c r="FL494" s="372">
        <f t="shared" si="1118"/>
        <v>0</v>
      </c>
      <c r="FM494" s="371">
        <f t="shared" si="1119"/>
        <v>0</v>
      </c>
      <c r="FN494" s="372">
        <f t="shared" si="1119"/>
        <v>0</v>
      </c>
      <c r="FO494" s="371">
        <f t="shared" si="1120"/>
        <v>0</v>
      </c>
      <c r="FP494" s="372">
        <f t="shared" si="1120"/>
        <v>0</v>
      </c>
      <c r="FQ494" s="424">
        <v>18</v>
      </c>
      <c r="FR494" s="425">
        <v>26</v>
      </c>
      <c r="FS494" s="371">
        <f t="shared" si="1121"/>
        <v>0</v>
      </c>
      <c r="FT494" s="372">
        <f t="shared" si="1121"/>
        <v>0</v>
      </c>
      <c r="FU494" s="426">
        <v>7.1</v>
      </c>
      <c r="FV494" s="425">
        <v>6.5</v>
      </c>
      <c r="FW494" s="371">
        <f t="shared" si="1122"/>
        <v>127.8</v>
      </c>
      <c r="FX494" s="372">
        <f t="shared" si="1122"/>
        <v>169</v>
      </c>
      <c r="FY494" s="426"/>
      <c r="FZ494" s="425"/>
      <c r="GA494" s="371">
        <f t="shared" si="1123"/>
        <v>0</v>
      </c>
      <c r="GB494" s="372">
        <f t="shared" si="1123"/>
        <v>0</v>
      </c>
      <c r="GC494" s="406">
        <f t="shared" si="1105"/>
        <v>557</v>
      </c>
      <c r="GD494" s="372">
        <f t="shared" si="1105"/>
        <v>590</v>
      </c>
      <c r="GE494" s="371">
        <f t="shared" si="1105"/>
        <v>0</v>
      </c>
      <c r="GF494" s="372">
        <f t="shared" si="1105"/>
        <v>0</v>
      </c>
      <c r="GG494" s="371">
        <f t="shared" si="1124"/>
        <v>2573.2000000000003</v>
      </c>
      <c r="GH494" s="372">
        <f t="shared" si="1124"/>
        <v>2664.5</v>
      </c>
      <c r="GI494" s="371" t="str">
        <f t="shared" si="1125"/>
        <v/>
      </c>
      <c r="GJ494" s="372" t="str">
        <f t="shared" si="1125"/>
        <v/>
      </c>
      <c r="GK494" s="406">
        <f t="shared" si="1106"/>
        <v>54</v>
      </c>
      <c r="GL494" s="372">
        <f t="shared" si="1106"/>
        <v>47</v>
      </c>
      <c r="GM494" s="371">
        <f t="shared" si="1106"/>
        <v>0</v>
      </c>
      <c r="GN494" s="372">
        <f t="shared" si="1106"/>
        <v>0</v>
      </c>
      <c r="GO494" s="371">
        <f t="shared" si="1126"/>
        <v>268</v>
      </c>
      <c r="GP494" s="372">
        <f t="shared" si="1126"/>
        <v>227.1</v>
      </c>
      <c r="GQ494" s="371">
        <f t="shared" si="1127"/>
        <v>0</v>
      </c>
      <c r="GR494" s="372">
        <f t="shared" si="1127"/>
        <v>0</v>
      </c>
      <c r="GS494" s="406">
        <f t="shared" si="1107"/>
        <v>611</v>
      </c>
      <c r="GT494" s="372">
        <f t="shared" si="1107"/>
        <v>637</v>
      </c>
      <c r="GU494" s="371">
        <f t="shared" si="1107"/>
        <v>0</v>
      </c>
      <c r="GV494" s="372">
        <f t="shared" si="1103"/>
        <v>0</v>
      </c>
      <c r="GW494" s="371">
        <f t="shared" si="1128"/>
        <v>2841.2000000000003</v>
      </c>
      <c r="GX494" s="372">
        <f t="shared" si="1128"/>
        <v>2891.6</v>
      </c>
      <c r="GY494" s="371" t="str">
        <f t="shared" si="1128"/>
        <v/>
      </c>
      <c r="GZ494" s="372" t="str">
        <f t="shared" si="1113"/>
        <v/>
      </c>
      <c r="HA494" s="406">
        <f t="shared" si="1108"/>
        <v>0</v>
      </c>
      <c r="HB494" s="372">
        <f t="shared" si="1108"/>
        <v>0</v>
      </c>
      <c r="HC494" s="371">
        <f t="shared" si="1108"/>
        <v>0</v>
      </c>
      <c r="HD494" s="372">
        <f t="shared" si="1104"/>
        <v>0</v>
      </c>
      <c r="HE494" s="371" t="str">
        <f t="shared" si="1109"/>
        <v/>
      </c>
      <c r="HF494" s="372" t="str">
        <f t="shared" si="1109"/>
        <v/>
      </c>
      <c r="HG494" s="371" t="str">
        <f t="shared" si="1129"/>
        <v/>
      </c>
      <c r="HH494" s="372" t="str">
        <f t="shared" si="1129"/>
        <v/>
      </c>
      <c r="HI494" s="406">
        <f t="shared" si="1130"/>
        <v>2969</v>
      </c>
      <c r="HJ494" s="372">
        <f t="shared" si="1130"/>
        <v>3060.6000000000004</v>
      </c>
      <c r="HK494" s="371" t="str">
        <f t="shared" si="1131"/>
        <v/>
      </c>
      <c r="HL494" s="371" t="str">
        <f t="shared" si="1131"/>
        <v/>
      </c>
    </row>
    <row r="495" spans="1:220" ht="15">
      <c r="A495" s="501" t="s">
        <v>75</v>
      </c>
      <c r="B495" s="518" t="s">
        <v>376</v>
      </c>
      <c r="C495" s="53"/>
      <c r="D495" s="499">
        <v>237932</v>
      </c>
      <c r="E495" s="502">
        <v>6</v>
      </c>
      <c r="F495" s="676">
        <v>350</v>
      </c>
      <c r="G495" s="420">
        <v>336</v>
      </c>
      <c r="H495" s="421">
        <v>4</v>
      </c>
      <c r="I495" s="422">
        <v>3</v>
      </c>
      <c r="J495" s="371">
        <f t="shared" si="1071"/>
        <v>346</v>
      </c>
      <c r="K495" s="372">
        <f t="shared" si="1072"/>
        <v>333</v>
      </c>
      <c r="L495" s="420">
        <v>120</v>
      </c>
      <c r="M495" s="371">
        <f t="shared" si="1073"/>
        <v>346</v>
      </c>
      <c r="N495" s="372">
        <f t="shared" si="1074"/>
        <v>333</v>
      </c>
      <c r="O495" s="371">
        <f t="shared" si="1075"/>
        <v>0</v>
      </c>
      <c r="P495" s="372">
        <f t="shared" si="1076"/>
        <v>0</v>
      </c>
      <c r="Q495" s="424">
        <v>50</v>
      </c>
      <c r="R495" s="425">
        <v>48</v>
      </c>
      <c r="S495" s="371">
        <f t="shared" si="1077"/>
        <v>0</v>
      </c>
      <c r="T495" s="372">
        <f t="shared" si="1078"/>
        <v>0</v>
      </c>
      <c r="U495" s="426">
        <v>0</v>
      </c>
      <c r="V495" s="425"/>
      <c r="W495" s="371">
        <f t="shared" si="1079"/>
        <v>0</v>
      </c>
      <c r="X495" s="372">
        <f t="shared" si="1080"/>
        <v>0</v>
      </c>
      <c r="Y495" s="426"/>
      <c r="Z495" s="425"/>
      <c r="AA495" s="371">
        <f t="shared" si="1081"/>
        <v>0</v>
      </c>
      <c r="AB495" s="372">
        <f t="shared" si="1082"/>
        <v>0</v>
      </c>
      <c r="AC495" s="358">
        <f t="shared" si="1083"/>
        <v>50</v>
      </c>
      <c r="AD495" s="372">
        <f t="shared" si="1084"/>
        <v>48</v>
      </c>
      <c r="AE495" s="358">
        <f t="shared" si="1085"/>
        <v>0</v>
      </c>
      <c r="AF495" s="372">
        <f t="shared" si="1086"/>
        <v>0</v>
      </c>
      <c r="AG495" s="427">
        <v>4.7</v>
      </c>
      <c r="AH495" s="420">
        <v>4.5</v>
      </c>
      <c r="AI495" s="371">
        <f t="shared" si="1087"/>
        <v>235</v>
      </c>
      <c r="AJ495" s="372">
        <f t="shared" si="1088"/>
        <v>216</v>
      </c>
      <c r="AK495" s="426">
        <v>0</v>
      </c>
      <c r="AL495" s="420"/>
      <c r="AM495" s="371">
        <f t="shared" si="1089"/>
        <v>0</v>
      </c>
      <c r="AN495" s="372">
        <f t="shared" si="1090"/>
        <v>0</v>
      </c>
      <c r="AO495" s="426"/>
      <c r="AP495" s="446"/>
      <c r="AQ495" s="371">
        <f t="shared" si="1091"/>
        <v>0</v>
      </c>
      <c r="AR495" s="372">
        <f t="shared" si="1092"/>
        <v>0</v>
      </c>
      <c r="AS495" s="371">
        <f t="shared" si="1093"/>
        <v>4.7</v>
      </c>
      <c r="AT495" s="372">
        <f t="shared" si="1094"/>
        <v>4.5</v>
      </c>
      <c r="AU495" s="371">
        <f t="shared" si="1095"/>
        <v>235</v>
      </c>
      <c r="AV495" s="372">
        <f t="shared" si="1096"/>
        <v>216</v>
      </c>
      <c r="AW495" s="426"/>
      <c r="AX495" s="420"/>
      <c r="AY495" s="371">
        <f t="shared" si="1097"/>
        <v>0</v>
      </c>
      <c r="AZ495" s="372">
        <f t="shared" si="1098"/>
        <v>0</v>
      </c>
      <c r="BA495" s="426"/>
      <c r="BB495" s="420"/>
      <c r="BC495" s="371">
        <f t="shared" si="1099"/>
        <v>0</v>
      </c>
      <c r="BD495" s="372">
        <f t="shared" si="1100"/>
        <v>0</v>
      </c>
      <c r="BE495" s="421"/>
      <c r="BF495" s="420"/>
      <c r="BG495" s="371">
        <f t="shared" si="1154"/>
        <v>0</v>
      </c>
      <c r="BH495" s="372">
        <f t="shared" si="1154"/>
        <v>0</v>
      </c>
      <c r="BI495" s="371">
        <f t="shared" si="1155"/>
        <v>0</v>
      </c>
      <c r="BJ495" s="372">
        <f t="shared" si="1155"/>
        <v>0</v>
      </c>
      <c r="BK495" s="371">
        <f t="shared" si="1156"/>
        <v>0</v>
      </c>
      <c r="BL495" s="372">
        <f t="shared" si="1156"/>
        <v>0</v>
      </c>
      <c r="BM495" s="431">
        <v>141</v>
      </c>
      <c r="BN495" s="425">
        <v>135</v>
      </c>
      <c r="BO495" s="371">
        <f t="shared" si="1157"/>
        <v>0</v>
      </c>
      <c r="BP495" s="372">
        <f t="shared" si="1157"/>
        <v>0</v>
      </c>
      <c r="BQ495" s="426">
        <v>1</v>
      </c>
      <c r="BR495" s="425"/>
      <c r="BS495" s="371">
        <f t="shared" si="1158"/>
        <v>0</v>
      </c>
      <c r="BT495" s="372">
        <f t="shared" si="1158"/>
        <v>0</v>
      </c>
      <c r="BU495" s="426"/>
      <c r="BV495" s="425"/>
      <c r="BW495" s="371">
        <f t="shared" si="1166"/>
        <v>0</v>
      </c>
      <c r="BX495" s="423">
        <f t="shared" si="1167"/>
        <v>0</v>
      </c>
      <c r="BY495" s="358">
        <f t="shared" si="1168"/>
        <v>142</v>
      </c>
      <c r="BZ495" s="372">
        <f t="shared" si="1168"/>
        <v>135</v>
      </c>
      <c r="CA495" s="358">
        <f t="shared" si="1169"/>
        <v>0</v>
      </c>
      <c r="CB495" s="372">
        <f t="shared" si="1169"/>
        <v>0</v>
      </c>
      <c r="CC495" s="427">
        <v>5.3</v>
      </c>
      <c r="CD495" s="420">
        <v>5.2</v>
      </c>
      <c r="CE495" s="371">
        <f t="shared" si="1139"/>
        <v>747.3</v>
      </c>
      <c r="CF495" s="372">
        <f t="shared" si="1139"/>
        <v>702</v>
      </c>
      <c r="CG495" s="426">
        <v>14</v>
      </c>
      <c r="CH495" s="420"/>
      <c r="CI495" s="371">
        <f t="shared" si="1159"/>
        <v>14</v>
      </c>
      <c r="CJ495" s="372">
        <f t="shared" si="1159"/>
        <v>0</v>
      </c>
      <c r="CK495" s="426"/>
      <c r="CL495" s="446"/>
      <c r="CM495" s="371">
        <f t="shared" si="1160"/>
        <v>0</v>
      </c>
      <c r="CN495" s="372">
        <f t="shared" si="1160"/>
        <v>0</v>
      </c>
      <c r="CO495" s="371">
        <f t="shared" si="1161"/>
        <v>5.3612676056338024</v>
      </c>
      <c r="CP495" s="372">
        <f t="shared" si="1161"/>
        <v>5.2</v>
      </c>
      <c r="CQ495" s="371">
        <f t="shared" si="1162"/>
        <v>761.3</v>
      </c>
      <c r="CR495" s="372">
        <f t="shared" si="1162"/>
        <v>702</v>
      </c>
      <c r="CS495" s="426"/>
      <c r="CT495" s="420"/>
      <c r="CU495" s="371">
        <f t="shared" si="1140"/>
        <v>0</v>
      </c>
      <c r="CV495" s="372">
        <f t="shared" si="1140"/>
        <v>0</v>
      </c>
      <c r="CW495" s="426"/>
      <c r="CX495" s="420"/>
      <c r="CY495" s="371">
        <f t="shared" si="1163"/>
        <v>0</v>
      </c>
      <c r="CZ495" s="372">
        <f t="shared" si="1163"/>
        <v>0</v>
      </c>
      <c r="DA495" s="421"/>
      <c r="DB495" s="420"/>
      <c r="DC495" s="371">
        <f t="shared" si="1141"/>
        <v>0</v>
      </c>
      <c r="DD495" s="372">
        <f t="shared" si="1141"/>
        <v>0</v>
      </c>
      <c r="DE495" s="371">
        <f t="shared" si="1142"/>
        <v>0</v>
      </c>
      <c r="DF495" s="372">
        <f t="shared" si="1142"/>
        <v>0</v>
      </c>
      <c r="DG495" s="371">
        <f t="shared" si="1143"/>
        <v>0</v>
      </c>
      <c r="DH495" s="372">
        <f t="shared" si="1143"/>
        <v>0</v>
      </c>
      <c r="DI495" s="371">
        <f t="shared" si="1144"/>
        <v>192</v>
      </c>
      <c r="DJ495" s="372">
        <f t="shared" si="1144"/>
        <v>183</v>
      </c>
      <c r="DK495" s="371">
        <f t="shared" si="1144"/>
        <v>0</v>
      </c>
      <c r="DL495" s="372">
        <f t="shared" si="1144"/>
        <v>0</v>
      </c>
      <c r="DM495" s="371">
        <f t="shared" si="1145"/>
        <v>5.1890624999999995</v>
      </c>
      <c r="DN495" s="372">
        <f t="shared" si="1145"/>
        <v>5.0163934426229506</v>
      </c>
      <c r="DO495" s="371">
        <f t="shared" si="1146"/>
        <v>996.3</v>
      </c>
      <c r="DP495" s="372">
        <f t="shared" si="1146"/>
        <v>918</v>
      </c>
      <c r="DQ495" s="371">
        <f t="shared" si="1147"/>
        <v>0</v>
      </c>
      <c r="DR495" s="372">
        <f t="shared" si="1147"/>
        <v>0</v>
      </c>
      <c r="DS495" s="371">
        <f t="shared" si="1148"/>
        <v>0</v>
      </c>
      <c r="DT495" s="372">
        <f t="shared" si="1148"/>
        <v>0</v>
      </c>
      <c r="DU495" s="424">
        <v>122</v>
      </c>
      <c r="DV495" s="425">
        <v>125</v>
      </c>
      <c r="DW495" s="371">
        <f t="shared" si="1149"/>
        <v>0</v>
      </c>
      <c r="DX495" s="372">
        <f t="shared" si="1149"/>
        <v>0</v>
      </c>
      <c r="DY495" s="426">
        <v>10</v>
      </c>
      <c r="DZ495" s="425">
        <v>8</v>
      </c>
      <c r="EA495" s="371">
        <f t="shared" si="1150"/>
        <v>0</v>
      </c>
      <c r="EB495" s="372">
        <f t="shared" si="1150"/>
        <v>0</v>
      </c>
      <c r="EC495" s="426"/>
      <c r="ED495" s="425"/>
      <c r="EE495" s="371">
        <f t="shared" si="1151"/>
        <v>0</v>
      </c>
      <c r="EF495" s="372">
        <f t="shared" si="1151"/>
        <v>0</v>
      </c>
      <c r="EG495" s="358">
        <f t="shared" si="1152"/>
        <v>132</v>
      </c>
      <c r="EH495" s="372">
        <f t="shared" si="1152"/>
        <v>133</v>
      </c>
      <c r="EI495" s="358">
        <f t="shared" si="1153"/>
        <v>0</v>
      </c>
      <c r="EJ495" s="372">
        <f t="shared" si="1153"/>
        <v>0</v>
      </c>
      <c r="EK495" s="427">
        <v>3.5</v>
      </c>
      <c r="EL495" s="510">
        <v>3.9</v>
      </c>
      <c r="EM495" s="371">
        <f t="shared" si="1164"/>
        <v>427</v>
      </c>
      <c r="EN495" s="372">
        <f t="shared" si="1164"/>
        <v>487.5</v>
      </c>
      <c r="EO495" s="426">
        <v>5.7</v>
      </c>
      <c r="EP495" s="510">
        <v>5.4</v>
      </c>
      <c r="EQ495" s="371">
        <f t="shared" si="1165"/>
        <v>57</v>
      </c>
      <c r="ER495" s="372">
        <f t="shared" si="1165"/>
        <v>43.2</v>
      </c>
      <c r="ES495" s="426"/>
      <c r="ET495" s="446"/>
      <c r="EU495" s="371">
        <f t="shared" si="1101"/>
        <v>0</v>
      </c>
      <c r="EV495" s="372">
        <f t="shared" si="1102"/>
        <v>0</v>
      </c>
      <c r="EW495" s="371">
        <f t="shared" si="1114"/>
        <v>3.6666666666666665</v>
      </c>
      <c r="EX495" s="372">
        <f t="shared" si="1114"/>
        <v>3.9902255639097746</v>
      </c>
      <c r="EY495" s="371">
        <f t="shared" si="1115"/>
        <v>484</v>
      </c>
      <c r="EZ495" s="372">
        <f t="shared" si="1115"/>
        <v>530.70000000000005</v>
      </c>
      <c r="FA495" s="426"/>
      <c r="FB495" s="510"/>
      <c r="FC495" s="371">
        <f t="shared" si="1116"/>
        <v>0</v>
      </c>
      <c r="FD495" s="372">
        <f t="shared" si="1116"/>
        <v>0</v>
      </c>
      <c r="FE495" s="426"/>
      <c r="FF495" s="510"/>
      <c r="FG495" s="371">
        <f t="shared" si="1117"/>
        <v>0</v>
      </c>
      <c r="FH495" s="372">
        <f t="shared" si="1117"/>
        <v>0</v>
      </c>
      <c r="FI495" s="421"/>
      <c r="FJ495" s="420"/>
      <c r="FK495" s="371">
        <f t="shared" si="1118"/>
        <v>0</v>
      </c>
      <c r="FL495" s="372">
        <f t="shared" si="1118"/>
        <v>0</v>
      </c>
      <c r="FM495" s="371">
        <f t="shared" si="1119"/>
        <v>0</v>
      </c>
      <c r="FN495" s="372">
        <f t="shared" si="1119"/>
        <v>0</v>
      </c>
      <c r="FO495" s="371">
        <f t="shared" si="1120"/>
        <v>0</v>
      </c>
      <c r="FP495" s="372">
        <f t="shared" si="1120"/>
        <v>0</v>
      </c>
      <c r="FQ495" s="424">
        <v>22</v>
      </c>
      <c r="FR495" s="425">
        <v>17</v>
      </c>
      <c r="FS495" s="371">
        <f t="shared" si="1121"/>
        <v>0</v>
      </c>
      <c r="FT495" s="372">
        <f t="shared" si="1121"/>
        <v>0</v>
      </c>
      <c r="FU495" s="426">
        <v>4.5</v>
      </c>
      <c r="FV495" s="425">
        <v>7.7</v>
      </c>
      <c r="FW495" s="371">
        <f t="shared" si="1122"/>
        <v>99</v>
      </c>
      <c r="FX495" s="372">
        <f t="shared" si="1122"/>
        <v>130.9</v>
      </c>
      <c r="FY495" s="426"/>
      <c r="FZ495" s="425"/>
      <c r="GA495" s="371">
        <f t="shared" si="1123"/>
        <v>0</v>
      </c>
      <c r="GB495" s="372">
        <f t="shared" si="1123"/>
        <v>0</v>
      </c>
      <c r="GC495" s="406">
        <f t="shared" si="1105"/>
        <v>313</v>
      </c>
      <c r="GD495" s="372">
        <f t="shared" si="1105"/>
        <v>308</v>
      </c>
      <c r="GE495" s="371">
        <f t="shared" si="1105"/>
        <v>0</v>
      </c>
      <c r="GF495" s="372">
        <f t="shared" si="1105"/>
        <v>0</v>
      </c>
      <c r="GG495" s="371">
        <f t="shared" si="1124"/>
        <v>1409.3</v>
      </c>
      <c r="GH495" s="372">
        <f t="shared" si="1124"/>
        <v>1405.5</v>
      </c>
      <c r="GI495" s="371" t="str">
        <f t="shared" si="1125"/>
        <v/>
      </c>
      <c r="GJ495" s="372" t="str">
        <f t="shared" si="1125"/>
        <v/>
      </c>
      <c r="GK495" s="406">
        <f t="shared" si="1106"/>
        <v>11</v>
      </c>
      <c r="GL495" s="372">
        <f t="shared" si="1106"/>
        <v>8</v>
      </c>
      <c r="GM495" s="371">
        <f t="shared" si="1106"/>
        <v>0</v>
      </c>
      <c r="GN495" s="372">
        <f t="shared" si="1106"/>
        <v>0</v>
      </c>
      <c r="GO495" s="371">
        <f t="shared" si="1126"/>
        <v>71</v>
      </c>
      <c r="GP495" s="372">
        <f t="shared" si="1126"/>
        <v>43.2</v>
      </c>
      <c r="GQ495" s="371">
        <f t="shared" si="1127"/>
        <v>0</v>
      </c>
      <c r="GR495" s="372">
        <f t="shared" si="1127"/>
        <v>0</v>
      </c>
      <c r="GS495" s="406">
        <f t="shared" si="1107"/>
        <v>324</v>
      </c>
      <c r="GT495" s="372">
        <f t="shared" si="1107"/>
        <v>316</v>
      </c>
      <c r="GU495" s="371">
        <f t="shared" si="1107"/>
        <v>0</v>
      </c>
      <c r="GV495" s="372">
        <f t="shared" si="1103"/>
        <v>0</v>
      </c>
      <c r="GW495" s="371">
        <f t="shared" si="1128"/>
        <v>1480.3</v>
      </c>
      <c r="GX495" s="372">
        <f t="shared" si="1128"/>
        <v>1448.7</v>
      </c>
      <c r="GY495" s="371" t="str">
        <f t="shared" si="1128"/>
        <v/>
      </c>
      <c r="GZ495" s="372" t="str">
        <f t="shared" si="1113"/>
        <v/>
      </c>
      <c r="HA495" s="406">
        <f t="shared" si="1108"/>
        <v>0</v>
      </c>
      <c r="HB495" s="372">
        <f t="shared" si="1108"/>
        <v>0</v>
      </c>
      <c r="HC495" s="371">
        <f t="shared" si="1108"/>
        <v>0</v>
      </c>
      <c r="HD495" s="372">
        <f t="shared" si="1104"/>
        <v>0</v>
      </c>
      <c r="HE495" s="371" t="str">
        <f t="shared" si="1109"/>
        <v/>
      </c>
      <c r="HF495" s="372" t="str">
        <f t="shared" si="1109"/>
        <v/>
      </c>
      <c r="HG495" s="371" t="str">
        <f t="shared" si="1129"/>
        <v/>
      </c>
      <c r="HH495" s="372" t="str">
        <f t="shared" si="1129"/>
        <v/>
      </c>
      <c r="HI495" s="406">
        <f t="shared" si="1130"/>
        <v>1579.3</v>
      </c>
      <c r="HJ495" s="372">
        <f t="shared" si="1130"/>
        <v>1579.6000000000001</v>
      </c>
      <c r="HK495" s="371" t="str">
        <f t="shared" si="1131"/>
        <v/>
      </c>
      <c r="HL495" s="371" t="str">
        <f t="shared" si="1131"/>
        <v/>
      </c>
    </row>
    <row r="496" spans="1:220" ht="15">
      <c r="A496" s="501" t="s">
        <v>75</v>
      </c>
      <c r="B496" s="501" t="s">
        <v>65</v>
      </c>
      <c r="C496" s="49"/>
      <c r="D496" s="499">
        <v>237899</v>
      </c>
      <c r="E496" s="502">
        <v>6</v>
      </c>
      <c r="F496" s="676">
        <v>372</v>
      </c>
      <c r="G496" s="420">
        <v>385</v>
      </c>
      <c r="H496" s="421">
        <v>5</v>
      </c>
      <c r="I496" s="422">
        <v>12</v>
      </c>
      <c r="J496" s="371">
        <f t="shared" si="1071"/>
        <v>367</v>
      </c>
      <c r="K496" s="372">
        <f t="shared" si="1072"/>
        <v>373</v>
      </c>
      <c r="L496" s="420">
        <v>120</v>
      </c>
      <c r="M496" s="371">
        <f t="shared" si="1073"/>
        <v>367</v>
      </c>
      <c r="N496" s="372">
        <f t="shared" si="1074"/>
        <v>373</v>
      </c>
      <c r="O496" s="371">
        <f t="shared" si="1075"/>
        <v>0</v>
      </c>
      <c r="P496" s="372">
        <f t="shared" si="1076"/>
        <v>0</v>
      </c>
      <c r="Q496" s="424">
        <v>7</v>
      </c>
      <c r="R496" s="425">
        <v>11</v>
      </c>
      <c r="S496" s="371">
        <f t="shared" si="1077"/>
        <v>0</v>
      </c>
      <c r="T496" s="372">
        <f t="shared" si="1078"/>
        <v>0</v>
      </c>
      <c r="U496" s="426">
        <v>0</v>
      </c>
      <c r="V496" s="425"/>
      <c r="W496" s="371">
        <f t="shared" si="1079"/>
        <v>0</v>
      </c>
      <c r="X496" s="372">
        <f t="shared" si="1080"/>
        <v>0</v>
      </c>
      <c r="Y496" s="426"/>
      <c r="Z496" s="425"/>
      <c r="AA496" s="371">
        <f t="shared" si="1081"/>
        <v>0</v>
      </c>
      <c r="AB496" s="372">
        <f t="shared" si="1082"/>
        <v>0</v>
      </c>
      <c r="AC496" s="358">
        <f t="shared" si="1083"/>
        <v>7</v>
      </c>
      <c r="AD496" s="372">
        <f t="shared" si="1084"/>
        <v>11</v>
      </c>
      <c r="AE496" s="358">
        <f t="shared" si="1085"/>
        <v>0</v>
      </c>
      <c r="AF496" s="372">
        <f t="shared" si="1086"/>
        <v>0</v>
      </c>
      <c r="AG496" s="427">
        <v>4.4000000000000004</v>
      </c>
      <c r="AH496" s="420">
        <v>4.8</v>
      </c>
      <c r="AI496" s="371">
        <f t="shared" si="1087"/>
        <v>30.800000000000004</v>
      </c>
      <c r="AJ496" s="372">
        <f t="shared" si="1088"/>
        <v>52.8</v>
      </c>
      <c r="AK496" s="426">
        <v>0</v>
      </c>
      <c r="AL496" s="420"/>
      <c r="AM496" s="371">
        <f t="shared" si="1089"/>
        <v>0</v>
      </c>
      <c r="AN496" s="372">
        <f t="shared" si="1090"/>
        <v>0</v>
      </c>
      <c r="AO496" s="426"/>
      <c r="AP496" s="446"/>
      <c r="AQ496" s="371">
        <f t="shared" si="1091"/>
        <v>0</v>
      </c>
      <c r="AR496" s="372">
        <f t="shared" si="1092"/>
        <v>0</v>
      </c>
      <c r="AS496" s="371">
        <f t="shared" si="1093"/>
        <v>4.4000000000000004</v>
      </c>
      <c r="AT496" s="372">
        <f t="shared" si="1094"/>
        <v>4.8</v>
      </c>
      <c r="AU496" s="371">
        <f t="shared" si="1095"/>
        <v>30.800000000000004</v>
      </c>
      <c r="AV496" s="372">
        <f t="shared" si="1096"/>
        <v>52.8</v>
      </c>
      <c r="AW496" s="426"/>
      <c r="AX496" s="420"/>
      <c r="AY496" s="371">
        <f t="shared" si="1097"/>
        <v>0</v>
      </c>
      <c r="AZ496" s="372">
        <f t="shared" si="1098"/>
        <v>0</v>
      </c>
      <c r="BA496" s="426"/>
      <c r="BB496" s="420"/>
      <c r="BC496" s="371">
        <f t="shared" si="1099"/>
        <v>0</v>
      </c>
      <c r="BD496" s="372">
        <f t="shared" si="1100"/>
        <v>0</v>
      </c>
      <c r="BE496" s="421"/>
      <c r="BF496" s="420"/>
      <c r="BG496" s="371">
        <f t="shared" si="1154"/>
        <v>0</v>
      </c>
      <c r="BH496" s="372">
        <f t="shared" si="1154"/>
        <v>0</v>
      </c>
      <c r="BI496" s="371">
        <f t="shared" si="1155"/>
        <v>0</v>
      </c>
      <c r="BJ496" s="372">
        <f t="shared" si="1155"/>
        <v>0</v>
      </c>
      <c r="BK496" s="371">
        <f t="shared" si="1156"/>
        <v>0</v>
      </c>
      <c r="BL496" s="372">
        <f t="shared" si="1156"/>
        <v>0</v>
      </c>
      <c r="BM496" s="431">
        <v>99</v>
      </c>
      <c r="BN496" s="425">
        <v>101</v>
      </c>
      <c r="BO496" s="371">
        <f t="shared" si="1157"/>
        <v>0</v>
      </c>
      <c r="BP496" s="372">
        <f t="shared" si="1157"/>
        <v>0</v>
      </c>
      <c r="BQ496" s="426">
        <v>9</v>
      </c>
      <c r="BR496" s="425">
        <v>8</v>
      </c>
      <c r="BS496" s="371">
        <f t="shared" si="1158"/>
        <v>0</v>
      </c>
      <c r="BT496" s="372">
        <f t="shared" si="1158"/>
        <v>0</v>
      </c>
      <c r="BU496" s="426"/>
      <c r="BV496" s="425"/>
      <c r="BW496" s="371">
        <f t="shared" si="1166"/>
        <v>0</v>
      </c>
      <c r="BX496" s="423">
        <f t="shared" si="1167"/>
        <v>0</v>
      </c>
      <c r="BY496" s="358">
        <f t="shared" si="1168"/>
        <v>108</v>
      </c>
      <c r="BZ496" s="372">
        <f t="shared" si="1168"/>
        <v>109</v>
      </c>
      <c r="CA496" s="358">
        <f t="shared" si="1169"/>
        <v>0</v>
      </c>
      <c r="CB496" s="372">
        <f t="shared" si="1169"/>
        <v>0</v>
      </c>
      <c r="CC496" s="427">
        <v>6.3</v>
      </c>
      <c r="CD496" s="420">
        <v>6.2</v>
      </c>
      <c r="CE496" s="371">
        <f t="shared" si="1139"/>
        <v>623.69999999999993</v>
      </c>
      <c r="CF496" s="372">
        <f t="shared" si="1139"/>
        <v>626.20000000000005</v>
      </c>
      <c r="CG496" s="426">
        <v>9.1</v>
      </c>
      <c r="CH496" s="420">
        <v>8.6999999999999993</v>
      </c>
      <c r="CI496" s="371">
        <f t="shared" si="1159"/>
        <v>81.899999999999991</v>
      </c>
      <c r="CJ496" s="372">
        <f t="shared" si="1159"/>
        <v>69.599999999999994</v>
      </c>
      <c r="CK496" s="426"/>
      <c r="CL496" s="446"/>
      <c r="CM496" s="371">
        <f t="shared" si="1160"/>
        <v>0</v>
      </c>
      <c r="CN496" s="372">
        <f t="shared" si="1160"/>
        <v>0</v>
      </c>
      <c r="CO496" s="371">
        <f t="shared" si="1161"/>
        <v>6.5333333333333323</v>
      </c>
      <c r="CP496" s="372">
        <f t="shared" si="1161"/>
        <v>6.3834862385321109</v>
      </c>
      <c r="CQ496" s="371">
        <f t="shared" si="1162"/>
        <v>705.59999999999991</v>
      </c>
      <c r="CR496" s="372">
        <f t="shared" si="1162"/>
        <v>695.80000000000007</v>
      </c>
      <c r="CS496" s="426"/>
      <c r="CT496" s="420"/>
      <c r="CU496" s="371">
        <f t="shared" si="1140"/>
        <v>0</v>
      </c>
      <c r="CV496" s="372">
        <f t="shared" si="1140"/>
        <v>0</v>
      </c>
      <c r="CW496" s="426"/>
      <c r="CX496" s="420"/>
      <c r="CY496" s="371">
        <f t="shared" si="1163"/>
        <v>0</v>
      </c>
      <c r="CZ496" s="372">
        <f t="shared" si="1163"/>
        <v>0</v>
      </c>
      <c r="DA496" s="421"/>
      <c r="DB496" s="420"/>
      <c r="DC496" s="371">
        <f t="shared" si="1141"/>
        <v>0</v>
      </c>
      <c r="DD496" s="372">
        <f t="shared" si="1141"/>
        <v>0</v>
      </c>
      <c r="DE496" s="371">
        <f t="shared" si="1142"/>
        <v>0</v>
      </c>
      <c r="DF496" s="372">
        <f t="shared" si="1142"/>
        <v>0</v>
      </c>
      <c r="DG496" s="371">
        <f t="shared" si="1143"/>
        <v>0</v>
      </c>
      <c r="DH496" s="372">
        <f t="shared" si="1143"/>
        <v>0</v>
      </c>
      <c r="DI496" s="371">
        <f t="shared" si="1144"/>
        <v>115</v>
      </c>
      <c r="DJ496" s="372">
        <f t="shared" si="1144"/>
        <v>120</v>
      </c>
      <c r="DK496" s="371">
        <f t="shared" si="1144"/>
        <v>0</v>
      </c>
      <c r="DL496" s="372">
        <f t="shared" si="1144"/>
        <v>0</v>
      </c>
      <c r="DM496" s="371">
        <f t="shared" si="1145"/>
        <v>6.403478260869564</v>
      </c>
      <c r="DN496" s="372">
        <f t="shared" si="1145"/>
        <v>6.2383333333333333</v>
      </c>
      <c r="DO496" s="371">
        <f t="shared" si="1146"/>
        <v>736.39999999999986</v>
      </c>
      <c r="DP496" s="372">
        <f t="shared" si="1146"/>
        <v>748.6</v>
      </c>
      <c r="DQ496" s="371">
        <f t="shared" si="1147"/>
        <v>0</v>
      </c>
      <c r="DR496" s="372">
        <f t="shared" si="1147"/>
        <v>0</v>
      </c>
      <c r="DS496" s="371">
        <f t="shared" si="1148"/>
        <v>0</v>
      </c>
      <c r="DT496" s="372">
        <f t="shared" si="1148"/>
        <v>0</v>
      </c>
      <c r="DU496" s="424">
        <v>158</v>
      </c>
      <c r="DV496" s="425">
        <v>159</v>
      </c>
      <c r="DW496" s="371">
        <f t="shared" si="1149"/>
        <v>0</v>
      </c>
      <c r="DX496" s="372">
        <f t="shared" si="1149"/>
        <v>0</v>
      </c>
      <c r="DY496" s="426">
        <v>23</v>
      </c>
      <c r="DZ496" s="425">
        <v>27</v>
      </c>
      <c r="EA496" s="371">
        <f t="shared" si="1150"/>
        <v>0</v>
      </c>
      <c r="EB496" s="372">
        <f t="shared" si="1150"/>
        <v>0</v>
      </c>
      <c r="EC496" s="426"/>
      <c r="ED496" s="425"/>
      <c r="EE496" s="371">
        <f t="shared" si="1151"/>
        <v>0</v>
      </c>
      <c r="EF496" s="372">
        <f t="shared" si="1151"/>
        <v>0</v>
      </c>
      <c r="EG496" s="358">
        <f t="shared" si="1152"/>
        <v>181</v>
      </c>
      <c r="EH496" s="372">
        <f t="shared" si="1152"/>
        <v>186</v>
      </c>
      <c r="EI496" s="358">
        <f t="shared" si="1153"/>
        <v>0</v>
      </c>
      <c r="EJ496" s="372">
        <f t="shared" si="1153"/>
        <v>0</v>
      </c>
      <c r="EK496" s="427">
        <v>4.8</v>
      </c>
      <c r="EL496" s="510">
        <v>5.2</v>
      </c>
      <c r="EM496" s="371">
        <f t="shared" si="1164"/>
        <v>758.4</v>
      </c>
      <c r="EN496" s="372">
        <f t="shared" si="1164"/>
        <v>826.80000000000007</v>
      </c>
      <c r="EO496" s="426">
        <v>4.8</v>
      </c>
      <c r="EP496" s="510">
        <v>5.2</v>
      </c>
      <c r="EQ496" s="371">
        <f t="shared" si="1165"/>
        <v>110.39999999999999</v>
      </c>
      <c r="ER496" s="372">
        <f t="shared" si="1165"/>
        <v>140.4</v>
      </c>
      <c r="ES496" s="426"/>
      <c r="ET496" s="446"/>
      <c r="EU496" s="371">
        <f t="shared" si="1101"/>
        <v>0</v>
      </c>
      <c r="EV496" s="372">
        <f t="shared" si="1102"/>
        <v>0</v>
      </c>
      <c r="EW496" s="371">
        <f t="shared" si="1114"/>
        <v>4.8</v>
      </c>
      <c r="EX496" s="372">
        <f t="shared" si="1114"/>
        <v>5.2</v>
      </c>
      <c r="EY496" s="371">
        <f t="shared" si="1115"/>
        <v>868.8</v>
      </c>
      <c r="EZ496" s="372">
        <f t="shared" si="1115"/>
        <v>967.2</v>
      </c>
      <c r="FA496" s="426"/>
      <c r="FB496" s="510"/>
      <c r="FC496" s="371">
        <f t="shared" si="1116"/>
        <v>0</v>
      </c>
      <c r="FD496" s="372">
        <f t="shared" si="1116"/>
        <v>0</v>
      </c>
      <c r="FE496" s="426"/>
      <c r="FF496" s="510"/>
      <c r="FG496" s="371">
        <f t="shared" si="1117"/>
        <v>0</v>
      </c>
      <c r="FH496" s="372">
        <f t="shared" si="1117"/>
        <v>0</v>
      </c>
      <c r="FI496" s="421"/>
      <c r="FJ496" s="420"/>
      <c r="FK496" s="371">
        <f t="shared" si="1118"/>
        <v>0</v>
      </c>
      <c r="FL496" s="372">
        <f t="shared" si="1118"/>
        <v>0</v>
      </c>
      <c r="FM496" s="371">
        <f t="shared" si="1119"/>
        <v>0</v>
      </c>
      <c r="FN496" s="372">
        <f t="shared" si="1119"/>
        <v>0</v>
      </c>
      <c r="FO496" s="371">
        <f t="shared" si="1120"/>
        <v>0</v>
      </c>
      <c r="FP496" s="372">
        <f t="shared" si="1120"/>
        <v>0</v>
      </c>
      <c r="FQ496" s="424">
        <v>71</v>
      </c>
      <c r="FR496" s="425">
        <v>67</v>
      </c>
      <c r="FS496" s="371">
        <f t="shared" si="1121"/>
        <v>0</v>
      </c>
      <c r="FT496" s="372">
        <f t="shared" si="1121"/>
        <v>0</v>
      </c>
      <c r="FU496" s="426">
        <v>7.7</v>
      </c>
      <c r="FV496" s="425">
        <v>7.8</v>
      </c>
      <c r="FW496" s="371">
        <f t="shared" si="1122"/>
        <v>546.70000000000005</v>
      </c>
      <c r="FX496" s="372">
        <f t="shared" si="1122"/>
        <v>522.6</v>
      </c>
      <c r="FY496" s="426"/>
      <c r="FZ496" s="425"/>
      <c r="GA496" s="371">
        <f t="shared" si="1123"/>
        <v>0</v>
      </c>
      <c r="GB496" s="372">
        <f t="shared" si="1123"/>
        <v>0</v>
      </c>
      <c r="GC496" s="406">
        <f t="shared" si="1105"/>
        <v>264</v>
      </c>
      <c r="GD496" s="372">
        <f t="shared" si="1105"/>
        <v>271</v>
      </c>
      <c r="GE496" s="371">
        <f t="shared" si="1105"/>
        <v>0</v>
      </c>
      <c r="GF496" s="372">
        <f t="shared" si="1105"/>
        <v>0</v>
      </c>
      <c r="GG496" s="371">
        <f t="shared" si="1124"/>
        <v>1412.8999999999999</v>
      </c>
      <c r="GH496" s="372">
        <f t="shared" si="1124"/>
        <v>1505.8000000000002</v>
      </c>
      <c r="GI496" s="371" t="str">
        <f t="shared" si="1125"/>
        <v/>
      </c>
      <c r="GJ496" s="372" t="str">
        <f t="shared" si="1125"/>
        <v/>
      </c>
      <c r="GK496" s="406">
        <f t="shared" si="1106"/>
        <v>32</v>
      </c>
      <c r="GL496" s="372">
        <f t="shared" si="1106"/>
        <v>35</v>
      </c>
      <c r="GM496" s="371">
        <f t="shared" si="1106"/>
        <v>0</v>
      </c>
      <c r="GN496" s="372">
        <f t="shared" si="1106"/>
        <v>0</v>
      </c>
      <c r="GO496" s="371">
        <f t="shared" si="1126"/>
        <v>192.29999999999998</v>
      </c>
      <c r="GP496" s="372">
        <f t="shared" si="1126"/>
        <v>210</v>
      </c>
      <c r="GQ496" s="371">
        <f t="shared" si="1127"/>
        <v>0</v>
      </c>
      <c r="GR496" s="372">
        <f t="shared" si="1127"/>
        <v>0</v>
      </c>
      <c r="GS496" s="406">
        <f t="shared" si="1107"/>
        <v>296</v>
      </c>
      <c r="GT496" s="372">
        <f t="shared" si="1107"/>
        <v>306</v>
      </c>
      <c r="GU496" s="371">
        <f t="shared" si="1107"/>
        <v>0</v>
      </c>
      <c r="GV496" s="372">
        <f t="shared" si="1103"/>
        <v>0</v>
      </c>
      <c r="GW496" s="371">
        <f t="shared" si="1128"/>
        <v>1605.1999999999998</v>
      </c>
      <c r="GX496" s="372">
        <f t="shared" si="1128"/>
        <v>1715.8000000000002</v>
      </c>
      <c r="GY496" s="371" t="str">
        <f t="shared" si="1128"/>
        <v/>
      </c>
      <c r="GZ496" s="372" t="str">
        <f t="shared" si="1113"/>
        <v/>
      </c>
      <c r="HA496" s="406">
        <f t="shared" si="1108"/>
        <v>0</v>
      </c>
      <c r="HB496" s="372">
        <f t="shared" si="1108"/>
        <v>0</v>
      </c>
      <c r="HC496" s="371">
        <f t="shared" si="1108"/>
        <v>0</v>
      </c>
      <c r="HD496" s="372">
        <f t="shared" si="1104"/>
        <v>0</v>
      </c>
      <c r="HE496" s="371" t="str">
        <f t="shared" si="1109"/>
        <v/>
      </c>
      <c r="HF496" s="372" t="str">
        <f t="shared" si="1109"/>
        <v/>
      </c>
      <c r="HG496" s="371" t="str">
        <f t="shared" si="1129"/>
        <v/>
      </c>
      <c r="HH496" s="372" t="str">
        <f t="shared" si="1129"/>
        <v/>
      </c>
      <c r="HI496" s="406">
        <f t="shared" si="1130"/>
        <v>2151.8999999999996</v>
      </c>
      <c r="HJ496" s="372">
        <f t="shared" si="1130"/>
        <v>2238.4</v>
      </c>
      <c r="HK496" s="371" t="str">
        <f t="shared" si="1131"/>
        <v/>
      </c>
      <c r="HL496" s="371" t="str">
        <f t="shared" si="1131"/>
        <v/>
      </c>
    </row>
    <row r="497" spans="1:220" ht="15">
      <c r="A497" s="501" t="s">
        <v>75</v>
      </c>
      <c r="B497" s="501" t="s">
        <v>66</v>
      </c>
      <c r="C497" s="49"/>
      <c r="D497" s="499">
        <v>237950</v>
      </c>
      <c r="E497" s="502">
        <v>6</v>
      </c>
      <c r="F497" s="676">
        <v>140</v>
      </c>
      <c r="G497" s="420">
        <v>144</v>
      </c>
      <c r="H497" s="421">
        <v>4</v>
      </c>
      <c r="I497" s="422">
        <v>2</v>
      </c>
      <c r="J497" s="371">
        <f t="shared" si="1071"/>
        <v>136</v>
      </c>
      <c r="K497" s="372">
        <f t="shared" si="1072"/>
        <v>142</v>
      </c>
      <c r="L497" s="420">
        <v>120</v>
      </c>
      <c r="M497" s="371">
        <f t="shared" si="1073"/>
        <v>136</v>
      </c>
      <c r="N497" s="372">
        <f t="shared" si="1074"/>
        <v>142</v>
      </c>
      <c r="O497" s="371">
        <f t="shared" si="1075"/>
        <v>0</v>
      </c>
      <c r="P497" s="372">
        <f t="shared" si="1076"/>
        <v>0</v>
      </c>
      <c r="Q497" s="424">
        <v>15</v>
      </c>
      <c r="R497" s="425">
        <v>16</v>
      </c>
      <c r="S497" s="371">
        <f t="shared" si="1077"/>
        <v>0</v>
      </c>
      <c r="T497" s="372">
        <f t="shared" si="1078"/>
        <v>0</v>
      </c>
      <c r="U497" s="426">
        <v>0</v>
      </c>
      <c r="V497" s="425"/>
      <c r="W497" s="371">
        <f t="shared" si="1079"/>
        <v>0</v>
      </c>
      <c r="X497" s="372">
        <f t="shared" si="1080"/>
        <v>0</v>
      </c>
      <c r="Y497" s="426"/>
      <c r="Z497" s="425"/>
      <c r="AA497" s="371">
        <f t="shared" si="1081"/>
        <v>0</v>
      </c>
      <c r="AB497" s="372">
        <f t="shared" si="1082"/>
        <v>0</v>
      </c>
      <c r="AC497" s="358">
        <f t="shared" si="1083"/>
        <v>15</v>
      </c>
      <c r="AD497" s="372">
        <f t="shared" si="1084"/>
        <v>16</v>
      </c>
      <c r="AE497" s="358">
        <f t="shared" si="1085"/>
        <v>0</v>
      </c>
      <c r="AF497" s="372">
        <f t="shared" si="1086"/>
        <v>0</v>
      </c>
      <c r="AG497" s="427">
        <v>4.9000000000000004</v>
      </c>
      <c r="AH497" s="420">
        <v>4.7</v>
      </c>
      <c r="AI497" s="371">
        <f t="shared" si="1087"/>
        <v>73.5</v>
      </c>
      <c r="AJ497" s="372">
        <f t="shared" si="1088"/>
        <v>75.2</v>
      </c>
      <c r="AK497" s="426">
        <v>0</v>
      </c>
      <c r="AL497" s="420"/>
      <c r="AM497" s="371">
        <f t="shared" si="1089"/>
        <v>0</v>
      </c>
      <c r="AN497" s="372">
        <f t="shared" si="1090"/>
        <v>0</v>
      </c>
      <c r="AO497" s="426"/>
      <c r="AP497" s="446"/>
      <c r="AQ497" s="371">
        <f t="shared" si="1091"/>
        <v>0</v>
      </c>
      <c r="AR497" s="372">
        <f t="shared" si="1092"/>
        <v>0</v>
      </c>
      <c r="AS497" s="371">
        <f t="shared" si="1093"/>
        <v>4.9000000000000004</v>
      </c>
      <c r="AT497" s="372">
        <f t="shared" si="1094"/>
        <v>4.7</v>
      </c>
      <c r="AU497" s="371">
        <f t="shared" si="1095"/>
        <v>73.5</v>
      </c>
      <c r="AV497" s="372">
        <f t="shared" si="1096"/>
        <v>75.2</v>
      </c>
      <c r="AW497" s="426"/>
      <c r="AX497" s="420"/>
      <c r="AY497" s="371">
        <f t="shared" si="1097"/>
        <v>0</v>
      </c>
      <c r="AZ497" s="372">
        <f t="shared" si="1098"/>
        <v>0</v>
      </c>
      <c r="BA497" s="426"/>
      <c r="BB497" s="420"/>
      <c r="BC497" s="371">
        <f t="shared" si="1099"/>
        <v>0</v>
      </c>
      <c r="BD497" s="372">
        <f t="shared" si="1100"/>
        <v>0</v>
      </c>
      <c r="BE497" s="421"/>
      <c r="BF497" s="420"/>
      <c r="BG497" s="371">
        <f t="shared" si="1154"/>
        <v>0</v>
      </c>
      <c r="BH497" s="372">
        <f t="shared" si="1154"/>
        <v>0</v>
      </c>
      <c r="BI497" s="371">
        <f t="shared" si="1155"/>
        <v>0</v>
      </c>
      <c r="BJ497" s="372">
        <f t="shared" si="1155"/>
        <v>0</v>
      </c>
      <c r="BK497" s="371">
        <f t="shared" si="1156"/>
        <v>0</v>
      </c>
      <c r="BL497" s="372">
        <f t="shared" si="1156"/>
        <v>0</v>
      </c>
      <c r="BM497" s="431">
        <v>43</v>
      </c>
      <c r="BN497" s="425">
        <v>51</v>
      </c>
      <c r="BO497" s="371">
        <f t="shared" si="1157"/>
        <v>0</v>
      </c>
      <c r="BP497" s="372">
        <f t="shared" si="1157"/>
        <v>0</v>
      </c>
      <c r="BQ497" s="426">
        <v>2</v>
      </c>
      <c r="BR497" s="425">
        <v>1</v>
      </c>
      <c r="BS497" s="371">
        <f t="shared" si="1158"/>
        <v>0</v>
      </c>
      <c r="BT497" s="372">
        <f t="shared" si="1158"/>
        <v>0</v>
      </c>
      <c r="BU497" s="426"/>
      <c r="BV497" s="425"/>
      <c r="BW497" s="371">
        <f t="shared" si="1166"/>
        <v>0</v>
      </c>
      <c r="BX497" s="423">
        <f t="shared" si="1167"/>
        <v>0</v>
      </c>
      <c r="BY497" s="358">
        <f t="shared" si="1168"/>
        <v>45</v>
      </c>
      <c r="BZ497" s="372">
        <f t="shared" si="1168"/>
        <v>52</v>
      </c>
      <c r="CA497" s="358">
        <f t="shared" si="1169"/>
        <v>0</v>
      </c>
      <c r="CB497" s="372">
        <f t="shared" si="1169"/>
        <v>0</v>
      </c>
      <c r="CC497" s="427">
        <v>5.5</v>
      </c>
      <c r="CD497" s="420">
        <v>5.2</v>
      </c>
      <c r="CE497" s="371">
        <f t="shared" si="1139"/>
        <v>236.5</v>
      </c>
      <c r="CF497" s="372">
        <f t="shared" si="1139"/>
        <v>265.2</v>
      </c>
      <c r="CG497" s="426">
        <v>8.5</v>
      </c>
      <c r="CH497" s="420">
        <v>11.5</v>
      </c>
      <c r="CI497" s="371">
        <f t="shared" si="1159"/>
        <v>17</v>
      </c>
      <c r="CJ497" s="372">
        <f t="shared" si="1159"/>
        <v>11.5</v>
      </c>
      <c r="CK497" s="426"/>
      <c r="CL497" s="446"/>
      <c r="CM497" s="371">
        <f t="shared" si="1160"/>
        <v>0</v>
      </c>
      <c r="CN497" s="372">
        <f t="shared" si="1160"/>
        <v>0</v>
      </c>
      <c r="CO497" s="371">
        <f t="shared" si="1161"/>
        <v>5.6333333333333337</v>
      </c>
      <c r="CP497" s="372">
        <f t="shared" si="1161"/>
        <v>5.3211538461538463</v>
      </c>
      <c r="CQ497" s="371">
        <f t="shared" si="1162"/>
        <v>253.50000000000003</v>
      </c>
      <c r="CR497" s="372">
        <f t="shared" si="1162"/>
        <v>276.7</v>
      </c>
      <c r="CS497" s="426"/>
      <c r="CT497" s="420"/>
      <c r="CU497" s="371">
        <f t="shared" si="1140"/>
        <v>0</v>
      </c>
      <c r="CV497" s="372">
        <f t="shared" si="1140"/>
        <v>0</v>
      </c>
      <c r="CW497" s="426"/>
      <c r="CX497" s="420"/>
      <c r="CY497" s="371">
        <f t="shared" si="1163"/>
        <v>0</v>
      </c>
      <c r="CZ497" s="372">
        <f t="shared" si="1163"/>
        <v>0</v>
      </c>
      <c r="DA497" s="421"/>
      <c r="DB497" s="420"/>
      <c r="DC497" s="371">
        <f t="shared" si="1141"/>
        <v>0</v>
      </c>
      <c r="DD497" s="372">
        <f t="shared" si="1141"/>
        <v>0</v>
      </c>
      <c r="DE497" s="371">
        <f t="shared" si="1142"/>
        <v>0</v>
      </c>
      <c r="DF497" s="372">
        <f t="shared" si="1142"/>
        <v>0</v>
      </c>
      <c r="DG497" s="371">
        <f t="shared" si="1143"/>
        <v>0</v>
      </c>
      <c r="DH497" s="372">
        <f t="shared" si="1143"/>
        <v>0</v>
      </c>
      <c r="DI497" s="371">
        <f t="shared" si="1144"/>
        <v>60</v>
      </c>
      <c r="DJ497" s="372">
        <f t="shared" si="1144"/>
        <v>68</v>
      </c>
      <c r="DK497" s="371">
        <f t="shared" si="1144"/>
        <v>0</v>
      </c>
      <c r="DL497" s="372">
        <f t="shared" si="1144"/>
        <v>0</v>
      </c>
      <c r="DM497" s="371">
        <f t="shared" si="1145"/>
        <v>5.45</v>
      </c>
      <c r="DN497" s="372">
        <f t="shared" si="1145"/>
        <v>5.1749999999999998</v>
      </c>
      <c r="DO497" s="371">
        <f t="shared" si="1146"/>
        <v>327</v>
      </c>
      <c r="DP497" s="372">
        <f t="shared" si="1146"/>
        <v>351.9</v>
      </c>
      <c r="DQ497" s="371">
        <f t="shared" si="1147"/>
        <v>0</v>
      </c>
      <c r="DR497" s="372">
        <f t="shared" si="1147"/>
        <v>0</v>
      </c>
      <c r="DS497" s="371">
        <f t="shared" si="1148"/>
        <v>0</v>
      </c>
      <c r="DT497" s="372">
        <f t="shared" si="1148"/>
        <v>0</v>
      </c>
      <c r="DU497" s="424">
        <v>48</v>
      </c>
      <c r="DV497" s="425">
        <v>52</v>
      </c>
      <c r="DW497" s="371">
        <f t="shared" si="1149"/>
        <v>0</v>
      </c>
      <c r="DX497" s="372">
        <f t="shared" si="1149"/>
        <v>0</v>
      </c>
      <c r="DY497" s="426">
        <v>7</v>
      </c>
      <c r="DZ497" s="425">
        <v>8</v>
      </c>
      <c r="EA497" s="371">
        <f t="shared" si="1150"/>
        <v>0</v>
      </c>
      <c r="EB497" s="372">
        <f t="shared" si="1150"/>
        <v>0</v>
      </c>
      <c r="EC497" s="426"/>
      <c r="ED497" s="425"/>
      <c r="EE497" s="371">
        <f t="shared" si="1151"/>
        <v>0</v>
      </c>
      <c r="EF497" s="372">
        <f t="shared" si="1151"/>
        <v>0</v>
      </c>
      <c r="EG497" s="358">
        <f t="shared" si="1152"/>
        <v>55</v>
      </c>
      <c r="EH497" s="372">
        <f t="shared" si="1152"/>
        <v>60</v>
      </c>
      <c r="EI497" s="358">
        <f t="shared" si="1153"/>
        <v>0</v>
      </c>
      <c r="EJ497" s="372">
        <f t="shared" si="1153"/>
        <v>0</v>
      </c>
      <c r="EK497" s="427">
        <v>4.0999999999999996</v>
      </c>
      <c r="EL497" s="420">
        <v>4.0999999999999996</v>
      </c>
      <c r="EM497" s="371">
        <f t="shared" si="1164"/>
        <v>196.79999999999998</v>
      </c>
      <c r="EN497" s="372">
        <f t="shared" si="1164"/>
        <v>213.2</v>
      </c>
      <c r="EO497" s="426">
        <v>2.1</v>
      </c>
      <c r="EP497" s="420">
        <v>4.5999999999999996</v>
      </c>
      <c r="EQ497" s="371">
        <f t="shared" si="1165"/>
        <v>14.700000000000001</v>
      </c>
      <c r="ER497" s="372">
        <f t="shared" si="1165"/>
        <v>36.799999999999997</v>
      </c>
      <c r="ES497" s="426"/>
      <c r="ET497" s="446"/>
      <c r="EU497" s="371">
        <f t="shared" si="1101"/>
        <v>0</v>
      </c>
      <c r="EV497" s="372">
        <f t="shared" si="1102"/>
        <v>0</v>
      </c>
      <c r="EW497" s="371">
        <f t="shared" si="1114"/>
        <v>3.8454545454545448</v>
      </c>
      <c r="EX497" s="372">
        <f t="shared" si="1114"/>
        <v>4.166666666666667</v>
      </c>
      <c r="EY497" s="371">
        <f t="shared" si="1115"/>
        <v>211.49999999999997</v>
      </c>
      <c r="EZ497" s="372">
        <f t="shared" si="1115"/>
        <v>250.00000000000003</v>
      </c>
      <c r="FA497" s="426"/>
      <c r="FB497" s="420"/>
      <c r="FC497" s="371">
        <f t="shared" si="1116"/>
        <v>0</v>
      </c>
      <c r="FD497" s="372">
        <f t="shared" si="1116"/>
        <v>0</v>
      </c>
      <c r="FE497" s="426"/>
      <c r="FF497" s="420"/>
      <c r="FG497" s="371">
        <f t="shared" si="1117"/>
        <v>0</v>
      </c>
      <c r="FH497" s="372">
        <f t="shared" si="1117"/>
        <v>0</v>
      </c>
      <c r="FI497" s="421"/>
      <c r="FJ497" s="420"/>
      <c r="FK497" s="371">
        <f t="shared" si="1118"/>
        <v>0</v>
      </c>
      <c r="FL497" s="372">
        <f t="shared" si="1118"/>
        <v>0</v>
      </c>
      <c r="FM497" s="371">
        <f t="shared" si="1119"/>
        <v>0</v>
      </c>
      <c r="FN497" s="372">
        <f t="shared" si="1119"/>
        <v>0</v>
      </c>
      <c r="FO497" s="371">
        <f t="shared" si="1120"/>
        <v>0</v>
      </c>
      <c r="FP497" s="372">
        <f t="shared" si="1120"/>
        <v>0</v>
      </c>
      <c r="FQ497" s="424">
        <v>21</v>
      </c>
      <c r="FR497" s="425">
        <v>14</v>
      </c>
      <c r="FS497" s="371">
        <f t="shared" si="1121"/>
        <v>0</v>
      </c>
      <c r="FT497" s="372">
        <f t="shared" si="1121"/>
        <v>0</v>
      </c>
      <c r="FU497" s="426">
        <v>7.5</v>
      </c>
      <c r="FV497" s="425">
        <v>6.9</v>
      </c>
      <c r="FW497" s="371">
        <f t="shared" si="1122"/>
        <v>157.5</v>
      </c>
      <c r="FX497" s="372">
        <f t="shared" si="1122"/>
        <v>96.600000000000009</v>
      </c>
      <c r="FY497" s="426"/>
      <c r="FZ497" s="425"/>
      <c r="GA497" s="371">
        <f t="shared" si="1123"/>
        <v>0</v>
      </c>
      <c r="GB497" s="372">
        <f t="shared" si="1123"/>
        <v>0</v>
      </c>
      <c r="GC497" s="406">
        <f t="shared" si="1105"/>
        <v>106</v>
      </c>
      <c r="GD497" s="372">
        <f t="shared" si="1105"/>
        <v>119</v>
      </c>
      <c r="GE497" s="371">
        <f t="shared" si="1105"/>
        <v>0</v>
      </c>
      <c r="GF497" s="372">
        <f t="shared" si="1105"/>
        <v>0</v>
      </c>
      <c r="GG497" s="371">
        <f t="shared" si="1124"/>
        <v>506.79999999999995</v>
      </c>
      <c r="GH497" s="372">
        <f t="shared" si="1124"/>
        <v>553.59999999999991</v>
      </c>
      <c r="GI497" s="371" t="str">
        <f t="shared" si="1125"/>
        <v/>
      </c>
      <c r="GJ497" s="372" t="str">
        <f t="shared" si="1125"/>
        <v/>
      </c>
      <c r="GK497" s="406">
        <f t="shared" si="1106"/>
        <v>9</v>
      </c>
      <c r="GL497" s="372">
        <f t="shared" si="1106"/>
        <v>9</v>
      </c>
      <c r="GM497" s="371">
        <f t="shared" si="1106"/>
        <v>0</v>
      </c>
      <c r="GN497" s="372">
        <f t="shared" si="1106"/>
        <v>0</v>
      </c>
      <c r="GO497" s="371">
        <f t="shared" si="1126"/>
        <v>31.700000000000003</v>
      </c>
      <c r="GP497" s="372">
        <f t="shared" si="1126"/>
        <v>48.3</v>
      </c>
      <c r="GQ497" s="371">
        <f t="shared" si="1127"/>
        <v>0</v>
      </c>
      <c r="GR497" s="372">
        <f t="shared" si="1127"/>
        <v>0</v>
      </c>
      <c r="GS497" s="406">
        <f t="shared" si="1107"/>
        <v>115</v>
      </c>
      <c r="GT497" s="372">
        <f t="shared" si="1107"/>
        <v>128</v>
      </c>
      <c r="GU497" s="371">
        <f t="shared" si="1107"/>
        <v>0</v>
      </c>
      <c r="GV497" s="372">
        <f t="shared" si="1103"/>
        <v>0</v>
      </c>
      <c r="GW497" s="371">
        <f t="shared" si="1128"/>
        <v>538.5</v>
      </c>
      <c r="GX497" s="372">
        <f t="shared" si="1128"/>
        <v>601.89999999999986</v>
      </c>
      <c r="GY497" s="371" t="str">
        <f t="shared" si="1128"/>
        <v/>
      </c>
      <c r="GZ497" s="372" t="str">
        <f t="shared" si="1113"/>
        <v/>
      </c>
      <c r="HA497" s="406">
        <f t="shared" si="1108"/>
        <v>0</v>
      </c>
      <c r="HB497" s="372">
        <f t="shared" si="1108"/>
        <v>0</v>
      </c>
      <c r="HC497" s="371">
        <f t="shared" si="1108"/>
        <v>0</v>
      </c>
      <c r="HD497" s="372">
        <f t="shared" si="1104"/>
        <v>0</v>
      </c>
      <c r="HE497" s="371" t="str">
        <f t="shared" si="1109"/>
        <v/>
      </c>
      <c r="HF497" s="372" t="str">
        <f t="shared" si="1109"/>
        <v/>
      </c>
      <c r="HG497" s="371" t="str">
        <f t="shared" si="1129"/>
        <v/>
      </c>
      <c r="HH497" s="372" t="str">
        <f t="shared" si="1129"/>
        <v/>
      </c>
      <c r="HI497" s="406">
        <f t="shared" si="1130"/>
        <v>696</v>
      </c>
      <c r="HJ497" s="372">
        <f t="shared" si="1130"/>
        <v>698.5</v>
      </c>
      <c r="HK497" s="371" t="str">
        <f t="shared" si="1131"/>
        <v/>
      </c>
      <c r="HL497" s="371" t="str">
        <f t="shared" si="1131"/>
        <v/>
      </c>
    </row>
    <row r="498" spans="1:220" ht="15">
      <c r="A498" s="501" t="s">
        <v>75</v>
      </c>
      <c r="B498" s="500" t="s">
        <v>72</v>
      </c>
      <c r="C498" s="317"/>
      <c r="D498" s="499">
        <v>237701</v>
      </c>
      <c r="E498" s="502">
        <v>7</v>
      </c>
      <c r="F498" s="676">
        <v>143</v>
      </c>
      <c r="G498" s="420">
        <v>185</v>
      </c>
      <c r="H498" s="421">
        <v>1</v>
      </c>
      <c r="I498" s="422">
        <v>10</v>
      </c>
      <c r="J498" s="371">
        <f t="shared" si="1071"/>
        <v>142</v>
      </c>
      <c r="K498" s="372">
        <f t="shared" si="1072"/>
        <v>175</v>
      </c>
      <c r="L498" s="519" t="s">
        <v>1000</v>
      </c>
      <c r="M498" s="371">
        <f t="shared" si="1073"/>
        <v>142</v>
      </c>
      <c r="N498" s="372">
        <f t="shared" si="1074"/>
        <v>175</v>
      </c>
      <c r="O498" s="371">
        <f t="shared" si="1075"/>
        <v>0</v>
      </c>
      <c r="P498" s="372">
        <f t="shared" si="1076"/>
        <v>0</v>
      </c>
      <c r="Q498" s="424">
        <v>45</v>
      </c>
      <c r="R498" s="425">
        <v>54</v>
      </c>
      <c r="S498" s="371">
        <f t="shared" si="1077"/>
        <v>0</v>
      </c>
      <c r="T498" s="372">
        <f t="shared" si="1078"/>
        <v>0</v>
      </c>
      <c r="U498" s="426">
        <v>0</v>
      </c>
      <c r="V498" s="425"/>
      <c r="W498" s="371">
        <f t="shared" si="1079"/>
        <v>0</v>
      </c>
      <c r="X498" s="372">
        <f t="shared" si="1080"/>
        <v>0</v>
      </c>
      <c r="Y498" s="426"/>
      <c r="Z498" s="425"/>
      <c r="AA498" s="371">
        <f t="shared" si="1081"/>
        <v>0</v>
      </c>
      <c r="AB498" s="372">
        <f t="shared" si="1082"/>
        <v>0</v>
      </c>
      <c r="AC498" s="358">
        <f t="shared" si="1083"/>
        <v>45</v>
      </c>
      <c r="AD498" s="372">
        <f t="shared" si="1084"/>
        <v>54</v>
      </c>
      <c r="AE498" s="358">
        <f t="shared" si="1085"/>
        <v>0</v>
      </c>
      <c r="AF498" s="372">
        <f t="shared" si="1086"/>
        <v>0</v>
      </c>
      <c r="AG498" s="427">
        <v>2.2000000000000002</v>
      </c>
      <c r="AH498" s="420">
        <v>2.6</v>
      </c>
      <c r="AI498" s="371">
        <f t="shared" si="1087"/>
        <v>99.000000000000014</v>
      </c>
      <c r="AJ498" s="372">
        <f t="shared" si="1088"/>
        <v>140.4</v>
      </c>
      <c r="AK498" s="426">
        <v>0</v>
      </c>
      <c r="AL498" s="420"/>
      <c r="AM498" s="371">
        <f t="shared" si="1089"/>
        <v>0</v>
      </c>
      <c r="AN498" s="372">
        <f t="shared" si="1090"/>
        <v>0</v>
      </c>
      <c r="AO498" s="426"/>
      <c r="AP498" s="446"/>
      <c r="AQ498" s="371">
        <f t="shared" si="1091"/>
        <v>0</v>
      </c>
      <c r="AR498" s="372">
        <f t="shared" si="1092"/>
        <v>0</v>
      </c>
      <c r="AS498" s="371">
        <f t="shared" si="1093"/>
        <v>2.2000000000000002</v>
      </c>
      <c r="AT498" s="372">
        <f t="shared" si="1094"/>
        <v>2.6</v>
      </c>
      <c r="AU498" s="371">
        <f t="shared" si="1095"/>
        <v>99.000000000000014</v>
      </c>
      <c r="AV498" s="372">
        <f t="shared" si="1096"/>
        <v>140.4</v>
      </c>
      <c r="AW498" s="426"/>
      <c r="AX498" s="420"/>
      <c r="AY498" s="371">
        <f t="shared" si="1097"/>
        <v>0</v>
      </c>
      <c r="AZ498" s="372">
        <f t="shared" si="1098"/>
        <v>0</v>
      </c>
      <c r="BA498" s="426"/>
      <c r="BB498" s="420"/>
      <c r="BC498" s="371">
        <f t="shared" si="1099"/>
        <v>0</v>
      </c>
      <c r="BD498" s="372">
        <f t="shared" si="1100"/>
        <v>0</v>
      </c>
      <c r="BE498" s="421"/>
      <c r="BF498" s="420"/>
      <c r="BG498" s="371">
        <f t="shared" si="1154"/>
        <v>0</v>
      </c>
      <c r="BH498" s="372">
        <f t="shared" si="1154"/>
        <v>0</v>
      </c>
      <c r="BI498" s="371">
        <f t="shared" si="1155"/>
        <v>0</v>
      </c>
      <c r="BJ498" s="372">
        <f t="shared" si="1155"/>
        <v>0</v>
      </c>
      <c r="BK498" s="371">
        <f t="shared" si="1156"/>
        <v>0</v>
      </c>
      <c r="BL498" s="372">
        <f t="shared" si="1156"/>
        <v>0</v>
      </c>
      <c r="BM498" s="431">
        <v>69</v>
      </c>
      <c r="BN498" s="425">
        <v>89</v>
      </c>
      <c r="BO498" s="371">
        <f t="shared" si="1157"/>
        <v>0</v>
      </c>
      <c r="BP498" s="372">
        <f t="shared" si="1157"/>
        <v>0</v>
      </c>
      <c r="BQ498" s="426">
        <v>1</v>
      </c>
      <c r="BR498" s="425">
        <v>1</v>
      </c>
      <c r="BS498" s="371">
        <f t="shared" si="1158"/>
        <v>0</v>
      </c>
      <c r="BT498" s="372">
        <f t="shared" si="1158"/>
        <v>0</v>
      </c>
      <c r="BU498" s="426"/>
      <c r="BV498" s="425"/>
      <c r="BW498" s="371">
        <f t="shared" si="1166"/>
        <v>0</v>
      </c>
      <c r="BX498" s="423">
        <f t="shared" si="1167"/>
        <v>0</v>
      </c>
      <c r="BY498" s="358">
        <f t="shared" si="1168"/>
        <v>70</v>
      </c>
      <c r="BZ498" s="372">
        <f t="shared" si="1168"/>
        <v>90</v>
      </c>
      <c r="CA498" s="358">
        <f t="shared" si="1169"/>
        <v>0</v>
      </c>
      <c r="CB498" s="372">
        <f t="shared" si="1169"/>
        <v>0</v>
      </c>
      <c r="CC498" s="427">
        <v>3.1</v>
      </c>
      <c r="CD498" s="420">
        <v>3.1</v>
      </c>
      <c r="CE498" s="371">
        <f t="shared" si="1139"/>
        <v>213.9</v>
      </c>
      <c r="CF498" s="372">
        <f t="shared" si="1139"/>
        <v>275.90000000000003</v>
      </c>
      <c r="CG498" s="426">
        <v>3</v>
      </c>
      <c r="CH498" s="420">
        <v>5</v>
      </c>
      <c r="CI498" s="371">
        <f t="shared" si="1159"/>
        <v>3</v>
      </c>
      <c r="CJ498" s="372">
        <f t="shared" si="1159"/>
        <v>5</v>
      </c>
      <c r="CK498" s="426"/>
      <c r="CL498" s="446"/>
      <c r="CM498" s="371">
        <f t="shared" si="1160"/>
        <v>0</v>
      </c>
      <c r="CN498" s="372">
        <f t="shared" si="1160"/>
        <v>0</v>
      </c>
      <c r="CO498" s="371">
        <f t="shared" si="1161"/>
        <v>3.0985714285714288</v>
      </c>
      <c r="CP498" s="372">
        <f t="shared" si="1161"/>
        <v>3.1211111111111114</v>
      </c>
      <c r="CQ498" s="371">
        <f t="shared" si="1162"/>
        <v>216.9</v>
      </c>
      <c r="CR498" s="372">
        <f t="shared" si="1162"/>
        <v>280.90000000000003</v>
      </c>
      <c r="CS498" s="426"/>
      <c r="CT498" s="420"/>
      <c r="CU498" s="371">
        <f t="shared" si="1140"/>
        <v>0</v>
      </c>
      <c r="CV498" s="372">
        <f t="shared" si="1140"/>
        <v>0</v>
      </c>
      <c r="CW498" s="426"/>
      <c r="CX498" s="420"/>
      <c r="CY498" s="371">
        <f t="shared" si="1163"/>
        <v>0</v>
      </c>
      <c r="CZ498" s="372">
        <f t="shared" si="1163"/>
        <v>0</v>
      </c>
      <c r="DA498" s="421"/>
      <c r="DB498" s="420"/>
      <c r="DC498" s="371">
        <f t="shared" si="1141"/>
        <v>0</v>
      </c>
      <c r="DD498" s="372">
        <f t="shared" si="1141"/>
        <v>0</v>
      </c>
      <c r="DE498" s="371">
        <f t="shared" si="1142"/>
        <v>0</v>
      </c>
      <c r="DF498" s="372">
        <f t="shared" si="1142"/>
        <v>0</v>
      </c>
      <c r="DG498" s="371">
        <f t="shared" si="1143"/>
        <v>0</v>
      </c>
      <c r="DH498" s="372">
        <f t="shared" si="1143"/>
        <v>0</v>
      </c>
      <c r="DI498" s="371">
        <f t="shared" si="1144"/>
        <v>115</v>
      </c>
      <c r="DJ498" s="372">
        <f t="shared" si="1144"/>
        <v>144</v>
      </c>
      <c r="DK498" s="371">
        <f t="shared" si="1144"/>
        <v>0</v>
      </c>
      <c r="DL498" s="372">
        <f t="shared" si="1144"/>
        <v>0</v>
      </c>
      <c r="DM498" s="371">
        <f t="shared" si="1145"/>
        <v>2.7469565217391305</v>
      </c>
      <c r="DN498" s="372">
        <f t="shared" si="1145"/>
        <v>2.9256944444444448</v>
      </c>
      <c r="DO498" s="371">
        <f t="shared" si="1146"/>
        <v>315.90000000000003</v>
      </c>
      <c r="DP498" s="372">
        <f t="shared" si="1146"/>
        <v>421.30000000000007</v>
      </c>
      <c r="DQ498" s="371">
        <f t="shared" si="1147"/>
        <v>0</v>
      </c>
      <c r="DR498" s="372">
        <f t="shared" si="1147"/>
        <v>0</v>
      </c>
      <c r="DS498" s="371">
        <f t="shared" si="1148"/>
        <v>0</v>
      </c>
      <c r="DT498" s="372">
        <f t="shared" si="1148"/>
        <v>0</v>
      </c>
      <c r="DU498" s="424">
        <v>15</v>
      </c>
      <c r="DV498" s="425">
        <v>24</v>
      </c>
      <c r="DW498" s="371">
        <f t="shared" si="1149"/>
        <v>0</v>
      </c>
      <c r="DX498" s="372">
        <f t="shared" si="1149"/>
        <v>0</v>
      </c>
      <c r="DY498" s="426">
        <v>3</v>
      </c>
      <c r="DZ498" s="425">
        <v>1</v>
      </c>
      <c r="EA498" s="371">
        <f t="shared" si="1150"/>
        <v>0</v>
      </c>
      <c r="EB498" s="372">
        <f t="shared" si="1150"/>
        <v>0</v>
      </c>
      <c r="EC498" s="426"/>
      <c r="ED498" s="425"/>
      <c r="EE498" s="371">
        <f t="shared" si="1151"/>
        <v>0</v>
      </c>
      <c r="EF498" s="372">
        <f t="shared" si="1151"/>
        <v>0</v>
      </c>
      <c r="EG498" s="358">
        <f t="shared" si="1152"/>
        <v>18</v>
      </c>
      <c r="EH498" s="372">
        <f t="shared" si="1152"/>
        <v>25</v>
      </c>
      <c r="EI498" s="358">
        <f t="shared" si="1153"/>
        <v>0</v>
      </c>
      <c r="EJ498" s="372">
        <f t="shared" si="1153"/>
        <v>0</v>
      </c>
      <c r="EK498" s="427">
        <v>2.4</v>
      </c>
      <c r="EL498" s="420">
        <v>1.9</v>
      </c>
      <c r="EM498" s="371">
        <f t="shared" si="1164"/>
        <v>36</v>
      </c>
      <c r="EN498" s="372">
        <f t="shared" si="1164"/>
        <v>45.599999999999994</v>
      </c>
      <c r="EO498" s="426">
        <v>1.3</v>
      </c>
      <c r="EP498" s="420">
        <v>1.5</v>
      </c>
      <c r="EQ498" s="371">
        <f t="shared" si="1165"/>
        <v>3.9000000000000004</v>
      </c>
      <c r="ER498" s="372">
        <f t="shared" si="1165"/>
        <v>1.5</v>
      </c>
      <c r="ES498" s="426"/>
      <c r="ET498" s="446"/>
      <c r="EU498" s="371">
        <f t="shared" si="1101"/>
        <v>0</v>
      </c>
      <c r="EV498" s="372">
        <f t="shared" si="1102"/>
        <v>0</v>
      </c>
      <c r="EW498" s="371">
        <f t="shared" si="1114"/>
        <v>2.2166666666666668</v>
      </c>
      <c r="EX498" s="372">
        <f t="shared" si="1114"/>
        <v>1.8839999999999997</v>
      </c>
      <c r="EY498" s="371">
        <f t="shared" si="1115"/>
        <v>39.900000000000006</v>
      </c>
      <c r="EZ498" s="372">
        <f t="shared" si="1115"/>
        <v>47.099999999999994</v>
      </c>
      <c r="FA498" s="426"/>
      <c r="FB498" s="420"/>
      <c r="FC498" s="371">
        <f t="shared" si="1116"/>
        <v>0</v>
      </c>
      <c r="FD498" s="372">
        <f t="shared" si="1116"/>
        <v>0</v>
      </c>
      <c r="FE498" s="426"/>
      <c r="FF498" s="420"/>
      <c r="FG498" s="371">
        <f t="shared" si="1117"/>
        <v>0</v>
      </c>
      <c r="FH498" s="372">
        <f t="shared" si="1117"/>
        <v>0</v>
      </c>
      <c r="FI498" s="421"/>
      <c r="FJ498" s="420"/>
      <c r="FK498" s="371">
        <f t="shared" si="1118"/>
        <v>0</v>
      </c>
      <c r="FL498" s="372">
        <f t="shared" si="1118"/>
        <v>0</v>
      </c>
      <c r="FM498" s="371">
        <f t="shared" si="1119"/>
        <v>0</v>
      </c>
      <c r="FN498" s="372">
        <f t="shared" si="1119"/>
        <v>0</v>
      </c>
      <c r="FO498" s="371">
        <f t="shared" si="1120"/>
        <v>0</v>
      </c>
      <c r="FP498" s="372">
        <f t="shared" si="1120"/>
        <v>0</v>
      </c>
      <c r="FQ498" s="424">
        <v>9</v>
      </c>
      <c r="FR498" s="425">
        <v>6</v>
      </c>
      <c r="FS498" s="371">
        <f t="shared" si="1121"/>
        <v>0</v>
      </c>
      <c r="FT498" s="372">
        <f t="shared" si="1121"/>
        <v>0</v>
      </c>
      <c r="FU498" s="426">
        <v>5.2</v>
      </c>
      <c r="FV498" s="425">
        <v>6.3</v>
      </c>
      <c r="FW498" s="371">
        <f t="shared" si="1122"/>
        <v>46.800000000000004</v>
      </c>
      <c r="FX498" s="372">
        <f t="shared" si="1122"/>
        <v>37.799999999999997</v>
      </c>
      <c r="FY498" s="426"/>
      <c r="FZ498" s="425"/>
      <c r="GA498" s="371">
        <f t="shared" si="1123"/>
        <v>0</v>
      </c>
      <c r="GB498" s="372">
        <f t="shared" si="1123"/>
        <v>0</v>
      </c>
      <c r="GC498" s="406">
        <f t="shared" si="1105"/>
        <v>129</v>
      </c>
      <c r="GD498" s="372">
        <f t="shared" si="1105"/>
        <v>167</v>
      </c>
      <c r="GE498" s="371">
        <f t="shared" si="1105"/>
        <v>0</v>
      </c>
      <c r="GF498" s="372">
        <f t="shared" si="1105"/>
        <v>0</v>
      </c>
      <c r="GG498" s="371">
        <f t="shared" si="1124"/>
        <v>348.90000000000003</v>
      </c>
      <c r="GH498" s="372">
        <f t="shared" si="1124"/>
        <v>461.90000000000009</v>
      </c>
      <c r="GI498" s="371" t="str">
        <f t="shared" si="1125"/>
        <v/>
      </c>
      <c r="GJ498" s="372" t="str">
        <f t="shared" si="1125"/>
        <v/>
      </c>
      <c r="GK498" s="406">
        <f t="shared" si="1106"/>
        <v>4</v>
      </c>
      <c r="GL498" s="372">
        <f t="shared" si="1106"/>
        <v>2</v>
      </c>
      <c r="GM498" s="371">
        <f t="shared" si="1106"/>
        <v>0</v>
      </c>
      <c r="GN498" s="372">
        <f t="shared" si="1106"/>
        <v>0</v>
      </c>
      <c r="GO498" s="371">
        <f t="shared" si="1126"/>
        <v>6.9</v>
      </c>
      <c r="GP498" s="372">
        <f t="shared" si="1126"/>
        <v>6.5</v>
      </c>
      <c r="GQ498" s="371">
        <f t="shared" si="1127"/>
        <v>0</v>
      </c>
      <c r="GR498" s="372">
        <f t="shared" si="1127"/>
        <v>0</v>
      </c>
      <c r="GS498" s="406">
        <f t="shared" si="1107"/>
        <v>133</v>
      </c>
      <c r="GT498" s="372">
        <f t="shared" si="1107"/>
        <v>169</v>
      </c>
      <c r="GU498" s="371">
        <f t="shared" si="1107"/>
        <v>0</v>
      </c>
      <c r="GV498" s="372">
        <f t="shared" si="1103"/>
        <v>0</v>
      </c>
      <c r="GW498" s="371">
        <f t="shared" si="1128"/>
        <v>355.8</v>
      </c>
      <c r="GX498" s="372">
        <f t="shared" si="1128"/>
        <v>468.40000000000009</v>
      </c>
      <c r="GY498" s="371" t="str">
        <f t="shared" si="1128"/>
        <v/>
      </c>
      <c r="GZ498" s="372" t="str">
        <f t="shared" si="1113"/>
        <v/>
      </c>
      <c r="HA498" s="406">
        <f t="shared" si="1108"/>
        <v>0</v>
      </c>
      <c r="HB498" s="372">
        <f t="shared" si="1108"/>
        <v>0</v>
      </c>
      <c r="HC498" s="371">
        <f t="shared" si="1108"/>
        <v>0</v>
      </c>
      <c r="HD498" s="372">
        <f t="shared" si="1104"/>
        <v>0</v>
      </c>
      <c r="HE498" s="371" t="str">
        <f t="shared" si="1109"/>
        <v/>
      </c>
      <c r="HF498" s="372" t="str">
        <f t="shared" si="1109"/>
        <v/>
      </c>
      <c r="HG498" s="371" t="str">
        <f t="shared" si="1129"/>
        <v/>
      </c>
      <c r="HH498" s="372" t="str">
        <f t="shared" si="1129"/>
        <v/>
      </c>
      <c r="HI498" s="406">
        <f t="shared" si="1130"/>
        <v>402.60000000000008</v>
      </c>
      <c r="HJ498" s="372">
        <f t="shared" si="1130"/>
        <v>506.2000000000001</v>
      </c>
      <c r="HK498" s="371" t="str">
        <f t="shared" si="1131"/>
        <v/>
      </c>
      <c r="HL498" s="371" t="str">
        <f t="shared" si="1131"/>
        <v/>
      </c>
    </row>
    <row r="499" spans="1:220" ht="15">
      <c r="A499" s="501" t="s">
        <v>75</v>
      </c>
      <c r="B499" s="501" t="s">
        <v>67</v>
      </c>
      <c r="C499" s="49"/>
      <c r="D499" s="499">
        <v>237686</v>
      </c>
      <c r="E499" s="502">
        <v>7</v>
      </c>
      <c r="F499" s="676">
        <v>367</v>
      </c>
      <c r="G499" s="420">
        <v>424</v>
      </c>
      <c r="H499" s="421">
        <v>16</v>
      </c>
      <c r="I499" s="422">
        <v>26</v>
      </c>
      <c r="J499" s="371">
        <f t="shared" si="1071"/>
        <v>351</v>
      </c>
      <c r="K499" s="372">
        <f t="shared" si="1072"/>
        <v>398</v>
      </c>
      <c r="L499" s="519" t="s">
        <v>1000</v>
      </c>
      <c r="M499" s="371">
        <f t="shared" si="1073"/>
        <v>351</v>
      </c>
      <c r="N499" s="372">
        <f t="shared" si="1074"/>
        <v>398</v>
      </c>
      <c r="O499" s="371">
        <f t="shared" si="1075"/>
        <v>0</v>
      </c>
      <c r="P499" s="372">
        <f t="shared" si="1076"/>
        <v>0</v>
      </c>
      <c r="Q499" s="424">
        <v>49</v>
      </c>
      <c r="R499" s="425">
        <v>42</v>
      </c>
      <c r="S499" s="371">
        <f t="shared" si="1077"/>
        <v>0</v>
      </c>
      <c r="T499" s="372">
        <f t="shared" si="1078"/>
        <v>0</v>
      </c>
      <c r="U499" s="426">
        <v>0</v>
      </c>
      <c r="V499" s="425">
        <v>1</v>
      </c>
      <c r="W499" s="371">
        <f t="shared" si="1079"/>
        <v>0</v>
      </c>
      <c r="X499" s="372">
        <f t="shared" si="1080"/>
        <v>0</v>
      </c>
      <c r="Y499" s="426"/>
      <c r="Z499" s="425"/>
      <c r="AA499" s="371">
        <f t="shared" si="1081"/>
        <v>0</v>
      </c>
      <c r="AB499" s="372">
        <f t="shared" si="1082"/>
        <v>0</v>
      </c>
      <c r="AC499" s="358">
        <f t="shared" si="1083"/>
        <v>49</v>
      </c>
      <c r="AD499" s="372">
        <f t="shared" si="1084"/>
        <v>43</v>
      </c>
      <c r="AE499" s="358">
        <f t="shared" si="1085"/>
        <v>0</v>
      </c>
      <c r="AF499" s="372">
        <f t="shared" si="1086"/>
        <v>0</v>
      </c>
      <c r="AG499" s="427">
        <v>4.7</v>
      </c>
      <c r="AH499" s="420">
        <v>4.5</v>
      </c>
      <c r="AI499" s="371">
        <f t="shared" si="1087"/>
        <v>230.3</v>
      </c>
      <c r="AJ499" s="372">
        <f t="shared" si="1088"/>
        <v>189</v>
      </c>
      <c r="AK499" s="426">
        <v>0</v>
      </c>
      <c r="AL499" s="420">
        <v>9.5</v>
      </c>
      <c r="AM499" s="371">
        <f t="shared" si="1089"/>
        <v>0</v>
      </c>
      <c r="AN499" s="372">
        <f t="shared" si="1090"/>
        <v>9.5</v>
      </c>
      <c r="AO499" s="426"/>
      <c r="AP499" s="446"/>
      <c r="AQ499" s="371">
        <f t="shared" si="1091"/>
        <v>0</v>
      </c>
      <c r="AR499" s="372">
        <f t="shared" si="1092"/>
        <v>0</v>
      </c>
      <c r="AS499" s="371">
        <f t="shared" si="1093"/>
        <v>4.7</v>
      </c>
      <c r="AT499" s="372">
        <f t="shared" si="1094"/>
        <v>4.6162790697674421</v>
      </c>
      <c r="AU499" s="371">
        <f t="shared" si="1095"/>
        <v>230.3</v>
      </c>
      <c r="AV499" s="372">
        <f t="shared" si="1096"/>
        <v>198.5</v>
      </c>
      <c r="AW499" s="426"/>
      <c r="AX499" s="420"/>
      <c r="AY499" s="371">
        <f t="shared" si="1097"/>
        <v>0</v>
      </c>
      <c r="AZ499" s="372">
        <f t="shared" si="1098"/>
        <v>0</v>
      </c>
      <c r="BA499" s="426"/>
      <c r="BB499" s="420"/>
      <c r="BC499" s="371">
        <f t="shared" si="1099"/>
        <v>0</v>
      </c>
      <c r="BD499" s="372">
        <f t="shared" si="1100"/>
        <v>0</v>
      </c>
      <c r="BE499" s="421"/>
      <c r="BF499" s="420"/>
      <c r="BG499" s="371">
        <f t="shared" si="1154"/>
        <v>0</v>
      </c>
      <c r="BH499" s="372">
        <f t="shared" si="1154"/>
        <v>0</v>
      </c>
      <c r="BI499" s="371">
        <f t="shared" si="1155"/>
        <v>0</v>
      </c>
      <c r="BJ499" s="372">
        <f t="shared" si="1155"/>
        <v>0</v>
      </c>
      <c r="BK499" s="371">
        <f t="shared" si="1156"/>
        <v>0</v>
      </c>
      <c r="BL499" s="372">
        <f t="shared" si="1156"/>
        <v>0</v>
      </c>
      <c r="BM499" s="431">
        <v>117</v>
      </c>
      <c r="BN499" s="425">
        <v>141</v>
      </c>
      <c r="BO499" s="371">
        <f t="shared" si="1157"/>
        <v>0</v>
      </c>
      <c r="BP499" s="372">
        <f t="shared" si="1157"/>
        <v>0</v>
      </c>
      <c r="BQ499" s="426">
        <v>27</v>
      </c>
      <c r="BR499" s="425">
        <v>30</v>
      </c>
      <c r="BS499" s="371">
        <f t="shared" si="1158"/>
        <v>0</v>
      </c>
      <c r="BT499" s="372">
        <f t="shared" si="1158"/>
        <v>0</v>
      </c>
      <c r="BU499" s="426"/>
      <c r="BV499" s="425"/>
      <c r="BW499" s="371">
        <f t="shared" si="1166"/>
        <v>0</v>
      </c>
      <c r="BX499" s="423">
        <f t="shared" si="1167"/>
        <v>0</v>
      </c>
      <c r="BY499" s="358">
        <f t="shared" si="1168"/>
        <v>144</v>
      </c>
      <c r="BZ499" s="372">
        <f t="shared" si="1168"/>
        <v>171</v>
      </c>
      <c r="CA499" s="358">
        <f t="shared" si="1169"/>
        <v>0</v>
      </c>
      <c r="CB499" s="372">
        <f t="shared" si="1169"/>
        <v>0</v>
      </c>
      <c r="CC499" s="427">
        <v>5.0999999999999996</v>
      </c>
      <c r="CD499" s="420">
        <v>5</v>
      </c>
      <c r="CE499" s="371">
        <f t="shared" si="1139"/>
        <v>596.69999999999993</v>
      </c>
      <c r="CF499" s="372">
        <f t="shared" si="1139"/>
        <v>705</v>
      </c>
      <c r="CG499" s="426">
        <v>6.4</v>
      </c>
      <c r="CH499" s="420">
        <v>5.7</v>
      </c>
      <c r="CI499" s="371">
        <f t="shared" si="1159"/>
        <v>172.8</v>
      </c>
      <c r="CJ499" s="372">
        <f t="shared" si="1159"/>
        <v>171</v>
      </c>
      <c r="CK499" s="426"/>
      <c r="CL499" s="446"/>
      <c r="CM499" s="371">
        <f t="shared" si="1160"/>
        <v>0</v>
      </c>
      <c r="CN499" s="372">
        <f t="shared" si="1160"/>
        <v>0</v>
      </c>
      <c r="CO499" s="371">
        <f t="shared" si="1161"/>
        <v>5.34375</v>
      </c>
      <c r="CP499" s="372">
        <f t="shared" si="1161"/>
        <v>5.1228070175438596</v>
      </c>
      <c r="CQ499" s="371">
        <f t="shared" si="1162"/>
        <v>769.5</v>
      </c>
      <c r="CR499" s="372">
        <f t="shared" si="1162"/>
        <v>876</v>
      </c>
      <c r="CS499" s="426"/>
      <c r="CT499" s="420"/>
      <c r="CU499" s="371">
        <f t="shared" si="1140"/>
        <v>0</v>
      </c>
      <c r="CV499" s="372">
        <f t="shared" si="1140"/>
        <v>0</v>
      </c>
      <c r="CW499" s="426"/>
      <c r="CX499" s="420"/>
      <c r="CY499" s="371">
        <f t="shared" si="1163"/>
        <v>0</v>
      </c>
      <c r="CZ499" s="372">
        <f t="shared" si="1163"/>
        <v>0</v>
      </c>
      <c r="DA499" s="421"/>
      <c r="DB499" s="420"/>
      <c r="DC499" s="371">
        <f t="shared" si="1141"/>
        <v>0</v>
      </c>
      <c r="DD499" s="372">
        <f t="shared" si="1141"/>
        <v>0</v>
      </c>
      <c r="DE499" s="371">
        <f t="shared" si="1142"/>
        <v>0</v>
      </c>
      <c r="DF499" s="372">
        <f t="shared" si="1142"/>
        <v>0</v>
      </c>
      <c r="DG499" s="371">
        <f t="shared" si="1143"/>
        <v>0</v>
      </c>
      <c r="DH499" s="372">
        <f t="shared" si="1143"/>
        <v>0</v>
      </c>
      <c r="DI499" s="371">
        <f t="shared" si="1144"/>
        <v>193</v>
      </c>
      <c r="DJ499" s="372">
        <f t="shared" si="1144"/>
        <v>214</v>
      </c>
      <c r="DK499" s="371">
        <f t="shared" si="1144"/>
        <v>0</v>
      </c>
      <c r="DL499" s="372">
        <f t="shared" si="1144"/>
        <v>0</v>
      </c>
      <c r="DM499" s="371">
        <f t="shared" si="1145"/>
        <v>5.1803108808290155</v>
      </c>
      <c r="DN499" s="372">
        <f t="shared" si="1145"/>
        <v>5.0210280373831777</v>
      </c>
      <c r="DO499" s="371">
        <f t="shared" si="1146"/>
        <v>999.8</v>
      </c>
      <c r="DP499" s="372">
        <f t="shared" si="1146"/>
        <v>1074.5</v>
      </c>
      <c r="DQ499" s="371">
        <f t="shared" si="1147"/>
        <v>0</v>
      </c>
      <c r="DR499" s="372">
        <f t="shared" si="1147"/>
        <v>0</v>
      </c>
      <c r="DS499" s="371">
        <f t="shared" si="1148"/>
        <v>0</v>
      </c>
      <c r="DT499" s="372">
        <f t="shared" si="1148"/>
        <v>0</v>
      </c>
      <c r="DU499" s="424">
        <v>63</v>
      </c>
      <c r="DV499" s="425">
        <v>79</v>
      </c>
      <c r="DW499" s="371">
        <f t="shared" si="1149"/>
        <v>0</v>
      </c>
      <c r="DX499" s="372">
        <f t="shared" si="1149"/>
        <v>0</v>
      </c>
      <c r="DY499" s="426">
        <v>32</v>
      </c>
      <c r="DZ499" s="425">
        <v>33</v>
      </c>
      <c r="EA499" s="371">
        <f t="shared" si="1150"/>
        <v>0</v>
      </c>
      <c r="EB499" s="372">
        <f t="shared" si="1150"/>
        <v>0</v>
      </c>
      <c r="EC499" s="426"/>
      <c r="ED499" s="425"/>
      <c r="EE499" s="371">
        <f t="shared" si="1151"/>
        <v>0</v>
      </c>
      <c r="EF499" s="372">
        <f t="shared" si="1151"/>
        <v>0</v>
      </c>
      <c r="EG499" s="358">
        <f t="shared" si="1152"/>
        <v>95</v>
      </c>
      <c r="EH499" s="372">
        <f t="shared" si="1152"/>
        <v>112</v>
      </c>
      <c r="EI499" s="358">
        <f t="shared" si="1153"/>
        <v>0</v>
      </c>
      <c r="EJ499" s="372">
        <f t="shared" si="1153"/>
        <v>0</v>
      </c>
      <c r="EK499" s="427">
        <v>3.8</v>
      </c>
      <c r="EL499" s="420">
        <v>4.5</v>
      </c>
      <c r="EM499" s="371">
        <f t="shared" si="1164"/>
        <v>239.39999999999998</v>
      </c>
      <c r="EN499" s="372">
        <f t="shared" si="1164"/>
        <v>355.5</v>
      </c>
      <c r="EO499" s="426">
        <v>3.3</v>
      </c>
      <c r="EP499" s="420">
        <v>4.2</v>
      </c>
      <c r="EQ499" s="371">
        <f t="shared" si="1165"/>
        <v>105.6</v>
      </c>
      <c r="ER499" s="372">
        <f t="shared" si="1165"/>
        <v>138.6</v>
      </c>
      <c r="ES499" s="426"/>
      <c r="ET499" s="446"/>
      <c r="EU499" s="371">
        <f t="shared" si="1101"/>
        <v>0</v>
      </c>
      <c r="EV499" s="372">
        <f t="shared" si="1102"/>
        <v>0</v>
      </c>
      <c r="EW499" s="371">
        <f t="shared" si="1114"/>
        <v>3.6315789473684212</v>
      </c>
      <c r="EX499" s="372">
        <f t="shared" si="1114"/>
        <v>4.4116071428571431</v>
      </c>
      <c r="EY499" s="371">
        <f t="shared" si="1115"/>
        <v>345</v>
      </c>
      <c r="EZ499" s="372">
        <f t="shared" si="1115"/>
        <v>494.1</v>
      </c>
      <c r="FA499" s="426"/>
      <c r="FB499" s="420"/>
      <c r="FC499" s="371">
        <f t="shared" si="1116"/>
        <v>0</v>
      </c>
      <c r="FD499" s="372">
        <f t="shared" si="1116"/>
        <v>0</v>
      </c>
      <c r="FE499" s="426"/>
      <c r="FF499" s="420"/>
      <c r="FG499" s="371">
        <f t="shared" si="1117"/>
        <v>0</v>
      </c>
      <c r="FH499" s="372">
        <f t="shared" si="1117"/>
        <v>0</v>
      </c>
      <c r="FI499" s="421"/>
      <c r="FJ499" s="420"/>
      <c r="FK499" s="371">
        <f t="shared" si="1118"/>
        <v>0</v>
      </c>
      <c r="FL499" s="372">
        <f t="shared" si="1118"/>
        <v>0</v>
      </c>
      <c r="FM499" s="371">
        <f t="shared" si="1119"/>
        <v>0</v>
      </c>
      <c r="FN499" s="372">
        <f t="shared" si="1119"/>
        <v>0</v>
      </c>
      <c r="FO499" s="371">
        <f t="shared" si="1120"/>
        <v>0</v>
      </c>
      <c r="FP499" s="372">
        <f t="shared" si="1120"/>
        <v>0</v>
      </c>
      <c r="FQ499" s="424">
        <v>63</v>
      </c>
      <c r="FR499" s="425">
        <v>72</v>
      </c>
      <c r="FS499" s="371">
        <f t="shared" si="1121"/>
        <v>0</v>
      </c>
      <c r="FT499" s="372">
        <f t="shared" si="1121"/>
        <v>0</v>
      </c>
      <c r="FU499" s="426">
        <v>5.3</v>
      </c>
      <c r="FV499" s="425">
        <v>5.7</v>
      </c>
      <c r="FW499" s="371">
        <f t="shared" si="1122"/>
        <v>333.9</v>
      </c>
      <c r="FX499" s="372">
        <f t="shared" si="1122"/>
        <v>410.40000000000003</v>
      </c>
      <c r="FY499" s="426"/>
      <c r="FZ499" s="425"/>
      <c r="GA499" s="371">
        <f t="shared" si="1123"/>
        <v>0</v>
      </c>
      <c r="GB499" s="372">
        <f t="shared" si="1123"/>
        <v>0</v>
      </c>
      <c r="GC499" s="406">
        <f t="shared" si="1105"/>
        <v>229</v>
      </c>
      <c r="GD499" s="372">
        <f t="shared" si="1105"/>
        <v>262</v>
      </c>
      <c r="GE499" s="371">
        <f t="shared" si="1105"/>
        <v>0</v>
      </c>
      <c r="GF499" s="372">
        <f t="shared" si="1105"/>
        <v>0</v>
      </c>
      <c r="GG499" s="371">
        <f t="shared" si="1124"/>
        <v>1066.4000000000001</v>
      </c>
      <c r="GH499" s="372">
        <f t="shared" si="1124"/>
        <v>1249.5</v>
      </c>
      <c r="GI499" s="371" t="str">
        <f t="shared" si="1125"/>
        <v/>
      </c>
      <c r="GJ499" s="372" t="str">
        <f t="shared" si="1125"/>
        <v/>
      </c>
      <c r="GK499" s="406">
        <f t="shared" si="1106"/>
        <v>59</v>
      </c>
      <c r="GL499" s="372">
        <f t="shared" si="1106"/>
        <v>64</v>
      </c>
      <c r="GM499" s="371">
        <f t="shared" si="1106"/>
        <v>0</v>
      </c>
      <c r="GN499" s="372">
        <f t="shared" si="1106"/>
        <v>0</v>
      </c>
      <c r="GO499" s="371">
        <f t="shared" si="1126"/>
        <v>278.39999999999998</v>
      </c>
      <c r="GP499" s="372">
        <f t="shared" si="1126"/>
        <v>319.10000000000002</v>
      </c>
      <c r="GQ499" s="371">
        <f t="shared" si="1127"/>
        <v>0</v>
      </c>
      <c r="GR499" s="372">
        <f t="shared" si="1127"/>
        <v>0</v>
      </c>
      <c r="GS499" s="406">
        <f t="shared" si="1107"/>
        <v>288</v>
      </c>
      <c r="GT499" s="372">
        <f t="shared" si="1107"/>
        <v>326</v>
      </c>
      <c r="GU499" s="371">
        <f t="shared" si="1107"/>
        <v>0</v>
      </c>
      <c r="GV499" s="372">
        <f t="shared" si="1103"/>
        <v>0</v>
      </c>
      <c r="GW499" s="371">
        <f t="shared" si="1128"/>
        <v>1344.8000000000002</v>
      </c>
      <c r="GX499" s="372">
        <f t="shared" si="1128"/>
        <v>1568.6</v>
      </c>
      <c r="GY499" s="371" t="str">
        <f t="shared" si="1128"/>
        <v/>
      </c>
      <c r="GZ499" s="372" t="str">
        <f t="shared" si="1113"/>
        <v/>
      </c>
      <c r="HA499" s="406">
        <f t="shared" si="1108"/>
        <v>0</v>
      </c>
      <c r="HB499" s="372">
        <f t="shared" si="1108"/>
        <v>0</v>
      </c>
      <c r="HC499" s="371">
        <f t="shared" si="1108"/>
        <v>0</v>
      </c>
      <c r="HD499" s="372">
        <f t="shared" si="1104"/>
        <v>0</v>
      </c>
      <c r="HE499" s="371" t="str">
        <f t="shared" si="1109"/>
        <v/>
      </c>
      <c r="HF499" s="372" t="str">
        <f t="shared" si="1109"/>
        <v/>
      </c>
      <c r="HG499" s="371" t="str">
        <f t="shared" si="1129"/>
        <v/>
      </c>
      <c r="HH499" s="372" t="str">
        <f t="shared" si="1129"/>
        <v/>
      </c>
      <c r="HI499" s="406">
        <f t="shared" si="1130"/>
        <v>1678.6999999999998</v>
      </c>
      <c r="HJ499" s="372">
        <f t="shared" si="1130"/>
        <v>1979</v>
      </c>
      <c r="HK499" s="371" t="str">
        <f t="shared" si="1131"/>
        <v/>
      </c>
      <c r="HL499" s="371" t="str">
        <f t="shared" si="1131"/>
        <v/>
      </c>
    </row>
    <row r="500" spans="1:220" ht="15">
      <c r="A500" s="501" t="s">
        <v>75</v>
      </c>
      <c r="B500" s="501" t="s">
        <v>69</v>
      </c>
      <c r="C500" s="49"/>
      <c r="D500" s="499">
        <v>446774</v>
      </c>
      <c r="E500" s="502">
        <v>10</v>
      </c>
      <c r="F500" s="676">
        <v>142</v>
      </c>
      <c r="G500" s="420">
        <v>181</v>
      </c>
      <c r="H500" s="421">
        <v>3</v>
      </c>
      <c r="I500" s="422">
        <v>1</v>
      </c>
      <c r="J500" s="371">
        <f t="shared" si="1071"/>
        <v>139</v>
      </c>
      <c r="K500" s="372">
        <f t="shared" si="1072"/>
        <v>180</v>
      </c>
      <c r="L500" s="420">
        <v>60</v>
      </c>
      <c r="M500" s="371">
        <f t="shared" si="1073"/>
        <v>139</v>
      </c>
      <c r="N500" s="372">
        <f t="shared" si="1074"/>
        <v>180</v>
      </c>
      <c r="O500" s="371">
        <f t="shared" si="1075"/>
        <v>0</v>
      </c>
      <c r="P500" s="372">
        <f t="shared" si="1076"/>
        <v>0</v>
      </c>
      <c r="Q500" s="424">
        <v>6</v>
      </c>
      <c r="R500" s="425">
        <v>8</v>
      </c>
      <c r="S500" s="371">
        <f t="shared" si="1077"/>
        <v>0</v>
      </c>
      <c r="T500" s="372">
        <f t="shared" si="1078"/>
        <v>0</v>
      </c>
      <c r="U500" s="426">
        <v>0</v>
      </c>
      <c r="V500" s="425">
        <v>1</v>
      </c>
      <c r="W500" s="371">
        <f t="shared" si="1079"/>
        <v>0</v>
      </c>
      <c r="X500" s="372">
        <f t="shared" si="1080"/>
        <v>0</v>
      </c>
      <c r="Y500" s="426"/>
      <c r="Z500" s="425"/>
      <c r="AA500" s="371">
        <f t="shared" si="1081"/>
        <v>0</v>
      </c>
      <c r="AB500" s="372">
        <f t="shared" si="1082"/>
        <v>0</v>
      </c>
      <c r="AC500" s="358">
        <f t="shared" si="1083"/>
        <v>6</v>
      </c>
      <c r="AD500" s="372">
        <f t="shared" si="1084"/>
        <v>9</v>
      </c>
      <c r="AE500" s="358">
        <f t="shared" si="1085"/>
        <v>0</v>
      </c>
      <c r="AF500" s="372">
        <f t="shared" si="1086"/>
        <v>0</v>
      </c>
      <c r="AG500" s="427">
        <v>2.6</v>
      </c>
      <c r="AH500" s="420">
        <v>2.8</v>
      </c>
      <c r="AI500" s="371">
        <f t="shared" si="1087"/>
        <v>15.600000000000001</v>
      </c>
      <c r="AJ500" s="372">
        <f t="shared" si="1088"/>
        <v>22.4</v>
      </c>
      <c r="AK500" s="426">
        <v>0</v>
      </c>
      <c r="AL500" s="420">
        <v>2.5</v>
      </c>
      <c r="AM500" s="371">
        <f t="shared" si="1089"/>
        <v>0</v>
      </c>
      <c r="AN500" s="372">
        <f t="shared" si="1090"/>
        <v>2.5</v>
      </c>
      <c r="AO500" s="426"/>
      <c r="AP500" s="446"/>
      <c r="AQ500" s="371">
        <f t="shared" si="1091"/>
        <v>0</v>
      </c>
      <c r="AR500" s="372">
        <f t="shared" si="1092"/>
        <v>0</v>
      </c>
      <c r="AS500" s="371">
        <f t="shared" si="1093"/>
        <v>2.6</v>
      </c>
      <c r="AT500" s="372">
        <f t="shared" si="1094"/>
        <v>2.7666666666666666</v>
      </c>
      <c r="AU500" s="371">
        <f t="shared" si="1095"/>
        <v>15.600000000000001</v>
      </c>
      <c r="AV500" s="372">
        <f t="shared" si="1096"/>
        <v>24.9</v>
      </c>
      <c r="AW500" s="426"/>
      <c r="AX500" s="420"/>
      <c r="AY500" s="371">
        <f t="shared" si="1097"/>
        <v>0</v>
      </c>
      <c r="AZ500" s="372">
        <f t="shared" si="1098"/>
        <v>0</v>
      </c>
      <c r="BA500" s="426"/>
      <c r="BB500" s="420"/>
      <c r="BC500" s="371">
        <f t="shared" si="1099"/>
        <v>0</v>
      </c>
      <c r="BD500" s="372">
        <f t="shared" si="1100"/>
        <v>0</v>
      </c>
      <c r="BE500" s="421"/>
      <c r="BF500" s="420"/>
      <c r="BG500" s="371">
        <f t="shared" si="1154"/>
        <v>0</v>
      </c>
      <c r="BH500" s="372">
        <f t="shared" si="1154"/>
        <v>0</v>
      </c>
      <c r="BI500" s="371">
        <f t="shared" si="1155"/>
        <v>0</v>
      </c>
      <c r="BJ500" s="372">
        <f t="shared" si="1155"/>
        <v>0</v>
      </c>
      <c r="BK500" s="371">
        <f t="shared" si="1156"/>
        <v>0</v>
      </c>
      <c r="BL500" s="372">
        <f t="shared" si="1156"/>
        <v>0</v>
      </c>
      <c r="BM500" s="431">
        <v>39</v>
      </c>
      <c r="BN500" s="425">
        <v>52</v>
      </c>
      <c r="BO500" s="371">
        <f t="shared" si="1157"/>
        <v>0</v>
      </c>
      <c r="BP500" s="372">
        <f t="shared" si="1157"/>
        <v>0</v>
      </c>
      <c r="BQ500" s="426">
        <v>24</v>
      </c>
      <c r="BR500" s="425">
        <v>26</v>
      </c>
      <c r="BS500" s="371">
        <f t="shared" si="1158"/>
        <v>0</v>
      </c>
      <c r="BT500" s="372">
        <f t="shared" si="1158"/>
        <v>0</v>
      </c>
      <c r="BU500" s="426"/>
      <c r="BV500" s="425"/>
      <c r="BW500" s="371">
        <f t="shared" si="1166"/>
        <v>0</v>
      </c>
      <c r="BX500" s="423">
        <f t="shared" ref="BX500:BX508" si="1170">IF(DB500&gt;0,BV500,)</f>
        <v>0</v>
      </c>
      <c r="BY500" s="358">
        <f t="shared" si="1168"/>
        <v>63</v>
      </c>
      <c r="BZ500" s="372">
        <f t="shared" si="1168"/>
        <v>78</v>
      </c>
      <c r="CA500" s="358">
        <f t="shared" si="1169"/>
        <v>0</v>
      </c>
      <c r="CB500" s="372">
        <f t="shared" si="1169"/>
        <v>0</v>
      </c>
      <c r="CC500" s="427">
        <v>3.4</v>
      </c>
      <c r="CD500" s="420">
        <v>3.4</v>
      </c>
      <c r="CE500" s="371">
        <f t="shared" si="1139"/>
        <v>132.6</v>
      </c>
      <c r="CF500" s="372">
        <f t="shared" si="1139"/>
        <v>176.79999999999998</v>
      </c>
      <c r="CG500" s="426">
        <v>3.6</v>
      </c>
      <c r="CH500" s="420">
        <v>4.4000000000000004</v>
      </c>
      <c r="CI500" s="371">
        <f t="shared" si="1159"/>
        <v>86.4</v>
      </c>
      <c r="CJ500" s="372">
        <f t="shared" si="1159"/>
        <v>114.4</v>
      </c>
      <c r="CK500" s="426"/>
      <c r="CL500" s="446"/>
      <c r="CM500" s="371">
        <f t="shared" si="1160"/>
        <v>0</v>
      </c>
      <c r="CN500" s="372">
        <f t="shared" si="1160"/>
        <v>0</v>
      </c>
      <c r="CO500" s="371">
        <f t="shared" si="1161"/>
        <v>3.4761904761904763</v>
      </c>
      <c r="CP500" s="372">
        <f t="shared" si="1161"/>
        <v>3.7333333333333334</v>
      </c>
      <c r="CQ500" s="371">
        <f t="shared" si="1162"/>
        <v>219</v>
      </c>
      <c r="CR500" s="372">
        <f t="shared" si="1162"/>
        <v>291.2</v>
      </c>
      <c r="CS500" s="426"/>
      <c r="CT500" s="420"/>
      <c r="CU500" s="371">
        <f t="shared" si="1140"/>
        <v>0</v>
      </c>
      <c r="CV500" s="372">
        <f t="shared" si="1140"/>
        <v>0</v>
      </c>
      <c r="CW500" s="426"/>
      <c r="CX500" s="420"/>
      <c r="CY500" s="371">
        <f t="shared" si="1163"/>
        <v>0</v>
      </c>
      <c r="CZ500" s="372">
        <f t="shared" si="1163"/>
        <v>0</v>
      </c>
      <c r="DA500" s="421"/>
      <c r="DB500" s="420"/>
      <c r="DC500" s="371">
        <f t="shared" si="1141"/>
        <v>0</v>
      </c>
      <c r="DD500" s="372">
        <f t="shared" si="1141"/>
        <v>0</v>
      </c>
      <c r="DE500" s="371">
        <f t="shared" si="1142"/>
        <v>0</v>
      </c>
      <c r="DF500" s="372">
        <f t="shared" si="1142"/>
        <v>0</v>
      </c>
      <c r="DG500" s="371">
        <f t="shared" si="1143"/>
        <v>0</v>
      </c>
      <c r="DH500" s="372">
        <f t="shared" si="1143"/>
        <v>0</v>
      </c>
      <c r="DI500" s="371">
        <f t="shared" si="1144"/>
        <v>69</v>
      </c>
      <c r="DJ500" s="372">
        <f t="shared" si="1144"/>
        <v>87</v>
      </c>
      <c r="DK500" s="371">
        <f t="shared" si="1144"/>
        <v>0</v>
      </c>
      <c r="DL500" s="372">
        <f t="shared" si="1144"/>
        <v>0</v>
      </c>
      <c r="DM500" s="371">
        <f t="shared" si="1145"/>
        <v>3.4</v>
      </c>
      <c r="DN500" s="372">
        <f t="shared" si="1145"/>
        <v>3.6333333333333329</v>
      </c>
      <c r="DO500" s="371">
        <f t="shared" si="1146"/>
        <v>234.6</v>
      </c>
      <c r="DP500" s="372">
        <f t="shared" si="1146"/>
        <v>316.09999999999997</v>
      </c>
      <c r="DQ500" s="371">
        <f t="shared" si="1147"/>
        <v>0</v>
      </c>
      <c r="DR500" s="372">
        <f t="shared" si="1147"/>
        <v>0</v>
      </c>
      <c r="DS500" s="371">
        <f t="shared" si="1148"/>
        <v>0</v>
      </c>
      <c r="DT500" s="372">
        <f t="shared" si="1148"/>
        <v>0</v>
      </c>
      <c r="DU500" s="424">
        <v>28</v>
      </c>
      <c r="DV500" s="425">
        <v>45</v>
      </c>
      <c r="DW500" s="371">
        <f t="shared" si="1149"/>
        <v>0</v>
      </c>
      <c r="DX500" s="372">
        <f t="shared" si="1149"/>
        <v>0</v>
      </c>
      <c r="DY500" s="426">
        <v>36</v>
      </c>
      <c r="DZ500" s="425">
        <v>34</v>
      </c>
      <c r="EA500" s="371">
        <f t="shared" si="1150"/>
        <v>0</v>
      </c>
      <c r="EB500" s="372">
        <f t="shared" si="1150"/>
        <v>0</v>
      </c>
      <c r="EC500" s="426"/>
      <c r="ED500" s="425"/>
      <c r="EE500" s="371">
        <f t="shared" si="1151"/>
        <v>0</v>
      </c>
      <c r="EF500" s="372">
        <f t="shared" si="1151"/>
        <v>0</v>
      </c>
      <c r="EG500" s="358">
        <f t="shared" si="1152"/>
        <v>64</v>
      </c>
      <c r="EH500" s="372">
        <f t="shared" si="1152"/>
        <v>79</v>
      </c>
      <c r="EI500" s="358">
        <f t="shared" si="1153"/>
        <v>0</v>
      </c>
      <c r="EJ500" s="372">
        <f t="shared" si="1153"/>
        <v>0</v>
      </c>
      <c r="EK500" s="427">
        <v>2.1</v>
      </c>
      <c r="EL500" s="420">
        <v>2.7</v>
      </c>
      <c r="EM500" s="371">
        <f t="shared" si="1164"/>
        <v>58.800000000000004</v>
      </c>
      <c r="EN500" s="372">
        <f t="shared" si="1164"/>
        <v>121.50000000000001</v>
      </c>
      <c r="EO500" s="426">
        <v>2.7</v>
      </c>
      <c r="EP500" s="420">
        <v>2.1</v>
      </c>
      <c r="EQ500" s="371">
        <f t="shared" si="1165"/>
        <v>97.2</v>
      </c>
      <c r="ER500" s="372">
        <f t="shared" si="1165"/>
        <v>71.400000000000006</v>
      </c>
      <c r="ES500" s="426"/>
      <c r="ET500" s="446"/>
      <c r="EU500" s="371">
        <f t="shared" si="1101"/>
        <v>0</v>
      </c>
      <c r="EV500" s="372">
        <f t="shared" si="1102"/>
        <v>0</v>
      </c>
      <c r="EW500" s="371">
        <f t="shared" si="1114"/>
        <v>2.4375</v>
      </c>
      <c r="EX500" s="372">
        <f t="shared" si="1114"/>
        <v>2.4417721518987348</v>
      </c>
      <c r="EY500" s="371">
        <f t="shared" si="1115"/>
        <v>156</v>
      </c>
      <c r="EZ500" s="372">
        <f t="shared" si="1115"/>
        <v>192.90000000000003</v>
      </c>
      <c r="FA500" s="426"/>
      <c r="FB500" s="420"/>
      <c r="FC500" s="371">
        <f t="shared" si="1116"/>
        <v>0</v>
      </c>
      <c r="FD500" s="372">
        <f t="shared" si="1116"/>
        <v>0</v>
      </c>
      <c r="FE500" s="426"/>
      <c r="FF500" s="420"/>
      <c r="FG500" s="371">
        <f t="shared" si="1117"/>
        <v>0</v>
      </c>
      <c r="FH500" s="372">
        <f t="shared" si="1117"/>
        <v>0</v>
      </c>
      <c r="FI500" s="421"/>
      <c r="FJ500" s="420"/>
      <c r="FK500" s="371">
        <f t="shared" si="1118"/>
        <v>0</v>
      </c>
      <c r="FL500" s="372">
        <f t="shared" si="1118"/>
        <v>0</v>
      </c>
      <c r="FM500" s="371">
        <f t="shared" si="1119"/>
        <v>0</v>
      </c>
      <c r="FN500" s="372">
        <f t="shared" si="1119"/>
        <v>0</v>
      </c>
      <c r="FO500" s="371">
        <f t="shared" si="1120"/>
        <v>0</v>
      </c>
      <c r="FP500" s="372">
        <f t="shared" si="1120"/>
        <v>0</v>
      </c>
      <c r="FQ500" s="424">
        <v>6</v>
      </c>
      <c r="FR500" s="425">
        <v>14</v>
      </c>
      <c r="FS500" s="371">
        <f t="shared" si="1121"/>
        <v>0</v>
      </c>
      <c r="FT500" s="372">
        <f t="shared" si="1121"/>
        <v>0</v>
      </c>
      <c r="FU500" s="426">
        <v>6.4</v>
      </c>
      <c r="FV500" s="425">
        <v>4.9000000000000004</v>
      </c>
      <c r="FW500" s="371">
        <f t="shared" si="1122"/>
        <v>38.400000000000006</v>
      </c>
      <c r="FX500" s="372">
        <f t="shared" si="1122"/>
        <v>68.600000000000009</v>
      </c>
      <c r="FY500" s="426"/>
      <c r="FZ500" s="425"/>
      <c r="GA500" s="371">
        <f t="shared" si="1123"/>
        <v>0</v>
      </c>
      <c r="GB500" s="372">
        <f t="shared" si="1123"/>
        <v>0</v>
      </c>
      <c r="GC500" s="406">
        <f t="shared" si="1105"/>
        <v>73</v>
      </c>
      <c r="GD500" s="372">
        <f t="shared" si="1105"/>
        <v>105</v>
      </c>
      <c r="GE500" s="371">
        <f t="shared" si="1105"/>
        <v>0</v>
      </c>
      <c r="GF500" s="372">
        <f t="shared" si="1105"/>
        <v>0</v>
      </c>
      <c r="GG500" s="371">
        <f t="shared" si="1124"/>
        <v>207</v>
      </c>
      <c r="GH500" s="372">
        <f t="shared" si="1124"/>
        <v>320.7</v>
      </c>
      <c r="GI500" s="371" t="str">
        <f t="shared" si="1125"/>
        <v/>
      </c>
      <c r="GJ500" s="372" t="str">
        <f t="shared" si="1125"/>
        <v/>
      </c>
      <c r="GK500" s="406">
        <f t="shared" si="1106"/>
        <v>60</v>
      </c>
      <c r="GL500" s="372">
        <f t="shared" si="1106"/>
        <v>61</v>
      </c>
      <c r="GM500" s="371">
        <f t="shared" si="1106"/>
        <v>0</v>
      </c>
      <c r="GN500" s="372">
        <f t="shared" si="1106"/>
        <v>0</v>
      </c>
      <c r="GO500" s="371">
        <f t="shared" si="1126"/>
        <v>183.60000000000002</v>
      </c>
      <c r="GP500" s="372">
        <f t="shared" si="1126"/>
        <v>188.3</v>
      </c>
      <c r="GQ500" s="371">
        <f t="shared" si="1127"/>
        <v>0</v>
      </c>
      <c r="GR500" s="372">
        <f t="shared" si="1127"/>
        <v>0</v>
      </c>
      <c r="GS500" s="406">
        <f t="shared" si="1107"/>
        <v>133</v>
      </c>
      <c r="GT500" s="372">
        <f t="shared" si="1107"/>
        <v>166</v>
      </c>
      <c r="GU500" s="371">
        <f t="shared" si="1107"/>
        <v>0</v>
      </c>
      <c r="GV500" s="372">
        <f t="shared" si="1103"/>
        <v>0</v>
      </c>
      <c r="GW500" s="371">
        <f t="shared" si="1128"/>
        <v>390.6</v>
      </c>
      <c r="GX500" s="372">
        <f t="shared" si="1128"/>
        <v>509</v>
      </c>
      <c r="GY500" s="371" t="str">
        <f t="shared" si="1128"/>
        <v/>
      </c>
      <c r="GZ500" s="372" t="str">
        <f t="shared" si="1113"/>
        <v/>
      </c>
      <c r="HA500" s="406">
        <f t="shared" si="1108"/>
        <v>0</v>
      </c>
      <c r="HB500" s="372">
        <f t="shared" si="1108"/>
        <v>0</v>
      </c>
      <c r="HC500" s="371">
        <f t="shared" si="1108"/>
        <v>0</v>
      </c>
      <c r="HD500" s="372">
        <f t="shared" si="1104"/>
        <v>0</v>
      </c>
      <c r="HE500" s="371" t="str">
        <f t="shared" si="1109"/>
        <v/>
      </c>
      <c r="HF500" s="372" t="str">
        <f t="shared" si="1109"/>
        <v/>
      </c>
      <c r="HG500" s="371" t="str">
        <f t="shared" si="1129"/>
        <v/>
      </c>
      <c r="HH500" s="372" t="str">
        <f t="shared" si="1129"/>
        <v/>
      </c>
      <c r="HI500" s="406">
        <f t="shared" si="1130"/>
        <v>429</v>
      </c>
      <c r="HJ500" s="372">
        <f t="shared" si="1130"/>
        <v>577.6</v>
      </c>
      <c r="HK500" s="371" t="str">
        <f t="shared" si="1131"/>
        <v/>
      </c>
      <c r="HL500" s="371" t="str">
        <f t="shared" si="1131"/>
        <v/>
      </c>
    </row>
    <row r="501" spans="1:220" ht="15">
      <c r="A501" s="501" t="s">
        <v>75</v>
      </c>
      <c r="B501" s="501" t="s">
        <v>480</v>
      </c>
      <c r="C501" s="49"/>
      <c r="D501" s="499">
        <v>445674</v>
      </c>
      <c r="E501" s="502">
        <v>10</v>
      </c>
      <c r="F501" s="676">
        <v>142</v>
      </c>
      <c r="G501" s="420">
        <v>126</v>
      </c>
      <c r="H501" s="421">
        <v>11</v>
      </c>
      <c r="I501" s="422">
        <v>2</v>
      </c>
      <c r="J501" s="371">
        <f t="shared" si="1071"/>
        <v>131</v>
      </c>
      <c r="K501" s="372">
        <f t="shared" si="1072"/>
        <v>124</v>
      </c>
      <c r="L501" s="420">
        <v>60</v>
      </c>
      <c r="M501" s="371">
        <f t="shared" si="1073"/>
        <v>131</v>
      </c>
      <c r="N501" s="372">
        <f t="shared" si="1074"/>
        <v>124</v>
      </c>
      <c r="O501" s="371">
        <f t="shared" si="1075"/>
        <v>0</v>
      </c>
      <c r="P501" s="372">
        <f t="shared" si="1076"/>
        <v>0</v>
      </c>
      <c r="Q501" s="424">
        <v>3</v>
      </c>
      <c r="R501" s="425">
        <v>9</v>
      </c>
      <c r="S501" s="371">
        <f t="shared" si="1077"/>
        <v>0</v>
      </c>
      <c r="T501" s="372">
        <f t="shared" si="1078"/>
        <v>0</v>
      </c>
      <c r="U501" s="426">
        <v>0</v>
      </c>
      <c r="V501" s="425">
        <v>1</v>
      </c>
      <c r="W501" s="371">
        <f t="shared" si="1079"/>
        <v>0</v>
      </c>
      <c r="X501" s="372">
        <f t="shared" si="1080"/>
        <v>0</v>
      </c>
      <c r="Y501" s="426"/>
      <c r="Z501" s="425"/>
      <c r="AA501" s="371">
        <f t="shared" si="1081"/>
        <v>0</v>
      </c>
      <c r="AB501" s="372">
        <f t="shared" si="1082"/>
        <v>0</v>
      </c>
      <c r="AC501" s="358">
        <f t="shared" si="1083"/>
        <v>3</v>
      </c>
      <c r="AD501" s="372">
        <f t="shared" si="1084"/>
        <v>10</v>
      </c>
      <c r="AE501" s="358">
        <f t="shared" si="1085"/>
        <v>0</v>
      </c>
      <c r="AF501" s="372">
        <f t="shared" si="1086"/>
        <v>0</v>
      </c>
      <c r="AG501" s="427">
        <v>3.2</v>
      </c>
      <c r="AH501" s="420">
        <v>3.1</v>
      </c>
      <c r="AI501" s="371">
        <f t="shared" si="1087"/>
        <v>9.6000000000000014</v>
      </c>
      <c r="AJ501" s="372">
        <f t="shared" si="1088"/>
        <v>27.900000000000002</v>
      </c>
      <c r="AK501" s="426">
        <v>0</v>
      </c>
      <c r="AL501" s="420">
        <v>4</v>
      </c>
      <c r="AM501" s="371">
        <f t="shared" si="1089"/>
        <v>0</v>
      </c>
      <c r="AN501" s="372">
        <f t="shared" si="1090"/>
        <v>4</v>
      </c>
      <c r="AO501" s="426"/>
      <c r="AP501" s="446"/>
      <c r="AQ501" s="371">
        <f t="shared" si="1091"/>
        <v>0</v>
      </c>
      <c r="AR501" s="372">
        <f t="shared" si="1092"/>
        <v>0</v>
      </c>
      <c r="AS501" s="371">
        <f t="shared" si="1093"/>
        <v>3.2000000000000006</v>
      </c>
      <c r="AT501" s="372">
        <f t="shared" si="1094"/>
        <v>3.1900000000000004</v>
      </c>
      <c r="AU501" s="371">
        <f t="shared" si="1095"/>
        <v>9.6000000000000014</v>
      </c>
      <c r="AV501" s="372">
        <f t="shared" si="1096"/>
        <v>31.900000000000006</v>
      </c>
      <c r="AW501" s="426"/>
      <c r="AX501" s="420"/>
      <c r="AY501" s="371">
        <f t="shared" si="1097"/>
        <v>0</v>
      </c>
      <c r="AZ501" s="372">
        <f t="shared" si="1098"/>
        <v>0</v>
      </c>
      <c r="BA501" s="426"/>
      <c r="BB501" s="420"/>
      <c r="BC501" s="371">
        <f t="shared" si="1099"/>
        <v>0</v>
      </c>
      <c r="BD501" s="372">
        <f t="shared" si="1100"/>
        <v>0</v>
      </c>
      <c r="BE501" s="421"/>
      <c r="BF501" s="420"/>
      <c r="BG501" s="371">
        <f t="shared" si="1154"/>
        <v>0</v>
      </c>
      <c r="BH501" s="372">
        <f t="shared" si="1154"/>
        <v>0</v>
      </c>
      <c r="BI501" s="371">
        <f t="shared" si="1155"/>
        <v>0</v>
      </c>
      <c r="BJ501" s="372">
        <f t="shared" si="1155"/>
        <v>0</v>
      </c>
      <c r="BK501" s="371">
        <f t="shared" si="1156"/>
        <v>0</v>
      </c>
      <c r="BL501" s="372">
        <f t="shared" si="1156"/>
        <v>0</v>
      </c>
      <c r="BM501" s="431">
        <v>41</v>
      </c>
      <c r="BN501" s="425">
        <v>31</v>
      </c>
      <c r="BO501" s="371">
        <f t="shared" si="1157"/>
        <v>0</v>
      </c>
      <c r="BP501" s="372">
        <f t="shared" si="1157"/>
        <v>0</v>
      </c>
      <c r="BQ501" s="426">
        <v>5</v>
      </c>
      <c r="BR501" s="425">
        <v>7</v>
      </c>
      <c r="BS501" s="371">
        <f t="shared" si="1158"/>
        <v>0</v>
      </c>
      <c r="BT501" s="372">
        <f t="shared" si="1158"/>
        <v>0</v>
      </c>
      <c r="BU501" s="426"/>
      <c r="BV501" s="425"/>
      <c r="BW501" s="371">
        <f t="shared" si="1166"/>
        <v>0</v>
      </c>
      <c r="BX501" s="423">
        <f t="shared" si="1170"/>
        <v>0</v>
      </c>
      <c r="BY501" s="358">
        <f t="shared" si="1168"/>
        <v>46</v>
      </c>
      <c r="BZ501" s="372">
        <f t="shared" si="1168"/>
        <v>38</v>
      </c>
      <c r="CA501" s="358">
        <f t="shared" si="1169"/>
        <v>0</v>
      </c>
      <c r="CB501" s="372">
        <f t="shared" si="1169"/>
        <v>0</v>
      </c>
      <c r="CC501" s="427">
        <v>3.3</v>
      </c>
      <c r="CD501" s="420">
        <v>3.2</v>
      </c>
      <c r="CE501" s="371">
        <f t="shared" si="1139"/>
        <v>135.29999999999998</v>
      </c>
      <c r="CF501" s="372">
        <f t="shared" si="1139"/>
        <v>99.2</v>
      </c>
      <c r="CG501" s="426">
        <v>3.5</v>
      </c>
      <c r="CH501" s="420">
        <v>4.3</v>
      </c>
      <c r="CI501" s="371">
        <f t="shared" si="1159"/>
        <v>17.5</v>
      </c>
      <c r="CJ501" s="372">
        <f t="shared" si="1159"/>
        <v>30.099999999999998</v>
      </c>
      <c r="CK501" s="426"/>
      <c r="CL501" s="446"/>
      <c r="CM501" s="371">
        <f t="shared" si="1160"/>
        <v>0</v>
      </c>
      <c r="CN501" s="372">
        <f t="shared" si="1160"/>
        <v>0</v>
      </c>
      <c r="CO501" s="371">
        <f t="shared" si="1161"/>
        <v>3.3217391304347821</v>
      </c>
      <c r="CP501" s="372">
        <f t="shared" si="1161"/>
        <v>3.4026315789473687</v>
      </c>
      <c r="CQ501" s="371">
        <f t="shared" si="1162"/>
        <v>152.79999999999998</v>
      </c>
      <c r="CR501" s="372">
        <f t="shared" si="1162"/>
        <v>129.30000000000001</v>
      </c>
      <c r="CS501" s="426"/>
      <c r="CT501" s="420"/>
      <c r="CU501" s="371">
        <f t="shared" si="1140"/>
        <v>0</v>
      </c>
      <c r="CV501" s="372">
        <f t="shared" si="1140"/>
        <v>0</v>
      </c>
      <c r="CW501" s="426"/>
      <c r="CX501" s="420"/>
      <c r="CY501" s="371">
        <f t="shared" si="1163"/>
        <v>0</v>
      </c>
      <c r="CZ501" s="372">
        <f t="shared" si="1163"/>
        <v>0</v>
      </c>
      <c r="DA501" s="421"/>
      <c r="DB501" s="420"/>
      <c r="DC501" s="371">
        <f t="shared" si="1141"/>
        <v>0</v>
      </c>
      <c r="DD501" s="372">
        <f t="shared" si="1141"/>
        <v>0</v>
      </c>
      <c r="DE501" s="371">
        <f t="shared" si="1142"/>
        <v>0</v>
      </c>
      <c r="DF501" s="372">
        <f t="shared" si="1142"/>
        <v>0</v>
      </c>
      <c r="DG501" s="371">
        <f t="shared" si="1143"/>
        <v>0</v>
      </c>
      <c r="DH501" s="372">
        <f t="shared" si="1143"/>
        <v>0</v>
      </c>
      <c r="DI501" s="371">
        <f t="shared" si="1144"/>
        <v>49</v>
      </c>
      <c r="DJ501" s="372">
        <f t="shared" si="1144"/>
        <v>48</v>
      </c>
      <c r="DK501" s="371">
        <f t="shared" si="1144"/>
        <v>0</v>
      </c>
      <c r="DL501" s="372">
        <f t="shared" si="1144"/>
        <v>0</v>
      </c>
      <c r="DM501" s="371">
        <f t="shared" si="1145"/>
        <v>3.3142857142857136</v>
      </c>
      <c r="DN501" s="372">
        <f t="shared" si="1145"/>
        <v>3.3583333333333338</v>
      </c>
      <c r="DO501" s="371">
        <f t="shared" si="1146"/>
        <v>162.39999999999998</v>
      </c>
      <c r="DP501" s="372">
        <f t="shared" si="1146"/>
        <v>161.20000000000002</v>
      </c>
      <c r="DQ501" s="371">
        <f t="shared" si="1147"/>
        <v>0</v>
      </c>
      <c r="DR501" s="372">
        <f t="shared" si="1147"/>
        <v>0</v>
      </c>
      <c r="DS501" s="371">
        <f t="shared" si="1148"/>
        <v>0</v>
      </c>
      <c r="DT501" s="372">
        <f t="shared" si="1148"/>
        <v>0</v>
      </c>
      <c r="DU501" s="424">
        <v>45</v>
      </c>
      <c r="DV501" s="425">
        <v>53</v>
      </c>
      <c r="DW501" s="371">
        <f t="shared" si="1149"/>
        <v>0</v>
      </c>
      <c r="DX501" s="372">
        <f t="shared" si="1149"/>
        <v>0</v>
      </c>
      <c r="DY501" s="426">
        <v>18</v>
      </c>
      <c r="DZ501" s="425">
        <v>17</v>
      </c>
      <c r="EA501" s="371">
        <f t="shared" si="1150"/>
        <v>0</v>
      </c>
      <c r="EB501" s="372">
        <f t="shared" si="1150"/>
        <v>0</v>
      </c>
      <c r="EC501" s="426"/>
      <c r="ED501" s="425"/>
      <c r="EE501" s="371">
        <f t="shared" si="1151"/>
        <v>0</v>
      </c>
      <c r="EF501" s="372">
        <f t="shared" si="1151"/>
        <v>0</v>
      </c>
      <c r="EG501" s="358">
        <f t="shared" si="1152"/>
        <v>63</v>
      </c>
      <c r="EH501" s="372">
        <f t="shared" si="1152"/>
        <v>70</v>
      </c>
      <c r="EI501" s="358">
        <f t="shared" si="1153"/>
        <v>0</v>
      </c>
      <c r="EJ501" s="372">
        <f t="shared" si="1153"/>
        <v>0</v>
      </c>
      <c r="EK501" s="427">
        <v>3.7</v>
      </c>
      <c r="EL501" s="420">
        <v>4</v>
      </c>
      <c r="EM501" s="371">
        <f t="shared" si="1164"/>
        <v>166.5</v>
      </c>
      <c r="EN501" s="372">
        <f t="shared" si="1164"/>
        <v>212</v>
      </c>
      <c r="EO501" s="426">
        <v>2.7</v>
      </c>
      <c r="EP501" s="420">
        <v>3.4</v>
      </c>
      <c r="EQ501" s="371">
        <f t="shared" si="1165"/>
        <v>48.6</v>
      </c>
      <c r="ER501" s="372">
        <f t="shared" si="1165"/>
        <v>57.8</v>
      </c>
      <c r="ES501" s="426"/>
      <c r="ET501" s="446"/>
      <c r="EU501" s="371">
        <f t="shared" si="1101"/>
        <v>0</v>
      </c>
      <c r="EV501" s="372">
        <f t="shared" si="1102"/>
        <v>0</v>
      </c>
      <c r="EW501" s="371">
        <f t="shared" si="1114"/>
        <v>3.4142857142857141</v>
      </c>
      <c r="EX501" s="372">
        <f t="shared" si="1114"/>
        <v>3.8542857142857145</v>
      </c>
      <c r="EY501" s="371">
        <f t="shared" si="1115"/>
        <v>215.1</v>
      </c>
      <c r="EZ501" s="372">
        <f t="shared" si="1115"/>
        <v>269.8</v>
      </c>
      <c r="FA501" s="426"/>
      <c r="FB501" s="420"/>
      <c r="FC501" s="371">
        <f t="shared" si="1116"/>
        <v>0</v>
      </c>
      <c r="FD501" s="372">
        <f t="shared" si="1116"/>
        <v>0</v>
      </c>
      <c r="FE501" s="426"/>
      <c r="FF501" s="420"/>
      <c r="FG501" s="371">
        <f t="shared" si="1117"/>
        <v>0</v>
      </c>
      <c r="FH501" s="372">
        <f t="shared" si="1117"/>
        <v>0</v>
      </c>
      <c r="FI501" s="421"/>
      <c r="FJ501" s="420"/>
      <c r="FK501" s="371">
        <f t="shared" si="1118"/>
        <v>0</v>
      </c>
      <c r="FL501" s="372">
        <f t="shared" si="1118"/>
        <v>0</v>
      </c>
      <c r="FM501" s="371">
        <f t="shared" si="1119"/>
        <v>0</v>
      </c>
      <c r="FN501" s="372">
        <f t="shared" si="1119"/>
        <v>0</v>
      </c>
      <c r="FO501" s="371">
        <f t="shared" si="1120"/>
        <v>0</v>
      </c>
      <c r="FP501" s="372">
        <f t="shared" si="1120"/>
        <v>0</v>
      </c>
      <c r="FQ501" s="424">
        <v>19</v>
      </c>
      <c r="FR501" s="425">
        <v>6</v>
      </c>
      <c r="FS501" s="371">
        <f t="shared" si="1121"/>
        <v>0</v>
      </c>
      <c r="FT501" s="372">
        <f t="shared" si="1121"/>
        <v>0</v>
      </c>
      <c r="FU501" s="426">
        <v>7.8</v>
      </c>
      <c r="FV501" s="425">
        <v>6.9</v>
      </c>
      <c r="FW501" s="371">
        <f t="shared" si="1122"/>
        <v>148.19999999999999</v>
      </c>
      <c r="FX501" s="372">
        <f t="shared" si="1122"/>
        <v>41.400000000000006</v>
      </c>
      <c r="FY501" s="426"/>
      <c r="FZ501" s="425"/>
      <c r="GA501" s="371">
        <f t="shared" si="1123"/>
        <v>0</v>
      </c>
      <c r="GB501" s="372">
        <f t="shared" si="1123"/>
        <v>0</v>
      </c>
      <c r="GC501" s="406">
        <f t="shared" si="1105"/>
        <v>89</v>
      </c>
      <c r="GD501" s="372">
        <f t="shared" si="1105"/>
        <v>93</v>
      </c>
      <c r="GE501" s="371">
        <f t="shared" si="1105"/>
        <v>0</v>
      </c>
      <c r="GF501" s="372">
        <f t="shared" si="1105"/>
        <v>0</v>
      </c>
      <c r="GG501" s="371">
        <f t="shared" si="1124"/>
        <v>311.39999999999998</v>
      </c>
      <c r="GH501" s="372">
        <f t="shared" si="1124"/>
        <v>339.1</v>
      </c>
      <c r="GI501" s="371" t="str">
        <f t="shared" si="1125"/>
        <v/>
      </c>
      <c r="GJ501" s="372" t="str">
        <f t="shared" si="1125"/>
        <v/>
      </c>
      <c r="GK501" s="406">
        <f t="shared" si="1106"/>
        <v>23</v>
      </c>
      <c r="GL501" s="372">
        <f t="shared" si="1106"/>
        <v>25</v>
      </c>
      <c r="GM501" s="371">
        <f t="shared" si="1106"/>
        <v>0</v>
      </c>
      <c r="GN501" s="372">
        <f t="shared" si="1106"/>
        <v>0</v>
      </c>
      <c r="GO501" s="371">
        <f t="shared" si="1126"/>
        <v>66.099999999999994</v>
      </c>
      <c r="GP501" s="372">
        <f t="shared" si="1126"/>
        <v>91.899999999999991</v>
      </c>
      <c r="GQ501" s="371">
        <f t="shared" si="1127"/>
        <v>0</v>
      </c>
      <c r="GR501" s="372">
        <f t="shared" si="1127"/>
        <v>0</v>
      </c>
      <c r="GS501" s="406">
        <f t="shared" si="1107"/>
        <v>112</v>
      </c>
      <c r="GT501" s="372">
        <f t="shared" si="1107"/>
        <v>118</v>
      </c>
      <c r="GU501" s="371">
        <f t="shared" si="1107"/>
        <v>0</v>
      </c>
      <c r="GV501" s="372">
        <f t="shared" si="1103"/>
        <v>0</v>
      </c>
      <c r="GW501" s="371">
        <f t="shared" si="1128"/>
        <v>377.5</v>
      </c>
      <c r="GX501" s="372">
        <f t="shared" si="1128"/>
        <v>431</v>
      </c>
      <c r="GY501" s="371" t="str">
        <f t="shared" si="1128"/>
        <v/>
      </c>
      <c r="GZ501" s="372" t="str">
        <f t="shared" si="1113"/>
        <v/>
      </c>
      <c r="HA501" s="406">
        <f t="shared" si="1108"/>
        <v>0</v>
      </c>
      <c r="HB501" s="372">
        <f t="shared" si="1108"/>
        <v>0</v>
      </c>
      <c r="HC501" s="371">
        <f t="shared" si="1108"/>
        <v>0</v>
      </c>
      <c r="HD501" s="372">
        <f t="shared" si="1104"/>
        <v>0</v>
      </c>
      <c r="HE501" s="371" t="str">
        <f t="shared" si="1109"/>
        <v/>
      </c>
      <c r="HF501" s="372" t="str">
        <f t="shared" si="1109"/>
        <v/>
      </c>
      <c r="HG501" s="371" t="str">
        <f t="shared" si="1129"/>
        <v/>
      </c>
      <c r="HH501" s="372" t="str">
        <f t="shared" si="1129"/>
        <v/>
      </c>
      <c r="HI501" s="406">
        <f t="shared" si="1130"/>
        <v>525.70000000000005</v>
      </c>
      <c r="HJ501" s="372">
        <f t="shared" si="1130"/>
        <v>472.4</v>
      </c>
      <c r="HK501" s="371" t="str">
        <f t="shared" si="1131"/>
        <v/>
      </c>
      <c r="HL501" s="371" t="str">
        <f t="shared" si="1131"/>
        <v/>
      </c>
    </row>
    <row r="502" spans="1:220" ht="15">
      <c r="A502" s="501" t="s">
        <v>75</v>
      </c>
      <c r="B502" s="501" t="s">
        <v>70</v>
      </c>
      <c r="C502" s="49"/>
      <c r="D502" s="499">
        <v>438708</v>
      </c>
      <c r="E502" s="502">
        <v>10</v>
      </c>
      <c r="F502" s="676">
        <v>27</v>
      </c>
      <c r="G502" s="420">
        <v>47</v>
      </c>
      <c r="H502" s="421">
        <v>3</v>
      </c>
      <c r="I502" s="422">
        <v>4</v>
      </c>
      <c r="J502" s="371">
        <f t="shared" si="1071"/>
        <v>24</v>
      </c>
      <c r="K502" s="372">
        <f t="shared" si="1072"/>
        <v>43</v>
      </c>
      <c r="L502" s="420">
        <v>60</v>
      </c>
      <c r="M502" s="371">
        <f t="shared" si="1073"/>
        <v>24</v>
      </c>
      <c r="N502" s="372">
        <f t="shared" si="1074"/>
        <v>43</v>
      </c>
      <c r="O502" s="371">
        <f t="shared" si="1075"/>
        <v>0</v>
      </c>
      <c r="P502" s="372">
        <f t="shared" si="1076"/>
        <v>0</v>
      </c>
      <c r="Q502" s="424">
        <v>3</v>
      </c>
      <c r="R502" s="425">
        <v>5</v>
      </c>
      <c r="S502" s="371">
        <f t="shared" si="1077"/>
        <v>0</v>
      </c>
      <c r="T502" s="372">
        <f t="shared" si="1078"/>
        <v>0</v>
      </c>
      <c r="U502" s="426">
        <v>0</v>
      </c>
      <c r="V502" s="425"/>
      <c r="W502" s="371">
        <f t="shared" si="1079"/>
        <v>0</v>
      </c>
      <c r="X502" s="372">
        <f t="shared" si="1080"/>
        <v>0</v>
      </c>
      <c r="Y502" s="426"/>
      <c r="Z502" s="425"/>
      <c r="AA502" s="371">
        <f t="shared" si="1081"/>
        <v>0</v>
      </c>
      <c r="AB502" s="372">
        <f t="shared" si="1082"/>
        <v>0</v>
      </c>
      <c r="AC502" s="358">
        <f t="shared" si="1083"/>
        <v>3</v>
      </c>
      <c r="AD502" s="372">
        <f t="shared" si="1084"/>
        <v>5</v>
      </c>
      <c r="AE502" s="358">
        <f t="shared" si="1085"/>
        <v>0</v>
      </c>
      <c r="AF502" s="372">
        <f t="shared" si="1086"/>
        <v>0</v>
      </c>
      <c r="AG502" s="427">
        <v>2.8</v>
      </c>
      <c r="AH502" s="420">
        <v>2.2999999999999998</v>
      </c>
      <c r="AI502" s="371">
        <f t="shared" si="1087"/>
        <v>8.3999999999999986</v>
      </c>
      <c r="AJ502" s="372">
        <f t="shared" si="1088"/>
        <v>11.5</v>
      </c>
      <c r="AK502" s="426">
        <v>0</v>
      </c>
      <c r="AL502" s="420"/>
      <c r="AM502" s="371">
        <f t="shared" si="1089"/>
        <v>0</v>
      </c>
      <c r="AN502" s="372">
        <f t="shared" si="1090"/>
        <v>0</v>
      </c>
      <c r="AO502" s="426"/>
      <c r="AP502" s="446"/>
      <c r="AQ502" s="371">
        <f t="shared" si="1091"/>
        <v>0</v>
      </c>
      <c r="AR502" s="372">
        <f t="shared" si="1092"/>
        <v>0</v>
      </c>
      <c r="AS502" s="371">
        <f t="shared" si="1093"/>
        <v>2.7999999999999994</v>
      </c>
      <c r="AT502" s="372">
        <f t="shared" si="1094"/>
        <v>2.2999999999999998</v>
      </c>
      <c r="AU502" s="371">
        <f t="shared" si="1095"/>
        <v>8.3999999999999986</v>
      </c>
      <c r="AV502" s="372">
        <f t="shared" si="1096"/>
        <v>11.5</v>
      </c>
      <c r="AW502" s="426"/>
      <c r="AX502" s="420"/>
      <c r="AY502" s="371">
        <f t="shared" si="1097"/>
        <v>0</v>
      </c>
      <c r="AZ502" s="372">
        <f t="shared" si="1098"/>
        <v>0</v>
      </c>
      <c r="BA502" s="426"/>
      <c r="BB502" s="420"/>
      <c r="BC502" s="371">
        <f t="shared" si="1099"/>
        <v>0</v>
      </c>
      <c r="BD502" s="372">
        <f t="shared" si="1100"/>
        <v>0</v>
      </c>
      <c r="BE502" s="421"/>
      <c r="BF502" s="420"/>
      <c r="BG502" s="371">
        <f t="shared" si="1154"/>
        <v>0</v>
      </c>
      <c r="BH502" s="372">
        <f t="shared" si="1154"/>
        <v>0</v>
      </c>
      <c r="BI502" s="371">
        <f t="shared" si="1155"/>
        <v>0</v>
      </c>
      <c r="BJ502" s="372">
        <f t="shared" si="1155"/>
        <v>0</v>
      </c>
      <c r="BK502" s="371">
        <f t="shared" si="1156"/>
        <v>0</v>
      </c>
      <c r="BL502" s="372">
        <f t="shared" si="1156"/>
        <v>0</v>
      </c>
      <c r="BM502" s="431">
        <v>2</v>
      </c>
      <c r="BN502" s="425">
        <v>4</v>
      </c>
      <c r="BO502" s="371">
        <f t="shared" si="1157"/>
        <v>0</v>
      </c>
      <c r="BP502" s="372">
        <f t="shared" si="1157"/>
        <v>0</v>
      </c>
      <c r="BQ502" s="426">
        <v>5</v>
      </c>
      <c r="BR502" s="425">
        <v>9</v>
      </c>
      <c r="BS502" s="371">
        <f t="shared" si="1158"/>
        <v>0</v>
      </c>
      <c r="BT502" s="372">
        <f t="shared" si="1158"/>
        <v>0</v>
      </c>
      <c r="BU502" s="426"/>
      <c r="BV502" s="425"/>
      <c r="BW502" s="371">
        <f t="shared" si="1166"/>
        <v>0</v>
      </c>
      <c r="BX502" s="423">
        <f t="shared" si="1170"/>
        <v>0</v>
      </c>
      <c r="BY502" s="358">
        <f t="shared" si="1168"/>
        <v>7</v>
      </c>
      <c r="BZ502" s="372">
        <f t="shared" si="1168"/>
        <v>13</v>
      </c>
      <c r="CA502" s="358">
        <f t="shared" si="1169"/>
        <v>0</v>
      </c>
      <c r="CB502" s="372">
        <f t="shared" si="1169"/>
        <v>0</v>
      </c>
      <c r="CC502" s="427">
        <v>3.5</v>
      </c>
      <c r="CD502" s="420">
        <v>3.1</v>
      </c>
      <c r="CE502" s="371">
        <f t="shared" si="1139"/>
        <v>7</v>
      </c>
      <c r="CF502" s="372">
        <f t="shared" si="1139"/>
        <v>12.4</v>
      </c>
      <c r="CG502" s="426">
        <v>3.3</v>
      </c>
      <c r="CH502" s="420">
        <v>5.3</v>
      </c>
      <c r="CI502" s="371">
        <f t="shared" si="1159"/>
        <v>16.5</v>
      </c>
      <c r="CJ502" s="372">
        <f t="shared" si="1159"/>
        <v>47.699999999999996</v>
      </c>
      <c r="CK502" s="426"/>
      <c r="CL502" s="446"/>
      <c r="CM502" s="371">
        <f t="shared" si="1160"/>
        <v>0</v>
      </c>
      <c r="CN502" s="372">
        <f t="shared" si="1160"/>
        <v>0</v>
      </c>
      <c r="CO502" s="371">
        <f t="shared" si="1161"/>
        <v>3.3571428571428572</v>
      </c>
      <c r="CP502" s="372">
        <f t="shared" si="1161"/>
        <v>4.6230769230769226</v>
      </c>
      <c r="CQ502" s="371">
        <f t="shared" si="1162"/>
        <v>23.5</v>
      </c>
      <c r="CR502" s="372">
        <f t="shared" si="1162"/>
        <v>60.099999999999994</v>
      </c>
      <c r="CS502" s="426"/>
      <c r="CT502" s="420"/>
      <c r="CU502" s="371">
        <f t="shared" si="1140"/>
        <v>0</v>
      </c>
      <c r="CV502" s="372">
        <f t="shared" si="1140"/>
        <v>0</v>
      </c>
      <c r="CW502" s="426"/>
      <c r="CX502" s="420"/>
      <c r="CY502" s="371">
        <f t="shared" si="1163"/>
        <v>0</v>
      </c>
      <c r="CZ502" s="372">
        <f t="shared" si="1163"/>
        <v>0</v>
      </c>
      <c r="DA502" s="421"/>
      <c r="DB502" s="420"/>
      <c r="DC502" s="371">
        <f t="shared" si="1141"/>
        <v>0</v>
      </c>
      <c r="DD502" s="372">
        <f t="shared" si="1141"/>
        <v>0</v>
      </c>
      <c r="DE502" s="371">
        <f t="shared" si="1142"/>
        <v>0</v>
      </c>
      <c r="DF502" s="372">
        <f t="shared" si="1142"/>
        <v>0</v>
      </c>
      <c r="DG502" s="371">
        <f t="shared" si="1143"/>
        <v>0</v>
      </c>
      <c r="DH502" s="372">
        <f t="shared" si="1143"/>
        <v>0</v>
      </c>
      <c r="DI502" s="371">
        <f t="shared" si="1144"/>
        <v>10</v>
      </c>
      <c r="DJ502" s="372">
        <f t="shared" si="1144"/>
        <v>18</v>
      </c>
      <c r="DK502" s="371">
        <f t="shared" si="1144"/>
        <v>0</v>
      </c>
      <c r="DL502" s="372">
        <f t="shared" si="1144"/>
        <v>0</v>
      </c>
      <c r="DM502" s="371">
        <f t="shared" si="1145"/>
        <v>3.19</v>
      </c>
      <c r="DN502" s="372">
        <f t="shared" si="1145"/>
        <v>3.9777777777777774</v>
      </c>
      <c r="DO502" s="371">
        <f t="shared" si="1146"/>
        <v>31.9</v>
      </c>
      <c r="DP502" s="372">
        <f t="shared" si="1146"/>
        <v>71.599999999999994</v>
      </c>
      <c r="DQ502" s="371">
        <f t="shared" si="1147"/>
        <v>0</v>
      </c>
      <c r="DR502" s="372">
        <f t="shared" si="1147"/>
        <v>0</v>
      </c>
      <c r="DS502" s="371">
        <f t="shared" si="1148"/>
        <v>0</v>
      </c>
      <c r="DT502" s="372">
        <f t="shared" si="1148"/>
        <v>0</v>
      </c>
      <c r="DU502" s="424">
        <v>4</v>
      </c>
      <c r="DV502" s="425">
        <v>10</v>
      </c>
      <c r="DW502" s="371">
        <f t="shared" si="1149"/>
        <v>0</v>
      </c>
      <c r="DX502" s="372">
        <f t="shared" si="1149"/>
        <v>0</v>
      </c>
      <c r="DY502" s="426">
        <v>8</v>
      </c>
      <c r="DZ502" s="425">
        <v>10</v>
      </c>
      <c r="EA502" s="371">
        <f t="shared" si="1150"/>
        <v>0</v>
      </c>
      <c r="EB502" s="372">
        <f t="shared" si="1150"/>
        <v>0</v>
      </c>
      <c r="EC502" s="426"/>
      <c r="ED502" s="425"/>
      <c r="EE502" s="371">
        <f t="shared" si="1151"/>
        <v>0</v>
      </c>
      <c r="EF502" s="372">
        <f t="shared" si="1151"/>
        <v>0</v>
      </c>
      <c r="EG502" s="358">
        <f t="shared" si="1152"/>
        <v>12</v>
      </c>
      <c r="EH502" s="372">
        <f t="shared" si="1152"/>
        <v>20</v>
      </c>
      <c r="EI502" s="358">
        <f t="shared" si="1153"/>
        <v>0</v>
      </c>
      <c r="EJ502" s="372">
        <f t="shared" si="1153"/>
        <v>0</v>
      </c>
      <c r="EK502" s="427">
        <v>3.4</v>
      </c>
      <c r="EL502" s="420">
        <v>4.8</v>
      </c>
      <c r="EM502" s="371">
        <f t="shared" si="1164"/>
        <v>13.6</v>
      </c>
      <c r="EN502" s="372">
        <f t="shared" si="1164"/>
        <v>48</v>
      </c>
      <c r="EO502" s="426">
        <v>3.7</v>
      </c>
      <c r="EP502" s="420">
        <v>2.4</v>
      </c>
      <c r="EQ502" s="371">
        <f t="shared" si="1165"/>
        <v>29.6</v>
      </c>
      <c r="ER502" s="372">
        <f t="shared" si="1165"/>
        <v>24</v>
      </c>
      <c r="ES502" s="426"/>
      <c r="ET502" s="446"/>
      <c r="EU502" s="371">
        <f t="shared" si="1101"/>
        <v>0</v>
      </c>
      <c r="EV502" s="372">
        <f t="shared" si="1102"/>
        <v>0</v>
      </c>
      <c r="EW502" s="371">
        <f t="shared" si="1114"/>
        <v>3.6</v>
      </c>
      <c r="EX502" s="372">
        <f t="shared" si="1114"/>
        <v>3.6</v>
      </c>
      <c r="EY502" s="371">
        <f t="shared" si="1115"/>
        <v>43.2</v>
      </c>
      <c r="EZ502" s="372">
        <f t="shared" si="1115"/>
        <v>72</v>
      </c>
      <c r="FA502" s="426"/>
      <c r="FB502" s="420"/>
      <c r="FC502" s="371">
        <f t="shared" si="1116"/>
        <v>0</v>
      </c>
      <c r="FD502" s="372">
        <f t="shared" si="1116"/>
        <v>0</v>
      </c>
      <c r="FE502" s="426"/>
      <c r="FF502" s="420"/>
      <c r="FG502" s="371">
        <f t="shared" si="1117"/>
        <v>0</v>
      </c>
      <c r="FH502" s="372">
        <f t="shared" si="1117"/>
        <v>0</v>
      </c>
      <c r="FI502" s="421"/>
      <c r="FJ502" s="420"/>
      <c r="FK502" s="371">
        <f t="shared" si="1118"/>
        <v>0</v>
      </c>
      <c r="FL502" s="372">
        <f t="shared" si="1118"/>
        <v>0</v>
      </c>
      <c r="FM502" s="371">
        <f t="shared" si="1119"/>
        <v>0</v>
      </c>
      <c r="FN502" s="372">
        <f t="shared" si="1119"/>
        <v>0</v>
      </c>
      <c r="FO502" s="371">
        <f t="shared" si="1120"/>
        <v>0</v>
      </c>
      <c r="FP502" s="372">
        <f t="shared" si="1120"/>
        <v>0</v>
      </c>
      <c r="FQ502" s="424">
        <v>2</v>
      </c>
      <c r="FR502" s="425">
        <v>5</v>
      </c>
      <c r="FS502" s="371">
        <f t="shared" si="1121"/>
        <v>0</v>
      </c>
      <c r="FT502" s="372">
        <f t="shared" si="1121"/>
        <v>0</v>
      </c>
      <c r="FU502" s="426">
        <v>4.5</v>
      </c>
      <c r="FV502" s="425">
        <v>5.9</v>
      </c>
      <c r="FW502" s="371">
        <f t="shared" si="1122"/>
        <v>9</v>
      </c>
      <c r="FX502" s="372">
        <f t="shared" si="1122"/>
        <v>29.5</v>
      </c>
      <c r="FY502" s="426"/>
      <c r="FZ502" s="425"/>
      <c r="GA502" s="371">
        <f t="shared" si="1123"/>
        <v>0</v>
      </c>
      <c r="GB502" s="372">
        <f t="shared" si="1123"/>
        <v>0</v>
      </c>
      <c r="GC502" s="406">
        <f t="shared" si="1105"/>
        <v>9</v>
      </c>
      <c r="GD502" s="372">
        <f t="shared" si="1105"/>
        <v>19</v>
      </c>
      <c r="GE502" s="371">
        <f t="shared" si="1105"/>
        <v>0</v>
      </c>
      <c r="GF502" s="372">
        <f t="shared" si="1105"/>
        <v>0</v>
      </c>
      <c r="GG502" s="371">
        <f t="shared" si="1124"/>
        <v>29</v>
      </c>
      <c r="GH502" s="372">
        <f t="shared" si="1124"/>
        <v>71.900000000000006</v>
      </c>
      <c r="GI502" s="371" t="str">
        <f t="shared" si="1125"/>
        <v/>
      </c>
      <c r="GJ502" s="372" t="str">
        <f t="shared" si="1125"/>
        <v/>
      </c>
      <c r="GK502" s="406">
        <f t="shared" si="1106"/>
        <v>13</v>
      </c>
      <c r="GL502" s="372">
        <f t="shared" si="1106"/>
        <v>19</v>
      </c>
      <c r="GM502" s="371">
        <f t="shared" si="1106"/>
        <v>0</v>
      </c>
      <c r="GN502" s="372">
        <f t="shared" si="1106"/>
        <v>0</v>
      </c>
      <c r="GO502" s="371">
        <f t="shared" si="1126"/>
        <v>46.1</v>
      </c>
      <c r="GP502" s="372">
        <f t="shared" si="1126"/>
        <v>71.699999999999989</v>
      </c>
      <c r="GQ502" s="371">
        <f t="shared" si="1127"/>
        <v>0</v>
      </c>
      <c r="GR502" s="372">
        <f t="shared" si="1127"/>
        <v>0</v>
      </c>
      <c r="GS502" s="406">
        <f t="shared" si="1107"/>
        <v>22</v>
      </c>
      <c r="GT502" s="372">
        <f t="shared" si="1107"/>
        <v>38</v>
      </c>
      <c r="GU502" s="371">
        <f t="shared" si="1107"/>
        <v>0</v>
      </c>
      <c r="GV502" s="372">
        <f t="shared" si="1103"/>
        <v>0</v>
      </c>
      <c r="GW502" s="371">
        <f t="shared" si="1128"/>
        <v>75.099999999999994</v>
      </c>
      <c r="GX502" s="372">
        <f t="shared" si="1128"/>
        <v>143.6</v>
      </c>
      <c r="GY502" s="371" t="str">
        <f t="shared" si="1128"/>
        <v/>
      </c>
      <c r="GZ502" s="372" t="str">
        <f t="shared" si="1113"/>
        <v/>
      </c>
      <c r="HA502" s="406">
        <f t="shared" si="1108"/>
        <v>0</v>
      </c>
      <c r="HB502" s="372">
        <f t="shared" si="1108"/>
        <v>0</v>
      </c>
      <c r="HC502" s="371">
        <f t="shared" si="1108"/>
        <v>0</v>
      </c>
      <c r="HD502" s="372">
        <f t="shared" si="1104"/>
        <v>0</v>
      </c>
      <c r="HE502" s="371" t="str">
        <f t="shared" si="1109"/>
        <v/>
      </c>
      <c r="HF502" s="372" t="str">
        <f t="shared" si="1109"/>
        <v/>
      </c>
      <c r="HG502" s="371" t="str">
        <f t="shared" si="1129"/>
        <v/>
      </c>
      <c r="HH502" s="372" t="str">
        <f t="shared" si="1129"/>
        <v/>
      </c>
      <c r="HI502" s="406">
        <f t="shared" si="1130"/>
        <v>84.1</v>
      </c>
      <c r="HJ502" s="372">
        <f t="shared" si="1130"/>
        <v>173.1</v>
      </c>
      <c r="HK502" s="371" t="str">
        <f t="shared" si="1131"/>
        <v/>
      </c>
      <c r="HL502" s="371" t="str">
        <f t="shared" si="1131"/>
        <v/>
      </c>
    </row>
    <row r="503" spans="1:220" ht="15">
      <c r="A503" s="501" t="s">
        <v>75</v>
      </c>
      <c r="B503" s="501" t="s">
        <v>481</v>
      </c>
      <c r="C503" s="49"/>
      <c r="D503" s="499">
        <v>445018</v>
      </c>
      <c r="E503" s="502">
        <v>10</v>
      </c>
      <c r="F503" s="676">
        <v>235</v>
      </c>
      <c r="G503" s="420">
        <v>281</v>
      </c>
      <c r="H503" s="421">
        <v>19</v>
      </c>
      <c r="I503" s="422">
        <v>16</v>
      </c>
      <c r="J503" s="371">
        <f t="shared" si="1071"/>
        <v>216</v>
      </c>
      <c r="K503" s="372">
        <f t="shared" si="1072"/>
        <v>265</v>
      </c>
      <c r="L503" s="420">
        <v>60</v>
      </c>
      <c r="M503" s="371">
        <f t="shared" si="1073"/>
        <v>216</v>
      </c>
      <c r="N503" s="372">
        <f t="shared" si="1074"/>
        <v>265</v>
      </c>
      <c r="O503" s="371">
        <f t="shared" si="1075"/>
        <v>0</v>
      </c>
      <c r="P503" s="372">
        <f t="shared" si="1076"/>
        <v>0</v>
      </c>
      <c r="Q503" s="424">
        <v>2</v>
      </c>
      <c r="R503" s="425">
        <v>6</v>
      </c>
      <c r="S503" s="371">
        <f t="shared" si="1077"/>
        <v>0</v>
      </c>
      <c r="T503" s="372">
        <f t="shared" si="1078"/>
        <v>0</v>
      </c>
      <c r="U503" s="426">
        <v>1</v>
      </c>
      <c r="V503" s="425"/>
      <c r="W503" s="371">
        <f t="shared" si="1079"/>
        <v>0</v>
      </c>
      <c r="X503" s="372">
        <f t="shared" si="1080"/>
        <v>0</v>
      </c>
      <c r="Y503" s="426"/>
      <c r="Z503" s="425"/>
      <c r="AA503" s="371">
        <f t="shared" si="1081"/>
        <v>0</v>
      </c>
      <c r="AB503" s="372">
        <f t="shared" si="1082"/>
        <v>0</v>
      </c>
      <c r="AC503" s="358">
        <f t="shared" si="1083"/>
        <v>3</v>
      </c>
      <c r="AD503" s="372">
        <f t="shared" si="1084"/>
        <v>6</v>
      </c>
      <c r="AE503" s="358">
        <f t="shared" si="1085"/>
        <v>0</v>
      </c>
      <c r="AF503" s="372">
        <f t="shared" si="1086"/>
        <v>0</v>
      </c>
      <c r="AG503" s="427">
        <v>3</v>
      </c>
      <c r="AH503" s="420">
        <v>3.3</v>
      </c>
      <c r="AI503" s="371">
        <f t="shared" si="1087"/>
        <v>6</v>
      </c>
      <c r="AJ503" s="372">
        <f t="shared" si="1088"/>
        <v>19.799999999999997</v>
      </c>
      <c r="AK503" s="426">
        <v>7</v>
      </c>
      <c r="AL503" s="420"/>
      <c r="AM503" s="371">
        <f t="shared" si="1089"/>
        <v>7</v>
      </c>
      <c r="AN503" s="372">
        <f t="shared" si="1090"/>
        <v>0</v>
      </c>
      <c r="AO503" s="426"/>
      <c r="AP503" s="446"/>
      <c r="AQ503" s="371">
        <f t="shared" si="1091"/>
        <v>0</v>
      </c>
      <c r="AR503" s="372">
        <f t="shared" si="1092"/>
        <v>0</v>
      </c>
      <c r="AS503" s="371">
        <f t="shared" si="1093"/>
        <v>4.333333333333333</v>
      </c>
      <c r="AT503" s="372">
        <f t="shared" si="1094"/>
        <v>3.2999999999999994</v>
      </c>
      <c r="AU503" s="371">
        <f t="shared" si="1095"/>
        <v>13</v>
      </c>
      <c r="AV503" s="372">
        <f t="shared" si="1096"/>
        <v>19.799999999999997</v>
      </c>
      <c r="AW503" s="426"/>
      <c r="AX503" s="420"/>
      <c r="AY503" s="371">
        <f t="shared" si="1097"/>
        <v>0</v>
      </c>
      <c r="AZ503" s="372">
        <f t="shared" si="1098"/>
        <v>0</v>
      </c>
      <c r="BA503" s="426"/>
      <c r="BB503" s="420"/>
      <c r="BC503" s="371">
        <f t="shared" si="1099"/>
        <v>0</v>
      </c>
      <c r="BD503" s="372">
        <f t="shared" si="1100"/>
        <v>0</v>
      </c>
      <c r="BE503" s="421"/>
      <c r="BF503" s="420"/>
      <c r="BG503" s="371">
        <f t="shared" si="1154"/>
        <v>0</v>
      </c>
      <c r="BH503" s="372">
        <f t="shared" si="1154"/>
        <v>0</v>
      </c>
      <c r="BI503" s="371">
        <f t="shared" si="1155"/>
        <v>0</v>
      </c>
      <c r="BJ503" s="372">
        <f t="shared" si="1155"/>
        <v>0</v>
      </c>
      <c r="BK503" s="371">
        <f t="shared" si="1156"/>
        <v>0</v>
      </c>
      <c r="BL503" s="372">
        <f t="shared" si="1156"/>
        <v>0</v>
      </c>
      <c r="BM503" s="431">
        <v>41</v>
      </c>
      <c r="BN503" s="425">
        <v>43</v>
      </c>
      <c r="BO503" s="371">
        <f t="shared" si="1157"/>
        <v>0</v>
      </c>
      <c r="BP503" s="372">
        <f t="shared" si="1157"/>
        <v>0</v>
      </c>
      <c r="BQ503" s="426">
        <v>15</v>
      </c>
      <c r="BR503" s="425">
        <v>19</v>
      </c>
      <c r="BS503" s="371">
        <f t="shared" si="1158"/>
        <v>0</v>
      </c>
      <c r="BT503" s="372">
        <f t="shared" si="1158"/>
        <v>0</v>
      </c>
      <c r="BU503" s="426"/>
      <c r="BV503" s="425"/>
      <c r="BW503" s="371">
        <f t="shared" si="1166"/>
        <v>0</v>
      </c>
      <c r="BX503" s="423">
        <f t="shared" si="1170"/>
        <v>0</v>
      </c>
      <c r="BY503" s="358">
        <f t="shared" si="1168"/>
        <v>56</v>
      </c>
      <c r="BZ503" s="372">
        <f t="shared" si="1168"/>
        <v>62</v>
      </c>
      <c r="CA503" s="358">
        <f t="shared" si="1169"/>
        <v>0</v>
      </c>
      <c r="CB503" s="372">
        <f t="shared" si="1169"/>
        <v>0</v>
      </c>
      <c r="CC503" s="427">
        <v>3.8</v>
      </c>
      <c r="CD503" s="420">
        <v>3.7</v>
      </c>
      <c r="CE503" s="371">
        <f t="shared" si="1139"/>
        <v>155.79999999999998</v>
      </c>
      <c r="CF503" s="372">
        <f t="shared" si="1139"/>
        <v>159.1</v>
      </c>
      <c r="CG503" s="426">
        <v>4.5</v>
      </c>
      <c r="CH503" s="420">
        <v>4.5</v>
      </c>
      <c r="CI503" s="371">
        <f t="shared" si="1159"/>
        <v>67.5</v>
      </c>
      <c r="CJ503" s="372">
        <f t="shared" si="1159"/>
        <v>85.5</v>
      </c>
      <c r="CK503" s="426"/>
      <c r="CL503" s="446"/>
      <c r="CM503" s="371">
        <f t="shared" si="1160"/>
        <v>0</v>
      </c>
      <c r="CN503" s="372">
        <f t="shared" si="1160"/>
        <v>0</v>
      </c>
      <c r="CO503" s="371">
        <f t="shared" si="1161"/>
        <v>3.9874999999999998</v>
      </c>
      <c r="CP503" s="372">
        <f t="shared" si="1161"/>
        <v>3.9451612903225803</v>
      </c>
      <c r="CQ503" s="371">
        <f t="shared" si="1162"/>
        <v>223.29999999999998</v>
      </c>
      <c r="CR503" s="372">
        <f t="shared" si="1162"/>
        <v>244.6</v>
      </c>
      <c r="CS503" s="426"/>
      <c r="CT503" s="420"/>
      <c r="CU503" s="371">
        <f t="shared" si="1140"/>
        <v>0</v>
      </c>
      <c r="CV503" s="372">
        <f t="shared" si="1140"/>
        <v>0</v>
      </c>
      <c r="CW503" s="426"/>
      <c r="CX503" s="420"/>
      <c r="CY503" s="371">
        <f t="shared" si="1163"/>
        <v>0</v>
      </c>
      <c r="CZ503" s="372">
        <f t="shared" si="1163"/>
        <v>0</v>
      </c>
      <c r="DA503" s="421"/>
      <c r="DB503" s="420"/>
      <c r="DC503" s="371">
        <f t="shared" si="1141"/>
        <v>0</v>
      </c>
      <c r="DD503" s="372">
        <f t="shared" si="1141"/>
        <v>0</v>
      </c>
      <c r="DE503" s="371">
        <f t="shared" si="1142"/>
        <v>0</v>
      </c>
      <c r="DF503" s="372">
        <f t="shared" si="1142"/>
        <v>0</v>
      </c>
      <c r="DG503" s="371">
        <f t="shared" si="1143"/>
        <v>0</v>
      </c>
      <c r="DH503" s="372">
        <f t="shared" si="1143"/>
        <v>0</v>
      </c>
      <c r="DI503" s="371">
        <f t="shared" si="1144"/>
        <v>59</v>
      </c>
      <c r="DJ503" s="372">
        <f t="shared" si="1144"/>
        <v>68</v>
      </c>
      <c r="DK503" s="371">
        <f t="shared" si="1144"/>
        <v>0</v>
      </c>
      <c r="DL503" s="372">
        <f t="shared" si="1144"/>
        <v>0</v>
      </c>
      <c r="DM503" s="371">
        <f t="shared" si="1145"/>
        <v>4.0050847457627112</v>
      </c>
      <c r="DN503" s="372">
        <f t="shared" si="1145"/>
        <v>3.8882352941176466</v>
      </c>
      <c r="DO503" s="371">
        <f t="shared" si="1146"/>
        <v>236.29999999999995</v>
      </c>
      <c r="DP503" s="372">
        <f t="shared" si="1146"/>
        <v>264.39999999999998</v>
      </c>
      <c r="DQ503" s="371">
        <f t="shared" si="1147"/>
        <v>0</v>
      </c>
      <c r="DR503" s="372">
        <f t="shared" si="1147"/>
        <v>0</v>
      </c>
      <c r="DS503" s="371">
        <f t="shared" si="1148"/>
        <v>0</v>
      </c>
      <c r="DT503" s="372">
        <f t="shared" si="1148"/>
        <v>0</v>
      </c>
      <c r="DU503" s="424">
        <v>73</v>
      </c>
      <c r="DV503" s="425">
        <v>93</v>
      </c>
      <c r="DW503" s="371">
        <f t="shared" si="1149"/>
        <v>0</v>
      </c>
      <c r="DX503" s="372">
        <f t="shared" si="1149"/>
        <v>0</v>
      </c>
      <c r="DY503" s="426">
        <v>29</v>
      </c>
      <c r="DZ503" s="425">
        <v>30</v>
      </c>
      <c r="EA503" s="371">
        <f t="shared" si="1150"/>
        <v>0</v>
      </c>
      <c r="EB503" s="372">
        <f t="shared" si="1150"/>
        <v>0</v>
      </c>
      <c r="EC503" s="426"/>
      <c r="ED503" s="425"/>
      <c r="EE503" s="371">
        <f t="shared" si="1151"/>
        <v>0</v>
      </c>
      <c r="EF503" s="372">
        <f t="shared" si="1151"/>
        <v>0</v>
      </c>
      <c r="EG503" s="358">
        <f t="shared" si="1152"/>
        <v>102</v>
      </c>
      <c r="EH503" s="372">
        <f t="shared" si="1152"/>
        <v>123</v>
      </c>
      <c r="EI503" s="358">
        <f t="shared" si="1153"/>
        <v>0</v>
      </c>
      <c r="EJ503" s="372">
        <f t="shared" si="1153"/>
        <v>0</v>
      </c>
      <c r="EK503" s="427">
        <v>6.3</v>
      </c>
      <c r="EL503" s="420">
        <v>6.2</v>
      </c>
      <c r="EM503" s="371">
        <f t="shared" si="1164"/>
        <v>459.9</v>
      </c>
      <c r="EN503" s="372">
        <f t="shared" si="1164"/>
        <v>576.6</v>
      </c>
      <c r="EO503" s="426">
        <v>4.9000000000000004</v>
      </c>
      <c r="EP503" s="420">
        <v>4.2</v>
      </c>
      <c r="EQ503" s="371">
        <f t="shared" si="1165"/>
        <v>142.10000000000002</v>
      </c>
      <c r="ER503" s="372">
        <f t="shared" si="1165"/>
        <v>126</v>
      </c>
      <c r="ES503" s="426"/>
      <c r="ET503" s="446"/>
      <c r="EU503" s="371">
        <f t="shared" si="1101"/>
        <v>0</v>
      </c>
      <c r="EV503" s="372">
        <f t="shared" si="1102"/>
        <v>0</v>
      </c>
      <c r="EW503" s="371">
        <f t="shared" si="1114"/>
        <v>5.9019607843137258</v>
      </c>
      <c r="EX503" s="372">
        <f t="shared" si="1114"/>
        <v>5.7121951219512193</v>
      </c>
      <c r="EY503" s="371">
        <f t="shared" si="1115"/>
        <v>602</v>
      </c>
      <c r="EZ503" s="372">
        <f t="shared" si="1115"/>
        <v>702.6</v>
      </c>
      <c r="FA503" s="426"/>
      <c r="FB503" s="420"/>
      <c r="FC503" s="371">
        <f t="shared" si="1116"/>
        <v>0</v>
      </c>
      <c r="FD503" s="372">
        <f t="shared" si="1116"/>
        <v>0</v>
      </c>
      <c r="FE503" s="426"/>
      <c r="FF503" s="420"/>
      <c r="FG503" s="371">
        <f t="shared" si="1117"/>
        <v>0</v>
      </c>
      <c r="FH503" s="372">
        <f t="shared" si="1117"/>
        <v>0</v>
      </c>
      <c r="FI503" s="421"/>
      <c r="FJ503" s="420"/>
      <c r="FK503" s="371">
        <f t="shared" si="1118"/>
        <v>0</v>
      </c>
      <c r="FL503" s="372">
        <f t="shared" si="1118"/>
        <v>0</v>
      </c>
      <c r="FM503" s="371">
        <f t="shared" si="1119"/>
        <v>0</v>
      </c>
      <c r="FN503" s="372">
        <f t="shared" si="1119"/>
        <v>0</v>
      </c>
      <c r="FO503" s="371">
        <f t="shared" si="1120"/>
        <v>0</v>
      </c>
      <c r="FP503" s="372">
        <f t="shared" si="1120"/>
        <v>0</v>
      </c>
      <c r="FQ503" s="424">
        <v>55</v>
      </c>
      <c r="FR503" s="425">
        <v>74</v>
      </c>
      <c r="FS503" s="371">
        <f t="shared" si="1121"/>
        <v>0</v>
      </c>
      <c r="FT503" s="372">
        <f t="shared" si="1121"/>
        <v>0</v>
      </c>
      <c r="FU503" s="426">
        <v>5.9</v>
      </c>
      <c r="FV503" s="425">
        <v>6.3</v>
      </c>
      <c r="FW503" s="371">
        <f t="shared" si="1122"/>
        <v>324.5</v>
      </c>
      <c r="FX503" s="372">
        <f t="shared" si="1122"/>
        <v>466.2</v>
      </c>
      <c r="FY503" s="426"/>
      <c r="FZ503" s="425"/>
      <c r="GA503" s="371">
        <f t="shared" si="1123"/>
        <v>0</v>
      </c>
      <c r="GB503" s="372">
        <f t="shared" si="1123"/>
        <v>0</v>
      </c>
      <c r="GC503" s="406">
        <f t="shared" si="1105"/>
        <v>116</v>
      </c>
      <c r="GD503" s="372">
        <f t="shared" si="1105"/>
        <v>142</v>
      </c>
      <c r="GE503" s="371">
        <f t="shared" si="1105"/>
        <v>0</v>
      </c>
      <c r="GF503" s="372">
        <f t="shared" si="1105"/>
        <v>0</v>
      </c>
      <c r="GG503" s="371">
        <f t="shared" si="1124"/>
        <v>621.69999999999993</v>
      </c>
      <c r="GH503" s="372">
        <f t="shared" si="1124"/>
        <v>755.5</v>
      </c>
      <c r="GI503" s="371" t="str">
        <f t="shared" si="1125"/>
        <v/>
      </c>
      <c r="GJ503" s="372" t="str">
        <f t="shared" si="1125"/>
        <v/>
      </c>
      <c r="GK503" s="406">
        <f t="shared" si="1106"/>
        <v>45</v>
      </c>
      <c r="GL503" s="372">
        <f t="shared" si="1106"/>
        <v>49</v>
      </c>
      <c r="GM503" s="371">
        <f t="shared" si="1106"/>
        <v>0</v>
      </c>
      <c r="GN503" s="372">
        <f t="shared" si="1106"/>
        <v>0</v>
      </c>
      <c r="GO503" s="371">
        <f t="shared" si="1126"/>
        <v>216.60000000000002</v>
      </c>
      <c r="GP503" s="372">
        <f t="shared" si="1126"/>
        <v>211.5</v>
      </c>
      <c r="GQ503" s="371">
        <f t="shared" si="1127"/>
        <v>0</v>
      </c>
      <c r="GR503" s="372">
        <f t="shared" si="1127"/>
        <v>0</v>
      </c>
      <c r="GS503" s="406">
        <f t="shared" si="1107"/>
        <v>161</v>
      </c>
      <c r="GT503" s="372">
        <f t="shared" si="1107"/>
        <v>191</v>
      </c>
      <c r="GU503" s="371">
        <f t="shared" si="1107"/>
        <v>0</v>
      </c>
      <c r="GV503" s="372">
        <f t="shared" si="1103"/>
        <v>0</v>
      </c>
      <c r="GW503" s="371">
        <f t="shared" si="1128"/>
        <v>838.3</v>
      </c>
      <c r="GX503" s="372">
        <f t="shared" si="1128"/>
        <v>967</v>
      </c>
      <c r="GY503" s="371" t="str">
        <f t="shared" si="1128"/>
        <v/>
      </c>
      <c r="GZ503" s="372" t="str">
        <f t="shared" si="1113"/>
        <v/>
      </c>
      <c r="HA503" s="406">
        <f t="shared" si="1108"/>
        <v>0</v>
      </c>
      <c r="HB503" s="372">
        <f t="shared" si="1108"/>
        <v>0</v>
      </c>
      <c r="HC503" s="371">
        <f t="shared" si="1108"/>
        <v>0</v>
      </c>
      <c r="HD503" s="372">
        <f t="shared" si="1104"/>
        <v>0</v>
      </c>
      <c r="HE503" s="371" t="str">
        <f t="shared" si="1109"/>
        <v/>
      </c>
      <c r="HF503" s="372" t="str">
        <f t="shared" si="1109"/>
        <v/>
      </c>
      <c r="HG503" s="371" t="str">
        <f t="shared" si="1129"/>
        <v/>
      </c>
      <c r="HH503" s="372" t="str">
        <f t="shared" si="1129"/>
        <v/>
      </c>
      <c r="HI503" s="406">
        <f t="shared" si="1130"/>
        <v>1162.8</v>
      </c>
      <c r="HJ503" s="372">
        <f t="shared" si="1130"/>
        <v>1433.2</v>
      </c>
      <c r="HK503" s="371" t="str">
        <f t="shared" si="1131"/>
        <v/>
      </c>
      <c r="HL503" s="371" t="str">
        <f t="shared" si="1131"/>
        <v/>
      </c>
    </row>
    <row r="504" spans="1:220" ht="15">
      <c r="A504" s="501" t="s">
        <v>75</v>
      </c>
      <c r="B504" s="587" t="s">
        <v>1067</v>
      </c>
      <c r="C504" s="588" t="s">
        <v>1068</v>
      </c>
      <c r="D504" s="499">
        <v>444954</v>
      </c>
      <c r="E504" s="502">
        <v>10</v>
      </c>
      <c r="F504" s="676">
        <v>327</v>
      </c>
      <c r="G504" s="420">
        <v>257</v>
      </c>
      <c r="H504" s="421">
        <v>5</v>
      </c>
      <c r="I504" s="422">
        <v>6</v>
      </c>
      <c r="J504" s="371">
        <f t="shared" si="1071"/>
        <v>322</v>
      </c>
      <c r="K504" s="372">
        <f t="shared" si="1072"/>
        <v>251</v>
      </c>
      <c r="L504" s="420">
        <v>60</v>
      </c>
      <c r="M504" s="371">
        <f t="shared" si="1073"/>
        <v>322</v>
      </c>
      <c r="N504" s="372">
        <f t="shared" si="1074"/>
        <v>251</v>
      </c>
      <c r="O504" s="371">
        <f t="shared" si="1075"/>
        <v>0</v>
      </c>
      <c r="P504" s="372">
        <f t="shared" si="1076"/>
        <v>0</v>
      </c>
      <c r="Q504" s="424">
        <v>8</v>
      </c>
      <c r="R504" s="425">
        <v>13</v>
      </c>
      <c r="S504" s="371">
        <f t="shared" si="1077"/>
        <v>0</v>
      </c>
      <c r="T504" s="372">
        <f t="shared" si="1078"/>
        <v>0</v>
      </c>
      <c r="U504" s="426">
        <v>0</v>
      </c>
      <c r="V504" s="425"/>
      <c r="W504" s="371">
        <f t="shared" si="1079"/>
        <v>0</v>
      </c>
      <c r="X504" s="372">
        <f t="shared" si="1080"/>
        <v>0</v>
      </c>
      <c r="Y504" s="426"/>
      <c r="Z504" s="425"/>
      <c r="AA504" s="371">
        <f t="shared" si="1081"/>
        <v>0</v>
      </c>
      <c r="AB504" s="372">
        <f t="shared" si="1082"/>
        <v>0</v>
      </c>
      <c r="AC504" s="358">
        <f t="shared" si="1083"/>
        <v>8</v>
      </c>
      <c r="AD504" s="372">
        <f t="shared" si="1084"/>
        <v>13</v>
      </c>
      <c r="AE504" s="358">
        <f t="shared" si="1085"/>
        <v>0</v>
      </c>
      <c r="AF504" s="372">
        <f t="shared" si="1086"/>
        <v>0</v>
      </c>
      <c r="AG504" s="427">
        <v>3.4</v>
      </c>
      <c r="AH504" s="420">
        <v>3.9</v>
      </c>
      <c r="AI504" s="371">
        <f t="shared" si="1087"/>
        <v>27.2</v>
      </c>
      <c r="AJ504" s="372">
        <f t="shared" si="1088"/>
        <v>50.699999999999996</v>
      </c>
      <c r="AK504" s="426">
        <v>0</v>
      </c>
      <c r="AL504" s="420"/>
      <c r="AM504" s="371">
        <f t="shared" si="1089"/>
        <v>0</v>
      </c>
      <c r="AN504" s="372">
        <f t="shared" si="1090"/>
        <v>0</v>
      </c>
      <c r="AO504" s="426"/>
      <c r="AP504" s="446"/>
      <c r="AQ504" s="371">
        <f t="shared" si="1091"/>
        <v>0</v>
      </c>
      <c r="AR504" s="372">
        <f t="shared" si="1092"/>
        <v>0</v>
      </c>
      <c r="AS504" s="371">
        <f t="shared" si="1093"/>
        <v>3.4</v>
      </c>
      <c r="AT504" s="372">
        <f t="shared" si="1094"/>
        <v>3.8999999999999995</v>
      </c>
      <c r="AU504" s="371">
        <f t="shared" si="1095"/>
        <v>27.2</v>
      </c>
      <c r="AV504" s="372">
        <f t="shared" si="1096"/>
        <v>50.699999999999996</v>
      </c>
      <c r="AW504" s="426"/>
      <c r="AX504" s="420"/>
      <c r="AY504" s="371">
        <f t="shared" si="1097"/>
        <v>0</v>
      </c>
      <c r="AZ504" s="372">
        <f t="shared" si="1098"/>
        <v>0</v>
      </c>
      <c r="BA504" s="426"/>
      <c r="BB504" s="420"/>
      <c r="BC504" s="371">
        <f t="shared" si="1099"/>
        <v>0</v>
      </c>
      <c r="BD504" s="372">
        <f t="shared" si="1100"/>
        <v>0</v>
      </c>
      <c r="BE504" s="421"/>
      <c r="BF504" s="420"/>
      <c r="BG504" s="371">
        <f t="shared" si="1154"/>
        <v>0</v>
      </c>
      <c r="BH504" s="372">
        <f t="shared" si="1154"/>
        <v>0</v>
      </c>
      <c r="BI504" s="371">
        <f t="shared" si="1155"/>
        <v>0</v>
      </c>
      <c r="BJ504" s="372">
        <f t="shared" si="1155"/>
        <v>0</v>
      </c>
      <c r="BK504" s="371">
        <f t="shared" si="1156"/>
        <v>0</v>
      </c>
      <c r="BL504" s="372">
        <f t="shared" si="1156"/>
        <v>0</v>
      </c>
      <c r="BM504" s="431">
        <v>79</v>
      </c>
      <c r="BN504" s="425">
        <v>59</v>
      </c>
      <c r="BO504" s="371">
        <f t="shared" si="1157"/>
        <v>0</v>
      </c>
      <c r="BP504" s="372">
        <f t="shared" si="1157"/>
        <v>0</v>
      </c>
      <c r="BQ504" s="426">
        <v>11</v>
      </c>
      <c r="BR504" s="425">
        <v>15</v>
      </c>
      <c r="BS504" s="371">
        <f t="shared" si="1158"/>
        <v>0</v>
      </c>
      <c r="BT504" s="372">
        <f t="shared" si="1158"/>
        <v>0</v>
      </c>
      <c r="BU504" s="426"/>
      <c r="BV504" s="425"/>
      <c r="BW504" s="371">
        <f t="shared" si="1166"/>
        <v>0</v>
      </c>
      <c r="BX504" s="423">
        <f t="shared" si="1170"/>
        <v>0</v>
      </c>
      <c r="BY504" s="358">
        <f t="shared" si="1168"/>
        <v>90</v>
      </c>
      <c r="BZ504" s="372">
        <f t="shared" si="1168"/>
        <v>74</v>
      </c>
      <c r="CA504" s="358">
        <f t="shared" si="1169"/>
        <v>0</v>
      </c>
      <c r="CB504" s="372">
        <f t="shared" si="1169"/>
        <v>0</v>
      </c>
      <c r="CC504" s="427">
        <v>3.8</v>
      </c>
      <c r="CD504" s="420">
        <v>3.6</v>
      </c>
      <c r="CE504" s="371">
        <f t="shared" si="1139"/>
        <v>300.2</v>
      </c>
      <c r="CF504" s="372">
        <f t="shared" si="1139"/>
        <v>212.4</v>
      </c>
      <c r="CG504" s="426">
        <v>4.9000000000000004</v>
      </c>
      <c r="CH504" s="420">
        <v>3.7</v>
      </c>
      <c r="CI504" s="371">
        <f t="shared" si="1159"/>
        <v>53.900000000000006</v>
      </c>
      <c r="CJ504" s="372">
        <f t="shared" si="1159"/>
        <v>55.5</v>
      </c>
      <c r="CK504" s="426"/>
      <c r="CL504" s="446"/>
      <c r="CM504" s="371">
        <f t="shared" si="1160"/>
        <v>0</v>
      </c>
      <c r="CN504" s="372">
        <f t="shared" si="1160"/>
        <v>0</v>
      </c>
      <c r="CO504" s="371">
        <f t="shared" si="1161"/>
        <v>3.9344444444444449</v>
      </c>
      <c r="CP504" s="372">
        <f t="shared" si="1161"/>
        <v>3.6202702702702698</v>
      </c>
      <c r="CQ504" s="371">
        <f t="shared" si="1162"/>
        <v>354.1</v>
      </c>
      <c r="CR504" s="372">
        <f t="shared" si="1162"/>
        <v>267.89999999999998</v>
      </c>
      <c r="CS504" s="426"/>
      <c r="CT504" s="420"/>
      <c r="CU504" s="371">
        <f t="shared" si="1140"/>
        <v>0</v>
      </c>
      <c r="CV504" s="372">
        <f t="shared" si="1140"/>
        <v>0</v>
      </c>
      <c r="CW504" s="426"/>
      <c r="CX504" s="420"/>
      <c r="CY504" s="371">
        <f t="shared" si="1163"/>
        <v>0</v>
      </c>
      <c r="CZ504" s="372">
        <f t="shared" si="1163"/>
        <v>0</v>
      </c>
      <c r="DA504" s="421"/>
      <c r="DB504" s="420"/>
      <c r="DC504" s="371">
        <f t="shared" si="1141"/>
        <v>0</v>
      </c>
      <c r="DD504" s="372">
        <f t="shared" si="1141"/>
        <v>0</v>
      </c>
      <c r="DE504" s="371">
        <f t="shared" si="1142"/>
        <v>0</v>
      </c>
      <c r="DF504" s="372">
        <f t="shared" si="1142"/>
        <v>0</v>
      </c>
      <c r="DG504" s="371">
        <f t="shared" si="1143"/>
        <v>0</v>
      </c>
      <c r="DH504" s="372">
        <f t="shared" si="1143"/>
        <v>0</v>
      </c>
      <c r="DI504" s="371">
        <f t="shared" si="1144"/>
        <v>98</v>
      </c>
      <c r="DJ504" s="372">
        <f t="shared" si="1144"/>
        <v>87</v>
      </c>
      <c r="DK504" s="371">
        <f t="shared" si="1144"/>
        <v>0</v>
      </c>
      <c r="DL504" s="372">
        <f t="shared" si="1144"/>
        <v>0</v>
      </c>
      <c r="DM504" s="371">
        <f t="shared" si="1145"/>
        <v>3.8908163265306124</v>
      </c>
      <c r="DN504" s="372">
        <f t="shared" si="1145"/>
        <v>3.6620689655172409</v>
      </c>
      <c r="DO504" s="371">
        <f t="shared" si="1146"/>
        <v>381.3</v>
      </c>
      <c r="DP504" s="372">
        <f t="shared" si="1146"/>
        <v>318.59999999999997</v>
      </c>
      <c r="DQ504" s="371">
        <f t="shared" si="1147"/>
        <v>0</v>
      </c>
      <c r="DR504" s="372">
        <f t="shared" si="1147"/>
        <v>0</v>
      </c>
      <c r="DS504" s="371">
        <f t="shared" si="1148"/>
        <v>0</v>
      </c>
      <c r="DT504" s="372">
        <f t="shared" si="1148"/>
        <v>0</v>
      </c>
      <c r="DU504" s="424">
        <v>131</v>
      </c>
      <c r="DV504" s="425">
        <v>95</v>
      </c>
      <c r="DW504" s="371">
        <f t="shared" si="1149"/>
        <v>0</v>
      </c>
      <c r="DX504" s="372">
        <f t="shared" si="1149"/>
        <v>0</v>
      </c>
      <c r="DY504" s="426">
        <v>36</v>
      </c>
      <c r="DZ504" s="425">
        <v>29</v>
      </c>
      <c r="EA504" s="371">
        <f t="shared" si="1150"/>
        <v>0</v>
      </c>
      <c r="EB504" s="372">
        <f t="shared" si="1150"/>
        <v>0</v>
      </c>
      <c r="EC504" s="426"/>
      <c r="ED504" s="425"/>
      <c r="EE504" s="371">
        <f t="shared" si="1151"/>
        <v>0</v>
      </c>
      <c r="EF504" s="372">
        <f t="shared" si="1151"/>
        <v>0</v>
      </c>
      <c r="EG504" s="358">
        <f t="shared" si="1152"/>
        <v>167</v>
      </c>
      <c r="EH504" s="372">
        <f t="shared" si="1152"/>
        <v>124</v>
      </c>
      <c r="EI504" s="358">
        <f t="shared" si="1153"/>
        <v>0</v>
      </c>
      <c r="EJ504" s="372">
        <f t="shared" si="1153"/>
        <v>0</v>
      </c>
      <c r="EK504" s="427">
        <v>4.5</v>
      </c>
      <c r="EL504" s="420">
        <v>5.2</v>
      </c>
      <c r="EM504" s="371">
        <f t="shared" si="1164"/>
        <v>589.5</v>
      </c>
      <c r="EN504" s="372">
        <f t="shared" si="1164"/>
        <v>494</v>
      </c>
      <c r="EO504" s="426">
        <v>3.9</v>
      </c>
      <c r="EP504" s="420">
        <v>2.2999999999999998</v>
      </c>
      <c r="EQ504" s="371">
        <f t="shared" si="1165"/>
        <v>140.4</v>
      </c>
      <c r="ER504" s="372">
        <f t="shared" si="1165"/>
        <v>66.699999999999989</v>
      </c>
      <c r="ES504" s="426"/>
      <c r="ET504" s="446"/>
      <c r="EU504" s="371">
        <f t="shared" si="1101"/>
        <v>0</v>
      </c>
      <c r="EV504" s="372">
        <f t="shared" si="1102"/>
        <v>0</v>
      </c>
      <c r="EW504" s="371">
        <f t="shared" si="1114"/>
        <v>4.3706586826347307</v>
      </c>
      <c r="EX504" s="372">
        <f t="shared" si="1114"/>
        <v>4.5217741935483877</v>
      </c>
      <c r="EY504" s="371">
        <f t="shared" si="1115"/>
        <v>729.9</v>
      </c>
      <c r="EZ504" s="372">
        <f t="shared" si="1115"/>
        <v>560.70000000000005</v>
      </c>
      <c r="FA504" s="426"/>
      <c r="FB504" s="420"/>
      <c r="FC504" s="371">
        <f t="shared" si="1116"/>
        <v>0</v>
      </c>
      <c r="FD504" s="372">
        <f t="shared" si="1116"/>
        <v>0</v>
      </c>
      <c r="FE504" s="426"/>
      <c r="FF504" s="420"/>
      <c r="FG504" s="371">
        <f t="shared" si="1117"/>
        <v>0</v>
      </c>
      <c r="FH504" s="372">
        <f t="shared" si="1117"/>
        <v>0</v>
      </c>
      <c r="FI504" s="421"/>
      <c r="FJ504" s="420"/>
      <c r="FK504" s="371">
        <f t="shared" si="1118"/>
        <v>0</v>
      </c>
      <c r="FL504" s="372">
        <f t="shared" si="1118"/>
        <v>0</v>
      </c>
      <c r="FM504" s="371">
        <f t="shared" si="1119"/>
        <v>0</v>
      </c>
      <c r="FN504" s="372">
        <f t="shared" si="1119"/>
        <v>0</v>
      </c>
      <c r="FO504" s="371">
        <f t="shared" si="1120"/>
        <v>0</v>
      </c>
      <c r="FP504" s="372">
        <f t="shared" si="1120"/>
        <v>0</v>
      </c>
      <c r="FQ504" s="424">
        <v>57</v>
      </c>
      <c r="FR504" s="425">
        <v>40</v>
      </c>
      <c r="FS504" s="371">
        <f t="shared" si="1121"/>
        <v>0</v>
      </c>
      <c r="FT504" s="372">
        <f t="shared" si="1121"/>
        <v>0</v>
      </c>
      <c r="FU504" s="426">
        <v>6.2</v>
      </c>
      <c r="FV504" s="425">
        <v>5.9</v>
      </c>
      <c r="FW504" s="371">
        <f t="shared" si="1122"/>
        <v>353.40000000000003</v>
      </c>
      <c r="FX504" s="372">
        <f t="shared" si="1122"/>
        <v>236</v>
      </c>
      <c r="FY504" s="426"/>
      <c r="FZ504" s="425"/>
      <c r="GA504" s="371">
        <f t="shared" si="1123"/>
        <v>0</v>
      </c>
      <c r="GB504" s="372">
        <f t="shared" si="1123"/>
        <v>0</v>
      </c>
      <c r="GC504" s="406">
        <f t="shared" si="1105"/>
        <v>218</v>
      </c>
      <c r="GD504" s="372">
        <f t="shared" si="1105"/>
        <v>167</v>
      </c>
      <c r="GE504" s="371">
        <f t="shared" si="1105"/>
        <v>0</v>
      </c>
      <c r="GF504" s="372">
        <f t="shared" si="1105"/>
        <v>0</v>
      </c>
      <c r="GG504" s="371">
        <f t="shared" si="1124"/>
        <v>916.9</v>
      </c>
      <c r="GH504" s="372">
        <f t="shared" si="1124"/>
        <v>757.1</v>
      </c>
      <c r="GI504" s="371" t="str">
        <f t="shared" si="1125"/>
        <v/>
      </c>
      <c r="GJ504" s="372" t="str">
        <f t="shared" si="1125"/>
        <v/>
      </c>
      <c r="GK504" s="406">
        <f t="shared" si="1106"/>
        <v>47</v>
      </c>
      <c r="GL504" s="372">
        <f t="shared" si="1106"/>
        <v>44</v>
      </c>
      <c r="GM504" s="371">
        <f t="shared" si="1106"/>
        <v>0</v>
      </c>
      <c r="GN504" s="372">
        <f t="shared" si="1106"/>
        <v>0</v>
      </c>
      <c r="GO504" s="371">
        <f t="shared" si="1126"/>
        <v>194.3</v>
      </c>
      <c r="GP504" s="372">
        <f t="shared" si="1126"/>
        <v>122.19999999999999</v>
      </c>
      <c r="GQ504" s="371">
        <f t="shared" si="1127"/>
        <v>0</v>
      </c>
      <c r="GR504" s="372">
        <f t="shared" si="1127"/>
        <v>0</v>
      </c>
      <c r="GS504" s="406">
        <f t="shared" si="1107"/>
        <v>265</v>
      </c>
      <c r="GT504" s="372">
        <f t="shared" si="1107"/>
        <v>211</v>
      </c>
      <c r="GU504" s="371">
        <f t="shared" si="1107"/>
        <v>0</v>
      </c>
      <c r="GV504" s="372">
        <f t="shared" si="1103"/>
        <v>0</v>
      </c>
      <c r="GW504" s="371">
        <f t="shared" si="1128"/>
        <v>1111.2</v>
      </c>
      <c r="GX504" s="372">
        <f t="shared" si="1128"/>
        <v>879.3</v>
      </c>
      <c r="GY504" s="371" t="str">
        <f t="shared" si="1128"/>
        <v/>
      </c>
      <c r="GZ504" s="372" t="str">
        <f t="shared" si="1113"/>
        <v/>
      </c>
      <c r="HA504" s="406">
        <f t="shared" si="1108"/>
        <v>0</v>
      </c>
      <c r="HB504" s="372">
        <f t="shared" si="1108"/>
        <v>0</v>
      </c>
      <c r="HC504" s="371">
        <f t="shared" si="1108"/>
        <v>0</v>
      </c>
      <c r="HD504" s="372">
        <f t="shared" si="1104"/>
        <v>0</v>
      </c>
      <c r="HE504" s="371" t="str">
        <f t="shared" si="1109"/>
        <v/>
      </c>
      <c r="HF504" s="372" t="str">
        <f t="shared" si="1109"/>
        <v/>
      </c>
      <c r="HG504" s="371" t="str">
        <f t="shared" si="1129"/>
        <v/>
      </c>
      <c r="HH504" s="372" t="str">
        <f t="shared" si="1129"/>
        <v/>
      </c>
      <c r="HI504" s="406">
        <f t="shared" si="1130"/>
        <v>1464.6000000000001</v>
      </c>
      <c r="HJ504" s="372">
        <f t="shared" si="1130"/>
        <v>1115.3</v>
      </c>
      <c r="HK504" s="371" t="str">
        <f t="shared" si="1131"/>
        <v/>
      </c>
      <c r="HL504" s="371" t="str">
        <f t="shared" si="1131"/>
        <v/>
      </c>
    </row>
    <row r="505" spans="1:220" ht="15">
      <c r="A505" s="501" t="s">
        <v>75</v>
      </c>
      <c r="B505" s="587" t="s">
        <v>71</v>
      </c>
      <c r="C505" s="588" t="s">
        <v>1069</v>
      </c>
      <c r="D505" s="499">
        <v>447582</v>
      </c>
      <c r="E505" s="502">
        <v>10</v>
      </c>
      <c r="F505" s="676">
        <v>144</v>
      </c>
      <c r="G505" s="420">
        <v>133</v>
      </c>
      <c r="H505" s="421">
        <v>15</v>
      </c>
      <c r="I505" s="422">
        <v>3</v>
      </c>
      <c r="J505" s="371">
        <f t="shared" si="1071"/>
        <v>129</v>
      </c>
      <c r="K505" s="372">
        <f t="shared" si="1072"/>
        <v>130</v>
      </c>
      <c r="L505" s="420">
        <v>60</v>
      </c>
      <c r="M505" s="371">
        <f t="shared" si="1073"/>
        <v>129</v>
      </c>
      <c r="N505" s="372">
        <f t="shared" si="1074"/>
        <v>130</v>
      </c>
      <c r="O505" s="371">
        <f t="shared" si="1075"/>
        <v>0</v>
      </c>
      <c r="P505" s="372">
        <f t="shared" si="1076"/>
        <v>0</v>
      </c>
      <c r="Q505" s="424">
        <v>10</v>
      </c>
      <c r="R505" s="425">
        <v>14</v>
      </c>
      <c r="S505" s="371">
        <f t="shared" si="1077"/>
        <v>0</v>
      </c>
      <c r="T505" s="372">
        <f t="shared" si="1078"/>
        <v>0</v>
      </c>
      <c r="U505" s="426">
        <v>0</v>
      </c>
      <c r="V505" s="425">
        <v>1</v>
      </c>
      <c r="W505" s="371">
        <f t="shared" si="1079"/>
        <v>0</v>
      </c>
      <c r="X505" s="372">
        <f t="shared" si="1080"/>
        <v>0</v>
      </c>
      <c r="Y505" s="426"/>
      <c r="Z505" s="425"/>
      <c r="AA505" s="371">
        <f t="shared" si="1081"/>
        <v>0</v>
      </c>
      <c r="AB505" s="372">
        <f t="shared" si="1082"/>
        <v>0</v>
      </c>
      <c r="AC505" s="358">
        <f t="shared" si="1083"/>
        <v>10</v>
      </c>
      <c r="AD505" s="372">
        <f t="shared" si="1084"/>
        <v>15</v>
      </c>
      <c r="AE505" s="358">
        <f t="shared" si="1085"/>
        <v>0</v>
      </c>
      <c r="AF505" s="372">
        <f t="shared" si="1086"/>
        <v>0</v>
      </c>
      <c r="AG505" s="427">
        <v>3.6</v>
      </c>
      <c r="AH505" s="420">
        <v>4</v>
      </c>
      <c r="AI505" s="371">
        <f t="shared" si="1087"/>
        <v>36</v>
      </c>
      <c r="AJ505" s="372">
        <f t="shared" si="1088"/>
        <v>56</v>
      </c>
      <c r="AK505" s="426">
        <v>0</v>
      </c>
      <c r="AL505" s="420">
        <v>3</v>
      </c>
      <c r="AM505" s="371">
        <f t="shared" si="1089"/>
        <v>0</v>
      </c>
      <c r="AN505" s="372">
        <f t="shared" si="1090"/>
        <v>3</v>
      </c>
      <c r="AO505" s="426"/>
      <c r="AP505" s="446"/>
      <c r="AQ505" s="371">
        <f t="shared" si="1091"/>
        <v>0</v>
      </c>
      <c r="AR505" s="372">
        <f t="shared" si="1092"/>
        <v>0</v>
      </c>
      <c r="AS505" s="371">
        <f t="shared" si="1093"/>
        <v>3.6</v>
      </c>
      <c r="AT505" s="372">
        <f t="shared" si="1094"/>
        <v>3.9333333333333331</v>
      </c>
      <c r="AU505" s="371">
        <f t="shared" si="1095"/>
        <v>36</v>
      </c>
      <c r="AV505" s="372">
        <f t="shared" si="1096"/>
        <v>59</v>
      </c>
      <c r="AW505" s="426"/>
      <c r="AX505" s="420"/>
      <c r="AY505" s="371">
        <f t="shared" si="1097"/>
        <v>0</v>
      </c>
      <c r="AZ505" s="372">
        <f t="shared" si="1098"/>
        <v>0</v>
      </c>
      <c r="BA505" s="426"/>
      <c r="BB505" s="420"/>
      <c r="BC505" s="371">
        <f t="shared" si="1099"/>
        <v>0</v>
      </c>
      <c r="BD505" s="372">
        <f t="shared" si="1100"/>
        <v>0</v>
      </c>
      <c r="BE505" s="421"/>
      <c r="BF505" s="420"/>
      <c r="BG505" s="371">
        <f t="shared" si="1154"/>
        <v>0</v>
      </c>
      <c r="BH505" s="372">
        <f t="shared" si="1154"/>
        <v>0</v>
      </c>
      <c r="BI505" s="371">
        <f t="shared" si="1155"/>
        <v>0</v>
      </c>
      <c r="BJ505" s="372">
        <f t="shared" si="1155"/>
        <v>0</v>
      </c>
      <c r="BK505" s="371">
        <f t="shared" si="1156"/>
        <v>0</v>
      </c>
      <c r="BL505" s="372">
        <f t="shared" si="1156"/>
        <v>0</v>
      </c>
      <c r="BM505" s="431">
        <v>34</v>
      </c>
      <c r="BN505" s="425">
        <v>51</v>
      </c>
      <c r="BO505" s="371">
        <f t="shared" si="1157"/>
        <v>0</v>
      </c>
      <c r="BP505" s="372">
        <f t="shared" si="1157"/>
        <v>0</v>
      </c>
      <c r="BQ505" s="426">
        <v>14</v>
      </c>
      <c r="BR505" s="425">
        <v>7</v>
      </c>
      <c r="BS505" s="371">
        <f t="shared" si="1158"/>
        <v>0</v>
      </c>
      <c r="BT505" s="372">
        <f t="shared" si="1158"/>
        <v>0</v>
      </c>
      <c r="BU505" s="426"/>
      <c r="BV505" s="425"/>
      <c r="BW505" s="371">
        <f t="shared" si="1166"/>
        <v>0</v>
      </c>
      <c r="BX505" s="423">
        <f t="shared" si="1170"/>
        <v>0</v>
      </c>
      <c r="BY505" s="358">
        <f t="shared" si="1168"/>
        <v>48</v>
      </c>
      <c r="BZ505" s="372">
        <f t="shared" si="1168"/>
        <v>58</v>
      </c>
      <c r="CA505" s="358">
        <f t="shared" si="1169"/>
        <v>0</v>
      </c>
      <c r="CB505" s="372">
        <f t="shared" si="1169"/>
        <v>0</v>
      </c>
      <c r="CC505" s="427">
        <v>3.9</v>
      </c>
      <c r="CD505" s="420">
        <v>3.5</v>
      </c>
      <c r="CE505" s="371">
        <f t="shared" si="1139"/>
        <v>132.6</v>
      </c>
      <c r="CF505" s="372">
        <f t="shared" si="1139"/>
        <v>178.5</v>
      </c>
      <c r="CG505" s="426">
        <v>4.5999999999999996</v>
      </c>
      <c r="CH505" s="420">
        <v>4.4000000000000004</v>
      </c>
      <c r="CI505" s="371">
        <f t="shared" si="1159"/>
        <v>64.399999999999991</v>
      </c>
      <c r="CJ505" s="372">
        <f t="shared" si="1159"/>
        <v>30.800000000000004</v>
      </c>
      <c r="CK505" s="426"/>
      <c r="CL505" s="446"/>
      <c r="CM505" s="371">
        <f t="shared" si="1160"/>
        <v>0</v>
      </c>
      <c r="CN505" s="372">
        <f t="shared" si="1160"/>
        <v>0</v>
      </c>
      <c r="CO505" s="371">
        <f t="shared" si="1161"/>
        <v>4.104166666666667</v>
      </c>
      <c r="CP505" s="372">
        <f t="shared" si="1161"/>
        <v>3.6086206896551727</v>
      </c>
      <c r="CQ505" s="371">
        <f t="shared" si="1162"/>
        <v>197</v>
      </c>
      <c r="CR505" s="372">
        <f t="shared" si="1162"/>
        <v>209.3</v>
      </c>
      <c r="CS505" s="426"/>
      <c r="CT505" s="420"/>
      <c r="CU505" s="371">
        <f t="shared" si="1140"/>
        <v>0</v>
      </c>
      <c r="CV505" s="372">
        <f t="shared" si="1140"/>
        <v>0</v>
      </c>
      <c r="CW505" s="426"/>
      <c r="CX505" s="420"/>
      <c r="CY505" s="371">
        <f t="shared" si="1163"/>
        <v>0</v>
      </c>
      <c r="CZ505" s="372">
        <f t="shared" si="1163"/>
        <v>0</v>
      </c>
      <c r="DA505" s="421"/>
      <c r="DB505" s="420"/>
      <c r="DC505" s="371">
        <f t="shared" si="1141"/>
        <v>0</v>
      </c>
      <c r="DD505" s="372">
        <f t="shared" si="1141"/>
        <v>0</v>
      </c>
      <c r="DE505" s="371">
        <f t="shared" si="1142"/>
        <v>0</v>
      </c>
      <c r="DF505" s="372">
        <f t="shared" si="1142"/>
        <v>0</v>
      </c>
      <c r="DG505" s="371">
        <f t="shared" si="1143"/>
        <v>0</v>
      </c>
      <c r="DH505" s="372">
        <f t="shared" si="1143"/>
        <v>0</v>
      </c>
      <c r="DI505" s="371">
        <f t="shared" si="1144"/>
        <v>58</v>
      </c>
      <c r="DJ505" s="372">
        <f t="shared" si="1144"/>
        <v>73</v>
      </c>
      <c r="DK505" s="371">
        <f t="shared" si="1144"/>
        <v>0</v>
      </c>
      <c r="DL505" s="372">
        <f t="shared" si="1144"/>
        <v>0</v>
      </c>
      <c r="DM505" s="371">
        <f t="shared" si="1145"/>
        <v>4.0172413793103452</v>
      </c>
      <c r="DN505" s="372">
        <f t="shared" si="1145"/>
        <v>3.6753424657534248</v>
      </c>
      <c r="DO505" s="371">
        <f t="shared" si="1146"/>
        <v>233.00000000000003</v>
      </c>
      <c r="DP505" s="372">
        <f t="shared" si="1146"/>
        <v>268.3</v>
      </c>
      <c r="DQ505" s="371">
        <f t="shared" si="1147"/>
        <v>0</v>
      </c>
      <c r="DR505" s="372">
        <f t="shared" si="1147"/>
        <v>0</v>
      </c>
      <c r="DS505" s="371">
        <f t="shared" si="1148"/>
        <v>0</v>
      </c>
      <c r="DT505" s="372">
        <f t="shared" si="1148"/>
        <v>0</v>
      </c>
      <c r="DU505" s="424">
        <v>36</v>
      </c>
      <c r="DV505" s="425">
        <v>30</v>
      </c>
      <c r="DW505" s="371">
        <f t="shared" si="1149"/>
        <v>0</v>
      </c>
      <c r="DX505" s="372">
        <f t="shared" si="1149"/>
        <v>0</v>
      </c>
      <c r="DY505" s="426">
        <v>20</v>
      </c>
      <c r="DZ505" s="425">
        <v>14</v>
      </c>
      <c r="EA505" s="371">
        <f t="shared" si="1150"/>
        <v>0</v>
      </c>
      <c r="EB505" s="372">
        <f t="shared" si="1150"/>
        <v>0</v>
      </c>
      <c r="EC505" s="426"/>
      <c r="ED505" s="425"/>
      <c r="EE505" s="371">
        <f t="shared" si="1151"/>
        <v>0</v>
      </c>
      <c r="EF505" s="372">
        <f t="shared" si="1151"/>
        <v>0</v>
      </c>
      <c r="EG505" s="358">
        <f t="shared" si="1152"/>
        <v>56</v>
      </c>
      <c r="EH505" s="372">
        <f t="shared" si="1152"/>
        <v>44</v>
      </c>
      <c r="EI505" s="358">
        <f t="shared" si="1153"/>
        <v>0</v>
      </c>
      <c r="EJ505" s="372">
        <f t="shared" si="1153"/>
        <v>0</v>
      </c>
      <c r="EK505" s="427">
        <v>4.5</v>
      </c>
      <c r="EL505" s="420">
        <v>4.4000000000000004</v>
      </c>
      <c r="EM505" s="371">
        <f t="shared" si="1164"/>
        <v>162</v>
      </c>
      <c r="EN505" s="372">
        <f t="shared" si="1164"/>
        <v>132</v>
      </c>
      <c r="EO505" s="426">
        <v>3.2</v>
      </c>
      <c r="EP505" s="420">
        <v>4.4000000000000004</v>
      </c>
      <c r="EQ505" s="371">
        <f t="shared" si="1165"/>
        <v>64</v>
      </c>
      <c r="ER505" s="372">
        <f t="shared" si="1165"/>
        <v>61.600000000000009</v>
      </c>
      <c r="ES505" s="426"/>
      <c r="ET505" s="446"/>
      <c r="EU505" s="371">
        <f t="shared" si="1101"/>
        <v>0</v>
      </c>
      <c r="EV505" s="372">
        <f t="shared" si="1102"/>
        <v>0</v>
      </c>
      <c r="EW505" s="371">
        <f t="shared" si="1114"/>
        <v>4.0357142857142856</v>
      </c>
      <c r="EX505" s="372">
        <f t="shared" si="1114"/>
        <v>4.4000000000000004</v>
      </c>
      <c r="EY505" s="371">
        <f t="shared" si="1115"/>
        <v>226</v>
      </c>
      <c r="EZ505" s="372">
        <f t="shared" si="1115"/>
        <v>193.60000000000002</v>
      </c>
      <c r="FA505" s="426"/>
      <c r="FB505" s="420"/>
      <c r="FC505" s="371">
        <f t="shared" si="1116"/>
        <v>0</v>
      </c>
      <c r="FD505" s="372">
        <f t="shared" si="1116"/>
        <v>0</v>
      </c>
      <c r="FE505" s="426"/>
      <c r="FF505" s="420"/>
      <c r="FG505" s="371">
        <f t="shared" si="1117"/>
        <v>0</v>
      </c>
      <c r="FH505" s="372">
        <f t="shared" si="1117"/>
        <v>0</v>
      </c>
      <c r="FI505" s="421"/>
      <c r="FJ505" s="420"/>
      <c r="FK505" s="371">
        <f t="shared" si="1118"/>
        <v>0</v>
      </c>
      <c r="FL505" s="372">
        <f t="shared" si="1118"/>
        <v>0</v>
      </c>
      <c r="FM505" s="371">
        <f t="shared" si="1119"/>
        <v>0</v>
      </c>
      <c r="FN505" s="372">
        <f t="shared" si="1119"/>
        <v>0</v>
      </c>
      <c r="FO505" s="371">
        <f t="shared" si="1120"/>
        <v>0</v>
      </c>
      <c r="FP505" s="372">
        <f t="shared" si="1120"/>
        <v>0</v>
      </c>
      <c r="FQ505" s="424">
        <v>15</v>
      </c>
      <c r="FR505" s="425">
        <v>13</v>
      </c>
      <c r="FS505" s="371">
        <f t="shared" si="1121"/>
        <v>0</v>
      </c>
      <c r="FT505" s="372">
        <f t="shared" si="1121"/>
        <v>0</v>
      </c>
      <c r="FU505" s="426">
        <v>6.6</v>
      </c>
      <c r="FV505" s="425">
        <v>5.5</v>
      </c>
      <c r="FW505" s="371">
        <f t="shared" si="1122"/>
        <v>99</v>
      </c>
      <c r="FX505" s="372">
        <f t="shared" si="1122"/>
        <v>71.5</v>
      </c>
      <c r="FY505" s="426"/>
      <c r="FZ505" s="425"/>
      <c r="GA505" s="371">
        <f t="shared" si="1123"/>
        <v>0</v>
      </c>
      <c r="GB505" s="372">
        <f t="shared" si="1123"/>
        <v>0</v>
      </c>
      <c r="GC505" s="406">
        <f t="shared" si="1105"/>
        <v>80</v>
      </c>
      <c r="GD505" s="372">
        <f t="shared" si="1105"/>
        <v>95</v>
      </c>
      <c r="GE505" s="371">
        <f t="shared" si="1105"/>
        <v>0</v>
      </c>
      <c r="GF505" s="372">
        <f t="shared" si="1105"/>
        <v>0</v>
      </c>
      <c r="GG505" s="371">
        <f t="shared" si="1124"/>
        <v>330.6</v>
      </c>
      <c r="GH505" s="372">
        <f t="shared" si="1124"/>
        <v>366.5</v>
      </c>
      <c r="GI505" s="371" t="str">
        <f t="shared" si="1125"/>
        <v/>
      </c>
      <c r="GJ505" s="372" t="str">
        <f t="shared" si="1125"/>
        <v/>
      </c>
      <c r="GK505" s="406">
        <f t="shared" si="1106"/>
        <v>34</v>
      </c>
      <c r="GL505" s="372">
        <f t="shared" si="1106"/>
        <v>22</v>
      </c>
      <c r="GM505" s="371">
        <f t="shared" si="1106"/>
        <v>0</v>
      </c>
      <c r="GN505" s="372">
        <f t="shared" si="1106"/>
        <v>0</v>
      </c>
      <c r="GO505" s="371">
        <f t="shared" si="1126"/>
        <v>128.39999999999998</v>
      </c>
      <c r="GP505" s="372">
        <f t="shared" si="1126"/>
        <v>95.4</v>
      </c>
      <c r="GQ505" s="371">
        <f t="shared" si="1127"/>
        <v>0</v>
      </c>
      <c r="GR505" s="372">
        <f t="shared" si="1127"/>
        <v>0</v>
      </c>
      <c r="GS505" s="406">
        <f t="shared" si="1107"/>
        <v>114</v>
      </c>
      <c r="GT505" s="372">
        <f t="shared" si="1107"/>
        <v>117</v>
      </c>
      <c r="GU505" s="371">
        <f t="shared" si="1107"/>
        <v>0</v>
      </c>
      <c r="GV505" s="372">
        <f t="shared" si="1103"/>
        <v>0</v>
      </c>
      <c r="GW505" s="371">
        <f t="shared" si="1128"/>
        <v>459</v>
      </c>
      <c r="GX505" s="372">
        <f t="shared" si="1128"/>
        <v>461.9</v>
      </c>
      <c r="GY505" s="371" t="str">
        <f t="shared" si="1128"/>
        <v/>
      </c>
      <c r="GZ505" s="372" t="str">
        <f t="shared" si="1113"/>
        <v/>
      </c>
      <c r="HA505" s="406">
        <f t="shared" si="1108"/>
        <v>0</v>
      </c>
      <c r="HB505" s="372">
        <f t="shared" si="1108"/>
        <v>0</v>
      </c>
      <c r="HC505" s="371">
        <f t="shared" si="1108"/>
        <v>0</v>
      </c>
      <c r="HD505" s="372">
        <f t="shared" si="1104"/>
        <v>0</v>
      </c>
      <c r="HE505" s="371" t="str">
        <f t="shared" si="1109"/>
        <v/>
      </c>
      <c r="HF505" s="372" t="str">
        <f t="shared" si="1109"/>
        <v/>
      </c>
      <c r="HG505" s="371" t="str">
        <f t="shared" si="1129"/>
        <v/>
      </c>
      <c r="HH505" s="372" t="str">
        <f t="shared" si="1129"/>
        <v/>
      </c>
      <c r="HI505" s="406">
        <f t="shared" si="1130"/>
        <v>558</v>
      </c>
      <c r="HJ505" s="372">
        <f t="shared" si="1130"/>
        <v>533.40000000000009</v>
      </c>
      <c r="HK505" s="371" t="str">
        <f t="shared" si="1131"/>
        <v/>
      </c>
      <c r="HL505" s="371" t="str">
        <f t="shared" si="1131"/>
        <v/>
      </c>
    </row>
    <row r="506" spans="1:220" ht="15">
      <c r="A506" s="501" t="s">
        <v>75</v>
      </c>
      <c r="B506" s="589" t="s">
        <v>68</v>
      </c>
      <c r="C506" s="590" t="s">
        <v>1069</v>
      </c>
      <c r="D506" s="499">
        <v>443492</v>
      </c>
      <c r="E506" s="502">
        <v>10</v>
      </c>
      <c r="F506" s="676">
        <v>273</v>
      </c>
      <c r="G506" s="420">
        <v>281</v>
      </c>
      <c r="H506" s="421">
        <v>35</v>
      </c>
      <c r="I506" s="422">
        <v>41</v>
      </c>
      <c r="J506" s="371">
        <f t="shared" si="1071"/>
        <v>238</v>
      </c>
      <c r="K506" s="372">
        <f t="shared" si="1072"/>
        <v>240</v>
      </c>
      <c r="L506" s="420">
        <v>60</v>
      </c>
      <c r="M506" s="371">
        <f t="shared" si="1073"/>
        <v>238</v>
      </c>
      <c r="N506" s="372">
        <f t="shared" si="1074"/>
        <v>240</v>
      </c>
      <c r="O506" s="371">
        <f t="shared" si="1075"/>
        <v>0</v>
      </c>
      <c r="P506" s="372">
        <f t="shared" si="1076"/>
        <v>0</v>
      </c>
      <c r="Q506" s="424">
        <v>23</v>
      </c>
      <c r="R506" s="425">
        <v>26</v>
      </c>
      <c r="S506" s="371">
        <f t="shared" si="1077"/>
        <v>0</v>
      </c>
      <c r="T506" s="372">
        <f t="shared" si="1078"/>
        <v>0</v>
      </c>
      <c r="U506" s="426">
        <v>0</v>
      </c>
      <c r="V506" s="425"/>
      <c r="W506" s="371">
        <f t="shared" si="1079"/>
        <v>0</v>
      </c>
      <c r="X506" s="372">
        <f t="shared" si="1080"/>
        <v>0</v>
      </c>
      <c r="Y506" s="426"/>
      <c r="Z506" s="425"/>
      <c r="AA506" s="371">
        <f t="shared" si="1081"/>
        <v>0</v>
      </c>
      <c r="AB506" s="372">
        <f t="shared" si="1082"/>
        <v>0</v>
      </c>
      <c r="AC506" s="358">
        <f t="shared" si="1083"/>
        <v>23</v>
      </c>
      <c r="AD506" s="372">
        <f t="shared" si="1084"/>
        <v>26</v>
      </c>
      <c r="AE506" s="358">
        <f t="shared" si="1085"/>
        <v>0</v>
      </c>
      <c r="AF506" s="372">
        <f t="shared" si="1086"/>
        <v>0</v>
      </c>
      <c r="AG506" s="427">
        <v>3.1</v>
      </c>
      <c r="AH506" s="420">
        <v>3.4</v>
      </c>
      <c r="AI506" s="371">
        <f t="shared" si="1087"/>
        <v>71.3</v>
      </c>
      <c r="AJ506" s="372">
        <f t="shared" si="1088"/>
        <v>88.399999999999991</v>
      </c>
      <c r="AK506" s="426">
        <v>0</v>
      </c>
      <c r="AL506" s="420"/>
      <c r="AM506" s="371">
        <f t="shared" si="1089"/>
        <v>0</v>
      </c>
      <c r="AN506" s="372">
        <f t="shared" si="1090"/>
        <v>0</v>
      </c>
      <c r="AO506" s="426"/>
      <c r="AP506" s="446"/>
      <c r="AQ506" s="371">
        <f t="shared" si="1091"/>
        <v>0</v>
      </c>
      <c r="AR506" s="372">
        <f t="shared" si="1092"/>
        <v>0</v>
      </c>
      <c r="AS506" s="371">
        <f t="shared" si="1093"/>
        <v>3.1</v>
      </c>
      <c r="AT506" s="372">
        <f t="shared" si="1094"/>
        <v>3.3999999999999995</v>
      </c>
      <c r="AU506" s="371">
        <f t="shared" si="1095"/>
        <v>71.3</v>
      </c>
      <c r="AV506" s="372">
        <f t="shared" si="1096"/>
        <v>88.399999999999991</v>
      </c>
      <c r="AW506" s="426"/>
      <c r="AX506" s="420"/>
      <c r="AY506" s="371">
        <f t="shared" si="1097"/>
        <v>0</v>
      </c>
      <c r="AZ506" s="372">
        <f t="shared" si="1098"/>
        <v>0</v>
      </c>
      <c r="BA506" s="426"/>
      <c r="BB506" s="420"/>
      <c r="BC506" s="371">
        <f t="shared" si="1099"/>
        <v>0</v>
      </c>
      <c r="BD506" s="372">
        <f t="shared" si="1100"/>
        <v>0</v>
      </c>
      <c r="BE506" s="421"/>
      <c r="BF506" s="420"/>
      <c r="BG506" s="371">
        <f t="shared" si="1154"/>
        <v>0</v>
      </c>
      <c r="BH506" s="372">
        <f t="shared" si="1154"/>
        <v>0</v>
      </c>
      <c r="BI506" s="371">
        <f t="shared" si="1155"/>
        <v>0</v>
      </c>
      <c r="BJ506" s="372">
        <f t="shared" si="1155"/>
        <v>0</v>
      </c>
      <c r="BK506" s="371">
        <f t="shared" si="1156"/>
        <v>0</v>
      </c>
      <c r="BL506" s="372">
        <f t="shared" si="1156"/>
        <v>0</v>
      </c>
      <c r="BM506" s="431">
        <v>53</v>
      </c>
      <c r="BN506" s="425">
        <v>55</v>
      </c>
      <c r="BO506" s="371">
        <f t="shared" si="1157"/>
        <v>0</v>
      </c>
      <c r="BP506" s="372">
        <f t="shared" si="1157"/>
        <v>0</v>
      </c>
      <c r="BQ506" s="426">
        <v>6</v>
      </c>
      <c r="BR506" s="425">
        <v>18</v>
      </c>
      <c r="BS506" s="371">
        <f t="shared" si="1158"/>
        <v>0</v>
      </c>
      <c r="BT506" s="372">
        <f t="shared" si="1158"/>
        <v>0</v>
      </c>
      <c r="BU506" s="426"/>
      <c r="BV506" s="425"/>
      <c r="BW506" s="371">
        <f t="shared" si="1166"/>
        <v>0</v>
      </c>
      <c r="BX506" s="423">
        <f t="shared" si="1170"/>
        <v>0</v>
      </c>
      <c r="BY506" s="358">
        <f t="shared" si="1168"/>
        <v>59</v>
      </c>
      <c r="BZ506" s="372">
        <f t="shared" si="1168"/>
        <v>73</v>
      </c>
      <c r="CA506" s="358">
        <f t="shared" si="1169"/>
        <v>0</v>
      </c>
      <c r="CB506" s="372">
        <f t="shared" si="1169"/>
        <v>0</v>
      </c>
      <c r="CC506" s="427">
        <v>3.6</v>
      </c>
      <c r="CD506" s="420">
        <v>3.5</v>
      </c>
      <c r="CE506" s="371">
        <f t="shared" si="1139"/>
        <v>190.8</v>
      </c>
      <c r="CF506" s="372">
        <f t="shared" si="1139"/>
        <v>192.5</v>
      </c>
      <c r="CG506" s="426">
        <v>3.7</v>
      </c>
      <c r="CH506" s="420">
        <v>4.4000000000000004</v>
      </c>
      <c r="CI506" s="371">
        <f t="shared" si="1159"/>
        <v>22.200000000000003</v>
      </c>
      <c r="CJ506" s="372">
        <f t="shared" si="1159"/>
        <v>79.2</v>
      </c>
      <c r="CK506" s="426"/>
      <c r="CL506" s="446"/>
      <c r="CM506" s="371">
        <f t="shared" si="1160"/>
        <v>0</v>
      </c>
      <c r="CN506" s="372">
        <f t="shared" si="1160"/>
        <v>0</v>
      </c>
      <c r="CO506" s="371">
        <f t="shared" si="1161"/>
        <v>3.6101694915254239</v>
      </c>
      <c r="CP506" s="372">
        <f t="shared" si="1161"/>
        <v>3.7219178082191777</v>
      </c>
      <c r="CQ506" s="371">
        <f t="shared" si="1162"/>
        <v>213</v>
      </c>
      <c r="CR506" s="372">
        <f t="shared" si="1162"/>
        <v>271.7</v>
      </c>
      <c r="CS506" s="426"/>
      <c r="CT506" s="420"/>
      <c r="CU506" s="371">
        <f t="shared" si="1140"/>
        <v>0</v>
      </c>
      <c r="CV506" s="372">
        <f t="shared" si="1140"/>
        <v>0</v>
      </c>
      <c r="CW506" s="426"/>
      <c r="CX506" s="420"/>
      <c r="CY506" s="371">
        <f t="shared" si="1163"/>
        <v>0</v>
      </c>
      <c r="CZ506" s="372">
        <f t="shared" si="1163"/>
        <v>0</v>
      </c>
      <c r="DA506" s="421"/>
      <c r="DB506" s="420"/>
      <c r="DC506" s="371">
        <f t="shared" si="1141"/>
        <v>0</v>
      </c>
      <c r="DD506" s="372">
        <f t="shared" si="1141"/>
        <v>0</v>
      </c>
      <c r="DE506" s="371">
        <f t="shared" si="1142"/>
        <v>0</v>
      </c>
      <c r="DF506" s="372">
        <f t="shared" si="1142"/>
        <v>0</v>
      </c>
      <c r="DG506" s="371">
        <f t="shared" si="1143"/>
        <v>0</v>
      </c>
      <c r="DH506" s="372">
        <f t="shared" si="1143"/>
        <v>0</v>
      </c>
      <c r="DI506" s="371">
        <f t="shared" si="1144"/>
        <v>82</v>
      </c>
      <c r="DJ506" s="372">
        <f t="shared" si="1144"/>
        <v>99</v>
      </c>
      <c r="DK506" s="371">
        <f t="shared" si="1144"/>
        <v>0</v>
      </c>
      <c r="DL506" s="372">
        <f t="shared" si="1144"/>
        <v>0</v>
      </c>
      <c r="DM506" s="371">
        <f t="shared" si="1145"/>
        <v>3.4670731707317075</v>
      </c>
      <c r="DN506" s="372">
        <f t="shared" si="1145"/>
        <v>3.6373737373737369</v>
      </c>
      <c r="DO506" s="371">
        <f t="shared" si="1146"/>
        <v>284.3</v>
      </c>
      <c r="DP506" s="372">
        <f t="shared" si="1146"/>
        <v>360.09999999999997</v>
      </c>
      <c r="DQ506" s="371">
        <f t="shared" si="1147"/>
        <v>0</v>
      </c>
      <c r="DR506" s="372">
        <f t="shared" si="1147"/>
        <v>0</v>
      </c>
      <c r="DS506" s="371">
        <f t="shared" si="1148"/>
        <v>0</v>
      </c>
      <c r="DT506" s="372">
        <f t="shared" si="1148"/>
        <v>0</v>
      </c>
      <c r="DU506" s="424">
        <v>100</v>
      </c>
      <c r="DV506" s="425">
        <v>98</v>
      </c>
      <c r="DW506" s="371">
        <f t="shared" si="1149"/>
        <v>0</v>
      </c>
      <c r="DX506" s="372">
        <f t="shared" si="1149"/>
        <v>0</v>
      </c>
      <c r="DY506" s="426">
        <v>17</v>
      </c>
      <c r="DZ506" s="425">
        <v>15</v>
      </c>
      <c r="EA506" s="371">
        <f t="shared" si="1150"/>
        <v>0</v>
      </c>
      <c r="EB506" s="372">
        <f t="shared" si="1150"/>
        <v>0</v>
      </c>
      <c r="EC506" s="426"/>
      <c r="ED506" s="425"/>
      <c r="EE506" s="371">
        <f t="shared" si="1151"/>
        <v>0</v>
      </c>
      <c r="EF506" s="372">
        <f t="shared" si="1151"/>
        <v>0</v>
      </c>
      <c r="EG506" s="358">
        <f t="shared" si="1152"/>
        <v>117</v>
      </c>
      <c r="EH506" s="372">
        <f t="shared" si="1152"/>
        <v>113</v>
      </c>
      <c r="EI506" s="358">
        <f t="shared" si="1153"/>
        <v>0</v>
      </c>
      <c r="EJ506" s="372">
        <f t="shared" si="1153"/>
        <v>0</v>
      </c>
      <c r="EK506" s="427">
        <v>4.8</v>
      </c>
      <c r="EL506" s="420">
        <v>4.2</v>
      </c>
      <c r="EM506" s="371">
        <f t="shared" si="1164"/>
        <v>480</v>
      </c>
      <c r="EN506" s="372">
        <f t="shared" si="1164"/>
        <v>411.6</v>
      </c>
      <c r="EO506" s="426">
        <v>4.4000000000000004</v>
      </c>
      <c r="EP506" s="420">
        <v>3.6</v>
      </c>
      <c r="EQ506" s="371">
        <f t="shared" si="1165"/>
        <v>74.800000000000011</v>
      </c>
      <c r="ER506" s="372">
        <f t="shared" si="1165"/>
        <v>54</v>
      </c>
      <c r="ES506" s="426"/>
      <c r="ET506" s="446"/>
      <c r="EU506" s="371">
        <f t="shared" si="1101"/>
        <v>0</v>
      </c>
      <c r="EV506" s="372">
        <f t="shared" si="1102"/>
        <v>0</v>
      </c>
      <c r="EW506" s="371">
        <f t="shared" si="1114"/>
        <v>4.7418803418803419</v>
      </c>
      <c r="EX506" s="372">
        <f t="shared" si="1114"/>
        <v>4.1203539823008848</v>
      </c>
      <c r="EY506" s="371">
        <f t="shared" si="1115"/>
        <v>554.79999999999995</v>
      </c>
      <c r="EZ506" s="372">
        <f t="shared" si="1115"/>
        <v>465.59999999999997</v>
      </c>
      <c r="FA506" s="426"/>
      <c r="FB506" s="420"/>
      <c r="FC506" s="371">
        <f t="shared" si="1116"/>
        <v>0</v>
      </c>
      <c r="FD506" s="372">
        <f t="shared" si="1116"/>
        <v>0</v>
      </c>
      <c r="FE506" s="426"/>
      <c r="FF506" s="420"/>
      <c r="FG506" s="371">
        <f t="shared" si="1117"/>
        <v>0</v>
      </c>
      <c r="FH506" s="372">
        <f t="shared" si="1117"/>
        <v>0</v>
      </c>
      <c r="FI506" s="421"/>
      <c r="FJ506" s="420"/>
      <c r="FK506" s="371">
        <f t="shared" si="1118"/>
        <v>0</v>
      </c>
      <c r="FL506" s="372">
        <f t="shared" si="1118"/>
        <v>0</v>
      </c>
      <c r="FM506" s="371">
        <f t="shared" si="1119"/>
        <v>0</v>
      </c>
      <c r="FN506" s="372">
        <f t="shared" si="1119"/>
        <v>0</v>
      </c>
      <c r="FO506" s="371">
        <f t="shared" si="1120"/>
        <v>0</v>
      </c>
      <c r="FP506" s="372">
        <f t="shared" si="1120"/>
        <v>0</v>
      </c>
      <c r="FQ506" s="424">
        <v>39</v>
      </c>
      <c r="FR506" s="425">
        <v>28</v>
      </c>
      <c r="FS506" s="371">
        <f t="shared" si="1121"/>
        <v>0</v>
      </c>
      <c r="FT506" s="372">
        <f t="shared" si="1121"/>
        <v>0</v>
      </c>
      <c r="FU506" s="426">
        <v>5.8</v>
      </c>
      <c r="FV506" s="425">
        <v>7.5</v>
      </c>
      <c r="FW506" s="371">
        <f t="shared" si="1122"/>
        <v>226.2</v>
      </c>
      <c r="FX506" s="372">
        <f t="shared" si="1122"/>
        <v>210</v>
      </c>
      <c r="FY506" s="426"/>
      <c r="FZ506" s="425"/>
      <c r="GA506" s="371">
        <f t="shared" si="1123"/>
        <v>0</v>
      </c>
      <c r="GB506" s="372">
        <f t="shared" si="1123"/>
        <v>0</v>
      </c>
      <c r="GC506" s="406">
        <f t="shared" si="1105"/>
        <v>176</v>
      </c>
      <c r="GD506" s="372">
        <f t="shared" si="1105"/>
        <v>179</v>
      </c>
      <c r="GE506" s="371">
        <f t="shared" si="1105"/>
        <v>0</v>
      </c>
      <c r="GF506" s="372">
        <f t="shared" si="1105"/>
        <v>0</v>
      </c>
      <c r="GG506" s="371">
        <f t="shared" si="1124"/>
        <v>742.1</v>
      </c>
      <c r="GH506" s="372">
        <f t="shared" si="1124"/>
        <v>692.5</v>
      </c>
      <c r="GI506" s="371" t="str">
        <f t="shared" si="1125"/>
        <v/>
      </c>
      <c r="GJ506" s="372" t="str">
        <f t="shared" si="1125"/>
        <v/>
      </c>
      <c r="GK506" s="406">
        <f t="shared" si="1106"/>
        <v>23</v>
      </c>
      <c r="GL506" s="372">
        <f t="shared" si="1106"/>
        <v>33</v>
      </c>
      <c r="GM506" s="371">
        <f t="shared" si="1106"/>
        <v>0</v>
      </c>
      <c r="GN506" s="372">
        <f t="shared" si="1106"/>
        <v>0</v>
      </c>
      <c r="GO506" s="371">
        <f t="shared" si="1126"/>
        <v>97.000000000000014</v>
      </c>
      <c r="GP506" s="372">
        <f t="shared" si="1126"/>
        <v>133.19999999999999</v>
      </c>
      <c r="GQ506" s="371">
        <f t="shared" si="1127"/>
        <v>0</v>
      </c>
      <c r="GR506" s="372">
        <f t="shared" si="1127"/>
        <v>0</v>
      </c>
      <c r="GS506" s="406">
        <f t="shared" si="1107"/>
        <v>199</v>
      </c>
      <c r="GT506" s="372">
        <f t="shared" si="1107"/>
        <v>212</v>
      </c>
      <c r="GU506" s="371">
        <f t="shared" si="1107"/>
        <v>0</v>
      </c>
      <c r="GV506" s="372">
        <f t="shared" si="1103"/>
        <v>0</v>
      </c>
      <c r="GW506" s="371">
        <f t="shared" si="1128"/>
        <v>839.1</v>
      </c>
      <c r="GX506" s="372">
        <f t="shared" si="1128"/>
        <v>825.7</v>
      </c>
      <c r="GY506" s="371" t="str">
        <f t="shared" si="1128"/>
        <v/>
      </c>
      <c r="GZ506" s="372" t="str">
        <f t="shared" si="1113"/>
        <v/>
      </c>
      <c r="HA506" s="406">
        <f t="shared" si="1108"/>
        <v>0</v>
      </c>
      <c r="HB506" s="372">
        <f t="shared" si="1108"/>
        <v>0</v>
      </c>
      <c r="HC506" s="371">
        <f t="shared" si="1108"/>
        <v>0</v>
      </c>
      <c r="HD506" s="372">
        <f t="shared" si="1104"/>
        <v>0</v>
      </c>
      <c r="HE506" s="371" t="str">
        <f t="shared" si="1109"/>
        <v/>
      </c>
      <c r="HF506" s="372" t="str">
        <f t="shared" si="1109"/>
        <v/>
      </c>
      <c r="HG506" s="371" t="str">
        <f t="shared" si="1129"/>
        <v/>
      </c>
      <c r="HH506" s="372" t="str">
        <f t="shared" si="1129"/>
        <v/>
      </c>
      <c r="HI506" s="406">
        <f t="shared" si="1130"/>
        <v>1065.3</v>
      </c>
      <c r="HJ506" s="372">
        <f t="shared" si="1130"/>
        <v>1035.6999999999998</v>
      </c>
      <c r="HK506" s="371" t="str">
        <f t="shared" si="1131"/>
        <v/>
      </c>
      <c r="HL506" s="371" t="str">
        <f t="shared" si="1131"/>
        <v/>
      </c>
    </row>
    <row r="507" spans="1:220" ht="15">
      <c r="A507" s="501" t="s">
        <v>75</v>
      </c>
      <c r="B507" s="501" t="s">
        <v>73</v>
      </c>
      <c r="C507" s="49"/>
      <c r="D507" s="499">
        <v>237817</v>
      </c>
      <c r="E507" s="502">
        <v>10</v>
      </c>
      <c r="F507" s="676">
        <v>270</v>
      </c>
      <c r="G507" s="420">
        <v>225</v>
      </c>
      <c r="H507" s="421">
        <v>7</v>
      </c>
      <c r="I507" s="422">
        <v>4</v>
      </c>
      <c r="J507" s="371">
        <f t="shared" si="1071"/>
        <v>263</v>
      </c>
      <c r="K507" s="372">
        <f t="shared" si="1072"/>
        <v>221</v>
      </c>
      <c r="L507" s="420">
        <v>60</v>
      </c>
      <c r="M507" s="371">
        <f t="shared" si="1073"/>
        <v>263</v>
      </c>
      <c r="N507" s="372">
        <f t="shared" si="1074"/>
        <v>221</v>
      </c>
      <c r="O507" s="371">
        <f t="shared" si="1075"/>
        <v>0</v>
      </c>
      <c r="P507" s="372">
        <f t="shared" si="1076"/>
        <v>0</v>
      </c>
      <c r="Q507" s="424">
        <v>32</v>
      </c>
      <c r="R507" s="425">
        <v>31</v>
      </c>
      <c r="S507" s="371">
        <f t="shared" si="1077"/>
        <v>0</v>
      </c>
      <c r="T507" s="372">
        <f t="shared" si="1078"/>
        <v>0</v>
      </c>
      <c r="U507" s="426">
        <v>2</v>
      </c>
      <c r="V507" s="425">
        <v>4</v>
      </c>
      <c r="W507" s="371">
        <f t="shared" si="1079"/>
        <v>0</v>
      </c>
      <c r="X507" s="372">
        <f t="shared" si="1080"/>
        <v>0</v>
      </c>
      <c r="Y507" s="426"/>
      <c r="Z507" s="425"/>
      <c r="AA507" s="371">
        <f t="shared" si="1081"/>
        <v>0</v>
      </c>
      <c r="AB507" s="372">
        <f t="shared" si="1082"/>
        <v>0</v>
      </c>
      <c r="AC507" s="358">
        <f t="shared" si="1083"/>
        <v>34</v>
      </c>
      <c r="AD507" s="372">
        <f t="shared" si="1084"/>
        <v>35</v>
      </c>
      <c r="AE507" s="358">
        <f t="shared" si="1085"/>
        <v>0</v>
      </c>
      <c r="AF507" s="372">
        <f t="shared" si="1086"/>
        <v>0</v>
      </c>
      <c r="AG507" s="427">
        <v>4.0999999999999996</v>
      </c>
      <c r="AH507" s="420">
        <v>3.9</v>
      </c>
      <c r="AI507" s="371">
        <f t="shared" si="1087"/>
        <v>131.19999999999999</v>
      </c>
      <c r="AJ507" s="372">
        <f t="shared" si="1088"/>
        <v>120.89999999999999</v>
      </c>
      <c r="AK507" s="426">
        <v>3.3</v>
      </c>
      <c r="AL507" s="420">
        <v>5</v>
      </c>
      <c r="AM507" s="371">
        <f t="shared" si="1089"/>
        <v>6.6</v>
      </c>
      <c r="AN507" s="372">
        <f t="shared" si="1090"/>
        <v>20</v>
      </c>
      <c r="AO507" s="426"/>
      <c r="AP507" s="446"/>
      <c r="AQ507" s="371">
        <f t="shared" si="1091"/>
        <v>0</v>
      </c>
      <c r="AR507" s="372">
        <f t="shared" si="1092"/>
        <v>0</v>
      </c>
      <c r="AS507" s="371">
        <f t="shared" si="1093"/>
        <v>4.052941176470588</v>
      </c>
      <c r="AT507" s="372">
        <f t="shared" si="1094"/>
        <v>4.0257142857142849</v>
      </c>
      <c r="AU507" s="371">
        <f t="shared" si="1095"/>
        <v>137.79999999999998</v>
      </c>
      <c r="AV507" s="372">
        <f t="shared" si="1096"/>
        <v>140.89999999999998</v>
      </c>
      <c r="AW507" s="426"/>
      <c r="AX507" s="420"/>
      <c r="AY507" s="371">
        <f t="shared" si="1097"/>
        <v>0</v>
      </c>
      <c r="AZ507" s="372">
        <f t="shared" si="1098"/>
        <v>0</v>
      </c>
      <c r="BA507" s="426"/>
      <c r="BB507" s="420"/>
      <c r="BC507" s="371">
        <f t="shared" si="1099"/>
        <v>0</v>
      </c>
      <c r="BD507" s="372">
        <f t="shared" si="1100"/>
        <v>0</v>
      </c>
      <c r="BE507" s="421"/>
      <c r="BF507" s="420"/>
      <c r="BG507" s="371">
        <f t="shared" si="1154"/>
        <v>0</v>
      </c>
      <c r="BH507" s="372">
        <f t="shared" si="1154"/>
        <v>0</v>
      </c>
      <c r="BI507" s="371">
        <f t="shared" si="1155"/>
        <v>0</v>
      </c>
      <c r="BJ507" s="372">
        <f t="shared" si="1155"/>
        <v>0</v>
      </c>
      <c r="BK507" s="371">
        <f t="shared" si="1156"/>
        <v>0</v>
      </c>
      <c r="BL507" s="372">
        <f t="shared" si="1156"/>
        <v>0</v>
      </c>
      <c r="BM507" s="431">
        <v>124</v>
      </c>
      <c r="BN507" s="425">
        <v>89</v>
      </c>
      <c r="BO507" s="371">
        <f t="shared" si="1157"/>
        <v>0</v>
      </c>
      <c r="BP507" s="372">
        <f t="shared" si="1157"/>
        <v>0</v>
      </c>
      <c r="BQ507" s="426">
        <v>24</v>
      </c>
      <c r="BR507" s="425">
        <v>14</v>
      </c>
      <c r="BS507" s="371">
        <f t="shared" si="1158"/>
        <v>0</v>
      </c>
      <c r="BT507" s="372">
        <f t="shared" si="1158"/>
        <v>0</v>
      </c>
      <c r="BU507" s="426"/>
      <c r="BV507" s="425"/>
      <c r="BW507" s="371">
        <f t="shared" si="1166"/>
        <v>0</v>
      </c>
      <c r="BX507" s="423">
        <f t="shared" si="1170"/>
        <v>0</v>
      </c>
      <c r="BY507" s="358">
        <f t="shared" si="1168"/>
        <v>148</v>
      </c>
      <c r="BZ507" s="372">
        <f t="shared" si="1168"/>
        <v>103</v>
      </c>
      <c r="CA507" s="358">
        <f t="shared" si="1169"/>
        <v>0</v>
      </c>
      <c r="CB507" s="372">
        <f t="shared" si="1169"/>
        <v>0</v>
      </c>
      <c r="CC507" s="427">
        <v>4.9000000000000004</v>
      </c>
      <c r="CD507" s="420">
        <v>5.5</v>
      </c>
      <c r="CE507" s="371">
        <f t="shared" si="1139"/>
        <v>607.6</v>
      </c>
      <c r="CF507" s="372">
        <f t="shared" si="1139"/>
        <v>489.5</v>
      </c>
      <c r="CG507" s="426">
        <v>4.7</v>
      </c>
      <c r="CH507" s="420">
        <v>7.3</v>
      </c>
      <c r="CI507" s="371">
        <f t="shared" si="1159"/>
        <v>112.80000000000001</v>
      </c>
      <c r="CJ507" s="372">
        <f t="shared" si="1159"/>
        <v>102.2</v>
      </c>
      <c r="CK507" s="426"/>
      <c r="CL507" s="446"/>
      <c r="CM507" s="371">
        <f t="shared" si="1160"/>
        <v>0</v>
      </c>
      <c r="CN507" s="372">
        <f t="shared" si="1160"/>
        <v>0</v>
      </c>
      <c r="CO507" s="371">
        <f t="shared" si="1161"/>
        <v>4.8675675675675683</v>
      </c>
      <c r="CP507" s="372">
        <f t="shared" si="1161"/>
        <v>5.7446601941747577</v>
      </c>
      <c r="CQ507" s="371">
        <f t="shared" si="1162"/>
        <v>720.40000000000009</v>
      </c>
      <c r="CR507" s="372">
        <f t="shared" si="1162"/>
        <v>591.70000000000005</v>
      </c>
      <c r="CS507" s="426"/>
      <c r="CT507" s="420"/>
      <c r="CU507" s="371">
        <f t="shared" si="1140"/>
        <v>0</v>
      </c>
      <c r="CV507" s="372">
        <f t="shared" si="1140"/>
        <v>0</v>
      </c>
      <c r="CW507" s="426"/>
      <c r="CX507" s="420"/>
      <c r="CY507" s="371">
        <f t="shared" si="1163"/>
        <v>0</v>
      </c>
      <c r="CZ507" s="372">
        <f t="shared" si="1163"/>
        <v>0</v>
      </c>
      <c r="DA507" s="421"/>
      <c r="DB507" s="420"/>
      <c r="DC507" s="371">
        <f t="shared" si="1141"/>
        <v>0</v>
      </c>
      <c r="DD507" s="372">
        <f t="shared" si="1141"/>
        <v>0</v>
      </c>
      <c r="DE507" s="371">
        <f t="shared" si="1142"/>
        <v>0</v>
      </c>
      <c r="DF507" s="372">
        <f t="shared" si="1142"/>
        <v>0</v>
      </c>
      <c r="DG507" s="371">
        <f t="shared" si="1143"/>
        <v>0</v>
      </c>
      <c r="DH507" s="372">
        <f t="shared" si="1143"/>
        <v>0</v>
      </c>
      <c r="DI507" s="371">
        <f t="shared" si="1144"/>
        <v>182</v>
      </c>
      <c r="DJ507" s="372">
        <f t="shared" si="1144"/>
        <v>138</v>
      </c>
      <c r="DK507" s="371">
        <f t="shared" si="1144"/>
        <v>0</v>
      </c>
      <c r="DL507" s="372">
        <f t="shared" si="1144"/>
        <v>0</v>
      </c>
      <c r="DM507" s="371">
        <f t="shared" si="1145"/>
        <v>4.7153846153846155</v>
      </c>
      <c r="DN507" s="372">
        <f t="shared" si="1145"/>
        <v>5.3086956521739133</v>
      </c>
      <c r="DO507" s="371">
        <f t="shared" si="1146"/>
        <v>858.2</v>
      </c>
      <c r="DP507" s="372">
        <f t="shared" si="1146"/>
        <v>732.6</v>
      </c>
      <c r="DQ507" s="371">
        <f t="shared" si="1147"/>
        <v>0</v>
      </c>
      <c r="DR507" s="372">
        <f t="shared" si="1147"/>
        <v>0</v>
      </c>
      <c r="DS507" s="371">
        <f t="shared" si="1148"/>
        <v>0</v>
      </c>
      <c r="DT507" s="372">
        <f t="shared" si="1148"/>
        <v>0</v>
      </c>
      <c r="DU507" s="424">
        <v>27</v>
      </c>
      <c r="DV507" s="425">
        <v>35</v>
      </c>
      <c r="DW507" s="371">
        <f t="shared" si="1149"/>
        <v>0</v>
      </c>
      <c r="DX507" s="372">
        <f t="shared" si="1149"/>
        <v>0</v>
      </c>
      <c r="DY507" s="426">
        <v>11</v>
      </c>
      <c r="DZ507" s="425">
        <v>18</v>
      </c>
      <c r="EA507" s="371">
        <f t="shared" si="1150"/>
        <v>0</v>
      </c>
      <c r="EB507" s="372">
        <f t="shared" si="1150"/>
        <v>0</v>
      </c>
      <c r="EC507" s="426"/>
      <c r="ED507" s="425"/>
      <c r="EE507" s="371">
        <f t="shared" si="1151"/>
        <v>0</v>
      </c>
      <c r="EF507" s="372">
        <f t="shared" si="1151"/>
        <v>0</v>
      </c>
      <c r="EG507" s="358">
        <f t="shared" si="1152"/>
        <v>38</v>
      </c>
      <c r="EH507" s="372">
        <f t="shared" si="1152"/>
        <v>53</v>
      </c>
      <c r="EI507" s="358">
        <f t="shared" si="1153"/>
        <v>0</v>
      </c>
      <c r="EJ507" s="372">
        <f t="shared" si="1153"/>
        <v>0</v>
      </c>
      <c r="EK507" s="427">
        <v>4.7</v>
      </c>
      <c r="EL507" s="420">
        <v>5.2</v>
      </c>
      <c r="EM507" s="371">
        <f t="shared" si="1164"/>
        <v>126.9</v>
      </c>
      <c r="EN507" s="372">
        <f t="shared" si="1164"/>
        <v>182</v>
      </c>
      <c r="EO507" s="426">
        <v>3</v>
      </c>
      <c r="EP507" s="420">
        <v>4.5999999999999996</v>
      </c>
      <c r="EQ507" s="371">
        <f t="shared" si="1165"/>
        <v>33</v>
      </c>
      <c r="ER507" s="372">
        <f t="shared" si="1165"/>
        <v>82.8</v>
      </c>
      <c r="ES507" s="426"/>
      <c r="ET507" s="446"/>
      <c r="EU507" s="371">
        <f t="shared" si="1101"/>
        <v>0</v>
      </c>
      <c r="EV507" s="372">
        <f t="shared" si="1102"/>
        <v>0</v>
      </c>
      <c r="EW507" s="371">
        <f t="shared" si="1114"/>
        <v>4.2078947368421051</v>
      </c>
      <c r="EX507" s="372">
        <f t="shared" si="1114"/>
        <v>4.9962264150943394</v>
      </c>
      <c r="EY507" s="371">
        <f t="shared" si="1115"/>
        <v>159.9</v>
      </c>
      <c r="EZ507" s="372">
        <f t="shared" si="1115"/>
        <v>264.8</v>
      </c>
      <c r="FA507" s="426"/>
      <c r="FB507" s="420"/>
      <c r="FC507" s="371">
        <f t="shared" si="1116"/>
        <v>0</v>
      </c>
      <c r="FD507" s="372">
        <f t="shared" si="1116"/>
        <v>0</v>
      </c>
      <c r="FE507" s="426"/>
      <c r="FF507" s="420"/>
      <c r="FG507" s="371">
        <f t="shared" si="1117"/>
        <v>0</v>
      </c>
      <c r="FH507" s="372">
        <f t="shared" si="1117"/>
        <v>0</v>
      </c>
      <c r="FI507" s="421"/>
      <c r="FJ507" s="420"/>
      <c r="FK507" s="371">
        <f t="shared" si="1118"/>
        <v>0</v>
      </c>
      <c r="FL507" s="372">
        <f t="shared" si="1118"/>
        <v>0</v>
      </c>
      <c r="FM507" s="371">
        <f t="shared" si="1119"/>
        <v>0</v>
      </c>
      <c r="FN507" s="372">
        <f t="shared" si="1119"/>
        <v>0</v>
      </c>
      <c r="FO507" s="371">
        <f t="shared" si="1120"/>
        <v>0</v>
      </c>
      <c r="FP507" s="372">
        <f t="shared" si="1120"/>
        <v>0</v>
      </c>
      <c r="FQ507" s="424">
        <v>43</v>
      </c>
      <c r="FR507" s="425">
        <v>30</v>
      </c>
      <c r="FS507" s="371">
        <f t="shared" si="1121"/>
        <v>0</v>
      </c>
      <c r="FT507" s="372">
        <f t="shared" si="1121"/>
        <v>0</v>
      </c>
      <c r="FU507" s="426">
        <v>5.8</v>
      </c>
      <c r="FV507" s="425">
        <v>8.6</v>
      </c>
      <c r="FW507" s="371">
        <f t="shared" si="1122"/>
        <v>249.4</v>
      </c>
      <c r="FX507" s="372">
        <f t="shared" si="1122"/>
        <v>258</v>
      </c>
      <c r="FY507" s="426"/>
      <c r="FZ507" s="425"/>
      <c r="GA507" s="371">
        <f t="shared" si="1123"/>
        <v>0</v>
      </c>
      <c r="GB507" s="372">
        <f t="shared" si="1123"/>
        <v>0</v>
      </c>
      <c r="GC507" s="406">
        <f t="shared" si="1105"/>
        <v>183</v>
      </c>
      <c r="GD507" s="372">
        <f t="shared" si="1105"/>
        <v>155</v>
      </c>
      <c r="GE507" s="371">
        <f t="shared" si="1105"/>
        <v>0</v>
      </c>
      <c r="GF507" s="372">
        <f t="shared" si="1105"/>
        <v>0</v>
      </c>
      <c r="GG507" s="371">
        <f t="shared" si="1124"/>
        <v>865.69999999999993</v>
      </c>
      <c r="GH507" s="372">
        <f t="shared" si="1124"/>
        <v>792.4</v>
      </c>
      <c r="GI507" s="371" t="str">
        <f t="shared" si="1125"/>
        <v/>
      </c>
      <c r="GJ507" s="372" t="str">
        <f t="shared" si="1125"/>
        <v/>
      </c>
      <c r="GK507" s="406">
        <f t="shared" si="1106"/>
        <v>37</v>
      </c>
      <c r="GL507" s="372">
        <f t="shared" si="1106"/>
        <v>36</v>
      </c>
      <c r="GM507" s="371">
        <f t="shared" si="1106"/>
        <v>0</v>
      </c>
      <c r="GN507" s="372">
        <f t="shared" si="1106"/>
        <v>0</v>
      </c>
      <c r="GO507" s="371">
        <f t="shared" si="1126"/>
        <v>152.4</v>
      </c>
      <c r="GP507" s="372">
        <f t="shared" si="1126"/>
        <v>205</v>
      </c>
      <c r="GQ507" s="371">
        <f t="shared" si="1127"/>
        <v>0</v>
      </c>
      <c r="GR507" s="372">
        <f t="shared" si="1127"/>
        <v>0</v>
      </c>
      <c r="GS507" s="406">
        <f t="shared" si="1107"/>
        <v>220</v>
      </c>
      <c r="GT507" s="372">
        <f t="shared" si="1107"/>
        <v>191</v>
      </c>
      <c r="GU507" s="371">
        <f t="shared" si="1107"/>
        <v>0</v>
      </c>
      <c r="GV507" s="372">
        <f t="shared" si="1103"/>
        <v>0</v>
      </c>
      <c r="GW507" s="371">
        <f t="shared" si="1128"/>
        <v>1018.0999999999999</v>
      </c>
      <c r="GX507" s="372">
        <f t="shared" si="1128"/>
        <v>997.4</v>
      </c>
      <c r="GY507" s="371" t="str">
        <f t="shared" si="1128"/>
        <v/>
      </c>
      <c r="GZ507" s="372" t="str">
        <f t="shared" si="1113"/>
        <v/>
      </c>
      <c r="HA507" s="406">
        <f t="shared" si="1108"/>
        <v>0</v>
      </c>
      <c r="HB507" s="372">
        <f t="shared" si="1108"/>
        <v>0</v>
      </c>
      <c r="HC507" s="371">
        <f t="shared" si="1108"/>
        <v>0</v>
      </c>
      <c r="HD507" s="372">
        <f t="shared" si="1104"/>
        <v>0</v>
      </c>
      <c r="HE507" s="371" t="str">
        <f t="shared" si="1109"/>
        <v/>
      </c>
      <c r="HF507" s="372" t="str">
        <f t="shared" si="1109"/>
        <v/>
      </c>
      <c r="HG507" s="371" t="str">
        <f t="shared" si="1129"/>
        <v/>
      </c>
      <c r="HH507" s="372" t="str">
        <f t="shared" si="1129"/>
        <v/>
      </c>
      <c r="HI507" s="406">
        <f t="shared" si="1130"/>
        <v>1267.5</v>
      </c>
      <c r="HJ507" s="372">
        <f t="shared" si="1130"/>
        <v>1255.4000000000001</v>
      </c>
      <c r="HK507" s="371" t="str">
        <f t="shared" si="1131"/>
        <v/>
      </c>
      <c r="HL507" s="371" t="str">
        <f t="shared" si="1131"/>
        <v/>
      </c>
    </row>
    <row r="508" spans="1:220" ht="15">
      <c r="A508" s="501" t="s">
        <v>75</v>
      </c>
      <c r="B508" s="587" t="s">
        <v>74</v>
      </c>
      <c r="C508" s="588" t="s">
        <v>1070</v>
      </c>
      <c r="D508" s="499">
        <v>238014</v>
      </c>
      <c r="E508" s="502">
        <v>10</v>
      </c>
      <c r="F508" s="676">
        <v>258</v>
      </c>
      <c r="G508" s="420">
        <v>295</v>
      </c>
      <c r="H508" s="421">
        <v>4</v>
      </c>
      <c r="I508" s="422">
        <v>5</v>
      </c>
      <c r="J508" s="371">
        <f t="shared" si="1071"/>
        <v>254</v>
      </c>
      <c r="K508" s="372">
        <f t="shared" si="1072"/>
        <v>290</v>
      </c>
      <c r="L508" s="420">
        <v>60</v>
      </c>
      <c r="M508" s="371">
        <f t="shared" si="1073"/>
        <v>254</v>
      </c>
      <c r="N508" s="372">
        <f t="shared" si="1074"/>
        <v>290</v>
      </c>
      <c r="O508" s="371">
        <f t="shared" si="1075"/>
        <v>0</v>
      </c>
      <c r="P508" s="372">
        <f t="shared" si="1076"/>
        <v>0</v>
      </c>
      <c r="Q508" s="424">
        <v>10</v>
      </c>
      <c r="R508" s="425">
        <v>12</v>
      </c>
      <c r="S508" s="371">
        <f t="shared" si="1077"/>
        <v>0</v>
      </c>
      <c r="T508" s="372">
        <f t="shared" si="1078"/>
        <v>0</v>
      </c>
      <c r="U508" s="426">
        <v>1</v>
      </c>
      <c r="V508" s="425">
        <v>2</v>
      </c>
      <c r="W508" s="371">
        <f t="shared" si="1079"/>
        <v>0</v>
      </c>
      <c r="X508" s="372">
        <f t="shared" si="1080"/>
        <v>0</v>
      </c>
      <c r="Y508" s="426"/>
      <c r="Z508" s="425"/>
      <c r="AA508" s="371">
        <f t="shared" si="1081"/>
        <v>0</v>
      </c>
      <c r="AB508" s="372">
        <f t="shared" si="1082"/>
        <v>0</v>
      </c>
      <c r="AC508" s="358">
        <f t="shared" si="1083"/>
        <v>11</v>
      </c>
      <c r="AD508" s="372">
        <f t="shared" si="1084"/>
        <v>14</v>
      </c>
      <c r="AE508" s="358">
        <f t="shared" si="1085"/>
        <v>0</v>
      </c>
      <c r="AF508" s="372">
        <f t="shared" si="1086"/>
        <v>0</v>
      </c>
      <c r="AG508" s="427">
        <v>3.4</v>
      </c>
      <c r="AH508" s="420">
        <v>3.3</v>
      </c>
      <c r="AI508" s="371">
        <f t="shared" si="1087"/>
        <v>34</v>
      </c>
      <c r="AJ508" s="372">
        <f t="shared" si="1088"/>
        <v>39.599999999999994</v>
      </c>
      <c r="AK508" s="426">
        <v>3.5</v>
      </c>
      <c r="AL508" s="420">
        <v>3</v>
      </c>
      <c r="AM508" s="371">
        <f t="shared" si="1089"/>
        <v>3.5</v>
      </c>
      <c r="AN508" s="372">
        <f t="shared" si="1090"/>
        <v>6</v>
      </c>
      <c r="AO508" s="426"/>
      <c r="AP508" s="446"/>
      <c r="AQ508" s="371">
        <f t="shared" si="1091"/>
        <v>0</v>
      </c>
      <c r="AR508" s="372">
        <f t="shared" si="1092"/>
        <v>0</v>
      </c>
      <c r="AS508" s="371">
        <f t="shared" si="1093"/>
        <v>3.4090909090909092</v>
      </c>
      <c r="AT508" s="372">
        <f t="shared" si="1094"/>
        <v>3.2571428571428567</v>
      </c>
      <c r="AU508" s="371">
        <f t="shared" si="1095"/>
        <v>37.5</v>
      </c>
      <c r="AV508" s="372">
        <f t="shared" si="1096"/>
        <v>45.599999999999994</v>
      </c>
      <c r="AW508" s="426"/>
      <c r="AX508" s="420"/>
      <c r="AY508" s="371">
        <f t="shared" si="1097"/>
        <v>0</v>
      </c>
      <c r="AZ508" s="372">
        <f t="shared" si="1098"/>
        <v>0</v>
      </c>
      <c r="BA508" s="426"/>
      <c r="BB508" s="420"/>
      <c r="BC508" s="371">
        <f t="shared" si="1099"/>
        <v>0</v>
      </c>
      <c r="BD508" s="372">
        <f t="shared" si="1100"/>
        <v>0</v>
      </c>
      <c r="BE508" s="421"/>
      <c r="BF508" s="420"/>
      <c r="BG508" s="371">
        <f t="shared" si="1154"/>
        <v>0</v>
      </c>
      <c r="BH508" s="372">
        <f t="shared" si="1154"/>
        <v>0</v>
      </c>
      <c r="BI508" s="371">
        <f t="shared" si="1155"/>
        <v>0</v>
      </c>
      <c r="BJ508" s="372">
        <f t="shared" si="1155"/>
        <v>0</v>
      </c>
      <c r="BK508" s="371">
        <f t="shared" si="1156"/>
        <v>0</v>
      </c>
      <c r="BL508" s="372">
        <f t="shared" si="1156"/>
        <v>0</v>
      </c>
      <c r="BM508" s="431">
        <v>82</v>
      </c>
      <c r="BN508" s="425">
        <v>85</v>
      </c>
      <c r="BO508" s="371">
        <f t="shared" si="1157"/>
        <v>0</v>
      </c>
      <c r="BP508" s="372">
        <f t="shared" si="1157"/>
        <v>0</v>
      </c>
      <c r="BQ508" s="426">
        <v>25</v>
      </c>
      <c r="BR508" s="425">
        <v>11</v>
      </c>
      <c r="BS508" s="371">
        <f t="shared" si="1158"/>
        <v>0</v>
      </c>
      <c r="BT508" s="372">
        <f t="shared" si="1158"/>
        <v>0</v>
      </c>
      <c r="BU508" s="426"/>
      <c r="BV508" s="425"/>
      <c r="BW508" s="371">
        <f t="shared" si="1166"/>
        <v>0</v>
      </c>
      <c r="BX508" s="423">
        <f t="shared" si="1170"/>
        <v>0</v>
      </c>
      <c r="BY508" s="358">
        <f t="shared" si="1168"/>
        <v>107</v>
      </c>
      <c r="BZ508" s="372">
        <f t="shared" si="1168"/>
        <v>96</v>
      </c>
      <c r="CA508" s="358">
        <f t="shared" si="1169"/>
        <v>0</v>
      </c>
      <c r="CB508" s="372">
        <f t="shared" si="1169"/>
        <v>0</v>
      </c>
      <c r="CC508" s="427">
        <v>4.8</v>
      </c>
      <c r="CD508" s="420">
        <v>4.5999999999999996</v>
      </c>
      <c r="CE508" s="371">
        <f t="shared" si="1139"/>
        <v>393.59999999999997</v>
      </c>
      <c r="CF508" s="372">
        <f t="shared" si="1139"/>
        <v>390.99999999999994</v>
      </c>
      <c r="CG508" s="426">
        <v>6</v>
      </c>
      <c r="CH508" s="420">
        <v>5</v>
      </c>
      <c r="CI508" s="371">
        <f t="shared" si="1159"/>
        <v>150</v>
      </c>
      <c r="CJ508" s="372">
        <f t="shared" si="1159"/>
        <v>55</v>
      </c>
      <c r="CK508" s="426"/>
      <c r="CL508" s="446"/>
      <c r="CM508" s="371">
        <f t="shared" si="1160"/>
        <v>0</v>
      </c>
      <c r="CN508" s="372">
        <f t="shared" si="1160"/>
        <v>0</v>
      </c>
      <c r="CO508" s="371">
        <f t="shared" si="1161"/>
        <v>5.0803738317756997</v>
      </c>
      <c r="CP508" s="372">
        <f t="shared" si="1161"/>
        <v>4.645833333333333</v>
      </c>
      <c r="CQ508" s="371">
        <f t="shared" si="1162"/>
        <v>543.59999999999991</v>
      </c>
      <c r="CR508" s="372">
        <f t="shared" si="1162"/>
        <v>446</v>
      </c>
      <c r="CS508" s="426"/>
      <c r="CT508" s="420"/>
      <c r="CU508" s="371">
        <f t="shared" si="1140"/>
        <v>0</v>
      </c>
      <c r="CV508" s="372">
        <f t="shared" si="1140"/>
        <v>0</v>
      </c>
      <c r="CW508" s="426"/>
      <c r="CX508" s="420"/>
      <c r="CY508" s="371">
        <f t="shared" si="1163"/>
        <v>0</v>
      </c>
      <c r="CZ508" s="372">
        <f t="shared" si="1163"/>
        <v>0</v>
      </c>
      <c r="DA508" s="421"/>
      <c r="DB508" s="420"/>
      <c r="DC508" s="371">
        <f t="shared" si="1141"/>
        <v>0</v>
      </c>
      <c r="DD508" s="372">
        <f t="shared" si="1141"/>
        <v>0</v>
      </c>
      <c r="DE508" s="371">
        <f t="shared" si="1142"/>
        <v>0</v>
      </c>
      <c r="DF508" s="372">
        <f t="shared" si="1142"/>
        <v>0</v>
      </c>
      <c r="DG508" s="371">
        <f t="shared" si="1143"/>
        <v>0</v>
      </c>
      <c r="DH508" s="372">
        <f t="shared" si="1143"/>
        <v>0</v>
      </c>
      <c r="DI508" s="371">
        <f t="shared" si="1144"/>
        <v>118</v>
      </c>
      <c r="DJ508" s="372">
        <f t="shared" si="1144"/>
        <v>110</v>
      </c>
      <c r="DK508" s="371">
        <f t="shared" si="1144"/>
        <v>0</v>
      </c>
      <c r="DL508" s="372">
        <f t="shared" si="1144"/>
        <v>0</v>
      </c>
      <c r="DM508" s="371">
        <f t="shared" si="1145"/>
        <v>4.9245762711864396</v>
      </c>
      <c r="DN508" s="372">
        <f t="shared" si="1145"/>
        <v>4.4690909090909097</v>
      </c>
      <c r="DO508" s="371">
        <f t="shared" si="1146"/>
        <v>581.09999999999991</v>
      </c>
      <c r="DP508" s="372">
        <f t="shared" si="1146"/>
        <v>491.60000000000008</v>
      </c>
      <c r="DQ508" s="371">
        <f t="shared" si="1147"/>
        <v>0</v>
      </c>
      <c r="DR508" s="372">
        <f t="shared" si="1147"/>
        <v>0</v>
      </c>
      <c r="DS508" s="371">
        <f t="shared" si="1148"/>
        <v>0</v>
      </c>
      <c r="DT508" s="372">
        <f t="shared" si="1148"/>
        <v>0</v>
      </c>
      <c r="DU508" s="424">
        <v>68</v>
      </c>
      <c r="DV508" s="425">
        <v>76</v>
      </c>
      <c r="DW508" s="371">
        <f t="shared" si="1149"/>
        <v>0</v>
      </c>
      <c r="DX508" s="372">
        <f t="shared" si="1149"/>
        <v>0</v>
      </c>
      <c r="DY508" s="426">
        <v>37</v>
      </c>
      <c r="DZ508" s="425">
        <v>65</v>
      </c>
      <c r="EA508" s="371">
        <f t="shared" si="1150"/>
        <v>0</v>
      </c>
      <c r="EB508" s="372">
        <f t="shared" si="1150"/>
        <v>0</v>
      </c>
      <c r="EC508" s="426"/>
      <c r="ED508" s="425"/>
      <c r="EE508" s="371">
        <f t="shared" si="1151"/>
        <v>0</v>
      </c>
      <c r="EF508" s="372">
        <f t="shared" si="1151"/>
        <v>0</v>
      </c>
      <c r="EG508" s="358">
        <f t="shared" si="1152"/>
        <v>105</v>
      </c>
      <c r="EH508" s="372">
        <f t="shared" si="1152"/>
        <v>141</v>
      </c>
      <c r="EI508" s="358">
        <f t="shared" si="1153"/>
        <v>0</v>
      </c>
      <c r="EJ508" s="372">
        <f t="shared" si="1153"/>
        <v>0</v>
      </c>
      <c r="EK508" s="427">
        <v>3.5</v>
      </c>
      <c r="EL508" s="420">
        <v>3.6</v>
      </c>
      <c r="EM508" s="371">
        <f t="shared" si="1164"/>
        <v>238</v>
      </c>
      <c r="EN508" s="372">
        <f t="shared" si="1164"/>
        <v>273.60000000000002</v>
      </c>
      <c r="EO508" s="426">
        <v>3.7</v>
      </c>
      <c r="EP508" s="420">
        <v>4.2</v>
      </c>
      <c r="EQ508" s="371">
        <f t="shared" si="1165"/>
        <v>136.9</v>
      </c>
      <c r="ER508" s="372">
        <f t="shared" si="1165"/>
        <v>273</v>
      </c>
      <c r="ES508" s="426"/>
      <c r="ET508" s="446"/>
      <c r="EU508" s="371">
        <f t="shared" si="1101"/>
        <v>0</v>
      </c>
      <c r="EV508" s="372">
        <f t="shared" si="1102"/>
        <v>0</v>
      </c>
      <c r="EW508" s="371">
        <f t="shared" si="1114"/>
        <v>3.5704761904761901</v>
      </c>
      <c r="EX508" s="372">
        <f t="shared" si="1114"/>
        <v>3.8765957446808512</v>
      </c>
      <c r="EY508" s="371">
        <f t="shared" si="1115"/>
        <v>374.9</v>
      </c>
      <c r="EZ508" s="372">
        <f t="shared" si="1115"/>
        <v>546.6</v>
      </c>
      <c r="FA508" s="426"/>
      <c r="FB508" s="420"/>
      <c r="FC508" s="371">
        <f t="shared" si="1116"/>
        <v>0</v>
      </c>
      <c r="FD508" s="372">
        <f t="shared" si="1116"/>
        <v>0</v>
      </c>
      <c r="FE508" s="426"/>
      <c r="FF508" s="420"/>
      <c r="FG508" s="371">
        <f t="shared" si="1117"/>
        <v>0</v>
      </c>
      <c r="FH508" s="372">
        <f t="shared" si="1117"/>
        <v>0</v>
      </c>
      <c r="FI508" s="421"/>
      <c r="FJ508" s="420"/>
      <c r="FK508" s="371">
        <f t="shared" si="1118"/>
        <v>0</v>
      </c>
      <c r="FL508" s="372">
        <f t="shared" si="1118"/>
        <v>0</v>
      </c>
      <c r="FM508" s="371">
        <f t="shared" si="1119"/>
        <v>0</v>
      </c>
      <c r="FN508" s="372">
        <f t="shared" si="1119"/>
        <v>0</v>
      </c>
      <c r="FO508" s="371">
        <f t="shared" si="1120"/>
        <v>0</v>
      </c>
      <c r="FP508" s="372">
        <f t="shared" si="1120"/>
        <v>0</v>
      </c>
      <c r="FQ508" s="424">
        <v>31</v>
      </c>
      <c r="FR508" s="425">
        <v>39</v>
      </c>
      <c r="FS508" s="371">
        <f t="shared" si="1121"/>
        <v>0</v>
      </c>
      <c r="FT508" s="372">
        <f t="shared" si="1121"/>
        <v>0</v>
      </c>
      <c r="FU508" s="426">
        <v>6.8</v>
      </c>
      <c r="FV508" s="425">
        <v>6.5</v>
      </c>
      <c r="FW508" s="371">
        <f t="shared" si="1122"/>
        <v>210.79999999999998</v>
      </c>
      <c r="FX508" s="372">
        <f t="shared" si="1122"/>
        <v>253.5</v>
      </c>
      <c r="FY508" s="426"/>
      <c r="FZ508" s="425"/>
      <c r="GA508" s="371">
        <f t="shared" si="1123"/>
        <v>0</v>
      </c>
      <c r="GB508" s="372">
        <f t="shared" si="1123"/>
        <v>0</v>
      </c>
      <c r="GC508" s="406">
        <f t="shared" si="1105"/>
        <v>160</v>
      </c>
      <c r="GD508" s="372">
        <f t="shared" si="1105"/>
        <v>173</v>
      </c>
      <c r="GE508" s="371">
        <f t="shared" si="1105"/>
        <v>0</v>
      </c>
      <c r="GF508" s="372">
        <f t="shared" si="1105"/>
        <v>0</v>
      </c>
      <c r="GG508" s="371">
        <f t="shared" si="1124"/>
        <v>665.59999999999991</v>
      </c>
      <c r="GH508" s="372">
        <f t="shared" si="1124"/>
        <v>704.19999999999993</v>
      </c>
      <c r="GI508" s="371" t="str">
        <f t="shared" si="1125"/>
        <v/>
      </c>
      <c r="GJ508" s="372" t="str">
        <f t="shared" si="1125"/>
        <v/>
      </c>
      <c r="GK508" s="406">
        <f t="shared" si="1106"/>
        <v>63</v>
      </c>
      <c r="GL508" s="372">
        <f t="shared" si="1106"/>
        <v>78</v>
      </c>
      <c r="GM508" s="371">
        <f t="shared" si="1106"/>
        <v>0</v>
      </c>
      <c r="GN508" s="372">
        <f t="shared" si="1106"/>
        <v>0</v>
      </c>
      <c r="GO508" s="371">
        <f t="shared" si="1126"/>
        <v>290.39999999999998</v>
      </c>
      <c r="GP508" s="372">
        <f t="shared" si="1126"/>
        <v>334</v>
      </c>
      <c r="GQ508" s="371">
        <f t="shared" si="1127"/>
        <v>0</v>
      </c>
      <c r="GR508" s="372">
        <f t="shared" si="1127"/>
        <v>0</v>
      </c>
      <c r="GS508" s="406">
        <f t="shared" si="1107"/>
        <v>223</v>
      </c>
      <c r="GT508" s="372">
        <f t="shared" si="1107"/>
        <v>251</v>
      </c>
      <c r="GU508" s="371">
        <f t="shared" si="1107"/>
        <v>0</v>
      </c>
      <c r="GV508" s="372">
        <f t="shared" si="1103"/>
        <v>0</v>
      </c>
      <c r="GW508" s="371">
        <f t="shared" si="1128"/>
        <v>955.99999999999989</v>
      </c>
      <c r="GX508" s="372">
        <f t="shared" si="1128"/>
        <v>1038.1999999999998</v>
      </c>
      <c r="GY508" s="371" t="str">
        <f t="shared" si="1128"/>
        <v/>
      </c>
      <c r="GZ508" s="372" t="str">
        <f t="shared" si="1113"/>
        <v/>
      </c>
      <c r="HA508" s="406">
        <f t="shared" si="1108"/>
        <v>0</v>
      </c>
      <c r="HB508" s="372">
        <f t="shared" si="1108"/>
        <v>0</v>
      </c>
      <c r="HC508" s="371">
        <f t="shared" si="1108"/>
        <v>0</v>
      </c>
      <c r="HD508" s="372">
        <f t="shared" si="1104"/>
        <v>0</v>
      </c>
      <c r="HE508" s="371" t="str">
        <f t="shared" si="1109"/>
        <v/>
      </c>
      <c r="HF508" s="372" t="str">
        <f t="shared" si="1109"/>
        <v/>
      </c>
      <c r="HG508" s="371" t="str">
        <f t="shared" si="1129"/>
        <v/>
      </c>
      <c r="HH508" s="372" t="str">
        <f t="shared" si="1129"/>
        <v/>
      </c>
      <c r="HI508" s="406">
        <f t="shared" si="1130"/>
        <v>1166.8</v>
      </c>
      <c r="HJ508" s="372">
        <f t="shared" si="1130"/>
        <v>1291.7</v>
      </c>
      <c r="HK508" s="371" t="str">
        <f t="shared" si="1131"/>
        <v/>
      </c>
      <c r="HL508" s="371" t="str">
        <f t="shared" si="1131"/>
        <v/>
      </c>
    </row>
  </sheetData>
  <conditionalFormatting sqref="G122:G184 F122:F134 G193:G328 F136:F328">
    <cfRule type="cellIs" dxfId="228" priority="703" stopIfTrue="1" operator="greaterThan">
      <formula>#REF!+(#REF!*0.1)</formula>
    </cfRule>
    <cfRule type="cellIs" dxfId="227" priority="704" stopIfTrue="1" operator="lessThan">
      <formula>#REF!-(#REF!*0.1)</formula>
    </cfRule>
  </conditionalFormatting>
  <conditionalFormatting sqref="O7:P508">
    <cfRule type="cellIs" dxfId="226" priority="708" stopIfTrue="1" operator="notEqual">
      <formula>M7</formula>
    </cfRule>
  </conditionalFormatting>
  <conditionalFormatting sqref="G7:G184 G193:G508">
    <cfRule type="cellIs" dxfId="225" priority="710" stopIfTrue="1" operator="notEqual">
      <formula>O7</formula>
    </cfRule>
  </conditionalFormatting>
  <conditionalFormatting sqref="L489:L508 L7:L449">
    <cfRule type="cellIs" dxfId="224" priority="727" stopIfTrue="1" operator="notEqual">
      <formula>O7</formula>
    </cfRule>
  </conditionalFormatting>
  <conditionalFormatting sqref="EX5 EZ5 FD5 FH5 FL5 FN5 FP5 FT5 FX5 GB5 GD5 GF5 GH5 GJ5 GL5 GN5 GP5 GR5 GT5 GV5 GX5 GZ5 HB5 HD5 HF5 HH5 HJ5 EX7:EX508 EZ7:EZ508 FD7:FD508 FH7:FH508 FL7:FL508 FN7:FN508 FP7:FP508 FT7:FT508 FX7:FX508 GB7:GB508 GD7:GD508 GF7:GF508 GH7:GH508 GJ7:GJ508 GL7:GL508 GN7:GN508 GP7:GP508 GR7:GR508 GT7:GT508 GV7:GV508 GX7:GX508 GZ7:GZ508 HB7:HB508 HD7:HD508 HF7:HF508 HH7:HH508">
    <cfRule type="cellIs" dxfId="223" priority="552" stopIfTrue="1" operator="notEqual">
      <formula>#REF!</formula>
    </cfRule>
  </conditionalFormatting>
  <conditionalFormatting sqref="HJ5 HL5 HJ7:HJ508">
    <cfRule type="cellIs" dxfId="222" priority="313" stopIfTrue="1" operator="notEqual">
      <formula>#REF!</formula>
    </cfRule>
  </conditionalFormatting>
  <conditionalFormatting sqref="I8:I17">
    <cfRule type="expression" dxfId="221" priority="218">
      <formula xml:space="preserve"> I8&gt;(H8+(H8*0.1))</formula>
    </cfRule>
    <cfRule type="expression" dxfId="220" priority="219">
      <formula xml:space="preserve"> I8&lt;(H8-(H8*0.1))</formula>
    </cfRule>
  </conditionalFormatting>
  <conditionalFormatting sqref="G8:G39 I8:I39 R8:R39 V8:V39 Z8:Z39 AH8:AH39 AL8:AL39 AP8:AP39 AX8:AX39 BB8:BB39 BF8:BF39 BN8:BN39 BR8:BR39 BV8:BV39 CD8:CD39 CH8:CH39 CL8:CL39 CT8:CT39 CX8:CX39 DB8:DB39 DV8:DV39 DZ8:DZ39 ED8:ED39 EL8:EL39 EP8:EP39 ET8:ET39 FB8:FB39 FF8:FF39 FJ8:FJ39 FR8:FR39 FV8:FV39 FZ8:FZ39">
    <cfRule type="expression" dxfId="219" priority="224">
      <formula xml:space="preserve"> G8&gt;(F8+(F8*0.1))</formula>
    </cfRule>
    <cfRule type="expression" dxfId="218" priority="225">
      <formula xml:space="preserve"> G8&lt;(F8-(F8*0.1))</formula>
    </cfRule>
  </conditionalFormatting>
  <conditionalFormatting sqref="G18:G39">
    <cfRule type="expression" dxfId="217" priority="222">
      <formula xml:space="preserve"> G18&gt;(F18+(F18*0.1))</formula>
    </cfRule>
    <cfRule type="expression" dxfId="216" priority="223">
      <formula xml:space="preserve"> G18&lt;(F18-(F18*0.1))</formula>
    </cfRule>
  </conditionalFormatting>
  <conditionalFormatting sqref="I18:I39">
    <cfRule type="expression" dxfId="215" priority="220">
      <formula xml:space="preserve"> I18&gt;(H18+(H18*0.1))</formula>
    </cfRule>
    <cfRule type="expression" dxfId="214" priority="221">
      <formula xml:space="preserve"> I18&lt;(H18-(H18*0.1))</formula>
    </cfRule>
  </conditionalFormatting>
  <conditionalFormatting sqref="G41:G51 I41:I51 R41:R51 V41:V51 Z41:Z51 AH41:AH51 AL41:AL51 AP41:AP51 AX41:AX51 BB41:BB51 BF41:BF51 BN41:BN51 BR41:BR51 BV41:BV51 CD41:CD51 CH41:CH51 CL41:CL51 CT41:CT51 CX41:CX51 DB41:DB51 DV41:DV51 DZ41:DZ51 ED41:ED51 EL41:EL51 EP41:EP51 ET41:ET51 FB41:FB51 FF41:FF51 FJ41:FJ51 FR41:FR51 FV41:FV51 FZ41:FZ51">
    <cfRule type="expression" dxfId="213" priority="216">
      <formula xml:space="preserve"> G41&gt;(F41+(F41*0.1))</formula>
    </cfRule>
    <cfRule type="expression" dxfId="212" priority="217">
      <formula xml:space="preserve"> G41&lt;(F41-(F41*0.1))</formula>
    </cfRule>
  </conditionalFormatting>
  <conditionalFormatting sqref="G41:G51">
    <cfRule type="expression" dxfId="211" priority="214">
      <formula>G41&gt;(B41+(B41*0.1))</formula>
    </cfRule>
    <cfRule type="expression" dxfId="210" priority="215">
      <formula>G41&lt;(B41-(B41*0.1))</formula>
    </cfRule>
  </conditionalFormatting>
  <conditionalFormatting sqref="G80:G112 I80:I112 FZ80:FZ112 V80:V112 Z80:Z112 AH80:AH112 AL80:AL112 AP80:AP112 AX80:AX112 BF80:BF112 BN80:BN112 BR80:BR112 BV80:BV112 CD80:CD112 CH80:CH112 CL80:CL112 CT80:CT112 CX80:CX112 DB80:DB112 DV80:DV112 DZ80:DZ112 ED80:ED112 EL80:EL112 EP80:EP112 ET80:ET112 FB80:FB112 FF80:FF112 FJ80:FJ112 FR80:FR112 FV80:FV112 R98:R112 R80:R85 BB80:BB112">
    <cfRule type="expression" dxfId="209" priority="212">
      <formula xml:space="preserve"> G80&gt;(F80+(F80*0.1))</formula>
    </cfRule>
    <cfRule type="expression" dxfId="208" priority="213">
      <formula xml:space="preserve"> G80&lt;(F80-(F80*0.1))</formula>
    </cfRule>
  </conditionalFormatting>
  <conditionalFormatting sqref="R87:R97">
    <cfRule type="expression" dxfId="207" priority="210">
      <formula xml:space="preserve"> R87&gt;(Q86+(Q86*0.1))</formula>
    </cfRule>
    <cfRule type="expression" dxfId="206" priority="211">
      <formula xml:space="preserve"> R87&lt;(Q86-(Q86*0.1))</formula>
    </cfRule>
  </conditionalFormatting>
  <conditionalFormatting sqref="G113:G134 I113:I134 R113:R134 V113:V134 Z113:Z134 AH113:AH134 AL113:AL134 AP113:AP134 AX113:AX134 BB113:BB134 BF113:BF134 BV113:BV134 CD113:CD134 CH113:CH134 CL113:CL134 CT113:CT134 CX113:CX134 DB113:DB134 DV113:DV134 DZ113:DZ134 ED113:ED134 EL113:EL134 EP113:EP134 ET113:ET134 FB113:FB134 FF113:FF134 FJ113:FJ134 FV113:FV134 FZ113:FZ134 BN113:BN165 BR113:BR165 FR113:FR144">
    <cfRule type="expression" dxfId="205" priority="208">
      <formula xml:space="preserve"> G113&gt;(F113+(F113*0.1))</formula>
    </cfRule>
    <cfRule type="expression" dxfId="204" priority="209">
      <formula xml:space="preserve"> G113&lt;(F113-(F113*0.1))</formula>
    </cfRule>
  </conditionalFormatting>
  <conditionalFormatting sqref="G113:G120">
    <cfRule type="expression" dxfId="203" priority="206">
      <formula>G113&gt;(B113+(B113*0.1))</formula>
    </cfRule>
    <cfRule type="expression" dxfId="202" priority="207">
      <formula>G113&lt;(B113-(B113*0.1))</formula>
    </cfRule>
  </conditionalFormatting>
  <conditionalFormatting sqref="G121:G134">
    <cfRule type="expression" dxfId="201" priority="204">
      <formula>G121&gt;(F121+(F121*0.1))</formula>
    </cfRule>
    <cfRule type="expression" dxfId="200" priority="205">
      <formula>G121&lt;(F121-(F121*0.1))</formula>
    </cfRule>
  </conditionalFormatting>
  <conditionalFormatting sqref="FZ135:FZ157 FV135:FV157 G135:G157 FJ135:FJ157 FF135:FF157 FB135:FB157 ET135:ET157 EP135:EP157 EL135:EL157 ED135:ED157 DZ135:DZ157 DV135:DV157 DB135:DB157 CX135:CX157 CT135:CT157 CL135:CL157 CH135:CH157 CD135:CD157 BV135:BV157 BR135:BR157 BN135:BN157 BF135:BF157 BB135:BB157 AX135:AX157 AP135:AP157 AL135:AL157 AH135:AH157 Z135:Z157 V135:V157 R135:R157 I135:I157">
    <cfRule type="expression" dxfId="199" priority="202">
      <formula xml:space="preserve"> G135&gt;(F135+(F135*0.1))</formula>
    </cfRule>
    <cfRule type="expression" dxfId="198" priority="203">
      <formula xml:space="preserve"> G135&lt;(F135-(F135*0.1))</formula>
    </cfRule>
  </conditionalFormatting>
  <conditionalFormatting sqref="G158:G184 I158:I184 R158:R184 V158:V184 Z158:Z184 AH158:AH184 AL158:AL184 AP158:AP184 AX158:AX184 BB158:BB184 BF158:BF184 BN158:BN184 BR158:BR184 BV158:BV184 CD158:CD184 CH158:CH184 CL158:CL184 CT158:CT184 CX158:CX184 DB158:DB184 DV158:DV184 DZ158:DZ184 ED158:ED184 EL158:EL184 EP158:EP184 ET158:ET184 FB158:FB184 FF158:FF184 FJ158:FJ184 FR158:FR184 FV158:FV184 FZ158:FZ184">
    <cfRule type="expression" dxfId="197" priority="200">
      <formula xml:space="preserve"> G158&gt;(F158+(F158*0.1))</formula>
    </cfRule>
    <cfRule type="expression" dxfId="196" priority="201">
      <formula xml:space="preserve"> G158&lt;(F158-(F158*0.1))</formula>
    </cfRule>
  </conditionalFormatting>
  <conditionalFormatting sqref="FZ185:FZ192 I185:I192 R185:R192 V185:V192 Z185:Z192 AH185:AH192 AL185:AL192 AP185:AP192 AX185:AX192 BB185:BB192 BF185:BF192 BN185:BN192 BR185:BR192 BV185:BV192 CD185:CD192 CH185:CH192 CL185:CL192 CT185:CT192 CX185:CX192 DB185:DB192 DV185:DV192 DZ185:DZ192 ED185:ED192 EL185:EL192 EP185:EP192 ET185:ET192 FB185:FB192 FF185:FF192 FJ185:FJ192 FR185:FR192 FV185:FV192">
    <cfRule type="expression" dxfId="195" priority="198">
      <formula xml:space="preserve"> I185&gt;(H185+(H185*0.1))</formula>
    </cfRule>
    <cfRule type="expression" dxfId="194" priority="199">
      <formula xml:space="preserve"> I185&lt;(H185-(H185*0.1))</formula>
    </cfRule>
  </conditionalFormatting>
  <conditionalFormatting sqref="I208:I265 AX208:AX265 BB208:BB265 BF208:BF265 CT208:CT265 CX208:CX265 DB208:DB265 EP208:EP265 FB208:FB265 FF208:FF265 FJ208:FJ265 FR208:FR265 FV208:FV265 FZ208:FZ265 R208:R265 V208:V265 Z208:Z265 AH208:AH265 AL208:AL265 AP208:AP265 BN208:BN265 BR208:BR265 BV208:BV265 CD208:CD265 CH208:CH265 CL208:CL265 DV208:DV265 DZ208:DZ265 ED208:ED265 EL208:EL265 ET208:ET265 G208:G265">
    <cfRule type="expression" dxfId="193" priority="196">
      <formula xml:space="preserve"> G208&gt;(F208+(F208*0.1))</formula>
    </cfRule>
    <cfRule type="expression" dxfId="192" priority="197">
      <formula xml:space="preserve"> G208&lt;(F208-(F208*0.1))</formula>
    </cfRule>
  </conditionalFormatting>
  <conditionalFormatting sqref="G193:G207 I193:I207 R193:R207 V193:V207 AH193:AH207 AL193:AL207 AP193:AP207 AX193:AX207 BB193:BB207 BF193:BF207 BN193:BN207 BR193:BR207 BV193:BV207 CD193:CD207 CH193:CH207 CL193:CL207 CT193:CT207 CX193:CX207 DB193:DB207 DV193:DV207 DZ193:DZ207 ED193:ED207 EL193:EL207 EP193:EP207 ET193:ET207 FB193:FB207 FF193:FF207 FJ193:FJ207 FR193:FR207 FV193:FV207 FZ193:FZ207 Z193:Z207">
    <cfRule type="expression" dxfId="191" priority="194">
      <formula xml:space="preserve"> G193&gt;(F193+(F193*0.1))</formula>
    </cfRule>
    <cfRule type="expression" dxfId="190" priority="195">
      <formula xml:space="preserve"> G193&lt;(F193-(F193*0.1))</formula>
    </cfRule>
  </conditionalFormatting>
  <conditionalFormatting sqref="I325:I346 R325:R346 V325:V346 Z325:Z346 AH325:AH346 AL325:AL346 AP325:AP346 AX325:AX346 BB325:BB346 BF325:BF346 BN325:BN346 BR325:BR346 BV325:BV346 CD325:CD346 CH325:CH346 CL325:CL346 CT325:CT346 CX325:CX346 DB325:DB346 DV325:DV346 DZ325:DZ346 ED325:ED346 EL325:EL346 EP325:EP346 ET325:ET346 FB325:FB346 FF325:FF346 FJ325:FJ346 FR325:FR346 FV325:FV346 FZ325:FZ346 G325:G508">
    <cfRule type="expression" dxfId="189" priority="192">
      <formula xml:space="preserve"> G325&gt;(F325+(F325*0.1))</formula>
    </cfRule>
    <cfRule type="expression" dxfId="188" priority="193">
      <formula xml:space="preserve"> G325&lt;(F325-(F325*0.1))</formula>
    </cfRule>
  </conditionalFormatting>
  <conditionalFormatting sqref="G347:G449 I347:I449 R347:R449 V347:V449 Z347:Z449 AP347:AP449 BF347:BF449 BN347:BN449 BR347:BR449 BV347:BV449 CD347:CD449 CH347:CH449 CL347:CL449 DB347:DB449 DV347:DV449 DZ347:DZ449 ED347:ED449 ET347:ET449 FJ347:FJ449 FR347:FR449 FZ347:FZ449 AH347:AH488 AL347:AL488 AX347:AX490 BB347:BB490 CT347:CT493 CX347:CX493 EL347:EL496 EP347:EP496 FB347:FB496 FF347:FF496 FV347:FV489">
    <cfRule type="expression" dxfId="187" priority="190">
      <formula xml:space="preserve"> G347&gt;(F347+(F347*0.1))</formula>
    </cfRule>
    <cfRule type="expression" dxfId="186" priority="191">
      <formula xml:space="preserve"> G347&lt;(F347-(F347*0.1))</formula>
    </cfRule>
  </conditionalFormatting>
  <conditionalFormatting sqref="G450:G487 I450:I487 R450:R487 V450:V487 Z450:Z487 AH450:AH487 AP450:AP487 BF450:BF487 BN450:BN487 BR450:BR487 BV450:BV487 CD450:CD487 CL450:CL487 CT450:CT487 DB450:DB487 DV450:DV487 DZ450:DZ487 ED450:ED487 ET450:ET487 FJ450:FJ487 FR450:FR487 FV450:FV487 FZ450:FZ487 AL450:AL487 AX450:AX489 BB450:BB489 CH450:CH487 CX450:CX487 EL450:EL490 EP450:EP490 FB450:FB490 FF450:FF490">
    <cfRule type="expression" dxfId="185" priority="188">
      <formula xml:space="preserve"> G450&gt;(F450+(F450*0.1))</formula>
    </cfRule>
    <cfRule type="expression" dxfId="184" priority="189">
      <formula xml:space="preserve"> G450&lt;(F450-(F450*0.1))</formula>
    </cfRule>
  </conditionalFormatting>
  <conditionalFormatting sqref="G488:G508 I488:I508 R488:R508 V488:V508 Z488:Z508 AH488:AH508 AP488:AP508 BF488:BF508 BN488:BN508 BR488:BR508 BV488:BV508 CD488:CD508 CL488:CL508 CT488:CT508 DB488:DB508 DV488:DV508 DZ488:DZ508 ED488:ED508 ET488:ET508 FJ488:FJ508 FR488:FR508 FV488:FV508 FZ488:FZ508 AL488:AL508 AX488:AX508 BB488:BB508 CH488:CH508 CX488:CX508 EL488:EL508 EP488:EP508 FB488:FB508 FF488:FF508">
    <cfRule type="expression" dxfId="183" priority="186">
      <formula xml:space="preserve"> G488&gt;(F488+(F488*0.1))</formula>
    </cfRule>
    <cfRule type="expression" dxfId="182" priority="187">
      <formula xml:space="preserve"> G488&lt;(F488-(F488*0.1))</formula>
    </cfRule>
  </conditionalFormatting>
  <conditionalFormatting sqref="CD450:CD489">
    <cfRule type="expression" dxfId="181" priority="184">
      <formula xml:space="preserve"> CD450&gt;(CC450+(CC450*0.1))</formula>
    </cfRule>
    <cfRule type="expression" dxfId="180" priority="185">
      <formula xml:space="preserve"> CD450&lt;(CC450-(CC450*0.1))</formula>
    </cfRule>
  </conditionalFormatting>
  <conditionalFormatting sqref="CH450:CH489">
    <cfRule type="expression" dxfId="179" priority="182">
      <formula xml:space="preserve"> CH450&gt;(CG450+(CG450*0.1))</formula>
    </cfRule>
    <cfRule type="expression" dxfId="178" priority="183">
      <formula xml:space="preserve"> CH450&lt;(CG450-(CG450*0.1))</formula>
    </cfRule>
  </conditionalFormatting>
  <conditionalFormatting sqref="N7:N508">
    <cfRule type="cellIs" dxfId="177" priority="179" operator="notEqual">
      <formula>K7</formula>
    </cfRule>
  </conditionalFormatting>
  <conditionalFormatting sqref="N187:N508">
    <cfRule type="cellIs" dxfId="176" priority="176" operator="notEqual">
      <formula>K187</formula>
    </cfRule>
  </conditionalFormatting>
  <conditionalFormatting sqref="N8">
    <cfRule type="cellIs" dxfId="175" priority="174" operator="notEqual">
      <formula>K8</formula>
    </cfRule>
  </conditionalFormatting>
  <conditionalFormatting sqref="M7:M508">
    <cfRule type="cellIs" dxfId="174" priority="173" operator="notEqual">
      <formula>J7</formula>
    </cfRule>
  </conditionalFormatting>
  <conditionalFormatting sqref="M8:M508">
    <cfRule type="cellIs" dxfId="173" priority="172" operator="notEqual">
      <formula>J8</formula>
    </cfRule>
  </conditionalFormatting>
  <conditionalFormatting sqref="G18 I18 R18 V18 Z18 AH18 AL18 AP18 AX18 BB18 BF18 BN18 BR18 BV18 CD18 CH18 CL18 CT18 CX18 DB18 DV18 DZ18 ED18 EL18 EP18 ET18 FB18 FF18 FJ18 FR18 FV18 FZ18">
    <cfRule type="expression" dxfId="172" priority="170">
      <formula xml:space="preserve"> G18&gt;(F18+(F18*0.1))</formula>
    </cfRule>
    <cfRule type="expression" dxfId="171" priority="171">
      <formula xml:space="preserve"> G18&lt;(F18-(F18*0.1))</formula>
    </cfRule>
  </conditionalFormatting>
  <conditionalFormatting sqref="G18">
    <cfRule type="expression" dxfId="170" priority="168">
      <formula xml:space="preserve"> G18&gt;(F18+(F18*0.1))</formula>
    </cfRule>
    <cfRule type="expression" dxfId="169" priority="169">
      <formula xml:space="preserve"> G18&lt;(F18-(F18*0.1))</formula>
    </cfRule>
  </conditionalFormatting>
  <conditionalFormatting sqref="I18">
    <cfRule type="expression" dxfId="168" priority="166">
      <formula xml:space="preserve"> I18&gt;(H18+(H18*0.1))</formula>
    </cfRule>
    <cfRule type="expression" dxfId="167" priority="167">
      <formula xml:space="preserve"> I18&lt;(H18-(H18*0.1))</formula>
    </cfRule>
  </conditionalFormatting>
  <conditionalFormatting sqref="G31 I31 R31 V31 Z31 AH31 AL31 AP31 AX31 BB31 BF31 BN31 BR31 BV31 CD31 CH31 CL31 CT31 CX31 DB31 DV31 DZ31 ED31 EL31 EP31 ET31 FB31 FF31 FJ31 FR31 FV31 FZ31">
    <cfRule type="expression" dxfId="166" priority="164">
      <formula xml:space="preserve"> G31&gt;(F31+(F31*0.1))</formula>
    </cfRule>
    <cfRule type="expression" dxfId="165" priority="165">
      <formula xml:space="preserve"> G31&lt;(F31-(F31*0.1))</formula>
    </cfRule>
  </conditionalFormatting>
  <conditionalFormatting sqref="G31">
    <cfRule type="expression" dxfId="164" priority="162">
      <formula xml:space="preserve"> G31&gt;(F31+(F31*0.1))</formula>
    </cfRule>
    <cfRule type="expression" dxfId="163" priority="163">
      <formula xml:space="preserve"> G31&lt;(F31-(F31*0.1))</formula>
    </cfRule>
  </conditionalFormatting>
  <conditionalFormatting sqref="I31">
    <cfRule type="expression" dxfId="162" priority="160">
      <formula xml:space="preserve"> I31&gt;(H31+(H31*0.1))</formula>
    </cfRule>
    <cfRule type="expression" dxfId="161" priority="161">
      <formula xml:space="preserve"> I31&lt;(H31-(H31*0.1))</formula>
    </cfRule>
  </conditionalFormatting>
  <conditionalFormatting sqref="G34 I34 R34 V34 Z34 AH34 AL34 AP34 AX34 BB34 BF34 BN34 BR34 BV34 CD34 CH34 CL34 CT34 CX34 DB34 DV34 DZ34 ED34 EL34 EP34 ET34 FB34 FF34 FJ34 FR34 FV34 FZ34">
    <cfRule type="expression" dxfId="160" priority="158">
      <formula xml:space="preserve"> G34&gt;(F34+(F34*0.1))</formula>
    </cfRule>
    <cfRule type="expression" dxfId="159" priority="159">
      <formula xml:space="preserve"> G34&lt;(F34-(F34*0.1))</formula>
    </cfRule>
  </conditionalFormatting>
  <conditionalFormatting sqref="G34">
    <cfRule type="expression" dxfId="158" priority="156">
      <formula xml:space="preserve"> G34&gt;(F34+(F34*0.1))</formula>
    </cfRule>
    <cfRule type="expression" dxfId="157" priority="157">
      <formula xml:space="preserve"> G34&lt;(F34-(F34*0.1))</formula>
    </cfRule>
  </conditionalFormatting>
  <conditionalFormatting sqref="I34">
    <cfRule type="expression" dxfId="156" priority="154">
      <formula xml:space="preserve"> I34&gt;(H34+(H34*0.1))</formula>
    </cfRule>
    <cfRule type="expression" dxfId="155" priority="155">
      <formula xml:space="preserve"> I34&lt;(H34-(H34*0.1))</formula>
    </cfRule>
  </conditionalFormatting>
  <conditionalFormatting sqref="I18">
    <cfRule type="expression" dxfId="154" priority="152">
      <formula xml:space="preserve"> I18&gt;(H18+(H18*0.1))</formula>
    </cfRule>
    <cfRule type="expression" dxfId="153" priority="153">
      <formula xml:space="preserve"> I18&lt;(H18-(H18*0.1))</formula>
    </cfRule>
  </conditionalFormatting>
  <conditionalFormatting sqref="G31 I31 R31 V31 Z31 AH31 AL31 AP31 AX31 BB31 BF31 BN31 BR31 BV31 CD31 CH31 CL31 CT31 CX31 DB31 DV31 DZ31 ED31 EL31 EP31 ET31 FB31 FF31 FJ31 FR31 FV31 FZ31">
    <cfRule type="expression" dxfId="152" priority="150">
      <formula xml:space="preserve"> G31&gt;(F31+(F31*0.1))</formula>
    </cfRule>
    <cfRule type="expression" dxfId="151" priority="151">
      <formula xml:space="preserve"> G31&lt;(F31-(F31*0.1))</formula>
    </cfRule>
  </conditionalFormatting>
  <conditionalFormatting sqref="G31">
    <cfRule type="expression" dxfId="150" priority="148">
      <formula xml:space="preserve"> G31&gt;(F31+(F31*0.1))</formula>
    </cfRule>
    <cfRule type="expression" dxfId="149" priority="149">
      <formula xml:space="preserve"> G31&lt;(F31-(F31*0.1))</formula>
    </cfRule>
  </conditionalFormatting>
  <conditionalFormatting sqref="I31">
    <cfRule type="expression" dxfId="148" priority="146">
      <formula xml:space="preserve"> I31&gt;(H31+(H31*0.1))</formula>
    </cfRule>
    <cfRule type="expression" dxfId="147" priority="147">
      <formula xml:space="preserve"> I31&lt;(H31-(H31*0.1))</formula>
    </cfRule>
  </conditionalFormatting>
  <conditionalFormatting sqref="I31">
    <cfRule type="expression" dxfId="146" priority="144">
      <formula xml:space="preserve"> I31&gt;(H31+(H31*0.1))</formula>
    </cfRule>
    <cfRule type="expression" dxfId="145" priority="145">
      <formula xml:space="preserve"> I31&lt;(H31-(H31*0.1))</formula>
    </cfRule>
  </conditionalFormatting>
  <conditionalFormatting sqref="G34 I34 R34 V34 Z34 AH34 AL34 AP34 AX34 BB34 BF34 BN34 BR34 BV34 CD34 CH34 CL34 CT34 CX34 DB34 DV34 DZ34 ED34 EL34 EP34 ET34 FB34 FF34 FJ34 FR34 FV34 FZ34">
    <cfRule type="expression" dxfId="144" priority="142">
      <formula xml:space="preserve"> G34&gt;(F34+(F34*0.1))</formula>
    </cfRule>
    <cfRule type="expression" dxfId="143" priority="143">
      <formula xml:space="preserve"> G34&lt;(F34-(F34*0.1))</formula>
    </cfRule>
  </conditionalFormatting>
  <conditionalFormatting sqref="G34">
    <cfRule type="expression" dxfId="142" priority="140">
      <formula xml:space="preserve"> G34&gt;(F34+(F34*0.1))</formula>
    </cfRule>
    <cfRule type="expression" dxfId="141" priority="141">
      <formula xml:space="preserve"> G34&lt;(F34-(F34*0.1))</formula>
    </cfRule>
  </conditionalFormatting>
  <conditionalFormatting sqref="I34">
    <cfRule type="expression" dxfId="140" priority="138">
      <formula xml:space="preserve"> I34&gt;(H34+(H34*0.1))</formula>
    </cfRule>
    <cfRule type="expression" dxfId="139" priority="139">
      <formula xml:space="preserve"> I34&lt;(H34-(H34*0.1))</formula>
    </cfRule>
  </conditionalFormatting>
  <conditionalFormatting sqref="I34">
    <cfRule type="expression" dxfId="138" priority="136">
      <formula xml:space="preserve"> I34&gt;(H34+(H34*0.1))</formula>
    </cfRule>
    <cfRule type="expression" dxfId="137" priority="137">
      <formula xml:space="preserve"> I34&lt;(H34-(H34*0.1))</formula>
    </cfRule>
  </conditionalFormatting>
  <conditionalFormatting sqref="G450:G487 I450:I487">
    <cfRule type="expression" dxfId="136" priority="134">
      <formula xml:space="preserve"> G450&gt;(F450+(F450*0.1))</formula>
    </cfRule>
    <cfRule type="expression" dxfId="135" priority="135">
      <formula xml:space="preserve"> G450&lt;(F450-(F450*0.1))</formula>
    </cfRule>
  </conditionalFormatting>
  <conditionalFormatting sqref="G464:G487">
    <cfRule type="expression" dxfId="134" priority="132">
      <formula>G464&gt;(F464+(F464*0.1))</formula>
    </cfRule>
    <cfRule type="expression" dxfId="133" priority="133">
      <formula>G464&lt;(F464-(F464*0.1))</formula>
    </cfRule>
  </conditionalFormatting>
  <conditionalFormatting sqref="R450:R487">
    <cfRule type="expression" dxfId="132" priority="130">
      <formula xml:space="preserve"> R450&gt;(Q450+(Q450*0.1))</formula>
    </cfRule>
    <cfRule type="expression" dxfId="131" priority="131">
      <formula xml:space="preserve"> R450&lt;(Q450-(Q450*0.1))</formula>
    </cfRule>
  </conditionalFormatting>
  <conditionalFormatting sqref="V449:V491">
    <cfRule type="expression" dxfId="130" priority="128">
      <formula xml:space="preserve"> V449&gt;(U449+(U449*0.1))</formula>
    </cfRule>
    <cfRule type="expression" dxfId="129" priority="129">
      <formula xml:space="preserve"> V449&lt;(U449-(U449*0.1))</formula>
    </cfRule>
  </conditionalFormatting>
  <conditionalFormatting sqref="AH450:AH487">
    <cfRule type="expression" dxfId="128" priority="126">
      <formula xml:space="preserve"> AH450&gt;(AG450+(AG450*0.1))</formula>
    </cfRule>
    <cfRule type="expression" dxfId="127" priority="127">
      <formula xml:space="preserve"> AH450&lt;(AG450-(AG450*0.1))</formula>
    </cfRule>
  </conditionalFormatting>
  <conditionalFormatting sqref="AL450:AL487">
    <cfRule type="expression" dxfId="126" priority="124">
      <formula xml:space="preserve"> AL450&gt;(AK450+(AK450*0.1))</formula>
    </cfRule>
    <cfRule type="expression" dxfId="125" priority="125">
      <formula xml:space="preserve"> AL450&lt;(AK450-(AK450*0.1))</formula>
    </cfRule>
  </conditionalFormatting>
  <conditionalFormatting sqref="AX450:AX487">
    <cfRule type="expression" dxfId="124" priority="122">
      <formula xml:space="preserve"> AX450&gt;(AW450+(AW450*0.1))</formula>
    </cfRule>
    <cfRule type="expression" dxfId="123" priority="123">
      <formula xml:space="preserve"> AX450&lt;(AW450-(AW450*0.1))</formula>
    </cfRule>
  </conditionalFormatting>
  <conditionalFormatting sqref="BB450:BB487">
    <cfRule type="expression" dxfId="122" priority="120">
      <formula xml:space="preserve"> BB450&gt;(BA450+(BA450*0.1))</formula>
    </cfRule>
    <cfRule type="expression" dxfId="121" priority="121">
      <formula xml:space="preserve"> BB450&lt;(BA450-(BA450*0.1))</formula>
    </cfRule>
  </conditionalFormatting>
  <conditionalFormatting sqref="BN450:BN487">
    <cfRule type="expression" dxfId="120" priority="118">
      <formula xml:space="preserve"> BN450&gt;(BM450+(BM450*0.1))</formula>
    </cfRule>
    <cfRule type="expression" dxfId="119" priority="119">
      <formula xml:space="preserve"> BN450&lt;(BM450-(BM450*0.1))</formula>
    </cfRule>
  </conditionalFormatting>
  <conditionalFormatting sqref="BR450:BR487">
    <cfRule type="expression" dxfId="118" priority="116">
      <formula xml:space="preserve"> BR450&gt;(BQ450+(BQ450*0.1))</formula>
    </cfRule>
    <cfRule type="expression" dxfId="117" priority="117">
      <formula xml:space="preserve"> BR450&lt;(BQ450-(BQ450*0.1))</formula>
    </cfRule>
  </conditionalFormatting>
  <conditionalFormatting sqref="CD450:CD487">
    <cfRule type="expression" dxfId="116" priority="114">
      <formula xml:space="preserve"> CD450&gt;(CC450+(CC450*0.1))</formula>
    </cfRule>
    <cfRule type="expression" dxfId="115" priority="115">
      <formula xml:space="preserve"> CD450&lt;(CC450-(CC450*0.1))</formula>
    </cfRule>
  </conditionalFormatting>
  <conditionalFormatting sqref="CH450:CH487">
    <cfRule type="expression" dxfId="114" priority="112">
      <formula xml:space="preserve"> CH450&gt;(CG450+(CG450*0.1))</formula>
    </cfRule>
    <cfRule type="expression" dxfId="113" priority="113">
      <formula xml:space="preserve"> CH450&lt;(CG450-(CG450*0.1))</formula>
    </cfRule>
  </conditionalFormatting>
  <conditionalFormatting sqref="CT450:CT487">
    <cfRule type="expression" dxfId="112" priority="110">
      <formula xml:space="preserve"> CT450&gt;(CS450+(CS450*0.1))</formula>
    </cfRule>
    <cfRule type="expression" dxfId="111" priority="111">
      <formula xml:space="preserve"> CT450&lt;(CS450-(CS450*0.1))</formula>
    </cfRule>
  </conditionalFormatting>
  <conditionalFormatting sqref="CX450:CX487">
    <cfRule type="expression" dxfId="110" priority="108">
      <formula xml:space="preserve"> CX450&gt;(CW450+(CW450*0.1))</formula>
    </cfRule>
    <cfRule type="expression" dxfId="109" priority="109">
      <formula xml:space="preserve"> CX450&lt;(CW450-(CW450*0.1))</formula>
    </cfRule>
  </conditionalFormatting>
  <conditionalFormatting sqref="DV450:DV487">
    <cfRule type="expression" dxfId="108" priority="106">
      <formula xml:space="preserve"> DV450&gt;(DU450+(DU450*0.1))</formula>
    </cfRule>
    <cfRule type="expression" dxfId="107" priority="107">
      <formula xml:space="preserve"> DV450&lt;(DU450-(DU450*0.1))</formula>
    </cfRule>
  </conditionalFormatting>
  <conditionalFormatting sqref="DZ450:DZ487">
    <cfRule type="expression" dxfId="106" priority="104">
      <formula xml:space="preserve"> DZ450&gt;(DY450+(DY450*0.1))</formula>
    </cfRule>
    <cfRule type="expression" dxfId="105" priority="105">
      <formula xml:space="preserve"> DZ450&lt;(DY450-(DY450*0.1))</formula>
    </cfRule>
  </conditionalFormatting>
  <conditionalFormatting sqref="EL450:EL487">
    <cfRule type="expression" dxfId="104" priority="102">
      <formula xml:space="preserve"> EL450&gt;(EK450+(EK450*0.1))</formula>
    </cfRule>
    <cfRule type="expression" dxfId="103" priority="103">
      <formula xml:space="preserve"> EL450&lt;(EK450-(EK450*0.1))</formula>
    </cfRule>
  </conditionalFormatting>
  <conditionalFormatting sqref="EP450:EP487">
    <cfRule type="expression" dxfId="102" priority="100">
      <formula xml:space="preserve"> EP450&gt;(EO450+(EO450*0.1))</formula>
    </cfRule>
    <cfRule type="expression" dxfId="101" priority="101">
      <formula xml:space="preserve"> EP450&lt;(EO450-(EO450*0.1))</formula>
    </cfRule>
  </conditionalFormatting>
  <conditionalFormatting sqref="FB450:FB487">
    <cfRule type="expression" dxfId="100" priority="98">
      <formula xml:space="preserve"> FB450&gt;(FA450+(FA450*0.1))</formula>
    </cfRule>
    <cfRule type="expression" dxfId="99" priority="99">
      <formula xml:space="preserve"> FB450&lt;(FA450-(FA450*0.1))</formula>
    </cfRule>
  </conditionalFormatting>
  <conditionalFormatting sqref="FF450:FF487">
    <cfRule type="expression" dxfId="98" priority="96">
      <formula xml:space="preserve"> FF450&gt;(FE450+(FE450*0.1))</formula>
    </cfRule>
    <cfRule type="expression" dxfId="97" priority="97">
      <formula xml:space="preserve"> FF450&lt;(FE450-(FE450*0.1))</formula>
    </cfRule>
  </conditionalFormatting>
  <conditionalFormatting sqref="FR450:FR487">
    <cfRule type="expression" dxfId="96" priority="94">
      <formula xml:space="preserve"> FR450&gt;(FQ450+(FQ450*0.1))</formula>
    </cfRule>
    <cfRule type="expression" dxfId="95" priority="95">
      <formula xml:space="preserve"> FR450&lt;(FQ450-(FQ450*0.1))</formula>
    </cfRule>
  </conditionalFormatting>
  <conditionalFormatting sqref="FV450:FV487">
    <cfRule type="expression" dxfId="94" priority="92">
      <formula xml:space="preserve"> FV450&gt;(FU450+(FU450*0.1))</formula>
    </cfRule>
    <cfRule type="expression" dxfId="93" priority="93">
      <formula xml:space="preserve"> FV450&lt;(FU450-(FU450*0.1))</formula>
    </cfRule>
  </conditionalFormatting>
  <conditionalFormatting sqref="FZ450:FZ487">
    <cfRule type="expression" dxfId="92" priority="90">
      <formula xml:space="preserve"> FZ450&gt;(FY450+(FY450*0.1))</formula>
    </cfRule>
    <cfRule type="expression" dxfId="91" priority="91">
      <formula xml:space="preserve"> FZ450&lt;(FY450-(FY450*0.1))</formula>
    </cfRule>
  </conditionalFormatting>
  <conditionalFormatting sqref="G450:G487 I450:I487 R450:R487 V450:V487 Z450:Z487 AH450:AH487 AL450:AL487 AP450:AP487 AX450:AX487 BB450:BB487 BF450:BF487 BN450:BN487 BR450:BR487 BV450:BV487 CD450:CD487 CH450:CH487 CL450:CL487 CT450:CT487 CX450:CX487 DB450:DB487 DV450:DV487 DZ450:DZ487 ED450:ED487 EL450:EL487 ET450:ET487 FB450:FB487 FJ450:FJ487 FR450:FR487 FV450:FV487 FZ450:FZ487 EP450:EP487 FF450:FF487">
    <cfRule type="expression" dxfId="90" priority="88">
      <formula xml:space="preserve"> G450&gt;(F450+(F450*0.1))</formula>
    </cfRule>
    <cfRule type="expression" dxfId="89" priority="89">
      <formula xml:space="preserve"> G450&lt;(F450-(F450*0.1))</formula>
    </cfRule>
  </conditionalFormatting>
  <conditionalFormatting sqref="G464:G487">
    <cfRule type="expression" dxfId="88" priority="86">
      <formula>G464&gt;(F464+(F464*0.1))</formula>
    </cfRule>
    <cfRule type="expression" dxfId="87" priority="87">
      <formula>G464&lt;(F464-(F464*0.1))</formula>
    </cfRule>
  </conditionalFormatting>
  <conditionalFormatting sqref="G52:G79 I52:I79 R52:R79 V52:V79 Z52:Z79 AH52:AH79 AL52:AL79 AP52:AP79 AX52:AX79 BB52:BB79 BF52:BF79 BN52:BN79 BR52:BR79 BV52:BV79 CD52:CD79 CH52:CH79 CL52:CL79 CT52:CT79 CX52:CX79 DB52:DB79 DV52:DV79 DZ52:DZ79 ED52:ED79 EL52:EL79 EP52:EP79 ET52:ET79 FB52:FB79 FF52:FF79 FJ52:FJ79 FR52:FR79 FV52:FV79 FZ52:FZ79">
    <cfRule type="expression" dxfId="86" priority="84">
      <formula xml:space="preserve"> G52&gt;(F52+(F52*0.1))</formula>
    </cfRule>
    <cfRule type="expression" dxfId="85" priority="85">
      <formula xml:space="preserve"> G52&lt;(F52-(F52*0.1))</formula>
    </cfRule>
  </conditionalFormatting>
  <conditionalFormatting sqref="FY52:FY79">
    <cfRule type="expression" dxfId="84" priority="82">
      <formula xml:space="preserve"> FY52&gt;(FX52+(FX52*0.1))</formula>
    </cfRule>
    <cfRule type="expression" dxfId="83" priority="83">
      <formula xml:space="preserve"> FY52&lt;(FX52-(FX52*0.1))</formula>
    </cfRule>
  </conditionalFormatting>
  <conditionalFormatting sqref="G81">
    <cfRule type="expression" dxfId="82" priority="80">
      <formula xml:space="preserve"> G81&gt;(F81+(F81*0.1))</formula>
    </cfRule>
    <cfRule type="expression" dxfId="81" priority="81">
      <formula xml:space="preserve"> G81&lt;(F81-(F81*0.1))</formula>
    </cfRule>
  </conditionalFormatting>
  <conditionalFormatting sqref="I100">
    <cfRule type="expression" dxfId="80" priority="78">
      <formula xml:space="preserve"> I100&gt;(H100+(H100*0.1))</formula>
    </cfRule>
    <cfRule type="expression" dxfId="79" priority="79">
      <formula xml:space="preserve"> I100&lt;(H100-(H100*0.1))</formula>
    </cfRule>
  </conditionalFormatting>
  <conditionalFormatting sqref="M7:M508">
    <cfRule type="cellIs" dxfId="78" priority="77" stopIfTrue="1" operator="notEqual">
      <formula>K7</formula>
    </cfRule>
  </conditionalFormatting>
  <conditionalFormatting sqref="G135:G157 F136:F157">
    <cfRule type="cellIs" dxfId="77" priority="75" stopIfTrue="1" operator="greaterThan">
      <formula>#REF!+(#REF!*0.1)</formula>
    </cfRule>
    <cfRule type="cellIs" dxfId="76" priority="76" stopIfTrue="1" operator="lessThan">
      <formula>#REF!-(#REF!*0.1)</formula>
    </cfRule>
  </conditionalFormatting>
  <conditionalFormatting sqref="G135:G157">
    <cfRule type="cellIs" dxfId="75" priority="74" stopIfTrue="1" operator="notEqual">
      <formula>O135</formula>
    </cfRule>
  </conditionalFormatting>
  <conditionalFormatting sqref="G135:G157 I135:I157">
    <cfRule type="expression" dxfId="74" priority="72">
      <formula xml:space="preserve"> G135&gt;(F135+(F135*0.1))</formula>
    </cfRule>
    <cfRule type="expression" dxfId="73" priority="73">
      <formula xml:space="preserve"> G135&lt;(F135-(F135*0.1))</formula>
    </cfRule>
  </conditionalFormatting>
  <conditionalFormatting sqref="R135:R157">
    <cfRule type="expression" dxfId="72" priority="70">
      <formula xml:space="preserve"> R135&gt;(Q135+(Q135*0.1))</formula>
    </cfRule>
    <cfRule type="expression" dxfId="71" priority="71">
      <formula xml:space="preserve"> R135&lt;(Q135-(Q135*0.1))</formula>
    </cfRule>
  </conditionalFormatting>
  <conditionalFormatting sqref="V135:V157">
    <cfRule type="expression" dxfId="70" priority="68">
      <formula xml:space="preserve"> V135&gt;(U135+(U135*0.1))</formula>
    </cfRule>
    <cfRule type="expression" dxfId="69" priority="69">
      <formula xml:space="preserve"> V135&lt;(U135-(U135*0.1))</formula>
    </cfRule>
  </conditionalFormatting>
  <conditionalFormatting sqref="AH135:AH157">
    <cfRule type="expression" dxfId="68" priority="66">
      <formula xml:space="preserve"> AH135&gt;(AG135+(AG135*0.1))</formula>
    </cfRule>
    <cfRule type="expression" dxfId="67" priority="67">
      <formula xml:space="preserve"> AH135&lt;(AG135-(AG135*0.1))</formula>
    </cfRule>
  </conditionalFormatting>
  <conditionalFormatting sqref="AL135:AL154">
    <cfRule type="expression" dxfId="66" priority="64">
      <formula xml:space="preserve"> AL135&gt;(AK135+(AK135*0.1))</formula>
    </cfRule>
    <cfRule type="expression" dxfId="65" priority="65">
      <formula xml:space="preserve"> AL135&lt;(AK135-(AK135*0.1))</formula>
    </cfRule>
  </conditionalFormatting>
  <conditionalFormatting sqref="BN135:BN157">
    <cfRule type="expression" dxfId="64" priority="62">
      <formula xml:space="preserve"> BN135&gt;(BM135+(BM135*0.1))</formula>
    </cfRule>
    <cfRule type="expression" dxfId="63" priority="63">
      <formula xml:space="preserve"> BN135&lt;(BM135-(BM135*0.1))</formula>
    </cfRule>
  </conditionalFormatting>
  <conditionalFormatting sqref="BN135:BN157">
    <cfRule type="expression" dxfId="62" priority="60">
      <formula xml:space="preserve"> BN135&gt;(BM135+(BM135*0.1))</formula>
    </cfRule>
    <cfRule type="expression" dxfId="61" priority="61">
      <formula xml:space="preserve"> BN135&lt;(BM135-(BM135*0.1))</formula>
    </cfRule>
  </conditionalFormatting>
  <conditionalFormatting sqref="BR135:BR157">
    <cfRule type="expression" dxfId="60" priority="58">
      <formula xml:space="preserve"> BR135&gt;(BQ135+(BQ135*0.1))</formula>
    </cfRule>
    <cfRule type="expression" dxfId="59" priority="59">
      <formula xml:space="preserve"> BR135&lt;(BQ135-(BQ135*0.1))</formula>
    </cfRule>
  </conditionalFormatting>
  <conditionalFormatting sqref="BR135:BR157">
    <cfRule type="expression" dxfId="58" priority="56">
      <formula xml:space="preserve"> BR135&gt;(BQ135+(BQ135*0.1))</formula>
    </cfRule>
    <cfRule type="expression" dxfId="57" priority="57">
      <formula xml:space="preserve"> BR135&lt;(BQ135-(BQ135*0.1))</formula>
    </cfRule>
  </conditionalFormatting>
  <conditionalFormatting sqref="CD135:CD157">
    <cfRule type="expression" dxfId="56" priority="54">
      <formula xml:space="preserve"> CD135&gt;(CC135+(CC135*0.1))</formula>
    </cfRule>
    <cfRule type="expression" dxfId="55" priority="55">
      <formula xml:space="preserve"> CD135&lt;(CC135-(CC135*0.1))</formula>
    </cfRule>
  </conditionalFormatting>
  <conditionalFormatting sqref="CH135:CH157">
    <cfRule type="expression" dxfId="54" priority="52">
      <formula xml:space="preserve"> CH135&gt;(CG135+(CG135*0.1))</formula>
    </cfRule>
    <cfRule type="expression" dxfId="53" priority="53">
      <formula xml:space="preserve"> CH135&lt;(CG135-(CG135*0.1))</formula>
    </cfRule>
  </conditionalFormatting>
  <conditionalFormatting sqref="DV135:DV157">
    <cfRule type="expression" dxfId="52" priority="50">
      <formula xml:space="preserve"> DV135&gt;(DU135+(DU135*0.1))</formula>
    </cfRule>
    <cfRule type="expression" dxfId="51" priority="51">
      <formula xml:space="preserve"> DV135&lt;(DU135-(DU135*0.1))</formula>
    </cfRule>
  </conditionalFormatting>
  <conditionalFormatting sqref="DZ135:DZ157">
    <cfRule type="expression" dxfId="50" priority="48">
      <formula xml:space="preserve"> DZ135&gt;(DY135+(DY135*0.1))</formula>
    </cfRule>
    <cfRule type="expression" dxfId="49" priority="49">
      <formula xml:space="preserve"> DZ135&lt;(DY135-(DY135*0.1))</formula>
    </cfRule>
  </conditionalFormatting>
  <conditionalFormatting sqref="EL135:EL157">
    <cfRule type="expression" dxfId="48" priority="46">
      <formula xml:space="preserve"> EL135&gt;(EK135+(EK135*0.1))</formula>
    </cfRule>
    <cfRule type="expression" dxfId="47" priority="47">
      <formula xml:space="preserve"> EL135&lt;(EK135-(EK135*0.1))</formula>
    </cfRule>
  </conditionalFormatting>
  <conditionalFormatting sqref="EP135:EP157">
    <cfRule type="expression" dxfId="46" priority="44">
      <formula xml:space="preserve"> EP135&gt;(EO135+(EO135*0.1))</formula>
    </cfRule>
    <cfRule type="expression" dxfId="45" priority="45">
      <formula xml:space="preserve"> EP135&lt;(EO135-(EO135*0.1))</formula>
    </cfRule>
  </conditionalFormatting>
  <conditionalFormatting sqref="FR135:FR157">
    <cfRule type="expression" dxfId="44" priority="42">
      <formula xml:space="preserve"> FR135&gt;(FQ135+(FQ135*0.1))</formula>
    </cfRule>
    <cfRule type="expression" dxfId="43" priority="43">
      <formula xml:space="preserve"> FR135&lt;(FQ135-(FQ135*0.1))</formula>
    </cfRule>
  </conditionalFormatting>
  <conditionalFormatting sqref="G135:G157">
    <cfRule type="cellIs" dxfId="42" priority="40" stopIfTrue="1" operator="greaterThan">
      <formula>#REF!+(#REF!*0.1)</formula>
    </cfRule>
    <cfRule type="cellIs" dxfId="41" priority="41" stopIfTrue="1" operator="lessThan">
      <formula>#REF!-(#REF!*0.1)</formula>
    </cfRule>
  </conditionalFormatting>
  <conditionalFormatting sqref="G135:G157">
    <cfRule type="cellIs" dxfId="40" priority="39" stopIfTrue="1" operator="notEqual">
      <formula>P135</formula>
    </cfRule>
  </conditionalFormatting>
  <conditionalFormatting sqref="G135:G157">
    <cfRule type="expression" dxfId="39" priority="37">
      <formula xml:space="preserve"> G135&gt;(F135+(F135*0.1))</formula>
    </cfRule>
    <cfRule type="expression" dxfId="38" priority="38">
      <formula xml:space="preserve"> G135&lt;(F135-(F135*0.1))</formula>
    </cfRule>
  </conditionalFormatting>
  <conditionalFormatting sqref="I135:I157">
    <cfRule type="expression" dxfId="37" priority="35">
      <formula xml:space="preserve"> I135&gt;(H135+(H135*0.1))</formula>
    </cfRule>
    <cfRule type="expression" dxfId="36" priority="36">
      <formula xml:space="preserve"> I135&lt;(H135-(H135*0.1))</formula>
    </cfRule>
  </conditionalFormatting>
  <conditionalFormatting sqref="R135:R157">
    <cfRule type="expression" dxfId="35" priority="33">
      <formula xml:space="preserve"> R135&gt;(Q135+(Q135*0.1))</formula>
    </cfRule>
    <cfRule type="expression" dxfId="34" priority="34">
      <formula xml:space="preserve"> R135&lt;(Q135-(Q135*0.1))</formula>
    </cfRule>
  </conditionalFormatting>
  <conditionalFormatting sqref="V135:V157">
    <cfRule type="expression" dxfId="33" priority="31">
      <formula xml:space="preserve"> V135&gt;(U135+(U135*0.1))</formula>
    </cfRule>
    <cfRule type="expression" dxfId="32" priority="32">
      <formula xml:space="preserve"> V135&lt;(U135-(U135*0.1))</formula>
    </cfRule>
  </conditionalFormatting>
  <conditionalFormatting sqref="AH135:AH157">
    <cfRule type="expression" dxfId="31" priority="29">
      <formula xml:space="preserve"> AH135&gt;(AG135+(AG135*0.1))</formula>
    </cfRule>
    <cfRule type="expression" dxfId="30" priority="30">
      <formula xml:space="preserve"> AH135&lt;(AG135-(AG135*0.1))</formula>
    </cfRule>
  </conditionalFormatting>
  <conditionalFormatting sqref="AL135:AL157">
    <cfRule type="expression" dxfId="29" priority="27">
      <formula xml:space="preserve"> AL135&gt;(AK135+(AK135*0.1))</formula>
    </cfRule>
    <cfRule type="expression" dxfId="28" priority="28">
      <formula xml:space="preserve"> AL135&lt;(AK135-(AK135*0.1))</formula>
    </cfRule>
  </conditionalFormatting>
  <conditionalFormatting sqref="BN135:BN157">
    <cfRule type="expression" dxfId="27" priority="25">
      <formula xml:space="preserve"> BN135&gt;(BM135+(BM135*0.1))</formula>
    </cfRule>
    <cfRule type="expression" dxfId="26" priority="26">
      <formula xml:space="preserve"> BN135&lt;(BM135-(BM135*0.1))</formula>
    </cfRule>
  </conditionalFormatting>
  <conditionalFormatting sqref="BN135:BN157">
    <cfRule type="expression" dxfId="25" priority="23">
      <formula xml:space="preserve"> BN135&gt;(BM135+(BM135*0.1))</formula>
    </cfRule>
    <cfRule type="expression" dxfId="24" priority="24">
      <formula xml:space="preserve"> BN135&lt;(BM135-(BM135*0.1))</formula>
    </cfRule>
  </conditionalFormatting>
  <conditionalFormatting sqref="BR135:BR157">
    <cfRule type="expression" dxfId="23" priority="21">
      <formula xml:space="preserve"> BR135&gt;(BQ135+(BQ135*0.1))</formula>
    </cfRule>
    <cfRule type="expression" dxfId="22" priority="22">
      <formula xml:space="preserve"> BR135&lt;(BQ135-(BQ135*0.1))</formula>
    </cfRule>
  </conditionalFormatting>
  <conditionalFormatting sqref="BR135:BR157">
    <cfRule type="expression" dxfId="21" priority="19">
      <formula xml:space="preserve"> BR135&gt;(BQ135+(BQ135*0.1))</formula>
    </cfRule>
    <cfRule type="expression" dxfId="20" priority="20">
      <formula xml:space="preserve"> BR135&lt;(BQ135-(BQ135*0.1))</formula>
    </cfRule>
  </conditionalFormatting>
  <conditionalFormatting sqref="CD135:CD157">
    <cfRule type="expression" dxfId="19" priority="17">
      <formula xml:space="preserve"> CD135&gt;(CC135+(CC135*0.1))</formula>
    </cfRule>
    <cfRule type="expression" dxfId="18" priority="18">
      <formula xml:space="preserve"> CD135&lt;(CC135-(CC135*0.1))</formula>
    </cfRule>
  </conditionalFormatting>
  <conditionalFormatting sqref="CH135:CH157">
    <cfRule type="expression" dxfId="17" priority="15">
      <formula xml:space="preserve"> CH135&gt;(CG135+(CG135*0.1))</formula>
    </cfRule>
    <cfRule type="expression" dxfId="16" priority="16">
      <formula xml:space="preserve"> CH135&lt;(CG135-(CG135*0.1))</formula>
    </cfRule>
  </conditionalFormatting>
  <conditionalFormatting sqref="DV135:DV157">
    <cfRule type="expression" dxfId="15" priority="13">
      <formula xml:space="preserve"> DV135&gt;(DU135+(DU135*0.1))</formula>
    </cfRule>
    <cfRule type="expression" dxfId="14" priority="14">
      <formula xml:space="preserve"> DV135&lt;(DU135-(DU135*0.1))</formula>
    </cfRule>
  </conditionalFormatting>
  <conditionalFormatting sqref="DZ135:DZ157">
    <cfRule type="expression" dxfId="13" priority="11">
      <formula xml:space="preserve"> DZ135&gt;(DY135+(DY135*0.1))</formula>
    </cfRule>
    <cfRule type="expression" dxfId="12" priority="12">
      <formula xml:space="preserve"> DZ135&lt;(DY135-(DY135*0.1))</formula>
    </cfRule>
  </conditionalFormatting>
  <conditionalFormatting sqref="EL135:EL157">
    <cfRule type="expression" dxfId="11" priority="9">
      <formula xml:space="preserve"> EL135&gt;(EK135+(EK135*0.1))</formula>
    </cfRule>
    <cfRule type="expression" dxfId="10" priority="10">
      <formula xml:space="preserve"> EL135&lt;(EK135-(EK135*0.1))</formula>
    </cfRule>
  </conditionalFormatting>
  <conditionalFormatting sqref="EP135:EP157">
    <cfRule type="expression" dxfId="9" priority="7">
      <formula xml:space="preserve"> EP135&gt;(EO135+(EO135*0.1))</formula>
    </cfRule>
    <cfRule type="expression" dxfId="8" priority="8">
      <formula xml:space="preserve"> EP135&lt;(EO135-(EO135*0.1))</formula>
    </cfRule>
  </conditionalFormatting>
  <conditionalFormatting sqref="G208:G328">
    <cfRule type="expression" dxfId="7" priority="5">
      <formula xml:space="preserve"> G208&gt;(F208+(F208*0.1))</formula>
    </cfRule>
    <cfRule type="expression" dxfId="6" priority="6">
      <formula xml:space="preserve"> G208&lt;(F208-(F208*0.1))</formula>
    </cfRule>
  </conditionalFormatting>
  <conditionalFormatting sqref="F329:G508">
    <cfRule type="cellIs" dxfId="5" priority="3" stopIfTrue="1" operator="greaterThan">
      <formula>#REF!+(#REF!*0.1)</formula>
    </cfRule>
    <cfRule type="cellIs" dxfId="4" priority="4" stopIfTrue="1" operator="lessThan">
      <formula>#REF!-(#REF!*0.1)</formula>
    </cfRule>
  </conditionalFormatting>
  <conditionalFormatting sqref="G329:G508">
    <cfRule type="expression" dxfId="3" priority="1">
      <formula xml:space="preserve"> G329&gt;(F329+(F329*0.1))</formula>
    </cfRule>
    <cfRule type="expression" dxfId="2" priority="2">
      <formula xml:space="preserve"> G329&lt;(F329-(F329*0.1))</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dimension ref="A1:AR379"/>
  <sheetViews>
    <sheetView workbookViewId="0">
      <selection sqref="A1:XFD1048576"/>
    </sheetView>
  </sheetViews>
  <sheetFormatPr defaultColWidth="5.125" defaultRowHeight="12.75"/>
  <cols>
    <col min="1" max="1" width="4.125" style="18" customWidth="1"/>
    <col min="2" max="2" width="21.25" style="1" customWidth="1"/>
    <col min="3" max="8" width="10.625" style="1" customWidth="1"/>
    <col min="9" max="9" width="13" style="1" customWidth="1"/>
    <col min="10" max="13" width="10.625" style="1" customWidth="1"/>
    <col min="14" max="14" width="13" style="1" customWidth="1"/>
    <col min="15" max="15" width="1.625" style="1" customWidth="1"/>
    <col min="16" max="16" width="1.5" style="1" customWidth="1"/>
    <col min="17" max="17" width="1.75" style="2" customWidth="1"/>
    <col min="18" max="18" width="1.875" style="55" customWidth="1"/>
    <col min="19" max="19" width="1.5" style="55" customWidth="1"/>
    <col min="20" max="31" width="6.625" style="3" bestFit="1" customWidth="1"/>
    <col min="32" max="32" width="2" style="7" customWidth="1"/>
    <col min="33" max="33" width="6.625" style="1" customWidth="1"/>
    <col min="34" max="38" width="6.125" style="1" bestFit="1" customWidth="1"/>
    <col min="39" max="39" width="6.25" style="1" customWidth="1"/>
    <col min="40" max="40" width="6.25" style="1" bestFit="1" customWidth="1"/>
    <col min="41" max="41" width="6.125" style="1" bestFit="1" customWidth="1"/>
    <col min="42" max="43" width="6.125" style="1" customWidth="1"/>
    <col min="44" max="44" width="6.25" style="1" bestFit="1" customWidth="1"/>
    <col min="45" max="45" width="5.125" style="1" customWidth="1"/>
    <col min="46" max="46" width="10.875" style="1" customWidth="1"/>
    <col min="47" max="47" width="5.125" style="1" customWidth="1"/>
    <col min="48" max="48" width="10.875" style="1" customWidth="1"/>
    <col min="49" max="49" width="5.125" style="1" customWidth="1"/>
    <col min="50" max="50" width="10.875" style="1" customWidth="1"/>
    <col min="51" max="51" width="5.125" style="1" customWidth="1"/>
    <col min="52" max="52" width="10.875" style="1" customWidth="1"/>
    <col min="53" max="53" width="5.125" style="1" customWidth="1"/>
    <col min="54" max="54" width="10.875" style="1" customWidth="1"/>
    <col min="55" max="55" width="5.125" style="1" customWidth="1"/>
    <col min="56" max="56" width="10.875" style="1" customWidth="1"/>
    <col min="57" max="57" width="5.125" style="1" customWidth="1"/>
    <col min="58" max="58" width="10.875" style="1" customWidth="1"/>
    <col min="59" max="59" width="5.125" style="1" customWidth="1"/>
    <col min="60" max="60" width="10.875" style="1" customWidth="1"/>
    <col min="61" max="62" width="5.125" style="1" customWidth="1"/>
    <col min="63" max="63" width="10.875" style="1" customWidth="1"/>
    <col min="64" max="64" width="5.125" style="1" customWidth="1"/>
    <col min="65" max="65" width="10.875" style="1" customWidth="1"/>
    <col min="66" max="66" width="5.125" style="1" customWidth="1"/>
    <col min="67" max="67" width="10.875" style="1" customWidth="1"/>
    <col min="68" max="68" width="5.125" style="1" customWidth="1"/>
    <col min="69" max="69" width="10.875" style="1" customWidth="1"/>
    <col min="70" max="70" width="5.125" style="1" customWidth="1"/>
    <col min="71" max="71" width="10.875" style="1" customWidth="1"/>
    <col min="72" max="72" width="5.125" style="1" customWidth="1"/>
    <col min="73" max="73" width="10.875" style="1" customWidth="1"/>
    <col min="74" max="74" width="5.125" style="1" customWidth="1"/>
    <col min="75" max="75" width="10.875" style="1" customWidth="1"/>
    <col min="76" max="76" width="5.125" style="1" customWidth="1"/>
    <col min="77" max="77" width="10.875" style="1" customWidth="1"/>
    <col min="78" max="78" width="5.125" style="1" customWidth="1"/>
    <col min="79" max="79" width="10.875" style="1" customWidth="1"/>
    <col min="80" max="80" width="5.125" style="1" customWidth="1"/>
    <col min="81" max="81" width="10.875" style="1" customWidth="1"/>
    <col min="82" max="82" width="5.125" style="1" customWidth="1"/>
    <col min="83" max="83" width="10.875" style="1" customWidth="1"/>
    <col min="84" max="85" width="5.125" style="1" customWidth="1"/>
    <col min="86" max="86" width="10.875" style="1" customWidth="1"/>
    <col min="87" max="87" width="5.125" style="1" customWidth="1"/>
    <col min="88" max="88" width="10.875" style="1" customWidth="1"/>
    <col min="89" max="89" width="5.125" style="1" customWidth="1"/>
    <col min="90" max="90" width="10.875" style="1" customWidth="1"/>
    <col min="91" max="91" width="5.125" style="1" customWidth="1"/>
    <col min="92" max="92" width="10.875" style="1" customWidth="1"/>
    <col min="93" max="93" width="5.125" style="1" customWidth="1"/>
    <col min="94" max="94" width="10.875" style="1" customWidth="1"/>
    <col min="95" max="95" width="5.125" style="1" customWidth="1"/>
    <col min="96" max="96" width="10.875" style="1" customWidth="1"/>
    <col min="97" max="98" width="5.125" style="1" customWidth="1"/>
    <col min="99" max="99" width="10.875" style="1" customWidth="1"/>
    <col min="100" max="100" width="5.125" style="1" customWidth="1"/>
    <col min="101" max="101" width="10.875" style="1" customWidth="1"/>
    <col min="102" max="102" width="5.125" style="1" customWidth="1"/>
    <col min="103" max="103" width="10.875" style="1" customWidth="1"/>
    <col min="104" max="104" width="5.125" style="1" customWidth="1"/>
    <col min="105" max="105" width="10.875" style="1" customWidth="1"/>
    <col min="106" max="106" width="5.125" style="1" customWidth="1"/>
    <col min="107" max="107" width="10.875" style="1" customWidth="1"/>
    <col min="108" max="108" width="5.125" style="1" customWidth="1"/>
    <col min="109" max="109" width="10.875" style="1" customWidth="1"/>
    <col min="110" max="110" width="5.125" style="1" customWidth="1"/>
    <col min="111" max="111" width="10.875" style="1" customWidth="1"/>
    <col min="112" max="112" width="5.125" style="1" customWidth="1"/>
    <col min="113" max="113" width="10.875" style="1" customWidth="1"/>
    <col min="114" max="114" width="5.125" style="1" customWidth="1"/>
    <col min="115" max="115" width="10.875" style="1" customWidth="1"/>
    <col min="116" max="116" width="5.125" style="1" customWidth="1"/>
    <col min="117" max="117" width="10.875" style="1" customWidth="1"/>
    <col min="118" max="118" width="5.125" style="1" customWidth="1"/>
    <col min="119" max="119" width="10.875" style="1" customWidth="1"/>
    <col min="120" max="120" width="5.125" style="1" customWidth="1"/>
    <col min="121" max="121" width="10.875" style="1" customWidth="1"/>
    <col min="122" max="122" width="5.125" style="1" customWidth="1"/>
    <col min="123" max="123" width="10.875" style="1" customWidth="1"/>
    <col min="124" max="124" width="5.125" style="1" customWidth="1"/>
    <col min="125" max="125" width="10.875" style="1" customWidth="1"/>
    <col min="126" max="126" width="5.125" style="1" customWidth="1"/>
    <col min="127" max="127" width="10.875" style="1" customWidth="1"/>
    <col min="128" max="128" width="5.125" style="1" customWidth="1"/>
    <col min="129" max="129" width="10.875" style="1" customWidth="1"/>
    <col min="130" max="131" width="5.125" style="1" customWidth="1"/>
    <col min="132" max="132" width="10.875" style="1" customWidth="1"/>
    <col min="133" max="133" width="5.125" style="1" customWidth="1"/>
    <col min="134" max="134" width="10.875" style="1" customWidth="1"/>
    <col min="135" max="135" width="5.125" style="1" customWidth="1"/>
    <col min="136" max="136" width="10.875" style="1" customWidth="1"/>
    <col min="137" max="137" width="5.125" style="1" customWidth="1"/>
    <col min="138" max="138" width="10.875" style="1" customWidth="1"/>
    <col min="139" max="139" width="5.125" style="1" customWidth="1"/>
    <col min="140" max="140" width="10.875" style="1" customWidth="1"/>
    <col min="141" max="141" width="5.125" style="1" customWidth="1"/>
    <col min="142" max="142" width="10.875" style="1" customWidth="1"/>
    <col min="143" max="143" width="5.125" style="1" customWidth="1"/>
    <col min="144" max="144" width="10.875" style="1" customWidth="1"/>
    <col min="145" max="145" width="5.125" style="1" customWidth="1"/>
    <col min="146" max="146" width="10.875" style="1" customWidth="1"/>
    <col min="147" max="147" width="5.125" style="1" customWidth="1"/>
    <col min="148" max="148" width="10.875" style="1" customWidth="1"/>
    <col min="149" max="149" width="5.125" style="1" customWidth="1"/>
    <col min="150" max="150" width="10.875" style="1" customWidth="1"/>
    <col min="151" max="151" width="5.125" style="1" customWidth="1"/>
    <col min="152" max="152" width="10.875" style="1" customWidth="1"/>
    <col min="153" max="153" width="5.125" style="1" customWidth="1"/>
    <col min="154" max="154" width="10.875" style="1" customWidth="1"/>
    <col min="155" max="155" width="5.125" style="1" customWidth="1"/>
    <col min="156" max="156" width="10.875" style="1" customWidth="1"/>
    <col min="157" max="157" width="5.125" style="1" customWidth="1"/>
    <col min="158" max="158" width="10.875" style="1" customWidth="1"/>
    <col min="159" max="159" width="5.125" style="1" customWidth="1"/>
    <col min="160" max="160" width="10.875" style="1" customWidth="1"/>
    <col min="161" max="161" width="5.125" style="1" customWidth="1"/>
    <col min="162" max="162" width="10.875" style="1" customWidth="1"/>
    <col min="163" max="163" width="5.125" style="1" customWidth="1"/>
    <col min="164" max="164" width="10.875" style="1" customWidth="1"/>
    <col min="165" max="165" width="5.125" style="1" customWidth="1"/>
    <col min="166" max="166" width="10.875" style="1" customWidth="1"/>
    <col min="167" max="167" width="5.125" style="1" customWidth="1"/>
    <col min="168" max="168" width="10.875" style="1" customWidth="1"/>
    <col min="169" max="169" width="5.125" style="1" customWidth="1"/>
    <col min="170" max="170" width="10.875" style="1" customWidth="1"/>
    <col min="171" max="171" width="5.125" style="1" customWidth="1"/>
    <col min="172" max="172" width="10.875" style="1" customWidth="1"/>
    <col min="173" max="173" width="5.125" style="1" customWidth="1"/>
    <col min="174" max="174" width="10.875" style="1" customWidth="1"/>
    <col min="175" max="176" width="5.125" style="1" customWidth="1"/>
    <col min="177" max="177" width="10.875" style="1" customWidth="1"/>
    <col min="178" max="178" width="5.125" style="1" customWidth="1"/>
    <col min="179" max="179" width="10.875" style="1" customWidth="1"/>
    <col min="180" max="180" width="5.125" style="1" customWidth="1"/>
    <col min="181" max="181" width="10.875" style="1" customWidth="1"/>
    <col min="182" max="182" width="5.125" style="1" customWidth="1"/>
    <col min="183" max="183" width="10.875" style="1" customWidth="1"/>
    <col min="184" max="184" width="5.125" style="1" customWidth="1"/>
    <col min="185" max="185" width="10.875" style="1" bestFit="1" customWidth="1"/>
    <col min="186" max="186" width="5.125" style="1" customWidth="1"/>
    <col min="187" max="187" width="10.875" style="1" bestFit="1" customWidth="1"/>
    <col min="188" max="188" width="5.125" style="1" customWidth="1"/>
    <col min="189" max="189" width="10.875" style="1" bestFit="1" customWidth="1"/>
    <col min="190" max="190" width="5.125" style="1" customWidth="1"/>
    <col min="191" max="191" width="10.875" style="1" bestFit="1" customWidth="1"/>
    <col min="192" max="192" width="5.125" style="1" customWidth="1"/>
    <col min="193" max="193" width="10.875" style="1" bestFit="1" customWidth="1"/>
    <col min="194" max="194" width="5.125" style="1" customWidth="1"/>
    <col min="195" max="195" width="10.875" style="1" bestFit="1" customWidth="1"/>
    <col min="196" max="196" width="5.125" style="1" customWidth="1"/>
    <col min="197" max="197" width="10.875" style="1" bestFit="1" customWidth="1"/>
    <col min="198" max="199" width="5.125" style="1" customWidth="1"/>
    <col min="200" max="200" width="10.875" style="1" bestFit="1" customWidth="1"/>
    <col min="201" max="201" width="5.125" style="1" customWidth="1"/>
    <col min="202" max="202" width="10.875" style="1" bestFit="1" customWidth="1"/>
    <col min="203" max="203" width="5.125" style="1" customWidth="1"/>
    <col min="204" max="204" width="10.875" style="1" bestFit="1" customWidth="1"/>
    <col min="205" max="205" width="5.125" style="1" customWidth="1"/>
    <col min="206" max="206" width="10.875" style="1" bestFit="1" customWidth="1"/>
    <col min="207" max="207" width="5.125" style="1" customWidth="1"/>
    <col min="208" max="208" width="10.875" style="1" bestFit="1" customWidth="1"/>
    <col min="209" max="209" width="5.125" style="1" customWidth="1"/>
    <col min="210" max="210" width="10.875" style="1" bestFit="1" customWidth="1"/>
    <col min="211" max="211" width="5.125" style="1" customWidth="1"/>
    <col min="212" max="212" width="10.875" style="1" bestFit="1" customWidth="1"/>
    <col min="213" max="213" width="5.125" style="1" customWidth="1"/>
    <col min="214" max="214" width="10.875" style="1" bestFit="1" customWidth="1"/>
    <col min="215" max="215" width="5.125" style="1" customWidth="1"/>
    <col min="216" max="216" width="10.875" style="1" bestFit="1" customWidth="1"/>
    <col min="217" max="217" width="5.125" style="1" customWidth="1"/>
    <col min="218" max="218" width="10.875" style="1" bestFit="1" customWidth="1"/>
    <col min="219" max="219" width="5.125" style="1" customWidth="1"/>
    <col min="220" max="220" width="10.875" style="1" bestFit="1" customWidth="1"/>
    <col min="221" max="221" width="5.125" style="1" customWidth="1"/>
    <col min="222" max="222" width="10.875" style="1" bestFit="1" customWidth="1"/>
    <col min="223" max="223" width="5.125" style="1" customWidth="1"/>
    <col min="224" max="224" width="10.875" style="1" bestFit="1" customWidth="1"/>
    <col min="225" max="225" width="5.125" style="1" customWidth="1"/>
    <col min="226" max="226" width="10.875" style="1" bestFit="1" customWidth="1"/>
    <col min="227" max="227" width="5.125" style="1" customWidth="1"/>
    <col min="228" max="228" width="10.875" style="1" bestFit="1" customWidth="1"/>
    <col min="229" max="230" width="5.125" style="1" customWidth="1"/>
    <col min="231" max="231" width="10.875" style="1" bestFit="1" customWidth="1"/>
    <col min="232" max="232" width="5.125" style="1" customWidth="1"/>
    <col min="233" max="233" width="10.875" style="1" bestFit="1" customWidth="1"/>
    <col min="234" max="234" width="5.125" style="1" customWidth="1"/>
    <col min="235" max="235" width="10.875" style="1" bestFit="1" customWidth="1"/>
    <col min="236" max="236" width="5.125" style="1" customWidth="1"/>
    <col min="237" max="237" width="10.875" style="1" bestFit="1" customWidth="1"/>
    <col min="238" max="238" width="5.125" style="1" customWidth="1"/>
    <col min="239" max="239" width="10.875" style="1" bestFit="1" customWidth="1"/>
    <col min="240" max="240" width="5.125" style="1" customWidth="1"/>
    <col min="241" max="241" width="10.875" style="1" bestFit="1" customWidth="1"/>
    <col min="242" max="242" width="5.125" style="1" customWidth="1"/>
    <col min="243" max="243" width="10.875" style="1" bestFit="1" customWidth="1"/>
    <col min="244" max="16384" width="5.125" style="1"/>
  </cols>
  <sheetData>
    <row r="1" spans="1:44">
      <c r="C1" s="23"/>
      <c r="T1" s="121"/>
    </row>
    <row r="2" spans="1:44" s="2" customFormat="1">
      <c r="A2" s="18"/>
      <c r="R2" s="55"/>
      <c r="S2" s="55"/>
      <c r="T2" s="18"/>
      <c r="U2" s="18"/>
      <c r="V2" s="18"/>
      <c r="W2" s="18"/>
      <c r="X2" s="18"/>
      <c r="Y2" s="18"/>
      <c r="Z2" s="18"/>
      <c r="AA2" s="18"/>
      <c r="AB2" s="18"/>
      <c r="AC2" s="18"/>
      <c r="AD2" s="18"/>
      <c r="AE2" s="18"/>
      <c r="AF2" s="7"/>
    </row>
    <row r="3" spans="1:44" s="2" customFormat="1" ht="15.75">
      <c r="A3" s="602"/>
      <c r="B3" s="190"/>
      <c r="C3" s="172"/>
      <c r="D3" s="173"/>
      <c r="E3" s="173"/>
      <c r="F3" s="173"/>
      <c r="G3" s="173"/>
      <c r="H3" s="173"/>
      <c r="I3" s="173"/>
      <c r="J3" s="173"/>
      <c r="K3" s="173"/>
      <c r="L3" s="173"/>
      <c r="M3" s="173"/>
      <c r="N3" s="174"/>
      <c r="O3"/>
      <c r="P3"/>
      <c r="Q3"/>
      <c r="R3" s="56"/>
      <c r="S3" s="57"/>
      <c r="T3" s="127"/>
      <c r="U3" s="143"/>
      <c r="V3" s="143"/>
      <c r="W3" s="143"/>
      <c r="X3" s="143"/>
      <c r="Y3" s="143"/>
      <c r="Z3" s="143"/>
      <c r="AA3" s="143"/>
      <c r="AB3" s="143"/>
      <c r="AC3" s="143"/>
      <c r="AD3" s="143"/>
      <c r="AE3" s="143"/>
      <c r="AF3" s="7"/>
      <c r="AG3" s="6"/>
      <c r="AH3" s="6"/>
      <c r="AI3" s="6"/>
      <c r="AJ3" s="6"/>
      <c r="AK3" s="6"/>
      <c r="AL3" s="6"/>
      <c r="AM3" s="6"/>
      <c r="AN3" s="6"/>
      <c r="AO3" s="6"/>
      <c r="AP3" s="6"/>
      <c r="AQ3" s="6"/>
      <c r="AR3" s="6"/>
    </row>
    <row r="4" spans="1:44" ht="15.75">
      <c r="A4" s="189"/>
      <c r="B4" s="176"/>
      <c r="C4" s="172"/>
      <c r="D4" s="173"/>
      <c r="E4" s="173"/>
      <c r="F4" s="173"/>
      <c r="G4" s="173"/>
      <c r="H4" s="173"/>
      <c r="I4" s="172"/>
      <c r="J4" s="172"/>
      <c r="K4" s="173"/>
      <c r="L4" s="173"/>
      <c r="M4" s="173"/>
      <c r="N4" s="177"/>
      <c r="O4"/>
      <c r="P4"/>
      <c r="Q4"/>
      <c r="R4" s="56"/>
      <c r="S4" s="57"/>
      <c r="T4" s="144"/>
      <c r="U4" s="145"/>
      <c r="V4" s="145"/>
      <c r="W4" s="145"/>
      <c r="X4" s="145"/>
      <c r="Y4" s="145"/>
      <c r="Z4" s="146"/>
      <c r="AA4" s="147"/>
      <c r="AB4" s="145"/>
      <c r="AC4" s="145"/>
      <c r="AD4" s="145"/>
      <c r="AE4" s="146"/>
      <c r="AF4" s="8"/>
      <c r="AG4" s="76"/>
      <c r="AH4" s="9"/>
      <c r="AI4" s="9"/>
      <c r="AJ4" s="9"/>
      <c r="AK4" s="9"/>
      <c r="AL4" s="9"/>
      <c r="AM4" s="77"/>
      <c r="AN4" s="78"/>
      <c r="AO4" s="9"/>
      <c r="AP4" s="9"/>
      <c r="AQ4" s="9"/>
      <c r="AR4" s="77"/>
    </row>
    <row r="5" spans="1:44" ht="15.75">
      <c r="A5" s="188"/>
      <c r="B5" s="172"/>
      <c r="C5" s="172"/>
      <c r="D5" s="178"/>
      <c r="E5" s="178"/>
      <c r="F5" s="178"/>
      <c r="G5" s="178"/>
      <c r="H5" s="178"/>
      <c r="I5" s="175"/>
      <c r="J5" s="172"/>
      <c r="K5" s="178"/>
      <c r="L5" s="178"/>
      <c r="M5" s="178"/>
      <c r="N5" s="179"/>
      <c r="O5"/>
      <c r="P5"/>
      <c r="Q5"/>
      <c r="R5" s="56"/>
      <c r="S5" s="57"/>
      <c r="T5" s="148"/>
      <c r="U5" s="149"/>
      <c r="V5" s="149"/>
      <c r="W5" s="149"/>
      <c r="X5" s="149"/>
      <c r="Y5" s="149"/>
      <c r="Z5" s="150"/>
      <c r="AA5" s="151"/>
      <c r="AB5" s="149"/>
      <c r="AC5" s="149"/>
      <c r="AD5" s="149"/>
      <c r="AE5" s="150"/>
      <c r="AG5" s="10"/>
      <c r="AH5" s="10"/>
      <c r="AI5" s="10"/>
      <c r="AJ5" s="10"/>
      <c r="AK5" s="10"/>
      <c r="AL5" s="10"/>
      <c r="AM5" s="11"/>
      <c r="AN5" s="12"/>
      <c r="AO5" s="10"/>
      <c r="AP5" s="10"/>
      <c r="AQ5" s="10"/>
      <c r="AR5" s="11"/>
    </row>
    <row r="6" spans="1:44" ht="15.75">
      <c r="A6" s="191"/>
      <c r="B6" s="172"/>
      <c r="C6" s="180"/>
      <c r="D6" s="181"/>
      <c r="E6" s="181"/>
      <c r="F6" s="181"/>
      <c r="G6" s="181"/>
      <c r="H6" s="181"/>
      <c r="I6" s="180"/>
      <c r="J6" s="180"/>
      <c r="K6" s="181"/>
      <c r="L6" s="181"/>
      <c r="M6" s="181"/>
      <c r="N6" s="182"/>
      <c r="O6"/>
      <c r="P6"/>
      <c r="Q6"/>
      <c r="R6" s="58"/>
      <c r="S6" s="57"/>
      <c r="T6" s="595"/>
      <c r="U6" s="596"/>
      <c r="V6" s="596"/>
      <c r="W6" s="596"/>
      <c r="X6" s="596"/>
      <c r="Y6" s="596"/>
      <c r="Z6" s="595"/>
      <c r="AA6" s="595"/>
      <c r="AB6" s="596"/>
      <c r="AC6" s="596"/>
      <c r="AD6" s="596"/>
      <c r="AE6" s="595"/>
      <c r="AG6" s="601"/>
      <c r="AH6" s="601"/>
      <c r="AI6" s="601"/>
      <c r="AJ6" s="601"/>
      <c r="AK6" s="601"/>
      <c r="AL6" s="601"/>
      <c r="AM6" s="601"/>
      <c r="AN6" s="601"/>
      <c r="AO6" s="601"/>
      <c r="AP6" s="601"/>
      <c r="AQ6" s="601"/>
      <c r="AR6" s="601"/>
    </row>
    <row r="7" spans="1:44" ht="15.75">
      <c r="A7" s="192"/>
      <c r="B7" s="591"/>
      <c r="C7" s="592"/>
      <c r="D7" s="593"/>
      <c r="E7" s="593"/>
      <c r="F7" s="593"/>
      <c r="G7" s="593"/>
      <c r="H7" s="593"/>
      <c r="I7" s="592"/>
      <c r="J7" s="592"/>
      <c r="K7" s="593"/>
      <c r="L7" s="593"/>
      <c r="M7" s="593"/>
      <c r="N7" s="594"/>
      <c r="O7"/>
      <c r="P7"/>
      <c r="Q7"/>
      <c r="R7" s="58"/>
      <c r="S7" s="57"/>
      <c r="T7" s="597"/>
      <c r="U7" s="598"/>
      <c r="V7" s="598"/>
      <c r="W7" s="598"/>
      <c r="X7" s="598"/>
      <c r="Y7" s="598"/>
      <c r="Z7" s="597"/>
      <c r="AA7" s="597"/>
      <c r="AB7" s="598"/>
      <c r="AC7" s="598"/>
      <c r="AD7" s="598"/>
      <c r="AE7" s="597"/>
      <c r="AG7" s="601"/>
      <c r="AH7" s="601"/>
      <c r="AI7" s="601"/>
      <c r="AJ7" s="601"/>
      <c r="AK7" s="601"/>
      <c r="AL7" s="601"/>
      <c r="AM7" s="601"/>
      <c r="AN7" s="601"/>
      <c r="AO7" s="601"/>
      <c r="AP7" s="601"/>
      <c r="AQ7" s="601"/>
      <c r="AR7" s="601"/>
    </row>
    <row r="8" spans="1:44" ht="15.75">
      <c r="A8" s="192"/>
      <c r="B8" s="172"/>
      <c r="C8" s="180"/>
      <c r="D8" s="181"/>
      <c r="E8" s="181"/>
      <c r="F8" s="181"/>
      <c r="G8" s="181"/>
      <c r="H8" s="181"/>
      <c r="I8" s="180"/>
      <c r="J8" s="180"/>
      <c r="K8" s="181"/>
      <c r="L8" s="181"/>
      <c r="M8" s="181"/>
      <c r="N8" s="182"/>
      <c r="O8"/>
      <c r="P8"/>
      <c r="Q8"/>
      <c r="R8" s="58"/>
      <c r="S8" s="57"/>
      <c r="T8" s="595"/>
      <c r="U8" s="596"/>
      <c r="V8" s="596"/>
      <c r="W8" s="596"/>
      <c r="X8" s="596"/>
      <c r="Y8" s="596"/>
      <c r="Z8" s="595"/>
      <c r="AA8" s="595"/>
      <c r="AB8" s="596"/>
      <c r="AC8" s="596"/>
      <c r="AD8" s="596"/>
      <c r="AE8" s="595"/>
      <c r="AG8" s="5"/>
      <c r="AH8" s="5"/>
      <c r="AI8" s="5"/>
      <c r="AJ8" s="5"/>
      <c r="AK8" s="5"/>
      <c r="AL8" s="5"/>
      <c r="AM8" s="5"/>
      <c r="AN8" s="5"/>
      <c r="AO8" s="5"/>
      <c r="AP8" s="5"/>
      <c r="AQ8" s="5"/>
      <c r="AR8" s="5"/>
    </row>
    <row r="9" spans="1:44" ht="15.75">
      <c r="A9" s="192"/>
      <c r="B9" s="591"/>
      <c r="C9" s="592"/>
      <c r="D9" s="593"/>
      <c r="E9" s="593"/>
      <c r="F9" s="593"/>
      <c r="G9" s="593"/>
      <c r="H9" s="593"/>
      <c r="I9" s="592"/>
      <c r="J9" s="592"/>
      <c r="K9" s="593"/>
      <c r="L9" s="593"/>
      <c r="M9" s="593"/>
      <c r="N9" s="594"/>
      <c r="O9"/>
      <c r="P9"/>
      <c r="Q9"/>
      <c r="R9" s="58"/>
      <c r="S9" s="57"/>
      <c r="T9" s="597"/>
      <c r="U9" s="598"/>
      <c r="V9" s="598"/>
      <c r="W9" s="598"/>
      <c r="X9" s="598"/>
      <c r="Y9" s="598"/>
      <c r="Z9" s="597"/>
      <c r="AA9" s="597"/>
      <c r="AB9" s="598"/>
      <c r="AC9" s="598"/>
      <c r="AD9" s="598"/>
      <c r="AE9" s="597"/>
      <c r="AG9" s="6"/>
      <c r="AH9" s="4"/>
      <c r="AI9" s="4"/>
      <c r="AJ9" s="4"/>
      <c r="AK9" s="4"/>
      <c r="AL9" s="4"/>
      <c r="AM9" s="4"/>
      <c r="AN9" s="4"/>
      <c r="AO9" s="4"/>
      <c r="AP9" s="4"/>
      <c r="AQ9" s="4"/>
      <c r="AR9" s="4"/>
    </row>
    <row r="10" spans="1:44" ht="15.75">
      <c r="A10" s="192"/>
      <c r="B10" s="172"/>
      <c r="C10" s="180"/>
      <c r="D10" s="181"/>
      <c r="E10" s="181"/>
      <c r="F10" s="181"/>
      <c r="G10" s="181"/>
      <c r="H10" s="181"/>
      <c r="I10" s="180"/>
      <c r="J10" s="180"/>
      <c r="K10" s="181"/>
      <c r="L10" s="181"/>
      <c r="M10" s="181"/>
      <c r="N10" s="182"/>
      <c r="O10"/>
      <c r="P10"/>
      <c r="Q10"/>
      <c r="R10" s="58"/>
      <c r="S10" s="57"/>
      <c r="T10" s="595"/>
      <c r="U10" s="596"/>
      <c r="V10" s="596"/>
      <c r="W10" s="596"/>
      <c r="X10" s="596"/>
      <c r="Y10" s="596"/>
      <c r="Z10" s="595"/>
      <c r="AA10" s="595"/>
      <c r="AB10" s="596"/>
      <c r="AC10" s="596"/>
      <c r="AD10" s="596"/>
      <c r="AE10" s="595"/>
      <c r="AG10" s="6"/>
      <c r="AH10" s="4"/>
      <c r="AI10" s="4"/>
      <c r="AJ10" s="4"/>
      <c r="AK10" s="4"/>
      <c r="AL10" s="4"/>
      <c r="AM10" s="4"/>
      <c r="AN10" s="4"/>
      <c r="AO10" s="4"/>
      <c r="AP10" s="4"/>
      <c r="AQ10" s="4"/>
      <c r="AR10" s="4"/>
    </row>
    <row r="11" spans="1:44" ht="15.75">
      <c r="A11" s="192"/>
      <c r="B11" s="591"/>
      <c r="C11" s="592"/>
      <c r="D11" s="593"/>
      <c r="E11" s="593"/>
      <c r="F11" s="593"/>
      <c r="G11" s="593"/>
      <c r="H11" s="593"/>
      <c r="I11" s="592"/>
      <c r="J11" s="592"/>
      <c r="K11" s="593"/>
      <c r="L11" s="593"/>
      <c r="M11" s="593"/>
      <c r="N11" s="594"/>
      <c r="O11"/>
      <c r="P11"/>
      <c r="Q11"/>
      <c r="R11" s="58"/>
      <c r="S11" s="57"/>
      <c r="T11" s="597"/>
      <c r="U11" s="598"/>
      <c r="V11" s="598"/>
      <c r="W11" s="598"/>
      <c r="X11" s="598"/>
      <c r="Y11" s="598"/>
      <c r="Z11" s="597"/>
      <c r="AA11" s="597"/>
      <c r="AB11" s="598"/>
      <c r="AC11" s="598"/>
      <c r="AD11" s="598"/>
      <c r="AE11" s="597"/>
      <c r="AG11" s="6"/>
      <c r="AH11" s="4"/>
      <c r="AI11" s="4"/>
      <c r="AJ11" s="4"/>
      <c r="AK11" s="4"/>
      <c r="AL11" s="4"/>
      <c r="AM11" s="4"/>
      <c r="AN11" s="4"/>
      <c r="AO11" s="4"/>
      <c r="AP11" s="4"/>
      <c r="AQ11" s="4"/>
      <c r="AR11" s="4"/>
    </row>
    <row r="12" spans="1:44" ht="15.75">
      <c r="A12" s="192"/>
      <c r="B12" s="172"/>
      <c r="C12" s="180"/>
      <c r="D12" s="181"/>
      <c r="E12" s="181"/>
      <c r="F12" s="181"/>
      <c r="G12" s="181"/>
      <c r="H12" s="181"/>
      <c r="I12" s="180"/>
      <c r="J12" s="180"/>
      <c r="K12" s="181"/>
      <c r="L12" s="181"/>
      <c r="M12" s="181"/>
      <c r="N12" s="182"/>
      <c r="O12"/>
      <c r="P12"/>
      <c r="Q12"/>
      <c r="R12" s="58"/>
      <c r="S12" s="57"/>
      <c r="T12" s="595"/>
      <c r="U12" s="596"/>
      <c r="V12" s="596"/>
      <c r="W12" s="596"/>
      <c r="X12" s="596"/>
      <c r="Y12" s="596"/>
      <c r="Z12" s="595"/>
      <c r="AA12" s="595"/>
      <c r="AB12" s="596"/>
      <c r="AC12" s="596"/>
      <c r="AD12" s="596"/>
      <c r="AE12" s="595"/>
      <c r="AG12" s="6"/>
      <c r="AH12" s="4"/>
      <c r="AI12" s="4"/>
      <c r="AJ12" s="4"/>
      <c r="AK12" s="4"/>
      <c r="AL12" s="4"/>
      <c r="AM12" s="4"/>
      <c r="AN12" s="4"/>
      <c r="AO12" s="4"/>
      <c r="AP12" s="4"/>
      <c r="AQ12" s="4"/>
      <c r="AR12" s="4"/>
    </row>
    <row r="13" spans="1:44" ht="15.75">
      <c r="A13" s="192"/>
      <c r="B13" s="591"/>
      <c r="C13" s="592"/>
      <c r="D13" s="593"/>
      <c r="E13" s="593"/>
      <c r="F13" s="593"/>
      <c r="G13" s="593"/>
      <c r="H13" s="593"/>
      <c r="I13" s="592"/>
      <c r="J13" s="592"/>
      <c r="K13" s="593"/>
      <c r="L13" s="593"/>
      <c r="M13" s="593"/>
      <c r="N13" s="594"/>
      <c r="O13"/>
      <c r="P13"/>
      <c r="Q13"/>
      <c r="R13" s="58"/>
      <c r="S13" s="57"/>
      <c r="T13" s="597"/>
      <c r="U13" s="598"/>
      <c r="V13" s="598"/>
      <c r="W13" s="598"/>
      <c r="X13" s="598"/>
      <c r="Y13" s="598"/>
      <c r="Z13" s="597"/>
      <c r="AA13" s="597"/>
      <c r="AB13" s="598"/>
      <c r="AC13" s="598"/>
      <c r="AD13" s="598"/>
      <c r="AE13" s="597"/>
      <c r="AG13" s="6"/>
      <c r="AH13" s="4"/>
      <c r="AI13" s="4"/>
      <c r="AJ13" s="4"/>
      <c r="AK13" s="4"/>
      <c r="AL13" s="4"/>
      <c r="AM13" s="4"/>
      <c r="AN13" s="4"/>
      <c r="AO13" s="4"/>
      <c r="AP13" s="4"/>
      <c r="AQ13" s="4"/>
      <c r="AR13" s="4"/>
    </row>
    <row r="14" spans="1:44" ht="15.75">
      <c r="A14" s="192"/>
      <c r="B14" s="172"/>
      <c r="C14" s="180"/>
      <c r="D14" s="181"/>
      <c r="E14" s="181"/>
      <c r="F14" s="181"/>
      <c r="G14" s="181"/>
      <c r="H14" s="181"/>
      <c r="I14" s="180"/>
      <c r="J14" s="180"/>
      <c r="K14" s="181"/>
      <c r="L14" s="181"/>
      <c r="M14" s="181"/>
      <c r="N14" s="182"/>
      <c r="O14"/>
      <c r="P14"/>
      <c r="Q14"/>
      <c r="R14" s="58"/>
      <c r="S14" s="57"/>
      <c r="T14" s="595"/>
      <c r="U14" s="596"/>
      <c r="V14" s="596"/>
      <c r="W14" s="596"/>
      <c r="X14" s="596"/>
      <c r="Y14" s="596"/>
      <c r="Z14" s="595"/>
      <c r="AA14" s="595"/>
      <c r="AB14" s="596"/>
      <c r="AC14" s="596"/>
      <c r="AD14" s="596"/>
      <c r="AE14" s="595"/>
      <c r="AG14" s="6"/>
      <c r="AH14" s="4"/>
      <c r="AI14" s="4"/>
      <c r="AJ14" s="4"/>
      <c r="AK14" s="4"/>
      <c r="AL14" s="4"/>
      <c r="AM14" s="4"/>
      <c r="AN14" s="4"/>
      <c r="AO14" s="4"/>
      <c r="AP14" s="4"/>
      <c r="AQ14" s="4"/>
      <c r="AR14" s="4"/>
    </row>
    <row r="15" spans="1:44" ht="15.75">
      <c r="A15" s="192"/>
      <c r="B15" s="591"/>
      <c r="C15" s="592"/>
      <c r="D15" s="593"/>
      <c r="E15" s="593"/>
      <c r="F15" s="593"/>
      <c r="G15" s="593"/>
      <c r="H15" s="593"/>
      <c r="I15" s="592"/>
      <c r="J15" s="592"/>
      <c r="K15" s="593"/>
      <c r="L15" s="593"/>
      <c r="M15" s="593"/>
      <c r="N15" s="594"/>
      <c r="O15"/>
      <c r="P15"/>
      <c r="Q15"/>
      <c r="R15" s="58"/>
      <c r="S15" s="57"/>
      <c r="T15" s="597"/>
      <c r="U15" s="598"/>
      <c r="V15" s="598"/>
      <c r="W15" s="598"/>
      <c r="X15" s="598"/>
      <c r="Y15" s="598"/>
      <c r="Z15" s="597"/>
      <c r="AA15" s="597"/>
      <c r="AB15" s="598"/>
      <c r="AC15" s="598"/>
      <c r="AD15" s="598"/>
      <c r="AE15" s="597"/>
      <c r="AG15" s="6"/>
      <c r="AH15" s="4"/>
      <c r="AI15" s="4"/>
      <c r="AJ15" s="4"/>
      <c r="AK15" s="4"/>
      <c r="AL15" s="4"/>
      <c r="AM15" s="4"/>
      <c r="AN15" s="4"/>
      <c r="AO15" s="4"/>
      <c r="AP15" s="4"/>
      <c r="AQ15" s="4"/>
      <c r="AR15" s="4"/>
    </row>
    <row r="16" spans="1:44" ht="15.75">
      <c r="A16" s="192"/>
      <c r="B16" s="172"/>
      <c r="C16" s="180"/>
      <c r="D16" s="181"/>
      <c r="E16" s="181"/>
      <c r="F16" s="181"/>
      <c r="G16" s="181"/>
      <c r="H16" s="181"/>
      <c r="I16" s="180"/>
      <c r="J16" s="180"/>
      <c r="K16" s="181"/>
      <c r="L16" s="181"/>
      <c r="M16" s="181"/>
      <c r="N16" s="182"/>
      <c r="O16"/>
      <c r="P16"/>
      <c r="Q16"/>
      <c r="R16" s="58"/>
      <c r="S16" s="57"/>
      <c r="T16" s="595"/>
      <c r="U16" s="596"/>
      <c r="V16" s="596"/>
      <c r="W16" s="596"/>
      <c r="X16" s="596"/>
      <c r="Y16" s="596"/>
      <c r="Z16" s="595"/>
      <c r="AA16" s="595"/>
      <c r="AB16" s="596"/>
      <c r="AC16" s="596"/>
      <c r="AD16" s="596"/>
      <c r="AE16" s="595"/>
      <c r="AG16" s="5"/>
      <c r="AH16" s="5"/>
      <c r="AI16" s="5"/>
      <c r="AJ16" s="5"/>
      <c r="AK16" s="5"/>
      <c r="AL16" s="5"/>
      <c r="AM16" s="5"/>
      <c r="AN16" s="5"/>
      <c r="AO16" s="5"/>
      <c r="AP16" s="5"/>
      <c r="AQ16" s="5"/>
      <c r="AR16" s="5"/>
    </row>
    <row r="17" spans="1:44" ht="15.75">
      <c r="A17" s="192"/>
      <c r="B17" s="591"/>
      <c r="C17" s="592"/>
      <c r="D17" s="593"/>
      <c r="E17" s="593"/>
      <c r="F17" s="593"/>
      <c r="G17" s="593"/>
      <c r="H17" s="593"/>
      <c r="I17" s="592"/>
      <c r="J17" s="592"/>
      <c r="K17" s="593"/>
      <c r="L17" s="593"/>
      <c r="M17" s="593"/>
      <c r="N17" s="594"/>
      <c r="O17"/>
      <c r="P17"/>
      <c r="Q17"/>
      <c r="R17" s="58"/>
      <c r="S17" s="57"/>
      <c r="T17" s="597"/>
      <c r="U17" s="598"/>
      <c r="V17" s="598"/>
      <c r="W17" s="598"/>
      <c r="X17" s="598"/>
      <c r="Y17" s="598"/>
      <c r="Z17" s="597"/>
      <c r="AA17" s="597"/>
      <c r="AB17" s="598"/>
      <c r="AC17" s="598"/>
      <c r="AD17" s="598"/>
      <c r="AE17" s="597"/>
      <c r="AG17" s="5"/>
      <c r="AH17" s="5"/>
      <c r="AI17" s="5"/>
      <c r="AJ17" s="5"/>
      <c r="AK17" s="5"/>
      <c r="AL17" s="5"/>
      <c r="AM17" s="5"/>
      <c r="AN17" s="5"/>
      <c r="AO17" s="5"/>
      <c r="AP17" s="5"/>
      <c r="AQ17" s="5"/>
      <c r="AR17" s="5"/>
    </row>
    <row r="18" spans="1:44" ht="15.75">
      <c r="A18" s="192"/>
      <c r="B18" s="172"/>
      <c r="C18" s="180"/>
      <c r="D18" s="181"/>
      <c r="E18" s="181"/>
      <c r="F18" s="181"/>
      <c r="G18" s="181"/>
      <c r="H18" s="181"/>
      <c r="I18" s="180"/>
      <c r="J18" s="180"/>
      <c r="K18" s="181"/>
      <c r="L18" s="181"/>
      <c r="M18" s="181"/>
      <c r="N18" s="182"/>
      <c r="O18"/>
      <c r="P18"/>
      <c r="Q18"/>
      <c r="R18" s="58"/>
      <c r="S18" s="57"/>
      <c r="T18" s="595"/>
      <c r="U18" s="596"/>
      <c r="V18" s="596"/>
      <c r="W18" s="596"/>
      <c r="X18" s="596"/>
      <c r="Y18" s="596"/>
      <c r="Z18" s="595"/>
      <c r="AA18" s="595"/>
      <c r="AB18" s="596"/>
      <c r="AC18" s="596"/>
      <c r="AD18" s="596"/>
      <c r="AE18" s="595"/>
      <c r="AG18" s="6"/>
      <c r="AH18" s="4"/>
      <c r="AI18" s="4"/>
      <c r="AJ18" s="4"/>
      <c r="AK18" s="4"/>
      <c r="AL18" s="4"/>
      <c r="AM18" s="4"/>
      <c r="AN18" s="4"/>
      <c r="AO18" s="4"/>
      <c r="AP18" s="4"/>
      <c r="AQ18" s="4"/>
      <c r="AR18" s="4"/>
    </row>
    <row r="19" spans="1:44" ht="15.75">
      <c r="A19" s="192"/>
      <c r="B19" s="591"/>
      <c r="C19" s="592"/>
      <c r="D19" s="593"/>
      <c r="E19" s="593"/>
      <c r="F19" s="593"/>
      <c r="G19" s="593"/>
      <c r="H19" s="593"/>
      <c r="I19" s="592"/>
      <c r="J19" s="592"/>
      <c r="K19" s="593"/>
      <c r="L19" s="593"/>
      <c r="M19" s="593"/>
      <c r="N19" s="594"/>
      <c r="O19"/>
      <c r="P19"/>
      <c r="Q19"/>
      <c r="R19" s="58"/>
      <c r="S19" s="57"/>
      <c r="T19" s="597"/>
      <c r="U19" s="598"/>
      <c r="V19" s="598"/>
      <c r="W19" s="598"/>
      <c r="X19" s="598"/>
      <c r="Y19" s="598"/>
      <c r="Z19" s="597"/>
      <c r="AA19" s="597"/>
      <c r="AB19" s="598"/>
      <c r="AC19" s="598"/>
      <c r="AD19" s="598"/>
      <c r="AE19" s="597"/>
      <c r="AG19" s="6"/>
      <c r="AH19" s="4"/>
      <c r="AI19" s="4"/>
      <c r="AJ19" s="4"/>
      <c r="AK19" s="4"/>
      <c r="AL19" s="4"/>
      <c r="AM19" s="4"/>
      <c r="AN19" s="4"/>
      <c r="AO19" s="4"/>
      <c r="AP19" s="4"/>
      <c r="AQ19" s="4"/>
      <c r="AR19" s="4"/>
    </row>
    <row r="20" spans="1:44" ht="15.75">
      <c r="A20" s="192"/>
      <c r="B20" s="172"/>
      <c r="C20" s="180"/>
      <c r="D20" s="181"/>
      <c r="E20" s="181"/>
      <c r="F20" s="181"/>
      <c r="G20" s="181"/>
      <c r="H20" s="181"/>
      <c r="I20" s="180"/>
      <c r="J20" s="180"/>
      <c r="K20" s="181"/>
      <c r="L20" s="181"/>
      <c r="M20" s="181"/>
      <c r="N20" s="182"/>
      <c r="O20"/>
      <c r="P20"/>
      <c r="Q20"/>
      <c r="R20" s="58"/>
      <c r="S20" s="57"/>
      <c r="T20" s="595"/>
      <c r="U20" s="596"/>
      <c r="V20" s="596"/>
      <c r="W20" s="596"/>
      <c r="X20" s="596"/>
      <c r="Y20" s="596"/>
      <c r="Z20" s="595"/>
      <c r="AA20" s="595"/>
      <c r="AB20" s="596"/>
      <c r="AC20" s="596"/>
      <c r="AD20" s="596"/>
      <c r="AE20" s="595"/>
      <c r="AG20" s="6"/>
      <c r="AH20" s="4"/>
      <c r="AI20" s="4"/>
      <c r="AJ20" s="4"/>
      <c r="AK20" s="4"/>
      <c r="AL20" s="4"/>
      <c r="AM20" s="4"/>
      <c r="AN20" s="4"/>
      <c r="AO20" s="4"/>
      <c r="AP20" s="4"/>
      <c r="AQ20" s="4"/>
      <c r="AR20" s="4"/>
    </row>
    <row r="21" spans="1:44" ht="15.75">
      <c r="A21" s="192"/>
      <c r="B21" s="591"/>
      <c r="C21" s="592"/>
      <c r="D21" s="593"/>
      <c r="E21" s="593"/>
      <c r="F21" s="593"/>
      <c r="G21" s="593"/>
      <c r="H21" s="593"/>
      <c r="I21" s="592"/>
      <c r="J21" s="592"/>
      <c r="K21" s="593"/>
      <c r="L21" s="593"/>
      <c r="M21" s="593"/>
      <c r="N21" s="594"/>
      <c r="O21"/>
      <c r="P21"/>
      <c r="Q21"/>
      <c r="R21" s="58"/>
      <c r="S21" s="57"/>
      <c r="T21" s="597"/>
      <c r="U21" s="598"/>
      <c r="V21" s="598"/>
      <c r="W21" s="598"/>
      <c r="X21" s="598"/>
      <c r="Y21" s="598"/>
      <c r="Z21" s="597"/>
      <c r="AA21" s="597"/>
      <c r="AB21" s="598"/>
      <c r="AC21" s="598"/>
      <c r="AD21" s="598"/>
      <c r="AE21" s="597"/>
      <c r="AG21" s="6"/>
      <c r="AH21" s="4"/>
      <c r="AI21" s="4"/>
      <c r="AJ21" s="4"/>
      <c r="AK21" s="4"/>
      <c r="AL21" s="4"/>
      <c r="AM21" s="4"/>
      <c r="AN21" s="4"/>
      <c r="AO21" s="4"/>
      <c r="AP21" s="4"/>
      <c r="AQ21" s="4"/>
      <c r="AR21" s="4"/>
    </row>
    <row r="22" spans="1:44" ht="15.75">
      <c r="A22" s="192"/>
      <c r="B22" s="172"/>
      <c r="C22" s="180"/>
      <c r="D22" s="181"/>
      <c r="E22" s="181"/>
      <c r="F22" s="181"/>
      <c r="G22" s="181"/>
      <c r="H22" s="181"/>
      <c r="I22" s="180"/>
      <c r="J22" s="180"/>
      <c r="K22" s="181"/>
      <c r="L22" s="181"/>
      <c r="M22" s="181"/>
      <c r="N22" s="182"/>
      <c r="O22"/>
      <c r="P22"/>
      <c r="Q22"/>
      <c r="R22" s="58"/>
      <c r="S22" s="57"/>
      <c r="T22" s="595"/>
      <c r="U22" s="596"/>
      <c r="V22" s="596"/>
      <c r="W22" s="596"/>
      <c r="X22" s="596"/>
      <c r="Y22" s="596"/>
      <c r="Z22" s="595"/>
      <c r="AA22" s="595"/>
      <c r="AB22" s="596"/>
      <c r="AC22" s="596"/>
      <c r="AD22" s="596"/>
      <c r="AE22" s="595"/>
      <c r="AG22" s="6"/>
      <c r="AH22" s="4"/>
      <c r="AI22" s="4"/>
      <c r="AJ22" s="4"/>
      <c r="AK22" s="4"/>
      <c r="AL22" s="4"/>
      <c r="AM22" s="4"/>
      <c r="AN22" s="4"/>
      <c r="AO22" s="4"/>
      <c r="AP22" s="4"/>
      <c r="AQ22" s="4"/>
      <c r="AR22" s="4"/>
    </row>
    <row r="23" spans="1:44" ht="15.75">
      <c r="A23" s="192"/>
      <c r="B23" s="591"/>
      <c r="C23" s="592"/>
      <c r="D23" s="593"/>
      <c r="E23" s="593"/>
      <c r="F23" s="593"/>
      <c r="G23" s="593"/>
      <c r="H23" s="593"/>
      <c r="I23" s="592"/>
      <c r="J23" s="592"/>
      <c r="K23" s="593"/>
      <c r="L23" s="593"/>
      <c r="M23" s="593"/>
      <c r="N23" s="594"/>
      <c r="O23"/>
      <c r="P23"/>
      <c r="Q23"/>
      <c r="R23" s="58"/>
      <c r="S23" s="57"/>
      <c r="T23" s="597"/>
      <c r="U23" s="598"/>
      <c r="V23" s="598"/>
      <c r="W23" s="598"/>
      <c r="X23" s="598"/>
      <c r="Y23" s="598"/>
      <c r="Z23" s="597"/>
      <c r="AA23" s="597"/>
      <c r="AB23" s="598"/>
      <c r="AC23" s="598"/>
      <c r="AD23" s="598"/>
      <c r="AE23" s="597"/>
      <c r="AG23" s="6"/>
      <c r="AH23" s="4"/>
      <c r="AI23" s="4"/>
      <c r="AJ23" s="4"/>
      <c r="AK23" s="4"/>
      <c r="AL23" s="4"/>
      <c r="AM23" s="4"/>
      <c r="AN23" s="4"/>
      <c r="AO23" s="4"/>
      <c r="AP23" s="4"/>
      <c r="AQ23" s="4"/>
      <c r="AR23" s="4"/>
    </row>
    <row r="24" spans="1:44" ht="15.75">
      <c r="A24" s="192"/>
      <c r="B24" s="172"/>
      <c r="C24" s="180"/>
      <c r="D24" s="181"/>
      <c r="E24" s="181"/>
      <c r="F24" s="181"/>
      <c r="G24" s="181"/>
      <c r="H24" s="181"/>
      <c r="I24" s="180"/>
      <c r="J24" s="180"/>
      <c r="K24" s="181"/>
      <c r="L24" s="181"/>
      <c r="M24" s="181"/>
      <c r="N24" s="182"/>
      <c r="O24"/>
      <c r="P24"/>
      <c r="Q24"/>
      <c r="R24" s="58"/>
      <c r="S24" s="57"/>
      <c r="T24" s="595"/>
      <c r="U24" s="596"/>
      <c r="V24" s="596"/>
      <c r="W24" s="596"/>
      <c r="X24" s="596"/>
      <c r="Y24" s="596"/>
      <c r="Z24" s="595"/>
      <c r="AA24" s="595"/>
      <c r="AB24" s="596"/>
      <c r="AC24" s="596"/>
      <c r="AD24" s="596"/>
      <c r="AE24" s="595"/>
      <c r="AG24" s="5"/>
      <c r="AH24" s="5"/>
      <c r="AI24" s="5"/>
      <c r="AJ24" s="5"/>
      <c r="AK24" s="5"/>
      <c r="AL24" s="5"/>
      <c r="AM24" s="5"/>
      <c r="AN24" s="5"/>
      <c r="AO24" s="5"/>
      <c r="AP24" s="5"/>
      <c r="AQ24" s="5"/>
      <c r="AR24" s="5"/>
    </row>
    <row r="25" spans="1:44" ht="15.75">
      <c r="A25" s="192"/>
      <c r="B25" s="591"/>
      <c r="C25" s="592"/>
      <c r="D25" s="593"/>
      <c r="E25" s="593"/>
      <c r="F25" s="593"/>
      <c r="G25" s="593"/>
      <c r="H25" s="593"/>
      <c r="I25" s="592"/>
      <c r="J25" s="592"/>
      <c r="K25" s="593"/>
      <c r="L25" s="593"/>
      <c r="M25" s="593"/>
      <c r="N25" s="594"/>
      <c r="O25"/>
      <c r="P25"/>
      <c r="Q25"/>
      <c r="R25" s="58"/>
      <c r="S25" s="57"/>
      <c r="T25" s="597"/>
      <c r="U25" s="598"/>
      <c r="V25" s="598"/>
      <c r="W25" s="598"/>
      <c r="X25" s="598"/>
      <c r="Y25" s="598"/>
      <c r="Z25" s="597"/>
      <c r="AA25" s="597"/>
      <c r="AB25" s="598"/>
      <c r="AC25" s="598"/>
      <c r="AD25" s="598"/>
      <c r="AE25" s="597"/>
      <c r="AG25" s="6"/>
      <c r="AH25" s="4"/>
      <c r="AI25" s="4"/>
      <c r="AJ25" s="4"/>
      <c r="AK25" s="4"/>
      <c r="AL25" s="4"/>
      <c r="AM25" s="4"/>
      <c r="AN25" s="4"/>
      <c r="AO25" s="4"/>
      <c r="AP25" s="4"/>
      <c r="AQ25" s="4"/>
      <c r="AR25" s="4"/>
    </row>
    <row r="26" spans="1:44" ht="15.75">
      <c r="A26" s="192"/>
      <c r="B26" s="172"/>
      <c r="C26" s="180"/>
      <c r="D26" s="181"/>
      <c r="E26" s="181"/>
      <c r="F26" s="181"/>
      <c r="G26" s="181"/>
      <c r="H26" s="181"/>
      <c r="I26" s="180"/>
      <c r="J26" s="180"/>
      <c r="K26" s="181"/>
      <c r="L26" s="181"/>
      <c r="M26" s="181"/>
      <c r="N26" s="182"/>
      <c r="O26"/>
      <c r="P26"/>
      <c r="Q26"/>
      <c r="R26" s="58"/>
      <c r="S26" s="57"/>
      <c r="T26" s="595"/>
      <c r="U26" s="596"/>
      <c r="V26" s="596"/>
      <c r="W26" s="596"/>
      <c r="X26" s="596"/>
      <c r="Y26" s="596"/>
      <c r="Z26" s="595"/>
      <c r="AA26" s="595"/>
      <c r="AB26" s="596"/>
      <c r="AC26" s="596"/>
      <c r="AD26" s="596"/>
      <c r="AE26" s="595"/>
      <c r="AG26" s="6"/>
      <c r="AH26" s="4"/>
      <c r="AI26" s="4"/>
      <c r="AJ26" s="4"/>
      <c r="AK26" s="4"/>
      <c r="AL26" s="4"/>
      <c r="AM26" s="4"/>
      <c r="AN26" s="4"/>
      <c r="AO26" s="4"/>
      <c r="AP26" s="4"/>
      <c r="AQ26" s="4"/>
      <c r="AR26" s="4"/>
    </row>
    <row r="27" spans="1:44" ht="15.75">
      <c r="A27" s="207"/>
      <c r="B27" s="591"/>
      <c r="C27" s="592"/>
      <c r="D27" s="593"/>
      <c r="E27" s="593"/>
      <c r="F27" s="593"/>
      <c r="G27" s="593"/>
      <c r="H27" s="593"/>
      <c r="I27" s="592"/>
      <c r="J27" s="592"/>
      <c r="K27" s="593"/>
      <c r="L27" s="593"/>
      <c r="M27" s="593"/>
      <c r="N27" s="594"/>
      <c r="O27"/>
      <c r="P27"/>
      <c r="Q27"/>
      <c r="R27" s="58"/>
      <c r="S27" s="57"/>
      <c r="T27" s="597"/>
      <c r="U27" s="598"/>
      <c r="V27" s="598"/>
      <c r="W27" s="598"/>
      <c r="X27" s="598"/>
      <c r="Y27" s="598"/>
      <c r="Z27" s="597"/>
      <c r="AA27" s="597"/>
      <c r="AB27" s="598"/>
      <c r="AC27" s="598"/>
      <c r="AD27" s="598"/>
      <c r="AE27" s="597"/>
      <c r="AG27" s="6"/>
      <c r="AH27" s="4"/>
      <c r="AI27" s="4"/>
      <c r="AJ27" s="4"/>
      <c r="AK27" s="4"/>
      <c r="AL27" s="4"/>
      <c r="AM27" s="4"/>
      <c r="AN27" s="4"/>
      <c r="AO27" s="4"/>
      <c r="AP27" s="4"/>
      <c r="AQ27" s="4"/>
      <c r="AR27" s="4"/>
    </row>
    <row r="28" spans="1:44" ht="15.75">
      <c r="A28" s="191"/>
      <c r="B28" s="172"/>
      <c r="C28" s="180"/>
      <c r="D28" s="181"/>
      <c r="E28" s="181"/>
      <c r="F28" s="181"/>
      <c r="G28" s="181"/>
      <c r="H28" s="181"/>
      <c r="I28" s="180"/>
      <c r="J28" s="180"/>
      <c r="K28" s="181"/>
      <c r="L28" s="181"/>
      <c r="M28" s="181"/>
      <c r="N28" s="182"/>
      <c r="O28"/>
      <c r="P28"/>
      <c r="Q28"/>
      <c r="R28" s="58"/>
      <c r="S28" s="57"/>
      <c r="T28" s="595"/>
      <c r="U28" s="596"/>
      <c r="V28" s="596"/>
      <c r="W28" s="596"/>
      <c r="X28" s="596"/>
      <c r="Y28" s="596"/>
      <c r="Z28" s="595"/>
      <c r="AA28" s="595"/>
      <c r="AB28" s="596"/>
      <c r="AC28" s="596"/>
      <c r="AD28" s="596"/>
      <c r="AE28" s="595"/>
      <c r="AG28" s="5"/>
      <c r="AH28" s="5"/>
      <c r="AI28" s="5"/>
      <c r="AJ28" s="5"/>
      <c r="AK28" s="5"/>
      <c r="AL28" s="5"/>
      <c r="AM28" s="5"/>
      <c r="AN28" s="5"/>
      <c r="AO28" s="5"/>
      <c r="AP28" s="5"/>
      <c r="AQ28" s="5"/>
      <c r="AR28" s="5"/>
    </row>
    <row r="29" spans="1:44" ht="15.75">
      <c r="A29" s="192"/>
      <c r="B29" s="591"/>
      <c r="C29" s="592"/>
      <c r="D29" s="593"/>
      <c r="E29" s="593"/>
      <c r="F29" s="593"/>
      <c r="G29" s="593"/>
      <c r="H29" s="593"/>
      <c r="I29" s="592"/>
      <c r="J29" s="592"/>
      <c r="K29" s="593"/>
      <c r="L29" s="593"/>
      <c r="M29" s="593"/>
      <c r="N29" s="594"/>
      <c r="O29"/>
      <c r="P29"/>
      <c r="Q29"/>
      <c r="R29" s="58"/>
      <c r="S29" s="57"/>
      <c r="T29" s="597"/>
      <c r="U29" s="598"/>
      <c r="V29" s="598"/>
      <c r="W29" s="598"/>
      <c r="X29" s="598"/>
      <c r="Y29" s="598"/>
      <c r="Z29" s="597"/>
      <c r="AA29" s="597"/>
      <c r="AB29" s="598"/>
      <c r="AC29" s="598"/>
      <c r="AD29" s="598"/>
      <c r="AE29" s="597"/>
      <c r="AG29" s="5"/>
      <c r="AH29" s="5"/>
      <c r="AI29" s="5"/>
      <c r="AJ29" s="5"/>
      <c r="AK29" s="5"/>
      <c r="AL29" s="5"/>
      <c r="AM29" s="5"/>
      <c r="AN29" s="5"/>
      <c r="AO29" s="5"/>
      <c r="AP29" s="5"/>
      <c r="AQ29" s="5"/>
      <c r="AR29" s="5"/>
    </row>
    <row r="30" spans="1:44" ht="15.75">
      <c r="A30" s="192"/>
      <c r="B30" s="172"/>
      <c r="C30" s="180"/>
      <c r="D30" s="181"/>
      <c r="E30" s="181"/>
      <c r="F30" s="181"/>
      <c r="G30" s="181"/>
      <c r="H30" s="181"/>
      <c r="I30" s="180"/>
      <c r="J30" s="180"/>
      <c r="K30" s="181"/>
      <c r="L30" s="181"/>
      <c r="M30" s="181"/>
      <c r="N30" s="182"/>
      <c r="O30"/>
      <c r="P30"/>
      <c r="Q30"/>
      <c r="R30" s="58"/>
      <c r="S30" s="57"/>
      <c r="T30" s="595"/>
      <c r="U30" s="596"/>
      <c r="V30" s="596"/>
      <c r="W30" s="596"/>
      <c r="X30" s="596"/>
      <c r="Y30" s="596"/>
      <c r="Z30" s="595"/>
      <c r="AA30" s="595"/>
      <c r="AB30" s="596"/>
      <c r="AC30" s="596"/>
      <c r="AD30" s="596"/>
      <c r="AE30" s="595"/>
      <c r="AG30" s="5"/>
      <c r="AH30" s="5"/>
      <c r="AI30" s="5"/>
      <c r="AJ30" s="5"/>
      <c r="AK30" s="5"/>
      <c r="AL30" s="5"/>
      <c r="AM30" s="5"/>
      <c r="AN30" s="5"/>
      <c r="AO30" s="5"/>
      <c r="AP30" s="5"/>
      <c r="AQ30" s="5"/>
      <c r="AR30" s="5"/>
    </row>
    <row r="31" spans="1:44" ht="15.75">
      <c r="A31" s="192"/>
      <c r="B31" s="591"/>
      <c r="C31" s="592"/>
      <c r="D31" s="593"/>
      <c r="E31" s="593"/>
      <c r="F31" s="593"/>
      <c r="G31" s="593"/>
      <c r="H31" s="593"/>
      <c r="I31" s="592"/>
      <c r="J31" s="592"/>
      <c r="K31" s="593"/>
      <c r="L31" s="593"/>
      <c r="M31" s="593"/>
      <c r="N31" s="594"/>
      <c r="O31"/>
      <c r="P31"/>
      <c r="Q31"/>
      <c r="R31" s="58"/>
      <c r="S31" s="57"/>
      <c r="T31" s="597"/>
      <c r="U31" s="598"/>
      <c r="V31" s="598"/>
      <c r="W31" s="598"/>
      <c r="X31" s="598"/>
      <c r="Y31" s="598"/>
      <c r="Z31" s="597"/>
      <c r="AA31" s="597"/>
      <c r="AB31" s="598"/>
      <c r="AC31" s="598"/>
      <c r="AD31" s="598"/>
      <c r="AE31" s="597"/>
      <c r="AG31" s="6"/>
      <c r="AH31" s="4"/>
      <c r="AI31" s="4"/>
      <c r="AJ31" s="4"/>
      <c r="AK31" s="4"/>
      <c r="AL31" s="4"/>
      <c r="AM31" s="4"/>
      <c r="AN31" s="4"/>
      <c r="AO31" s="4"/>
      <c r="AP31" s="4"/>
      <c r="AQ31" s="4"/>
      <c r="AR31" s="4"/>
    </row>
    <row r="32" spans="1:44" ht="15.75">
      <c r="A32" s="192"/>
      <c r="B32" s="172"/>
      <c r="C32" s="180"/>
      <c r="D32" s="181"/>
      <c r="E32" s="181"/>
      <c r="F32" s="181"/>
      <c r="G32" s="181"/>
      <c r="H32" s="181"/>
      <c r="I32" s="180"/>
      <c r="J32" s="180"/>
      <c r="K32" s="181"/>
      <c r="L32" s="181"/>
      <c r="M32" s="181"/>
      <c r="N32" s="182"/>
      <c r="O32"/>
      <c r="P32"/>
      <c r="Q32"/>
      <c r="R32" s="58"/>
      <c r="S32" s="57"/>
      <c r="T32" s="595"/>
      <c r="U32" s="596"/>
      <c r="V32" s="596"/>
      <c r="W32" s="596"/>
      <c r="X32" s="596"/>
      <c r="Y32" s="596"/>
      <c r="Z32" s="595"/>
      <c r="AA32" s="595"/>
      <c r="AB32" s="596"/>
      <c r="AC32" s="596"/>
      <c r="AD32" s="596"/>
      <c r="AE32" s="595"/>
      <c r="AG32" s="6"/>
      <c r="AH32" s="4"/>
      <c r="AI32" s="4"/>
      <c r="AJ32" s="4"/>
      <c r="AK32" s="4"/>
      <c r="AL32" s="4"/>
      <c r="AM32" s="4"/>
      <c r="AN32" s="4"/>
      <c r="AO32" s="4"/>
      <c r="AP32" s="4"/>
      <c r="AQ32" s="4"/>
      <c r="AR32" s="4"/>
    </row>
    <row r="33" spans="1:44" ht="15.75">
      <c r="A33" s="192"/>
      <c r="B33" s="591"/>
      <c r="C33" s="592"/>
      <c r="D33" s="593"/>
      <c r="E33" s="593"/>
      <c r="F33" s="593"/>
      <c r="G33" s="593"/>
      <c r="H33" s="593"/>
      <c r="I33" s="592"/>
      <c r="J33" s="592"/>
      <c r="K33" s="593"/>
      <c r="L33" s="593"/>
      <c r="M33" s="593"/>
      <c r="N33" s="594"/>
      <c r="O33"/>
      <c r="P33"/>
      <c r="Q33"/>
      <c r="R33" s="58"/>
      <c r="S33" s="57"/>
      <c r="T33" s="597"/>
      <c r="U33" s="598"/>
      <c r="V33" s="598"/>
      <c r="W33" s="598"/>
      <c r="X33" s="598"/>
      <c r="Y33" s="598"/>
      <c r="Z33" s="597"/>
      <c r="AA33" s="597"/>
      <c r="AB33" s="598"/>
      <c r="AC33" s="598"/>
      <c r="AD33" s="598"/>
      <c r="AE33" s="597"/>
      <c r="AG33" s="6"/>
      <c r="AH33" s="4"/>
      <c r="AI33" s="4"/>
      <c r="AJ33" s="4"/>
      <c r="AK33" s="4"/>
      <c r="AL33" s="4"/>
      <c r="AM33" s="4"/>
      <c r="AN33" s="4"/>
      <c r="AO33" s="4"/>
      <c r="AP33" s="4"/>
      <c r="AQ33" s="4"/>
      <c r="AR33" s="4"/>
    </row>
    <row r="34" spans="1:44" ht="15.75">
      <c r="A34" s="192"/>
      <c r="B34" s="172"/>
      <c r="C34" s="180"/>
      <c r="D34" s="181"/>
      <c r="E34" s="181"/>
      <c r="F34" s="181"/>
      <c r="G34" s="181"/>
      <c r="H34" s="181"/>
      <c r="I34" s="180"/>
      <c r="J34" s="180"/>
      <c r="K34" s="181"/>
      <c r="L34" s="181"/>
      <c r="M34" s="181"/>
      <c r="N34" s="182"/>
      <c r="O34"/>
      <c r="P34"/>
      <c r="Q34"/>
      <c r="R34" s="58"/>
      <c r="S34" s="57"/>
      <c r="T34" s="595"/>
      <c r="U34" s="596"/>
      <c r="V34" s="596"/>
      <c r="W34" s="596"/>
      <c r="X34" s="596"/>
      <c r="Y34" s="596"/>
      <c r="Z34" s="595"/>
      <c r="AA34" s="595"/>
      <c r="AB34" s="596"/>
      <c r="AC34" s="596"/>
      <c r="AD34" s="596"/>
      <c r="AE34" s="595"/>
      <c r="AG34" s="6"/>
      <c r="AH34" s="4"/>
      <c r="AI34" s="4"/>
      <c r="AJ34" s="4"/>
      <c r="AK34" s="4"/>
      <c r="AL34" s="4"/>
      <c r="AM34" s="4"/>
      <c r="AN34" s="4"/>
      <c r="AO34" s="4"/>
      <c r="AP34" s="4"/>
      <c r="AQ34" s="4"/>
      <c r="AR34" s="4"/>
    </row>
    <row r="35" spans="1:44" ht="15.75">
      <c r="A35" s="192"/>
      <c r="B35" s="591"/>
      <c r="C35" s="592"/>
      <c r="D35" s="593"/>
      <c r="E35" s="593"/>
      <c r="F35" s="593"/>
      <c r="G35" s="593"/>
      <c r="H35" s="593"/>
      <c r="I35" s="592"/>
      <c r="J35" s="592"/>
      <c r="K35" s="593"/>
      <c r="L35" s="593"/>
      <c r="M35" s="593"/>
      <c r="N35" s="594"/>
      <c r="O35"/>
      <c r="P35"/>
      <c r="Q35"/>
      <c r="R35" s="58"/>
      <c r="S35" s="57"/>
      <c r="T35" s="597"/>
      <c r="U35" s="598"/>
      <c r="V35" s="598"/>
      <c r="W35" s="598"/>
      <c r="X35" s="598"/>
      <c r="Y35" s="598"/>
      <c r="Z35" s="597"/>
      <c r="AA35" s="597"/>
      <c r="AB35" s="598"/>
      <c r="AC35" s="598"/>
      <c r="AD35" s="598"/>
      <c r="AE35" s="597"/>
      <c r="AG35" s="6"/>
      <c r="AH35" s="4"/>
      <c r="AI35" s="4"/>
      <c r="AJ35" s="4"/>
      <c r="AK35" s="4"/>
      <c r="AL35" s="4"/>
      <c r="AM35" s="4"/>
      <c r="AN35" s="4"/>
      <c r="AO35" s="4"/>
      <c r="AP35" s="4"/>
      <c r="AQ35" s="4"/>
      <c r="AR35" s="4"/>
    </row>
    <row r="36" spans="1:44" ht="15.75">
      <c r="A36" s="192"/>
      <c r="B36" s="172"/>
      <c r="C36" s="180"/>
      <c r="D36" s="181"/>
      <c r="E36" s="181"/>
      <c r="F36" s="181"/>
      <c r="G36" s="181"/>
      <c r="H36" s="181"/>
      <c r="I36" s="180"/>
      <c r="J36" s="180"/>
      <c r="K36" s="181"/>
      <c r="L36" s="181"/>
      <c r="M36" s="181"/>
      <c r="N36" s="182"/>
      <c r="O36"/>
      <c r="P36"/>
      <c r="Q36"/>
      <c r="R36" s="58"/>
      <c r="S36" s="57"/>
      <c r="T36" s="595"/>
      <c r="U36" s="596"/>
      <c r="V36" s="596"/>
      <c r="W36" s="596"/>
      <c r="X36" s="596"/>
      <c r="Y36" s="596"/>
      <c r="Z36" s="595"/>
      <c r="AA36" s="595"/>
      <c r="AB36" s="596"/>
      <c r="AC36" s="596"/>
      <c r="AD36" s="596"/>
      <c r="AE36" s="595"/>
      <c r="AG36" s="6"/>
      <c r="AH36" s="4"/>
      <c r="AI36" s="4"/>
      <c r="AJ36" s="4"/>
      <c r="AK36" s="4"/>
      <c r="AL36" s="4"/>
      <c r="AM36" s="4"/>
      <c r="AN36" s="4"/>
      <c r="AO36" s="4"/>
      <c r="AP36" s="4"/>
      <c r="AQ36" s="4"/>
      <c r="AR36" s="4"/>
    </row>
    <row r="37" spans="1:44" ht="15.75">
      <c r="A37" s="192"/>
      <c r="B37" s="591"/>
      <c r="C37" s="592"/>
      <c r="D37" s="593"/>
      <c r="E37" s="593"/>
      <c r="F37" s="593"/>
      <c r="G37" s="593"/>
      <c r="H37" s="593"/>
      <c r="I37" s="592"/>
      <c r="J37" s="592"/>
      <c r="K37" s="593"/>
      <c r="L37" s="593"/>
      <c r="M37" s="593"/>
      <c r="N37" s="594"/>
      <c r="O37"/>
      <c r="P37"/>
      <c r="Q37"/>
      <c r="R37" s="58"/>
      <c r="S37" s="57"/>
      <c r="T37" s="597"/>
      <c r="U37" s="598"/>
      <c r="V37" s="598"/>
      <c r="W37" s="598"/>
      <c r="X37" s="598"/>
      <c r="Y37" s="598"/>
      <c r="Z37" s="597"/>
      <c r="AA37" s="597"/>
      <c r="AB37" s="598"/>
      <c r="AC37" s="598"/>
      <c r="AD37" s="598"/>
      <c r="AE37" s="597"/>
      <c r="AG37" s="6"/>
      <c r="AH37" s="4"/>
      <c r="AI37" s="4"/>
      <c r="AJ37" s="4"/>
      <c r="AK37" s="4"/>
      <c r="AL37" s="4"/>
      <c r="AM37" s="4"/>
      <c r="AN37" s="4"/>
      <c r="AO37" s="4"/>
      <c r="AP37" s="4"/>
      <c r="AQ37" s="4"/>
      <c r="AR37" s="4"/>
    </row>
    <row r="38" spans="1:44" ht="15.75">
      <c r="A38" s="192"/>
      <c r="B38" s="172"/>
      <c r="C38" s="180"/>
      <c r="D38" s="181"/>
      <c r="E38" s="181"/>
      <c r="F38" s="181"/>
      <c r="G38" s="181"/>
      <c r="H38" s="181"/>
      <c r="I38" s="180"/>
      <c r="J38" s="180"/>
      <c r="K38" s="181"/>
      <c r="L38" s="181"/>
      <c r="M38" s="181"/>
      <c r="N38" s="182"/>
      <c r="O38"/>
      <c r="P38"/>
      <c r="Q38"/>
      <c r="R38" s="58"/>
      <c r="S38" s="57"/>
      <c r="T38" s="595"/>
      <c r="U38" s="596"/>
      <c r="V38" s="596"/>
      <c r="W38" s="596"/>
      <c r="X38" s="596"/>
      <c r="Y38" s="596"/>
      <c r="Z38" s="595"/>
      <c r="AA38" s="595"/>
      <c r="AB38" s="596"/>
      <c r="AC38" s="596"/>
      <c r="AD38" s="596"/>
      <c r="AE38" s="595"/>
      <c r="AG38" s="5"/>
      <c r="AH38" s="5"/>
      <c r="AI38" s="5"/>
      <c r="AJ38" s="5"/>
      <c r="AK38" s="5"/>
      <c r="AL38" s="5"/>
      <c r="AM38" s="5"/>
      <c r="AN38" s="5"/>
      <c r="AO38" s="5"/>
      <c r="AP38" s="5"/>
      <c r="AQ38" s="5"/>
      <c r="AR38" s="5"/>
    </row>
    <row r="39" spans="1:44" ht="15.75">
      <c r="A39" s="192"/>
      <c r="B39" s="591"/>
      <c r="C39" s="592"/>
      <c r="D39" s="593"/>
      <c r="E39" s="593"/>
      <c r="F39" s="593"/>
      <c r="G39" s="593"/>
      <c r="H39" s="593"/>
      <c r="I39" s="592"/>
      <c r="J39" s="592"/>
      <c r="K39" s="593"/>
      <c r="L39" s="593"/>
      <c r="M39" s="593"/>
      <c r="N39" s="594"/>
      <c r="O39"/>
      <c r="P39"/>
      <c r="Q39"/>
      <c r="R39" s="58"/>
      <c r="S39" s="57"/>
      <c r="T39" s="597"/>
      <c r="U39" s="598"/>
      <c r="V39" s="598"/>
      <c r="W39" s="598"/>
      <c r="X39" s="598"/>
      <c r="Y39" s="598"/>
      <c r="Z39" s="597"/>
      <c r="AA39" s="597"/>
      <c r="AB39" s="598"/>
      <c r="AC39" s="598"/>
      <c r="AD39" s="598"/>
      <c r="AE39" s="597"/>
      <c r="AG39" s="5"/>
      <c r="AH39" s="5"/>
      <c r="AI39" s="5"/>
      <c r="AJ39" s="5"/>
      <c r="AK39" s="5"/>
      <c r="AL39" s="5"/>
      <c r="AM39" s="5"/>
      <c r="AN39" s="5"/>
      <c r="AO39" s="5"/>
      <c r="AP39" s="5"/>
      <c r="AQ39" s="5"/>
      <c r="AR39" s="5"/>
    </row>
    <row r="40" spans="1:44" ht="15.75">
      <c r="A40" s="192"/>
      <c r="B40" s="172"/>
      <c r="C40" s="180"/>
      <c r="D40" s="181"/>
      <c r="E40" s="181"/>
      <c r="F40" s="181"/>
      <c r="G40" s="181"/>
      <c r="H40" s="181"/>
      <c r="I40" s="180"/>
      <c r="J40" s="180"/>
      <c r="K40" s="181"/>
      <c r="L40" s="181"/>
      <c r="M40" s="181"/>
      <c r="N40" s="182"/>
      <c r="O40"/>
      <c r="P40"/>
      <c r="Q40"/>
      <c r="R40" s="58"/>
      <c r="S40" s="57"/>
      <c r="T40" s="595"/>
      <c r="U40" s="596"/>
      <c r="V40" s="596"/>
      <c r="W40" s="596"/>
      <c r="X40" s="596"/>
      <c r="Y40" s="596"/>
      <c r="Z40" s="595"/>
      <c r="AA40" s="595"/>
      <c r="AB40" s="596"/>
      <c r="AC40" s="596"/>
      <c r="AD40" s="596"/>
      <c r="AE40" s="595"/>
      <c r="AG40" s="6"/>
      <c r="AH40" s="4"/>
      <c r="AI40" s="4"/>
      <c r="AJ40" s="4"/>
      <c r="AK40" s="4"/>
      <c r="AL40" s="4"/>
      <c r="AM40" s="4"/>
      <c r="AN40" s="4"/>
      <c r="AO40" s="4"/>
      <c r="AP40" s="4"/>
      <c r="AQ40" s="4"/>
      <c r="AR40" s="4"/>
    </row>
    <row r="41" spans="1:44" ht="15.75">
      <c r="A41" s="192"/>
      <c r="B41" s="591"/>
      <c r="C41" s="592"/>
      <c r="D41" s="593"/>
      <c r="E41" s="593"/>
      <c r="F41" s="593"/>
      <c r="G41" s="593"/>
      <c r="H41" s="593"/>
      <c r="I41" s="592"/>
      <c r="J41" s="592"/>
      <c r="K41" s="593"/>
      <c r="L41" s="593"/>
      <c r="M41" s="593"/>
      <c r="N41" s="594"/>
      <c r="O41"/>
      <c r="P41"/>
      <c r="Q41"/>
      <c r="R41" s="58"/>
      <c r="S41" s="57"/>
      <c r="T41" s="597"/>
      <c r="U41" s="598"/>
      <c r="V41" s="598"/>
      <c r="W41" s="598"/>
      <c r="X41" s="598"/>
      <c r="Y41" s="598"/>
      <c r="Z41" s="597"/>
      <c r="AA41" s="597"/>
      <c r="AB41" s="598"/>
      <c r="AC41" s="598"/>
      <c r="AD41" s="598"/>
      <c r="AE41" s="597"/>
      <c r="AG41" s="6"/>
      <c r="AH41" s="4"/>
      <c r="AI41" s="4"/>
      <c r="AJ41" s="4"/>
      <c r="AK41" s="4"/>
      <c r="AL41" s="4"/>
      <c r="AM41" s="4"/>
      <c r="AN41" s="4"/>
      <c r="AO41" s="4"/>
      <c r="AP41" s="4"/>
      <c r="AQ41" s="4"/>
      <c r="AR41" s="4"/>
    </row>
    <row r="42" spans="1:44" ht="15.75">
      <c r="A42" s="192"/>
      <c r="B42" s="172"/>
      <c r="C42" s="180"/>
      <c r="D42" s="181"/>
      <c r="E42" s="181"/>
      <c r="F42" s="181"/>
      <c r="G42" s="181"/>
      <c r="H42" s="181"/>
      <c r="I42" s="180"/>
      <c r="J42" s="180"/>
      <c r="K42" s="181"/>
      <c r="L42" s="181"/>
      <c r="M42" s="181"/>
      <c r="N42" s="182"/>
      <c r="O42"/>
      <c r="P42"/>
      <c r="Q42"/>
      <c r="R42" s="58"/>
      <c r="S42" s="57"/>
      <c r="T42" s="595"/>
      <c r="U42" s="596"/>
      <c r="V42" s="596"/>
      <c r="W42" s="596"/>
      <c r="X42" s="596"/>
      <c r="Y42" s="596"/>
      <c r="Z42" s="595"/>
      <c r="AA42" s="595"/>
      <c r="AB42" s="596"/>
      <c r="AC42" s="596"/>
      <c r="AD42" s="596"/>
      <c r="AE42" s="595"/>
      <c r="AG42" s="6"/>
      <c r="AH42" s="4"/>
      <c r="AI42" s="4"/>
      <c r="AJ42" s="4"/>
      <c r="AK42" s="4"/>
      <c r="AL42" s="4"/>
      <c r="AM42" s="4"/>
      <c r="AN42" s="4"/>
      <c r="AO42" s="4"/>
      <c r="AP42" s="4"/>
      <c r="AQ42" s="4"/>
      <c r="AR42" s="4"/>
    </row>
    <row r="43" spans="1:44" ht="15.75">
      <c r="A43" s="192"/>
      <c r="B43" s="591"/>
      <c r="C43" s="592"/>
      <c r="D43" s="593"/>
      <c r="E43" s="593"/>
      <c r="F43" s="593"/>
      <c r="G43" s="593"/>
      <c r="H43" s="593"/>
      <c r="I43" s="592"/>
      <c r="J43" s="592"/>
      <c r="K43" s="593"/>
      <c r="L43" s="593"/>
      <c r="M43" s="593"/>
      <c r="N43" s="594"/>
      <c r="O43"/>
      <c r="P43"/>
      <c r="Q43"/>
      <c r="R43" s="58"/>
      <c r="S43" s="57"/>
      <c r="T43" s="597"/>
      <c r="U43" s="598"/>
      <c r="V43" s="598"/>
      <c r="W43" s="598"/>
      <c r="X43" s="598"/>
      <c r="Y43" s="598"/>
      <c r="Z43" s="597"/>
      <c r="AA43" s="597"/>
      <c r="AB43" s="598"/>
      <c r="AC43" s="598"/>
      <c r="AD43" s="598"/>
      <c r="AE43" s="597"/>
      <c r="AG43" s="6"/>
      <c r="AH43" s="4"/>
      <c r="AI43" s="4"/>
      <c r="AJ43" s="4"/>
      <c r="AK43" s="4"/>
      <c r="AL43" s="4"/>
      <c r="AM43" s="4"/>
      <c r="AN43" s="4"/>
      <c r="AO43" s="4"/>
      <c r="AP43" s="4"/>
      <c r="AQ43" s="4"/>
      <c r="AR43" s="4"/>
    </row>
    <row r="44" spans="1:44" ht="15.75">
      <c r="A44" s="192"/>
      <c r="B44" s="172"/>
      <c r="C44" s="180"/>
      <c r="D44" s="181"/>
      <c r="E44" s="181"/>
      <c r="F44" s="181"/>
      <c r="G44" s="181"/>
      <c r="H44" s="181"/>
      <c r="I44" s="180"/>
      <c r="J44" s="180"/>
      <c r="K44" s="181"/>
      <c r="L44" s="181"/>
      <c r="M44" s="181"/>
      <c r="N44" s="182"/>
      <c r="O44"/>
      <c r="P44"/>
      <c r="Q44"/>
      <c r="R44" s="58"/>
      <c r="S44" s="57"/>
      <c r="T44" s="595"/>
      <c r="U44" s="596"/>
      <c r="V44" s="596"/>
      <c r="W44" s="596"/>
      <c r="X44" s="596"/>
      <c r="Y44" s="596"/>
      <c r="Z44" s="595"/>
      <c r="AA44" s="595"/>
      <c r="AB44" s="596"/>
      <c r="AC44" s="596"/>
      <c r="AD44" s="596"/>
      <c r="AE44" s="595"/>
      <c r="AG44" s="6"/>
      <c r="AH44" s="4"/>
      <c r="AI44" s="4"/>
      <c r="AJ44" s="4"/>
      <c r="AK44" s="4"/>
      <c r="AL44" s="4"/>
      <c r="AM44" s="4"/>
      <c r="AN44" s="4"/>
      <c r="AO44" s="4"/>
      <c r="AP44" s="4"/>
      <c r="AQ44" s="4"/>
      <c r="AR44" s="4"/>
    </row>
    <row r="45" spans="1:44" ht="15.75">
      <c r="A45" s="192"/>
      <c r="B45" s="591"/>
      <c r="C45" s="592"/>
      <c r="D45" s="593"/>
      <c r="E45" s="593"/>
      <c r="F45" s="593"/>
      <c r="G45" s="593"/>
      <c r="H45" s="593"/>
      <c r="I45" s="592"/>
      <c r="J45" s="592"/>
      <c r="K45" s="593"/>
      <c r="L45" s="593"/>
      <c r="M45" s="593"/>
      <c r="N45" s="594"/>
      <c r="O45"/>
      <c r="P45"/>
      <c r="Q45"/>
      <c r="R45" s="58"/>
      <c r="S45" s="57"/>
      <c r="T45" s="597"/>
      <c r="U45" s="598"/>
      <c r="V45" s="598"/>
      <c r="W45" s="598"/>
      <c r="X45" s="598"/>
      <c r="Y45" s="598"/>
      <c r="Z45" s="597"/>
      <c r="AA45" s="597"/>
      <c r="AB45" s="598"/>
      <c r="AC45" s="598"/>
      <c r="AD45" s="598"/>
      <c r="AE45" s="597"/>
      <c r="AG45" s="6"/>
      <c r="AH45" s="4"/>
      <c r="AI45" s="4"/>
      <c r="AJ45" s="4"/>
      <c r="AK45" s="4"/>
      <c r="AL45" s="4"/>
      <c r="AM45" s="4"/>
      <c r="AN45" s="4"/>
      <c r="AO45" s="4"/>
      <c r="AP45" s="4"/>
      <c r="AQ45" s="4"/>
      <c r="AR45" s="4"/>
    </row>
    <row r="46" spans="1:44" ht="15.75">
      <c r="A46" s="192"/>
      <c r="B46" s="172"/>
      <c r="C46" s="180"/>
      <c r="D46" s="181"/>
      <c r="E46" s="181"/>
      <c r="F46" s="181"/>
      <c r="G46" s="181"/>
      <c r="H46" s="181"/>
      <c r="I46" s="180"/>
      <c r="J46" s="180"/>
      <c r="K46" s="181"/>
      <c r="L46" s="181"/>
      <c r="M46" s="181"/>
      <c r="N46" s="182"/>
      <c r="O46"/>
      <c r="P46"/>
      <c r="Q46"/>
      <c r="R46" s="58"/>
      <c r="S46" s="57"/>
      <c r="T46" s="595"/>
      <c r="U46" s="596"/>
      <c r="V46" s="596"/>
      <c r="W46" s="596"/>
      <c r="X46" s="596"/>
      <c r="Y46" s="596"/>
      <c r="Z46" s="595"/>
      <c r="AA46" s="595"/>
      <c r="AB46" s="596"/>
      <c r="AC46" s="596"/>
      <c r="AD46" s="596"/>
      <c r="AE46" s="595"/>
      <c r="AG46" s="5"/>
      <c r="AH46" s="5"/>
      <c r="AI46" s="5"/>
      <c r="AJ46" s="5"/>
      <c r="AK46" s="5"/>
      <c r="AL46" s="5"/>
      <c r="AM46" s="5"/>
      <c r="AN46" s="5"/>
      <c r="AO46" s="5"/>
      <c r="AP46" s="5"/>
      <c r="AQ46" s="5"/>
      <c r="AR46" s="5"/>
    </row>
    <row r="47" spans="1:44" ht="15.75">
      <c r="A47" s="192"/>
      <c r="B47" s="591"/>
      <c r="C47" s="592"/>
      <c r="D47" s="593"/>
      <c r="E47" s="593"/>
      <c r="F47" s="593"/>
      <c r="G47" s="593"/>
      <c r="H47" s="593"/>
      <c r="I47" s="592"/>
      <c r="J47" s="592"/>
      <c r="K47" s="593"/>
      <c r="L47" s="593"/>
      <c r="M47" s="593"/>
      <c r="N47" s="594"/>
      <c r="O47"/>
      <c r="P47"/>
      <c r="Q47"/>
      <c r="R47" s="58"/>
      <c r="S47" s="57"/>
      <c r="T47" s="597"/>
      <c r="U47" s="598"/>
      <c r="V47" s="598"/>
      <c r="W47" s="598"/>
      <c r="X47" s="598"/>
      <c r="Y47" s="598"/>
      <c r="Z47" s="597"/>
      <c r="AA47" s="597"/>
      <c r="AB47" s="598"/>
      <c r="AC47" s="598"/>
      <c r="AD47" s="598"/>
      <c r="AE47" s="597"/>
      <c r="AG47" s="6"/>
      <c r="AH47" s="4"/>
      <c r="AI47" s="4"/>
      <c r="AJ47" s="4"/>
      <c r="AK47" s="4"/>
      <c r="AL47" s="4"/>
      <c r="AM47" s="4"/>
      <c r="AN47" s="4"/>
      <c r="AO47" s="4"/>
      <c r="AP47" s="4"/>
      <c r="AQ47" s="4"/>
      <c r="AR47" s="4"/>
    </row>
    <row r="48" spans="1:44" ht="15.75">
      <c r="A48" s="192"/>
      <c r="B48" s="172"/>
      <c r="C48" s="180"/>
      <c r="D48" s="181"/>
      <c r="E48" s="181"/>
      <c r="F48" s="181"/>
      <c r="G48" s="181"/>
      <c r="H48" s="181"/>
      <c r="I48" s="180"/>
      <c r="J48" s="180"/>
      <c r="K48" s="181"/>
      <c r="L48" s="181"/>
      <c r="M48" s="181"/>
      <c r="N48" s="182"/>
      <c r="O48"/>
      <c r="P48"/>
      <c r="Q48"/>
      <c r="R48" s="58"/>
      <c r="S48" s="57"/>
      <c r="T48" s="595"/>
      <c r="U48" s="596"/>
      <c r="V48" s="596"/>
      <c r="W48" s="596"/>
      <c r="X48" s="596"/>
      <c r="Y48" s="596"/>
      <c r="Z48" s="595"/>
      <c r="AA48" s="595"/>
      <c r="AB48" s="596"/>
      <c r="AC48" s="596"/>
      <c r="AD48" s="596"/>
      <c r="AE48" s="595"/>
      <c r="AG48" s="6"/>
      <c r="AH48" s="4"/>
      <c r="AI48" s="4"/>
      <c r="AJ48" s="4"/>
      <c r="AK48" s="4"/>
      <c r="AL48" s="4"/>
      <c r="AM48" s="4"/>
      <c r="AN48" s="4"/>
      <c r="AO48" s="4"/>
      <c r="AP48" s="4"/>
      <c r="AQ48" s="4"/>
      <c r="AR48" s="4"/>
    </row>
    <row r="49" spans="1:44" ht="15.75">
      <c r="A49" s="207"/>
      <c r="B49" s="591"/>
      <c r="C49" s="592"/>
      <c r="D49" s="593"/>
      <c r="E49" s="593"/>
      <c r="F49" s="593"/>
      <c r="G49" s="593"/>
      <c r="H49" s="593"/>
      <c r="I49" s="592"/>
      <c r="J49" s="592"/>
      <c r="K49" s="593"/>
      <c r="L49" s="593"/>
      <c r="M49" s="593"/>
      <c r="N49" s="594"/>
      <c r="O49"/>
      <c r="P49"/>
      <c r="Q49"/>
      <c r="R49" s="58"/>
      <c r="S49" s="57"/>
      <c r="T49" s="597"/>
      <c r="U49" s="598"/>
      <c r="V49" s="598"/>
      <c r="W49" s="598"/>
      <c r="X49" s="598"/>
      <c r="Y49" s="598"/>
      <c r="Z49" s="597"/>
      <c r="AA49" s="597"/>
      <c r="AB49" s="598"/>
      <c r="AC49" s="598"/>
      <c r="AD49" s="598"/>
      <c r="AE49" s="597"/>
      <c r="AG49" s="6"/>
      <c r="AH49" s="4"/>
      <c r="AI49" s="4"/>
      <c r="AJ49" s="4"/>
      <c r="AK49" s="4"/>
      <c r="AL49" s="4"/>
      <c r="AM49" s="4"/>
      <c r="AN49" s="4"/>
      <c r="AO49" s="4"/>
      <c r="AP49" s="4"/>
      <c r="AQ49" s="4"/>
      <c r="AR49" s="4"/>
    </row>
    <row r="50" spans="1:44" ht="15.75">
      <c r="A50" s="191"/>
      <c r="B50" s="172"/>
      <c r="C50" s="180"/>
      <c r="D50" s="181"/>
      <c r="E50" s="181"/>
      <c r="F50" s="181"/>
      <c r="G50" s="181"/>
      <c r="H50" s="181"/>
      <c r="I50" s="180"/>
      <c r="J50" s="180"/>
      <c r="K50" s="181"/>
      <c r="L50" s="181"/>
      <c r="M50" s="181"/>
      <c r="N50" s="182"/>
      <c r="O50"/>
      <c r="P50"/>
      <c r="Q50"/>
      <c r="R50" s="58"/>
      <c r="S50" s="57"/>
      <c r="T50" s="595"/>
      <c r="U50" s="596"/>
      <c r="V50" s="596"/>
      <c r="W50" s="596"/>
      <c r="X50" s="596"/>
      <c r="Y50" s="596"/>
      <c r="Z50" s="595"/>
      <c r="AA50" s="595"/>
      <c r="AB50" s="596"/>
      <c r="AC50" s="596"/>
      <c r="AD50" s="596"/>
      <c r="AE50" s="595"/>
      <c r="AG50" s="601"/>
      <c r="AH50" s="601"/>
      <c r="AI50" s="601"/>
      <c r="AJ50" s="601"/>
      <c r="AK50" s="601"/>
      <c r="AL50" s="601"/>
      <c r="AM50" s="601"/>
      <c r="AN50" s="601"/>
      <c r="AO50" s="601"/>
      <c r="AP50" s="601"/>
      <c r="AQ50" s="601"/>
      <c r="AR50" s="601"/>
    </row>
    <row r="51" spans="1:44" ht="15.75">
      <c r="A51" s="192"/>
      <c r="B51" s="591"/>
      <c r="C51" s="592"/>
      <c r="D51" s="593"/>
      <c r="E51" s="593"/>
      <c r="F51" s="593"/>
      <c r="G51" s="593"/>
      <c r="H51" s="593"/>
      <c r="I51" s="592"/>
      <c r="J51" s="592"/>
      <c r="K51" s="593"/>
      <c r="L51" s="593"/>
      <c r="M51" s="593"/>
      <c r="N51" s="594"/>
      <c r="O51"/>
      <c r="P51"/>
      <c r="Q51"/>
      <c r="R51" s="58"/>
      <c r="S51" s="57"/>
      <c r="T51" s="597"/>
      <c r="U51" s="598"/>
      <c r="V51" s="598"/>
      <c r="W51" s="598"/>
      <c r="X51" s="598"/>
      <c r="Y51" s="598"/>
      <c r="Z51" s="597"/>
      <c r="AA51" s="597"/>
      <c r="AB51" s="598"/>
      <c r="AC51" s="598"/>
      <c r="AD51" s="598"/>
      <c r="AE51" s="597"/>
      <c r="AG51" s="601"/>
      <c r="AH51" s="601"/>
      <c r="AI51" s="601"/>
      <c r="AJ51" s="601"/>
      <c r="AK51" s="601"/>
      <c r="AL51" s="601"/>
      <c r="AM51" s="601"/>
      <c r="AN51" s="601"/>
      <c r="AO51" s="601"/>
      <c r="AP51" s="601"/>
      <c r="AQ51" s="601"/>
      <c r="AR51" s="601"/>
    </row>
    <row r="52" spans="1:44" ht="15.75">
      <c r="A52" s="192"/>
      <c r="B52" s="172"/>
      <c r="C52" s="180"/>
      <c r="D52" s="181"/>
      <c r="E52" s="181"/>
      <c r="F52" s="181"/>
      <c r="G52" s="181"/>
      <c r="H52" s="181"/>
      <c r="I52" s="180"/>
      <c r="J52" s="180"/>
      <c r="K52" s="181"/>
      <c r="L52" s="181"/>
      <c r="M52" s="181"/>
      <c r="N52" s="182"/>
      <c r="O52"/>
      <c r="P52"/>
      <c r="Q52"/>
      <c r="R52" s="58"/>
      <c r="S52" s="57"/>
      <c r="T52" s="595"/>
      <c r="U52" s="596"/>
      <c r="V52" s="596"/>
      <c r="W52" s="596"/>
      <c r="X52" s="596"/>
      <c r="Y52" s="596"/>
      <c r="Z52" s="595"/>
      <c r="AA52" s="595"/>
      <c r="AB52" s="596"/>
      <c r="AC52" s="596"/>
      <c r="AD52" s="596"/>
      <c r="AE52" s="595"/>
      <c r="AG52" s="5"/>
      <c r="AH52" s="5"/>
      <c r="AI52" s="5"/>
      <c r="AJ52" s="5"/>
      <c r="AK52" s="5"/>
      <c r="AL52" s="5"/>
      <c r="AM52" s="5"/>
      <c r="AN52" s="5"/>
      <c r="AO52" s="5"/>
      <c r="AP52" s="5"/>
      <c r="AQ52" s="5"/>
      <c r="AR52" s="5"/>
    </row>
    <row r="53" spans="1:44" ht="15.75">
      <c r="A53" s="192"/>
      <c r="B53" s="591"/>
      <c r="C53" s="592"/>
      <c r="D53" s="593"/>
      <c r="E53" s="593"/>
      <c r="F53" s="593"/>
      <c r="G53" s="593"/>
      <c r="H53" s="593"/>
      <c r="I53" s="592"/>
      <c r="J53" s="592"/>
      <c r="K53" s="593"/>
      <c r="L53" s="593"/>
      <c r="M53" s="593"/>
      <c r="N53" s="594"/>
      <c r="O53"/>
      <c r="P53"/>
      <c r="Q53"/>
      <c r="R53" s="58"/>
      <c r="S53" s="57"/>
      <c r="T53" s="597"/>
      <c r="U53" s="598"/>
      <c r="V53" s="598"/>
      <c r="W53" s="598"/>
      <c r="X53" s="598"/>
      <c r="Y53" s="598"/>
      <c r="Z53" s="597"/>
      <c r="AA53" s="597"/>
      <c r="AB53" s="598"/>
      <c r="AC53" s="598"/>
      <c r="AD53" s="598"/>
      <c r="AE53" s="597"/>
      <c r="AG53" s="6"/>
      <c r="AH53" s="4"/>
      <c r="AI53" s="4"/>
      <c r="AJ53" s="4"/>
      <c r="AK53" s="4"/>
      <c r="AL53" s="4"/>
      <c r="AM53" s="4"/>
      <c r="AN53" s="4"/>
      <c r="AO53" s="4"/>
      <c r="AP53" s="4"/>
      <c r="AQ53" s="4"/>
      <c r="AR53" s="4"/>
    </row>
    <row r="54" spans="1:44" ht="15.75">
      <c r="A54" s="192"/>
      <c r="B54" s="172"/>
      <c r="C54" s="180"/>
      <c r="D54" s="181"/>
      <c r="E54" s="181"/>
      <c r="F54" s="181"/>
      <c r="G54" s="181"/>
      <c r="H54" s="181"/>
      <c r="I54" s="180"/>
      <c r="J54" s="180"/>
      <c r="K54" s="181"/>
      <c r="L54" s="181"/>
      <c r="M54" s="181"/>
      <c r="N54" s="182"/>
      <c r="O54"/>
      <c r="P54"/>
      <c r="Q54"/>
      <c r="R54" s="58"/>
      <c r="S54" s="57"/>
      <c r="T54" s="595"/>
      <c r="U54" s="596"/>
      <c r="V54" s="596"/>
      <c r="W54" s="596"/>
      <c r="X54" s="596"/>
      <c r="Y54" s="596"/>
      <c r="Z54" s="595"/>
      <c r="AA54" s="595"/>
      <c r="AB54" s="596"/>
      <c r="AC54" s="596"/>
      <c r="AD54" s="596"/>
      <c r="AE54" s="595"/>
      <c r="AG54" s="6"/>
      <c r="AH54" s="4"/>
      <c r="AI54" s="4"/>
      <c r="AJ54" s="4"/>
      <c r="AK54" s="4"/>
      <c r="AL54" s="4"/>
      <c r="AM54" s="4"/>
      <c r="AN54" s="4"/>
      <c r="AO54" s="4"/>
      <c r="AP54" s="4"/>
      <c r="AQ54" s="4"/>
      <c r="AR54" s="4"/>
    </row>
    <row r="55" spans="1:44" ht="15.75">
      <c r="A55" s="192"/>
      <c r="B55" s="591"/>
      <c r="C55" s="592"/>
      <c r="D55" s="593"/>
      <c r="E55" s="593"/>
      <c r="F55" s="593"/>
      <c r="G55" s="593"/>
      <c r="H55" s="593"/>
      <c r="I55" s="592"/>
      <c r="J55" s="592"/>
      <c r="K55" s="593"/>
      <c r="L55" s="593"/>
      <c r="M55" s="593"/>
      <c r="N55" s="594"/>
      <c r="O55"/>
      <c r="P55"/>
      <c r="Q55"/>
      <c r="R55" s="58"/>
      <c r="S55" s="57"/>
      <c r="T55" s="597"/>
      <c r="U55" s="598"/>
      <c r="V55" s="598"/>
      <c r="W55" s="598"/>
      <c r="X55" s="598"/>
      <c r="Y55" s="598"/>
      <c r="Z55" s="597"/>
      <c r="AA55" s="597"/>
      <c r="AB55" s="598"/>
      <c r="AC55" s="598"/>
      <c r="AD55" s="598"/>
      <c r="AE55" s="597"/>
      <c r="AG55" s="6"/>
      <c r="AH55" s="4"/>
      <c r="AI55" s="4"/>
      <c r="AJ55" s="4"/>
      <c r="AK55" s="4"/>
      <c r="AL55" s="4"/>
      <c r="AM55" s="4"/>
      <c r="AN55" s="4"/>
      <c r="AO55" s="4"/>
      <c r="AP55" s="4"/>
      <c r="AQ55" s="4"/>
      <c r="AR55" s="4"/>
    </row>
    <row r="56" spans="1:44" ht="15.75">
      <c r="A56" s="192"/>
      <c r="B56" s="172"/>
      <c r="C56" s="180"/>
      <c r="D56" s="181"/>
      <c r="E56" s="181"/>
      <c r="F56" s="181"/>
      <c r="G56" s="181"/>
      <c r="H56" s="181"/>
      <c r="I56" s="180"/>
      <c r="J56" s="180"/>
      <c r="K56" s="181"/>
      <c r="L56" s="181"/>
      <c r="M56" s="181"/>
      <c r="N56" s="182"/>
      <c r="O56"/>
      <c r="P56"/>
      <c r="Q56"/>
      <c r="R56" s="58"/>
      <c r="S56" s="57"/>
      <c r="T56" s="595"/>
      <c r="U56" s="596"/>
      <c r="V56" s="596"/>
      <c r="W56" s="596"/>
      <c r="X56" s="596"/>
      <c r="Y56" s="596"/>
      <c r="Z56" s="595"/>
      <c r="AA56" s="595"/>
      <c r="AB56" s="596"/>
      <c r="AC56" s="596"/>
      <c r="AD56" s="596"/>
      <c r="AE56" s="595"/>
      <c r="AG56" s="6"/>
      <c r="AH56" s="4"/>
      <c r="AI56" s="4"/>
      <c r="AJ56" s="4"/>
      <c r="AK56" s="4"/>
      <c r="AL56" s="4"/>
      <c r="AM56" s="4"/>
      <c r="AN56" s="4"/>
      <c r="AO56" s="4"/>
      <c r="AP56" s="4"/>
      <c r="AQ56" s="4"/>
      <c r="AR56" s="4"/>
    </row>
    <row r="57" spans="1:44" ht="15.75">
      <c r="A57" s="192"/>
      <c r="B57" s="591"/>
      <c r="C57" s="592"/>
      <c r="D57" s="593"/>
      <c r="E57" s="593"/>
      <c r="F57" s="593"/>
      <c r="G57" s="593"/>
      <c r="H57" s="593"/>
      <c r="I57" s="592"/>
      <c r="J57" s="592"/>
      <c r="K57" s="593"/>
      <c r="L57" s="593"/>
      <c r="M57" s="593"/>
      <c r="N57" s="594"/>
      <c r="O57"/>
      <c r="P57"/>
      <c r="Q57"/>
      <c r="R57" s="58"/>
      <c r="S57" s="57"/>
      <c r="T57" s="597"/>
      <c r="U57" s="598"/>
      <c r="V57" s="598"/>
      <c r="W57" s="598"/>
      <c r="X57" s="598"/>
      <c r="Y57" s="598"/>
      <c r="Z57" s="597"/>
      <c r="AA57" s="597"/>
      <c r="AB57" s="598"/>
      <c r="AC57" s="598"/>
      <c r="AD57" s="598"/>
      <c r="AE57" s="597"/>
      <c r="AG57" s="6"/>
      <c r="AH57" s="4"/>
      <c r="AI57" s="4"/>
      <c r="AJ57" s="4"/>
      <c r="AK57" s="4"/>
      <c r="AL57" s="4"/>
      <c r="AM57" s="4"/>
      <c r="AN57" s="4"/>
      <c r="AO57" s="4"/>
      <c r="AP57" s="4"/>
      <c r="AQ57" s="4"/>
      <c r="AR57" s="4"/>
    </row>
    <row r="58" spans="1:44" ht="15.75">
      <c r="A58" s="192"/>
      <c r="B58" s="172"/>
      <c r="C58" s="180"/>
      <c r="D58" s="181"/>
      <c r="E58" s="181"/>
      <c r="F58" s="181"/>
      <c r="G58" s="181"/>
      <c r="H58" s="181"/>
      <c r="I58" s="180"/>
      <c r="J58" s="180"/>
      <c r="K58" s="181"/>
      <c r="L58" s="181"/>
      <c r="M58" s="181"/>
      <c r="N58" s="182"/>
      <c r="O58"/>
      <c r="P58"/>
      <c r="Q58"/>
      <c r="R58" s="58"/>
      <c r="S58" s="57"/>
      <c r="T58" s="595"/>
      <c r="U58" s="596"/>
      <c r="V58" s="596"/>
      <c r="W58" s="596"/>
      <c r="X58" s="596"/>
      <c r="Y58" s="596"/>
      <c r="Z58" s="595"/>
      <c r="AA58" s="595"/>
      <c r="AB58" s="596"/>
      <c r="AC58" s="596"/>
      <c r="AD58" s="596"/>
      <c r="AE58" s="595"/>
      <c r="AG58" s="6"/>
      <c r="AH58" s="4"/>
      <c r="AI58" s="4"/>
      <c r="AJ58" s="4"/>
      <c r="AK58" s="4"/>
      <c r="AL58" s="4"/>
      <c r="AM58" s="4"/>
      <c r="AN58" s="4"/>
      <c r="AO58" s="4"/>
      <c r="AP58" s="4"/>
      <c r="AQ58" s="4"/>
      <c r="AR58" s="4"/>
    </row>
    <row r="59" spans="1:44" ht="15.75">
      <c r="A59" s="192"/>
      <c r="B59" s="591"/>
      <c r="C59" s="592"/>
      <c r="D59" s="593"/>
      <c r="E59" s="593"/>
      <c r="F59" s="593"/>
      <c r="G59" s="593"/>
      <c r="H59" s="593"/>
      <c r="I59" s="592"/>
      <c r="J59" s="592"/>
      <c r="K59" s="593"/>
      <c r="L59" s="593"/>
      <c r="M59" s="593"/>
      <c r="N59" s="594"/>
      <c r="O59"/>
      <c r="P59"/>
      <c r="Q59"/>
      <c r="R59" s="58"/>
      <c r="S59" s="57"/>
      <c r="T59" s="597"/>
      <c r="U59" s="598"/>
      <c r="V59" s="598"/>
      <c r="W59" s="598"/>
      <c r="X59" s="598"/>
      <c r="Y59" s="598"/>
      <c r="Z59" s="597"/>
      <c r="AA59" s="597"/>
      <c r="AB59" s="598"/>
      <c r="AC59" s="598"/>
      <c r="AD59" s="598"/>
      <c r="AE59" s="597"/>
      <c r="AG59" s="6"/>
      <c r="AH59" s="4"/>
      <c r="AI59" s="4"/>
      <c r="AJ59" s="4"/>
      <c r="AK59" s="4"/>
      <c r="AL59" s="4"/>
      <c r="AM59" s="4"/>
      <c r="AN59" s="4"/>
      <c r="AO59" s="4"/>
      <c r="AP59" s="4"/>
      <c r="AQ59" s="4"/>
      <c r="AR59" s="4"/>
    </row>
    <row r="60" spans="1:44" ht="15.75">
      <c r="A60" s="192"/>
      <c r="B60" s="172"/>
      <c r="C60" s="180"/>
      <c r="D60" s="181"/>
      <c r="E60" s="181"/>
      <c r="F60" s="181"/>
      <c r="G60" s="181"/>
      <c r="H60" s="181"/>
      <c r="I60" s="180"/>
      <c r="J60" s="180"/>
      <c r="K60" s="181"/>
      <c r="L60" s="181"/>
      <c r="M60" s="181"/>
      <c r="N60" s="182"/>
      <c r="O60"/>
      <c r="P60"/>
      <c r="Q60"/>
      <c r="R60" s="58"/>
      <c r="S60" s="57"/>
      <c r="T60" s="595"/>
      <c r="U60" s="596"/>
      <c r="V60" s="596"/>
      <c r="W60" s="596"/>
      <c r="X60" s="596"/>
      <c r="Y60" s="596"/>
      <c r="Z60" s="595"/>
      <c r="AA60" s="595"/>
      <c r="AB60" s="596"/>
      <c r="AC60" s="596"/>
      <c r="AD60" s="596"/>
      <c r="AE60" s="595"/>
      <c r="AG60" s="5"/>
      <c r="AH60" s="5"/>
      <c r="AI60" s="5"/>
      <c r="AJ60" s="5"/>
      <c r="AK60" s="5"/>
      <c r="AL60" s="5"/>
      <c r="AM60" s="5"/>
      <c r="AN60" s="5"/>
      <c r="AO60" s="5"/>
      <c r="AP60" s="5"/>
      <c r="AQ60" s="5"/>
      <c r="AR60" s="5"/>
    </row>
    <row r="61" spans="1:44" ht="15.75">
      <c r="A61" s="192"/>
      <c r="B61" s="591"/>
      <c r="C61" s="592"/>
      <c r="D61" s="593"/>
      <c r="E61" s="593"/>
      <c r="F61" s="593"/>
      <c r="G61" s="593"/>
      <c r="H61" s="593"/>
      <c r="I61" s="592"/>
      <c r="J61" s="592"/>
      <c r="K61" s="593"/>
      <c r="L61" s="593"/>
      <c r="M61" s="593"/>
      <c r="N61" s="594"/>
      <c r="O61"/>
      <c r="P61"/>
      <c r="Q61"/>
      <c r="R61" s="58"/>
      <c r="S61" s="57"/>
      <c r="T61" s="597"/>
      <c r="U61" s="598"/>
      <c r="V61" s="598"/>
      <c r="W61" s="598"/>
      <c r="X61" s="598"/>
      <c r="Y61" s="598"/>
      <c r="Z61" s="597"/>
      <c r="AA61" s="597"/>
      <c r="AB61" s="598"/>
      <c r="AC61" s="598"/>
      <c r="AD61" s="598"/>
      <c r="AE61" s="597"/>
      <c r="AG61" s="5"/>
      <c r="AH61" s="5"/>
      <c r="AI61" s="5"/>
      <c r="AJ61" s="5"/>
      <c r="AK61" s="5"/>
      <c r="AL61" s="5"/>
      <c r="AM61" s="5"/>
      <c r="AN61" s="5"/>
      <c r="AO61" s="5"/>
      <c r="AP61" s="5"/>
      <c r="AQ61" s="5"/>
      <c r="AR61" s="5"/>
    </row>
    <row r="62" spans="1:44" ht="15.75">
      <c r="A62" s="192"/>
      <c r="B62" s="172"/>
      <c r="C62" s="180"/>
      <c r="D62" s="181"/>
      <c r="E62" s="181"/>
      <c r="F62" s="181"/>
      <c r="G62" s="181"/>
      <c r="H62" s="181"/>
      <c r="I62" s="180"/>
      <c r="J62" s="180"/>
      <c r="K62" s="181"/>
      <c r="L62" s="181"/>
      <c r="M62" s="181"/>
      <c r="N62" s="182"/>
      <c r="O62"/>
      <c r="P62"/>
      <c r="Q62"/>
      <c r="R62" s="58"/>
      <c r="S62" s="57"/>
      <c r="T62" s="595"/>
      <c r="U62" s="596"/>
      <c r="V62" s="596"/>
      <c r="W62" s="596"/>
      <c r="X62" s="596"/>
      <c r="Y62" s="596"/>
      <c r="Z62" s="595"/>
      <c r="AA62" s="595"/>
      <c r="AB62" s="596"/>
      <c r="AC62" s="596"/>
      <c r="AD62" s="596"/>
      <c r="AE62" s="595"/>
      <c r="AG62" s="6"/>
      <c r="AH62" s="4"/>
      <c r="AI62" s="4"/>
      <c r="AJ62" s="4"/>
      <c r="AK62" s="4"/>
      <c r="AL62" s="4"/>
      <c r="AM62" s="4"/>
      <c r="AN62" s="4"/>
      <c r="AO62" s="4"/>
      <c r="AP62" s="4"/>
      <c r="AQ62" s="4"/>
      <c r="AR62" s="4"/>
    </row>
    <row r="63" spans="1:44" ht="15.75">
      <c r="A63" s="192"/>
      <c r="B63" s="591"/>
      <c r="C63" s="592"/>
      <c r="D63" s="593"/>
      <c r="E63" s="593"/>
      <c r="F63" s="593"/>
      <c r="G63" s="593"/>
      <c r="H63" s="593"/>
      <c r="I63" s="592"/>
      <c r="J63" s="592"/>
      <c r="K63" s="593"/>
      <c r="L63" s="593"/>
      <c r="M63" s="593"/>
      <c r="N63" s="594"/>
      <c r="O63"/>
      <c r="P63"/>
      <c r="Q63"/>
      <c r="R63" s="58"/>
      <c r="S63" s="57"/>
      <c r="T63" s="597"/>
      <c r="U63" s="598"/>
      <c r="V63" s="598"/>
      <c r="W63" s="598"/>
      <c r="X63" s="598"/>
      <c r="Y63" s="598"/>
      <c r="Z63" s="597"/>
      <c r="AA63" s="597"/>
      <c r="AB63" s="598"/>
      <c r="AC63" s="598"/>
      <c r="AD63" s="598"/>
      <c r="AE63" s="597"/>
      <c r="AG63" s="6"/>
      <c r="AH63" s="4"/>
      <c r="AI63" s="4"/>
      <c r="AJ63" s="4"/>
      <c r="AK63" s="4"/>
      <c r="AL63" s="4"/>
      <c r="AM63" s="4"/>
      <c r="AN63" s="4"/>
      <c r="AO63" s="4"/>
      <c r="AP63" s="4"/>
      <c r="AQ63" s="4"/>
      <c r="AR63" s="4"/>
    </row>
    <row r="64" spans="1:44" ht="15.75">
      <c r="A64" s="192"/>
      <c r="B64" s="172"/>
      <c r="C64" s="180"/>
      <c r="D64" s="181"/>
      <c r="E64" s="181"/>
      <c r="F64" s="181"/>
      <c r="G64" s="181"/>
      <c r="H64" s="181"/>
      <c r="I64" s="180"/>
      <c r="J64" s="180"/>
      <c r="K64" s="181"/>
      <c r="L64" s="181"/>
      <c r="M64" s="181"/>
      <c r="N64" s="182"/>
      <c r="O64"/>
      <c r="P64"/>
      <c r="Q64"/>
      <c r="R64" s="58"/>
      <c r="S64" s="57"/>
      <c r="T64" s="595"/>
      <c r="U64" s="596"/>
      <c r="V64" s="596"/>
      <c r="W64" s="596"/>
      <c r="X64" s="596"/>
      <c r="Y64" s="596"/>
      <c r="Z64" s="595"/>
      <c r="AA64" s="595"/>
      <c r="AB64" s="596"/>
      <c r="AC64" s="596"/>
      <c r="AD64" s="596"/>
      <c r="AE64" s="595"/>
      <c r="AG64" s="6"/>
      <c r="AH64" s="4"/>
      <c r="AI64" s="4"/>
      <c r="AJ64" s="4"/>
      <c r="AK64" s="4"/>
      <c r="AL64" s="4"/>
      <c r="AM64" s="4"/>
      <c r="AN64" s="4"/>
      <c r="AO64" s="4"/>
      <c r="AP64" s="4"/>
      <c r="AQ64" s="4"/>
      <c r="AR64" s="4"/>
    </row>
    <row r="65" spans="1:44" ht="15.75">
      <c r="A65" s="192"/>
      <c r="B65" s="591"/>
      <c r="C65" s="592"/>
      <c r="D65" s="593"/>
      <c r="E65" s="593"/>
      <c r="F65" s="593"/>
      <c r="G65" s="593"/>
      <c r="H65" s="593"/>
      <c r="I65" s="592"/>
      <c r="J65" s="592"/>
      <c r="K65" s="593"/>
      <c r="L65" s="593"/>
      <c r="M65" s="593"/>
      <c r="N65" s="594"/>
      <c r="O65"/>
      <c r="P65"/>
      <c r="Q65"/>
      <c r="R65" s="58"/>
      <c r="S65" s="57"/>
      <c r="T65" s="597"/>
      <c r="U65" s="598"/>
      <c r="V65" s="598"/>
      <c r="W65" s="598"/>
      <c r="X65" s="598"/>
      <c r="Y65" s="598"/>
      <c r="Z65" s="597"/>
      <c r="AA65" s="597"/>
      <c r="AB65" s="598"/>
      <c r="AC65" s="598"/>
      <c r="AD65" s="598"/>
      <c r="AE65" s="597"/>
      <c r="AG65" s="6"/>
      <c r="AH65" s="4"/>
      <c r="AI65" s="4"/>
      <c r="AJ65" s="4"/>
      <c r="AK65" s="4"/>
      <c r="AL65" s="4"/>
      <c r="AM65" s="4"/>
      <c r="AN65" s="4"/>
      <c r="AO65" s="4"/>
      <c r="AP65" s="4"/>
      <c r="AQ65" s="4"/>
      <c r="AR65" s="4"/>
    </row>
    <row r="66" spans="1:44" ht="15.75">
      <c r="A66" s="192"/>
      <c r="B66" s="172"/>
      <c r="C66" s="180"/>
      <c r="D66" s="181"/>
      <c r="E66" s="181"/>
      <c r="F66" s="181"/>
      <c r="G66" s="181"/>
      <c r="H66" s="181"/>
      <c r="I66" s="180"/>
      <c r="J66" s="180"/>
      <c r="K66" s="181"/>
      <c r="L66" s="181"/>
      <c r="M66" s="181"/>
      <c r="N66" s="182"/>
      <c r="O66"/>
      <c r="P66"/>
      <c r="Q66"/>
      <c r="R66" s="58"/>
      <c r="S66" s="57"/>
      <c r="T66" s="595"/>
      <c r="U66" s="596"/>
      <c r="V66" s="596"/>
      <c r="W66" s="596"/>
      <c r="X66" s="596"/>
      <c r="Y66" s="596"/>
      <c r="Z66" s="595"/>
      <c r="AA66" s="595"/>
      <c r="AB66" s="596"/>
      <c r="AC66" s="596"/>
      <c r="AD66" s="596"/>
      <c r="AE66" s="595"/>
      <c r="AG66" s="6"/>
      <c r="AH66" s="4"/>
      <c r="AI66" s="4"/>
      <c r="AJ66" s="4"/>
      <c r="AK66" s="4"/>
      <c r="AL66" s="4"/>
      <c r="AM66" s="4"/>
      <c r="AN66" s="4"/>
      <c r="AO66" s="4"/>
      <c r="AP66" s="4"/>
      <c r="AQ66" s="4"/>
      <c r="AR66" s="4"/>
    </row>
    <row r="67" spans="1:44" ht="15.75">
      <c r="A67" s="192"/>
      <c r="B67" s="591"/>
      <c r="C67" s="592"/>
      <c r="D67" s="593"/>
      <c r="E67" s="593"/>
      <c r="F67" s="593"/>
      <c r="G67" s="593"/>
      <c r="H67" s="593"/>
      <c r="I67" s="592"/>
      <c r="J67" s="592"/>
      <c r="K67" s="593"/>
      <c r="L67" s="593"/>
      <c r="M67" s="593"/>
      <c r="N67" s="594"/>
      <c r="O67"/>
      <c r="P67"/>
      <c r="Q67"/>
      <c r="R67" s="58"/>
      <c r="S67" s="57"/>
      <c r="T67" s="597"/>
      <c r="U67" s="598"/>
      <c r="V67" s="598"/>
      <c r="W67" s="598"/>
      <c r="X67" s="598"/>
      <c r="Y67" s="598"/>
      <c r="Z67" s="597"/>
      <c r="AA67" s="597"/>
      <c r="AB67" s="598"/>
      <c r="AC67" s="598"/>
      <c r="AD67" s="598"/>
      <c r="AE67" s="597"/>
      <c r="AG67" s="6"/>
      <c r="AH67" s="4"/>
      <c r="AI67" s="4"/>
      <c r="AJ67" s="4"/>
      <c r="AK67" s="4"/>
      <c r="AL67" s="4"/>
      <c r="AM67" s="4"/>
      <c r="AN67" s="4"/>
      <c r="AO67" s="4"/>
      <c r="AP67" s="4"/>
      <c r="AQ67" s="4"/>
      <c r="AR67" s="4"/>
    </row>
    <row r="68" spans="1:44" ht="15.75">
      <c r="A68" s="192"/>
      <c r="B68" s="172"/>
      <c r="C68" s="180"/>
      <c r="D68" s="181"/>
      <c r="E68" s="181"/>
      <c r="F68" s="181"/>
      <c r="G68" s="181"/>
      <c r="H68" s="181"/>
      <c r="I68" s="180"/>
      <c r="J68" s="180"/>
      <c r="K68" s="181"/>
      <c r="L68" s="181"/>
      <c r="M68" s="181"/>
      <c r="N68" s="182"/>
      <c r="O68"/>
      <c r="P68"/>
      <c r="Q68"/>
      <c r="R68" s="58"/>
      <c r="S68" s="57"/>
      <c r="T68" s="595"/>
      <c r="U68" s="596"/>
      <c r="V68" s="596"/>
      <c r="W68" s="596"/>
      <c r="X68" s="596"/>
      <c r="Y68" s="596"/>
      <c r="Z68" s="595"/>
      <c r="AA68" s="595"/>
      <c r="AB68" s="596"/>
      <c r="AC68" s="596"/>
      <c r="AD68" s="596"/>
      <c r="AE68" s="595"/>
      <c r="AG68" s="5"/>
      <c r="AH68" s="5"/>
      <c r="AI68" s="5"/>
      <c r="AJ68" s="5"/>
      <c r="AK68" s="5"/>
      <c r="AL68" s="5"/>
      <c r="AM68" s="5"/>
      <c r="AN68" s="5"/>
      <c r="AO68" s="5"/>
      <c r="AP68" s="5"/>
      <c r="AQ68" s="5"/>
      <c r="AR68" s="5"/>
    </row>
    <row r="69" spans="1:44" ht="15.75">
      <c r="A69" s="192"/>
      <c r="B69" s="591"/>
      <c r="C69" s="592"/>
      <c r="D69" s="593"/>
      <c r="E69" s="593"/>
      <c r="F69" s="593"/>
      <c r="G69" s="593"/>
      <c r="H69" s="593"/>
      <c r="I69" s="592"/>
      <c r="J69" s="592"/>
      <c r="K69" s="593"/>
      <c r="L69" s="593"/>
      <c r="M69" s="593"/>
      <c r="N69" s="594"/>
      <c r="O69"/>
      <c r="P69"/>
      <c r="Q69"/>
      <c r="R69" s="58"/>
      <c r="S69" s="57"/>
      <c r="T69" s="597"/>
      <c r="U69" s="598"/>
      <c r="V69" s="598"/>
      <c r="W69" s="598"/>
      <c r="X69" s="598"/>
      <c r="Y69" s="598"/>
      <c r="Z69" s="597"/>
      <c r="AA69" s="597"/>
      <c r="AB69" s="598"/>
      <c r="AC69" s="598"/>
      <c r="AD69" s="598"/>
      <c r="AE69" s="597"/>
      <c r="AG69" s="6"/>
      <c r="AH69" s="4"/>
      <c r="AI69" s="4"/>
      <c r="AJ69" s="4"/>
      <c r="AK69" s="4"/>
      <c r="AL69" s="4"/>
      <c r="AM69" s="4"/>
      <c r="AN69" s="4"/>
      <c r="AO69" s="4"/>
      <c r="AP69" s="4"/>
      <c r="AQ69" s="4"/>
      <c r="AR69" s="4"/>
    </row>
    <row r="70" spans="1:44" ht="15.75">
      <c r="A70" s="192"/>
      <c r="B70" s="172"/>
      <c r="C70" s="180"/>
      <c r="D70" s="181"/>
      <c r="E70" s="181"/>
      <c r="F70" s="181"/>
      <c r="G70" s="181"/>
      <c r="H70" s="181"/>
      <c r="I70" s="180"/>
      <c r="J70" s="180"/>
      <c r="K70" s="181"/>
      <c r="L70" s="181"/>
      <c r="M70" s="181"/>
      <c r="N70" s="182"/>
      <c r="O70"/>
      <c r="P70"/>
      <c r="Q70"/>
      <c r="R70" s="58"/>
      <c r="S70" s="57"/>
      <c r="T70" s="595"/>
      <c r="U70" s="596"/>
      <c r="V70" s="596"/>
      <c r="W70" s="596"/>
      <c r="X70" s="596"/>
      <c r="Y70" s="596"/>
      <c r="Z70" s="595"/>
      <c r="AA70" s="595"/>
      <c r="AB70" s="596"/>
      <c r="AC70" s="596"/>
      <c r="AD70" s="596"/>
      <c r="AE70" s="595"/>
      <c r="AG70" s="6"/>
      <c r="AH70" s="4"/>
      <c r="AI70" s="4"/>
      <c r="AJ70" s="4"/>
      <c r="AK70" s="4"/>
      <c r="AL70" s="4"/>
      <c r="AM70" s="4"/>
      <c r="AN70" s="4"/>
      <c r="AO70" s="4"/>
      <c r="AP70" s="4"/>
      <c r="AQ70" s="4"/>
      <c r="AR70" s="4"/>
    </row>
    <row r="71" spans="1:44" ht="15.75">
      <c r="A71" s="207"/>
      <c r="B71" s="591"/>
      <c r="C71" s="592"/>
      <c r="D71" s="593"/>
      <c r="E71" s="593"/>
      <c r="F71" s="593"/>
      <c r="G71" s="593"/>
      <c r="H71" s="593"/>
      <c r="I71" s="592"/>
      <c r="J71" s="592"/>
      <c r="K71" s="593"/>
      <c r="L71" s="593"/>
      <c r="M71" s="593"/>
      <c r="N71" s="594"/>
      <c r="O71"/>
      <c r="P71"/>
      <c r="Q71"/>
      <c r="R71" s="58"/>
      <c r="S71" s="57"/>
      <c r="T71" s="597"/>
      <c r="U71" s="598"/>
      <c r="V71" s="598"/>
      <c r="W71" s="598"/>
      <c r="X71" s="598"/>
      <c r="Y71" s="598"/>
      <c r="Z71" s="597"/>
      <c r="AA71" s="597"/>
      <c r="AB71" s="598"/>
      <c r="AC71" s="598"/>
      <c r="AD71" s="598"/>
      <c r="AE71" s="597"/>
      <c r="AG71" s="6"/>
      <c r="AH71" s="4"/>
      <c r="AI71" s="4"/>
      <c r="AJ71" s="4"/>
      <c r="AK71" s="4"/>
      <c r="AL71" s="4"/>
      <c r="AM71" s="4"/>
      <c r="AN71" s="4"/>
      <c r="AO71" s="4"/>
      <c r="AP71" s="4"/>
      <c r="AQ71" s="4"/>
      <c r="AR71" s="4"/>
    </row>
    <row r="72" spans="1:44" ht="15.75">
      <c r="A72" s="191"/>
      <c r="B72" s="172"/>
      <c r="C72" s="180"/>
      <c r="D72" s="181"/>
      <c r="E72" s="181"/>
      <c r="F72" s="181"/>
      <c r="G72" s="181"/>
      <c r="H72" s="181"/>
      <c r="I72" s="180"/>
      <c r="J72" s="180"/>
      <c r="K72" s="181"/>
      <c r="L72" s="181"/>
      <c r="M72" s="181"/>
      <c r="N72" s="182"/>
      <c r="O72"/>
      <c r="P72"/>
      <c r="Q72"/>
      <c r="R72" s="58"/>
      <c r="S72" s="57"/>
      <c r="T72" s="595"/>
      <c r="U72" s="596"/>
      <c r="V72" s="596"/>
      <c r="W72" s="596"/>
      <c r="X72" s="596"/>
      <c r="Y72" s="596"/>
      <c r="Z72" s="595"/>
      <c r="AA72" s="595"/>
      <c r="AB72" s="596"/>
      <c r="AC72" s="596"/>
      <c r="AD72" s="596"/>
      <c r="AE72" s="595"/>
      <c r="AG72" s="5"/>
      <c r="AH72" s="5"/>
      <c r="AI72" s="5"/>
      <c r="AJ72" s="5"/>
      <c r="AK72" s="5"/>
      <c r="AL72" s="5"/>
      <c r="AM72" s="5"/>
      <c r="AN72" s="5"/>
      <c r="AO72" s="5"/>
      <c r="AP72" s="5"/>
      <c r="AQ72" s="5"/>
      <c r="AR72" s="5"/>
    </row>
    <row r="73" spans="1:44" ht="15.75">
      <c r="A73" s="192"/>
      <c r="B73" s="591"/>
      <c r="C73" s="592"/>
      <c r="D73" s="593"/>
      <c r="E73" s="593"/>
      <c r="F73" s="593"/>
      <c r="G73" s="593"/>
      <c r="H73" s="593"/>
      <c r="I73" s="592"/>
      <c r="J73" s="592"/>
      <c r="K73" s="593"/>
      <c r="L73" s="593"/>
      <c r="M73" s="593"/>
      <c r="N73" s="594"/>
      <c r="O73"/>
      <c r="P73"/>
      <c r="Q73"/>
      <c r="R73" s="58"/>
      <c r="S73" s="57"/>
      <c r="T73" s="597"/>
      <c r="U73" s="598"/>
      <c r="V73" s="598"/>
      <c r="W73" s="598"/>
      <c r="X73" s="598"/>
      <c r="Y73" s="598"/>
      <c r="Z73" s="597"/>
      <c r="AA73" s="597"/>
      <c r="AB73" s="598"/>
      <c r="AC73" s="598"/>
      <c r="AD73" s="598"/>
      <c r="AE73" s="597"/>
      <c r="AG73" s="5"/>
      <c r="AH73" s="5"/>
      <c r="AI73" s="5"/>
      <c r="AJ73" s="5"/>
      <c r="AK73" s="5"/>
      <c r="AL73" s="5"/>
      <c r="AM73" s="5"/>
      <c r="AN73" s="5"/>
      <c r="AO73" s="5"/>
      <c r="AP73" s="5"/>
      <c r="AQ73" s="5"/>
      <c r="AR73" s="5"/>
    </row>
    <row r="74" spans="1:44" ht="15.75">
      <c r="A74" s="192"/>
      <c r="B74" s="172"/>
      <c r="C74" s="180"/>
      <c r="D74" s="181"/>
      <c r="E74" s="181"/>
      <c r="F74" s="181"/>
      <c r="G74" s="181"/>
      <c r="H74" s="181"/>
      <c r="I74" s="180"/>
      <c r="J74" s="180"/>
      <c r="K74" s="181"/>
      <c r="L74" s="181"/>
      <c r="M74" s="181"/>
      <c r="N74" s="182"/>
      <c r="O74"/>
      <c r="P74"/>
      <c r="Q74"/>
      <c r="R74" s="58"/>
      <c r="S74" s="57"/>
      <c r="T74" s="595"/>
      <c r="U74" s="596"/>
      <c r="V74" s="596"/>
      <c r="W74" s="596"/>
      <c r="X74" s="596"/>
      <c r="Y74" s="596"/>
      <c r="Z74" s="595"/>
      <c r="AA74" s="595"/>
      <c r="AB74" s="596"/>
      <c r="AC74" s="596"/>
      <c r="AD74" s="596"/>
      <c r="AE74" s="595"/>
      <c r="AG74" s="5"/>
      <c r="AH74" s="5"/>
      <c r="AI74" s="5"/>
      <c r="AJ74" s="5"/>
      <c r="AK74" s="5"/>
      <c r="AL74" s="5"/>
      <c r="AM74" s="5"/>
      <c r="AN74" s="5"/>
      <c r="AO74" s="5"/>
      <c r="AP74" s="5"/>
      <c r="AQ74" s="5"/>
      <c r="AR74" s="5"/>
    </row>
    <row r="75" spans="1:44" ht="15.75">
      <c r="A75" s="192"/>
      <c r="B75" s="591"/>
      <c r="C75" s="592"/>
      <c r="D75" s="593"/>
      <c r="E75" s="593"/>
      <c r="F75" s="593"/>
      <c r="G75" s="593"/>
      <c r="H75" s="593"/>
      <c r="I75" s="592"/>
      <c r="J75" s="592"/>
      <c r="K75" s="593"/>
      <c r="L75" s="593"/>
      <c r="M75" s="593"/>
      <c r="N75" s="594"/>
      <c r="O75"/>
      <c r="P75"/>
      <c r="Q75"/>
      <c r="R75" s="58"/>
      <c r="S75" s="57"/>
      <c r="T75" s="597"/>
      <c r="U75" s="598"/>
      <c r="V75" s="598"/>
      <c r="W75" s="598"/>
      <c r="X75" s="598"/>
      <c r="Y75" s="598"/>
      <c r="Z75" s="597"/>
      <c r="AA75" s="597"/>
      <c r="AB75" s="598"/>
      <c r="AC75" s="598"/>
      <c r="AD75" s="598"/>
      <c r="AE75" s="597"/>
      <c r="AG75" s="6"/>
      <c r="AH75" s="4"/>
      <c r="AI75" s="4"/>
      <c r="AJ75" s="4"/>
      <c r="AK75" s="4"/>
      <c r="AL75" s="4"/>
      <c r="AM75" s="4"/>
      <c r="AN75" s="4"/>
      <c r="AO75" s="4"/>
      <c r="AP75" s="4"/>
      <c r="AQ75" s="4"/>
      <c r="AR75" s="4"/>
    </row>
    <row r="76" spans="1:44" ht="15.75">
      <c r="A76" s="192"/>
      <c r="B76" s="172"/>
      <c r="C76" s="180"/>
      <c r="D76" s="181"/>
      <c r="E76" s="181"/>
      <c r="F76" s="181"/>
      <c r="G76" s="181"/>
      <c r="H76" s="181"/>
      <c r="I76" s="180"/>
      <c r="J76" s="180"/>
      <c r="K76" s="181"/>
      <c r="L76" s="181"/>
      <c r="M76" s="181"/>
      <c r="N76" s="182"/>
      <c r="O76"/>
      <c r="P76"/>
      <c r="Q76"/>
      <c r="R76" s="58"/>
      <c r="S76" s="57"/>
      <c r="T76" s="595"/>
      <c r="U76" s="596"/>
      <c r="V76" s="596"/>
      <c r="W76" s="596"/>
      <c r="X76" s="596"/>
      <c r="Y76" s="596"/>
      <c r="Z76" s="595"/>
      <c r="AA76" s="595"/>
      <c r="AB76" s="596"/>
      <c r="AC76" s="596"/>
      <c r="AD76" s="596"/>
      <c r="AE76" s="595"/>
      <c r="AG76" s="6"/>
      <c r="AH76" s="4"/>
      <c r="AI76" s="4"/>
      <c r="AJ76" s="4"/>
      <c r="AK76" s="4"/>
      <c r="AL76" s="4"/>
      <c r="AM76" s="4"/>
      <c r="AN76" s="4"/>
      <c r="AO76" s="4"/>
      <c r="AP76" s="4"/>
      <c r="AQ76" s="4"/>
      <c r="AR76" s="4"/>
    </row>
    <row r="77" spans="1:44" ht="15.75">
      <c r="A77" s="192"/>
      <c r="B77" s="591"/>
      <c r="C77" s="592"/>
      <c r="D77" s="593"/>
      <c r="E77" s="593"/>
      <c r="F77" s="593"/>
      <c r="G77" s="593"/>
      <c r="H77" s="593"/>
      <c r="I77" s="592"/>
      <c r="J77" s="592"/>
      <c r="K77" s="593"/>
      <c r="L77" s="593"/>
      <c r="M77" s="593"/>
      <c r="N77" s="594"/>
      <c r="O77"/>
      <c r="P77"/>
      <c r="Q77"/>
      <c r="R77" s="58"/>
      <c r="S77" s="57"/>
      <c r="T77" s="597"/>
      <c r="U77" s="598"/>
      <c r="V77" s="598"/>
      <c r="W77" s="598"/>
      <c r="X77" s="598"/>
      <c r="Y77" s="598"/>
      <c r="Z77" s="597"/>
      <c r="AA77" s="597"/>
      <c r="AB77" s="598"/>
      <c r="AC77" s="598"/>
      <c r="AD77" s="598"/>
      <c r="AE77" s="597"/>
      <c r="AG77" s="6"/>
      <c r="AH77" s="4"/>
      <c r="AI77" s="4"/>
      <c r="AJ77" s="4"/>
      <c r="AK77" s="4"/>
      <c r="AL77" s="4"/>
      <c r="AM77" s="4"/>
      <c r="AN77" s="4"/>
      <c r="AO77" s="4"/>
      <c r="AP77" s="4"/>
      <c r="AQ77" s="4"/>
      <c r="AR77" s="4"/>
    </row>
    <row r="78" spans="1:44" ht="15.75">
      <c r="A78" s="192"/>
      <c r="B78" s="172"/>
      <c r="C78" s="180"/>
      <c r="D78" s="181"/>
      <c r="E78" s="181"/>
      <c r="F78" s="181"/>
      <c r="G78" s="181"/>
      <c r="H78" s="181"/>
      <c r="I78" s="180"/>
      <c r="J78" s="180"/>
      <c r="K78" s="181"/>
      <c r="L78" s="181"/>
      <c r="M78" s="181"/>
      <c r="N78" s="182"/>
      <c r="O78"/>
      <c r="P78"/>
      <c r="Q78"/>
      <c r="R78" s="58"/>
      <c r="S78" s="57"/>
      <c r="T78" s="595"/>
      <c r="U78" s="596"/>
      <c r="V78" s="596"/>
      <c r="W78" s="596"/>
      <c r="X78" s="596"/>
      <c r="Y78" s="596"/>
      <c r="Z78" s="595"/>
      <c r="AA78" s="595"/>
      <c r="AB78" s="596"/>
      <c r="AC78" s="596"/>
      <c r="AD78" s="596"/>
      <c r="AE78" s="595"/>
      <c r="AG78" s="6"/>
      <c r="AH78" s="4"/>
      <c r="AI78" s="4"/>
      <c r="AJ78" s="4"/>
      <c r="AK78" s="4"/>
      <c r="AL78" s="4"/>
      <c r="AM78" s="4"/>
      <c r="AN78" s="4"/>
      <c r="AO78" s="4"/>
      <c r="AP78" s="4"/>
      <c r="AQ78" s="4"/>
      <c r="AR78" s="4"/>
    </row>
    <row r="79" spans="1:44" ht="15.75">
      <c r="A79" s="192"/>
      <c r="B79" s="591"/>
      <c r="C79" s="592"/>
      <c r="D79" s="593"/>
      <c r="E79" s="593"/>
      <c r="F79" s="593"/>
      <c r="G79" s="593"/>
      <c r="H79" s="593"/>
      <c r="I79" s="592"/>
      <c r="J79" s="592"/>
      <c r="K79" s="593"/>
      <c r="L79" s="593"/>
      <c r="M79" s="593"/>
      <c r="N79" s="594"/>
      <c r="O79"/>
      <c r="P79"/>
      <c r="Q79"/>
      <c r="R79" s="58"/>
      <c r="S79" s="57"/>
      <c r="T79" s="597"/>
      <c r="U79" s="598"/>
      <c r="V79" s="598"/>
      <c r="W79" s="598"/>
      <c r="X79" s="598"/>
      <c r="Y79" s="598"/>
      <c r="Z79" s="597"/>
      <c r="AA79" s="597"/>
      <c r="AB79" s="598"/>
      <c r="AC79" s="598"/>
      <c r="AD79" s="598"/>
      <c r="AE79" s="597"/>
      <c r="AG79" s="6"/>
      <c r="AH79" s="4"/>
      <c r="AI79" s="4"/>
      <c r="AJ79" s="4"/>
      <c r="AK79" s="4"/>
      <c r="AL79" s="4"/>
      <c r="AM79" s="4"/>
      <c r="AN79" s="4"/>
      <c r="AO79" s="4"/>
      <c r="AP79" s="4"/>
      <c r="AQ79" s="4"/>
      <c r="AR79" s="4"/>
    </row>
    <row r="80" spans="1:44" ht="15.75">
      <c r="A80" s="192"/>
      <c r="B80" s="172"/>
      <c r="C80" s="180"/>
      <c r="D80" s="181"/>
      <c r="E80" s="181"/>
      <c r="F80" s="181"/>
      <c r="G80" s="181"/>
      <c r="H80" s="181"/>
      <c r="I80" s="180"/>
      <c r="J80" s="180"/>
      <c r="K80" s="181"/>
      <c r="L80" s="181"/>
      <c r="M80" s="181"/>
      <c r="N80" s="182"/>
      <c r="O80"/>
      <c r="P80"/>
      <c r="Q80"/>
      <c r="R80" s="58"/>
      <c r="S80" s="57"/>
      <c r="T80" s="595"/>
      <c r="U80" s="596"/>
      <c r="V80" s="596"/>
      <c r="W80" s="596"/>
      <c r="X80" s="596"/>
      <c r="Y80" s="596"/>
      <c r="Z80" s="595"/>
      <c r="AA80" s="595"/>
      <c r="AB80" s="596"/>
      <c r="AC80" s="596"/>
      <c r="AD80" s="596"/>
      <c r="AE80" s="595"/>
      <c r="AG80" s="6"/>
      <c r="AH80" s="4"/>
      <c r="AI80" s="4"/>
      <c r="AJ80" s="4"/>
      <c r="AK80" s="4"/>
      <c r="AL80" s="4"/>
      <c r="AM80" s="4"/>
      <c r="AN80" s="4"/>
      <c r="AO80" s="4"/>
      <c r="AP80" s="4"/>
      <c r="AQ80" s="4"/>
      <c r="AR80" s="4"/>
    </row>
    <row r="81" spans="1:44" ht="15.75">
      <c r="A81" s="192"/>
      <c r="B81" s="591"/>
      <c r="C81" s="592"/>
      <c r="D81" s="593"/>
      <c r="E81" s="593"/>
      <c r="F81" s="593"/>
      <c r="G81" s="593"/>
      <c r="H81" s="593"/>
      <c r="I81" s="592"/>
      <c r="J81" s="592"/>
      <c r="K81" s="593"/>
      <c r="L81" s="593"/>
      <c r="M81" s="593"/>
      <c r="N81" s="594"/>
      <c r="O81"/>
      <c r="P81"/>
      <c r="Q81"/>
      <c r="R81" s="58"/>
      <c r="S81" s="57"/>
      <c r="T81" s="597"/>
      <c r="U81" s="598"/>
      <c r="V81" s="598"/>
      <c r="W81" s="598"/>
      <c r="X81" s="598"/>
      <c r="Y81" s="598"/>
      <c r="Z81" s="597"/>
      <c r="AA81" s="597"/>
      <c r="AB81" s="598"/>
      <c r="AC81" s="598"/>
      <c r="AD81" s="598"/>
      <c r="AE81" s="597"/>
      <c r="AG81" s="6"/>
      <c r="AH81" s="4"/>
      <c r="AI81" s="4"/>
      <c r="AJ81" s="4"/>
      <c r="AK81" s="4"/>
      <c r="AL81" s="4"/>
      <c r="AM81" s="4"/>
      <c r="AN81" s="4"/>
      <c r="AO81" s="4"/>
      <c r="AP81" s="4"/>
      <c r="AQ81" s="4"/>
      <c r="AR81" s="4"/>
    </row>
    <row r="82" spans="1:44" ht="15.75">
      <c r="A82" s="192"/>
      <c r="B82" s="172"/>
      <c r="C82" s="180"/>
      <c r="D82" s="181"/>
      <c r="E82" s="181"/>
      <c r="F82" s="181"/>
      <c r="G82" s="181"/>
      <c r="H82" s="181"/>
      <c r="I82" s="180"/>
      <c r="J82" s="180"/>
      <c r="K82" s="181"/>
      <c r="L82" s="181"/>
      <c r="M82" s="181"/>
      <c r="N82" s="182"/>
      <c r="O82"/>
      <c r="P82"/>
      <c r="Q82"/>
      <c r="R82" s="58"/>
      <c r="S82" s="57"/>
      <c r="T82" s="595"/>
      <c r="U82" s="596"/>
      <c r="V82" s="596"/>
      <c r="W82" s="596"/>
      <c r="X82" s="596"/>
      <c r="Y82" s="596"/>
      <c r="Z82" s="595"/>
      <c r="AA82" s="595"/>
      <c r="AB82" s="596"/>
      <c r="AC82" s="596"/>
      <c r="AD82" s="596"/>
      <c r="AE82" s="595"/>
      <c r="AG82" s="5"/>
      <c r="AH82" s="5"/>
      <c r="AI82" s="5"/>
      <c r="AJ82" s="5"/>
      <c r="AK82" s="5"/>
      <c r="AL82" s="5"/>
      <c r="AM82" s="5"/>
      <c r="AN82" s="5"/>
      <c r="AO82" s="5"/>
      <c r="AP82" s="5"/>
      <c r="AQ82" s="5"/>
      <c r="AR82" s="5"/>
    </row>
    <row r="83" spans="1:44" ht="15.75">
      <c r="A83" s="192"/>
      <c r="B83" s="591"/>
      <c r="C83" s="592"/>
      <c r="D83" s="593"/>
      <c r="E83" s="593"/>
      <c r="F83" s="593"/>
      <c r="G83" s="593"/>
      <c r="H83" s="593"/>
      <c r="I83" s="592"/>
      <c r="J83" s="592"/>
      <c r="K83" s="593"/>
      <c r="L83" s="593"/>
      <c r="M83" s="593"/>
      <c r="N83" s="594"/>
      <c r="O83"/>
      <c r="P83"/>
      <c r="Q83"/>
      <c r="R83" s="58"/>
      <c r="S83" s="57"/>
      <c r="T83" s="597"/>
      <c r="U83" s="598"/>
      <c r="V83" s="598"/>
      <c r="W83" s="598"/>
      <c r="X83" s="598"/>
      <c r="Y83" s="598"/>
      <c r="Z83" s="597"/>
      <c r="AA83" s="597"/>
      <c r="AB83" s="598"/>
      <c r="AC83" s="598"/>
      <c r="AD83" s="598"/>
      <c r="AE83" s="597"/>
      <c r="AG83" s="5"/>
      <c r="AH83" s="5"/>
      <c r="AI83" s="5"/>
      <c r="AJ83" s="5"/>
      <c r="AK83" s="5"/>
      <c r="AL83" s="5"/>
      <c r="AM83" s="5"/>
      <c r="AN83" s="5"/>
      <c r="AO83" s="5"/>
      <c r="AP83" s="5"/>
      <c r="AQ83" s="5"/>
      <c r="AR83" s="5"/>
    </row>
    <row r="84" spans="1:44" ht="15.75">
      <c r="A84" s="192"/>
      <c r="B84" s="172"/>
      <c r="C84" s="180"/>
      <c r="D84" s="181"/>
      <c r="E84" s="181"/>
      <c r="F84" s="181"/>
      <c r="G84" s="181"/>
      <c r="H84" s="181"/>
      <c r="I84" s="180"/>
      <c r="J84" s="180"/>
      <c r="K84" s="181"/>
      <c r="L84" s="181"/>
      <c r="M84" s="181"/>
      <c r="N84" s="182"/>
      <c r="O84"/>
      <c r="P84"/>
      <c r="Q84"/>
      <c r="R84" s="58"/>
      <c r="S84" s="57"/>
      <c r="T84" s="595"/>
      <c r="U84" s="596"/>
      <c r="V84" s="596"/>
      <c r="W84" s="596"/>
      <c r="X84" s="596"/>
      <c r="Y84" s="596"/>
      <c r="Z84" s="595"/>
      <c r="AA84" s="595"/>
      <c r="AB84" s="596"/>
      <c r="AC84" s="596"/>
      <c r="AD84" s="596"/>
      <c r="AE84" s="595"/>
      <c r="AG84" s="6"/>
      <c r="AH84" s="4"/>
      <c r="AI84" s="4"/>
      <c r="AJ84" s="4"/>
      <c r="AK84" s="4"/>
      <c r="AL84" s="4"/>
      <c r="AM84" s="4"/>
      <c r="AN84" s="4"/>
      <c r="AO84" s="4"/>
      <c r="AP84" s="4"/>
      <c r="AQ84" s="4"/>
      <c r="AR84" s="4"/>
    </row>
    <row r="85" spans="1:44" ht="15.75">
      <c r="A85" s="192"/>
      <c r="B85" s="591"/>
      <c r="C85" s="592"/>
      <c r="D85" s="593"/>
      <c r="E85" s="593"/>
      <c r="F85" s="593"/>
      <c r="G85" s="593"/>
      <c r="H85" s="593"/>
      <c r="I85" s="592"/>
      <c r="J85" s="592"/>
      <c r="K85" s="593"/>
      <c r="L85" s="593"/>
      <c r="M85" s="593"/>
      <c r="N85" s="594"/>
      <c r="O85"/>
      <c r="P85"/>
      <c r="Q85"/>
      <c r="R85" s="58"/>
      <c r="S85" s="57"/>
      <c r="T85" s="597"/>
      <c r="U85" s="598"/>
      <c r="V85" s="598"/>
      <c r="W85" s="598"/>
      <c r="X85" s="598"/>
      <c r="Y85" s="598"/>
      <c r="Z85" s="597"/>
      <c r="AA85" s="597"/>
      <c r="AB85" s="598"/>
      <c r="AC85" s="598"/>
      <c r="AD85" s="598"/>
      <c r="AE85" s="597"/>
      <c r="AG85" s="6"/>
      <c r="AH85" s="4"/>
      <c r="AI85" s="4"/>
      <c r="AJ85" s="4"/>
      <c r="AK85" s="4"/>
      <c r="AL85" s="4"/>
      <c r="AM85" s="4"/>
      <c r="AN85" s="4"/>
      <c r="AO85" s="4"/>
      <c r="AP85" s="4"/>
      <c r="AQ85" s="4"/>
      <c r="AR85" s="4"/>
    </row>
    <row r="86" spans="1:44" ht="15.75">
      <c r="A86" s="192"/>
      <c r="B86" s="172"/>
      <c r="C86" s="180"/>
      <c r="D86" s="181"/>
      <c r="E86" s="181"/>
      <c r="F86" s="181"/>
      <c r="G86" s="181"/>
      <c r="H86" s="181"/>
      <c r="I86" s="180"/>
      <c r="J86" s="180"/>
      <c r="K86" s="181"/>
      <c r="L86" s="181"/>
      <c r="M86" s="181"/>
      <c r="N86" s="182"/>
      <c r="O86"/>
      <c r="P86"/>
      <c r="Q86"/>
      <c r="R86" s="58"/>
      <c r="S86" s="57"/>
      <c r="T86" s="595"/>
      <c r="U86" s="596"/>
      <c r="V86" s="596"/>
      <c r="W86" s="596"/>
      <c r="X86" s="596"/>
      <c r="Y86" s="596"/>
      <c r="Z86" s="595"/>
      <c r="AA86" s="595"/>
      <c r="AB86" s="596"/>
      <c r="AC86" s="596"/>
      <c r="AD86" s="596"/>
      <c r="AE86" s="595"/>
      <c r="AG86" s="6"/>
      <c r="AH86" s="4"/>
      <c r="AI86" s="4"/>
      <c r="AJ86" s="4"/>
      <c r="AK86" s="4"/>
      <c r="AL86" s="4"/>
      <c r="AM86" s="4"/>
      <c r="AN86" s="4"/>
      <c r="AO86" s="4"/>
      <c r="AP86" s="4"/>
      <c r="AQ86" s="4"/>
      <c r="AR86" s="4"/>
    </row>
    <row r="87" spans="1:44" ht="15.75">
      <c r="A87" s="192"/>
      <c r="B87" s="591"/>
      <c r="C87" s="592"/>
      <c r="D87" s="593"/>
      <c r="E87" s="593"/>
      <c r="F87" s="593"/>
      <c r="G87" s="593"/>
      <c r="H87" s="593"/>
      <c r="I87" s="592"/>
      <c r="J87" s="592"/>
      <c r="K87" s="593"/>
      <c r="L87" s="593"/>
      <c r="M87" s="593"/>
      <c r="N87" s="594"/>
      <c r="O87"/>
      <c r="P87"/>
      <c r="Q87"/>
      <c r="R87" s="58"/>
      <c r="S87" s="57"/>
      <c r="T87" s="597"/>
      <c r="U87" s="598"/>
      <c r="V87" s="598"/>
      <c r="W87" s="598"/>
      <c r="X87" s="598"/>
      <c r="Y87" s="598"/>
      <c r="Z87" s="597"/>
      <c r="AA87" s="597"/>
      <c r="AB87" s="598"/>
      <c r="AC87" s="598"/>
      <c r="AD87" s="598"/>
      <c r="AE87" s="597"/>
      <c r="AG87" s="6"/>
      <c r="AH87" s="4"/>
      <c r="AI87" s="4"/>
      <c r="AJ87" s="4"/>
      <c r="AK87" s="4"/>
      <c r="AL87" s="4"/>
      <c r="AM87" s="4"/>
      <c r="AN87" s="4"/>
      <c r="AO87" s="4"/>
      <c r="AP87" s="4"/>
      <c r="AQ87" s="4"/>
      <c r="AR87" s="4"/>
    </row>
    <row r="88" spans="1:44" ht="15.75">
      <c r="A88" s="192"/>
      <c r="B88" s="172"/>
      <c r="C88" s="180"/>
      <c r="D88" s="181"/>
      <c r="E88" s="181"/>
      <c r="F88" s="181"/>
      <c r="G88" s="181"/>
      <c r="H88" s="181"/>
      <c r="I88" s="180"/>
      <c r="J88" s="180"/>
      <c r="K88" s="181"/>
      <c r="L88" s="181"/>
      <c r="M88" s="181"/>
      <c r="N88" s="182"/>
      <c r="O88"/>
      <c r="P88"/>
      <c r="Q88"/>
      <c r="R88" s="58"/>
      <c r="S88" s="57"/>
      <c r="T88" s="595"/>
      <c r="U88" s="596"/>
      <c r="V88" s="596"/>
      <c r="W88" s="596"/>
      <c r="X88" s="596"/>
      <c r="Y88" s="596"/>
      <c r="Z88" s="595"/>
      <c r="AA88" s="595"/>
      <c r="AB88" s="596"/>
      <c r="AC88" s="596"/>
      <c r="AD88" s="596"/>
      <c r="AE88" s="595"/>
      <c r="AG88" s="6"/>
      <c r="AH88" s="4"/>
      <c r="AI88" s="4"/>
      <c r="AJ88" s="4"/>
      <c r="AK88" s="4"/>
      <c r="AL88" s="4"/>
      <c r="AM88" s="4"/>
      <c r="AN88" s="4"/>
      <c r="AO88" s="4"/>
      <c r="AP88" s="4"/>
      <c r="AQ88" s="4"/>
      <c r="AR88" s="4"/>
    </row>
    <row r="89" spans="1:44" ht="15.75">
      <c r="A89" s="192"/>
      <c r="B89" s="591"/>
      <c r="C89" s="592"/>
      <c r="D89" s="593"/>
      <c r="E89" s="593"/>
      <c r="F89" s="593"/>
      <c r="G89" s="593"/>
      <c r="H89" s="593"/>
      <c r="I89" s="592"/>
      <c r="J89" s="592"/>
      <c r="K89" s="593"/>
      <c r="L89" s="593"/>
      <c r="M89" s="593"/>
      <c r="N89" s="594"/>
      <c r="O89"/>
      <c r="P89"/>
      <c r="Q89"/>
      <c r="R89" s="58"/>
      <c r="S89" s="57"/>
      <c r="T89" s="597"/>
      <c r="U89" s="598"/>
      <c r="V89" s="598"/>
      <c r="W89" s="598"/>
      <c r="X89" s="598"/>
      <c r="Y89" s="598"/>
      <c r="Z89" s="597"/>
      <c r="AA89" s="597"/>
      <c r="AB89" s="598"/>
      <c r="AC89" s="598"/>
      <c r="AD89" s="598"/>
      <c r="AE89" s="597"/>
      <c r="AG89" s="6"/>
      <c r="AH89" s="4"/>
      <c r="AI89" s="4"/>
      <c r="AJ89" s="4"/>
      <c r="AK89" s="4"/>
      <c r="AL89" s="4"/>
      <c r="AM89" s="4"/>
      <c r="AN89" s="4"/>
      <c r="AO89" s="4"/>
      <c r="AP89" s="4"/>
      <c r="AQ89" s="4"/>
      <c r="AR89" s="4"/>
    </row>
    <row r="90" spans="1:44" ht="15.75">
      <c r="A90" s="192"/>
      <c r="B90" s="172"/>
      <c r="C90" s="180"/>
      <c r="D90" s="181"/>
      <c r="E90" s="181"/>
      <c r="F90" s="181"/>
      <c r="G90" s="181"/>
      <c r="H90" s="181"/>
      <c r="I90" s="180"/>
      <c r="J90" s="180"/>
      <c r="K90" s="181"/>
      <c r="L90" s="181"/>
      <c r="M90" s="181"/>
      <c r="N90" s="182"/>
      <c r="O90"/>
      <c r="P90"/>
      <c r="Q90"/>
      <c r="R90" s="58"/>
      <c r="S90" s="57"/>
      <c r="T90" s="595"/>
      <c r="U90" s="596"/>
      <c r="V90" s="596"/>
      <c r="W90" s="596"/>
      <c r="X90" s="596"/>
      <c r="Y90" s="596"/>
      <c r="Z90" s="595"/>
      <c r="AA90" s="595"/>
      <c r="AB90" s="596"/>
      <c r="AC90" s="596"/>
      <c r="AD90" s="596"/>
      <c r="AE90" s="595"/>
      <c r="AG90" s="5"/>
      <c r="AH90" s="5"/>
      <c r="AI90" s="5"/>
      <c r="AJ90" s="5"/>
      <c r="AK90" s="5"/>
      <c r="AL90" s="5"/>
      <c r="AM90" s="5"/>
      <c r="AN90" s="5"/>
      <c r="AO90" s="5"/>
      <c r="AP90" s="5"/>
      <c r="AQ90" s="5"/>
      <c r="AR90" s="5"/>
    </row>
    <row r="91" spans="1:44" ht="15.75">
      <c r="A91" s="192"/>
      <c r="B91" s="591"/>
      <c r="C91" s="592"/>
      <c r="D91" s="593"/>
      <c r="E91" s="593"/>
      <c r="F91" s="593"/>
      <c r="G91" s="593"/>
      <c r="H91" s="593"/>
      <c r="I91" s="592"/>
      <c r="J91" s="592"/>
      <c r="K91" s="593"/>
      <c r="L91" s="593"/>
      <c r="M91" s="593"/>
      <c r="N91" s="594"/>
      <c r="O91"/>
      <c r="P91"/>
      <c r="Q91"/>
      <c r="R91" s="58"/>
      <c r="S91" s="57"/>
      <c r="T91" s="597"/>
      <c r="U91" s="598"/>
      <c r="V91" s="598"/>
      <c r="W91" s="598"/>
      <c r="X91" s="598"/>
      <c r="Y91" s="598"/>
      <c r="Z91" s="597"/>
      <c r="AA91" s="597"/>
      <c r="AB91" s="598"/>
      <c r="AC91" s="598"/>
      <c r="AD91" s="598"/>
      <c r="AE91" s="597"/>
      <c r="AG91" s="6"/>
      <c r="AH91" s="4"/>
      <c r="AI91" s="4"/>
      <c r="AJ91" s="4"/>
      <c r="AK91" s="4"/>
      <c r="AL91" s="4"/>
      <c r="AM91" s="4"/>
      <c r="AN91" s="4"/>
      <c r="AO91" s="4"/>
      <c r="AP91" s="4"/>
      <c r="AQ91" s="4"/>
      <c r="AR91" s="4"/>
    </row>
    <row r="92" spans="1:44" ht="15.75">
      <c r="A92" s="192"/>
      <c r="B92" s="172"/>
      <c r="C92" s="180"/>
      <c r="D92" s="181"/>
      <c r="E92" s="181"/>
      <c r="F92" s="181"/>
      <c r="G92" s="181"/>
      <c r="H92" s="181"/>
      <c r="I92" s="180"/>
      <c r="J92" s="180"/>
      <c r="K92" s="181"/>
      <c r="L92" s="181"/>
      <c r="M92" s="181"/>
      <c r="N92" s="182"/>
      <c r="O92"/>
      <c r="P92"/>
      <c r="Q92"/>
      <c r="R92" s="58"/>
      <c r="S92" s="57"/>
      <c r="T92" s="595"/>
      <c r="U92" s="596"/>
      <c r="V92" s="596"/>
      <c r="W92" s="596"/>
      <c r="X92" s="596"/>
      <c r="Y92" s="596"/>
      <c r="Z92" s="595"/>
      <c r="AA92" s="595"/>
      <c r="AB92" s="596"/>
      <c r="AC92" s="596"/>
      <c r="AD92" s="596"/>
      <c r="AE92" s="595"/>
      <c r="AG92" s="6"/>
      <c r="AH92" s="4"/>
      <c r="AI92" s="4"/>
      <c r="AJ92" s="4"/>
      <c r="AK92" s="4"/>
      <c r="AL92" s="4"/>
      <c r="AM92" s="4"/>
      <c r="AN92" s="4"/>
      <c r="AO92" s="4"/>
      <c r="AP92" s="4"/>
      <c r="AQ92" s="4"/>
      <c r="AR92" s="4"/>
    </row>
    <row r="93" spans="1:44" ht="15.75">
      <c r="A93" s="207"/>
      <c r="B93" s="591"/>
      <c r="C93" s="592"/>
      <c r="D93" s="593"/>
      <c r="E93" s="593"/>
      <c r="F93" s="593"/>
      <c r="G93" s="593"/>
      <c r="H93" s="593"/>
      <c r="I93" s="592"/>
      <c r="J93" s="592"/>
      <c r="K93" s="593"/>
      <c r="L93" s="593"/>
      <c r="M93" s="593"/>
      <c r="N93" s="594"/>
      <c r="O93"/>
      <c r="P93"/>
      <c r="Q93"/>
      <c r="R93" s="58"/>
      <c r="S93" s="57"/>
      <c r="T93" s="597"/>
      <c r="U93" s="598"/>
      <c r="V93" s="598"/>
      <c r="W93" s="598"/>
      <c r="X93" s="598"/>
      <c r="Y93" s="598"/>
      <c r="Z93" s="597"/>
      <c r="AA93" s="597"/>
      <c r="AB93" s="598"/>
      <c r="AC93" s="598"/>
      <c r="AD93" s="598"/>
      <c r="AE93" s="597"/>
      <c r="AG93" s="6"/>
      <c r="AH93" s="4"/>
      <c r="AI93" s="4"/>
      <c r="AJ93" s="4"/>
      <c r="AK93" s="4"/>
      <c r="AL93" s="4"/>
      <c r="AM93" s="4"/>
      <c r="AN93" s="4"/>
      <c r="AO93" s="4"/>
      <c r="AP93" s="4"/>
      <c r="AQ93" s="4"/>
      <c r="AR93" s="4"/>
    </row>
    <row r="94" spans="1:44" ht="15.75">
      <c r="A94" s="191"/>
      <c r="B94" s="172"/>
      <c r="C94" s="180"/>
      <c r="D94" s="181"/>
      <c r="E94" s="181"/>
      <c r="F94" s="181"/>
      <c r="G94" s="181"/>
      <c r="H94" s="181"/>
      <c r="I94" s="180"/>
      <c r="J94" s="180"/>
      <c r="K94" s="181"/>
      <c r="L94" s="181"/>
      <c r="M94" s="181"/>
      <c r="N94" s="182"/>
      <c r="O94"/>
      <c r="P94"/>
      <c r="Q94"/>
      <c r="R94" s="58"/>
      <c r="S94" s="57"/>
      <c r="T94" s="595"/>
      <c r="U94" s="596"/>
      <c r="V94" s="596"/>
      <c r="W94" s="596"/>
      <c r="X94" s="596"/>
      <c r="Y94" s="596"/>
      <c r="Z94" s="595"/>
      <c r="AA94" s="595"/>
      <c r="AB94" s="596"/>
      <c r="AC94" s="596"/>
      <c r="AD94" s="596"/>
      <c r="AE94" s="595"/>
      <c r="AG94" s="5"/>
      <c r="AH94" s="5"/>
      <c r="AI94" s="5"/>
      <c r="AJ94" s="5"/>
      <c r="AK94" s="5"/>
      <c r="AL94" s="5"/>
      <c r="AM94" s="5"/>
      <c r="AN94" s="5"/>
      <c r="AO94" s="5"/>
      <c r="AP94" s="5"/>
      <c r="AQ94" s="5"/>
      <c r="AR94" s="5"/>
    </row>
    <row r="95" spans="1:44" ht="15.75">
      <c r="A95" s="192"/>
      <c r="B95" s="591"/>
      <c r="C95" s="592"/>
      <c r="D95" s="593"/>
      <c r="E95" s="593"/>
      <c r="F95" s="593"/>
      <c r="G95" s="593"/>
      <c r="H95" s="593"/>
      <c r="I95" s="592"/>
      <c r="J95" s="592"/>
      <c r="K95" s="593"/>
      <c r="L95" s="593"/>
      <c r="M95" s="593"/>
      <c r="N95" s="594"/>
      <c r="O95"/>
      <c r="P95"/>
      <c r="Q95"/>
      <c r="R95" s="58"/>
      <c r="S95" s="57"/>
      <c r="T95" s="597"/>
      <c r="U95" s="598"/>
      <c r="V95" s="598"/>
      <c r="W95" s="598"/>
      <c r="X95" s="598"/>
      <c r="Y95" s="598"/>
      <c r="Z95" s="597"/>
      <c r="AA95" s="597"/>
      <c r="AB95" s="598"/>
      <c r="AC95" s="598"/>
      <c r="AD95" s="598"/>
      <c r="AE95" s="597"/>
      <c r="AG95" s="5"/>
      <c r="AH95" s="5"/>
      <c r="AI95" s="5"/>
      <c r="AJ95" s="5"/>
      <c r="AK95" s="5"/>
      <c r="AL95" s="5"/>
      <c r="AM95" s="5"/>
      <c r="AN95" s="5"/>
      <c r="AO95" s="5"/>
      <c r="AP95" s="5"/>
      <c r="AQ95" s="5"/>
      <c r="AR95" s="5"/>
    </row>
    <row r="96" spans="1:44" ht="15.75">
      <c r="A96" s="192"/>
      <c r="B96" s="172"/>
      <c r="C96" s="180"/>
      <c r="D96" s="181"/>
      <c r="E96" s="181"/>
      <c r="F96" s="181"/>
      <c r="G96" s="181"/>
      <c r="H96" s="181"/>
      <c r="I96" s="180"/>
      <c r="J96" s="180"/>
      <c r="K96" s="181"/>
      <c r="L96" s="181"/>
      <c r="M96" s="181"/>
      <c r="N96" s="182"/>
      <c r="O96"/>
      <c r="P96"/>
      <c r="Q96"/>
      <c r="R96" s="58"/>
      <c r="S96" s="57"/>
      <c r="T96" s="595"/>
      <c r="U96" s="596"/>
      <c r="V96" s="596"/>
      <c r="W96" s="596"/>
      <c r="X96" s="596"/>
      <c r="Y96" s="596"/>
      <c r="Z96" s="595"/>
      <c r="AA96" s="595"/>
      <c r="AB96" s="596"/>
      <c r="AC96" s="596"/>
      <c r="AD96" s="596"/>
      <c r="AE96" s="595"/>
      <c r="AG96" s="5"/>
      <c r="AH96" s="5"/>
      <c r="AI96" s="5"/>
      <c r="AJ96" s="5"/>
      <c r="AK96" s="5"/>
      <c r="AL96" s="5"/>
      <c r="AM96" s="5"/>
      <c r="AN96" s="5"/>
      <c r="AO96" s="5"/>
      <c r="AP96" s="5"/>
      <c r="AQ96" s="5"/>
      <c r="AR96" s="5"/>
    </row>
    <row r="97" spans="1:44" ht="15.75">
      <c r="A97" s="192"/>
      <c r="B97" s="591"/>
      <c r="C97" s="592"/>
      <c r="D97" s="593"/>
      <c r="E97" s="593"/>
      <c r="F97" s="593"/>
      <c r="G97" s="593"/>
      <c r="H97" s="593"/>
      <c r="I97" s="592"/>
      <c r="J97" s="592"/>
      <c r="K97" s="593"/>
      <c r="L97" s="593"/>
      <c r="M97" s="593"/>
      <c r="N97" s="594"/>
      <c r="O97"/>
      <c r="P97"/>
      <c r="Q97"/>
      <c r="R97" s="58"/>
      <c r="S97" s="57"/>
      <c r="T97" s="597"/>
      <c r="U97" s="598"/>
      <c r="V97" s="598"/>
      <c r="W97" s="598"/>
      <c r="X97" s="598"/>
      <c r="Y97" s="598"/>
      <c r="Z97" s="597"/>
      <c r="AA97" s="597"/>
      <c r="AB97" s="598"/>
      <c r="AC97" s="598"/>
      <c r="AD97" s="598"/>
      <c r="AE97" s="597"/>
      <c r="AG97" s="6"/>
      <c r="AH97" s="4"/>
      <c r="AI97" s="4"/>
      <c r="AJ97" s="4"/>
      <c r="AK97" s="4"/>
      <c r="AL97" s="4"/>
      <c r="AM97" s="4"/>
      <c r="AN97" s="4"/>
      <c r="AO97" s="4"/>
      <c r="AP97" s="4"/>
      <c r="AQ97" s="4"/>
      <c r="AR97" s="4"/>
    </row>
    <row r="98" spans="1:44" ht="15.75">
      <c r="A98" s="192"/>
      <c r="B98" s="172"/>
      <c r="C98" s="180"/>
      <c r="D98" s="181"/>
      <c r="E98" s="181"/>
      <c r="F98" s="181"/>
      <c r="G98" s="181"/>
      <c r="H98" s="181"/>
      <c r="I98" s="180"/>
      <c r="J98" s="180"/>
      <c r="K98" s="181"/>
      <c r="L98" s="181"/>
      <c r="M98" s="181"/>
      <c r="N98" s="182"/>
      <c r="O98"/>
      <c r="P98"/>
      <c r="Q98"/>
      <c r="R98" s="58"/>
      <c r="S98" s="57"/>
      <c r="T98" s="595"/>
      <c r="U98" s="596"/>
      <c r="V98" s="596"/>
      <c r="W98" s="596"/>
      <c r="X98" s="596"/>
      <c r="Y98" s="596"/>
      <c r="Z98" s="595"/>
      <c r="AA98" s="595"/>
      <c r="AB98" s="596"/>
      <c r="AC98" s="596"/>
      <c r="AD98" s="596"/>
      <c r="AE98" s="595"/>
      <c r="AG98" s="6"/>
      <c r="AH98" s="4"/>
      <c r="AI98" s="4"/>
      <c r="AJ98" s="4"/>
      <c r="AK98" s="4"/>
      <c r="AL98" s="4"/>
      <c r="AM98" s="4"/>
      <c r="AN98" s="4"/>
      <c r="AO98" s="4"/>
      <c r="AP98" s="4"/>
      <c r="AQ98" s="4"/>
      <c r="AR98" s="4"/>
    </row>
    <row r="99" spans="1:44" ht="15.75">
      <c r="A99" s="192"/>
      <c r="B99" s="591"/>
      <c r="C99" s="592"/>
      <c r="D99" s="593"/>
      <c r="E99" s="593"/>
      <c r="F99" s="593"/>
      <c r="G99" s="593"/>
      <c r="H99" s="593"/>
      <c r="I99" s="592"/>
      <c r="J99" s="592"/>
      <c r="K99" s="593"/>
      <c r="L99" s="593"/>
      <c r="M99" s="593"/>
      <c r="N99" s="594"/>
      <c r="O99"/>
      <c r="P99"/>
      <c r="Q99"/>
      <c r="R99" s="58"/>
      <c r="S99" s="57"/>
      <c r="T99" s="597"/>
      <c r="U99" s="598"/>
      <c r="V99" s="598"/>
      <c r="W99" s="598"/>
      <c r="X99" s="598"/>
      <c r="Y99" s="598"/>
      <c r="Z99" s="597"/>
      <c r="AA99" s="597"/>
      <c r="AB99" s="598"/>
      <c r="AC99" s="598"/>
      <c r="AD99" s="598"/>
      <c r="AE99" s="597"/>
      <c r="AG99" s="6"/>
      <c r="AH99" s="4"/>
      <c r="AI99" s="4"/>
      <c r="AJ99" s="4"/>
      <c r="AK99" s="4"/>
      <c r="AL99" s="4"/>
      <c r="AM99" s="4"/>
      <c r="AN99" s="4"/>
      <c r="AO99" s="4"/>
      <c r="AP99" s="4"/>
      <c r="AQ99" s="4"/>
      <c r="AR99" s="4"/>
    </row>
    <row r="100" spans="1:44" ht="15.75">
      <c r="A100" s="192"/>
      <c r="B100" s="172"/>
      <c r="C100" s="180"/>
      <c r="D100" s="181"/>
      <c r="E100" s="181"/>
      <c r="F100" s="181"/>
      <c r="G100" s="181"/>
      <c r="H100" s="181"/>
      <c r="I100" s="180"/>
      <c r="J100" s="180"/>
      <c r="K100" s="181"/>
      <c r="L100" s="181"/>
      <c r="M100" s="181"/>
      <c r="N100" s="182"/>
      <c r="O100"/>
      <c r="P100"/>
      <c r="Q100"/>
      <c r="R100" s="58"/>
      <c r="S100" s="57"/>
      <c r="T100" s="595"/>
      <c r="U100" s="596"/>
      <c r="V100" s="596"/>
      <c r="W100" s="596"/>
      <c r="X100" s="596"/>
      <c r="Y100" s="596"/>
      <c r="Z100" s="595"/>
      <c r="AA100" s="595"/>
      <c r="AB100" s="596"/>
      <c r="AC100" s="596"/>
      <c r="AD100" s="596"/>
      <c r="AE100" s="595"/>
      <c r="AG100" s="6"/>
      <c r="AH100" s="4"/>
      <c r="AI100" s="4"/>
      <c r="AJ100" s="4"/>
      <c r="AK100" s="4"/>
      <c r="AL100" s="4"/>
      <c r="AM100" s="4"/>
      <c r="AN100" s="4"/>
      <c r="AO100" s="4"/>
      <c r="AP100" s="4"/>
      <c r="AQ100" s="4"/>
      <c r="AR100" s="4"/>
    </row>
    <row r="101" spans="1:44" ht="15.75">
      <c r="A101" s="192"/>
      <c r="B101" s="591"/>
      <c r="C101" s="592"/>
      <c r="D101" s="593"/>
      <c r="E101" s="593"/>
      <c r="F101" s="593"/>
      <c r="G101" s="593"/>
      <c r="H101" s="593"/>
      <c r="I101" s="592"/>
      <c r="J101" s="592"/>
      <c r="K101" s="593"/>
      <c r="L101" s="593"/>
      <c r="M101" s="593"/>
      <c r="N101" s="594"/>
      <c r="O101"/>
      <c r="P101"/>
      <c r="Q101"/>
      <c r="R101" s="58"/>
      <c r="S101" s="57"/>
      <c r="T101" s="597"/>
      <c r="U101" s="598"/>
      <c r="V101" s="598"/>
      <c r="W101" s="598"/>
      <c r="X101" s="598"/>
      <c r="Y101" s="598"/>
      <c r="Z101" s="597"/>
      <c r="AA101" s="597"/>
      <c r="AB101" s="598"/>
      <c r="AC101" s="598"/>
      <c r="AD101" s="598"/>
      <c r="AE101" s="597"/>
      <c r="AG101" s="6"/>
      <c r="AH101" s="4"/>
      <c r="AI101" s="4"/>
      <c r="AJ101" s="4"/>
      <c r="AK101" s="4"/>
      <c r="AL101" s="4"/>
      <c r="AM101" s="4"/>
      <c r="AN101" s="4"/>
      <c r="AO101" s="4"/>
      <c r="AP101" s="4"/>
      <c r="AQ101" s="4"/>
      <c r="AR101" s="4"/>
    </row>
    <row r="102" spans="1:44" ht="15.75">
      <c r="A102" s="192"/>
      <c r="B102" s="172"/>
      <c r="C102" s="180"/>
      <c r="D102" s="181"/>
      <c r="E102" s="181"/>
      <c r="F102" s="181"/>
      <c r="G102" s="181"/>
      <c r="H102" s="181"/>
      <c r="I102" s="180"/>
      <c r="J102" s="180"/>
      <c r="K102" s="181"/>
      <c r="L102" s="181"/>
      <c r="M102" s="181"/>
      <c r="N102" s="182"/>
      <c r="O102"/>
      <c r="P102"/>
      <c r="Q102"/>
      <c r="R102" s="58"/>
      <c r="S102" s="57"/>
      <c r="T102" s="595"/>
      <c r="U102" s="596"/>
      <c r="V102" s="596"/>
      <c r="W102" s="596"/>
      <c r="X102" s="596"/>
      <c r="Y102" s="596"/>
      <c r="Z102" s="595"/>
      <c r="AA102" s="595"/>
      <c r="AB102" s="596"/>
      <c r="AC102" s="596"/>
      <c r="AD102" s="596"/>
      <c r="AE102" s="595"/>
      <c r="AG102" s="6"/>
      <c r="AH102" s="4"/>
      <c r="AI102" s="4"/>
      <c r="AJ102" s="4"/>
      <c r="AK102" s="4"/>
      <c r="AL102" s="4"/>
      <c r="AM102" s="4"/>
      <c r="AN102" s="4"/>
      <c r="AO102" s="4"/>
      <c r="AP102" s="4"/>
      <c r="AQ102" s="4"/>
      <c r="AR102" s="4"/>
    </row>
    <row r="103" spans="1:44" ht="15.75">
      <c r="A103" s="192"/>
      <c r="B103" s="591"/>
      <c r="C103" s="592"/>
      <c r="D103" s="593"/>
      <c r="E103" s="593"/>
      <c r="F103" s="593"/>
      <c r="G103" s="593"/>
      <c r="H103" s="593"/>
      <c r="I103" s="592"/>
      <c r="J103" s="592"/>
      <c r="K103" s="593"/>
      <c r="L103" s="593"/>
      <c r="M103" s="593"/>
      <c r="N103" s="594"/>
      <c r="O103"/>
      <c r="P103"/>
      <c r="Q103"/>
      <c r="R103" s="58"/>
      <c r="S103" s="57"/>
      <c r="T103" s="597"/>
      <c r="U103" s="598"/>
      <c r="V103" s="598"/>
      <c r="W103" s="598"/>
      <c r="X103" s="598"/>
      <c r="Y103" s="598"/>
      <c r="Z103" s="597"/>
      <c r="AA103" s="597"/>
      <c r="AB103" s="598"/>
      <c r="AC103" s="598"/>
      <c r="AD103" s="598"/>
      <c r="AE103" s="597"/>
      <c r="AG103" s="6"/>
      <c r="AH103" s="4"/>
      <c r="AI103" s="4"/>
      <c r="AJ103" s="4"/>
      <c r="AK103" s="4"/>
      <c r="AL103" s="4"/>
      <c r="AM103" s="4"/>
      <c r="AN103" s="4"/>
      <c r="AO103" s="4"/>
      <c r="AP103" s="4"/>
      <c r="AQ103" s="4"/>
      <c r="AR103" s="4"/>
    </row>
    <row r="104" spans="1:44" ht="15.75">
      <c r="A104" s="192"/>
      <c r="B104" s="172"/>
      <c r="C104" s="180"/>
      <c r="D104" s="181"/>
      <c r="E104" s="181"/>
      <c r="F104" s="181"/>
      <c r="G104" s="181"/>
      <c r="H104" s="181"/>
      <c r="I104" s="180"/>
      <c r="J104" s="180"/>
      <c r="K104" s="181"/>
      <c r="L104" s="181"/>
      <c r="M104" s="181"/>
      <c r="N104" s="182"/>
      <c r="O104"/>
      <c r="P104"/>
      <c r="Q104"/>
      <c r="R104" s="58"/>
      <c r="S104" s="57"/>
      <c r="T104" s="595"/>
      <c r="U104" s="596"/>
      <c r="V104" s="596"/>
      <c r="W104" s="596"/>
      <c r="X104" s="596"/>
      <c r="Y104" s="596"/>
      <c r="Z104" s="595"/>
      <c r="AA104" s="595"/>
      <c r="AB104" s="596"/>
      <c r="AC104" s="596"/>
      <c r="AD104" s="596"/>
      <c r="AE104" s="595"/>
      <c r="AG104" s="5"/>
      <c r="AH104" s="5"/>
      <c r="AI104" s="5"/>
      <c r="AJ104" s="5"/>
      <c r="AK104" s="5"/>
      <c r="AL104" s="5"/>
      <c r="AM104" s="5"/>
      <c r="AN104" s="5"/>
      <c r="AO104" s="5"/>
      <c r="AP104" s="5"/>
      <c r="AQ104" s="5"/>
      <c r="AR104" s="5"/>
    </row>
    <row r="105" spans="1:44" ht="15.75">
      <c r="A105" s="192"/>
      <c r="B105" s="591"/>
      <c r="C105" s="592"/>
      <c r="D105" s="593"/>
      <c r="E105" s="593"/>
      <c r="F105" s="593"/>
      <c r="G105" s="593"/>
      <c r="H105" s="593"/>
      <c r="I105" s="592"/>
      <c r="J105" s="592"/>
      <c r="K105" s="593"/>
      <c r="L105" s="593"/>
      <c r="M105" s="593"/>
      <c r="N105" s="594"/>
      <c r="O105"/>
      <c r="P105"/>
      <c r="Q105"/>
      <c r="R105" s="58"/>
      <c r="S105" s="57"/>
      <c r="T105" s="597"/>
      <c r="U105" s="598"/>
      <c r="V105" s="598"/>
      <c r="W105" s="598"/>
      <c r="X105" s="598"/>
      <c r="Y105" s="598"/>
      <c r="Z105" s="597"/>
      <c r="AA105" s="597"/>
      <c r="AB105" s="598"/>
      <c r="AC105" s="598"/>
      <c r="AD105" s="598"/>
      <c r="AE105" s="597"/>
      <c r="AG105" s="5"/>
      <c r="AH105" s="5"/>
      <c r="AI105" s="5"/>
      <c r="AJ105" s="5"/>
      <c r="AK105" s="5"/>
      <c r="AL105" s="5"/>
      <c r="AM105" s="5"/>
      <c r="AN105" s="5"/>
      <c r="AO105" s="5"/>
      <c r="AP105" s="5"/>
      <c r="AQ105" s="5"/>
      <c r="AR105" s="5"/>
    </row>
    <row r="106" spans="1:44" ht="15.75">
      <c r="A106" s="192"/>
      <c r="B106" s="172"/>
      <c r="C106" s="180"/>
      <c r="D106" s="181"/>
      <c r="E106" s="181"/>
      <c r="F106" s="181"/>
      <c r="G106" s="181"/>
      <c r="H106" s="181"/>
      <c r="I106" s="180"/>
      <c r="J106" s="180"/>
      <c r="K106" s="181"/>
      <c r="L106" s="181"/>
      <c r="M106" s="181"/>
      <c r="N106" s="182"/>
      <c r="O106"/>
      <c r="P106"/>
      <c r="Q106"/>
      <c r="R106" s="58"/>
      <c r="S106" s="57"/>
      <c r="T106" s="595"/>
      <c r="U106" s="596"/>
      <c r="V106" s="596"/>
      <c r="W106" s="596"/>
      <c r="X106" s="596"/>
      <c r="Y106" s="596"/>
      <c r="Z106" s="595"/>
      <c r="AA106" s="595"/>
      <c r="AB106" s="596"/>
      <c r="AC106" s="596"/>
      <c r="AD106" s="596"/>
      <c r="AE106" s="595"/>
      <c r="AG106" s="6"/>
      <c r="AH106" s="4"/>
      <c r="AI106" s="4"/>
      <c r="AJ106" s="4"/>
      <c r="AK106" s="4"/>
      <c r="AL106" s="4"/>
      <c r="AM106" s="4"/>
      <c r="AN106" s="4"/>
      <c r="AO106" s="4"/>
      <c r="AP106" s="4"/>
      <c r="AQ106" s="4"/>
      <c r="AR106" s="4"/>
    </row>
    <row r="107" spans="1:44" ht="15.75">
      <c r="A107" s="192"/>
      <c r="B107" s="591"/>
      <c r="C107" s="592"/>
      <c r="D107" s="593"/>
      <c r="E107" s="593"/>
      <c r="F107" s="593"/>
      <c r="G107" s="593"/>
      <c r="H107" s="593"/>
      <c r="I107" s="592"/>
      <c r="J107" s="592"/>
      <c r="K107" s="593"/>
      <c r="L107" s="593"/>
      <c r="M107" s="593"/>
      <c r="N107" s="594"/>
      <c r="O107"/>
      <c r="P107"/>
      <c r="Q107"/>
      <c r="R107" s="58"/>
      <c r="S107" s="57"/>
      <c r="T107" s="597"/>
      <c r="U107" s="598"/>
      <c r="V107" s="598"/>
      <c r="W107" s="598"/>
      <c r="X107" s="598"/>
      <c r="Y107" s="598"/>
      <c r="Z107" s="597"/>
      <c r="AA107" s="597"/>
      <c r="AB107" s="598"/>
      <c r="AC107" s="598"/>
      <c r="AD107" s="598"/>
      <c r="AE107" s="597"/>
      <c r="AG107" s="6"/>
      <c r="AH107" s="4"/>
      <c r="AI107" s="4"/>
      <c r="AJ107" s="4"/>
      <c r="AK107" s="4"/>
      <c r="AL107" s="4"/>
      <c r="AM107" s="4"/>
      <c r="AN107" s="4"/>
      <c r="AO107" s="4"/>
      <c r="AP107" s="4"/>
      <c r="AQ107" s="4"/>
      <c r="AR107" s="4"/>
    </row>
    <row r="108" spans="1:44" ht="15.75">
      <c r="A108" s="192"/>
      <c r="B108" s="172"/>
      <c r="C108" s="180"/>
      <c r="D108" s="181"/>
      <c r="E108" s="181"/>
      <c r="F108" s="181"/>
      <c r="G108" s="181"/>
      <c r="H108" s="181"/>
      <c r="I108" s="180"/>
      <c r="J108" s="180"/>
      <c r="K108" s="181"/>
      <c r="L108" s="181"/>
      <c r="M108" s="181"/>
      <c r="N108" s="182"/>
      <c r="O108"/>
      <c r="P108"/>
      <c r="Q108"/>
      <c r="R108" s="58"/>
      <c r="S108" s="57"/>
      <c r="T108" s="595"/>
      <c r="U108" s="596"/>
      <c r="V108" s="596"/>
      <c r="W108" s="596"/>
      <c r="X108" s="596"/>
      <c r="Y108" s="596"/>
      <c r="Z108" s="595"/>
      <c r="AA108" s="595"/>
      <c r="AB108" s="596"/>
      <c r="AC108" s="596"/>
      <c r="AD108" s="596"/>
      <c r="AE108" s="595"/>
      <c r="AG108" s="6"/>
      <c r="AH108" s="4"/>
      <c r="AI108" s="4"/>
      <c r="AJ108" s="4"/>
      <c r="AK108" s="4"/>
      <c r="AL108" s="4"/>
      <c r="AM108" s="4"/>
      <c r="AN108" s="4"/>
      <c r="AO108" s="4"/>
      <c r="AP108" s="4"/>
      <c r="AQ108" s="4"/>
      <c r="AR108" s="4"/>
    </row>
    <row r="109" spans="1:44" ht="15.75">
      <c r="A109" s="192"/>
      <c r="B109" s="591"/>
      <c r="C109" s="592"/>
      <c r="D109" s="593"/>
      <c r="E109" s="593"/>
      <c r="F109" s="593"/>
      <c r="G109" s="593"/>
      <c r="H109" s="593"/>
      <c r="I109" s="592"/>
      <c r="J109" s="592"/>
      <c r="K109" s="593"/>
      <c r="L109" s="593"/>
      <c r="M109" s="593"/>
      <c r="N109" s="594"/>
      <c r="O109"/>
      <c r="P109"/>
      <c r="Q109"/>
      <c r="R109" s="58"/>
      <c r="S109" s="57"/>
      <c r="T109" s="597"/>
      <c r="U109" s="598"/>
      <c r="V109" s="598"/>
      <c r="W109" s="598"/>
      <c r="X109" s="598"/>
      <c r="Y109" s="598"/>
      <c r="Z109" s="597"/>
      <c r="AA109" s="597"/>
      <c r="AB109" s="598"/>
      <c r="AC109" s="598"/>
      <c r="AD109" s="598"/>
      <c r="AE109" s="597"/>
      <c r="AG109" s="6"/>
      <c r="AH109" s="4"/>
      <c r="AI109" s="4"/>
      <c r="AJ109" s="4"/>
      <c r="AK109" s="4"/>
      <c r="AL109" s="4"/>
      <c r="AM109" s="4"/>
      <c r="AN109" s="4"/>
      <c r="AO109" s="4"/>
      <c r="AP109" s="4"/>
      <c r="AQ109" s="4"/>
      <c r="AR109" s="4"/>
    </row>
    <row r="110" spans="1:44" ht="15.75">
      <c r="A110" s="192"/>
      <c r="B110" s="172"/>
      <c r="C110" s="180"/>
      <c r="D110" s="181"/>
      <c r="E110" s="181"/>
      <c r="F110" s="181"/>
      <c r="G110" s="181"/>
      <c r="H110" s="181"/>
      <c r="I110" s="180"/>
      <c r="J110" s="180"/>
      <c r="K110" s="181"/>
      <c r="L110" s="181"/>
      <c r="M110" s="181"/>
      <c r="N110" s="182"/>
      <c r="O110"/>
      <c r="P110"/>
      <c r="Q110"/>
      <c r="R110" s="58"/>
      <c r="S110" s="57"/>
      <c r="T110" s="595"/>
      <c r="U110" s="596"/>
      <c r="V110" s="596"/>
      <c r="W110" s="596"/>
      <c r="X110" s="596"/>
      <c r="Y110" s="596"/>
      <c r="Z110" s="595"/>
      <c r="AA110" s="595"/>
      <c r="AB110" s="596"/>
      <c r="AC110" s="596"/>
      <c r="AD110" s="596"/>
      <c r="AE110" s="595"/>
      <c r="AG110" s="6"/>
      <c r="AH110" s="4"/>
      <c r="AI110" s="4"/>
      <c r="AJ110" s="4"/>
      <c r="AK110" s="4"/>
      <c r="AL110" s="4"/>
      <c r="AM110" s="4"/>
      <c r="AN110" s="4"/>
      <c r="AO110" s="4"/>
      <c r="AP110" s="4"/>
      <c r="AQ110" s="4"/>
      <c r="AR110" s="4"/>
    </row>
    <row r="111" spans="1:44" ht="15.75">
      <c r="A111" s="192"/>
      <c r="B111" s="591"/>
      <c r="C111" s="592"/>
      <c r="D111" s="593"/>
      <c r="E111" s="593"/>
      <c r="F111" s="593"/>
      <c r="G111" s="593"/>
      <c r="H111" s="593"/>
      <c r="I111" s="592"/>
      <c r="J111" s="592"/>
      <c r="K111" s="593"/>
      <c r="L111" s="593"/>
      <c r="M111" s="593"/>
      <c r="N111" s="594"/>
      <c r="O111"/>
      <c r="P111"/>
      <c r="Q111"/>
      <c r="R111" s="58"/>
      <c r="S111" s="57"/>
      <c r="T111" s="597"/>
      <c r="U111" s="598"/>
      <c r="V111" s="598"/>
      <c r="W111" s="598"/>
      <c r="X111" s="598"/>
      <c r="Y111" s="598"/>
      <c r="Z111" s="597"/>
      <c r="AA111" s="597"/>
      <c r="AB111" s="598"/>
      <c r="AC111" s="598"/>
      <c r="AD111" s="598"/>
      <c r="AE111" s="597"/>
      <c r="AG111" s="6"/>
      <c r="AH111" s="4"/>
      <c r="AI111" s="4"/>
      <c r="AJ111" s="4"/>
      <c r="AK111" s="4"/>
      <c r="AL111" s="4"/>
      <c r="AM111" s="4"/>
      <c r="AN111" s="4"/>
      <c r="AO111" s="4"/>
      <c r="AP111" s="4"/>
      <c r="AQ111" s="4"/>
      <c r="AR111" s="4"/>
    </row>
    <row r="112" spans="1:44" ht="15.75">
      <c r="A112" s="192"/>
      <c r="B112" s="172"/>
      <c r="C112" s="180"/>
      <c r="D112" s="181"/>
      <c r="E112" s="181"/>
      <c r="F112" s="181"/>
      <c r="G112" s="181"/>
      <c r="H112" s="181"/>
      <c r="I112" s="180"/>
      <c r="J112" s="180"/>
      <c r="K112" s="181"/>
      <c r="L112" s="181"/>
      <c r="M112" s="181"/>
      <c r="N112" s="182"/>
      <c r="O112"/>
      <c r="P112"/>
      <c r="Q112"/>
      <c r="R112" s="58"/>
      <c r="S112" s="57"/>
      <c r="T112" s="595"/>
      <c r="U112" s="596"/>
      <c r="V112" s="596"/>
      <c r="W112" s="596"/>
      <c r="X112" s="596"/>
      <c r="Y112" s="596"/>
      <c r="Z112" s="595"/>
      <c r="AA112" s="595"/>
      <c r="AB112" s="596"/>
      <c r="AC112" s="596"/>
      <c r="AD112" s="596"/>
      <c r="AE112" s="595"/>
      <c r="AG112" s="5"/>
      <c r="AH112" s="5"/>
      <c r="AI112" s="5"/>
      <c r="AJ112" s="5"/>
      <c r="AK112" s="5"/>
      <c r="AL112" s="5"/>
      <c r="AM112" s="5"/>
      <c r="AN112" s="5"/>
      <c r="AO112" s="5"/>
      <c r="AP112" s="5"/>
      <c r="AQ112" s="5"/>
      <c r="AR112" s="5"/>
    </row>
    <row r="113" spans="1:44" ht="15.75">
      <c r="A113" s="192"/>
      <c r="B113" s="591"/>
      <c r="C113" s="592"/>
      <c r="D113" s="593"/>
      <c r="E113" s="593"/>
      <c r="F113" s="593"/>
      <c r="G113" s="593"/>
      <c r="H113" s="593"/>
      <c r="I113" s="592"/>
      <c r="J113" s="592"/>
      <c r="K113" s="593"/>
      <c r="L113" s="593"/>
      <c r="M113" s="593"/>
      <c r="N113" s="594"/>
      <c r="O113"/>
      <c r="P113"/>
      <c r="Q113"/>
      <c r="R113" s="58"/>
      <c r="S113" s="57"/>
      <c r="T113" s="597"/>
      <c r="U113" s="598"/>
      <c r="V113" s="598"/>
      <c r="W113" s="598"/>
      <c r="X113" s="598"/>
      <c r="Y113" s="598"/>
      <c r="Z113" s="597"/>
      <c r="AA113" s="597"/>
      <c r="AB113" s="598"/>
      <c r="AC113" s="598"/>
      <c r="AD113" s="598"/>
      <c r="AE113" s="597"/>
      <c r="AG113" s="6"/>
      <c r="AH113" s="4"/>
      <c r="AI113" s="4"/>
      <c r="AJ113" s="4"/>
      <c r="AK113" s="4"/>
      <c r="AL113" s="4"/>
      <c r="AM113" s="4"/>
      <c r="AN113" s="4"/>
      <c r="AO113" s="4"/>
      <c r="AP113" s="4"/>
      <c r="AQ113" s="4"/>
      <c r="AR113" s="4"/>
    </row>
    <row r="114" spans="1:44" ht="15.75">
      <c r="A114" s="192"/>
      <c r="B114" s="172"/>
      <c r="C114" s="180"/>
      <c r="D114" s="181"/>
      <c r="E114" s="181"/>
      <c r="F114" s="181"/>
      <c r="G114" s="181"/>
      <c r="H114" s="181"/>
      <c r="I114" s="180"/>
      <c r="J114" s="180"/>
      <c r="K114" s="181"/>
      <c r="L114" s="181"/>
      <c r="M114" s="181"/>
      <c r="N114" s="182"/>
      <c r="O114"/>
      <c r="P114"/>
      <c r="Q114"/>
      <c r="R114" s="58"/>
      <c r="S114" s="57"/>
      <c r="T114" s="595"/>
      <c r="U114" s="596"/>
      <c r="V114" s="596"/>
      <c r="W114" s="596"/>
      <c r="X114" s="596"/>
      <c r="Y114" s="596"/>
      <c r="Z114" s="595"/>
      <c r="AA114" s="595"/>
      <c r="AB114" s="596"/>
      <c r="AC114" s="596"/>
      <c r="AD114" s="596"/>
      <c r="AE114" s="595"/>
      <c r="AG114" s="6"/>
      <c r="AH114" s="4"/>
      <c r="AI114" s="4"/>
      <c r="AJ114" s="4"/>
      <c r="AK114" s="4"/>
      <c r="AL114" s="4"/>
      <c r="AM114" s="4"/>
      <c r="AN114" s="4"/>
      <c r="AO114" s="4"/>
      <c r="AP114" s="4"/>
      <c r="AQ114" s="4"/>
      <c r="AR114" s="4"/>
    </row>
    <row r="115" spans="1:44" ht="15.75">
      <c r="A115" s="207"/>
      <c r="B115" s="591"/>
      <c r="C115" s="592"/>
      <c r="D115" s="593"/>
      <c r="E115" s="593"/>
      <c r="F115" s="593"/>
      <c r="G115" s="593"/>
      <c r="H115" s="593"/>
      <c r="I115" s="592"/>
      <c r="J115" s="592"/>
      <c r="K115" s="593"/>
      <c r="L115" s="593"/>
      <c r="M115" s="593"/>
      <c r="N115" s="594"/>
      <c r="O115"/>
      <c r="P115"/>
      <c r="Q115"/>
      <c r="R115" s="58"/>
      <c r="S115" s="57"/>
      <c r="T115" s="597"/>
      <c r="U115" s="598"/>
      <c r="V115" s="598"/>
      <c r="W115" s="598"/>
      <c r="X115" s="598"/>
      <c r="Y115" s="598"/>
      <c r="Z115" s="597"/>
      <c r="AA115" s="597"/>
      <c r="AB115" s="598"/>
      <c r="AC115" s="598"/>
      <c r="AD115" s="598"/>
      <c r="AE115" s="597"/>
      <c r="AG115" s="6"/>
      <c r="AH115" s="4"/>
      <c r="AI115" s="4"/>
      <c r="AJ115" s="4"/>
      <c r="AK115" s="4"/>
      <c r="AL115" s="4"/>
      <c r="AM115" s="4"/>
      <c r="AN115" s="4"/>
      <c r="AO115" s="4"/>
      <c r="AP115" s="4"/>
      <c r="AQ115" s="4"/>
      <c r="AR115" s="4"/>
    </row>
    <row r="116" spans="1:44" ht="15.75">
      <c r="A116" s="191"/>
      <c r="B116" s="172"/>
      <c r="C116" s="180"/>
      <c r="D116" s="181"/>
      <c r="E116" s="181"/>
      <c r="F116" s="181"/>
      <c r="G116" s="181"/>
      <c r="H116" s="181"/>
      <c r="I116" s="180"/>
      <c r="J116" s="180"/>
      <c r="K116" s="181"/>
      <c r="L116" s="181"/>
      <c r="M116" s="181"/>
      <c r="N116" s="182"/>
      <c r="O116"/>
      <c r="P116"/>
      <c r="Q116"/>
      <c r="R116" s="58"/>
      <c r="S116" s="57"/>
      <c r="T116" s="595"/>
      <c r="U116" s="596"/>
      <c r="V116" s="596"/>
      <c r="W116" s="596"/>
      <c r="X116" s="596"/>
      <c r="Y116" s="596"/>
      <c r="Z116" s="595"/>
      <c r="AA116" s="595"/>
      <c r="AB116" s="596"/>
      <c r="AC116" s="596"/>
      <c r="AD116" s="596"/>
      <c r="AE116" s="595"/>
      <c r="AG116" s="5"/>
      <c r="AH116" s="5"/>
      <c r="AI116" s="5"/>
      <c r="AJ116" s="5"/>
      <c r="AK116" s="5"/>
      <c r="AL116" s="5"/>
      <c r="AM116" s="5"/>
      <c r="AN116" s="5"/>
      <c r="AO116" s="5"/>
      <c r="AP116" s="5"/>
      <c r="AQ116" s="5"/>
      <c r="AR116" s="5"/>
    </row>
    <row r="117" spans="1:44" ht="15.75">
      <c r="A117" s="192"/>
      <c r="B117" s="591"/>
      <c r="C117" s="592"/>
      <c r="D117" s="593"/>
      <c r="E117" s="593"/>
      <c r="F117" s="593"/>
      <c r="G117" s="593"/>
      <c r="H117" s="593"/>
      <c r="I117" s="592"/>
      <c r="J117" s="592"/>
      <c r="K117" s="593"/>
      <c r="L117" s="593"/>
      <c r="M117" s="593"/>
      <c r="N117" s="594"/>
      <c r="O117"/>
      <c r="P117"/>
      <c r="Q117"/>
      <c r="R117" s="58"/>
      <c r="S117" s="57"/>
      <c r="T117" s="597"/>
      <c r="U117" s="598"/>
      <c r="V117" s="598"/>
      <c r="W117" s="598"/>
      <c r="X117" s="598"/>
      <c r="Y117" s="598"/>
      <c r="Z117" s="597"/>
      <c r="AA117" s="597"/>
      <c r="AB117" s="598"/>
      <c r="AC117" s="598"/>
      <c r="AD117" s="598"/>
      <c r="AE117" s="597"/>
      <c r="AG117" s="5"/>
      <c r="AH117" s="5"/>
      <c r="AI117" s="5"/>
      <c r="AJ117" s="5"/>
      <c r="AK117" s="5"/>
      <c r="AL117" s="5"/>
      <c r="AM117" s="5"/>
      <c r="AN117" s="5"/>
      <c r="AO117" s="5"/>
      <c r="AP117" s="5"/>
      <c r="AQ117" s="5"/>
      <c r="AR117" s="5"/>
    </row>
    <row r="118" spans="1:44" ht="15.75">
      <c r="A118" s="192"/>
      <c r="B118" s="172"/>
      <c r="C118" s="180"/>
      <c r="D118" s="181"/>
      <c r="E118" s="181"/>
      <c r="F118" s="181"/>
      <c r="G118" s="181"/>
      <c r="H118" s="181"/>
      <c r="I118" s="180"/>
      <c r="J118" s="180"/>
      <c r="K118" s="181"/>
      <c r="L118" s="181"/>
      <c r="M118" s="181"/>
      <c r="N118" s="182"/>
      <c r="O118"/>
      <c r="P118"/>
      <c r="Q118"/>
      <c r="R118" s="58"/>
      <c r="S118" s="57"/>
      <c r="T118" s="595"/>
      <c r="U118" s="596"/>
      <c r="V118" s="596"/>
      <c r="W118" s="596"/>
      <c r="X118" s="596"/>
      <c r="Y118" s="596"/>
      <c r="Z118" s="595"/>
      <c r="AA118" s="595"/>
      <c r="AB118" s="596"/>
      <c r="AC118" s="596"/>
      <c r="AD118" s="596"/>
      <c r="AE118" s="595"/>
      <c r="AG118" s="5"/>
      <c r="AH118" s="5"/>
      <c r="AI118" s="5"/>
      <c r="AJ118" s="5"/>
      <c r="AK118" s="5"/>
      <c r="AL118" s="5"/>
      <c r="AM118" s="5"/>
      <c r="AN118" s="5"/>
      <c r="AO118" s="5"/>
      <c r="AP118" s="5"/>
      <c r="AQ118" s="5"/>
      <c r="AR118" s="5"/>
    </row>
    <row r="119" spans="1:44" ht="15.75">
      <c r="A119" s="192"/>
      <c r="B119" s="591"/>
      <c r="C119" s="592"/>
      <c r="D119" s="593"/>
      <c r="E119" s="593"/>
      <c r="F119" s="593"/>
      <c r="G119" s="593"/>
      <c r="H119" s="593"/>
      <c r="I119" s="592"/>
      <c r="J119" s="592"/>
      <c r="K119" s="593"/>
      <c r="L119" s="593"/>
      <c r="M119" s="593"/>
      <c r="N119" s="594"/>
      <c r="O119"/>
      <c r="P119"/>
      <c r="Q119"/>
      <c r="R119" s="58"/>
      <c r="S119" s="57"/>
      <c r="T119" s="597"/>
      <c r="U119" s="598"/>
      <c r="V119" s="598"/>
      <c r="W119" s="598"/>
      <c r="X119" s="598"/>
      <c r="Y119" s="598"/>
      <c r="Z119" s="597"/>
      <c r="AA119" s="597"/>
      <c r="AB119" s="598"/>
      <c r="AC119" s="598"/>
      <c r="AD119" s="598"/>
      <c r="AE119" s="597"/>
      <c r="AG119" s="6"/>
      <c r="AH119" s="4"/>
      <c r="AI119" s="4"/>
      <c r="AJ119" s="4"/>
      <c r="AK119" s="4"/>
      <c r="AL119" s="4"/>
      <c r="AM119" s="4"/>
      <c r="AN119" s="4"/>
      <c r="AO119" s="4"/>
      <c r="AP119" s="4"/>
      <c r="AQ119" s="4"/>
      <c r="AR119" s="4"/>
    </row>
    <row r="120" spans="1:44" ht="15.75">
      <c r="A120" s="192"/>
      <c r="B120" s="172"/>
      <c r="C120" s="180"/>
      <c r="D120" s="181"/>
      <c r="E120" s="181"/>
      <c r="F120" s="181"/>
      <c r="G120" s="181"/>
      <c r="H120" s="181"/>
      <c r="I120" s="180"/>
      <c r="J120" s="180"/>
      <c r="K120" s="181"/>
      <c r="L120" s="181"/>
      <c r="M120" s="181"/>
      <c r="N120" s="182"/>
      <c r="O120"/>
      <c r="P120"/>
      <c r="Q120"/>
      <c r="R120" s="58"/>
      <c r="S120" s="57"/>
      <c r="T120" s="595"/>
      <c r="U120" s="596"/>
      <c r="V120" s="596"/>
      <c r="W120" s="596"/>
      <c r="X120" s="596"/>
      <c r="Y120" s="596"/>
      <c r="Z120" s="595"/>
      <c r="AA120" s="595"/>
      <c r="AB120" s="596"/>
      <c r="AC120" s="596"/>
      <c r="AD120" s="596"/>
      <c r="AE120" s="595"/>
      <c r="AG120" s="6"/>
      <c r="AH120" s="4"/>
      <c r="AI120" s="4"/>
      <c r="AJ120" s="4"/>
      <c r="AK120" s="4"/>
      <c r="AL120" s="4"/>
      <c r="AM120" s="4"/>
      <c r="AN120" s="4"/>
      <c r="AO120" s="4"/>
      <c r="AP120" s="4"/>
      <c r="AQ120" s="4"/>
      <c r="AR120" s="4"/>
    </row>
    <row r="121" spans="1:44" ht="15.75">
      <c r="A121" s="192"/>
      <c r="B121" s="591"/>
      <c r="C121" s="592"/>
      <c r="D121" s="593"/>
      <c r="E121" s="593"/>
      <c r="F121" s="593"/>
      <c r="G121" s="593"/>
      <c r="H121" s="593"/>
      <c r="I121" s="592"/>
      <c r="J121" s="592"/>
      <c r="K121" s="593"/>
      <c r="L121" s="593"/>
      <c r="M121" s="593"/>
      <c r="N121" s="594"/>
      <c r="O121"/>
      <c r="P121"/>
      <c r="Q121"/>
      <c r="R121" s="58"/>
      <c r="S121" s="57"/>
      <c r="T121" s="597"/>
      <c r="U121" s="598"/>
      <c r="V121" s="598"/>
      <c r="W121" s="598"/>
      <c r="X121" s="598"/>
      <c r="Y121" s="598"/>
      <c r="Z121" s="597"/>
      <c r="AA121" s="597"/>
      <c r="AB121" s="598"/>
      <c r="AC121" s="598"/>
      <c r="AD121" s="598"/>
      <c r="AE121" s="597"/>
      <c r="AG121" s="6"/>
      <c r="AH121" s="4"/>
      <c r="AI121" s="4"/>
      <c r="AJ121" s="4"/>
      <c r="AK121" s="4"/>
      <c r="AL121" s="4"/>
      <c r="AM121" s="4"/>
      <c r="AN121" s="4"/>
      <c r="AO121" s="4"/>
      <c r="AP121" s="4"/>
      <c r="AQ121" s="4"/>
      <c r="AR121" s="4"/>
    </row>
    <row r="122" spans="1:44" ht="15.75">
      <c r="A122" s="192"/>
      <c r="B122" s="172"/>
      <c r="C122" s="180"/>
      <c r="D122" s="181"/>
      <c r="E122" s="181"/>
      <c r="F122" s="181"/>
      <c r="G122" s="181"/>
      <c r="H122" s="181"/>
      <c r="I122" s="180"/>
      <c r="J122" s="180"/>
      <c r="K122" s="181"/>
      <c r="L122" s="181"/>
      <c r="M122" s="181"/>
      <c r="N122" s="182"/>
      <c r="O122"/>
      <c r="P122"/>
      <c r="Q122"/>
      <c r="R122" s="58"/>
      <c r="S122" s="57"/>
      <c r="T122" s="595"/>
      <c r="U122" s="596"/>
      <c r="V122" s="596"/>
      <c r="W122" s="596"/>
      <c r="X122" s="596"/>
      <c r="Y122" s="596"/>
      <c r="Z122" s="595"/>
      <c r="AA122" s="595"/>
      <c r="AB122" s="596"/>
      <c r="AC122" s="596"/>
      <c r="AD122" s="596"/>
      <c r="AE122" s="595"/>
      <c r="AG122" s="6"/>
      <c r="AH122" s="4"/>
      <c r="AI122" s="4"/>
      <c r="AJ122" s="4"/>
      <c r="AK122" s="4"/>
      <c r="AL122" s="4"/>
      <c r="AM122" s="4"/>
      <c r="AN122" s="4"/>
      <c r="AO122" s="4"/>
      <c r="AP122" s="4"/>
      <c r="AQ122" s="4"/>
      <c r="AR122" s="4"/>
    </row>
    <row r="123" spans="1:44" ht="15.75">
      <c r="A123" s="192"/>
      <c r="B123" s="591"/>
      <c r="C123" s="592"/>
      <c r="D123" s="593"/>
      <c r="E123" s="593"/>
      <c r="F123" s="593"/>
      <c r="G123" s="593"/>
      <c r="H123" s="593"/>
      <c r="I123" s="592"/>
      <c r="J123" s="592"/>
      <c r="K123" s="593"/>
      <c r="L123" s="593"/>
      <c r="M123" s="593"/>
      <c r="N123" s="594"/>
      <c r="O123"/>
      <c r="P123"/>
      <c r="Q123"/>
      <c r="R123" s="58"/>
      <c r="S123" s="57"/>
      <c r="T123" s="597"/>
      <c r="U123" s="598"/>
      <c r="V123" s="598"/>
      <c r="W123" s="598"/>
      <c r="X123" s="598"/>
      <c r="Y123" s="598"/>
      <c r="Z123" s="597"/>
      <c r="AA123" s="597"/>
      <c r="AB123" s="598"/>
      <c r="AC123" s="598"/>
      <c r="AD123" s="598"/>
      <c r="AE123" s="597"/>
      <c r="AG123" s="6"/>
      <c r="AH123" s="4"/>
      <c r="AI123" s="4"/>
      <c r="AJ123" s="4"/>
      <c r="AK123" s="4"/>
      <c r="AL123" s="4"/>
      <c r="AM123" s="4"/>
      <c r="AN123" s="4"/>
      <c r="AO123" s="4"/>
      <c r="AP123" s="4"/>
      <c r="AQ123" s="4"/>
      <c r="AR123" s="4"/>
    </row>
    <row r="124" spans="1:44" ht="15.75">
      <c r="A124" s="192"/>
      <c r="B124" s="172"/>
      <c r="C124" s="180"/>
      <c r="D124" s="181"/>
      <c r="E124" s="181"/>
      <c r="F124" s="181"/>
      <c r="G124" s="181"/>
      <c r="H124" s="181"/>
      <c r="I124" s="180"/>
      <c r="J124" s="180"/>
      <c r="K124" s="181"/>
      <c r="L124" s="181"/>
      <c r="M124" s="181"/>
      <c r="N124" s="182"/>
      <c r="O124"/>
      <c r="P124"/>
      <c r="Q124"/>
      <c r="R124" s="58"/>
      <c r="S124" s="57"/>
      <c r="T124" s="595"/>
      <c r="U124" s="596"/>
      <c r="V124" s="596"/>
      <c r="W124" s="596"/>
      <c r="X124" s="596"/>
      <c r="Y124" s="596"/>
      <c r="Z124" s="595"/>
      <c r="AA124" s="595"/>
      <c r="AB124" s="596"/>
      <c r="AC124" s="596"/>
      <c r="AD124" s="596"/>
      <c r="AE124" s="595"/>
      <c r="AG124" s="6"/>
      <c r="AH124" s="4"/>
      <c r="AI124" s="4"/>
      <c r="AJ124" s="4"/>
      <c r="AK124" s="4"/>
      <c r="AL124" s="4"/>
      <c r="AM124" s="4"/>
      <c r="AN124" s="4"/>
      <c r="AO124" s="4"/>
      <c r="AP124" s="4"/>
      <c r="AQ124" s="4"/>
      <c r="AR124" s="4"/>
    </row>
    <row r="125" spans="1:44" ht="15.75">
      <c r="A125" s="192"/>
      <c r="B125" s="591"/>
      <c r="C125" s="592"/>
      <c r="D125" s="593"/>
      <c r="E125" s="593"/>
      <c r="F125" s="593"/>
      <c r="G125" s="593"/>
      <c r="H125" s="593"/>
      <c r="I125" s="592"/>
      <c r="J125" s="592"/>
      <c r="K125" s="593"/>
      <c r="L125" s="593"/>
      <c r="M125" s="593"/>
      <c r="N125" s="594"/>
      <c r="O125"/>
      <c r="P125"/>
      <c r="Q125"/>
      <c r="R125" s="58"/>
      <c r="S125" s="57"/>
      <c r="T125" s="597"/>
      <c r="U125" s="598"/>
      <c r="V125" s="598"/>
      <c r="W125" s="598"/>
      <c r="X125" s="598"/>
      <c r="Y125" s="598"/>
      <c r="Z125" s="597"/>
      <c r="AA125" s="597"/>
      <c r="AB125" s="598"/>
      <c r="AC125" s="598"/>
      <c r="AD125" s="598"/>
      <c r="AE125" s="597"/>
      <c r="AG125" s="6"/>
      <c r="AH125" s="4"/>
      <c r="AI125" s="4"/>
      <c r="AJ125" s="4"/>
      <c r="AK125" s="4"/>
      <c r="AL125" s="4"/>
      <c r="AM125" s="4"/>
      <c r="AN125" s="4"/>
      <c r="AO125" s="4"/>
      <c r="AP125" s="4"/>
      <c r="AQ125" s="4"/>
      <c r="AR125" s="4"/>
    </row>
    <row r="126" spans="1:44" ht="15.75">
      <c r="A126" s="192"/>
      <c r="B126" s="172"/>
      <c r="C126" s="180"/>
      <c r="D126" s="181"/>
      <c r="E126" s="181"/>
      <c r="F126" s="181"/>
      <c r="G126" s="181"/>
      <c r="H126" s="181"/>
      <c r="I126" s="180"/>
      <c r="J126" s="180"/>
      <c r="K126" s="181"/>
      <c r="L126" s="181"/>
      <c r="M126" s="181"/>
      <c r="N126" s="182"/>
      <c r="O126"/>
      <c r="P126"/>
      <c r="Q126"/>
      <c r="R126" s="58"/>
      <c r="S126" s="57"/>
      <c r="T126" s="595"/>
      <c r="U126" s="596"/>
      <c r="V126" s="596"/>
      <c r="W126" s="596"/>
      <c r="X126" s="596"/>
      <c r="Y126" s="596"/>
      <c r="Z126" s="595"/>
      <c r="AA126" s="595"/>
      <c r="AB126" s="596"/>
      <c r="AC126" s="596"/>
      <c r="AD126" s="596"/>
      <c r="AE126" s="595"/>
      <c r="AG126" s="5"/>
      <c r="AH126" s="5"/>
      <c r="AI126" s="5"/>
      <c r="AJ126" s="5"/>
      <c r="AK126" s="5"/>
      <c r="AL126" s="5"/>
      <c r="AM126" s="5"/>
      <c r="AN126" s="5"/>
      <c r="AO126" s="5"/>
      <c r="AP126" s="5"/>
      <c r="AQ126" s="5"/>
      <c r="AR126" s="5"/>
    </row>
    <row r="127" spans="1:44" ht="15.75">
      <c r="A127" s="192"/>
      <c r="B127" s="591"/>
      <c r="C127" s="592"/>
      <c r="D127" s="593"/>
      <c r="E127" s="593"/>
      <c r="F127" s="593"/>
      <c r="G127" s="593"/>
      <c r="H127" s="593"/>
      <c r="I127" s="592"/>
      <c r="J127" s="592"/>
      <c r="K127" s="593"/>
      <c r="L127" s="593"/>
      <c r="M127" s="593"/>
      <c r="N127" s="594"/>
      <c r="O127"/>
      <c r="P127"/>
      <c r="Q127"/>
      <c r="R127" s="58"/>
      <c r="S127" s="57"/>
      <c r="T127" s="597"/>
      <c r="U127" s="598"/>
      <c r="V127" s="598"/>
      <c r="W127" s="598"/>
      <c r="X127" s="598"/>
      <c r="Y127" s="598"/>
      <c r="Z127" s="597"/>
      <c r="AA127" s="597"/>
      <c r="AB127" s="598"/>
      <c r="AC127" s="598"/>
      <c r="AD127" s="598"/>
      <c r="AE127" s="597"/>
      <c r="AG127" s="5"/>
      <c r="AH127" s="5"/>
      <c r="AI127" s="5"/>
      <c r="AJ127" s="5"/>
      <c r="AK127" s="5"/>
      <c r="AL127" s="5"/>
      <c r="AM127" s="5"/>
      <c r="AN127" s="5"/>
      <c r="AO127" s="5"/>
      <c r="AP127" s="5"/>
      <c r="AQ127" s="5"/>
      <c r="AR127" s="5"/>
    </row>
    <row r="128" spans="1:44" ht="15.75">
      <c r="A128" s="192"/>
      <c r="B128" s="172"/>
      <c r="C128" s="180"/>
      <c r="D128" s="181"/>
      <c r="E128" s="181"/>
      <c r="F128" s="181"/>
      <c r="G128" s="181"/>
      <c r="H128" s="181"/>
      <c r="I128" s="180"/>
      <c r="J128" s="180"/>
      <c r="K128" s="181"/>
      <c r="L128" s="181"/>
      <c r="M128" s="181"/>
      <c r="N128" s="182"/>
      <c r="O128"/>
      <c r="P128"/>
      <c r="Q128"/>
      <c r="R128" s="58"/>
      <c r="S128" s="57"/>
      <c r="T128" s="595"/>
      <c r="U128" s="596"/>
      <c r="V128" s="596"/>
      <c r="W128" s="596"/>
      <c r="X128" s="596"/>
      <c r="Y128" s="596"/>
      <c r="Z128" s="595"/>
      <c r="AA128" s="595"/>
      <c r="AB128" s="596"/>
      <c r="AC128" s="596"/>
      <c r="AD128" s="596"/>
      <c r="AE128" s="595"/>
      <c r="AG128" s="6"/>
      <c r="AH128" s="4"/>
      <c r="AI128" s="4"/>
      <c r="AJ128" s="4"/>
      <c r="AK128" s="4"/>
      <c r="AL128" s="4"/>
      <c r="AM128" s="4"/>
      <c r="AN128" s="4"/>
      <c r="AO128" s="4"/>
      <c r="AP128" s="4"/>
      <c r="AQ128" s="4"/>
      <c r="AR128" s="4"/>
    </row>
    <row r="129" spans="1:44" ht="15.75">
      <c r="A129" s="192"/>
      <c r="B129" s="591"/>
      <c r="C129" s="592"/>
      <c r="D129" s="593"/>
      <c r="E129" s="593"/>
      <c r="F129" s="593"/>
      <c r="G129" s="593"/>
      <c r="H129" s="593"/>
      <c r="I129" s="592"/>
      <c r="J129" s="592"/>
      <c r="K129" s="593"/>
      <c r="L129" s="593"/>
      <c r="M129" s="593"/>
      <c r="N129" s="594"/>
      <c r="O129"/>
      <c r="P129"/>
      <c r="Q129"/>
      <c r="R129" s="58"/>
      <c r="S129" s="57"/>
      <c r="T129" s="597"/>
      <c r="U129" s="598"/>
      <c r="V129" s="598"/>
      <c r="W129" s="598"/>
      <c r="X129" s="598"/>
      <c r="Y129" s="598"/>
      <c r="Z129" s="597"/>
      <c r="AA129" s="597"/>
      <c r="AB129" s="598"/>
      <c r="AC129" s="598"/>
      <c r="AD129" s="598"/>
      <c r="AE129" s="597"/>
      <c r="AG129" s="6"/>
      <c r="AH129" s="4"/>
      <c r="AI129" s="4"/>
      <c r="AJ129" s="4"/>
      <c r="AK129" s="4"/>
      <c r="AL129" s="4"/>
      <c r="AM129" s="4"/>
      <c r="AN129" s="4"/>
      <c r="AO129" s="4"/>
      <c r="AP129" s="4"/>
      <c r="AQ129" s="4"/>
      <c r="AR129" s="4"/>
    </row>
    <row r="130" spans="1:44" ht="15.75">
      <c r="A130" s="192"/>
      <c r="B130" s="172"/>
      <c r="C130" s="180"/>
      <c r="D130" s="181"/>
      <c r="E130" s="181"/>
      <c r="F130" s="181"/>
      <c r="G130" s="181"/>
      <c r="H130" s="181"/>
      <c r="I130" s="180"/>
      <c r="J130" s="180"/>
      <c r="K130" s="181"/>
      <c r="L130" s="181"/>
      <c r="M130" s="181"/>
      <c r="N130" s="182"/>
      <c r="O130"/>
      <c r="P130"/>
      <c r="Q130"/>
      <c r="R130" s="58"/>
      <c r="S130" s="57"/>
      <c r="T130" s="595"/>
      <c r="U130" s="596"/>
      <c r="V130" s="596"/>
      <c r="W130" s="596"/>
      <c r="X130" s="596"/>
      <c r="Y130" s="596"/>
      <c r="Z130" s="595"/>
      <c r="AA130" s="595"/>
      <c r="AB130" s="596"/>
      <c r="AC130" s="596"/>
      <c r="AD130" s="596"/>
      <c r="AE130" s="595"/>
      <c r="AG130" s="6"/>
      <c r="AH130" s="4"/>
      <c r="AI130" s="4"/>
      <c r="AJ130" s="4"/>
      <c r="AK130" s="4"/>
      <c r="AL130" s="4"/>
      <c r="AM130" s="4"/>
      <c r="AN130" s="4"/>
      <c r="AO130" s="4"/>
      <c r="AP130" s="4"/>
      <c r="AQ130" s="4"/>
      <c r="AR130" s="4"/>
    </row>
    <row r="131" spans="1:44" ht="15.75">
      <c r="A131" s="192"/>
      <c r="B131" s="591"/>
      <c r="C131" s="592"/>
      <c r="D131" s="593"/>
      <c r="E131" s="593"/>
      <c r="F131" s="593"/>
      <c r="G131" s="593"/>
      <c r="H131" s="593"/>
      <c r="I131" s="592"/>
      <c r="J131" s="592"/>
      <c r="K131" s="593"/>
      <c r="L131" s="593"/>
      <c r="M131" s="593"/>
      <c r="N131" s="594"/>
      <c r="O131"/>
      <c r="P131"/>
      <c r="Q131"/>
      <c r="R131" s="58"/>
      <c r="S131" s="57"/>
      <c r="T131" s="597"/>
      <c r="U131" s="598"/>
      <c r="V131" s="598"/>
      <c r="W131" s="598"/>
      <c r="X131" s="598"/>
      <c r="Y131" s="598"/>
      <c r="Z131" s="597"/>
      <c r="AA131" s="597"/>
      <c r="AB131" s="598"/>
      <c r="AC131" s="598"/>
      <c r="AD131" s="598"/>
      <c r="AE131" s="597"/>
      <c r="AG131" s="6"/>
      <c r="AH131" s="4"/>
      <c r="AI131" s="4"/>
      <c r="AJ131" s="4"/>
      <c r="AK131" s="4"/>
      <c r="AL131" s="4"/>
      <c r="AM131" s="4"/>
      <c r="AN131" s="4"/>
      <c r="AO131" s="4"/>
      <c r="AP131" s="4"/>
      <c r="AQ131" s="4"/>
      <c r="AR131" s="4"/>
    </row>
    <row r="132" spans="1:44" ht="15.75">
      <c r="A132" s="192"/>
      <c r="B132" s="172"/>
      <c r="C132" s="180"/>
      <c r="D132" s="181"/>
      <c r="E132" s="181"/>
      <c r="F132" s="181"/>
      <c r="G132" s="181"/>
      <c r="H132" s="181"/>
      <c r="I132" s="180"/>
      <c r="J132" s="180"/>
      <c r="K132" s="181"/>
      <c r="L132" s="181"/>
      <c r="M132" s="181"/>
      <c r="N132" s="182"/>
      <c r="O132"/>
      <c r="P132"/>
      <c r="Q132"/>
      <c r="R132" s="58"/>
      <c r="S132" s="57"/>
      <c r="T132" s="595"/>
      <c r="U132" s="596"/>
      <c r="V132" s="596"/>
      <c r="W132" s="596"/>
      <c r="X132" s="596"/>
      <c r="Y132" s="596"/>
      <c r="Z132" s="595"/>
      <c r="AA132" s="595"/>
      <c r="AB132" s="596"/>
      <c r="AC132" s="596"/>
      <c r="AD132" s="596"/>
      <c r="AE132" s="595"/>
      <c r="AG132" s="6"/>
      <c r="AH132" s="4"/>
      <c r="AI132" s="4"/>
      <c r="AJ132" s="4"/>
      <c r="AK132" s="4"/>
      <c r="AL132" s="4"/>
      <c r="AM132" s="4"/>
      <c r="AN132" s="4"/>
      <c r="AO132" s="4"/>
      <c r="AP132" s="4"/>
      <c r="AQ132" s="4"/>
      <c r="AR132" s="4"/>
    </row>
    <row r="133" spans="1:44" ht="15.75">
      <c r="A133" s="192"/>
      <c r="B133" s="591"/>
      <c r="C133" s="592"/>
      <c r="D133" s="593"/>
      <c r="E133" s="593"/>
      <c r="F133" s="593"/>
      <c r="G133" s="593"/>
      <c r="H133" s="593"/>
      <c r="I133" s="592"/>
      <c r="J133" s="592"/>
      <c r="K133" s="593"/>
      <c r="L133" s="593"/>
      <c r="M133" s="593"/>
      <c r="N133" s="594"/>
      <c r="O133"/>
      <c r="P133"/>
      <c r="Q133"/>
      <c r="R133" s="58"/>
      <c r="S133" s="57"/>
      <c r="T133" s="597"/>
      <c r="U133" s="598"/>
      <c r="V133" s="598"/>
      <c r="W133" s="598"/>
      <c r="X133" s="598"/>
      <c r="Y133" s="598"/>
      <c r="Z133" s="597"/>
      <c r="AA133" s="597"/>
      <c r="AB133" s="598"/>
      <c r="AC133" s="598"/>
      <c r="AD133" s="598"/>
      <c r="AE133" s="597"/>
      <c r="AG133" s="6"/>
      <c r="AH133" s="4"/>
      <c r="AI133" s="4"/>
      <c r="AJ133" s="4"/>
      <c r="AK133" s="4"/>
      <c r="AL133" s="4"/>
      <c r="AM133" s="4"/>
      <c r="AN133" s="4"/>
      <c r="AO133" s="4"/>
      <c r="AP133" s="4"/>
      <c r="AQ133" s="4"/>
      <c r="AR133" s="4"/>
    </row>
    <row r="134" spans="1:44" ht="15.75">
      <c r="A134" s="192"/>
      <c r="B134" s="172"/>
      <c r="C134" s="180"/>
      <c r="D134" s="181"/>
      <c r="E134" s="181"/>
      <c r="F134" s="181"/>
      <c r="G134" s="181"/>
      <c r="H134" s="181"/>
      <c r="I134" s="180"/>
      <c r="J134" s="180"/>
      <c r="K134" s="181"/>
      <c r="L134" s="181"/>
      <c r="M134" s="181"/>
      <c r="N134" s="182"/>
      <c r="O134"/>
      <c r="P134"/>
      <c r="Q134"/>
      <c r="R134" s="58"/>
      <c r="S134" s="57"/>
      <c r="T134" s="595"/>
      <c r="U134" s="596"/>
      <c r="V134" s="596"/>
      <c r="W134" s="596"/>
      <c r="X134" s="596"/>
      <c r="Y134" s="596"/>
      <c r="Z134" s="595"/>
      <c r="AA134" s="595"/>
      <c r="AB134" s="596"/>
      <c r="AC134" s="596"/>
      <c r="AD134" s="596"/>
      <c r="AE134" s="595"/>
      <c r="AG134" s="5"/>
      <c r="AH134" s="5"/>
      <c r="AI134" s="5"/>
      <c r="AJ134" s="5"/>
      <c r="AK134" s="5"/>
      <c r="AL134" s="5"/>
      <c r="AM134" s="5"/>
      <c r="AN134" s="5"/>
      <c r="AO134" s="5"/>
      <c r="AP134" s="5"/>
      <c r="AQ134" s="5"/>
      <c r="AR134" s="5"/>
    </row>
    <row r="135" spans="1:44" ht="15.75">
      <c r="A135" s="192"/>
      <c r="B135" s="591"/>
      <c r="C135" s="592"/>
      <c r="D135" s="593"/>
      <c r="E135" s="593"/>
      <c r="F135" s="593"/>
      <c r="G135" s="593"/>
      <c r="H135" s="593"/>
      <c r="I135" s="592"/>
      <c r="J135" s="592"/>
      <c r="K135" s="593"/>
      <c r="L135" s="593"/>
      <c r="M135" s="593"/>
      <c r="N135" s="594"/>
      <c r="O135"/>
      <c r="P135"/>
      <c r="Q135"/>
      <c r="R135" s="58"/>
      <c r="S135" s="57"/>
      <c r="T135" s="597"/>
      <c r="U135" s="598"/>
      <c r="V135" s="598"/>
      <c r="W135" s="598"/>
      <c r="X135" s="598"/>
      <c r="Y135" s="598"/>
      <c r="Z135" s="597"/>
      <c r="AA135" s="597"/>
      <c r="AB135" s="598"/>
      <c r="AC135" s="598"/>
      <c r="AD135" s="598"/>
      <c r="AE135" s="597"/>
      <c r="AG135" s="6"/>
      <c r="AH135" s="4"/>
      <c r="AI135" s="4"/>
      <c r="AJ135" s="4"/>
      <c r="AK135" s="4"/>
      <c r="AL135" s="4"/>
      <c r="AM135" s="4"/>
      <c r="AN135" s="4"/>
      <c r="AO135" s="4"/>
      <c r="AP135" s="4"/>
      <c r="AQ135" s="4"/>
      <c r="AR135" s="4"/>
    </row>
    <row r="136" spans="1:44" ht="15.75">
      <c r="A136" s="192"/>
      <c r="B136" s="172"/>
      <c r="C136" s="180"/>
      <c r="D136" s="181"/>
      <c r="E136" s="181"/>
      <c r="F136" s="181"/>
      <c r="G136" s="181"/>
      <c r="H136" s="181"/>
      <c r="I136" s="180"/>
      <c r="J136" s="180"/>
      <c r="K136" s="181"/>
      <c r="L136" s="181"/>
      <c r="M136" s="181"/>
      <c r="N136" s="182"/>
      <c r="O136"/>
      <c r="P136"/>
      <c r="Q136"/>
      <c r="R136" s="58"/>
      <c r="S136" s="57"/>
      <c r="T136" s="595"/>
      <c r="U136" s="596"/>
      <c r="V136" s="596"/>
      <c r="W136" s="596"/>
      <c r="X136" s="596"/>
      <c r="Y136" s="596"/>
      <c r="Z136" s="595"/>
      <c r="AA136" s="595"/>
      <c r="AB136" s="596"/>
      <c r="AC136" s="596"/>
      <c r="AD136" s="596"/>
      <c r="AE136" s="595"/>
      <c r="AG136" s="6"/>
      <c r="AH136" s="4"/>
      <c r="AI136" s="4"/>
      <c r="AJ136" s="4"/>
      <c r="AK136" s="4"/>
      <c r="AL136" s="4"/>
      <c r="AM136" s="4"/>
      <c r="AN136" s="4"/>
      <c r="AO136" s="4"/>
      <c r="AP136" s="4"/>
      <c r="AQ136" s="4"/>
      <c r="AR136" s="4"/>
    </row>
    <row r="137" spans="1:44" ht="15.75">
      <c r="A137" s="207"/>
      <c r="B137" s="591"/>
      <c r="C137" s="592"/>
      <c r="D137" s="593"/>
      <c r="E137" s="593"/>
      <c r="F137" s="593"/>
      <c r="G137" s="593"/>
      <c r="H137" s="593"/>
      <c r="I137" s="592"/>
      <c r="J137" s="592"/>
      <c r="K137" s="593"/>
      <c r="L137" s="593"/>
      <c r="M137" s="593"/>
      <c r="N137" s="594"/>
      <c r="O137"/>
      <c r="P137"/>
      <c r="Q137"/>
      <c r="R137" s="58"/>
      <c r="S137" s="57"/>
      <c r="T137" s="597"/>
      <c r="U137" s="598"/>
      <c r="V137" s="598"/>
      <c r="W137" s="598"/>
      <c r="X137" s="598"/>
      <c r="Y137" s="598"/>
      <c r="Z137" s="597"/>
      <c r="AA137" s="597"/>
      <c r="AB137" s="598"/>
      <c r="AC137" s="598"/>
      <c r="AD137" s="598"/>
      <c r="AE137" s="597"/>
      <c r="AG137" s="6"/>
      <c r="AH137" s="4"/>
      <c r="AI137" s="4"/>
      <c r="AJ137" s="4"/>
      <c r="AK137" s="4"/>
      <c r="AL137" s="4"/>
      <c r="AM137" s="4"/>
      <c r="AN137" s="4"/>
      <c r="AO137" s="4"/>
      <c r="AP137" s="4"/>
      <c r="AQ137" s="4"/>
      <c r="AR137" s="4"/>
    </row>
    <row r="138" spans="1:44" ht="15.75">
      <c r="A138" s="191"/>
      <c r="B138" s="172"/>
      <c r="C138" s="180"/>
      <c r="D138" s="181"/>
      <c r="E138" s="181"/>
      <c r="F138" s="181"/>
      <c r="G138" s="181"/>
      <c r="H138" s="181"/>
      <c r="I138" s="180"/>
      <c r="J138" s="180"/>
      <c r="K138" s="181"/>
      <c r="L138" s="181"/>
      <c r="M138" s="181"/>
      <c r="N138" s="182"/>
      <c r="O138"/>
      <c r="P138"/>
      <c r="Q138"/>
      <c r="R138" s="58"/>
      <c r="S138" s="57"/>
      <c r="T138" s="595"/>
      <c r="U138" s="596"/>
      <c r="V138" s="596"/>
      <c r="W138" s="596"/>
      <c r="X138" s="596"/>
      <c r="Y138" s="596"/>
      <c r="Z138" s="595"/>
      <c r="AA138" s="595"/>
      <c r="AB138" s="596"/>
      <c r="AC138" s="596"/>
      <c r="AD138" s="596"/>
      <c r="AE138" s="595"/>
      <c r="AG138" s="5"/>
      <c r="AH138" s="5"/>
      <c r="AI138" s="5"/>
      <c r="AJ138" s="5"/>
      <c r="AK138" s="5"/>
      <c r="AL138" s="5"/>
      <c r="AM138" s="5"/>
      <c r="AN138" s="5"/>
      <c r="AO138" s="5"/>
      <c r="AP138" s="5"/>
      <c r="AQ138" s="5"/>
      <c r="AR138" s="5"/>
    </row>
    <row r="139" spans="1:44" ht="15.75">
      <c r="A139" s="192"/>
      <c r="B139" s="591"/>
      <c r="C139" s="592"/>
      <c r="D139" s="593"/>
      <c r="E139" s="593"/>
      <c r="F139" s="593"/>
      <c r="G139" s="593"/>
      <c r="H139" s="593"/>
      <c r="I139" s="592"/>
      <c r="J139" s="592"/>
      <c r="K139" s="593"/>
      <c r="L139" s="593"/>
      <c r="M139" s="593"/>
      <c r="N139" s="594"/>
      <c r="O139"/>
      <c r="P139"/>
      <c r="Q139"/>
      <c r="R139" s="58"/>
      <c r="S139" s="57"/>
      <c r="T139" s="597"/>
      <c r="U139" s="598"/>
      <c r="V139" s="598"/>
      <c r="W139" s="598"/>
      <c r="X139" s="598"/>
      <c r="Y139" s="598"/>
      <c r="Z139" s="597"/>
      <c r="AA139" s="597"/>
      <c r="AB139" s="598"/>
      <c r="AC139" s="598"/>
      <c r="AD139" s="598"/>
      <c r="AE139" s="597"/>
      <c r="AG139" s="5"/>
      <c r="AH139" s="5"/>
      <c r="AI139" s="5"/>
      <c r="AJ139" s="5"/>
      <c r="AK139" s="5"/>
      <c r="AL139" s="5"/>
      <c r="AM139" s="5"/>
      <c r="AN139" s="5"/>
      <c r="AO139" s="5"/>
      <c r="AP139" s="5"/>
      <c r="AQ139" s="5"/>
      <c r="AR139" s="5"/>
    </row>
    <row r="140" spans="1:44" ht="15.75">
      <c r="A140" s="192"/>
      <c r="B140" s="172"/>
      <c r="C140" s="180"/>
      <c r="D140" s="181"/>
      <c r="E140" s="181"/>
      <c r="F140" s="181"/>
      <c r="G140" s="181"/>
      <c r="H140" s="181"/>
      <c r="I140" s="180"/>
      <c r="J140" s="180"/>
      <c r="K140" s="181"/>
      <c r="L140" s="181"/>
      <c r="M140" s="181"/>
      <c r="N140" s="182"/>
      <c r="O140"/>
      <c r="P140"/>
      <c r="Q140"/>
      <c r="R140" s="58"/>
      <c r="S140" s="57"/>
      <c r="T140" s="595"/>
      <c r="U140" s="596"/>
      <c r="V140" s="596"/>
      <c r="W140" s="596"/>
      <c r="X140" s="596"/>
      <c r="Y140" s="596"/>
      <c r="Z140" s="595"/>
      <c r="AA140" s="595"/>
      <c r="AB140" s="596"/>
      <c r="AC140" s="596"/>
      <c r="AD140" s="596"/>
      <c r="AE140" s="595"/>
      <c r="AG140" s="5"/>
      <c r="AH140" s="5"/>
      <c r="AI140" s="5"/>
      <c r="AJ140" s="5"/>
      <c r="AK140" s="5"/>
      <c r="AL140" s="5"/>
      <c r="AM140" s="5"/>
      <c r="AN140" s="5"/>
      <c r="AO140" s="5"/>
      <c r="AP140" s="5"/>
      <c r="AQ140" s="5"/>
      <c r="AR140" s="5"/>
    </row>
    <row r="141" spans="1:44" ht="15.75">
      <c r="A141" s="192"/>
      <c r="B141" s="591"/>
      <c r="C141" s="592"/>
      <c r="D141" s="593"/>
      <c r="E141" s="593"/>
      <c r="F141" s="593"/>
      <c r="G141" s="593"/>
      <c r="H141" s="593"/>
      <c r="I141" s="592"/>
      <c r="J141" s="592"/>
      <c r="K141" s="593"/>
      <c r="L141" s="593"/>
      <c r="M141" s="593"/>
      <c r="N141" s="594"/>
      <c r="O141"/>
      <c r="P141"/>
      <c r="Q141"/>
      <c r="R141" s="58"/>
      <c r="S141" s="57"/>
      <c r="T141" s="597"/>
      <c r="U141" s="598"/>
      <c r="V141" s="598"/>
      <c r="W141" s="598"/>
      <c r="X141" s="598"/>
      <c r="Y141" s="598"/>
      <c r="Z141" s="597"/>
      <c r="AA141" s="597"/>
      <c r="AB141" s="598"/>
      <c r="AC141" s="598"/>
      <c r="AD141" s="598"/>
      <c r="AE141" s="597"/>
      <c r="AG141" s="6"/>
      <c r="AH141" s="4"/>
      <c r="AI141" s="4"/>
      <c r="AJ141" s="4"/>
      <c r="AK141" s="4"/>
      <c r="AL141" s="4"/>
      <c r="AM141" s="4"/>
      <c r="AN141" s="4"/>
      <c r="AO141" s="4"/>
      <c r="AP141" s="4"/>
      <c r="AQ141" s="4"/>
      <c r="AR141" s="4"/>
    </row>
    <row r="142" spans="1:44" ht="15.75">
      <c r="A142" s="192"/>
      <c r="B142" s="172"/>
      <c r="C142" s="180"/>
      <c r="D142" s="181"/>
      <c r="E142" s="181"/>
      <c r="F142" s="181"/>
      <c r="G142" s="181"/>
      <c r="H142" s="181"/>
      <c r="I142" s="180"/>
      <c r="J142" s="180"/>
      <c r="K142" s="181"/>
      <c r="L142" s="181"/>
      <c r="M142" s="181"/>
      <c r="N142" s="182"/>
      <c r="O142"/>
      <c r="P142"/>
      <c r="Q142"/>
      <c r="R142" s="57"/>
      <c r="T142" s="595"/>
      <c r="U142" s="596"/>
      <c r="V142" s="596"/>
      <c r="W142" s="596"/>
      <c r="X142" s="596"/>
      <c r="Y142" s="596"/>
      <c r="Z142" s="595"/>
      <c r="AA142" s="595"/>
      <c r="AB142" s="596"/>
      <c r="AC142" s="596"/>
      <c r="AD142" s="596"/>
      <c r="AE142" s="595"/>
      <c r="AG142" s="6"/>
      <c r="AH142" s="4"/>
      <c r="AI142" s="4"/>
      <c r="AJ142" s="4"/>
      <c r="AK142" s="4"/>
      <c r="AL142" s="4"/>
      <c r="AM142" s="4"/>
      <c r="AN142" s="4"/>
      <c r="AO142" s="4"/>
      <c r="AP142" s="4"/>
      <c r="AQ142" s="4"/>
      <c r="AR142" s="4"/>
    </row>
    <row r="143" spans="1:44" ht="15.75">
      <c r="A143" s="192"/>
      <c r="B143" s="591"/>
      <c r="C143" s="592"/>
      <c r="D143" s="593"/>
      <c r="E143" s="593"/>
      <c r="F143" s="593"/>
      <c r="G143" s="593"/>
      <c r="H143" s="593"/>
      <c r="I143" s="592"/>
      <c r="J143" s="592"/>
      <c r="K143" s="593"/>
      <c r="L143" s="593"/>
      <c r="M143" s="593"/>
      <c r="N143" s="594"/>
      <c r="O143"/>
      <c r="P143"/>
      <c r="Q143"/>
      <c r="R143" s="57"/>
      <c r="T143" s="597"/>
      <c r="U143" s="598"/>
      <c r="V143" s="598"/>
      <c r="W143" s="598"/>
      <c r="X143" s="598"/>
      <c r="Y143" s="598"/>
      <c r="Z143" s="597"/>
      <c r="AA143" s="597"/>
      <c r="AB143" s="598"/>
      <c r="AC143" s="598"/>
      <c r="AD143" s="598"/>
      <c r="AE143" s="597"/>
      <c r="AG143" s="6"/>
      <c r="AH143" s="4"/>
      <c r="AI143" s="4"/>
      <c r="AJ143" s="4"/>
      <c r="AK143" s="4"/>
      <c r="AL143" s="4"/>
      <c r="AM143" s="4"/>
      <c r="AN143" s="4"/>
      <c r="AO143" s="4"/>
      <c r="AP143" s="4"/>
      <c r="AQ143" s="4"/>
      <c r="AR143" s="4"/>
    </row>
    <row r="144" spans="1:44" ht="15.75">
      <c r="A144" s="192"/>
      <c r="B144" s="172"/>
      <c r="C144" s="180"/>
      <c r="D144" s="181"/>
      <c r="E144" s="181"/>
      <c r="F144" s="181"/>
      <c r="G144" s="181"/>
      <c r="H144" s="181"/>
      <c r="I144" s="180"/>
      <c r="J144" s="180"/>
      <c r="K144" s="181"/>
      <c r="L144" s="181"/>
      <c r="M144" s="181"/>
      <c r="N144" s="182"/>
      <c r="O144"/>
      <c r="P144"/>
      <c r="Q144"/>
      <c r="R144" s="57"/>
      <c r="T144" s="595"/>
      <c r="U144" s="596"/>
      <c r="V144" s="596"/>
      <c r="W144" s="596"/>
      <c r="X144" s="596"/>
      <c r="Y144" s="596"/>
      <c r="Z144" s="595"/>
      <c r="AA144" s="595"/>
      <c r="AB144" s="596"/>
      <c r="AC144" s="596"/>
      <c r="AD144" s="596"/>
      <c r="AE144" s="595"/>
      <c r="AG144" s="6"/>
      <c r="AH144" s="4"/>
      <c r="AI144" s="4"/>
      <c r="AJ144" s="4"/>
      <c r="AK144" s="4"/>
      <c r="AL144" s="4"/>
      <c r="AM144" s="4"/>
      <c r="AN144" s="4"/>
      <c r="AO144" s="4"/>
      <c r="AP144" s="4"/>
      <c r="AQ144" s="4"/>
      <c r="AR144" s="4"/>
    </row>
    <row r="145" spans="1:44" ht="15.75">
      <c r="A145" s="192"/>
      <c r="B145" s="591"/>
      <c r="C145" s="592"/>
      <c r="D145" s="593"/>
      <c r="E145" s="593"/>
      <c r="F145" s="593"/>
      <c r="G145" s="593"/>
      <c r="H145" s="593"/>
      <c r="I145" s="592"/>
      <c r="J145" s="592"/>
      <c r="K145" s="593"/>
      <c r="L145" s="593"/>
      <c r="M145" s="593"/>
      <c r="N145" s="594"/>
      <c r="O145"/>
      <c r="P145"/>
      <c r="Q145"/>
      <c r="R145" s="57"/>
      <c r="T145" s="597"/>
      <c r="U145" s="598"/>
      <c r="V145" s="598"/>
      <c r="W145" s="598"/>
      <c r="X145" s="598"/>
      <c r="Y145" s="598"/>
      <c r="Z145" s="597"/>
      <c r="AA145" s="597"/>
      <c r="AB145" s="598"/>
      <c r="AC145" s="598"/>
      <c r="AD145" s="598"/>
      <c r="AE145" s="597"/>
      <c r="AG145" s="6"/>
      <c r="AH145" s="4"/>
      <c r="AI145" s="4"/>
      <c r="AJ145" s="4"/>
      <c r="AK145" s="4"/>
      <c r="AL145" s="4"/>
      <c r="AM145" s="4"/>
      <c r="AN145" s="4"/>
      <c r="AO145" s="4"/>
      <c r="AP145" s="4"/>
      <c r="AQ145" s="4"/>
      <c r="AR145" s="4"/>
    </row>
    <row r="146" spans="1:44" ht="15.75">
      <c r="A146" s="192"/>
      <c r="B146" s="172"/>
      <c r="C146" s="180"/>
      <c r="D146" s="181"/>
      <c r="E146" s="181"/>
      <c r="F146" s="181"/>
      <c r="G146" s="181"/>
      <c r="H146" s="181"/>
      <c r="I146" s="180"/>
      <c r="J146" s="180"/>
      <c r="K146" s="181"/>
      <c r="L146" s="181"/>
      <c r="M146" s="181"/>
      <c r="N146" s="182"/>
      <c r="O146"/>
      <c r="P146"/>
      <c r="Q146"/>
      <c r="R146" s="57"/>
      <c r="T146" s="595"/>
      <c r="U146" s="596"/>
      <c r="V146" s="596"/>
      <c r="W146" s="596"/>
      <c r="X146" s="596"/>
      <c r="Y146" s="596"/>
      <c r="Z146" s="595"/>
      <c r="AA146" s="595"/>
      <c r="AB146" s="596"/>
      <c r="AC146" s="596"/>
      <c r="AD146" s="596"/>
      <c r="AE146" s="595"/>
      <c r="AG146" s="6"/>
      <c r="AH146" s="4"/>
      <c r="AI146" s="4"/>
      <c r="AJ146" s="4"/>
      <c r="AK146" s="4"/>
      <c r="AL146" s="4"/>
      <c r="AM146" s="4"/>
      <c r="AN146" s="4"/>
      <c r="AO146" s="4"/>
      <c r="AP146" s="4"/>
      <c r="AQ146" s="4"/>
      <c r="AR146" s="4"/>
    </row>
    <row r="147" spans="1:44" ht="15.75">
      <c r="A147" s="192"/>
      <c r="B147" s="591"/>
      <c r="C147" s="592"/>
      <c r="D147" s="593"/>
      <c r="E147" s="593"/>
      <c r="F147" s="593"/>
      <c r="G147" s="593"/>
      <c r="H147" s="593"/>
      <c r="I147" s="592"/>
      <c r="J147" s="592"/>
      <c r="K147" s="593"/>
      <c r="L147" s="593"/>
      <c r="M147" s="593"/>
      <c r="N147" s="594"/>
      <c r="O147"/>
      <c r="P147"/>
      <c r="Q147"/>
      <c r="R147" s="57"/>
      <c r="T147" s="597"/>
      <c r="U147" s="598"/>
      <c r="V147" s="598"/>
      <c r="W147" s="598"/>
      <c r="X147" s="598"/>
      <c r="Y147" s="598"/>
      <c r="Z147" s="597"/>
      <c r="AA147" s="597"/>
      <c r="AB147" s="598"/>
      <c r="AC147" s="598"/>
      <c r="AD147" s="598"/>
      <c r="AE147" s="597"/>
      <c r="AG147" s="6"/>
      <c r="AH147" s="4"/>
      <c r="AI147" s="4"/>
      <c r="AJ147" s="4"/>
      <c r="AK147" s="4"/>
      <c r="AL147" s="4"/>
      <c r="AM147" s="4"/>
      <c r="AN147" s="4"/>
      <c r="AO147" s="4"/>
      <c r="AP147" s="4"/>
      <c r="AQ147" s="4"/>
      <c r="AR147" s="4"/>
    </row>
    <row r="148" spans="1:44" ht="15.75">
      <c r="A148" s="192"/>
      <c r="B148" s="172"/>
      <c r="C148" s="180"/>
      <c r="D148" s="181"/>
      <c r="E148" s="181"/>
      <c r="F148" s="181"/>
      <c r="G148" s="181"/>
      <c r="H148" s="181"/>
      <c r="I148" s="180"/>
      <c r="J148" s="180"/>
      <c r="K148" s="181"/>
      <c r="L148" s="181"/>
      <c r="M148" s="181"/>
      <c r="N148" s="182"/>
      <c r="O148"/>
      <c r="P148"/>
      <c r="Q148"/>
      <c r="R148" s="57"/>
      <c r="T148" s="595"/>
      <c r="U148" s="596"/>
      <c r="V148" s="596"/>
      <c r="W148" s="596"/>
      <c r="X148" s="596"/>
      <c r="Y148" s="596"/>
      <c r="Z148" s="595"/>
      <c r="AA148" s="595"/>
      <c r="AB148" s="596"/>
      <c r="AC148" s="596"/>
      <c r="AD148" s="596"/>
      <c r="AE148" s="595"/>
      <c r="AG148" s="5"/>
      <c r="AH148" s="5"/>
      <c r="AI148" s="5"/>
      <c r="AJ148" s="5"/>
      <c r="AK148" s="5"/>
      <c r="AL148" s="5"/>
      <c r="AM148" s="5"/>
      <c r="AN148" s="5"/>
      <c r="AO148" s="5"/>
      <c r="AP148" s="5"/>
      <c r="AQ148" s="5"/>
      <c r="AR148" s="5"/>
    </row>
    <row r="149" spans="1:44" ht="15.75">
      <c r="A149" s="192"/>
      <c r="B149" s="591"/>
      <c r="C149" s="592"/>
      <c r="D149" s="593"/>
      <c r="E149" s="593"/>
      <c r="F149" s="593"/>
      <c r="G149" s="593"/>
      <c r="H149" s="593"/>
      <c r="I149" s="592"/>
      <c r="J149" s="592"/>
      <c r="K149" s="593"/>
      <c r="L149" s="593"/>
      <c r="M149" s="593"/>
      <c r="N149" s="594"/>
      <c r="O149"/>
      <c r="P149"/>
      <c r="Q149"/>
      <c r="R149" s="57"/>
      <c r="T149" s="597"/>
      <c r="U149" s="598"/>
      <c r="V149" s="598"/>
      <c r="W149" s="598"/>
      <c r="X149" s="598"/>
      <c r="Y149" s="598"/>
      <c r="Z149" s="597"/>
      <c r="AA149" s="597"/>
      <c r="AB149" s="598"/>
      <c r="AC149" s="598"/>
      <c r="AD149" s="598"/>
      <c r="AE149" s="597"/>
      <c r="AG149" s="5"/>
      <c r="AH149" s="5"/>
      <c r="AI149" s="5"/>
      <c r="AJ149" s="5"/>
      <c r="AK149" s="5"/>
      <c r="AL149" s="5"/>
      <c r="AM149" s="5"/>
      <c r="AN149" s="5"/>
      <c r="AO149" s="5"/>
      <c r="AP149" s="5"/>
      <c r="AQ149" s="5"/>
      <c r="AR149" s="5"/>
    </row>
    <row r="150" spans="1:44" ht="15.75">
      <c r="A150" s="192"/>
      <c r="B150" s="172"/>
      <c r="C150" s="180"/>
      <c r="D150" s="181"/>
      <c r="E150" s="181"/>
      <c r="F150" s="181"/>
      <c r="G150" s="181"/>
      <c r="H150" s="181"/>
      <c r="I150" s="180"/>
      <c r="J150" s="180"/>
      <c r="K150" s="181"/>
      <c r="L150" s="181"/>
      <c r="M150" s="181"/>
      <c r="N150" s="182"/>
      <c r="O150"/>
      <c r="P150"/>
      <c r="Q150"/>
      <c r="R150" s="57"/>
      <c r="T150" s="595"/>
      <c r="U150" s="596"/>
      <c r="V150" s="596"/>
      <c r="W150" s="596"/>
      <c r="X150" s="596"/>
      <c r="Y150" s="596"/>
      <c r="Z150" s="595"/>
      <c r="AA150" s="595"/>
      <c r="AB150" s="596"/>
      <c r="AC150" s="596"/>
      <c r="AD150" s="596"/>
      <c r="AE150" s="595"/>
      <c r="AG150" s="6"/>
      <c r="AH150" s="4"/>
      <c r="AI150" s="4"/>
      <c r="AJ150" s="4"/>
      <c r="AK150" s="4"/>
      <c r="AL150" s="4"/>
      <c r="AM150" s="4"/>
      <c r="AN150" s="4"/>
      <c r="AO150" s="4"/>
      <c r="AP150" s="4"/>
      <c r="AQ150" s="4"/>
      <c r="AR150" s="4"/>
    </row>
    <row r="151" spans="1:44" ht="15.75">
      <c r="A151" s="192"/>
      <c r="B151" s="591"/>
      <c r="C151" s="592"/>
      <c r="D151" s="593"/>
      <c r="E151" s="593"/>
      <c r="F151" s="593"/>
      <c r="G151" s="593"/>
      <c r="H151" s="593"/>
      <c r="I151" s="592"/>
      <c r="J151" s="592"/>
      <c r="K151" s="593"/>
      <c r="L151" s="593"/>
      <c r="M151" s="593"/>
      <c r="N151" s="594"/>
      <c r="O151"/>
      <c r="P151"/>
      <c r="Q151"/>
      <c r="R151" s="57"/>
      <c r="T151" s="597"/>
      <c r="U151" s="598"/>
      <c r="V151" s="598"/>
      <c r="W151" s="598"/>
      <c r="X151" s="598"/>
      <c r="Y151" s="598"/>
      <c r="Z151" s="597"/>
      <c r="AA151" s="597"/>
      <c r="AB151" s="598"/>
      <c r="AC151" s="598"/>
      <c r="AD151" s="598"/>
      <c r="AE151" s="597"/>
      <c r="AG151" s="6"/>
      <c r="AH151" s="4"/>
      <c r="AI151" s="4"/>
      <c r="AJ151" s="4"/>
      <c r="AK151" s="4"/>
      <c r="AL151" s="4"/>
      <c r="AM151" s="4"/>
      <c r="AN151" s="4"/>
      <c r="AO151" s="4"/>
      <c r="AP151" s="4"/>
      <c r="AQ151" s="4"/>
      <c r="AR151" s="4"/>
    </row>
    <row r="152" spans="1:44" ht="15.75">
      <c r="A152" s="192"/>
      <c r="B152" s="172"/>
      <c r="C152" s="180"/>
      <c r="D152" s="181"/>
      <c r="E152" s="181"/>
      <c r="F152" s="181"/>
      <c r="G152" s="181"/>
      <c r="H152" s="181"/>
      <c r="I152" s="180"/>
      <c r="J152" s="180"/>
      <c r="K152" s="181"/>
      <c r="L152" s="181"/>
      <c r="M152" s="181"/>
      <c r="N152" s="182"/>
      <c r="O152"/>
      <c r="P152"/>
      <c r="Q152"/>
      <c r="R152" s="57"/>
      <c r="T152" s="595"/>
      <c r="U152" s="596"/>
      <c r="V152" s="596"/>
      <c r="W152" s="596"/>
      <c r="X152" s="596"/>
      <c r="Y152" s="596"/>
      <c r="Z152" s="595"/>
      <c r="AA152" s="595"/>
      <c r="AB152" s="596"/>
      <c r="AC152" s="596"/>
      <c r="AD152" s="596"/>
      <c r="AE152" s="595"/>
      <c r="AG152" s="6"/>
      <c r="AH152" s="4"/>
      <c r="AI152" s="4"/>
      <c r="AJ152" s="4"/>
      <c r="AK152" s="4"/>
      <c r="AL152" s="4"/>
      <c r="AM152" s="4"/>
      <c r="AN152" s="4"/>
      <c r="AO152" s="4"/>
      <c r="AP152" s="4"/>
      <c r="AQ152" s="4"/>
      <c r="AR152" s="4"/>
    </row>
    <row r="153" spans="1:44" ht="15.75">
      <c r="A153" s="192"/>
      <c r="B153" s="591"/>
      <c r="C153" s="592"/>
      <c r="D153" s="593"/>
      <c r="E153" s="593"/>
      <c r="F153" s="593"/>
      <c r="G153" s="593"/>
      <c r="H153" s="593"/>
      <c r="I153" s="592"/>
      <c r="J153" s="592"/>
      <c r="K153" s="593"/>
      <c r="L153" s="593"/>
      <c r="M153" s="593"/>
      <c r="N153" s="594"/>
      <c r="O153"/>
      <c r="P153"/>
      <c r="Q153"/>
      <c r="R153" s="57"/>
      <c r="T153" s="597"/>
      <c r="U153" s="598"/>
      <c r="V153" s="598"/>
      <c r="W153" s="598"/>
      <c r="X153" s="598"/>
      <c r="Y153" s="598"/>
      <c r="Z153" s="597"/>
      <c r="AA153" s="597"/>
      <c r="AB153" s="598"/>
      <c r="AC153" s="598"/>
      <c r="AD153" s="598"/>
      <c r="AE153" s="597"/>
      <c r="AG153" s="6"/>
      <c r="AH153" s="4"/>
      <c r="AI153" s="4"/>
      <c r="AJ153" s="4"/>
      <c r="AK153" s="4"/>
      <c r="AL153" s="4"/>
      <c r="AM153" s="4"/>
      <c r="AN153" s="4"/>
      <c r="AO153" s="4"/>
      <c r="AP153" s="4"/>
      <c r="AQ153" s="4"/>
      <c r="AR153" s="4"/>
    </row>
    <row r="154" spans="1:44" ht="15.75">
      <c r="A154" s="192"/>
      <c r="B154" s="172"/>
      <c r="C154" s="180"/>
      <c r="D154" s="181"/>
      <c r="E154" s="181"/>
      <c r="F154" s="181"/>
      <c r="G154" s="181"/>
      <c r="H154" s="181"/>
      <c r="I154" s="180"/>
      <c r="J154" s="180"/>
      <c r="K154" s="181"/>
      <c r="L154" s="181"/>
      <c r="M154" s="181"/>
      <c r="N154" s="182"/>
      <c r="O154"/>
      <c r="P154"/>
      <c r="Q154"/>
      <c r="R154" s="57"/>
      <c r="T154" s="595"/>
      <c r="U154" s="596"/>
      <c r="V154" s="596"/>
      <c r="W154" s="596"/>
      <c r="X154" s="596"/>
      <c r="Y154" s="596"/>
      <c r="Z154" s="595"/>
      <c r="AA154" s="595"/>
      <c r="AB154" s="596"/>
      <c r="AC154" s="596"/>
      <c r="AD154" s="596"/>
      <c r="AE154" s="595"/>
      <c r="AG154" s="6"/>
      <c r="AH154" s="4"/>
      <c r="AI154" s="4"/>
      <c r="AJ154" s="4"/>
      <c r="AK154" s="4"/>
      <c r="AL154" s="4"/>
      <c r="AM154" s="4"/>
      <c r="AN154" s="4"/>
      <c r="AO154" s="4"/>
      <c r="AP154" s="4"/>
      <c r="AQ154" s="4"/>
      <c r="AR154" s="4"/>
    </row>
    <row r="155" spans="1:44" ht="15.75">
      <c r="A155" s="192"/>
      <c r="B155" s="591"/>
      <c r="C155" s="592"/>
      <c r="D155" s="593"/>
      <c r="E155" s="593"/>
      <c r="F155" s="593"/>
      <c r="G155" s="593"/>
      <c r="H155" s="593"/>
      <c r="I155" s="592"/>
      <c r="J155" s="592"/>
      <c r="K155" s="593"/>
      <c r="L155" s="593"/>
      <c r="M155" s="593"/>
      <c r="N155" s="594"/>
      <c r="O155"/>
      <c r="P155"/>
      <c r="Q155"/>
      <c r="R155" s="57"/>
      <c r="T155" s="597"/>
      <c r="U155" s="598"/>
      <c r="V155" s="598"/>
      <c r="W155" s="598"/>
      <c r="X155" s="598"/>
      <c r="Y155" s="598"/>
      <c r="Z155" s="597"/>
      <c r="AA155" s="597"/>
      <c r="AB155" s="598"/>
      <c r="AC155" s="598"/>
      <c r="AD155" s="598"/>
      <c r="AE155" s="597"/>
      <c r="AG155" s="6"/>
      <c r="AH155" s="4"/>
      <c r="AI155" s="4"/>
      <c r="AJ155" s="4"/>
      <c r="AK155" s="4"/>
      <c r="AL155" s="4"/>
      <c r="AM155" s="4"/>
      <c r="AN155" s="4"/>
      <c r="AO155" s="4"/>
      <c r="AP155" s="4"/>
      <c r="AQ155" s="4"/>
      <c r="AR155" s="4"/>
    </row>
    <row r="156" spans="1:44" ht="15.75">
      <c r="A156" s="192"/>
      <c r="B156" s="172"/>
      <c r="C156" s="180"/>
      <c r="D156" s="181"/>
      <c r="E156" s="181"/>
      <c r="F156" s="181"/>
      <c r="G156" s="181"/>
      <c r="H156" s="181"/>
      <c r="I156" s="180"/>
      <c r="J156" s="180"/>
      <c r="K156" s="181"/>
      <c r="L156" s="181"/>
      <c r="M156" s="181"/>
      <c r="N156" s="182"/>
      <c r="O156"/>
      <c r="P156"/>
      <c r="Q156"/>
      <c r="R156" s="57"/>
      <c r="T156" s="595"/>
      <c r="U156" s="596"/>
      <c r="V156" s="596"/>
      <c r="W156" s="596"/>
      <c r="X156" s="596"/>
      <c r="Y156" s="596"/>
      <c r="Z156" s="595"/>
      <c r="AA156" s="595"/>
      <c r="AB156" s="596"/>
      <c r="AC156" s="596"/>
      <c r="AD156" s="596"/>
      <c r="AE156" s="595"/>
      <c r="AG156" s="5"/>
      <c r="AH156" s="5"/>
      <c r="AI156" s="5"/>
      <c r="AJ156" s="5"/>
      <c r="AK156" s="5"/>
      <c r="AL156" s="5"/>
      <c r="AM156" s="5"/>
      <c r="AN156" s="5"/>
      <c r="AO156" s="5"/>
      <c r="AP156" s="5"/>
      <c r="AQ156" s="5"/>
      <c r="AR156" s="5"/>
    </row>
    <row r="157" spans="1:44" ht="15.75">
      <c r="A157" s="192"/>
      <c r="B157" s="591"/>
      <c r="C157" s="592"/>
      <c r="D157" s="593"/>
      <c r="E157" s="593"/>
      <c r="F157" s="593"/>
      <c r="G157" s="593"/>
      <c r="H157" s="593"/>
      <c r="I157" s="592"/>
      <c r="J157" s="592"/>
      <c r="K157" s="593"/>
      <c r="L157" s="593"/>
      <c r="M157" s="593"/>
      <c r="N157" s="594"/>
      <c r="O157"/>
      <c r="P157"/>
      <c r="Q157"/>
      <c r="R157" s="57"/>
      <c r="T157" s="597"/>
      <c r="U157" s="598"/>
      <c r="V157" s="598"/>
      <c r="W157" s="598"/>
      <c r="X157" s="598"/>
      <c r="Y157" s="598"/>
      <c r="Z157" s="597"/>
      <c r="AA157" s="597"/>
      <c r="AB157" s="598"/>
      <c r="AC157" s="598"/>
      <c r="AD157" s="598"/>
      <c r="AE157" s="597"/>
      <c r="AG157" s="6"/>
      <c r="AH157" s="4"/>
      <c r="AI157" s="4"/>
      <c r="AJ157" s="4"/>
      <c r="AK157" s="4"/>
      <c r="AL157" s="4"/>
      <c r="AM157" s="4"/>
      <c r="AN157" s="4"/>
      <c r="AO157" s="4"/>
      <c r="AP157" s="4"/>
      <c r="AQ157" s="4"/>
      <c r="AR157" s="4"/>
    </row>
    <row r="158" spans="1:44" ht="15.75">
      <c r="A158" s="192"/>
      <c r="B158" s="172"/>
      <c r="C158" s="180"/>
      <c r="D158" s="181"/>
      <c r="E158" s="181"/>
      <c r="F158" s="181"/>
      <c r="G158" s="181"/>
      <c r="H158" s="181"/>
      <c r="I158" s="180"/>
      <c r="J158" s="180"/>
      <c r="K158" s="181"/>
      <c r="L158" s="181"/>
      <c r="M158" s="181"/>
      <c r="N158" s="182"/>
      <c r="O158"/>
      <c r="P158"/>
      <c r="Q158"/>
      <c r="T158" s="595"/>
      <c r="U158" s="596"/>
      <c r="V158" s="596"/>
      <c r="W158" s="596"/>
      <c r="X158" s="596"/>
      <c r="Y158" s="596"/>
      <c r="Z158" s="595"/>
      <c r="AA158" s="595"/>
      <c r="AB158" s="596"/>
      <c r="AC158" s="596"/>
      <c r="AD158" s="596"/>
      <c r="AE158" s="595"/>
      <c r="AG158" s="6"/>
      <c r="AH158" s="4"/>
      <c r="AI158" s="4"/>
      <c r="AJ158" s="4"/>
      <c r="AK158" s="4"/>
      <c r="AL158" s="4"/>
      <c r="AM158" s="4"/>
      <c r="AN158" s="4"/>
      <c r="AO158" s="4"/>
      <c r="AP158" s="4"/>
      <c r="AQ158" s="4"/>
      <c r="AR158" s="4"/>
    </row>
    <row r="159" spans="1:44" ht="15.75">
      <c r="A159" s="207"/>
      <c r="B159" s="591"/>
      <c r="C159" s="592"/>
      <c r="D159" s="593"/>
      <c r="E159" s="593"/>
      <c r="F159" s="593"/>
      <c r="G159" s="593"/>
      <c r="H159" s="593"/>
      <c r="I159" s="592"/>
      <c r="J159" s="592"/>
      <c r="K159" s="593"/>
      <c r="L159" s="593"/>
      <c r="M159" s="593"/>
      <c r="N159" s="594"/>
      <c r="O159"/>
      <c r="P159"/>
      <c r="Q159"/>
      <c r="T159" s="597"/>
      <c r="U159" s="598"/>
      <c r="V159" s="598"/>
      <c r="W159" s="598"/>
      <c r="X159" s="598"/>
      <c r="Y159" s="598"/>
      <c r="Z159" s="597"/>
      <c r="AA159" s="597"/>
      <c r="AB159" s="598"/>
      <c r="AC159" s="598"/>
      <c r="AD159" s="598"/>
      <c r="AE159" s="597"/>
      <c r="AG159" s="6"/>
      <c r="AH159" s="4"/>
      <c r="AI159" s="4"/>
      <c r="AJ159" s="4"/>
      <c r="AK159" s="4"/>
      <c r="AL159" s="4"/>
      <c r="AM159" s="4"/>
      <c r="AN159" s="4"/>
      <c r="AO159" s="4"/>
      <c r="AP159" s="4"/>
      <c r="AQ159" s="4"/>
      <c r="AR159" s="4"/>
    </row>
    <row r="160" spans="1:44" ht="15.75">
      <c r="A160" s="191"/>
      <c r="B160" s="172"/>
      <c r="C160" s="180"/>
      <c r="D160" s="181"/>
      <c r="E160" s="181"/>
      <c r="F160" s="181"/>
      <c r="G160" s="181"/>
      <c r="H160" s="181"/>
      <c r="I160" s="180"/>
      <c r="J160" s="180"/>
      <c r="K160" s="181"/>
      <c r="L160" s="181"/>
      <c r="M160" s="181"/>
      <c r="N160" s="182"/>
      <c r="O160"/>
      <c r="P160"/>
      <c r="Q160"/>
      <c r="T160" s="595"/>
      <c r="U160" s="596"/>
      <c r="V160" s="596"/>
      <c r="W160" s="596"/>
      <c r="X160" s="596"/>
      <c r="Y160" s="596"/>
      <c r="Z160" s="595"/>
      <c r="AA160" s="595"/>
      <c r="AB160" s="596"/>
      <c r="AC160" s="596"/>
      <c r="AD160" s="596"/>
      <c r="AE160" s="595"/>
      <c r="AG160" s="599"/>
      <c r="AH160" s="599"/>
      <c r="AI160" s="599"/>
      <c r="AJ160" s="599"/>
      <c r="AK160" s="599"/>
      <c r="AL160" s="599"/>
      <c r="AM160" s="599"/>
      <c r="AN160" s="599"/>
      <c r="AO160" s="599"/>
      <c r="AP160" s="599"/>
      <c r="AQ160" s="599"/>
      <c r="AR160" s="599"/>
    </row>
    <row r="161" spans="1:44" ht="15.75">
      <c r="A161" s="192"/>
      <c r="B161" s="591"/>
      <c r="C161" s="592"/>
      <c r="D161" s="593"/>
      <c r="E161" s="593"/>
      <c r="F161" s="593"/>
      <c r="G161" s="593"/>
      <c r="H161" s="593"/>
      <c r="I161" s="592"/>
      <c r="J161" s="592"/>
      <c r="K161" s="593"/>
      <c r="L161" s="593"/>
      <c r="M161" s="593"/>
      <c r="N161" s="594"/>
      <c r="O161"/>
      <c r="P161"/>
      <c r="Q161"/>
      <c r="T161" s="597"/>
      <c r="U161" s="598"/>
      <c r="V161" s="598"/>
      <c r="W161" s="598"/>
      <c r="X161" s="598"/>
      <c r="Y161" s="598"/>
      <c r="Z161" s="597"/>
      <c r="AA161" s="597"/>
      <c r="AB161" s="598"/>
      <c r="AC161" s="598"/>
      <c r="AD161" s="598"/>
      <c r="AE161" s="597"/>
      <c r="AG161" s="599"/>
      <c r="AH161" s="599"/>
      <c r="AI161" s="599"/>
      <c r="AJ161" s="599"/>
      <c r="AK161" s="599"/>
      <c r="AL161" s="599"/>
      <c r="AM161" s="599"/>
      <c r="AN161" s="599"/>
      <c r="AO161" s="599"/>
      <c r="AP161" s="599"/>
      <c r="AQ161" s="599"/>
      <c r="AR161" s="599"/>
    </row>
    <row r="162" spans="1:44" ht="15.75">
      <c r="A162" s="192"/>
      <c r="B162" s="172"/>
      <c r="C162" s="180"/>
      <c r="D162" s="181"/>
      <c r="E162" s="181"/>
      <c r="F162" s="181"/>
      <c r="G162" s="181"/>
      <c r="H162" s="181"/>
      <c r="I162" s="180"/>
      <c r="J162" s="180"/>
      <c r="K162" s="181"/>
      <c r="L162" s="181"/>
      <c r="M162" s="181"/>
      <c r="N162" s="182"/>
      <c r="O162"/>
      <c r="P162"/>
      <c r="Q162"/>
      <c r="T162" s="595"/>
      <c r="U162" s="596"/>
      <c r="V162" s="596"/>
      <c r="W162" s="596"/>
      <c r="X162" s="596"/>
      <c r="Y162" s="596"/>
      <c r="Z162" s="595"/>
      <c r="AA162" s="595"/>
      <c r="AB162" s="596"/>
      <c r="AC162" s="596"/>
      <c r="AD162" s="596"/>
      <c r="AE162" s="595"/>
      <c r="AG162" s="5"/>
      <c r="AH162" s="5"/>
      <c r="AI162" s="5"/>
      <c r="AJ162" s="5"/>
      <c r="AK162" s="5"/>
      <c r="AL162" s="5"/>
      <c r="AM162" s="5"/>
      <c r="AN162" s="5"/>
      <c r="AO162" s="5"/>
      <c r="AP162" s="5"/>
      <c r="AQ162" s="5"/>
      <c r="AR162" s="5"/>
    </row>
    <row r="163" spans="1:44" ht="15.75">
      <c r="A163" s="192"/>
      <c r="B163" s="591"/>
      <c r="C163" s="592"/>
      <c r="D163" s="593"/>
      <c r="E163" s="593"/>
      <c r="F163" s="593"/>
      <c r="G163" s="593"/>
      <c r="H163" s="593"/>
      <c r="I163" s="592"/>
      <c r="J163" s="592"/>
      <c r="K163" s="593"/>
      <c r="L163" s="593"/>
      <c r="M163" s="593"/>
      <c r="N163" s="594"/>
      <c r="O163"/>
      <c r="P163"/>
      <c r="Q163"/>
      <c r="T163" s="597"/>
      <c r="U163" s="598"/>
      <c r="V163" s="598"/>
      <c r="W163" s="598"/>
      <c r="X163" s="598"/>
      <c r="Y163" s="598"/>
      <c r="Z163" s="597"/>
      <c r="AA163" s="597"/>
      <c r="AB163" s="598"/>
      <c r="AC163" s="598"/>
      <c r="AD163" s="598"/>
      <c r="AE163" s="597"/>
      <c r="AG163" s="6"/>
      <c r="AH163" s="4"/>
      <c r="AI163" s="4"/>
      <c r="AJ163" s="4"/>
      <c r="AK163" s="4"/>
      <c r="AL163" s="4"/>
      <c r="AM163" s="4"/>
      <c r="AN163" s="4"/>
      <c r="AO163" s="4"/>
      <c r="AP163" s="4"/>
      <c r="AQ163" s="4"/>
      <c r="AR163" s="4"/>
    </row>
    <row r="164" spans="1:44" ht="15.75">
      <c r="A164" s="192"/>
      <c r="B164" s="172"/>
      <c r="C164" s="180"/>
      <c r="D164" s="181"/>
      <c r="E164" s="181"/>
      <c r="F164" s="181"/>
      <c r="G164" s="181"/>
      <c r="H164" s="181"/>
      <c r="I164" s="180"/>
      <c r="J164" s="180"/>
      <c r="K164" s="181"/>
      <c r="L164" s="181"/>
      <c r="M164" s="181"/>
      <c r="N164" s="182"/>
      <c r="O164"/>
      <c r="P164"/>
      <c r="Q164"/>
      <c r="T164" s="595"/>
      <c r="U164" s="596"/>
      <c r="V164" s="596"/>
      <c r="W164" s="596"/>
      <c r="X164" s="596"/>
      <c r="Y164" s="596"/>
      <c r="Z164" s="595"/>
      <c r="AA164" s="595"/>
      <c r="AB164" s="596"/>
      <c r="AC164" s="596"/>
      <c r="AD164" s="596"/>
      <c r="AE164" s="595"/>
      <c r="AG164" s="6"/>
      <c r="AH164" s="4"/>
      <c r="AI164" s="4"/>
      <c r="AJ164" s="4"/>
      <c r="AK164" s="4"/>
      <c r="AL164" s="4"/>
      <c r="AM164" s="4"/>
      <c r="AN164" s="4"/>
      <c r="AO164" s="4"/>
      <c r="AP164" s="4"/>
      <c r="AQ164" s="4"/>
      <c r="AR164" s="4"/>
    </row>
    <row r="165" spans="1:44" ht="15.75">
      <c r="A165" s="192"/>
      <c r="B165" s="591"/>
      <c r="C165" s="592"/>
      <c r="D165" s="593"/>
      <c r="E165" s="593"/>
      <c r="F165" s="593"/>
      <c r="G165" s="593"/>
      <c r="H165" s="593"/>
      <c r="I165" s="592"/>
      <c r="J165" s="592"/>
      <c r="K165" s="593"/>
      <c r="L165" s="593"/>
      <c r="M165" s="593"/>
      <c r="N165" s="594"/>
      <c r="O165"/>
      <c r="P165"/>
      <c r="Q165"/>
      <c r="T165" s="597"/>
      <c r="U165" s="598"/>
      <c r="V165" s="598"/>
      <c r="W165" s="598"/>
      <c r="X165" s="598"/>
      <c r="Y165" s="598"/>
      <c r="Z165" s="597"/>
      <c r="AA165" s="597"/>
      <c r="AB165" s="598"/>
      <c r="AC165" s="598"/>
      <c r="AD165" s="598"/>
      <c r="AE165" s="597"/>
      <c r="AG165" s="6"/>
      <c r="AH165" s="4"/>
      <c r="AI165" s="4"/>
      <c r="AJ165" s="4"/>
      <c r="AK165" s="4"/>
      <c r="AL165" s="4"/>
      <c r="AM165" s="4"/>
      <c r="AN165" s="4"/>
      <c r="AO165" s="4"/>
      <c r="AP165" s="4"/>
      <c r="AQ165" s="4"/>
      <c r="AR165" s="4"/>
    </row>
    <row r="166" spans="1:44" ht="15.75">
      <c r="A166" s="192"/>
      <c r="B166" s="172"/>
      <c r="C166" s="180"/>
      <c r="D166" s="181"/>
      <c r="E166" s="181"/>
      <c r="F166" s="181"/>
      <c r="G166" s="181"/>
      <c r="H166" s="181"/>
      <c r="I166" s="180"/>
      <c r="J166" s="180"/>
      <c r="K166" s="181"/>
      <c r="L166" s="181"/>
      <c r="M166" s="181"/>
      <c r="N166" s="182"/>
      <c r="O166"/>
      <c r="P166"/>
      <c r="Q166"/>
      <c r="T166" s="595"/>
      <c r="U166" s="596"/>
      <c r="V166" s="596"/>
      <c r="W166" s="596"/>
      <c r="X166" s="596"/>
      <c r="Y166" s="596"/>
      <c r="Z166" s="595"/>
      <c r="AA166" s="595"/>
      <c r="AB166" s="596"/>
      <c r="AC166" s="596"/>
      <c r="AD166" s="596"/>
      <c r="AE166" s="595"/>
      <c r="AG166" s="6"/>
      <c r="AH166" s="4"/>
      <c r="AI166" s="4"/>
      <c r="AJ166" s="4"/>
      <c r="AK166" s="4"/>
      <c r="AL166" s="4"/>
      <c r="AM166" s="4"/>
      <c r="AN166" s="4"/>
      <c r="AO166" s="4"/>
      <c r="AP166" s="4"/>
      <c r="AQ166" s="4"/>
      <c r="AR166" s="4"/>
    </row>
    <row r="167" spans="1:44" ht="15.75">
      <c r="A167" s="192"/>
      <c r="B167" s="591"/>
      <c r="C167" s="592"/>
      <c r="D167" s="593"/>
      <c r="E167" s="593"/>
      <c r="F167" s="593"/>
      <c r="G167" s="593"/>
      <c r="H167" s="593"/>
      <c r="I167" s="592"/>
      <c r="J167" s="592"/>
      <c r="K167" s="593"/>
      <c r="L167" s="593"/>
      <c r="M167" s="593"/>
      <c r="N167" s="594"/>
      <c r="O167"/>
      <c r="P167"/>
      <c r="Q167"/>
      <c r="T167" s="597"/>
      <c r="U167" s="598"/>
      <c r="V167" s="598"/>
      <c r="W167" s="598"/>
      <c r="X167" s="598"/>
      <c r="Y167" s="598"/>
      <c r="Z167" s="597"/>
      <c r="AA167" s="597"/>
      <c r="AB167" s="598"/>
      <c r="AC167" s="598"/>
      <c r="AD167" s="598"/>
      <c r="AE167" s="597"/>
      <c r="AG167" s="6"/>
      <c r="AH167" s="4"/>
      <c r="AI167" s="4"/>
      <c r="AJ167" s="4"/>
      <c r="AK167" s="4"/>
      <c r="AL167" s="4"/>
      <c r="AM167" s="4"/>
      <c r="AN167" s="4"/>
      <c r="AO167" s="4"/>
      <c r="AP167" s="4"/>
      <c r="AQ167" s="4"/>
      <c r="AR167" s="4"/>
    </row>
    <row r="168" spans="1:44" ht="15.75">
      <c r="A168" s="192"/>
      <c r="B168" s="172"/>
      <c r="C168" s="180"/>
      <c r="D168" s="181"/>
      <c r="E168" s="181"/>
      <c r="F168" s="181"/>
      <c r="G168" s="181"/>
      <c r="H168" s="181"/>
      <c r="I168" s="180"/>
      <c r="J168" s="180"/>
      <c r="K168" s="181"/>
      <c r="L168" s="181"/>
      <c r="M168" s="181"/>
      <c r="N168" s="182"/>
      <c r="O168"/>
      <c r="P168"/>
      <c r="Q168"/>
      <c r="T168" s="595"/>
      <c r="U168" s="596"/>
      <c r="V168" s="596"/>
      <c r="W168" s="596"/>
      <c r="X168" s="596"/>
      <c r="Y168" s="596"/>
      <c r="Z168" s="595"/>
      <c r="AA168" s="595"/>
      <c r="AB168" s="596"/>
      <c r="AC168" s="596"/>
      <c r="AD168" s="596"/>
      <c r="AE168" s="595"/>
      <c r="AG168" s="6"/>
      <c r="AH168" s="4"/>
      <c r="AI168" s="4"/>
      <c r="AJ168" s="4"/>
      <c r="AK168" s="4"/>
      <c r="AL168" s="4"/>
      <c r="AM168" s="4"/>
      <c r="AN168" s="4"/>
      <c r="AO168" s="4"/>
      <c r="AP168" s="4"/>
      <c r="AQ168" s="4"/>
      <c r="AR168" s="4"/>
    </row>
    <row r="169" spans="1:44" ht="15.75">
      <c r="A169" s="192"/>
      <c r="B169" s="591"/>
      <c r="C169" s="592"/>
      <c r="D169" s="593"/>
      <c r="E169" s="593"/>
      <c r="F169" s="593"/>
      <c r="G169" s="593"/>
      <c r="H169" s="593"/>
      <c r="I169" s="592"/>
      <c r="J169" s="592"/>
      <c r="K169" s="593"/>
      <c r="L169" s="593"/>
      <c r="M169" s="593"/>
      <c r="N169" s="594"/>
      <c r="O169"/>
      <c r="P169"/>
      <c r="Q169"/>
      <c r="T169" s="597"/>
      <c r="U169" s="598"/>
      <c r="V169" s="598"/>
      <c r="W169" s="598"/>
      <c r="X169" s="598"/>
      <c r="Y169" s="598"/>
      <c r="Z169" s="597"/>
      <c r="AA169" s="597"/>
      <c r="AB169" s="598"/>
      <c r="AC169" s="598"/>
      <c r="AD169" s="598"/>
      <c r="AE169" s="597"/>
      <c r="AG169" s="6"/>
      <c r="AH169" s="4"/>
      <c r="AI169" s="4"/>
      <c r="AJ169" s="4"/>
      <c r="AK169" s="4"/>
      <c r="AL169" s="4"/>
      <c r="AM169" s="4"/>
      <c r="AN169" s="4"/>
      <c r="AO169" s="4"/>
      <c r="AP169" s="4"/>
      <c r="AQ169" s="4"/>
      <c r="AR169" s="4"/>
    </row>
    <row r="170" spans="1:44" ht="15.75">
      <c r="A170" s="192"/>
      <c r="B170" s="172"/>
      <c r="C170" s="180"/>
      <c r="D170" s="181"/>
      <c r="E170" s="181"/>
      <c r="F170" s="181"/>
      <c r="G170" s="181"/>
      <c r="H170" s="181"/>
      <c r="I170" s="180"/>
      <c r="J170" s="180"/>
      <c r="K170" s="181"/>
      <c r="L170" s="181"/>
      <c r="M170" s="181"/>
      <c r="N170" s="182"/>
      <c r="O170"/>
      <c r="P170"/>
      <c r="Q170"/>
      <c r="T170" s="595"/>
      <c r="U170" s="596"/>
      <c r="V170" s="596"/>
      <c r="W170" s="596"/>
      <c r="X170" s="596"/>
      <c r="Y170" s="596"/>
      <c r="Z170" s="595"/>
      <c r="AA170" s="595"/>
      <c r="AB170" s="596"/>
      <c r="AC170" s="596"/>
      <c r="AD170" s="596"/>
      <c r="AE170" s="595"/>
      <c r="AG170" s="5"/>
      <c r="AH170" s="5"/>
      <c r="AI170" s="5"/>
      <c r="AJ170" s="5"/>
      <c r="AK170" s="5"/>
      <c r="AL170" s="5"/>
      <c r="AM170" s="5"/>
      <c r="AN170" s="5"/>
      <c r="AO170" s="5"/>
      <c r="AP170" s="5"/>
      <c r="AQ170" s="5"/>
      <c r="AR170" s="5"/>
    </row>
    <row r="171" spans="1:44" ht="15.75">
      <c r="A171" s="192"/>
      <c r="B171" s="591"/>
      <c r="C171" s="592"/>
      <c r="D171" s="593"/>
      <c r="E171" s="593"/>
      <c r="F171" s="593"/>
      <c r="G171" s="593"/>
      <c r="H171" s="593"/>
      <c r="I171" s="592"/>
      <c r="J171" s="592"/>
      <c r="K171" s="593"/>
      <c r="L171" s="593"/>
      <c r="M171" s="593"/>
      <c r="N171" s="594"/>
      <c r="O171"/>
      <c r="P171"/>
      <c r="Q171"/>
      <c r="T171" s="597"/>
      <c r="U171" s="598"/>
      <c r="V171" s="598"/>
      <c r="W171" s="598"/>
      <c r="X171" s="598"/>
      <c r="Y171" s="598"/>
      <c r="Z171" s="597"/>
      <c r="AA171" s="597"/>
      <c r="AB171" s="598"/>
      <c r="AC171" s="598"/>
      <c r="AD171" s="598"/>
      <c r="AE171" s="597"/>
      <c r="AG171" s="5"/>
      <c r="AH171" s="5"/>
      <c r="AI171" s="5"/>
      <c r="AJ171" s="5"/>
      <c r="AK171" s="5"/>
      <c r="AL171" s="5"/>
      <c r="AM171" s="5"/>
      <c r="AN171" s="5"/>
      <c r="AO171" s="5"/>
      <c r="AP171" s="5"/>
      <c r="AQ171" s="5"/>
      <c r="AR171" s="5"/>
    </row>
    <row r="172" spans="1:44" ht="15.75">
      <c r="A172" s="192"/>
      <c r="B172" s="172"/>
      <c r="C172" s="180"/>
      <c r="D172" s="181"/>
      <c r="E172" s="181"/>
      <c r="F172" s="181"/>
      <c r="G172" s="181"/>
      <c r="H172" s="181"/>
      <c r="I172" s="180"/>
      <c r="J172" s="180"/>
      <c r="K172" s="181"/>
      <c r="L172" s="181"/>
      <c r="M172" s="181"/>
      <c r="N172" s="182"/>
      <c r="O172"/>
      <c r="P172"/>
      <c r="Q172"/>
      <c r="T172" s="595"/>
      <c r="U172" s="596"/>
      <c r="V172" s="596"/>
      <c r="W172" s="596"/>
      <c r="X172" s="596"/>
      <c r="Y172" s="596"/>
      <c r="Z172" s="595"/>
      <c r="AA172" s="595"/>
      <c r="AB172" s="596"/>
      <c r="AC172" s="596"/>
      <c r="AD172" s="596"/>
      <c r="AE172" s="595"/>
      <c r="AG172" s="6"/>
      <c r="AH172" s="4"/>
      <c r="AI172" s="4"/>
      <c r="AJ172" s="4"/>
      <c r="AK172" s="4"/>
      <c r="AL172" s="4"/>
      <c r="AM172" s="4"/>
      <c r="AN172" s="4"/>
      <c r="AO172" s="4"/>
      <c r="AP172" s="4"/>
      <c r="AQ172" s="4"/>
      <c r="AR172" s="4"/>
    </row>
    <row r="173" spans="1:44" ht="15.75">
      <c r="A173" s="192"/>
      <c r="B173" s="591"/>
      <c r="C173" s="592"/>
      <c r="D173" s="593"/>
      <c r="E173" s="593"/>
      <c r="F173" s="593"/>
      <c r="G173" s="593"/>
      <c r="H173" s="593"/>
      <c r="I173" s="592"/>
      <c r="J173" s="592"/>
      <c r="K173" s="593"/>
      <c r="L173" s="593"/>
      <c r="M173" s="593"/>
      <c r="N173" s="594"/>
      <c r="O173"/>
      <c r="P173"/>
      <c r="Q173"/>
      <c r="T173" s="597"/>
      <c r="U173" s="598"/>
      <c r="V173" s="598"/>
      <c r="W173" s="598"/>
      <c r="X173" s="598"/>
      <c r="Y173" s="598"/>
      <c r="Z173" s="597"/>
      <c r="AA173" s="597"/>
      <c r="AB173" s="598"/>
      <c r="AC173" s="598"/>
      <c r="AD173" s="598"/>
      <c r="AE173" s="597"/>
      <c r="AG173" s="6"/>
      <c r="AH173" s="4"/>
      <c r="AI173" s="4"/>
      <c r="AJ173" s="4"/>
      <c r="AK173" s="4"/>
      <c r="AL173" s="4"/>
      <c r="AM173" s="4"/>
      <c r="AN173" s="4"/>
      <c r="AO173" s="4"/>
      <c r="AP173" s="4"/>
      <c r="AQ173" s="4"/>
      <c r="AR173" s="4"/>
    </row>
    <row r="174" spans="1:44" ht="15.75">
      <c r="A174" s="192"/>
      <c r="B174" s="172"/>
      <c r="C174" s="180"/>
      <c r="D174" s="181"/>
      <c r="E174" s="181"/>
      <c r="F174" s="181"/>
      <c r="G174" s="181"/>
      <c r="H174" s="181"/>
      <c r="I174" s="180"/>
      <c r="J174" s="180"/>
      <c r="K174" s="181"/>
      <c r="L174" s="181"/>
      <c r="M174" s="181"/>
      <c r="N174" s="182"/>
      <c r="O174"/>
      <c r="P174"/>
      <c r="Q174"/>
      <c r="T174" s="595"/>
      <c r="U174" s="596"/>
      <c r="V174" s="596"/>
      <c r="W174" s="596"/>
      <c r="X174" s="596"/>
      <c r="Y174" s="596"/>
      <c r="Z174" s="595"/>
      <c r="AA174" s="595"/>
      <c r="AB174" s="596"/>
      <c r="AC174" s="596"/>
      <c r="AD174" s="596"/>
      <c r="AE174" s="595"/>
      <c r="AG174" s="6"/>
      <c r="AH174" s="4"/>
      <c r="AI174" s="4"/>
      <c r="AJ174" s="4"/>
      <c r="AK174" s="4"/>
      <c r="AL174" s="4"/>
      <c r="AM174" s="4"/>
      <c r="AN174" s="4"/>
      <c r="AO174" s="4"/>
      <c r="AP174" s="4"/>
      <c r="AQ174" s="4"/>
      <c r="AR174" s="4"/>
    </row>
    <row r="175" spans="1:44" ht="15.75">
      <c r="A175" s="192"/>
      <c r="B175" s="591"/>
      <c r="C175" s="592"/>
      <c r="D175" s="593"/>
      <c r="E175" s="593"/>
      <c r="F175" s="593"/>
      <c r="G175" s="593"/>
      <c r="H175" s="593"/>
      <c r="I175" s="592"/>
      <c r="J175" s="592"/>
      <c r="K175" s="593"/>
      <c r="L175" s="593"/>
      <c r="M175" s="593"/>
      <c r="N175" s="594"/>
      <c r="O175"/>
      <c r="P175"/>
      <c r="Q175"/>
      <c r="T175" s="597"/>
      <c r="U175" s="598"/>
      <c r="V175" s="598"/>
      <c r="W175" s="598"/>
      <c r="X175" s="598"/>
      <c r="Y175" s="598"/>
      <c r="Z175" s="597"/>
      <c r="AA175" s="597"/>
      <c r="AB175" s="598"/>
      <c r="AC175" s="598"/>
      <c r="AD175" s="598"/>
      <c r="AE175" s="597"/>
      <c r="AG175" s="6"/>
      <c r="AH175" s="4"/>
      <c r="AI175" s="4"/>
      <c r="AJ175" s="4"/>
      <c r="AK175" s="4"/>
      <c r="AL175" s="4"/>
      <c r="AM175" s="4"/>
      <c r="AN175" s="4"/>
      <c r="AO175" s="4"/>
      <c r="AP175" s="4"/>
      <c r="AQ175" s="4"/>
      <c r="AR175" s="4"/>
    </row>
    <row r="176" spans="1:44" ht="15.75">
      <c r="A176" s="192"/>
      <c r="B176" s="172"/>
      <c r="C176" s="180"/>
      <c r="D176" s="181"/>
      <c r="E176" s="181"/>
      <c r="F176" s="181"/>
      <c r="G176" s="181"/>
      <c r="H176" s="181"/>
      <c r="I176" s="180"/>
      <c r="J176" s="180"/>
      <c r="K176" s="181"/>
      <c r="L176" s="181"/>
      <c r="M176" s="181"/>
      <c r="N176" s="182"/>
      <c r="O176"/>
      <c r="P176"/>
      <c r="Q176"/>
      <c r="T176" s="595"/>
      <c r="U176" s="596"/>
      <c r="V176" s="596"/>
      <c r="W176" s="596"/>
      <c r="X176" s="596"/>
      <c r="Y176" s="596"/>
      <c r="Z176" s="595"/>
      <c r="AA176" s="595"/>
      <c r="AB176" s="596"/>
      <c r="AC176" s="596"/>
      <c r="AD176" s="596"/>
      <c r="AE176" s="595"/>
      <c r="AG176" s="6"/>
      <c r="AH176" s="4"/>
      <c r="AI176" s="4"/>
      <c r="AJ176" s="4"/>
      <c r="AK176" s="4"/>
      <c r="AL176" s="4"/>
      <c r="AM176" s="4"/>
      <c r="AN176" s="4"/>
      <c r="AO176" s="4"/>
      <c r="AP176" s="4"/>
      <c r="AQ176" s="4"/>
      <c r="AR176" s="4"/>
    </row>
    <row r="177" spans="1:44" ht="15.75">
      <c r="A177" s="192"/>
      <c r="B177" s="591"/>
      <c r="C177" s="592"/>
      <c r="D177" s="593"/>
      <c r="E177" s="593"/>
      <c r="F177" s="593"/>
      <c r="G177" s="593"/>
      <c r="H177" s="593"/>
      <c r="I177" s="592"/>
      <c r="J177" s="592"/>
      <c r="K177" s="593"/>
      <c r="L177" s="593"/>
      <c r="M177" s="593"/>
      <c r="N177" s="594"/>
      <c r="O177"/>
      <c r="P177"/>
      <c r="Q177"/>
      <c r="T177" s="597"/>
      <c r="U177" s="598"/>
      <c r="V177" s="598"/>
      <c r="W177" s="598"/>
      <c r="X177" s="598"/>
      <c r="Y177" s="598"/>
      <c r="Z177" s="597"/>
      <c r="AA177" s="597"/>
      <c r="AB177" s="598"/>
      <c r="AC177" s="598"/>
      <c r="AD177" s="598"/>
      <c r="AE177" s="597"/>
      <c r="AG177" s="6"/>
      <c r="AH177" s="4"/>
      <c r="AI177" s="4"/>
      <c r="AJ177" s="4"/>
      <c r="AK177" s="4"/>
      <c r="AL177" s="4"/>
      <c r="AM177" s="4"/>
      <c r="AN177" s="4"/>
      <c r="AO177" s="4"/>
      <c r="AP177" s="4"/>
      <c r="AQ177" s="4"/>
      <c r="AR177" s="4"/>
    </row>
    <row r="178" spans="1:44" ht="15.75">
      <c r="A178" s="192"/>
      <c r="B178" s="172"/>
      <c r="C178" s="180"/>
      <c r="D178" s="181"/>
      <c r="E178" s="181"/>
      <c r="F178" s="181"/>
      <c r="G178" s="181"/>
      <c r="H178" s="181"/>
      <c r="I178" s="180"/>
      <c r="J178" s="180"/>
      <c r="K178" s="181"/>
      <c r="L178" s="181"/>
      <c r="M178" s="181"/>
      <c r="N178" s="182"/>
      <c r="O178"/>
      <c r="P178"/>
      <c r="Q178"/>
      <c r="T178" s="595"/>
      <c r="U178" s="596"/>
      <c r="V178" s="596"/>
      <c r="W178" s="596"/>
      <c r="X178" s="596"/>
      <c r="Y178" s="596"/>
      <c r="Z178" s="595"/>
      <c r="AA178" s="595"/>
      <c r="AB178" s="596"/>
      <c r="AC178" s="596"/>
      <c r="AD178" s="596"/>
      <c r="AE178" s="595"/>
      <c r="AG178" s="5"/>
      <c r="AH178" s="5"/>
      <c r="AI178" s="5"/>
      <c r="AJ178" s="5"/>
      <c r="AK178" s="5"/>
      <c r="AL178" s="5"/>
      <c r="AM178" s="5"/>
      <c r="AN178" s="5"/>
      <c r="AO178" s="5"/>
      <c r="AP178" s="5"/>
      <c r="AQ178" s="5"/>
      <c r="AR178" s="5"/>
    </row>
    <row r="179" spans="1:44" ht="15.75">
      <c r="A179" s="192"/>
      <c r="B179" s="591"/>
      <c r="C179" s="592"/>
      <c r="D179" s="593"/>
      <c r="E179" s="593"/>
      <c r="F179" s="593"/>
      <c r="G179" s="593"/>
      <c r="H179" s="593"/>
      <c r="I179" s="592"/>
      <c r="J179" s="592"/>
      <c r="K179" s="593"/>
      <c r="L179" s="593"/>
      <c r="M179" s="593"/>
      <c r="N179" s="594"/>
      <c r="O179"/>
      <c r="P179"/>
      <c r="Q179"/>
      <c r="T179" s="597"/>
      <c r="U179" s="598"/>
      <c r="V179" s="598"/>
      <c r="W179" s="598"/>
      <c r="X179" s="598"/>
      <c r="Y179" s="598"/>
      <c r="Z179" s="597"/>
      <c r="AA179" s="597"/>
      <c r="AB179" s="598"/>
      <c r="AC179" s="598"/>
      <c r="AD179" s="598"/>
      <c r="AE179" s="597"/>
      <c r="AG179" s="6"/>
      <c r="AH179" s="4"/>
      <c r="AI179" s="4"/>
      <c r="AJ179" s="4"/>
      <c r="AK179" s="4"/>
      <c r="AL179" s="4"/>
      <c r="AM179" s="4"/>
      <c r="AN179" s="4"/>
      <c r="AO179" s="4"/>
      <c r="AP179" s="4"/>
      <c r="AQ179" s="4"/>
      <c r="AR179" s="4"/>
    </row>
    <row r="180" spans="1:44" ht="15.75">
      <c r="A180" s="192"/>
      <c r="B180" s="172"/>
      <c r="C180" s="180"/>
      <c r="D180" s="181"/>
      <c r="E180" s="181"/>
      <c r="F180" s="181"/>
      <c r="G180" s="181"/>
      <c r="H180" s="181"/>
      <c r="I180" s="180"/>
      <c r="J180" s="180"/>
      <c r="K180" s="181"/>
      <c r="L180" s="181"/>
      <c r="M180" s="181"/>
      <c r="N180" s="182"/>
      <c r="O180"/>
      <c r="P180"/>
      <c r="Q180"/>
      <c r="T180" s="595"/>
      <c r="U180" s="596"/>
      <c r="V180" s="596"/>
      <c r="W180" s="596"/>
      <c r="X180" s="596"/>
      <c r="Y180" s="596"/>
      <c r="Z180" s="595"/>
      <c r="AA180" s="595"/>
      <c r="AB180" s="596"/>
      <c r="AC180" s="596"/>
      <c r="AD180" s="596"/>
      <c r="AE180" s="595"/>
      <c r="AG180" s="6"/>
      <c r="AH180" s="4"/>
      <c r="AI180" s="4"/>
      <c r="AJ180" s="4"/>
      <c r="AK180" s="4"/>
      <c r="AL180" s="4"/>
      <c r="AM180" s="4"/>
      <c r="AN180" s="4"/>
      <c r="AO180" s="4"/>
      <c r="AP180" s="4"/>
      <c r="AQ180" s="4"/>
      <c r="AR180" s="4"/>
    </row>
    <row r="181" spans="1:44" ht="15.75">
      <c r="A181" s="207"/>
      <c r="B181" s="591"/>
      <c r="C181" s="592"/>
      <c r="D181" s="593"/>
      <c r="E181" s="593"/>
      <c r="F181" s="593"/>
      <c r="G181" s="593"/>
      <c r="H181" s="593"/>
      <c r="I181" s="592"/>
      <c r="J181" s="592"/>
      <c r="K181" s="593"/>
      <c r="L181" s="593"/>
      <c r="M181" s="593"/>
      <c r="N181" s="594"/>
      <c r="O181"/>
      <c r="P181"/>
      <c r="Q181"/>
      <c r="T181" s="597"/>
      <c r="U181" s="598"/>
      <c r="V181" s="598"/>
      <c r="W181" s="598"/>
      <c r="X181" s="598"/>
      <c r="Y181" s="598"/>
      <c r="Z181" s="597"/>
      <c r="AA181" s="597"/>
      <c r="AB181" s="598"/>
      <c r="AC181" s="598"/>
      <c r="AD181" s="598"/>
      <c r="AE181" s="597"/>
      <c r="AG181" s="6"/>
      <c r="AH181" s="4"/>
      <c r="AI181" s="4"/>
      <c r="AJ181" s="4"/>
      <c r="AK181" s="4"/>
      <c r="AL181" s="4"/>
      <c r="AM181" s="4"/>
      <c r="AN181" s="4"/>
      <c r="AO181" s="4"/>
      <c r="AP181" s="4"/>
      <c r="AQ181" s="4"/>
      <c r="AR181" s="4"/>
    </row>
    <row r="182" spans="1:44" ht="15.75">
      <c r="A182" s="191"/>
      <c r="B182" s="172"/>
      <c r="C182" s="180"/>
      <c r="D182" s="181"/>
      <c r="E182" s="181"/>
      <c r="F182" s="181"/>
      <c r="G182" s="181"/>
      <c r="H182" s="181"/>
      <c r="I182" s="180"/>
      <c r="J182" s="180"/>
      <c r="K182" s="181"/>
      <c r="L182" s="181"/>
      <c r="M182" s="181"/>
      <c r="N182" s="182"/>
      <c r="O182"/>
      <c r="P182"/>
      <c r="Q182"/>
      <c r="T182" s="595"/>
      <c r="U182" s="596"/>
      <c r="V182" s="596"/>
      <c r="W182" s="596"/>
      <c r="X182" s="596"/>
      <c r="Y182" s="596"/>
      <c r="Z182" s="595"/>
      <c r="AA182" s="595"/>
      <c r="AB182" s="596"/>
      <c r="AC182" s="596"/>
      <c r="AD182" s="596"/>
      <c r="AE182" s="595"/>
      <c r="AG182" s="5"/>
      <c r="AH182" s="5"/>
      <c r="AI182" s="5"/>
      <c r="AJ182" s="5"/>
      <c r="AK182" s="5"/>
      <c r="AL182" s="5"/>
      <c r="AM182" s="5"/>
      <c r="AN182" s="601"/>
      <c r="AO182" s="601"/>
      <c r="AP182" s="601"/>
      <c r="AQ182" s="601"/>
      <c r="AR182" s="601"/>
    </row>
    <row r="183" spans="1:44" ht="15.75">
      <c r="A183" s="192"/>
      <c r="B183" s="591"/>
      <c r="C183" s="592"/>
      <c r="D183" s="593"/>
      <c r="E183" s="593"/>
      <c r="F183" s="593"/>
      <c r="G183" s="593"/>
      <c r="H183" s="593"/>
      <c r="I183" s="592"/>
      <c r="J183" s="592"/>
      <c r="K183" s="593"/>
      <c r="L183" s="593"/>
      <c r="M183" s="593"/>
      <c r="N183" s="594"/>
      <c r="O183"/>
      <c r="P183"/>
      <c r="Q183"/>
      <c r="T183" s="597"/>
      <c r="U183" s="598"/>
      <c r="V183" s="598"/>
      <c r="W183" s="598"/>
      <c r="X183" s="598"/>
      <c r="Y183" s="598"/>
      <c r="Z183" s="597"/>
      <c r="AA183" s="597"/>
      <c r="AB183" s="598"/>
      <c r="AC183" s="598"/>
      <c r="AD183" s="598"/>
      <c r="AE183" s="597"/>
      <c r="AG183" s="5"/>
      <c r="AH183" s="5"/>
      <c r="AI183" s="5"/>
      <c r="AJ183" s="5"/>
      <c r="AK183" s="5"/>
      <c r="AL183" s="5"/>
      <c r="AM183" s="5"/>
      <c r="AN183" s="601"/>
      <c r="AO183" s="601"/>
      <c r="AP183" s="601"/>
      <c r="AQ183" s="601"/>
      <c r="AR183" s="601"/>
    </row>
    <row r="184" spans="1:44" ht="15.75">
      <c r="A184" s="192"/>
      <c r="B184" s="172"/>
      <c r="C184" s="180"/>
      <c r="D184" s="181"/>
      <c r="E184" s="181"/>
      <c r="F184" s="181"/>
      <c r="G184" s="181"/>
      <c r="H184" s="181"/>
      <c r="I184" s="180"/>
      <c r="J184" s="180"/>
      <c r="K184" s="181"/>
      <c r="L184" s="181"/>
      <c r="M184" s="181"/>
      <c r="N184" s="182"/>
      <c r="O184"/>
      <c r="P184"/>
      <c r="Q184"/>
      <c r="T184" s="595"/>
      <c r="U184" s="596"/>
      <c r="V184" s="596"/>
      <c r="W184" s="596"/>
      <c r="X184" s="596"/>
      <c r="Y184" s="596"/>
      <c r="Z184" s="595"/>
      <c r="AA184" s="595"/>
      <c r="AB184" s="596"/>
      <c r="AC184" s="596"/>
      <c r="AD184" s="596"/>
      <c r="AE184" s="595"/>
      <c r="AG184" s="5"/>
      <c r="AH184" s="5"/>
      <c r="AI184" s="5"/>
      <c r="AJ184" s="5"/>
      <c r="AK184" s="5"/>
      <c r="AL184" s="5"/>
      <c r="AM184" s="5"/>
      <c r="AN184" s="5"/>
      <c r="AO184" s="5"/>
      <c r="AP184" s="5"/>
      <c r="AQ184" s="5"/>
      <c r="AR184" s="5"/>
    </row>
    <row r="185" spans="1:44" ht="15.75">
      <c r="A185" s="192"/>
      <c r="B185" s="591"/>
      <c r="C185" s="592"/>
      <c r="D185" s="593"/>
      <c r="E185" s="593"/>
      <c r="F185" s="593"/>
      <c r="G185" s="593"/>
      <c r="H185" s="593"/>
      <c r="I185" s="592"/>
      <c r="J185" s="592"/>
      <c r="K185" s="593"/>
      <c r="L185" s="593"/>
      <c r="M185" s="593"/>
      <c r="N185" s="594"/>
      <c r="O185"/>
      <c r="P185"/>
      <c r="Q185"/>
      <c r="T185" s="597"/>
      <c r="U185" s="598"/>
      <c r="V185" s="598"/>
      <c r="W185" s="598"/>
      <c r="X185" s="598"/>
      <c r="Y185" s="598"/>
      <c r="Z185" s="597"/>
      <c r="AA185" s="597"/>
      <c r="AB185" s="598"/>
      <c r="AC185" s="598"/>
      <c r="AD185" s="598"/>
      <c r="AE185" s="597"/>
      <c r="AG185" s="6"/>
      <c r="AH185" s="4"/>
      <c r="AI185" s="4"/>
      <c r="AJ185" s="4"/>
      <c r="AK185" s="4"/>
      <c r="AL185" s="4"/>
      <c r="AM185" s="4"/>
      <c r="AN185" s="4"/>
      <c r="AO185" s="4"/>
      <c r="AP185" s="4"/>
      <c r="AQ185" s="4"/>
      <c r="AR185" s="4"/>
    </row>
    <row r="186" spans="1:44" ht="15.75">
      <c r="A186" s="192"/>
      <c r="B186" s="172"/>
      <c r="C186" s="180"/>
      <c r="D186" s="181"/>
      <c r="E186" s="181"/>
      <c r="F186" s="181"/>
      <c r="G186" s="181"/>
      <c r="H186" s="181"/>
      <c r="I186" s="180"/>
      <c r="J186" s="180"/>
      <c r="K186" s="181"/>
      <c r="L186" s="181"/>
      <c r="M186" s="181"/>
      <c r="N186" s="182"/>
      <c r="O186"/>
      <c r="P186"/>
      <c r="Q186"/>
      <c r="T186" s="595"/>
      <c r="U186" s="596"/>
      <c r="V186" s="596"/>
      <c r="W186" s="596"/>
      <c r="X186" s="596"/>
      <c r="Y186" s="596"/>
      <c r="Z186" s="595"/>
      <c r="AA186" s="595"/>
      <c r="AB186" s="596"/>
      <c r="AC186" s="596"/>
      <c r="AD186" s="596"/>
      <c r="AE186" s="595"/>
      <c r="AG186" s="6"/>
      <c r="AH186" s="4"/>
      <c r="AI186" s="4"/>
      <c r="AJ186" s="4"/>
      <c r="AK186" s="4"/>
      <c r="AL186" s="4"/>
      <c r="AM186" s="4"/>
      <c r="AN186" s="4"/>
      <c r="AO186" s="4"/>
      <c r="AP186" s="4"/>
      <c r="AQ186" s="4"/>
      <c r="AR186" s="4"/>
    </row>
    <row r="187" spans="1:44" ht="15.75">
      <c r="A187" s="192"/>
      <c r="B187" s="591"/>
      <c r="C187" s="592"/>
      <c r="D187" s="593"/>
      <c r="E187" s="593"/>
      <c r="F187" s="593"/>
      <c r="G187" s="593"/>
      <c r="H187" s="593"/>
      <c r="I187" s="592"/>
      <c r="J187" s="592"/>
      <c r="K187" s="593"/>
      <c r="L187" s="593"/>
      <c r="M187" s="593"/>
      <c r="N187" s="594"/>
      <c r="O187"/>
      <c r="P187"/>
      <c r="Q187"/>
      <c r="T187" s="597"/>
      <c r="U187" s="598"/>
      <c r="V187" s="598"/>
      <c r="W187" s="598"/>
      <c r="X187" s="598"/>
      <c r="Y187" s="598"/>
      <c r="Z187" s="597"/>
      <c r="AA187" s="597"/>
      <c r="AB187" s="598"/>
      <c r="AC187" s="598"/>
      <c r="AD187" s="598"/>
      <c r="AE187" s="597"/>
      <c r="AG187" s="6"/>
      <c r="AH187" s="4"/>
      <c r="AI187" s="4"/>
      <c r="AJ187" s="4"/>
      <c r="AK187" s="4"/>
      <c r="AL187" s="4"/>
      <c r="AM187" s="4"/>
      <c r="AN187" s="4"/>
      <c r="AO187" s="4"/>
      <c r="AP187" s="4"/>
      <c r="AQ187" s="4"/>
      <c r="AR187" s="4"/>
    </row>
    <row r="188" spans="1:44" ht="15.75">
      <c r="A188" s="192"/>
      <c r="B188" s="172"/>
      <c r="C188" s="180"/>
      <c r="D188" s="181"/>
      <c r="E188" s="181"/>
      <c r="F188" s="181"/>
      <c r="G188" s="181"/>
      <c r="H188" s="181"/>
      <c r="I188" s="180"/>
      <c r="J188" s="180"/>
      <c r="K188" s="181"/>
      <c r="L188" s="181"/>
      <c r="M188" s="181"/>
      <c r="N188" s="182"/>
      <c r="O188"/>
      <c r="P188"/>
      <c r="Q188"/>
      <c r="T188" s="595"/>
      <c r="U188" s="596"/>
      <c r="V188" s="596"/>
      <c r="W188" s="596"/>
      <c r="X188" s="596"/>
      <c r="Y188" s="596"/>
      <c r="Z188" s="595"/>
      <c r="AA188" s="595"/>
      <c r="AB188" s="596"/>
      <c r="AC188" s="596"/>
      <c r="AD188" s="596"/>
      <c r="AE188" s="595"/>
      <c r="AG188" s="6"/>
      <c r="AH188" s="4"/>
      <c r="AI188" s="4"/>
      <c r="AJ188" s="4"/>
      <c r="AK188" s="4"/>
      <c r="AL188" s="4"/>
      <c r="AM188" s="4"/>
      <c r="AN188" s="4"/>
      <c r="AO188" s="4"/>
      <c r="AP188" s="4"/>
      <c r="AQ188" s="4"/>
      <c r="AR188" s="4"/>
    </row>
    <row r="189" spans="1:44" ht="15.75">
      <c r="A189" s="192"/>
      <c r="B189" s="591"/>
      <c r="C189" s="592"/>
      <c r="D189" s="593"/>
      <c r="E189" s="593"/>
      <c r="F189" s="593"/>
      <c r="G189" s="593"/>
      <c r="H189" s="593"/>
      <c r="I189" s="592"/>
      <c r="J189" s="592"/>
      <c r="K189" s="593"/>
      <c r="L189" s="593"/>
      <c r="M189" s="593"/>
      <c r="N189" s="594"/>
      <c r="O189"/>
      <c r="P189"/>
      <c r="Q189"/>
      <c r="T189" s="597"/>
      <c r="U189" s="598"/>
      <c r="V189" s="598"/>
      <c r="W189" s="598"/>
      <c r="X189" s="598"/>
      <c r="Y189" s="598"/>
      <c r="Z189" s="597"/>
      <c r="AA189" s="597"/>
      <c r="AB189" s="598"/>
      <c r="AC189" s="598"/>
      <c r="AD189" s="598"/>
      <c r="AE189" s="597"/>
      <c r="AG189" s="6"/>
      <c r="AH189" s="4"/>
      <c r="AI189" s="4"/>
      <c r="AJ189" s="4"/>
      <c r="AK189" s="4"/>
      <c r="AL189" s="4"/>
      <c r="AM189" s="4"/>
      <c r="AN189" s="4"/>
      <c r="AO189" s="4"/>
      <c r="AP189" s="4"/>
      <c r="AQ189" s="4"/>
      <c r="AR189" s="4"/>
    </row>
    <row r="190" spans="1:44" ht="15.75">
      <c r="A190" s="192"/>
      <c r="B190" s="172"/>
      <c r="C190" s="180"/>
      <c r="D190" s="181"/>
      <c r="E190" s="181"/>
      <c r="F190" s="181"/>
      <c r="G190" s="181"/>
      <c r="H190" s="181"/>
      <c r="I190" s="180"/>
      <c r="J190" s="180"/>
      <c r="K190" s="181"/>
      <c r="L190" s="181"/>
      <c r="M190" s="181"/>
      <c r="N190" s="182"/>
      <c r="O190"/>
      <c r="P190"/>
      <c r="Q190"/>
      <c r="T190" s="595"/>
      <c r="U190" s="596"/>
      <c r="V190" s="596"/>
      <c r="W190" s="596"/>
      <c r="X190" s="596"/>
      <c r="Y190" s="596"/>
      <c r="Z190" s="595"/>
      <c r="AA190" s="595"/>
      <c r="AB190" s="596"/>
      <c r="AC190" s="596"/>
      <c r="AD190" s="596"/>
      <c r="AE190" s="595"/>
      <c r="AG190" s="6"/>
      <c r="AH190" s="4"/>
      <c r="AI190" s="4"/>
      <c r="AJ190" s="4"/>
      <c r="AK190" s="4"/>
      <c r="AL190" s="4"/>
      <c r="AM190" s="4"/>
      <c r="AN190" s="4"/>
      <c r="AO190" s="4"/>
      <c r="AP190" s="4"/>
      <c r="AQ190" s="4"/>
      <c r="AR190" s="4"/>
    </row>
    <row r="191" spans="1:44" ht="15.75">
      <c r="A191" s="192"/>
      <c r="B191" s="591"/>
      <c r="C191" s="592"/>
      <c r="D191" s="593"/>
      <c r="E191" s="593"/>
      <c r="F191" s="593"/>
      <c r="G191" s="593"/>
      <c r="H191" s="593"/>
      <c r="I191" s="592"/>
      <c r="J191" s="592"/>
      <c r="K191" s="593"/>
      <c r="L191" s="593"/>
      <c r="M191" s="593"/>
      <c r="N191" s="594"/>
      <c r="O191"/>
      <c r="P191"/>
      <c r="Q191"/>
      <c r="T191" s="597"/>
      <c r="U191" s="598"/>
      <c r="V191" s="598"/>
      <c r="W191" s="598"/>
      <c r="X191" s="598"/>
      <c r="Y191" s="598"/>
      <c r="Z191" s="597"/>
      <c r="AA191" s="597"/>
      <c r="AB191" s="598"/>
      <c r="AC191" s="598"/>
      <c r="AD191" s="598"/>
      <c r="AE191" s="597"/>
      <c r="AG191" s="6"/>
      <c r="AH191" s="4"/>
      <c r="AI191" s="4"/>
      <c r="AJ191" s="4"/>
      <c r="AK191" s="4"/>
      <c r="AL191" s="4"/>
      <c r="AM191" s="4"/>
      <c r="AN191" s="4"/>
      <c r="AO191" s="4"/>
      <c r="AP191" s="4"/>
      <c r="AQ191" s="4"/>
      <c r="AR191" s="4"/>
    </row>
    <row r="192" spans="1:44" ht="15.75">
      <c r="A192" s="192"/>
      <c r="B192" s="172"/>
      <c r="C192" s="180"/>
      <c r="D192" s="181"/>
      <c r="E192" s="181"/>
      <c r="F192" s="181"/>
      <c r="G192" s="181"/>
      <c r="H192" s="181"/>
      <c r="I192" s="180"/>
      <c r="J192" s="180"/>
      <c r="K192" s="181"/>
      <c r="L192" s="181"/>
      <c r="M192" s="181"/>
      <c r="N192" s="182"/>
      <c r="O192"/>
      <c r="P192"/>
      <c r="Q192"/>
      <c r="T192" s="595"/>
      <c r="U192" s="596"/>
      <c r="V192" s="596"/>
      <c r="W192" s="596"/>
      <c r="X192" s="596"/>
      <c r="Y192" s="596"/>
      <c r="Z192" s="595"/>
      <c r="AA192" s="595"/>
      <c r="AB192" s="596"/>
      <c r="AC192" s="596"/>
      <c r="AD192" s="596"/>
      <c r="AE192" s="595"/>
      <c r="AG192" s="5"/>
      <c r="AH192" s="5"/>
      <c r="AI192" s="5"/>
      <c r="AJ192" s="5"/>
      <c r="AK192" s="5"/>
      <c r="AL192" s="5"/>
      <c r="AM192" s="5"/>
      <c r="AN192" s="5"/>
      <c r="AO192" s="5"/>
      <c r="AP192" s="5"/>
      <c r="AQ192" s="5"/>
      <c r="AR192" s="5"/>
    </row>
    <row r="193" spans="1:44" ht="15.75">
      <c r="A193" s="192"/>
      <c r="B193" s="591"/>
      <c r="C193" s="592"/>
      <c r="D193" s="593"/>
      <c r="E193" s="593"/>
      <c r="F193" s="593"/>
      <c r="G193" s="593"/>
      <c r="H193" s="593"/>
      <c r="I193" s="592"/>
      <c r="J193" s="592"/>
      <c r="K193" s="593"/>
      <c r="L193" s="593"/>
      <c r="M193" s="593"/>
      <c r="N193" s="594"/>
      <c r="O193"/>
      <c r="P193"/>
      <c r="T193" s="597"/>
      <c r="U193" s="598"/>
      <c r="V193" s="598"/>
      <c r="W193" s="598"/>
      <c r="X193" s="598"/>
      <c r="Y193" s="598"/>
      <c r="Z193" s="597"/>
      <c r="AA193" s="597"/>
      <c r="AB193" s="598"/>
      <c r="AC193" s="598"/>
      <c r="AD193" s="598"/>
      <c r="AE193" s="597"/>
      <c r="AG193" s="5"/>
      <c r="AH193" s="5"/>
      <c r="AI193" s="5"/>
      <c r="AJ193" s="5"/>
      <c r="AK193" s="5"/>
      <c r="AL193" s="5"/>
      <c r="AM193" s="5"/>
      <c r="AN193" s="5"/>
      <c r="AO193" s="5"/>
      <c r="AP193" s="5"/>
      <c r="AQ193" s="5"/>
      <c r="AR193" s="5"/>
    </row>
    <row r="194" spans="1:44" ht="15.75">
      <c r="A194" s="192"/>
      <c r="B194" s="172"/>
      <c r="C194" s="180"/>
      <c r="D194" s="181"/>
      <c r="E194" s="181"/>
      <c r="F194" s="181"/>
      <c r="G194" s="181"/>
      <c r="H194" s="181"/>
      <c r="I194" s="180"/>
      <c r="J194" s="180"/>
      <c r="K194" s="181"/>
      <c r="L194" s="181"/>
      <c r="M194" s="181"/>
      <c r="N194" s="182"/>
      <c r="O194"/>
      <c r="P194"/>
      <c r="T194" s="595"/>
      <c r="U194" s="596"/>
      <c r="V194" s="596"/>
      <c r="W194" s="596"/>
      <c r="X194" s="596"/>
      <c r="Y194" s="596"/>
      <c r="Z194" s="595"/>
      <c r="AA194" s="595"/>
      <c r="AB194" s="596"/>
      <c r="AC194" s="596"/>
      <c r="AD194" s="596"/>
      <c r="AE194" s="595"/>
      <c r="AG194" s="6"/>
      <c r="AH194" s="4"/>
      <c r="AI194" s="4"/>
      <c r="AJ194" s="4"/>
      <c r="AK194" s="4"/>
      <c r="AL194" s="4"/>
      <c r="AM194" s="4"/>
      <c r="AN194" s="4"/>
      <c r="AO194" s="4"/>
      <c r="AP194" s="4"/>
      <c r="AQ194" s="4"/>
      <c r="AR194" s="4"/>
    </row>
    <row r="195" spans="1:44" ht="15.75">
      <c r="A195" s="192"/>
      <c r="B195" s="591"/>
      <c r="C195" s="592"/>
      <c r="D195" s="593"/>
      <c r="E195" s="593"/>
      <c r="F195" s="593"/>
      <c r="G195" s="593"/>
      <c r="H195" s="593"/>
      <c r="I195" s="592"/>
      <c r="J195" s="592"/>
      <c r="K195" s="593"/>
      <c r="L195" s="593"/>
      <c r="M195" s="593"/>
      <c r="N195" s="594"/>
      <c r="O195"/>
      <c r="P195"/>
      <c r="T195" s="597"/>
      <c r="U195" s="598"/>
      <c r="V195" s="598"/>
      <c r="W195" s="598"/>
      <c r="X195" s="598"/>
      <c r="Y195" s="598"/>
      <c r="Z195" s="597"/>
      <c r="AA195" s="597"/>
      <c r="AB195" s="598"/>
      <c r="AC195" s="598"/>
      <c r="AD195" s="598"/>
      <c r="AE195" s="597"/>
      <c r="AG195" s="6"/>
      <c r="AH195" s="4"/>
      <c r="AI195" s="4"/>
      <c r="AJ195" s="4"/>
      <c r="AK195" s="4"/>
      <c r="AL195" s="4"/>
      <c r="AM195" s="4"/>
      <c r="AN195" s="4"/>
      <c r="AO195" s="4"/>
      <c r="AP195" s="4"/>
      <c r="AQ195" s="4"/>
      <c r="AR195" s="4"/>
    </row>
    <row r="196" spans="1:44" ht="15.75">
      <c r="A196" s="192"/>
      <c r="B196" s="172"/>
      <c r="C196" s="180"/>
      <c r="D196" s="181"/>
      <c r="E196" s="181"/>
      <c r="F196" s="181"/>
      <c r="G196" s="181"/>
      <c r="H196" s="181"/>
      <c r="I196" s="180"/>
      <c r="J196" s="180"/>
      <c r="K196" s="181"/>
      <c r="L196" s="181"/>
      <c r="M196" s="181"/>
      <c r="N196" s="182"/>
      <c r="O196"/>
      <c r="P196"/>
      <c r="T196" s="595"/>
      <c r="U196" s="596"/>
      <c r="V196" s="596"/>
      <c r="W196" s="596"/>
      <c r="X196" s="596"/>
      <c r="Y196" s="596"/>
      <c r="Z196" s="595"/>
      <c r="AA196" s="595"/>
      <c r="AB196" s="596"/>
      <c r="AC196" s="596"/>
      <c r="AD196" s="596"/>
      <c r="AE196" s="595"/>
      <c r="AG196" s="6"/>
      <c r="AH196" s="4"/>
      <c r="AI196" s="4"/>
      <c r="AJ196" s="4"/>
      <c r="AK196" s="4"/>
      <c r="AL196" s="4"/>
      <c r="AM196" s="4"/>
      <c r="AN196" s="4"/>
      <c r="AO196" s="4"/>
      <c r="AP196" s="4"/>
      <c r="AQ196" s="4"/>
      <c r="AR196" s="4"/>
    </row>
    <row r="197" spans="1:44" ht="15.75">
      <c r="A197" s="192"/>
      <c r="B197" s="591"/>
      <c r="C197" s="592"/>
      <c r="D197" s="593"/>
      <c r="E197" s="593"/>
      <c r="F197" s="593"/>
      <c r="G197" s="593"/>
      <c r="H197" s="593"/>
      <c r="I197" s="592"/>
      <c r="J197" s="592"/>
      <c r="K197" s="593"/>
      <c r="L197" s="593"/>
      <c r="M197" s="593"/>
      <c r="N197" s="594"/>
      <c r="O197"/>
      <c r="P197"/>
      <c r="T197" s="597"/>
      <c r="U197" s="598"/>
      <c r="V197" s="598"/>
      <c r="W197" s="598"/>
      <c r="X197" s="598"/>
      <c r="Y197" s="598"/>
      <c r="Z197" s="597"/>
      <c r="AA197" s="597"/>
      <c r="AB197" s="598"/>
      <c r="AC197" s="598"/>
      <c r="AD197" s="598"/>
      <c r="AE197" s="597"/>
      <c r="AG197" s="6"/>
      <c r="AH197" s="4"/>
      <c r="AI197" s="4"/>
      <c r="AJ197" s="4"/>
      <c r="AK197" s="4"/>
      <c r="AL197" s="4"/>
      <c r="AM197" s="4"/>
      <c r="AN197" s="4"/>
      <c r="AO197" s="4"/>
      <c r="AP197" s="4"/>
      <c r="AQ197" s="4"/>
      <c r="AR197" s="4"/>
    </row>
    <row r="198" spans="1:44" ht="15.75">
      <c r="A198" s="192"/>
      <c r="B198" s="172"/>
      <c r="C198" s="180"/>
      <c r="D198" s="181"/>
      <c r="E198" s="181"/>
      <c r="F198" s="181"/>
      <c r="G198" s="181"/>
      <c r="H198" s="181"/>
      <c r="I198" s="180"/>
      <c r="J198" s="180"/>
      <c r="K198" s="181"/>
      <c r="L198" s="181"/>
      <c r="M198" s="181"/>
      <c r="N198" s="182"/>
      <c r="O198"/>
      <c r="P198"/>
      <c r="T198" s="595"/>
      <c r="U198" s="596"/>
      <c r="V198" s="596"/>
      <c r="W198" s="596"/>
      <c r="X198" s="596"/>
      <c r="Y198" s="596"/>
      <c r="Z198" s="595"/>
      <c r="AA198" s="595"/>
      <c r="AB198" s="596"/>
      <c r="AC198" s="596"/>
      <c r="AD198" s="596"/>
      <c r="AE198" s="595"/>
      <c r="AG198" s="6"/>
      <c r="AH198" s="4"/>
      <c r="AI198" s="4"/>
      <c r="AJ198" s="4"/>
      <c r="AK198" s="4"/>
      <c r="AL198" s="4"/>
      <c r="AM198" s="4"/>
      <c r="AN198" s="4"/>
      <c r="AO198" s="4"/>
      <c r="AP198" s="4"/>
      <c r="AQ198" s="4"/>
      <c r="AR198" s="4"/>
    </row>
    <row r="199" spans="1:44" ht="15.75">
      <c r="A199" s="192"/>
      <c r="B199" s="591"/>
      <c r="C199" s="592"/>
      <c r="D199" s="593"/>
      <c r="E199" s="593"/>
      <c r="F199" s="593"/>
      <c r="G199" s="593"/>
      <c r="H199" s="593"/>
      <c r="I199" s="592"/>
      <c r="J199" s="592"/>
      <c r="K199" s="593"/>
      <c r="L199" s="593"/>
      <c r="M199" s="593"/>
      <c r="N199" s="594"/>
      <c r="O199"/>
      <c r="P199"/>
      <c r="T199" s="597"/>
      <c r="U199" s="598"/>
      <c r="V199" s="598"/>
      <c r="W199" s="598"/>
      <c r="X199" s="598"/>
      <c r="Y199" s="598"/>
      <c r="Z199" s="597"/>
      <c r="AA199" s="597"/>
      <c r="AB199" s="598"/>
      <c r="AC199" s="598"/>
      <c r="AD199" s="598"/>
      <c r="AE199" s="597"/>
      <c r="AG199" s="6"/>
      <c r="AH199" s="4"/>
      <c r="AI199" s="4"/>
      <c r="AJ199" s="4"/>
      <c r="AK199" s="4"/>
      <c r="AL199" s="4"/>
      <c r="AM199" s="4"/>
      <c r="AN199" s="4"/>
      <c r="AO199" s="4"/>
      <c r="AP199" s="4"/>
      <c r="AQ199" s="4"/>
      <c r="AR199" s="4"/>
    </row>
    <row r="200" spans="1:44" ht="15.75">
      <c r="A200" s="192"/>
      <c r="B200" s="172"/>
      <c r="C200" s="180"/>
      <c r="D200" s="181"/>
      <c r="E200" s="181"/>
      <c r="F200" s="181"/>
      <c r="G200" s="181"/>
      <c r="H200" s="181"/>
      <c r="I200" s="180"/>
      <c r="J200" s="180"/>
      <c r="K200" s="181"/>
      <c r="L200" s="181"/>
      <c r="M200" s="181"/>
      <c r="N200" s="182"/>
      <c r="O200"/>
      <c r="P200"/>
      <c r="T200" s="595"/>
      <c r="U200" s="596"/>
      <c r="V200" s="596"/>
      <c r="W200" s="596"/>
      <c r="X200" s="596"/>
      <c r="Y200" s="596"/>
      <c r="Z200" s="595"/>
      <c r="AA200" s="595"/>
      <c r="AB200" s="596"/>
      <c r="AC200" s="596"/>
      <c r="AD200" s="596"/>
      <c r="AE200" s="595"/>
      <c r="AG200" s="5"/>
      <c r="AH200" s="5"/>
      <c r="AI200" s="5"/>
      <c r="AJ200" s="5"/>
      <c r="AK200" s="5"/>
      <c r="AL200" s="5"/>
      <c r="AM200" s="5"/>
      <c r="AN200" s="5"/>
      <c r="AO200" s="5"/>
      <c r="AP200" s="5"/>
      <c r="AQ200" s="5"/>
      <c r="AR200" s="5"/>
    </row>
    <row r="201" spans="1:44" ht="15.75">
      <c r="A201" s="192"/>
      <c r="B201" s="591"/>
      <c r="C201" s="592"/>
      <c r="D201" s="593"/>
      <c r="E201" s="593"/>
      <c r="F201" s="593"/>
      <c r="G201" s="593"/>
      <c r="H201" s="593"/>
      <c r="I201" s="592"/>
      <c r="J201" s="592"/>
      <c r="K201" s="593"/>
      <c r="L201" s="593"/>
      <c r="M201" s="593"/>
      <c r="N201" s="594"/>
      <c r="O201"/>
      <c r="P201"/>
      <c r="T201" s="597"/>
      <c r="U201" s="598"/>
      <c r="V201" s="598"/>
      <c r="W201" s="598"/>
      <c r="X201" s="598"/>
      <c r="Y201" s="598"/>
      <c r="Z201" s="597"/>
      <c r="AA201" s="597"/>
      <c r="AB201" s="598"/>
      <c r="AC201" s="598"/>
      <c r="AD201" s="598"/>
      <c r="AE201" s="597"/>
      <c r="AG201" s="6"/>
      <c r="AH201" s="4"/>
      <c r="AI201" s="4"/>
      <c r="AJ201" s="4"/>
      <c r="AK201" s="4"/>
      <c r="AL201" s="4"/>
      <c r="AM201" s="4"/>
      <c r="AN201" s="4"/>
      <c r="AO201" s="4"/>
      <c r="AP201" s="4"/>
      <c r="AQ201" s="4"/>
      <c r="AR201" s="4"/>
    </row>
    <row r="202" spans="1:44" ht="15.75">
      <c r="A202" s="192"/>
      <c r="B202" s="172"/>
      <c r="C202" s="180"/>
      <c r="D202" s="181"/>
      <c r="E202" s="181"/>
      <c r="F202" s="181"/>
      <c r="G202" s="181"/>
      <c r="H202" s="181"/>
      <c r="I202" s="180"/>
      <c r="J202" s="180"/>
      <c r="K202" s="181"/>
      <c r="L202" s="181"/>
      <c r="M202" s="181"/>
      <c r="N202" s="182"/>
      <c r="O202"/>
      <c r="P202"/>
      <c r="T202" s="595"/>
      <c r="U202" s="596"/>
      <c r="V202" s="596"/>
      <c r="W202" s="596"/>
      <c r="X202" s="596"/>
      <c r="Y202" s="596"/>
      <c r="Z202" s="595"/>
      <c r="AA202" s="595"/>
      <c r="AB202" s="596"/>
      <c r="AC202" s="596"/>
      <c r="AD202" s="596"/>
      <c r="AE202" s="595"/>
      <c r="AG202" s="6"/>
      <c r="AH202" s="4"/>
      <c r="AI202" s="4"/>
      <c r="AJ202" s="4"/>
      <c r="AK202" s="4"/>
      <c r="AL202" s="4"/>
      <c r="AM202" s="4"/>
      <c r="AN202" s="4"/>
      <c r="AO202" s="4"/>
      <c r="AP202" s="4"/>
      <c r="AQ202" s="4"/>
      <c r="AR202" s="4"/>
    </row>
    <row r="203" spans="1:44" ht="15.75">
      <c r="A203" s="207"/>
      <c r="B203" s="591"/>
      <c r="C203" s="592"/>
      <c r="D203" s="593"/>
      <c r="E203" s="593"/>
      <c r="F203" s="593"/>
      <c r="G203" s="593"/>
      <c r="H203" s="593"/>
      <c r="I203" s="592"/>
      <c r="J203" s="592"/>
      <c r="K203" s="593"/>
      <c r="L203" s="593"/>
      <c r="M203" s="593"/>
      <c r="N203" s="594"/>
      <c r="O203"/>
      <c r="P203"/>
      <c r="T203" s="597"/>
      <c r="U203" s="598"/>
      <c r="V203" s="598"/>
      <c r="W203" s="598"/>
      <c r="X203" s="598"/>
      <c r="Y203" s="598"/>
      <c r="Z203" s="597"/>
      <c r="AA203" s="597"/>
      <c r="AB203" s="598"/>
      <c r="AC203" s="598"/>
      <c r="AD203" s="598"/>
      <c r="AE203" s="597"/>
      <c r="AG203" s="6"/>
      <c r="AH203" s="4"/>
      <c r="AI203" s="4"/>
      <c r="AJ203" s="4"/>
      <c r="AK203" s="4"/>
      <c r="AL203" s="4"/>
      <c r="AM203" s="4"/>
      <c r="AN203" s="4"/>
      <c r="AO203" s="4"/>
      <c r="AP203" s="4"/>
      <c r="AQ203" s="4"/>
      <c r="AR203" s="4"/>
    </row>
    <row r="204" spans="1:44" ht="15.75">
      <c r="A204" s="191"/>
      <c r="B204" s="172"/>
      <c r="C204" s="180"/>
      <c r="D204" s="181"/>
      <c r="E204" s="181"/>
      <c r="F204" s="181"/>
      <c r="G204" s="181"/>
      <c r="H204" s="181"/>
      <c r="I204" s="180"/>
      <c r="J204" s="180"/>
      <c r="K204" s="181"/>
      <c r="L204" s="181"/>
      <c r="M204" s="181"/>
      <c r="N204" s="182"/>
      <c r="O204"/>
      <c r="P204"/>
      <c r="T204" s="595"/>
      <c r="U204" s="596"/>
      <c r="V204" s="596"/>
      <c r="W204" s="596"/>
      <c r="X204" s="596"/>
      <c r="Y204" s="596"/>
      <c r="Z204" s="595"/>
      <c r="AA204" s="595"/>
      <c r="AB204" s="596"/>
      <c r="AC204" s="596"/>
      <c r="AD204" s="596"/>
      <c r="AE204" s="595"/>
      <c r="AG204" s="5"/>
      <c r="AH204" s="5"/>
      <c r="AI204" s="5"/>
      <c r="AJ204" s="5"/>
      <c r="AK204" s="5"/>
      <c r="AL204" s="5"/>
      <c r="AM204" s="5"/>
      <c r="AN204" s="5"/>
      <c r="AO204" s="5"/>
      <c r="AP204" s="5"/>
      <c r="AQ204" s="5"/>
      <c r="AR204" s="5"/>
    </row>
    <row r="205" spans="1:44" ht="15.75">
      <c r="A205" s="192"/>
      <c r="B205" s="591"/>
      <c r="C205" s="592"/>
      <c r="D205" s="593"/>
      <c r="E205" s="593"/>
      <c r="F205" s="593"/>
      <c r="G205" s="593"/>
      <c r="H205" s="593"/>
      <c r="I205" s="592"/>
      <c r="J205" s="592"/>
      <c r="K205" s="593"/>
      <c r="L205" s="593"/>
      <c r="M205" s="593"/>
      <c r="N205" s="594"/>
      <c r="O205"/>
      <c r="P205"/>
      <c r="T205" s="597"/>
      <c r="U205" s="598"/>
      <c r="V205" s="598"/>
      <c r="W205" s="598"/>
      <c r="X205" s="598"/>
      <c r="Y205" s="598"/>
      <c r="Z205" s="597"/>
      <c r="AA205" s="597"/>
      <c r="AB205" s="598"/>
      <c r="AC205" s="598"/>
      <c r="AD205" s="598"/>
      <c r="AE205" s="597"/>
      <c r="AG205" s="5"/>
      <c r="AH205" s="5"/>
      <c r="AI205" s="5"/>
      <c r="AJ205" s="5"/>
      <c r="AK205" s="5"/>
      <c r="AL205" s="5"/>
      <c r="AM205" s="5"/>
      <c r="AN205" s="5"/>
      <c r="AO205" s="5"/>
      <c r="AP205" s="5"/>
      <c r="AQ205" s="5"/>
      <c r="AR205" s="5"/>
    </row>
    <row r="206" spans="1:44" ht="15.75">
      <c r="A206" s="192"/>
      <c r="B206" s="172"/>
      <c r="C206" s="180"/>
      <c r="D206" s="181"/>
      <c r="E206" s="181"/>
      <c r="F206" s="181"/>
      <c r="G206" s="181"/>
      <c r="H206" s="181"/>
      <c r="I206" s="180"/>
      <c r="J206" s="180"/>
      <c r="K206" s="181"/>
      <c r="L206" s="181"/>
      <c r="M206" s="181"/>
      <c r="N206" s="182"/>
      <c r="O206"/>
      <c r="P206"/>
      <c r="T206" s="595"/>
      <c r="U206" s="596"/>
      <c r="V206" s="596"/>
      <c r="W206" s="596"/>
      <c r="X206" s="596"/>
      <c r="Y206" s="596"/>
      <c r="Z206" s="595"/>
      <c r="AA206" s="595"/>
      <c r="AB206" s="596"/>
      <c r="AC206" s="596"/>
      <c r="AD206" s="596"/>
      <c r="AE206" s="595"/>
      <c r="AG206" s="5"/>
      <c r="AH206" s="5"/>
      <c r="AI206" s="5"/>
      <c r="AJ206" s="5"/>
      <c r="AK206" s="5"/>
      <c r="AL206" s="5"/>
      <c r="AM206" s="5"/>
      <c r="AN206" s="5"/>
      <c r="AO206" s="5"/>
      <c r="AP206" s="5"/>
      <c r="AQ206" s="5"/>
      <c r="AR206" s="5"/>
    </row>
    <row r="207" spans="1:44" ht="15.75">
      <c r="A207" s="192"/>
      <c r="B207" s="591"/>
      <c r="C207" s="592"/>
      <c r="D207" s="593"/>
      <c r="E207" s="593"/>
      <c r="F207" s="593"/>
      <c r="G207" s="593"/>
      <c r="H207" s="593"/>
      <c r="I207" s="592"/>
      <c r="J207" s="592"/>
      <c r="K207" s="593"/>
      <c r="L207" s="593"/>
      <c r="M207" s="593"/>
      <c r="N207" s="594"/>
      <c r="O207"/>
      <c r="P207"/>
      <c r="T207" s="597"/>
      <c r="U207" s="598"/>
      <c r="V207" s="598"/>
      <c r="W207" s="598"/>
      <c r="X207" s="598"/>
      <c r="Y207" s="598"/>
      <c r="Z207" s="597"/>
      <c r="AA207" s="597"/>
      <c r="AB207" s="598"/>
      <c r="AC207" s="598"/>
      <c r="AD207" s="598"/>
      <c r="AE207" s="597"/>
      <c r="AG207" s="6"/>
      <c r="AH207" s="4"/>
      <c r="AI207" s="4"/>
      <c r="AJ207" s="4"/>
      <c r="AK207" s="4"/>
      <c r="AL207" s="4"/>
      <c r="AM207" s="4"/>
      <c r="AN207" s="4"/>
      <c r="AO207" s="4"/>
      <c r="AP207" s="4"/>
      <c r="AQ207" s="4"/>
      <c r="AR207" s="4"/>
    </row>
    <row r="208" spans="1:44" ht="15.75">
      <c r="A208" s="192"/>
      <c r="B208" s="172"/>
      <c r="C208" s="180"/>
      <c r="D208" s="181"/>
      <c r="E208" s="181"/>
      <c r="F208" s="181"/>
      <c r="G208" s="181"/>
      <c r="H208" s="181"/>
      <c r="I208" s="180"/>
      <c r="J208" s="180"/>
      <c r="K208" s="181"/>
      <c r="L208" s="181"/>
      <c r="M208" s="181"/>
      <c r="N208" s="182"/>
      <c r="O208"/>
      <c r="P208"/>
      <c r="T208" s="595"/>
      <c r="U208" s="596"/>
      <c r="V208" s="596"/>
      <c r="W208" s="596"/>
      <c r="X208" s="596"/>
      <c r="Y208" s="596"/>
      <c r="Z208" s="595"/>
      <c r="AA208" s="595"/>
      <c r="AB208" s="596"/>
      <c r="AC208" s="596"/>
      <c r="AD208" s="596"/>
      <c r="AE208" s="595"/>
      <c r="AG208" s="6"/>
      <c r="AH208" s="4"/>
      <c r="AI208" s="4"/>
      <c r="AJ208" s="4"/>
      <c r="AK208" s="4"/>
      <c r="AL208" s="4"/>
      <c r="AM208" s="4"/>
      <c r="AN208" s="4"/>
      <c r="AO208" s="4"/>
      <c r="AP208" s="4"/>
      <c r="AQ208" s="4"/>
      <c r="AR208" s="4"/>
    </row>
    <row r="209" spans="1:44" ht="15.75">
      <c r="A209" s="192"/>
      <c r="B209" s="591"/>
      <c r="C209" s="592"/>
      <c r="D209" s="593"/>
      <c r="E209" s="593"/>
      <c r="F209" s="593"/>
      <c r="G209" s="593"/>
      <c r="H209" s="593"/>
      <c r="I209" s="592"/>
      <c r="J209" s="592"/>
      <c r="K209" s="593"/>
      <c r="L209" s="593"/>
      <c r="M209" s="593"/>
      <c r="N209" s="594"/>
      <c r="O209"/>
      <c r="P209"/>
      <c r="T209" s="597"/>
      <c r="U209" s="598"/>
      <c r="V209" s="598"/>
      <c r="W209" s="598"/>
      <c r="X209" s="598"/>
      <c r="Y209" s="598"/>
      <c r="Z209" s="597"/>
      <c r="AA209" s="597"/>
      <c r="AB209" s="598"/>
      <c r="AC209" s="598"/>
      <c r="AD209" s="598"/>
      <c r="AE209" s="597"/>
      <c r="AG209" s="6"/>
      <c r="AH209" s="4"/>
      <c r="AI209" s="4"/>
      <c r="AJ209" s="4"/>
      <c r="AK209" s="4"/>
      <c r="AL209" s="4"/>
      <c r="AM209" s="4"/>
      <c r="AN209" s="4"/>
      <c r="AO209" s="4"/>
      <c r="AP209" s="4"/>
      <c r="AQ209" s="4"/>
      <c r="AR209" s="4"/>
    </row>
    <row r="210" spans="1:44" ht="15.75">
      <c r="A210" s="192"/>
      <c r="B210" s="172"/>
      <c r="C210" s="180"/>
      <c r="D210" s="181"/>
      <c r="E210" s="181"/>
      <c r="F210" s="181"/>
      <c r="G210" s="181"/>
      <c r="H210" s="181"/>
      <c r="I210" s="180"/>
      <c r="J210" s="180"/>
      <c r="K210" s="181"/>
      <c r="L210" s="181"/>
      <c r="M210" s="181"/>
      <c r="N210" s="182"/>
      <c r="O210"/>
      <c r="P210"/>
      <c r="T210" s="595"/>
      <c r="U210" s="596"/>
      <c r="V210" s="596"/>
      <c r="W210" s="596"/>
      <c r="X210" s="596"/>
      <c r="Y210" s="596"/>
      <c r="Z210" s="595"/>
      <c r="AA210" s="595"/>
      <c r="AB210" s="596"/>
      <c r="AC210" s="596"/>
      <c r="AD210" s="596"/>
      <c r="AE210" s="595"/>
      <c r="AG210" s="6"/>
      <c r="AH210" s="4"/>
      <c r="AI210" s="4"/>
      <c r="AJ210" s="4"/>
      <c r="AK210" s="4"/>
      <c r="AL210" s="4"/>
      <c r="AM210" s="4"/>
      <c r="AN210" s="4"/>
      <c r="AO210" s="4"/>
      <c r="AP210" s="4"/>
      <c r="AQ210" s="4"/>
      <c r="AR210" s="4"/>
    </row>
    <row r="211" spans="1:44" ht="15.75">
      <c r="A211" s="192"/>
      <c r="B211" s="591"/>
      <c r="C211" s="592"/>
      <c r="D211" s="593"/>
      <c r="E211" s="593"/>
      <c r="F211" s="593"/>
      <c r="G211" s="593"/>
      <c r="H211" s="593"/>
      <c r="I211" s="592"/>
      <c r="J211" s="592"/>
      <c r="K211" s="593"/>
      <c r="L211" s="593"/>
      <c r="M211" s="593"/>
      <c r="N211" s="594"/>
      <c r="O211"/>
      <c r="P211"/>
      <c r="T211" s="597"/>
      <c r="U211" s="598"/>
      <c r="V211" s="598"/>
      <c r="W211" s="598"/>
      <c r="X211" s="598"/>
      <c r="Y211" s="598"/>
      <c r="Z211" s="597"/>
      <c r="AA211" s="597"/>
      <c r="AB211" s="598"/>
      <c r="AC211" s="598"/>
      <c r="AD211" s="598"/>
      <c r="AE211" s="597"/>
      <c r="AG211" s="6"/>
      <c r="AH211" s="4"/>
      <c r="AI211" s="4"/>
      <c r="AJ211" s="4"/>
      <c r="AK211" s="4"/>
      <c r="AL211" s="4"/>
      <c r="AM211" s="4"/>
      <c r="AN211" s="4"/>
      <c r="AO211" s="4"/>
      <c r="AP211" s="4"/>
      <c r="AQ211" s="4"/>
      <c r="AR211" s="4"/>
    </row>
    <row r="212" spans="1:44" ht="15.75">
      <c r="A212" s="192"/>
      <c r="B212" s="172"/>
      <c r="C212" s="180"/>
      <c r="D212" s="181"/>
      <c r="E212" s="181"/>
      <c r="F212" s="181"/>
      <c r="G212" s="181"/>
      <c r="H212" s="181"/>
      <c r="I212" s="180"/>
      <c r="J212" s="180"/>
      <c r="K212" s="181"/>
      <c r="L212" s="181"/>
      <c r="M212" s="181"/>
      <c r="N212" s="182"/>
      <c r="O212"/>
      <c r="P212"/>
      <c r="T212" s="595"/>
      <c r="U212" s="596"/>
      <c r="V212" s="596"/>
      <c r="W212" s="596"/>
      <c r="X212" s="596"/>
      <c r="Y212" s="596"/>
      <c r="Z212" s="595"/>
      <c r="AA212" s="595"/>
      <c r="AB212" s="596"/>
      <c r="AC212" s="596"/>
      <c r="AD212" s="596"/>
      <c r="AE212" s="595"/>
      <c r="AG212" s="6"/>
      <c r="AH212" s="4"/>
      <c r="AI212" s="4"/>
      <c r="AJ212" s="4"/>
      <c r="AK212" s="4"/>
      <c r="AL212" s="4"/>
      <c r="AM212" s="4"/>
      <c r="AN212" s="4"/>
      <c r="AO212" s="4"/>
      <c r="AP212" s="4"/>
      <c r="AQ212" s="4"/>
      <c r="AR212" s="4"/>
    </row>
    <row r="213" spans="1:44" ht="15.75">
      <c r="A213" s="192"/>
      <c r="B213" s="591"/>
      <c r="C213" s="592"/>
      <c r="D213" s="593"/>
      <c r="E213" s="593"/>
      <c r="F213" s="593"/>
      <c r="G213" s="593"/>
      <c r="H213" s="593"/>
      <c r="I213" s="592"/>
      <c r="J213" s="592"/>
      <c r="K213" s="593"/>
      <c r="L213" s="593"/>
      <c r="M213" s="593"/>
      <c r="N213" s="594"/>
      <c r="O213"/>
      <c r="P213"/>
      <c r="T213" s="597"/>
      <c r="U213" s="598"/>
      <c r="V213" s="598"/>
      <c r="W213" s="598"/>
      <c r="X213" s="598"/>
      <c r="Y213" s="598"/>
      <c r="Z213" s="597"/>
      <c r="AA213" s="597"/>
      <c r="AB213" s="598"/>
      <c r="AC213" s="598"/>
      <c r="AD213" s="598"/>
      <c r="AE213" s="597"/>
      <c r="AG213" s="6"/>
      <c r="AH213" s="4"/>
      <c r="AI213" s="4"/>
      <c r="AJ213" s="4"/>
      <c r="AK213" s="4"/>
      <c r="AL213" s="4"/>
      <c r="AM213" s="4"/>
      <c r="AN213" s="4"/>
      <c r="AO213" s="4"/>
      <c r="AP213" s="4"/>
      <c r="AQ213" s="4"/>
      <c r="AR213" s="4"/>
    </row>
    <row r="214" spans="1:44" ht="15.75">
      <c r="A214" s="192"/>
      <c r="B214" s="172"/>
      <c r="C214" s="180"/>
      <c r="D214" s="181"/>
      <c r="E214" s="181"/>
      <c r="F214" s="181"/>
      <c r="G214" s="181"/>
      <c r="H214" s="181"/>
      <c r="I214" s="180"/>
      <c r="J214" s="180"/>
      <c r="K214" s="181"/>
      <c r="L214" s="181"/>
      <c r="M214" s="181"/>
      <c r="N214" s="182"/>
      <c r="O214"/>
      <c r="P214"/>
      <c r="T214" s="595"/>
      <c r="U214" s="596"/>
      <c r="V214" s="596"/>
      <c r="W214" s="596"/>
      <c r="X214" s="596"/>
      <c r="Y214" s="596"/>
      <c r="Z214" s="595"/>
      <c r="AA214" s="595"/>
      <c r="AB214" s="596"/>
      <c r="AC214" s="596"/>
      <c r="AD214" s="596"/>
      <c r="AE214" s="595"/>
      <c r="AG214" s="5"/>
      <c r="AH214" s="5"/>
      <c r="AI214" s="5"/>
      <c r="AJ214" s="5"/>
      <c r="AK214" s="5"/>
      <c r="AL214" s="5"/>
      <c r="AM214" s="5"/>
      <c r="AN214" s="5"/>
      <c r="AO214" s="5"/>
      <c r="AP214" s="5"/>
      <c r="AQ214" s="5"/>
      <c r="AR214" s="5"/>
    </row>
    <row r="215" spans="1:44" ht="15.75">
      <c r="A215" s="192"/>
      <c r="B215" s="591"/>
      <c r="C215" s="592"/>
      <c r="D215" s="593"/>
      <c r="E215" s="593"/>
      <c r="F215" s="593"/>
      <c r="G215" s="593"/>
      <c r="H215" s="593"/>
      <c r="I215" s="592"/>
      <c r="J215" s="592"/>
      <c r="K215" s="593"/>
      <c r="L215" s="593"/>
      <c r="M215" s="593"/>
      <c r="N215" s="594"/>
      <c r="O215"/>
      <c r="P215"/>
      <c r="T215" s="597"/>
      <c r="U215" s="598"/>
      <c r="V215" s="598"/>
      <c r="W215" s="598"/>
      <c r="X215" s="598"/>
      <c r="Y215" s="598"/>
      <c r="Z215" s="597"/>
      <c r="AA215" s="597"/>
      <c r="AB215" s="598"/>
      <c r="AC215" s="598"/>
      <c r="AD215" s="598"/>
      <c r="AE215" s="597"/>
      <c r="AG215" s="5"/>
      <c r="AH215" s="5"/>
      <c r="AI215" s="5"/>
      <c r="AJ215" s="5"/>
      <c r="AK215" s="5"/>
      <c r="AL215" s="5"/>
      <c r="AM215" s="5"/>
      <c r="AN215" s="5"/>
      <c r="AO215" s="5"/>
      <c r="AP215" s="5"/>
      <c r="AQ215" s="5"/>
      <c r="AR215" s="5"/>
    </row>
    <row r="216" spans="1:44" ht="15.75">
      <c r="A216" s="192"/>
      <c r="B216" s="172"/>
      <c r="C216" s="180"/>
      <c r="D216" s="181"/>
      <c r="E216" s="181"/>
      <c r="F216" s="181"/>
      <c r="G216" s="181"/>
      <c r="H216" s="181"/>
      <c r="I216" s="180"/>
      <c r="J216" s="180"/>
      <c r="K216" s="181"/>
      <c r="L216" s="181"/>
      <c r="M216" s="181"/>
      <c r="N216" s="182"/>
      <c r="O216"/>
      <c r="P216"/>
      <c r="T216" s="595"/>
      <c r="U216" s="596"/>
      <c r="V216" s="596"/>
      <c r="W216" s="596"/>
      <c r="X216" s="596"/>
      <c r="Y216" s="596"/>
      <c r="Z216" s="595"/>
      <c r="AA216" s="595"/>
      <c r="AB216" s="596"/>
      <c r="AC216" s="596"/>
      <c r="AD216" s="596"/>
      <c r="AE216" s="595"/>
      <c r="AG216" s="6"/>
      <c r="AH216" s="4"/>
      <c r="AI216" s="4"/>
      <c r="AJ216" s="4"/>
      <c r="AK216" s="4"/>
      <c r="AL216" s="4"/>
      <c r="AM216" s="4"/>
      <c r="AN216" s="4"/>
      <c r="AO216" s="4"/>
      <c r="AP216" s="4"/>
      <c r="AQ216" s="4"/>
      <c r="AR216" s="4"/>
    </row>
    <row r="217" spans="1:44" ht="15.75">
      <c r="A217" s="192"/>
      <c r="B217" s="591"/>
      <c r="C217" s="592"/>
      <c r="D217" s="593"/>
      <c r="E217" s="593"/>
      <c r="F217" s="593"/>
      <c r="G217" s="593"/>
      <c r="H217" s="593"/>
      <c r="I217" s="592"/>
      <c r="J217" s="592"/>
      <c r="K217" s="593"/>
      <c r="L217" s="593"/>
      <c r="M217" s="593"/>
      <c r="N217" s="594"/>
      <c r="O217"/>
      <c r="P217"/>
      <c r="T217" s="597"/>
      <c r="U217" s="598"/>
      <c r="V217" s="598"/>
      <c r="W217" s="598"/>
      <c r="X217" s="598"/>
      <c r="Y217" s="598"/>
      <c r="Z217" s="597"/>
      <c r="AA217" s="597"/>
      <c r="AB217" s="598"/>
      <c r="AC217" s="598"/>
      <c r="AD217" s="598"/>
      <c r="AE217" s="597"/>
      <c r="AG217" s="6"/>
      <c r="AH217" s="4"/>
      <c r="AI217" s="4"/>
      <c r="AJ217" s="4"/>
      <c r="AK217" s="4"/>
      <c r="AL217" s="4"/>
      <c r="AM217" s="4"/>
      <c r="AN217" s="4"/>
      <c r="AO217" s="4"/>
      <c r="AP217" s="4"/>
      <c r="AQ217" s="4"/>
      <c r="AR217" s="4"/>
    </row>
    <row r="218" spans="1:44" ht="15.75">
      <c r="A218" s="192"/>
      <c r="B218" s="172"/>
      <c r="C218" s="180"/>
      <c r="D218" s="181"/>
      <c r="E218" s="181"/>
      <c r="F218" s="181"/>
      <c r="G218" s="181"/>
      <c r="H218" s="181"/>
      <c r="I218" s="180"/>
      <c r="J218" s="180"/>
      <c r="K218" s="181"/>
      <c r="L218" s="181"/>
      <c r="M218" s="181"/>
      <c r="N218" s="182"/>
      <c r="O218"/>
      <c r="P218"/>
      <c r="T218" s="595"/>
      <c r="U218" s="596"/>
      <c r="V218" s="596"/>
      <c r="W218" s="596"/>
      <c r="X218" s="596"/>
      <c r="Y218" s="596"/>
      <c r="Z218" s="595"/>
      <c r="AA218" s="595"/>
      <c r="AB218" s="596"/>
      <c r="AC218" s="596"/>
      <c r="AD218" s="596"/>
      <c r="AE218" s="595"/>
      <c r="AG218" s="6"/>
      <c r="AH218" s="4"/>
      <c r="AI218" s="4"/>
      <c r="AJ218" s="4"/>
      <c r="AK218" s="4"/>
      <c r="AL218" s="4"/>
      <c r="AM218" s="4"/>
      <c r="AN218" s="4"/>
      <c r="AO218" s="4"/>
      <c r="AP218" s="4"/>
      <c r="AQ218" s="4"/>
      <c r="AR218" s="4"/>
    </row>
    <row r="219" spans="1:44" ht="15.75">
      <c r="A219" s="192"/>
      <c r="B219" s="591"/>
      <c r="C219" s="592"/>
      <c r="D219" s="593"/>
      <c r="E219" s="593"/>
      <c r="F219" s="593"/>
      <c r="G219" s="593"/>
      <c r="H219" s="593"/>
      <c r="I219" s="592"/>
      <c r="J219" s="592"/>
      <c r="K219" s="593"/>
      <c r="L219" s="593"/>
      <c r="M219" s="593"/>
      <c r="N219" s="594"/>
      <c r="O219"/>
      <c r="P219"/>
      <c r="T219" s="597"/>
      <c r="U219" s="598"/>
      <c r="V219" s="598"/>
      <c r="W219" s="598"/>
      <c r="X219" s="598"/>
      <c r="Y219" s="598"/>
      <c r="Z219" s="597"/>
      <c r="AA219" s="597"/>
      <c r="AB219" s="598"/>
      <c r="AC219" s="598"/>
      <c r="AD219" s="598"/>
      <c r="AE219" s="597"/>
      <c r="AG219" s="6"/>
      <c r="AH219" s="4"/>
      <c r="AI219" s="4"/>
      <c r="AJ219" s="4"/>
      <c r="AK219" s="4"/>
      <c r="AL219" s="4"/>
      <c r="AM219" s="4"/>
      <c r="AN219" s="4"/>
      <c r="AO219" s="4"/>
      <c r="AP219" s="4"/>
      <c r="AQ219" s="4"/>
      <c r="AR219" s="4"/>
    </row>
    <row r="220" spans="1:44" ht="15.75">
      <c r="A220" s="192"/>
      <c r="B220" s="172"/>
      <c r="C220" s="180"/>
      <c r="D220" s="181"/>
      <c r="E220" s="181"/>
      <c r="F220" s="181"/>
      <c r="G220" s="181"/>
      <c r="H220" s="181"/>
      <c r="I220" s="180"/>
      <c r="J220" s="180"/>
      <c r="K220" s="181"/>
      <c r="L220" s="181"/>
      <c r="M220" s="181"/>
      <c r="N220" s="182"/>
      <c r="O220"/>
      <c r="P220"/>
      <c r="T220" s="595"/>
      <c r="U220" s="596"/>
      <c r="V220" s="596"/>
      <c r="W220" s="596"/>
      <c r="X220" s="596"/>
      <c r="Y220" s="596"/>
      <c r="Z220" s="595"/>
      <c r="AA220" s="595"/>
      <c r="AB220" s="596"/>
      <c r="AC220" s="596"/>
      <c r="AD220" s="596"/>
      <c r="AE220" s="595"/>
      <c r="AG220" s="6"/>
      <c r="AH220" s="4"/>
      <c r="AI220" s="4"/>
      <c r="AJ220" s="4"/>
      <c r="AK220" s="4"/>
      <c r="AL220" s="4"/>
      <c r="AM220" s="4"/>
      <c r="AN220" s="4"/>
      <c r="AO220" s="4"/>
      <c r="AP220" s="4"/>
      <c r="AQ220" s="4"/>
      <c r="AR220" s="4"/>
    </row>
    <row r="221" spans="1:44" ht="15.75">
      <c r="A221" s="192"/>
      <c r="B221" s="591"/>
      <c r="C221" s="592"/>
      <c r="D221" s="593"/>
      <c r="E221" s="593"/>
      <c r="F221" s="593"/>
      <c r="G221" s="593"/>
      <c r="H221" s="593"/>
      <c r="I221" s="592"/>
      <c r="J221" s="592"/>
      <c r="K221" s="593"/>
      <c r="L221" s="593"/>
      <c r="M221" s="593"/>
      <c r="N221" s="594"/>
      <c r="O221"/>
      <c r="P221"/>
      <c r="T221" s="597"/>
      <c r="U221" s="598"/>
      <c r="V221" s="598"/>
      <c r="W221" s="598"/>
      <c r="X221" s="598"/>
      <c r="Y221" s="598"/>
      <c r="Z221" s="597"/>
      <c r="AA221" s="597"/>
      <c r="AB221" s="598"/>
      <c r="AC221" s="598"/>
      <c r="AD221" s="598"/>
      <c r="AE221" s="597"/>
      <c r="AG221" s="6"/>
      <c r="AH221" s="4"/>
      <c r="AI221" s="4"/>
      <c r="AJ221" s="4"/>
      <c r="AK221" s="4"/>
      <c r="AL221" s="4"/>
      <c r="AM221" s="4"/>
      <c r="AN221" s="4"/>
      <c r="AO221" s="4"/>
      <c r="AP221" s="4"/>
      <c r="AQ221" s="4"/>
      <c r="AR221" s="4"/>
    </row>
    <row r="222" spans="1:44" ht="15.75">
      <c r="A222" s="192"/>
      <c r="B222" s="172"/>
      <c r="C222" s="180"/>
      <c r="D222" s="181"/>
      <c r="E222" s="181"/>
      <c r="F222" s="181"/>
      <c r="G222" s="181"/>
      <c r="H222" s="181"/>
      <c r="I222" s="180"/>
      <c r="J222" s="180"/>
      <c r="K222" s="181"/>
      <c r="L222" s="181"/>
      <c r="M222" s="181"/>
      <c r="N222" s="182"/>
      <c r="O222"/>
      <c r="P222"/>
      <c r="T222" s="595"/>
      <c r="U222" s="596"/>
      <c r="V222" s="596"/>
      <c r="W222" s="596"/>
      <c r="X222" s="596"/>
      <c r="Y222" s="596"/>
      <c r="Z222" s="595"/>
      <c r="AA222" s="595"/>
      <c r="AB222" s="596"/>
      <c r="AC222" s="596"/>
      <c r="AD222" s="596"/>
      <c r="AE222" s="595"/>
      <c r="AG222" s="5"/>
      <c r="AH222" s="5"/>
      <c r="AI222" s="5"/>
      <c r="AJ222" s="5"/>
      <c r="AK222" s="5"/>
      <c r="AL222" s="5"/>
      <c r="AM222" s="5"/>
      <c r="AN222" s="5"/>
      <c r="AO222" s="5"/>
      <c r="AP222" s="5"/>
      <c r="AQ222" s="5"/>
      <c r="AR222" s="5"/>
    </row>
    <row r="223" spans="1:44" ht="15.75">
      <c r="A223" s="192"/>
      <c r="B223" s="591"/>
      <c r="C223" s="592"/>
      <c r="D223" s="593"/>
      <c r="E223" s="593"/>
      <c r="F223" s="593"/>
      <c r="G223" s="593"/>
      <c r="H223" s="593"/>
      <c r="I223" s="592"/>
      <c r="J223" s="592"/>
      <c r="K223" s="593"/>
      <c r="L223" s="593"/>
      <c r="M223" s="593"/>
      <c r="N223" s="594"/>
      <c r="O223"/>
      <c r="P223"/>
      <c r="T223" s="597"/>
      <c r="U223" s="598"/>
      <c r="V223" s="598"/>
      <c r="W223" s="598"/>
      <c r="X223" s="598"/>
      <c r="Y223" s="598"/>
      <c r="Z223" s="597"/>
      <c r="AA223" s="597"/>
      <c r="AB223" s="598"/>
      <c r="AC223" s="598"/>
      <c r="AD223" s="598"/>
      <c r="AE223" s="597"/>
      <c r="AG223" s="6"/>
      <c r="AH223" s="4"/>
      <c r="AI223" s="4"/>
      <c r="AJ223" s="4"/>
      <c r="AK223" s="4"/>
      <c r="AL223" s="4"/>
      <c r="AM223" s="4"/>
      <c r="AN223" s="4"/>
      <c r="AO223" s="4"/>
      <c r="AP223" s="4"/>
      <c r="AQ223" s="4"/>
      <c r="AR223" s="4"/>
    </row>
    <row r="224" spans="1:44" ht="15.75">
      <c r="A224" s="192"/>
      <c r="B224" s="172"/>
      <c r="C224" s="180"/>
      <c r="D224" s="181"/>
      <c r="E224" s="181"/>
      <c r="F224" s="181"/>
      <c r="G224" s="181"/>
      <c r="H224" s="181"/>
      <c r="I224" s="180"/>
      <c r="J224" s="180"/>
      <c r="K224" s="181"/>
      <c r="L224" s="181"/>
      <c r="M224" s="181"/>
      <c r="N224" s="182"/>
      <c r="O224"/>
      <c r="P224"/>
      <c r="T224" s="595"/>
      <c r="U224" s="596"/>
      <c r="V224" s="596"/>
      <c r="W224" s="596"/>
      <c r="X224" s="596"/>
      <c r="Y224" s="596"/>
      <c r="Z224" s="595"/>
      <c r="AA224" s="595"/>
      <c r="AB224" s="596"/>
      <c r="AC224" s="596"/>
      <c r="AD224" s="596"/>
      <c r="AE224" s="595"/>
      <c r="AG224" s="6"/>
      <c r="AH224" s="4"/>
      <c r="AI224" s="4"/>
      <c r="AJ224" s="4"/>
      <c r="AK224" s="4"/>
      <c r="AL224" s="4"/>
      <c r="AM224" s="4"/>
      <c r="AN224" s="4"/>
      <c r="AO224" s="4"/>
      <c r="AP224" s="4"/>
      <c r="AQ224" s="4"/>
      <c r="AR224" s="4"/>
    </row>
    <row r="225" spans="1:44" ht="15.75">
      <c r="A225" s="207"/>
      <c r="B225" s="591"/>
      <c r="C225" s="592"/>
      <c r="D225" s="593"/>
      <c r="E225" s="593"/>
      <c r="F225" s="593"/>
      <c r="G225" s="593"/>
      <c r="H225" s="593"/>
      <c r="I225" s="592"/>
      <c r="J225" s="592"/>
      <c r="K225" s="593"/>
      <c r="L225" s="593"/>
      <c r="M225" s="593"/>
      <c r="N225" s="594"/>
      <c r="O225"/>
      <c r="P225"/>
      <c r="T225" s="597"/>
      <c r="U225" s="598"/>
      <c r="V225" s="598"/>
      <c r="W225" s="598"/>
      <c r="X225" s="598"/>
      <c r="Y225" s="598"/>
      <c r="Z225" s="597"/>
      <c r="AA225" s="597"/>
      <c r="AB225" s="598"/>
      <c r="AC225" s="598"/>
      <c r="AD225" s="598"/>
      <c r="AE225" s="597"/>
      <c r="AG225" s="6"/>
      <c r="AH225" s="4"/>
      <c r="AI225" s="4"/>
      <c r="AJ225" s="4"/>
      <c r="AK225" s="4"/>
      <c r="AL225" s="4"/>
      <c r="AM225" s="4"/>
      <c r="AN225" s="4"/>
      <c r="AO225" s="4"/>
      <c r="AP225" s="4"/>
      <c r="AQ225" s="4"/>
      <c r="AR225" s="4"/>
    </row>
    <row r="226" spans="1:44" ht="15.75">
      <c r="A226" s="191"/>
      <c r="B226" s="172"/>
      <c r="C226" s="180"/>
      <c r="D226" s="181"/>
      <c r="E226" s="181"/>
      <c r="F226" s="181"/>
      <c r="G226" s="181"/>
      <c r="H226" s="181"/>
      <c r="I226" s="180"/>
      <c r="J226" s="180"/>
      <c r="K226" s="181"/>
      <c r="L226" s="181"/>
      <c r="M226" s="181"/>
      <c r="N226" s="182"/>
      <c r="O226"/>
      <c r="P226"/>
      <c r="T226" s="595"/>
      <c r="U226" s="596"/>
      <c r="V226" s="596"/>
      <c r="W226" s="596"/>
      <c r="X226" s="596"/>
      <c r="Y226" s="596"/>
      <c r="Z226" s="595"/>
      <c r="AA226" s="595"/>
      <c r="AB226" s="596"/>
      <c r="AC226" s="596"/>
      <c r="AD226" s="596"/>
      <c r="AE226" s="595"/>
      <c r="AG226" s="599"/>
      <c r="AH226" s="599"/>
      <c r="AI226" s="599"/>
      <c r="AJ226" s="599"/>
      <c r="AK226" s="599"/>
      <c r="AL226" s="599"/>
      <c r="AM226" s="599"/>
      <c r="AN226" s="599"/>
      <c r="AO226" s="599"/>
      <c r="AP226" s="599"/>
      <c r="AQ226" s="599"/>
      <c r="AR226" s="599"/>
    </row>
    <row r="227" spans="1:44" ht="15.75">
      <c r="A227" s="192"/>
      <c r="B227" s="591"/>
      <c r="C227" s="592"/>
      <c r="D227" s="593"/>
      <c r="E227" s="593"/>
      <c r="F227" s="593"/>
      <c r="G227" s="593"/>
      <c r="H227" s="593"/>
      <c r="I227" s="592"/>
      <c r="J227" s="592"/>
      <c r="K227" s="593"/>
      <c r="L227" s="593"/>
      <c r="M227" s="593"/>
      <c r="N227" s="594"/>
      <c r="O227"/>
      <c r="P227"/>
      <c r="T227" s="597"/>
      <c r="U227" s="598"/>
      <c r="V227" s="598"/>
      <c r="W227" s="598"/>
      <c r="X227" s="598"/>
      <c r="Y227" s="598"/>
      <c r="Z227" s="597"/>
      <c r="AA227" s="597"/>
      <c r="AB227" s="598"/>
      <c r="AC227" s="598"/>
      <c r="AD227" s="598"/>
      <c r="AE227" s="597"/>
      <c r="AG227" s="599"/>
      <c r="AH227" s="599"/>
      <c r="AI227" s="599"/>
      <c r="AJ227" s="599"/>
      <c r="AK227" s="599"/>
      <c r="AL227" s="599"/>
      <c r="AM227" s="599"/>
      <c r="AN227" s="599"/>
      <c r="AO227" s="599"/>
      <c r="AP227" s="599"/>
      <c r="AQ227" s="599"/>
      <c r="AR227" s="599"/>
    </row>
    <row r="228" spans="1:44" ht="15.75">
      <c r="A228" s="192"/>
      <c r="B228" s="172"/>
      <c r="C228" s="180"/>
      <c r="D228" s="181"/>
      <c r="E228" s="181"/>
      <c r="F228" s="181"/>
      <c r="G228" s="181"/>
      <c r="H228" s="181"/>
      <c r="I228" s="180"/>
      <c r="J228" s="180"/>
      <c r="K228" s="181"/>
      <c r="L228" s="181"/>
      <c r="M228" s="181"/>
      <c r="N228" s="182"/>
      <c r="O228"/>
      <c r="P228"/>
      <c r="T228" s="595"/>
      <c r="U228" s="596"/>
      <c r="V228" s="596"/>
      <c r="W228" s="596"/>
      <c r="X228" s="596"/>
      <c r="Y228" s="596"/>
      <c r="Z228" s="595"/>
      <c r="AA228" s="595"/>
      <c r="AB228" s="596"/>
      <c r="AC228" s="596"/>
      <c r="AD228" s="596"/>
      <c r="AE228" s="595"/>
      <c r="AG228" s="5"/>
      <c r="AH228" s="5"/>
      <c r="AI228" s="5"/>
      <c r="AJ228" s="5"/>
      <c r="AK228" s="5"/>
      <c r="AL228" s="5"/>
      <c r="AM228" s="5"/>
      <c r="AN228" s="5"/>
      <c r="AO228" s="5"/>
      <c r="AP228" s="5"/>
      <c r="AQ228" s="5"/>
      <c r="AR228" s="5"/>
    </row>
    <row r="229" spans="1:44" ht="15.75">
      <c r="A229" s="192"/>
      <c r="B229" s="591"/>
      <c r="C229" s="592"/>
      <c r="D229" s="593"/>
      <c r="E229" s="593"/>
      <c r="F229" s="593"/>
      <c r="G229" s="593"/>
      <c r="H229" s="593"/>
      <c r="I229" s="592"/>
      <c r="J229" s="592"/>
      <c r="K229" s="593"/>
      <c r="L229" s="593"/>
      <c r="M229" s="593"/>
      <c r="N229" s="594"/>
      <c r="O229"/>
      <c r="P229"/>
      <c r="T229" s="597"/>
      <c r="U229" s="598"/>
      <c r="V229" s="598"/>
      <c r="W229" s="598"/>
      <c r="X229" s="598"/>
      <c r="Y229" s="598"/>
      <c r="Z229" s="597"/>
      <c r="AA229" s="597"/>
      <c r="AB229" s="598"/>
      <c r="AC229" s="598"/>
      <c r="AD229" s="598"/>
      <c r="AE229" s="597"/>
      <c r="AG229" s="6"/>
      <c r="AH229" s="4"/>
      <c r="AI229" s="4"/>
      <c r="AJ229" s="4"/>
      <c r="AK229" s="4"/>
      <c r="AL229" s="4"/>
      <c r="AM229" s="4"/>
      <c r="AN229" s="4"/>
      <c r="AO229" s="4"/>
      <c r="AP229" s="4"/>
      <c r="AQ229" s="4"/>
      <c r="AR229" s="4"/>
    </row>
    <row r="230" spans="1:44" ht="15.75">
      <c r="A230" s="192"/>
      <c r="B230" s="172"/>
      <c r="C230" s="180"/>
      <c r="D230" s="181"/>
      <c r="E230" s="181"/>
      <c r="F230" s="181"/>
      <c r="G230" s="181"/>
      <c r="H230" s="181"/>
      <c r="I230" s="180"/>
      <c r="J230" s="180"/>
      <c r="K230" s="181"/>
      <c r="L230" s="181"/>
      <c r="M230" s="181"/>
      <c r="N230" s="182"/>
      <c r="O230"/>
      <c r="P230"/>
      <c r="T230" s="595"/>
      <c r="U230" s="596"/>
      <c r="V230" s="596"/>
      <c r="W230" s="596"/>
      <c r="X230" s="596"/>
      <c r="Y230" s="596"/>
      <c r="Z230" s="595"/>
      <c r="AA230" s="595"/>
      <c r="AB230" s="596"/>
      <c r="AC230" s="596"/>
      <c r="AD230" s="596"/>
      <c r="AE230" s="595"/>
      <c r="AG230" s="6"/>
      <c r="AH230" s="4"/>
      <c r="AI230" s="4"/>
      <c r="AJ230" s="4"/>
      <c r="AK230" s="4"/>
      <c r="AL230" s="4"/>
      <c r="AM230" s="4"/>
      <c r="AN230" s="4"/>
      <c r="AO230" s="4"/>
      <c r="AP230" s="4"/>
      <c r="AQ230" s="4"/>
      <c r="AR230" s="4"/>
    </row>
    <row r="231" spans="1:44" ht="15.75">
      <c r="A231" s="192"/>
      <c r="B231" s="591"/>
      <c r="C231" s="592"/>
      <c r="D231" s="593"/>
      <c r="E231" s="593"/>
      <c r="F231" s="593"/>
      <c r="G231" s="593"/>
      <c r="H231" s="593"/>
      <c r="I231" s="592"/>
      <c r="J231" s="592"/>
      <c r="K231" s="593"/>
      <c r="L231" s="593"/>
      <c r="M231" s="593"/>
      <c r="N231" s="594"/>
      <c r="O231"/>
      <c r="P231"/>
      <c r="T231" s="597"/>
      <c r="U231" s="598"/>
      <c r="V231" s="598"/>
      <c r="W231" s="598"/>
      <c r="X231" s="598"/>
      <c r="Y231" s="598"/>
      <c r="Z231" s="597"/>
      <c r="AA231" s="597"/>
      <c r="AB231" s="598"/>
      <c r="AC231" s="598"/>
      <c r="AD231" s="598"/>
      <c r="AE231" s="597"/>
      <c r="AG231" s="6"/>
      <c r="AH231" s="4"/>
      <c r="AI231" s="4"/>
      <c r="AJ231" s="4"/>
      <c r="AK231" s="4"/>
      <c r="AL231" s="4"/>
      <c r="AM231" s="4"/>
      <c r="AN231" s="4"/>
      <c r="AO231" s="4"/>
      <c r="AP231" s="4"/>
      <c r="AQ231" s="4"/>
      <c r="AR231" s="4"/>
    </row>
    <row r="232" spans="1:44" ht="15.75">
      <c r="A232" s="192"/>
      <c r="B232" s="172"/>
      <c r="C232" s="180"/>
      <c r="D232" s="181"/>
      <c r="E232" s="181"/>
      <c r="F232" s="181"/>
      <c r="G232" s="181"/>
      <c r="H232" s="181"/>
      <c r="I232" s="180"/>
      <c r="J232" s="180"/>
      <c r="K232" s="181"/>
      <c r="L232" s="181"/>
      <c r="M232" s="181"/>
      <c r="N232" s="182"/>
      <c r="O232"/>
      <c r="P232"/>
      <c r="T232" s="595"/>
      <c r="U232" s="596"/>
      <c r="V232" s="596"/>
      <c r="W232" s="596"/>
      <c r="X232" s="596"/>
      <c r="Y232" s="596"/>
      <c r="Z232" s="595"/>
      <c r="AA232" s="595"/>
      <c r="AB232" s="596"/>
      <c r="AC232" s="596"/>
      <c r="AD232" s="596"/>
      <c r="AE232" s="595"/>
      <c r="AG232" s="6"/>
      <c r="AH232" s="4"/>
      <c r="AI232" s="4"/>
      <c r="AJ232" s="4"/>
      <c r="AK232" s="4"/>
      <c r="AL232" s="4"/>
      <c r="AM232" s="4"/>
      <c r="AN232" s="4"/>
      <c r="AO232" s="4"/>
      <c r="AP232" s="4"/>
      <c r="AQ232" s="4"/>
      <c r="AR232" s="4"/>
    </row>
    <row r="233" spans="1:44" ht="15.75">
      <c r="A233" s="192"/>
      <c r="B233" s="591"/>
      <c r="C233" s="592"/>
      <c r="D233" s="593"/>
      <c r="E233" s="593"/>
      <c r="F233" s="593"/>
      <c r="G233" s="593"/>
      <c r="H233" s="593"/>
      <c r="I233" s="592"/>
      <c r="J233" s="592"/>
      <c r="K233" s="593"/>
      <c r="L233" s="593"/>
      <c r="M233" s="593"/>
      <c r="N233" s="594"/>
      <c r="O233"/>
      <c r="P233"/>
      <c r="T233" s="597"/>
      <c r="U233" s="598"/>
      <c r="V233" s="598"/>
      <c r="W233" s="598"/>
      <c r="X233" s="598"/>
      <c r="Y233" s="598"/>
      <c r="Z233" s="597"/>
      <c r="AA233" s="597"/>
      <c r="AB233" s="598"/>
      <c r="AC233" s="598"/>
      <c r="AD233" s="598"/>
      <c r="AE233" s="597"/>
      <c r="AG233" s="6"/>
      <c r="AH233" s="4"/>
      <c r="AI233" s="4"/>
      <c r="AJ233" s="4"/>
      <c r="AK233" s="4"/>
      <c r="AL233" s="4"/>
      <c r="AM233" s="4"/>
      <c r="AN233" s="4"/>
      <c r="AO233" s="4"/>
      <c r="AP233" s="4"/>
      <c r="AQ233" s="4"/>
      <c r="AR233" s="4"/>
    </row>
    <row r="234" spans="1:44" ht="15.75">
      <c r="A234" s="192"/>
      <c r="B234" s="172"/>
      <c r="C234" s="180"/>
      <c r="D234" s="181"/>
      <c r="E234" s="181"/>
      <c r="F234" s="181"/>
      <c r="G234" s="181"/>
      <c r="H234" s="181"/>
      <c r="I234" s="180"/>
      <c r="J234" s="180"/>
      <c r="K234" s="181"/>
      <c r="L234" s="181"/>
      <c r="M234" s="181"/>
      <c r="N234" s="182"/>
      <c r="O234"/>
      <c r="P234"/>
      <c r="T234" s="595"/>
      <c r="U234" s="596"/>
      <c r="V234" s="596"/>
      <c r="W234" s="596"/>
      <c r="X234" s="596"/>
      <c r="Y234" s="596"/>
      <c r="Z234" s="595"/>
      <c r="AA234" s="595"/>
      <c r="AB234" s="596"/>
      <c r="AC234" s="596"/>
      <c r="AD234" s="596"/>
      <c r="AE234" s="595"/>
      <c r="AG234" s="6"/>
      <c r="AH234" s="4"/>
      <c r="AI234" s="4"/>
      <c r="AJ234" s="4"/>
      <c r="AK234" s="4"/>
      <c r="AL234" s="4"/>
      <c r="AM234" s="4"/>
      <c r="AN234" s="4"/>
      <c r="AO234" s="4"/>
      <c r="AP234" s="4"/>
      <c r="AQ234" s="4"/>
      <c r="AR234" s="4"/>
    </row>
    <row r="235" spans="1:44" ht="15.75">
      <c r="A235" s="192"/>
      <c r="B235" s="591"/>
      <c r="C235" s="592"/>
      <c r="D235" s="593"/>
      <c r="E235" s="593"/>
      <c r="F235" s="593"/>
      <c r="G235" s="593"/>
      <c r="H235" s="593"/>
      <c r="I235" s="592"/>
      <c r="J235" s="592"/>
      <c r="K235" s="593"/>
      <c r="L235" s="593"/>
      <c r="M235" s="593"/>
      <c r="N235" s="594"/>
      <c r="O235"/>
      <c r="P235"/>
      <c r="T235" s="597"/>
      <c r="U235" s="598"/>
      <c r="V235" s="598"/>
      <c r="W235" s="598"/>
      <c r="X235" s="598"/>
      <c r="Y235" s="598"/>
      <c r="Z235" s="597"/>
      <c r="AA235" s="597"/>
      <c r="AB235" s="598"/>
      <c r="AC235" s="598"/>
      <c r="AD235" s="598"/>
      <c r="AE235" s="597"/>
      <c r="AG235" s="6"/>
      <c r="AH235" s="4"/>
      <c r="AI235" s="4"/>
      <c r="AJ235" s="4"/>
      <c r="AK235" s="4"/>
      <c r="AL235" s="4"/>
      <c r="AM235" s="4"/>
      <c r="AN235" s="4"/>
      <c r="AO235" s="4"/>
      <c r="AP235" s="4"/>
      <c r="AQ235" s="4"/>
      <c r="AR235" s="4"/>
    </row>
    <row r="236" spans="1:44" ht="15.75">
      <c r="A236" s="192"/>
      <c r="B236" s="172"/>
      <c r="C236" s="180"/>
      <c r="D236" s="181"/>
      <c r="E236" s="181"/>
      <c r="F236" s="181"/>
      <c r="G236" s="181"/>
      <c r="H236" s="181"/>
      <c r="I236" s="180"/>
      <c r="J236" s="180"/>
      <c r="K236" s="181"/>
      <c r="L236" s="181"/>
      <c r="M236" s="181"/>
      <c r="N236" s="182"/>
      <c r="O236"/>
      <c r="P236"/>
      <c r="T236" s="595"/>
      <c r="U236" s="596"/>
      <c r="V236" s="596"/>
      <c r="W236" s="596"/>
      <c r="X236" s="596"/>
      <c r="Y236" s="596"/>
      <c r="Z236" s="595"/>
      <c r="AA236" s="595"/>
      <c r="AB236" s="596"/>
      <c r="AC236" s="596"/>
      <c r="AD236" s="596"/>
      <c r="AE236" s="595"/>
      <c r="AG236" s="5"/>
      <c r="AH236" s="5"/>
      <c r="AI236" s="5"/>
      <c r="AJ236" s="5"/>
      <c r="AK236" s="5"/>
      <c r="AL236" s="5"/>
      <c r="AM236" s="5"/>
      <c r="AN236" s="5"/>
      <c r="AO236" s="5"/>
      <c r="AP236" s="5"/>
      <c r="AQ236" s="5"/>
      <c r="AR236" s="5"/>
    </row>
    <row r="237" spans="1:44" ht="15.75">
      <c r="A237" s="192"/>
      <c r="B237" s="591"/>
      <c r="C237" s="592"/>
      <c r="D237" s="593"/>
      <c r="E237" s="593"/>
      <c r="F237" s="593"/>
      <c r="G237" s="593"/>
      <c r="H237" s="593"/>
      <c r="I237" s="592"/>
      <c r="J237" s="592"/>
      <c r="K237" s="593"/>
      <c r="L237" s="593"/>
      <c r="M237" s="593"/>
      <c r="N237" s="594"/>
      <c r="O237"/>
      <c r="P237"/>
      <c r="T237" s="597"/>
      <c r="U237" s="598"/>
      <c r="V237" s="598"/>
      <c r="W237" s="598"/>
      <c r="X237" s="598"/>
      <c r="Y237" s="598"/>
      <c r="Z237" s="597"/>
      <c r="AA237" s="597"/>
      <c r="AB237" s="598"/>
      <c r="AC237" s="598"/>
      <c r="AD237" s="598"/>
      <c r="AE237" s="597"/>
      <c r="AG237" s="5"/>
      <c r="AH237" s="5"/>
      <c r="AI237" s="5"/>
      <c r="AJ237" s="5"/>
      <c r="AK237" s="5"/>
      <c r="AL237" s="5"/>
      <c r="AM237" s="5"/>
      <c r="AN237" s="5"/>
      <c r="AO237" s="5"/>
      <c r="AP237" s="5"/>
      <c r="AQ237" s="5"/>
      <c r="AR237" s="5"/>
    </row>
    <row r="238" spans="1:44" ht="15.75">
      <c r="A238" s="192"/>
      <c r="B238" s="172"/>
      <c r="C238" s="180"/>
      <c r="D238" s="181"/>
      <c r="E238" s="181"/>
      <c r="F238" s="181"/>
      <c r="G238" s="181"/>
      <c r="H238" s="181"/>
      <c r="I238" s="180"/>
      <c r="J238" s="180"/>
      <c r="K238" s="181"/>
      <c r="L238" s="181"/>
      <c r="M238" s="181"/>
      <c r="N238" s="182"/>
      <c r="O238"/>
      <c r="P238"/>
      <c r="T238" s="595"/>
      <c r="U238" s="596"/>
      <c r="V238" s="596"/>
      <c r="W238" s="596"/>
      <c r="X238" s="596"/>
      <c r="Y238" s="596"/>
      <c r="Z238" s="595"/>
      <c r="AA238" s="595"/>
      <c r="AB238" s="596"/>
      <c r="AC238" s="596"/>
      <c r="AD238" s="596"/>
      <c r="AE238" s="595"/>
      <c r="AG238" s="6"/>
      <c r="AH238" s="4"/>
      <c r="AI238" s="4"/>
      <c r="AJ238" s="4"/>
      <c r="AK238" s="4"/>
      <c r="AL238" s="4"/>
      <c r="AM238" s="4"/>
      <c r="AN238" s="4"/>
      <c r="AO238" s="4"/>
      <c r="AP238" s="4"/>
      <c r="AQ238" s="4"/>
      <c r="AR238" s="4"/>
    </row>
    <row r="239" spans="1:44" ht="15.75">
      <c r="A239" s="192"/>
      <c r="B239" s="591"/>
      <c r="C239" s="592"/>
      <c r="D239" s="593"/>
      <c r="E239" s="593"/>
      <c r="F239" s="593"/>
      <c r="G239" s="593"/>
      <c r="H239" s="593"/>
      <c r="I239" s="592"/>
      <c r="J239" s="592"/>
      <c r="K239" s="593"/>
      <c r="L239" s="593"/>
      <c r="M239" s="593"/>
      <c r="N239" s="594"/>
      <c r="O239"/>
      <c r="P239"/>
      <c r="T239" s="597"/>
      <c r="U239" s="598"/>
      <c r="V239" s="598"/>
      <c r="W239" s="598"/>
      <c r="X239" s="598"/>
      <c r="Y239" s="598"/>
      <c r="Z239" s="597"/>
      <c r="AA239" s="597"/>
      <c r="AB239" s="598"/>
      <c r="AC239" s="598"/>
      <c r="AD239" s="598"/>
      <c r="AE239" s="597"/>
      <c r="AG239" s="6"/>
      <c r="AH239" s="4"/>
      <c r="AI239" s="4"/>
      <c r="AJ239" s="4"/>
      <c r="AK239" s="4"/>
      <c r="AL239" s="4"/>
      <c r="AM239" s="4"/>
      <c r="AN239" s="4"/>
      <c r="AO239" s="4"/>
      <c r="AP239" s="4"/>
      <c r="AQ239" s="4"/>
      <c r="AR239" s="4"/>
    </row>
    <row r="240" spans="1:44" ht="15.75">
      <c r="A240" s="192"/>
      <c r="B240" s="172"/>
      <c r="C240" s="180"/>
      <c r="D240" s="181"/>
      <c r="E240" s="181"/>
      <c r="F240" s="181"/>
      <c r="G240" s="181"/>
      <c r="H240" s="181"/>
      <c r="I240" s="180"/>
      <c r="J240" s="180"/>
      <c r="K240" s="181"/>
      <c r="L240" s="181"/>
      <c r="M240" s="181"/>
      <c r="N240" s="182"/>
      <c r="O240"/>
      <c r="P240"/>
      <c r="T240" s="595"/>
      <c r="U240" s="596"/>
      <c r="V240" s="596"/>
      <c r="W240" s="596"/>
      <c r="X240" s="596"/>
      <c r="Y240" s="596"/>
      <c r="Z240" s="595"/>
      <c r="AA240" s="595"/>
      <c r="AB240" s="596"/>
      <c r="AC240" s="596"/>
      <c r="AD240" s="596"/>
      <c r="AE240" s="595"/>
      <c r="AG240" s="6"/>
      <c r="AH240" s="4"/>
      <c r="AI240" s="4"/>
      <c r="AJ240" s="4"/>
      <c r="AK240" s="4"/>
      <c r="AL240" s="4"/>
      <c r="AM240" s="4"/>
      <c r="AN240" s="4"/>
      <c r="AO240" s="4"/>
      <c r="AP240" s="4"/>
      <c r="AQ240" s="4"/>
      <c r="AR240" s="4"/>
    </row>
    <row r="241" spans="1:44" ht="15.75">
      <c r="A241" s="192"/>
      <c r="B241" s="591"/>
      <c r="C241" s="592"/>
      <c r="D241" s="593"/>
      <c r="E241" s="593"/>
      <c r="F241" s="593"/>
      <c r="G241" s="593"/>
      <c r="H241" s="593"/>
      <c r="I241" s="592"/>
      <c r="J241" s="592"/>
      <c r="K241" s="593"/>
      <c r="L241" s="593"/>
      <c r="M241" s="593"/>
      <c r="N241" s="594"/>
      <c r="O241"/>
      <c r="P241"/>
      <c r="T241" s="597"/>
      <c r="U241" s="598"/>
      <c r="V241" s="598"/>
      <c r="W241" s="598"/>
      <c r="X241" s="598"/>
      <c r="Y241" s="598"/>
      <c r="Z241" s="597"/>
      <c r="AA241" s="597"/>
      <c r="AB241" s="598"/>
      <c r="AC241" s="598"/>
      <c r="AD241" s="598"/>
      <c r="AE241" s="597"/>
      <c r="AG241" s="6"/>
      <c r="AH241" s="4"/>
      <c r="AI241" s="4"/>
      <c r="AJ241" s="4"/>
      <c r="AK241" s="4"/>
      <c r="AL241" s="4"/>
      <c r="AM241" s="4"/>
      <c r="AN241" s="4"/>
      <c r="AO241" s="4"/>
      <c r="AP241" s="4"/>
      <c r="AQ241" s="4"/>
      <c r="AR241" s="4"/>
    </row>
    <row r="242" spans="1:44" ht="15.75">
      <c r="A242" s="192"/>
      <c r="B242" s="172"/>
      <c r="C242" s="180"/>
      <c r="D242" s="181"/>
      <c r="E242" s="181"/>
      <c r="F242" s="181"/>
      <c r="G242" s="181"/>
      <c r="H242" s="181"/>
      <c r="I242" s="180"/>
      <c r="J242" s="180"/>
      <c r="K242" s="181"/>
      <c r="L242" s="181"/>
      <c r="M242" s="181"/>
      <c r="N242" s="182"/>
      <c r="O242"/>
      <c r="P242"/>
      <c r="T242" s="595"/>
      <c r="U242" s="596"/>
      <c r="V242" s="596"/>
      <c r="W242" s="596"/>
      <c r="X242" s="596"/>
      <c r="Y242" s="596"/>
      <c r="Z242" s="595"/>
      <c r="AA242" s="595"/>
      <c r="AB242" s="596"/>
      <c r="AC242" s="596"/>
      <c r="AD242" s="596"/>
      <c r="AE242" s="595"/>
      <c r="AG242" s="6"/>
      <c r="AH242" s="4"/>
      <c r="AI242" s="4"/>
      <c r="AJ242" s="4"/>
      <c r="AK242" s="4"/>
      <c r="AL242" s="4"/>
      <c r="AM242" s="4"/>
      <c r="AN242" s="4"/>
      <c r="AO242" s="4"/>
      <c r="AP242" s="4"/>
      <c r="AQ242" s="4"/>
      <c r="AR242" s="4"/>
    </row>
    <row r="243" spans="1:44" ht="15.75">
      <c r="A243" s="192"/>
      <c r="B243" s="591"/>
      <c r="C243" s="592"/>
      <c r="D243" s="593"/>
      <c r="E243" s="593"/>
      <c r="F243" s="593"/>
      <c r="G243" s="593"/>
      <c r="H243" s="593"/>
      <c r="I243" s="592"/>
      <c r="J243" s="592"/>
      <c r="K243" s="593"/>
      <c r="L243" s="593"/>
      <c r="M243" s="593"/>
      <c r="N243" s="594"/>
      <c r="O243"/>
      <c r="P243"/>
      <c r="T243" s="597"/>
      <c r="U243" s="598"/>
      <c r="V243" s="598"/>
      <c r="W243" s="598"/>
      <c r="X243" s="598"/>
      <c r="Y243" s="598"/>
      <c r="Z243" s="597"/>
      <c r="AA243" s="597"/>
      <c r="AB243" s="598"/>
      <c r="AC243" s="598"/>
      <c r="AD243" s="598"/>
      <c r="AE243" s="597"/>
      <c r="AG243" s="6"/>
      <c r="AH243" s="4"/>
      <c r="AI243" s="4"/>
      <c r="AJ243" s="4"/>
      <c r="AK243" s="4"/>
      <c r="AL243" s="4"/>
      <c r="AM243" s="4"/>
      <c r="AN243" s="4"/>
      <c r="AO243" s="4"/>
      <c r="AP243" s="4"/>
      <c r="AQ243" s="4"/>
      <c r="AR243" s="4"/>
    </row>
    <row r="244" spans="1:44" ht="15.75">
      <c r="A244" s="192"/>
      <c r="B244" s="172"/>
      <c r="C244" s="180"/>
      <c r="D244" s="181"/>
      <c r="E244" s="181"/>
      <c r="F244" s="181"/>
      <c r="G244" s="181"/>
      <c r="H244" s="181"/>
      <c r="I244" s="180"/>
      <c r="J244" s="180"/>
      <c r="K244" s="181"/>
      <c r="L244" s="181"/>
      <c r="M244" s="181"/>
      <c r="N244" s="182"/>
      <c r="O244"/>
      <c r="P244"/>
      <c r="T244" s="595"/>
      <c r="U244" s="596"/>
      <c r="V244" s="596"/>
      <c r="W244" s="596"/>
      <c r="X244" s="596"/>
      <c r="Y244" s="596"/>
      <c r="Z244" s="595"/>
      <c r="AA244" s="595"/>
      <c r="AB244" s="596"/>
      <c r="AC244" s="596"/>
      <c r="AD244" s="596"/>
      <c r="AE244" s="595"/>
      <c r="AG244" s="5"/>
      <c r="AH244" s="5"/>
      <c r="AI244" s="5"/>
      <c r="AJ244" s="5"/>
      <c r="AK244" s="5"/>
      <c r="AL244" s="5"/>
      <c r="AM244" s="5"/>
      <c r="AN244" s="5"/>
      <c r="AO244" s="5"/>
      <c r="AP244" s="5"/>
      <c r="AQ244" s="5"/>
      <c r="AR244" s="5"/>
    </row>
    <row r="245" spans="1:44" ht="15.75">
      <c r="A245" s="192"/>
      <c r="B245" s="591"/>
      <c r="C245" s="592"/>
      <c r="D245" s="593"/>
      <c r="E245" s="593"/>
      <c r="F245" s="593"/>
      <c r="G245" s="593"/>
      <c r="H245" s="593"/>
      <c r="I245" s="592"/>
      <c r="J245" s="592"/>
      <c r="K245" s="593"/>
      <c r="L245" s="593"/>
      <c r="M245" s="593"/>
      <c r="N245" s="594"/>
      <c r="O245"/>
      <c r="P245"/>
      <c r="T245" s="597"/>
      <c r="U245" s="598"/>
      <c r="V245" s="598"/>
      <c r="W245" s="598"/>
      <c r="X245" s="598"/>
      <c r="Y245" s="598"/>
      <c r="Z245" s="597"/>
      <c r="AA245" s="597"/>
      <c r="AB245" s="598"/>
      <c r="AC245" s="598"/>
      <c r="AD245" s="598"/>
      <c r="AE245" s="597"/>
      <c r="AG245" s="6"/>
      <c r="AH245" s="4"/>
      <c r="AI245" s="4"/>
      <c r="AJ245" s="4"/>
      <c r="AK245" s="4"/>
      <c r="AL245" s="4"/>
      <c r="AM245" s="4"/>
      <c r="AN245" s="4"/>
      <c r="AO245" s="4"/>
      <c r="AP245" s="4"/>
      <c r="AQ245" s="4"/>
      <c r="AR245" s="4"/>
    </row>
    <row r="246" spans="1:44" ht="15.75">
      <c r="A246" s="192"/>
      <c r="B246" s="172"/>
      <c r="C246" s="180"/>
      <c r="D246" s="181"/>
      <c r="E246" s="181"/>
      <c r="F246" s="181"/>
      <c r="G246" s="181"/>
      <c r="H246" s="181"/>
      <c r="I246" s="180"/>
      <c r="J246" s="180"/>
      <c r="K246" s="181"/>
      <c r="L246" s="181"/>
      <c r="M246" s="181"/>
      <c r="N246" s="182"/>
      <c r="O246"/>
      <c r="P246"/>
      <c r="T246" s="595"/>
      <c r="U246" s="596"/>
      <c r="V246" s="596"/>
      <c r="W246" s="596"/>
      <c r="X246" s="596"/>
      <c r="Y246" s="596"/>
      <c r="Z246" s="595"/>
      <c r="AA246" s="595"/>
      <c r="AB246" s="596"/>
      <c r="AC246" s="596"/>
      <c r="AD246" s="596"/>
      <c r="AE246" s="595"/>
      <c r="AG246" s="6"/>
      <c r="AH246" s="4"/>
      <c r="AI246" s="4"/>
      <c r="AJ246" s="4"/>
      <c r="AK246" s="4"/>
      <c r="AL246" s="4"/>
      <c r="AM246" s="4"/>
      <c r="AN246" s="4"/>
      <c r="AO246" s="4"/>
      <c r="AP246" s="4"/>
      <c r="AQ246" s="4"/>
      <c r="AR246" s="4"/>
    </row>
    <row r="247" spans="1:44" ht="15.75">
      <c r="A247" s="207"/>
      <c r="B247" s="591"/>
      <c r="C247" s="592"/>
      <c r="D247" s="593"/>
      <c r="E247" s="593"/>
      <c r="F247" s="593"/>
      <c r="G247" s="593"/>
      <c r="H247" s="593"/>
      <c r="I247" s="592"/>
      <c r="J247" s="592"/>
      <c r="K247" s="593"/>
      <c r="L247" s="593"/>
      <c r="M247" s="593"/>
      <c r="N247" s="594"/>
      <c r="O247"/>
      <c r="P247"/>
      <c r="T247" s="597"/>
      <c r="U247" s="598"/>
      <c r="V247" s="598"/>
      <c r="W247" s="598"/>
      <c r="X247" s="598"/>
      <c r="Y247" s="598"/>
      <c r="Z247" s="597"/>
      <c r="AA247" s="597"/>
      <c r="AB247" s="598"/>
      <c r="AC247" s="598"/>
      <c r="AD247" s="598"/>
      <c r="AE247" s="597"/>
      <c r="AG247" s="6"/>
      <c r="AH247" s="4"/>
      <c r="AI247" s="4"/>
      <c r="AJ247" s="4"/>
      <c r="AK247" s="4"/>
      <c r="AL247" s="4"/>
      <c r="AM247" s="4"/>
      <c r="AN247" s="4"/>
      <c r="AO247" s="4"/>
      <c r="AP247" s="4"/>
      <c r="AQ247" s="4"/>
      <c r="AR247" s="4"/>
    </row>
    <row r="248" spans="1:44" ht="15.75">
      <c r="A248" s="191"/>
      <c r="B248" s="172"/>
      <c r="C248" s="180"/>
      <c r="D248" s="181"/>
      <c r="E248" s="181"/>
      <c r="F248" s="181"/>
      <c r="G248" s="181"/>
      <c r="H248" s="181"/>
      <c r="I248" s="180"/>
      <c r="J248" s="180"/>
      <c r="K248" s="181"/>
      <c r="L248" s="181"/>
      <c r="M248" s="181"/>
      <c r="N248" s="182"/>
      <c r="O248"/>
      <c r="P248"/>
      <c r="T248" s="595"/>
      <c r="U248" s="596"/>
      <c r="V248" s="596"/>
      <c r="W248" s="596"/>
      <c r="X248" s="596"/>
      <c r="Y248" s="596"/>
      <c r="Z248" s="595"/>
      <c r="AA248" s="595"/>
      <c r="AB248" s="596"/>
      <c r="AC248" s="596"/>
      <c r="AD248" s="596"/>
      <c r="AE248" s="595"/>
      <c r="AG248" s="601"/>
      <c r="AH248" s="601"/>
      <c r="AI248" s="601"/>
      <c r="AJ248" s="601"/>
      <c r="AK248" s="601"/>
      <c r="AL248" s="601"/>
      <c r="AM248" s="601"/>
      <c r="AN248" s="601"/>
      <c r="AO248" s="601"/>
      <c r="AP248" s="601"/>
      <c r="AQ248" s="601"/>
      <c r="AR248" s="601"/>
    </row>
    <row r="249" spans="1:44" ht="15.75">
      <c r="A249" s="192"/>
      <c r="B249" s="591"/>
      <c r="C249" s="592"/>
      <c r="D249" s="593"/>
      <c r="E249" s="593"/>
      <c r="F249" s="593"/>
      <c r="G249" s="593"/>
      <c r="H249" s="593"/>
      <c r="I249" s="592"/>
      <c r="J249" s="592"/>
      <c r="K249" s="593"/>
      <c r="L249" s="593"/>
      <c r="M249" s="593"/>
      <c r="N249" s="594"/>
      <c r="O249"/>
      <c r="P249"/>
      <c r="T249" s="597"/>
      <c r="U249" s="598"/>
      <c r="V249" s="598"/>
      <c r="W249" s="598"/>
      <c r="X249" s="598"/>
      <c r="Y249" s="598"/>
      <c r="Z249" s="597"/>
      <c r="AA249" s="597"/>
      <c r="AB249" s="598"/>
      <c r="AC249" s="598"/>
      <c r="AD249" s="598"/>
      <c r="AE249" s="597"/>
      <c r="AG249" s="601"/>
      <c r="AH249" s="601"/>
      <c r="AI249" s="601"/>
      <c r="AJ249" s="601"/>
      <c r="AK249" s="601"/>
      <c r="AL249" s="601"/>
      <c r="AM249" s="601"/>
      <c r="AN249" s="601"/>
      <c r="AO249" s="601"/>
      <c r="AP249" s="601"/>
      <c r="AQ249" s="601"/>
      <c r="AR249" s="601"/>
    </row>
    <row r="250" spans="1:44" ht="15.75">
      <c r="A250" s="192"/>
      <c r="B250" s="172"/>
      <c r="C250" s="180"/>
      <c r="D250" s="181"/>
      <c r="E250" s="181"/>
      <c r="F250" s="181"/>
      <c r="G250" s="181"/>
      <c r="H250" s="181"/>
      <c r="I250" s="180"/>
      <c r="J250" s="180"/>
      <c r="K250" s="181"/>
      <c r="L250" s="181"/>
      <c r="M250" s="181"/>
      <c r="N250" s="182"/>
      <c r="O250"/>
      <c r="P250"/>
      <c r="T250" s="595"/>
      <c r="U250" s="596"/>
      <c r="V250" s="596"/>
      <c r="W250" s="596"/>
      <c r="X250" s="596"/>
      <c r="Y250" s="596"/>
      <c r="Z250" s="595"/>
      <c r="AA250" s="595"/>
      <c r="AB250" s="596"/>
      <c r="AC250" s="596"/>
      <c r="AD250" s="596"/>
      <c r="AE250" s="595"/>
      <c r="AG250" s="5"/>
      <c r="AH250" s="5"/>
      <c r="AI250" s="5"/>
      <c r="AJ250" s="5"/>
      <c r="AK250" s="5"/>
      <c r="AL250" s="5"/>
      <c r="AM250" s="5"/>
      <c r="AN250" s="5"/>
      <c r="AO250" s="5"/>
      <c r="AP250" s="5"/>
      <c r="AQ250" s="5"/>
      <c r="AR250" s="5"/>
    </row>
    <row r="251" spans="1:44" ht="15.75">
      <c r="A251" s="192"/>
      <c r="B251" s="591"/>
      <c r="C251" s="592"/>
      <c r="D251" s="593"/>
      <c r="E251" s="593"/>
      <c r="F251" s="593"/>
      <c r="G251" s="593"/>
      <c r="H251" s="593"/>
      <c r="I251" s="592"/>
      <c r="J251" s="592"/>
      <c r="K251" s="593"/>
      <c r="L251" s="593"/>
      <c r="M251" s="593"/>
      <c r="N251" s="594"/>
      <c r="O251"/>
      <c r="P251"/>
      <c r="T251" s="597"/>
      <c r="U251" s="598"/>
      <c r="V251" s="598"/>
      <c r="W251" s="598"/>
      <c r="X251" s="598"/>
      <c r="Y251" s="598"/>
      <c r="Z251" s="597"/>
      <c r="AA251" s="597"/>
      <c r="AB251" s="598"/>
      <c r="AC251" s="598"/>
      <c r="AD251" s="598"/>
      <c r="AE251" s="597"/>
      <c r="AG251" s="6"/>
      <c r="AH251" s="4"/>
      <c r="AI251" s="4"/>
      <c r="AJ251" s="4"/>
      <c r="AK251" s="4"/>
      <c r="AL251" s="4"/>
      <c r="AM251" s="4"/>
      <c r="AN251" s="4"/>
      <c r="AO251" s="4"/>
      <c r="AP251" s="4"/>
      <c r="AQ251" s="4"/>
      <c r="AR251" s="4"/>
    </row>
    <row r="252" spans="1:44" ht="15.75">
      <c r="A252" s="192"/>
      <c r="B252" s="172"/>
      <c r="C252" s="180"/>
      <c r="D252" s="181"/>
      <c r="E252" s="181"/>
      <c r="F252" s="181"/>
      <c r="G252" s="181"/>
      <c r="H252" s="181"/>
      <c r="I252" s="180"/>
      <c r="J252" s="180"/>
      <c r="K252" s="181"/>
      <c r="L252" s="181"/>
      <c r="M252" s="181"/>
      <c r="N252" s="182"/>
      <c r="O252"/>
      <c r="P252"/>
      <c r="T252" s="595"/>
      <c r="U252" s="596"/>
      <c r="V252" s="596"/>
      <c r="W252" s="596"/>
      <c r="X252" s="596"/>
      <c r="Y252" s="596"/>
      <c r="Z252" s="595"/>
      <c r="AA252" s="595"/>
      <c r="AB252" s="596"/>
      <c r="AC252" s="596"/>
      <c r="AD252" s="596"/>
      <c r="AE252" s="595"/>
      <c r="AG252" s="6"/>
      <c r="AH252" s="4"/>
      <c r="AI252" s="4"/>
      <c r="AJ252" s="4"/>
      <c r="AK252" s="4"/>
      <c r="AL252" s="4"/>
      <c r="AM252" s="4"/>
      <c r="AN252" s="4"/>
      <c r="AO252" s="4"/>
      <c r="AP252" s="4"/>
      <c r="AQ252" s="4"/>
      <c r="AR252" s="4"/>
    </row>
    <row r="253" spans="1:44" ht="15.75">
      <c r="A253" s="192"/>
      <c r="B253" s="591"/>
      <c r="C253" s="592"/>
      <c r="D253" s="593"/>
      <c r="E253" s="593"/>
      <c r="F253" s="593"/>
      <c r="G253" s="593"/>
      <c r="H253" s="593"/>
      <c r="I253" s="592"/>
      <c r="J253" s="592"/>
      <c r="K253" s="593"/>
      <c r="L253" s="593"/>
      <c r="M253" s="593"/>
      <c r="N253" s="594"/>
      <c r="O253"/>
      <c r="P253"/>
      <c r="T253" s="597"/>
      <c r="U253" s="598"/>
      <c r="V253" s="598"/>
      <c r="W253" s="598"/>
      <c r="X253" s="598"/>
      <c r="Y253" s="598"/>
      <c r="Z253" s="597"/>
      <c r="AA253" s="597"/>
      <c r="AB253" s="598"/>
      <c r="AC253" s="598"/>
      <c r="AD253" s="598"/>
      <c r="AE253" s="597"/>
      <c r="AG253" s="6"/>
      <c r="AH253" s="4"/>
      <c r="AI253" s="4"/>
      <c r="AJ253" s="4"/>
      <c r="AK253" s="4"/>
      <c r="AL253" s="4"/>
      <c r="AM253" s="4"/>
      <c r="AN253" s="4"/>
      <c r="AO253" s="4"/>
      <c r="AP253" s="4"/>
      <c r="AQ253" s="4"/>
      <c r="AR253" s="4"/>
    </row>
    <row r="254" spans="1:44" ht="15.75">
      <c r="A254" s="192"/>
      <c r="B254" s="172"/>
      <c r="C254" s="180"/>
      <c r="D254" s="181"/>
      <c r="E254" s="181"/>
      <c r="F254" s="181"/>
      <c r="G254" s="181"/>
      <c r="H254" s="181"/>
      <c r="I254" s="180"/>
      <c r="J254" s="180"/>
      <c r="K254" s="181"/>
      <c r="L254" s="181"/>
      <c r="M254" s="181"/>
      <c r="N254" s="182"/>
      <c r="O254"/>
      <c r="P254"/>
      <c r="T254" s="595"/>
      <c r="U254" s="596"/>
      <c r="V254" s="596"/>
      <c r="W254" s="596"/>
      <c r="X254" s="596"/>
      <c r="Y254" s="596"/>
      <c r="Z254" s="595"/>
      <c r="AA254" s="595"/>
      <c r="AB254" s="596"/>
      <c r="AC254" s="596"/>
      <c r="AD254" s="596"/>
      <c r="AE254" s="595"/>
      <c r="AG254" s="6"/>
      <c r="AH254" s="4"/>
      <c r="AI254" s="4"/>
      <c r="AJ254" s="4"/>
      <c r="AK254" s="4"/>
      <c r="AL254" s="4"/>
      <c r="AM254" s="4"/>
      <c r="AN254" s="4"/>
      <c r="AO254" s="4"/>
      <c r="AP254" s="4"/>
      <c r="AQ254" s="4"/>
      <c r="AR254" s="4"/>
    </row>
    <row r="255" spans="1:44" ht="15.75">
      <c r="A255" s="192"/>
      <c r="B255" s="591"/>
      <c r="C255" s="592"/>
      <c r="D255" s="593"/>
      <c r="E255" s="593"/>
      <c r="F255" s="593"/>
      <c r="G255" s="593"/>
      <c r="H255" s="593"/>
      <c r="I255" s="592"/>
      <c r="J255" s="592"/>
      <c r="K255" s="593"/>
      <c r="L255" s="593"/>
      <c r="M255" s="593"/>
      <c r="N255" s="594"/>
      <c r="O255"/>
      <c r="P255"/>
      <c r="T255" s="597"/>
      <c r="U255" s="598"/>
      <c r="V255" s="598"/>
      <c r="W255" s="598"/>
      <c r="X255" s="598"/>
      <c r="Y255" s="598"/>
      <c r="Z255" s="597"/>
      <c r="AA255" s="597"/>
      <c r="AB255" s="598"/>
      <c r="AC255" s="598"/>
      <c r="AD255" s="598"/>
      <c r="AE255" s="597"/>
      <c r="AG255" s="6"/>
      <c r="AH255" s="4"/>
      <c r="AI255" s="4"/>
      <c r="AJ255" s="4"/>
      <c r="AK255" s="4"/>
      <c r="AL255" s="4"/>
      <c r="AM255" s="4"/>
      <c r="AN255" s="4"/>
      <c r="AO255" s="4"/>
      <c r="AP255" s="4"/>
      <c r="AQ255" s="4"/>
      <c r="AR255" s="4"/>
    </row>
    <row r="256" spans="1:44" ht="15.75">
      <c r="A256" s="192"/>
      <c r="B256" s="172"/>
      <c r="C256" s="180"/>
      <c r="D256" s="181"/>
      <c r="E256" s="181"/>
      <c r="F256" s="181"/>
      <c r="G256" s="181"/>
      <c r="H256" s="181"/>
      <c r="I256" s="180"/>
      <c r="J256" s="180"/>
      <c r="K256" s="181"/>
      <c r="L256" s="181"/>
      <c r="M256" s="181"/>
      <c r="N256" s="182"/>
      <c r="O256"/>
      <c r="P256"/>
      <c r="T256" s="595"/>
      <c r="U256" s="596"/>
      <c r="V256" s="596"/>
      <c r="W256" s="596"/>
      <c r="X256" s="596"/>
      <c r="Y256" s="596"/>
      <c r="Z256" s="595"/>
      <c r="AA256" s="595"/>
      <c r="AB256" s="596"/>
      <c r="AC256" s="596"/>
      <c r="AD256" s="596"/>
      <c r="AE256" s="595"/>
      <c r="AG256" s="6"/>
      <c r="AH256" s="4"/>
      <c r="AI256" s="4"/>
      <c r="AJ256" s="4"/>
      <c r="AK256" s="4"/>
      <c r="AL256" s="4"/>
      <c r="AM256" s="4"/>
      <c r="AN256" s="4"/>
      <c r="AO256" s="4"/>
      <c r="AP256" s="4"/>
      <c r="AQ256" s="4"/>
      <c r="AR256" s="4"/>
    </row>
    <row r="257" spans="1:44" ht="15.75">
      <c r="A257" s="192"/>
      <c r="B257" s="591"/>
      <c r="C257" s="592"/>
      <c r="D257" s="593"/>
      <c r="E257" s="593"/>
      <c r="F257" s="593"/>
      <c r="G257" s="593"/>
      <c r="H257" s="593"/>
      <c r="I257" s="592"/>
      <c r="J257" s="592"/>
      <c r="K257" s="593"/>
      <c r="L257" s="593"/>
      <c r="M257" s="593"/>
      <c r="N257" s="594"/>
      <c r="O257"/>
      <c r="P257"/>
      <c r="T257" s="597"/>
      <c r="U257" s="598"/>
      <c r="V257" s="598"/>
      <c r="W257" s="598"/>
      <c r="X257" s="598"/>
      <c r="Y257" s="598"/>
      <c r="Z257" s="597"/>
      <c r="AA257" s="597"/>
      <c r="AB257" s="598"/>
      <c r="AC257" s="598"/>
      <c r="AD257" s="598"/>
      <c r="AE257" s="597"/>
      <c r="AG257" s="6"/>
      <c r="AH257" s="4"/>
      <c r="AI257" s="4"/>
      <c r="AJ257" s="4"/>
      <c r="AK257" s="4"/>
      <c r="AL257" s="4"/>
      <c r="AM257" s="4"/>
      <c r="AN257" s="4"/>
      <c r="AO257" s="4"/>
      <c r="AP257" s="4"/>
      <c r="AQ257" s="4"/>
      <c r="AR257" s="4"/>
    </row>
    <row r="258" spans="1:44" ht="15.75">
      <c r="A258" s="192"/>
      <c r="B258" s="172"/>
      <c r="C258" s="180"/>
      <c r="D258" s="181"/>
      <c r="E258" s="181"/>
      <c r="F258" s="181"/>
      <c r="G258" s="181"/>
      <c r="H258" s="181"/>
      <c r="I258" s="180"/>
      <c r="J258" s="180"/>
      <c r="K258" s="181"/>
      <c r="L258" s="181"/>
      <c r="M258" s="181"/>
      <c r="N258" s="182"/>
      <c r="O258"/>
      <c r="P258"/>
      <c r="T258" s="595"/>
      <c r="U258" s="596"/>
      <c r="V258" s="596"/>
      <c r="W258" s="596"/>
      <c r="X258" s="596"/>
      <c r="Y258" s="596"/>
      <c r="Z258" s="595"/>
      <c r="AA258" s="595"/>
      <c r="AB258" s="596"/>
      <c r="AC258" s="596"/>
      <c r="AD258" s="596"/>
      <c r="AE258" s="595"/>
      <c r="AG258" s="5"/>
      <c r="AH258" s="5"/>
      <c r="AI258" s="5"/>
      <c r="AJ258" s="5"/>
      <c r="AK258" s="5"/>
      <c r="AL258" s="5"/>
      <c r="AM258" s="5"/>
      <c r="AN258" s="5"/>
      <c r="AO258" s="5"/>
      <c r="AP258" s="5"/>
      <c r="AQ258" s="5"/>
      <c r="AR258" s="5"/>
    </row>
    <row r="259" spans="1:44" ht="15.75">
      <c r="A259" s="192"/>
      <c r="B259" s="591"/>
      <c r="C259" s="592"/>
      <c r="D259" s="593"/>
      <c r="E259" s="593"/>
      <c r="F259" s="593"/>
      <c r="G259" s="593"/>
      <c r="H259" s="593"/>
      <c r="I259" s="592"/>
      <c r="J259" s="592"/>
      <c r="K259" s="593"/>
      <c r="L259" s="593"/>
      <c r="M259" s="593"/>
      <c r="N259" s="594"/>
      <c r="O259"/>
      <c r="P259"/>
      <c r="T259" s="597"/>
      <c r="U259" s="598"/>
      <c r="V259" s="598"/>
      <c r="W259" s="598"/>
      <c r="X259" s="598"/>
      <c r="Y259" s="598"/>
      <c r="Z259" s="597"/>
      <c r="AA259" s="597"/>
      <c r="AB259" s="598"/>
      <c r="AC259" s="598"/>
      <c r="AD259" s="598"/>
      <c r="AE259" s="597"/>
      <c r="AG259" s="5"/>
      <c r="AH259" s="5"/>
      <c r="AI259" s="5"/>
      <c r="AJ259" s="5"/>
      <c r="AK259" s="5"/>
      <c r="AL259" s="5"/>
      <c r="AM259" s="5"/>
      <c r="AN259" s="5"/>
      <c r="AO259" s="5"/>
      <c r="AP259" s="5"/>
      <c r="AQ259" s="5"/>
      <c r="AR259" s="5"/>
    </row>
    <row r="260" spans="1:44" ht="15.75">
      <c r="A260" s="192"/>
      <c r="B260" s="172"/>
      <c r="C260" s="180"/>
      <c r="D260" s="181"/>
      <c r="E260" s="181"/>
      <c r="F260" s="181"/>
      <c r="G260" s="181"/>
      <c r="H260" s="181"/>
      <c r="I260" s="180"/>
      <c r="J260" s="180"/>
      <c r="K260" s="181"/>
      <c r="L260" s="181"/>
      <c r="M260" s="181"/>
      <c r="N260" s="182"/>
      <c r="O260"/>
      <c r="P260"/>
      <c r="T260" s="595"/>
      <c r="U260" s="596"/>
      <c r="V260" s="596"/>
      <c r="W260" s="596"/>
      <c r="X260" s="596"/>
      <c r="Y260" s="596"/>
      <c r="Z260" s="595"/>
      <c r="AA260" s="595"/>
      <c r="AB260" s="596"/>
      <c r="AC260" s="596"/>
      <c r="AD260" s="596"/>
      <c r="AE260" s="595"/>
      <c r="AG260" s="6"/>
      <c r="AH260" s="4"/>
      <c r="AI260" s="4"/>
      <c r="AJ260" s="4"/>
      <c r="AK260" s="4"/>
      <c r="AL260" s="4"/>
      <c r="AM260" s="4"/>
      <c r="AN260" s="4"/>
      <c r="AO260" s="4"/>
      <c r="AP260" s="4"/>
      <c r="AQ260" s="4"/>
      <c r="AR260" s="4"/>
    </row>
    <row r="261" spans="1:44" ht="15.75">
      <c r="A261" s="192"/>
      <c r="B261" s="591"/>
      <c r="C261" s="592"/>
      <c r="D261" s="593"/>
      <c r="E261" s="593"/>
      <c r="F261" s="593"/>
      <c r="G261" s="593"/>
      <c r="H261" s="593"/>
      <c r="I261" s="592"/>
      <c r="J261" s="592"/>
      <c r="K261" s="593"/>
      <c r="L261" s="593"/>
      <c r="M261" s="593"/>
      <c r="N261" s="594"/>
      <c r="O261"/>
      <c r="P261"/>
      <c r="T261" s="597"/>
      <c r="U261" s="598"/>
      <c r="V261" s="598"/>
      <c r="W261" s="598"/>
      <c r="X261" s="598"/>
      <c r="Y261" s="598"/>
      <c r="Z261" s="597"/>
      <c r="AA261" s="597"/>
      <c r="AB261" s="598"/>
      <c r="AC261" s="598"/>
      <c r="AD261" s="598"/>
      <c r="AE261" s="597"/>
      <c r="AG261" s="6"/>
      <c r="AH261" s="4"/>
      <c r="AI261" s="4"/>
      <c r="AJ261" s="4"/>
      <c r="AK261" s="4"/>
      <c r="AL261" s="4"/>
      <c r="AM261" s="4"/>
      <c r="AN261" s="4"/>
      <c r="AO261" s="4"/>
      <c r="AP261" s="4"/>
      <c r="AQ261" s="4"/>
      <c r="AR261" s="4"/>
    </row>
    <row r="262" spans="1:44" ht="15.75">
      <c r="A262" s="192"/>
      <c r="B262" s="172"/>
      <c r="C262" s="180"/>
      <c r="D262" s="181"/>
      <c r="E262" s="181"/>
      <c r="F262" s="181"/>
      <c r="G262" s="181"/>
      <c r="H262" s="181"/>
      <c r="I262" s="180"/>
      <c r="J262" s="180"/>
      <c r="K262" s="181"/>
      <c r="L262" s="181"/>
      <c r="M262" s="181"/>
      <c r="N262" s="182"/>
      <c r="O262"/>
      <c r="P262"/>
      <c r="T262" s="595"/>
      <c r="U262" s="596"/>
      <c r="V262" s="596"/>
      <c r="W262" s="596"/>
      <c r="X262" s="596"/>
      <c r="Y262" s="596"/>
      <c r="Z262" s="595"/>
      <c r="AA262" s="595"/>
      <c r="AB262" s="596"/>
      <c r="AC262" s="596"/>
      <c r="AD262" s="596"/>
      <c r="AE262" s="595"/>
      <c r="AG262" s="6"/>
      <c r="AH262" s="4"/>
      <c r="AI262" s="4"/>
      <c r="AJ262" s="4"/>
      <c r="AK262" s="4"/>
      <c r="AL262" s="4"/>
      <c r="AM262" s="4"/>
      <c r="AN262" s="4"/>
      <c r="AO262" s="4"/>
      <c r="AP262" s="4"/>
      <c r="AQ262" s="4"/>
      <c r="AR262" s="4"/>
    </row>
    <row r="263" spans="1:44" ht="15.75">
      <c r="A263" s="192"/>
      <c r="B263" s="591"/>
      <c r="C263" s="592"/>
      <c r="D263" s="593"/>
      <c r="E263" s="593"/>
      <c r="F263" s="593"/>
      <c r="G263" s="593"/>
      <c r="H263" s="593"/>
      <c r="I263" s="592"/>
      <c r="J263" s="592"/>
      <c r="K263" s="593"/>
      <c r="L263" s="593"/>
      <c r="M263" s="593"/>
      <c r="N263" s="594"/>
      <c r="O263"/>
      <c r="P263"/>
      <c r="T263" s="597"/>
      <c r="U263" s="598"/>
      <c r="V263" s="598"/>
      <c r="W263" s="598"/>
      <c r="X263" s="598"/>
      <c r="Y263" s="598"/>
      <c r="Z263" s="597"/>
      <c r="AA263" s="597"/>
      <c r="AB263" s="598"/>
      <c r="AC263" s="598"/>
      <c r="AD263" s="598"/>
      <c r="AE263" s="597"/>
      <c r="AG263" s="6"/>
      <c r="AH263" s="4"/>
      <c r="AI263" s="4"/>
      <c r="AJ263" s="4"/>
      <c r="AK263" s="4"/>
      <c r="AL263" s="4"/>
      <c r="AM263" s="4"/>
      <c r="AN263" s="4"/>
      <c r="AO263" s="4"/>
      <c r="AP263" s="4"/>
      <c r="AQ263" s="4"/>
      <c r="AR263" s="4"/>
    </row>
    <row r="264" spans="1:44" ht="15.75">
      <c r="A264" s="192"/>
      <c r="B264" s="172"/>
      <c r="C264" s="180"/>
      <c r="D264" s="181"/>
      <c r="E264" s="181"/>
      <c r="F264" s="181"/>
      <c r="G264" s="181"/>
      <c r="H264" s="181"/>
      <c r="I264" s="180"/>
      <c r="J264" s="180"/>
      <c r="K264" s="181"/>
      <c r="L264" s="181"/>
      <c r="M264" s="181"/>
      <c r="N264" s="182"/>
      <c r="O264"/>
      <c r="P264"/>
      <c r="T264" s="595"/>
      <c r="U264" s="596"/>
      <c r="V264" s="596"/>
      <c r="W264" s="596"/>
      <c r="X264" s="596"/>
      <c r="Y264" s="596"/>
      <c r="Z264" s="595"/>
      <c r="AA264" s="595"/>
      <c r="AB264" s="596"/>
      <c r="AC264" s="596"/>
      <c r="AD264" s="596"/>
      <c r="AE264" s="595"/>
      <c r="AG264" s="6"/>
      <c r="AH264" s="4"/>
      <c r="AI264" s="4"/>
      <c r="AJ264" s="4"/>
      <c r="AK264" s="4"/>
      <c r="AL264" s="4"/>
      <c r="AM264" s="4"/>
      <c r="AN264" s="4"/>
      <c r="AO264" s="4"/>
      <c r="AP264" s="4"/>
      <c r="AQ264" s="4"/>
      <c r="AR264" s="4"/>
    </row>
    <row r="265" spans="1:44" ht="15.75">
      <c r="A265" s="192"/>
      <c r="B265" s="591"/>
      <c r="C265" s="592"/>
      <c r="D265" s="593"/>
      <c r="E265" s="593"/>
      <c r="F265" s="593"/>
      <c r="G265" s="593"/>
      <c r="H265" s="593"/>
      <c r="I265" s="592"/>
      <c r="J265" s="592"/>
      <c r="K265" s="593"/>
      <c r="L265" s="593"/>
      <c r="M265" s="593"/>
      <c r="N265" s="594"/>
      <c r="O265"/>
      <c r="P265"/>
      <c r="T265" s="597"/>
      <c r="U265" s="598"/>
      <c r="V265" s="598"/>
      <c r="W265" s="598"/>
      <c r="X265" s="598"/>
      <c r="Y265" s="598"/>
      <c r="Z265" s="597"/>
      <c r="AA265" s="597"/>
      <c r="AB265" s="598"/>
      <c r="AC265" s="598"/>
      <c r="AD265" s="598"/>
      <c r="AE265" s="597"/>
      <c r="AG265" s="6"/>
      <c r="AH265" s="4"/>
      <c r="AI265" s="4"/>
      <c r="AJ265" s="4"/>
      <c r="AK265" s="4"/>
      <c r="AL265" s="4"/>
      <c r="AM265" s="4"/>
      <c r="AN265" s="4"/>
      <c r="AO265" s="4"/>
      <c r="AP265" s="4"/>
      <c r="AQ265" s="4"/>
      <c r="AR265" s="4"/>
    </row>
    <row r="266" spans="1:44" ht="15.75">
      <c r="A266" s="192"/>
      <c r="B266" s="172"/>
      <c r="C266" s="180"/>
      <c r="D266" s="181"/>
      <c r="E266" s="181"/>
      <c r="F266" s="181"/>
      <c r="G266" s="181"/>
      <c r="H266" s="181"/>
      <c r="I266" s="180"/>
      <c r="J266" s="180"/>
      <c r="K266" s="181"/>
      <c r="L266" s="181"/>
      <c r="M266" s="181"/>
      <c r="N266" s="182"/>
      <c r="O266"/>
      <c r="P266"/>
      <c r="T266" s="595"/>
      <c r="U266" s="596"/>
      <c r="V266" s="596"/>
      <c r="W266" s="596"/>
      <c r="X266" s="596"/>
      <c r="Y266" s="596"/>
      <c r="Z266" s="595"/>
      <c r="AA266" s="595"/>
      <c r="AB266" s="596"/>
      <c r="AC266" s="596"/>
      <c r="AD266" s="596"/>
      <c r="AE266" s="595"/>
      <c r="AG266" s="5"/>
      <c r="AH266" s="5"/>
      <c r="AI266" s="5"/>
      <c r="AJ266" s="5"/>
      <c r="AK266" s="5"/>
      <c r="AL266" s="5"/>
      <c r="AM266" s="5"/>
      <c r="AN266" s="5"/>
      <c r="AO266" s="5"/>
      <c r="AP266" s="5"/>
      <c r="AQ266" s="5"/>
      <c r="AR266" s="5"/>
    </row>
    <row r="267" spans="1:44" ht="15.75">
      <c r="A267" s="192"/>
      <c r="B267" s="591"/>
      <c r="C267" s="592"/>
      <c r="D267" s="593"/>
      <c r="E267" s="593"/>
      <c r="F267" s="593"/>
      <c r="G267" s="593"/>
      <c r="H267" s="593"/>
      <c r="I267" s="592"/>
      <c r="J267" s="592"/>
      <c r="K267" s="593"/>
      <c r="L267" s="593"/>
      <c r="M267" s="593"/>
      <c r="N267" s="594"/>
      <c r="O267"/>
      <c r="P267"/>
      <c r="T267" s="597"/>
      <c r="U267" s="598"/>
      <c r="V267" s="598"/>
      <c r="W267" s="598"/>
      <c r="X267" s="598"/>
      <c r="Y267" s="598"/>
      <c r="Z267" s="597"/>
      <c r="AA267" s="597"/>
      <c r="AB267" s="598"/>
      <c r="AC267" s="598"/>
      <c r="AD267" s="598"/>
      <c r="AE267" s="597"/>
      <c r="AG267" s="6"/>
      <c r="AH267" s="4"/>
      <c r="AI267" s="4"/>
      <c r="AJ267" s="4"/>
      <c r="AK267" s="4"/>
      <c r="AL267" s="4"/>
      <c r="AM267" s="4"/>
      <c r="AN267" s="4"/>
      <c r="AO267" s="4"/>
      <c r="AP267" s="4"/>
      <c r="AQ267" s="4"/>
      <c r="AR267" s="4"/>
    </row>
    <row r="268" spans="1:44" ht="15.75">
      <c r="A268" s="192"/>
      <c r="B268" s="172"/>
      <c r="C268" s="180"/>
      <c r="D268" s="181"/>
      <c r="E268" s="181"/>
      <c r="F268" s="181"/>
      <c r="G268" s="181"/>
      <c r="H268" s="181"/>
      <c r="I268" s="180"/>
      <c r="J268" s="180"/>
      <c r="K268" s="181"/>
      <c r="L268" s="181"/>
      <c r="M268" s="181"/>
      <c r="N268" s="182"/>
      <c r="O268"/>
      <c r="P268"/>
      <c r="T268" s="595"/>
      <c r="U268" s="596"/>
      <c r="V268" s="596"/>
      <c r="W268" s="596"/>
      <c r="X268" s="596"/>
      <c r="Y268" s="596"/>
      <c r="Z268" s="595"/>
      <c r="AA268" s="595"/>
      <c r="AB268" s="596"/>
      <c r="AC268" s="596"/>
      <c r="AD268" s="596"/>
      <c r="AE268" s="595"/>
      <c r="AG268" s="6"/>
      <c r="AH268" s="4"/>
      <c r="AI268" s="4"/>
      <c r="AJ268" s="4"/>
      <c r="AK268" s="4"/>
      <c r="AL268" s="4"/>
      <c r="AM268" s="4"/>
      <c r="AN268" s="4"/>
      <c r="AO268" s="4"/>
      <c r="AP268" s="4"/>
      <c r="AQ268" s="4"/>
      <c r="AR268" s="4"/>
    </row>
    <row r="269" spans="1:44" ht="15.75">
      <c r="A269" s="207"/>
      <c r="B269" s="591"/>
      <c r="C269" s="592"/>
      <c r="D269" s="593"/>
      <c r="E269" s="593"/>
      <c r="F269" s="593"/>
      <c r="G269" s="593"/>
      <c r="H269" s="593"/>
      <c r="I269" s="592"/>
      <c r="J269" s="592"/>
      <c r="K269" s="593"/>
      <c r="L269" s="593"/>
      <c r="M269" s="593"/>
      <c r="N269" s="594"/>
      <c r="O269"/>
      <c r="P269"/>
      <c r="T269" s="597"/>
      <c r="U269" s="598"/>
      <c r="V269" s="598"/>
      <c r="W269" s="598"/>
      <c r="X269" s="598"/>
      <c r="Y269" s="598"/>
      <c r="Z269" s="597"/>
      <c r="AA269" s="597"/>
      <c r="AB269" s="598"/>
      <c r="AC269" s="598"/>
      <c r="AD269" s="598"/>
      <c r="AE269" s="597"/>
      <c r="AG269" s="6"/>
      <c r="AH269" s="4"/>
      <c r="AI269" s="4"/>
      <c r="AJ269" s="4"/>
      <c r="AK269" s="4"/>
      <c r="AL269" s="4"/>
      <c r="AM269" s="4"/>
      <c r="AN269" s="4"/>
      <c r="AO269" s="4"/>
      <c r="AP269" s="4"/>
      <c r="AQ269" s="4"/>
      <c r="AR269" s="4"/>
    </row>
    <row r="270" spans="1:44" ht="15.75">
      <c r="A270" s="191"/>
      <c r="B270" s="172"/>
      <c r="C270" s="180"/>
      <c r="D270" s="181"/>
      <c r="E270" s="181"/>
      <c r="F270" s="181"/>
      <c r="G270" s="181"/>
      <c r="H270" s="181"/>
      <c r="I270" s="180"/>
      <c r="J270" s="180"/>
      <c r="K270" s="181"/>
      <c r="L270" s="181"/>
      <c r="M270" s="181"/>
      <c r="N270" s="182"/>
      <c r="O270"/>
      <c r="P270"/>
      <c r="T270" s="595"/>
      <c r="U270" s="596"/>
      <c r="V270" s="596"/>
      <c r="W270" s="596"/>
      <c r="X270" s="596"/>
      <c r="Y270" s="596"/>
      <c r="Z270" s="595"/>
      <c r="AA270" s="595"/>
      <c r="AB270" s="596"/>
      <c r="AC270" s="596"/>
      <c r="AD270" s="596"/>
      <c r="AE270" s="595"/>
      <c r="AG270" s="5"/>
      <c r="AH270" s="5"/>
      <c r="AI270" s="5"/>
      <c r="AJ270" s="5"/>
      <c r="AK270" s="5"/>
      <c r="AL270" s="5"/>
      <c r="AM270" s="5"/>
      <c r="AN270" s="5"/>
      <c r="AO270" s="5"/>
      <c r="AP270" s="5"/>
      <c r="AQ270" s="5"/>
      <c r="AR270" s="5"/>
    </row>
    <row r="271" spans="1:44" ht="15.75">
      <c r="A271" s="192"/>
      <c r="B271" s="591"/>
      <c r="C271" s="592"/>
      <c r="D271" s="593"/>
      <c r="E271" s="593"/>
      <c r="F271" s="593"/>
      <c r="G271" s="593"/>
      <c r="H271" s="593"/>
      <c r="I271" s="592"/>
      <c r="J271" s="592"/>
      <c r="K271" s="593"/>
      <c r="L271" s="593"/>
      <c r="M271" s="593"/>
      <c r="N271" s="594"/>
      <c r="O271"/>
      <c r="P271"/>
      <c r="T271" s="597"/>
      <c r="U271" s="598"/>
      <c r="V271" s="598"/>
      <c r="W271" s="598"/>
      <c r="X271" s="598"/>
      <c r="Y271" s="598"/>
      <c r="Z271" s="597"/>
      <c r="AA271" s="597"/>
      <c r="AB271" s="598"/>
      <c r="AC271" s="598"/>
      <c r="AD271" s="598"/>
      <c r="AE271" s="597"/>
      <c r="AG271" s="5"/>
      <c r="AH271" s="5"/>
      <c r="AI271" s="5"/>
      <c r="AJ271" s="5"/>
      <c r="AK271" s="5"/>
      <c r="AL271" s="5"/>
      <c r="AM271" s="5"/>
      <c r="AN271" s="5"/>
      <c r="AO271" s="5"/>
      <c r="AP271" s="5"/>
      <c r="AQ271" s="5"/>
      <c r="AR271" s="5"/>
    </row>
    <row r="272" spans="1:44" ht="15.75">
      <c r="A272" s="192"/>
      <c r="B272" s="172"/>
      <c r="C272" s="180"/>
      <c r="D272" s="181"/>
      <c r="E272" s="181"/>
      <c r="F272" s="181"/>
      <c r="G272" s="181"/>
      <c r="H272" s="181"/>
      <c r="I272" s="180"/>
      <c r="J272" s="180"/>
      <c r="K272" s="181"/>
      <c r="L272" s="181"/>
      <c r="M272" s="181"/>
      <c r="N272" s="182"/>
      <c r="O272"/>
      <c r="P272"/>
      <c r="T272" s="595"/>
      <c r="U272" s="596"/>
      <c r="V272" s="596"/>
      <c r="W272" s="596"/>
      <c r="X272" s="596"/>
      <c r="Y272" s="596"/>
      <c r="Z272" s="595"/>
      <c r="AA272" s="595"/>
      <c r="AB272" s="596"/>
      <c r="AC272" s="596"/>
      <c r="AD272" s="596"/>
      <c r="AE272" s="595"/>
      <c r="AG272" s="5"/>
      <c r="AH272" s="5"/>
      <c r="AI272" s="5"/>
      <c r="AJ272" s="5"/>
      <c r="AK272" s="5"/>
      <c r="AL272" s="5"/>
      <c r="AM272" s="5"/>
      <c r="AN272" s="5"/>
      <c r="AO272" s="5"/>
      <c r="AP272" s="5"/>
      <c r="AQ272" s="5"/>
      <c r="AR272" s="5"/>
    </row>
    <row r="273" spans="1:44" ht="15.75">
      <c r="A273" s="192"/>
      <c r="B273" s="591"/>
      <c r="C273" s="592"/>
      <c r="D273" s="593"/>
      <c r="E273" s="593"/>
      <c r="F273" s="593"/>
      <c r="G273" s="593"/>
      <c r="H273" s="593"/>
      <c r="I273" s="592"/>
      <c r="J273" s="592"/>
      <c r="K273" s="593"/>
      <c r="L273" s="593"/>
      <c r="M273" s="593"/>
      <c r="N273" s="594"/>
      <c r="O273"/>
      <c r="P273"/>
      <c r="T273" s="597"/>
      <c r="U273" s="598"/>
      <c r="V273" s="598"/>
      <c r="W273" s="598"/>
      <c r="X273" s="598"/>
      <c r="Y273" s="598"/>
      <c r="Z273" s="597"/>
      <c r="AA273" s="597"/>
      <c r="AB273" s="598"/>
      <c r="AC273" s="598"/>
      <c r="AD273" s="598"/>
      <c r="AE273" s="597"/>
      <c r="AG273" s="6"/>
      <c r="AH273" s="4"/>
      <c r="AI273" s="4"/>
      <c r="AJ273" s="4"/>
      <c r="AK273" s="4"/>
      <c r="AL273" s="4"/>
      <c r="AM273" s="4"/>
      <c r="AN273" s="4"/>
      <c r="AO273" s="4"/>
      <c r="AP273" s="4"/>
      <c r="AQ273" s="4"/>
      <c r="AR273" s="4"/>
    </row>
    <row r="274" spans="1:44" ht="15.75">
      <c r="A274" s="192"/>
      <c r="B274" s="172"/>
      <c r="C274" s="180"/>
      <c r="D274" s="181"/>
      <c r="E274" s="181"/>
      <c r="F274" s="181"/>
      <c r="G274" s="181"/>
      <c r="H274" s="181"/>
      <c r="I274" s="180"/>
      <c r="J274" s="180"/>
      <c r="K274" s="181"/>
      <c r="L274" s="181"/>
      <c r="M274" s="181"/>
      <c r="N274" s="182"/>
      <c r="O274"/>
      <c r="P274"/>
      <c r="T274" s="595"/>
      <c r="U274" s="596"/>
      <c r="V274" s="596"/>
      <c r="W274" s="596"/>
      <c r="X274" s="596"/>
      <c r="Y274" s="596"/>
      <c r="Z274" s="595"/>
      <c r="AA274" s="595"/>
      <c r="AB274" s="596"/>
      <c r="AC274" s="596"/>
      <c r="AD274" s="596"/>
      <c r="AE274" s="595"/>
      <c r="AG274" s="6"/>
      <c r="AH274" s="4"/>
      <c r="AI274" s="4"/>
      <c r="AJ274" s="4"/>
      <c r="AK274" s="4"/>
      <c r="AL274" s="4"/>
      <c r="AM274" s="4"/>
      <c r="AN274" s="4"/>
      <c r="AO274" s="4"/>
      <c r="AP274" s="4"/>
      <c r="AQ274" s="4"/>
      <c r="AR274" s="4"/>
    </row>
    <row r="275" spans="1:44" ht="15.75">
      <c r="A275" s="192"/>
      <c r="B275" s="591"/>
      <c r="C275" s="592"/>
      <c r="D275" s="593"/>
      <c r="E275" s="593"/>
      <c r="F275" s="593"/>
      <c r="G275" s="593"/>
      <c r="H275" s="593"/>
      <c r="I275" s="592"/>
      <c r="J275" s="592"/>
      <c r="K275" s="593"/>
      <c r="L275" s="593"/>
      <c r="M275" s="593"/>
      <c r="N275" s="594"/>
      <c r="O275"/>
      <c r="P275"/>
      <c r="T275" s="597"/>
      <c r="U275" s="598"/>
      <c r="V275" s="598"/>
      <c r="W275" s="598"/>
      <c r="X275" s="598"/>
      <c r="Y275" s="598"/>
      <c r="Z275" s="597"/>
      <c r="AA275" s="597"/>
      <c r="AB275" s="598"/>
      <c r="AC275" s="598"/>
      <c r="AD275" s="598"/>
      <c r="AE275" s="597"/>
      <c r="AG275" s="6"/>
      <c r="AH275" s="4"/>
      <c r="AI275" s="4"/>
      <c r="AJ275" s="4"/>
      <c r="AK275" s="4"/>
      <c r="AL275" s="4"/>
      <c r="AM275" s="4"/>
      <c r="AN275" s="4"/>
      <c r="AO275" s="4"/>
      <c r="AP275" s="4"/>
      <c r="AQ275" s="4"/>
      <c r="AR275" s="4"/>
    </row>
    <row r="276" spans="1:44" ht="15.75">
      <c r="A276" s="192"/>
      <c r="B276" s="172"/>
      <c r="C276" s="180"/>
      <c r="D276" s="181"/>
      <c r="E276" s="181"/>
      <c r="F276" s="181"/>
      <c r="G276" s="181"/>
      <c r="H276" s="181"/>
      <c r="I276" s="180"/>
      <c r="J276" s="180"/>
      <c r="K276" s="181"/>
      <c r="L276" s="181"/>
      <c r="M276" s="181"/>
      <c r="N276" s="182"/>
      <c r="O276"/>
      <c r="P276"/>
      <c r="T276" s="595"/>
      <c r="U276" s="596"/>
      <c r="V276" s="596"/>
      <c r="W276" s="596"/>
      <c r="X276" s="596"/>
      <c r="Y276" s="596"/>
      <c r="Z276" s="595"/>
      <c r="AA276" s="595"/>
      <c r="AB276" s="596"/>
      <c r="AC276" s="596"/>
      <c r="AD276" s="596"/>
      <c r="AE276" s="595"/>
      <c r="AG276" s="6"/>
      <c r="AH276" s="4"/>
      <c r="AI276" s="4"/>
      <c r="AJ276" s="4"/>
      <c r="AK276" s="4"/>
      <c r="AL276" s="4"/>
      <c r="AM276" s="4"/>
      <c r="AN276" s="4"/>
      <c r="AO276" s="4"/>
      <c r="AP276" s="4"/>
      <c r="AQ276" s="4"/>
      <c r="AR276" s="4"/>
    </row>
    <row r="277" spans="1:44" ht="15.75">
      <c r="A277" s="192"/>
      <c r="B277" s="591"/>
      <c r="C277" s="592"/>
      <c r="D277" s="593"/>
      <c r="E277" s="593"/>
      <c r="F277" s="593"/>
      <c r="G277" s="593"/>
      <c r="H277" s="593"/>
      <c r="I277" s="592"/>
      <c r="J277" s="592"/>
      <c r="K277" s="593"/>
      <c r="L277" s="593"/>
      <c r="M277" s="593"/>
      <c r="N277" s="594"/>
      <c r="O277"/>
      <c r="P277"/>
      <c r="T277" s="597"/>
      <c r="U277" s="598"/>
      <c r="V277" s="598"/>
      <c r="W277" s="598"/>
      <c r="X277" s="598"/>
      <c r="Y277" s="598"/>
      <c r="Z277" s="597"/>
      <c r="AA277" s="597"/>
      <c r="AB277" s="598"/>
      <c r="AC277" s="598"/>
      <c r="AD277" s="598"/>
      <c r="AE277" s="597"/>
      <c r="AG277" s="6"/>
      <c r="AH277" s="4"/>
      <c r="AI277" s="4"/>
      <c r="AJ277" s="4"/>
      <c r="AK277" s="4"/>
      <c r="AL277" s="4"/>
      <c r="AM277" s="4"/>
      <c r="AN277" s="4"/>
      <c r="AO277" s="4"/>
      <c r="AP277" s="4"/>
      <c r="AQ277" s="4"/>
      <c r="AR277" s="4"/>
    </row>
    <row r="278" spans="1:44" ht="15.75">
      <c r="A278" s="192"/>
      <c r="B278" s="172"/>
      <c r="C278" s="180"/>
      <c r="D278" s="181"/>
      <c r="E278" s="181"/>
      <c r="F278" s="181"/>
      <c r="G278" s="181"/>
      <c r="H278" s="181"/>
      <c r="I278" s="180"/>
      <c r="J278" s="180"/>
      <c r="K278" s="181"/>
      <c r="L278" s="181"/>
      <c r="M278" s="181"/>
      <c r="N278" s="182"/>
      <c r="O278"/>
      <c r="P278"/>
      <c r="T278" s="595"/>
      <c r="U278" s="596"/>
      <c r="V278" s="596"/>
      <c r="W278" s="596"/>
      <c r="X278" s="596"/>
      <c r="Y278" s="596"/>
      <c r="Z278" s="595"/>
      <c r="AA278" s="595"/>
      <c r="AB278" s="596"/>
      <c r="AC278" s="596"/>
      <c r="AD278" s="596"/>
      <c r="AE278" s="595"/>
      <c r="AG278" s="6"/>
      <c r="AH278" s="4"/>
      <c r="AI278" s="4"/>
      <c r="AJ278" s="4"/>
      <c r="AK278" s="4"/>
      <c r="AL278" s="4"/>
      <c r="AM278" s="4"/>
      <c r="AN278" s="4"/>
      <c r="AO278" s="4"/>
      <c r="AP278" s="4"/>
      <c r="AQ278" s="4"/>
      <c r="AR278" s="4"/>
    </row>
    <row r="279" spans="1:44" ht="15.75">
      <c r="A279" s="192"/>
      <c r="B279" s="591"/>
      <c r="C279" s="592"/>
      <c r="D279" s="593"/>
      <c r="E279" s="593"/>
      <c r="F279" s="593"/>
      <c r="G279" s="593"/>
      <c r="H279" s="593"/>
      <c r="I279" s="592"/>
      <c r="J279" s="592"/>
      <c r="K279" s="593"/>
      <c r="L279" s="593"/>
      <c r="M279" s="593"/>
      <c r="N279" s="594"/>
      <c r="O279"/>
      <c r="P279"/>
      <c r="T279" s="597"/>
      <c r="U279" s="598"/>
      <c r="V279" s="598"/>
      <c r="W279" s="598"/>
      <c r="X279" s="598"/>
      <c r="Y279" s="598"/>
      <c r="Z279" s="597"/>
      <c r="AA279" s="597"/>
      <c r="AB279" s="598"/>
      <c r="AC279" s="598"/>
      <c r="AD279" s="598"/>
      <c r="AE279" s="597"/>
      <c r="AG279" s="6"/>
      <c r="AH279" s="4"/>
      <c r="AI279" s="4"/>
      <c r="AJ279" s="4"/>
      <c r="AK279" s="4"/>
      <c r="AL279" s="4"/>
      <c r="AM279" s="4"/>
      <c r="AN279" s="4"/>
      <c r="AO279" s="4"/>
      <c r="AP279" s="4"/>
      <c r="AQ279" s="4"/>
      <c r="AR279" s="4"/>
    </row>
    <row r="280" spans="1:44" ht="15.75">
      <c r="A280" s="192"/>
      <c r="B280" s="172"/>
      <c r="C280" s="180"/>
      <c r="D280" s="181"/>
      <c r="E280" s="181"/>
      <c r="F280" s="181"/>
      <c r="G280" s="181"/>
      <c r="H280" s="181"/>
      <c r="I280" s="180"/>
      <c r="J280" s="180"/>
      <c r="K280" s="181"/>
      <c r="L280" s="181"/>
      <c r="M280" s="181"/>
      <c r="N280" s="182"/>
      <c r="O280"/>
      <c r="P280"/>
      <c r="T280" s="595"/>
      <c r="U280" s="596"/>
      <c r="V280" s="596"/>
      <c r="W280" s="596"/>
      <c r="X280" s="596"/>
      <c r="Y280" s="596"/>
      <c r="Z280" s="595"/>
      <c r="AA280" s="595"/>
      <c r="AB280" s="596"/>
      <c r="AC280" s="596"/>
      <c r="AD280" s="596"/>
      <c r="AE280" s="595"/>
      <c r="AG280" s="5"/>
      <c r="AH280" s="5"/>
      <c r="AI280" s="5"/>
      <c r="AJ280" s="5"/>
      <c r="AK280" s="5"/>
      <c r="AL280" s="5"/>
      <c r="AM280" s="5"/>
      <c r="AN280" s="5"/>
      <c r="AO280" s="5"/>
      <c r="AP280" s="5"/>
      <c r="AQ280" s="5"/>
      <c r="AR280" s="5"/>
    </row>
    <row r="281" spans="1:44" ht="15.75">
      <c r="A281" s="192"/>
      <c r="B281" s="591"/>
      <c r="C281" s="592"/>
      <c r="D281" s="593"/>
      <c r="E281" s="593"/>
      <c r="F281" s="593"/>
      <c r="G281" s="593"/>
      <c r="H281" s="593"/>
      <c r="I281" s="592"/>
      <c r="J281" s="592"/>
      <c r="K281" s="593"/>
      <c r="L281" s="593"/>
      <c r="M281" s="593"/>
      <c r="N281" s="594"/>
      <c r="O281"/>
      <c r="P281"/>
      <c r="T281" s="597"/>
      <c r="U281" s="598"/>
      <c r="V281" s="598"/>
      <c r="W281" s="598"/>
      <c r="X281" s="598"/>
      <c r="Y281" s="598"/>
      <c r="Z281" s="597"/>
      <c r="AA281" s="597"/>
      <c r="AB281" s="598"/>
      <c r="AC281" s="598"/>
      <c r="AD281" s="598"/>
      <c r="AE281" s="597"/>
      <c r="AG281" s="5"/>
      <c r="AH281" s="5"/>
      <c r="AI281" s="5"/>
      <c r="AJ281" s="5"/>
      <c r="AK281" s="5"/>
      <c r="AL281" s="5"/>
      <c r="AM281" s="5"/>
      <c r="AN281" s="5"/>
      <c r="AO281" s="5"/>
      <c r="AP281" s="5"/>
      <c r="AQ281" s="5"/>
      <c r="AR281" s="5"/>
    </row>
    <row r="282" spans="1:44" ht="15.75">
      <c r="A282" s="192"/>
      <c r="B282" s="172"/>
      <c r="C282" s="180"/>
      <c r="D282" s="181"/>
      <c r="E282" s="181"/>
      <c r="F282" s="181"/>
      <c r="G282" s="181"/>
      <c r="H282" s="181"/>
      <c r="I282" s="180"/>
      <c r="J282" s="180"/>
      <c r="K282" s="181"/>
      <c r="L282" s="181"/>
      <c r="M282" s="181"/>
      <c r="N282" s="182"/>
      <c r="O282"/>
      <c r="P282"/>
      <c r="T282" s="595"/>
      <c r="U282" s="596"/>
      <c r="V282" s="596"/>
      <c r="W282" s="596"/>
      <c r="X282" s="596"/>
      <c r="Y282" s="596"/>
      <c r="Z282" s="595"/>
      <c r="AA282" s="595"/>
      <c r="AB282" s="596"/>
      <c r="AC282" s="596"/>
      <c r="AD282" s="596"/>
      <c r="AE282" s="595"/>
      <c r="AG282" s="6"/>
      <c r="AH282" s="4"/>
      <c r="AI282" s="4"/>
      <c r="AJ282" s="4"/>
      <c r="AK282" s="4"/>
      <c r="AL282" s="4"/>
      <c r="AM282" s="4"/>
      <c r="AN282" s="4"/>
      <c r="AO282" s="4"/>
      <c r="AP282" s="4"/>
      <c r="AQ282" s="4"/>
      <c r="AR282" s="4"/>
    </row>
    <row r="283" spans="1:44" ht="15.75">
      <c r="A283" s="192"/>
      <c r="B283" s="591"/>
      <c r="C283" s="592"/>
      <c r="D283" s="593"/>
      <c r="E283" s="593"/>
      <c r="F283" s="593"/>
      <c r="G283" s="593"/>
      <c r="H283" s="593"/>
      <c r="I283" s="592"/>
      <c r="J283" s="592"/>
      <c r="K283" s="593"/>
      <c r="L283" s="593"/>
      <c r="M283" s="593"/>
      <c r="N283" s="594"/>
      <c r="O283"/>
      <c r="P283"/>
      <c r="T283" s="597"/>
      <c r="U283" s="598"/>
      <c r="V283" s="598"/>
      <c r="W283" s="598"/>
      <c r="X283" s="598"/>
      <c r="Y283" s="598"/>
      <c r="Z283" s="597"/>
      <c r="AA283" s="597"/>
      <c r="AB283" s="598"/>
      <c r="AC283" s="598"/>
      <c r="AD283" s="598"/>
      <c r="AE283" s="597"/>
      <c r="AG283" s="6"/>
      <c r="AH283" s="4"/>
      <c r="AI283" s="4"/>
      <c r="AJ283" s="4"/>
      <c r="AK283" s="4"/>
      <c r="AL283" s="4"/>
      <c r="AM283" s="4"/>
      <c r="AN283" s="4"/>
      <c r="AO283" s="4"/>
      <c r="AP283" s="4"/>
      <c r="AQ283" s="4"/>
      <c r="AR283" s="4"/>
    </row>
    <row r="284" spans="1:44" ht="15.75">
      <c r="A284" s="192"/>
      <c r="B284" s="172"/>
      <c r="C284" s="180"/>
      <c r="D284" s="181"/>
      <c r="E284" s="181"/>
      <c r="F284" s="181"/>
      <c r="G284" s="181"/>
      <c r="H284" s="181"/>
      <c r="I284" s="180"/>
      <c r="J284" s="180"/>
      <c r="K284" s="181"/>
      <c r="L284" s="181"/>
      <c r="M284" s="181"/>
      <c r="N284" s="182"/>
      <c r="O284"/>
      <c r="P284"/>
      <c r="T284" s="595"/>
      <c r="U284" s="596"/>
      <c r="V284" s="596"/>
      <c r="W284" s="596"/>
      <c r="X284" s="596"/>
      <c r="Y284" s="596"/>
      <c r="Z284" s="595"/>
      <c r="AA284" s="595"/>
      <c r="AB284" s="596"/>
      <c r="AC284" s="596"/>
      <c r="AD284" s="596"/>
      <c r="AE284" s="595"/>
      <c r="AG284" s="6"/>
      <c r="AH284" s="4"/>
      <c r="AI284" s="4"/>
      <c r="AJ284" s="4"/>
      <c r="AK284" s="4"/>
      <c r="AL284" s="4"/>
      <c r="AM284" s="4"/>
      <c r="AN284" s="4"/>
      <c r="AO284" s="4"/>
      <c r="AP284" s="4"/>
      <c r="AQ284" s="4"/>
      <c r="AR284" s="4"/>
    </row>
    <row r="285" spans="1:44" ht="15.75">
      <c r="A285" s="192"/>
      <c r="B285" s="591"/>
      <c r="C285" s="592"/>
      <c r="D285" s="593"/>
      <c r="E285" s="593"/>
      <c r="F285" s="593"/>
      <c r="G285" s="593"/>
      <c r="H285" s="593"/>
      <c r="I285" s="592"/>
      <c r="J285" s="592"/>
      <c r="K285" s="593"/>
      <c r="L285" s="593"/>
      <c r="M285" s="593"/>
      <c r="N285" s="594"/>
      <c r="O285"/>
      <c r="P285"/>
      <c r="T285" s="597"/>
      <c r="U285" s="598"/>
      <c r="V285" s="598"/>
      <c r="W285" s="598"/>
      <c r="X285" s="598"/>
      <c r="Y285" s="598"/>
      <c r="Z285" s="597"/>
      <c r="AA285" s="597"/>
      <c r="AB285" s="598"/>
      <c r="AC285" s="598"/>
      <c r="AD285" s="598"/>
      <c r="AE285" s="597"/>
      <c r="AG285" s="6"/>
      <c r="AH285" s="4"/>
      <c r="AI285" s="4"/>
      <c r="AJ285" s="4"/>
      <c r="AK285" s="4"/>
      <c r="AL285" s="4"/>
      <c r="AM285" s="4"/>
      <c r="AN285" s="4"/>
      <c r="AO285" s="4"/>
      <c r="AP285" s="4"/>
      <c r="AQ285" s="4"/>
      <c r="AR285" s="4"/>
    </row>
    <row r="286" spans="1:44" ht="15.75">
      <c r="A286" s="192"/>
      <c r="B286" s="172"/>
      <c r="C286" s="180"/>
      <c r="D286" s="181"/>
      <c r="E286" s="181"/>
      <c r="F286" s="181"/>
      <c r="G286" s="181"/>
      <c r="H286" s="181"/>
      <c r="I286" s="180"/>
      <c r="J286" s="180"/>
      <c r="K286" s="181"/>
      <c r="L286" s="181"/>
      <c r="M286" s="181"/>
      <c r="N286" s="182"/>
      <c r="O286"/>
      <c r="P286"/>
      <c r="T286" s="595"/>
      <c r="U286" s="596"/>
      <c r="V286" s="596"/>
      <c r="W286" s="596"/>
      <c r="X286" s="596"/>
      <c r="Y286" s="596"/>
      <c r="Z286" s="595"/>
      <c r="AA286" s="595"/>
      <c r="AB286" s="596"/>
      <c r="AC286" s="596"/>
      <c r="AD286" s="596"/>
      <c r="AE286" s="595"/>
      <c r="AG286" s="6"/>
      <c r="AH286" s="4"/>
      <c r="AI286" s="4"/>
      <c r="AJ286" s="4"/>
      <c r="AK286" s="4"/>
      <c r="AL286" s="4"/>
      <c r="AM286" s="4"/>
      <c r="AN286" s="4"/>
      <c r="AO286" s="4"/>
      <c r="AP286" s="4"/>
      <c r="AQ286" s="4"/>
      <c r="AR286" s="4"/>
    </row>
    <row r="287" spans="1:44" ht="15.75">
      <c r="A287" s="192"/>
      <c r="B287" s="591"/>
      <c r="C287" s="592"/>
      <c r="D287" s="593"/>
      <c r="E287" s="593"/>
      <c r="F287" s="593"/>
      <c r="G287" s="593"/>
      <c r="H287" s="593"/>
      <c r="I287" s="592"/>
      <c r="J287" s="592"/>
      <c r="K287" s="593"/>
      <c r="L287" s="593"/>
      <c r="M287" s="593"/>
      <c r="N287" s="594"/>
      <c r="O287"/>
      <c r="P287"/>
      <c r="T287" s="597"/>
      <c r="U287" s="598"/>
      <c r="V287" s="598"/>
      <c r="W287" s="598"/>
      <c r="X287" s="598"/>
      <c r="Y287" s="598"/>
      <c r="Z287" s="597"/>
      <c r="AA287" s="597"/>
      <c r="AB287" s="598"/>
      <c r="AC287" s="598"/>
      <c r="AD287" s="598"/>
      <c r="AE287" s="597"/>
      <c r="AG287" s="6"/>
      <c r="AH287" s="4"/>
      <c r="AI287" s="4"/>
      <c r="AJ287" s="4"/>
      <c r="AK287" s="4"/>
      <c r="AL287" s="4"/>
      <c r="AM287" s="4"/>
      <c r="AN287" s="4"/>
      <c r="AO287" s="4"/>
      <c r="AP287" s="4"/>
      <c r="AQ287" s="4"/>
      <c r="AR287" s="4"/>
    </row>
    <row r="288" spans="1:44" ht="15.75">
      <c r="A288" s="192"/>
      <c r="B288" s="172"/>
      <c r="C288" s="180"/>
      <c r="D288" s="181"/>
      <c r="E288" s="181"/>
      <c r="F288" s="181"/>
      <c r="G288" s="181"/>
      <c r="H288" s="181"/>
      <c r="I288" s="180"/>
      <c r="J288" s="180"/>
      <c r="K288" s="181"/>
      <c r="L288" s="181"/>
      <c r="M288" s="181"/>
      <c r="N288" s="182"/>
      <c r="O288"/>
      <c r="P288"/>
      <c r="T288" s="595"/>
      <c r="U288" s="596"/>
      <c r="V288" s="596"/>
      <c r="W288" s="596"/>
      <c r="X288" s="596"/>
      <c r="Y288" s="596"/>
      <c r="Z288" s="595"/>
      <c r="AA288" s="595"/>
      <c r="AB288" s="596"/>
      <c r="AC288" s="596"/>
      <c r="AD288" s="596"/>
      <c r="AE288" s="595"/>
      <c r="AG288" s="5"/>
      <c r="AH288" s="5"/>
      <c r="AI288" s="5"/>
      <c r="AJ288" s="5"/>
      <c r="AK288" s="5"/>
      <c r="AL288" s="5"/>
      <c r="AM288" s="5"/>
      <c r="AN288" s="5"/>
      <c r="AO288" s="5"/>
      <c r="AP288" s="5"/>
      <c r="AQ288" s="5"/>
      <c r="AR288" s="5"/>
    </row>
    <row r="289" spans="1:44" ht="15.75">
      <c r="A289" s="192"/>
      <c r="B289" s="591"/>
      <c r="C289" s="592"/>
      <c r="D289" s="593"/>
      <c r="E289" s="593"/>
      <c r="F289" s="593"/>
      <c r="G289" s="593"/>
      <c r="H289" s="593"/>
      <c r="I289" s="592"/>
      <c r="J289" s="592"/>
      <c r="K289" s="593"/>
      <c r="L289" s="593"/>
      <c r="M289" s="593"/>
      <c r="N289" s="594"/>
      <c r="O289"/>
      <c r="P289"/>
      <c r="T289" s="597"/>
      <c r="U289" s="598"/>
      <c r="V289" s="598"/>
      <c r="W289" s="598"/>
      <c r="X289" s="598"/>
      <c r="Y289" s="598"/>
      <c r="Z289" s="597"/>
      <c r="AA289" s="597"/>
      <c r="AB289" s="598"/>
      <c r="AC289" s="598"/>
      <c r="AD289" s="598"/>
      <c r="AE289" s="597"/>
      <c r="AG289" s="6"/>
      <c r="AH289" s="4"/>
      <c r="AI289" s="4"/>
      <c r="AJ289" s="4"/>
      <c r="AK289" s="4"/>
      <c r="AL289" s="4"/>
      <c r="AM289" s="4"/>
      <c r="AN289" s="4"/>
      <c r="AO289" s="4"/>
      <c r="AP289" s="4"/>
      <c r="AQ289" s="4"/>
      <c r="AR289" s="4"/>
    </row>
    <row r="290" spans="1:44" ht="15.75">
      <c r="A290" s="192"/>
      <c r="B290" s="172"/>
      <c r="C290" s="180"/>
      <c r="D290" s="181"/>
      <c r="E290" s="181"/>
      <c r="F290" s="181"/>
      <c r="G290" s="181"/>
      <c r="H290" s="181"/>
      <c r="I290" s="180"/>
      <c r="J290" s="180"/>
      <c r="K290" s="181"/>
      <c r="L290" s="181"/>
      <c r="M290" s="181"/>
      <c r="N290" s="182"/>
      <c r="O290"/>
      <c r="P290"/>
      <c r="T290" s="595"/>
      <c r="U290" s="596"/>
      <c r="V290" s="596"/>
      <c r="W290" s="596"/>
      <c r="X290" s="596"/>
      <c r="Y290" s="596"/>
      <c r="Z290" s="595"/>
      <c r="AA290" s="595"/>
      <c r="AB290" s="596"/>
      <c r="AC290" s="596"/>
      <c r="AD290" s="596"/>
      <c r="AE290" s="595"/>
      <c r="AG290" s="6"/>
      <c r="AH290" s="4"/>
      <c r="AI290" s="4"/>
      <c r="AJ290" s="4"/>
      <c r="AK290" s="4"/>
      <c r="AL290" s="4"/>
      <c r="AM290" s="4"/>
      <c r="AN290" s="4"/>
      <c r="AO290" s="4"/>
      <c r="AP290" s="4"/>
      <c r="AQ290" s="4"/>
      <c r="AR290" s="4"/>
    </row>
    <row r="291" spans="1:44" ht="15.75">
      <c r="A291" s="207"/>
      <c r="B291" s="591"/>
      <c r="C291" s="592"/>
      <c r="D291" s="593"/>
      <c r="E291" s="593"/>
      <c r="F291" s="593"/>
      <c r="G291" s="593"/>
      <c r="H291" s="593"/>
      <c r="I291" s="592"/>
      <c r="J291" s="592"/>
      <c r="K291" s="593"/>
      <c r="L291" s="593"/>
      <c r="M291" s="593"/>
      <c r="N291" s="594"/>
      <c r="O291"/>
      <c r="P291"/>
      <c r="T291" s="597"/>
      <c r="U291" s="598"/>
      <c r="V291" s="598"/>
      <c r="W291" s="598"/>
      <c r="X291" s="598"/>
      <c r="Y291" s="598"/>
      <c r="Z291" s="597"/>
      <c r="AA291" s="597"/>
      <c r="AB291" s="598"/>
      <c r="AC291" s="598"/>
      <c r="AD291" s="598"/>
      <c r="AE291" s="597"/>
      <c r="AG291" s="6"/>
      <c r="AH291" s="4"/>
      <c r="AI291" s="4"/>
      <c r="AJ291" s="4"/>
      <c r="AK291" s="4"/>
      <c r="AL291" s="4"/>
      <c r="AM291" s="4"/>
      <c r="AN291" s="4"/>
      <c r="AO291" s="4"/>
      <c r="AP291" s="4"/>
      <c r="AQ291" s="4"/>
      <c r="AR291" s="4"/>
    </row>
    <row r="292" spans="1:44" ht="15.75">
      <c r="A292" s="191"/>
      <c r="B292" s="172"/>
      <c r="C292" s="180"/>
      <c r="D292" s="181"/>
      <c r="E292" s="181"/>
      <c r="F292" s="181"/>
      <c r="G292" s="181"/>
      <c r="H292" s="181"/>
      <c r="I292" s="180"/>
      <c r="J292" s="180"/>
      <c r="K292" s="181"/>
      <c r="L292" s="181"/>
      <c r="M292" s="181"/>
      <c r="N292" s="182"/>
      <c r="O292"/>
      <c r="P292"/>
      <c r="T292" s="595"/>
      <c r="U292" s="596"/>
      <c r="V292" s="596"/>
      <c r="W292" s="596"/>
      <c r="X292" s="596"/>
      <c r="Y292" s="596"/>
      <c r="Z292" s="595"/>
      <c r="AA292" s="595"/>
      <c r="AB292" s="596"/>
      <c r="AC292" s="596"/>
      <c r="AD292" s="596"/>
      <c r="AE292" s="595"/>
      <c r="AG292" s="5"/>
      <c r="AH292" s="5"/>
      <c r="AI292" s="5"/>
      <c r="AJ292" s="5"/>
      <c r="AK292" s="5"/>
      <c r="AL292" s="5"/>
      <c r="AM292" s="5"/>
      <c r="AN292" s="5"/>
      <c r="AO292" s="5"/>
      <c r="AP292" s="5"/>
      <c r="AQ292" s="5"/>
      <c r="AR292" s="5"/>
    </row>
    <row r="293" spans="1:44" ht="15.75">
      <c r="A293" s="192"/>
      <c r="B293" s="591"/>
      <c r="C293" s="592"/>
      <c r="D293" s="593"/>
      <c r="E293" s="593"/>
      <c r="F293" s="593"/>
      <c r="G293" s="593"/>
      <c r="H293" s="593"/>
      <c r="I293" s="592"/>
      <c r="J293" s="592"/>
      <c r="K293" s="593"/>
      <c r="L293" s="593"/>
      <c r="M293" s="593"/>
      <c r="N293" s="594"/>
      <c r="O293"/>
      <c r="P293"/>
      <c r="T293" s="597"/>
      <c r="U293" s="598"/>
      <c r="V293" s="598"/>
      <c r="W293" s="598"/>
      <c r="X293" s="598"/>
      <c r="Y293" s="598"/>
      <c r="Z293" s="597"/>
      <c r="AA293" s="597"/>
      <c r="AB293" s="598"/>
      <c r="AC293" s="598"/>
      <c r="AD293" s="598"/>
      <c r="AE293" s="597"/>
      <c r="AG293" s="5"/>
      <c r="AH293" s="5"/>
      <c r="AI293" s="5"/>
      <c r="AJ293" s="5"/>
      <c r="AK293" s="5"/>
      <c r="AL293" s="5"/>
      <c r="AM293" s="5"/>
      <c r="AN293" s="5"/>
      <c r="AO293" s="5"/>
      <c r="AP293" s="5"/>
      <c r="AQ293" s="5"/>
      <c r="AR293" s="5"/>
    </row>
    <row r="294" spans="1:44" ht="15.75">
      <c r="A294" s="192"/>
      <c r="B294" s="172"/>
      <c r="C294" s="180"/>
      <c r="D294" s="181"/>
      <c r="E294" s="181"/>
      <c r="F294" s="181"/>
      <c r="G294" s="181"/>
      <c r="H294" s="181"/>
      <c r="I294" s="180"/>
      <c r="J294" s="180"/>
      <c r="K294" s="181"/>
      <c r="L294" s="181"/>
      <c r="M294" s="181"/>
      <c r="N294" s="182"/>
      <c r="O294"/>
      <c r="P294"/>
      <c r="T294" s="595"/>
      <c r="U294" s="596"/>
      <c r="V294" s="596"/>
      <c r="W294" s="596"/>
      <c r="X294" s="596"/>
      <c r="Y294" s="596"/>
      <c r="Z294" s="595"/>
      <c r="AA294" s="595"/>
      <c r="AB294" s="596"/>
      <c r="AC294" s="596"/>
      <c r="AD294" s="596"/>
      <c r="AE294" s="595"/>
      <c r="AG294" s="5"/>
      <c r="AH294" s="5"/>
      <c r="AI294" s="5"/>
      <c r="AJ294" s="5"/>
      <c r="AK294" s="5"/>
      <c r="AL294" s="5"/>
      <c r="AM294" s="5"/>
      <c r="AN294" s="5"/>
      <c r="AO294" s="5"/>
      <c r="AP294" s="5"/>
      <c r="AQ294" s="5"/>
      <c r="AR294" s="5"/>
    </row>
    <row r="295" spans="1:44" ht="15.75">
      <c r="A295" s="192"/>
      <c r="B295" s="591"/>
      <c r="C295" s="592"/>
      <c r="D295" s="593"/>
      <c r="E295" s="593"/>
      <c r="F295" s="593"/>
      <c r="G295" s="593"/>
      <c r="H295" s="593"/>
      <c r="I295" s="592"/>
      <c r="J295" s="592"/>
      <c r="K295" s="593"/>
      <c r="L295" s="593"/>
      <c r="M295" s="593"/>
      <c r="N295" s="594"/>
      <c r="O295"/>
      <c r="P295"/>
      <c r="T295" s="597"/>
      <c r="U295" s="598"/>
      <c r="V295" s="598"/>
      <c r="W295" s="598"/>
      <c r="X295" s="598"/>
      <c r="Y295" s="598"/>
      <c r="Z295" s="597"/>
      <c r="AA295" s="597"/>
      <c r="AB295" s="598"/>
      <c r="AC295" s="598"/>
      <c r="AD295" s="598"/>
      <c r="AE295" s="597"/>
      <c r="AG295" s="6"/>
      <c r="AH295" s="4"/>
      <c r="AI295" s="4"/>
      <c r="AJ295" s="4"/>
      <c r="AK295" s="4"/>
      <c r="AL295" s="4"/>
      <c r="AM295" s="4"/>
      <c r="AN295" s="4"/>
      <c r="AO295" s="4"/>
      <c r="AP295" s="4"/>
      <c r="AQ295" s="4"/>
      <c r="AR295" s="4"/>
    </row>
    <row r="296" spans="1:44" ht="15.75">
      <c r="A296" s="192"/>
      <c r="B296" s="172"/>
      <c r="C296" s="180"/>
      <c r="D296" s="181"/>
      <c r="E296" s="181"/>
      <c r="F296" s="181"/>
      <c r="G296" s="181"/>
      <c r="H296" s="181"/>
      <c r="I296" s="180"/>
      <c r="J296" s="180"/>
      <c r="K296" s="181"/>
      <c r="L296" s="181"/>
      <c r="M296" s="181"/>
      <c r="N296" s="182"/>
      <c r="O296"/>
      <c r="P296"/>
      <c r="T296" s="595"/>
      <c r="U296" s="596"/>
      <c r="V296" s="596"/>
      <c r="W296" s="596"/>
      <c r="X296" s="596"/>
      <c r="Y296" s="596"/>
      <c r="Z296" s="595"/>
      <c r="AA296" s="595"/>
      <c r="AB296" s="596"/>
      <c r="AC296" s="596"/>
      <c r="AD296" s="596"/>
      <c r="AE296" s="595"/>
      <c r="AG296" s="6"/>
      <c r="AH296" s="4"/>
      <c r="AI296" s="4"/>
      <c r="AJ296" s="4"/>
      <c r="AK296" s="4"/>
      <c r="AL296" s="4"/>
      <c r="AM296" s="4"/>
      <c r="AN296" s="4"/>
      <c r="AO296" s="4"/>
      <c r="AP296" s="4"/>
      <c r="AQ296" s="4"/>
      <c r="AR296" s="4"/>
    </row>
    <row r="297" spans="1:44" ht="15.75">
      <c r="A297" s="192"/>
      <c r="B297" s="591"/>
      <c r="C297" s="592"/>
      <c r="D297" s="593"/>
      <c r="E297" s="593"/>
      <c r="F297" s="593"/>
      <c r="G297" s="593"/>
      <c r="H297" s="593"/>
      <c r="I297" s="592"/>
      <c r="J297" s="592"/>
      <c r="K297" s="593"/>
      <c r="L297" s="593"/>
      <c r="M297" s="593"/>
      <c r="N297" s="594"/>
      <c r="O297"/>
      <c r="P297"/>
      <c r="T297" s="597"/>
      <c r="U297" s="598"/>
      <c r="V297" s="598"/>
      <c r="W297" s="598"/>
      <c r="X297" s="598"/>
      <c r="Y297" s="598"/>
      <c r="Z297" s="597"/>
      <c r="AA297" s="597"/>
      <c r="AB297" s="598"/>
      <c r="AC297" s="598"/>
      <c r="AD297" s="598"/>
      <c r="AE297" s="597"/>
      <c r="AG297" s="6"/>
      <c r="AH297" s="4"/>
      <c r="AI297" s="4"/>
      <c r="AJ297" s="4"/>
      <c r="AK297" s="4"/>
      <c r="AL297" s="4"/>
      <c r="AM297" s="4"/>
      <c r="AN297" s="4"/>
      <c r="AO297" s="4"/>
      <c r="AP297" s="4"/>
      <c r="AQ297" s="4"/>
      <c r="AR297" s="4"/>
    </row>
    <row r="298" spans="1:44" ht="15.75">
      <c r="A298" s="192"/>
      <c r="B298" s="172"/>
      <c r="C298" s="180"/>
      <c r="D298" s="181"/>
      <c r="E298" s="181"/>
      <c r="F298" s="181"/>
      <c r="G298" s="181"/>
      <c r="H298" s="181"/>
      <c r="I298" s="180"/>
      <c r="J298" s="180"/>
      <c r="K298" s="181"/>
      <c r="L298" s="181"/>
      <c r="M298" s="181"/>
      <c r="N298" s="182"/>
      <c r="O298"/>
      <c r="P298"/>
      <c r="T298" s="595"/>
      <c r="U298" s="596"/>
      <c r="V298" s="596"/>
      <c r="W298" s="596"/>
      <c r="X298" s="596"/>
      <c r="Y298" s="596"/>
      <c r="Z298" s="595"/>
      <c r="AA298" s="595"/>
      <c r="AB298" s="596"/>
      <c r="AC298" s="596"/>
      <c r="AD298" s="596"/>
      <c r="AE298" s="595"/>
      <c r="AG298" s="6"/>
      <c r="AH298" s="4"/>
      <c r="AI298" s="4"/>
      <c r="AJ298" s="4"/>
      <c r="AK298" s="4"/>
      <c r="AL298" s="4"/>
      <c r="AM298" s="4"/>
      <c r="AN298" s="4"/>
      <c r="AO298" s="4"/>
      <c r="AP298" s="4"/>
      <c r="AQ298" s="4"/>
      <c r="AR298" s="4"/>
    </row>
    <row r="299" spans="1:44" ht="15.75">
      <c r="A299" s="192"/>
      <c r="B299" s="591"/>
      <c r="C299" s="592"/>
      <c r="D299" s="593"/>
      <c r="E299" s="593"/>
      <c r="F299" s="593"/>
      <c r="G299" s="593"/>
      <c r="H299" s="593"/>
      <c r="I299" s="592"/>
      <c r="J299" s="592"/>
      <c r="K299" s="593"/>
      <c r="L299" s="593"/>
      <c r="M299" s="593"/>
      <c r="N299" s="594"/>
      <c r="O299"/>
      <c r="P299"/>
      <c r="T299" s="597"/>
      <c r="U299" s="598"/>
      <c r="V299" s="598"/>
      <c r="W299" s="598"/>
      <c r="X299" s="598"/>
      <c r="Y299" s="598"/>
      <c r="Z299" s="597"/>
      <c r="AA299" s="597"/>
      <c r="AB299" s="598"/>
      <c r="AC299" s="598"/>
      <c r="AD299" s="598"/>
      <c r="AE299" s="597"/>
      <c r="AG299" s="6"/>
      <c r="AH299" s="4"/>
      <c r="AI299" s="4"/>
      <c r="AJ299" s="4"/>
      <c r="AK299" s="4"/>
      <c r="AL299" s="4"/>
      <c r="AM299" s="4"/>
      <c r="AN299" s="4"/>
      <c r="AO299" s="4"/>
      <c r="AP299" s="4"/>
      <c r="AQ299" s="4"/>
      <c r="AR299" s="4"/>
    </row>
    <row r="300" spans="1:44" ht="15.75">
      <c r="A300" s="192"/>
      <c r="B300" s="172"/>
      <c r="C300" s="180"/>
      <c r="D300" s="181"/>
      <c r="E300" s="181"/>
      <c r="F300" s="181"/>
      <c r="G300" s="181"/>
      <c r="H300" s="181"/>
      <c r="I300" s="180"/>
      <c r="J300" s="180"/>
      <c r="K300" s="181"/>
      <c r="L300" s="181"/>
      <c r="M300" s="181"/>
      <c r="N300" s="182"/>
      <c r="O300"/>
      <c r="P300"/>
      <c r="T300" s="595"/>
      <c r="U300" s="596"/>
      <c r="V300" s="596"/>
      <c r="W300" s="596"/>
      <c r="X300" s="596"/>
      <c r="Y300" s="596"/>
      <c r="Z300" s="595"/>
      <c r="AA300" s="595"/>
      <c r="AB300" s="596"/>
      <c r="AC300" s="596"/>
      <c r="AD300" s="596"/>
      <c r="AE300" s="595"/>
      <c r="AG300" s="6"/>
      <c r="AH300" s="4"/>
      <c r="AI300" s="4"/>
      <c r="AJ300" s="4"/>
      <c r="AK300" s="4"/>
      <c r="AL300" s="4"/>
      <c r="AM300" s="4"/>
      <c r="AN300" s="4"/>
      <c r="AO300" s="4"/>
      <c r="AP300" s="4"/>
      <c r="AQ300" s="4"/>
      <c r="AR300" s="4"/>
    </row>
    <row r="301" spans="1:44" ht="15.75">
      <c r="A301" s="192"/>
      <c r="B301" s="591"/>
      <c r="C301" s="592"/>
      <c r="D301" s="593"/>
      <c r="E301" s="593"/>
      <c r="F301" s="593"/>
      <c r="G301" s="593"/>
      <c r="H301" s="593"/>
      <c r="I301" s="592"/>
      <c r="J301" s="592"/>
      <c r="K301" s="593"/>
      <c r="L301" s="593"/>
      <c r="M301" s="593"/>
      <c r="N301" s="594"/>
      <c r="O301"/>
      <c r="P301"/>
      <c r="T301" s="597"/>
      <c r="U301" s="598"/>
      <c r="V301" s="598"/>
      <c r="W301" s="598"/>
      <c r="X301" s="598"/>
      <c r="Y301" s="598"/>
      <c r="Z301" s="597"/>
      <c r="AA301" s="597"/>
      <c r="AB301" s="598"/>
      <c r="AC301" s="598"/>
      <c r="AD301" s="598"/>
      <c r="AE301" s="597"/>
      <c r="AG301" s="6"/>
      <c r="AH301" s="4"/>
      <c r="AI301" s="4"/>
      <c r="AJ301" s="4"/>
      <c r="AK301" s="4"/>
      <c r="AL301" s="4"/>
      <c r="AM301" s="4"/>
      <c r="AN301" s="4"/>
      <c r="AO301" s="4"/>
      <c r="AP301" s="4"/>
      <c r="AQ301" s="4"/>
      <c r="AR301" s="4"/>
    </row>
    <row r="302" spans="1:44" ht="15.75">
      <c r="A302" s="192"/>
      <c r="B302" s="172"/>
      <c r="C302" s="180"/>
      <c r="D302" s="181"/>
      <c r="E302" s="181"/>
      <c r="F302" s="181"/>
      <c r="G302" s="181"/>
      <c r="H302" s="181"/>
      <c r="I302" s="180"/>
      <c r="J302" s="180"/>
      <c r="K302" s="181"/>
      <c r="L302" s="181"/>
      <c r="M302" s="181"/>
      <c r="N302" s="182"/>
      <c r="O302"/>
      <c r="P302"/>
      <c r="T302" s="595"/>
      <c r="U302" s="596"/>
      <c r="V302" s="596"/>
      <c r="W302" s="596"/>
      <c r="X302" s="596"/>
      <c r="Y302" s="596"/>
      <c r="Z302" s="595"/>
      <c r="AA302" s="595"/>
      <c r="AB302" s="596"/>
      <c r="AC302" s="596"/>
      <c r="AD302" s="596"/>
      <c r="AE302" s="595"/>
      <c r="AG302" s="5"/>
      <c r="AH302" s="5"/>
      <c r="AI302" s="5"/>
      <c r="AJ302" s="5"/>
      <c r="AK302" s="5"/>
      <c r="AL302" s="5"/>
      <c r="AM302" s="5"/>
      <c r="AN302" s="5"/>
      <c r="AO302" s="5"/>
      <c r="AP302" s="5"/>
      <c r="AQ302" s="5"/>
      <c r="AR302" s="5"/>
    </row>
    <row r="303" spans="1:44" ht="15.75">
      <c r="A303" s="192"/>
      <c r="B303" s="591"/>
      <c r="C303" s="592"/>
      <c r="D303" s="593"/>
      <c r="E303" s="593"/>
      <c r="F303" s="593"/>
      <c r="G303" s="593"/>
      <c r="H303" s="593"/>
      <c r="I303" s="592"/>
      <c r="J303" s="592"/>
      <c r="K303" s="593"/>
      <c r="L303" s="593"/>
      <c r="M303" s="593"/>
      <c r="N303" s="594"/>
      <c r="O303"/>
      <c r="P303"/>
      <c r="T303" s="597"/>
      <c r="U303" s="598"/>
      <c r="V303" s="598"/>
      <c r="W303" s="598"/>
      <c r="X303" s="598"/>
      <c r="Y303" s="598"/>
      <c r="Z303" s="597"/>
      <c r="AA303" s="597"/>
      <c r="AB303" s="598"/>
      <c r="AC303" s="598"/>
      <c r="AD303" s="598"/>
      <c r="AE303" s="597"/>
      <c r="AG303" s="5"/>
      <c r="AH303" s="5"/>
      <c r="AI303" s="5"/>
      <c r="AJ303" s="5"/>
      <c r="AK303" s="5"/>
      <c r="AL303" s="5"/>
      <c r="AM303" s="5"/>
      <c r="AN303" s="5"/>
      <c r="AO303" s="5"/>
      <c r="AP303" s="5"/>
      <c r="AQ303" s="5"/>
      <c r="AR303" s="5"/>
    </row>
    <row r="304" spans="1:44" ht="15.75">
      <c r="A304" s="192"/>
      <c r="B304" s="172"/>
      <c r="C304" s="180"/>
      <c r="D304" s="181"/>
      <c r="E304" s="181"/>
      <c r="F304" s="181"/>
      <c r="G304" s="181"/>
      <c r="H304" s="181"/>
      <c r="I304" s="180"/>
      <c r="J304" s="180"/>
      <c r="K304" s="181"/>
      <c r="L304" s="181"/>
      <c r="M304" s="181"/>
      <c r="N304" s="182"/>
      <c r="O304"/>
      <c r="P304"/>
      <c r="T304" s="595"/>
      <c r="U304" s="596"/>
      <c r="V304" s="596"/>
      <c r="W304" s="596"/>
      <c r="X304" s="596"/>
      <c r="Y304" s="596"/>
      <c r="Z304" s="595"/>
      <c r="AA304" s="595"/>
      <c r="AB304" s="596"/>
      <c r="AC304" s="596"/>
      <c r="AD304" s="596"/>
      <c r="AE304" s="595"/>
      <c r="AG304" s="6"/>
      <c r="AH304" s="4"/>
      <c r="AI304" s="4"/>
      <c r="AJ304" s="4"/>
      <c r="AK304" s="4"/>
      <c r="AL304" s="4"/>
      <c r="AM304" s="4"/>
      <c r="AN304" s="4"/>
      <c r="AO304" s="4"/>
      <c r="AP304" s="4"/>
      <c r="AQ304" s="4"/>
      <c r="AR304" s="4"/>
    </row>
    <row r="305" spans="1:44" ht="15.75">
      <c r="A305" s="192"/>
      <c r="B305" s="591"/>
      <c r="C305" s="592"/>
      <c r="D305" s="593"/>
      <c r="E305" s="593"/>
      <c r="F305" s="593"/>
      <c r="G305" s="593"/>
      <c r="H305" s="593"/>
      <c r="I305" s="592"/>
      <c r="J305" s="592"/>
      <c r="K305" s="593"/>
      <c r="L305" s="593"/>
      <c r="M305" s="593"/>
      <c r="N305" s="594"/>
      <c r="O305"/>
      <c r="P305"/>
      <c r="T305" s="597"/>
      <c r="U305" s="598"/>
      <c r="V305" s="598"/>
      <c r="W305" s="598"/>
      <c r="X305" s="598"/>
      <c r="Y305" s="598"/>
      <c r="Z305" s="597"/>
      <c r="AA305" s="597"/>
      <c r="AB305" s="598"/>
      <c r="AC305" s="598"/>
      <c r="AD305" s="598"/>
      <c r="AE305" s="597"/>
      <c r="AG305" s="6"/>
      <c r="AH305" s="4"/>
      <c r="AI305" s="4"/>
      <c r="AJ305" s="4"/>
      <c r="AK305" s="4"/>
      <c r="AL305" s="4"/>
      <c r="AM305" s="4"/>
      <c r="AN305" s="4"/>
      <c r="AO305" s="4"/>
      <c r="AP305" s="4"/>
      <c r="AQ305" s="4"/>
      <c r="AR305" s="4"/>
    </row>
    <row r="306" spans="1:44" ht="15.75">
      <c r="A306" s="192"/>
      <c r="B306" s="172"/>
      <c r="C306" s="180"/>
      <c r="D306" s="181"/>
      <c r="E306" s="181"/>
      <c r="F306" s="181"/>
      <c r="G306" s="181"/>
      <c r="H306" s="181"/>
      <c r="I306" s="180"/>
      <c r="J306" s="180"/>
      <c r="K306" s="181"/>
      <c r="L306" s="181"/>
      <c r="M306" s="181"/>
      <c r="N306" s="182"/>
      <c r="O306"/>
      <c r="P306"/>
      <c r="T306" s="595"/>
      <c r="U306" s="596"/>
      <c r="V306" s="596"/>
      <c r="W306" s="596"/>
      <c r="X306" s="596"/>
      <c r="Y306" s="596"/>
      <c r="Z306" s="595"/>
      <c r="AA306" s="595"/>
      <c r="AB306" s="596"/>
      <c r="AC306" s="596"/>
      <c r="AD306" s="596"/>
      <c r="AE306" s="595"/>
      <c r="AG306" s="6"/>
      <c r="AH306" s="4"/>
      <c r="AI306" s="4"/>
      <c r="AJ306" s="4"/>
      <c r="AK306" s="4"/>
      <c r="AL306" s="4"/>
      <c r="AM306" s="4"/>
      <c r="AN306" s="4"/>
      <c r="AO306" s="4"/>
      <c r="AP306" s="4"/>
      <c r="AQ306" s="4"/>
      <c r="AR306" s="4"/>
    </row>
    <row r="307" spans="1:44" ht="15.75">
      <c r="A307" s="192"/>
      <c r="B307" s="591"/>
      <c r="C307" s="592"/>
      <c r="D307" s="593"/>
      <c r="E307" s="593"/>
      <c r="F307" s="593"/>
      <c r="G307" s="593"/>
      <c r="H307" s="593"/>
      <c r="I307" s="592"/>
      <c r="J307" s="592"/>
      <c r="K307" s="593"/>
      <c r="L307" s="593"/>
      <c r="M307" s="593"/>
      <c r="N307" s="594"/>
      <c r="O307"/>
      <c r="P307"/>
      <c r="T307" s="597"/>
      <c r="U307" s="598"/>
      <c r="V307" s="598"/>
      <c r="W307" s="598"/>
      <c r="X307" s="598"/>
      <c r="Y307" s="598"/>
      <c r="Z307" s="597"/>
      <c r="AA307" s="597"/>
      <c r="AB307" s="598"/>
      <c r="AC307" s="598"/>
      <c r="AD307" s="598"/>
      <c r="AE307" s="597"/>
      <c r="AG307" s="6"/>
      <c r="AH307" s="4"/>
      <c r="AI307" s="4"/>
      <c r="AJ307" s="4"/>
      <c r="AK307" s="4"/>
      <c r="AL307" s="4"/>
      <c r="AM307" s="4"/>
      <c r="AN307" s="4"/>
      <c r="AO307" s="4"/>
      <c r="AP307" s="4"/>
      <c r="AQ307" s="4"/>
      <c r="AR307" s="4"/>
    </row>
    <row r="308" spans="1:44" ht="15.75">
      <c r="A308" s="192"/>
      <c r="B308" s="172"/>
      <c r="C308" s="180"/>
      <c r="D308" s="181"/>
      <c r="E308" s="181"/>
      <c r="F308" s="181"/>
      <c r="G308" s="181"/>
      <c r="H308" s="181"/>
      <c r="I308" s="180"/>
      <c r="J308" s="180"/>
      <c r="K308" s="181"/>
      <c r="L308" s="181"/>
      <c r="M308" s="181"/>
      <c r="N308" s="182"/>
      <c r="O308"/>
      <c r="P308"/>
      <c r="T308" s="595"/>
      <c r="U308" s="596"/>
      <c r="V308" s="596"/>
      <c r="W308" s="596"/>
      <c r="X308" s="596"/>
      <c r="Y308" s="596"/>
      <c r="Z308" s="595"/>
      <c r="AA308" s="595"/>
      <c r="AB308" s="596"/>
      <c r="AC308" s="596"/>
      <c r="AD308" s="596"/>
      <c r="AE308" s="595"/>
      <c r="AG308" s="6"/>
      <c r="AH308" s="4"/>
      <c r="AI308" s="4"/>
      <c r="AJ308" s="4"/>
      <c r="AK308" s="4"/>
      <c r="AL308" s="4"/>
      <c r="AM308" s="4"/>
      <c r="AN308" s="4"/>
      <c r="AO308" s="4"/>
      <c r="AP308" s="4"/>
      <c r="AQ308" s="4"/>
      <c r="AR308" s="4"/>
    </row>
    <row r="309" spans="1:44" ht="15.75">
      <c r="A309" s="192"/>
      <c r="B309" s="591"/>
      <c r="C309" s="592"/>
      <c r="D309" s="593"/>
      <c r="E309" s="593"/>
      <c r="F309" s="593"/>
      <c r="G309" s="593"/>
      <c r="H309" s="593"/>
      <c r="I309" s="592"/>
      <c r="J309" s="592"/>
      <c r="K309" s="593"/>
      <c r="L309" s="593"/>
      <c r="M309" s="593"/>
      <c r="N309" s="594"/>
      <c r="O309"/>
      <c r="P309"/>
      <c r="T309" s="597"/>
      <c r="U309" s="598"/>
      <c r="V309" s="598"/>
      <c r="W309" s="598"/>
      <c r="X309" s="598"/>
      <c r="Y309" s="598"/>
      <c r="Z309" s="597"/>
      <c r="AA309" s="597"/>
      <c r="AB309" s="598"/>
      <c r="AC309" s="598"/>
      <c r="AD309" s="598"/>
      <c r="AE309" s="597"/>
      <c r="AG309" s="6"/>
      <c r="AH309" s="4"/>
      <c r="AI309" s="4"/>
      <c r="AJ309" s="4"/>
      <c r="AK309" s="4"/>
      <c r="AL309" s="4"/>
      <c r="AM309" s="4"/>
      <c r="AN309" s="4"/>
      <c r="AO309" s="4"/>
      <c r="AP309" s="4"/>
      <c r="AQ309" s="4"/>
      <c r="AR309" s="4"/>
    </row>
    <row r="310" spans="1:44" ht="15.75">
      <c r="A310" s="192"/>
      <c r="B310" s="172"/>
      <c r="C310" s="180"/>
      <c r="D310" s="181"/>
      <c r="E310" s="181"/>
      <c r="F310" s="181"/>
      <c r="G310" s="181"/>
      <c r="H310" s="181"/>
      <c r="I310" s="180"/>
      <c r="J310" s="180"/>
      <c r="K310" s="181"/>
      <c r="L310" s="181"/>
      <c r="M310" s="181"/>
      <c r="N310" s="182"/>
      <c r="O310"/>
      <c r="P310"/>
      <c r="T310" s="595"/>
      <c r="U310" s="596"/>
      <c r="V310" s="596"/>
      <c r="W310" s="596"/>
      <c r="X310" s="596"/>
      <c r="Y310" s="596"/>
      <c r="Z310" s="595"/>
      <c r="AA310" s="595"/>
      <c r="AB310" s="596"/>
      <c r="AC310" s="596"/>
      <c r="AD310" s="596"/>
      <c r="AE310" s="595"/>
      <c r="AG310" s="5"/>
      <c r="AH310" s="5"/>
      <c r="AI310" s="5"/>
      <c r="AJ310" s="5"/>
      <c r="AK310" s="5"/>
      <c r="AL310" s="5"/>
      <c r="AM310" s="5"/>
      <c r="AN310" s="5"/>
      <c r="AO310" s="5"/>
      <c r="AP310" s="5"/>
      <c r="AQ310" s="5"/>
      <c r="AR310" s="5"/>
    </row>
    <row r="311" spans="1:44" ht="15.75">
      <c r="A311" s="192"/>
      <c r="B311" s="591"/>
      <c r="C311" s="592"/>
      <c r="D311" s="593"/>
      <c r="E311" s="593"/>
      <c r="F311" s="593"/>
      <c r="G311" s="593"/>
      <c r="H311" s="593"/>
      <c r="I311" s="592"/>
      <c r="J311" s="592"/>
      <c r="K311" s="593"/>
      <c r="L311" s="593"/>
      <c r="M311" s="593"/>
      <c r="N311" s="594"/>
      <c r="O311"/>
      <c r="P311"/>
      <c r="T311" s="597"/>
      <c r="U311" s="598"/>
      <c r="V311" s="598"/>
      <c r="W311" s="598"/>
      <c r="X311" s="598"/>
      <c r="Y311" s="598"/>
      <c r="Z311" s="597"/>
      <c r="AA311" s="597"/>
      <c r="AB311" s="598"/>
      <c r="AC311" s="598"/>
      <c r="AD311" s="598"/>
      <c r="AE311" s="597"/>
      <c r="AG311" s="6"/>
      <c r="AH311" s="4"/>
      <c r="AI311" s="4"/>
      <c r="AJ311" s="4"/>
      <c r="AK311" s="4"/>
      <c r="AL311" s="4"/>
      <c r="AM311" s="4"/>
      <c r="AN311" s="4"/>
      <c r="AO311" s="4"/>
      <c r="AP311" s="4"/>
      <c r="AQ311" s="4"/>
      <c r="AR311" s="4"/>
    </row>
    <row r="312" spans="1:44" ht="15.75">
      <c r="A312" s="192"/>
      <c r="B312" s="172"/>
      <c r="C312" s="180"/>
      <c r="D312" s="181"/>
      <c r="E312" s="181"/>
      <c r="F312" s="181"/>
      <c r="G312" s="181"/>
      <c r="H312" s="181"/>
      <c r="I312" s="180"/>
      <c r="J312" s="180"/>
      <c r="K312" s="181"/>
      <c r="L312" s="181"/>
      <c r="M312" s="181"/>
      <c r="N312" s="182"/>
      <c r="O312"/>
      <c r="P312"/>
      <c r="T312" s="595"/>
      <c r="U312" s="596"/>
      <c r="V312" s="596"/>
      <c r="W312" s="596"/>
      <c r="X312" s="596"/>
      <c r="Y312" s="596"/>
      <c r="Z312" s="595"/>
      <c r="AA312" s="595"/>
      <c r="AB312" s="596"/>
      <c r="AC312" s="596"/>
      <c r="AD312" s="596"/>
      <c r="AE312" s="595"/>
      <c r="AG312" s="6"/>
      <c r="AH312" s="4"/>
      <c r="AI312" s="4"/>
      <c r="AJ312" s="4"/>
      <c r="AK312" s="4"/>
      <c r="AL312" s="4"/>
      <c r="AM312" s="4"/>
      <c r="AN312" s="4"/>
      <c r="AO312" s="4"/>
      <c r="AP312" s="4"/>
      <c r="AQ312" s="4"/>
      <c r="AR312" s="4"/>
    </row>
    <row r="313" spans="1:44" ht="15.75">
      <c r="A313" s="207"/>
      <c r="B313" s="591"/>
      <c r="C313" s="592"/>
      <c r="D313" s="593"/>
      <c r="E313" s="593"/>
      <c r="F313" s="593"/>
      <c r="G313" s="593"/>
      <c r="H313" s="593"/>
      <c r="I313" s="592"/>
      <c r="J313" s="592"/>
      <c r="K313" s="593"/>
      <c r="L313" s="593"/>
      <c r="M313" s="593"/>
      <c r="N313" s="594"/>
      <c r="O313"/>
      <c r="P313"/>
      <c r="T313" s="597"/>
      <c r="U313" s="598"/>
      <c r="V313" s="598"/>
      <c r="W313" s="598"/>
      <c r="X313" s="598"/>
      <c r="Y313" s="598"/>
      <c r="Z313" s="597"/>
      <c r="AA313" s="597"/>
      <c r="AB313" s="598"/>
      <c r="AC313" s="598"/>
      <c r="AD313" s="598"/>
      <c r="AE313" s="597"/>
      <c r="AG313" s="6"/>
      <c r="AH313" s="4"/>
      <c r="AI313" s="4"/>
      <c r="AJ313" s="4"/>
      <c r="AK313" s="4"/>
      <c r="AL313" s="4"/>
      <c r="AM313" s="4"/>
      <c r="AN313" s="4"/>
      <c r="AO313" s="4"/>
      <c r="AP313" s="4"/>
      <c r="AQ313" s="4"/>
      <c r="AR313" s="4"/>
    </row>
    <row r="314" spans="1:44" ht="15.75">
      <c r="A314" s="191"/>
      <c r="B314" s="172"/>
      <c r="C314" s="180"/>
      <c r="D314" s="181"/>
      <c r="E314" s="181"/>
      <c r="F314" s="181"/>
      <c r="G314" s="181"/>
      <c r="H314" s="181"/>
      <c r="I314" s="180"/>
      <c r="J314" s="180"/>
      <c r="K314" s="181"/>
      <c r="L314" s="181"/>
      <c r="M314" s="181"/>
      <c r="N314" s="182"/>
      <c r="O314"/>
      <c r="P314"/>
      <c r="T314" s="595"/>
      <c r="U314" s="596"/>
      <c r="V314" s="596"/>
      <c r="W314" s="596"/>
      <c r="X314" s="596"/>
      <c r="Y314" s="596"/>
      <c r="Z314" s="595"/>
      <c r="AA314" s="595"/>
      <c r="AB314" s="596"/>
      <c r="AC314" s="596"/>
      <c r="AD314" s="596"/>
      <c r="AE314" s="595"/>
      <c r="AG314" s="5"/>
      <c r="AH314" s="5"/>
      <c r="AI314" s="5"/>
      <c r="AJ314" s="5"/>
      <c r="AK314" s="5"/>
      <c r="AL314" s="5"/>
      <c r="AM314" s="5"/>
      <c r="AN314" s="5"/>
      <c r="AO314" s="5"/>
      <c r="AP314" s="5"/>
      <c r="AQ314" s="5"/>
      <c r="AR314" s="5"/>
    </row>
    <row r="315" spans="1:44" ht="15.75">
      <c r="A315" s="192"/>
      <c r="B315" s="591"/>
      <c r="C315" s="592"/>
      <c r="D315" s="593"/>
      <c r="E315" s="593"/>
      <c r="F315" s="593"/>
      <c r="G315" s="593"/>
      <c r="H315" s="593"/>
      <c r="I315" s="592"/>
      <c r="J315" s="592"/>
      <c r="K315" s="593"/>
      <c r="L315" s="593"/>
      <c r="M315" s="593"/>
      <c r="N315" s="594"/>
      <c r="O315"/>
      <c r="P315"/>
      <c r="T315" s="597"/>
      <c r="U315" s="598"/>
      <c r="V315" s="598"/>
      <c r="W315" s="598"/>
      <c r="X315" s="598"/>
      <c r="Y315" s="598"/>
      <c r="Z315" s="597"/>
      <c r="AA315" s="597"/>
      <c r="AB315" s="598"/>
      <c r="AC315" s="598"/>
      <c r="AD315" s="598"/>
      <c r="AE315" s="597"/>
      <c r="AG315" s="5"/>
      <c r="AH315" s="5"/>
      <c r="AI315" s="5"/>
      <c r="AJ315" s="5"/>
      <c r="AK315" s="5"/>
      <c r="AL315" s="5"/>
      <c r="AM315" s="5"/>
      <c r="AN315" s="5"/>
      <c r="AO315" s="5"/>
      <c r="AP315" s="5"/>
      <c r="AQ315" s="5"/>
      <c r="AR315" s="5"/>
    </row>
    <row r="316" spans="1:44" ht="15.75">
      <c r="A316" s="192"/>
      <c r="B316" s="172"/>
      <c r="C316" s="180"/>
      <c r="D316" s="181"/>
      <c r="E316" s="181"/>
      <c r="F316" s="181"/>
      <c r="G316" s="181"/>
      <c r="H316" s="181"/>
      <c r="I316" s="180"/>
      <c r="J316" s="180"/>
      <c r="K316" s="181"/>
      <c r="L316" s="181"/>
      <c r="M316" s="181"/>
      <c r="N316" s="182"/>
      <c r="O316"/>
      <c r="P316"/>
      <c r="T316" s="595"/>
      <c r="U316" s="596"/>
      <c r="V316" s="596"/>
      <c r="W316" s="596"/>
      <c r="X316" s="596"/>
      <c r="Y316" s="596"/>
      <c r="Z316" s="595"/>
      <c r="AA316" s="595"/>
      <c r="AB316" s="596"/>
      <c r="AC316" s="596"/>
      <c r="AD316" s="596"/>
      <c r="AE316" s="595"/>
      <c r="AG316" s="5"/>
      <c r="AH316" s="5"/>
      <c r="AI316" s="5"/>
      <c r="AJ316" s="5"/>
      <c r="AK316" s="5"/>
      <c r="AL316" s="5"/>
      <c r="AM316" s="5"/>
      <c r="AN316" s="5"/>
      <c r="AO316" s="5"/>
      <c r="AP316" s="5"/>
      <c r="AQ316" s="5"/>
      <c r="AR316" s="5"/>
    </row>
    <row r="317" spans="1:44" ht="15.75">
      <c r="A317" s="192"/>
      <c r="B317" s="591"/>
      <c r="C317" s="592"/>
      <c r="D317" s="593"/>
      <c r="E317" s="593"/>
      <c r="F317" s="593"/>
      <c r="G317" s="593"/>
      <c r="H317" s="593"/>
      <c r="I317" s="592"/>
      <c r="J317" s="592"/>
      <c r="K317" s="593"/>
      <c r="L317" s="593"/>
      <c r="M317" s="593"/>
      <c r="N317" s="594"/>
      <c r="O317"/>
      <c r="P317"/>
      <c r="T317" s="597"/>
      <c r="U317" s="598"/>
      <c r="V317" s="598"/>
      <c r="W317" s="598"/>
      <c r="X317" s="598"/>
      <c r="Y317" s="598"/>
      <c r="Z317" s="597"/>
      <c r="AA317" s="597"/>
      <c r="AB317" s="598"/>
      <c r="AC317" s="598"/>
      <c r="AD317" s="598"/>
      <c r="AE317" s="597"/>
      <c r="AG317" s="6"/>
      <c r="AH317" s="4"/>
      <c r="AI317" s="4"/>
      <c r="AJ317" s="4"/>
      <c r="AK317" s="4"/>
      <c r="AL317" s="4"/>
      <c r="AM317" s="4"/>
      <c r="AN317" s="4"/>
      <c r="AO317" s="4"/>
      <c r="AP317" s="4"/>
      <c r="AQ317" s="4"/>
      <c r="AR317" s="4"/>
    </row>
    <row r="318" spans="1:44" ht="15.75">
      <c r="A318" s="192"/>
      <c r="B318" s="172"/>
      <c r="C318" s="180"/>
      <c r="D318" s="181"/>
      <c r="E318" s="181"/>
      <c r="F318" s="181"/>
      <c r="G318" s="181"/>
      <c r="H318" s="181"/>
      <c r="I318" s="180"/>
      <c r="J318" s="180"/>
      <c r="K318" s="181"/>
      <c r="L318" s="181"/>
      <c r="M318" s="181"/>
      <c r="N318" s="182"/>
      <c r="O318"/>
      <c r="P318"/>
      <c r="T318" s="595"/>
      <c r="U318" s="596"/>
      <c r="V318" s="596"/>
      <c r="W318" s="596"/>
      <c r="X318" s="596"/>
      <c r="Y318" s="596"/>
      <c r="Z318" s="595"/>
      <c r="AA318" s="595"/>
      <c r="AB318" s="596"/>
      <c r="AC318" s="596"/>
      <c r="AD318" s="596"/>
      <c r="AE318" s="595"/>
      <c r="AG318" s="6"/>
      <c r="AH318" s="4"/>
      <c r="AI318" s="4"/>
      <c r="AJ318" s="4"/>
      <c r="AK318" s="4"/>
      <c r="AL318" s="4"/>
      <c r="AM318" s="4"/>
      <c r="AN318" s="4"/>
      <c r="AO318" s="4"/>
      <c r="AP318" s="4"/>
      <c r="AQ318" s="4"/>
      <c r="AR318" s="4"/>
    </row>
    <row r="319" spans="1:44" ht="15.75">
      <c r="A319" s="192"/>
      <c r="B319" s="591"/>
      <c r="C319" s="592"/>
      <c r="D319" s="593"/>
      <c r="E319" s="593"/>
      <c r="F319" s="593"/>
      <c r="G319" s="593"/>
      <c r="H319" s="593"/>
      <c r="I319" s="592"/>
      <c r="J319" s="592"/>
      <c r="K319" s="593"/>
      <c r="L319" s="593"/>
      <c r="M319" s="593"/>
      <c r="N319" s="594"/>
      <c r="O319"/>
      <c r="P319"/>
      <c r="T319" s="597"/>
      <c r="U319" s="598"/>
      <c r="V319" s="598"/>
      <c r="W319" s="598"/>
      <c r="X319" s="598"/>
      <c r="Y319" s="598"/>
      <c r="Z319" s="597"/>
      <c r="AA319" s="597"/>
      <c r="AB319" s="598"/>
      <c r="AC319" s="598"/>
      <c r="AD319" s="598"/>
      <c r="AE319" s="597"/>
      <c r="AG319" s="6"/>
      <c r="AH319" s="4"/>
      <c r="AI319" s="4"/>
      <c r="AJ319" s="4"/>
      <c r="AK319" s="4"/>
      <c r="AL319" s="4"/>
      <c r="AM319" s="4"/>
      <c r="AN319" s="4"/>
      <c r="AO319" s="4"/>
      <c r="AP319" s="4"/>
      <c r="AQ319" s="4"/>
      <c r="AR319" s="4"/>
    </row>
    <row r="320" spans="1:44" ht="15.75">
      <c r="A320" s="192"/>
      <c r="B320" s="172"/>
      <c r="C320" s="180"/>
      <c r="D320" s="181"/>
      <c r="E320" s="181"/>
      <c r="F320" s="181"/>
      <c r="G320" s="181"/>
      <c r="H320" s="181"/>
      <c r="I320" s="180"/>
      <c r="J320" s="180"/>
      <c r="K320" s="181"/>
      <c r="L320" s="181"/>
      <c r="M320" s="181"/>
      <c r="N320" s="182"/>
      <c r="O320"/>
      <c r="P320"/>
      <c r="T320" s="595"/>
      <c r="U320" s="596"/>
      <c r="V320" s="596"/>
      <c r="W320" s="596"/>
      <c r="X320" s="596"/>
      <c r="Y320" s="596"/>
      <c r="Z320" s="595"/>
      <c r="AA320" s="595"/>
      <c r="AB320" s="596"/>
      <c r="AC320" s="596"/>
      <c r="AD320" s="596"/>
      <c r="AE320" s="595"/>
      <c r="AG320" s="6"/>
      <c r="AH320" s="4"/>
      <c r="AI320" s="4"/>
      <c r="AJ320" s="4"/>
      <c r="AK320" s="4"/>
      <c r="AL320" s="4"/>
      <c r="AM320" s="4"/>
      <c r="AN320" s="4"/>
      <c r="AO320" s="4"/>
      <c r="AP320" s="4"/>
      <c r="AQ320" s="4"/>
      <c r="AR320" s="4"/>
    </row>
    <row r="321" spans="1:44" ht="15.75">
      <c r="A321" s="192"/>
      <c r="B321" s="591"/>
      <c r="C321" s="592"/>
      <c r="D321" s="593"/>
      <c r="E321" s="593"/>
      <c r="F321" s="593"/>
      <c r="G321" s="593"/>
      <c r="H321" s="593"/>
      <c r="I321" s="592"/>
      <c r="J321" s="592"/>
      <c r="K321" s="593"/>
      <c r="L321" s="593"/>
      <c r="M321" s="593"/>
      <c r="N321" s="594"/>
      <c r="O321"/>
      <c r="P321"/>
      <c r="T321" s="597"/>
      <c r="U321" s="598"/>
      <c r="V321" s="598"/>
      <c r="W321" s="598"/>
      <c r="X321" s="598"/>
      <c r="Y321" s="598"/>
      <c r="Z321" s="597"/>
      <c r="AA321" s="597"/>
      <c r="AB321" s="598"/>
      <c r="AC321" s="598"/>
      <c r="AD321" s="598"/>
      <c r="AE321" s="597"/>
      <c r="AG321" s="6"/>
      <c r="AH321" s="4"/>
      <c r="AI321" s="4"/>
      <c r="AJ321" s="4"/>
      <c r="AK321" s="4"/>
      <c r="AL321" s="4"/>
      <c r="AM321" s="4"/>
      <c r="AN321" s="4"/>
      <c r="AO321" s="4"/>
      <c r="AP321" s="4"/>
      <c r="AQ321" s="4"/>
      <c r="AR321" s="4"/>
    </row>
    <row r="322" spans="1:44" ht="15.75">
      <c r="A322" s="192"/>
      <c r="B322" s="172"/>
      <c r="C322" s="180"/>
      <c r="D322" s="181"/>
      <c r="E322" s="181"/>
      <c r="F322" s="181"/>
      <c r="G322" s="181"/>
      <c r="H322" s="181"/>
      <c r="I322" s="180"/>
      <c r="J322" s="180"/>
      <c r="K322" s="181"/>
      <c r="L322" s="181"/>
      <c r="M322" s="181"/>
      <c r="N322" s="182"/>
      <c r="O322"/>
      <c r="P322"/>
      <c r="T322" s="595"/>
      <c r="U322" s="596"/>
      <c r="V322" s="596"/>
      <c r="W322" s="596"/>
      <c r="X322" s="596"/>
      <c r="Y322" s="596"/>
      <c r="Z322" s="595"/>
      <c r="AA322" s="595"/>
      <c r="AB322" s="596"/>
      <c r="AC322" s="596"/>
      <c r="AD322" s="596"/>
      <c r="AE322" s="595"/>
      <c r="AG322" s="6"/>
      <c r="AH322" s="4"/>
      <c r="AI322" s="4"/>
      <c r="AJ322" s="4"/>
      <c r="AK322" s="4"/>
      <c r="AL322" s="4"/>
      <c r="AM322" s="4"/>
      <c r="AN322" s="4"/>
      <c r="AO322" s="4"/>
      <c r="AP322" s="4"/>
      <c r="AQ322" s="4"/>
      <c r="AR322" s="4"/>
    </row>
    <row r="323" spans="1:44" ht="15.75">
      <c r="A323" s="192"/>
      <c r="B323" s="591"/>
      <c r="C323" s="592"/>
      <c r="D323" s="593"/>
      <c r="E323" s="593"/>
      <c r="F323" s="593"/>
      <c r="G323" s="593"/>
      <c r="H323" s="593"/>
      <c r="I323" s="592"/>
      <c r="J323" s="592"/>
      <c r="K323" s="593"/>
      <c r="L323" s="593"/>
      <c r="M323" s="593"/>
      <c r="N323" s="594"/>
      <c r="O323"/>
      <c r="P323"/>
      <c r="T323" s="597"/>
      <c r="U323" s="598"/>
      <c r="V323" s="598"/>
      <c r="W323" s="598"/>
      <c r="X323" s="598"/>
      <c r="Y323" s="598"/>
      <c r="Z323" s="597"/>
      <c r="AA323" s="597"/>
      <c r="AB323" s="598"/>
      <c r="AC323" s="598"/>
      <c r="AD323" s="598"/>
      <c r="AE323" s="597"/>
      <c r="AG323" s="6"/>
      <c r="AH323" s="4"/>
      <c r="AI323" s="4"/>
      <c r="AJ323" s="4"/>
      <c r="AK323" s="4"/>
      <c r="AL323" s="4"/>
      <c r="AM323" s="4"/>
      <c r="AN323" s="4"/>
      <c r="AO323" s="4"/>
      <c r="AP323" s="4"/>
      <c r="AQ323" s="4"/>
      <c r="AR323" s="4"/>
    </row>
    <row r="324" spans="1:44" ht="15.75">
      <c r="A324" s="192"/>
      <c r="B324" s="172"/>
      <c r="C324" s="180"/>
      <c r="D324" s="181"/>
      <c r="E324" s="181"/>
      <c r="F324" s="181"/>
      <c r="G324" s="181"/>
      <c r="H324" s="181"/>
      <c r="I324" s="180"/>
      <c r="J324" s="180"/>
      <c r="K324" s="181"/>
      <c r="L324" s="181"/>
      <c r="M324" s="181"/>
      <c r="N324" s="182"/>
      <c r="O324"/>
      <c r="P324"/>
      <c r="T324" s="595"/>
      <c r="U324" s="596"/>
      <c r="V324" s="596"/>
      <c r="W324" s="596"/>
      <c r="X324" s="596"/>
      <c r="Y324" s="596"/>
      <c r="Z324" s="595"/>
      <c r="AA324" s="595"/>
      <c r="AB324" s="596"/>
      <c r="AC324" s="596"/>
      <c r="AD324" s="596"/>
      <c r="AE324" s="595"/>
      <c r="AG324" s="5"/>
      <c r="AH324" s="5"/>
      <c r="AI324" s="5"/>
      <c r="AJ324" s="5"/>
      <c r="AK324" s="5"/>
      <c r="AL324" s="5"/>
      <c r="AM324" s="5"/>
      <c r="AN324" s="5"/>
      <c r="AO324" s="5"/>
      <c r="AP324" s="5"/>
      <c r="AQ324" s="5"/>
      <c r="AR324" s="5"/>
    </row>
    <row r="325" spans="1:44" ht="15.75">
      <c r="A325" s="192"/>
      <c r="B325" s="591"/>
      <c r="C325" s="592"/>
      <c r="D325" s="593"/>
      <c r="E325" s="593"/>
      <c r="F325" s="593"/>
      <c r="G325" s="593"/>
      <c r="H325" s="593"/>
      <c r="I325" s="592"/>
      <c r="J325" s="592"/>
      <c r="K325" s="593"/>
      <c r="L325" s="593"/>
      <c r="M325" s="593"/>
      <c r="N325" s="594"/>
      <c r="O325"/>
      <c r="P325"/>
      <c r="T325" s="597"/>
      <c r="U325" s="598"/>
      <c r="V325" s="598"/>
      <c r="W325" s="598"/>
      <c r="X325" s="598"/>
      <c r="Y325" s="598"/>
      <c r="Z325" s="597"/>
      <c r="AA325" s="597"/>
      <c r="AB325" s="598"/>
      <c r="AC325" s="598"/>
      <c r="AD325" s="598"/>
      <c r="AE325" s="597"/>
      <c r="AG325" s="5"/>
      <c r="AH325" s="5"/>
      <c r="AI325" s="5"/>
      <c r="AJ325" s="5"/>
      <c r="AK325" s="5"/>
      <c r="AL325" s="5"/>
      <c r="AM325" s="5"/>
      <c r="AN325" s="5"/>
      <c r="AO325" s="5"/>
      <c r="AP325" s="5"/>
      <c r="AQ325" s="5"/>
      <c r="AR325" s="5"/>
    </row>
    <row r="326" spans="1:44" ht="15.75">
      <c r="A326" s="192"/>
      <c r="B326" s="172"/>
      <c r="C326" s="180"/>
      <c r="D326" s="181"/>
      <c r="E326" s="181"/>
      <c r="F326" s="181"/>
      <c r="G326" s="181"/>
      <c r="H326" s="181"/>
      <c r="I326" s="180"/>
      <c r="J326" s="180"/>
      <c r="K326" s="181"/>
      <c r="L326" s="181"/>
      <c r="M326" s="181"/>
      <c r="N326" s="182"/>
      <c r="O326"/>
      <c r="P326"/>
      <c r="T326" s="595"/>
      <c r="U326" s="596"/>
      <c r="V326" s="596"/>
      <c r="W326" s="596"/>
      <c r="X326" s="596"/>
      <c r="Y326" s="596"/>
      <c r="Z326" s="595"/>
      <c r="AA326" s="595"/>
      <c r="AB326" s="596"/>
      <c r="AC326" s="596"/>
      <c r="AD326" s="596"/>
      <c r="AE326" s="595"/>
      <c r="AG326" s="6"/>
      <c r="AH326" s="4"/>
      <c r="AI326" s="4"/>
      <c r="AJ326" s="4"/>
      <c r="AK326" s="4"/>
      <c r="AL326" s="4"/>
      <c r="AM326" s="4"/>
      <c r="AN326" s="4"/>
      <c r="AO326" s="4"/>
      <c r="AP326" s="4"/>
      <c r="AQ326" s="4"/>
      <c r="AR326" s="4"/>
    </row>
    <row r="327" spans="1:44" ht="15.75">
      <c r="A327" s="192"/>
      <c r="B327" s="591"/>
      <c r="C327" s="592"/>
      <c r="D327" s="593"/>
      <c r="E327" s="593"/>
      <c r="F327" s="593"/>
      <c r="G327" s="593"/>
      <c r="H327" s="593"/>
      <c r="I327" s="592"/>
      <c r="J327" s="592"/>
      <c r="K327" s="593"/>
      <c r="L327" s="593"/>
      <c r="M327" s="593"/>
      <c r="N327" s="594"/>
      <c r="O327"/>
      <c r="P327"/>
      <c r="T327" s="597"/>
      <c r="U327" s="598"/>
      <c r="V327" s="598"/>
      <c r="W327" s="598"/>
      <c r="X327" s="598"/>
      <c r="Y327" s="598"/>
      <c r="Z327" s="597"/>
      <c r="AA327" s="597"/>
      <c r="AB327" s="598"/>
      <c r="AC327" s="598"/>
      <c r="AD327" s="598"/>
      <c r="AE327" s="597"/>
      <c r="AG327" s="6"/>
      <c r="AH327" s="4"/>
      <c r="AI327" s="4"/>
      <c r="AJ327" s="4"/>
      <c r="AK327" s="4"/>
      <c r="AL327" s="4"/>
      <c r="AM327" s="4"/>
      <c r="AN327" s="4"/>
      <c r="AO327" s="4"/>
      <c r="AP327" s="4"/>
      <c r="AQ327" s="4"/>
      <c r="AR327" s="4"/>
    </row>
    <row r="328" spans="1:44" ht="15.75">
      <c r="A328" s="192"/>
      <c r="B328" s="172"/>
      <c r="C328" s="180"/>
      <c r="D328" s="181"/>
      <c r="E328" s="181"/>
      <c r="F328" s="181"/>
      <c r="G328" s="181"/>
      <c r="H328" s="181"/>
      <c r="I328" s="180"/>
      <c r="J328" s="180"/>
      <c r="K328" s="181"/>
      <c r="L328" s="181"/>
      <c r="M328" s="181"/>
      <c r="N328" s="182"/>
      <c r="O328"/>
      <c r="P328"/>
      <c r="T328" s="595"/>
      <c r="U328" s="596"/>
      <c r="V328" s="596"/>
      <c r="W328" s="596"/>
      <c r="X328" s="596"/>
      <c r="Y328" s="596"/>
      <c r="Z328" s="595"/>
      <c r="AA328" s="595"/>
      <c r="AB328" s="596"/>
      <c r="AC328" s="596"/>
      <c r="AD328" s="596"/>
      <c r="AE328" s="595"/>
      <c r="AG328" s="6"/>
      <c r="AH328" s="4"/>
      <c r="AI328" s="4"/>
      <c r="AJ328" s="4"/>
      <c r="AK328" s="4"/>
      <c r="AL328" s="4"/>
      <c r="AM328" s="4"/>
      <c r="AN328" s="4"/>
      <c r="AO328" s="4"/>
      <c r="AP328" s="4"/>
      <c r="AQ328" s="4"/>
      <c r="AR328" s="4"/>
    </row>
    <row r="329" spans="1:44" ht="15.75">
      <c r="A329" s="192"/>
      <c r="B329" s="591"/>
      <c r="C329" s="592"/>
      <c r="D329" s="593"/>
      <c r="E329" s="593"/>
      <c r="F329" s="593"/>
      <c r="G329" s="593"/>
      <c r="H329" s="593"/>
      <c r="I329" s="592"/>
      <c r="J329" s="592"/>
      <c r="K329" s="593"/>
      <c r="L329" s="593"/>
      <c r="M329" s="593"/>
      <c r="N329" s="594"/>
      <c r="O329"/>
      <c r="P329"/>
      <c r="T329" s="597"/>
      <c r="U329" s="598"/>
      <c r="V329" s="598"/>
      <c r="W329" s="598"/>
      <c r="X329" s="598"/>
      <c r="Y329" s="598"/>
      <c r="Z329" s="597"/>
      <c r="AA329" s="597"/>
      <c r="AB329" s="598"/>
      <c r="AC329" s="598"/>
      <c r="AD329" s="598"/>
      <c r="AE329" s="597"/>
      <c r="AG329" s="6"/>
      <c r="AH329" s="4"/>
      <c r="AI329" s="4"/>
      <c r="AJ329" s="4"/>
      <c r="AK329" s="4"/>
      <c r="AL329" s="4"/>
      <c r="AM329" s="4"/>
      <c r="AN329" s="4"/>
      <c r="AO329" s="4"/>
      <c r="AP329" s="4"/>
      <c r="AQ329" s="4"/>
      <c r="AR329" s="4"/>
    </row>
    <row r="330" spans="1:44" ht="15.75">
      <c r="A330" s="192"/>
      <c r="B330" s="172"/>
      <c r="C330" s="180"/>
      <c r="D330" s="181"/>
      <c r="E330" s="181"/>
      <c r="F330" s="181"/>
      <c r="G330" s="181"/>
      <c r="H330" s="181"/>
      <c r="I330" s="180"/>
      <c r="J330" s="180"/>
      <c r="K330" s="181"/>
      <c r="L330" s="181"/>
      <c r="M330" s="181"/>
      <c r="N330" s="182"/>
      <c r="O330"/>
      <c r="P330"/>
      <c r="T330" s="595"/>
      <c r="U330" s="596"/>
      <c r="V330" s="596"/>
      <c r="W330" s="596"/>
      <c r="X330" s="596"/>
      <c r="Y330" s="596"/>
      <c r="Z330" s="595"/>
      <c r="AA330" s="595"/>
      <c r="AB330" s="596"/>
      <c r="AC330" s="596"/>
      <c r="AD330" s="596"/>
      <c r="AE330" s="595"/>
      <c r="AG330" s="6"/>
      <c r="AH330" s="4"/>
      <c r="AI330" s="4"/>
      <c r="AJ330" s="4"/>
      <c r="AK330" s="4"/>
      <c r="AL330" s="4"/>
      <c r="AM330" s="4"/>
      <c r="AN330" s="4"/>
      <c r="AO330" s="4"/>
      <c r="AP330" s="4"/>
      <c r="AQ330" s="4"/>
      <c r="AR330" s="4"/>
    </row>
    <row r="331" spans="1:44" ht="15.75">
      <c r="A331" s="192"/>
      <c r="B331" s="591"/>
      <c r="C331" s="592"/>
      <c r="D331" s="593"/>
      <c r="E331" s="593"/>
      <c r="F331" s="593"/>
      <c r="G331" s="593"/>
      <c r="H331" s="593"/>
      <c r="I331" s="592"/>
      <c r="J331" s="592"/>
      <c r="K331" s="593"/>
      <c r="L331" s="593"/>
      <c r="M331" s="593"/>
      <c r="N331" s="594"/>
      <c r="O331"/>
      <c r="P331"/>
      <c r="T331" s="597"/>
      <c r="U331" s="598"/>
      <c r="V331" s="598"/>
      <c r="W331" s="598"/>
      <c r="X331" s="598"/>
      <c r="Y331" s="598"/>
      <c r="Z331" s="597"/>
      <c r="AA331" s="597"/>
      <c r="AB331" s="598"/>
      <c r="AC331" s="598"/>
      <c r="AD331" s="598"/>
      <c r="AE331" s="597"/>
      <c r="AG331" s="6"/>
      <c r="AH331" s="4"/>
      <c r="AI331" s="4"/>
      <c r="AJ331" s="4"/>
      <c r="AK331" s="4"/>
      <c r="AL331" s="4"/>
      <c r="AM331" s="4"/>
      <c r="AN331" s="4"/>
      <c r="AO331" s="4"/>
      <c r="AP331" s="4"/>
      <c r="AQ331" s="4"/>
      <c r="AR331" s="4"/>
    </row>
    <row r="332" spans="1:44" ht="15.75">
      <c r="A332" s="192"/>
      <c r="B332" s="172"/>
      <c r="C332" s="180"/>
      <c r="D332" s="181"/>
      <c r="E332" s="181"/>
      <c r="F332" s="181"/>
      <c r="G332" s="181"/>
      <c r="H332" s="181"/>
      <c r="I332" s="180"/>
      <c r="J332" s="180"/>
      <c r="K332" s="181"/>
      <c r="L332" s="181"/>
      <c r="M332" s="181"/>
      <c r="N332" s="182"/>
      <c r="O332"/>
      <c r="P332"/>
      <c r="T332" s="595"/>
      <c r="U332" s="596"/>
      <c r="V332" s="596"/>
      <c r="W332" s="596"/>
      <c r="X332" s="596"/>
      <c r="Y332" s="596"/>
      <c r="Z332" s="595"/>
      <c r="AA332" s="595"/>
      <c r="AB332" s="596"/>
      <c r="AC332" s="596"/>
      <c r="AD332" s="596"/>
      <c r="AE332" s="595"/>
      <c r="AG332" s="5"/>
      <c r="AH332" s="5"/>
      <c r="AI332" s="5"/>
      <c r="AJ332" s="5"/>
      <c r="AK332" s="5"/>
      <c r="AL332" s="5"/>
      <c r="AM332" s="5"/>
      <c r="AN332" s="5"/>
      <c r="AO332" s="5"/>
      <c r="AP332" s="5"/>
      <c r="AQ332" s="5"/>
      <c r="AR332" s="5"/>
    </row>
    <row r="333" spans="1:44" ht="15.75">
      <c r="A333" s="192"/>
      <c r="B333" s="591"/>
      <c r="C333" s="592"/>
      <c r="D333" s="593"/>
      <c r="E333" s="593"/>
      <c r="F333" s="593"/>
      <c r="G333" s="593"/>
      <c r="H333" s="593"/>
      <c r="I333" s="592"/>
      <c r="J333" s="592"/>
      <c r="K333" s="593"/>
      <c r="L333" s="593"/>
      <c r="M333" s="593"/>
      <c r="N333" s="594"/>
      <c r="O333"/>
      <c r="P333"/>
      <c r="T333" s="597"/>
      <c r="U333" s="598"/>
      <c r="V333" s="598"/>
      <c r="W333" s="598"/>
      <c r="X333" s="598"/>
      <c r="Y333" s="598"/>
      <c r="Z333" s="597"/>
      <c r="AA333" s="597"/>
      <c r="AB333" s="598"/>
      <c r="AC333" s="598"/>
      <c r="AD333" s="598"/>
      <c r="AE333" s="597"/>
      <c r="AG333" s="6"/>
      <c r="AH333" s="4"/>
      <c r="AI333" s="4"/>
      <c r="AJ333" s="4"/>
      <c r="AK333" s="4"/>
      <c r="AL333" s="4"/>
      <c r="AM333" s="4"/>
      <c r="AN333" s="4"/>
      <c r="AO333" s="4"/>
      <c r="AP333" s="4"/>
      <c r="AQ333" s="4"/>
      <c r="AR333" s="4"/>
    </row>
    <row r="334" spans="1:44" ht="15.75">
      <c r="A334" s="192"/>
      <c r="B334" s="172"/>
      <c r="C334" s="180"/>
      <c r="D334" s="181"/>
      <c r="E334" s="181"/>
      <c r="F334" s="181"/>
      <c r="G334" s="181"/>
      <c r="H334" s="181"/>
      <c r="I334" s="180"/>
      <c r="J334" s="180"/>
      <c r="K334" s="181"/>
      <c r="L334" s="181"/>
      <c r="M334" s="181"/>
      <c r="N334" s="182"/>
      <c r="O334"/>
      <c r="P334"/>
      <c r="T334" s="595"/>
      <c r="U334" s="596"/>
      <c r="V334" s="596"/>
      <c r="W334" s="596"/>
      <c r="X334" s="596"/>
      <c r="Y334" s="596"/>
      <c r="Z334" s="595"/>
      <c r="AA334" s="595"/>
      <c r="AB334" s="596"/>
      <c r="AC334" s="596"/>
      <c r="AD334" s="596"/>
      <c r="AE334" s="595"/>
      <c r="AG334" s="6"/>
      <c r="AH334" s="4"/>
      <c r="AI334" s="4"/>
      <c r="AJ334" s="4"/>
      <c r="AK334" s="4"/>
      <c r="AL334" s="4"/>
      <c r="AM334" s="4"/>
      <c r="AN334" s="4"/>
      <c r="AO334" s="4"/>
      <c r="AP334" s="4"/>
      <c r="AQ334" s="4"/>
      <c r="AR334" s="4"/>
    </row>
    <row r="335" spans="1:44" ht="15.75">
      <c r="A335" s="207"/>
      <c r="B335" s="591"/>
      <c r="C335" s="592"/>
      <c r="D335" s="593"/>
      <c r="E335" s="593"/>
      <c r="F335" s="593"/>
      <c r="G335" s="593"/>
      <c r="H335" s="593"/>
      <c r="I335" s="592"/>
      <c r="J335" s="592"/>
      <c r="K335" s="593"/>
      <c r="L335" s="593"/>
      <c r="M335" s="593"/>
      <c r="N335" s="594"/>
      <c r="O335"/>
      <c r="P335"/>
      <c r="T335" s="597"/>
      <c r="U335" s="598"/>
      <c r="V335" s="598"/>
      <c r="W335" s="598"/>
      <c r="X335" s="598"/>
      <c r="Y335" s="598"/>
      <c r="Z335" s="597"/>
      <c r="AA335" s="597"/>
      <c r="AB335" s="598"/>
      <c r="AC335" s="598"/>
      <c r="AD335" s="598"/>
      <c r="AE335" s="597"/>
      <c r="AG335" s="6"/>
      <c r="AH335" s="4"/>
      <c r="AI335" s="4"/>
      <c r="AJ335" s="4"/>
      <c r="AK335" s="4"/>
      <c r="AL335" s="4"/>
      <c r="AM335" s="4"/>
      <c r="AN335" s="4"/>
      <c r="AO335" s="4"/>
      <c r="AP335" s="4"/>
      <c r="AQ335" s="4"/>
      <c r="AR335" s="4"/>
    </row>
    <row r="336" spans="1:44" ht="15.75">
      <c r="A336" s="191"/>
      <c r="B336" s="172"/>
      <c r="C336" s="180"/>
      <c r="D336" s="181"/>
      <c r="E336" s="181"/>
      <c r="F336" s="181"/>
      <c r="G336" s="181"/>
      <c r="H336" s="181"/>
      <c r="I336" s="180"/>
      <c r="J336" s="180"/>
      <c r="K336" s="181"/>
      <c r="L336" s="181"/>
      <c r="M336" s="181"/>
      <c r="N336" s="182"/>
      <c r="O336"/>
      <c r="P336"/>
      <c r="T336" s="595"/>
      <c r="U336" s="596"/>
      <c r="V336" s="596"/>
      <c r="W336" s="596"/>
      <c r="X336" s="596"/>
      <c r="Y336" s="596"/>
      <c r="Z336" s="595"/>
      <c r="AA336" s="595"/>
      <c r="AB336" s="596"/>
      <c r="AC336" s="596"/>
      <c r="AD336" s="596"/>
      <c r="AE336" s="595"/>
      <c r="AG336" s="5"/>
      <c r="AH336" s="5"/>
      <c r="AI336" s="5"/>
      <c r="AJ336" s="5"/>
      <c r="AK336" s="5"/>
      <c r="AL336" s="5"/>
      <c r="AM336" s="5"/>
      <c r="AN336" s="5"/>
      <c r="AO336" s="5"/>
      <c r="AP336" s="5"/>
      <c r="AQ336" s="5"/>
      <c r="AR336" s="5"/>
    </row>
    <row r="337" spans="1:44" ht="15.75">
      <c r="A337" s="192"/>
      <c r="B337" s="591"/>
      <c r="C337" s="592"/>
      <c r="D337" s="593"/>
      <c r="E337" s="593"/>
      <c r="F337" s="593"/>
      <c r="G337" s="593"/>
      <c r="H337" s="593"/>
      <c r="I337" s="592"/>
      <c r="J337" s="592"/>
      <c r="K337" s="593"/>
      <c r="L337" s="593"/>
      <c r="M337" s="593"/>
      <c r="N337" s="594"/>
      <c r="O337"/>
      <c r="P337"/>
      <c r="T337" s="597"/>
      <c r="U337" s="598"/>
      <c r="V337" s="598"/>
      <c r="W337" s="598"/>
      <c r="X337" s="598"/>
      <c r="Y337" s="598"/>
      <c r="Z337" s="597"/>
      <c r="AA337" s="597"/>
      <c r="AB337" s="598"/>
      <c r="AC337" s="598"/>
      <c r="AD337" s="598"/>
      <c r="AE337" s="597"/>
      <c r="AG337" s="5"/>
      <c r="AH337" s="5"/>
      <c r="AI337" s="5"/>
      <c r="AJ337" s="5"/>
      <c r="AK337" s="5"/>
      <c r="AL337" s="5"/>
      <c r="AM337" s="5"/>
      <c r="AN337" s="5"/>
      <c r="AO337" s="5"/>
      <c r="AP337" s="5"/>
      <c r="AQ337" s="5"/>
      <c r="AR337" s="5"/>
    </row>
    <row r="338" spans="1:44" ht="15.75">
      <c r="A338" s="192"/>
      <c r="B338" s="172"/>
      <c r="C338" s="180"/>
      <c r="D338" s="181"/>
      <c r="E338" s="181"/>
      <c r="F338" s="181"/>
      <c r="G338" s="181"/>
      <c r="H338" s="181"/>
      <c r="I338" s="180"/>
      <c r="J338" s="180"/>
      <c r="K338" s="181"/>
      <c r="L338" s="181"/>
      <c r="M338" s="181"/>
      <c r="N338" s="182"/>
      <c r="O338"/>
      <c r="P338"/>
      <c r="T338" s="595"/>
      <c r="U338" s="596"/>
      <c r="V338" s="596"/>
      <c r="W338" s="596"/>
      <c r="X338" s="596"/>
      <c r="Y338" s="596"/>
      <c r="Z338" s="595"/>
      <c r="AA338" s="595"/>
      <c r="AB338" s="596"/>
      <c r="AC338" s="596"/>
      <c r="AD338" s="596"/>
      <c r="AE338" s="595"/>
      <c r="AG338" s="5"/>
      <c r="AH338" s="5"/>
      <c r="AI338" s="5"/>
      <c r="AJ338" s="5"/>
      <c r="AK338" s="5"/>
      <c r="AL338" s="5"/>
      <c r="AM338" s="5"/>
      <c r="AN338" s="5"/>
      <c r="AO338" s="5"/>
      <c r="AP338" s="5"/>
      <c r="AQ338" s="5"/>
      <c r="AR338" s="5"/>
    </row>
    <row r="339" spans="1:44" ht="15.75">
      <c r="A339" s="192"/>
      <c r="B339" s="591"/>
      <c r="C339" s="592"/>
      <c r="D339" s="593"/>
      <c r="E339" s="593"/>
      <c r="F339" s="593"/>
      <c r="G339" s="593"/>
      <c r="H339" s="593"/>
      <c r="I339" s="592"/>
      <c r="J339" s="592"/>
      <c r="K339" s="593"/>
      <c r="L339" s="593"/>
      <c r="M339" s="593"/>
      <c r="N339" s="594"/>
      <c r="O339"/>
      <c r="P339"/>
      <c r="T339" s="597"/>
      <c r="U339" s="598"/>
      <c r="V339" s="598"/>
      <c r="W339" s="598"/>
      <c r="X339" s="598"/>
      <c r="Y339" s="598"/>
      <c r="Z339" s="597"/>
      <c r="AA339" s="597"/>
      <c r="AB339" s="598"/>
      <c r="AC339" s="598"/>
      <c r="AD339" s="598"/>
      <c r="AE339" s="597"/>
      <c r="AG339" s="6"/>
      <c r="AH339" s="4"/>
      <c r="AI339" s="4"/>
      <c r="AJ339" s="4"/>
      <c r="AK339" s="4"/>
      <c r="AL339" s="4"/>
      <c r="AM339" s="4"/>
      <c r="AN339" s="4"/>
      <c r="AO339" s="4"/>
      <c r="AP339" s="4"/>
      <c r="AQ339" s="4"/>
      <c r="AR339" s="4"/>
    </row>
    <row r="340" spans="1:44" ht="15.75">
      <c r="A340" s="192"/>
      <c r="B340" s="172"/>
      <c r="C340" s="180"/>
      <c r="D340" s="181"/>
      <c r="E340" s="181"/>
      <c r="F340" s="181"/>
      <c r="G340" s="181"/>
      <c r="H340" s="181"/>
      <c r="I340" s="180"/>
      <c r="J340" s="180"/>
      <c r="K340" s="181"/>
      <c r="L340" s="181"/>
      <c r="M340" s="181"/>
      <c r="N340" s="182"/>
      <c r="O340"/>
      <c r="P340"/>
      <c r="T340" s="595"/>
      <c r="U340" s="596"/>
      <c r="V340" s="596"/>
      <c r="W340" s="596"/>
      <c r="X340" s="596"/>
      <c r="Y340" s="596"/>
      <c r="Z340" s="595"/>
      <c r="AA340" s="595"/>
      <c r="AB340" s="596"/>
      <c r="AC340" s="596"/>
      <c r="AD340" s="596"/>
      <c r="AE340" s="595"/>
      <c r="AG340" s="6"/>
      <c r="AH340" s="4"/>
      <c r="AI340" s="4"/>
      <c r="AJ340" s="4"/>
      <c r="AK340" s="4"/>
      <c r="AL340" s="4"/>
      <c r="AM340" s="4"/>
      <c r="AN340" s="4"/>
      <c r="AO340" s="4"/>
      <c r="AP340" s="4"/>
      <c r="AQ340" s="4"/>
      <c r="AR340" s="4"/>
    </row>
    <row r="341" spans="1:44" ht="15.75">
      <c r="A341" s="192"/>
      <c r="B341" s="591"/>
      <c r="C341" s="592"/>
      <c r="D341" s="593"/>
      <c r="E341" s="593"/>
      <c r="F341" s="593"/>
      <c r="G341" s="593"/>
      <c r="H341" s="593"/>
      <c r="I341" s="592"/>
      <c r="J341" s="592"/>
      <c r="K341" s="593"/>
      <c r="L341" s="593"/>
      <c r="M341" s="593"/>
      <c r="N341" s="594"/>
      <c r="O341"/>
      <c r="P341"/>
      <c r="T341" s="597"/>
      <c r="U341" s="598"/>
      <c r="V341" s="598"/>
      <c r="W341" s="598"/>
      <c r="X341" s="598"/>
      <c r="Y341" s="598"/>
      <c r="Z341" s="597"/>
      <c r="AA341" s="597"/>
      <c r="AB341" s="598"/>
      <c r="AC341" s="598"/>
      <c r="AD341" s="598"/>
      <c r="AE341" s="597"/>
      <c r="AG341" s="6"/>
      <c r="AH341" s="4"/>
      <c r="AI341" s="4"/>
      <c r="AJ341" s="4"/>
      <c r="AK341" s="4"/>
      <c r="AL341" s="4"/>
      <c r="AM341" s="4"/>
      <c r="AN341" s="4"/>
      <c r="AO341" s="4"/>
      <c r="AP341" s="4"/>
      <c r="AQ341" s="4"/>
      <c r="AR341" s="4"/>
    </row>
    <row r="342" spans="1:44" ht="15.75">
      <c r="A342" s="192"/>
      <c r="B342" s="172"/>
      <c r="C342" s="180"/>
      <c r="D342" s="181"/>
      <c r="E342" s="181"/>
      <c r="F342" s="181"/>
      <c r="G342" s="181"/>
      <c r="H342" s="181"/>
      <c r="I342" s="180"/>
      <c r="J342" s="180"/>
      <c r="K342" s="181"/>
      <c r="L342" s="181"/>
      <c r="M342" s="181"/>
      <c r="N342" s="182"/>
      <c r="O342"/>
      <c r="P342"/>
      <c r="T342" s="595"/>
      <c r="U342" s="596"/>
      <c r="V342" s="596"/>
      <c r="W342" s="596"/>
      <c r="X342" s="596"/>
      <c r="Y342" s="596"/>
      <c r="Z342" s="595"/>
      <c r="AA342" s="595"/>
      <c r="AB342" s="596"/>
      <c r="AC342" s="596"/>
      <c r="AD342" s="596"/>
      <c r="AE342" s="595"/>
      <c r="AG342" s="6"/>
      <c r="AH342" s="4"/>
      <c r="AI342" s="4"/>
      <c r="AJ342" s="4"/>
      <c r="AK342" s="4"/>
      <c r="AL342" s="4"/>
      <c r="AM342" s="4"/>
      <c r="AN342" s="4"/>
      <c r="AO342" s="4"/>
      <c r="AP342" s="4"/>
      <c r="AQ342" s="4"/>
      <c r="AR342" s="4"/>
    </row>
    <row r="343" spans="1:44" ht="15.75">
      <c r="A343" s="192"/>
      <c r="B343" s="591"/>
      <c r="C343" s="592"/>
      <c r="D343" s="593"/>
      <c r="E343" s="593"/>
      <c r="F343" s="593"/>
      <c r="G343" s="593"/>
      <c r="H343" s="593"/>
      <c r="I343" s="592"/>
      <c r="J343" s="592"/>
      <c r="K343" s="593"/>
      <c r="L343" s="593"/>
      <c r="M343" s="593"/>
      <c r="N343" s="594"/>
      <c r="O343"/>
      <c r="P343"/>
      <c r="T343" s="597"/>
      <c r="U343" s="598"/>
      <c r="V343" s="598"/>
      <c r="W343" s="598"/>
      <c r="X343" s="598"/>
      <c r="Y343" s="598"/>
      <c r="Z343" s="597"/>
      <c r="AA343" s="597"/>
      <c r="AB343" s="598"/>
      <c r="AC343" s="598"/>
      <c r="AD343" s="598"/>
      <c r="AE343" s="597"/>
      <c r="AG343" s="6"/>
      <c r="AH343" s="4"/>
      <c r="AI343" s="4"/>
      <c r="AJ343" s="4"/>
      <c r="AK343" s="4"/>
      <c r="AL343" s="4"/>
      <c r="AM343" s="4"/>
      <c r="AN343" s="4"/>
      <c r="AO343" s="4"/>
      <c r="AP343" s="4"/>
      <c r="AQ343" s="4"/>
      <c r="AR343" s="4"/>
    </row>
    <row r="344" spans="1:44" ht="15.75">
      <c r="A344" s="192"/>
      <c r="B344" s="172"/>
      <c r="C344" s="180"/>
      <c r="D344" s="181"/>
      <c r="E344" s="181"/>
      <c r="F344" s="181"/>
      <c r="G344" s="181"/>
      <c r="H344" s="181"/>
      <c r="I344" s="180"/>
      <c r="J344" s="180"/>
      <c r="K344" s="181"/>
      <c r="L344" s="181"/>
      <c r="M344" s="181"/>
      <c r="N344" s="182"/>
      <c r="O344"/>
      <c r="P344"/>
      <c r="T344" s="595"/>
      <c r="U344" s="596"/>
      <c r="V344" s="596"/>
      <c r="W344" s="596"/>
      <c r="X344" s="596"/>
      <c r="Y344" s="596"/>
      <c r="Z344" s="595"/>
      <c r="AA344" s="595"/>
      <c r="AB344" s="596"/>
      <c r="AC344" s="596"/>
      <c r="AD344" s="596"/>
      <c r="AE344" s="595"/>
      <c r="AG344" s="6"/>
      <c r="AH344" s="4"/>
      <c r="AI344" s="4"/>
      <c r="AJ344" s="4"/>
      <c r="AK344" s="4"/>
      <c r="AL344" s="4"/>
      <c r="AM344" s="4"/>
      <c r="AN344" s="4"/>
      <c r="AO344" s="4"/>
      <c r="AP344" s="4"/>
      <c r="AQ344" s="4"/>
      <c r="AR344" s="4"/>
    </row>
    <row r="345" spans="1:44" ht="15.75">
      <c r="A345" s="192"/>
      <c r="B345" s="591"/>
      <c r="C345" s="592"/>
      <c r="D345" s="593"/>
      <c r="E345" s="593"/>
      <c r="F345" s="593"/>
      <c r="G345" s="593"/>
      <c r="H345" s="593"/>
      <c r="I345" s="592"/>
      <c r="J345" s="592"/>
      <c r="K345" s="593"/>
      <c r="L345" s="593"/>
      <c r="M345" s="593"/>
      <c r="N345" s="594"/>
      <c r="O345"/>
      <c r="P345"/>
      <c r="T345" s="597"/>
      <c r="U345" s="598"/>
      <c r="V345" s="598"/>
      <c r="W345" s="598"/>
      <c r="X345" s="598"/>
      <c r="Y345" s="598"/>
      <c r="Z345" s="597"/>
      <c r="AA345" s="597"/>
      <c r="AB345" s="598"/>
      <c r="AC345" s="598"/>
      <c r="AD345" s="598"/>
      <c r="AE345" s="597"/>
      <c r="AG345" s="6"/>
      <c r="AH345" s="4"/>
      <c r="AI345" s="4"/>
      <c r="AJ345" s="4"/>
      <c r="AK345" s="4"/>
      <c r="AL345" s="4"/>
      <c r="AM345" s="4"/>
      <c r="AN345" s="4"/>
      <c r="AO345" s="4"/>
      <c r="AP345" s="4"/>
      <c r="AQ345" s="4"/>
      <c r="AR345" s="4"/>
    </row>
    <row r="346" spans="1:44" ht="15.75">
      <c r="A346" s="192"/>
      <c r="B346" s="172"/>
      <c r="C346" s="180"/>
      <c r="D346" s="181"/>
      <c r="E346" s="181"/>
      <c r="F346" s="181"/>
      <c r="G346" s="181"/>
      <c r="H346" s="181"/>
      <c r="I346" s="180"/>
      <c r="J346" s="180"/>
      <c r="K346" s="181"/>
      <c r="L346" s="181"/>
      <c r="M346" s="181"/>
      <c r="N346" s="182"/>
      <c r="O346"/>
      <c r="P346"/>
      <c r="T346" s="595"/>
      <c r="U346" s="596"/>
      <c r="V346" s="596"/>
      <c r="W346" s="596"/>
      <c r="X346" s="596"/>
      <c r="Y346" s="596"/>
      <c r="Z346" s="595"/>
      <c r="AA346" s="595"/>
      <c r="AB346" s="596"/>
      <c r="AC346" s="596"/>
      <c r="AD346" s="596"/>
      <c r="AE346" s="595"/>
      <c r="AG346" s="5"/>
      <c r="AH346" s="5"/>
      <c r="AI346" s="5"/>
      <c r="AJ346" s="5"/>
      <c r="AK346" s="5"/>
      <c r="AL346" s="5"/>
      <c r="AM346" s="5"/>
      <c r="AN346" s="5"/>
      <c r="AO346" s="5"/>
      <c r="AP346" s="5"/>
      <c r="AQ346" s="5"/>
      <c r="AR346" s="5"/>
    </row>
    <row r="347" spans="1:44" ht="15.75">
      <c r="A347" s="192"/>
      <c r="B347" s="591"/>
      <c r="C347" s="592"/>
      <c r="D347" s="593"/>
      <c r="E347" s="593"/>
      <c r="F347" s="593"/>
      <c r="G347" s="593"/>
      <c r="H347" s="593"/>
      <c r="I347" s="592"/>
      <c r="J347" s="592"/>
      <c r="K347" s="593"/>
      <c r="L347" s="593"/>
      <c r="M347" s="593"/>
      <c r="N347" s="594"/>
      <c r="O347"/>
      <c r="P347"/>
      <c r="T347" s="597"/>
      <c r="U347" s="598"/>
      <c r="V347" s="598"/>
      <c r="W347" s="598"/>
      <c r="X347" s="598"/>
      <c r="Y347" s="598"/>
      <c r="Z347" s="597"/>
      <c r="AA347" s="597"/>
      <c r="AB347" s="598"/>
      <c r="AC347" s="598"/>
      <c r="AD347" s="598"/>
      <c r="AE347" s="597"/>
      <c r="AG347" s="5"/>
      <c r="AH347" s="5"/>
      <c r="AI347" s="5"/>
      <c r="AJ347" s="5"/>
      <c r="AK347" s="5"/>
      <c r="AL347" s="5"/>
      <c r="AM347" s="5"/>
      <c r="AN347" s="5"/>
      <c r="AO347" s="5"/>
      <c r="AP347" s="5"/>
      <c r="AQ347" s="5"/>
      <c r="AR347" s="5"/>
    </row>
    <row r="348" spans="1:44" ht="15.75">
      <c r="A348" s="192"/>
      <c r="B348" s="172"/>
      <c r="C348" s="180"/>
      <c r="D348" s="181"/>
      <c r="E348" s="181"/>
      <c r="F348" s="181"/>
      <c r="G348" s="181"/>
      <c r="H348" s="181"/>
      <c r="I348" s="180"/>
      <c r="J348" s="180"/>
      <c r="K348" s="181"/>
      <c r="L348" s="181"/>
      <c r="M348" s="181"/>
      <c r="N348" s="182"/>
      <c r="O348"/>
      <c r="P348"/>
      <c r="T348" s="595"/>
      <c r="U348" s="596"/>
      <c r="V348" s="596"/>
      <c r="W348" s="596"/>
      <c r="X348" s="596"/>
      <c r="Y348" s="596"/>
      <c r="Z348" s="595"/>
      <c r="AA348" s="595"/>
      <c r="AB348" s="596"/>
      <c r="AC348" s="596"/>
      <c r="AD348" s="596"/>
      <c r="AE348" s="595"/>
      <c r="AG348" s="6"/>
      <c r="AH348" s="4"/>
      <c r="AI348" s="4"/>
      <c r="AJ348" s="4"/>
      <c r="AK348" s="4"/>
      <c r="AL348" s="4"/>
      <c r="AM348" s="4"/>
      <c r="AN348" s="4"/>
      <c r="AO348" s="4"/>
      <c r="AP348" s="4"/>
      <c r="AQ348" s="4"/>
      <c r="AR348" s="4"/>
    </row>
    <row r="349" spans="1:44" ht="15.75">
      <c r="A349" s="192"/>
      <c r="B349" s="591"/>
      <c r="C349" s="592"/>
      <c r="D349" s="593"/>
      <c r="E349" s="593"/>
      <c r="F349" s="593"/>
      <c r="G349" s="593"/>
      <c r="H349" s="593"/>
      <c r="I349" s="592"/>
      <c r="J349" s="592"/>
      <c r="K349" s="593"/>
      <c r="L349" s="593"/>
      <c r="M349" s="593"/>
      <c r="N349" s="594"/>
      <c r="O349"/>
      <c r="P349"/>
      <c r="T349" s="597"/>
      <c r="U349" s="598"/>
      <c r="V349" s="598"/>
      <c r="W349" s="598"/>
      <c r="X349" s="598"/>
      <c r="Y349" s="598"/>
      <c r="Z349" s="597"/>
      <c r="AA349" s="597"/>
      <c r="AB349" s="598"/>
      <c r="AC349" s="598"/>
      <c r="AD349" s="598"/>
      <c r="AE349" s="597"/>
      <c r="AG349" s="6"/>
      <c r="AH349" s="4"/>
      <c r="AI349" s="4"/>
      <c r="AJ349" s="4"/>
      <c r="AK349" s="4"/>
      <c r="AL349" s="4"/>
      <c r="AM349" s="4"/>
      <c r="AN349" s="4"/>
      <c r="AO349" s="4"/>
      <c r="AP349" s="4"/>
      <c r="AQ349" s="4"/>
      <c r="AR349" s="4"/>
    </row>
    <row r="350" spans="1:44" ht="15.75">
      <c r="A350" s="192"/>
      <c r="B350" s="172"/>
      <c r="C350" s="180"/>
      <c r="D350" s="181"/>
      <c r="E350" s="181"/>
      <c r="F350" s="181"/>
      <c r="G350" s="181"/>
      <c r="H350" s="181"/>
      <c r="I350" s="180"/>
      <c r="J350" s="180"/>
      <c r="K350" s="181"/>
      <c r="L350" s="181"/>
      <c r="M350" s="181"/>
      <c r="N350" s="182"/>
      <c r="O350"/>
      <c r="P350"/>
      <c r="T350" s="595"/>
      <c r="U350" s="596"/>
      <c r="V350" s="596"/>
      <c r="W350" s="596"/>
      <c r="X350" s="596"/>
      <c r="Y350" s="596"/>
      <c r="Z350" s="595"/>
      <c r="AA350" s="595"/>
      <c r="AB350" s="596"/>
      <c r="AC350" s="596"/>
      <c r="AD350" s="596"/>
      <c r="AE350" s="595"/>
      <c r="AG350" s="6"/>
      <c r="AH350" s="4"/>
      <c r="AI350" s="4"/>
      <c r="AJ350" s="4"/>
      <c r="AK350" s="4"/>
      <c r="AL350" s="4"/>
      <c r="AM350" s="4"/>
      <c r="AN350" s="4"/>
      <c r="AO350" s="4"/>
      <c r="AP350" s="4"/>
      <c r="AQ350" s="4"/>
      <c r="AR350" s="4"/>
    </row>
    <row r="351" spans="1:44" ht="15.75">
      <c r="A351" s="192"/>
      <c r="B351" s="591"/>
      <c r="C351" s="592"/>
      <c r="D351" s="593"/>
      <c r="E351" s="593"/>
      <c r="F351" s="593"/>
      <c r="G351" s="593"/>
      <c r="H351" s="593"/>
      <c r="I351" s="592"/>
      <c r="J351" s="592"/>
      <c r="K351" s="593"/>
      <c r="L351" s="593"/>
      <c r="M351" s="593"/>
      <c r="N351" s="594"/>
      <c r="O351"/>
      <c r="P351"/>
      <c r="T351" s="597"/>
      <c r="U351" s="598"/>
      <c r="V351" s="598"/>
      <c r="W351" s="598"/>
      <c r="X351" s="598"/>
      <c r="Y351" s="598"/>
      <c r="Z351" s="597"/>
      <c r="AA351" s="597"/>
      <c r="AB351" s="598"/>
      <c r="AC351" s="598"/>
      <c r="AD351" s="598"/>
      <c r="AE351" s="597"/>
      <c r="AG351" s="6"/>
      <c r="AH351" s="4"/>
      <c r="AI351" s="4"/>
      <c r="AJ351" s="4"/>
      <c r="AK351" s="4"/>
      <c r="AL351" s="4"/>
      <c r="AM351" s="4"/>
      <c r="AN351" s="4"/>
      <c r="AO351" s="4"/>
      <c r="AP351" s="4"/>
      <c r="AQ351" s="4"/>
      <c r="AR351" s="4"/>
    </row>
    <row r="352" spans="1:44" ht="15.75">
      <c r="A352" s="192"/>
      <c r="B352" s="172"/>
      <c r="C352" s="180"/>
      <c r="D352" s="181"/>
      <c r="E352" s="181"/>
      <c r="F352" s="181"/>
      <c r="G352" s="181"/>
      <c r="H352" s="181"/>
      <c r="I352" s="180"/>
      <c r="J352" s="180"/>
      <c r="K352" s="181"/>
      <c r="L352" s="181"/>
      <c r="M352" s="181"/>
      <c r="N352" s="182"/>
      <c r="O352"/>
      <c r="P352"/>
      <c r="T352" s="595"/>
      <c r="U352" s="596"/>
      <c r="V352" s="596"/>
      <c r="W352" s="596"/>
      <c r="X352" s="596"/>
      <c r="Y352" s="596"/>
      <c r="Z352" s="595"/>
      <c r="AA352" s="595"/>
      <c r="AB352" s="596"/>
      <c r="AC352" s="596"/>
      <c r="AD352" s="596"/>
      <c r="AE352" s="595"/>
      <c r="AG352" s="6"/>
      <c r="AH352" s="4"/>
      <c r="AI352" s="4"/>
      <c r="AJ352" s="4"/>
      <c r="AK352" s="4"/>
      <c r="AL352" s="4"/>
      <c r="AM352" s="4"/>
      <c r="AN352" s="4"/>
      <c r="AO352" s="4"/>
      <c r="AP352" s="4"/>
      <c r="AQ352" s="4"/>
      <c r="AR352" s="4"/>
    </row>
    <row r="353" spans="1:44" ht="15.75">
      <c r="A353" s="192"/>
      <c r="B353" s="591"/>
      <c r="C353" s="592"/>
      <c r="D353" s="593"/>
      <c r="E353" s="593"/>
      <c r="F353" s="593"/>
      <c r="G353" s="593"/>
      <c r="H353" s="593"/>
      <c r="I353" s="592"/>
      <c r="J353" s="592"/>
      <c r="K353" s="593"/>
      <c r="L353" s="593"/>
      <c r="M353" s="593"/>
      <c r="N353" s="594"/>
      <c r="O353"/>
      <c r="P353"/>
      <c r="T353" s="597"/>
      <c r="U353" s="598"/>
      <c r="V353" s="598"/>
      <c r="W353" s="598"/>
      <c r="X353" s="598"/>
      <c r="Y353" s="598"/>
      <c r="Z353" s="597"/>
      <c r="AA353" s="597"/>
      <c r="AB353" s="598"/>
      <c r="AC353" s="598"/>
      <c r="AD353" s="598"/>
      <c r="AE353" s="597"/>
      <c r="AG353" s="6"/>
      <c r="AH353" s="4"/>
      <c r="AI353" s="4"/>
      <c r="AJ353" s="4"/>
      <c r="AK353" s="4"/>
      <c r="AL353" s="4"/>
      <c r="AM353" s="4"/>
      <c r="AN353" s="4"/>
      <c r="AO353" s="4"/>
      <c r="AP353" s="4"/>
      <c r="AQ353" s="4"/>
      <c r="AR353" s="4"/>
    </row>
    <row r="354" spans="1:44" ht="15.75">
      <c r="A354" s="192"/>
      <c r="B354" s="172"/>
      <c r="C354" s="180"/>
      <c r="D354" s="181"/>
      <c r="E354" s="181"/>
      <c r="F354" s="181"/>
      <c r="G354" s="181"/>
      <c r="H354" s="181"/>
      <c r="I354" s="180"/>
      <c r="J354" s="180"/>
      <c r="K354" s="181"/>
      <c r="L354" s="181"/>
      <c r="M354" s="181"/>
      <c r="N354" s="182"/>
      <c r="O354"/>
      <c r="P354"/>
      <c r="T354" s="595"/>
      <c r="U354" s="596"/>
      <c r="V354" s="596"/>
      <c r="W354" s="596"/>
      <c r="X354" s="596"/>
      <c r="Y354" s="596"/>
      <c r="Z354" s="595"/>
      <c r="AA354" s="595"/>
      <c r="AB354" s="596"/>
      <c r="AC354" s="596"/>
      <c r="AD354" s="596"/>
      <c r="AE354" s="595"/>
      <c r="AG354" s="5"/>
      <c r="AH354" s="5"/>
      <c r="AI354" s="5"/>
      <c r="AJ354" s="5"/>
      <c r="AK354" s="5"/>
      <c r="AL354" s="5"/>
      <c r="AM354" s="5"/>
      <c r="AN354" s="5"/>
      <c r="AO354" s="5"/>
      <c r="AP354" s="5"/>
      <c r="AQ354" s="5"/>
      <c r="AR354" s="5"/>
    </row>
    <row r="355" spans="1:44" ht="15.75">
      <c r="A355" s="192"/>
      <c r="B355" s="591"/>
      <c r="C355" s="592"/>
      <c r="D355" s="593"/>
      <c r="E355" s="593"/>
      <c r="F355" s="593"/>
      <c r="G355" s="593"/>
      <c r="H355" s="593"/>
      <c r="I355" s="592"/>
      <c r="J355" s="592"/>
      <c r="K355" s="593"/>
      <c r="L355" s="593"/>
      <c r="M355" s="593"/>
      <c r="N355" s="594"/>
      <c r="O355"/>
      <c r="P355"/>
      <c r="T355" s="597"/>
      <c r="U355" s="598"/>
      <c r="V355" s="598"/>
      <c r="W355" s="598"/>
      <c r="X355" s="598"/>
      <c r="Y355" s="598"/>
      <c r="Z355" s="597"/>
      <c r="AA355" s="597"/>
      <c r="AB355" s="598"/>
      <c r="AC355" s="598"/>
      <c r="AD355" s="598"/>
      <c r="AE355" s="597"/>
      <c r="AG355" s="6"/>
      <c r="AH355" s="4"/>
      <c r="AI355" s="4"/>
      <c r="AJ355" s="4"/>
      <c r="AK355" s="4"/>
      <c r="AL355" s="4"/>
      <c r="AM355" s="4"/>
      <c r="AN355" s="4"/>
      <c r="AO355" s="4"/>
      <c r="AP355" s="4"/>
      <c r="AQ355" s="4"/>
      <c r="AR355" s="4"/>
    </row>
    <row r="356" spans="1:44" ht="15.75">
      <c r="A356" s="192"/>
      <c r="B356" s="172"/>
      <c r="C356" s="180"/>
      <c r="D356" s="181"/>
      <c r="E356" s="181"/>
      <c r="F356" s="181"/>
      <c r="G356" s="181"/>
      <c r="H356" s="181"/>
      <c r="I356" s="180"/>
      <c r="J356" s="180"/>
      <c r="K356" s="181"/>
      <c r="L356" s="181"/>
      <c r="M356" s="181"/>
      <c r="N356" s="182"/>
      <c r="O356"/>
      <c r="P356"/>
      <c r="T356" s="595"/>
      <c r="U356" s="596"/>
      <c r="V356" s="596"/>
      <c r="W356" s="596"/>
      <c r="X356" s="596"/>
      <c r="Y356" s="596"/>
      <c r="Z356" s="595"/>
      <c r="AA356" s="595"/>
      <c r="AB356" s="596"/>
      <c r="AC356" s="596"/>
      <c r="AD356" s="596"/>
      <c r="AE356" s="595"/>
      <c r="AG356" s="6"/>
      <c r="AH356" s="4"/>
      <c r="AI356" s="4"/>
      <c r="AJ356" s="4"/>
      <c r="AK356" s="4"/>
      <c r="AL356" s="4"/>
      <c r="AM356" s="4"/>
      <c r="AN356" s="4"/>
      <c r="AO356" s="4"/>
      <c r="AP356" s="4"/>
      <c r="AQ356" s="4"/>
      <c r="AR356" s="4"/>
    </row>
    <row r="357" spans="1:44" ht="15.75">
      <c r="A357" s="207"/>
      <c r="B357" s="591"/>
      <c r="C357" s="592"/>
      <c r="D357" s="593"/>
      <c r="E357" s="593"/>
      <c r="F357" s="593"/>
      <c r="G357" s="593"/>
      <c r="H357" s="593"/>
      <c r="I357" s="592"/>
      <c r="J357" s="592"/>
      <c r="K357" s="593"/>
      <c r="L357" s="593"/>
      <c r="M357" s="593"/>
      <c r="N357" s="594"/>
      <c r="O357"/>
      <c r="P357"/>
      <c r="T357" s="597"/>
      <c r="U357" s="598"/>
      <c r="V357" s="598"/>
      <c r="W357" s="598"/>
      <c r="X357" s="598"/>
      <c r="Y357" s="598"/>
      <c r="Z357" s="597"/>
      <c r="AA357" s="597"/>
      <c r="AB357" s="598"/>
      <c r="AC357" s="598"/>
      <c r="AD357" s="598"/>
      <c r="AE357" s="597"/>
      <c r="AG357" s="6"/>
      <c r="AH357" s="4"/>
      <c r="AI357" s="4"/>
      <c r="AJ357" s="4"/>
      <c r="AK357" s="4"/>
      <c r="AL357" s="4"/>
      <c r="AM357" s="4"/>
      <c r="AN357" s="4"/>
      <c r="AO357" s="4"/>
      <c r="AP357" s="4"/>
      <c r="AQ357" s="4"/>
      <c r="AR357" s="4"/>
    </row>
    <row r="358" spans="1:44" ht="15.75">
      <c r="A358" s="191"/>
      <c r="B358" s="172"/>
      <c r="C358" s="180"/>
      <c r="D358" s="181"/>
      <c r="E358" s="181"/>
      <c r="F358" s="181"/>
      <c r="G358" s="181"/>
      <c r="H358" s="181"/>
      <c r="I358" s="180"/>
      <c r="J358" s="180"/>
      <c r="K358" s="181"/>
      <c r="L358" s="181"/>
      <c r="M358" s="181"/>
      <c r="N358" s="182"/>
      <c r="O358"/>
      <c r="P358"/>
      <c r="T358" s="595"/>
      <c r="U358" s="596"/>
      <c r="V358" s="596"/>
      <c r="W358" s="596"/>
      <c r="X358" s="596"/>
      <c r="Y358" s="596"/>
      <c r="Z358" s="595"/>
      <c r="AA358" s="595"/>
      <c r="AB358" s="596"/>
      <c r="AC358" s="596"/>
      <c r="AD358" s="596"/>
      <c r="AE358" s="595"/>
      <c r="AG358" s="5"/>
      <c r="AH358" s="5"/>
      <c r="AI358" s="5"/>
      <c r="AJ358" s="5"/>
      <c r="AK358" s="5"/>
      <c r="AL358" s="5"/>
      <c r="AM358" s="5"/>
      <c r="AN358" s="5"/>
      <c r="AO358" s="5"/>
      <c r="AP358" s="5"/>
      <c r="AQ358" s="5"/>
      <c r="AR358" s="5"/>
    </row>
    <row r="359" spans="1:44" ht="15.75">
      <c r="A359" s="192"/>
      <c r="B359" s="591"/>
      <c r="C359" s="592"/>
      <c r="D359" s="593"/>
      <c r="E359" s="593"/>
      <c r="F359" s="593"/>
      <c r="G359" s="593"/>
      <c r="H359" s="593"/>
      <c r="I359" s="592"/>
      <c r="J359" s="592"/>
      <c r="K359" s="593"/>
      <c r="L359" s="593"/>
      <c r="M359" s="593"/>
      <c r="N359" s="594"/>
      <c r="O359"/>
      <c r="P359"/>
      <c r="T359" s="597"/>
      <c r="U359" s="598"/>
      <c r="V359" s="598"/>
      <c r="W359" s="598"/>
      <c r="X359" s="598"/>
      <c r="Y359" s="598"/>
      <c r="Z359" s="597"/>
      <c r="AA359" s="597"/>
      <c r="AB359" s="598"/>
      <c r="AC359" s="598"/>
      <c r="AD359" s="598"/>
      <c r="AE359" s="597"/>
      <c r="AG359" s="5"/>
      <c r="AH359" s="5"/>
      <c r="AI359" s="5"/>
      <c r="AJ359" s="5"/>
      <c r="AK359" s="5"/>
      <c r="AL359" s="5"/>
      <c r="AM359" s="5"/>
      <c r="AN359" s="5"/>
      <c r="AO359" s="5"/>
      <c r="AP359" s="5"/>
      <c r="AQ359" s="5"/>
      <c r="AR359" s="5"/>
    </row>
    <row r="360" spans="1:44" ht="15.75">
      <c r="A360" s="192"/>
      <c r="B360" s="172"/>
      <c r="C360" s="180"/>
      <c r="D360" s="181"/>
      <c r="E360" s="181"/>
      <c r="F360" s="181"/>
      <c r="G360" s="181"/>
      <c r="H360" s="181"/>
      <c r="I360" s="180"/>
      <c r="J360" s="180"/>
      <c r="K360" s="181"/>
      <c r="L360" s="181"/>
      <c r="M360" s="181"/>
      <c r="N360" s="182"/>
      <c r="O360"/>
      <c r="P360"/>
      <c r="T360" s="595"/>
      <c r="U360" s="596"/>
      <c r="V360" s="596"/>
      <c r="W360" s="596"/>
      <c r="X360" s="596"/>
      <c r="Y360" s="596"/>
      <c r="Z360" s="595"/>
      <c r="AA360" s="595"/>
      <c r="AB360" s="596"/>
      <c r="AC360" s="596"/>
      <c r="AD360" s="596"/>
      <c r="AE360" s="595"/>
      <c r="AG360" s="5"/>
      <c r="AH360" s="5"/>
      <c r="AI360" s="5"/>
      <c r="AJ360" s="5"/>
      <c r="AK360" s="5"/>
      <c r="AL360" s="5"/>
      <c r="AM360" s="5"/>
      <c r="AN360" s="5"/>
      <c r="AO360" s="5"/>
      <c r="AP360" s="5"/>
      <c r="AQ360" s="5"/>
      <c r="AR360" s="5"/>
    </row>
    <row r="361" spans="1:44" ht="15.75">
      <c r="A361" s="192"/>
      <c r="B361" s="591"/>
      <c r="C361" s="592"/>
      <c r="D361" s="593"/>
      <c r="E361" s="593"/>
      <c r="F361" s="593"/>
      <c r="G361" s="593"/>
      <c r="H361" s="593"/>
      <c r="I361" s="592"/>
      <c r="J361" s="592"/>
      <c r="K361" s="593"/>
      <c r="L361" s="593"/>
      <c r="M361" s="593"/>
      <c r="N361" s="594"/>
      <c r="O361"/>
      <c r="P361"/>
      <c r="T361" s="597"/>
      <c r="U361" s="598"/>
      <c r="V361" s="598"/>
      <c r="W361" s="598"/>
      <c r="X361" s="598"/>
      <c r="Y361" s="598"/>
      <c r="Z361" s="597"/>
      <c r="AA361" s="597"/>
      <c r="AB361" s="598"/>
      <c r="AC361" s="598"/>
      <c r="AD361" s="598"/>
      <c r="AE361" s="597"/>
      <c r="AG361" s="6"/>
      <c r="AH361" s="4"/>
      <c r="AI361" s="4"/>
      <c r="AJ361" s="4"/>
      <c r="AK361" s="4"/>
      <c r="AL361" s="4"/>
      <c r="AM361" s="4"/>
      <c r="AN361" s="4"/>
      <c r="AO361" s="4"/>
      <c r="AP361" s="4"/>
      <c r="AQ361" s="4"/>
      <c r="AR361" s="4"/>
    </row>
    <row r="362" spans="1:44" ht="15.75">
      <c r="A362" s="192"/>
      <c r="B362" s="172"/>
      <c r="C362" s="180"/>
      <c r="D362" s="181"/>
      <c r="E362" s="181"/>
      <c r="F362" s="181"/>
      <c r="G362" s="181"/>
      <c r="H362" s="181"/>
      <c r="I362" s="180"/>
      <c r="J362" s="180"/>
      <c r="K362" s="181"/>
      <c r="L362" s="181"/>
      <c r="M362" s="181"/>
      <c r="N362" s="182"/>
      <c r="O362"/>
      <c r="P362"/>
      <c r="T362" s="595"/>
      <c r="U362" s="596"/>
      <c r="V362" s="596"/>
      <c r="W362" s="596"/>
      <c r="X362" s="596"/>
      <c r="Y362" s="596"/>
      <c r="Z362" s="595"/>
      <c r="AA362" s="595"/>
      <c r="AB362" s="596"/>
      <c r="AC362" s="596"/>
      <c r="AD362" s="596"/>
      <c r="AE362" s="595"/>
      <c r="AG362" s="6"/>
      <c r="AH362" s="4"/>
      <c r="AI362" s="4"/>
      <c r="AJ362" s="4"/>
      <c r="AK362" s="4"/>
      <c r="AL362" s="4"/>
      <c r="AM362" s="4"/>
      <c r="AN362" s="4"/>
      <c r="AO362" s="4"/>
      <c r="AP362" s="4"/>
      <c r="AQ362" s="4"/>
      <c r="AR362" s="4"/>
    </row>
    <row r="363" spans="1:44">
      <c r="A363" s="192"/>
      <c r="B363" s="591"/>
      <c r="C363" s="592"/>
      <c r="D363" s="593"/>
      <c r="E363" s="593"/>
      <c r="F363" s="593"/>
      <c r="G363" s="593"/>
      <c r="H363" s="593"/>
      <c r="I363" s="592"/>
      <c r="J363" s="592"/>
      <c r="K363" s="593"/>
      <c r="L363" s="593"/>
      <c r="M363" s="593"/>
      <c r="N363" s="594"/>
      <c r="T363" s="597"/>
      <c r="U363" s="598"/>
      <c r="V363" s="598"/>
      <c r="W363" s="598"/>
      <c r="X363" s="598"/>
      <c r="Y363" s="598"/>
      <c r="Z363" s="597"/>
      <c r="AA363" s="597"/>
      <c r="AB363" s="598"/>
      <c r="AC363" s="598"/>
      <c r="AD363" s="598"/>
      <c r="AE363" s="597"/>
      <c r="AG363" s="6"/>
      <c r="AH363" s="4"/>
      <c r="AI363" s="4"/>
      <c r="AJ363" s="4"/>
      <c r="AK363" s="4"/>
      <c r="AL363" s="4"/>
      <c r="AM363" s="4"/>
      <c r="AN363" s="4"/>
      <c r="AO363" s="4"/>
      <c r="AP363" s="4"/>
      <c r="AQ363" s="4"/>
      <c r="AR363" s="4"/>
    </row>
    <row r="364" spans="1:44">
      <c r="A364" s="192"/>
      <c r="B364" s="172"/>
      <c r="C364" s="180"/>
      <c r="D364" s="181"/>
      <c r="E364" s="181"/>
      <c r="F364" s="181"/>
      <c r="G364" s="181"/>
      <c r="H364" s="181"/>
      <c r="I364" s="180"/>
      <c r="J364" s="180"/>
      <c r="K364" s="181"/>
      <c r="L364" s="181"/>
      <c r="M364" s="181"/>
      <c r="N364" s="182"/>
      <c r="T364" s="595"/>
      <c r="U364" s="596"/>
      <c r="V364" s="596"/>
      <c r="W364" s="596"/>
      <c r="X364" s="596"/>
      <c r="Y364" s="596"/>
      <c r="Z364" s="595"/>
      <c r="AA364" s="595"/>
      <c r="AB364" s="596"/>
      <c r="AC364" s="596"/>
      <c r="AD364" s="596"/>
      <c r="AE364" s="595"/>
      <c r="AG364" s="6"/>
      <c r="AH364" s="4"/>
      <c r="AI364" s="4"/>
      <c r="AJ364" s="4"/>
      <c r="AK364" s="4"/>
      <c r="AL364" s="4"/>
      <c r="AM364" s="4"/>
      <c r="AN364" s="4"/>
      <c r="AO364" s="4"/>
      <c r="AP364" s="4"/>
      <c r="AQ364" s="4"/>
      <c r="AR364" s="4"/>
    </row>
    <row r="365" spans="1:44">
      <c r="A365" s="192"/>
      <c r="B365" s="591"/>
      <c r="C365" s="592"/>
      <c r="D365" s="593"/>
      <c r="E365" s="593"/>
      <c r="F365" s="593"/>
      <c r="G365" s="593"/>
      <c r="H365" s="593"/>
      <c r="I365" s="592"/>
      <c r="J365" s="592"/>
      <c r="K365" s="593"/>
      <c r="L365" s="593"/>
      <c r="M365" s="593"/>
      <c r="N365" s="594"/>
      <c r="T365" s="597"/>
      <c r="U365" s="598"/>
      <c r="V365" s="598"/>
      <c r="W365" s="598"/>
      <c r="X365" s="598"/>
      <c r="Y365" s="598"/>
      <c r="Z365" s="597"/>
      <c r="AA365" s="597"/>
      <c r="AB365" s="598"/>
      <c r="AC365" s="598"/>
      <c r="AD365" s="598"/>
      <c r="AE365" s="597"/>
      <c r="AG365" s="6"/>
      <c r="AH365" s="4"/>
      <c r="AI365" s="4"/>
      <c r="AJ365" s="4"/>
      <c r="AK365" s="4"/>
      <c r="AL365" s="4"/>
      <c r="AM365" s="4"/>
      <c r="AN365" s="4"/>
      <c r="AO365" s="4"/>
      <c r="AP365" s="4"/>
      <c r="AQ365" s="4"/>
      <c r="AR365" s="4"/>
    </row>
    <row r="366" spans="1:44">
      <c r="A366" s="192"/>
      <c r="B366" s="172"/>
      <c r="C366" s="180"/>
      <c r="D366" s="181"/>
      <c r="E366" s="181"/>
      <c r="F366" s="181"/>
      <c r="G366" s="181"/>
      <c r="H366" s="181"/>
      <c r="I366" s="180"/>
      <c r="J366" s="180"/>
      <c r="K366" s="181"/>
      <c r="L366" s="181"/>
      <c r="M366" s="181"/>
      <c r="N366" s="182"/>
      <c r="T366" s="595"/>
      <c r="U366" s="596"/>
      <c r="V366" s="596"/>
      <c r="W366" s="596"/>
      <c r="X366" s="596"/>
      <c r="Y366" s="596"/>
      <c r="Z366" s="595"/>
      <c r="AA366" s="595"/>
      <c r="AB366" s="596"/>
      <c r="AC366" s="596"/>
      <c r="AD366" s="596"/>
      <c r="AE366" s="595"/>
      <c r="AG366" s="6"/>
      <c r="AH366" s="4"/>
      <c r="AI366" s="4"/>
      <c r="AJ366" s="4"/>
      <c r="AK366" s="4"/>
      <c r="AL366" s="4"/>
      <c r="AM366" s="4"/>
      <c r="AN366" s="4"/>
      <c r="AO366" s="4"/>
      <c r="AP366" s="4"/>
      <c r="AQ366" s="4"/>
      <c r="AR366" s="4"/>
    </row>
    <row r="367" spans="1:44">
      <c r="A367" s="192"/>
      <c r="B367" s="591"/>
      <c r="C367" s="592"/>
      <c r="D367" s="593"/>
      <c r="E367" s="593"/>
      <c r="F367" s="593"/>
      <c r="G367" s="593"/>
      <c r="H367" s="593"/>
      <c r="I367" s="592"/>
      <c r="J367" s="592"/>
      <c r="K367" s="593"/>
      <c r="L367" s="593"/>
      <c r="M367" s="593"/>
      <c r="N367" s="594"/>
      <c r="T367" s="597"/>
      <c r="U367" s="598"/>
      <c r="V367" s="598"/>
      <c r="W367" s="598"/>
      <c r="X367" s="598"/>
      <c r="Y367" s="598"/>
      <c r="Z367" s="597"/>
      <c r="AA367" s="597"/>
      <c r="AB367" s="598"/>
      <c r="AC367" s="598"/>
      <c r="AD367" s="598"/>
      <c r="AE367" s="597"/>
      <c r="AG367" s="6"/>
      <c r="AH367" s="4"/>
      <c r="AI367" s="4"/>
      <c r="AJ367" s="4"/>
      <c r="AK367" s="4"/>
      <c r="AL367" s="4"/>
      <c r="AM367" s="4"/>
      <c r="AN367" s="4"/>
      <c r="AO367" s="4"/>
      <c r="AP367" s="4"/>
      <c r="AQ367" s="4"/>
      <c r="AR367" s="4"/>
    </row>
    <row r="368" spans="1:44">
      <c r="A368" s="192"/>
      <c r="B368" s="172"/>
      <c r="C368" s="180"/>
      <c r="D368" s="181"/>
      <c r="E368" s="181"/>
      <c r="F368" s="181"/>
      <c r="G368" s="181"/>
      <c r="H368" s="181"/>
      <c r="I368" s="180"/>
      <c r="J368" s="180"/>
      <c r="K368" s="181"/>
      <c r="L368" s="181"/>
      <c r="M368" s="181"/>
      <c r="N368" s="182"/>
      <c r="T368" s="595"/>
      <c r="U368" s="596"/>
      <c r="V368" s="596"/>
      <c r="W368" s="596"/>
      <c r="X368" s="596"/>
      <c r="Y368" s="596"/>
      <c r="Z368" s="595"/>
      <c r="AA368" s="595"/>
      <c r="AB368" s="596"/>
      <c r="AC368" s="596"/>
      <c r="AD368" s="596"/>
      <c r="AE368" s="595"/>
      <c r="AG368" s="5"/>
      <c r="AH368" s="5"/>
      <c r="AI368" s="5"/>
      <c r="AJ368" s="5"/>
      <c r="AK368" s="5"/>
      <c r="AL368" s="5"/>
      <c r="AM368" s="5"/>
      <c r="AN368" s="5"/>
      <c r="AO368" s="5"/>
      <c r="AP368" s="5"/>
      <c r="AQ368" s="5"/>
      <c r="AR368" s="5"/>
    </row>
    <row r="369" spans="1:44">
      <c r="A369" s="192"/>
      <c r="B369" s="591"/>
      <c r="C369" s="592"/>
      <c r="D369" s="593"/>
      <c r="E369" s="593"/>
      <c r="F369" s="593"/>
      <c r="G369" s="593"/>
      <c r="H369" s="593"/>
      <c r="I369" s="592"/>
      <c r="J369" s="592"/>
      <c r="K369" s="593"/>
      <c r="L369" s="593"/>
      <c r="M369" s="593"/>
      <c r="N369" s="594"/>
      <c r="T369" s="597"/>
      <c r="U369" s="598"/>
      <c r="V369" s="598"/>
      <c r="W369" s="598"/>
      <c r="X369" s="598"/>
      <c r="Y369" s="598"/>
      <c r="Z369" s="597"/>
      <c r="AA369" s="597"/>
      <c r="AB369" s="598"/>
      <c r="AC369" s="598"/>
      <c r="AD369" s="598"/>
      <c r="AE369" s="597"/>
      <c r="AG369" s="5"/>
      <c r="AH369" s="5"/>
      <c r="AI369" s="5"/>
      <c r="AJ369" s="5"/>
      <c r="AK369" s="5"/>
      <c r="AL369" s="5"/>
      <c r="AM369" s="5"/>
      <c r="AN369" s="5"/>
      <c r="AO369" s="5"/>
      <c r="AP369" s="5"/>
      <c r="AQ369" s="5"/>
      <c r="AR369" s="5"/>
    </row>
    <row r="370" spans="1:44">
      <c r="A370" s="192"/>
      <c r="B370" s="172"/>
      <c r="C370" s="180"/>
      <c r="D370" s="181"/>
      <c r="E370" s="181"/>
      <c r="F370" s="181"/>
      <c r="G370" s="181"/>
      <c r="H370" s="181"/>
      <c r="I370" s="180"/>
      <c r="J370" s="180"/>
      <c r="K370" s="181"/>
      <c r="L370" s="181"/>
      <c r="M370" s="181"/>
      <c r="N370" s="182"/>
      <c r="T370" s="595"/>
      <c r="U370" s="596"/>
      <c r="V370" s="596"/>
      <c r="W370" s="596"/>
      <c r="X370" s="596"/>
      <c r="Y370" s="596"/>
      <c r="Z370" s="595"/>
      <c r="AA370" s="595"/>
      <c r="AB370" s="596"/>
      <c r="AC370" s="596"/>
      <c r="AD370" s="596"/>
      <c r="AE370" s="595"/>
      <c r="AG370" s="6"/>
      <c r="AH370" s="4"/>
      <c r="AI370" s="4"/>
      <c r="AJ370" s="4"/>
      <c r="AK370" s="4"/>
      <c r="AL370" s="4"/>
      <c r="AM370" s="4"/>
      <c r="AN370" s="4"/>
      <c r="AO370" s="4"/>
      <c r="AP370" s="4"/>
      <c r="AQ370" s="4"/>
      <c r="AR370" s="4"/>
    </row>
    <row r="371" spans="1:44">
      <c r="A371" s="192"/>
      <c r="B371" s="591"/>
      <c r="C371" s="592"/>
      <c r="D371" s="593"/>
      <c r="E371" s="593"/>
      <c r="F371" s="593"/>
      <c r="G371" s="593"/>
      <c r="H371" s="593"/>
      <c r="I371" s="592"/>
      <c r="J371" s="592"/>
      <c r="K371" s="593"/>
      <c r="L371" s="593"/>
      <c r="M371" s="593"/>
      <c r="N371" s="594"/>
      <c r="T371" s="597"/>
      <c r="U371" s="598"/>
      <c r="V371" s="598"/>
      <c r="W371" s="598"/>
      <c r="X371" s="598"/>
      <c r="Y371" s="598"/>
      <c r="Z371" s="597"/>
      <c r="AA371" s="597"/>
      <c r="AB371" s="598"/>
      <c r="AC371" s="598"/>
      <c r="AD371" s="598"/>
      <c r="AE371" s="597"/>
      <c r="AG371" s="6"/>
      <c r="AH371" s="4"/>
      <c r="AI371" s="4"/>
      <c r="AJ371" s="4"/>
      <c r="AK371" s="4"/>
      <c r="AL371" s="4"/>
      <c r="AM371" s="4"/>
      <c r="AN371" s="4"/>
      <c r="AO371" s="4"/>
      <c r="AP371" s="4"/>
      <c r="AQ371" s="4"/>
      <c r="AR371" s="4"/>
    </row>
    <row r="372" spans="1:44">
      <c r="A372" s="192"/>
      <c r="B372" s="172"/>
      <c r="C372" s="180"/>
      <c r="D372" s="181"/>
      <c r="E372" s="181"/>
      <c r="F372" s="181"/>
      <c r="G372" s="181"/>
      <c r="H372" s="181"/>
      <c r="I372" s="180"/>
      <c r="J372" s="180"/>
      <c r="K372" s="181"/>
      <c r="L372" s="181"/>
      <c r="M372" s="181"/>
      <c r="N372" s="182"/>
      <c r="T372" s="595"/>
      <c r="U372" s="596"/>
      <c r="V372" s="596"/>
      <c r="W372" s="596"/>
      <c r="X372" s="596"/>
      <c r="Y372" s="596"/>
      <c r="Z372" s="595"/>
      <c r="AA372" s="595"/>
      <c r="AB372" s="596"/>
      <c r="AC372" s="596"/>
      <c r="AD372" s="596"/>
      <c r="AE372" s="595"/>
      <c r="AG372" s="6"/>
      <c r="AH372" s="4"/>
      <c r="AI372" s="4"/>
      <c r="AJ372" s="4"/>
      <c r="AK372" s="4"/>
      <c r="AL372" s="4"/>
      <c r="AM372" s="4"/>
      <c r="AN372" s="4"/>
      <c r="AO372" s="4"/>
      <c r="AP372" s="4"/>
      <c r="AQ372" s="4"/>
      <c r="AR372" s="4"/>
    </row>
    <row r="373" spans="1:44">
      <c r="A373" s="192"/>
      <c r="B373" s="591"/>
      <c r="C373" s="592"/>
      <c r="D373" s="593"/>
      <c r="E373" s="593"/>
      <c r="F373" s="593"/>
      <c r="G373" s="593"/>
      <c r="H373" s="593"/>
      <c r="I373" s="592"/>
      <c r="J373" s="592"/>
      <c r="K373" s="593"/>
      <c r="L373" s="593"/>
      <c r="M373" s="593"/>
      <c r="N373" s="594"/>
      <c r="T373" s="597"/>
      <c r="U373" s="598"/>
      <c r="V373" s="598"/>
      <c r="W373" s="598"/>
      <c r="X373" s="598"/>
      <c r="Y373" s="598"/>
      <c r="Z373" s="597"/>
      <c r="AA373" s="597"/>
      <c r="AB373" s="598"/>
      <c r="AC373" s="598"/>
      <c r="AD373" s="598"/>
      <c r="AE373" s="597"/>
      <c r="AG373" s="6"/>
      <c r="AH373" s="4"/>
      <c r="AI373" s="4"/>
      <c r="AJ373" s="4"/>
      <c r="AK373" s="4"/>
      <c r="AL373" s="4"/>
      <c r="AM373" s="4"/>
      <c r="AN373" s="4"/>
      <c r="AO373" s="4"/>
      <c r="AP373" s="4"/>
      <c r="AQ373" s="4"/>
      <c r="AR373" s="4"/>
    </row>
    <row r="374" spans="1:44">
      <c r="A374" s="192"/>
      <c r="B374" s="172"/>
      <c r="C374" s="180"/>
      <c r="D374" s="181"/>
      <c r="E374" s="181"/>
      <c r="F374" s="181"/>
      <c r="G374" s="181"/>
      <c r="H374" s="181"/>
      <c r="I374" s="180"/>
      <c r="J374" s="180"/>
      <c r="K374" s="181"/>
      <c r="L374" s="181"/>
      <c r="M374" s="181"/>
      <c r="N374" s="182"/>
      <c r="T374" s="595"/>
      <c r="U374" s="596"/>
      <c r="V374" s="596"/>
      <c r="W374" s="596"/>
      <c r="X374" s="596"/>
      <c r="Y374" s="596"/>
      <c r="Z374" s="595"/>
      <c r="AA374" s="595"/>
      <c r="AB374" s="596"/>
      <c r="AC374" s="596"/>
      <c r="AD374" s="596"/>
      <c r="AE374" s="595"/>
      <c r="AG374" s="6"/>
      <c r="AH374" s="4"/>
      <c r="AI374" s="4"/>
      <c r="AJ374" s="4"/>
      <c r="AK374" s="4"/>
      <c r="AL374" s="4"/>
      <c r="AM374" s="4"/>
      <c r="AN374" s="4"/>
      <c r="AO374" s="4"/>
      <c r="AP374" s="4"/>
      <c r="AQ374" s="4"/>
      <c r="AR374" s="4"/>
    </row>
    <row r="375" spans="1:44">
      <c r="A375" s="192"/>
      <c r="B375" s="591"/>
      <c r="C375" s="592"/>
      <c r="D375" s="593"/>
      <c r="E375" s="593"/>
      <c r="F375" s="593"/>
      <c r="G375" s="593"/>
      <c r="H375" s="593"/>
      <c r="I375" s="592"/>
      <c r="J375" s="592"/>
      <c r="K375" s="593"/>
      <c r="L375" s="593"/>
      <c r="M375" s="593"/>
      <c r="N375" s="594"/>
      <c r="T375" s="597"/>
      <c r="U375" s="598"/>
      <c r="V375" s="598"/>
      <c r="W375" s="598"/>
      <c r="X375" s="598"/>
      <c r="Y375" s="598"/>
      <c r="Z375" s="597"/>
      <c r="AA375" s="597"/>
      <c r="AB375" s="598"/>
      <c r="AC375" s="598"/>
      <c r="AD375" s="598"/>
      <c r="AE375" s="597"/>
      <c r="AG375" s="6"/>
      <c r="AH375" s="4"/>
      <c r="AI375" s="4"/>
      <c r="AJ375" s="4"/>
      <c r="AK375" s="4"/>
      <c r="AL375" s="4"/>
      <c r="AM375" s="4"/>
      <c r="AN375" s="4"/>
      <c r="AO375" s="4"/>
      <c r="AP375" s="4"/>
      <c r="AQ375" s="4"/>
      <c r="AR375" s="4"/>
    </row>
    <row r="376" spans="1:44">
      <c r="A376" s="192"/>
      <c r="B376" s="172"/>
      <c r="C376" s="180"/>
      <c r="D376" s="181"/>
      <c r="E376" s="181"/>
      <c r="F376" s="181"/>
      <c r="G376" s="181"/>
      <c r="H376" s="181"/>
      <c r="I376" s="180"/>
      <c r="J376" s="180"/>
      <c r="K376" s="181"/>
      <c r="L376" s="181"/>
      <c r="M376" s="181"/>
      <c r="N376" s="182"/>
      <c r="T376" s="595"/>
      <c r="U376" s="596"/>
      <c r="V376" s="596"/>
      <c r="W376" s="596"/>
      <c r="X376" s="596"/>
      <c r="Y376" s="596"/>
      <c r="Z376" s="595"/>
      <c r="AA376" s="595"/>
      <c r="AB376" s="596"/>
      <c r="AC376" s="596"/>
      <c r="AD376" s="596"/>
      <c r="AE376" s="595"/>
      <c r="AG376" s="5"/>
      <c r="AH376" s="5"/>
      <c r="AI376" s="5"/>
      <c r="AJ376" s="5"/>
      <c r="AK376" s="5"/>
      <c r="AL376" s="5"/>
      <c r="AM376" s="5"/>
      <c r="AN376" s="5"/>
      <c r="AO376" s="5"/>
      <c r="AP376" s="5"/>
      <c r="AQ376" s="5"/>
      <c r="AR376" s="5"/>
    </row>
    <row r="377" spans="1:44">
      <c r="A377" s="192"/>
      <c r="B377" s="591"/>
      <c r="C377" s="592"/>
      <c r="D377" s="593"/>
      <c r="E377" s="593"/>
      <c r="F377" s="593"/>
      <c r="G377" s="593"/>
      <c r="H377" s="593"/>
      <c r="I377" s="592"/>
      <c r="J377" s="592"/>
      <c r="K377" s="593"/>
      <c r="L377" s="593"/>
      <c r="M377" s="593"/>
      <c r="N377" s="594"/>
      <c r="T377" s="597"/>
      <c r="U377" s="598"/>
      <c r="V377" s="598"/>
      <c r="W377" s="598"/>
      <c r="X377" s="598"/>
      <c r="Y377" s="598"/>
      <c r="Z377" s="597"/>
      <c r="AA377" s="597"/>
      <c r="AB377" s="598"/>
      <c r="AC377" s="598"/>
      <c r="AD377" s="598"/>
      <c r="AE377" s="597"/>
      <c r="AG377" s="6"/>
      <c r="AH377" s="4"/>
      <c r="AI377" s="4"/>
      <c r="AJ377" s="4"/>
      <c r="AK377" s="4"/>
      <c r="AL377" s="4"/>
      <c r="AM377" s="4"/>
      <c r="AN377" s="4"/>
      <c r="AO377" s="4"/>
      <c r="AP377" s="4"/>
      <c r="AQ377" s="4"/>
      <c r="AR377" s="4"/>
    </row>
    <row r="378" spans="1:44">
      <c r="A378" s="192"/>
      <c r="B378" s="172"/>
      <c r="C378" s="180"/>
      <c r="D378" s="181"/>
      <c r="E378" s="181"/>
      <c r="F378" s="181"/>
      <c r="G378" s="181"/>
      <c r="H378" s="181"/>
      <c r="I378" s="180"/>
      <c r="J378" s="180"/>
      <c r="K378" s="181"/>
      <c r="L378" s="181"/>
      <c r="M378" s="181"/>
      <c r="N378" s="182"/>
      <c r="T378" s="595"/>
      <c r="U378" s="596"/>
      <c r="V378" s="596"/>
      <c r="W378" s="596"/>
      <c r="X378" s="596"/>
      <c r="Y378" s="596"/>
      <c r="Z378" s="595"/>
      <c r="AA378" s="595"/>
      <c r="AB378" s="596"/>
      <c r="AC378" s="596"/>
      <c r="AD378" s="596"/>
      <c r="AE378" s="595"/>
      <c r="AG378" s="6"/>
      <c r="AH378" s="4"/>
      <c r="AI378" s="4"/>
      <c r="AJ378" s="4"/>
      <c r="AK378" s="4"/>
      <c r="AL378" s="4"/>
      <c r="AM378" s="4"/>
      <c r="AN378" s="4"/>
      <c r="AO378" s="4"/>
      <c r="AP378" s="4"/>
      <c r="AQ378" s="4"/>
      <c r="AR378" s="4"/>
    </row>
    <row r="379" spans="1:44">
      <c r="A379" s="207"/>
      <c r="B379" s="591"/>
      <c r="C379" s="592"/>
      <c r="D379" s="593"/>
      <c r="E379" s="593"/>
      <c r="F379" s="593"/>
      <c r="G379" s="593"/>
      <c r="H379" s="593"/>
      <c r="I379" s="592"/>
      <c r="J379" s="592"/>
      <c r="K379" s="593"/>
      <c r="L379" s="593"/>
      <c r="M379" s="593"/>
      <c r="N379" s="594"/>
      <c r="T379" s="597"/>
      <c r="U379" s="598"/>
      <c r="V379" s="598"/>
      <c r="W379" s="598"/>
      <c r="X379" s="598"/>
      <c r="Y379" s="598"/>
      <c r="Z379" s="597"/>
      <c r="AA379" s="597"/>
      <c r="AB379" s="598"/>
      <c r="AC379" s="598"/>
      <c r="AD379" s="598"/>
      <c r="AE379" s="597"/>
      <c r="AG379" s="6"/>
      <c r="AH379" s="4"/>
      <c r="AI379" s="4"/>
      <c r="AJ379" s="4"/>
      <c r="AK379" s="4"/>
      <c r="AL379" s="4"/>
      <c r="AM379" s="4"/>
      <c r="AN379" s="4"/>
      <c r="AO379" s="4"/>
      <c r="AP379" s="4"/>
      <c r="AQ379" s="4"/>
      <c r="AR379" s="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2:N566"/>
  <sheetViews>
    <sheetView workbookViewId="0">
      <selection sqref="A1:XFD1048576"/>
    </sheetView>
  </sheetViews>
  <sheetFormatPr defaultRowHeight="15.75"/>
  <cols>
    <col min="1" max="1" width="4.125" style="18" customWidth="1"/>
    <col min="2" max="2" width="21.375" style="3" customWidth="1"/>
    <col min="3" max="8" width="10.625" style="3" customWidth="1"/>
    <col min="9" max="9" width="8.875" style="3" customWidth="1"/>
    <col min="10" max="13" width="10.625" style="3" customWidth="1"/>
    <col min="14" max="14" width="8.875" style="3" customWidth="1"/>
  </cols>
  <sheetData>
    <row r="2" spans="1:14">
      <c r="C2" s="127"/>
    </row>
    <row r="3" spans="1:14">
      <c r="A3" s="188"/>
      <c r="B3" s="193"/>
      <c r="C3" s="183"/>
      <c r="D3" s="193"/>
      <c r="E3" s="193"/>
      <c r="F3" s="193"/>
      <c r="G3" s="193"/>
      <c r="H3" s="193"/>
      <c r="I3" s="193"/>
      <c r="J3" s="193"/>
      <c r="K3" s="193"/>
      <c r="L3" s="193"/>
      <c r="M3" s="193"/>
      <c r="N3" s="199"/>
    </row>
    <row r="4" spans="1:14">
      <c r="A4" s="189"/>
      <c r="B4" s="194"/>
      <c r="C4" s="183"/>
      <c r="D4" s="193"/>
      <c r="E4" s="193"/>
      <c r="F4" s="193"/>
      <c r="G4" s="193"/>
      <c r="H4" s="193"/>
      <c r="I4" s="196"/>
      <c r="J4" s="183"/>
      <c r="K4" s="193"/>
      <c r="L4" s="193"/>
      <c r="M4" s="193"/>
      <c r="N4" s="603"/>
    </row>
    <row r="5" spans="1:14">
      <c r="A5" s="188"/>
      <c r="B5" s="183"/>
      <c r="C5" s="183"/>
      <c r="D5" s="188"/>
      <c r="E5" s="188"/>
      <c r="F5" s="188"/>
      <c r="G5" s="188"/>
      <c r="H5" s="188"/>
      <c r="I5" s="197"/>
      <c r="J5" s="183"/>
      <c r="K5" s="188"/>
      <c r="L5" s="188"/>
      <c r="M5" s="188"/>
      <c r="N5" s="604"/>
    </row>
    <row r="6" spans="1:14">
      <c r="A6" s="191"/>
      <c r="B6" s="183"/>
      <c r="C6" s="195"/>
      <c r="D6" s="202"/>
      <c r="E6" s="202"/>
      <c r="F6" s="202"/>
      <c r="G6" s="202"/>
      <c r="H6" s="202"/>
      <c r="I6" s="195"/>
      <c r="J6" s="195"/>
      <c r="K6" s="202"/>
      <c r="L6" s="202"/>
      <c r="M6" s="202"/>
      <c r="N6" s="203"/>
    </row>
    <row r="7" spans="1:14">
      <c r="A7" s="192"/>
      <c r="B7" s="204"/>
      <c r="C7" s="198"/>
      <c r="D7" s="205"/>
      <c r="E7" s="205"/>
      <c r="F7" s="205"/>
      <c r="G7" s="205"/>
      <c r="H7" s="205"/>
      <c r="I7" s="198"/>
      <c r="J7" s="198"/>
      <c r="K7" s="205"/>
      <c r="L7" s="205"/>
      <c r="M7" s="205"/>
      <c r="N7" s="206"/>
    </row>
    <row r="8" spans="1:14">
      <c r="A8" s="192"/>
      <c r="B8" s="183"/>
      <c r="C8" s="195"/>
      <c r="D8" s="202"/>
      <c r="E8" s="202"/>
      <c r="F8" s="202"/>
      <c r="G8" s="202"/>
      <c r="H8" s="202"/>
      <c r="I8" s="195"/>
      <c r="J8" s="195"/>
      <c r="K8" s="202"/>
      <c r="L8" s="202"/>
      <c r="M8" s="202"/>
      <c r="N8" s="203"/>
    </row>
    <row r="9" spans="1:14">
      <c r="A9" s="192"/>
      <c r="B9" s="204"/>
      <c r="C9" s="198"/>
      <c r="D9" s="205"/>
      <c r="E9" s="205"/>
      <c r="F9" s="205"/>
      <c r="G9" s="205"/>
      <c r="H9" s="205"/>
      <c r="I9" s="198"/>
      <c r="J9" s="198"/>
      <c r="K9" s="205"/>
      <c r="L9" s="205"/>
      <c r="M9" s="205"/>
      <c r="N9" s="206"/>
    </row>
    <row r="10" spans="1:14">
      <c r="A10" s="192"/>
      <c r="B10" s="183"/>
      <c r="C10" s="195"/>
      <c r="D10" s="202"/>
      <c r="E10" s="202"/>
      <c r="F10" s="202"/>
      <c r="G10" s="202"/>
      <c r="H10" s="202"/>
      <c r="I10" s="195"/>
      <c r="J10" s="195"/>
      <c r="K10" s="202"/>
      <c r="L10" s="202"/>
      <c r="M10" s="202"/>
      <c r="N10" s="203"/>
    </row>
    <row r="11" spans="1:14">
      <c r="A11" s="192"/>
      <c r="B11" s="204"/>
      <c r="C11" s="198"/>
      <c r="D11" s="205"/>
      <c r="E11" s="205"/>
      <c r="F11" s="205"/>
      <c r="G11" s="205"/>
      <c r="H11" s="205"/>
      <c r="I11" s="198"/>
      <c r="J11" s="198"/>
      <c r="K11" s="205"/>
      <c r="L11" s="205"/>
      <c r="M11" s="205"/>
      <c r="N11" s="206"/>
    </row>
    <row r="12" spans="1:14">
      <c r="A12" s="192"/>
      <c r="B12" s="183"/>
      <c r="C12" s="195"/>
      <c r="D12" s="202"/>
      <c r="E12" s="202"/>
      <c r="F12" s="202"/>
      <c r="G12" s="202"/>
      <c r="H12" s="202"/>
      <c r="I12" s="195"/>
      <c r="J12" s="195"/>
      <c r="K12" s="202"/>
      <c r="L12" s="202"/>
      <c r="M12" s="202"/>
      <c r="N12" s="203"/>
    </row>
    <row r="13" spans="1:14">
      <c r="A13" s="192"/>
      <c r="B13" s="204"/>
      <c r="C13" s="198"/>
      <c r="D13" s="205"/>
      <c r="E13" s="205"/>
      <c r="F13" s="205"/>
      <c r="G13" s="205"/>
      <c r="H13" s="205"/>
      <c r="I13" s="198"/>
      <c r="J13" s="198"/>
      <c r="K13" s="205"/>
      <c r="L13" s="205"/>
      <c r="M13" s="205"/>
      <c r="N13" s="206"/>
    </row>
    <row r="14" spans="1:14">
      <c r="A14" s="192"/>
      <c r="B14" s="183"/>
      <c r="C14" s="195"/>
      <c r="D14" s="202"/>
      <c r="E14" s="202"/>
      <c r="F14" s="202"/>
      <c r="G14" s="202"/>
      <c r="H14" s="202"/>
      <c r="I14" s="195"/>
      <c r="J14" s="195"/>
      <c r="K14" s="202"/>
      <c r="L14" s="202"/>
      <c r="M14" s="202"/>
      <c r="N14" s="203"/>
    </row>
    <row r="15" spans="1:14">
      <c r="A15" s="192"/>
      <c r="B15" s="204"/>
      <c r="C15" s="198"/>
      <c r="D15" s="205"/>
      <c r="E15" s="205"/>
      <c r="F15" s="205"/>
      <c r="G15" s="205"/>
      <c r="H15" s="205"/>
      <c r="I15" s="198"/>
      <c r="J15" s="198"/>
      <c r="K15" s="205"/>
      <c r="L15" s="205"/>
      <c r="M15" s="205"/>
      <c r="N15" s="206"/>
    </row>
    <row r="16" spans="1:14">
      <c r="A16" s="192"/>
      <c r="B16" s="183"/>
      <c r="C16" s="195"/>
      <c r="D16" s="202"/>
      <c r="E16" s="202"/>
      <c r="F16" s="202"/>
      <c r="G16" s="202"/>
      <c r="H16" s="202"/>
      <c r="I16" s="195"/>
      <c r="J16" s="195"/>
      <c r="K16" s="202"/>
      <c r="L16" s="202"/>
      <c r="M16" s="202"/>
      <c r="N16" s="203"/>
    </row>
    <row r="17" spans="1:14">
      <c r="A17" s="192"/>
      <c r="B17" s="204"/>
      <c r="C17" s="198"/>
      <c r="D17" s="205"/>
      <c r="E17" s="205"/>
      <c r="F17" s="205"/>
      <c r="G17" s="205"/>
      <c r="H17" s="205"/>
      <c r="I17" s="198"/>
      <c r="J17" s="198"/>
      <c r="K17" s="205"/>
      <c r="L17" s="205"/>
      <c r="M17" s="205"/>
      <c r="N17" s="206"/>
    </row>
    <row r="18" spans="1:14">
      <c r="A18" s="192"/>
      <c r="B18" s="183"/>
      <c r="C18" s="195"/>
      <c r="D18" s="202"/>
      <c r="E18" s="202"/>
      <c r="F18" s="202"/>
      <c r="G18" s="202"/>
      <c r="H18" s="202"/>
      <c r="I18" s="195"/>
      <c r="J18" s="195"/>
      <c r="K18" s="202"/>
      <c r="L18" s="202"/>
      <c r="M18" s="202"/>
      <c r="N18" s="203"/>
    </row>
    <row r="19" spans="1:14">
      <c r="A19" s="192"/>
      <c r="B19" s="204"/>
      <c r="C19" s="198"/>
      <c r="D19" s="205"/>
      <c r="E19" s="205"/>
      <c r="F19" s="205"/>
      <c r="G19" s="205"/>
      <c r="H19" s="205"/>
      <c r="I19" s="198"/>
      <c r="J19" s="198"/>
      <c r="K19" s="205"/>
      <c r="L19" s="205"/>
      <c r="M19" s="205"/>
      <c r="N19" s="206"/>
    </row>
    <row r="20" spans="1:14">
      <c r="A20" s="192"/>
      <c r="B20" s="183"/>
      <c r="C20" s="195"/>
      <c r="D20" s="202"/>
      <c r="E20" s="202"/>
      <c r="F20" s="202"/>
      <c r="G20" s="202"/>
      <c r="H20" s="202"/>
      <c r="I20" s="195"/>
      <c r="J20" s="195"/>
      <c r="K20" s="202"/>
      <c r="L20" s="202"/>
      <c r="M20" s="202"/>
      <c r="N20" s="203"/>
    </row>
    <row r="21" spans="1:14">
      <c r="A21" s="192"/>
      <c r="B21" s="204"/>
      <c r="C21" s="198"/>
      <c r="D21" s="205"/>
      <c r="E21" s="205"/>
      <c r="F21" s="205"/>
      <c r="G21" s="205"/>
      <c r="H21" s="205"/>
      <c r="I21" s="198"/>
      <c r="J21" s="198"/>
      <c r="K21" s="205"/>
      <c r="L21" s="205"/>
      <c r="M21" s="205"/>
      <c r="N21" s="206"/>
    </row>
    <row r="22" spans="1:14">
      <c r="A22" s="192"/>
      <c r="B22" s="183"/>
      <c r="C22" s="195"/>
      <c r="D22" s="202"/>
      <c r="E22" s="202"/>
      <c r="F22" s="202"/>
      <c r="G22" s="202"/>
      <c r="H22" s="202"/>
      <c r="I22" s="195"/>
      <c r="J22" s="195"/>
      <c r="K22" s="202"/>
      <c r="L22" s="202"/>
      <c r="M22" s="202"/>
      <c r="N22" s="203"/>
    </row>
    <row r="23" spans="1:14">
      <c r="A23" s="192"/>
      <c r="B23" s="204"/>
      <c r="C23" s="198"/>
      <c r="D23" s="205"/>
      <c r="E23" s="205"/>
      <c r="F23" s="205"/>
      <c r="G23" s="205"/>
      <c r="H23" s="205"/>
      <c r="I23" s="198"/>
      <c r="J23" s="198"/>
      <c r="K23" s="205"/>
      <c r="L23" s="205"/>
      <c r="M23" s="205"/>
      <c r="N23" s="206"/>
    </row>
    <row r="24" spans="1:14">
      <c r="A24" s="192"/>
      <c r="B24" s="183"/>
      <c r="C24" s="195"/>
      <c r="D24" s="202"/>
      <c r="E24" s="202"/>
      <c r="F24" s="202"/>
      <c r="G24" s="202"/>
      <c r="H24" s="202"/>
      <c r="I24" s="195"/>
      <c r="J24" s="195"/>
      <c r="K24" s="202"/>
      <c r="L24" s="202"/>
      <c r="M24" s="202"/>
      <c r="N24" s="203"/>
    </row>
    <row r="25" spans="1:14">
      <c r="A25" s="192"/>
      <c r="B25" s="204"/>
      <c r="C25" s="198"/>
      <c r="D25" s="205"/>
      <c r="E25" s="205"/>
      <c r="F25" s="205"/>
      <c r="G25" s="205"/>
      <c r="H25" s="205"/>
      <c r="I25" s="198"/>
      <c r="J25" s="198"/>
      <c r="K25" s="205"/>
      <c r="L25" s="205"/>
      <c r="M25" s="205"/>
      <c r="N25" s="206"/>
    </row>
    <row r="26" spans="1:14">
      <c r="A26" s="192"/>
      <c r="B26" s="183"/>
      <c r="C26" s="195"/>
      <c r="D26" s="202"/>
      <c r="E26" s="202"/>
      <c r="F26" s="202"/>
      <c r="G26" s="202"/>
      <c r="H26" s="202"/>
      <c r="I26" s="195"/>
      <c r="J26" s="195"/>
      <c r="K26" s="202"/>
      <c r="L26" s="202"/>
      <c r="M26" s="202"/>
      <c r="N26" s="203"/>
    </row>
    <row r="27" spans="1:14">
      <c r="A27" s="192"/>
      <c r="B27" s="204"/>
      <c r="C27" s="198"/>
      <c r="D27" s="205"/>
      <c r="E27" s="205"/>
      <c r="F27" s="205"/>
      <c r="G27" s="205"/>
      <c r="H27" s="205"/>
      <c r="I27" s="198"/>
      <c r="J27" s="198"/>
      <c r="K27" s="205"/>
      <c r="L27" s="205"/>
      <c r="M27" s="205"/>
      <c r="N27" s="206"/>
    </row>
    <row r="28" spans="1:14">
      <c r="A28" s="192"/>
      <c r="B28" s="183"/>
      <c r="C28" s="195"/>
      <c r="D28" s="202"/>
      <c r="E28" s="202"/>
      <c r="F28" s="202"/>
      <c r="G28" s="202"/>
      <c r="H28" s="202"/>
      <c r="I28" s="195"/>
      <c r="J28" s="195"/>
      <c r="K28" s="202"/>
      <c r="L28" s="202"/>
      <c r="M28" s="202"/>
      <c r="N28" s="203"/>
    </row>
    <row r="29" spans="1:14">
      <c r="A29" s="192"/>
      <c r="B29" s="204"/>
      <c r="C29" s="198"/>
      <c r="D29" s="205"/>
      <c r="E29" s="205"/>
      <c r="F29" s="205"/>
      <c r="G29" s="205"/>
      <c r="H29" s="205"/>
      <c r="I29" s="198"/>
      <c r="J29" s="198"/>
      <c r="K29" s="205"/>
      <c r="L29" s="205"/>
      <c r="M29" s="205"/>
      <c r="N29" s="206"/>
    </row>
    <row r="30" spans="1:14">
      <c r="A30" s="192"/>
      <c r="B30" s="183"/>
      <c r="C30" s="195"/>
      <c r="D30" s="202"/>
      <c r="E30" s="202"/>
      <c r="F30" s="202"/>
      <c r="G30" s="202"/>
      <c r="H30" s="202"/>
      <c r="I30" s="195"/>
      <c r="J30" s="195"/>
      <c r="K30" s="202"/>
      <c r="L30" s="202"/>
      <c r="M30" s="202"/>
      <c r="N30" s="203"/>
    </row>
    <row r="31" spans="1:14">
      <c r="A31" s="192"/>
      <c r="B31" s="204"/>
      <c r="C31" s="198"/>
      <c r="D31" s="205"/>
      <c r="E31" s="205"/>
      <c r="F31" s="205"/>
      <c r="G31" s="205"/>
      <c r="H31" s="205"/>
      <c r="I31" s="198"/>
      <c r="J31" s="198"/>
      <c r="K31" s="205"/>
      <c r="L31" s="205"/>
      <c r="M31" s="205"/>
      <c r="N31" s="206"/>
    </row>
    <row r="32" spans="1:14">
      <c r="A32" s="192"/>
      <c r="B32" s="183"/>
      <c r="C32" s="195"/>
      <c r="D32" s="202"/>
      <c r="E32" s="202"/>
      <c r="F32" s="202"/>
      <c r="G32" s="202"/>
      <c r="H32" s="202"/>
      <c r="I32" s="195"/>
      <c r="J32" s="195"/>
      <c r="K32" s="202"/>
      <c r="L32" s="202"/>
      <c r="M32" s="202"/>
      <c r="N32" s="203"/>
    </row>
    <row r="33" spans="1:14">
      <c r="A33" s="192"/>
      <c r="B33" s="204"/>
      <c r="C33" s="198"/>
      <c r="D33" s="205"/>
      <c r="E33" s="205"/>
      <c r="F33" s="205"/>
      <c r="G33" s="205"/>
      <c r="H33" s="205"/>
      <c r="I33" s="198"/>
      <c r="J33" s="198"/>
      <c r="K33" s="205"/>
      <c r="L33" s="205"/>
      <c r="M33" s="205"/>
      <c r="N33" s="206"/>
    </row>
    <row r="34" spans="1:14">
      <c r="A34" s="192"/>
      <c r="B34" s="183"/>
      <c r="C34" s="195"/>
      <c r="D34" s="202"/>
      <c r="E34" s="202"/>
      <c r="F34" s="202"/>
      <c r="G34" s="202"/>
      <c r="H34" s="202"/>
      <c r="I34" s="195"/>
      <c r="J34" s="195"/>
      <c r="K34" s="202"/>
      <c r="L34" s="202"/>
      <c r="M34" s="202"/>
      <c r="N34" s="203"/>
    </row>
    <row r="35" spans="1:14">
      <c r="A35" s="192"/>
      <c r="B35" s="204"/>
      <c r="C35" s="198"/>
      <c r="D35" s="205"/>
      <c r="E35" s="205"/>
      <c r="F35" s="205"/>
      <c r="G35" s="205"/>
      <c r="H35" s="205"/>
      <c r="I35" s="198"/>
      <c r="J35" s="198"/>
      <c r="K35" s="205"/>
      <c r="L35" s="205"/>
      <c r="M35" s="205"/>
      <c r="N35" s="206"/>
    </row>
    <row r="36" spans="1:14">
      <c r="A36" s="192"/>
      <c r="B36" s="183"/>
      <c r="C36" s="195"/>
      <c r="D36" s="202"/>
      <c r="E36" s="202"/>
      <c r="F36" s="202"/>
      <c r="G36" s="202"/>
      <c r="H36" s="202"/>
      <c r="I36" s="195"/>
      <c r="J36" s="195"/>
      <c r="K36" s="202"/>
      <c r="L36" s="202"/>
      <c r="M36" s="202"/>
      <c r="N36" s="203"/>
    </row>
    <row r="37" spans="1:14">
      <c r="A37" s="192"/>
      <c r="B37" s="204"/>
      <c r="C37" s="198"/>
      <c r="D37" s="205"/>
      <c r="E37" s="205"/>
      <c r="F37" s="205"/>
      <c r="G37" s="205"/>
      <c r="H37" s="205"/>
      <c r="I37" s="198"/>
      <c r="J37" s="198"/>
      <c r="K37" s="205"/>
      <c r="L37" s="205"/>
      <c r="M37" s="205"/>
      <c r="N37" s="206"/>
    </row>
    <row r="38" spans="1:14">
      <c r="A38" s="191"/>
      <c r="B38" s="183"/>
      <c r="C38" s="195"/>
      <c r="D38" s="202"/>
      <c r="E38" s="202"/>
      <c r="F38" s="202"/>
      <c r="G38" s="202"/>
      <c r="H38" s="202"/>
      <c r="I38" s="195"/>
      <c r="J38" s="195"/>
      <c r="K38" s="202"/>
      <c r="L38" s="202"/>
      <c r="M38" s="202"/>
      <c r="N38" s="203"/>
    </row>
    <row r="39" spans="1:14">
      <c r="A39" s="192"/>
      <c r="B39" s="204"/>
      <c r="C39" s="198"/>
      <c r="D39" s="205"/>
      <c r="E39" s="205"/>
      <c r="F39" s="205"/>
      <c r="G39" s="205"/>
      <c r="H39" s="205"/>
      <c r="I39" s="198"/>
      <c r="J39" s="198"/>
      <c r="K39" s="205"/>
      <c r="L39" s="205"/>
      <c r="M39" s="205"/>
      <c r="N39" s="206"/>
    </row>
    <row r="40" spans="1:14">
      <c r="A40" s="192"/>
      <c r="B40" s="183"/>
      <c r="C40" s="195"/>
      <c r="D40" s="202"/>
      <c r="E40" s="202"/>
      <c r="F40" s="202"/>
      <c r="G40" s="202"/>
      <c r="H40" s="202"/>
      <c r="I40" s="195"/>
      <c r="J40" s="195"/>
      <c r="K40" s="202"/>
      <c r="L40" s="202"/>
      <c r="M40" s="202"/>
      <c r="N40" s="203"/>
    </row>
    <row r="41" spans="1:14">
      <c r="A41" s="192"/>
      <c r="B41" s="204"/>
      <c r="C41" s="198"/>
      <c r="D41" s="205"/>
      <c r="E41" s="205"/>
      <c r="F41" s="205"/>
      <c r="G41" s="205"/>
      <c r="H41" s="205"/>
      <c r="I41" s="198"/>
      <c r="J41" s="198"/>
      <c r="K41" s="205"/>
      <c r="L41" s="205"/>
      <c r="M41" s="205"/>
      <c r="N41" s="206"/>
    </row>
    <row r="42" spans="1:14">
      <c r="A42" s="192"/>
      <c r="B42" s="183"/>
      <c r="C42" s="195"/>
      <c r="D42" s="202"/>
      <c r="E42" s="202"/>
      <c r="F42" s="202"/>
      <c r="G42" s="202"/>
      <c r="H42" s="202"/>
      <c r="I42" s="195"/>
      <c r="J42" s="195"/>
      <c r="K42" s="202"/>
      <c r="L42" s="202"/>
      <c r="M42" s="202"/>
      <c r="N42" s="203"/>
    </row>
    <row r="43" spans="1:14">
      <c r="A43" s="192"/>
      <c r="B43" s="204"/>
      <c r="C43" s="198"/>
      <c r="D43" s="205"/>
      <c r="E43" s="205"/>
      <c r="F43" s="205"/>
      <c r="G43" s="205"/>
      <c r="H43" s="205"/>
      <c r="I43" s="198"/>
      <c r="J43" s="198"/>
      <c r="K43" s="205"/>
      <c r="L43" s="205"/>
      <c r="M43" s="205"/>
      <c r="N43" s="206"/>
    </row>
    <row r="44" spans="1:14">
      <c r="A44" s="192"/>
      <c r="B44" s="183"/>
      <c r="C44" s="195"/>
      <c r="D44" s="202"/>
      <c r="E44" s="202"/>
      <c r="F44" s="202"/>
      <c r="G44" s="202"/>
      <c r="H44" s="202"/>
      <c r="I44" s="195"/>
      <c r="J44" s="195"/>
      <c r="K44" s="202"/>
      <c r="L44" s="202"/>
      <c r="M44" s="202"/>
      <c r="N44" s="203"/>
    </row>
    <row r="45" spans="1:14">
      <c r="A45" s="192"/>
      <c r="B45" s="204"/>
      <c r="C45" s="198"/>
      <c r="D45" s="205"/>
      <c r="E45" s="205"/>
      <c r="F45" s="205"/>
      <c r="G45" s="205"/>
      <c r="H45" s="205"/>
      <c r="I45" s="198"/>
      <c r="J45" s="198"/>
      <c r="K45" s="205"/>
      <c r="L45" s="205"/>
      <c r="M45" s="205"/>
      <c r="N45" s="206"/>
    </row>
    <row r="46" spans="1:14">
      <c r="A46" s="192"/>
      <c r="B46" s="183"/>
      <c r="C46" s="195"/>
      <c r="D46" s="202"/>
      <c r="E46" s="202"/>
      <c r="F46" s="202"/>
      <c r="G46" s="202"/>
      <c r="H46" s="202"/>
      <c r="I46" s="195"/>
      <c r="J46" s="195"/>
      <c r="K46" s="202"/>
      <c r="L46" s="202"/>
      <c r="M46" s="202"/>
      <c r="N46" s="203"/>
    </row>
    <row r="47" spans="1:14">
      <c r="A47" s="192"/>
      <c r="B47" s="204"/>
      <c r="C47" s="198"/>
      <c r="D47" s="205"/>
      <c r="E47" s="205"/>
      <c r="F47" s="205"/>
      <c r="G47" s="205"/>
      <c r="H47" s="205"/>
      <c r="I47" s="198"/>
      <c r="J47" s="198"/>
      <c r="K47" s="205"/>
      <c r="L47" s="205"/>
      <c r="M47" s="205"/>
      <c r="N47" s="206"/>
    </row>
    <row r="48" spans="1:14">
      <c r="A48" s="192"/>
      <c r="B48" s="183"/>
      <c r="C48" s="195"/>
      <c r="D48" s="202"/>
      <c r="E48" s="202"/>
      <c r="F48" s="202"/>
      <c r="G48" s="202"/>
      <c r="H48" s="202"/>
      <c r="I48" s="195"/>
      <c r="J48" s="195"/>
      <c r="K48" s="202"/>
      <c r="L48" s="202"/>
      <c r="M48" s="202"/>
      <c r="N48" s="203"/>
    </row>
    <row r="49" spans="1:14">
      <c r="A49" s="192"/>
      <c r="B49" s="204"/>
      <c r="C49" s="198"/>
      <c r="D49" s="205"/>
      <c r="E49" s="205"/>
      <c r="F49" s="205"/>
      <c r="G49" s="205"/>
      <c r="H49" s="205"/>
      <c r="I49" s="198"/>
      <c r="J49" s="198"/>
      <c r="K49" s="205"/>
      <c r="L49" s="205"/>
      <c r="M49" s="205"/>
      <c r="N49" s="206"/>
    </row>
    <row r="50" spans="1:14">
      <c r="A50" s="192"/>
      <c r="B50" s="183"/>
      <c r="C50" s="195"/>
      <c r="D50" s="202"/>
      <c r="E50" s="202"/>
      <c r="F50" s="202"/>
      <c r="G50" s="202"/>
      <c r="H50" s="202"/>
      <c r="I50" s="195"/>
      <c r="J50" s="195"/>
      <c r="K50" s="202"/>
      <c r="L50" s="202"/>
      <c r="M50" s="202"/>
      <c r="N50" s="203"/>
    </row>
    <row r="51" spans="1:14">
      <c r="A51" s="192"/>
      <c r="B51" s="204"/>
      <c r="C51" s="198"/>
      <c r="D51" s="205"/>
      <c r="E51" s="205"/>
      <c r="F51" s="205"/>
      <c r="G51" s="205"/>
      <c r="H51" s="205"/>
      <c r="I51" s="198"/>
      <c r="J51" s="198"/>
      <c r="K51" s="205"/>
      <c r="L51" s="205"/>
      <c r="M51" s="205"/>
      <c r="N51" s="206"/>
    </row>
    <row r="52" spans="1:14">
      <c r="A52" s="192"/>
      <c r="B52" s="183"/>
      <c r="C52" s="195"/>
      <c r="D52" s="202"/>
      <c r="E52" s="202"/>
      <c r="F52" s="202"/>
      <c r="G52" s="202"/>
      <c r="H52" s="202"/>
      <c r="I52" s="195"/>
      <c r="J52" s="195"/>
      <c r="K52" s="202"/>
      <c r="L52" s="202"/>
      <c r="M52" s="202"/>
      <c r="N52" s="203"/>
    </row>
    <row r="53" spans="1:14">
      <c r="A53" s="192"/>
      <c r="B53" s="204"/>
      <c r="C53" s="198"/>
      <c r="D53" s="205"/>
      <c r="E53" s="205"/>
      <c r="F53" s="205"/>
      <c r="G53" s="205"/>
      <c r="H53" s="205"/>
      <c r="I53" s="198"/>
      <c r="J53" s="198"/>
      <c r="K53" s="205"/>
      <c r="L53" s="205"/>
      <c r="M53" s="205"/>
      <c r="N53" s="206"/>
    </row>
    <row r="54" spans="1:14">
      <c r="A54" s="192"/>
      <c r="B54" s="183"/>
      <c r="C54" s="195"/>
      <c r="D54" s="202"/>
      <c r="E54" s="202"/>
      <c r="F54" s="202"/>
      <c r="G54" s="202"/>
      <c r="H54" s="202"/>
      <c r="I54" s="195"/>
      <c r="J54" s="195"/>
      <c r="K54" s="202"/>
      <c r="L54" s="202"/>
      <c r="M54" s="202"/>
      <c r="N54" s="203"/>
    </row>
    <row r="55" spans="1:14">
      <c r="A55" s="192"/>
      <c r="B55" s="204"/>
      <c r="C55" s="198"/>
      <c r="D55" s="205"/>
      <c r="E55" s="205"/>
      <c r="F55" s="205"/>
      <c r="G55" s="205"/>
      <c r="H55" s="205"/>
      <c r="I55" s="198"/>
      <c r="J55" s="198"/>
      <c r="K55" s="205"/>
      <c r="L55" s="205"/>
      <c r="M55" s="205"/>
      <c r="N55" s="206"/>
    </row>
    <row r="56" spans="1:14">
      <c r="A56" s="192"/>
      <c r="B56" s="183"/>
      <c r="C56" s="195"/>
      <c r="D56" s="202"/>
      <c r="E56" s="202"/>
      <c r="F56" s="202"/>
      <c r="G56" s="202"/>
      <c r="H56" s="202"/>
      <c r="I56" s="195"/>
      <c r="J56" s="195"/>
      <c r="K56" s="202"/>
      <c r="L56" s="202"/>
      <c r="M56" s="202"/>
      <c r="N56" s="203"/>
    </row>
    <row r="57" spans="1:14">
      <c r="A57" s="192"/>
      <c r="B57" s="204"/>
      <c r="C57" s="198"/>
      <c r="D57" s="205"/>
      <c r="E57" s="205"/>
      <c r="F57" s="205"/>
      <c r="G57" s="205"/>
      <c r="H57" s="205"/>
      <c r="I57" s="198"/>
      <c r="J57" s="198"/>
      <c r="K57" s="205"/>
      <c r="L57" s="205"/>
      <c r="M57" s="205"/>
      <c r="N57" s="206"/>
    </row>
    <row r="58" spans="1:14">
      <c r="A58" s="192"/>
      <c r="B58" s="183"/>
      <c r="C58" s="195"/>
      <c r="D58" s="202"/>
      <c r="E58" s="202"/>
      <c r="F58" s="202"/>
      <c r="G58" s="202"/>
      <c r="H58" s="202"/>
      <c r="I58" s="195"/>
      <c r="J58" s="195"/>
      <c r="K58" s="202"/>
      <c r="L58" s="202"/>
      <c r="M58" s="202"/>
      <c r="N58" s="203"/>
    </row>
    <row r="59" spans="1:14">
      <c r="A59" s="192"/>
      <c r="B59" s="204"/>
      <c r="C59" s="198"/>
      <c r="D59" s="205"/>
      <c r="E59" s="205"/>
      <c r="F59" s="205"/>
      <c r="G59" s="205"/>
      <c r="H59" s="205"/>
      <c r="I59" s="198"/>
      <c r="J59" s="198"/>
      <c r="K59" s="205"/>
      <c r="L59" s="205"/>
      <c r="M59" s="205"/>
      <c r="N59" s="206"/>
    </row>
    <row r="60" spans="1:14">
      <c r="A60" s="192"/>
      <c r="B60" s="183"/>
      <c r="C60" s="195"/>
      <c r="D60" s="202"/>
      <c r="E60" s="202"/>
      <c r="F60" s="202"/>
      <c r="G60" s="202"/>
      <c r="H60" s="202"/>
      <c r="I60" s="195"/>
      <c r="J60" s="195"/>
      <c r="K60" s="202"/>
      <c r="L60" s="202"/>
      <c r="M60" s="202"/>
      <c r="N60" s="203"/>
    </row>
    <row r="61" spans="1:14">
      <c r="A61" s="192"/>
      <c r="B61" s="204"/>
      <c r="C61" s="198"/>
      <c r="D61" s="205"/>
      <c r="E61" s="205"/>
      <c r="F61" s="205"/>
      <c r="G61" s="205"/>
      <c r="H61" s="205"/>
      <c r="I61" s="198"/>
      <c r="J61" s="198"/>
      <c r="K61" s="205"/>
      <c r="L61" s="205"/>
      <c r="M61" s="205"/>
      <c r="N61" s="206"/>
    </row>
    <row r="62" spans="1:14">
      <c r="A62" s="192"/>
      <c r="B62" s="183"/>
      <c r="C62" s="195"/>
      <c r="D62" s="202"/>
      <c r="E62" s="202"/>
      <c r="F62" s="202"/>
      <c r="G62" s="202"/>
      <c r="H62" s="202"/>
      <c r="I62" s="195"/>
      <c r="J62" s="195"/>
      <c r="K62" s="202"/>
      <c r="L62" s="202"/>
      <c r="M62" s="202"/>
      <c r="N62" s="203"/>
    </row>
    <row r="63" spans="1:14">
      <c r="A63" s="192"/>
      <c r="B63" s="204"/>
      <c r="C63" s="198"/>
      <c r="D63" s="205"/>
      <c r="E63" s="205"/>
      <c r="F63" s="205"/>
      <c r="G63" s="205"/>
      <c r="H63" s="205"/>
      <c r="I63" s="198"/>
      <c r="J63" s="198"/>
      <c r="K63" s="205"/>
      <c r="L63" s="205"/>
      <c r="M63" s="205"/>
      <c r="N63" s="206"/>
    </row>
    <row r="64" spans="1:14">
      <c r="A64" s="192"/>
      <c r="B64" s="183"/>
      <c r="C64" s="195"/>
      <c r="D64" s="202"/>
      <c r="E64" s="202"/>
      <c r="F64" s="202"/>
      <c r="G64" s="202"/>
      <c r="H64" s="202"/>
      <c r="I64" s="195"/>
      <c r="J64" s="195"/>
      <c r="K64" s="202"/>
      <c r="L64" s="202"/>
      <c r="M64" s="202"/>
      <c r="N64" s="203"/>
    </row>
    <row r="65" spans="1:14">
      <c r="A65" s="192"/>
      <c r="B65" s="204"/>
      <c r="C65" s="198"/>
      <c r="D65" s="205"/>
      <c r="E65" s="205"/>
      <c r="F65" s="205"/>
      <c r="G65" s="205"/>
      <c r="H65" s="205"/>
      <c r="I65" s="198"/>
      <c r="J65" s="198"/>
      <c r="K65" s="205"/>
      <c r="L65" s="205"/>
      <c r="M65" s="205"/>
      <c r="N65" s="206"/>
    </row>
    <row r="66" spans="1:14">
      <c r="A66" s="192"/>
      <c r="B66" s="183"/>
      <c r="C66" s="195"/>
      <c r="D66" s="202"/>
      <c r="E66" s="202"/>
      <c r="F66" s="202"/>
      <c r="G66" s="202"/>
      <c r="H66" s="202"/>
      <c r="I66" s="195"/>
      <c r="J66" s="195"/>
      <c r="K66" s="202"/>
      <c r="L66" s="202"/>
      <c r="M66" s="202"/>
      <c r="N66" s="203"/>
    </row>
    <row r="67" spans="1:14">
      <c r="A67" s="192"/>
      <c r="B67" s="204"/>
      <c r="C67" s="198"/>
      <c r="D67" s="205"/>
      <c r="E67" s="205"/>
      <c r="F67" s="205"/>
      <c r="G67" s="205"/>
      <c r="H67" s="205"/>
      <c r="I67" s="198"/>
      <c r="J67" s="198"/>
      <c r="K67" s="205"/>
      <c r="L67" s="205"/>
      <c r="M67" s="205"/>
      <c r="N67" s="206"/>
    </row>
    <row r="68" spans="1:14">
      <c r="A68" s="192"/>
      <c r="B68" s="183"/>
      <c r="C68" s="195"/>
      <c r="D68" s="202"/>
      <c r="E68" s="202"/>
      <c r="F68" s="202"/>
      <c r="G68" s="202"/>
      <c r="H68" s="202"/>
      <c r="I68" s="195"/>
      <c r="J68" s="195"/>
      <c r="K68" s="202"/>
      <c r="L68" s="202"/>
      <c r="M68" s="202"/>
      <c r="N68" s="203"/>
    </row>
    <row r="69" spans="1:14">
      <c r="A69" s="192"/>
      <c r="B69" s="204"/>
      <c r="C69" s="198"/>
      <c r="D69" s="205"/>
      <c r="E69" s="205"/>
      <c r="F69" s="205"/>
      <c r="G69" s="205"/>
      <c r="H69" s="205"/>
      <c r="I69" s="198"/>
      <c r="J69" s="198"/>
      <c r="K69" s="205"/>
      <c r="L69" s="205"/>
      <c r="M69" s="205"/>
      <c r="N69" s="206"/>
    </row>
    <row r="70" spans="1:14">
      <c r="A70" s="191"/>
      <c r="B70" s="183"/>
      <c r="C70" s="195"/>
      <c r="D70" s="202"/>
      <c r="E70" s="202"/>
      <c r="F70" s="202"/>
      <c r="G70" s="202"/>
      <c r="H70" s="202"/>
      <c r="I70" s="195"/>
      <c r="J70" s="195"/>
      <c r="K70" s="202"/>
      <c r="L70" s="202"/>
      <c r="M70" s="202"/>
      <c r="N70" s="203"/>
    </row>
    <row r="71" spans="1:14">
      <c r="A71" s="192"/>
      <c r="B71" s="204"/>
      <c r="C71" s="198"/>
      <c r="D71" s="205"/>
      <c r="E71" s="205"/>
      <c r="F71" s="205"/>
      <c r="G71" s="205"/>
      <c r="H71" s="205"/>
      <c r="I71" s="198"/>
      <c r="J71" s="198"/>
      <c r="K71" s="205"/>
      <c r="L71" s="205"/>
      <c r="M71" s="205"/>
      <c r="N71" s="206"/>
    </row>
    <row r="72" spans="1:14">
      <c r="A72" s="192"/>
      <c r="B72" s="183"/>
      <c r="C72" s="195"/>
      <c r="D72" s="202"/>
      <c r="E72" s="202"/>
      <c r="F72" s="202"/>
      <c r="G72" s="202"/>
      <c r="H72" s="202"/>
      <c r="I72" s="195"/>
      <c r="J72" s="195"/>
      <c r="K72" s="202"/>
      <c r="L72" s="202"/>
      <c r="M72" s="202"/>
      <c r="N72" s="203"/>
    </row>
    <row r="73" spans="1:14">
      <c r="A73" s="192"/>
      <c r="B73" s="204"/>
      <c r="C73" s="198"/>
      <c r="D73" s="205"/>
      <c r="E73" s="205"/>
      <c r="F73" s="205"/>
      <c r="G73" s="205"/>
      <c r="H73" s="205"/>
      <c r="I73" s="198"/>
      <c r="J73" s="198"/>
      <c r="K73" s="205"/>
      <c r="L73" s="205"/>
      <c r="M73" s="205"/>
      <c r="N73" s="206"/>
    </row>
    <row r="74" spans="1:14">
      <c r="A74" s="192"/>
      <c r="B74" s="183"/>
      <c r="C74" s="195"/>
      <c r="D74" s="202"/>
      <c r="E74" s="202"/>
      <c r="F74" s="202"/>
      <c r="G74" s="202"/>
      <c r="H74" s="202"/>
      <c r="I74" s="195"/>
      <c r="J74" s="195"/>
      <c r="K74" s="202"/>
      <c r="L74" s="202"/>
      <c r="M74" s="202"/>
      <c r="N74" s="203"/>
    </row>
    <row r="75" spans="1:14">
      <c r="A75" s="192"/>
      <c r="B75" s="204"/>
      <c r="C75" s="198"/>
      <c r="D75" s="205"/>
      <c r="E75" s="205"/>
      <c r="F75" s="205"/>
      <c r="G75" s="205"/>
      <c r="H75" s="205"/>
      <c r="I75" s="198"/>
      <c r="J75" s="198"/>
      <c r="K75" s="205"/>
      <c r="L75" s="205"/>
      <c r="M75" s="205"/>
      <c r="N75" s="206"/>
    </row>
    <row r="76" spans="1:14">
      <c r="A76" s="192"/>
      <c r="B76" s="183"/>
      <c r="C76" s="195"/>
      <c r="D76" s="202"/>
      <c r="E76" s="202"/>
      <c r="F76" s="202"/>
      <c r="G76" s="202"/>
      <c r="H76" s="202"/>
      <c r="I76" s="195"/>
      <c r="J76" s="195"/>
      <c r="K76" s="202"/>
      <c r="L76" s="202"/>
      <c r="M76" s="202"/>
      <c r="N76" s="203"/>
    </row>
    <row r="77" spans="1:14">
      <c r="A77" s="192"/>
      <c r="B77" s="204"/>
      <c r="C77" s="198"/>
      <c r="D77" s="205"/>
      <c r="E77" s="205"/>
      <c r="F77" s="205"/>
      <c r="G77" s="205"/>
      <c r="H77" s="205"/>
      <c r="I77" s="198"/>
      <c r="J77" s="198"/>
      <c r="K77" s="205"/>
      <c r="L77" s="205"/>
      <c r="M77" s="205"/>
      <c r="N77" s="206"/>
    </row>
    <row r="78" spans="1:14">
      <c r="A78" s="192"/>
      <c r="B78" s="183"/>
      <c r="C78" s="195"/>
      <c r="D78" s="202"/>
      <c r="E78" s="202"/>
      <c r="F78" s="202"/>
      <c r="G78" s="202"/>
      <c r="H78" s="202"/>
      <c r="I78" s="195"/>
      <c r="J78" s="195"/>
      <c r="K78" s="202"/>
      <c r="L78" s="202"/>
      <c r="M78" s="202"/>
      <c r="N78" s="203"/>
    </row>
    <row r="79" spans="1:14">
      <c r="A79" s="192"/>
      <c r="B79" s="204"/>
      <c r="C79" s="198"/>
      <c r="D79" s="205"/>
      <c r="E79" s="205"/>
      <c r="F79" s="205"/>
      <c r="G79" s="205"/>
      <c r="H79" s="205"/>
      <c r="I79" s="198"/>
      <c r="J79" s="198"/>
      <c r="K79" s="205"/>
      <c r="L79" s="205"/>
      <c r="M79" s="205"/>
      <c r="N79" s="206"/>
    </row>
    <row r="80" spans="1:14">
      <c r="A80" s="192"/>
      <c r="B80" s="183"/>
      <c r="C80" s="195"/>
      <c r="D80" s="202"/>
      <c r="E80" s="202"/>
      <c r="F80" s="202"/>
      <c r="G80" s="202"/>
      <c r="H80" s="202"/>
      <c r="I80" s="195"/>
      <c r="J80" s="195"/>
      <c r="K80" s="202"/>
      <c r="L80" s="202"/>
      <c r="M80" s="202"/>
      <c r="N80" s="203"/>
    </row>
    <row r="81" spans="1:14">
      <c r="A81" s="192"/>
      <c r="B81" s="204"/>
      <c r="C81" s="198"/>
      <c r="D81" s="205"/>
      <c r="E81" s="205"/>
      <c r="F81" s="205"/>
      <c r="G81" s="205"/>
      <c r="H81" s="205"/>
      <c r="I81" s="198"/>
      <c r="J81" s="198"/>
      <c r="K81" s="205"/>
      <c r="L81" s="205"/>
      <c r="M81" s="205"/>
      <c r="N81" s="206"/>
    </row>
    <row r="82" spans="1:14">
      <c r="A82" s="192"/>
      <c r="B82" s="183"/>
      <c r="C82" s="195"/>
      <c r="D82" s="202"/>
      <c r="E82" s="202"/>
      <c r="F82" s="202"/>
      <c r="G82" s="202"/>
      <c r="H82" s="202"/>
      <c r="I82" s="195"/>
      <c r="J82" s="195"/>
      <c r="K82" s="202"/>
      <c r="L82" s="202"/>
      <c r="M82" s="202"/>
      <c r="N82" s="203"/>
    </row>
    <row r="83" spans="1:14">
      <c r="A83" s="192"/>
      <c r="B83" s="204"/>
      <c r="C83" s="198"/>
      <c r="D83" s="205"/>
      <c r="E83" s="205"/>
      <c r="F83" s="205"/>
      <c r="G83" s="205"/>
      <c r="H83" s="205"/>
      <c r="I83" s="198"/>
      <c r="J83" s="198"/>
      <c r="K83" s="205"/>
      <c r="L83" s="205"/>
      <c r="M83" s="205"/>
      <c r="N83" s="206"/>
    </row>
    <row r="84" spans="1:14">
      <c r="A84" s="192"/>
      <c r="B84" s="183"/>
      <c r="C84" s="195"/>
      <c r="D84" s="202"/>
      <c r="E84" s="202"/>
      <c r="F84" s="202"/>
      <c r="G84" s="202"/>
      <c r="H84" s="202"/>
      <c r="I84" s="195"/>
      <c r="J84" s="195"/>
      <c r="K84" s="202"/>
      <c r="L84" s="202"/>
      <c r="M84" s="202"/>
      <c r="N84" s="203"/>
    </row>
    <row r="85" spans="1:14">
      <c r="A85" s="192"/>
      <c r="B85" s="204"/>
      <c r="C85" s="198"/>
      <c r="D85" s="205"/>
      <c r="E85" s="205"/>
      <c r="F85" s="205"/>
      <c r="G85" s="205"/>
      <c r="H85" s="205"/>
      <c r="I85" s="198"/>
      <c r="J85" s="198"/>
      <c r="K85" s="205"/>
      <c r="L85" s="205"/>
      <c r="M85" s="205"/>
      <c r="N85" s="206"/>
    </row>
    <row r="86" spans="1:14">
      <c r="A86" s="192"/>
      <c r="B86" s="183"/>
      <c r="C86" s="195"/>
      <c r="D86" s="202"/>
      <c r="E86" s="202"/>
      <c r="F86" s="202"/>
      <c r="G86" s="202"/>
      <c r="H86" s="202"/>
      <c r="I86" s="195"/>
      <c r="J86" s="195"/>
      <c r="K86" s="202"/>
      <c r="L86" s="202"/>
      <c r="M86" s="202"/>
      <c r="N86" s="203"/>
    </row>
    <row r="87" spans="1:14">
      <c r="A87" s="192"/>
      <c r="B87" s="204"/>
      <c r="C87" s="198"/>
      <c r="D87" s="205"/>
      <c r="E87" s="205"/>
      <c r="F87" s="205"/>
      <c r="G87" s="205"/>
      <c r="H87" s="205"/>
      <c r="I87" s="198"/>
      <c r="J87" s="198"/>
      <c r="K87" s="205"/>
      <c r="L87" s="205"/>
      <c r="M87" s="205"/>
      <c r="N87" s="206"/>
    </row>
    <row r="88" spans="1:14">
      <c r="A88" s="192"/>
      <c r="B88" s="183"/>
      <c r="C88" s="195"/>
      <c r="D88" s="202"/>
      <c r="E88" s="202"/>
      <c r="F88" s="202"/>
      <c r="G88" s="202"/>
      <c r="H88" s="202"/>
      <c r="I88" s="195"/>
      <c r="J88" s="195"/>
      <c r="K88" s="202"/>
      <c r="L88" s="202"/>
      <c r="M88" s="202"/>
      <c r="N88" s="203"/>
    </row>
    <row r="89" spans="1:14">
      <c r="A89" s="192"/>
      <c r="B89" s="204"/>
      <c r="C89" s="198"/>
      <c r="D89" s="205"/>
      <c r="E89" s="205"/>
      <c r="F89" s="205"/>
      <c r="G89" s="205"/>
      <c r="H89" s="205"/>
      <c r="I89" s="198"/>
      <c r="J89" s="198"/>
      <c r="K89" s="205"/>
      <c r="L89" s="205"/>
      <c r="M89" s="205"/>
      <c r="N89" s="206"/>
    </row>
    <row r="90" spans="1:14">
      <c r="A90" s="192"/>
      <c r="B90" s="183"/>
      <c r="C90" s="195"/>
      <c r="D90" s="202"/>
      <c r="E90" s="202"/>
      <c r="F90" s="202"/>
      <c r="G90" s="202"/>
      <c r="H90" s="202"/>
      <c r="I90" s="195"/>
      <c r="J90" s="195"/>
      <c r="K90" s="202"/>
      <c r="L90" s="202"/>
      <c r="M90" s="202"/>
      <c r="N90" s="203"/>
    </row>
    <row r="91" spans="1:14">
      <c r="A91" s="192"/>
      <c r="B91" s="204"/>
      <c r="C91" s="198"/>
      <c r="D91" s="205"/>
      <c r="E91" s="205"/>
      <c r="F91" s="205"/>
      <c r="G91" s="205"/>
      <c r="H91" s="205"/>
      <c r="I91" s="198"/>
      <c r="J91" s="198"/>
      <c r="K91" s="205"/>
      <c r="L91" s="205"/>
      <c r="M91" s="205"/>
      <c r="N91" s="206"/>
    </row>
    <row r="92" spans="1:14">
      <c r="A92" s="192"/>
      <c r="B92" s="183"/>
      <c r="C92" s="195"/>
      <c r="D92" s="202"/>
      <c r="E92" s="202"/>
      <c r="F92" s="202"/>
      <c r="G92" s="202"/>
      <c r="H92" s="202"/>
      <c r="I92" s="195"/>
      <c r="J92" s="195"/>
      <c r="K92" s="202"/>
      <c r="L92" s="202"/>
      <c r="M92" s="202"/>
      <c r="N92" s="203"/>
    </row>
    <row r="93" spans="1:14">
      <c r="A93" s="192"/>
      <c r="B93" s="204"/>
      <c r="C93" s="198"/>
      <c r="D93" s="205"/>
      <c r="E93" s="205"/>
      <c r="F93" s="205"/>
      <c r="G93" s="205"/>
      <c r="H93" s="205"/>
      <c r="I93" s="198"/>
      <c r="J93" s="198"/>
      <c r="K93" s="205"/>
      <c r="L93" s="205"/>
      <c r="M93" s="205"/>
      <c r="N93" s="206"/>
    </row>
    <row r="94" spans="1:14">
      <c r="A94" s="192"/>
      <c r="B94" s="183"/>
      <c r="C94" s="195"/>
      <c r="D94" s="202"/>
      <c r="E94" s="202"/>
      <c r="F94" s="202"/>
      <c r="G94" s="202"/>
      <c r="H94" s="202"/>
      <c r="I94" s="195"/>
      <c r="J94" s="195"/>
      <c r="K94" s="202"/>
      <c r="L94" s="202"/>
      <c r="M94" s="202"/>
      <c r="N94" s="203"/>
    </row>
    <row r="95" spans="1:14">
      <c r="A95" s="192"/>
      <c r="B95" s="204"/>
      <c r="C95" s="198"/>
      <c r="D95" s="205"/>
      <c r="E95" s="205"/>
      <c r="F95" s="205"/>
      <c r="G95" s="205"/>
      <c r="H95" s="205"/>
      <c r="I95" s="198"/>
      <c r="J95" s="198"/>
      <c r="K95" s="205"/>
      <c r="L95" s="205"/>
      <c r="M95" s="205"/>
      <c r="N95" s="206"/>
    </row>
    <row r="96" spans="1:14">
      <c r="A96" s="192"/>
      <c r="B96" s="183"/>
      <c r="C96" s="195"/>
      <c r="D96" s="202"/>
      <c r="E96" s="202"/>
      <c r="F96" s="202"/>
      <c r="G96" s="202"/>
      <c r="H96" s="202"/>
      <c r="I96" s="195"/>
      <c r="J96" s="195"/>
      <c r="K96" s="202"/>
      <c r="L96" s="202"/>
      <c r="M96" s="202"/>
      <c r="N96" s="203"/>
    </row>
    <row r="97" spans="1:14">
      <c r="A97" s="192"/>
      <c r="B97" s="204"/>
      <c r="C97" s="198"/>
      <c r="D97" s="205"/>
      <c r="E97" s="205"/>
      <c r="F97" s="205"/>
      <c r="G97" s="205"/>
      <c r="H97" s="205"/>
      <c r="I97" s="198"/>
      <c r="J97" s="198"/>
      <c r="K97" s="205"/>
      <c r="L97" s="205"/>
      <c r="M97" s="205"/>
      <c r="N97" s="206"/>
    </row>
    <row r="98" spans="1:14">
      <c r="A98" s="192"/>
      <c r="B98" s="183"/>
      <c r="C98" s="195"/>
      <c r="D98" s="202"/>
      <c r="E98" s="202"/>
      <c r="F98" s="202"/>
      <c r="G98" s="202"/>
      <c r="H98" s="202"/>
      <c r="I98" s="195"/>
      <c r="J98" s="195"/>
      <c r="K98" s="202"/>
      <c r="L98" s="202"/>
      <c r="M98" s="202"/>
      <c r="N98" s="203"/>
    </row>
    <row r="99" spans="1:14">
      <c r="A99" s="192"/>
      <c r="B99" s="204"/>
      <c r="C99" s="198"/>
      <c r="D99" s="205"/>
      <c r="E99" s="205"/>
      <c r="F99" s="205"/>
      <c r="G99" s="205"/>
      <c r="H99" s="205"/>
      <c r="I99" s="198"/>
      <c r="J99" s="198"/>
      <c r="K99" s="205"/>
      <c r="L99" s="205"/>
      <c r="M99" s="205"/>
      <c r="N99" s="206"/>
    </row>
    <row r="100" spans="1:14">
      <c r="A100" s="192"/>
      <c r="B100" s="183"/>
      <c r="C100" s="195"/>
      <c r="D100" s="202"/>
      <c r="E100" s="202"/>
      <c r="F100" s="202"/>
      <c r="G100" s="202"/>
      <c r="H100" s="202"/>
      <c r="I100" s="195"/>
      <c r="J100" s="195"/>
      <c r="K100" s="202"/>
      <c r="L100" s="202"/>
      <c r="M100" s="202"/>
      <c r="N100" s="203"/>
    </row>
    <row r="101" spans="1:14">
      <c r="A101" s="192"/>
      <c r="B101" s="204"/>
      <c r="C101" s="198"/>
      <c r="D101" s="205"/>
      <c r="E101" s="205"/>
      <c r="F101" s="205"/>
      <c r="G101" s="205"/>
      <c r="H101" s="205"/>
      <c r="I101" s="198"/>
      <c r="J101" s="198"/>
      <c r="K101" s="205"/>
      <c r="L101" s="205"/>
      <c r="M101" s="205"/>
      <c r="N101" s="206"/>
    </row>
    <row r="102" spans="1:14">
      <c r="A102" s="191"/>
      <c r="B102" s="183"/>
      <c r="C102" s="195"/>
      <c r="D102" s="202"/>
      <c r="E102" s="202"/>
      <c r="F102" s="202"/>
      <c r="G102" s="202"/>
      <c r="H102" s="202"/>
      <c r="I102" s="195"/>
      <c r="J102" s="195"/>
      <c r="K102" s="202"/>
      <c r="L102" s="202"/>
      <c r="M102" s="202"/>
      <c r="N102" s="203"/>
    </row>
    <row r="103" spans="1:14">
      <c r="A103" s="192"/>
      <c r="B103" s="204"/>
      <c r="C103" s="198"/>
      <c r="D103" s="205"/>
      <c r="E103" s="205"/>
      <c r="F103" s="205"/>
      <c r="G103" s="205"/>
      <c r="H103" s="205"/>
      <c r="I103" s="198"/>
      <c r="J103" s="198"/>
      <c r="K103" s="205"/>
      <c r="L103" s="205"/>
      <c r="M103" s="205"/>
      <c r="N103" s="206"/>
    </row>
    <row r="104" spans="1:14">
      <c r="A104" s="192"/>
      <c r="B104" s="183"/>
      <c r="C104" s="195"/>
      <c r="D104" s="202"/>
      <c r="E104" s="202"/>
      <c r="F104" s="202"/>
      <c r="G104" s="202"/>
      <c r="H104" s="202"/>
      <c r="I104" s="195"/>
      <c r="J104" s="195"/>
      <c r="K104" s="202"/>
      <c r="L104" s="202"/>
      <c r="M104" s="202"/>
      <c r="N104" s="203"/>
    </row>
    <row r="105" spans="1:14">
      <c r="A105" s="192"/>
      <c r="B105" s="204"/>
      <c r="C105" s="198"/>
      <c r="D105" s="205"/>
      <c r="E105" s="205"/>
      <c r="F105" s="205"/>
      <c r="G105" s="205"/>
      <c r="H105" s="205"/>
      <c r="I105" s="198"/>
      <c r="J105" s="198"/>
      <c r="K105" s="205"/>
      <c r="L105" s="205"/>
      <c r="M105" s="205"/>
      <c r="N105" s="206"/>
    </row>
    <row r="106" spans="1:14">
      <c r="A106" s="192"/>
      <c r="B106" s="183"/>
      <c r="C106" s="195"/>
      <c r="D106" s="202"/>
      <c r="E106" s="202"/>
      <c r="F106" s="202"/>
      <c r="G106" s="202"/>
      <c r="H106" s="202"/>
      <c r="I106" s="195"/>
      <c r="J106" s="195"/>
      <c r="K106" s="202"/>
      <c r="L106" s="202"/>
      <c r="M106" s="202"/>
      <c r="N106" s="203"/>
    </row>
    <row r="107" spans="1:14">
      <c r="A107" s="192"/>
      <c r="B107" s="204"/>
      <c r="C107" s="198"/>
      <c r="D107" s="205"/>
      <c r="E107" s="205"/>
      <c r="F107" s="205"/>
      <c r="G107" s="205"/>
      <c r="H107" s="205"/>
      <c r="I107" s="198"/>
      <c r="J107" s="198"/>
      <c r="K107" s="205"/>
      <c r="L107" s="205"/>
      <c r="M107" s="205"/>
      <c r="N107" s="206"/>
    </row>
    <row r="108" spans="1:14">
      <c r="A108" s="192"/>
      <c r="B108" s="183"/>
      <c r="C108" s="195"/>
      <c r="D108" s="202"/>
      <c r="E108" s="202"/>
      <c r="F108" s="202"/>
      <c r="G108" s="202"/>
      <c r="H108" s="202"/>
      <c r="I108" s="195"/>
      <c r="J108" s="195"/>
      <c r="K108" s="202"/>
      <c r="L108" s="202"/>
      <c r="M108" s="202"/>
      <c r="N108" s="203"/>
    </row>
    <row r="109" spans="1:14">
      <c r="A109" s="192"/>
      <c r="B109" s="204"/>
      <c r="C109" s="198"/>
      <c r="D109" s="205"/>
      <c r="E109" s="205"/>
      <c r="F109" s="205"/>
      <c r="G109" s="205"/>
      <c r="H109" s="205"/>
      <c r="I109" s="198"/>
      <c r="J109" s="198"/>
      <c r="K109" s="205"/>
      <c r="L109" s="205"/>
      <c r="M109" s="205"/>
      <c r="N109" s="206"/>
    </row>
    <row r="110" spans="1:14">
      <c r="A110" s="192"/>
      <c r="B110" s="183"/>
      <c r="C110" s="195"/>
      <c r="D110" s="202"/>
      <c r="E110" s="202"/>
      <c r="F110" s="202"/>
      <c r="G110" s="202"/>
      <c r="H110" s="202"/>
      <c r="I110" s="195"/>
      <c r="J110" s="195"/>
      <c r="K110" s="202"/>
      <c r="L110" s="202"/>
      <c r="M110" s="202"/>
      <c r="N110" s="203"/>
    </row>
    <row r="111" spans="1:14">
      <c r="A111" s="192"/>
      <c r="B111" s="204"/>
      <c r="C111" s="198"/>
      <c r="D111" s="205"/>
      <c r="E111" s="205"/>
      <c r="F111" s="205"/>
      <c r="G111" s="205"/>
      <c r="H111" s="205"/>
      <c r="I111" s="198"/>
      <c r="J111" s="198"/>
      <c r="K111" s="205"/>
      <c r="L111" s="205"/>
      <c r="M111" s="205"/>
      <c r="N111" s="206"/>
    </row>
    <row r="112" spans="1:14">
      <c r="A112" s="192"/>
      <c r="B112" s="183"/>
      <c r="C112" s="195"/>
      <c r="D112" s="202"/>
      <c r="E112" s="202"/>
      <c r="F112" s="202"/>
      <c r="G112" s="202"/>
      <c r="H112" s="202"/>
      <c r="I112" s="195"/>
      <c r="J112" s="195"/>
      <c r="K112" s="202"/>
      <c r="L112" s="202"/>
      <c r="M112" s="202"/>
      <c r="N112" s="203"/>
    </row>
    <row r="113" spans="1:14">
      <c r="A113" s="192"/>
      <c r="B113" s="204"/>
      <c r="C113" s="198"/>
      <c r="D113" s="205"/>
      <c r="E113" s="205"/>
      <c r="F113" s="205"/>
      <c r="G113" s="205"/>
      <c r="H113" s="205"/>
      <c r="I113" s="198"/>
      <c r="J113" s="198"/>
      <c r="K113" s="205"/>
      <c r="L113" s="205"/>
      <c r="M113" s="205"/>
      <c r="N113" s="206"/>
    </row>
    <row r="114" spans="1:14">
      <c r="A114" s="192"/>
      <c r="B114" s="183"/>
      <c r="C114" s="195"/>
      <c r="D114" s="202"/>
      <c r="E114" s="202"/>
      <c r="F114" s="202"/>
      <c r="G114" s="202"/>
      <c r="H114" s="202"/>
      <c r="I114" s="195"/>
      <c r="J114" s="195"/>
      <c r="K114" s="202"/>
      <c r="L114" s="202"/>
      <c r="M114" s="202"/>
      <c r="N114" s="203"/>
    </row>
    <row r="115" spans="1:14">
      <c r="A115" s="192"/>
      <c r="B115" s="204"/>
      <c r="C115" s="198"/>
      <c r="D115" s="205"/>
      <c r="E115" s="205"/>
      <c r="F115" s="205"/>
      <c r="G115" s="205"/>
      <c r="H115" s="205"/>
      <c r="I115" s="198"/>
      <c r="J115" s="198"/>
      <c r="K115" s="205"/>
      <c r="L115" s="205"/>
      <c r="M115" s="205"/>
      <c r="N115" s="206"/>
    </row>
    <row r="116" spans="1:14">
      <c r="A116" s="192"/>
      <c r="B116" s="183"/>
      <c r="C116" s="195"/>
      <c r="D116" s="202"/>
      <c r="E116" s="202"/>
      <c r="F116" s="202"/>
      <c r="G116" s="202"/>
      <c r="H116" s="202"/>
      <c r="I116" s="195"/>
      <c r="J116" s="195"/>
      <c r="K116" s="202"/>
      <c r="L116" s="202"/>
      <c r="M116" s="202"/>
      <c r="N116" s="203"/>
    </row>
    <row r="117" spans="1:14">
      <c r="A117" s="192"/>
      <c r="B117" s="204"/>
      <c r="C117" s="198"/>
      <c r="D117" s="205"/>
      <c r="E117" s="205"/>
      <c r="F117" s="205"/>
      <c r="G117" s="205"/>
      <c r="H117" s="205"/>
      <c r="I117" s="198"/>
      <c r="J117" s="198"/>
      <c r="K117" s="205"/>
      <c r="L117" s="205"/>
      <c r="M117" s="205"/>
      <c r="N117" s="206"/>
    </row>
    <row r="118" spans="1:14">
      <c r="A118" s="192"/>
      <c r="B118" s="183"/>
      <c r="C118" s="195"/>
      <c r="D118" s="202"/>
      <c r="E118" s="202"/>
      <c r="F118" s="202"/>
      <c r="G118" s="202"/>
      <c r="H118" s="202"/>
      <c r="I118" s="195"/>
      <c r="J118" s="195"/>
      <c r="K118" s="202"/>
      <c r="L118" s="202"/>
      <c r="M118" s="202"/>
      <c r="N118" s="203"/>
    </row>
    <row r="119" spans="1:14">
      <c r="A119" s="192"/>
      <c r="B119" s="204"/>
      <c r="C119" s="198"/>
      <c r="D119" s="205"/>
      <c r="E119" s="205"/>
      <c r="F119" s="205"/>
      <c r="G119" s="205"/>
      <c r="H119" s="205"/>
      <c r="I119" s="198"/>
      <c r="J119" s="198"/>
      <c r="K119" s="205"/>
      <c r="L119" s="205"/>
      <c r="M119" s="205"/>
      <c r="N119" s="206"/>
    </row>
    <row r="120" spans="1:14">
      <c r="A120" s="192"/>
      <c r="B120" s="183"/>
      <c r="C120" s="195"/>
      <c r="D120" s="202"/>
      <c r="E120" s="202"/>
      <c r="F120" s="202"/>
      <c r="G120" s="202"/>
      <c r="H120" s="202"/>
      <c r="I120" s="195"/>
      <c r="J120" s="195"/>
      <c r="K120" s="202"/>
      <c r="L120" s="202"/>
      <c r="M120" s="202"/>
      <c r="N120" s="203"/>
    </row>
    <row r="121" spans="1:14">
      <c r="A121" s="192"/>
      <c r="B121" s="204"/>
      <c r="C121" s="198"/>
      <c r="D121" s="205"/>
      <c r="E121" s="205"/>
      <c r="F121" s="205"/>
      <c r="G121" s="205"/>
      <c r="H121" s="205"/>
      <c r="I121" s="198"/>
      <c r="J121" s="198"/>
      <c r="K121" s="205"/>
      <c r="L121" s="205"/>
      <c r="M121" s="205"/>
      <c r="N121" s="206"/>
    </row>
    <row r="122" spans="1:14">
      <c r="A122" s="192"/>
      <c r="B122" s="183"/>
      <c r="C122" s="195"/>
      <c r="D122" s="202"/>
      <c r="E122" s="202"/>
      <c r="F122" s="202"/>
      <c r="G122" s="202"/>
      <c r="H122" s="202"/>
      <c r="I122" s="195"/>
      <c r="J122" s="195"/>
      <c r="K122" s="202"/>
      <c r="L122" s="202"/>
      <c r="M122" s="202"/>
      <c r="N122" s="203"/>
    </row>
    <row r="123" spans="1:14">
      <c r="A123" s="192"/>
      <c r="B123" s="204"/>
      <c r="C123" s="198"/>
      <c r="D123" s="205"/>
      <c r="E123" s="205"/>
      <c r="F123" s="205"/>
      <c r="G123" s="205"/>
      <c r="H123" s="205"/>
      <c r="I123" s="198"/>
      <c r="J123" s="198"/>
      <c r="K123" s="205"/>
      <c r="L123" s="205"/>
      <c r="M123" s="205"/>
      <c r="N123" s="206"/>
    </row>
    <row r="124" spans="1:14">
      <c r="A124" s="192"/>
      <c r="B124" s="183"/>
      <c r="C124" s="195"/>
      <c r="D124" s="202"/>
      <c r="E124" s="202"/>
      <c r="F124" s="202"/>
      <c r="G124" s="202"/>
      <c r="H124" s="202"/>
      <c r="I124" s="195"/>
      <c r="J124" s="195"/>
      <c r="K124" s="202"/>
      <c r="L124" s="202"/>
      <c r="M124" s="202"/>
      <c r="N124" s="203"/>
    </row>
    <row r="125" spans="1:14">
      <c r="A125" s="192"/>
      <c r="B125" s="204"/>
      <c r="C125" s="198"/>
      <c r="D125" s="205"/>
      <c r="E125" s="205"/>
      <c r="F125" s="205"/>
      <c r="G125" s="205"/>
      <c r="H125" s="205"/>
      <c r="I125" s="198"/>
      <c r="J125" s="198"/>
      <c r="K125" s="205"/>
      <c r="L125" s="205"/>
      <c r="M125" s="205"/>
      <c r="N125" s="206"/>
    </row>
    <row r="126" spans="1:14">
      <c r="A126" s="192"/>
      <c r="B126" s="183"/>
      <c r="C126" s="195"/>
      <c r="D126" s="202"/>
      <c r="E126" s="202"/>
      <c r="F126" s="202"/>
      <c r="G126" s="202"/>
      <c r="H126" s="202"/>
      <c r="I126" s="195"/>
      <c r="J126" s="195"/>
      <c r="K126" s="202"/>
      <c r="L126" s="202"/>
      <c r="M126" s="202"/>
      <c r="N126" s="203"/>
    </row>
    <row r="127" spans="1:14">
      <c r="A127" s="192"/>
      <c r="B127" s="204"/>
      <c r="C127" s="198"/>
      <c r="D127" s="205"/>
      <c r="E127" s="205"/>
      <c r="F127" s="205"/>
      <c r="G127" s="205"/>
      <c r="H127" s="205"/>
      <c r="I127" s="198"/>
      <c r="J127" s="198"/>
      <c r="K127" s="205"/>
      <c r="L127" s="205"/>
      <c r="M127" s="205"/>
      <c r="N127" s="206"/>
    </row>
    <row r="128" spans="1:14">
      <c r="A128" s="192"/>
      <c r="B128" s="183"/>
      <c r="C128" s="195"/>
      <c r="D128" s="202"/>
      <c r="E128" s="202"/>
      <c r="F128" s="202"/>
      <c r="G128" s="202"/>
      <c r="H128" s="202"/>
      <c r="I128" s="195"/>
      <c r="J128" s="195"/>
      <c r="K128" s="202"/>
      <c r="L128" s="202"/>
      <c r="M128" s="202"/>
      <c r="N128" s="203"/>
    </row>
    <row r="129" spans="1:14">
      <c r="A129" s="192"/>
      <c r="B129" s="204"/>
      <c r="C129" s="198"/>
      <c r="D129" s="205"/>
      <c r="E129" s="205"/>
      <c r="F129" s="205"/>
      <c r="G129" s="205"/>
      <c r="H129" s="205"/>
      <c r="I129" s="198"/>
      <c r="J129" s="198"/>
      <c r="K129" s="205"/>
      <c r="L129" s="205"/>
      <c r="M129" s="205"/>
      <c r="N129" s="206"/>
    </row>
    <row r="130" spans="1:14">
      <c r="A130" s="192"/>
      <c r="B130" s="183"/>
      <c r="C130" s="195"/>
      <c r="D130" s="202"/>
      <c r="E130" s="202"/>
      <c r="F130" s="202"/>
      <c r="G130" s="202"/>
      <c r="H130" s="202"/>
      <c r="I130" s="195"/>
      <c r="J130" s="195"/>
      <c r="K130" s="202"/>
      <c r="L130" s="202"/>
      <c r="M130" s="202"/>
      <c r="N130" s="203"/>
    </row>
    <row r="131" spans="1:14">
      <c r="A131" s="192"/>
      <c r="B131" s="204"/>
      <c r="C131" s="198"/>
      <c r="D131" s="205"/>
      <c r="E131" s="205"/>
      <c r="F131" s="205"/>
      <c r="G131" s="205"/>
      <c r="H131" s="205"/>
      <c r="I131" s="198"/>
      <c r="J131" s="198"/>
      <c r="K131" s="205"/>
      <c r="L131" s="205"/>
      <c r="M131" s="205"/>
      <c r="N131" s="206"/>
    </row>
    <row r="132" spans="1:14">
      <c r="A132" s="192"/>
      <c r="B132" s="183"/>
      <c r="C132" s="195"/>
      <c r="D132" s="202"/>
      <c r="E132" s="202"/>
      <c r="F132" s="202"/>
      <c r="G132" s="202"/>
      <c r="H132" s="202"/>
      <c r="I132" s="195"/>
      <c r="J132" s="195"/>
      <c r="K132" s="202"/>
      <c r="L132" s="202"/>
      <c r="M132" s="202"/>
      <c r="N132" s="203"/>
    </row>
    <row r="133" spans="1:14">
      <c r="A133" s="192"/>
      <c r="B133" s="204"/>
      <c r="C133" s="198"/>
      <c r="D133" s="205"/>
      <c r="E133" s="205"/>
      <c r="F133" s="205"/>
      <c r="G133" s="205"/>
      <c r="H133" s="205"/>
      <c r="I133" s="198"/>
      <c r="J133" s="198"/>
      <c r="K133" s="205"/>
      <c r="L133" s="205"/>
      <c r="M133" s="205"/>
      <c r="N133" s="206"/>
    </row>
    <row r="134" spans="1:14">
      <c r="A134" s="191"/>
      <c r="B134" s="183"/>
      <c r="C134" s="195"/>
      <c r="D134" s="202"/>
      <c r="E134" s="202"/>
      <c r="F134" s="202"/>
      <c r="G134" s="202"/>
      <c r="H134" s="202"/>
      <c r="I134" s="195"/>
      <c r="J134" s="195"/>
      <c r="K134" s="202"/>
      <c r="L134" s="202"/>
      <c r="M134" s="202"/>
      <c r="N134" s="203"/>
    </row>
    <row r="135" spans="1:14">
      <c r="A135" s="192"/>
      <c r="B135" s="204"/>
      <c r="C135" s="198"/>
      <c r="D135" s="205"/>
      <c r="E135" s="205"/>
      <c r="F135" s="205"/>
      <c r="G135" s="205"/>
      <c r="H135" s="205"/>
      <c r="I135" s="198"/>
      <c r="J135" s="198"/>
      <c r="K135" s="205"/>
      <c r="L135" s="205"/>
      <c r="M135" s="205"/>
      <c r="N135" s="206"/>
    </row>
    <row r="136" spans="1:14">
      <c r="A136" s="192"/>
      <c r="B136" s="183"/>
      <c r="C136" s="195"/>
      <c r="D136" s="202"/>
      <c r="E136" s="202"/>
      <c r="F136" s="202"/>
      <c r="G136" s="202"/>
      <c r="H136" s="202"/>
      <c r="I136" s="195"/>
      <c r="J136" s="195"/>
      <c r="K136" s="202"/>
      <c r="L136" s="202"/>
      <c r="M136" s="202"/>
      <c r="N136" s="203"/>
    </row>
    <row r="137" spans="1:14">
      <c r="A137" s="192"/>
      <c r="B137" s="204"/>
      <c r="C137" s="198"/>
      <c r="D137" s="205"/>
      <c r="E137" s="205"/>
      <c r="F137" s="205"/>
      <c r="G137" s="205"/>
      <c r="H137" s="205"/>
      <c r="I137" s="198"/>
      <c r="J137" s="198"/>
      <c r="K137" s="205"/>
      <c r="L137" s="205"/>
      <c r="M137" s="205"/>
      <c r="N137" s="206"/>
    </row>
    <row r="138" spans="1:14">
      <c r="A138" s="192"/>
      <c r="B138" s="183"/>
      <c r="C138" s="195"/>
      <c r="D138" s="202"/>
      <c r="E138" s="202"/>
      <c r="F138" s="202"/>
      <c r="G138" s="202"/>
      <c r="H138" s="202"/>
      <c r="I138" s="195"/>
      <c r="J138" s="195"/>
      <c r="K138" s="202"/>
      <c r="L138" s="202"/>
      <c r="M138" s="202"/>
      <c r="N138" s="203"/>
    </row>
    <row r="139" spans="1:14">
      <c r="A139" s="192"/>
      <c r="B139" s="204"/>
      <c r="C139" s="198"/>
      <c r="D139" s="205"/>
      <c r="E139" s="205"/>
      <c r="F139" s="205"/>
      <c r="G139" s="205"/>
      <c r="H139" s="205"/>
      <c r="I139" s="198"/>
      <c r="J139" s="198"/>
      <c r="K139" s="205"/>
      <c r="L139" s="205"/>
      <c r="M139" s="205"/>
      <c r="N139" s="206"/>
    </row>
    <row r="140" spans="1:14">
      <c r="A140" s="192"/>
      <c r="B140" s="183"/>
      <c r="C140" s="195"/>
      <c r="D140" s="202"/>
      <c r="E140" s="202"/>
      <c r="F140" s="202"/>
      <c r="G140" s="202"/>
      <c r="H140" s="202"/>
      <c r="I140" s="195"/>
      <c r="J140" s="195"/>
      <c r="K140" s="202"/>
      <c r="L140" s="202"/>
      <c r="M140" s="202"/>
      <c r="N140" s="203"/>
    </row>
    <row r="141" spans="1:14">
      <c r="A141" s="192"/>
      <c r="B141" s="204"/>
      <c r="C141" s="198"/>
      <c r="D141" s="205"/>
      <c r="E141" s="205"/>
      <c r="F141" s="205"/>
      <c r="G141" s="205"/>
      <c r="H141" s="205"/>
      <c r="I141" s="198"/>
      <c r="J141" s="198"/>
      <c r="K141" s="205"/>
      <c r="L141" s="205"/>
      <c r="M141" s="205"/>
      <c r="N141" s="206"/>
    </row>
    <row r="142" spans="1:14">
      <c r="A142" s="192"/>
      <c r="B142" s="183"/>
      <c r="C142" s="195"/>
      <c r="D142" s="202"/>
      <c r="E142" s="202"/>
      <c r="F142" s="202"/>
      <c r="G142" s="202"/>
      <c r="H142" s="202"/>
      <c r="I142" s="195"/>
      <c r="J142" s="195"/>
      <c r="K142" s="202"/>
      <c r="L142" s="202"/>
      <c r="M142" s="202"/>
      <c r="N142" s="203"/>
    </row>
    <row r="143" spans="1:14">
      <c r="A143" s="192"/>
      <c r="B143" s="204"/>
      <c r="C143" s="198"/>
      <c r="D143" s="205"/>
      <c r="E143" s="205"/>
      <c r="F143" s="205"/>
      <c r="G143" s="205"/>
      <c r="H143" s="205"/>
      <c r="I143" s="198"/>
      <c r="J143" s="198"/>
      <c r="K143" s="205"/>
      <c r="L143" s="205"/>
      <c r="M143" s="205"/>
      <c r="N143" s="206"/>
    </row>
    <row r="144" spans="1:14">
      <c r="A144" s="192"/>
      <c r="B144" s="183"/>
      <c r="C144" s="195"/>
      <c r="D144" s="202"/>
      <c r="E144" s="202"/>
      <c r="F144" s="202"/>
      <c r="G144" s="202"/>
      <c r="H144" s="202"/>
      <c r="I144" s="195"/>
      <c r="J144" s="195"/>
      <c r="K144" s="202"/>
      <c r="L144" s="202"/>
      <c r="M144" s="202"/>
      <c r="N144" s="203"/>
    </row>
    <row r="145" spans="1:14">
      <c r="A145" s="192"/>
      <c r="B145" s="204"/>
      <c r="C145" s="198"/>
      <c r="D145" s="205"/>
      <c r="E145" s="205"/>
      <c r="F145" s="205"/>
      <c r="G145" s="205"/>
      <c r="H145" s="205"/>
      <c r="I145" s="198"/>
      <c r="J145" s="198"/>
      <c r="K145" s="205"/>
      <c r="L145" s="205"/>
      <c r="M145" s="205"/>
      <c r="N145" s="206"/>
    </row>
    <row r="146" spans="1:14">
      <c r="A146" s="192"/>
      <c r="B146" s="183"/>
      <c r="C146" s="195"/>
      <c r="D146" s="202"/>
      <c r="E146" s="202"/>
      <c r="F146" s="202"/>
      <c r="G146" s="202"/>
      <c r="H146" s="202"/>
      <c r="I146" s="195"/>
      <c r="J146" s="195"/>
      <c r="K146" s="202"/>
      <c r="L146" s="202"/>
      <c r="M146" s="202"/>
      <c r="N146" s="203"/>
    </row>
    <row r="147" spans="1:14">
      <c r="A147" s="192"/>
      <c r="B147" s="204"/>
      <c r="C147" s="198"/>
      <c r="D147" s="205"/>
      <c r="E147" s="205"/>
      <c r="F147" s="205"/>
      <c r="G147" s="205"/>
      <c r="H147" s="205"/>
      <c r="I147" s="198"/>
      <c r="J147" s="198"/>
      <c r="K147" s="205"/>
      <c r="L147" s="205"/>
      <c r="M147" s="205"/>
      <c r="N147" s="206"/>
    </row>
    <row r="148" spans="1:14">
      <c r="A148" s="192"/>
      <c r="B148" s="183"/>
      <c r="C148" s="195"/>
      <c r="D148" s="202"/>
      <c r="E148" s="202"/>
      <c r="F148" s="202"/>
      <c r="G148" s="202"/>
      <c r="H148" s="202"/>
      <c r="I148" s="195"/>
      <c r="J148" s="195"/>
      <c r="K148" s="202"/>
      <c r="L148" s="202"/>
      <c r="M148" s="202"/>
      <c r="N148" s="203"/>
    </row>
    <row r="149" spans="1:14">
      <c r="A149" s="192"/>
      <c r="B149" s="204"/>
      <c r="C149" s="198"/>
      <c r="D149" s="205"/>
      <c r="E149" s="205"/>
      <c r="F149" s="205"/>
      <c r="G149" s="205"/>
      <c r="H149" s="205"/>
      <c r="I149" s="198"/>
      <c r="J149" s="198"/>
      <c r="K149" s="205"/>
      <c r="L149" s="205"/>
      <c r="M149" s="205"/>
      <c r="N149" s="206"/>
    </row>
    <row r="150" spans="1:14">
      <c r="A150" s="192"/>
      <c r="B150" s="183"/>
      <c r="C150" s="195"/>
      <c r="D150" s="202"/>
      <c r="E150" s="202"/>
      <c r="F150" s="202"/>
      <c r="G150" s="202"/>
      <c r="H150" s="202"/>
      <c r="I150" s="195"/>
      <c r="J150" s="195"/>
      <c r="K150" s="202"/>
      <c r="L150" s="202"/>
      <c r="M150" s="202"/>
      <c r="N150" s="203"/>
    </row>
    <row r="151" spans="1:14">
      <c r="A151" s="192"/>
      <c r="B151" s="204"/>
      <c r="C151" s="198"/>
      <c r="D151" s="205"/>
      <c r="E151" s="205"/>
      <c r="F151" s="205"/>
      <c r="G151" s="205"/>
      <c r="H151" s="205"/>
      <c r="I151" s="198"/>
      <c r="J151" s="198"/>
      <c r="K151" s="205"/>
      <c r="L151" s="205"/>
      <c r="M151" s="205"/>
      <c r="N151" s="206"/>
    </row>
    <row r="152" spans="1:14">
      <c r="A152" s="192"/>
      <c r="B152" s="183"/>
      <c r="C152" s="195"/>
      <c r="D152" s="202"/>
      <c r="E152" s="202"/>
      <c r="F152" s="202"/>
      <c r="G152" s="202"/>
      <c r="H152" s="202"/>
      <c r="I152" s="195"/>
      <c r="J152" s="195"/>
      <c r="K152" s="202"/>
      <c r="L152" s="202"/>
      <c r="M152" s="202"/>
      <c r="N152" s="203"/>
    </row>
    <row r="153" spans="1:14">
      <c r="A153" s="192"/>
      <c r="B153" s="204"/>
      <c r="C153" s="198"/>
      <c r="D153" s="205"/>
      <c r="E153" s="205"/>
      <c r="F153" s="205"/>
      <c r="G153" s="205"/>
      <c r="H153" s="205"/>
      <c r="I153" s="198"/>
      <c r="J153" s="198"/>
      <c r="K153" s="205"/>
      <c r="L153" s="205"/>
      <c r="M153" s="205"/>
      <c r="N153" s="206"/>
    </row>
    <row r="154" spans="1:14">
      <c r="A154" s="192"/>
      <c r="B154" s="183"/>
      <c r="C154" s="195"/>
      <c r="D154" s="202"/>
      <c r="E154" s="202"/>
      <c r="F154" s="202"/>
      <c r="G154" s="202"/>
      <c r="H154" s="202"/>
      <c r="I154" s="195"/>
      <c r="J154" s="195"/>
      <c r="K154" s="202"/>
      <c r="L154" s="202"/>
      <c r="M154" s="202"/>
      <c r="N154" s="203"/>
    </row>
    <row r="155" spans="1:14">
      <c r="A155" s="192"/>
      <c r="B155" s="204"/>
      <c r="C155" s="198"/>
      <c r="D155" s="205"/>
      <c r="E155" s="205"/>
      <c r="F155" s="205"/>
      <c r="G155" s="205"/>
      <c r="H155" s="205"/>
      <c r="I155" s="198"/>
      <c r="J155" s="198"/>
      <c r="K155" s="205"/>
      <c r="L155" s="205"/>
      <c r="M155" s="205"/>
      <c r="N155" s="206"/>
    </row>
    <row r="156" spans="1:14">
      <c r="A156" s="192"/>
      <c r="B156" s="183"/>
      <c r="C156" s="195"/>
      <c r="D156" s="202"/>
      <c r="E156" s="202"/>
      <c r="F156" s="202"/>
      <c r="G156" s="202"/>
      <c r="H156" s="202"/>
      <c r="I156" s="195"/>
      <c r="J156" s="195"/>
      <c r="K156" s="202"/>
      <c r="L156" s="202"/>
      <c r="M156" s="202"/>
      <c r="N156" s="203"/>
    </row>
    <row r="157" spans="1:14">
      <c r="A157" s="192"/>
      <c r="B157" s="204"/>
      <c r="C157" s="198"/>
      <c r="D157" s="205"/>
      <c r="E157" s="205"/>
      <c r="F157" s="205"/>
      <c r="G157" s="205"/>
      <c r="H157" s="205"/>
      <c r="I157" s="198"/>
      <c r="J157" s="198"/>
      <c r="K157" s="205"/>
      <c r="L157" s="205"/>
      <c r="M157" s="205"/>
      <c r="N157" s="206"/>
    </row>
    <row r="158" spans="1:14">
      <c r="A158" s="192"/>
      <c r="B158" s="183"/>
      <c r="C158" s="195"/>
      <c r="D158" s="202"/>
      <c r="E158" s="202"/>
      <c r="F158" s="202"/>
      <c r="G158" s="202"/>
      <c r="H158" s="202"/>
      <c r="I158" s="195"/>
      <c r="J158" s="195"/>
      <c r="K158" s="202"/>
      <c r="L158" s="202"/>
      <c r="M158" s="202"/>
      <c r="N158" s="203"/>
    </row>
    <row r="159" spans="1:14">
      <c r="A159" s="192"/>
      <c r="B159" s="204"/>
      <c r="C159" s="198"/>
      <c r="D159" s="205"/>
      <c r="E159" s="205"/>
      <c r="F159" s="205"/>
      <c r="G159" s="205"/>
      <c r="H159" s="205"/>
      <c r="I159" s="198"/>
      <c r="J159" s="198"/>
      <c r="K159" s="205"/>
      <c r="L159" s="205"/>
      <c r="M159" s="205"/>
      <c r="N159" s="206"/>
    </row>
    <row r="160" spans="1:14">
      <c r="A160" s="192"/>
      <c r="B160" s="183"/>
      <c r="C160" s="195"/>
      <c r="D160" s="202"/>
      <c r="E160" s="202"/>
      <c r="F160" s="202"/>
      <c r="G160" s="202"/>
      <c r="H160" s="202"/>
      <c r="I160" s="195"/>
      <c r="J160" s="195"/>
      <c r="K160" s="202"/>
      <c r="L160" s="202"/>
      <c r="M160" s="202"/>
      <c r="N160" s="203"/>
    </row>
    <row r="161" spans="1:14">
      <c r="A161" s="192"/>
      <c r="B161" s="204"/>
      <c r="C161" s="198"/>
      <c r="D161" s="205"/>
      <c r="E161" s="205"/>
      <c r="F161" s="205"/>
      <c r="G161" s="205"/>
      <c r="H161" s="205"/>
      <c r="I161" s="198"/>
      <c r="J161" s="198"/>
      <c r="K161" s="205"/>
      <c r="L161" s="205"/>
      <c r="M161" s="205"/>
      <c r="N161" s="206"/>
    </row>
    <row r="162" spans="1:14">
      <c r="A162" s="192"/>
      <c r="B162" s="183"/>
      <c r="C162" s="195"/>
      <c r="D162" s="202"/>
      <c r="E162" s="202"/>
      <c r="F162" s="202"/>
      <c r="G162" s="202"/>
      <c r="H162" s="202"/>
      <c r="I162" s="195"/>
      <c r="J162" s="195"/>
      <c r="K162" s="202"/>
      <c r="L162" s="202"/>
      <c r="M162" s="202"/>
      <c r="N162" s="203"/>
    </row>
    <row r="163" spans="1:14">
      <c r="A163" s="192"/>
      <c r="B163" s="204"/>
      <c r="C163" s="198"/>
      <c r="D163" s="205"/>
      <c r="E163" s="205"/>
      <c r="F163" s="205"/>
      <c r="G163" s="205"/>
      <c r="H163" s="205"/>
      <c r="I163" s="198"/>
      <c r="J163" s="198"/>
      <c r="K163" s="205"/>
      <c r="L163" s="205"/>
      <c r="M163" s="205"/>
      <c r="N163" s="206"/>
    </row>
    <row r="164" spans="1:14">
      <c r="A164" s="192"/>
      <c r="B164" s="183"/>
      <c r="C164" s="195"/>
      <c r="D164" s="202"/>
      <c r="E164" s="202"/>
      <c r="F164" s="202"/>
      <c r="G164" s="202"/>
      <c r="H164" s="202"/>
      <c r="I164" s="195"/>
      <c r="J164" s="195"/>
      <c r="K164" s="202"/>
      <c r="L164" s="202"/>
      <c r="M164" s="202"/>
      <c r="N164" s="203"/>
    </row>
    <row r="165" spans="1:14">
      <c r="A165" s="192"/>
      <c r="B165" s="204"/>
      <c r="C165" s="198"/>
      <c r="D165" s="205"/>
      <c r="E165" s="205"/>
      <c r="F165" s="205"/>
      <c r="G165" s="205"/>
      <c r="H165" s="205"/>
      <c r="I165" s="198"/>
      <c r="J165" s="198"/>
      <c r="K165" s="205"/>
      <c r="L165" s="205"/>
      <c r="M165" s="205"/>
      <c r="N165" s="206"/>
    </row>
    <row r="166" spans="1:14">
      <c r="A166" s="191"/>
      <c r="B166" s="183"/>
      <c r="C166" s="195"/>
      <c r="D166" s="202"/>
      <c r="E166" s="202"/>
      <c r="F166" s="202"/>
      <c r="G166" s="202"/>
      <c r="H166" s="202"/>
      <c r="I166" s="195"/>
      <c r="J166" s="195"/>
      <c r="K166" s="202"/>
      <c r="L166" s="202"/>
      <c r="M166" s="202"/>
      <c r="N166" s="203"/>
    </row>
    <row r="167" spans="1:14">
      <c r="A167" s="192"/>
      <c r="B167" s="204"/>
      <c r="C167" s="198"/>
      <c r="D167" s="205"/>
      <c r="E167" s="205"/>
      <c r="F167" s="205"/>
      <c r="G167" s="205"/>
      <c r="H167" s="205"/>
      <c r="I167" s="198"/>
      <c r="J167" s="198"/>
      <c r="K167" s="205"/>
      <c r="L167" s="205"/>
      <c r="M167" s="205"/>
      <c r="N167" s="206"/>
    </row>
    <row r="168" spans="1:14">
      <c r="A168" s="192"/>
      <c r="B168" s="183"/>
      <c r="C168" s="195"/>
      <c r="D168" s="202"/>
      <c r="E168" s="202"/>
      <c r="F168" s="202"/>
      <c r="G168" s="202"/>
      <c r="H168" s="202"/>
      <c r="I168" s="195"/>
      <c r="J168" s="195"/>
      <c r="K168" s="202"/>
      <c r="L168" s="202"/>
      <c r="M168" s="202"/>
      <c r="N168" s="203"/>
    </row>
    <row r="169" spans="1:14">
      <c r="A169" s="192"/>
      <c r="B169" s="204"/>
      <c r="C169" s="198"/>
      <c r="D169" s="205"/>
      <c r="E169" s="205"/>
      <c r="F169" s="205"/>
      <c r="G169" s="205"/>
      <c r="H169" s="205"/>
      <c r="I169" s="198"/>
      <c r="J169" s="198"/>
      <c r="K169" s="205"/>
      <c r="L169" s="205"/>
      <c r="M169" s="205"/>
      <c r="N169" s="206"/>
    </row>
    <row r="170" spans="1:14">
      <c r="A170" s="192"/>
      <c r="B170" s="183"/>
      <c r="C170" s="195"/>
      <c r="D170" s="202"/>
      <c r="E170" s="202"/>
      <c r="F170" s="202"/>
      <c r="G170" s="202"/>
      <c r="H170" s="202"/>
      <c r="I170" s="195"/>
      <c r="J170" s="195"/>
      <c r="K170" s="202"/>
      <c r="L170" s="202"/>
      <c r="M170" s="202"/>
      <c r="N170" s="203"/>
    </row>
    <row r="171" spans="1:14">
      <c r="A171" s="192"/>
      <c r="B171" s="204"/>
      <c r="C171" s="198"/>
      <c r="D171" s="205"/>
      <c r="E171" s="205"/>
      <c r="F171" s="205"/>
      <c r="G171" s="205"/>
      <c r="H171" s="205"/>
      <c r="I171" s="198"/>
      <c r="J171" s="198"/>
      <c r="K171" s="205"/>
      <c r="L171" s="205"/>
      <c r="M171" s="205"/>
      <c r="N171" s="206"/>
    </row>
    <row r="172" spans="1:14">
      <c r="A172" s="192"/>
      <c r="B172" s="183"/>
      <c r="C172" s="195"/>
      <c r="D172" s="202"/>
      <c r="E172" s="202"/>
      <c r="F172" s="202"/>
      <c r="G172" s="202"/>
      <c r="H172" s="202"/>
      <c r="I172" s="195"/>
      <c r="J172" s="195"/>
      <c r="K172" s="202"/>
      <c r="L172" s="202"/>
      <c r="M172" s="202"/>
      <c r="N172" s="203"/>
    </row>
    <row r="173" spans="1:14">
      <c r="A173" s="192"/>
      <c r="B173" s="204"/>
      <c r="C173" s="198"/>
      <c r="D173" s="205"/>
      <c r="E173" s="205"/>
      <c r="F173" s="205"/>
      <c r="G173" s="205"/>
      <c r="H173" s="205"/>
      <c r="I173" s="198"/>
      <c r="J173" s="198"/>
      <c r="K173" s="205"/>
      <c r="L173" s="205"/>
      <c r="M173" s="205"/>
      <c r="N173" s="206"/>
    </row>
    <row r="174" spans="1:14">
      <c r="A174" s="192"/>
      <c r="B174" s="183"/>
      <c r="C174" s="195"/>
      <c r="D174" s="202"/>
      <c r="E174" s="202"/>
      <c r="F174" s="202"/>
      <c r="G174" s="202"/>
      <c r="H174" s="202"/>
      <c r="I174" s="195"/>
      <c r="J174" s="195"/>
      <c r="K174" s="202"/>
      <c r="L174" s="202"/>
      <c r="M174" s="202"/>
      <c r="N174" s="203"/>
    </row>
    <row r="175" spans="1:14">
      <c r="A175" s="192"/>
      <c r="B175" s="204"/>
      <c r="C175" s="198"/>
      <c r="D175" s="205"/>
      <c r="E175" s="205"/>
      <c r="F175" s="205"/>
      <c r="G175" s="205"/>
      <c r="H175" s="205"/>
      <c r="I175" s="198"/>
      <c r="J175" s="198"/>
      <c r="K175" s="205"/>
      <c r="L175" s="205"/>
      <c r="M175" s="205"/>
      <c r="N175" s="206"/>
    </row>
    <row r="176" spans="1:14">
      <c r="A176" s="192"/>
      <c r="B176" s="183"/>
      <c r="C176" s="195"/>
      <c r="D176" s="202"/>
      <c r="E176" s="202"/>
      <c r="F176" s="202"/>
      <c r="G176" s="202"/>
      <c r="H176" s="202"/>
      <c r="I176" s="195"/>
      <c r="J176" s="195"/>
      <c r="K176" s="202"/>
      <c r="L176" s="202"/>
      <c r="M176" s="202"/>
      <c r="N176" s="203"/>
    </row>
    <row r="177" spans="1:14">
      <c r="A177" s="192"/>
      <c r="B177" s="204"/>
      <c r="C177" s="198"/>
      <c r="D177" s="205"/>
      <c r="E177" s="205"/>
      <c r="F177" s="205"/>
      <c r="G177" s="205"/>
      <c r="H177" s="205"/>
      <c r="I177" s="198"/>
      <c r="J177" s="198"/>
      <c r="K177" s="205"/>
      <c r="L177" s="205"/>
      <c r="M177" s="205"/>
      <c r="N177" s="206"/>
    </row>
    <row r="178" spans="1:14">
      <c r="A178" s="192"/>
      <c r="B178" s="183"/>
      <c r="C178" s="195"/>
      <c r="D178" s="202"/>
      <c r="E178" s="202"/>
      <c r="F178" s="202"/>
      <c r="G178" s="202"/>
      <c r="H178" s="202"/>
      <c r="I178" s="195"/>
      <c r="J178" s="195"/>
      <c r="K178" s="202"/>
      <c r="L178" s="202"/>
      <c r="M178" s="202"/>
      <c r="N178" s="203"/>
    </row>
    <row r="179" spans="1:14">
      <c r="A179" s="192"/>
      <c r="B179" s="204"/>
      <c r="C179" s="198"/>
      <c r="D179" s="205"/>
      <c r="E179" s="205"/>
      <c r="F179" s="205"/>
      <c r="G179" s="205"/>
      <c r="H179" s="205"/>
      <c r="I179" s="198"/>
      <c r="J179" s="198"/>
      <c r="K179" s="205"/>
      <c r="L179" s="205"/>
      <c r="M179" s="205"/>
      <c r="N179" s="206"/>
    </row>
    <row r="180" spans="1:14">
      <c r="A180" s="192"/>
      <c r="B180" s="183"/>
      <c r="C180" s="195"/>
      <c r="D180" s="202"/>
      <c r="E180" s="202"/>
      <c r="F180" s="202"/>
      <c r="G180" s="202"/>
      <c r="H180" s="202"/>
      <c r="I180" s="195"/>
      <c r="J180" s="195"/>
      <c r="K180" s="202"/>
      <c r="L180" s="202"/>
      <c r="M180" s="202"/>
      <c r="N180" s="203"/>
    </row>
    <row r="181" spans="1:14">
      <c r="A181" s="192"/>
      <c r="B181" s="204"/>
      <c r="C181" s="198"/>
      <c r="D181" s="205"/>
      <c r="E181" s="205"/>
      <c r="F181" s="205"/>
      <c r="G181" s="205"/>
      <c r="H181" s="205"/>
      <c r="I181" s="198"/>
      <c r="J181" s="198"/>
      <c r="K181" s="205"/>
      <c r="L181" s="205"/>
      <c r="M181" s="205"/>
      <c r="N181" s="206"/>
    </row>
    <row r="182" spans="1:14">
      <c r="A182" s="192"/>
      <c r="B182" s="183"/>
      <c r="C182" s="195"/>
      <c r="D182" s="202"/>
      <c r="E182" s="202"/>
      <c r="F182" s="202"/>
      <c r="G182" s="202"/>
      <c r="H182" s="202"/>
      <c r="I182" s="195"/>
      <c r="J182" s="195"/>
      <c r="K182" s="202"/>
      <c r="L182" s="202"/>
      <c r="M182" s="202"/>
      <c r="N182" s="203"/>
    </row>
    <row r="183" spans="1:14">
      <c r="A183" s="192"/>
      <c r="B183" s="204"/>
      <c r="C183" s="198"/>
      <c r="D183" s="205"/>
      <c r="E183" s="205"/>
      <c r="F183" s="205"/>
      <c r="G183" s="205"/>
      <c r="H183" s="205"/>
      <c r="I183" s="198"/>
      <c r="J183" s="198"/>
      <c r="K183" s="205"/>
      <c r="L183" s="205"/>
      <c r="M183" s="205"/>
      <c r="N183" s="206"/>
    </row>
    <row r="184" spans="1:14">
      <c r="A184" s="192"/>
      <c r="B184" s="183"/>
      <c r="C184" s="195"/>
      <c r="D184" s="202"/>
      <c r="E184" s="202"/>
      <c r="F184" s="202"/>
      <c r="G184" s="202"/>
      <c r="H184" s="202"/>
      <c r="I184" s="195"/>
      <c r="J184" s="195"/>
      <c r="K184" s="202"/>
      <c r="L184" s="202"/>
      <c r="M184" s="202"/>
      <c r="N184" s="203"/>
    </row>
    <row r="185" spans="1:14">
      <c r="A185" s="192"/>
      <c r="B185" s="204"/>
      <c r="C185" s="198"/>
      <c r="D185" s="205"/>
      <c r="E185" s="205"/>
      <c r="F185" s="205"/>
      <c r="G185" s="205"/>
      <c r="H185" s="205"/>
      <c r="I185" s="198"/>
      <c r="J185" s="198"/>
      <c r="K185" s="205"/>
      <c r="L185" s="205"/>
      <c r="M185" s="205"/>
      <c r="N185" s="206"/>
    </row>
    <row r="186" spans="1:14">
      <c r="A186" s="192"/>
      <c r="B186" s="183"/>
      <c r="C186" s="195"/>
      <c r="D186" s="202"/>
      <c r="E186" s="202"/>
      <c r="F186" s="202"/>
      <c r="G186" s="202"/>
      <c r="H186" s="202"/>
      <c r="I186" s="195"/>
      <c r="J186" s="195"/>
      <c r="K186" s="202"/>
      <c r="L186" s="202"/>
      <c r="M186" s="202"/>
      <c r="N186" s="203"/>
    </row>
    <row r="187" spans="1:14">
      <c r="A187" s="192"/>
      <c r="B187" s="204"/>
      <c r="C187" s="198"/>
      <c r="D187" s="205"/>
      <c r="E187" s="205"/>
      <c r="F187" s="205"/>
      <c r="G187" s="205"/>
      <c r="H187" s="205"/>
      <c r="I187" s="198"/>
      <c r="J187" s="198"/>
      <c r="K187" s="205"/>
      <c r="L187" s="205"/>
      <c r="M187" s="205"/>
      <c r="N187" s="206"/>
    </row>
    <row r="188" spans="1:14">
      <c r="A188" s="192"/>
      <c r="B188" s="183"/>
      <c r="C188" s="195"/>
      <c r="D188" s="202"/>
      <c r="E188" s="202"/>
      <c r="F188" s="202"/>
      <c r="G188" s="202"/>
      <c r="H188" s="202"/>
      <c r="I188" s="195"/>
      <c r="J188" s="195"/>
      <c r="K188" s="202"/>
      <c r="L188" s="202"/>
      <c r="M188" s="202"/>
      <c r="N188" s="203"/>
    </row>
    <row r="189" spans="1:14">
      <c r="A189" s="192"/>
      <c r="B189" s="204"/>
      <c r="C189" s="198"/>
      <c r="D189" s="205"/>
      <c r="E189" s="205"/>
      <c r="F189" s="205"/>
      <c r="G189" s="205"/>
      <c r="H189" s="205"/>
      <c r="I189" s="198"/>
      <c r="J189" s="198"/>
      <c r="K189" s="205"/>
      <c r="L189" s="205"/>
      <c r="M189" s="205"/>
      <c r="N189" s="206"/>
    </row>
    <row r="190" spans="1:14">
      <c r="A190" s="192"/>
      <c r="B190" s="183"/>
      <c r="C190" s="195"/>
      <c r="D190" s="202"/>
      <c r="E190" s="202"/>
      <c r="F190" s="202"/>
      <c r="G190" s="202"/>
      <c r="H190" s="202"/>
      <c r="I190" s="195"/>
      <c r="J190" s="195"/>
      <c r="K190" s="202"/>
      <c r="L190" s="202"/>
      <c r="M190" s="202"/>
      <c r="N190" s="203"/>
    </row>
    <row r="191" spans="1:14">
      <c r="A191" s="192"/>
      <c r="B191" s="204"/>
      <c r="C191" s="198"/>
      <c r="D191" s="205"/>
      <c r="E191" s="205"/>
      <c r="F191" s="205"/>
      <c r="G191" s="205"/>
      <c r="H191" s="205"/>
      <c r="I191" s="198"/>
      <c r="J191" s="198"/>
      <c r="K191" s="205"/>
      <c r="L191" s="205"/>
      <c r="M191" s="205"/>
      <c r="N191" s="206"/>
    </row>
    <row r="192" spans="1:14">
      <c r="A192" s="192"/>
      <c r="B192" s="183"/>
      <c r="C192" s="195"/>
      <c r="D192" s="202"/>
      <c r="E192" s="202"/>
      <c r="F192" s="202"/>
      <c r="G192" s="202"/>
      <c r="H192" s="202"/>
      <c r="I192" s="195"/>
      <c r="J192" s="195"/>
      <c r="K192" s="202"/>
      <c r="L192" s="202"/>
      <c r="M192" s="202"/>
      <c r="N192" s="203"/>
    </row>
    <row r="193" spans="1:14">
      <c r="A193" s="192"/>
      <c r="B193" s="204"/>
      <c r="C193" s="198"/>
      <c r="D193" s="205"/>
      <c r="E193" s="205"/>
      <c r="F193" s="205"/>
      <c r="G193" s="205"/>
      <c r="H193" s="205"/>
      <c r="I193" s="198"/>
      <c r="J193" s="198"/>
      <c r="K193" s="205"/>
      <c r="L193" s="205"/>
      <c r="M193" s="205"/>
      <c r="N193" s="206"/>
    </row>
    <row r="194" spans="1:14">
      <c r="A194" s="192"/>
      <c r="B194" s="183"/>
      <c r="C194" s="195"/>
      <c r="D194" s="202"/>
      <c r="E194" s="202"/>
      <c r="F194" s="202"/>
      <c r="G194" s="202"/>
      <c r="H194" s="202"/>
      <c r="I194" s="195"/>
      <c r="J194" s="195"/>
      <c r="K194" s="202"/>
      <c r="L194" s="202"/>
      <c r="M194" s="202"/>
      <c r="N194" s="203"/>
    </row>
    <row r="195" spans="1:14">
      <c r="A195" s="192"/>
      <c r="B195" s="204"/>
      <c r="C195" s="198"/>
      <c r="D195" s="205"/>
      <c r="E195" s="205"/>
      <c r="F195" s="205"/>
      <c r="G195" s="205"/>
      <c r="H195" s="205"/>
      <c r="I195" s="198"/>
      <c r="J195" s="198"/>
      <c r="K195" s="205"/>
      <c r="L195" s="205"/>
      <c r="M195" s="205"/>
      <c r="N195" s="206"/>
    </row>
    <row r="196" spans="1:14">
      <c r="A196" s="192"/>
      <c r="B196" s="183"/>
      <c r="C196" s="195"/>
      <c r="D196" s="202"/>
      <c r="E196" s="202"/>
      <c r="F196" s="202"/>
      <c r="G196" s="202"/>
      <c r="H196" s="202"/>
      <c r="I196" s="195"/>
      <c r="J196" s="195"/>
      <c r="K196" s="202"/>
      <c r="L196" s="202"/>
      <c r="M196" s="202"/>
      <c r="N196" s="203"/>
    </row>
    <row r="197" spans="1:14">
      <c r="A197" s="192"/>
      <c r="B197" s="204"/>
      <c r="C197" s="198"/>
      <c r="D197" s="205"/>
      <c r="E197" s="205"/>
      <c r="F197" s="205"/>
      <c r="G197" s="205"/>
      <c r="H197" s="205"/>
      <c r="I197" s="198"/>
      <c r="J197" s="198"/>
      <c r="K197" s="205"/>
      <c r="L197" s="205"/>
      <c r="M197" s="205"/>
      <c r="N197" s="206"/>
    </row>
    <row r="198" spans="1:14">
      <c r="A198" s="191"/>
      <c r="B198" s="183"/>
      <c r="C198" s="195"/>
      <c r="D198" s="202"/>
      <c r="E198" s="202"/>
      <c r="F198" s="202"/>
      <c r="G198" s="202"/>
      <c r="H198" s="202"/>
      <c r="I198" s="195"/>
      <c r="J198" s="195"/>
      <c r="K198" s="202"/>
      <c r="L198" s="202"/>
      <c r="M198" s="202"/>
      <c r="N198" s="203"/>
    </row>
    <row r="199" spans="1:14">
      <c r="A199" s="192"/>
      <c r="B199" s="204"/>
      <c r="C199" s="198"/>
      <c r="D199" s="205"/>
      <c r="E199" s="205"/>
      <c r="F199" s="205"/>
      <c r="G199" s="205"/>
      <c r="H199" s="205"/>
      <c r="I199" s="198"/>
      <c r="J199" s="198"/>
      <c r="K199" s="205"/>
      <c r="L199" s="205"/>
      <c r="M199" s="205"/>
      <c r="N199" s="206"/>
    </row>
    <row r="200" spans="1:14">
      <c r="A200" s="192"/>
      <c r="B200" s="183"/>
      <c r="C200" s="195"/>
      <c r="D200" s="202"/>
      <c r="E200" s="202"/>
      <c r="F200" s="202"/>
      <c r="G200" s="202"/>
      <c r="H200" s="202"/>
      <c r="I200" s="195"/>
      <c r="J200" s="195"/>
      <c r="K200" s="202"/>
      <c r="L200" s="202"/>
      <c r="M200" s="202"/>
      <c r="N200" s="203"/>
    </row>
    <row r="201" spans="1:14">
      <c r="A201" s="192"/>
      <c r="B201" s="204"/>
      <c r="C201" s="198"/>
      <c r="D201" s="205"/>
      <c r="E201" s="205"/>
      <c r="F201" s="205"/>
      <c r="G201" s="205"/>
      <c r="H201" s="205"/>
      <c r="I201" s="198"/>
      <c r="J201" s="198"/>
      <c r="K201" s="205"/>
      <c r="L201" s="205"/>
      <c r="M201" s="205"/>
      <c r="N201" s="206"/>
    </row>
    <row r="202" spans="1:14">
      <c r="A202" s="192"/>
      <c r="B202" s="183"/>
      <c r="C202" s="195"/>
      <c r="D202" s="202"/>
      <c r="E202" s="202"/>
      <c r="F202" s="202"/>
      <c r="G202" s="202"/>
      <c r="H202" s="202"/>
      <c r="I202" s="195"/>
      <c r="J202" s="195"/>
      <c r="K202" s="202"/>
      <c r="L202" s="202"/>
      <c r="M202" s="202"/>
      <c r="N202" s="203"/>
    </row>
    <row r="203" spans="1:14">
      <c r="A203" s="192"/>
      <c r="B203" s="204"/>
      <c r="C203" s="198"/>
      <c r="D203" s="205"/>
      <c r="E203" s="205"/>
      <c r="F203" s="205"/>
      <c r="G203" s="205"/>
      <c r="H203" s="205"/>
      <c r="I203" s="198"/>
      <c r="J203" s="198"/>
      <c r="K203" s="205"/>
      <c r="L203" s="205"/>
      <c r="M203" s="205"/>
      <c r="N203" s="206"/>
    </row>
    <row r="204" spans="1:14">
      <c r="A204" s="192"/>
      <c r="B204" s="183"/>
      <c r="C204" s="195"/>
      <c r="D204" s="202"/>
      <c r="E204" s="202"/>
      <c r="F204" s="202"/>
      <c r="G204" s="202"/>
      <c r="H204" s="202"/>
      <c r="I204" s="195"/>
      <c r="J204" s="195"/>
      <c r="K204" s="202"/>
      <c r="L204" s="202"/>
      <c r="M204" s="202"/>
      <c r="N204" s="203"/>
    </row>
    <row r="205" spans="1:14">
      <c r="A205" s="192"/>
      <c r="B205" s="204"/>
      <c r="C205" s="198"/>
      <c r="D205" s="205"/>
      <c r="E205" s="205"/>
      <c r="F205" s="205"/>
      <c r="G205" s="205"/>
      <c r="H205" s="205"/>
      <c r="I205" s="198"/>
      <c r="J205" s="198"/>
      <c r="K205" s="205"/>
      <c r="L205" s="205"/>
      <c r="M205" s="205"/>
      <c r="N205" s="206"/>
    </row>
    <row r="206" spans="1:14">
      <c r="A206" s="192"/>
      <c r="B206" s="183"/>
      <c r="C206" s="195"/>
      <c r="D206" s="202"/>
      <c r="E206" s="202"/>
      <c r="F206" s="202"/>
      <c r="G206" s="202"/>
      <c r="H206" s="202"/>
      <c r="I206" s="195"/>
      <c r="J206" s="195"/>
      <c r="K206" s="202"/>
      <c r="L206" s="202"/>
      <c r="M206" s="202"/>
      <c r="N206" s="203"/>
    </row>
    <row r="207" spans="1:14">
      <c r="A207" s="192"/>
      <c r="B207" s="204"/>
      <c r="C207" s="198"/>
      <c r="D207" s="205"/>
      <c r="E207" s="205"/>
      <c r="F207" s="205"/>
      <c r="G207" s="205"/>
      <c r="H207" s="205"/>
      <c r="I207" s="198"/>
      <c r="J207" s="198"/>
      <c r="K207" s="205"/>
      <c r="L207" s="205"/>
      <c r="M207" s="205"/>
      <c r="N207" s="206"/>
    </row>
    <row r="208" spans="1:14">
      <c r="A208" s="192"/>
      <c r="B208" s="183"/>
      <c r="C208" s="195"/>
      <c r="D208" s="202"/>
      <c r="E208" s="202"/>
      <c r="F208" s="202"/>
      <c r="G208" s="202"/>
      <c r="H208" s="202"/>
      <c r="I208" s="195"/>
      <c r="J208" s="195"/>
      <c r="K208" s="202"/>
      <c r="L208" s="202"/>
      <c r="M208" s="202"/>
      <c r="N208" s="203"/>
    </row>
    <row r="209" spans="1:14">
      <c r="A209" s="192"/>
      <c r="B209" s="204"/>
      <c r="C209" s="198"/>
      <c r="D209" s="205"/>
      <c r="E209" s="205"/>
      <c r="F209" s="205"/>
      <c r="G209" s="205"/>
      <c r="H209" s="205"/>
      <c r="I209" s="198"/>
      <c r="J209" s="198"/>
      <c r="K209" s="205"/>
      <c r="L209" s="205"/>
      <c r="M209" s="205"/>
      <c r="N209" s="206"/>
    </row>
    <row r="210" spans="1:14">
      <c r="A210" s="192"/>
      <c r="B210" s="183"/>
      <c r="C210" s="195"/>
      <c r="D210" s="202"/>
      <c r="E210" s="202"/>
      <c r="F210" s="202"/>
      <c r="G210" s="202"/>
      <c r="H210" s="202"/>
      <c r="I210" s="195"/>
      <c r="J210" s="195"/>
      <c r="K210" s="202"/>
      <c r="L210" s="202"/>
      <c r="M210" s="202"/>
      <c r="N210" s="203"/>
    </row>
    <row r="211" spans="1:14">
      <c r="A211" s="192"/>
      <c r="B211" s="204"/>
      <c r="C211" s="198"/>
      <c r="D211" s="205"/>
      <c r="E211" s="205"/>
      <c r="F211" s="205"/>
      <c r="G211" s="205"/>
      <c r="H211" s="205"/>
      <c r="I211" s="198"/>
      <c r="J211" s="198"/>
      <c r="K211" s="205"/>
      <c r="L211" s="205"/>
      <c r="M211" s="205"/>
      <c r="N211" s="206"/>
    </row>
    <row r="212" spans="1:14">
      <c r="A212" s="192"/>
      <c r="B212" s="183"/>
      <c r="C212" s="195"/>
      <c r="D212" s="202"/>
      <c r="E212" s="202"/>
      <c r="F212" s="202"/>
      <c r="G212" s="202"/>
      <c r="H212" s="202"/>
      <c r="I212" s="195"/>
      <c r="J212" s="195"/>
      <c r="K212" s="202"/>
      <c r="L212" s="202"/>
      <c r="M212" s="202"/>
      <c r="N212" s="203"/>
    </row>
    <row r="213" spans="1:14">
      <c r="A213" s="192"/>
      <c r="B213" s="204"/>
      <c r="C213" s="198"/>
      <c r="D213" s="205"/>
      <c r="E213" s="205"/>
      <c r="F213" s="205"/>
      <c r="G213" s="205"/>
      <c r="H213" s="205"/>
      <c r="I213" s="198"/>
      <c r="J213" s="198"/>
      <c r="K213" s="205"/>
      <c r="L213" s="205"/>
      <c r="M213" s="205"/>
      <c r="N213" s="206"/>
    </row>
    <row r="214" spans="1:14">
      <c r="A214" s="192"/>
      <c r="B214" s="183"/>
      <c r="C214" s="195"/>
      <c r="D214" s="202"/>
      <c r="E214" s="202"/>
      <c r="F214" s="202"/>
      <c r="G214" s="202"/>
      <c r="H214" s="202"/>
      <c r="I214" s="195"/>
      <c r="J214" s="195"/>
      <c r="K214" s="202"/>
      <c r="L214" s="202"/>
      <c r="M214" s="202"/>
      <c r="N214" s="203"/>
    </row>
    <row r="215" spans="1:14">
      <c r="A215" s="192"/>
      <c r="B215" s="204"/>
      <c r="C215" s="198"/>
      <c r="D215" s="205"/>
      <c r="E215" s="205"/>
      <c r="F215" s="205"/>
      <c r="G215" s="205"/>
      <c r="H215" s="205"/>
      <c r="I215" s="198"/>
      <c r="J215" s="198"/>
      <c r="K215" s="205"/>
      <c r="L215" s="205"/>
      <c r="M215" s="205"/>
      <c r="N215" s="206"/>
    </row>
    <row r="216" spans="1:14">
      <c r="A216" s="192"/>
      <c r="B216" s="183"/>
      <c r="C216" s="195"/>
      <c r="D216" s="202"/>
      <c r="E216" s="202"/>
      <c r="F216" s="202"/>
      <c r="G216" s="202"/>
      <c r="H216" s="202"/>
      <c r="I216" s="195"/>
      <c r="J216" s="195"/>
      <c r="K216" s="202"/>
      <c r="L216" s="202"/>
      <c r="M216" s="202"/>
      <c r="N216" s="203"/>
    </row>
    <row r="217" spans="1:14">
      <c r="A217" s="192"/>
      <c r="B217" s="204"/>
      <c r="C217" s="198"/>
      <c r="D217" s="205"/>
      <c r="E217" s="205"/>
      <c r="F217" s="205"/>
      <c r="G217" s="205"/>
      <c r="H217" s="205"/>
      <c r="I217" s="198"/>
      <c r="J217" s="198"/>
      <c r="K217" s="205"/>
      <c r="L217" s="205"/>
      <c r="M217" s="205"/>
      <c r="N217" s="206"/>
    </row>
    <row r="218" spans="1:14">
      <c r="A218" s="192"/>
      <c r="B218" s="183"/>
      <c r="C218" s="195"/>
      <c r="D218" s="202"/>
      <c r="E218" s="202"/>
      <c r="F218" s="202"/>
      <c r="G218" s="202"/>
      <c r="H218" s="202"/>
      <c r="I218" s="195"/>
      <c r="J218" s="195"/>
      <c r="K218" s="202"/>
      <c r="L218" s="202"/>
      <c r="M218" s="202"/>
      <c r="N218" s="203"/>
    </row>
    <row r="219" spans="1:14">
      <c r="A219" s="192"/>
      <c r="B219" s="204"/>
      <c r="C219" s="198"/>
      <c r="D219" s="205"/>
      <c r="E219" s="205"/>
      <c r="F219" s="205"/>
      <c r="G219" s="205"/>
      <c r="H219" s="205"/>
      <c r="I219" s="198"/>
      <c r="J219" s="198"/>
      <c r="K219" s="205"/>
      <c r="L219" s="205"/>
      <c r="M219" s="205"/>
      <c r="N219" s="206"/>
    </row>
    <row r="220" spans="1:14">
      <c r="A220" s="192"/>
      <c r="B220" s="183"/>
      <c r="C220" s="195"/>
      <c r="D220" s="202"/>
      <c r="E220" s="202"/>
      <c r="F220" s="202"/>
      <c r="G220" s="202"/>
      <c r="H220" s="202"/>
      <c r="I220" s="195"/>
      <c r="J220" s="195"/>
      <c r="K220" s="202"/>
      <c r="L220" s="202"/>
      <c r="M220" s="202"/>
      <c r="N220" s="203"/>
    </row>
    <row r="221" spans="1:14">
      <c r="A221" s="192"/>
      <c r="B221" s="204"/>
      <c r="C221" s="198"/>
      <c r="D221" s="205"/>
      <c r="E221" s="205"/>
      <c r="F221" s="205"/>
      <c r="G221" s="205"/>
      <c r="H221" s="205"/>
      <c r="I221" s="198"/>
      <c r="J221" s="198"/>
      <c r="K221" s="205"/>
      <c r="L221" s="205"/>
      <c r="M221" s="205"/>
      <c r="N221" s="206"/>
    </row>
    <row r="222" spans="1:14">
      <c r="A222" s="192"/>
      <c r="B222" s="183"/>
      <c r="C222" s="195"/>
      <c r="D222" s="202"/>
      <c r="E222" s="202"/>
      <c r="F222" s="202"/>
      <c r="G222" s="202"/>
      <c r="H222" s="202"/>
      <c r="I222" s="195"/>
      <c r="J222" s="195"/>
      <c r="K222" s="202"/>
      <c r="L222" s="202"/>
      <c r="M222" s="202"/>
      <c r="N222" s="203"/>
    </row>
    <row r="223" spans="1:14">
      <c r="A223" s="192"/>
      <c r="B223" s="204"/>
      <c r="C223" s="198"/>
      <c r="D223" s="205"/>
      <c r="E223" s="205"/>
      <c r="F223" s="205"/>
      <c r="G223" s="205"/>
      <c r="H223" s="205"/>
      <c r="I223" s="198"/>
      <c r="J223" s="198"/>
      <c r="K223" s="205"/>
      <c r="L223" s="205"/>
      <c r="M223" s="205"/>
      <c r="N223" s="206"/>
    </row>
    <row r="224" spans="1:14">
      <c r="A224" s="192"/>
      <c r="B224" s="183"/>
      <c r="C224" s="195"/>
      <c r="D224" s="202"/>
      <c r="E224" s="202"/>
      <c r="F224" s="202"/>
      <c r="G224" s="202"/>
      <c r="H224" s="202"/>
      <c r="I224" s="195"/>
      <c r="J224" s="195"/>
      <c r="K224" s="202"/>
      <c r="L224" s="202"/>
      <c r="M224" s="202"/>
      <c r="N224" s="203"/>
    </row>
    <row r="225" spans="1:14">
      <c r="A225" s="192"/>
      <c r="B225" s="204"/>
      <c r="C225" s="198"/>
      <c r="D225" s="205"/>
      <c r="E225" s="205"/>
      <c r="F225" s="205"/>
      <c r="G225" s="205"/>
      <c r="H225" s="205"/>
      <c r="I225" s="198"/>
      <c r="J225" s="198"/>
      <c r="K225" s="205"/>
      <c r="L225" s="205"/>
      <c r="M225" s="205"/>
      <c r="N225" s="206"/>
    </row>
    <row r="226" spans="1:14">
      <c r="A226" s="192"/>
      <c r="B226" s="183"/>
      <c r="C226" s="195"/>
      <c r="D226" s="202"/>
      <c r="E226" s="202"/>
      <c r="F226" s="202"/>
      <c r="G226" s="202"/>
      <c r="H226" s="202"/>
      <c r="I226" s="195"/>
      <c r="J226" s="195"/>
      <c r="K226" s="202"/>
      <c r="L226" s="202"/>
      <c r="M226" s="202"/>
      <c r="N226" s="203"/>
    </row>
    <row r="227" spans="1:14">
      <c r="A227" s="192"/>
      <c r="B227" s="204"/>
      <c r="C227" s="198"/>
      <c r="D227" s="205"/>
      <c r="E227" s="205"/>
      <c r="F227" s="205"/>
      <c r="G227" s="205"/>
      <c r="H227" s="205"/>
      <c r="I227" s="198"/>
      <c r="J227" s="198"/>
      <c r="K227" s="205"/>
      <c r="L227" s="205"/>
      <c r="M227" s="205"/>
      <c r="N227" s="206"/>
    </row>
    <row r="228" spans="1:14">
      <c r="A228" s="192"/>
      <c r="B228" s="183"/>
      <c r="C228" s="195"/>
      <c r="D228" s="202"/>
      <c r="E228" s="202"/>
      <c r="F228" s="202"/>
      <c r="G228" s="202"/>
      <c r="H228" s="202"/>
      <c r="I228" s="195"/>
      <c r="J228" s="195"/>
      <c r="K228" s="202"/>
      <c r="L228" s="202"/>
      <c r="M228" s="202"/>
      <c r="N228" s="203"/>
    </row>
    <row r="229" spans="1:14">
      <c r="A229" s="192"/>
      <c r="B229" s="204"/>
      <c r="C229" s="198"/>
      <c r="D229" s="205"/>
      <c r="E229" s="205"/>
      <c r="F229" s="205"/>
      <c r="G229" s="205"/>
      <c r="H229" s="205"/>
      <c r="I229" s="198"/>
      <c r="J229" s="198"/>
      <c r="K229" s="205"/>
      <c r="L229" s="205"/>
      <c r="M229" s="205"/>
      <c r="N229" s="206"/>
    </row>
    <row r="230" spans="1:14">
      <c r="A230" s="191"/>
      <c r="B230" s="183"/>
      <c r="C230" s="195"/>
      <c r="D230" s="202"/>
      <c r="E230" s="202"/>
      <c r="F230" s="202"/>
      <c r="G230" s="202"/>
      <c r="H230" s="202"/>
      <c r="I230" s="195"/>
      <c r="J230" s="195"/>
      <c r="K230" s="202"/>
      <c r="L230" s="202"/>
      <c r="M230" s="202"/>
      <c r="N230" s="203"/>
    </row>
    <row r="231" spans="1:14">
      <c r="A231" s="192"/>
      <c r="B231" s="204"/>
      <c r="C231" s="198"/>
      <c r="D231" s="205"/>
      <c r="E231" s="205"/>
      <c r="F231" s="205"/>
      <c r="G231" s="205"/>
      <c r="H231" s="205"/>
      <c r="I231" s="198"/>
      <c r="J231" s="198"/>
      <c r="K231" s="205"/>
      <c r="L231" s="205"/>
      <c r="M231" s="205"/>
      <c r="N231" s="206"/>
    </row>
    <row r="232" spans="1:14">
      <c r="A232" s="192"/>
      <c r="B232" s="183"/>
      <c r="C232" s="195"/>
      <c r="D232" s="202"/>
      <c r="E232" s="202"/>
      <c r="F232" s="202"/>
      <c r="G232" s="202"/>
      <c r="H232" s="202"/>
      <c r="I232" s="195"/>
      <c r="J232" s="195"/>
      <c r="K232" s="202"/>
      <c r="L232" s="202"/>
      <c r="M232" s="202"/>
      <c r="N232" s="203"/>
    </row>
    <row r="233" spans="1:14">
      <c r="A233" s="192"/>
      <c r="B233" s="204"/>
      <c r="C233" s="198"/>
      <c r="D233" s="205"/>
      <c r="E233" s="205"/>
      <c r="F233" s="205"/>
      <c r="G233" s="205"/>
      <c r="H233" s="205"/>
      <c r="I233" s="198"/>
      <c r="J233" s="198"/>
      <c r="K233" s="205"/>
      <c r="L233" s="205"/>
      <c r="M233" s="205"/>
      <c r="N233" s="206"/>
    </row>
    <row r="234" spans="1:14">
      <c r="A234" s="192"/>
      <c r="B234" s="183"/>
      <c r="C234" s="195"/>
      <c r="D234" s="202"/>
      <c r="E234" s="202"/>
      <c r="F234" s="202"/>
      <c r="G234" s="202"/>
      <c r="H234" s="202"/>
      <c r="I234" s="195"/>
      <c r="J234" s="195"/>
      <c r="K234" s="202"/>
      <c r="L234" s="202"/>
      <c r="M234" s="202"/>
      <c r="N234" s="203"/>
    </row>
    <row r="235" spans="1:14">
      <c r="A235" s="192"/>
      <c r="B235" s="204"/>
      <c r="C235" s="198"/>
      <c r="D235" s="205"/>
      <c r="E235" s="205"/>
      <c r="F235" s="205"/>
      <c r="G235" s="205"/>
      <c r="H235" s="205"/>
      <c r="I235" s="198"/>
      <c r="J235" s="198"/>
      <c r="K235" s="205"/>
      <c r="L235" s="205"/>
      <c r="M235" s="205"/>
      <c r="N235" s="206"/>
    </row>
    <row r="236" spans="1:14">
      <c r="A236" s="192"/>
      <c r="B236" s="183"/>
      <c r="C236" s="195"/>
      <c r="D236" s="202"/>
      <c r="E236" s="202"/>
      <c r="F236" s="202"/>
      <c r="G236" s="202"/>
      <c r="H236" s="202"/>
      <c r="I236" s="195"/>
      <c r="J236" s="195"/>
      <c r="K236" s="202"/>
      <c r="L236" s="202"/>
      <c r="M236" s="202"/>
      <c r="N236" s="203"/>
    </row>
    <row r="237" spans="1:14">
      <c r="A237" s="192"/>
      <c r="B237" s="204"/>
      <c r="C237" s="198"/>
      <c r="D237" s="205"/>
      <c r="E237" s="205"/>
      <c r="F237" s="205"/>
      <c r="G237" s="205"/>
      <c r="H237" s="205"/>
      <c r="I237" s="198"/>
      <c r="J237" s="198"/>
      <c r="K237" s="205"/>
      <c r="L237" s="205"/>
      <c r="M237" s="205"/>
      <c r="N237" s="206"/>
    </row>
    <row r="238" spans="1:14">
      <c r="A238" s="192"/>
      <c r="B238" s="183"/>
      <c r="C238" s="195"/>
      <c r="D238" s="202"/>
      <c r="E238" s="202"/>
      <c r="F238" s="202"/>
      <c r="G238" s="202"/>
      <c r="H238" s="202"/>
      <c r="I238" s="195"/>
      <c r="J238" s="195"/>
      <c r="K238" s="202"/>
      <c r="L238" s="202"/>
      <c r="M238" s="202"/>
      <c r="N238" s="203"/>
    </row>
    <row r="239" spans="1:14">
      <c r="A239" s="192"/>
      <c r="B239" s="204"/>
      <c r="C239" s="198"/>
      <c r="D239" s="205"/>
      <c r="E239" s="205"/>
      <c r="F239" s="205"/>
      <c r="G239" s="205"/>
      <c r="H239" s="205"/>
      <c r="I239" s="198"/>
      <c r="J239" s="198"/>
      <c r="K239" s="205"/>
      <c r="L239" s="205"/>
      <c r="M239" s="205"/>
      <c r="N239" s="206"/>
    </row>
    <row r="240" spans="1:14">
      <c r="A240" s="192"/>
      <c r="B240" s="183"/>
      <c r="C240" s="195"/>
      <c r="D240" s="202"/>
      <c r="E240" s="202"/>
      <c r="F240" s="202"/>
      <c r="G240" s="202"/>
      <c r="H240" s="202"/>
      <c r="I240" s="195"/>
      <c r="J240" s="195"/>
      <c r="K240" s="202"/>
      <c r="L240" s="202"/>
      <c r="M240" s="202"/>
      <c r="N240" s="203"/>
    </row>
    <row r="241" spans="1:14">
      <c r="A241" s="192"/>
      <c r="B241" s="204"/>
      <c r="C241" s="198"/>
      <c r="D241" s="205"/>
      <c r="E241" s="205"/>
      <c r="F241" s="205"/>
      <c r="G241" s="205"/>
      <c r="H241" s="205"/>
      <c r="I241" s="198"/>
      <c r="J241" s="198"/>
      <c r="K241" s="205"/>
      <c r="L241" s="205"/>
      <c r="M241" s="205"/>
      <c r="N241" s="206"/>
    </row>
    <row r="242" spans="1:14">
      <c r="A242" s="192"/>
      <c r="B242" s="183"/>
      <c r="C242" s="195"/>
      <c r="D242" s="202"/>
      <c r="E242" s="202"/>
      <c r="F242" s="202"/>
      <c r="G242" s="202"/>
      <c r="H242" s="202"/>
      <c r="I242" s="195"/>
      <c r="J242" s="195"/>
      <c r="K242" s="202"/>
      <c r="L242" s="202"/>
      <c r="M242" s="202"/>
      <c r="N242" s="203"/>
    </row>
    <row r="243" spans="1:14">
      <c r="A243" s="192"/>
      <c r="B243" s="204"/>
      <c r="C243" s="198"/>
      <c r="D243" s="205"/>
      <c r="E243" s="205"/>
      <c r="F243" s="205"/>
      <c r="G243" s="205"/>
      <c r="H243" s="205"/>
      <c r="I243" s="198"/>
      <c r="J243" s="198"/>
      <c r="K243" s="205"/>
      <c r="L243" s="205"/>
      <c r="M243" s="205"/>
      <c r="N243" s="206"/>
    </row>
    <row r="244" spans="1:14">
      <c r="A244" s="192"/>
      <c r="B244" s="183"/>
      <c r="C244" s="195"/>
      <c r="D244" s="202"/>
      <c r="E244" s="202"/>
      <c r="F244" s="202"/>
      <c r="G244" s="202"/>
      <c r="H244" s="202"/>
      <c r="I244" s="195"/>
      <c r="J244" s="195"/>
      <c r="K244" s="202"/>
      <c r="L244" s="202"/>
      <c r="M244" s="202"/>
      <c r="N244" s="203"/>
    </row>
    <row r="245" spans="1:14">
      <c r="A245" s="192"/>
      <c r="B245" s="204"/>
      <c r="C245" s="198"/>
      <c r="D245" s="205"/>
      <c r="E245" s="205"/>
      <c r="F245" s="205"/>
      <c r="G245" s="205"/>
      <c r="H245" s="205"/>
      <c r="I245" s="198"/>
      <c r="J245" s="198"/>
      <c r="K245" s="205"/>
      <c r="L245" s="205"/>
      <c r="M245" s="205"/>
      <c r="N245" s="206"/>
    </row>
    <row r="246" spans="1:14">
      <c r="A246" s="192"/>
      <c r="B246" s="183"/>
      <c r="C246" s="195"/>
      <c r="D246" s="202"/>
      <c r="E246" s="202"/>
      <c r="F246" s="202"/>
      <c r="G246" s="202"/>
      <c r="H246" s="202"/>
      <c r="I246" s="195"/>
      <c r="J246" s="195"/>
      <c r="K246" s="202"/>
      <c r="L246" s="202"/>
      <c r="M246" s="202"/>
      <c r="N246" s="203"/>
    </row>
    <row r="247" spans="1:14">
      <c r="A247" s="192"/>
      <c r="B247" s="204"/>
      <c r="C247" s="198"/>
      <c r="D247" s="205"/>
      <c r="E247" s="205"/>
      <c r="F247" s="205"/>
      <c r="G247" s="205"/>
      <c r="H247" s="205"/>
      <c r="I247" s="198"/>
      <c r="J247" s="198"/>
      <c r="K247" s="205"/>
      <c r="L247" s="205"/>
      <c r="M247" s="205"/>
      <c r="N247" s="206"/>
    </row>
    <row r="248" spans="1:14">
      <c r="A248" s="192"/>
      <c r="B248" s="183"/>
      <c r="C248" s="195"/>
      <c r="D248" s="202"/>
      <c r="E248" s="202"/>
      <c r="F248" s="202"/>
      <c r="G248" s="202"/>
      <c r="H248" s="202"/>
      <c r="I248" s="195"/>
      <c r="J248" s="195"/>
      <c r="K248" s="202"/>
      <c r="L248" s="202"/>
      <c r="M248" s="202"/>
      <c r="N248" s="203"/>
    </row>
    <row r="249" spans="1:14">
      <c r="A249" s="192"/>
      <c r="B249" s="204"/>
      <c r="C249" s="198"/>
      <c r="D249" s="205"/>
      <c r="E249" s="205"/>
      <c r="F249" s="205"/>
      <c r="G249" s="205"/>
      <c r="H249" s="205"/>
      <c r="I249" s="198"/>
      <c r="J249" s="198"/>
      <c r="K249" s="205"/>
      <c r="L249" s="205"/>
      <c r="M249" s="205"/>
      <c r="N249" s="206"/>
    </row>
    <row r="250" spans="1:14">
      <c r="A250" s="192"/>
      <c r="B250" s="183"/>
      <c r="C250" s="195"/>
      <c r="D250" s="202"/>
      <c r="E250" s="202"/>
      <c r="F250" s="202"/>
      <c r="G250" s="202"/>
      <c r="H250" s="202"/>
      <c r="I250" s="195"/>
      <c r="J250" s="195"/>
      <c r="K250" s="202"/>
      <c r="L250" s="202"/>
      <c r="M250" s="202"/>
      <c r="N250" s="203"/>
    </row>
    <row r="251" spans="1:14">
      <c r="A251" s="192"/>
      <c r="B251" s="204"/>
      <c r="C251" s="198"/>
      <c r="D251" s="205"/>
      <c r="E251" s="205"/>
      <c r="F251" s="205"/>
      <c r="G251" s="205"/>
      <c r="H251" s="205"/>
      <c r="I251" s="198"/>
      <c r="J251" s="198"/>
      <c r="K251" s="205"/>
      <c r="L251" s="205"/>
      <c r="M251" s="205"/>
      <c r="N251" s="206"/>
    </row>
    <row r="252" spans="1:14">
      <c r="A252" s="192"/>
      <c r="B252" s="183"/>
      <c r="C252" s="195"/>
      <c r="D252" s="202"/>
      <c r="E252" s="202"/>
      <c r="F252" s="202"/>
      <c r="G252" s="202"/>
      <c r="H252" s="202"/>
      <c r="I252" s="195"/>
      <c r="J252" s="195"/>
      <c r="K252" s="202"/>
      <c r="L252" s="202"/>
      <c r="M252" s="202"/>
      <c r="N252" s="203"/>
    </row>
    <row r="253" spans="1:14">
      <c r="A253" s="192"/>
      <c r="B253" s="204"/>
      <c r="C253" s="198"/>
      <c r="D253" s="205"/>
      <c r="E253" s="205"/>
      <c r="F253" s="205"/>
      <c r="G253" s="205"/>
      <c r="H253" s="205"/>
      <c r="I253" s="198"/>
      <c r="J253" s="198"/>
      <c r="K253" s="205"/>
      <c r="L253" s="205"/>
      <c r="M253" s="205"/>
      <c r="N253" s="206"/>
    </row>
    <row r="254" spans="1:14">
      <c r="A254" s="192"/>
      <c r="B254" s="183"/>
      <c r="C254" s="195"/>
      <c r="D254" s="202"/>
      <c r="E254" s="202"/>
      <c r="F254" s="202"/>
      <c r="G254" s="202"/>
      <c r="H254" s="202"/>
      <c r="I254" s="195"/>
      <c r="J254" s="195"/>
      <c r="K254" s="202"/>
      <c r="L254" s="202"/>
      <c r="M254" s="202"/>
      <c r="N254" s="203"/>
    </row>
    <row r="255" spans="1:14">
      <c r="A255" s="192"/>
      <c r="B255" s="204"/>
      <c r="C255" s="198"/>
      <c r="D255" s="205"/>
      <c r="E255" s="205"/>
      <c r="F255" s="205"/>
      <c r="G255" s="205"/>
      <c r="H255" s="205"/>
      <c r="I255" s="198"/>
      <c r="J255" s="198"/>
      <c r="K255" s="205"/>
      <c r="L255" s="205"/>
      <c r="M255" s="205"/>
      <c r="N255" s="206"/>
    </row>
    <row r="256" spans="1:14">
      <c r="A256" s="192"/>
      <c r="B256" s="183"/>
      <c r="C256" s="195"/>
      <c r="D256" s="202"/>
      <c r="E256" s="202"/>
      <c r="F256" s="202"/>
      <c r="G256" s="202"/>
      <c r="H256" s="202"/>
      <c r="I256" s="195"/>
      <c r="J256" s="195"/>
      <c r="K256" s="202"/>
      <c r="L256" s="202"/>
      <c r="M256" s="202"/>
      <c r="N256" s="203"/>
    </row>
    <row r="257" spans="1:14">
      <c r="A257" s="192"/>
      <c r="B257" s="204"/>
      <c r="C257" s="198"/>
      <c r="D257" s="205"/>
      <c r="E257" s="205"/>
      <c r="F257" s="205"/>
      <c r="G257" s="205"/>
      <c r="H257" s="205"/>
      <c r="I257" s="198"/>
      <c r="J257" s="198"/>
      <c r="K257" s="205"/>
      <c r="L257" s="205"/>
      <c r="M257" s="205"/>
      <c r="N257" s="206"/>
    </row>
    <row r="258" spans="1:14">
      <c r="A258" s="192"/>
      <c r="B258" s="183"/>
      <c r="C258" s="195"/>
      <c r="D258" s="202"/>
      <c r="E258" s="202"/>
      <c r="F258" s="202"/>
      <c r="G258" s="202"/>
      <c r="H258" s="202"/>
      <c r="I258" s="195"/>
      <c r="J258" s="195"/>
      <c r="K258" s="202"/>
      <c r="L258" s="202"/>
      <c r="M258" s="202"/>
      <c r="N258" s="203"/>
    </row>
    <row r="259" spans="1:14">
      <c r="A259" s="192"/>
      <c r="B259" s="204"/>
      <c r="C259" s="198"/>
      <c r="D259" s="205"/>
      <c r="E259" s="205"/>
      <c r="F259" s="205"/>
      <c r="G259" s="205"/>
      <c r="H259" s="205"/>
      <c r="I259" s="198"/>
      <c r="J259" s="198"/>
      <c r="K259" s="205"/>
      <c r="L259" s="205"/>
      <c r="M259" s="205"/>
      <c r="N259" s="206"/>
    </row>
    <row r="260" spans="1:14">
      <c r="A260" s="192"/>
      <c r="B260" s="183"/>
      <c r="C260" s="195"/>
      <c r="D260" s="202"/>
      <c r="E260" s="202"/>
      <c r="F260" s="202"/>
      <c r="G260" s="202"/>
      <c r="H260" s="202"/>
      <c r="I260" s="195"/>
      <c r="J260" s="195"/>
      <c r="K260" s="202"/>
      <c r="L260" s="202"/>
      <c r="M260" s="202"/>
      <c r="N260" s="203"/>
    </row>
    <row r="261" spans="1:14">
      <c r="A261" s="192"/>
      <c r="B261" s="204"/>
      <c r="C261" s="198"/>
      <c r="D261" s="205"/>
      <c r="E261" s="205"/>
      <c r="F261" s="205"/>
      <c r="G261" s="205"/>
      <c r="H261" s="205"/>
      <c r="I261" s="198"/>
      <c r="J261" s="198"/>
      <c r="K261" s="205"/>
      <c r="L261" s="205"/>
      <c r="M261" s="205"/>
      <c r="N261" s="206"/>
    </row>
    <row r="262" spans="1:14">
      <c r="A262" s="191"/>
      <c r="B262" s="183"/>
      <c r="C262" s="195"/>
      <c r="D262" s="202"/>
      <c r="E262" s="202"/>
      <c r="F262" s="202"/>
      <c r="G262" s="202"/>
      <c r="H262" s="202"/>
      <c r="I262" s="195"/>
      <c r="J262" s="195"/>
      <c r="K262" s="202"/>
      <c r="L262" s="202"/>
      <c r="M262" s="202"/>
      <c r="N262" s="203"/>
    </row>
    <row r="263" spans="1:14">
      <c r="A263" s="192"/>
      <c r="B263" s="204"/>
      <c r="C263" s="198"/>
      <c r="D263" s="205"/>
      <c r="E263" s="205"/>
      <c r="F263" s="205"/>
      <c r="G263" s="205"/>
      <c r="H263" s="205"/>
      <c r="I263" s="198"/>
      <c r="J263" s="198"/>
      <c r="K263" s="205"/>
      <c r="L263" s="205"/>
      <c r="M263" s="205"/>
      <c r="N263" s="206"/>
    </row>
    <row r="264" spans="1:14">
      <c r="A264" s="192"/>
      <c r="B264" s="183"/>
      <c r="C264" s="195"/>
      <c r="D264" s="202"/>
      <c r="E264" s="202"/>
      <c r="F264" s="202"/>
      <c r="G264" s="202"/>
      <c r="H264" s="202"/>
      <c r="I264" s="195"/>
      <c r="J264" s="195"/>
      <c r="K264" s="202"/>
      <c r="L264" s="202"/>
      <c r="M264" s="202"/>
      <c r="N264" s="203"/>
    </row>
    <row r="265" spans="1:14">
      <c r="A265" s="192"/>
      <c r="B265" s="204"/>
      <c r="C265" s="198"/>
      <c r="D265" s="205"/>
      <c r="E265" s="205"/>
      <c r="F265" s="205"/>
      <c r="G265" s="205"/>
      <c r="H265" s="205"/>
      <c r="I265" s="198"/>
      <c r="J265" s="198"/>
      <c r="K265" s="205"/>
      <c r="L265" s="205"/>
      <c r="M265" s="205"/>
      <c r="N265" s="206"/>
    </row>
    <row r="266" spans="1:14">
      <c r="A266" s="192"/>
      <c r="B266" s="183"/>
      <c r="C266" s="195"/>
      <c r="D266" s="202"/>
      <c r="E266" s="202"/>
      <c r="F266" s="202"/>
      <c r="G266" s="202"/>
      <c r="H266" s="202"/>
      <c r="I266" s="195"/>
      <c r="J266" s="195"/>
      <c r="K266" s="202"/>
      <c r="L266" s="202"/>
      <c r="M266" s="202"/>
      <c r="N266" s="203"/>
    </row>
    <row r="267" spans="1:14">
      <c r="A267" s="192"/>
      <c r="B267" s="204"/>
      <c r="C267" s="198"/>
      <c r="D267" s="205"/>
      <c r="E267" s="205"/>
      <c r="F267" s="205"/>
      <c r="G267" s="205"/>
      <c r="H267" s="205"/>
      <c r="I267" s="198"/>
      <c r="J267" s="198"/>
      <c r="K267" s="205"/>
      <c r="L267" s="205"/>
      <c r="M267" s="205"/>
      <c r="N267" s="206"/>
    </row>
    <row r="268" spans="1:14">
      <c r="A268" s="192"/>
      <c r="B268" s="183"/>
      <c r="C268" s="195"/>
      <c r="D268" s="202"/>
      <c r="E268" s="202"/>
      <c r="F268" s="202"/>
      <c r="G268" s="202"/>
      <c r="H268" s="202"/>
      <c r="I268" s="195"/>
      <c r="J268" s="195"/>
      <c r="K268" s="202"/>
      <c r="L268" s="202"/>
      <c r="M268" s="202"/>
      <c r="N268" s="203"/>
    </row>
    <row r="269" spans="1:14">
      <c r="A269" s="192"/>
      <c r="B269" s="204"/>
      <c r="C269" s="198"/>
      <c r="D269" s="205"/>
      <c r="E269" s="205"/>
      <c r="F269" s="205"/>
      <c r="G269" s="205"/>
      <c r="H269" s="205"/>
      <c r="I269" s="198"/>
      <c r="J269" s="198"/>
      <c r="K269" s="205"/>
      <c r="L269" s="205"/>
      <c r="M269" s="205"/>
      <c r="N269" s="206"/>
    </row>
    <row r="270" spans="1:14">
      <c r="A270" s="192"/>
      <c r="B270" s="183"/>
      <c r="C270" s="195"/>
      <c r="D270" s="202"/>
      <c r="E270" s="202"/>
      <c r="F270" s="202"/>
      <c r="G270" s="202"/>
      <c r="H270" s="202"/>
      <c r="I270" s="195"/>
      <c r="J270" s="195"/>
      <c r="K270" s="202"/>
      <c r="L270" s="202"/>
      <c r="M270" s="202"/>
      <c r="N270" s="203"/>
    </row>
    <row r="271" spans="1:14">
      <c r="A271" s="192"/>
      <c r="B271" s="204"/>
      <c r="C271" s="198"/>
      <c r="D271" s="205"/>
      <c r="E271" s="205"/>
      <c r="F271" s="205"/>
      <c r="G271" s="205"/>
      <c r="H271" s="205"/>
      <c r="I271" s="198"/>
      <c r="J271" s="198"/>
      <c r="K271" s="205"/>
      <c r="L271" s="205"/>
      <c r="M271" s="205"/>
      <c r="N271" s="206"/>
    </row>
    <row r="272" spans="1:14">
      <c r="A272" s="192"/>
      <c r="B272" s="183"/>
      <c r="C272" s="195"/>
      <c r="D272" s="202"/>
      <c r="E272" s="202"/>
      <c r="F272" s="202"/>
      <c r="G272" s="202"/>
      <c r="H272" s="202"/>
      <c r="I272" s="195"/>
      <c r="J272" s="195"/>
      <c r="K272" s="202"/>
      <c r="L272" s="202"/>
      <c r="M272" s="202"/>
      <c r="N272" s="203"/>
    </row>
    <row r="273" spans="1:14">
      <c r="A273" s="192"/>
      <c r="B273" s="204"/>
      <c r="C273" s="198"/>
      <c r="D273" s="205"/>
      <c r="E273" s="205"/>
      <c r="F273" s="205"/>
      <c r="G273" s="205"/>
      <c r="H273" s="205"/>
      <c r="I273" s="198"/>
      <c r="J273" s="198"/>
      <c r="K273" s="205"/>
      <c r="L273" s="205"/>
      <c r="M273" s="205"/>
      <c r="N273" s="206"/>
    </row>
    <row r="274" spans="1:14">
      <c r="A274" s="192"/>
      <c r="B274" s="183"/>
      <c r="C274" s="195"/>
      <c r="D274" s="202"/>
      <c r="E274" s="202"/>
      <c r="F274" s="202"/>
      <c r="G274" s="202"/>
      <c r="H274" s="202"/>
      <c r="I274" s="195"/>
      <c r="J274" s="195"/>
      <c r="K274" s="202"/>
      <c r="L274" s="202"/>
      <c r="M274" s="202"/>
      <c r="N274" s="203"/>
    </row>
    <row r="275" spans="1:14">
      <c r="A275" s="192"/>
      <c r="B275" s="204"/>
      <c r="C275" s="198"/>
      <c r="D275" s="205"/>
      <c r="E275" s="205"/>
      <c r="F275" s="205"/>
      <c r="G275" s="205"/>
      <c r="H275" s="205"/>
      <c r="I275" s="198"/>
      <c r="J275" s="198"/>
      <c r="K275" s="205"/>
      <c r="L275" s="205"/>
      <c r="M275" s="205"/>
      <c r="N275" s="206"/>
    </row>
    <row r="276" spans="1:14">
      <c r="A276" s="192"/>
      <c r="B276" s="183"/>
      <c r="C276" s="195"/>
      <c r="D276" s="202"/>
      <c r="E276" s="202"/>
      <c r="F276" s="202"/>
      <c r="G276" s="202"/>
      <c r="H276" s="202"/>
      <c r="I276" s="195"/>
      <c r="J276" s="195"/>
      <c r="K276" s="202"/>
      <c r="L276" s="202"/>
      <c r="M276" s="202"/>
      <c r="N276" s="203"/>
    </row>
    <row r="277" spans="1:14">
      <c r="A277" s="192"/>
      <c r="B277" s="204"/>
      <c r="C277" s="198"/>
      <c r="D277" s="205"/>
      <c r="E277" s="205"/>
      <c r="F277" s="205"/>
      <c r="G277" s="205"/>
      <c r="H277" s="205"/>
      <c r="I277" s="198"/>
      <c r="J277" s="198"/>
      <c r="K277" s="205"/>
      <c r="L277" s="205"/>
      <c r="M277" s="205"/>
      <c r="N277" s="206"/>
    </row>
    <row r="278" spans="1:14">
      <c r="A278" s="192"/>
      <c r="B278" s="183"/>
      <c r="C278" s="195"/>
      <c r="D278" s="202"/>
      <c r="E278" s="202"/>
      <c r="F278" s="202"/>
      <c r="G278" s="202"/>
      <c r="H278" s="202"/>
      <c r="I278" s="195"/>
      <c r="J278" s="195"/>
      <c r="K278" s="202"/>
      <c r="L278" s="202"/>
      <c r="M278" s="202"/>
      <c r="N278" s="203"/>
    </row>
    <row r="279" spans="1:14">
      <c r="A279" s="192"/>
      <c r="B279" s="204"/>
      <c r="C279" s="198"/>
      <c r="D279" s="205"/>
      <c r="E279" s="205"/>
      <c r="F279" s="205"/>
      <c r="G279" s="205"/>
      <c r="H279" s="205"/>
      <c r="I279" s="198"/>
      <c r="J279" s="198"/>
      <c r="K279" s="205"/>
      <c r="L279" s="205"/>
      <c r="M279" s="205"/>
      <c r="N279" s="206"/>
    </row>
    <row r="280" spans="1:14">
      <c r="A280" s="192"/>
      <c r="B280" s="183"/>
      <c r="C280" s="195"/>
      <c r="D280" s="202"/>
      <c r="E280" s="202"/>
      <c r="F280" s="202"/>
      <c r="G280" s="202"/>
      <c r="H280" s="202"/>
      <c r="I280" s="195"/>
      <c r="J280" s="195"/>
      <c r="K280" s="202"/>
      <c r="L280" s="202"/>
      <c r="M280" s="202"/>
      <c r="N280" s="203"/>
    </row>
    <row r="281" spans="1:14">
      <c r="A281" s="192"/>
      <c r="B281" s="204"/>
      <c r="C281" s="198"/>
      <c r="D281" s="205"/>
      <c r="E281" s="205"/>
      <c r="F281" s="205"/>
      <c r="G281" s="205"/>
      <c r="H281" s="205"/>
      <c r="I281" s="198"/>
      <c r="J281" s="198"/>
      <c r="K281" s="205"/>
      <c r="L281" s="205"/>
      <c r="M281" s="205"/>
      <c r="N281" s="206"/>
    </row>
    <row r="282" spans="1:14">
      <c r="A282" s="192"/>
      <c r="B282" s="183"/>
      <c r="C282" s="195"/>
      <c r="D282" s="202"/>
      <c r="E282" s="202"/>
      <c r="F282" s="202"/>
      <c r="G282" s="202"/>
      <c r="H282" s="202"/>
      <c r="I282" s="195"/>
      <c r="J282" s="195"/>
      <c r="K282" s="202"/>
      <c r="L282" s="202"/>
      <c r="M282" s="202"/>
      <c r="N282" s="203"/>
    </row>
    <row r="283" spans="1:14">
      <c r="A283" s="192"/>
      <c r="B283" s="204"/>
      <c r="C283" s="198"/>
      <c r="D283" s="205"/>
      <c r="E283" s="205"/>
      <c r="F283" s="205"/>
      <c r="G283" s="205"/>
      <c r="H283" s="205"/>
      <c r="I283" s="198"/>
      <c r="J283" s="198"/>
      <c r="K283" s="205"/>
      <c r="L283" s="205"/>
      <c r="M283" s="205"/>
      <c r="N283" s="206"/>
    </row>
    <row r="284" spans="1:14">
      <c r="A284" s="192"/>
      <c r="B284" s="183"/>
      <c r="C284" s="195"/>
      <c r="D284" s="202"/>
      <c r="E284" s="202"/>
      <c r="F284" s="202"/>
      <c r="G284" s="202"/>
      <c r="H284" s="202"/>
      <c r="I284" s="195"/>
      <c r="J284" s="195"/>
      <c r="K284" s="202"/>
      <c r="L284" s="202"/>
      <c r="M284" s="202"/>
      <c r="N284" s="203"/>
    </row>
    <row r="285" spans="1:14">
      <c r="A285" s="192"/>
      <c r="B285" s="204"/>
      <c r="C285" s="198"/>
      <c r="D285" s="205"/>
      <c r="E285" s="205"/>
      <c r="F285" s="205"/>
      <c r="G285" s="205"/>
      <c r="H285" s="205"/>
      <c r="I285" s="198"/>
      <c r="J285" s="198"/>
      <c r="K285" s="205"/>
      <c r="L285" s="205"/>
      <c r="M285" s="205"/>
      <c r="N285" s="206"/>
    </row>
    <row r="286" spans="1:14">
      <c r="A286" s="192"/>
      <c r="B286" s="183"/>
      <c r="C286" s="195"/>
      <c r="D286" s="202"/>
      <c r="E286" s="202"/>
      <c r="F286" s="202"/>
      <c r="G286" s="202"/>
      <c r="H286" s="202"/>
      <c r="I286" s="195"/>
      <c r="J286" s="195"/>
      <c r="K286" s="202"/>
      <c r="L286" s="202"/>
      <c r="M286" s="202"/>
      <c r="N286" s="203"/>
    </row>
    <row r="287" spans="1:14">
      <c r="A287" s="192"/>
      <c r="B287" s="204"/>
      <c r="C287" s="198"/>
      <c r="D287" s="205"/>
      <c r="E287" s="205"/>
      <c r="F287" s="205"/>
      <c r="G287" s="205"/>
      <c r="H287" s="205"/>
      <c r="I287" s="198"/>
      <c r="J287" s="198"/>
      <c r="K287" s="205"/>
      <c r="L287" s="205"/>
      <c r="M287" s="205"/>
      <c r="N287" s="206"/>
    </row>
    <row r="288" spans="1:14">
      <c r="A288" s="192"/>
      <c r="B288" s="183"/>
      <c r="C288" s="195"/>
      <c r="D288" s="202"/>
      <c r="E288" s="202"/>
      <c r="F288" s="202"/>
      <c r="G288" s="202"/>
      <c r="H288" s="202"/>
      <c r="I288" s="195"/>
      <c r="J288" s="195"/>
      <c r="K288" s="202"/>
      <c r="L288" s="202"/>
      <c r="M288" s="202"/>
      <c r="N288" s="203"/>
    </row>
    <row r="289" spans="1:14">
      <c r="A289" s="192"/>
      <c r="B289" s="204"/>
      <c r="C289" s="198"/>
      <c r="D289" s="205"/>
      <c r="E289" s="205"/>
      <c r="F289" s="205"/>
      <c r="G289" s="205"/>
      <c r="H289" s="205"/>
      <c r="I289" s="198"/>
      <c r="J289" s="198"/>
      <c r="K289" s="205"/>
      <c r="L289" s="205"/>
      <c r="M289" s="205"/>
      <c r="N289" s="206"/>
    </row>
    <row r="290" spans="1:14">
      <c r="A290" s="192"/>
      <c r="B290" s="183"/>
      <c r="C290" s="195"/>
      <c r="D290" s="202"/>
      <c r="E290" s="202"/>
      <c r="F290" s="202"/>
      <c r="G290" s="202"/>
      <c r="H290" s="202"/>
      <c r="I290" s="195"/>
      <c r="J290" s="195"/>
      <c r="K290" s="202"/>
      <c r="L290" s="202"/>
      <c r="M290" s="202"/>
      <c r="N290" s="203"/>
    </row>
    <row r="291" spans="1:14">
      <c r="A291" s="192"/>
      <c r="B291" s="204"/>
      <c r="C291" s="198"/>
      <c r="D291" s="205"/>
      <c r="E291" s="205"/>
      <c r="F291" s="205"/>
      <c r="G291" s="205"/>
      <c r="H291" s="205"/>
      <c r="I291" s="198"/>
      <c r="J291" s="198"/>
      <c r="K291" s="205"/>
      <c r="L291" s="205"/>
      <c r="M291" s="205"/>
      <c r="N291" s="206"/>
    </row>
    <row r="292" spans="1:14">
      <c r="A292" s="192"/>
      <c r="B292" s="183"/>
      <c r="C292" s="195"/>
      <c r="D292" s="202"/>
      <c r="E292" s="202"/>
      <c r="F292" s="202"/>
      <c r="G292" s="202"/>
      <c r="H292" s="202"/>
      <c r="I292" s="195"/>
      <c r="J292" s="195"/>
      <c r="K292" s="202"/>
      <c r="L292" s="202"/>
      <c r="M292" s="202"/>
      <c r="N292" s="203"/>
    </row>
    <row r="293" spans="1:14">
      <c r="A293" s="192"/>
      <c r="B293" s="204"/>
      <c r="C293" s="198"/>
      <c r="D293" s="205"/>
      <c r="E293" s="205"/>
      <c r="F293" s="205"/>
      <c r="G293" s="205"/>
      <c r="H293" s="205"/>
      <c r="I293" s="198"/>
      <c r="J293" s="198"/>
      <c r="K293" s="205"/>
      <c r="L293" s="205"/>
      <c r="M293" s="205"/>
      <c r="N293" s="206"/>
    </row>
    <row r="294" spans="1:14">
      <c r="A294" s="191"/>
      <c r="B294" s="183"/>
      <c r="C294" s="195"/>
      <c r="D294" s="202"/>
      <c r="E294" s="202"/>
      <c r="F294" s="202"/>
      <c r="G294" s="202"/>
      <c r="H294" s="202"/>
      <c r="I294" s="195"/>
      <c r="J294" s="195"/>
      <c r="K294" s="202"/>
      <c r="L294" s="202"/>
      <c r="M294" s="202"/>
      <c r="N294" s="203"/>
    </row>
    <row r="295" spans="1:14">
      <c r="A295" s="192"/>
      <c r="B295" s="204"/>
      <c r="C295" s="198"/>
      <c r="D295" s="205"/>
      <c r="E295" s="205"/>
      <c r="F295" s="205"/>
      <c r="G295" s="205"/>
      <c r="H295" s="205"/>
      <c r="I295" s="198"/>
      <c r="J295" s="198"/>
      <c r="K295" s="205"/>
      <c r="L295" s="205"/>
      <c r="M295" s="205"/>
      <c r="N295" s="206"/>
    </row>
    <row r="296" spans="1:14">
      <c r="A296" s="192"/>
      <c r="B296" s="183"/>
      <c r="C296" s="195"/>
      <c r="D296" s="202"/>
      <c r="E296" s="202"/>
      <c r="F296" s="202"/>
      <c r="G296" s="202"/>
      <c r="H296" s="202"/>
      <c r="I296" s="195"/>
      <c r="J296" s="195"/>
      <c r="K296" s="202"/>
      <c r="L296" s="202"/>
      <c r="M296" s="202"/>
      <c r="N296" s="203"/>
    </row>
    <row r="297" spans="1:14">
      <c r="A297" s="192"/>
      <c r="B297" s="204"/>
      <c r="C297" s="198"/>
      <c r="D297" s="205"/>
      <c r="E297" s="205"/>
      <c r="F297" s="205"/>
      <c r="G297" s="205"/>
      <c r="H297" s="205"/>
      <c r="I297" s="198"/>
      <c r="J297" s="198"/>
      <c r="K297" s="205"/>
      <c r="L297" s="205"/>
      <c r="M297" s="205"/>
      <c r="N297" s="206"/>
    </row>
    <row r="298" spans="1:14">
      <c r="A298" s="192"/>
      <c r="B298" s="183"/>
      <c r="C298" s="195"/>
      <c r="D298" s="202"/>
      <c r="E298" s="202"/>
      <c r="F298" s="202"/>
      <c r="G298" s="202"/>
      <c r="H298" s="202"/>
      <c r="I298" s="195"/>
      <c r="J298" s="195"/>
      <c r="K298" s="202"/>
      <c r="L298" s="202"/>
      <c r="M298" s="202"/>
      <c r="N298" s="203"/>
    </row>
    <row r="299" spans="1:14">
      <c r="A299" s="192"/>
      <c r="B299" s="204"/>
      <c r="C299" s="198"/>
      <c r="D299" s="205"/>
      <c r="E299" s="205"/>
      <c r="F299" s="205"/>
      <c r="G299" s="205"/>
      <c r="H299" s="205"/>
      <c r="I299" s="198"/>
      <c r="J299" s="198"/>
      <c r="K299" s="205"/>
      <c r="L299" s="205"/>
      <c r="M299" s="205"/>
      <c r="N299" s="206"/>
    </row>
    <row r="300" spans="1:14">
      <c r="A300" s="192"/>
      <c r="B300" s="183"/>
      <c r="C300" s="195"/>
      <c r="D300" s="202"/>
      <c r="E300" s="202"/>
      <c r="F300" s="202"/>
      <c r="G300" s="202"/>
      <c r="H300" s="202"/>
      <c r="I300" s="195"/>
      <c r="J300" s="195"/>
      <c r="K300" s="202"/>
      <c r="L300" s="202"/>
      <c r="M300" s="202"/>
      <c r="N300" s="203"/>
    </row>
    <row r="301" spans="1:14">
      <c r="A301" s="192"/>
      <c r="B301" s="204"/>
      <c r="C301" s="198"/>
      <c r="D301" s="205"/>
      <c r="E301" s="205"/>
      <c r="F301" s="205"/>
      <c r="G301" s="205"/>
      <c r="H301" s="205"/>
      <c r="I301" s="198"/>
      <c r="J301" s="198"/>
      <c r="K301" s="205"/>
      <c r="L301" s="205"/>
      <c r="M301" s="205"/>
      <c r="N301" s="206"/>
    </row>
    <row r="302" spans="1:14">
      <c r="A302" s="192"/>
      <c r="B302" s="183"/>
      <c r="C302" s="195"/>
      <c r="D302" s="202"/>
      <c r="E302" s="202"/>
      <c r="F302" s="202"/>
      <c r="G302" s="202"/>
      <c r="H302" s="202"/>
      <c r="I302" s="195"/>
      <c r="J302" s="195"/>
      <c r="K302" s="202"/>
      <c r="L302" s="202"/>
      <c r="M302" s="202"/>
      <c r="N302" s="203"/>
    </row>
    <row r="303" spans="1:14">
      <c r="A303" s="192"/>
      <c r="B303" s="204"/>
      <c r="C303" s="198"/>
      <c r="D303" s="205"/>
      <c r="E303" s="205"/>
      <c r="F303" s="205"/>
      <c r="G303" s="205"/>
      <c r="H303" s="205"/>
      <c r="I303" s="198"/>
      <c r="J303" s="198"/>
      <c r="K303" s="205"/>
      <c r="L303" s="205"/>
      <c r="M303" s="205"/>
      <c r="N303" s="206"/>
    </row>
    <row r="304" spans="1:14">
      <c r="A304" s="192"/>
      <c r="B304" s="183"/>
      <c r="C304" s="195"/>
      <c r="D304" s="202"/>
      <c r="E304" s="202"/>
      <c r="F304" s="202"/>
      <c r="G304" s="202"/>
      <c r="H304" s="202"/>
      <c r="I304" s="195"/>
      <c r="J304" s="195"/>
      <c r="K304" s="202"/>
      <c r="L304" s="202"/>
      <c r="M304" s="202"/>
      <c r="N304" s="203"/>
    </row>
    <row r="305" spans="1:14">
      <c r="A305" s="192"/>
      <c r="B305" s="204"/>
      <c r="C305" s="198"/>
      <c r="D305" s="205"/>
      <c r="E305" s="205"/>
      <c r="F305" s="205"/>
      <c r="G305" s="205"/>
      <c r="H305" s="205"/>
      <c r="I305" s="198"/>
      <c r="J305" s="198"/>
      <c r="K305" s="205"/>
      <c r="L305" s="205"/>
      <c r="M305" s="205"/>
      <c r="N305" s="206"/>
    </row>
    <row r="306" spans="1:14">
      <c r="A306" s="192"/>
      <c r="B306" s="183"/>
      <c r="C306" s="195"/>
      <c r="D306" s="202"/>
      <c r="E306" s="202"/>
      <c r="F306" s="202"/>
      <c r="G306" s="202"/>
      <c r="H306" s="202"/>
      <c r="I306" s="195"/>
      <c r="J306" s="195"/>
      <c r="K306" s="202"/>
      <c r="L306" s="202"/>
      <c r="M306" s="202"/>
      <c r="N306" s="203"/>
    </row>
    <row r="307" spans="1:14">
      <c r="A307" s="192"/>
      <c r="B307" s="204"/>
      <c r="C307" s="198"/>
      <c r="D307" s="205"/>
      <c r="E307" s="205"/>
      <c r="F307" s="205"/>
      <c r="G307" s="205"/>
      <c r="H307" s="205"/>
      <c r="I307" s="198"/>
      <c r="J307" s="198"/>
      <c r="K307" s="205"/>
      <c r="L307" s="205"/>
      <c r="M307" s="205"/>
      <c r="N307" s="206"/>
    </row>
    <row r="308" spans="1:14">
      <c r="A308" s="192"/>
      <c r="B308" s="183"/>
      <c r="C308" s="195"/>
      <c r="D308" s="202"/>
      <c r="E308" s="202"/>
      <c r="F308" s="202"/>
      <c r="G308" s="202"/>
      <c r="H308" s="202"/>
      <c r="I308" s="195"/>
      <c r="J308" s="195"/>
      <c r="K308" s="202"/>
      <c r="L308" s="202"/>
      <c r="M308" s="202"/>
      <c r="N308" s="203"/>
    </row>
    <row r="309" spans="1:14">
      <c r="A309" s="192"/>
      <c r="B309" s="204"/>
      <c r="C309" s="198"/>
      <c r="D309" s="205"/>
      <c r="E309" s="205"/>
      <c r="F309" s="205"/>
      <c r="G309" s="205"/>
      <c r="H309" s="205"/>
      <c r="I309" s="198"/>
      <c r="J309" s="198"/>
      <c r="K309" s="205"/>
      <c r="L309" s="205"/>
      <c r="M309" s="205"/>
      <c r="N309" s="206"/>
    </row>
    <row r="310" spans="1:14">
      <c r="A310" s="192"/>
      <c r="B310" s="183"/>
      <c r="C310" s="195"/>
      <c r="D310" s="202"/>
      <c r="E310" s="202"/>
      <c r="F310" s="202"/>
      <c r="G310" s="202"/>
      <c r="H310" s="202"/>
      <c r="I310" s="195"/>
      <c r="J310" s="195"/>
      <c r="K310" s="202"/>
      <c r="L310" s="202"/>
      <c r="M310" s="202"/>
      <c r="N310" s="203"/>
    </row>
    <row r="311" spans="1:14">
      <c r="A311" s="192"/>
      <c r="B311" s="204"/>
      <c r="C311" s="198"/>
      <c r="D311" s="205"/>
      <c r="E311" s="205"/>
      <c r="F311" s="205"/>
      <c r="G311" s="205"/>
      <c r="H311" s="205"/>
      <c r="I311" s="198"/>
      <c r="J311" s="198"/>
      <c r="K311" s="205"/>
      <c r="L311" s="205"/>
      <c r="M311" s="205"/>
      <c r="N311" s="206"/>
    </row>
    <row r="312" spans="1:14">
      <c r="A312" s="192"/>
      <c r="B312" s="183"/>
      <c r="C312" s="195"/>
      <c r="D312" s="202"/>
      <c r="E312" s="202"/>
      <c r="F312" s="202"/>
      <c r="G312" s="202"/>
      <c r="H312" s="202"/>
      <c r="I312" s="195"/>
      <c r="J312" s="195"/>
      <c r="K312" s="202"/>
      <c r="L312" s="202"/>
      <c r="M312" s="202"/>
      <c r="N312" s="203"/>
    </row>
    <row r="313" spans="1:14">
      <c r="A313" s="192"/>
      <c r="B313" s="204"/>
      <c r="C313" s="198"/>
      <c r="D313" s="205"/>
      <c r="E313" s="205"/>
      <c r="F313" s="205"/>
      <c r="G313" s="205"/>
      <c r="H313" s="205"/>
      <c r="I313" s="198"/>
      <c r="J313" s="198"/>
      <c r="K313" s="205"/>
      <c r="L313" s="205"/>
      <c r="M313" s="205"/>
      <c r="N313" s="206"/>
    </row>
    <row r="314" spans="1:14">
      <c r="A314" s="192"/>
      <c r="B314" s="183"/>
      <c r="C314" s="195"/>
      <c r="D314" s="202"/>
      <c r="E314" s="202"/>
      <c r="F314" s="202"/>
      <c r="G314" s="202"/>
      <c r="H314" s="202"/>
      <c r="I314" s="195"/>
      <c r="J314" s="195"/>
      <c r="K314" s="202"/>
      <c r="L314" s="202"/>
      <c r="M314" s="202"/>
      <c r="N314" s="203"/>
    </row>
    <row r="315" spans="1:14">
      <c r="A315" s="192"/>
      <c r="B315" s="204"/>
      <c r="C315" s="198"/>
      <c r="D315" s="205"/>
      <c r="E315" s="205"/>
      <c r="F315" s="205"/>
      <c r="G315" s="205"/>
      <c r="H315" s="205"/>
      <c r="I315" s="198"/>
      <c r="J315" s="198"/>
      <c r="K315" s="205"/>
      <c r="L315" s="205"/>
      <c r="M315" s="205"/>
      <c r="N315" s="206"/>
    </row>
    <row r="316" spans="1:14">
      <c r="A316" s="192"/>
      <c r="B316" s="183"/>
      <c r="C316" s="195"/>
      <c r="D316" s="202"/>
      <c r="E316" s="202"/>
      <c r="F316" s="202"/>
      <c r="G316" s="202"/>
      <c r="H316" s="202"/>
      <c r="I316" s="195"/>
      <c r="J316" s="195"/>
      <c r="K316" s="202"/>
      <c r="L316" s="202"/>
      <c r="M316" s="202"/>
      <c r="N316" s="203"/>
    </row>
    <row r="317" spans="1:14">
      <c r="A317" s="192"/>
      <c r="B317" s="204"/>
      <c r="C317" s="198"/>
      <c r="D317" s="205"/>
      <c r="E317" s="205"/>
      <c r="F317" s="205"/>
      <c r="G317" s="205"/>
      <c r="H317" s="205"/>
      <c r="I317" s="198"/>
      <c r="J317" s="198"/>
      <c r="K317" s="205"/>
      <c r="L317" s="205"/>
      <c r="M317" s="205"/>
      <c r="N317" s="206"/>
    </row>
    <row r="318" spans="1:14">
      <c r="A318" s="192"/>
      <c r="B318" s="183"/>
      <c r="C318" s="195"/>
      <c r="D318" s="202"/>
      <c r="E318" s="202"/>
      <c r="F318" s="202"/>
      <c r="G318" s="202"/>
      <c r="H318" s="202"/>
      <c r="I318" s="195"/>
      <c r="J318" s="195"/>
      <c r="K318" s="202"/>
      <c r="L318" s="202"/>
      <c r="M318" s="202"/>
      <c r="N318" s="203"/>
    </row>
    <row r="319" spans="1:14">
      <c r="A319" s="192"/>
      <c r="B319" s="204"/>
      <c r="C319" s="198"/>
      <c r="D319" s="205"/>
      <c r="E319" s="205"/>
      <c r="F319" s="205"/>
      <c r="G319" s="205"/>
      <c r="H319" s="205"/>
      <c r="I319" s="198"/>
      <c r="J319" s="198"/>
      <c r="K319" s="205"/>
      <c r="L319" s="205"/>
      <c r="M319" s="205"/>
      <c r="N319" s="206"/>
    </row>
    <row r="320" spans="1:14">
      <c r="A320" s="192"/>
      <c r="B320" s="183"/>
      <c r="C320" s="195"/>
      <c r="D320" s="202"/>
      <c r="E320" s="202"/>
      <c r="F320" s="202"/>
      <c r="G320" s="202"/>
      <c r="H320" s="202"/>
      <c r="I320" s="195"/>
      <c r="J320" s="195"/>
      <c r="K320" s="202"/>
      <c r="L320" s="202"/>
      <c r="M320" s="202"/>
      <c r="N320" s="203"/>
    </row>
    <row r="321" spans="1:14">
      <c r="A321" s="192"/>
      <c r="B321" s="204"/>
      <c r="C321" s="198"/>
      <c r="D321" s="205"/>
      <c r="E321" s="205"/>
      <c r="F321" s="205"/>
      <c r="G321" s="205"/>
      <c r="H321" s="205"/>
      <c r="I321" s="198"/>
      <c r="J321" s="198"/>
      <c r="K321" s="205"/>
      <c r="L321" s="205"/>
      <c r="M321" s="205"/>
      <c r="N321" s="206"/>
    </row>
    <row r="322" spans="1:14">
      <c r="A322" s="192"/>
      <c r="B322" s="183"/>
      <c r="C322" s="195"/>
      <c r="D322" s="202"/>
      <c r="E322" s="202"/>
      <c r="F322" s="202"/>
      <c r="G322" s="202"/>
      <c r="H322" s="202"/>
      <c r="I322" s="195"/>
      <c r="J322" s="195"/>
      <c r="K322" s="202"/>
      <c r="L322" s="202"/>
      <c r="M322" s="202"/>
      <c r="N322" s="203"/>
    </row>
    <row r="323" spans="1:14">
      <c r="A323" s="192"/>
      <c r="B323" s="204"/>
      <c r="C323" s="198"/>
      <c r="D323" s="205"/>
      <c r="E323" s="205"/>
      <c r="F323" s="205"/>
      <c r="G323" s="205"/>
      <c r="H323" s="205"/>
      <c r="I323" s="198"/>
      <c r="J323" s="198"/>
      <c r="K323" s="205"/>
      <c r="L323" s="205"/>
      <c r="M323" s="205"/>
      <c r="N323" s="206"/>
    </row>
    <row r="324" spans="1:14">
      <c r="A324" s="192"/>
      <c r="B324" s="183"/>
      <c r="C324" s="195"/>
      <c r="D324" s="202"/>
      <c r="E324" s="202"/>
      <c r="F324" s="202"/>
      <c r="G324" s="202"/>
      <c r="H324" s="202"/>
      <c r="I324" s="195"/>
      <c r="J324" s="195"/>
      <c r="K324" s="202"/>
      <c r="L324" s="202"/>
      <c r="M324" s="202"/>
      <c r="N324" s="203"/>
    </row>
    <row r="325" spans="1:14">
      <c r="A325" s="192"/>
      <c r="B325" s="204"/>
      <c r="C325" s="198"/>
      <c r="D325" s="205"/>
      <c r="E325" s="205"/>
      <c r="F325" s="205"/>
      <c r="G325" s="205"/>
      <c r="H325" s="205"/>
      <c r="I325" s="198"/>
      <c r="J325" s="198"/>
      <c r="K325" s="205"/>
      <c r="L325" s="205"/>
      <c r="M325" s="205"/>
      <c r="N325" s="206"/>
    </row>
    <row r="326" spans="1:14">
      <c r="A326" s="191"/>
      <c r="B326" s="183"/>
      <c r="C326" s="195"/>
      <c r="D326" s="202"/>
      <c r="E326" s="202"/>
      <c r="F326" s="202"/>
      <c r="G326" s="202"/>
      <c r="H326" s="202"/>
      <c r="I326" s="195"/>
      <c r="J326" s="195"/>
      <c r="K326" s="202"/>
      <c r="L326" s="202"/>
      <c r="M326" s="202"/>
      <c r="N326" s="203"/>
    </row>
    <row r="327" spans="1:14">
      <c r="A327" s="192"/>
      <c r="B327" s="204"/>
      <c r="C327" s="198"/>
      <c r="D327" s="205"/>
      <c r="E327" s="205"/>
      <c r="F327" s="205"/>
      <c r="G327" s="205"/>
      <c r="H327" s="205"/>
      <c r="I327" s="198"/>
      <c r="J327" s="198"/>
      <c r="K327" s="205"/>
      <c r="L327" s="205"/>
      <c r="M327" s="205"/>
      <c r="N327" s="206"/>
    </row>
    <row r="328" spans="1:14">
      <c r="A328" s="192"/>
      <c r="B328" s="183"/>
      <c r="C328" s="195"/>
      <c r="D328" s="202"/>
      <c r="E328" s="202"/>
      <c r="F328" s="202"/>
      <c r="G328" s="202"/>
      <c r="H328" s="202"/>
      <c r="I328" s="195"/>
      <c r="J328" s="195"/>
      <c r="K328" s="202"/>
      <c r="L328" s="202"/>
      <c r="M328" s="202"/>
      <c r="N328" s="203"/>
    </row>
    <row r="329" spans="1:14">
      <c r="A329" s="192"/>
      <c r="B329" s="204"/>
      <c r="C329" s="198"/>
      <c r="D329" s="205"/>
      <c r="E329" s="205"/>
      <c r="F329" s="205"/>
      <c r="G329" s="205"/>
      <c r="H329" s="205"/>
      <c r="I329" s="198"/>
      <c r="J329" s="198"/>
      <c r="K329" s="205"/>
      <c r="L329" s="205"/>
      <c r="M329" s="205"/>
      <c r="N329" s="206"/>
    </row>
    <row r="330" spans="1:14">
      <c r="A330" s="192"/>
      <c r="B330" s="183"/>
      <c r="C330" s="195"/>
      <c r="D330" s="202"/>
      <c r="E330" s="202"/>
      <c r="F330" s="202"/>
      <c r="G330" s="202"/>
      <c r="H330" s="202"/>
      <c r="I330" s="195"/>
      <c r="J330" s="195"/>
      <c r="K330" s="202"/>
      <c r="L330" s="202"/>
      <c r="M330" s="202"/>
      <c r="N330" s="203"/>
    </row>
    <row r="331" spans="1:14">
      <c r="A331" s="192"/>
      <c r="B331" s="204"/>
      <c r="C331" s="198"/>
      <c r="D331" s="205"/>
      <c r="E331" s="205"/>
      <c r="F331" s="205"/>
      <c r="G331" s="205"/>
      <c r="H331" s="205"/>
      <c r="I331" s="198"/>
      <c r="J331" s="198"/>
      <c r="K331" s="205"/>
      <c r="L331" s="205"/>
      <c r="M331" s="205"/>
      <c r="N331" s="206"/>
    </row>
    <row r="332" spans="1:14">
      <c r="A332" s="192"/>
      <c r="B332" s="183"/>
      <c r="C332" s="195"/>
      <c r="D332" s="202"/>
      <c r="E332" s="202"/>
      <c r="F332" s="202"/>
      <c r="G332" s="202"/>
      <c r="H332" s="202"/>
      <c r="I332" s="195"/>
      <c r="J332" s="195"/>
      <c r="K332" s="202"/>
      <c r="L332" s="202"/>
      <c r="M332" s="202"/>
      <c r="N332" s="203"/>
    </row>
    <row r="333" spans="1:14">
      <c r="A333" s="192"/>
      <c r="B333" s="204"/>
      <c r="C333" s="198"/>
      <c r="D333" s="205"/>
      <c r="E333" s="205"/>
      <c r="F333" s="205"/>
      <c r="G333" s="205"/>
      <c r="H333" s="205"/>
      <c r="I333" s="198"/>
      <c r="J333" s="198"/>
      <c r="K333" s="205"/>
      <c r="L333" s="205"/>
      <c r="M333" s="205"/>
      <c r="N333" s="206"/>
    </row>
    <row r="334" spans="1:14">
      <c r="A334" s="192"/>
      <c r="B334" s="183"/>
      <c r="C334" s="195"/>
      <c r="D334" s="202"/>
      <c r="E334" s="202"/>
      <c r="F334" s="202"/>
      <c r="G334" s="202"/>
      <c r="H334" s="202"/>
      <c r="I334" s="195"/>
      <c r="J334" s="195"/>
      <c r="K334" s="202"/>
      <c r="L334" s="202"/>
      <c r="M334" s="202"/>
      <c r="N334" s="203"/>
    </row>
    <row r="335" spans="1:14">
      <c r="A335" s="192"/>
      <c r="B335" s="204"/>
      <c r="C335" s="198"/>
      <c r="D335" s="205"/>
      <c r="E335" s="205"/>
      <c r="F335" s="205"/>
      <c r="G335" s="205"/>
      <c r="H335" s="205"/>
      <c r="I335" s="198"/>
      <c r="J335" s="198"/>
      <c r="K335" s="205"/>
      <c r="L335" s="205"/>
      <c r="M335" s="205"/>
      <c r="N335" s="206"/>
    </row>
    <row r="336" spans="1:14">
      <c r="A336" s="192"/>
      <c r="B336" s="183"/>
      <c r="C336" s="195"/>
      <c r="D336" s="202"/>
      <c r="E336" s="202"/>
      <c r="F336" s="202"/>
      <c r="G336" s="202"/>
      <c r="H336" s="202"/>
      <c r="I336" s="195"/>
      <c r="J336" s="195"/>
      <c r="K336" s="202"/>
      <c r="L336" s="202"/>
      <c r="M336" s="202"/>
      <c r="N336" s="203"/>
    </row>
    <row r="337" spans="1:14">
      <c r="A337" s="192"/>
      <c r="B337" s="204"/>
      <c r="C337" s="198"/>
      <c r="D337" s="205"/>
      <c r="E337" s="205"/>
      <c r="F337" s="205"/>
      <c r="G337" s="205"/>
      <c r="H337" s="205"/>
      <c r="I337" s="198"/>
      <c r="J337" s="198"/>
      <c r="K337" s="205"/>
      <c r="L337" s="205"/>
      <c r="M337" s="205"/>
      <c r="N337" s="206"/>
    </row>
    <row r="338" spans="1:14">
      <c r="A338" s="192"/>
      <c r="B338" s="183"/>
      <c r="C338" s="195"/>
      <c r="D338" s="202"/>
      <c r="E338" s="202"/>
      <c r="F338" s="202"/>
      <c r="G338" s="202"/>
      <c r="H338" s="202"/>
      <c r="I338" s="195"/>
      <c r="J338" s="195"/>
      <c r="K338" s="202"/>
      <c r="L338" s="202"/>
      <c r="M338" s="202"/>
      <c r="N338" s="203"/>
    </row>
    <row r="339" spans="1:14">
      <c r="A339" s="192"/>
      <c r="B339" s="204"/>
      <c r="C339" s="198"/>
      <c r="D339" s="205"/>
      <c r="E339" s="205"/>
      <c r="F339" s="205"/>
      <c r="G339" s="205"/>
      <c r="H339" s="205"/>
      <c r="I339" s="198"/>
      <c r="J339" s="198"/>
      <c r="K339" s="205"/>
      <c r="L339" s="205"/>
      <c r="M339" s="205"/>
      <c r="N339" s="206"/>
    </row>
    <row r="340" spans="1:14">
      <c r="A340" s="192"/>
      <c r="B340" s="183"/>
      <c r="C340" s="195"/>
      <c r="D340" s="202"/>
      <c r="E340" s="202"/>
      <c r="F340" s="202"/>
      <c r="G340" s="202"/>
      <c r="H340" s="202"/>
      <c r="I340" s="195"/>
      <c r="J340" s="195"/>
      <c r="K340" s="202"/>
      <c r="L340" s="202"/>
      <c r="M340" s="202"/>
      <c r="N340" s="203"/>
    </row>
    <row r="341" spans="1:14">
      <c r="A341" s="192"/>
      <c r="B341" s="204"/>
      <c r="C341" s="198"/>
      <c r="D341" s="205"/>
      <c r="E341" s="205"/>
      <c r="F341" s="205"/>
      <c r="G341" s="205"/>
      <c r="H341" s="205"/>
      <c r="I341" s="198"/>
      <c r="J341" s="198"/>
      <c r="K341" s="205"/>
      <c r="L341" s="205"/>
      <c r="M341" s="205"/>
      <c r="N341" s="206"/>
    </row>
    <row r="342" spans="1:14">
      <c r="A342" s="192"/>
      <c r="B342" s="183"/>
      <c r="C342" s="195"/>
      <c r="D342" s="202"/>
      <c r="E342" s="202"/>
      <c r="F342" s="202"/>
      <c r="G342" s="202"/>
      <c r="H342" s="202"/>
      <c r="I342" s="195"/>
      <c r="J342" s="195"/>
      <c r="K342" s="202"/>
      <c r="L342" s="202"/>
      <c r="M342" s="202"/>
      <c r="N342" s="203"/>
    </row>
    <row r="343" spans="1:14">
      <c r="A343" s="192"/>
      <c r="B343" s="204"/>
      <c r="C343" s="198"/>
      <c r="D343" s="205"/>
      <c r="E343" s="205"/>
      <c r="F343" s="205"/>
      <c r="G343" s="205"/>
      <c r="H343" s="205"/>
      <c r="I343" s="198"/>
      <c r="J343" s="198"/>
      <c r="K343" s="205"/>
      <c r="L343" s="205"/>
      <c r="M343" s="205"/>
      <c r="N343" s="206"/>
    </row>
    <row r="344" spans="1:14">
      <c r="A344" s="192"/>
      <c r="B344" s="183"/>
      <c r="C344" s="195"/>
      <c r="D344" s="202"/>
      <c r="E344" s="202"/>
      <c r="F344" s="202"/>
      <c r="G344" s="202"/>
      <c r="H344" s="202"/>
      <c r="I344" s="195"/>
      <c r="J344" s="195"/>
      <c r="K344" s="202"/>
      <c r="L344" s="202"/>
      <c r="M344" s="202"/>
      <c r="N344" s="203"/>
    </row>
    <row r="345" spans="1:14">
      <c r="A345" s="192"/>
      <c r="B345" s="204"/>
      <c r="C345" s="198"/>
      <c r="D345" s="205"/>
      <c r="E345" s="205"/>
      <c r="F345" s="205"/>
      <c r="G345" s="205"/>
      <c r="H345" s="205"/>
      <c r="I345" s="198"/>
      <c r="J345" s="198"/>
      <c r="K345" s="205"/>
      <c r="L345" s="205"/>
      <c r="M345" s="205"/>
      <c r="N345" s="206"/>
    </row>
    <row r="346" spans="1:14">
      <c r="A346" s="192"/>
      <c r="B346" s="183"/>
      <c r="C346" s="195"/>
      <c r="D346" s="202"/>
      <c r="E346" s="202"/>
      <c r="F346" s="202"/>
      <c r="G346" s="202"/>
      <c r="H346" s="202"/>
      <c r="I346" s="195"/>
      <c r="J346" s="195"/>
      <c r="K346" s="202"/>
      <c r="L346" s="202"/>
      <c r="M346" s="202"/>
      <c r="N346" s="203"/>
    </row>
    <row r="347" spans="1:14">
      <c r="A347" s="192"/>
      <c r="B347" s="204"/>
      <c r="C347" s="198"/>
      <c r="D347" s="205"/>
      <c r="E347" s="205"/>
      <c r="F347" s="205"/>
      <c r="G347" s="205"/>
      <c r="H347" s="205"/>
      <c r="I347" s="198"/>
      <c r="J347" s="198"/>
      <c r="K347" s="205"/>
      <c r="L347" s="205"/>
      <c r="M347" s="205"/>
      <c r="N347" s="206"/>
    </row>
    <row r="348" spans="1:14">
      <c r="A348" s="192"/>
      <c r="B348" s="183"/>
      <c r="C348" s="195"/>
      <c r="D348" s="202"/>
      <c r="E348" s="202"/>
      <c r="F348" s="202"/>
      <c r="G348" s="202"/>
      <c r="H348" s="202"/>
      <c r="I348" s="195"/>
      <c r="J348" s="195"/>
      <c r="K348" s="202"/>
      <c r="L348" s="202"/>
      <c r="M348" s="202"/>
      <c r="N348" s="203"/>
    </row>
    <row r="349" spans="1:14">
      <c r="A349" s="192"/>
      <c r="B349" s="204"/>
      <c r="C349" s="198"/>
      <c r="D349" s="205"/>
      <c r="E349" s="205"/>
      <c r="F349" s="205"/>
      <c r="G349" s="205"/>
      <c r="H349" s="205"/>
      <c r="I349" s="198"/>
      <c r="J349" s="198"/>
      <c r="K349" s="205"/>
      <c r="L349" s="205"/>
      <c r="M349" s="205"/>
      <c r="N349" s="206"/>
    </row>
    <row r="350" spans="1:14">
      <c r="A350" s="192"/>
      <c r="B350" s="183"/>
      <c r="C350" s="195"/>
      <c r="D350" s="202"/>
      <c r="E350" s="202"/>
      <c r="F350" s="202"/>
      <c r="G350" s="202"/>
      <c r="H350" s="202"/>
      <c r="I350" s="195"/>
      <c r="J350" s="195"/>
      <c r="K350" s="202"/>
      <c r="L350" s="202"/>
      <c r="M350" s="202"/>
      <c r="N350" s="203"/>
    </row>
    <row r="351" spans="1:14">
      <c r="A351" s="192"/>
      <c r="B351" s="204"/>
      <c r="C351" s="198"/>
      <c r="D351" s="205"/>
      <c r="E351" s="205"/>
      <c r="F351" s="205"/>
      <c r="G351" s="205"/>
      <c r="H351" s="205"/>
      <c r="I351" s="198"/>
      <c r="J351" s="198"/>
      <c r="K351" s="205"/>
      <c r="L351" s="205"/>
      <c r="M351" s="205"/>
      <c r="N351" s="206"/>
    </row>
    <row r="352" spans="1:14">
      <c r="A352" s="192"/>
      <c r="B352" s="183"/>
      <c r="C352" s="195"/>
      <c r="D352" s="202"/>
      <c r="E352" s="202"/>
      <c r="F352" s="202"/>
      <c r="G352" s="202"/>
      <c r="H352" s="202"/>
      <c r="I352" s="195"/>
      <c r="J352" s="195"/>
      <c r="K352" s="202"/>
      <c r="L352" s="202"/>
      <c r="M352" s="202"/>
      <c r="N352" s="203"/>
    </row>
    <row r="353" spans="1:14">
      <c r="A353" s="192"/>
      <c r="B353" s="204"/>
      <c r="C353" s="198"/>
      <c r="D353" s="205"/>
      <c r="E353" s="205"/>
      <c r="F353" s="205"/>
      <c r="G353" s="205"/>
      <c r="H353" s="205"/>
      <c r="I353" s="198"/>
      <c r="J353" s="198"/>
      <c r="K353" s="205"/>
      <c r="L353" s="205"/>
      <c r="M353" s="205"/>
      <c r="N353" s="206"/>
    </row>
    <row r="354" spans="1:14">
      <c r="A354" s="192"/>
      <c r="B354" s="183"/>
      <c r="C354" s="195"/>
      <c r="D354" s="202"/>
      <c r="E354" s="202"/>
      <c r="F354" s="202"/>
      <c r="G354" s="202"/>
      <c r="H354" s="202"/>
      <c r="I354" s="195"/>
      <c r="J354" s="195"/>
      <c r="K354" s="202"/>
      <c r="L354" s="202"/>
      <c r="M354" s="202"/>
      <c r="N354" s="203"/>
    </row>
    <row r="355" spans="1:14">
      <c r="A355" s="192"/>
      <c r="B355" s="204"/>
      <c r="C355" s="198"/>
      <c r="D355" s="205"/>
      <c r="E355" s="205"/>
      <c r="F355" s="205"/>
      <c r="G355" s="205"/>
      <c r="H355" s="205"/>
      <c r="I355" s="198"/>
      <c r="J355" s="198"/>
      <c r="K355" s="205"/>
      <c r="L355" s="205"/>
      <c r="M355" s="205"/>
      <c r="N355" s="206"/>
    </row>
    <row r="356" spans="1:14">
      <c r="A356" s="192"/>
      <c r="B356" s="183"/>
      <c r="C356" s="195"/>
      <c r="D356" s="202"/>
      <c r="E356" s="202"/>
      <c r="F356" s="202"/>
      <c r="G356" s="202"/>
      <c r="H356" s="202"/>
      <c r="I356" s="195"/>
      <c r="J356" s="195"/>
      <c r="K356" s="202"/>
      <c r="L356" s="202"/>
      <c r="M356" s="202"/>
      <c r="N356" s="203"/>
    </row>
    <row r="357" spans="1:14">
      <c r="A357" s="192"/>
      <c r="B357" s="204"/>
      <c r="C357" s="198"/>
      <c r="D357" s="205"/>
      <c r="E357" s="205"/>
      <c r="F357" s="205"/>
      <c r="G357" s="205"/>
      <c r="H357" s="205"/>
      <c r="I357" s="198"/>
      <c r="J357" s="198"/>
      <c r="K357" s="205"/>
      <c r="L357" s="205"/>
      <c r="M357" s="205"/>
      <c r="N357" s="206"/>
    </row>
    <row r="358" spans="1:14">
      <c r="A358" s="191"/>
      <c r="B358" s="183"/>
      <c r="C358" s="195"/>
      <c r="D358" s="202"/>
      <c r="E358" s="202"/>
      <c r="F358" s="202"/>
      <c r="G358" s="202"/>
      <c r="H358" s="202"/>
      <c r="I358" s="195"/>
      <c r="J358" s="195"/>
      <c r="K358" s="202"/>
      <c r="L358" s="202"/>
      <c r="M358" s="202"/>
      <c r="N358" s="203"/>
    </row>
    <row r="359" spans="1:14">
      <c r="A359" s="192"/>
      <c r="B359" s="204"/>
      <c r="C359" s="198"/>
      <c r="D359" s="205"/>
      <c r="E359" s="205"/>
      <c r="F359" s="205"/>
      <c r="G359" s="205"/>
      <c r="H359" s="205"/>
      <c r="I359" s="198"/>
      <c r="J359" s="198"/>
      <c r="K359" s="205"/>
      <c r="L359" s="205"/>
      <c r="M359" s="205"/>
      <c r="N359" s="206"/>
    </row>
    <row r="360" spans="1:14">
      <c r="A360" s="192"/>
      <c r="B360" s="183"/>
      <c r="C360" s="195"/>
      <c r="D360" s="202"/>
      <c r="E360" s="202"/>
      <c r="F360" s="202"/>
      <c r="G360" s="202"/>
      <c r="H360" s="202"/>
      <c r="I360" s="195"/>
      <c r="J360" s="195"/>
      <c r="K360" s="202"/>
      <c r="L360" s="202"/>
      <c r="M360" s="202"/>
      <c r="N360" s="203"/>
    </row>
    <row r="361" spans="1:14">
      <c r="A361" s="192"/>
      <c r="B361" s="204"/>
      <c r="C361" s="198"/>
      <c r="D361" s="205"/>
      <c r="E361" s="205"/>
      <c r="F361" s="205"/>
      <c r="G361" s="205"/>
      <c r="H361" s="205"/>
      <c r="I361" s="198"/>
      <c r="J361" s="198"/>
      <c r="K361" s="205"/>
      <c r="L361" s="205"/>
      <c r="M361" s="205"/>
      <c r="N361" s="206"/>
    </row>
    <row r="362" spans="1:14">
      <c r="A362" s="192"/>
      <c r="B362" s="183"/>
      <c r="C362" s="195"/>
      <c r="D362" s="202"/>
      <c r="E362" s="202"/>
      <c r="F362" s="202"/>
      <c r="G362" s="202"/>
      <c r="H362" s="202"/>
      <c r="I362" s="195"/>
      <c r="J362" s="195"/>
      <c r="K362" s="202"/>
      <c r="L362" s="202"/>
      <c r="M362" s="202"/>
      <c r="N362" s="203"/>
    </row>
    <row r="363" spans="1:14">
      <c r="A363" s="192"/>
      <c r="B363" s="204"/>
      <c r="C363" s="198"/>
      <c r="D363" s="205"/>
      <c r="E363" s="205"/>
      <c r="F363" s="205"/>
      <c r="G363" s="205"/>
      <c r="H363" s="205"/>
      <c r="I363" s="198"/>
      <c r="J363" s="198"/>
      <c r="K363" s="205"/>
      <c r="L363" s="205"/>
      <c r="M363" s="205"/>
      <c r="N363" s="206"/>
    </row>
    <row r="364" spans="1:14">
      <c r="A364" s="192"/>
      <c r="B364" s="183"/>
      <c r="C364" s="195"/>
      <c r="D364" s="202"/>
      <c r="E364" s="202"/>
      <c r="F364" s="202"/>
      <c r="G364" s="202"/>
      <c r="H364" s="202"/>
      <c r="I364" s="195"/>
      <c r="J364" s="195"/>
      <c r="K364" s="202"/>
      <c r="L364" s="202"/>
      <c r="M364" s="202"/>
      <c r="N364" s="203"/>
    </row>
    <row r="365" spans="1:14">
      <c r="A365" s="192"/>
      <c r="B365" s="204"/>
      <c r="C365" s="198"/>
      <c r="D365" s="205"/>
      <c r="E365" s="205"/>
      <c r="F365" s="205"/>
      <c r="G365" s="205"/>
      <c r="H365" s="205"/>
      <c r="I365" s="198"/>
      <c r="J365" s="198"/>
      <c r="K365" s="205"/>
      <c r="L365" s="205"/>
      <c r="M365" s="205"/>
      <c r="N365" s="206"/>
    </row>
    <row r="366" spans="1:14">
      <c r="A366" s="192"/>
      <c r="B366" s="183"/>
      <c r="C366" s="195"/>
      <c r="D366" s="202"/>
      <c r="E366" s="202"/>
      <c r="F366" s="202"/>
      <c r="G366" s="202"/>
      <c r="H366" s="202"/>
      <c r="I366" s="195"/>
      <c r="J366" s="195"/>
      <c r="K366" s="202"/>
      <c r="L366" s="202"/>
      <c r="M366" s="202"/>
      <c r="N366" s="203"/>
    </row>
    <row r="367" spans="1:14">
      <c r="A367" s="192"/>
      <c r="B367" s="204"/>
      <c r="C367" s="198"/>
      <c r="D367" s="205"/>
      <c r="E367" s="205"/>
      <c r="F367" s="205"/>
      <c r="G367" s="205"/>
      <c r="H367" s="205"/>
      <c r="I367" s="198"/>
      <c r="J367" s="198"/>
      <c r="K367" s="205"/>
      <c r="L367" s="205"/>
      <c r="M367" s="205"/>
      <c r="N367" s="206"/>
    </row>
    <row r="368" spans="1:14">
      <c r="A368" s="192"/>
      <c r="B368" s="183"/>
      <c r="C368" s="195"/>
      <c r="D368" s="202"/>
      <c r="E368" s="202"/>
      <c r="F368" s="202"/>
      <c r="G368" s="202"/>
      <c r="H368" s="202"/>
      <c r="I368" s="195"/>
      <c r="J368" s="195"/>
      <c r="K368" s="202"/>
      <c r="L368" s="202"/>
      <c r="M368" s="202"/>
      <c r="N368" s="203"/>
    </row>
    <row r="369" spans="1:14">
      <c r="A369" s="192"/>
      <c r="B369" s="204"/>
      <c r="C369" s="198"/>
      <c r="D369" s="205"/>
      <c r="E369" s="205"/>
      <c r="F369" s="205"/>
      <c r="G369" s="205"/>
      <c r="H369" s="205"/>
      <c r="I369" s="198"/>
      <c r="J369" s="198"/>
      <c r="K369" s="205"/>
      <c r="L369" s="205"/>
      <c r="M369" s="205"/>
      <c r="N369" s="206"/>
    </row>
    <row r="370" spans="1:14">
      <c r="A370" s="192"/>
      <c r="B370" s="183"/>
      <c r="C370" s="195"/>
      <c r="D370" s="202"/>
      <c r="E370" s="202"/>
      <c r="F370" s="202"/>
      <c r="G370" s="202"/>
      <c r="H370" s="202"/>
      <c r="I370" s="195"/>
      <c r="J370" s="195"/>
      <c r="K370" s="202"/>
      <c r="L370" s="202"/>
      <c r="M370" s="202"/>
      <c r="N370" s="203"/>
    </row>
    <row r="371" spans="1:14">
      <c r="A371" s="192"/>
      <c r="B371" s="204"/>
      <c r="C371" s="198"/>
      <c r="D371" s="205"/>
      <c r="E371" s="205"/>
      <c r="F371" s="205"/>
      <c r="G371" s="205"/>
      <c r="H371" s="205"/>
      <c r="I371" s="198"/>
      <c r="J371" s="198"/>
      <c r="K371" s="205"/>
      <c r="L371" s="205"/>
      <c r="M371" s="205"/>
      <c r="N371" s="206"/>
    </row>
    <row r="372" spans="1:14">
      <c r="A372" s="192"/>
      <c r="B372" s="183"/>
      <c r="C372" s="195"/>
      <c r="D372" s="202"/>
      <c r="E372" s="202"/>
      <c r="F372" s="202"/>
      <c r="G372" s="202"/>
      <c r="H372" s="202"/>
      <c r="I372" s="195"/>
      <c r="J372" s="195"/>
      <c r="K372" s="202"/>
      <c r="L372" s="202"/>
      <c r="M372" s="202"/>
      <c r="N372" s="203"/>
    </row>
    <row r="373" spans="1:14">
      <c r="A373" s="192"/>
      <c r="B373" s="204"/>
      <c r="C373" s="198"/>
      <c r="D373" s="205"/>
      <c r="E373" s="205"/>
      <c r="F373" s="205"/>
      <c r="G373" s="205"/>
      <c r="H373" s="205"/>
      <c r="I373" s="198"/>
      <c r="J373" s="198"/>
      <c r="K373" s="205"/>
      <c r="L373" s="205"/>
      <c r="M373" s="205"/>
      <c r="N373" s="206"/>
    </row>
    <row r="374" spans="1:14">
      <c r="A374" s="192"/>
      <c r="B374" s="183"/>
      <c r="C374" s="195"/>
      <c r="D374" s="202"/>
      <c r="E374" s="202"/>
      <c r="F374" s="202"/>
      <c r="G374" s="202"/>
      <c r="H374" s="202"/>
      <c r="I374" s="195"/>
      <c r="J374" s="195"/>
      <c r="K374" s="202"/>
      <c r="L374" s="202"/>
      <c r="M374" s="202"/>
      <c r="N374" s="203"/>
    </row>
    <row r="375" spans="1:14">
      <c r="A375" s="192"/>
      <c r="B375" s="204"/>
      <c r="C375" s="198"/>
      <c r="D375" s="205"/>
      <c r="E375" s="205"/>
      <c r="F375" s="205"/>
      <c r="G375" s="205"/>
      <c r="H375" s="205"/>
      <c r="I375" s="198"/>
      <c r="J375" s="198"/>
      <c r="K375" s="205"/>
      <c r="L375" s="205"/>
      <c r="M375" s="205"/>
      <c r="N375" s="206"/>
    </row>
    <row r="376" spans="1:14">
      <c r="A376" s="192"/>
      <c r="B376" s="183"/>
      <c r="C376" s="195"/>
      <c r="D376" s="202"/>
      <c r="E376" s="202"/>
      <c r="F376" s="202"/>
      <c r="G376" s="202"/>
      <c r="H376" s="202"/>
      <c r="I376" s="195"/>
      <c r="J376" s="195"/>
      <c r="K376" s="202"/>
      <c r="L376" s="202"/>
      <c r="M376" s="202"/>
      <c r="N376" s="203"/>
    </row>
    <row r="377" spans="1:14">
      <c r="A377" s="192"/>
      <c r="B377" s="204"/>
      <c r="C377" s="198"/>
      <c r="D377" s="205"/>
      <c r="E377" s="205"/>
      <c r="F377" s="205"/>
      <c r="G377" s="205"/>
      <c r="H377" s="205"/>
      <c r="I377" s="198"/>
      <c r="J377" s="198"/>
      <c r="K377" s="205"/>
      <c r="L377" s="205"/>
      <c r="M377" s="205"/>
      <c r="N377" s="206"/>
    </row>
    <row r="378" spans="1:14">
      <c r="A378" s="192"/>
      <c r="B378" s="183"/>
      <c r="C378" s="195"/>
      <c r="D378" s="202"/>
      <c r="E378" s="202"/>
      <c r="F378" s="202"/>
      <c r="G378" s="202"/>
      <c r="H378" s="202"/>
      <c r="I378" s="195"/>
      <c r="J378" s="195"/>
      <c r="K378" s="202"/>
      <c r="L378" s="202"/>
      <c r="M378" s="202"/>
      <c r="N378" s="203"/>
    </row>
    <row r="379" spans="1:14">
      <c r="A379" s="192"/>
      <c r="B379" s="204"/>
      <c r="C379" s="198"/>
      <c r="D379" s="205"/>
      <c r="E379" s="205"/>
      <c r="F379" s="205"/>
      <c r="G379" s="205"/>
      <c r="H379" s="205"/>
      <c r="I379" s="198"/>
      <c r="J379" s="198"/>
      <c r="K379" s="205"/>
      <c r="L379" s="205"/>
      <c r="M379" s="205"/>
      <c r="N379" s="206"/>
    </row>
    <row r="380" spans="1:14">
      <c r="A380" s="192"/>
      <c r="B380" s="183"/>
      <c r="C380" s="195"/>
      <c r="D380" s="202"/>
      <c r="E380" s="202"/>
      <c r="F380" s="202"/>
      <c r="G380" s="202"/>
      <c r="H380" s="202"/>
      <c r="I380" s="195"/>
      <c r="J380" s="195"/>
      <c r="K380" s="202"/>
      <c r="L380" s="202"/>
      <c r="M380" s="202"/>
      <c r="N380" s="203"/>
    </row>
    <row r="381" spans="1:14">
      <c r="A381" s="192"/>
      <c r="B381" s="204"/>
      <c r="C381" s="198"/>
      <c r="D381" s="205"/>
      <c r="E381" s="205"/>
      <c r="F381" s="205"/>
      <c r="G381" s="205"/>
      <c r="H381" s="205"/>
      <c r="I381" s="198"/>
      <c r="J381" s="198"/>
      <c r="K381" s="205"/>
      <c r="L381" s="205"/>
      <c r="M381" s="205"/>
      <c r="N381" s="206"/>
    </row>
    <row r="382" spans="1:14">
      <c r="A382" s="192"/>
      <c r="B382" s="183"/>
      <c r="C382" s="195"/>
      <c r="D382" s="202"/>
      <c r="E382" s="202"/>
      <c r="F382" s="202"/>
      <c r="G382" s="202"/>
      <c r="H382" s="202"/>
      <c r="I382" s="195"/>
      <c r="J382" s="195"/>
      <c r="K382" s="202"/>
      <c r="L382" s="202"/>
      <c r="M382" s="202"/>
      <c r="N382" s="203"/>
    </row>
    <row r="383" spans="1:14">
      <c r="A383" s="192"/>
      <c r="B383" s="204"/>
      <c r="C383" s="198"/>
      <c r="D383" s="205"/>
      <c r="E383" s="205"/>
      <c r="F383" s="205"/>
      <c r="G383" s="205"/>
      <c r="H383" s="205"/>
      <c r="I383" s="198"/>
      <c r="J383" s="198"/>
      <c r="K383" s="205"/>
      <c r="L383" s="205"/>
      <c r="M383" s="205"/>
      <c r="N383" s="206"/>
    </row>
    <row r="384" spans="1:14">
      <c r="A384" s="192"/>
      <c r="B384" s="183"/>
      <c r="C384" s="195"/>
      <c r="D384" s="202"/>
      <c r="E384" s="202"/>
      <c r="F384" s="202"/>
      <c r="G384" s="202"/>
      <c r="H384" s="202"/>
      <c r="I384" s="195"/>
      <c r="J384" s="195"/>
      <c r="K384" s="202"/>
      <c r="L384" s="202"/>
      <c r="M384" s="202"/>
      <c r="N384" s="203"/>
    </row>
    <row r="385" spans="1:14">
      <c r="A385" s="192"/>
      <c r="B385" s="204"/>
      <c r="C385" s="198"/>
      <c r="D385" s="205"/>
      <c r="E385" s="205"/>
      <c r="F385" s="205"/>
      <c r="G385" s="205"/>
      <c r="H385" s="205"/>
      <c r="I385" s="198"/>
      <c r="J385" s="198"/>
      <c r="K385" s="205"/>
      <c r="L385" s="205"/>
      <c r="M385" s="205"/>
      <c r="N385" s="206"/>
    </row>
    <row r="386" spans="1:14">
      <c r="A386" s="192"/>
      <c r="B386" s="183"/>
      <c r="C386" s="195"/>
      <c r="D386" s="202"/>
      <c r="E386" s="202"/>
      <c r="F386" s="202"/>
      <c r="G386" s="202"/>
      <c r="H386" s="202"/>
      <c r="I386" s="195"/>
      <c r="J386" s="195"/>
      <c r="K386" s="202"/>
      <c r="L386" s="202"/>
      <c r="M386" s="202"/>
      <c r="N386" s="203"/>
    </row>
    <row r="387" spans="1:14">
      <c r="A387" s="192"/>
      <c r="B387" s="204"/>
      <c r="C387" s="198"/>
      <c r="D387" s="205"/>
      <c r="E387" s="205"/>
      <c r="F387" s="205"/>
      <c r="G387" s="205"/>
      <c r="H387" s="205"/>
      <c r="I387" s="198"/>
      <c r="J387" s="198"/>
      <c r="K387" s="205"/>
      <c r="L387" s="205"/>
      <c r="M387" s="205"/>
      <c r="N387" s="206"/>
    </row>
    <row r="388" spans="1:14">
      <c r="A388" s="192"/>
      <c r="B388" s="183"/>
      <c r="C388" s="195"/>
      <c r="D388" s="202"/>
      <c r="E388" s="202"/>
      <c r="F388" s="202"/>
      <c r="G388" s="202"/>
      <c r="H388" s="202"/>
      <c r="I388" s="195"/>
      <c r="J388" s="195"/>
      <c r="K388" s="202"/>
      <c r="L388" s="202"/>
      <c r="M388" s="202"/>
      <c r="N388" s="203"/>
    </row>
    <row r="389" spans="1:14">
      <c r="A389" s="192"/>
      <c r="B389" s="204"/>
      <c r="C389" s="198"/>
      <c r="D389" s="205"/>
      <c r="E389" s="205"/>
      <c r="F389" s="205"/>
      <c r="G389" s="205"/>
      <c r="H389" s="205"/>
      <c r="I389" s="198"/>
      <c r="J389" s="198"/>
      <c r="K389" s="205"/>
      <c r="L389" s="205"/>
      <c r="M389" s="205"/>
      <c r="N389" s="206"/>
    </row>
    <row r="390" spans="1:14">
      <c r="A390" s="191"/>
      <c r="B390" s="183"/>
      <c r="C390" s="195"/>
      <c r="D390" s="202"/>
      <c r="E390" s="202"/>
      <c r="F390" s="202"/>
      <c r="G390" s="202"/>
      <c r="H390" s="202"/>
      <c r="I390" s="195"/>
      <c r="J390" s="195"/>
      <c r="K390" s="202"/>
      <c r="L390" s="202"/>
      <c r="M390" s="202"/>
      <c r="N390" s="203"/>
    </row>
    <row r="391" spans="1:14">
      <c r="A391" s="192"/>
      <c r="B391" s="204"/>
      <c r="C391" s="198"/>
      <c r="D391" s="205"/>
      <c r="E391" s="205"/>
      <c r="F391" s="205"/>
      <c r="G391" s="205"/>
      <c r="H391" s="205"/>
      <c r="I391" s="198"/>
      <c r="J391" s="198"/>
      <c r="K391" s="205"/>
      <c r="L391" s="205"/>
      <c r="M391" s="205"/>
      <c r="N391" s="206"/>
    </row>
    <row r="392" spans="1:14">
      <c r="A392" s="192"/>
      <c r="B392" s="183"/>
      <c r="C392" s="195"/>
      <c r="D392" s="202"/>
      <c r="E392" s="202"/>
      <c r="F392" s="202"/>
      <c r="G392" s="202"/>
      <c r="H392" s="202"/>
      <c r="I392" s="195"/>
      <c r="J392" s="195"/>
      <c r="K392" s="202"/>
      <c r="L392" s="202"/>
      <c r="M392" s="202"/>
      <c r="N392" s="203"/>
    </row>
    <row r="393" spans="1:14">
      <c r="A393" s="192"/>
      <c r="B393" s="204"/>
      <c r="C393" s="198"/>
      <c r="D393" s="205"/>
      <c r="E393" s="205"/>
      <c r="F393" s="205"/>
      <c r="G393" s="205"/>
      <c r="H393" s="205"/>
      <c r="I393" s="198"/>
      <c r="J393" s="198"/>
      <c r="K393" s="205"/>
      <c r="L393" s="205"/>
      <c r="M393" s="205"/>
      <c r="N393" s="206"/>
    </row>
    <row r="394" spans="1:14">
      <c r="A394" s="192"/>
      <c r="B394" s="183"/>
      <c r="C394" s="195"/>
      <c r="D394" s="202"/>
      <c r="E394" s="202"/>
      <c r="F394" s="202"/>
      <c r="G394" s="202"/>
      <c r="H394" s="202"/>
      <c r="I394" s="195"/>
      <c r="J394" s="195"/>
      <c r="K394" s="202"/>
      <c r="L394" s="202"/>
      <c r="M394" s="202"/>
      <c r="N394" s="203"/>
    </row>
    <row r="395" spans="1:14">
      <c r="A395" s="192"/>
      <c r="B395" s="204"/>
      <c r="C395" s="198"/>
      <c r="D395" s="205"/>
      <c r="E395" s="205"/>
      <c r="F395" s="205"/>
      <c r="G395" s="205"/>
      <c r="H395" s="205"/>
      <c r="I395" s="198"/>
      <c r="J395" s="198"/>
      <c r="K395" s="205"/>
      <c r="L395" s="205"/>
      <c r="M395" s="205"/>
      <c r="N395" s="206"/>
    </row>
    <row r="396" spans="1:14">
      <c r="A396" s="192"/>
      <c r="B396" s="183"/>
      <c r="C396" s="195"/>
      <c r="D396" s="202"/>
      <c r="E396" s="202"/>
      <c r="F396" s="202"/>
      <c r="G396" s="202"/>
      <c r="H396" s="202"/>
      <c r="I396" s="195"/>
      <c r="J396" s="195"/>
      <c r="K396" s="202"/>
      <c r="L396" s="202"/>
      <c r="M396" s="202"/>
      <c r="N396" s="203"/>
    </row>
    <row r="397" spans="1:14">
      <c r="A397" s="192"/>
      <c r="B397" s="204"/>
      <c r="C397" s="198"/>
      <c r="D397" s="205"/>
      <c r="E397" s="205"/>
      <c r="F397" s="205"/>
      <c r="G397" s="205"/>
      <c r="H397" s="205"/>
      <c r="I397" s="198"/>
      <c r="J397" s="198"/>
      <c r="K397" s="205"/>
      <c r="L397" s="205"/>
      <c r="M397" s="205"/>
      <c r="N397" s="206"/>
    </row>
    <row r="398" spans="1:14">
      <c r="A398" s="192"/>
      <c r="B398" s="183"/>
      <c r="C398" s="195"/>
      <c r="D398" s="202"/>
      <c r="E398" s="202"/>
      <c r="F398" s="202"/>
      <c r="G398" s="202"/>
      <c r="H398" s="202"/>
      <c r="I398" s="195"/>
      <c r="J398" s="195"/>
      <c r="K398" s="202"/>
      <c r="L398" s="202"/>
      <c r="M398" s="202"/>
      <c r="N398" s="203"/>
    </row>
    <row r="399" spans="1:14">
      <c r="A399" s="192"/>
      <c r="B399" s="204"/>
      <c r="C399" s="198"/>
      <c r="D399" s="205"/>
      <c r="E399" s="205"/>
      <c r="F399" s="205"/>
      <c r="G399" s="205"/>
      <c r="H399" s="205"/>
      <c r="I399" s="198"/>
      <c r="J399" s="198"/>
      <c r="K399" s="205"/>
      <c r="L399" s="205"/>
      <c r="M399" s="205"/>
      <c r="N399" s="206"/>
    </row>
    <row r="400" spans="1:14">
      <c r="A400" s="192"/>
      <c r="B400" s="183"/>
      <c r="C400" s="195"/>
      <c r="D400" s="202"/>
      <c r="E400" s="202"/>
      <c r="F400" s="202"/>
      <c r="G400" s="202"/>
      <c r="H400" s="202"/>
      <c r="I400" s="195"/>
      <c r="J400" s="195"/>
      <c r="K400" s="202"/>
      <c r="L400" s="202"/>
      <c r="M400" s="202"/>
      <c r="N400" s="203"/>
    </row>
    <row r="401" spans="1:14">
      <c r="A401" s="192"/>
      <c r="B401" s="204"/>
      <c r="C401" s="198"/>
      <c r="D401" s="205"/>
      <c r="E401" s="205"/>
      <c r="F401" s="205"/>
      <c r="G401" s="205"/>
      <c r="H401" s="205"/>
      <c r="I401" s="198"/>
      <c r="J401" s="198"/>
      <c r="K401" s="205"/>
      <c r="L401" s="205"/>
      <c r="M401" s="205"/>
      <c r="N401" s="206"/>
    </row>
    <row r="402" spans="1:14">
      <c r="A402" s="192"/>
      <c r="B402" s="183"/>
      <c r="C402" s="195"/>
      <c r="D402" s="202"/>
      <c r="E402" s="202"/>
      <c r="F402" s="202"/>
      <c r="G402" s="202"/>
      <c r="H402" s="202"/>
      <c r="I402" s="195"/>
      <c r="J402" s="195"/>
      <c r="K402" s="202"/>
      <c r="L402" s="202"/>
      <c r="M402" s="202"/>
      <c r="N402" s="203"/>
    </row>
    <row r="403" spans="1:14">
      <c r="A403" s="192"/>
      <c r="B403" s="204"/>
      <c r="C403" s="198"/>
      <c r="D403" s="205"/>
      <c r="E403" s="205"/>
      <c r="F403" s="205"/>
      <c r="G403" s="205"/>
      <c r="H403" s="205"/>
      <c r="I403" s="198"/>
      <c r="J403" s="198"/>
      <c r="K403" s="205"/>
      <c r="L403" s="205"/>
      <c r="M403" s="205"/>
      <c r="N403" s="206"/>
    </row>
    <row r="404" spans="1:14">
      <c r="A404" s="192"/>
      <c r="B404" s="183"/>
      <c r="C404" s="195"/>
      <c r="D404" s="202"/>
      <c r="E404" s="202"/>
      <c r="F404" s="202"/>
      <c r="G404" s="202"/>
      <c r="H404" s="202"/>
      <c r="I404" s="195"/>
      <c r="J404" s="195"/>
      <c r="K404" s="202"/>
      <c r="L404" s="202"/>
      <c r="M404" s="202"/>
      <c r="N404" s="203"/>
    </row>
    <row r="405" spans="1:14">
      <c r="A405" s="192"/>
      <c r="B405" s="204"/>
      <c r="C405" s="198"/>
      <c r="D405" s="205"/>
      <c r="E405" s="205"/>
      <c r="F405" s="205"/>
      <c r="G405" s="205"/>
      <c r="H405" s="205"/>
      <c r="I405" s="198"/>
      <c r="J405" s="198"/>
      <c r="K405" s="205"/>
      <c r="L405" s="205"/>
      <c r="M405" s="205"/>
      <c r="N405" s="206"/>
    </row>
    <row r="406" spans="1:14">
      <c r="A406" s="192"/>
      <c r="B406" s="183"/>
      <c r="C406" s="195"/>
      <c r="D406" s="202"/>
      <c r="E406" s="202"/>
      <c r="F406" s="202"/>
      <c r="G406" s="202"/>
      <c r="H406" s="202"/>
      <c r="I406" s="195"/>
      <c r="J406" s="195"/>
      <c r="K406" s="202"/>
      <c r="L406" s="202"/>
      <c r="M406" s="202"/>
      <c r="N406" s="203"/>
    </row>
    <row r="407" spans="1:14">
      <c r="A407" s="192"/>
      <c r="B407" s="204"/>
      <c r="C407" s="198"/>
      <c r="D407" s="205"/>
      <c r="E407" s="205"/>
      <c r="F407" s="205"/>
      <c r="G407" s="205"/>
      <c r="H407" s="205"/>
      <c r="I407" s="198"/>
      <c r="J407" s="198"/>
      <c r="K407" s="205"/>
      <c r="L407" s="205"/>
      <c r="M407" s="205"/>
      <c r="N407" s="206"/>
    </row>
    <row r="408" spans="1:14">
      <c r="A408" s="192"/>
      <c r="B408" s="183"/>
      <c r="C408" s="195"/>
      <c r="D408" s="202"/>
      <c r="E408" s="202"/>
      <c r="F408" s="202"/>
      <c r="G408" s="202"/>
      <c r="H408" s="202"/>
      <c r="I408" s="195"/>
      <c r="J408" s="195"/>
      <c r="K408" s="202"/>
      <c r="L408" s="202"/>
      <c r="M408" s="202"/>
      <c r="N408" s="203"/>
    </row>
    <row r="409" spans="1:14">
      <c r="A409" s="192"/>
      <c r="B409" s="204"/>
      <c r="C409" s="198"/>
      <c r="D409" s="205"/>
      <c r="E409" s="205"/>
      <c r="F409" s="205"/>
      <c r="G409" s="205"/>
      <c r="H409" s="205"/>
      <c r="I409" s="198"/>
      <c r="J409" s="198"/>
      <c r="K409" s="205"/>
      <c r="L409" s="205"/>
      <c r="M409" s="205"/>
      <c r="N409" s="206"/>
    </row>
    <row r="410" spans="1:14">
      <c r="A410" s="192"/>
      <c r="B410" s="183"/>
      <c r="C410" s="195"/>
      <c r="D410" s="202"/>
      <c r="E410" s="202"/>
      <c r="F410" s="202"/>
      <c r="G410" s="202"/>
      <c r="H410" s="202"/>
      <c r="I410" s="195"/>
      <c r="J410" s="195"/>
      <c r="K410" s="202"/>
      <c r="L410" s="202"/>
      <c r="M410" s="202"/>
      <c r="N410" s="203"/>
    </row>
    <row r="411" spans="1:14">
      <c r="A411" s="192"/>
      <c r="B411" s="204"/>
      <c r="C411" s="198"/>
      <c r="D411" s="205"/>
      <c r="E411" s="205"/>
      <c r="F411" s="205"/>
      <c r="G411" s="205"/>
      <c r="H411" s="205"/>
      <c r="I411" s="198"/>
      <c r="J411" s="198"/>
      <c r="K411" s="205"/>
      <c r="L411" s="205"/>
      <c r="M411" s="205"/>
      <c r="N411" s="206"/>
    </row>
    <row r="412" spans="1:14">
      <c r="A412" s="192"/>
      <c r="B412" s="183"/>
      <c r="C412" s="195"/>
      <c r="D412" s="202"/>
      <c r="E412" s="202"/>
      <c r="F412" s="202"/>
      <c r="G412" s="202"/>
      <c r="H412" s="202"/>
      <c r="I412" s="195"/>
      <c r="J412" s="195"/>
      <c r="K412" s="202"/>
      <c r="L412" s="202"/>
      <c r="M412" s="202"/>
      <c r="N412" s="203"/>
    </row>
    <row r="413" spans="1:14">
      <c r="A413" s="192"/>
      <c r="B413" s="204"/>
      <c r="C413" s="198"/>
      <c r="D413" s="205"/>
      <c r="E413" s="205"/>
      <c r="F413" s="205"/>
      <c r="G413" s="205"/>
      <c r="H413" s="205"/>
      <c r="I413" s="198"/>
      <c r="J413" s="198"/>
      <c r="K413" s="205"/>
      <c r="L413" s="205"/>
      <c r="M413" s="205"/>
      <c r="N413" s="206"/>
    </row>
    <row r="414" spans="1:14">
      <c r="A414" s="192"/>
      <c r="B414" s="183"/>
      <c r="C414" s="195"/>
      <c r="D414" s="202"/>
      <c r="E414" s="202"/>
      <c r="F414" s="202"/>
      <c r="G414" s="202"/>
      <c r="H414" s="202"/>
      <c r="I414" s="195"/>
      <c r="J414" s="195"/>
      <c r="K414" s="202"/>
      <c r="L414" s="202"/>
      <c r="M414" s="202"/>
      <c r="N414" s="203"/>
    </row>
    <row r="415" spans="1:14">
      <c r="A415" s="192"/>
      <c r="B415" s="204"/>
      <c r="C415" s="198"/>
      <c r="D415" s="205"/>
      <c r="E415" s="205"/>
      <c r="F415" s="205"/>
      <c r="G415" s="205"/>
      <c r="H415" s="205"/>
      <c r="I415" s="198"/>
      <c r="J415" s="198"/>
      <c r="K415" s="205"/>
      <c r="L415" s="205"/>
      <c r="M415" s="205"/>
      <c r="N415" s="206"/>
    </row>
    <row r="416" spans="1:14">
      <c r="A416" s="192"/>
      <c r="B416" s="183"/>
      <c r="C416" s="195"/>
      <c r="D416" s="202"/>
      <c r="E416" s="202"/>
      <c r="F416" s="202"/>
      <c r="G416" s="202"/>
      <c r="H416" s="202"/>
      <c r="I416" s="195"/>
      <c r="J416" s="195"/>
      <c r="K416" s="202"/>
      <c r="L416" s="202"/>
      <c r="M416" s="202"/>
      <c r="N416" s="203"/>
    </row>
    <row r="417" spans="1:14">
      <c r="A417" s="192"/>
      <c r="B417" s="204"/>
      <c r="C417" s="198"/>
      <c r="D417" s="205"/>
      <c r="E417" s="205"/>
      <c r="F417" s="205"/>
      <c r="G417" s="205"/>
      <c r="H417" s="205"/>
      <c r="I417" s="198"/>
      <c r="J417" s="198"/>
      <c r="K417" s="205"/>
      <c r="L417" s="205"/>
      <c r="M417" s="205"/>
      <c r="N417" s="206"/>
    </row>
    <row r="418" spans="1:14">
      <c r="A418" s="192"/>
      <c r="B418" s="183"/>
      <c r="C418" s="195"/>
      <c r="D418" s="202"/>
      <c r="E418" s="202"/>
      <c r="F418" s="202"/>
      <c r="G418" s="202"/>
      <c r="H418" s="202"/>
      <c r="I418" s="195"/>
      <c r="J418" s="195"/>
      <c r="K418" s="202"/>
      <c r="L418" s="202"/>
      <c r="M418" s="202"/>
      <c r="N418" s="203"/>
    </row>
    <row r="419" spans="1:14">
      <c r="A419" s="192"/>
      <c r="B419" s="204"/>
      <c r="C419" s="198"/>
      <c r="D419" s="205"/>
      <c r="E419" s="205"/>
      <c r="F419" s="205"/>
      <c r="G419" s="205"/>
      <c r="H419" s="205"/>
      <c r="I419" s="198"/>
      <c r="J419" s="198"/>
      <c r="K419" s="205"/>
      <c r="L419" s="205"/>
      <c r="M419" s="205"/>
      <c r="N419" s="206"/>
    </row>
    <row r="420" spans="1:14">
      <c r="A420" s="192"/>
      <c r="B420" s="183"/>
      <c r="C420" s="195"/>
      <c r="D420" s="202"/>
      <c r="E420" s="202"/>
      <c r="F420" s="202"/>
      <c r="G420" s="202"/>
      <c r="H420" s="202"/>
      <c r="I420" s="195"/>
      <c r="J420" s="195"/>
      <c r="K420" s="202"/>
      <c r="L420" s="202"/>
      <c r="M420" s="202"/>
      <c r="N420" s="203"/>
    </row>
    <row r="421" spans="1:14">
      <c r="A421" s="192"/>
      <c r="B421" s="204"/>
      <c r="C421" s="198"/>
      <c r="D421" s="205"/>
      <c r="E421" s="205"/>
      <c r="F421" s="205"/>
      <c r="G421" s="205"/>
      <c r="H421" s="205"/>
      <c r="I421" s="198"/>
      <c r="J421" s="198"/>
      <c r="K421" s="205"/>
      <c r="L421" s="205"/>
      <c r="M421" s="205"/>
      <c r="N421" s="206"/>
    </row>
    <row r="422" spans="1:14">
      <c r="A422" s="191"/>
      <c r="B422" s="183"/>
      <c r="C422" s="195"/>
      <c r="D422" s="202"/>
      <c r="E422" s="202"/>
      <c r="F422" s="202"/>
      <c r="G422" s="202"/>
      <c r="H422" s="202"/>
      <c r="I422" s="195"/>
      <c r="J422" s="195"/>
      <c r="K422" s="202"/>
      <c r="L422" s="202"/>
      <c r="M422" s="202"/>
      <c r="N422" s="203"/>
    </row>
    <row r="423" spans="1:14">
      <c r="A423" s="192"/>
      <c r="B423" s="204"/>
      <c r="C423" s="198"/>
      <c r="D423" s="205"/>
      <c r="E423" s="205"/>
      <c r="F423" s="205"/>
      <c r="G423" s="205"/>
      <c r="H423" s="205"/>
      <c r="I423" s="198"/>
      <c r="J423" s="198"/>
      <c r="K423" s="205"/>
      <c r="L423" s="205"/>
      <c r="M423" s="205"/>
      <c r="N423" s="206"/>
    </row>
    <row r="424" spans="1:14">
      <c r="A424" s="192"/>
      <c r="B424" s="183"/>
      <c r="C424" s="195"/>
      <c r="D424" s="202"/>
      <c r="E424" s="202"/>
      <c r="F424" s="202"/>
      <c r="G424" s="202"/>
      <c r="H424" s="202"/>
      <c r="I424" s="195"/>
      <c r="J424" s="195"/>
      <c r="K424" s="202"/>
      <c r="L424" s="202"/>
      <c r="M424" s="202"/>
      <c r="N424" s="203"/>
    </row>
    <row r="425" spans="1:14">
      <c r="A425" s="192"/>
      <c r="B425" s="204"/>
      <c r="C425" s="198"/>
      <c r="D425" s="205"/>
      <c r="E425" s="205"/>
      <c r="F425" s="205"/>
      <c r="G425" s="205"/>
      <c r="H425" s="205"/>
      <c r="I425" s="198"/>
      <c r="J425" s="198"/>
      <c r="K425" s="205"/>
      <c r="L425" s="205"/>
      <c r="M425" s="205"/>
      <c r="N425" s="206"/>
    </row>
    <row r="426" spans="1:14">
      <c r="A426" s="192"/>
      <c r="B426" s="183"/>
      <c r="C426" s="195"/>
      <c r="D426" s="202"/>
      <c r="E426" s="202"/>
      <c r="F426" s="202"/>
      <c r="G426" s="202"/>
      <c r="H426" s="202"/>
      <c r="I426" s="195"/>
      <c r="J426" s="195"/>
      <c r="K426" s="202"/>
      <c r="L426" s="202"/>
      <c r="M426" s="202"/>
      <c r="N426" s="203"/>
    </row>
    <row r="427" spans="1:14">
      <c r="A427" s="192"/>
      <c r="B427" s="204"/>
      <c r="C427" s="198"/>
      <c r="D427" s="205"/>
      <c r="E427" s="205"/>
      <c r="F427" s="205"/>
      <c r="G427" s="205"/>
      <c r="H427" s="205"/>
      <c r="I427" s="198"/>
      <c r="J427" s="198"/>
      <c r="K427" s="205"/>
      <c r="L427" s="205"/>
      <c r="M427" s="205"/>
      <c r="N427" s="206"/>
    </row>
    <row r="428" spans="1:14">
      <c r="A428" s="192"/>
      <c r="B428" s="183"/>
      <c r="C428" s="195"/>
      <c r="D428" s="202"/>
      <c r="E428" s="202"/>
      <c r="F428" s="202"/>
      <c r="G428" s="202"/>
      <c r="H428" s="202"/>
      <c r="I428" s="195"/>
      <c r="J428" s="195"/>
      <c r="K428" s="202"/>
      <c r="L428" s="202"/>
      <c r="M428" s="202"/>
      <c r="N428" s="203"/>
    </row>
    <row r="429" spans="1:14">
      <c r="A429" s="192"/>
      <c r="B429" s="204"/>
      <c r="C429" s="198"/>
      <c r="D429" s="205"/>
      <c r="E429" s="205"/>
      <c r="F429" s="205"/>
      <c r="G429" s="205"/>
      <c r="H429" s="205"/>
      <c r="I429" s="198"/>
      <c r="J429" s="198"/>
      <c r="K429" s="205"/>
      <c r="L429" s="205"/>
      <c r="M429" s="205"/>
      <c r="N429" s="206"/>
    </row>
    <row r="430" spans="1:14">
      <c r="A430" s="192"/>
      <c r="B430" s="183"/>
      <c r="C430" s="195"/>
      <c r="D430" s="202"/>
      <c r="E430" s="202"/>
      <c r="F430" s="202"/>
      <c r="G430" s="202"/>
      <c r="H430" s="202"/>
      <c r="I430" s="195"/>
      <c r="J430" s="195"/>
      <c r="K430" s="202"/>
      <c r="L430" s="202"/>
      <c r="M430" s="202"/>
      <c r="N430" s="203"/>
    </row>
    <row r="431" spans="1:14">
      <c r="A431" s="192"/>
      <c r="B431" s="204"/>
      <c r="C431" s="198"/>
      <c r="D431" s="205"/>
      <c r="E431" s="205"/>
      <c r="F431" s="205"/>
      <c r="G431" s="205"/>
      <c r="H431" s="205"/>
      <c r="I431" s="198"/>
      <c r="J431" s="198"/>
      <c r="K431" s="205"/>
      <c r="L431" s="205"/>
      <c r="M431" s="205"/>
      <c r="N431" s="206"/>
    </row>
    <row r="432" spans="1:14">
      <c r="A432" s="192"/>
      <c r="B432" s="183"/>
      <c r="C432" s="195"/>
      <c r="D432" s="202"/>
      <c r="E432" s="202"/>
      <c r="F432" s="202"/>
      <c r="G432" s="202"/>
      <c r="H432" s="202"/>
      <c r="I432" s="195"/>
      <c r="J432" s="195"/>
      <c r="K432" s="202"/>
      <c r="L432" s="202"/>
      <c r="M432" s="202"/>
      <c r="N432" s="203"/>
    </row>
    <row r="433" spans="1:14">
      <c r="A433" s="192"/>
      <c r="B433" s="204"/>
      <c r="C433" s="198"/>
      <c r="D433" s="205"/>
      <c r="E433" s="205"/>
      <c r="F433" s="205"/>
      <c r="G433" s="205"/>
      <c r="H433" s="205"/>
      <c r="I433" s="198"/>
      <c r="J433" s="198"/>
      <c r="K433" s="205"/>
      <c r="L433" s="205"/>
      <c r="M433" s="205"/>
      <c r="N433" s="206"/>
    </row>
    <row r="434" spans="1:14">
      <c r="A434" s="192"/>
      <c r="B434" s="183"/>
      <c r="C434" s="195"/>
      <c r="D434" s="202"/>
      <c r="E434" s="202"/>
      <c r="F434" s="202"/>
      <c r="G434" s="202"/>
      <c r="H434" s="202"/>
      <c r="I434" s="195"/>
      <c r="J434" s="195"/>
      <c r="K434" s="202"/>
      <c r="L434" s="202"/>
      <c r="M434" s="202"/>
      <c r="N434" s="203"/>
    </row>
    <row r="435" spans="1:14">
      <c r="A435" s="192"/>
      <c r="B435" s="204"/>
      <c r="C435" s="198"/>
      <c r="D435" s="205"/>
      <c r="E435" s="205"/>
      <c r="F435" s="205"/>
      <c r="G435" s="205"/>
      <c r="H435" s="205"/>
      <c r="I435" s="198"/>
      <c r="J435" s="198"/>
      <c r="K435" s="205"/>
      <c r="L435" s="205"/>
      <c r="M435" s="205"/>
      <c r="N435" s="206"/>
    </row>
    <row r="436" spans="1:14">
      <c r="A436" s="192"/>
      <c r="B436" s="183"/>
      <c r="C436" s="195"/>
      <c r="D436" s="202"/>
      <c r="E436" s="202"/>
      <c r="F436" s="202"/>
      <c r="G436" s="202"/>
      <c r="H436" s="202"/>
      <c r="I436" s="195"/>
      <c r="J436" s="195"/>
      <c r="K436" s="202"/>
      <c r="L436" s="202"/>
      <c r="M436" s="202"/>
      <c r="N436" s="203"/>
    </row>
    <row r="437" spans="1:14">
      <c r="A437" s="192"/>
      <c r="B437" s="204"/>
      <c r="C437" s="198"/>
      <c r="D437" s="205"/>
      <c r="E437" s="205"/>
      <c r="F437" s="205"/>
      <c r="G437" s="205"/>
      <c r="H437" s="205"/>
      <c r="I437" s="198"/>
      <c r="J437" s="198"/>
      <c r="K437" s="205"/>
      <c r="L437" s="205"/>
      <c r="M437" s="205"/>
      <c r="N437" s="206"/>
    </row>
    <row r="438" spans="1:14">
      <c r="A438" s="192"/>
      <c r="B438" s="183"/>
      <c r="C438" s="195"/>
      <c r="D438" s="202"/>
      <c r="E438" s="202"/>
      <c r="F438" s="202"/>
      <c r="G438" s="202"/>
      <c r="H438" s="202"/>
      <c r="I438" s="195"/>
      <c r="J438" s="195"/>
      <c r="K438" s="202"/>
      <c r="L438" s="202"/>
      <c r="M438" s="202"/>
      <c r="N438" s="203"/>
    </row>
    <row r="439" spans="1:14">
      <c r="A439" s="192"/>
      <c r="B439" s="204"/>
      <c r="C439" s="198"/>
      <c r="D439" s="205"/>
      <c r="E439" s="205"/>
      <c r="F439" s="205"/>
      <c r="G439" s="205"/>
      <c r="H439" s="205"/>
      <c r="I439" s="198"/>
      <c r="J439" s="198"/>
      <c r="K439" s="205"/>
      <c r="L439" s="205"/>
      <c r="M439" s="205"/>
      <c r="N439" s="206"/>
    </row>
    <row r="440" spans="1:14">
      <c r="A440" s="192"/>
      <c r="B440" s="183"/>
      <c r="C440" s="195"/>
      <c r="D440" s="202"/>
      <c r="E440" s="202"/>
      <c r="F440" s="202"/>
      <c r="G440" s="202"/>
      <c r="H440" s="202"/>
      <c r="I440" s="195"/>
      <c r="J440" s="195"/>
      <c r="K440" s="202"/>
      <c r="L440" s="202"/>
      <c r="M440" s="202"/>
      <c r="N440" s="203"/>
    </row>
    <row r="441" spans="1:14">
      <c r="A441" s="192"/>
      <c r="B441" s="204"/>
      <c r="C441" s="198"/>
      <c r="D441" s="205"/>
      <c r="E441" s="205"/>
      <c r="F441" s="205"/>
      <c r="G441" s="205"/>
      <c r="H441" s="205"/>
      <c r="I441" s="198"/>
      <c r="J441" s="198"/>
      <c r="K441" s="205"/>
      <c r="L441" s="205"/>
      <c r="M441" s="205"/>
      <c r="N441" s="206"/>
    </row>
    <row r="442" spans="1:14">
      <c r="A442" s="192"/>
      <c r="B442" s="183"/>
      <c r="C442" s="195"/>
      <c r="D442" s="202"/>
      <c r="E442" s="202"/>
      <c r="F442" s="202"/>
      <c r="G442" s="202"/>
      <c r="H442" s="202"/>
      <c r="I442" s="195"/>
      <c r="J442" s="195"/>
      <c r="K442" s="202"/>
      <c r="L442" s="202"/>
      <c r="M442" s="202"/>
      <c r="N442" s="203"/>
    </row>
    <row r="443" spans="1:14">
      <c r="A443" s="192"/>
      <c r="B443" s="204"/>
      <c r="C443" s="198"/>
      <c r="D443" s="205"/>
      <c r="E443" s="205"/>
      <c r="F443" s="205"/>
      <c r="G443" s="205"/>
      <c r="H443" s="205"/>
      <c r="I443" s="198"/>
      <c r="J443" s="198"/>
      <c r="K443" s="205"/>
      <c r="L443" s="205"/>
      <c r="M443" s="205"/>
      <c r="N443" s="206"/>
    </row>
    <row r="444" spans="1:14">
      <c r="A444" s="192"/>
      <c r="B444" s="183"/>
      <c r="C444" s="195"/>
      <c r="D444" s="202"/>
      <c r="E444" s="202"/>
      <c r="F444" s="202"/>
      <c r="G444" s="202"/>
      <c r="H444" s="202"/>
      <c r="I444" s="195"/>
      <c r="J444" s="195"/>
      <c r="K444" s="202"/>
      <c r="L444" s="202"/>
      <c r="M444" s="202"/>
      <c r="N444" s="203"/>
    </row>
    <row r="445" spans="1:14">
      <c r="A445" s="192"/>
      <c r="B445" s="204"/>
      <c r="C445" s="198"/>
      <c r="D445" s="205"/>
      <c r="E445" s="205"/>
      <c r="F445" s="205"/>
      <c r="G445" s="205"/>
      <c r="H445" s="205"/>
      <c r="I445" s="198"/>
      <c r="J445" s="198"/>
      <c r="K445" s="205"/>
      <c r="L445" s="205"/>
      <c r="M445" s="205"/>
      <c r="N445" s="206"/>
    </row>
    <row r="446" spans="1:14">
      <c r="A446" s="192"/>
      <c r="B446" s="183"/>
      <c r="C446" s="195"/>
      <c r="D446" s="202"/>
      <c r="E446" s="202"/>
      <c r="F446" s="202"/>
      <c r="G446" s="202"/>
      <c r="H446" s="202"/>
      <c r="I446" s="195"/>
      <c r="J446" s="195"/>
      <c r="K446" s="202"/>
      <c r="L446" s="202"/>
      <c r="M446" s="202"/>
      <c r="N446" s="203"/>
    </row>
    <row r="447" spans="1:14">
      <c r="A447" s="192"/>
      <c r="B447" s="204"/>
      <c r="C447" s="198"/>
      <c r="D447" s="205"/>
      <c r="E447" s="205"/>
      <c r="F447" s="205"/>
      <c r="G447" s="205"/>
      <c r="H447" s="205"/>
      <c r="I447" s="198"/>
      <c r="J447" s="198"/>
      <c r="K447" s="205"/>
      <c r="L447" s="205"/>
      <c r="M447" s="205"/>
      <c r="N447" s="206"/>
    </row>
    <row r="448" spans="1:14">
      <c r="A448" s="192"/>
      <c r="B448" s="183"/>
      <c r="C448" s="195"/>
      <c r="D448" s="202"/>
      <c r="E448" s="202"/>
      <c r="F448" s="202"/>
      <c r="G448" s="202"/>
      <c r="H448" s="202"/>
      <c r="I448" s="195"/>
      <c r="J448" s="195"/>
      <c r="K448" s="202"/>
      <c r="L448" s="202"/>
      <c r="M448" s="202"/>
      <c r="N448" s="203"/>
    </row>
    <row r="449" spans="1:14">
      <c r="A449" s="192"/>
      <c r="B449" s="204"/>
      <c r="C449" s="198"/>
      <c r="D449" s="205"/>
      <c r="E449" s="205"/>
      <c r="F449" s="205"/>
      <c r="G449" s="205"/>
      <c r="H449" s="205"/>
      <c r="I449" s="198"/>
      <c r="J449" s="198"/>
      <c r="K449" s="205"/>
      <c r="L449" s="205"/>
      <c r="M449" s="205"/>
      <c r="N449" s="206"/>
    </row>
    <row r="450" spans="1:14">
      <c r="A450" s="192"/>
      <c r="B450" s="183"/>
      <c r="C450" s="195"/>
      <c r="D450" s="202"/>
      <c r="E450" s="202"/>
      <c r="F450" s="202"/>
      <c r="G450" s="202"/>
      <c r="H450" s="202"/>
      <c r="I450" s="195"/>
      <c r="J450" s="195"/>
      <c r="K450" s="202"/>
      <c r="L450" s="202"/>
      <c r="M450" s="202"/>
      <c r="N450" s="203"/>
    </row>
    <row r="451" spans="1:14">
      <c r="A451" s="192"/>
      <c r="B451" s="204"/>
      <c r="C451" s="198"/>
      <c r="D451" s="205"/>
      <c r="E451" s="205"/>
      <c r="F451" s="205"/>
      <c r="G451" s="205"/>
      <c r="H451" s="205"/>
      <c r="I451" s="198"/>
      <c r="J451" s="198"/>
      <c r="K451" s="205"/>
      <c r="L451" s="205"/>
      <c r="M451" s="205"/>
      <c r="N451" s="206"/>
    </row>
    <row r="452" spans="1:14">
      <c r="A452" s="192"/>
      <c r="B452" s="183"/>
      <c r="C452" s="195"/>
      <c r="D452" s="202"/>
      <c r="E452" s="202"/>
      <c r="F452" s="202"/>
      <c r="G452" s="202"/>
      <c r="H452" s="202"/>
      <c r="I452" s="195"/>
      <c r="J452" s="195"/>
      <c r="K452" s="202"/>
      <c r="L452" s="202"/>
      <c r="M452" s="202"/>
      <c r="N452" s="203"/>
    </row>
    <row r="453" spans="1:14">
      <c r="A453" s="192"/>
      <c r="B453" s="204"/>
      <c r="C453" s="198"/>
      <c r="D453" s="205"/>
      <c r="E453" s="205"/>
      <c r="F453" s="205"/>
      <c r="G453" s="205"/>
      <c r="H453" s="205"/>
      <c r="I453" s="198"/>
      <c r="J453" s="198"/>
      <c r="K453" s="205"/>
      <c r="L453" s="205"/>
      <c r="M453" s="205"/>
      <c r="N453" s="206"/>
    </row>
    <row r="454" spans="1:14">
      <c r="A454" s="191"/>
      <c r="B454" s="183"/>
      <c r="C454" s="195"/>
      <c r="D454" s="202"/>
      <c r="E454" s="202"/>
      <c r="F454" s="202"/>
      <c r="G454" s="202"/>
      <c r="H454" s="202"/>
      <c r="I454" s="195"/>
      <c r="J454" s="195"/>
      <c r="K454" s="202"/>
      <c r="L454" s="202"/>
      <c r="M454" s="202"/>
      <c r="N454" s="203"/>
    </row>
    <row r="455" spans="1:14">
      <c r="A455" s="192"/>
      <c r="B455" s="204"/>
      <c r="C455" s="198"/>
      <c r="D455" s="205"/>
      <c r="E455" s="205"/>
      <c r="F455" s="205"/>
      <c r="G455" s="205"/>
      <c r="H455" s="205"/>
      <c r="I455" s="198"/>
      <c r="J455" s="198"/>
      <c r="K455" s="205"/>
      <c r="L455" s="205"/>
      <c r="M455" s="205"/>
      <c r="N455" s="206"/>
    </row>
    <row r="456" spans="1:14">
      <c r="A456" s="192"/>
      <c r="B456" s="183"/>
      <c r="C456" s="195"/>
      <c r="D456" s="202"/>
      <c r="E456" s="202"/>
      <c r="F456" s="202"/>
      <c r="G456" s="202"/>
      <c r="H456" s="202"/>
      <c r="I456" s="195"/>
      <c r="J456" s="195"/>
      <c r="K456" s="202"/>
      <c r="L456" s="202"/>
      <c r="M456" s="202"/>
      <c r="N456" s="203"/>
    </row>
    <row r="457" spans="1:14">
      <c r="A457" s="192"/>
      <c r="B457" s="204"/>
      <c r="C457" s="198"/>
      <c r="D457" s="205"/>
      <c r="E457" s="205"/>
      <c r="F457" s="205"/>
      <c r="G457" s="205"/>
      <c r="H457" s="205"/>
      <c r="I457" s="198"/>
      <c r="J457" s="198"/>
      <c r="K457" s="205"/>
      <c r="L457" s="205"/>
      <c r="M457" s="205"/>
      <c r="N457" s="206"/>
    </row>
    <row r="458" spans="1:14">
      <c r="A458" s="192"/>
      <c r="B458" s="183"/>
      <c r="C458" s="195"/>
      <c r="D458" s="202"/>
      <c r="E458" s="202"/>
      <c r="F458" s="202"/>
      <c r="G458" s="202"/>
      <c r="H458" s="202"/>
      <c r="I458" s="195"/>
      <c r="J458" s="195"/>
      <c r="K458" s="202"/>
      <c r="L458" s="202"/>
      <c r="M458" s="202"/>
      <c r="N458" s="203"/>
    </row>
    <row r="459" spans="1:14">
      <c r="A459" s="192"/>
      <c r="B459" s="204"/>
      <c r="C459" s="198"/>
      <c r="D459" s="205"/>
      <c r="E459" s="205"/>
      <c r="F459" s="205"/>
      <c r="G459" s="205"/>
      <c r="H459" s="205"/>
      <c r="I459" s="198"/>
      <c r="J459" s="198"/>
      <c r="K459" s="205"/>
      <c r="L459" s="205"/>
      <c r="M459" s="205"/>
      <c r="N459" s="206"/>
    </row>
    <row r="460" spans="1:14">
      <c r="A460" s="192"/>
      <c r="B460" s="183"/>
      <c r="C460" s="195"/>
      <c r="D460" s="202"/>
      <c r="E460" s="202"/>
      <c r="F460" s="202"/>
      <c r="G460" s="202"/>
      <c r="H460" s="202"/>
      <c r="I460" s="195"/>
      <c r="J460" s="195"/>
      <c r="K460" s="202"/>
      <c r="L460" s="202"/>
      <c r="M460" s="202"/>
      <c r="N460" s="203"/>
    </row>
    <row r="461" spans="1:14">
      <c r="A461" s="192"/>
      <c r="B461" s="204"/>
      <c r="C461" s="198"/>
      <c r="D461" s="205"/>
      <c r="E461" s="205"/>
      <c r="F461" s="205"/>
      <c r="G461" s="205"/>
      <c r="H461" s="205"/>
      <c r="I461" s="198"/>
      <c r="J461" s="198"/>
      <c r="K461" s="205"/>
      <c r="L461" s="205"/>
      <c r="M461" s="205"/>
      <c r="N461" s="206"/>
    </row>
    <row r="462" spans="1:14">
      <c r="A462" s="192"/>
      <c r="B462" s="183"/>
      <c r="C462" s="195"/>
      <c r="D462" s="202"/>
      <c r="E462" s="202"/>
      <c r="F462" s="202"/>
      <c r="G462" s="202"/>
      <c r="H462" s="202"/>
      <c r="I462" s="195"/>
      <c r="J462" s="195"/>
      <c r="K462" s="202"/>
      <c r="L462" s="202"/>
      <c r="M462" s="202"/>
      <c r="N462" s="203"/>
    </row>
    <row r="463" spans="1:14">
      <c r="A463" s="192"/>
      <c r="B463" s="204"/>
      <c r="C463" s="198"/>
      <c r="D463" s="205"/>
      <c r="E463" s="205"/>
      <c r="F463" s="205"/>
      <c r="G463" s="205"/>
      <c r="H463" s="205"/>
      <c r="I463" s="198"/>
      <c r="J463" s="198"/>
      <c r="K463" s="205"/>
      <c r="L463" s="205"/>
      <c r="M463" s="205"/>
      <c r="N463" s="206"/>
    </row>
    <row r="464" spans="1:14">
      <c r="A464" s="192"/>
      <c r="B464" s="183"/>
      <c r="C464" s="195"/>
      <c r="D464" s="202"/>
      <c r="E464" s="202"/>
      <c r="F464" s="202"/>
      <c r="G464" s="202"/>
      <c r="H464" s="202"/>
      <c r="I464" s="195"/>
      <c r="J464" s="195"/>
      <c r="K464" s="202"/>
      <c r="L464" s="202"/>
      <c r="M464" s="202"/>
      <c r="N464" s="203"/>
    </row>
    <row r="465" spans="1:14">
      <c r="A465" s="192"/>
      <c r="B465" s="204"/>
      <c r="C465" s="198"/>
      <c r="D465" s="205"/>
      <c r="E465" s="205"/>
      <c r="F465" s="205"/>
      <c r="G465" s="205"/>
      <c r="H465" s="205"/>
      <c r="I465" s="198"/>
      <c r="J465" s="198"/>
      <c r="K465" s="205"/>
      <c r="L465" s="205"/>
      <c r="M465" s="205"/>
      <c r="N465" s="206"/>
    </row>
    <row r="466" spans="1:14">
      <c r="A466" s="192"/>
      <c r="B466" s="183"/>
      <c r="C466" s="195"/>
      <c r="D466" s="202"/>
      <c r="E466" s="202"/>
      <c r="F466" s="202"/>
      <c r="G466" s="202"/>
      <c r="H466" s="202"/>
      <c r="I466" s="195"/>
      <c r="J466" s="195"/>
      <c r="K466" s="202"/>
      <c r="L466" s="202"/>
      <c r="M466" s="202"/>
      <c r="N466" s="203"/>
    </row>
    <row r="467" spans="1:14">
      <c r="A467" s="192"/>
      <c r="B467" s="204"/>
      <c r="C467" s="198"/>
      <c r="D467" s="205"/>
      <c r="E467" s="205"/>
      <c r="F467" s="205"/>
      <c r="G467" s="205"/>
      <c r="H467" s="205"/>
      <c r="I467" s="198"/>
      <c r="J467" s="198"/>
      <c r="K467" s="205"/>
      <c r="L467" s="205"/>
      <c r="M467" s="205"/>
      <c r="N467" s="206"/>
    </row>
    <row r="468" spans="1:14">
      <c r="A468" s="192"/>
      <c r="B468" s="183"/>
      <c r="C468" s="195"/>
      <c r="D468" s="202"/>
      <c r="E468" s="202"/>
      <c r="F468" s="202"/>
      <c r="G468" s="202"/>
      <c r="H468" s="202"/>
      <c r="I468" s="195"/>
      <c r="J468" s="195"/>
      <c r="K468" s="202"/>
      <c r="L468" s="202"/>
      <c r="M468" s="202"/>
      <c r="N468" s="203"/>
    </row>
    <row r="469" spans="1:14">
      <c r="A469" s="192"/>
      <c r="B469" s="204"/>
      <c r="C469" s="198"/>
      <c r="D469" s="205"/>
      <c r="E469" s="205"/>
      <c r="F469" s="205"/>
      <c r="G469" s="205"/>
      <c r="H469" s="205"/>
      <c r="I469" s="198"/>
      <c r="J469" s="198"/>
      <c r="K469" s="205"/>
      <c r="L469" s="205"/>
      <c r="M469" s="205"/>
      <c r="N469" s="206"/>
    </row>
    <row r="470" spans="1:14">
      <c r="A470" s="192"/>
      <c r="B470" s="183"/>
      <c r="C470" s="195"/>
      <c r="D470" s="202"/>
      <c r="E470" s="202"/>
      <c r="F470" s="202"/>
      <c r="G470" s="202"/>
      <c r="H470" s="202"/>
      <c r="I470" s="195"/>
      <c r="J470" s="195"/>
      <c r="K470" s="202"/>
      <c r="L470" s="202"/>
      <c r="M470" s="202"/>
      <c r="N470" s="203"/>
    </row>
    <row r="471" spans="1:14">
      <c r="A471" s="192"/>
      <c r="B471" s="204"/>
      <c r="C471" s="198"/>
      <c r="D471" s="205"/>
      <c r="E471" s="205"/>
      <c r="F471" s="205"/>
      <c r="G471" s="205"/>
      <c r="H471" s="205"/>
      <c r="I471" s="198"/>
      <c r="J471" s="198"/>
      <c r="K471" s="205"/>
      <c r="L471" s="205"/>
      <c r="M471" s="205"/>
      <c r="N471" s="206"/>
    </row>
    <row r="472" spans="1:14">
      <c r="A472" s="192"/>
      <c r="B472" s="183"/>
      <c r="C472" s="195"/>
      <c r="D472" s="202"/>
      <c r="E472" s="202"/>
      <c r="F472" s="202"/>
      <c r="G472" s="202"/>
      <c r="H472" s="202"/>
      <c r="I472" s="195"/>
      <c r="J472" s="195"/>
      <c r="K472" s="202"/>
      <c r="L472" s="202"/>
      <c r="M472" s="202"/>
      <c r="N472" s="203"/>
    </row>
    <row r="473" spans="1:14">
      <c r="A473" s="192"/>
      <c r="B473" s="204"/>
      <c r="C473" s="198"/>
      <c r="D473" s="205"/>
      <c r="E473" s="205"/>
      <c r="F473" s="205"/>
      <c r="G473" s="205"/>
      <c r="H473" s="205"/>
      <c r="I473" s="198"/>
      <c r="J473" s="198"/>
      <c r="K473" s="205"/>
      <c r="L473" s="205"/>
      <c r="M473" s="205"/>
      <c r="N473" s="206"/>
    </row>
    <row r="474" spans="1:14">
      <c r="A474" s="192"/>
      <c r="B474" s="183"/>
      <c r="C474" s="195"/>
      <c r="D474" s="202"/>
      <c r="E474" s="202"/>
      <c r="F474" s="202"/>
      <c r="G474" s="202"/>
      <c r="H474" s="202"/>
      <c r="I474" s="195"/>
      <c r="J474" s="195"/>
      <c r="K474" s="202"/>
      <c r="L474" s="202"/>
      <c r="M474" s="202"/>
      <c r="N474" s="203"/>
    </row>
    <row r="475" spans="1:14">
      <c r="A475" s="192"/>
      <c r="B475" s="204"/>
      <c r="C475" s="198"/>
      <c r="D475" s="205"/>
      <c r="E475" s="205"/>
      <c r="F475" s="205"/>
      <c r="G475" s="205"/>
      <c r="H475" s="205"/>
      <c r="I475" s="198"/>
      <c r="J475" s="198"/>
      <c r="K475" s="205"/>
      <c r="L475" s="205"/>
      <c r="M475" s="205"/>
      <c r="N475" s="206"/>
    </row>
    <row r="476" spans="1:14">
      <c r="A476" s="192"/>
      <c r="B476" s="183"/>
      <c r="C476" s="195"/>
      <c r="D476" s="202"/>
      <c r="E476" s="202"/>
      <c r="F476" s="202"/>
      <c r="G476" s="202"/>
      <c r="H476" s="202"/>
      <c r="I476" s="195"/>
      <c r="J476" s="195"/>
      <c r="K476" s="202"/>
      <c r="L476" s="202"/>
      <c r="M476" s="202"/>
      <c r="N476" s="203"/>
    </row>
    <row r="477" spans="1:14">
      <c r="A477" s="192"/>
      <c r="B477" s="204"/>
      <c r="C477" s="198"/>
      <c r="D477" s="205"/>
      <c r="E477" s="205"/>
      <c r="F477" s="205"/>
      <c r="G477" s="205"/>
      <c r="H477" s="205"/>
      <c r="I477" s="198"/>
      <c r="J477" s="198"/>
      <c r="K477" s="205"/>
      <c r="L477" s="205"/>
      <c r="M477" s="205"/>
      <c r="N477" s="206"/>
    </row>
    <row r="478" spans="1:14">
      <c r="A478" s="192"/>
      <c r="B478" s="183"/>
      <c r="C478" s="195"/>
      <c r="D478" s="202"/>
      <c r="E478" s="202"/>
      <c r="F478" s="202"/>
      <c r="G478" s="202"/>
      <c r="H478" s="202"/>
      <c r="I478" s="195"/>
      <c r="J478" s="195"/>
      <c r="K478" s="202"/>
      <c r="L478" s="202"/>
      <c r="M478" s="202"/>
      <c r="N478" s="203"/>
    </row>
    <row r="479" spans="1:14">
      <c r="A479" s="192"/>
      <c r="B479" s="204"/>
      <c r="C479" s="198"/>
      <c r="D479" s="205"/>
      <c r="E479" s="205"/>
      <c r="F479" s="205"/>
      <c r="G479" s="205"/>
      <c r="H479" s="205"/>
      <c r="I479" s="198"/>
      <c r="J479" s="198"/>
      <c r="K479" s="205"/>
      <c r="L479" s="205"/>
      <c r="M479" s="205"/>
      <c r="N479" s="206"/>
    </row>
    <row r="480" spans="1:14">
      <c r="A480" s="192"/>
      <c r="B480" s="183"/>
      <c r="C480" s="195"/>
      <c r="D480" s="202"/>
      <c r="E480" s="202"/>
      <c r="F480" s="202"/>
      <c r="G480" s="202"/>
      <c r="H480" s="202"/>
      <c r="I480" s="195"/>
      <c r="J480" s="195"/>
      <c r="K480" s="202"/>
      <c r="L480" s="202"/>
      <c r="M480" s="202"/>
      <c r="N480" s="203"/>
    </row>
    <row r="481" spans="1:14">
      <c r="A481" s="192"/>
      <c r="B481" s="204"/>
      <c r="C481" s="198"/>
      <c r="D481" s="205"/>
      <c r="E481" s="205"/>
      <c r="F481" s="205"/>
      <c r="G481" s="205"/>
      <c r="H481" s="205"/>
      <c r="I481" s="198"/>
      <c r="J481" s="198"/>
      <c r="K481" s="205"/>
      <c r="L481" s="205"/>
      <c r="M481" s="205"/>
      <c r="N481" s="206"/>
    </row>
    <row r="482" spans="1:14">
      <c r="A482" s="192"/>
      <c r="B482" s="183"/>
      <c r="C482" s="195"/>
      <c r="D482" s="202"/>
      <c r="E482" s="202"/>
      <c r="F482" s="202"/>
      <c r="G482" s="202"/>
      <c r="H482" s="202"/>
      <c r="I482" s="195"/>
      <c r="J482" s="195"/>
      <c r="K482" s="202"/>
      <c r="L482" s="202"/>
      <c r="M482" s="202"/>
      <c r="N482" s="203"/>
    </row>
    <row r="483" spans="1:14">
      <c r="A483" s="192"/>
      <c r="B483" s="204"/>
      <c r="C483" s="198"/>
      <c r="D483" s="205"/>
      <c r="E483" s="205"/>
      <c r="F483" s="205"/>
      <c r="G483" s="205"/>
      <c r="H483" s="205"/>
      <c r="I483" s="198"/>
      <c r="J483" s="198"/>
      <c r="K483" s="205"/>
      <c r="L483" s="205"/>
      <c r="M483" s="205"/>
      <c r="N483" s="206"/>
    </row>
    <row r="484" spans="1:14">
      <c r="A484" s="192"/>
      <c r="B484" s="183"/>
      <c r="C484" s="195"/>
      <c r="D484" s="202"/>
      <c r="E484" s="202"/>
      <c r="F484" s="202"/>
      <c r="G484" s="202"/>
      <c r="H484" s="202"/>
      <c r="I484" s="195"/>
      <c r="J484" s="195"/>
      <c r="K484" s="202"/>
      <c r="L484" s="202"/>
      <c r="M484" s="202"/>
      <c r="N484" s="203"/>
    </row>
    <row r="485" spans="1:14">
      <c r="A485" s="192"/>
      <c r="B485" s="204"/>
      <c r="C485" s="198"/>
      <c r="D485" s="205"/>
      <c r="E485" s="205"/>
      <c r="F485" s="205"/>
      <c r="G485" s="205"/>
      <c r="H485" s="205"/>
      <c r="I485" s="198"/>
      <c r="J485" s="198"/>
      <c r="K485" s="205"/>
      <c r="L485" s="205"/>
      <c r="M485" s="205"/>
      <c r="N485" s="206"/>
    </row>
    <row r="486" spans="1:14">
      <c r="A486" s="191"/>
      <c r="B486" s="183"/>
      <c r="C486" s="195"/>
      <c r="D486" s="202"/>
      <c r="E486" s="202"/>
      <c r="F486" s="202"/>
      <c r="G486" s="202"/>
      <c r="H486" s="202"/>
      <c r="I486" s="195"/>
      <c r="J486" s="195"/>
      <c r="K486" s="202"/>
      <c r="L486" s="202"/>
      <c r="M486" s="202"/>
      <c r="N486" s="203"/>
    </row>
    <row r="487" spans="1:14">
      <c r="A487" s="192"/>
      <c r="B487" s="204"/>
      <c r="C487" s="198"/>
      <c r="D487" s="205"/>
      <c r="E487" s="205"/>
      <c r="F487" s="205"/>
      <c r="G487" s="205"/>
      <c r="H487" s="205"/>
      <c r="I487" s="198"/>
      <c r="J487" s="198"/>
      <c r="K487" s="205"/>
      <c r="L487" s="205"/>
      <c r="M487" s="205"/>
      <c r="N487" s="206"/>
    </row>
    <row r="488" spans="1:14">
      <c r="A488" s="192"/>
      <c r="B488" s="183"/>
      <c r="C488" s="195"/>
      <c r="D488" s="202"/>
      <c r="E488" s="202"/>
      <c r="F488" s="202"/>
      <c r="G488" s="202"/>
      <c r="H488" s="202"/>
      <c r="I488" s="195"/>
      <c r="J488" s="195"/>
      <c r="K488" s="202"/>
      <c r="L488" s="202"/>
      <c r="M488" s="202"/>
      <c r="N488" s="203"/>
    </row>
    <row r="489" spans="1:14">
      <c r="A489" s="192"/>
      <c r="B489" s="204"/>
      <c r="C489" s="198"/>
      <c r="D489" s="205"/>
      <c r="E489" s="205"/>
      <c r="F489" s="205"/>
      <c r="G489" s="205"/>
      <c r="H489" s="205"/>
      <c r="I489" s="198"/>
      <c r="J489" s="198"/>
      <c r="K489" s="205"/>
      <c r="L489" s="205"/>
      <c r="M489" s="205"/>
      <c r="N489" s="206"/>
    </row>
    <row r="490" spans="1:14">
      <c r="A490" s="192"/>
      <c r="B490" s="183"/>
      <c r="C490" s="195"/>
      <c r="D490" s="202"/>
      <c r="E490" s="202"/>
      <c r="F490" s="202"/>
      <c r="G490" s="202"/>
      <c r="H490" s="202"/>
      <c r="I490" s="195"/>
      <c r="J490" s="195"/>
      <c r="K490" s="202"/>
      <c r="L490" s="202"/>
      <c r="M490" s="202"/>
      <c r="N490" s="203"/>
    </row>
    <row r="491" spans="1:14">
      <c r="A491" s="192"/>
      <c r="B491" s="204"/>
      <c r="C491" s="198"/>
      <c r="D491" s="205"/>
      <c r="E491" s="205"/>
      <c r="F491" s="205"/>
      <c r="G491" s="205"/>
      <c r="H491" s="205"/>
      <c r="I491" s="198"/>
      <c r="J491" s="198"/>
      <c r="K491" s="205"/>
      <c r="L491" s="205"/>
      <c r="M491" s="205"/>
      <c r="N491" s="206"/>
    </row>
    <row r="492" spans="1:14">
      <c r="A492" s="192"/>
      <c r="B492" s="183"/>
      <c r="C492" s="195"/>
      <c r="D492" s="202"/>
      <c r="E492" s="202"/>
      <c r="F492" s="202"/>
      <c r="G492" s="202"/>
      <c r="H492" s="202"/>
      <c r="I492" s="195"/>
      <c r="J492" s="195"/>
      <c r="K492" s="202"/>
      <c r="L492" s="202"/>
      <c r="M492" s="202"/>
      <c r="N492" s="203"/>
    </row>
    <row r="493" spans="1:14">
      <c r="A493" s="192"/>
      <c r="B493" s="204"/>
      <c r="C493" s="198"/>
      <c r="D493" s="205"/>
      <c r="E493" s="205"/>
      <c r="F493" s="205"/>
      <c r="G493" s="205"/>
      <c r="H493" s="205"/>
      <c r="I493" s="198"/>
      <c r="J493" s="198"/>
      <c r="K493" s="205"/>
      <c r="L493" s="205"/>
      <c r="M493" s="205"/>
      <c r="N493" s="206"/>
    </row>
    <row r="494" spans="1:14">
      <c r="A494" s="192"/>
      <c r="B494" s="183"/>
      <c r="C494" s="195"/>
      <c r="D494" s="202"/>
      <c r="E494" s="202"/>
      <c r="F494" s="202"/>
      <c r="G494" s="202"/>
      <c r="H494" s="202"/>
      <c r="I494" s="195"/>
      <c r="J494" s="195"/>
      <c r="K494" s="202"/>
      <c r="L494" s="202"/>
      <c r="M494" s="202"/>
      <c r="N494" s="203"/>
    </row>
    <row r="495" spans="1:14">
      <c r="A495" s="192"/>
      <c r="B495" s="204"/>
      <c r="C495" s="198"/>
      <c r="D495" s="205"/>
      <c r="E495" s="205"/>
      <c r="F495" s="205"/>
      <c r="G495" s="205"/>
      <c r="H495" s="205"/>
      <c r="I495" s="198"/>
      <c r="J495" s="198"/>
      <c r="K495" s="205"/>
      <c r="L495" s="205"/>
      <c r="M495" s="205"/>
      <c r="N495" s="206"/>
    </row>
    <row r="496" spans="1:14">
      <c r="A496" s="192"/>
      <c r="B496" s="183"/>
      <c r="C496" s="195"/>
      <c r="D496" s="202"/>
      <c r="E496" s="202"/>
      <c r="F496" s="202"/>
      <c r="G496" s="202"/>
      <c r="H496" s="202"/>
      <c r="I496" s="195"/>
      <c r="J496" s="195"/>
      <c r="K496" s="202"/>
      <c r="L496" s="202"/>
      <c r="M496" s="202"/>
      <c r="N496" s="203"/>
    </row>
    <row r="497" spans="1:14">
      <c r="A497" s="192"/>
      <c r="B497" s="204"/>
      <c r="C497" s="198"/>
      <c r="D497" s="205"/>
      <c r="E497" s="205"/>
      <c r="F497" s="205"/>
      <c r="G497" s="205"/>
      <c r="H497" s="205"/>
      <c r="I497" s="198"/>
      <c r="J497" s="198"/>
      <c r="K497" s="205"/>
      <c r="L497" s="205"/>
      <c r="M497" s="205"/>
      <c r="N497" s="206"/>
    </row>
    <row r="498" spans="1:14">
      <c r="A498" s="192"/>
      <c r="B498" s="183"/>
      <c r="C498" s="195"/>
      <c r="D498" s="202"/>
      <c r="E498" s="202"/>
      <c r="F498" s="202"/>
      <c r="G498" s="202"/>
      <c r="H498" s="202"/>
      <c r="I498" s="195"/>
      <c r="J498" s="195"/>
      <c r="K498" s="202"/>
      <c r="L498" s="202"/>
      <c r="M498" s="202"/>
      <c r="N498" s="203"/>
    </row>
    <row r="499" spans="1:14">
      <c r="A499" s="192"/>
      <c r="B499" s="204"/>
      <c r="C499" s="198"/>
      <c r="D499" s="205"/>
      <c r="E499" s="205"/>
      <c r="F499" s="205"/>
      <c r="G499" s="205"/>
      <c r="H499" s="205"/>
      <c r="I499" s="198"/>
      <c r="J499" s="198"/>
      <c r="K499" s="205"/>
      <c r="L499" s="205"/>
      <c r="M499" s="205"/>
      <c r="N499" s="206"/>
    </row>
    <row r="500" spans="1:14">
      <c r="A500" s="192"/>
      <c r="B500" s="183"/>
      <c r="C500" s="195"/>
      <c r="D500" s="202"/>
      <c r="E500" s="202"/>
      <c r="F500" s="202"/>
      <c r="G500" s="202"/>
      <c r="H500" s="202"/>
      <c r="I500" s="195"/>
      <c r="J500" s="195"/>
      <c r="K500" s="202"/>
      <c r="L500" s="202"/>
      <c r="M500" s="202"/>
      <c r="N500" s="203"/>
    </row>
    <row r="501" spans="1:14">
      <c r="A501" s="192"/>
      <c r="B501" s="204"/>
      <c r="C501" s="198"/>
      <c r="D501" s="205"/>
      <c r="E501" s="205"/>
      <c r="F501" s="205"/>
      <c r="G501" s="205"/>
      <c r="H501" s="205"/>
      <c r="I501" s="198"/>
      <c r="J501" s="198"/>
      <c r="K501" s="205"/>
      <c r="L501" s="205"/>
      <c r="M501" s="205"/>
      <c r="N501" s="206"/>
    </row>
    <row r="502" spans="1:14">
      <c r="A502" s="192"/>
      <c r="B502" s="183"/>
      <c r="C502" s="195"/>
      <c r="D502" s="202"/>
      <c r="E502" s="202"/>
      <c r="F502" s="202"/>
      <c r="G502" s="202"/>
      <c r="H502" s="202"/>
      <c r="I502" s="195"/>
      <c r="J502" s="195"/>
      <c r="K502" s="202"/>
      <c r="L502" s="202"/>
      <c r="M502" s="202"/>
      <c r="N502" s="203"/>
    </row>
    <row r="503" spans="1:14">
      <c r="A503" s="192"/>
      <c r="B503" s="204"/>
      <c r="C503" s="198"/>
      <c r="D503" s="205"/>
      <c r="E503" s="205"/>
      <c r="F503" s="205"/>
      <c r="G503" s="205"/>
      <c r="H503" s="205"/>
      <c r="I503" s="198"/>
      <c r="J503" s="198"/>
      <c r="K503" s="205"/>
      <c r="L503" s="205"/>
      <c r="M503" s="205"/>
      <c r="N503" s="206"/>
    </row>
    <row r="504" spans="1:14">
      <c r="A504" s="192"/>
      <c r="B504" s="183"/>
      <c r="C504" s="195"/>
      <c r="D504" s="202"/>
      <c r="E504" s="202"/>
      <c r="F504" s="202"/>
      <c r="G504" s="202"/>
      <c r="H504" s="202"/>
      <c r="I504" s="195"/>
      <c r="J504" s="195"/>
      <c r="K504" s="202"/>
      <c r="L504" s="202"/>
      <c r="M504" s="202"/>
      <c r="N504" s="203"/>
    </row>
    <row r="505" spans="1:14">
      <c r="A505" s="192"/>
      <c r="B505" s="204"/>
      <c r="C505" s="198"/>
      <c r="D505" s="205"/>
      <c r="E505" s="205"/>
      <c r="F505" s="205"/>
      <c r="G505" s="205"/>
      <c r="H505" s="205"/>
      <c r="I505" s="198"/>
      <c r="J505" s="198"/>
      <c r="K505" s="205"/>
      <c r="L505" s="205"/>
      <c r="M505" s="205"/>
      <c r="N505" s="206"/>
    </row>
    <row r="506" spans="1:14">
      <c r="A506" s="192"/>
      <c r="B506" s="183"/>
      <c r="C506" s="195"/>
      <c r="D506" s="202"/>
      <c r="E506" s="202"/>
      <c r="F506" s="202"/>
      <c r="G506" s="202"/>
      <c r="H506" s="202"/>
      <c r="I506" s="195"/>
      <c r="J506" s="195"/>
      <c r="K506" s="202"/>
      <c r="L506" s="202"/>
      <c r="M506" s="202"/>
      <c r="N506" s="203"/>
    </row>
    <row r="507" spans="1:14">
      <c r="A507" s="192"/>
      <c r="B507" s="204"/>
      <c r="C507" s="198"/>
      <c r="D507" s="205"/>
      <c r="E507" s="205"/>
      <c r="F507" s="205"/>
      <c r="G507" s="205"/>
      <c r="H507" s="205"/>
      <c r="I507" s="198"/>
      <c r="J507" s="198"/>
      <c r="K507" s="205"/>
      <c r="L507" s="205"/>
      <c r="M507" s="205"/>
      <c r="N507" s="206"/>
    </row>
    <row r="508" spans="1:14">
      <c r="A508" s="192"/>
      <c r="B508" s="183"/>
      <c r="C508" s="195"/>
      <c r="D508" s="202"/>
      <c r="E508" s="202"/>
      <c r="F508" s="202"/>
      <c r="G508" s="202"/>
      <c r="H508" s="202"/>
      <c r="I508" s="195"/>
      <c r="J508" s="195"/>
      <c r="K508" s="202"/>
      <c r="L508" s="202"/>
      <c r="M508" s="202"/>
      <c r="N508" s="203"/>
    </row>
    <row r="509" spans="1:14">
      <c r="A509" s="192"/>
      <c r="B509" s="204"/>
      <c r="C509" s="198"/>
      <c r="D509" s="205"/>
      <c r="E509" s="205"/>
      <c r="F509" s="205"/>
      <c r="G509" s="205"/>
      <c r="H509" s="205"/>
      <c r="I509" s="198"/>
      <c r="J509" s="198"/>
      <c r="K509" s="205"/>
      <c r="L509" s="205"/>
      <c r="M509" s="205"/>
      <c r="N509" s="206"/>
    </row>
    <row r="510" spans="1:14">
      <c r="A510" s="192"/>
      <c r="B510" s="183"/>
      <c r="C510" s="195"/>
      <c r="D510" s="202"/>
      <c r="E510" s="202"/>
      <c r="F510" s="202"/>
      <c r="G510" s="202"/>
      <c r="H510" s="202"/>
      <c r="I510" s="195"/>
      <c r="J510" s="195"/>
      <c r="K510" s="202"/>
      <c r="L510" s="202"/>
      <c r="M510" s="202"/>
      <c r="N510" s="203"/>
    </row>
    <row r="511" spans="1:14">
      <c r="A511" s="192"/>
      <c r="B511" s="204"/>
      <c r="C511" s="198"/>
      <c r="D511" s="205"/>
      <c r="E511" s="205"/>
      <c r="F511" s="205"/>
      <c r="G511" s="205"/>
      <c r="H511" s="205"/>
      <c r="I511" s="198"/>
      <c r="J511" s="198"/>
      <c r="K511" s="205"/>
      <c r="L511" s="205"/>
      <c r="M511" s="205"/>
      <c r="N511" s="206"/>
    </row>
    <row r="512" spans="1:14">
      <c r="A512" s="192"/>
      <c r="B512" s="183"/>
      <c r="C512" s="195"/>
      <c r="D512" s="202"/>
      <c r="E512" s="202"/>
      <c r="F512" s="202"/>
      <c r="G512" s="202"/>
      <c r="H512" s="202"/>
      <c r="I512" s="195"/>
      <c r="J512" s="195"/>
      <c r="K512" s="202"/>
      <c r="L512" s="202"/>
      <c r="M512" s="202"/>
      <c r="N512" s="203"/>
    </row>
    <row r="513" spans="1:14">
      <c r="A513" s="192"/>
      <c r="B513" s="204"/>
      <c r="C513" s="198"/>
      <c r="D513" s="205"/>
      <c r="E513" s="205"/>
      <c r="F513" s="205"/>
      <c r="G513" s="205"/>
      <c r="H513" s="205"/>
      <c r="I513" s="198"/>
      <c r="J513" s="198"/>
      <c r="K513" s="205"/>
      <c r="L513" s="205"/>
      <c r="M513" s="205"/>
      <c r="N513" s="206"/>
    </row>
    <row r="514" spans="1:14">
      <c r="A514" s="192"/>
      <c r="B514" s="183"/>
      <c r="C514" s="195"/>
      <c r="D514" s="202"/>
      <c r="E514" s="202"/>
      <c r="F514" s="202"/>
      <c r="G514" s="202"/>
      <c r="H514" s="202"/>
      <c r="I514" s="195"/>
      <c r="J514" s="195"/>
      <c r="K514" s="202"/>
      <c r="L514" s="202"/>
      <c r="M514" s="202"/>
      <c r="N514" s="203"/>
    </row>
    <row r="515" spans="1:14">
      <c r="A515" s="192"/>
      <c r="B515" s="204"/>
      <c r="C515" s="198"/>
      <c r="D515" s="205"/>
      <c r="E515" s="205"/>
      <c r="F515" s="205"/>
      <c r="G515" s="205"/>
      <c r="H515" s="205"/>
      <c r="I515" s="198"/>
      <c r="J515" s="198"/>
      <c r="K515" s="205"/>
      <c r="L515" s="205"/>
      <c r="M515" s="205"/>
      <c r="N515" s="206"/>
    </row>
    <row r="516" spans="1:14">
      <c r="A516" s="192"/>
      <c r="B516" s="183"/>
      <c r="C516" s="195"/>
      <c r="D516" s="202"/>
      <c r="E516" s="202"/>
      <c r="F516" s="202"/>
      <c r="G516" s="202"/>
      <c r="H516" s="202"/>
      <c r="I516" s="195"/>
      <c r="J516" s="195"/>
      <c r="K516" s="202"/>
      <c r="L516" s="202"/>
      <c r="M516" s="202"/>
      <c r="N516" s="203"/>
    </row>
    <row r="517" spans="1:14">
      <c r="A517" s="192"/>
      <c r="B517" s="204"/>
      <c r="C517" s="198"/>
      <c r="D517" s="205"/>
      <c r="E517" s="205"/>
      <c r="F517" s="205"/>
      <c r="G517" s="205"/>
      <c r="H517" s="205"/>
      <c r="I517" s="198"/>
      <c r="J517" s="198"/>
      <c r="K517" s="205"/>
      <c r="L517" s="205"/>
      <c r="M517" s="205"/>
      <c r="N517" s="206"/>
    </row>
    <row r="518" spans="1:14">
      <c r="A518" s="191"/>
      <c r="B518" s="183"/>
      <c r="C518" s="195"/>
      <c r="D518" s="202"/>
      <c r="E518" s="202"/>
      <c r="F518" s="202"/>
      <c r="G518" s="202"/>
      <c r="H518" s="202"/>
      <c r="I518" s="195"/>
      <c r="J518" s="195"/>
      <c r="K518" s="202"/>
      <c r="L518" s="202"/>
      <c r="M518" s="202"/>
      <c r="N518" s="203"/>
    </row>
    <row r="519" spans="1:14">
      <c r="A519" s="192"/>
      <c r="B519" s="204"/>
      <c r="C519" s="198"/>
      <c r="D519" s="205"/>
      <c r="E519" s="205"/>
      <c r="F519" s="205"/>
      <c r="G519" s="205"/>
      <c r="H519" s="205"/>
      <c r="I519" s="198"/>
      <c r="J519" s="198"/>
      <c r="K519" s="205"/>
      <c r="L519" s="205"/>
      <c r="M519" s="205"/>
      <c r="N519" s="206"/>
    </row>
    <row r="520" spans="1:14">
      <c r="A520" s="192"/>
      <c r="B520" s="183"/>
      <c r="C520" s="195"/>
      <c r="D520" s="202"/>
      <c r="E520" s="202"/>
      <c r="F520" s="202"/>
      <c r="G520" s="202"/>
      <c r="H520" s="202"/>
      <c r="I520" s="195"/>
      <c r="J520" s="195"/>
      <c r="K520" s="202"/>
      <c r="L520" s="202"/>
      <c r="M520" s="202"/>
      <c r="N520" s="203"/>
    </row>
    <row r="521" spans="1:14">
      <c r="A521" s="192"/>
      <c r="B521" s="204"/>
      <c r="C521" s="198"/>
      <c r="D521" s="205"/>
      <c r="E521" s="205"/>
      <c r="F521" s="205"/>
      <c r="G521" s="205"/>
      <c r="H521" s="205"/>
      <c r="I521" s="198"/>
      <c r="J521" s="198"/>
      <c r="K521" s="205"/>
      <c r="L521" s="205"/>
      <c r="M521" s="205"/>
      <c r="N521" s="206"/>
    </row>
    <row r="522" spans="1:14">
      <c r="A522" s="192"/>
      <c r="B522" s="183"/>
      <c r="C522" s="195"/>
      <c r="D522" s="202"/>
      <c r="E522" s="202"/>
      <c r="F522" s="202"/>
      <c r="G522" s="202"/>
      <c r="H522" s="202"/>
      <c r="I522" s="195"/>
      <c r="J522" s="195"/>
      <c r="K522" s="202"/>
      <c r="L522" s="202"/>
      <c r="M522" s="202"/>
      <c r="N522" s="203"/>
    </row>
    <row r="523" spans="1:14">
      <c r="A523" s="192"/>
      <c r="B523" s="204"/>
      <c r="C523" s="198"/>
      <c r="D523" s="205"/>
      <c r="E523" s="205"/>
      <c r="F523" s="205"/>
      <c r="G523" s="205"/>
      <c r="H523" s="205"/>
      <c r="I523" s="198"/>
      <c r="J523" s="198"/>
      <c r="K523" s="205"/>
      <c r="L523" s="205"/>
      <c r="M523" s="205"/>
      <c r="N523" s="206"/>
    </row>
    <row r="524" spans="1:14">
      <c r="A524" s="192"/>
      <c r="B524" s="183"/>
      <c r="C524" s="195"/>
      <c r="D524" s="202"/>
      <c r="E524" s="202"/>
      <c r="F524" s="202"/>
      <c r="G524" s="202"/>
      <c r="H524" s="202"/>
      <c r="I524" s="195"/>
      <c r="J524" s="195"/>
      <c r="K524" s="202"/>
      <c r="L524" s="202"/>
      <c r="M524" s="202"/>
      <c r="N524" s="203"/>
    </row>
    <row r="525" spans="1:14">
      <c r="A525" s="192"/>
      <c r="B525" s="204"/>
      <c r="C525" s="198"/>
      <c r="D525" s="205"/>
      <c r="E525" s="205"/>
      <c r="F525" s="205"/>
      <c r="G525" s="205"/>
      <c r="H525" s="205"/>
      <c r="I525" s="198"/>
      <c r="J525" s="198"/>
      <c r="K525" s="205"/>
      <c r="L525" s="205"/>
      <c r="M525" s="205"/>
      <c r="N525" s="206"/>
    </row>
    <row r="526" spans="1:14">
      <c r="A526" s="192"/>
      <c r="B526" s="183"/>
      <c r="C526" s="195"/>
      <c r="D526" s="202"/>
      <c r="E526" s="202"/>
      <c r="F526" s="202"/>
      <c r="G526" s="202"/>
      <c r="H526" s="202"/>
      <c r="I526" s="195"/>
      <c r="J526" s="195"/>
      <c r="K526" s="202"/>
      <c r="L526" s="202"/>
      <c r="M526" s="202"/>
      <c r="N526" s="203"/>
    </row>
    <row r="527" spans="1:14">
      <c r="A527" s="192"/>
      <c r="B527" s="204"/>
      <c r="C527" s="198"/>
      <c r="D527" s="205"/>
      <c r="E527" s="205"/>
      <c r="F527" s="205"/>
      <c r="G527" s="205"/>
      <c r="H527" s="205"/>
      <c r="I527" s="198"/>
      <c r="J527" s="198"/>
      <c r="K527" s="205"/>
      <c r="L527" s="205"/>
      <c r="M527" s="205"/>
      <c r="N527" s="206"/>
    </row>
    <row r="528" spans="1:14">
      <c r="A528" s="192"/>
      <c r="B528" s="183"/>
      <c r="C528" s="195"/>
      <c r="D528" s="202"/>
      <c r="E528" s="202"/>
      <c r="F528" s="202"/>
      <c r="G528" s="202"/>
      <c r="H528" s="202"/>
      <c r="I528" s="195"/>
      <c r="J528" s="195"/>
      <c r="K528" s="202"/>
      <c r="L528" s="202"/>
      <c r="M528" s="202"/>
      <c r="N528" s="203"/>
    </row>
    <row r="529" spans="1:14">
      <c r="A529" s="192"/>
      <c r="B529" s="204"/>
      <c r="C529" s="198"/>
      <c r="D529" s="205"/>
      <c r="E529" s="205"/>
      <c r="F529" s="205"/>
      <c r="G529" s="205"/>
      <c r="H529" s="205"/>
      <c r="I529" s="198"/>
      <c r="J529" s="198"/>
      <c r="K529" s="205"/>
      <c r="L529" s="205"/>
      <c r="M529" s="205"/>
      <c r="N529" s="206"/>
    </row>
    <row r="530" spans="1:14">
      <c r="A530" s="192"/>
      <c r="B530" s="183"/>
      <c r="C530" s="195"/>
      <c r="D530" s="202"/>
      <c r="E530" s="202"/>
      <c r="F530" s="202"/>
      <c r="G530" s="202"/>
      <c r="H530" s="202"/>
      <c r="I530" s="195"/>
      <c r="J530" s="195"/>
      <c r="K530" s="202"/>
      <c r="L530" s="202"/>
      <c r="M530" s="202"/>
      <c r="N530" s="203"/>
    </row>
    <row r="531" spans="1:14">
      <c r="A531" s="192"/>
      <c r="B531" s="204"/>
      <c r="C531" s="198"/>
      <c r="D531" s="205"/>
      <c r="E531" s="205"/>
      <c r="F531" s="205"/>
      <c r="G531" s="205"/>
      <c r="H531" s="205"/>
      <c r="I531" s="198"/>
      <c r="J531" s="198"/>
      <c r="K531" s="205"/>
      <c r="L531" s="205"/>
      <c r="M531" s="205"/>
      <c r="N531" s="206"/>
    </row>
    <row r="532" spans="1:14">
      <c r="A532" s="192"/>
      <c r="B532" s="183"/>
      <c r="C532" s="195"/>
      <c r="D532" s="202"/>
      <c r="E532" s="202"/>
      <c r="F532" s="202"/>
      <c r="G532" s="202"/>
      <c r="H532" s="202"/>
      <c r="I532" s="195"/>
      <c r="J532" s="195"/>
      <c r="K532" s="202"/>
      <c r="L532" s="202"/>
      <c r="M532" s="202"/>
      <c r="N532" s="203"/>
    </row>
    <row r="533" spans="1:14">
      <c r="A533" s="192"/>
      <c r="B533" s="204"/>
      <c r="C533" s="198"/>
      <c r="D533" s="205"/>
      <c r="E533" s="205"/>
      <c r="F533" s="205"/>
      <c r="G533" s="205"/>
      <c r="H533" s="205"/>
      <c r="I533" s="198"/>
      <c r="J533" s="198"/>
      <c r="K533" s="205"/>
      <c r="L533" s="205"/>
      <c r="M533" s="205"/>
      <c r="N533" s="206"/>
    </row>
    <row r="534" spans="1:14">
      <c r="A534" s="192"/>
      <c r="B534" s="183"/>
      <c r="C534" s="195"/>
      <c r="D534" s="202"/>
      <c r="E534" s="202"/>
      <c r="F534" s="202"/>
      <c r="G534" s="202"/>
      <c r="H534" s="202"/>
      <c r="I534" s="195"/>
      <c r="J534" s="195"/>
      <c r="K534" s="202"/>
      <c r="L534" s="202"/>
      <c r="M534" s="202"/>
      <c r="N534" s="203"/>
    </row>
    <row r="535" spans="1:14">
      <c r="A535" s="192"/>
      <c r="B535" s="204"/>
      <c r="C535" s="198"/>
      <c r="D535" s="205"/>
      <c r="E535" s="205"/>
      <c r="F535" s="205"/>
      <c r="G535" s="205"/>
      <c r="H535" s="205"/>
      <c r="I535" s="198"/>
      <c r="J535" s="198"/>
      <c r="K535" s="205"/>
      <c r="L535" s="205"/>
      <c r="M535" s="205"/>
      <c r="N535" s="206"/>
    </row>
    <row r="536" spans="1:14">
      <c r="A536" s="192"/>
      <c r="B536" s="183"/>
      <c r="C536" s="195"/>
      <c r="D536" s="202"/>
      <c r="E536" s="202"/>
      <c r="F536" s="202"/>
      <c r="G536" s="202"/>
      <c r="H536" s="202"/>
      <c r="I536" s="195"/>
      <c r="J536" s="195"/>
      <c r="K536" s="202"/>
      <c r="L536" s="202"/>
      <c r="M536" s="202"/>
      <c r="N536" s="203"/>
    </row>
    <row r="537" spans="1:14">
      <c r="A537" s="192"/>
      <c r="B537" s="204"/>
      <c r="C537" s="198"/>
      <c r="D537" s="205"/>
      <c r="E537" s="205"/>
      <c r="F537" s="205"/>
      <c r="G537" s="205"/>
      <c r="H537" s="205"/>
      <c r="I537" s="198"/>
      <c r="J537" s="198"/>
      <c r="K537" s="205"/>
      <c r="L537" s="205"/>
      <c r="M537" s="205"/>
      <c r="N537" s="206"/>
    </row>
    <row r="538" spans="1:14">
      <c r="A538" s="192"/>
      <c r="B538" s="183"/>
      <c r="C538" s="195"/>
      <c r="D538" s="202"/>
      <c r="E538" s="202"/>
      <c r="F538" s="202"/>
      <c r="G538" s="202"/>
      <c r="H538" s="202"/>
      <c r="I538" s="195"/>
      <c r="J538" s="195"/>
      <c r="K538" s="202"/>
      <c r="L538" s="202"/>
      <c r="M538" s="202"/>
      <c r="N538" s="203"/>
    </row>
    <row r="539" spans="1:14">
      <c r="A539" s="192"/>
      <c r="B539" s="204"/>
      <c r="C539" s="198"/>
      <c r="D539" s="205"/>
      <c r="E539" s="205"/>
      <c r="F539" s="205"/>
      <c r="G539" s="205"/>
      <c r="H539" s="205"/>
      <c r="I539" s="198"/>
      <c r="J539" s="198"/>
      <c r="K539" s="205"/>
      <c r="L539" s="205"/>
      <c r="M539" s="205"/>
      <c r="N539" s="206"/>
    </row>
    <row r="540" spans="1:14">
      <c r="A540" s="192"/>
      <c r="B540" s="183"/>
      <c r="C540" s="195"/>
      <c r="D540" s="202"/>
      <c r="E540" s="202"/>
      <c r="F540" s="202"/>
      <c r="G540" s="202"/>
      <c r="H540" s="202"/>
      <c r="I540" s="195"/>
      <c r="J540" s="195"/>
      <c r="K540" s="202"/>
      <c r="L540" s="202"/>
      <c r="M540" s="202"/>
      <c r="N540" s="203"/>
    </row>
    <row r="541" spans="1:14">
      <c r="A541" s="192"/>
      <c r="B541" s="204"/>
      <c r="C541" s="198"/>
      <c r="D541" s="205"/>
      <c r="E541" s="205"/>
      <c r="F541" s="205"/>
      <c r="G541" s="205"/>
      <c r="H541" s="205"/>
      <c r="I541" s="198"/>
      <c r="J541" s="198"/>
      <c r="K541" s="205"/>
      <c r="L541" s="205"/>
      <c r="M541" s="205"/>
      <c r="N541" s="206"/>
    </row>
    <row r="542" spans="1:14">
      <c r="A542" s="192"/>
      <c r="B542" s="183"/>
      <c r="C542" s="195"/>
      <c r="D542" s="202"/>
      <c r="E542" s="202"/>
      <c r="F542" s="202"/>
      <c r="G542" s="202"/>
      <c r="H542" s="202"/>
      <c r="I542" s="195"/>
      <c r="J542" s="195"/>
      <c r="K542" s="202"/>
      <c r="L542" s="202"/>
      <c r="M542" s="202"/>
      <c r="N542" s="203"/>
    </row>
    <row r="543" spans="1:14">
      <c r="A543" s="192"/>
      <c r="B543" s="204"/>
      <c r="C543" s="198"/>
      <c r="D543" s="205"/>
      <c r="E543" s="205"/>
      <c r="F543" s="205"/>
      <c r="G543" s="205"/>
      <c r="H543" s="205"/>
      <c r="I543" s="198"/>
      <c r="J543" s="198"/>
      <c r="K543" s="205"/>
      <c r="L543" s="205"/>
      <c r="M543" s="205"/>
      <c r="N543" s="206"/>
    </row>
    <row r="544" spans="1:14">
      <c r="A544" s="192"/>
      <c r="B544" s="183"/>
      <c r="C544" s="195"/>
      <c r="D544" s="202"/>
      <c r="E544" s="202"/>
      <c r="F544" s="202"/>
      <c r="G544" s="202"/>
      <c r="H544" s="202"/>
      <c r="I544" s="195"/>
      <c r="J544" s="195"/>
      <c r="K544" s="202"/>
      <c r="L544" s="202"/>
      <c r="M544" s="202"/>
      <c r="N544" s="203"/>
    </row>
    <row r="545" spans="1:14">
      <c r="A545" s="192"/>
      <c r="B545" s="204"/>
      <c r="C545" s="198"/>
      <c r="D545" s="205"/>
      <c r="E545" s="205"/>
      <c r="F545" s="205"/>
      <c r="G545" s="205"/>
      <c r="H545" s="205"/>
      <c r="I545" s="198"/>
      <c r="J545" s="198"/>
      <c r="K545" s="205"/>
      <c r="L545" s="205"/>
      <c r="M545" s="205"/>
      <c r="N545" s="206"/>
    </row>
    <row r="546" spans="1:14">
      <c r="A546" s="192"/>
      <c r="B546" s="183"/>
      <c r="C546" s="195"/>
      <c r="D546" s="202"/>
      <c r="E546" s="202"/>
      <c r="F546" s="202"/>
      <c r="G546" s="202"/>
      <c r="H546" s="202"/>
      <c r="I546" s="195"/>
      <c r="J546" s="195"/>
      <c r="K546" s="202"/>
      <c r="L546" s="202"/>
      <c r="M546" s="202"/>
      <c r="N546" s="203"/>
    </row>
    <row r="547" spans="1:14">
      <c r="A547" s="192"/>
      <c r="B547" s="204"/>
      <c r="C547" s="198"/>
      <c r="D547" s="205"/>
      <c r="E547" s="205"/>
      <c r="F547" s="205"/>
      <c r="G547" s="205"/>
      <c r="H547" s="205"/>
      <c r="I547" s="198"/>
      <c r="J547" s="198"/>
      <c r="K547" s="205"/>
      <c r="L547" s="205"/>
      <c r="M547" s="205"/>
      <c r="N547" s="206"/>
    </row>
    <row r="548" spans="1:14">
      <c r="A548" s="192"/>
      <c r="B548" s="183"/>
      <c r="C548" s="195"/>
      <c r="D548" s="202"/>
      <c r="E548" s="202"/>
      <c r="F548" s="202"/>
      <c r="G548" s="202"/>
      <c r="H548" s="202"/>
      <c r="I548" s="195"/>
      <c r="J548" s="195"/>
      <c r="K548" s="202"/>
      <c r="L548" s="202"/>
      <c r="M548" s="202"/>
      <c r="N548" s="203"/>
    </row>
    <row r="549" spans="1:14">
      <c r="A549" s="192"/>
      <c r="B549" s="204"/>
      <c r="C549" s="198"/>
      <c r="D549" s="205"/>
      <c r="E549" s="205"/>
      <c r="F549" s="205"/>
      <c r="G549" s="205"/>
      <c r="H549" s="205"/>
      <c r="I549" s="198"/>
      <c r="J549" s="198"/>
      <c r="K549" s="205"/>
      <c r="L549" s="205"/>
      <c r="M549" s="205"/>
      <c r="N549" s="206"/>
    </row>
    <row r="550" spans="1:14">
      <c r="A550"/>
      <c r="B550"/>
      <c r="C550"/>
      <c r="D550"/>
      <c r="E550"/>
      <c r="F550"/>
      <c r="G550"/>
      <c r="H550"/>
      <c r="I550"/>
      <c r="J550"/>
      <c r="K550"/>
      <c r="L550"/>
      <c r="M550"/>
      <c r="N550"/>
    </row>
    <row r="551" spans="1:14">
      <c r="A551"/>
      <c r="B551"/>
      <c r="C551"/>
      <c r="D551"/>
      <c r="E551"/>
      <c r="F551"/>
      <c r="G551"/>
      <c r="H551"/>
      <c r="I551"/>
      <c r="J551"/>
      <c r="K551"/>
      <c r="L551"/>
      <c r="M551"/>
      <c r="N551"/>
    </row>
    <row r="552" spans="1:14">
      <c r="A552"/>
      <c r="B552"/>
      <c r="C552"/>
      <c r="D552"/>
      <c r="E552"/>
      <c r="F552"/>
      <c r="G552"/>
      <c r="H552"/>
      <c r="I552"/>
      <c r="J552"/>
      <c r="K552"/>
      <c r="L552"/>
      <c r="M552"/>
      <c r="N552"/>
    </row>
    <row r="553" spans="1:14">
      <c r="A553"/>
      <c r="B553"/>
      <c r="C553"/>
      <c r="D553"/>
      <c r="E553"/>
      <c r="F553"/>
      <c r="G553"/>
      <c r="H553"/>
      <c r="I553"/>
      <c r="J553"/>
      <c r="K553"/>
      <c r="L553"/>
      <c r="M553"/>
      <c r="N553"/>
    </row>
    <row r="554" spans="1:14">
      <c r="A554"/>
      <c r="B554"/>
      <c r="C554"/>
      <c r="D554"/>
      <c r="E554"/>
      <c r="F554"/>
      <c r="G554"/>
      <c r="H554"/>
      <c r="I554"/>
      <c r="J554"/>
      <c r="K554"/>
      <c r="L554"/>
      <c r="M554"/>
      <c r="N554"/>
    </row>
    <row r="555" spans="1:14">
      <c r="A555"/>
      <c r="B555"/>
      <c r="C555"/>
      <c r="D555"/>
      <c r="E555"/>
      <c r="F555"/>
      <c r="G555"/>
      <c r="H555"/>
      <c r="I555"/>
      <c r="J555"/>
      <c r="K555"/>
      <c r="L555"/>
      <c r="M555"/>
      <c r="N555"/>
    </row>
    <row r="556" spans="1:14">
      <c r="A556"/>
      <c r="B556"/>
      <c r="C556"/>
      <c r="D556"/>
      <c r="E556"/>
      <c r="F556"/>
      <c r="G556"/>
      <c r="H556"/>
      <c r="I556"/>
      <c r="J556"/>
      <c r="K556"/>
      <c r="L556"/>
      <c r="M556"/>
      <c r="N556"/>
    </row>
    <row r="557" spans="1:14">
      <c r="A557"/>
      <c r="B557"/>
      <c r="C557"/>
      <c r="D557"/>
      <c r="E557"/>
      <c r="F557"/>
      <c r="G557"/>
      <c r="H557"/>
      <c r="I557"/>
      <c r="J557"/>
      <c r="K557"/>
      <c r="L557"/>
      <c r="M557"/>
      <c r="N557"/>
    </row>
    <row r="558" spans="1:14">
      <c r="A558"/>
      <c r="B558"/>
      <c r="C558"/>
      <c r="D558"/>
      <c r="E558"/>
      <c r="F558"/>
      <c r="G558"/>
      <c r="H558"/>
      <c r="I558"/>
      <c r="J558"/>
      <c r="K558"/>
      <c r="L558"/>
      <c r="M558"/>
      <c r="N558"/>
    </row>
    <row r="559" spans="1:14">
      <c r="A559"/>
      <c r="B559"/>
      <c r="C559"/>
      <c r="D559"/>
      <c r="E559"/>
      <c r="F559"/>
      <c r="G559"/>
      <c r="H559"/>
      <c r="I559"/>
      <c r="J559"/>
      <c r="K559"/>
      <c r="L559"/>
      <c r="M559"/>
      <c r="N559"/>
    </row>
    <row r="560" spans="1:14">
      <c r="A560"/>
      <c r="B560"/>
      <c r="C560"/>
      <c r="D560"/>
      <c r="E560"/>
      <c r="F560"/>
      <c r="G560"/>
      <c r="H560"/>
      <c r="I560"/>
      <c r="J560"/>
      <c r="K560"/>
      <c r="L560"/>
      <c r="M560"/>
      <c r="N560"/>
    </row>
    <row r="561" spans="1:14">
      <c r="A561"/>
      <c r="B561"/>
      <c r="C561"/>
      <c r="D561"/>
      <c r="E561"/>
      <c r="F561"/>
      <c r="G561"/>
      <c r="H561"/>
      <c r="I561"/>
      <c r="J561"/>
      <c r="K561"/>
      <c r="L561"/>
      <c r="M561"/>
      <c r="N561"/>
    </row>
    <row r="562" spans="1:14">
      <c r="A562"/>
      <c r="B562"/>
      <c r="C562"/>
      <c r="D562"/>
      <c r="E562"/>
      <c r="F562"/>
      <c r="G562"/>
      <c r="H562"/>
      <c r="I562"/>
      <c r="J562"/>
      <c r="K562"/>
      <c r="L562"/>
      <c r="M562"/>
      <c r="N562"/>
    </row>
    <row r="563" spans="1:14">
      <c r="A563"/>
      <c r="B563"/>
      <c r="C563"/>
      <c r="D563"/>
      <c r="E563"/>
      <c r="F563"/>
      <c r="G563"/>
      <c r="H563"/>
      <c r="I563"/>
      <c r="J563"/>
      <c r="K563"/>
      <c r="L563"/>
      <c r="M563"/>
      <c r="N563"/>
    </row>
    <row r="564" spans="1:14">
      <c r="A564"/>
      <c r="B564"/>
      <c r="C564"/>
      <c r="D564"/>
      <c r="E564"/>
      <c r="F564"/>
      <c r="G564"/>
      <c r="H564"/>
      <c r="I564"/>
      <c r="J564"/>
      <c r="K564"/>
      <c r="L564"/>
      <c r="M564"/>
      <c r="N564"/>
    </row>
    <row r="565" spans="1:14">
      <c r="A565"/>
      <c r="B565"/>
      <c r="C565"/>
      <c r="D565"/>
      <c r="E565"/>
      <c r="F565"/>
      <c r="G565"/>
      <c r="H565"/>
      <c r="I565"/>
      <c r="J565"/>
      <c r="K565"/>
      <c r="L565"/>
      <c r="M565"/>
      <c r="N565"/>
    </row>
    <row r="566" spans="1:14">
      <c r="A566"/>
      <c r="B566"/>
      <c r="C566"/>
      <c r="D566"/>
      <c r="E566"/>
      <c r="F566"/>
      <c r="G566"/>
      <c r="H566"/>
      <c r="I566"/>
      <c r="J566"/>
      <c r="K566"/>
      <c r="L566"/>
      <c r="M566"/>
      <c r="N56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2:N549"/>
  <sheetViews>
    <sheetView workbookViewId="0">
      <selection sqref="A1:XFD1048576"/>
    </sheetView>
  </sheetViews>
  <sheetFormatPr defaultRowHeight="15.75"/>
  <cols>
    <col min="1" max="1" width="3.875" style="18" customWidth="1"/>
    <col min="2" max="2" width="27" style="3" customWidth="1"/>
    <col min="3" max="8" width="10.625" style="3" customWidth="1"/>
    <col min="9" max="9" width="13" style="3" customWidth="1"/>
    <col min="10" max="13" width="10.625" style="3" customWidth="1"/>
    <col min="14" max="14" width="13" style="3" customWidth="1"/>
  </cols>
  <sheetData>
    <row r="2" spans="1:14">
      <c r="C2" s="127"/>
    </row>
    <row r="3" spans="1:14">
      <c r="A3" s="188"/>
      <c r="B3" s="193"/>
      <c r="C3" s="183"/>
      <c r="D3" s="193"/>
      <c r="E3" s="193"/>
      <c r="F3" s="193"/>
      <c r="G3" s="193"/>
      <c r="H3" s="193"/>
      <c r="I3" s="193"/>
      <c r="J3" s="193"/>
      <c r="K3" s="193"/>
      <c r="L3" s="193"/>
      <c r="M3" s="193"/>
      <c r="N3" s="199"/>
    </row>
    <row r="4" spans="1:14">
      <c r="A4" s="189"/>
      <c r="B4" s="194"/>
      <c r="C4" s="183"/>
      <c r="D4" s="193"/>
      <c r="E4" s="193"/>
      <c r="F4" s="193"/>
      <c r="G4" s="193"/>
      <c r="H4" s="193"/>
      <c r="I4" s="183"/>
      <c r="J4" s="183"/>
      <c r="K4" s="193"/>
      <c r="L4" s="193"/>
      <c r="M4" s="193"/>
      <c r="N4" s="200"/>
    </row>
    <row r="5" spans="1:14">
      <c r="A5" s="188"/>
      <c r="B5" s="183"/>
      <c r="C5" s="183"/>
      <c r="D5" s="188"/>
      <c r="E5" s="188"/>
      <c r="F5" s="188"/>
      <c r="G5" s="188"/>
      <c r="H5" s="188"/>
      <c r="I5" s="184"/>
      <c r="J5" s="183"/>
      <c r="K5" s="188"/>
      <c r="L5" s="188"/>
      <c r="M5" s="188"/>
      <c r="N5" s="201"/>
    </row>
    <row r="6" spans="1:14">
      <c r="A6" s="191"/>
      <c r="B6" s="183"/>
      <c r="C6" s="185"/>
      <c r="D6" s="186"/>
      <c r="E6" s="186"/>
      <c r="F6" s="186"/>
      <c r="G6" s="186"/>
      <c r="H6" s="186"/>
      <c r="I6" s="185"/>
      <c r="J6" s="185"/>
      <c r="K6" s="186"/>
      <c r="L6" s="186"/>
      <c r="M6" s="186"/>
      <c r="N6" s="187"/>
    </row>
    <row r="7" spans="1:14">
      <c r="A7" s="192"/>
      <c r="B7" s="605"/>
      <c r="C7" s="606"/>
      <c r="D7" s="607"/>
      <c r="E7" s="607"/>
      <c r="F7" s="607"/>
      <c r="G7" s="607"/>
      <c r="H7" s="607"/>
      <c r="I7" s="606"/>
      <c r="J7" s="606"/>
      <c r="K7" s="607"/>
      <c r="L7" s="607"/>
      <c r="M7" s="607"/>
      <c r="N7" s="608"/>
    </row>
    <row r="8" spans="1:14">
      <c r="A8" s="192"/>
      <c r="B8" s="183"/>
      <c r="C8" s="185"/>
      <c r="D8" s="186"/>
      <c r="E8" s="186"/>
      <c r="F8" s="186"/>
      <c r="G8" s="186"/>
      <c r="H8" s="186"/>
      <c r="I8" s="185"/>
      <c r="J8" s="185"/>
      <c r="K8" s="186"/>
      <c r="L8" s="186"/>
      <c r="M8" s="186"/>
      <c r="N8" s="187"/>
    </row>
    <row r="9" spans="1:14">
      <c r="A9" s="192"/>
      <c r="B9" s="605"/>
      <c r="C9" s="606"/>
      <c r="D9" s="607"/>
      <c r="E9" s="607"/>
      <c r="F9" s="607"/>
      <c r="G9" s="607"/>
      <c r="H9" s="607"/>
      <c r="I9" s="606"/>
      <c r="J9" s="606"/>
      <c r="K9" s="607"/>
      <c r="L9" s="607"/>
      <c r="M9" s="607"/>
      <c r="N9" s="608"/>
    </row>
    <row r="10" spans="1:14">
      <c r="A10" s="192"/>
      <c r="B10" s="183"/>
      <c r="C10" s="185"/>
      <c r="D10" s="186"/>
      <c r="E10" s="186"/>
      <c r="F10" s="186"/>
      <c r="G10" s="186"/>
      <c r="H10" s="186"/>
      <c r="I10" s="185"/>
      <c r="J10" s="185"/>
      <c r="K10" s="186"/>
      <c r="L10" s="186"/>
      <c r="M10" s="186"/>
      <c r="N10" s="187"/>
    </row>
    <row r="11" spans="1:14">
      <c r="A11" s="192"/>
      <c r="B11" s="605"/>
      <c r="C11" s="606"/>
      <c r="D11" s="607"/>
      <c r="E11" s="607"/>
      <c r="F11" s="607"/>
      <c r="G11" s="607"/>
      <c r="H11" s="607"/>
      <c r="I11" s="606"/>
      <c r="J11" s="606"/>
      <c r="K11" s="607"/>
      <c r="L11" s="607"/>
      <c r="M11" s="607"/>
      <c r="N11" s="608"/>
    </row>
    <row r="12" spans="1:14">
      <c r="A12" s="192"/>
      <c r="B12" s="183"/>
      <c r="C12" s="185"/>
      <c r="D12" s="186"/>
      <c r="E12" s="186"/>
      <c r="F12" s="186"/>
      <c r="G12" s="186"/>
      <c r="H12" s="186"/>
      <c r="I12" s="185"/>
      <c r="J12" s="185"/>
      <c r="K12" s="186"/>
      <c r="L12" s="186"/>
      <c r="M12" s="186"/>
      <c r="N12" s="187"/>
    </row>
    <row r="13" spans="1:14">
      <c r="A13" s="192"/>
      <c r="B13" s="605"/>
      <c r="C13" s="606"/>
      <c r="D13" s="607"/>
      <c r="E13" s="607"/>
      <c r="F13" s="607"/>
      <c r="G13" s="607"/>
      <c r="H13" s="607"/>
      <c r="I13" s="606"/>
      <c r="J13" s="606"/>
      <c r="K13" s="607"/>
      <c r="L13" s="607"/>
      <c r="M13" s="607"/>
      <c r="N13" s="608"/>
    </row>
    <row r="14" spans="1:14">
      <c r="A14" s="192"/>
      <c r="B14" s="183"/>
      <c r="C14" s="185"/>
      <c r="D14" s="186"/>
      <c r="E14" s="186"/>
      <c r="F14" s="186"/>
      <c r="G14" s="186"/>
      <c r="H14" s="186"/>
      <c r="I14" s="185"/>
      <c r="J14" s="185"/>
      <c r="K14" s="186"/>
      <c r="L14" s="186"/>
      <c r="M14" s="186"/>
      <c r="N14" s="187"/>
    </row>
    <row r="15" spans="1:14">
      <c r="A15" s="192"/>
      <c r="B15" s="605"/>
      <c r="C15" s="606"/>
      <c r="D15" s="607"/>
      <c r="E15" s="607"/>
      <c r="F15" s="607"/>
      <c r="G15" s="607"/>
      <c r="H15" s="607"/>
      <c r="I15" s="606"/>
      <c r="J15" s="606"/>
      <c r="K15" s="607"/>
      <c r="L15" s="607"/>
      <c r="M15" s="607"/>
      <c r="N15" s="608"/>
    </row>
    <row r="16" spans="1:14">
      <c r="A16" s="192"/>
      <c r="B16" s="183"/>
      <c r="C16" s="185"/>
      <c r="D16" s="186"/>
      <c r="E16" s="186"/>
      <c r="F16" s="186"/>
      <c r="G16" s="186"/>
      <c r="H16" s="186"/>
      <c r="I16" s="185"/>
      <c r="J16" s="185"/>
      <c r="K16" s="186"/>
      <c r="L16" s="186"/>
      <c r="M16" s="186"/>
      <c r="N16" s="187"/>
    </row>
    <row r="17" spans="1:14">
      <c r="A17" s="192"/>
      <c r="B17" s="605"/>
      <c r="C17" s="606"/>
      <c r="D17" s="607"/>
      <c r="E17" s="607"/>
      <c r="F17" s="607"/>
      <c r="G17" s="607"/>
      <c r="H17" s="607"/>
      <c r="I17" s="606"/>
      <c r="J17" s="606"/>
      <c r="K17" s="607"/>
      <c r="L17" s="607"/>
      <c r="M17" s="607"/>
      <c r="N17" s="608"/>
    </row>
    <row r="18" spans="1:14">
      <c r="A18" s="192"/>
      <c r="B18" s="183"/>
      <c r="C18" s="185"/>
      <c r="D18" s="186"/>
      <c r="E18" s="186"/>
      <c r="F18" s="186"/>
      <c r="G18" s="186"/>
      <c r="H18" s="186"/>
      <c r="I18" s="185"/>
      <c r="J18" s="185"/>
      <c r="K18" s="186"/>
      <c r="L18" s="186"/>
      <c r="M18" s="186"/>
      <c r="N18" s="187"/>
    </row>
    <row r="19" spans="1:14">
      <c r="A19" s="192"/>
      <c r="B19" s="605"/>
      <c r="C19" s="606"/>
      <c r="D19" s="607"/>
      <c r="E19" s="607"/>
      <c r="F19" s="607"/>
      <c r="G19" s="607"/>
      <c r="H19" s="607"/>
      <c r="I19" s="606"/>
      <c r="J19" s="606"/>
      <c r="K19" s="607"/>
      <c r="L19" s="607"/>
      <c r="M19" s="607"/>
      <c r="N19" s="608"/>
    </row>
    <row r="20" spans="1:14">
      <c r="A20" s="192"/>
      <c r="B20" s="183"/>
      <c r="C20" s="185"/>
      <c r="D20" s="186"/>
      <c r="E20" s="186"/>
      <c r="F20" s="186"/>
      <c r="G20" s="186"/>
      <c r="H20" s="186"/>
      <c r="I20" s="185"/>
      <c r="J20" s="185"/>
      <c r="K20" s="186"/>
      <c r="L20" s="186"/>
      <c r="M20" s="186"/>
      <c r="N20" s="187"/>
    </row>
    <row r="21" spans="1:14">
      <c r="A21" s="192"/>
      <c r="B21" s="605"/>
      <c r="C21" s="606"/>
      <c r="D21" s="607"/>
      <c r="E21" s="607"/>
      <c r="F21" s="607"/>
      <c r="G21" s="607"/>
      <c r="H21" s="607"/>
      <c r="I21" s="606"/>
      <c r="J21" s="606"/>
      <c r="K21" s="607"/>
      <c r="L21" s="607"/>
      <c r="M21" s="607"/>
      <c r="N21" s="608"/>
    </row>
    <row r="22" spans="1:14">
      <c r="A22" s="192"/>
      <c r="B22" s="183"/>
      <c r="C22" s="185"/>
      <c r="D22" s="186"/>
      <c r="E22" s="186"/>
      <c r="F22" s="186"/>
      <c r="G22" s="186"/>
      <c r="H22" s="186"/>
      <c r="I22" s="185"/>
      <c r="J22" s="185"/>
      <c r="K22" s="186"/>
      <c r="L22" s="186"/>
      <c r="M22" s="186"/>
      <c r="N22" s="187"/>
    </row>
    <row r="23" spans="1:14">
      <c r="A23" s="192"/>
      <c r="B23" s="605"/>
      <c r="C23" s="606"/>
      <c r="D23" s="607"/>
      <c r="E23" s="607"/>
      <c r="F23" s="607"/>
      <c r="G23" s="607"/>
      <c r="H23" s="607"/>
      <c r="I23" s="606"/>
      <c r="J23" s="606"/>
      <c r="K23" s="607"/>
      <c r="L23" s="607"/>
      <c r="M23" s="607"/>
      <c r="N23" s="608"/>
    </row>
    <row r="24" spans="1:14">
      <c r="A24" s="192"/>
      <c r="B24" s="183"/>
      <c r="C24" s="185"/>
      <c r="D24" s="186"/>
      <c r="E24" s="186"/>
      <c r="F24" s="186"/>
      <c r="G24" s="186"/>
      <c r="H24" s="186"/>
      <c r="I24" s="185"/>
      <c r="J24" s="185"/>
      <c r="K24" s="186"/>
      <c r="L24" s="186"/>
      <c r="M24" s="186"/>
      <c r="N24" s="187"/>
    </row>
    <row r="25" spans="1:14">
      <c r="A25" s="192"/>
      <c r="B25" s="605"/>
      <c r="C25" s="606"/>
      <c r="D25" s="607"/>
      <c r="E25" s="607"/>
      <c r="F25" s="607"/>
      <c r="G25" s="607"/>
      <c r="H25" s="607"/>
      <c r="I25" s="606"/>
      <c r="J25" s="606"/>
      <c r="K25" s="607"/>
      <c r="L25" s="607"/>
      <c r="M25" s="607"/>
      <c r="N25" s="608"/>
    </row>
    <row r="26" spans="1:14">
      <c r="A26" s="192"/>
      <c r="B26" s="183"/>
      <c r="C26" s="185"/>
      <c r="D26" s="186"/>
      <c r="E26" s="186"/>
      <c r="F26" s="186"/>
      <c r="G26" s="186"/>
      <c r="H26" s="186"/>
      <c r="I26" s="185"/>
      <c r="J26" s="185"/>
      <c r="K26" s="186"/>
      <c r="L26" s="186"/>
      <c r="M26" s="186"/>
      <c r="N26" s="187"/>
    </row>
    <row r="27" spans="1:14">
      <c r="A27" s="192"/>
      <c r="B27" s="605"/>
      <c r="C27" s="606"/>
      <c r="D27" s="607"/>
      <c r="E27" s="607"/>
      <c r="F27" s="607"/>
      <c r="G27" s="607"/>
      <c r="H27" s="607"/>
      <c r="I27" s="606"/>
      <c r="J27" s="606"/>
      <c r="K27" s="607"/>
      <c r="L27" s="607"/>
      <c r="M27" s="607"/>
      <c r="N27" s="608"/>
    </row>
    <row r="28" spans="1:14">
      <c r="A28" s="192"/>
      <c r="B28" s="183"/>
      <c r="C28" s="185"/>
      <c r="D28" s="186"/>
      <c r="E28" s="186"/>
      <c r="F28" s="186"/>
      <c r="G28" s="186"/>
      <c r="H28" s="186"/>
      <c r="I28" s="185"/>
      <c r="J28" s="185"/>
      <c r="K28" s="186"/>
      <c r="L28" s="186"/>
      <c r="M28" s="186"/>
      <c r="N28" s="187"/>
    </row>
    <row r="29" spans="1:14">
      <c r="A29" s="192"/>
      <c r="B29" s="605"/>
      <c r="C29" s="606"/>
      <c r="D29" s="607"/>
      <c r="E29" s="607"/>
      <c r="F29" s="607"/>
      <c r="G29" s="607"/>
      <c r="H29" s="607"/>
      <c r="I29" s="606"/>
      <c r="J29" s="606"/>
      <c r="K29" s="607"/>
      <c r="L29" s="607"/>
      <c r="M29" s="607"/>
      <c r="N29" s="608"/>
    </row>
    <row r="30" spans="1:14">
      <c r="A30" s="192"/>
      <c r="B30" s="183"/>
      <c r="C30" s="185"/>
      <c r="D30" s="186"/>
      <c r="E30" s="186"/>
      <c r="F30" s="186"/>
      <c r="G30" s="186"/>
      <c r="H30" s="186"/>
      <c r="I30" s="185"/>
      <c r="J30" s="185"/>
      <c r="K30" s="186"/>
      <c r="L30" s="186"/>
      <c r="M30" s="186"/>
      <c r="N30" s="187"/>
    </row>
    <row r="31" spans="1:14">
      <c r="A31" s="192"/>
      <c r="B31" s="605"/>
      <c r="C31" s="606"/>
      <c r="D31" s="607"/>
      <c r="E31" s="607"/>
      <c r="F31" s="607"/>
      <c r="G31" s="607"/>
      <c r="H31" s="607"/>
      <c r="I31" s="606"/>
      <c r="J31" s="606"/>
      <c r="K31" s="607"/>
      <c r="L31" s="607"/>
      <c r="M31" s="607"/>
      <c r="N31" s="608"/>
    </row>
    <row r="32" spans="1:14">
      <c r="A32" s="192"/>
      <c r="B32" s="183"/>
      <c r="C32" s="185"/>
      <c r="D32" s="186"/>
      <c r="E32" s="186"/>
      <c r="F32" s="186"/>
      <c r="G32" s="186"/>
      <c r="H32" s="186"/>
      <c r="I32" s="185"/>
      <c r="J32" s="185"/>
      <c r="K32" s="186"/>
      <c r="L32" s="186"/>
      <c r="M32" s="186"/>
      <c r="N32" s="187"/>
    </row>
    <row r="33" spans="1:14">
      <c r="A33" s="192"/>
      <c r="B33" s="605"/>
      <c r="C33" s="606"/>
      <c r="D33" s="607"/>
      <c r="E33" s="607"/>
      <c r="F33" s="607"/>
      <c r="G33" s="607"/>
      <c r="H33" s="607"/>
      <c r="I33" s="606"/>
      <c r="J33" s="606"/>
      <c r="K33" s="607"/>
      <c r="L33" s="607"/>
      <c r="M33" s="607"/>
      <c r="N33" s="608"/>
    </row>
    <row r="34" spans="1:14">
      <c r="A34" s="192"/>
      <c r="B34" s="183"/>
      <c r="C34" s="185"/>
      <c r="D34" s="186"/>
      <c r="E34" s="186"/>
      <c r="F34" s="186"/>
      <c r="G34" s="186"/>
      <c r="H34" s="186"/>
      <c r="I34" s="185"/>
      <c r="J34" s="185"/>
      <c r="K34" s="186"/>
      <c r="L34" s="186"/>
      <c r="M34" s="186"/>
      <c r="N34" s="187"/>
    </row>
    <row r="35" spans="1:14">
      <c r="A35" s="192"/>
      <c r="B35" s="605"/>
      <c r="C35" s="606"/>
      <c r="D35" s="607"/>
      <c r="E35" s="607"/>
      <c r="F35" s="607"/>
      <c r="G35" s="607"/>
      <c r="H35" s="607"/>
      <c r="I35" s="606"/>
      <c r="J35" s="606"/>
      <c r="K35" s="607"/>
      <c r="L35" s="607"/>
      <c r="M35" s="607"/>
      <c r="N35" s="608"/>
    </row>
    <row r="36" spans="1:14">
      <c r="A36" s="192"/>
      <c r="B36" s="183"/>
      <c r="C36" s="185"/>
      <c r="D36" s="186"/>
      <c r="E36" s="186"/>
      <c r="F36" s="186"/>
      <c r="G36" s="186"/>
      <c r="H36" s="186"/>
      <c r="I36" s="185"/>
      <c r="J36" s="185"/>
      <c r="K36" s="186"/>
      <c r="L36" s="186"/>
      <c r="M36" s="186"/>
      <c r="N36" s="187"/>
    </row>
    <row r="37" spans="1:14">
      <c r="A37" s="207"/>
      <c r="B37" s="605"/>
      <c r="C37" s="606"/>
      <c r="D37" s="607"/>
      <c r="E37" s="607"/>
      <c r="F37" s="607"/>
      <c r="G37" s="607"/>
      <c r="H37" s="607"/>
      <c r="I37" s="606"/>
      <c r="J37" s="606"/>
      <c r="K37" s="607"/>
      <c r="L37" s="607"/>
      <c r="M37" s="607"/>
      <c r="N37" s="608"/>
    </row>
    <row r="38" spans="1:14">
      <c r="A38" s="191"/>
      <c r="B38" s="183"/>
      <c r="C38" s="185"/>
      <c r="D38" s="186"/>
      <c r="E38" s="186"/>
      <c r="F38" s="186"/>
      <c r="G38" s="186"/>
      <c r="H38" s="186"/>
      <c r="I38" s="185"/>
      <c r="J38" s="185"/>
      <c r="K38" s="186"/>
      <c r="L38" s="186"/>
      <c r="M38" s="186"/>
      <c r="N38" s="187"/>
    </row>
    <row r="39" spans="1:14">
      <c r="A39" s="192"/>
      <c r="B39" s="605"/>
      <c r="C39" s="606"/>
      <c r="D39" s="607"/>
      <c r="E39" s="607"/>
      <c r="F39" s="607"/>
      <c r="G39" s="607"/>
      <c r="H39" s="607"/>
      <c r="I39" s="606"/>
      <c r="J39" s="606"/>
      <c r="K39" s="607"/>
      <c r="L39" s="607"/>
      <c r="M39" s="607"/>
      <c r="N39" s="608"/>
    </row>
    <row r="40" spans="1:14">
      <c r="A40" s="192"/>
      <c r="B40" s="183"/>
      <c r="C40" s="185"/>
      <c r="D40" s="186"/>
      <c r="E40" s="186"/>
      <c r="F40" s="186"/>
      <c r="G40" s="186"/>
      <c r="H40" s="186"/>
      <c r="I40" s="185"/>
      <c r="J40" s="185"/>
      <c r="K40" s="186"/>
      <c r="L40" s="186"/>
      <c r="M40" s="186"/>
      <c r="N40" s="187"/>
    </row>
    <row r="41" spans="1:14">
      <c r="A41" s="192"/>
      <c r="B41" s="605"/>
      <c r="C41" s="606"/>
      <c r="D41" s="607"/>
      <c r="E41" s="607"/>
      <c r="F41" s="607"/>
      <c r="G41" s="607"/>
      <c r="H41" s="607"/>
      <c r="I41" s="606"/>
      <c r="J41" s="606"/>
      <c r="K41" s="607"/>
      <c r="L41" s="607"/>
      <c r="M41" s="607"/>
      <c r="N41" s="608"/>
    </row>
    <row r="42" spans="1:14">
      <c r="A42" s="192"/>
      <c r="B42" s="183"/>
      <c r="C42" s="185"/>
      <c r="D42" s="186"/>
      <c r="E42" s="186"/>
      <c r="F42" s="186"/>
      <c r="G42" s="186"/>
      <c r="H42" s="186"/>
      <c r="I42" s="185"/>
      <c r="J42" s="185"/>
      <c r="K42" s="186"/>
      <c r="L42" s="186"/>
      <c r="M42" s="186"/>
      <c r="N42" s="187"/>
    </row>
    <row r="43" spans="1:14">
      <c r="A43" s="192"/>
      <c r="B43" s="605"/>
      <c r="C43" s="606"/>
      <c r="D43" s="607"/>
      <c r="E43" s="607"/>
      <c r="F43" s="607"/>
      <c r="G43" s="607"/>
      <c r="H43" s="607"/>
      <c r="I43" s="606"/>
      <c r="J43" s="606"/>
      <c r="K43" s="607"/>
      <c r="L43" s="607"/>
      <c r="M43" s="607"/>
      <c r="N43" s="608"/>
    </row>
    <row r="44" spans="1:14">
      <c r="A44" s="192"/>
      <c r="B44" s="183"/>
      <c r="C44" s="185"/>
      <c r="D44" s="186"/>
      <c r="E44" s="186"/>
      <c r="F44" s="186"/>
      <c r="G44" s="186"/>
      <c r="H44" s="186"/>
      <c r="I44" s="185"/>
      <c r="J44" s="185"/>
      <c r="K44" s="186"/>
      <c r="L44" s="186"/>
      <c r="M44" s="186"/>
      <c r="N44" s="187"/>
    </row>
    <row r="45" spans="1:14">
      <c r="A45" s="192"/>
      <c r="B45" s="605"/>
      <c r="C45" s="606"/>
      <c r="D45" s="607"/>
      <c r="E45" s="607"/>
      <c r="F45" s="607"/>
      <c r="G45" s="607"/>
      <c r="H45" s="607"/>
      <c r="I45" s="606"/>
      <c r="J45" s="606"/>
      <c r="K45" s="607"/>
      <c r="L45" s="607"/>
      <c r="M45" s="607"/>
      <c r="N45" s="608"/>
    </row>
    <row r="46" spans="1:14">
      <c r="A46" s="192"/>
      <c r="B46" s="183"/>
      <c r="C46" s="185"/>
      <c r="D46" s="186"/>
      <c r="E46" s="186"/>
      <c r="F46" s="186"/>
      <c r="G46" s="186"/>
      <c r="H46" s="186"/>
      <c r="I46" s="185"/>
      <c r="J46" s="185"/>
      <c r="K46" s="186"/>
      <c r="L46" s="186"/>
      <c r="M46" s="186"/>
      <c r="N46" s="187"/>
    </row>
    <row r="47" spans="1:14">
      <c r="A47" s="192"/>
      <c r="B47" s="605"/>
      <c r="C47" s="606"/>
      <c r="D47" s="607"/>
      <c r="E47" s="607"/>
      <c r="F47" s="607"/>
      <c r="G47" s="607"/>
      <c r="H47" s="607"/>
      <c r="I47" s="606"/>
      <c r="J47" s="606"/>
      <c r="K47" s="607"/>
      <c r="L47" s="607"/>
      <c r="M47" s="607"/>
      <c r="N47" s="608"/>
    </row>
    <row r="48" spans="1:14">
      <c r="A48" s="192"/>
      <c r="B48" s="183"/>
      <c r="C48" s="185"/>
      <c r="D48" s="186"/>
      <c r="E48" s="186"/>
      <c r="F48" s="186"/>
      <c r="G48" s="186"/>
      <c r="H48" s="186"/>
      <c r="I48" s="185"/>
      <c r="J48" s="185"/>
      <c r="K48" s="186"/>
      <c r="L48" s="186"/>
      <c r="M48" s="186"/>
      <c r="N48" s="187"/>
    </row>
    <row r="49" spans="1:14">
      <c r="A49" s="192"/>
      <c r="B49" s="605"/>
      <c r="C49" s="606"/>
      <c r="D49" s="607"/>
      <c r="E49" s="607"/>
      <c r="F49" s="607"/>
      <c r="G49" s="607"/>
      <c r="H49" s="607"/>
      <c r="I49" s="606"/>
      <c r="J49" s="606"/>
      <c r="K49" s="607"/>
      <c r="L49" s="607"/>
      <c r="M49" s="607"/>
      <c r="N49" s="608"/>
    </row>
    <row r="50" spans="1:14">
      <c r="A50" s="192"/>
      <c r="B50" s="183"/>
      <c r="C50" s="185"/>
      <c r="D50" s="186"/>
      <c r="E50" s="186"/>
      <c r="F50" s="186"/>
      <c r="G50" s="186"/>
      <c r="H50" s="186"/>
      <c r="I50" s="185"/>
      <c r="J50" s="185"/>
      <c r="K50" s="186"/>
      <c r="L50" s="186"/>
      <c r="M50" s="186"/>
      <c r="N50" s="187"/>
    </row>
    <row r="51" spans="1:14">
      <c r="A51" s="192"/>
      <c r="B51" s="605"/>
      <c r="C51" s="606"/>
      <c r="D51" s="607"/>
      <c r="E51" s="607"/>
      <c r="F51" s="607"/>
      <c r="G51" s="607"/>
      <c r="H51" s="607"/>
      <c r="I51" s="606"/>
      <c r="J51" s="606"/>
      <c r="K51" s="607"/>
      <c r="L51" s="607"/>
      <c r="M51" s="607"/>
      <c r="N51" s="608"/>
    </row>
    <row r="52" spans="1:14">
      <c r="A52" s="192"/>
      <c r="B52" s="183"/>
      <c r="C52" s="185"/>
      <c r="D52" s="186"/>
      <c r="E52" s="186"/>
      <c r="F52" s="186"/>
      <c r="G52" s="186"/>
      <c r="H52" s="186"/>
      <c r="I52" s="185"/>
      <c r="J52" s="185"/>
      <c r="K52" s="186"/>
      <c r="L52" s="186"/>
      <c r="M52" s="186"/>
      <c r="N52" s="187"/>
    </row>
    <row r="53" spans="1:14">
      <c r="A53" s="192"/>
      <c r="B53" s="605"/>
      <c r="C53" s="606"/>
      <c r="D53" s="607"/>
      <c r="E53" s="607"/>
      <c r="F53" s="607"/>
      <c r="G53" s="607"/>
      <c r="H53" s="607"/>
      <c r="I53" s="606"/>
      <c r="J53" s="606"/>
      <c r="K53" s="607"/>
      <c r="L53" s="607"/>
      <c r="M53" s="607"/>
      <c r="N53" s="608"/>
    </row>
    <row r="54" spans="1:14">
      <c r="A54" s="192"/>
      <c r="B54" s="183"/>
      <c r="C54" s="185"/>
      <c r="D54" s="186"/>
      <c r="E54" s="186"/>
      <c r="F54" s="186"/>
      <c r="G54" s="186"/>
      <c r="H54" s="186"/>
      <c r="I54" s="185"/>
      <c r="J54" s="185"/>
      <c r="K54" s="186"/>
      <c r="L54" s="186"/>
      <c r="M54" s="186"/>
      <c r="N54" s="187"/>
    </row>
    <row r="55" spans="1:14">
      <c r="A55" s="192"/>
      <c r="B55" s="605"/>
      <c r="C55" s="606"/>
      <c r="D55" s="607"/>
      <c r="E55" s="607"/>
      <c r="F55" s="607"/>
      <c r="G55" s="607"/>
      <c r="H55" s="607"/>
      <c r="I55" s="606"/>
      <c r="J55" s="606"/>
      <c r="K55" s="607"/>
      <c r="L55" s="607"/>
      <c r="M55" s="607"/>
      <c r="N55" s="608"/>
    </row>
    <row r="56" spans="1:14">
      <c r="A56" s="192"/>
      <c r="B56" s="183"/>
      <c r="C56" s="185"/>
      <c r="D56" s="186"/>
      <c r="E56" s="186"/>
      <c r="F56" s="186"/>
      <c r="G56" s="186"/>
      <c r="H56" s="186"/>
      <c r="I56" s="185"/>
      <c r="J56" s="185"/>
      <c r="K56" s="186"/>
      <c r="L56" s="186"/>
      <c r="M56" s="186"/>
      <c r="N56" s="187"/>
    </row>
    <row r="57" spans="1:14">
      <c r="A57" s="192"/>
      <c r="B57" s="605"/>
      <c r="C57" s="606"/>
      <c r="D57" s="607"/>
      <c r="E57" s="607"/>
      <c r="F57" s="607"/>
      <c r="G57" s="607"/>
      <c r="H57" s="607"/>
      <c r="I57" s="606"/>
      <c r="J57" s="606"/>
      <c r="K57" s="607"/>
      <c r="L57" s="607"/>
      <c r="M57" s="607"/>
      <c r="N57" s="608"/>
    </row>
    <row r="58" spans="1:14">
      <c r="A58" s="192"/>
      <c r="B58" s="183"/>
      <c r="C58" s="185"/>
      <c r="D58" s="186"/>
      <c r="E58" s="186"/>
      <c r="F58" s="186"/>
      <c r="G58" s="186"/>
      <c r="H58" s="186"/>
      <c r="I58" s="185"/>
      <c r="J58" s="185"/>
      <c r="K58" s="186"/>
      <c r="L58" s="186"/>
      <c r="M58" s="186"/>
      <c r="N58" s="187"/>
    </row>
    <row r="59" spans="1:14">
      <c r="A59" s="192"/>
      <c r="B59" s="605"/>
      <c r="C59" s="606"/>
      <c r="D59" s="607"/>
      <c r="E59" s="607"/>
      <c r="F59" s="607"/>
      <c r="G59" s="607"/>
      <c r="H59" s="607"/>
      <c r="I59" s="606"/>
      <c r="J59" s="606"/>
      <c r="K59" s="607"/>
      <c r="L59" s="607"/>
      <c r="M59" s="607"/>
      <c r="N59" s="608"/>
    </row>
    <row r="60" spans="1:14">
      <c r="A60" s="192"/>
      <c r="B60" s="183"/>
      <c r="C60" s="185"/>
      <c r="D60" s="186"/>
      <c r="E60" s="186"/>
      <c r="F60" s="186"/>
      <c r="G60" s="186"/>
      <c r="H60" s="186"/>
      <c r="I60" s="185"/>
      <c r="J60" s="185"/>
      <c r="K60" s="186"/>
      <c r="L60" s="186"/>
      <c r="M60" s="186"/>
      <c r="N60" s="187"/>
    </row>
    <row r="61" spans="1:14">
      <c r="A61" s="192"/>
      <c r="B61" s="605"/>
      <c r="C61" s="606"/>
      <c r="D61" s="607"/>
      <c r="E61" s="607"/>
      <c r="F61" s="607"/>
      <c r="G61" s="607"/>
      <c r="H61" s="607"/>
      <c r="I61" s="606"/>
      <c r="J61" s="606"/>
      <c r="K61" s="607"/>
      <c r="L61" s="607"/>
      <c r="M61" s="607"/>
      <c r="N61" s="608"/>
    </row>
    <row r="62" spans="1:14">
      <c r="A62" s="192"/>
      <c r="B62" s="183"/>
      <c r="C62" s="185"/>
      <c r="D62" s="186"/>
      <c r="E62" s="186"/>
      <c r="F62" s="186"/>
      <c r="G62" s="186"/>
      <c r="H62" s="186"/>
      <c r="I62" s="185"/>
      <c r="J62" s="185"/>
      <c r="K62" s="186"/>
      <c r="L62" s="186"/>
      <c r="M62" s="186"/>
      <c r="N62" s="187"/>
    </row>
    <row r="63" spans="1:14">
      <c r="A63" s="192"/>
      <c r="B63" s="605"/>
      <c r="C63" s="606"/>
      <c r="D63" s="607"/>
      <c r="E63" s="607"/>
      <c r="F63" s="607"/>
      <c r="G63" s="607"/>
      <c r="H63" s="607"/>
      <c r="I63" s="606"/>
      <c r="J63" s="606"/>
      <c r="K63" s="607"/>
      <c r="L63" s="607"/>
      <c r="M63" s="607"/>
      <c r="N63" s="608"/>
    </row>
    <row r="64" spans="1:14">
      <c r="A64" s="192"/>
      <c r="B64" s="183"/>
      <c r="C64" s="185"/>
      <c r="D64" s="186"/>
      <c r="E64" s="186"/>
      <c r="F64" s="186"/>
      <c r="G64" s="186"/>
      <c r="H64" s="186"/>
      <c r="I64" s="185"/>
      <c r="J64" s="185"/>
      <c r="K64" s="186"/>
      <c r="L64" s="186"/>
      <c r="M64" s="186"/>
      <c r="N64" s="187"/>
    </row>
    <row r="65" spans="1:14">
      <c r="A65" s="192"/>
      <c r="B65" s="605"/>
      <c r="C65" s="606"/>
      <c r="D65" s="607"/>
      <c r="E65" s="607"/>
      <c r="F65" s="607"/>
      <c r="G65" s="607"/>
      <c r="H65" s="607"/>
      <c r="I65" s="606"/>
      <c r="J65" s="606"/>
      <c r="K65" s="607"/>
      <c r="L65" s="607"/>
      <c r="M65" s="607"/>
      <c r="N65" s="608"/>
    </row>
    <row r="66" spans="1:14">
      <c r="A66" s="192"/>
      <c r="B66" s="183"/>
      <c r="C66" s="185"/>
      <c r="D66" s="186"/>
      <c r="E66" s="186"/>
      <c r="F66" s="186"/>
      <c r="G66" s="186"/>
      <c r="H66" s="186"/>
      <c r="I66" s="185"/>
      <c r="J66" s="185"/>
      <c r="K66" s="186"/>
      <c r="L66" s="186"/>
      <c r="M66" s="186"/>
      <c r="N66" s="187"/>
    </row>
    <row r="67" spans="1:14">
      <c r="A67" s="192"/>
      <c r="B67" s="605"/>
      <c r="C67" s="606"/>
      <c r="D67" s="607"/>
      <c r="E67" s="607"/>
      <c r="F67" s="607"/>
      <c r="G67" s="607"/>
      <c r="H67" s="607"/>
      <c r="I67" s="606"/>
      <c r="J67" s="606"/>
      <c r="K67" s="607"/>
      <c r="L67" s="607"/>
      <c r="M67" s="607"/>
      <c r="N67" s="608"/>
    </row>
    <row r="68" spans="1:14">
      <c r="A68" s="192"/>
      <c r="B68" s="183"/>
      <c r="C68" s="185"/>
      <c r="D68" s="186"/>
      <c r="E68" s="186"/>
      <c r="F68" s="186"/>
      <c r="G68" s="186"/>
      <c r="H68" s="186"/>
      <c r="I68" s="185"/>
      <c r="J68" s="185"/>
      <c r="K68" s="186"/>
      <c r="L68" s="186"/>
      <c r="M68" s="186"/>
      <c r="N68" s="187"/>
    </row>
    <row r="69" spans="1:14">
      <c r="A69" s="207"/>
      <c r="B69" s="605"/>
      <c r="C69" s="606"/>
      <c r="D69" s="607"/>
      <c r="E69" s="607"/>
      <c r="F69" s="607"/>
      <c r="G69" s="607"/>
      <c r="H69" s="607"/>
      <c r="I69" s="606"/>
      <c r="J69" s="606"/>
      <c r="K69" s="607"/>
      <c r="L69" s="607"/>
      <c r="M69" s="607"/>
      <c r="N69" s="608"/>
    </row>
    <row r="70" spans="1:14">
      <c r="A70" s="191"/>
      <c r="B70" s="183"/>
      <c r="C70" s="185"/>
      <c r="D70" s="186"/>
      <c r="E70" s="186"/>
      <c r="F70" s="186"/>
      <c r="G70" s="186"/>
      <c r="H70" s="186"/>
      <c r="I70" s="185"/>
      <c r="J70" s="185"/>
      <c r="K70" s="186"/>
      <c r="L70" s="186"/>
      <c r="M70" s="186"/>
      <c r="N70" s="187"/>
    </row>
    <row r="71" spans="1:14">
      <c r="A71" s="192"/>
      <c r="B71" s="605"/>
      <c r="C71" s="606"/>
      <c r="D71" s="607"/>
      <c r="E71" s="607"/>
      <c r="F71" s="607"/>
      <c r="G71" s="607"/>
      <c r="H71" s="607"/>
      <c r="I71" s="606"/>
      <c r="J71" s="606"/>
      <c r="K71" s="607"/>
      <c r="L71" s="607"/>
      <c r="M71" s="607"/>
      <c r="N71" s="608"/>
    </row>
    <row r="72" spans="1:14">
      <c r="A72" s="192"/>
      <c r="B72" s="183"/>
      <c r="C72" s="185"/>
      <c r="D72" s="186"/>
      <c r="E72" s="186"/>
      <c r="F72" s="186"/>
      <c r="G72" s="186"/>
      <c r="H72" s="186"/>
      <c r="I72" s="185"/>
      <c r="J72" s="185"/>
      <c r="K72" s="186"/>
      <c r="L72" s="186"/>
      <c r="M72" s="186"/>
      <c r="N72" s="187"/>
    </row>
    <row r="73" spans="1:14">
      <c r="A73" s="192"/>
      <c r="B73" s="605"/>
      <c r="C73" s="606"/>
      <c r="D73" s="607"/>
      <c r="E73" s="607"/>
      <c r="F73" s="607"/>
      <c r="G73" s="607"/>
      <c r="H73" s="607"/>
      <c r="I73" s="606"/>
      <c r="J73" s="606"/>
      <c r="K73" s="607"/>
      <c r="L73" s="607"/>
      <c r="M73" s="607"/>
      <c r="N73" s="608"/>
    </row>
    <row r="74" spans="1:14">
      <c r="A74" s="192"/>
      <c r="B74" s="183"/>
      <c r="C74" s="185"/>
      <c r="D74" s="186"/>
      <c r="E74" s="186"/>
      <c r="F74" s="186"/>
      <c r="G74" s="186"/>
      <c r="H74" s="186"/>
      <c r="I74" s="185"/>
      <c r="J74" s="185"/>
      <c r="K74" s="186"/>
      <c r="L74" s="186"/>
      <c r="M74" s="186"/>
      <c r="N74" s="187"/>
    </row>
    <row r="75" spans="1:14">
      <c r="A75" s="192"/>
      <c r="B75" s="605"/>
      <c r="C75" s="606"/>
      <c r="D75" s="607"/>
      <c r="E75" s="607"/>
      <c r="F75" s="607"/>
      <c r="G75" s="607"/>
      <c r="H75" s="607"/>
      <c r="I75" s="606"/>
      <c r="J75" s="606"/>
      <c r="K75" s="607"/>
      <c r="L75" s="607"/>
      <c r="M75" s="607"/>
      <c r="N75" s="608"/>
    </row>
    <row r="76" spans="1:14">
      <c r="A76" s="192"/>
      <c r="B76" s="183"/>
      <c r="C76" s="185"/>
      <c r="D76" s="186"/>
      <c r="E76" s="186"/>
      <c r="F76" s="186"/>
      <c r="G76" s="186"/>
      <c r="H76" s="186"/>
      <c r="I76" s="185"/>
      <c r="J76" s="185"/>
      <c r="K76" s="186"/>
      <c r="L76" s="186"/>
      <c r="M76" s="186"/>
      <c r="N76" s="187"/>
    </row>
    <row r="77" spans="1:14">
      <c r="A77" s="192"/>
      <c r="B77" s="605"/>
      <c r="C77" s="606"/>
      <c r="D77" s="607"/>
      <c r="E77" s="607"/>
      <c r="F77" s="607"/>
      <c r="G77" s="607"/>
      <c r="H77" s="607"/>
      <c r="I77" s="606"/>
      <c r="J77" s="606"/>
      <c r="K77" s="607"/>
      <c r="L77" s="607"/>
      <c r="M77" s="607"/>
      <c r="N77" s="608"/>
    </row>
    <row r="78" spans="1:14">
      <c r="A78" s="192"/>
      <c r="B78" s="183"/>
      <c r="C78" s="185"/>
      <c r="D78" s="186"/>
      <c r="E78" s="186"/>
      <c r="F78" s="186"/>
      <c r="G78" s="186"/>
      <c r="H78" s="186"/>
      <c r="I78" s="185"/>
      <c r="J78" s="185"/>
      <c r="K78" s="186"/>
      <c r="L78" s="186"/>
      <c r="M78" s="186"/>
      <c r="N78" s="187"/>
    </row>
    <row r="79" spans="1:14">
      <c r="A79" s="192"/>
      <c r="B79" s="605"/>
      <c r="C79" s="606"/>
      <c r="D79" s="607"/>
      <c r="E79" s="607"/>
      <c r="F79" s="607"/>
      <c r="G79" s="607"/>
      <c r="H79" s="607"/>
      <c r="I79" s="606"/>
      <c r="J79" s="606"/>
      <c r="K79" s="607"/>
      <c r="L79" s="607"/>
      <c r="M79" s="607"/>
      <c r="N79" s="608"/>
    </row>
    <row r="80" spans="1:14">
      <c r="A80" s="192"/>
      <c r="B80" s="183"/>
      <c r="C80" s="185"/>
      <c r="D80" s="186"/>
      <c r="E80" s="186"/>
      <c r="F80" s="186"/>
      <c r="G80" s="186"/>
      <c r="H80" s="186"/>
      <c r="I80" s="185"/>
      <c r="J80" s="185"/>
      <c r="K80" s="186"/>
      <c r="L80" s="186"/>
      <c r="M80" s="186"/>
      <c r="N80" s="187"/>
    </row>
    <row r="81" spans="1:14">
      <c r="A81" s="192"/>
      <c r="B81" s="605"/>
      <c r="C81" s="606"/>
      <c r="D81" s="607"/>
      <c r="E81" s="607"/>
      <c r="F81" s="607"/>
      <c r="G81" s="607"/>
      <c r="H81" s="607"/>
      <c r="I81" s="606"/>
      <c r="J81" s="606"/>
      <c r="K81" s="607"/>
      <c r="L81" s="607"/>
      <c r="M81" s="607"/>
      <c r="N81" s="608"/>
    </row>
    <row r="82" spans="1:14">
      <c r="A82" s="192"/>
      <c r="B82" s="183"/>
      <c r="C82" s="185"/>
      <c r="D82" s="186"/>
      <c r="E82" s="186"/>
      <c r="F82" s="186"/>
      <c r="G82" s="186"/>
      <c r="H82" s="186"/>
      <c r="I82" s="185"/>
      <c r="J82" s="185"/>
      <c r="K82" s="186"/>
      <c r="L82" s="186"/>
      <c r="M82" s="186"/>
      <c r="N82" s="187"/>
    </row>
    <row r="83" spans="1:14">
      <c r="A83" s="192"/>
      <c r="B83" s="605"/>
      <c r="C83" s="606"/>
      <c r="D83" s="607"/>
      <c r="E83" s="607"/>
      <c r="F83" s="607"/>
      <c r="G83" s="607"/>
      <c r="H83" s="607"/>
      <c r="I83" s="606"/>
      <c r="J83" s="606"/>
      <c r="K83" s="607"/>
      <c r="L83" s="607"/>
      <c r="M83" s="607"/>
      <c r="N83" s="608"/>
    </row>
    <row r="84" spans="1:14">
      <c r="A84" s="192"/>
      <c r="B84" s="183"/>
      <c r="C84" s="185"/>
      <c r="D84" s="186"/>
      <c r="E84" s="186"/>
      <c r="F84" s="186"/>
      <c r="G84" s="186"/>
      <c r="H84" s="186"/>
      <c r="I84" s="185"/>
      <c r="J84" s="185"/>
      <c r="K84" s="186"/>
      <c r="L84" s="186"/>
      <c r="M84" s="186"/>
      <c r="N84" s="187"/>
    </row>
    <row r="85" spans="1:14">
      <c r="A85" s="192"/>
      <c r="B85" s="605"/>
      <c r="C85" s="606"/>
      <c r="D85" s="607"/>
      <c r="E85" s="607"/>
      <c r="F85" s="607"/>
      <c r="G85" s="607"/>
      <c r="H85" s="607"/>
      <c r="I85" s="606"/>
      <c r="J85" s="606"/>
      <c r="K85" s="607"/>
      <c r="L85" s="607"/>
      <c r="M85" s="607"/>
      <c r="N85" s="608"/>
    </row>
    <row r="86" spans="1:14">
      <c r="A86" s="192"/>
      <c r="B86" s="183"/>
      <c r="C86" s="185"/>
      <c r="D86" s="186"/>
      <c r="E86" s="186"/>
      <c r="F86" s="186"/>
      <c r="G86" s="186"/>
      <c r="H86" s="186"/>
      <c r="I86" s="185"/>
      <c r="J86" s="185"/>
      <c r="K86" s="186"/>
      <c r="L86" s="186"/>
      <c r="M86" s="186"/>
      <c r="N86" s="187"/>
    </row>
    <row r="87" spans="1:14">
      <c r="A87" s="192"/>
      <c r="B87" s="605"/>
      <c r="C87" s="606"/>
      <c r="D87" s="607"/>
      <c r="E87" s="607"/>
      <c r="F87" s="607"/>
      <c r="G87" s="607"/>
      <c r="H87" s="607"/>
      <c r="I87" s="606"/>
      <c r="J87" s="606"/>
      <c r="K87" s="607"/>
      <c r="L87" s="607"/>
      <c r="M87" s="607"/>
      <c r="N87" s="608"/>
    </row>
    <row r="88" spans="1:14">
      <c r="A88" s="192"/>
      <c r="B88" s="183"/>
      <c r="C88" s="185"/>
      <c r="D88" s="186"/>
      <c r="E88" s="186"/>
      <c r="F88" s="186"/>
      <c r="G88" s="186"/>
      <c r="H88" s="186"/>
      <c r="I88" s="185"/>
      <c r="J88" s="185"/>
      <c r="K88" s="186"/>
      <c r="L88" s="186"/>
      <c r="M88" s="186"/>
      <c r="N88" s="187"/>
    </row>
    <row r="89" spans="1:14">
      <c r="A89" s="192"/>
      <c r="B89" s="605"/>
      <c r="C89" s="606"/>
      <c r="D89" s="607"/>
      <c r="E89" s="607"/>
      <c r="F89" s="607"/>
      <c r="G89" s="607"/>
      <c r="H89" s="607"/>
      <c r="I89" s="606"/>
      <c r="J89" s="606"/>
      <c r="K89" s="607"/>
      <c r="L89" s="607"/>
      <c r="M89" s="607"/>
      <c r="N89" s="608"/>
    </row>
    <row r="90" spans="1:14">
      <c r="A90" s="192"/>
      <c r="B90" s="183"/>
      <c r="C90" s="185"/>
      <c r="D90" s="186"/>
      <c r="E90" s="186"/>
      <c r="F90" s="186"/>
      <c r="G90" s="186"/>
      <c r="H90" s="186"/>
      <c r="I90" s="185"/>
      <c r="J90" s="185"/>
      <c r="K90" s="186"/>
      <c r="L90" s="186"/>
      <c r="M90" s="186"/>
      <c r="N90" s="187"/>
    </row>
    <row r="91" spans="1:14">
      <c r="A91" s="192"/>
      <c r="B91" s="605"/>
      <c r="C91" s="606"/>
      <c r="D91" s="607"/>
      <c r="E91" s="607"/>
      <c r="F91" s="607"/>
      <c r="G91" s="607"/>
      <c r="H91" s="607"/>
      <c r="I91" s="606"/>
      <c r="J91" s="606"/>
      <c r="K91" s="607"/>
      <c r="L91" s="607"/>
      <c r="M91" s="607"/>
      <c r="N91" s="608"/>
    </row>
    <row r="92" spans="1:14">
      <c r="A92" s="192"/>
      <c r="B92" s="183"/>
      <c r="C92" s="185"/>
      <c r="D92" s="186"/>
      <c r="E92" s="186"/>
      <c r="F92" s="186"/>
      <c r="G92" s="186"/>
      <c r="H92" s="186"/>
      <c r="I92" s="185"/>
      <c r="J92" s="185"/>
      <c r="K92" s="186"/>
      <c r="L92" s="186"/>
      <c r="M92" s="186"/>
      <c r="N92" s="187"/>
    </row>
    <row r="93" spans="1:14">
      <c r="A93" s="192"/>
      <c r="B93" s="605"/>
      <c r="C93" s="606"/>
      <c r="D93" s="607"/>
      <c r="E93" s="607"/>
      <c r="F93" s="607"/>
      <c r="G93" s="607"/>
      <c r="H93" s="607"/>
      <c r="I93" s="606"/>
      <c r="J93" s="606"/>
      <c r="K93" s="607"/>
      <c r="L93" s="607"/>
      <c r="M93" s="607"/>
      <c r="N93" s="608"/>
    </row>
    <row r="94" spans="1:14">
      <c r="A94" s="192"/>
      <c r="B94" s="183"/>
      <c r="C94" s="185"/>
      <c r="D94" s="186"/>
      <c r="E94" s="186"/>
      <c r="F94" s="186"/>
      <c r="G94" s="186"/>
      <c r="H94" s="186"/>
      <c r="I94" s="185"/>
      <c r="J94" s="185"/>
      <c r="K94" s="186"/>
      <c r="L94" s="186"/>
      <c r="M94" s="186"/>
      <c r="N94" s="187"/>
    </row>
    <row r="95" spans="1:14">
      <c r="A95" s="192"/>
      <c r="B95" s="605"/>
      <c r="C95" s="606"/>
      <c r="D95" s="607"/>
      <c r="E95" s="607"/>
      <c r="F95" s="607"/>
      <c r="G95" s="607"/>
      <c r="H95" s="607"/>
      <c r="I95" s="606"/>
      <c r="J95" s="606"/>
      <c r="K95" s="607"/>
      <c r="L95" s="607"/>
      <c r="M95" s="607"/>
      <c r="N95" s="608"/>
    </row>
    <row r="96" spans="1:14">
      <c r="A96" s="192"/>
      <c r="B96" s="183"/>
      <c r="C96" s="185"/>
      <c r="D96" s="186"/>
      <c r="E96" s="186"/>
      <c r="F96" s="186"/>
      <c r="G96" s="186"/>
      <c r="H96" s="186"/>
      <c r="I96" s="185"/>
      <c r="J96" s="185"/>
      <c r="K96" s="186"/>
      <c r="L96" s="186"/>
      <c r="M96" s="186"/>
      <c r="N96" s="187"/>
    </row>
    <row r="97" spans="1:14">
      <c r="A97" s="192"/>
      <c r="B97" s="605"/>
      <c r="C97" s="606"/>
      <c r="D97" s="607"/>
      <c r="E97" s="607"/>
      <c r="F97" s="607"/>
      <c r="G97" s="607"/>
      <c r="H97" s="607"/>
      <c r="I97" s="606"/>
      <c r="J97" s="606"/>
      <c r="K97" s="607"/>
      <c r="L97" s="607"/>
      <c r="M97" s="607"/>
      <c r="N97" s="608"/>
    </row>
    <row r="98" spans="1:14">
      <c r="A98" s="192"/>
      <c r="B98" s="183"/>
      <c r="C98" s="185"/>
      <c r="D98" s="186"/>
      <c r="E98" s="186"/>
      <c r="F98" s="186"/>
      <c r="G98" s="186"/>
      <c r="H98" s="186"/>
      <c r="I98" s="185"/>
      <c r="J98" s="185"/>
      <c r="K98" s="186"/>
      <c r="L98" s="186"/>
      <c r="M98" s="186"/>
      <c r="N98" s="187"/>
    </row>
    <row r="99" spans="1:14">
      <c r="A99" s="192"/>
      <c r="B99" s="605"/>
      <c r="C99" s="606"/>
      <c r="D99" s="607"/>
      <c r="E99" s="607"/>
      <c r="F99" s="607"/>
      <c r="G99" s="607"/>
      <c r="H99" s="607"/>
      <c r="I99" s="606"/>
      <c r="J99" s="606"/>
      <c r="K99" s="607"/>
      <c r="L99" s="607"/>
      <c r="M99" s="607"/>
      <c r="N99" s="608"/>
    </row>
    <row r="100" spans="1:14">
      <c r="A100" s="192"/>
      <c r="B100" s="183"/>
      <c r="C100" s="185"/>
      <c r="D100" s="186"/>
      <c r="E100" s="186"/>
      <c r="F100" s="186"/>
      <c r="G100" s="186"/>
      <c r="H100" s="186"/>
      <c r="I100" s="185"/>
      <c r="J100" s="185"/>
      <c r="K100" s="186"/>
      <c r="L100" s="186"/>
      <c r="M100" s="186"/>
      <c r="N100" s="187"/>
    </row>
    <row r="101" spans="1:14">
      <c r="A101" s="207"/>
      <c r="B101" s="605"/>
      <c r="C101" s="606"/>
      <c r="D101" s="607"/>
      <c r="E101" s="607"/>
      <c r="F101" s="607"/>
      <c r="G101" s="607"/>
      <c r="H101" s="607"/>
      <c r="I101" s="606"/>
      <c r="J101" s="606"/>
      <c r="K101" s="607"/>
      <c r="L101" s="607"/>
      <c r="M101" s="607"/>
      <c r="N101" s="608"/>
    </row>
    <row r="102" spans="1:14">
      <c r="A102" s="191"/>
      <c r="B102" s="183"/>
      <c r="C102" s="185"/>
      <c r="D102" s="186"/>
      <c r="E102" s="186"/>
      <c r="F102" s="186"/>
      <c r="G102" s="186"/>
      <c r="H102" s="186"/>
      <c r="I102" s="185"/>
      <c r="J102" s="185"/>
      <c r="K102" s="186"/>
      <c r="L102" s="186"/>
      <c r="M102" s="186"/>
      <c r="N102" s="187"/>
    </row>
    <row r="103" spans="1:14">
      <c r="A103" s="192"/>
      <c r="B103" s="605"/>
      <c r="C103" s="606"/>
      <c r="D103" s="607"/>
      <c r="E103" s="607"/>
      <c r="F103" s="607"/>
      <c r="G103" s="607"/>
      <c r="H103" s="607"/>
      <c r="I103" s="606"/>
      <c r="J103" s="606"/>
      <c r="K103" s="607"/>
      <c r="L103" s="607"/>
      <c r="M103" s="607"/>
      <c r="N103" s="608"/>
    </row>
    <row r="104" spans="1:14">
      <c r="A104" s="192"/>
      <c r="B104" s="183"/>
      <c r="C104" s="185"/>
      <c r="D104" s="186"/>
      <c r="E104" s="186"/>
      <c r="F104" s="186"/>
      <c r="G104" s="186"/>
      <c r="H104" s="186"/>
      <c r="I104" s="185"/>
      <c r="J104" s="185"/>
      <c r="K104" s="186"/>
      <c r="L104" s="186"/>
      <c r="M104" s="186"/>
      <c r="N104" s="187"/>
    </row>
    <row r="105" spans="1:14">
      <c r="A105" s="192"/>
      <c r="B105" s="605"/>
      <c r="C105" s="606"/>
      <c r="D105" s="607"/>
      <c r="E105" s="607"/>
      <c r="F105" s="607"/>
      <c r="G105" s="607"/>
      <c r="H105" s="607"/>
      <c r="I105" s="606"/>
      <c r="J105" s="606"/>
      <c r="K105" s="607"/>
      <c r="L105" s="607"/>
      <c r="M105" s="607"/>
      <c r="N105" s="608"/>
    </row>
    <row r="106" spans="1:14">
      <c r="A106" s="192"/>
      <c r="B106" s="183"/>
      <c r="C106" s="185"/>
      <c r="D106" s="186"/>
      <c r="E106" s="186"/>
      <c r="F106" s="186"/>
      <c r="G106" s="186"/>
      <c r="H106" s="186"/>
      <c r="I106" s="185"/>
      <c r="J106" s="185"/>
      <c r="K106" s="186"/>
      <c r="L106" s="186"/>
      <c r="M106" s="186"/>
      <c r="N106" s="187"/>
    </row>
    <row r="107" spans="1:14">
      <c r="A107" s="192"/>
      <c r="B107" s="605"/>
      <c r="C107" s="606"/>
      <c r="D107" s="607"/>
      <c r="E107" s="607"/>
      <c r="F107" s="607"/>
      <c r="G107" s="607"/>
      <c r="H107" s="607"/>
      <c r="I107" s="606"/>
      <c r="J107" s="606"/>
      <c r="K107" s="607"/>
      <c r="L107" s="607"/>
      <c r="M107" s="607"/>
      <c r="N107" s="608"/>
    </row>
    <row r="108" spans="1:14">
      <c r="A108" s="192"/>
      <c r="B108" s="183"/>
      <c r="C108" s="185"/>
      <c r="D108" s="186"/>
      <c r="E108" s="186"/>
      <c r="F108" s="186"/>
      <c r="G108" s="186"/>
      <c r="H108" s="186"/>
      <c r="I108" s="185"/>
      <c r="J108" s="185"/>
      <c r="K108" s="186"/>
      <c r="L108" s="186"/>
      <c r="M108" s="186"/>
      <c r="N108" s="187"/>
    </row>
    <row r="109" spans="1:14">
      <c r="A109" s="192"/>
      <c r="B109" s="605"/>
      <c r="C109" s="606"/>
      <c r="D109" s="607"/>
      <c r="E109" s="607"/>
      <c r="F109" s="607"/>
      <c r="G109" s="607"/>
      <c r="H109" s="607"/>
      <c r="I109" s="606"/>
      <c r="J109" s="606"/>
      <c r="K109" s="607"/>
      <c r="L109" s="607"/>
      <c r="M109" s="607"/>
      <c r="N109" s="608"/>
    </row>
    <row r="110" spans="1:14">
      <c r="A110" s="192"/>
      <c r="B110" s="183"/>
      <c r="C110" s="185"/>
      <c r="D110" s="186"/>
      <c r="E110" s="186"/>
      <c r="F110" s="186"/>
      <c r="G110" s="186"/>
      <c r="H110" s="186"/>
      <c r="I110" s="185"/>
      <c r="J110" s="185"/>
      <c r="K110" s="186"/>
      <c r="L110" s="186"/>
      <c r="M110" s="186"/>
      <c r="N110" s="187"/>
    </row>
    <row r="111" spans="1:14">
      <c r="A111" s="192"/>
      <c r="B111" s="605"/>
      <c r="C111" s="606"/>
      <c r="D111" s="607"/>
      <c r="E111" s="607"/>
      <c r="F111" s="607"/>
      <c r="G111" s="607"/>
      <c r="H111" s="607"/>
      <c r="I111" s="606"/>
      <c r="J111" s="606"/>
      <c r="K111" s="607"/>
      <c r="L111" s="607"/>
      <c r="M111" s="607"/>
      <c r="N111" s="608"/>
    </row>
    <row r="112" spans="1:14">
      <c r="A112" s="192"/>
      <c r="B112" s="183"/>
      <c r="C112" s="185"/>
      <c r="D112" s="186"/>
      <c r="E112" s="186"/>
      <c r="F112" s="186"/>
      <c r="G112" s="186"/>
      <c r="H112" s="186"/>
      <c r="I112" s="185"/>
      <c r="J112" s="185"/>
      <c r="K112" s="186"/>
      <c r="L112" s="186"/>
      <c r="M112" s="186"/>
      <c r="N112" s="187"/>
    </row>
    <row r="113" spans="1:14">
      <c r="A113" s="192"/>
      <c r="B113" s="605"/>
      <c r="C113" s="606"/>
      <c r="D113" s="607"/>
      <c r="E113" s="607"/>
      <c r="F113" s="607"/>
      <c r="G113" s="607"/>
      <c r="H113" s="607"/>
      <c r="I113" s="606"/>
      <c r="J113" s="606"/>
      <c r="K113" s="607"/>
      <c r="L113" s="607"/>
      <c r="M113" s="607"/>
      <c r="N113" s="608"/>
    </row>
    <row r="114" spans="1:14">
      <c r="A114" s="192"/>
      <c r="B114" s="183"/>
      <c r="C114" s="185"/>
      <c r="D114" s="186"/>
      <c r="E114" s="186"/>
      <c r="F114" s="186"/>
      <c r="G114" s="186"/>
      <c r="H114" s="186"/>
      <c r="I114" s="185"/>
      <c r="J114" s="185"/>
      <c r="K114" s="186"/>
      <c r="L114" s="186"/>
      <c r="M114" s="186"/>
      <c r="N114" s="187"/>
    </row>
    <row r="115" spans="1:14">
      <c r="A115" s="192"/>
      <c r="B115" s="605"/>
      <c r="C115" s="606"/>
      <c r="D115" s="607"/>
      <c r="E115" s="607"/>
      <c r="F115" s="607"/>
      <c r="G115" s="607"/>
      <c r="H115" s="607"/>
      <c r="I115" s="606"/>
      <c r="J115" s="606"/>
      <c r="K115" s="607"/>
      <c r="L115" s="607"/>
      <c r="M115" s="607"/>
      <c r="N115" s="608"/>
    </row>
    <row r="116" spans="1:14">
      <c r="A116" s="192"/>
      <c r="B116" s="183"/>
      <c r="C116" s="185"/>
      <c r="D116" s="186"/>
      <c r="E116" s="186"/>
      <c r="F116" s="186"/>
      <c r="G116" s="186"/>
      <c r="H116" s="186"/>
      <c r="I116" s="185"/>
      <c r="J116" s="185"/>
      <c r="K116" s="186"/>
      <c r="L116" s="186"/>
      <c r="M116" s="186"/>
      <c r="N116" s="187"/>
    </row>
    <row r="117" spans="1:14">
      <c r="A117" s="192"/>
      <c r="B117" s="605"/>
      <c r="C117" s="606"/>
      <c r="D117" s="607"/>
      <c r="E117" s="607"/>
      <c r="F117" s="607"/>
      <c r="G117" s="607"/>
      <c r="H117" s="607"/>
      <c r="I117" s="606"/>
      <c r="J117" s="606"/>
      <c r="K117" s="607"/>
      <c r="L117" s="607"/>
      <c r="M117" s="607"/>
      <c r="N117" s="608"/>
    </row>
    <row r="118" spans="1:14">
      <c r="A118" s="192"/>
      <c r="B118" s="183"/>
      <c r="C118" s="185"/>
      <c r="D118" s="186"/>
      <c r="E118" s="186"/>
      <c r="F118" s="186"/>
      <c r="G118" s="186"/>
      <c r="H118" s="186"/>
      <c r="I118" s="185"/>
      <c r="J118" s="185"/>
      <c r="K118" s="186"/>
      <c r="L118" s="186"/>
      <c r="M118" s="186"/>
      <c r="N118" s="187"/>
    </row>
    <row r="119" spans="1:14">
      <c r="A119" s="192"/>
      <c r="B119" s="605"/>
      <c r="C119" s="606"/>
      <c r="D119" s="607"/>
      <c r="E119" s="607"/>
      <c r="F119" s="607"/>
      <c r="G119" s="607"/>
      <c r="H119" s="607"/>
      <c r="I119" s="606"/>
      <c r="J119" s="606"/>
      <c r="K119" s="607"/>
      <c r="L119" s="607"/>
      <c r="M119" s="607"/>
      <c r="N119" s="608"/>
    </row>
    <row r="120" spans="1:14">
      <c r="A120" s="192"/>
      <c r="B120" s="183"/>
      <c r="C120" s="185"/>
      <c r="D120" s="186"/>
      <c r="E120" s="186"/>
      <c r="F120" s="186"/>
      <c r="G120" s="186"/>
      <c r="H120" s="186"/>
      <c r="I120" s="185"/>
      <c r="J120" s="185"/>
      <c r="K120" s="186"/>
      <c r="L120" s="186"/>
      <c r="M120" s="186"/>
      <c r="N120" s="187"/>
    </row>
    <row r="121" spans="1:14">
      <c r="A121" s="192"/>
      <c r="B121" s="605"/>
      <c r="C121" s="606"/>
      <c r="D121" s="607"/>
      <c r="E121" s="607"/>
      <c r="F121" s="607"/>
      <c r="G121" s="607"/>
      <c r="H121" s="607"/>
      <c r="I121" s="606"/>
      <c r="J121" s="606"/>
      <c r="K121" s="607"/>
      <c r="L121" s="607"/>
      <c r="M121" s="607"/>
      <c r="N121" s="608"/>
    </row>
    <row r="122" spans="1:14">
      <c r="A122" s="192"/>
      <c r="B122" s="183"/>
      <c r="C122" s="185"/>
      <c r="D122" s="186"/>
      <c r="E122" s="186"/>
      <c r="F122" s="186"/>
      <c r="G122" s="186"/>
      <c r="H122" s="186"/>
      <c r="I122" s="185"/>
      <c r="J122" s="185"/>
      <c r="K122" s="186"/>
      <c r="L122" s="186"/>
      <c r="M122" s="186"/>
      <c r="N122" s="187"/>
    </row>
    <row r="123" spans="1:14">
      <c r="A123" s="192"/>
      <c r="B123" s="605"/>
      <c r="C123" s="606"/>
      <c r="D123" s="607"/>
      <c r="E123" s="607"/>
      <c r="F123" s="607"/>
      <c r="G123" s="607"/>
      <c r="H123" s="607"/>
      <c r="I123" s="606"/>
      <c r="J123" s="606"/>
      <c r="K123" s="607"/>
      <c r="L123" s="607"/>
      <c r="M123" s="607"/>
      <c r="N123" s="608"/>
    </row>
    <row r="124" spans="1:14">
      <c r="A124" s="192"/>
      <c r="B124" s="183"/>
      <c r="C124" s="185"/>
      <c r="D124" s="186"/>
      <c r="E124" s="186"/>
      <c r="F124" s="186"/>
      <c r="G124" s="186"/>
      <c r="H124" s="186"/>
      <c r="I124" s="185"/>
      <c r="J124" s="185"/>
      <c r="K124" s="186"/>
      <c r="L124" s="186"/>
      <c r="M124" s="186"/>
      <c r="N124" s="187"/>
    </row>
    <row r="125" spans="1:14">
      <c r="A125" s="192"/>
      <c r="B125" s="605"/>
      <c r="C125" s="606"/>
      <c r="D125" s="607"/>
      <c r="E125" s="607"/>
      <c r="F125" s="607"/>
      <c r="G125" s="607"/>
      <c r="H125" s="607"/>
      <c r="I125" s="606"/>
      <c r="J125" s="606"/>
      <c r="K125" s="607"/>
      <c r="L125" s="607"/>
      <c r="M125" s="607"/>
      <c r="N125" s="608"/>
    </row>
    <row r="126" spans="1:14">
      <c r="A126" s="192"/>
      <c r="B126" s="183"/>
      <c r="C126" s="185"/>
      <c r="D126" s="186"/>
      <c r="E126" s="186"/>
      <c r="F126" s="186"/>
      <c r="G126" s="186"/>
      <c r="H126" s="186"/>
      <c r="I126" s="185"/>
      <c r="J126" s="185"/>
      <c r="K126" s="186"/>
      <c r="L126" s="186"/>
      <c r="M126" s="186"/>
      <c r="N126" s="187"/>
    </row>
    <row r="127" spans="1:14">
      <c r="A127" s="192"/>
      <c r="B127" s="605"/>
      <c r="C127" s="606"/>
      <c r="D127" s="607"/>
      <c r="E127" s="607"/>
      <c r="F127" s="607"/>
      <c r="G127" s="607"/>
      <c r="H127" s="607"/>
      <c r="I127" s="606"/>
      <c r="J127" s="606"/>
      <c r="K127" s="607"/>
      <c r="L127" s="607"/>
      <c r="M127" s="607"/>
      <c r="N127" s="608"/>
    </row>
    <row r="128" spans="1:14">
      <c r="A128" s="192"/>
      <c r="B128" s="183"/>
      <c r="C128" s="185"/>
      <c r="D128" s="186"/>
      <c r="E128" s="186"/>
      <c r="F128" s="186"/>
      <c r="G128" s="186"/>
      <c r="H128" s="186"/>
      <c r="I128" s="185"/>
      <c r="J128" s="185"/>
      <c r="K128" s="186"/>
      <c r="L128" s="186"/>
      <c r="M128" s="186"/>
      <c r="N128" s="187"/>
    </row>
    <row r="129" spans="1:14">
      <c r="A129" s="192"/>
      <c r="B129" s="605"/>
      <c r="C129" s="606"/>
      <c r="D129" s="607"/>
      <c r="E129" s="607"/>
      <c r="F129" s="607"/>
      <c r="G129" s="607"/>
      <c r="H129" s="607"/>
      <c r="I129" s="606"/>
      <c r="J129" s="606"/>
      <c r="K129" s="607"/>
      <c r="L129" s="607"/>
      <c r="M129" s="607"/>
      <c r="N129" s="608"/>
    </row>
    <row r="130" spans="1:14">
      <c r="A130" s="192"/>
      <c r="B130" s="183"/>
      <c r="C130" s="185"/>
      <c r="D130" s="186"/>
      <c r="E130" s="186"/>
      <c r="F130" s="186"/>
      <c r="G130" s="186"/>
      <c r="H130" s="186"/>
      <c r="I130" s="185"/>
      <c r="J130" s="185"/>
      <c r="K130" s="186"/>
      <c r="L130" s="186"/>
      <c r="M130" s="186"/>
      <c r="N130" s="187"/>
    </row>
    <row r="131" spans="1:14">
      <c r="A131" s="192"/>
      <c r="B131" s="605"/>
      <c r="C131" s="606"/>
      <c r="D131" s="607"/>
      <c r="E131" s="607"/>
      <c r="F131" s="607"/>
      <c r="G131" s="607"/>
      <c r="H131" s="607"/>
      <c r="I131" s="606"/>
      <c r="J131" s="606"/>
      <c r="K131" s="607"/>
      <c r="L131" s="607"/>
      <c r="M131" s="607"/>
      <c r="N131" s="608"/>
    </row>
    <row r="132" spans="1:14">
      <c r="A132" s="192"/>
      <c r="B132" s="183"/>
      <c r="C132" s="185"/>
      <c r="D132" s="186"/>
      <c r="E132" s="186"/>
      <c r="F132" s="186"/>
      <c r="G132" s="186"/>
      <c r="H132" s="186"/>
      <c r="I132" s="185"/>
      <c r="J132" s="185"/>
      <c r="K132" s="186"/>
      <c r="L132" s="186"/>
      <c r="M132" s="186"/>
      <c r="N132" s="187"/>
    </row>
    <row r="133" spans="1:14">
      <c r="A133" s="207"/>
      <c r="B133" s="605"/>
      <c r="C133" s="606"/>
      <c r="D133" s="607"/>
      <c r="E133" s="607"/>
      <c r="F133" s="607"/>
      <c r="G133" s="607"/>
      <c r="H133" s="607"/>
      <c r="I133" s="606"/>
      <c r="J133" s="606"/>
      <c r="K133" s="607"/>
      <c r="L133" s="607"/>
      <c r="M133" s="607"/>
      <c r="N133" s="608"/>
    </row>
    <row r="134" spans="1:14">
      <c r="A134" s="191"/>
      <c r="B134" s="183"/>
      <c r="C134" s="185"/>
      <c r="D134" s="186"/>
      <c r="E134" s="186"/>
      <c r="F134" s="186"/>
      <c r="G134" s="186"/>
      <c r="H134" s="186"/>
      <c r="I134" s="185"/>
      <c r="J134" s="185"/>
      <c r="K134" s="186"/>
      <c r="L134" s="186"/>
      <c r="M134" s="186"/>
      <c r="N134" s="187"/>
    </row>
    <row r="135" spans="1:14">
      <c r="A135" s="192"/>
      <c r="B135" s="605"/>
      <c r="C135" s="606"/>
      <c r="D135" s="607"/>
      <c r="E135" s="607"/>
      <c r="F135" s="607"/>
      <c r="G135" s="607"/>
      <c r="H135" s="607"/>
      <c r="I135" s="606"/>
      <c r="J135" s="606"/>
      <c r="K135" s="607"/>
      <c r="L135" s="607"/>
      <c r="M135" s="607"/>
      <c r="N135" s="608"/>
    </row>
    <row r="136" spans="1:14">
      <c r="A136" s="192"/>
      <c r="B136" s="183"/>
      <c r="C136" s="185"/>
      <c r="D136" s="186"/>
      <c r="E136" s="186"/>
      <c r="F136" s="186"/>
      <c r="G136" s="186"/>
      <c r="H136" s="186"/>
      <c r="I136" s="185"/>
      <c r="J136" s="185"/>
      <c r="K136" s="186"/>
      <c r="L136" s="186"/>
      <c r="M136" s="186"/>
      <c r="N136" s="187"/>
    </row>
    <row r="137" spans="1:14">
      <c r="A137" s="192"/>
      <c r="B137" s="605"/>
      <c r="C137" s="606"/>
      <c r="D137" s="607"/>
      <c r="E137" s="607"/>
      <c r="F137" s="607"/>
      <c r="G137" s="607"/>
      <c r="H137" s="607"/>
      <c r="I137" s="606"/>
      <c r="J137" s="606"/>
      <c r="K137" s="607"/>
      <c r="L137" s="607"/>
      <c r="M137" s="607"/>
      <c r="N137" s="608"/>
    </row>
    <row r="138" spans="1:14">
      <c r="A138" s="192"/>
      <c r="B138" s="183"/>
      <c r="C138" s="185"/>
      <c r="D138" s="186"/>
      <c r="E138" s="186"/>
      <c r="F138" s="186"/>
      <c r="G138" s="186"/>
      <c r="H138" s="186"/>
      <c r="I138" s="185"/>
      <c r="J138" s="185"/>
      <c r="K138" s="186"/>
      <c r="L138" s="186"/>
      <c r="M138" s="186"/>
      <c r="N138" s="187"/>
    </row>
    <row r="139" spans="1:14">
      <c r="A139" s="192"/>
      <c r="B139" s="605"/>
      <c r="C139" s="606"/>
      <c r="D139" s="607"/>
      <c r="E139" s="607"/>
      <c r="F139" s="607"/>
      <c r="G139" s="607"/>
      <c r="H139" s="607"/>
      <c r="I139" s="606"/>
      <c r="J139" s="606"/>
      <c r="K139" s="607"/>
      <c r="L139" s="607"/>
      <c r="M139" s="607"/>
      <c r="N139" s="608"/>
    </row>
    <row r="140" spans="1:14">
      <c r="A140" s="192"/>
      <c r="B140" s="183"/>
      <c r="C140" s="185"/>
      <c r="D140" s="186"/>
      <c r="E140" s="186"/>
      <c r="F140" s="186"/>
      <c r="G140" s="186"/>
      <c r="H140" s="186"/>
      <c r="I140" s="185"/>
      <c r="J140" s="185"/>
      <c r="K140" s="186"/>
      <c r="L140" s="186"/>
      <c r="M140" s="186"/>
      <c r="N140" s="187"/>
    </row>
    <row r="141" spans="1:14">
      <c r="A141" s="192"/>
      <c r="B141" s="605"/>
      <c r="C141" s="606"/>
      <c r="D141" s="607"/>
      <c r="E141" s="607"/>
      <c r="F141" s="607"/>
      <c r="G141" s="607"/>
      <c r="H141" s="607"/>
      <c r="I141" s="606"/>
      <c r="J141" s="606"/>
      <c r="K141" s="607"/>
      <c r="L141" s="607"/>
      <c r="M141" s="607"/>
      <c r="N141" s="608"/>
    </row>
    <row r="142" spans="1:14">
      <c r="A142" s="192"/>
      <c r="B142" s="183"/>
      <c r="C142" s="185"/>
      <c r="D142" s="186"/>
      <c r="E142" s="186"/>
      <c r="F142" s="186"/>
      <c r="G142" s="186"/>
      <c r="H142" s="186"/>
      <c r="I142" s="185"/>
      <c r="J142" s="185"/>
      <c r="K142" s="186"/>
      <c r="L142" s="186"/>
      <c r="M142" s="186"/>
      <c r="N142" s="187"/>
    </row>
    <row r="143" spans="1:14">
      <c r="A143" s="192"/>
      <c r="B143" s="605"/>
      <c r="C143" s="606"/>
      <c r="D143" s="607"/>
      <c r="E143" s="607"/>
      <c r="F143" s="607"/>
      <c r="G143" s="607"/>
      <c r="H143" s="607"/>
      <c r="I143" s="606"/>
      <c r="J143" s="606"/>
      <c r="K143" s="607"/>
      <c r="L143" s="607"/>
      <c r="M143" s="607"/>
      <c r="N143" s="608"/>
    </row>
    <row r="144" spans="1:14">
      <c r="A144" s="192"/>
      <c r="B144" s="183"/>
      <c r="C144" s="185"/>
      <c r="D144" s="186"/>
      <c r="E144" s="186"/>
      <c r="F144" s="186"/>
      <c r="G144" s="186"/>
      <c r="H144" s="186"/>
      <c r="I144" s="185"/>
      <c r="J144" s="185"/>
      <c r="K144" s="186"/>
      <c r="L144" s="186"/>
      <c r="M144" s="186"/>
      <c r="N144" s="187"/>
    </row>
    <row r="145" spans="1:14">
      <c r="A145" s="192"/>
      <c r="B145" s="605"/>
      <c r="C145" s="606"/>
      <c r="D145" s="607"/>
      <c r="E145" s="607"/>
      <c r="F145" s="607"/>
      <c r="G145" s="607"/>
      <c r="H145" s="607"/>
      <c r="I145" s="606"/>
      <c r="J145" s="606"/>
      <c r="K145" s="607"/>
      <c r="L145" s="607"/>
      <c r="M145" s="607"/>
      <c r="N145" s="608"/>
    </row>
    <row r="146" spans="1:14">
      <c r="A146" s="192"/>
      <c r="B146" s="183"/>
      <c r="C146" s="185"/>
      <c r="D146" s="186"/>
      <c r="E146" s="186"/>
      <c r="F146" s="186"/>
      <c r="G146" s="186"/>
      <c r="H146" s="186"/>
      <c r="I146" s="185"/>
      <c r="J146" s="185"/>
      <c r="K146" s="186"/>
      <c r="L146" s="186"/>
      <c r="M146" s="186"/>
      <c r="N146" s="187"/>
    </row>
    <row r="147" spans="1:14">
      <c r="A147" s="192"/>
      <c r="B147" s="605"/>
      <c r="C147" s="606"/>
      <c r="D147" s="607"/>
      <c r="E147" s="607"/>
      <c r="F147" s="607"/>
      <c r="G147" s="607"/>
      <c r="H147" s="607"/>
      <c r="I147" s="606"/>
      <c r="J147" s="606"/>
      <c r="K147" s="607"/>
      <c r="L147" s="607"/>
      <c r="M147" s="607"/>
      <c r="N147" s="608"/>
    </row>
    <row r="148" spans="1:14">
      <c r="A148" s="192"/>
      <c r="B148" s="183"/>
      <c r="C148" s="185"/>
      <c r="D148" s="186"/>
      <c r="E148" s="186"/>
      <c r="F148" s="186"/>
      <c r="G148" s="186"/>
      <c r="H148" s="186"/>
      <c r="I148" s="185"/>
      <c r="J148" s="185"/>
      <c r="K148" s="186"/>
      <c r="L148" s="186"/>
      <c r="M148" s="186"/>
      <c r="N148" s="187"/>
    </row>
    <row r="149" spans="1:14">
      <c r="A149" s="192"/>
      <c r="B149" s="605"/>
      <c r="C149" s="606"/>
      <c r="D149" s="607"/>
      <c r="E149" s="607"/>
      <c r="F149" s="607"/>
      <c r="G149" s="607"/>
      <c r="H149" s="607"/>
      <c r="I149" s="606"/>
      <c r="J149" s="606"/>
      <c r="K149" s="607"/>
      <c r="L149" s="607"/>
      <c r="M149" s="607"/>
      <c r="N149" s="608"/>
    </row>
    <row r="150" spans="1:14">
      <c r="A150" s="192"/>
      <c r="B150" s="183"/>
      <c r="C150" s="185"/>
      <c r="D150" s="186"/>
      <c r="E150" s="186"/>
      <c r="F150" s="186"/>
      <c r="G150" s="186"/>
      <c r="H150" s="186"/>
      <c r="I150" s="185"/>
      <c r="J150" s="185"/>
      <c r="K150" s="186"/>
      <c r="L150" s="186"/>
      <c r="M150" s="186"/>
      <c r="N150" s="187"/>
    </row>
    <row r="151" spans="1:14">
      <c r="A151" s="192"/>
      <c r="B151" s="605"/>
      <c r="C151" s="606"/>
      <c r="D151" s="607"/>
      <c r="E151" s="607"/>
      <c r="F151" s="607"/>
      <c r="G151" s="607"/>
      <c r="H151" s="607"/>
      <c r="I151" s="606"/>
      <c r="J151" s="606"/>
      <c r="K151" s="607"/>
      <c r="L151" s="607"/>
      <c r="M151" s="607"/>
      <c r="N151" s="608"/>
    </row>
    <row r="152" spans="1:14">
      <c r="A152" s="192"/>
      <c r="B152" s="183"/>
      <c r="C152" s="185"/>
      <c r="D152" s="186"/>
      <c r="E152" s="186"/>
      <c r="F152" s="186"/>
      <c r="G152" s="186"/>
      <c r="H152" s="186"/>
      <c r="I152" s="185"/>
      <c r="J152" s="185"/>
      <c r="K152" s="186"/>
      <c r="L152" s="186"/>
      <c r="M152" s="186"/>
      <c r="N152" s="187"/>
    </row>
    <row r="153" spans="1:14">
      <c r="A153" s="192"/>
      <c r="B153" s="605"/>
      <c r="C153" s="606"/>
      <c r="D153" s="607"/>
      <c r="E153" s="607"/>
      <c r="F153" s="607"/>
      <c r="G153" s="607"/>
      <c r="H153" s="607"/>
      <c r="I153" s="606"/>
      <c r="J153" s="606"/>
      <c r="K153" s="607"/>
      <c r="L153" s="607"/>
      <c r="M153" s="607"/>
      <c r="N153" s="608"/>
    </row>
    <row r="154" spans="1:14">
      <c r="A154" s="192"/>
      <c r="B154" s="183"/>
      <c r="C154" s="185"/>
      <c r="D154" s="186"/>
      <c r="E154" s="186"/>
      <c r="F154" s="186"/>
      <c r="G154" s="186"/>
      <c r="H154" s="186"/>
      <c r="I154" s="185"/>
      <c r="J154" s="185"/>
      <c r="K154" s="186"/>
      <c r="L154" s="186"/>
      <c r="M154" s="186"/>
      <c r="N154" s="187"/>
    </row>
    <row r="155" spans="1:14">
      <c r="A155" s="192"/>
      <c r="B155" s="605"/>
      <c r="C155" s="606"/>
      <c r="D155" s="607"/>
      <c r="E155" s="607"/>
      <c r="F155" s="607"/>
      <c r="G155" s="607"/>
      <c r="H155" s="607"/>
      <c r="I155" s="606"/>
      <c r="J155" s="606"/>
      <c r="K155" s="607"/>
      <c r="L155" s="607"/>
      <c r="M155" s="607"/>
      <c r="N155" s="608"/>
    </row>
    <row r="156" spans="1:14">
      <c r="A156" s="192"/>
      <c r="B156" s="183"/>
      <c r="C156" s="185"/>
      <c r="D156" s="186"/>
      <c r="E156" s="186"/>
      <c r="F156" s="186"/>
      <c r="G156" s="186"/>
      <c r="H156" s="186"/>
      <c r="I156" s="185"/>
      <c r="J156" s="185"/>
      <c r="K156" s="186"/>
      <c r="L156" s="186"/>
      <c r="M156" s="186"/>
      <c r="N156" s="187"/>
    </row>
    <row r="157" spans="1:14">
      <c r="A157" s="192"/>
      <c r="B157" s="605"/>
      <c r="C157" s="606"/>
      <c r="D157" s="607"/>
      <c r="E157" s="607"/>
      <c r="F157" s="607"/>
      <c r="G157" s="607"/>
      <c r="H157" s="607"/>
      <c r="I157" s="606"/>
      <c r="J157" s="606"/>
      <c r="K157" s="607"/>
      <c r="L157" s="607"/>
      <c r="M157" s="607"/>
      <c r="N157" s="608"/>
    </row>
    <row r="158" spans="1:14">
      <c r="A158" s="192"/>
      <c r="B158" s="183"/>
      <c r="C158" s="185"/>
      <c r="D158" s="186"/>
      <c r="E158" s="186"/>
      <c r="F158" s="186"/>
      <c r="G158" s="186"/>
      <c r="H158" s="186"/>
      <c r="I158" s="185"/>
      <c r="J158" s="185"/>
      <c r="K158" s="186"/>
      <c r="L158" s="186"/>
      <c r="M158" s="186"/>
      <c r="N158" s="187"/>
    </row>
    <row r="159" spans="1:14">
      <c r="A159" s="192"/>
      <c r="B159" s="605"/>
      <c r="C159" s="606"/>
      <c r="D159" s="607"/>
      <c r="E159" s="607"/>
      <c r="F159" s="607"/>
      <c r="G159" s="607"/>
      <c r="H159" s="607"/>
      <c r="I159" s="606"/>
      <c r="J159" s="606"/>
      <c r="K159" s="607"/>
      <c r="L159" s="607"/>
      <c r="M159" s="607"/>
      <c r="N159" s="608"/>
    </row>
    <row r="160" spans="1:14">
      <c r="A160" s="192"/>
      <c r="B160" s="183"/>
      <c r="C160" s="185"/>
      <c r="D160" s="186"/>
      <c r="E160" s="186"/>
      <c r="F160" s="186"/>
      <c r="G160" s="186"/>
      <c r="H160" s="186"/>
      <c r="I160" s="185"/>
      <c r="J160" s="185"/>
      <c r="K160" s="186"/>
      <c r="L160" s="186"/>
      <c r="M160" s="186"/>
      <c r="N160" s="187"/>
    </row>
    <row r="161" spans="1:14">
      <c r="A161" s="192"/>
      <c r="B161" s="605"/>
      <c r="C161" s="606"/>
      <c r="D161" s="607"/>
      <c r="E161" s="607"/>
      <c r="F161" s="607"/>
      <c r="G161" s="607"/>
      <c r="H161" s="607"/>
      <c r="I161" s="606"/>
      <c r="J161" s="606"/>
      <c r="K161" s="607"/>
      <c r="L161" s="607"/>
      <c r="M161" s="607"/>
      <c r="N161" s="608"/>
    </row>
    <row r="162" spans="1:14">
      <c r="A162" s="192"/>
      <c r="B162" s="183"/>
      <c r="C162" s="185"/>
      <c r="D162" s="186"/>
      <c r="E162" s="186"/>
      <c r="F162" s="186"/>
      <c r="G162" s="186"/>
      <c r="H162" s="186"/>
      <c r="I162" s="185"/>
      <c r="J162" s="185"/>
      <c r="K162" s="186"/>
      <c r="L162" s="186"/>
      <c r="M162" s="186"/>
      <c r="N162" s="187"/>
    </row>
    <row r="163" spans="1:14">
      <c r="A163" s="192"/>
      <c r="B163" s="605"/>
      <c r="C163" s="606"/>
      <c r="D163" s="607"/>
      <c r="E163" s="607"/>
      <c r="F163" s="607"/>
      <c r="G163" s="607"/>
      <c r="H163" s="607"/>
      <c r="I163" s="606"/>
      <c r="J163" s="606"/>
      <c r="K163" s="607"/>
      <c r="L163" s="607"/>
      <c r="M163" s="607"/>
      <c r="N163" s="608"/>
    </row>
    <row r="164" spans="1:14">
      <c r="A164" s="192"/>
      <c r="B164" s="183"/>
      <c r="C164" s="185"/>
      <c r="D164" s="186"/>
      <c r="E164" s="186"/>
      <c r="F164" s="186"/>
      <c r="G164" s="186"/>
      <c r="H164" s="186"/>
      <c r="I164" s="185"/>
      <c r="J164" s="185"/>
      <c r="K164" s="186"/>
      <c r="L164" s="186"/>
      <c r="M164" s="186"/>
      <c r="N164" s="187"/>
    </row>
    <row r="165" spans="1:14">
      <c r="A165" s="207"/>
      <c r="B165" s="605"/>
      <c r="C165" s="606"/>
      <c r="D165" s="607"/>
      <c r="E165" s="607"/>
      <c r="F165" s="607"/>
      <c r="G165" s="607"/>
      <c r="H165" s="607"/>
      <c r="I165" s="606"/>
      <c r="J165" s="606"/>
      <c r="K165" s="607"/>
      <c r="L165" s="607"/>
      <c r="M165" s="607"/>
      <c r="N165" s="608"/>
    </row>
    <row r="166" spans="1:14">
      <c r="A166" s="191"/>
      <c r="B166" s="183"/>
      <c r="C166" s="185"/>
      <c r="D166" s="186"/>
      <c r="E166" s="186"/>
      <c r="F166" s="186"/>
      <c r="G166" s="186"/>
      <c r="H166" s="186"/>
      <c r="I166" s="185"/>
      <c r="J166" s="185"/>
      <c r="K166" s="186"/>
      <c r="L166" s="186"/>
      <c r="M166" s="186"/>
      <c r="N166" s="187"/>
    </row>
    <row r="167" spans="1:14">
      <c r="A167" s="192"/>
      <c r="B167" s="605"/>
      <c r="C167" s="606"/>
      <c r="D167" s="607"/>
      <c r="E167" s="607"/>
      <c r="F167" s="607"/>
      <c r="G167" s="607"/>
      <c r="H167" s="607"/>
      <c r="I167" s="606"/>
      <c r="J167" s="606"/>
      <c r="K167" s="607"/>
      <c r="L167" s="607"/>
      <c r="M167" s="607"/>
      <c r="N167" s="608"/>
    </row>
    <row r="168" spans="1:14">
      <c r="A168" s="192"/>
      <c r="B168" s="183"/>
      <c r="C168" s="185"/>
      <c r="D168" s="186"/>
      <c r="E168" s="186"/>
      <c r="F168" s="186"/>
      <c r="G168" s="186"/>
      <c r="H168" s="186"/>
      <c r="I168" s="185"/>
      <c r="J168" s="185"/>
      <c r="K168" s="186"/>
      <c r="L168" s="186"/>
      <c r="M168" s="186"/>
      <c r="N168" s="187"/>
    </row>
    <row r="169" spans="1:14">
      <c r="A169" s="192"/>
      <c r="B169" s="605"/>
      <c r="C169" s="606"/>
      <c r="D169" s="607"/>
      <c r="E169" s="607"/>
      <c r="F169" s="607"/>
      <c r="G169" s="607"/>
      <c r="H169" s="607"/>
      <c r="I169" s="606"/>
      <c r="J169" s="606"/>
      <c r="K169" s="607"/>
      <c r="L169" s="607"/>
      <c r="M169" s="607"/>
      <c r="N169" s="608"/>
    </row>
    <row r="170" spans="1:14">
      <c r="A170" s="192"/>
      <c r="B170" s="183"/>
      <c r="C170" s="185"/>
      <c r="D170" s="186"/>
      <c r="E170" s="186"/>
      <c r="F170" s="186"/>
      <c r="G170" s="186"/>
      <c r="H170" s="186"/>
      <c r="I170" s="185"/>
      <c r="J170" s="185"/>
      <c r="K170" s="186"/>
      <c r="L170" s="186"/>
      <c r="M170" s="186"/>
      <c r="N170" s="187"/>
    </row>
    <row r="171" spans="1:14">
      <c r="A171" s="192"/>
      <c r="B171" s="605"/>
      <c r="C171" s="606"/>
      <c r="D171" s="607"/>
      <c r="E171" s="607"/>
      <c r="F171" s="607"/>
      <c r="G171" s="607"/>
      <c r="H171" s="607"/>
      <c r="I171" s="606"/>
      <c r="J171" s="606"/>
      <c r="K171" s="607"/>
      <c r="L171" s="607"/>
      <c r="M171" s="607"/>
      <c r="N171" s="608"/>
    </row>
    <row r="172" spans="1:14">
      <c r="A172" s="192"/>
      <c r="B172" s="183"/>
      <c r="C172" s="185"/>
      <c r="D172" s="186"/>
      <c r="E172" s="186"/>
      <c r="F172" s="186"/>
      <c r="G172" s="186"/>
      <c r="H172" s="186"/>
      <c r="I172" s="185"/>
      <c r="J172" s="185"/>
      <c r="K172" s="186"/>
      <c r="L172" s="186"/>
      <c r="M172" s="186"/>
      <c r="N172" s="187"/>
    </row>
    <row r="173" spans="1:14">
      <c r="A173" s="192"/>
      <c r="B173" s="605"/>
      <c r="C173" s="606"/>
      <c r="D173" s="607"/>
      <c r="E173" s="607"/>
      <c r="F173" s="607"/>
      <c r="G173" s="607"/>
      <c r="H173" s="607"/>
      <c r="I173" s="606"/>
      <c r="J173" s="606"/>
      <c r="K173" s="607"/>
      <c r="L173" s="607"/>
      <c r="M173" s="607"/>
      <c r="N173" s="608"/>
    </row>
    <row r="174" spans="1:14">
      <c r="A174" s="192"/>
      <c r="B174" s="183"/>
      <c r="C174" s="185"/>
      <c r="D174" s="186"/>
      <c r="E174" s="186"/>
      <c r="F174" s="186"/>
      <c r="G174" s="186"/>
      <c r="H174" s="186"/>
      <c r="I174" s="185"/>
      <c r="J174" s="185"/>
      <c r="K174" s="186"/>
      <c r="L174" s="186"/>
      <c r="M174" s="186"/>
      <c r="N174" s="187"/>
    </row>
    <row r="175" spans="1:14">
      <c r="A175" s="192"/>
      <c r="B175" s="605"/>
      <c r="C175" s="606"/>
      <c r="D175" s="607"/>
      <c r="E175" s="607"/>
      <c r="F175" s="607"/>
      <c r="G175" s="607"/>
      <c r="H175" s="607"/>
      <c r="I175" s="606"/>
      <c r="J175" s="606"/>
      <c r="K175" s="607"/>
      <c r="L175" s="607"/>
      <c r="M175" s="607"/>
      <c r="N175" s="608"/>
    </row>
    <row r="176" spans="1:14">
      <c r="A176" s="192"/>
      <c r="B176" s="183"/>
      <c r="C176" s="185"/>
      <c r="D176" s="186"/>
      <c r="E176" s="186"/>
      <c r="F176" s="186"/>
      <c r="G176" s="186"/>
      <c r="H176" s="186"/>
      <c r="I176" s="185"/>
      <c r="J176" s="185"/>
      <c r="K176" s="186"/>
      <c r="L176" s="186"/>
      <c r="M176" s="186"/>
      <c r="N176" s="187"/>
    </row>
    <row r="177" spans="1:14">
      <c r="A177" s="192"/>
      <c r="B177" s="605"/>
      <c r="C177" s="606"/>
      <c r="D177" s="607"/>
      <c r="E177" s="607"/>
      <c r="F177" s="607"/>
      <c r="G177" s="607"/>
      <c r="H177" s="607"/>
      <c r="I177" s="606"/>
      <c r="J177" s="606"/>
      <c r="K177" s="607"/>
      <c r="L177" s="607"/>
      <c r="M177" s="607"/>
      <c r="N177" s="608"/>
    </row>
    <row r="178" spans="1:14">
      <c r="A178" s="192"/>
      <c r="B178" s="183"/>
      <c r="C178" s="185"/>
      <c r="D178" s="186"/>
      <c r="E178" s="186"/>
      <c r="F178" s="186"/>
      <c r="G178" s="186"/>
      <c r="H178" s="186"/>
      <c r="I178" s="185"/>
      <c r="J178" s="185"/>
      <c r="K178" s="186"/>
      <c r="L178" s="186"/>
      <c r="M178" s="186"/>
      <c r="N178" s="187"/>
    </row>
    <row r="179" spans="1:14">
      <c r="A179" s="192"/>
      <c r="B179" s="605"/>
      <c r="C179" s="606"/>
      <c r="D179" s="607"/>
      <c r="E179" s="607"/>
      <c r="F179" s="607"/>
      <c r="G179" s="607"/>
      <c r="H179" s="607"/>
      <c r="I179" s="606"/>
      <c r="J179" s="606"/>
      <c r="K179" s="607"/>
      <c r="L179" s="607"/>
      <c r="M179" s="607"/>
      <c r="N179" s="608"/>
    </row>
    <row r="180" spans="1:14">
      <c r="A180" s="192"/>
      <c r="B180" s="183"/>
      <c r="C180" s="185"/>
      <c r="D180" s="186"/>
      <c r="E180" s="186"/>
      <c r="F180" s="186"/>
      <c r="G180" s="186"/>
      <c r="H180" s="186"/>
      <c r="I180" s="185"/>
      <c r="J180" s="185"/>
      <c r="K180" s="186"/>
      <c r="L180" s="186"/>
      <c r="M180" s="186"/>
      <c r="N180" s="187"/>
    </row>
    <row r="181" spans="1:14">
      <c r="A181" s="192"/>
      <c r="B181" s="605"/>
      <c r="C181" s="606"/>
      <c r="D181" s="607"/>
      <c r="E181" s="607"/>
      <c r="F181" s="607"/>
      <c r="G181" s="607"/>
      <c r="H181" s="607"/>
      <c r="I181" s="606"/>
      <c r="J181" s="606"/>
      <c r="K181" s="607"/>
      <c r="L181" s="607"/>
      <c r="M181" s="607"/>
      <c r="N181" s="608"/>
    </row>
    <row r="182" spans="1:14">
      <c r="A182" s="192"/>
      <c r="B182" s="183"/>
      <c r="C182" s="185"/>
      <c r="D182" s="186"/>
      <c r="E182" s="186"/>
      <c r="F182" s="186"/>
      <c r="G182" s="186"/>
      <c r="H182" s="186"/>
      <c r="I182" s="185"/>
      <c r="J182" s="185"/>
      <c r="K182" s="186"/>
      <c r="L182" s="186"/>
      <c r="M182" s="186"/>
      <c r="N182" s="187"/>
    </row>
    <row r="183" spans="1:14">
      <c r="A183" s="192"/>
      <c r="B183" s="605"/>
      <c r="C183" s="606"/>
      <c r="D183" s="607"/>
      <c r="E183" s="607"/>
      <c r="F183" s="607"/>
      <c r="G183" s="607"/>
      <c r="H183" s="607"/>
      <c r="I183" s="606"/>
      <c r="J183" s="606"/>
      <c r="K183" s="607"/>
      <c r="L183" s="607"/>
      <c r="M183" s="607"/>
      <c r="N183" s="608"/>
    </row>
    <row r="184" spans="1:14">
      <c r="A184" s="192"/>
      <c r="B184" s="183"/>
      <c r="C184" s="185"/>
      <c r="D184" s="186"/>
      <c r="E184" s="186"/>
      <c r="F184" s="186"/>
      <c r="G184" s="186"/>
      <c r="H184" s="186"/>
      <c r="I184" s="185"/>
      <c r="J184" s="185"/>
      <c r="K184" s="186"/>
      <c r="L184" s="186"/>
      <c r="M184" s="186"/>
      <c r="N184" s="187"/>
    </row>
    <row r="185" spans="1:14">
      <c r="A185" s="192"/>
      <c r="B185" s="605"/>
      <c r="C185" s="606"/>
      <c r="D185" s="607"/>
      <c r="E185" s="607"/>
      <c r="F185" s="607"/>
      <c r="G185" s="607"/>
      <c r="H185" s="607"/>
      <c r="I185" s="606"/>
      <c r="J185" s="606"/>
      <c r="K185" s="607"/>
      <c r="L185" s="607"/>
      <c r="M185" s="607"/>
      <c r="N185" s="608"/>
    </row>
    <row r="186" spans="1:14">
      <c r="A186" s="192"/>
      <c r="B186" s="183"/>
      <c r="C186" s="185"/>
      <c r="D186" s="186"/>
      <c r="E186" s="186"/>
      <c r="F186" s="186"/>
      <c r="G186" s="186"/>
      <c r="H186" s="186"/>
      <c r="I186" s="185"/>
      <c r="J186" s="185"/>
      <c r="K186" s="186"/>
      <c r="L186" s="186"/>
      <c r="M186" s="186"/>
      <c r="N186" s="187"/>
    </row>
    <row r="187" spans="1:14">
      <c r="A187" s="192"/>
      <c r="B187" s="605"/>
      <c r="C187" s="606"/>
      <c r="D187" s="607"/>
      <c r="E187" s="607"/>
      <c r="F187" s="607"/>
      <c r="G187" s="607"/>
      <c r="H187" s="607"/>
      <c r="I187" s="606"/>
      <c r="J187" s="606"/>
      <c r="K187" s="607"/>
      <c r="L187" s="607"/>
      <c r="M187" s="607"/>
      <c r="N187" s="608"/>
    </row>
    <row r="188" spans="1:14">
      <c r="A188" s="192"/>
      <c r="B188" s="183"/>
      <c r="C188" s="185"/>
      <c r="D188" s="186"/>
      <c r="E188" s="186"/>
      <c r="F188" s="186"/>
      <c r="G188" s="186"/>
      <c r="H188" s="186"/>
      <c r="I188" s="185"/>
      <c r="J188" s="185"/>
      <c r="K188" s="186"/>
      <c r="L188" s="186"/>
      <c r="M188" s="186"/>
      <c r="N188" s="187"/>
    </row>
    <row r="189" spans="1:14">
      <c r="A189" s="192"/>
      <c r="B189" s="605"/>
      <c r="C189" s="606"/>
      <c r="D189" s="607"/>
      <c r="E189" s="607"/>
      <c r="F189" s="607"/>
      <c r="G189" s="607"/>
      <c r="H189" s="607"/>
      <c r="I189" s="606"/>
      <c r="J189" s="606"/>
      <c r="K189" s="607"/>
      <c r="L189" s="607"/>
      <c r="M189" s="607"/>
      <c r="N189" s="608"/>
    </row>
    <row r="190" spans="1:14">
      <c r="A190" s="192"/>
      <c r="B190" s="183"/>
      <c r="C190" s="185"/>
      <c r="D190" s="186"/>
      <c r="E190" s="186"/>
      <c r="F190" s="186"/>
      <c r="G190" s="186"/>
      <c r="H190" s="186"/>
      <c r="I190" s="185"/>
      <c r="J190" s="185"/>
      <c r="K190" s="186"/>
      <c r="L190" s="186"/>
      <c r="M190" s="186"/>
      <c r="N190" s="187"/>
    </row>
    <row r="191" spans="1:14">
      <c r="A191" s="192"/>
      <c r="B191" s="605"/>
      <c r="C191" s="606"/>
      <c r="D191" s="607"/>
      <c r="E191" s="607"/>
      <c r="F191" s="607"/>
      <c r="G191" s="607"/>
      <c r="H191" s="607"/>
      <c r="I191" s="606"/>
      <c r="J191" s="606"/>
      <c r="K191" s="607"/>
      <c r="L191" s="607"/>
      <c r="M191" s="607"/>
      <c r="N191" s="608"/>
    </row>
    <row r="192" spans="1:14">
      <c r="A192" s="192"/>
      <c r="B192" s="183"/>
      <c r="C192" s="185"/>
      <c r="D192" s="186"/>
      <c r="E192" s="186"/>
      <c r="F192" s="186"/>
      <c r="G192" s="186"/>
      <c r="H192" s="186"/>
      <c r="I192" s="185"/>
      <c r="J192" s="185"/>
      <c r="K192" s="186"/>
      <c r="L192" s="186"/>
      <c r="M192" s="186"/>
      <c r="N192" s="187"/>
    </row>
    <row r="193" spans="1:14">
      <c r="A193" s="192"/>
      <c r="B193" s="605"/>
      <c r="C193" s="606"/>
      <c r="D193" s="607"/>
      <c r="E193" s="607"/>
      <c r="F193" s="607"/>
      <c r="G193" s="607"/>
      <c r="H193" s="607"/>
      <c r="I193" s="606"/>
      <c r="J193" s="606"/>
      <c r="K193" s="607"/>
      <c r="L193" s="607"/>
      <c r="M193" s="607"/>
      <c r="N193" s="608"/>
    </row>
    <row r="194" spans="1:14">
      <c r="A194" s="192"/>
      <c r="B194" s="183"/>
      <c r="C194" s="185"/>
      <c r="D194" s="186"/>
      <c r="E194" s="186"/>
      <c r="F194" s="186"/>
      <c r="G194" s="186"/>
      <c r="H194" s="186"/>
      <c r="I194" s="185"/>
      <c r="J194" s="185"/>
      <c r="K194" s="186"/>
      <c r="L194" s="186"/>
      <c r="M194" s="186"/>
      <c r="N194" s="187"/>
    </row>
    <row r="195" spans="1:14">
      <c r="A195" s="192"/>
      <c r="B195" s="605"/>
      <c r="C195" s="606"/>
      <c r="D195" s="607"/>
      <c r="E195" s="607"/>
      <c r="F195" s="607"/>
      <c r="G195" s="607"/>
      <c r="H195" s="607"/>
      <c r="I195" s="606"/>
      <c r="J195" s="606"/>
      <c r="K195" s="607"/>
      <c r="L195" s="607"/>
      <c r="M195" s="607"/>
      <c r="N195" s="608"/>
    </row>
    <row r="196" spans="1:14">
      <c r="A196" s="192"/>
      <c r="B196" s="183"/>
      <c r="C196" s="185"/>
      <c r="D196" s="186"/>
      <c r="E196" s="186"/>
      <c r="F196" s="186"/>
      <c r="G196" s="186"/>
      <c r="H196" s="186"/>
      <c r="I196" s="185"/>
      <c r="J196" s="185"/>
      <c r="K196" s="186"/>
      <c r="L196" s="186"/>
      <c r="M196" s="186"/>
      <c r="N196" s="187"/>
    </row>
    <row r="197" spans="1:14">
      <c r="A197" s="207"/>
      <c r="B197" s="605"/>
      <c r="C197" s="606"/>
      <c r="D197" s="607"/>
      <c r="E197" s="607"/>
      <c r="F197" s="607"/>
      <c r="G197" s="607"/>
      <c r="H197" s="607"/>
      <c r="I197" s="606"/>
      <c r="J197" s="606"/>
      <c r="K197" s="607"/>
      <c r="L197" s="607"/>
      <c r="M197" s="607"/>
      <c r="N197" s="608"/>
    </row>
    <row r="198" spans="1:14">
      <c r="A198" s="191"/>
      <c r="B198" s="183"/>
      <c r="C198" s="185"/>
      <c r="D198" s="186"/>
      <c r="E198" s="186"/>
      <c r="F198" s="186"/>
      <c r="G198" s="186"/>
      <c r="H198" s="186"/>
      <c r="I198" s="185"/>
      <c r="J198" s="185"/>
      <c r="K198" s="186"/>
      <c r="L198" s="186"/>
      <c r="M198" s="186"/>
      <c r="N198" s="187"/>
    </row>
    <row r="199" spans="1:14">
      <c r="A199" s="192"/>
      <c r="B199" s="605"/>
      <c r="C199" s="606"/>
      <c r="D199" s="607"/>
      <c r="E199" s="607"/>
      <c r="F199" s="607"/>
      <c r="G199" s="607"/>
      <c r="H199" s="607"/>
      <c r="I199" s="606"/>
      <c r="J199" s="606"/>
      <c r="K199" s="607"/>
      <c r="L199" s="607"/>
      <c r="M199" s="607"/>
      <c r="N199" s="608"/>
    </row>
    <row r="200" spans="1:14">
      <c r="A200" s="192"/>
      <c r="B200" s="183"/>
      <c r="C200" s="185"/>
      <c r="D200" s="186"/>
      <c r="E200" s="186"/>
      <c r="F200" s="186"/>
      <c r="G200" s="186"/>
      <c r="H200" s="186"/>
      <c r="I200" s="185"/>
      <c r="J200" s="185"/>
      <c r="K200" s="186"/>
      <c r="L200" s="186"/>
      <c r="M200" s="186"/>
      <c r="N200" s="187"/>
    </row>
    <row r="201" spans="1:14">
      <c r="A201" s="192"/>
      <c r="B201" s="605"/>
      <c r="C201" s="606"/>
      <c r="D201" s="607"/>
      <c r="E201" s="607"/>
      <c r="F201" s="607"/>
      <c r="G201" s="607"/>
      <c r="H201" s="607"/>
      <c r="I201" s="606"/>
      <c r="J201" s="606"/>
      <c r="K201" s="607"/>
      <c r="L201" s="607"/>
      <c r="M201" s="607"/>
      <c r="N201" s="608"/>
    </row>
    <row r="202" spans="1:14">
      <c r="A202" s="192"/>
      <c r="B202" s="183"/>
      <c r="C202" s="185"/>
      <c r="D202" s="186"/>
      <c r="E202" s="186"/>
      <c r="F202" s="186"/>
      <c r="G202" s="186"/>
      <c r="H202" s="186"/>
      <c r="I202" s="185"/>
      <c r="J202" s="185"/>
      <c r="K202" s="186"/>
      <c r="L202" s="186"/>
      <c r="M202" s="186"/>
      <c r="N202" s="187"/>
    </row>
    <row r="203" spans="1:14">
      <c r="A203" s="192"/>
      <c r="B203" s="605"/>
      <c r="C203" s="606"/>
      <c r="D203" s="607"/>
      <c r="E203" s="607"/>
      <c r="F203" s="607"/>
      <c r="G203" s="607"/>
      <c r="H203" s="607"/>
      <c r="I203" s="606"/>
      <c r="J203" s="606"/>
      <c r="K203" s="607"/>
      <c r="L203" s="607"/>
      <c r="M203" s="607"/>
      <c r="N203" s="608"/>
    </row>
    <row r="204" spans="1:14">
      <c r="A204" s="192"/>
      <c r="B204" s="183"/>
      <c r="C204" s="185"/>
      <c r="D204" s="186"/>
      <c r="E204" s="186"/>
      <c r="F204" s="186"/>
      <c r="G204" s="186"/>
      <c r="H204" s="186"/>
      <c r="I204" s="185"/>
      <c r="J204" s="185"/>
      <c r="K204" s="186"/>
      <c r="L204" s="186"/>
      <c r="M204" s="186"/>
      <c r="N204" s="187"/>
    </row>
    <row r="205" spans="1:14">
      <c r="A205" s="192"/>
      <c r="B205" s="605"/>
      <c r="C205" s="606"/>
      <c r="D205" s="607"/>
      <c r="E205" s="607"/>
      <c r="F205" s="607"/>
      <c r="G205" s="607"/>
      <c r="H205" s="607"/>
      <c r="I205" s="606"/>
      <c r="J205" s="606"/>
      <c r="K205" s="607"/>
      <c r="L205" s="607"/>
      <c r="M205" s="607"/>
      <c r="N205" s="608"/>
    </row>
    <row r="206" spans="1:14">
      <c r="A206" s="192"/>
      <c r="B206" s="183"/>
      <c r="C206" s="185"/>
      <c r="D206" s="186"/>
      <c r="E206" s="186"/>
      <c r="F206" s="186"/>
      <c r="G206" s="186"/>
      <c r="H206" s="186"/>
      <c r="I206" s="185"/>
      <c r="J206" s="185"/>
      <c r="K206" s="186"/>
      <c r="L206" s="186"/>
      <c r="M206" s="186"/>
      <c r="N206" s="187"/>
    </row>
    <row r="207" spans="1:14">
      <c r="A207" s="192"/>
      <c r="B207" s="605"/>
      <c r="C207" s="606"/>
      <c r="D207" s="607"/>
      <c r="E207" s="607"/>
      <c r="F207" s="607"/>
      <c r="G207" s="607"/>
      <c r="H207" s="607"/>
      <c r="I207" s="606"/>
      <c r="J207" s="606"/>
      <c r="K207" s="607"/>
      <c r="L207" s="607"/>
      <c r="M207" s="607"/>
      <c r="N207" s="608"/>
    </row>
    <row r="208" spans="1:14">
      <c r="A208" s="192"/>
      <c r="B208" s="183"/>
      <c r="C208" s="185"/>
      <c r="D208" s="186"/>
      <c r="E208" s="186"/>
      <c r="F208" s="186"/>
      <c r="G208" s="186"/>
      <c r="H208" s="186"/>
      <c r="I208" s="185"/>
      <c r="J208" s="185"/>
      <c r="K208" s="186"/>
      <c r="L208" s="186"/>
      <c r="M208" s="186"/>
      <c r="N208" s="187"/>
    </row>
    <row r="209" spans="1:14">
      <c r="A209" s="192"/>
      <c r="B209" s="605"/>
      <c r="C209" s="606"/>
      <c r="D209" s="607"/>
      <c r="E209" s="607"/>
      <c r="F209" s="607"/>
      <c r="G209" s="607"/>
      <c r="H209" s="607"/>
      <c r="I209" s="606"/>
      <c r="J209" s="606"/>
      <c r="K209" s="607"/>
      <c r="L209" s="607"/>
      <c r="M209" s="607"/>
      <c r="N209" s="608"/>
    </row>
    <row r="210" spans="1:14">
      <c r="A210" s="192"/>
      <c r="B210" s="183"/>
      <c r="C210" s="185"/>
      <c r="D210" s="186"/>
      <c r="E210" s="186"/>
      <c r="F210" s="186"/>
      <c r="G210" s="186"/>
      <c r="H210" s="186"/>
      <c r="I210" s="185"/>
      <c r="J210" s="185"/>
      <c r="K210" s="186"/>
      <c r="L210" s="186"/>
      <c r="M210" s="186"/>
      <c r="N210" s="187"/>
    </row>
    <row r="211" spans="1:14">
      <c r="A211" s="192"/>
      <c r="B211" s="605"/>
      <c r="C211" s="606"/>
      <c r="D211" s="607"/>
      <c r="E211" s="607"/>
      <c r="F211" s="607"/>
      <c r="G211" s="607"/>
      <c r="H211" s="607"/>
      <c r="I211" s="606"/>
      <c r="J211" s="606"/>
      <c r="K211" s="607"/>
      <c r="L211" s="607"/>
      <c r="M211" s="607"/>
      <c r="N211" s="608"/>
    </row>
    <row r="212" spans="1:14">
      <c r="A212" s="192"/>
      <c r="B212" s="183"/>
      <c r="C212" s="185"/>
      <c r="D212" s="186"/>
      <c r="E212" s="186"/>
      <c r="F212" s="186"/>
      <c r="G212" s="186"/>
      <c r="H212" s="186"/>
      <c r="I212" s="185"/>
      <c r="J212" s="185"/>
      <c r="K212" s="186"/>
      <c r="L212" s="186"/>
      <c r="M212" s="186"/>
      <c r="N212" s="187"/>
    </row>
    <row r="213" spans="1:14">
      <c r="A213" s="192"/>
      <c r="B213" s="605"/>
      <c r="C213" s="606"/>
      <c r="D213" s="607"/>
      <c r="E213" s="607"/>
      <c r="F213" s="607"/>
      <c r="G213" s="607"/>
      <c r="H213" s="607"/>
      <c r="I213" s="606"/>
      <c r="J213" s="606"/>
      <c r="K213" s="607"/>
      <c r="L213" s="607"/>
      <c r="M213" s="607"/>
      <c r="N213" s="608"/>
    </row>
    <row r="214" spans="1:14">
      <c r="A214" s="192"/>
      <c r="B214" s="183"/>
      <c r="C214" s="185"/>
      <c r="D214" s="186"/>
      <c r="E214" s="186"/>
      <c r="F214" s="186"/>
      <c r="G214" s="186"/>
      <c r="H214" s="186"/>
      <c r="I214" s="185"/>
      <c r="J214" s="185"/>
      <c r="K214" s="186"/>
      <c r="L214" s="186"/>
      <c r="M214" s="186"/>
      <c r="N214" s="187"/>
    </row>
    <row r="215" spans="1:14">
      <c r="A215" s="192"/>
      <c r="B215" s="605"/>
      <c r="C215" s="606"/>
      <c r="D215" s="607"/>
      <c r="E215" s="607"/>
      <c r="F215" s="607"/>
      <c r="G215" s="607"/>
      <c r="H215" s="607"/>
      <c r="I215" s="606"/>
      <c r="J215" s="606"/>
      <c r="K215" s="607"/>
      <c r="L215" s="607"/>
      <c r="M215" s="607"/>
      <c r="N215" s="608"/>
    </row>
    <row r="216" spans="1:14">
      <c r="A216" s="192"/>
      <c r="B216" s="183"/>
      <c r="C216" s="185"/>
      <c r="D216" s="186"/>
      <c r="E216" s="186"/>
      <c r="F216" s="186"/>
      <c r="G216" s="186"/>
      <c r="H216" s="186"/>
      <c r="I216" s="185"/>
      <c r="J216" s="185"/>
      <c r="K216" s="186"/>
      <c r="L216" s="186"/>
      <c r="M216" s="186"/>
      <c r="N216" s="187"/>
    </row>
    <row r="217" spans="1:14">
      <c r="A217" s="192"/>
      <c r="B217" s="605"/>
      <c r="C217" s="606"/>
      <c r="D217" s="607"/>
      <c r="E217" s="607"/>
      <c r="F217" s="607"/>
      <c r="G217" s="607"/>
      <c r="H217" s="607"/>
      <c r="I217" s="606"/>
      <c r="J217" s="606"/>
      <c r="K217" s="607"/>
      <c r="L217" s="607"/>
      <c r="M217" s="607"/>
      <c r="N217" s="608"/>
    </row>
    <row r="218" spans="1:14">
      <c r="A218" s="192"/>
      <c r="B218" s="183"/>
      <c r="C218" s="185"/>
      <c r="D218" s="186"/>
      <c r="E218" s="186"/>
      <c r="F218" s="186"/>
      <c r="G218" s="186"/>
      <c r="H218" s="186"/>
      <c r="I218" s="185"/>
      <c r="J218" s="185"/>
      <c r="K218" s="186"/>
      <c r="L218" s="186"/>
      <c r="M218" s="186"/>
      <c r="N218" s="187"/>
    </row>
    <row r="219" spans="1:14">
      <c r="A219" s="192"/>
      <c r="B219" s="605"/>
      <c r="C219" s="606"/>
      <c r="D219" s="607"/>
      <c r="E219" s="607"/>
      <c r="F219" s="607"/>
      <c r="G219" s="607"/>
      <c r="H219" s="607"/>
      <c r="I219" s="606"/>
      <c r="J219" s="606"/>
      <c r="K219" s="607"/>
      <c r="L219" s="607"/>
      <c r="M219" s="607"/>
      <c r="N219" s="608"/>
    </row>
    <row r="220" spans="1:14">
      <c r="A220" s="192"/>
      <c r="B220" s="183"/>
      <c r="C220" s="185"/>
      <c r="D220" s="186"/>
      <c r="E220" s="186"/>
      <c r="F220" s="186"/>
      <c r="G220" s="186"/>
      <c r="H220" s="186"/>
      <c r="I220" s="185"/>
      <c r="J220" s="185"/>
      <c r="K220" s="186"/>
      <c r="L220" s="186"/>
      <c r="M220" s="186"/>
      <c r="N220" s="187"/>
    </row>
    <row r="221" spans="1:14">
      <c r="A221" s="192"/>
      <c r="B221" s="605"/>
      <c r="C221" s="606"/>
      <c r="D221" s="607"/>
      <c r="E221" s="607"/>
      <c r="F221" s="607"/>
      <c r="G221" s="607"/>
      <c r="H221" s="607"/>
      <c r="I221" s="606"/>
      <c r="J221" s="606"/>
      <c r="K221" s="607"/>
      <c r="L221" s="607"/>
      <c r="M221" s="607"/>
      <c r="N221" s="608"/>
    </row>
    <row r="222" spans="1:14">
      <c r="A222" s="192"/>
      <c r="B222" s="183"/>
      <c r="C222" s="185"/>
      <c r="D222" s="186"/>
      <c r="E222" s="186"/>
      <c r="F222" s="186"/>
      <c r="G222" s="186"/>
      <c r="H222" s="186"/>
      <c r="I222" s="185"/>
      <c r="J222" s="185"/>
      <c r="K222" s="186"/>
      <c r="L222" s="186"/>
      <c r="M222" s="186"/>
      <c r="N222" s="187"/>
    </row>
    <row r="223" spans="1:14">
      <c r="A223" s="192"/>
      <c r="B223" s="605"/>
      <c r="C223" s="606"/>
      <c r="D223" s="607"/>
      <c r="E223" s="607"/>
      <c r="F223" s="607"/>
      <c r="G223" s="607"/>
      <c r="H223" s="607"/>
      <c r="I223" s="606"/>
      <c r="J223" s="606"/>
      <c r="K223" s="607"/>
      <c r="L223" s="607"/>
      <c r="M223" s="607"/>
      <c r="N223" s="608"/>
    </row>
    <row r="224" spans="1:14">
      <c r="A224" s="192"/>
      <c r="B224" s="183"/>
      <c r="C224" s="185"/>
      <c r="D224" s="186"/>
      <c r="E224" s="186"/>
      <c r="F224" s="186"/>
      <c r="G224" s="186"/>
      <c r="H224" s="186"/>
      <c r="I224" s="185"/>
      <c r="J224" s="185"/>
      <c r="K224" s="186"/>
      <c r="L224" s="186"/>
      <c r="M224" s="186"/>
      <c r="N224" s="187"/>
    </row>
    <row r="225" spans="1:14">
      <c r="A225" s="192"/>
      <c r="B225" s="605"/>
      <c r="C225" s="606"/>
      <c r="D225" s="607"/>
      <c r="E225" s="607"/>
      <c r="F225" s="607"/>
      <c r="G225" s="607"/>
      <c r="H225" s="607"/>
      <c r="I225" s="606"/>
      <c r="J225" s="606"/>
      <c r="K225" s="607"/>
      <c r="L225" s="607"/>
      <c r="M225" s="607"/>
      <c r="N225" s="608"/>
    </row>
    <row r="226" spans="1:14">
      <c r="A226" s="192"/>
      <c r="B226" s="183"/>
      <c r="C226" s="185"/>
      <c r="D226" s="186"/>
      <c r="E226" s="186"/>
      <c r="F226" s="186"/>
      <c r="G226" s="186"/>
      <c r="H226" s="186"/>
      <c r="I226" s="185"/>
      <c r="J226" s="185"/>
      <c r="K226" s="186"/>
      <c r="L226" s="186"/>
      <c r="M226" s="186"/>
      <c r="N226" s="187"/>
    </row>
    <row r="227" spans="1:14">
      <c r="A227" s="192"/>
      <c r="B227" s="605"/>
      <c r="C227" s="606"/>
      <c r="D227" s="607"/>
      <c r="E227" s="607"/>
      <c r="F227" s="607"/>
      <c r="G227" s="607"/>
      <c r="H227" s="607"/>
      <c r="I227" s="606"/>
      <c r="J227" s="606"/>
      <c r="K227" s="607"/>
      <c r="L227" s="607"/>
      <c r="M227" s="607"/>
      <c r="N227" s="608"/>
    </row>
    <row r="228" spans="1:14">
      <c r="A228" s="192"/>
      <c r="B228" s="183"/>
      <c r="C228" s="185"/>
      <c r="D228" s="186"/>
      <c r="E228" s="186"/>
      <c r="F228" s="186"/>
      <c r="G228" s="186"/>
      <c r="H228" s="186"/>
      <c r="I228" s="185"/>
      <c r="J228" s="185"/>
      <c r="K228" s="186"/>
      <c r="L228" s="186"/>
      <c r="M228" s="186"/>
      <c r="N228" s="187"/>
    </row>
    <row r="229" spans="1:14">
      <c r="A229" s="207"/>
      <c r="B229" s="605"/>
      <c r="C229" s="606"/>
      <c r="D229" s="607"/>
      <c r="E229" s="607"/>
      <c r="F229" s="607"/>
      <c r="G229" s="607"/>
      <c r="H229" s="607"/>
      <c r="I229" s="606"/>
      <c r="J229" s="606"/>
      <c r="K229" s="607"/>
      <c r="L229" s="607"/>
      <c r="M229" s="607"/>
      <c r="N229" s="608"/>
    </row>
    <row r="230" spans="1:14">
      <c r="A230" s="191"/>
      <c r="B230" s="183"/>
      <c r="C230" s="185"/>
      <c r="D230" s="186"/>
      <c r="E230" s="186"/>
      <c r="F230" s="186"/>
      <c r="G230" s="186"/>
      <c r="H230" s="186"/>
      <c r="I230" s="185"/>
      <c r="J230" s="185"/>
      <c r="K230" s="186"/>
      <c r="L230" s="186"/>
      <c r="M230" s="186"/>
      <c r="N230" s="187"/>
    </row>
    <row r="231" spans="1:14">
      <c r="A231" s="192"/>
      <c r="B231" s="605"/>
      <c r="C231" s="606"/>
      <c r="D231" s="607"/>
      <c r="E231" s="607"/>
      <c r="F231" s="607"/>
      <c r="G231" s="607"/>
      <c r="H231" s="607"/>
      <c r="I231" s="606"/>
      <c r="J231" s="606"/>
      <c r="K231" s="607"/>
      <c r="L231" s="607"/>
      <c r="M231" s="607"/>
      <c r="N231" s="608"/>
    </row>
    <row r="232" spans="1:14">
      <c r="A232" s="192"/>
      <c r="B232" s="183"/>
      <c r="C232" s="185"/>
      <c r="D232" s="186"/>
      <c r="E232" s="186"/>
      <c r="F232" s="186"/>
      <c r="G232" s="186"/>
      <c r="H232" s="186"/>
      <c r="I232" s="185"/>
      <c r="J232" s="185"/>
      <c r="K232" s="186"/>
      <c r="L232" s="186"/>
      <c r="M232" s="186"/>
      <c r="N232" s="187"/>
    </row>
    <row r="233" spans="1:14">
      <c r="A233" s="192"/>
      <c r="B233" s="605"/>
      <c r="C233" s="606"/>
      <c r="D233" s="607"/>
      <c r="E233" s="607"/>
      <c r="F233" s="607"/>
      <c r="G233" s="607"/>
      <c r="H233" s="607"/>
      <c r="I233" s="606"/>
      <c r="J233" s="606"/>
      <c r="K233" s="607"/>
      <c r="L233" s="607"/>
      <c r="M233" s="607"/>
      <c r="N233" s="608"/>
    </row>
    <row r="234" spans="1:14">
      <c r="A234" s="192"/>
      <c r="B234" s="183"/>
      <c r="C234" s="185"/>
      <c r="D234" s="186"/>
      <c r="E234" s="186"/>
      <c r="F234" s="186"/>
      <c r="G234" s="186"/>
      <c r="H234" s="186"/>
      <c r="I234" s="185"/>
      <c r="J234" s="185"/>
      <c r="K234" s="186"/>
      <c r="L234" s="186"/>
      <c r="M234" s="186"/>
      <c r="N234" s="187"/>
    </row>
    <row r="235" spans="1:14">
      <c r="A235" s="192"/>
      <c r="B235" s="605"/>
      <c r="C235" s="606"/>
      <c r="D235" s="607"/>
      <c r="E235" s="607"/>
      <c r="F235" s="607"/>
      <c r="G235" s="607"/>
      <c r="H235" s="607"/>
      <c r="I235" s="606"/>
      <c r="J235" s="606"/>
      <c r="K235" s="607"/>
      <c r="L235" s="607"/>
      <c r="M235" s="607"/>
      <c r="N235" s="608"/>
    </row>
    <row r="236" spans="1:14">
      <c r="A236" s="192"/>
      <c r="B236" s="183"/>
      <c r="C236" s="185"/>
      <c r="D236" s="186"/>
      <c r="E236" s="186"/>
      <c r="F236" s="186"/>
      <c r="G236" s="186"/>
      <c r="H236" s="186"/>
      <c r="I236" s="185"/>
      <c r="J236" s="185"/>
      <c r="K236" s="186"/>
      <c r="L236" s="186"/>
      <c r="M236" s="186"/>
      <c r="N236" s="187"/>
    </row>
    <row r="237" spans="1:14">
      <c r="A237" s="192"/>
      <c r="B237" s="605"/>
      <c r="C237" s="606"/>
      <c r="D237" s="607"/>
      <c r="E237" s="607"/>
      <c r="F237" s="607"/>
      <c r="G237" s="607"/>
      <c r="H237" s="607"/>
      <c r="I237" s="606"/>
      <c r="J237" s="606"/>
      <c r="K237" s="607"/>
      <c r="L237" s="607"/>
      <c r="M237" s="607"/>
      <c r="N237" s="608"/>
    </row>
    <row r="238" spans="1:14">
      <c r="A238" s="192"/>
      <c r="B238" s="183"/>
      <c r="C238" s="185"/>
      <c r="D238" s="186"/>
      <c r="E238" s="186"/>
      <c r="F238" s="186"/>
      <c r="G238" s="186"/>
      <c r="H238" s="186"/>
      <c r="I238" s="185"/>
      <c r="J238" s="185"/>
      <c r="K238" s="186"/>
      <c r="L238" s="186"/>
      <c r="M238" s="186"/>
      <c r="N238" s="187"/>
    </row>
    <row r="239" spans="1:14">
      <c r="A239" s="192"/>
      <c r="B239" s="605"/>
      <c r="C239" s="606"/>
      <c r="D239" s="607"/>
      <c r="E239" s="607"/>
      <c r="F239" s="607"/>
      <c r="G239" s="607"/>
      <c r="H239" s="607"/>
      <c r="I239" s="606"/>
      <c r="J239" s="606"/>
      <c r="K239" s="607"/>
      <c r="L239" s="607"/>
      <c r="M239" s="607"/>
      <c r="N239" s="608"/>
    </row>
    <row r="240" spans="1:14">
      <c r="A240" s="192"/>
      <c r="B240" s="183"/>
      <c r="C240" s="185"/>
      <c r="D240" s="186"/>
      <c r="E240" s="186"/>
      <c r="F240" s="186"/>
      <c r="G240" s="186"/>
      <c r="H240" s="186"/>
      <c r="I240" s="185"/>
      <c r="J240" s="185"/>
      <c r="K240" s="186"/>
      <c r="L240" s="186"/>
      <c r="M240" s="186"/>
      <c r="N240" s="187"/>
    </row>
    <row r="241" spans="1:14">
      <c r="A241" s="192"/>
      <c r="B241" s="605"/>
      <c r="C241" s="606"/>
      <c r="D241" s="607"/>
      <c r="E241" s="607"/>
      <c r="F241" s="607"/>
      <c r="G241" s="607"/>
      <c r="H241" s="607"/>
      <c r="I241" s="606"/>
      <c r="J241" s="606"/>
      <c r="K241" s="607"/>
      <c r="L241" s="607"/>
      <c r="M241" s="607"/>
      <c r="N241" s="608"/>
    </row>
    <row r="242" spans="1:14">
      <c r="A242" s="192"/>
      <c r="B242" s="183"/>
      <c r="C242" s="185"/>
      <c r="D242" s="186"/>
      <c r="E242" s="186"/>
      <c r="F242" s="186"/>
      <c r="G242" s="186"/>
      <c r="H242" s="186"/>
      <c r="I242" s="185"/>
      <c r="J242" s="185"/>
      <c r="K242" s="186"/>
      <c r="L242" s="186"/>
      <c r="M242" s="186"/>
      <c r="N242" s="187"/>
    </row>
    <row r="243" spans="1:14">
      <c r="A243" s="192"/>
      <c r="B243" s="605"/>
      <c r="C243" s="606"/>
      <c r="D243" s="607"/>
      <c r="E243" s="607"/>
      <c r="F243" s="607"/>
      <c r="G243" s="607"/>
      <c r="H243" s="607"/>
      <c r="I243" s="606"/>
      <c r="J243" s="606"/>
      <c r="K243" s="607"/>
      <c r="L243" s="607"/>
      <c r="M243" s="607"/>
      <c r="N243" s="608"/>
    </row>
    <row r="244" spans="1:14">
      <c r="A244" s="192"/>
      <c r="B244" s="183"/>
      <c r="C244" s="185"/>
      <c r="D244" s="186"/>
      <c r="E244" s="186"/>
      <c r="F244" s="186"/>
      <c r="G244" s="186"/>
      <c r="H244" s="186"/>
      <c r="I244" s="185"/>
      <c r="J244" s="185"/>
      <c r="K244" s="186"/>
      <c r="L244" s="186"/>
      <c r="M244" s="186"/>
      <c r="N244" s="187"/>
    </row>
    <row r="245" spans="1:14">
      <c r="A245" s="192"/>
      <c r="B245" s="605"/>
      <c r="C245" s="606"/>
      <c r="D245" s="607"/>
      <c r="E245" s="607"/>
      <c r="F245" s="607"/>
      <c r="G245" s="607"/>
      <c r="H245" s="607"/>
      <c r="I245" s="606"/>
      <c r="J245" s="606"/>
      <c r="K245" s="607"/>
      <c r="L245" s="607"/>
      <c r="M245" s="607"/>
      <c r="N245" s="608"/>
    </row>
    <row r="246" spans="1:14">
      <c r="A246" s="192"/>
      <c r="B246" s="183"/>
      <c r="C246" s="185"/>
      <c r="D246" s="186"/>
      <c r="E246" s="186"/>
      <c r="F246" s="186"/>
      <c r="G246" s="186"/>
      <c r="H246" s="186"/>
      <c r="I246" s="185"/>
      <c r="J246" s="185"/>
      <c r="K246" s="186"/>
      <c r="L246" s="186"/>
      <c r="M246" s="186"/>
      <c r="N246" s="187"/>
    </row>
    <row r="247" spans="1:14">
      <c r="A247" s="192"/>
      <c r="B247" s="605"/>
      <c r="C247" s="606"/>
      <c r="D247" s="607"/>
      <c r="E247" s="607"/>
      <c r="F247" s="607"/>
      <c r="G247" s="607"/>
      <c r="H247" s="607"/>
      <c r="I247" s="606"/>
      <c r="J247" s="606"/>
      <c r="K247" s="607"/>
      <c r="L247" s="607"/>
      <c r="M247" s="607"/>
      <c r="N247" s="608"/>
    </row>
    <row r="248" spans="1:14">
      <c r="A248" s="192"/>
      <c r="B248" s="183"/>
      <c r="C248" s="185"/>
      <c r="D248" s="186"/>
      <c r="E248" s="186"/>
      <c r="F248" s="186"/>
      <c r="G248" s="186"/>
      <c r="H248" s="186"/>
      <c r="I248" s="185"/>
      <c r="J248" s="185"/>
      <c r="K248" s="186"/>
      <c r="L248" s="186"/>
      <c r="M248" s="186"/>
      <c r="N248" s="187"/>
    </row>
    <row r="249" spans="1:14">
      <c r="A249" s="192"/>
      <c r="B249" s="605"/>
      <c r="C249" s="606"/>
      <c r="D249" s="607"/>
      <c r="E249" s="607"/>
      <c r="F249" s="607"/>
      <c r="G249" s="607"/>
      <c r="H249" s="607"/>
      <c r="I249" s="606"/>
      <c r="J249" s="606"/>
      <c r="K249" s="607"/>
      <c r="L249" s="607"/>
      <c r="M249" s="607"/>
      <c r="N249" s="608"/>
    </row>
    <row r="250" spans="1:14">
      <c r="A250" s="192"/>
      <c r="B250" s="183"/>
      <c r="C250" s="185"/>
      <c r="D250" s="186"/>
      <c r="E250" s="186"/>
      <c r="F250" s="186"/>
      <c r="G250" s="186"/>
      <c r="H250" s="186"/>
      <c r="I250" s="185"/>
      <c r="J250" s="185"/>
      <c r="K250" s="186"/>
      <c r="L250" s="186"/>
      <c r="M250" s="186"/>
      <c r="N250" s="187"/>
    </row>
    <row r="251" spans="1:14">
      <c r="A251" s="192"/>
      <c r="B251" s="605"/>
      <c r="C251" s="606"/>
      <c r="D251" s="607"/>
      <c r="E251" s="607"/>
      <c r="F251" s="607"/>
      <c r="G251" s="607"/>
      <c r="H251" s="607"/>
      <c r="I251" s="606"/>
      <c r="J251" s="606"/>
      <c r="K251" s="607"/>
      <c r="L251" s="607"/>
      <c r="M251" s="607"/>
      <c r="N251" s="608"/>
    </row>
    <row r="252" spans="1:14">
      <c r="A252" s="192"/>
      <c r="B252" s="183"/>
      <c r="C252" s="185"/>
      <c r="D252" s="186"/>
      <c r="E252" s="186"/>
      <c r="F252" s="186"/>
      <c r="G252" s="186"/>
      <c r="H252" s="186"/>
      <c r="I252" s="185"/>
      <c r="J252" s="185"/>
      <c r="K252" s="186"/>
      <c r="L252" s="186"/>
      <c r="M252" s="186"/>
      <c r="N252" s="187"/>
    </row>
    <row r="253" spans="1:14">
      <c r="A253" s="192"/>
      <c r="B253" s="605"/>
      <c r="C253" s="606"/>
      <c r="D253" s="607"/>
      <c r="E253" s="607"/>
      <c r="F253" s="607"/>
      <c r="G253" s="607"/>
      <c r="H253" s="607"/>
      <c r="I253" s="606"/>
      <c r="J253" s="606"/>
      <c r="K253" s="607"/>
      <c r="L253" s="607"/>
      <c r="M253" s="607"/>
      <c r="N253" s="608"/>
    </row>
    <row r="254" spans="1:14">
      <c r="A254" s="192"/>
      <c r="B254" s="183"/>
      <c r="C254" s="185"/>
      <c r="D254" s="186"/>
      <c r="E254" s="186"/>
      <c r="F254" s="186"/>
      <c r="G254" s="186"/>
      <c r="H254" s="186"/>
      <c r="I254" s="185"/>
      <c r="J254" s="185"/>
      <c r="K254" s="186"/>
      <c r="L254" s="186"/>
      <c r="M254" s="186"/>
      <c r="N254" s="187"/>
    </row>
    <row r="255" spans="1:14">
      <c r="A255" s="192"/>
      <c r="B255" s="605"/>
      <c r="C255" s="606"/>
      <c r="D255" s="607"/>
      <c r="E255" s="607"/>
      <c r="F255" s="607"/>
      <c r="G255" s="607"/>
      <c r="H255" s="607"/>
      <c r="I255" s="606"/>
      <c r="J255" s="606"/>
      <c r="K255" s="607"/>
      <c r="L255" s="607"/>
      <c r="M255" s="607"/>
      <c r="N255" s="608"/>
    </row>
    <row r="256" spans="1:14">
      <c r="A256" s="192"/>
      <c r="B256" s="183"/>
      <c r="C256" s="185"/>
      <c r="D256" s="186"/>
      <c r="E256" s="186"/>
      <c r="F256" s="186"/>
      <c r="G256" s="186"/>
      <c r="H256" s="186"/>
      <c r="I256" s="185"/>
      <c r="J256" s="185"/>
      <c r="K256" s="186"/>
      <c r="L256" s="186"/>
      <c r="M256" s="186"/>
      <c r="N256" s="187"/>
    </row>
    <row r="257" spans="1:14">
      <c r="A257" s="192"/>
      <c r="B257" s="605"/>
      <c r="C257" s="606"/>
      <c r="D257" s="607"/>
      <c r="E257" s="607"/>
      <c r="F257" s="607"/>
      <c r="G257" s="607"/>
      <c r="H257" s="607"/>
      <c r="I257" s="606"/>
      <c r="J257" s="606"/>
      <c r="K257" s="607"/>
      <c r="L257" s="607"/>
      <c r="M257" s="607"/>
      <c r="N257" s="608"/>
    </row>
    <row r="258" spans="1:14">
      <c r="A258" s="192"/>
      <c r="B258" s="183"/>
      <c r="C258" s="185"/>
      <c r="D258" s="186"/>
      <c r="E258" s="186"/>
      <c r="F258" s="186"/>
      <c r="G258" s="186"/>
      <c r="H258" s="186"/>
      <c r="I258" s="185"/>
      <c r="J258" s="185"/>
      <c r="K258" s="186"/>
      <c r="L258" s="186"/>
      <c r="M258" s="186"/>
      <c r="N258" s="187"/>
    </row>
    <row r="259" spans="1:14">
      <c r="A259" s="192"/>
      <c r="B259" s="605"/>
      <c r="C259" s="606"/>
      <c r="D259" s="607"/>
      <c r="E259" s="607"/>
      <c r="F259" s="607"/>
      <c r="G259" s="607"/>
      <c r="H259" s="607"/>
      <c r="I259" s="606"/>
      <c r="J259" s="606"/>
      <c r="K259" s="607"/>
      <c r="L259" s="607"/>
      <c r="M259" s="607"/>
      <c r="N259" s="608"/>
    </row>
    <row r="260" spans="1:14">
      <c r="A260" s="192"/>
      <c r="B260" s="183"/>
      <c r="C260" s="185"/>
      <c r="D260" s="186"/>
      <c r="E260" s="186"/>
      <c r="F260" s="186"/>
      <c r="G260" s="186"/>
      <c r="H260" s="186"/>
      <c r="I260" s="185"/>
      <c r="J260" s="185"/>
      <c r="K260" s="186"/>
      <c r="L260" s="186"/>
      <c r="M260" s="186"/>
      <c r="N260" s="187"/>
    </row>
    <row r="261" spans="1:14">
      <c r="A261" s="207"/>
      <c r="B261" s="605"/>
      <c r="C261" s="606"/>
      <c r="D261" s="607"/>
      <c r="E261" s="607"/>
      <c r="F261" s="607"/>
      <c r="G261" s="607"/>
      <c r="H261" s="607"/>
      <c r="I261" s="606"/>
      <c r="J261" s="606"/>
      <c r="K261" s="607"/>
      <c r="L261" s="607"/>
      <c r="M261" s="607"/>
      <c r="N261" s="608"/>
    </row>
    <row r="262" spans="1:14">
      <c r="A262" s="191"/>
      <c r="B262" s="183"/>
      <c r="C262" s="185"/>
      <c r="D262" s="186"/>
      <c r="E262" s="186"/>
      <c r="F262" s="186"/>
      <c r="G262" s="186"/>
      <c r="H262" s="186"/>
      <c r="I262" s="185"/>
      <c r="J262" s="185"/>
      <c r="K262" s="186"/>
      <c r="L262" s="186"/>
      <c r="M262" s="186"/>
      <c r="N262" s="187"/>
    </row>
    <row r="263" spans="1:14">
      <c r="A263" s="192"/>
      <c r="B263" s="605"/>
      <c r="C263" s="606"/>
      <c r="D263" s="607"/>
      <c r="E263" s="607"/>
      <c r="F263" s="607"/>
      <c r="G263" s="607"/>
      <c r="H263" s="607"/>
      <c r="I263" s="606"/>
      <c r="J263" s="606"/>
      <c r="K263" s="607"/>
      <c r="L263" s="607"/>
      <c r="M263" s="607"/>
      <c r="N263" s="608"/>
    </row>
    <row r="264" spans="1:14">
      <c r="A264" s="192"/>
      <c r="B264" s="183"/>
      <c r="C264" s="185"/>
      <c r="D264" s="186"/>
      <c r="E264" s="186"/>
      <c r="F264" s="186"/>
      <c r="G264" s="186"/>
      <c r="H264" s="186"/>
      <c r="I264" s="185"/>
      <c r="J264" s="185"/>
      <c r="K264" s="186"/>
      <c r="L264" s="186"/>
      <c r="M264" s="186"/>
      <c r="N264" s="187"/>
    </row>
    <row r="265" spans="1:14">
      <c r="A265" s="192"/>
      <c r="B265" s="605"/>
      <c r="C265" s="606"/>
      <c r="D265" s="607"/>
      <c r="E265" s="607"/>
      <c r="F265" s="607"/>
      <c r="G265" s="607"/>
      <c r="H265" s="607"/>
      <c r="I265" s="606"/>
      <c r="J265" s="606"/>
      <c r="K265" s="607"/>
      <c r="L265" s="607"/>
      <c r="M265" s="607"/>
      <c r="N265" s="608"/>
    </row>
    <row r="266" spans="1:14">
      <c r="A266" s="192"/>
      <c r="B266" s="183"/>
      <c r="C266" s="185"/>
      <c r="D266" s="186"/>
      <c r="E266" s="186"/>
      <c r="F266" s="186"/>
      <c r="G266" s="186"/>
      <c r="H266" s="186"/>
      <c r="I266" s="185"/>
      <c r="J266" s="185"/>
      <c r="K266" s="186"/>
      <c r="L266" s="186"/>
      <c r="M266" s="186"/>
      <c r="N266" s="187"/>
    </row>
    <row r="267" spans="1:14">
      <c r="A267" s="192"/>
      <c r="B267" s="605"/>
      <c r="C267" s="606"/>
      <c r="D267" s="607"/>
      <c r="E267" s="607"/>
      <c r="F267" s="607"/>
      <c r="G267" s="607"/>
      <c r="H267" s="607"/>
      <c r="I267" s="606"/>
      <c r="J267" s="606"/>
      <c r="K267" s="607"/>
      <c r="L267" s="607"/>
      <c r="M267" s="607"/>
      <c r="N267" s="608"/>
    </row>
    <row r="268" spans="1:14">
      <c r="A268" s="192"/>
      <c r="B268" s="183"/>
      <c r="C268" s="185"/>
      <c r="D268" s="186"/>
      <c r="E268" s="186"/>
      <c r="F268" s="186"/>
      <c r="G268" s="186"/>
      <c r="H268" s="186"/>
      <c r="I268" s="185"/>
      <c r="J268" s="185"/>
      <c r="K268" s="186"/>
      <c r="L268" s="186"/>
      <c r="M268" s="186"/>
      <c r="N268" s="187"/>
    </row>
    <row r="269" spans="1:14">
      <c r="A269" s="192"/>
      <c r="B269" s="605"/>
      <c r="C269" s="606"/>
      <c r="D269" s="607"/>
      <c r="E269" s="607"/>
      <c r="F269" s="607"/>
      <c r="G269" s="607"/>
      <c r="H269" s="607"/>
      <c r="I269" s="606"/>
      <c r="J269" s="606"/>
      <c r="K269" s="607"/>
      <c r="L269" s="607"/>
      <c r="M269" s="607"/>
      <c r="N269" s="608"/>
    </row>
    <row r="270" spans="1:14">
      <c r="A270" s="192"/>
      <c r="B270" s="183"/>
      <c r="C270" s="185"/>
      <c r="D270" s="186"/>
      <c r="E270" s="186"/>
      <c r="F270" s="186"/>
      <c r="G270" s="186"/>
      <c r="H270" s="186"/>
      <c r="I270" s="185"/>
      <c r="J270" s="185"/>
      <c r="K270" s="186"/>
      <c r="L270" s="186"/>
      <c r="M270" s="186"/>
      <c r="N270" s="187"/>
    </row>
    <row r="271" spans="1:14">
      <c r="A271" s="192"/>
      <c r="B271" s="605"/>
      <c r="C271" s="606"/>
      <c r="D271" s="607"/>
      <c r="E271" s="607"/>
      <c r="F271" s="607"/>
      <c r="G271" s="607"/>
      <c r="H271" s="607"/>
      <c r="I271" s="606"/>
      <c r="J271" s="606"/>
      <c r="K271" s="607"/>
      <c r="L271" s="607"/>
      <c r="M271" s="607"/>
      <c r="N271" s="608"/>
    </row>
    <row r="272" spans="1:14">
      <c r="A272" s="192"/>
      <c r="B272" s="183"/>
      <c r="C272" s="185"/>
      <c r="D272" s="186"/>
      <c r="E272" s="186"/>
      <c r="F272" s="186"/>
      <c r="G272" s="186"/>
      <c r="H272" s="186"/>
      <c r="I272" s="185"/>
      <c r="J272" s="185"/>
      <c r="K272" s="186"/>
      <c r="L272" s="186"/>
      <c r="M272" s="186"/>
      <c r="N272" s="187"/>
    </row>
    <row r="273" spans="1:14">
      <c r="A273" s="192"/>
      <c r="B273" s="605"/>
      <c r="C273" s="606"/>
      <c r="D273" s="607"/>
      <c r="E273" s="607"/>
      <c r="F273" s="607"/>
      <c r="G273" s="607"/>
      <c r="H273" s="607"/>
      <c r="I273" s="606"/>
      <c r="J273" s="606"/>
      <c r="K273" s="607"/>
      <c r="L273" s="607"/>
      <c r="M273" s="607"/>
      <c r="N273" s="608"/>
    </row>
    <row r="274" spans="1:14">
      <c r="A274" s="192"/>
      <c r="B274" s="183"/>
      <c r="C274" s="185"/>
      <c r="D274" s="186"/>
      <c r="E274" s="186"/>
      <c r="F274" s="186"/>
      <c r="G274" s="186"/>
      <c r="H274" s="186"/>
      <c r="I274" s="185"/>
      <c r="J274" s="185"/>
      <c r="K274" s="186"/>
      <c r="L274" s="186"/>
      <c r="M274" s="186"/>
      <c r="N274" s="187"/>
    </row>
    <row r="275" spans="1:14">
      <c r="A275" s="192"/>
      <c r="B275" s="605"/>
      <c r="C275" s="606"/>
      <c r="D275" s="607"/>
      <c r="E275" s="607"/>
      <c r="F275" s="607"/>
      <c r="G275" s="607"/>
      <c r="H275" s="607"/>
      <c r="I275" s="606"/>
      <c r="J275" s="606"/>
      <c r="K275" s="607"/>
      <c r="L275" s="607"/>
      <c r="M275" s="607"/>
      <c r="N275" s="608"/>
    </row>
    <row r="276" spans="1:14">
      <c r="A276" s="192"/>
      <c r="B276" s="183"/>
      <c r="C276" s="185"/>
      <c r="D276" s="186"/>
      <c r="E276" s="186"/>
      <c r="F276" s="186"/>
      <c r="G276" s="186"/>
      <c r="H276" s="186"/>
      <c r="I276" s="185"/>
      <c r="J276" s="185"/>
      <c r="K276" s="186"/>
      <c r="L276" s="186"/>
      <c r="M276" s="186"/>
      <c r="N276" s="187"/>
    </row>
    <row r="277" spans="1:14">
      <c r="A277" s="192"/>
      <c r="B277" s="605"/>
      <c r="C277" s="606"/>
      <c r="D277" s="607"/>
      <c r="E277" s="607"/>
      <c r="F277" s="607"/>
      <c r="G277" s="607"/>
      <c r="H277" s="607"/>
      <c r="I277" s="606"/>
      <c r="J277" s="606"/>
      <c r="K277" s="607"/>
      <c r="L277" s="607"/>
      <c r="M277" s="607"/>
      <c r="N277" s="608"/>
    </row>
    <row r="278" spans="1:14">
      <c r="A278" s="192"/>
      <c r="B278" s="183"/>
      <c r="C278" s="185"/>
      <c r="D278" s="186"/>
      <c r="E278" s="186"/>
      <c r="F278" s="186"/>
      <c r="G278" s="186"/>
      <c r="H278" s="186"/>
      <c r="I278" s="185"/>
      <c r="J278" s="185"/>
      <c r="K278" s="186"/>
      <c r="L278" s="186"/>
      <c r="M278" s="186"/>
      <c r="N278" s="187"/>
    </row>
    <row r="279" spans="1:14">
      <c r="A279" s="192"/>
      <c r="B279" s="605"/>
      <c r="C279" s="606"/>
      <c r="D279" s="607"/>
      <c r="E279" s="607"/>
      <c r="F279" s="607"/>
      <c r="G279" s="607"/>
      <c r="H279" s="607"/>
      <c r="I279" s="606"/>
      <c r="J279" s="606"/>
      <c r="K279" s="607"/>
      <c r="L279" s="607"/>
      <c r="M279" s="607"/>
      <c r="N279" s="608"/>
    </row>
    <row r="280" spans="1:14">
      <c r="A280" s="192"/>
      <c r="B280" s="183"/>
      <c r="C280" s="185"/>
      <c r="D280" s="186"/>
      <c r="E280" s="186"/>
      <c r="F280" s="186"/>
      <c r="G280" s="186"/>
      <c r="H280" s="186"/>
      <c r="I280" s="185"/>
      <c r="J280" s="185"/>
      <c r="K280" s="186"/>
      <c r="L280" s="186"/>
      <c r="M280" s="186"/>
      <c r="N280" s="187"/>
    </row>
    <row r="281" spans="1:14">
      <c r="A281" s="192"/>
      <c r="B281" s="605"/>
      <c r="C281" s="606"/>
      <c r="D281" s="607"/>
      <c r="E281" s="607"/>
      <c r="F281" s="607"/>
      <c r="G281" s="607"/>
      <c r="H281" s="607"/>
      <c r="I281" s="606"/>
      <c r="J281" s="606"/>
      <c r="K281" s="607"/>
      <c r="L281" s="607"/>
      <c r="M281" s="607"/>
      <c r="N281" s="608"/>
    </row>
    <row r="282" spans="1:14">
      <c r="A282" s="192"/>
      <c r="B282" s="183"/>
      <c r="C282" s="185"/>
      <c r="D282" s="186"/>
      <c r="E282" s="186"/>
      <c r="F282" s="186"/>
      <c r="G282" s="186"/>
      <c r="H282" s="186"/>
      <c r="I282" s="185"/>
      <c r="J282" s="185"/>
      <c r="K282" s="186"/>
      <c r="L282" s="186"/>
      <c r="M282" s="186"/>
      <c r="N282" s="187"/>
    </row>
    <row r="283" spans="1:14">
      <c r="A283" s="192"/>
      <c r="B283" s="605"/>
      <c r="C283" s="606"/>
      <c r="D283" s="607"/>
      <c r="E283" s="607"/>
      <c r="F283" s="607"/>
      <c r="G283" s="607"/>
      <c r="H283" s="607"/>
      <c r="I283" s="606"/>
      <c r="J283" s="606"/>
      <c r="K283" s="607"/>
      <c r="L283" s="607"/>
      <c r="M283" s="607"/>
      <c r="N283" s="608"/>
    </row>
    <row r="284" spans="1:14">
      <c r="A284" s="192"/>
      <c r="B284" s="183"/>
      <c r="C284" s="185"/>
      <c r="D284" s="186"/>
      <c r="E284" s="186"/>
      <c r="F284" s="186"/>
      <c r="G284" s="186"/>
      <c r="H284" s="186"/>
      <c r="I284" s="185"/>
      <c r="J284" s="185"/>
      <c r="K284" s="186"/>
      <c r="L284" s="186"/>
      <c r="M284" s="186"/>
      <c r="N284" s="187"/>
    </row>
    <row r="285" spans="1:14">
      <c r="A285" s="192"/>
      <c r="B285" s="605"/>
      <c r="C285" s="606"/>
      <c r="D285" s="607"/>
      <c r="E285" s="607"/>
      <c r="F285" s="607"/>
      <c r="G285" s="607"/>
      <c r="H285" s="607"/>
      <c r="I285" s="606"/>
      <c r="J285" s="606"/>
      <c r="K285" s="607"/>
      <c r="L285" s="607"/>
      <c r="M285" s="607"/>
      <c r="N285" s="608"/>
    </row>
    <row r="286" spans="1:14">
      <c r="A286" s="192"/>
      <c r="B286" s="183"/>
      <c r="C286" s="185"/>
      <c r="D286" s="186"/>
      <c r="E286" s="186"/>
      <c r="F286" s="186"/>
      <c r="G286" s="186"/>
      <c r="H286" s="186"/>
      <c r="I286" s="185"/>
      <c r="J286" s="185"/>
      <c r="K286" s="186"/>
      <c r="L286" s="186"/>
      <c r="M286" s="186"/>
      <c r="N286" s="187"/>
    </row>
    <row r="287" spans="1:14">
      <c r="A287" s="192"/>
      <c r="B287" s="605"/>
      <c r="C287" s="606"/>
      <c r="D287" s="607"/>
      <c r="E287" s="607"/>
      <c r="F287" s="607"/>
      <c r="G287" s="607"/>
      <c r="H287" s="607"/>
      <c r="I287" s="606"/>
      <c r="J287" s="606"/>
      <c r="K287" s="607"/>
      <c r="L287" s="607"/>
      <c r="M287" s="607"/>
      <c r="N287" s="608"/>
    </row>
    <row r="288" spans="1:14">
      <c r="A288" s="192"/>
      <c r="B288" s="183"/>
      <c r="C288" s="185"/>
      <c r="D288" s="186"/>
      <c r="E288" s="186"/>
      <c r="F288" s="186"/>
      <c r="G288" s="186"/>
      <c r="H288" s="186"/>
      <c r="I288" s="185"/>
      <c r="J288" s="185"/>
      <c r="K288" s="186"/>
      <c r="L288" s="186"/>
      <c r="M288" s="186"/>
      <c r="N288" s="187"/>
    </row>
    <row r="289" spans="1:14">
      <c r="A289" s="192"/>
      <c r="B289" s="605"/>
      <c r="C289" s="606"/>
      <c r="D289" s="607"/>
      <c r="E289" s="607"/>
      <c r="F289" s="607"/>
      <c r="G289" s="607"/>
      <c r="H289" s="607"/>
      <c r="I289" s="606"/>
      <c r="J289" s="606"/>
      <c r="K289" s="607"/>
      <c r="L289" s="607"/>
      <c r="M289" s="607"/>
      <c r="N289" s="608"/>
    </row>
    <row r="290" spans="1:14">
      <c r="A290" s="192"/>
      <c r="B290" s="183"/>
      <c r="C290" s="185"/>
      <c r="D290" s="186"/>
      <c r="E290" s="186"/>
      <c r="F290" s="186"/>
      <c r="G290" s="186"/>
      <c r="H290" s="186"/>
      <c r="I290" s="185"/>
      <c r="J290" s="185"/>
      <c r="K290" s="186"/>
      <c r="L290" s="186"/>
      <c r="M290" s="186"/>
      <c r="N290" s="187"/>
    </row>
    <row r="291" spans="1:14">
      <c r="A291" s="192"/>
      <c r="B291" s="605"/>
      <c r="C291" s="606"/>
      <c r="D291" s="607"/>
      <c r="E291" s="607"/>
      <c r="F291" s="607"/>
      <c r="G291" s="607"/>
      <c r="H291" s="607"/>
      <c r="I291" s="606"/>
      <c r="J291" s="606"/>
      <c r="K291" s="607"/>
      <c r="L291" s="607"/>
      <c r="M291" s="607"/>
      <c r="N291" s="608"/>
    </row>
    <row r="292" spans="1:14">
      <c r="A292" s="192"/>
      <c r="B292" s="183"/>
      <c r="C292" s="185"/>
      <c r="D292" s="186"/>
      <c r="E292" s="186"/>
      <c r="F292" s="186"/>
      <c r="G292" s="186"/>
      <c r="H292" s="186"/>
      <c r="I292" s="185"/>
      <c r="J292" s="185"/>
      <c r="K292" s="186"/>
      <c r="L292" s="186"/>
      <c r="M292" s="186"/>
      <c r="N292" s="187"/>
    </row>
    <row r="293" spans="1:14">
      <c r="A293" s="207"/>
      <c r="B293" s="605"/>
      <c r="C293" s="606"/>
      <c r="D293" s="607"/>
      <c r="E293" s="607"/>
      <c r="F293" s="607"/>
      <c r="G293" s="607"/>
      <c r="H293" s="607"/>
      <c r="I293" s="606"/>
      <c r="J293" s="606"/>
      <c r="K293" s="607"/>
      <c r="L293" s="607"/>
      <c r="M293" s="607"/>
      <c r="N293" s="608"/>
    </row>
    <row r="294" spans="1:14">
      <c r="A294" s="191"/>
      <c r="B294" s="183"/>
      <c r="C294" s="185"/>
      <c r="D294" s="186"/>
      <c r="E294" s="186"/>
      <c r="F294" s="186"/>
      <c r="G294" s="186"/>
      <c r="H294" s="186"/>
      <c r="I294" s="185"/>
      <c r="J294" s="185"/>
      <c r="K294" s="186"/>
      <c r="L294" s="186"/>
      <c r="M294" s="186"/>
      <c r="N294" s="187"/>
    </row>
    <row r="295" spans="1:14">
      <c r="A295" s="192"/>
      <c r="B295" s="605"/>
      <c r="C295" s="606"/>
      <c r="D295" s="607"/>
      <c r="E295" s="607"/>
      <c r="F295" s="607"/>
      <c r="G295" s="607"/>
      <c r="H295" s="607"/>
      <c r="I295" s="606"/>
      <c r="J295" s="606"/>
      <c r="K295" s="607"/>
      <c r="L295" s="607"/>
      <c r="M295" s="607"/>
      <c r="N295" s="608"/>
    </row>
    <row r="296" spans="1:14">
      <c r="A296" s="192"/>
      <c r="B296" s="183"/>
      <c r="C296" s="185"/>
      <c r="D296" s="186"/>
      <c r="E296" s="186"/>
      <c r="F296" s="186"/>
      <c r="G296" s="186"/>
      <c r="H296" s="186"/>
      <c r="I296" s="185"/>
      <c r="J296" s="185"/>
      <c r="K296" s="186"/>
      <c r="L296" s="186"/>
      <c r="M296" s="186"/>
      <c r="N296" s="187"/>
    </row>
    <row r="297" spans="1:14">
      <c r="A297" s="192"/>
      <c r="B297" s="605"/>
      <c r="C297" s="606"/>
      <c r="D297" s="607"/>
      <c r="E297" s="607"/>
      <c r="F297" s="607"/>
      <c r="G297" s="607"/>
      <c r="H297" s="607"/>
      <c r="I297" s="606"/>
      <c r="J297" s="606"/>
      <c r="K297" s="607"/>
      <c r="L297" s="607"/>
      <c r="M297" s="607"/>
      <c r="N297" s="608"/>
    </row>
    <row r="298" spans="1:14">
      <c r="A298" s="192"/>
      <c r="B298" s="183"/>
      <c r="C298" s="185"/>
      <c r="D298" s="186"/>
      <c r="E298" s="186"/>
      <c r="F298" s="186"/>
      <c r="G298" s="186"/>
      <c r="H298" s="186"/>
      <c r="I298" s="185"/>
      <c r="J298" s="185"/>
      <c r="K298" s="186"/>
      <c r="L298" s="186"/>
      <c r="M298" s="186"/>
      <c r="N298" s="187"/>
    </row>
    <row r="299" spans="1:14">
      <c r="A299" s="192"/>
      <c r="B299" s="605"/>
      <c r="C299" s="606"/>
      <c r="D299" s="607"/>
      <c r="E299" s="607"/>
      <c r="F299" s="607"/>
      <c r="G299" s="607"/>
      <c r="H299" s="607"/>
      <c r="I299" s="606"/>
      <c r="J299" s="606"/>
      <c r="K299" s="607"/>
      <c r="L299" s="607"/>
      <c r="M299" s="607"/>
      <c r="N299" s="608"/>
    </row>
    <row r="300" spans="1:14">
      <c r="A300" s="192"/>
      <c r="B300" s="183"/>
      <c r="C300" s="185"/>
      <c r="D300" s="186"/>
      <c r="E300" s="186"/>
      <c r="F300" s="186"/>
      <c r="G300" s="186"/>
      <c r="H300" s="186"/>
      <c r="I300" s="185"/>
      <c r="J300" s="185"/>
      <c r="K300" s="186"/>
      <c r="L300" s="186"/>
      <c r="M300" s="186"/>
      <c r="N300" s="187"/>
    </row>
    <row r="301" spans="1:14">
      <c r="A301" s="192"/>
      <c r="B301" s="605"/>
      <c r="C301" s="606"/>
      <c r="D301" s="607"/>
      <c r="E301" s="607"/>
      <c r="F301" s="607"/>
      <c r="G301" s="607"/>
      <c r="H301" s="607"/>
      <c r="I301" s="606"/>
      <c r="J301" s="606"/>
      <c r="K301" s="607"/>
      <c r="L301" s="607"/>
      <c r="M301" s="607"/>
      <c r="N301" s="608"/>
    </row>
    <row r="302" spans="1:14">
      <c r="A302" s="192"/>
      <c r="B302" s="183"/>
      <c r="C302" s="185"/>
      <c r="D302" s="186"/>
      <c r="E302" s="186"/>
      <c r="F302" s="186"/>
      <c r="G302" s="186"/>
      <c r="H302" s="186"/>
      <c r="I302" s="185"/>
      <c r="J302" s="185"/>
      <c r="K302" s="186"/>
      <c r="L302" s="186"/>
      <c r="M302" s="186"/>
      <c r="N302" s="187"/>
    </row>
    <row r="303" spans="1:14">
      <c r="A303" s="192"/>
      <c r="B303" s="605"/>
      <c r="C303" s="606"/>
      <c r="D303" s="607"/>
      <c r="E303" s="607"/>
      <c r="F303" s="607"/>
      <c r="G303" s="607"/>
      <c r="H303" s="607"/>
      <c r="I303" s="606"/>
      <c r="J303" s="606"/>
      <c r="K303" s="607"/>
      <c r="L303" s="607"/>
      <c r="M303" s="607"/>
      <c r="N303" s="608"/>
    </row>
    <row r="304" spans="1:14">
      <c r="A304" s="192"/>
      <c r="B304" s="183"/>
      <c r="C304" s="185"/>
      <c r="D304" s="186"/>
      <c r="E304" s="186"/>
      <c r="F304" s="186"/>
      <c r="G304" s="186"/>
      <c r="H304" s="186"/>
      <c r="I304" s="185"/>
      <c r="J304" s="185"/>
      <c r="K304" s="186"/>
      <c r="L304" s="186"/>
      <c r="M304" s="186"/>
      <c r="N304" s="187"/>
    </row>
    <row r="305" spans="1:14">
      <c r="A305" s="192"/>
      <c r="B305" s="605"/>
      <c r="C305" s="606"/>
      <c r="D305" s="607"/>
      <c r="E305" s="607"/>
      <c r="F305" s="607"/>
      <c r="G305" s="607"/>
      <c r="H305" s="607"/>
      <c r="I305" s="606"/>
      <c r="J305" s="606"/>
      <c r="K305" s="607"/>
      <c r="L305" s="607"/>
      <c r="M305" s="607"/>
      <c r="N305" s="608"/>
    </row>
    <row r="306" spans="1:14">
      <c r="A306" s="192"/>
      <c r="B306" s="183"/>
      <c r="C306" s="185"/>
      <c r="D306" s="186"/>
      <c r="E306" s="186"/>
      <c r="F306" s="186"/>
      <c r="G306" s="186"/>
      <c r="H306" s="186"/>
      <c r="I306" s="185"/>
      <c r="J306" s="185"/>
      <c r="K306" s="186"/>
      <c r="L306" s="186"/>
      <c r="M306" s="186"/>
      <c r="N306" s="187"/>
    </row>
    <row r="307" spans="1:14">
      <c r="A307" s="192"/>
      <c r="B307" s="605"/>
      <c r="C307" s="606"/>
      <c r="D307" s="607"/>
      <c r="E307" s="607"/>
      <c r="F307" s="607"/>
      <c r="G307" s="607"/>
      <c r="H307" s="607"/>
      <c r="I307" s="606"/>
      <c r="J307" s="606"/>
      <c r="K307" s="607"/>
      <c r="L307" s="607"/>
      <c r="M307" s="607"/>
      <c r="N307" s="608"/>
    </row>
    <row r="308" spans="1:14">
      <c r="A308" s="192"/>
      <c r="B308" s="183"/>
      <c r="C308" s="185"/>
      <c r="D308" s="186"/>
      <c r="E308" s="186"/>
      <c r="F308" s="186"/>
      <c r="G308" s="186"/>
      <c r="H308" s="186"/>
      <c r="I308" s="185"/>
      <c r="J308" s="185"/>
      <c r="K308" s="186"/>
      <c r="L308" s="186"/>
      <c r="M308" s="186"/>
      <c r="N308" s="187"/>
    </row>
    <row r="309" spans="1:14">
      <c r="A309" s="192"/>
      <c r="B309" s="605"/>
      <c r="C309" s="606"/>
      <c r="D309" s="607"/>
      <c r="E309" s="607"/>
      <c r="F309" s="607"/>
      <c r="G309" s="607"/>
      <c r="H309" s="607"/>
      <c r="I309" s="606"/>
      <c r="J309" s="606"/>
      <c r="K309" s="607"/>
      <c r="L309" s="607"/>
      <c r="M309" s="607"/>
      <c r="N309" s="608"/>
    </row>
    <row r="310" spans="1:14">
      <c r="A310" s="192"/>
      <c r="B310" s="183"/>
      <c r="C310" s="185"/>
      <c r="D310" s="186"/>
      <c r="E310" s="186"/>
      <c r="F310" s="186"/>
      <c r="G310" s="186"/>
      <c r="H310" s="186"/>
      <c r="I310" s="185"/>
      <c r="J310" s="185"/>
      <c r="K310" s="186"/>
      <c r="L310" s="186"/>
      <c r="M310" s="186"/>
      <c r="N310" s="187"/>
    </row>
    <row r="311" spans="1:14">
      <c r="A311" s="192"/>
      <c r="B311" s="605"/>
      <c r="C311" s="606"/>
      <c r="D311" s="607"/>
      <c r="E311" s="607"/>
      <c r="F311" s="607"/>
      <c r="G311" s="607"/>
      <c r="H311" s="607"/>
      <c r="I311" s="606"/>
      <c r="J311" s="606"/>
      <c r="K311" s="607"/>
      <c r="L311" s="607"/>
      <c r="M311" s="607"/>
      <c r="N311" s="608"/>
    </row>
    <row r="312" spans="1:14">
      <c r="A312" s="192"/>
      <c r="B312" s="183"/>
      <c r="C312" s="185"/>
      <c r="D312" s="186"/>
      <c r="E312" s="186"/>
      <c r="F312" s="186"/>
      <c r="G312" s="186"/>
      <c r="H312" s="186"/>
      <c r="I312" s="185"/>
      <c r="J312" s="185"/>
      <c r="K312" s="186"/>
      <c r="L312" s="186"/>
      <c r="M312" s="186"/>
      <c r="N312" s="187"/>
    </row>
    <row r="313" spans="1:14">
      <c r="A313" s="192"/>
      <c r="B313" s="605"/>
      <c r="C313" s="606"/>
      <c r="D313" s="607"/>
      <c r="E313" s="607"/>
      <c r="F313" s="607"/>
      <c r="G313" s="607"/>
      <c r="H313" s="607"/>
      <c r="I313" s="606"/>
      <c r="J313" s="606"/>
      <c r="K313" s="607"/>
      <c r="L313" s="607"/>
      <c r="M313" s="607"/>
      <c r="N313" s="608"/>
    </row>
    <row r="314" spans="1:14">
      <c r="A314" s="192"/>
      <c r="B314" s="183"/>
      <c r="C314" s="185"/>
      <c r="D314" s="186"/>
      <c r="E314" s="186"/>
      <c r="F314" s="186"/>
      <c r="G314" s="186"/>
      <c r="H314" s="186"/>
      <c r="I314" s="185"/>
      <c r="J314" s="185"/>
      <c r="K314" s="186"/>
      <c r="L314" s="186"/>
      <c r="M314" s="186"/>
      <c r="N314" s="187"/>
    </row>
    <row r="315" spans="1:14">
      <c r="A315" s="192"/>
      <c r="B315" s="605"/>
      <c r="C315" s="606"/>
      <c r="D315" s="607"/>
      <c r="E315" s="607"/>
      <c r="F315" s="607"/>
      <c r="G315" s="607"/>
      <c r="H315" s="607"/>
      <c r="I315" s="606"/>
      <c r="J315" s="606"/>
      <c r="K315" s="607"/>
      <c r="L315" s="607"/>
      <c r="M315" s="607"/>
      <c r="N315" s="608"/>
    </row>
    <row r="316" spans="1:14">
      <c r="A316" s="192"/>
      <c r="B316" s="183"/>
      <c r="C316" s="185"/>
      <c r="D316" s="186"/>
      <c r="E316" s="186"/>
      <c r="F316" s="186"/>
      <c r="G316" s="186"/>
      <c r="H316" s="186"/>
      <c r="I316" s="185"/>
      <c r="J316" s="185"/>
      <c r="K316" s="186"/>
      <c r="L316" s="186"/>
      <c r="M316" s="186"/>
      <c r="N316" s="187"/>
    </row>
    <row r="317" spans="1:14">
      <c r="A317" s="192"/>
      <c r="B317" s="605"/>
      <c r="C317" s="606"/>
      <c r="D317" s="607"/>
      <c r="E317" s="607"/>
      <c r="F317" s="607"/>
      <c r="G317" s="607"/>
      <c r="H317" s="607"/>
      <c r="I317" s="606"/>
      <c r="J317" s="606"/>
      <c r="K317" s="607"/>
      <c r="L317" s="607"/>
      <c r="M317" s="607"/>
      <c r="N317" s="608"/>
    </row>
    <row r="318" spans="1:14">
      <c r="A318" s="192"/>
      <c r="B318" s="183"/>
      <c r="C318" s="185"/>
      <c r="D318" s="186"/>
      <c r="E318" s="186"/>
      <c r="F318" s="186"/>
      <c r="G318" s="186"/>
      <c r="H318" s="186"/>
      <c r="I318" s="185"/>
      <c r="J318" s="185"/>
      <c r="K318" s="186"/>
      <c r="L318" s="186"/>
      <c r="M318" s="186"/>
      <c r="N318" s="187"/>
    </row>
    <row r="319" spans="1:14">
      <c r="A319" s="192"/>
      <c r="B319" s="605"/>
      <c r="C319" s="606"/>
      <c r="D319" s="607"/>
      <c r="E319" s="607"/>
      <c r="F319" s="607"/>
      <c r="G319" s="607"/>
      <c r="H319" s="607"/>
      <c r="I319" s="606"/>
      <c r="J319" s="606"/>
      <c r="K319" s="607"/>
      <c r="L319" s="607"/>
      <c r="M319" s="607"/>
      <c r="N319" s="608"/>
    </row>
    <row r="320" spans="1:14">
      <c r="A320" s="192"/>
      <c r="B320" s="183"/>
      <c r="C320" s="185"/>
      <c r="D320" s="186"/>
      <c r="E320" s="186"/>
      <c r="F320" s="186"/>
      <c r="G320" s="186"/>
      <c r="H320" s="186"/>
      <c r="I320" s="185"/>
      <c r="J320" s="185"/>
      <c r="K320" s="186"/>
      <c r="L320" s="186"/>
      <c r="M320" s="186"/>
      <c r="N320" s="187"/>
    </row>
    <row r="321" spans="1:14">
      <c r="A321" s="192"/>
      <c r="B321" s="605"/>
      <c r="C321" s="606"/>
      <c r="D321" s="607"/>
      <c r="E321" s="607"/>
      <c r="F321" s="607"/>
      <c r="G321" s="607"/>
      <c r="H321" s="607"/>
      <c r="I321" s="606"/>
      <c r="J321" s="606"/>
      <c r="K321" s="607"/>
      <c r="L321" s="607"/>
      <c r="M321" s="607"/>
      <c r="N321" s="608"/>
    </row>
    <row r="322" spans="1:14">
      <c r="A322" s="192"/>
      <c r="B322" s="183"/>
      <c r="C322" s="185"/>
      <c r="D322" s="186"/>
      <c r="E322" s="186"/>
      <c r="F322" s="186"/>
      <c r="G322" s="186"/>
      <c r="H322" s="186"/>
      <c r="I322" s="185"/>
      <c r="J322" s="185"/>
      <c r="K322" s="186"/>
      <c r="L322" s="186"/>
      <c r="M322" s="186"/>
      <c r="N322" s="187"/>
    </row>
    <row r="323" spans="1:14">
      <c r="A323" s="192"/>
      <c r="B323" s="605"/>
      <c r="C323" s="606"/>
      <c r="D323" s="607"/>
      <c r="E323" s="607"/>
      <c r="F323" s="607"/>
      <c r="G323" s="607"/>
      <c r="H323" s="607"/>
      <c r="I323" s="606"/>
      <c r="J323" s="606"/>
      <c r="K323" s="607"/>
      <c r="L323" s="607"/>
      <c r="M323" s="607"/>
      <c r="N323" s="608"/>
    </row>
    <row r="324" spans="1:14">
      <c r="A324" s="192"/>
      <c r="B324" s="183"/>
      <c r="C324" s="185"/>
      <c r="D324" s="186"/>
      <c r="E324" s="186"/>
      <c r="F324" s="186"/>
      <c r="G324" s="186"/>
      <c r="H324" s="186"/>
      <c r="I324" s="185"/>
      <c r="J324" s="185"/>
      <c r="K324" s="186"/>
      <c r="L324" s="186"/>
      <c r="M324" s="186"/>
      <c r="N324" s="187"/>
    </row>
    <row r="325" spans="1:14">
      <c r="A325" s="207"/>
      <c r="B325" s="605"/>
      <c r="C325" s="606"/>
      <c r="D325" s="607"/>
      <c r="E325" s="607"/>
      <c r="F325" s="607"/>
      <c r="G325" s="607"/>
      <c r="H325" s="607"/>
      <c r="I325" s="606"/>
      <c r="J325" s="606"/>
      <c r="K325" s="607"/>
      <c r="L325" s="607"/>
      <c r="M325" s="607"/>
      <c r="N325" s="608"/>
    </row>
    <row r="326" spans="1:14">
      <c r="A326" s="191"/>
      <c r="B326" s="183"/>
      <c r="C326" s="185"/>
      <c r="D326" s="186"/>
      <c r="E326" s="186"/>
      <c r="F326" s="186"/>
      <c r="G326" s="186"/>
      <c r="H326" s="186"/>
      <c r="I326" s="185"/>
      <c r="J326" s="185"/>
      <c r="K326" s="186"/>
      <c r="L326" s="186"/>
      <c r="M326" s="186"/>
      <c r="N326" s="187"/>
    </row>
    <row r="327" spans="1:14">
      <c r="A327" s="192"/>
      <c r="B327" s="605"/>
      <c r="C327" s="606"/>
      <c r="D327" s="607"/>
      <c r="E327" s="607"/>
      <c r="F327" s="607"/>
      <c r="G327" s="607"/>
      <c r="H327" s="607"/>
      <c r="I327" s="606"/>
      <c r="J327" s="606"/>
      <c r="K327" s="607"/>
      <c r="L327" s="607"/>
      <c r="M327" s="607"/>
      <c r="N327" s="608"/>
    </row>
    <row r="328" spans="1:14">
      <c r="A328" s="192"/>
      <c r="B328" s="183"/>
      <c r="C328" s="185"/>
      <c r="D328" s="186"/>
      <c r="E328" s="186"/>
      <c r="F328" s="186"/>
      <c r="G328" s="186"/>
      <c r="H328" s="186"/>
      <c r="I328" s="185"/>
      <c r="J328" s="185"/>
      <c r="K328" s="186"/>
      <c r="L328" s="186"/>
      <c r="M328" s="186"/>
      <c r="N328" s="187"/>
    </row>
    <row r="329" spans="1:14">
      <c r="A329" s="192"/>
      <c r="B329" s="605"/>
      <c r="C329" s="606"/>
      <c r="D329" s="607"/>
      <c r="E329" s="607"/>
      <c r="F329" s="607"/>
      <c r="G329" s="607"/>
      <c r="H329" s="607"/>
      <c r="I329" s="606"/>
      <c r="J329" s="606"/>
      <c r="K329" s="607"/>
      <c r="L329" s="607"/>
      <c r="M329" s="607"/>
      <c r="N329" s="608"/>
    </row>
    <row r="330" spans="1:14">
      <c r="A330" s="192"/>
      <c r="B330" s="183"/>
      <c r="C330" s="185"/>
      <c r="D330" s="186"/>
      <c r="E330" s="186"/>
      <c r="F330" s="186"/>
      <c r="G330" s="186"/>
      <c r="H330" s="186"/>
      <c r="I330" s="185"/>
      <c r="J330" s="185"/>
      <c r="K330" s="186"/>
      <c r="L330" s="186"/>
      <c r="M330" s="186"/>
      <c r="N330" s="187"/>
    </row>
    <row r="331" spans="1:14">
      <c r="A331" s="192"/>
      <c r="B331" s="605"/>
      <c r="C331" s="606"/>
      <c r="D331" s="607"/>
      <c r="E331" s="607"/>
      <c r="F331" s="607"/>
      <c r="G331" s="607"/>
      <c r="H331" s="607"/>
      <c r="I331" s="606"/>
      <c r="J331" s="606"/>
      <c r="K331" s="607"/>
      <c r="L331" s="607"/>
      <c r="M331" s="607"/>
      <c r="N331" s="608"/>
    </row>
    <row r="332" spans="1:14">
      <c r="A332" s="192"/>
      <c r="B332" s="183"/>
      <c r="C332" s="185"/>
      <c r="D332" s="186"/>
      <c r="E332" s="186"/>
      <c r="F332" s="186"/>
      <c r="G332" s="186"/>
      <c r="H332" s="186"/>
      <c r="I332" s="185"/>
      <c r="J332" s="185"/>
      <c r="K332" s="186"/>
      <c r="L332" s="186"/>
      <c r="M332" s="186"/>
      <c r="N332" s="187"/>
    </row>
    <row r="333" spans="1:14">
      <c r="A333" s="192"/>
      <c r="B333" s="605"/>
      <c r="C333" s="606"/>
      <c r="D333" s="607"/>
      <c r="E333" s="607"/>
      <c r="F333" s="607"/>
      <c r="G333" s="607"/>
      <c r="H333" s="607"/>
      <c r="I333" s="606"/>
      <c r="J333" s="606"/>
      <c r="K333" s="607"/>
      <c r="L333" s="607"/>
      <c r="M333" s="607"/>
      <c r="N333" s="608"/>
    </row>
    <row r="334" spans="1:14">
      <c r="A334" s="192"/>
      <c r="B334" s="183"/>
      <c r="C334" s="185"/>
      <c r="D334" s="186"/>
      <c r="E334" s="186"/>
      <c r="F334" s="186"/>
      <c r="G334" s="186"/>
      <c r="H334" s="186"/>
      <c r="I334" s="185"/>
      <c r="J334" s="185"/>
      <c r="K334" s="186"/>
      <c r="L334" s="186"/>
      <c r="M334" s="186"/>
      <c r="N334" s="187"/>
    </row>
    <row r="335" spans="1:14">
      <c r="A335" s="192"/>
      <c r="B335" s="605"/>
      <c r="C335" s="606"/>
      <c r="D335" s="607"/>
      <c r="E335" s="607"/>
      <c r="F335" s="607"/>
      <c r="G335" s="607"/>
      <c r="H335" s="607"/>
      <c r="I335" s="606"/>
      <c r="J335" s="606"/>
      <c r="K335" s="607"/>
      <c r="L335" s="607"/>
      <c r="M335" s="607"/>
      <c r="N335" s="608"/>
    </row>
    <row r="336" spans="1:14">
      <c r="A336" s="192"/>
      <c r="B336" s="183"/>
      <c r="C336" s="185"/>
      <c r="D336" s="186"/>
      <c r="E336" s="186"/>
      <c r="F336" s="186"/>
      <c r="G336" s="186"/>
      <c r="H336" s="186"/>
      <c r="I336" s="185"/>
      <c r="J336" s="185"/>
      <c r="K336" s="186"/>
      <c r="L336" s="186"/>
      <c r="M336" s="186"/>
      <c r="N336" s="187"/>
    </row>
    <row r="337" spans="1:14">
      <c r="A337" s="192"/>
      <c r="B337" s="605"/>
      <c r="C337" s="606"/>
      <c r="D337" s="607"/>
      <c r="E337" s="607"/>
      <c r="F337" s="607"/>
      <c r="G337" s="607"/>
      <c r="H337" s="607"/>
      <c r="I337" s="606"/>
      <c r="J337" s="606"/>
      <c r="K337" s="607"/>
      <c r="L337" s="607"/>
      <c r="M337" s="607"/>
      <c r="N337" s="608"/>
    </row>
    <row r="338" spans="1:14">
      <c r="A338" s="192"/>
      <c r="B338" s="183"/>
      <c r="C338" s="185"/>
      <c r="D338" s="186"/>
      <c r="E338" s="186"/>
      <c r="F338" s="186"/>
      <c r="G338" s="186"/>
      <c r="H338" s="186"/>
      <c r="I338" s="185"/>
      <c r="J338" s="185"/>
      <c r="K338" s="186"/>
      <c r="L338" s="186"/>
      <c r="M338" s="186"/>
      <c r="N338" s="187"/>
    </row>
    <row r="339" spans="1:14">
      <c r="A339" s="192"/>
      <c r="B339" s="605"/>
      <c r="C339" s="606"/>
      <c r="D339" s="607"/>
      <c r="E339" s="607"/>
      <c r="F339" s="607"/>
      <c r="G339" s="607"/>
      <c r="H339" s="607"/>
      <c r="I339" s="606"/>
      <c r="J339" s="606"/>
      <c r="K339" s="607"/>
      <c r="L339" s="607"/>
      <c r="M339" s="607"/>
      <c r="N339" s="608"/>
    </row>
    <row r="340" spans="1:14">
      <c r="A340" s="192"/>
      <c r="B340" s="183"/>
      <c r="C340" s="185"/>
      <c r="D340" s="186"/>
      <c r="E340" s="186"/>
      <c r="F340" s="186"/>
      <c r="G340" s="186"/>
      <c r="H340" s="186"/>
      <c r="I340" s="185"/>
      <c r="J340" s="185"/>
      <c r="K340" s="186"/>
      <c r="L340" s="186"/>
      <c r="M340" s="186"/>
      <c r="N340" s="187"/>
    </row>
    <row r="341" spans="1:14">
      <c r="A341" s="192"/>
      <c r="B341" s="605"/>
      <c r="C341" s="606"/>
      <c r="D341" s="607"/>
      <c r="E341" s="607"/>
      <c r="F341" s="607"/>
      <c r="G341" s="607"/>
      <c r="H341" s="607"/>
      <c r="I341" s="606"/>
      <c r="J341" s="606"/>
      <c r="K341" s="607"/>
      <c r="L341" s="607"/>
      <c r="M341" s="607"/>
      <c r="N341" s="608"/>
    </row>
    <row r="342" spans="1:14">
      <c r="A342" s="192"/>
      <c r="B342" s="183"/>
      <c r="C342" s="185"/>
      <c r="D342" s="186"/>
      <c r="E342" s="186"/>
      <c r="F342" s="186"/>
      <c r="G342" s="186"/>
      <c r="H342" s="186"/>
      <c r="I342" s="185"/>
      <c r="J342" s="185"/>
      <c r="K342" s="186"/>
      <c r="L342" s="186"/>
      <c r="M342" s="186"/>
      <c r="N342" s="187"/>
    </row>
    <row r="343" spans="1:14">
      <c r="A343" s="192"/>
      <c r="B343" s="605"/>
      <c r="C343" s="606"/>
      <c r="D343" s="607"/>
      <c r="E343" s="607"/>
      <c r="F343" s="607"/>
      <c r="G343" s="607"/>
      <c r="H343" s="607"/>
      <c r="I343" s="606"/>
      <c r="J343" s="606"/>
      <c r="K343" s="607"/>
      <c r="L343" s="607"/>
      <c r="M343" s="607"/>
      <c r="N343" s="608"/>
    </row>
    <row r="344" spans="1:14">
      <c r="A344" s="192"/>
      <c r="B344" s="183"/>
      <c r="C344" s="185"/>
      <c r="D344" s="186"/>
      <c r="E344" s="186"/>
      <c r="F344" s="186"/>
      <c r="G344" s="186"/>
      <c r="H344" s="186"/>
      <c r="I344" s="185"/>
      <c r="J344" s="185"/>
      <c r="K344" s="186"/>
      <c r="L344" s="186"/>
      <c r="M344" s="186"/>
      <c r="N344" s="187"/>
    </row>
    <row r="345" spans="1:14">
      <c r="A345" s="192"/>
      <c r="B345" s="605"/>
      <c r="C345" s="606"/>
      <c r="D345" s="607"/>
      <c r="E345" s="607"/>
      <c r="F345" s="607"/>
      <c r="G345" s="607"/>
      <c r="H345" s="607"/>
      <c r="I345" s="606"/>
      <c r="J345" s="606"/>
      <c r="K345" s="607"/>
      <c r="L345" s="607"/>
      <c r="M345" s="607"/>
      <c r="N345" s="608"/>
    </row>
    <row r="346" spans="1:14">
      <c r="A346" s="192"/>
      <c r="B346" s="183"/>
      <c r="C346" s="185"/>
      <c r="D346" s="186"/>
      <c r="E346" s="186"/>
      <c r="F346" s="186"/>
      <c r="G346" s="186"/>
      <c r="H346" s="186"/>
      <c r="I346" s="185"/>
      <c r="J346" s="185"/>
      <c r="K346" s="186"/>
      <c r="L346" s="186"/>
      <c r="M346" s="186"/>
      <c r="N346" s="187"/>
    </row>
    <row r="347" spans="1:14">
      <c r="A347" s="192"/>
      <c r="B347" s="605"/>
      <c r="C347" s="606"/>
      <c r="D347" s="607"/>
      <c r="E347" s="607"/>
      <c r="F347" s="607"/>
      <c r="G347" s="607"/>
      <c r="H347" s="607"/>
      <c r="I347" s="606"/>
      <c r="J347" s="606"/>
      <c r="K347" s="607"/>
      <c r="L347" s="607"/>
      <c r="M347" s="607"/>
      <c r="N347" s="608"/>
    </row>
    <row r="348" spans="1:14">
      <c r="A348" s="192"/>
      <c r="B348" s="183"/>
      <c r="C348" s="185"/>
      <c r="D348" s="186"/>
      <c r="E348" s="186"/>
      <c r="F348" s="186"/>
      <c r="G348" s="186"/>
      <c r="H348" s="186"/>
      <c r="I348" s="185"/>
      <c r="J348" s="185"/>
      <c r="K348" s="186"/>
      <c r="L348" s="186"/>
      <c r="M348" s="186"/>
      <c r="N348" s="187"/>
    </row>
    <row r="349" spans="1:14">
      <c r="A349" s="192"/>
      <c r="B349" s="605"/>
      <c r="C349" s="606"/>
      <c r="D349" s="607"/>
      <c r="E349" s="607"/>
      <c r="F349" s="607"/>
      <c r="G349" s="607"/>
      <c r="H349" s="607"/>
      <c r="I349" s="606"/>
      <c r="J349" s="606"/>
      <c r="K349" s="607"/>
      <c r="L349" s="607"/>
      <c r="M349" s="607"/>
      <c r="N349" s="608"/>
    </row>
    <row r="350" spans="1:14">
      <c r="A350" s="192"/>
      <c r="B350" s="183"/>
      <c r="C350" s="185"/>
      <c r="D350" s="186"/>
      <c r="E350" s="186"/>
      <c r="F350" s="186"/>
      <c r="G350" s="186"/>
      <c r="H350" s="186"/>
      <c r="I350" s="185"/>
      <c r="J350" s="185"/>
      <c r="K350" s="186"/>
      <c r="L350" s="186"/>
      <c r="M350" s="186"/>
      <c r="N350" s="187"/>
    </row>
    <row r="351" spans="1:14">
      <c r="A351" s="192"/>
      <c r="B351" s="605"/>
      <c r="C351" s="606"/>
      <c r="D351" s="607"/>
      <c r="E351" s="607"/>
      <c r="F351" s="607"/>
      <c r="G351" s="607"/>
      <c r="H351" s="607"/>
      <c r="I351" s="606"/>
      <c r="J351" s="606"/>
      <c r="K351" s="607"/>
      <c r="L351" s="607"/>
      <c r="M351" s="607"/>
      <c r="N351" s="608"/>
    </row>
    <row r="352" spans="1:14">
      <c r="A352" s="192"/>
      <c r="B352" s="183"/>
      <c r="C352" s="185"/>
      <c r="D352" s="186"/>
      <c r="E352" s="186"/>
      <c r="F352" s="186"/>
      <c r="G352" s="186"/>
      <c r="H352" s="186"/>
      <c r="I352" s="185"/>
      <c r="J352" s="185"/>
      <c r="K352" s="186"/>
      <c r="L352" s="186"/>
      <c r="M352" s="186"/>
      <c r="N352" s="187"/>
    </row>
    <row r="353" spans="1:14">
      <c r="A353" s="192"/>
      <c r="B353" s="605"/>
      <c r="C353" s="606"/>
      <c r="D353" s="607"/>
      <c r="E353" s="607"/>
      <c r="F353" s="607"/>
      <c r="G353" s="607"/>
      <c r="H353" s="607"/>
      <c r="I353" s="606"/>
      <c r="J353" s="606"/>
      <c r="K353" s="607"/>
      <c r="L353" s="607"/>
      <c r="M353" s="607"/>
      <c r="N353" s="608"/>
    </row>
    <row r="354" spans="1:14">
      <c r="A354" s="192"/>
      <c r="B354" s="183"/>
      <c r="C354" s="185"/>
      <c r="D354" s="186"/>
      <c r="E354" s="186"/>
      <c r="F354" s="186"/>
      <c r="G354" s="186"/>
      <c r="H354" s="186"/>
      <c r="I354" s="185"/>
      <c r="J354" s="185"/>
      <c r="K354" s="186"/>
      <c r="L354" s="186"/>
      <c r="M354" s="186"/>
      <c r="N354" s="187"/>
    </row>
    <row r="355" spans="1:14">
      <c r="A355" s="192"/>
      <c r="B355" s="605"/>
      <c r="C355" s="606"/>
      <c r="D355" s="607"/>
      <c r="E355" s="607"/>
      <c r="F355" s="607"/>
      <c r="G355" s="607"/>
      <c r="H355" s="607"/>
      <c r="I355" s="606"/>
      <c r="J355" s="606"/>
      <c r="K355" s="607"/>
      <c r="L355" s="607"/>
      <c r="M355" s="607"/>
      <c r="N355" s="608"/>
    </row>
    <row r="356" spans="1:14">
      <c r="A356" s="192"/>
      <c r="B356" s="183"/>
      <c r="C356" s="185"/>
      <c r="D356" s="186"/>
      <c r="E356" s="186"/>
      <c r="F356" s="186"/>
      <c r="G356" s="186"/>
      <c r="H356" s="186"/>
      <c r="I356" s="185"/>
      <c r="J356" s="185"/>
      <c r="K356" s="186"/>
      <c r="L356" s="186"/>
      <c r="M356" s="186"/>
      <c r="N356" s="187"/>
    </row>
    <row r="357" spans="1:14">
      <c r="A357" s="207"/>
      <c r="B357" s="605"/>
      <c r="C357" s="606"/>
      <c r="D357" s="607"/>
      <c r="E357" s="607"/>
      <c r="F357" s="607"/>
      <c r="G357" s="607"/>
      <c r="H357" s="607"/>
      <c r="I357" s="606"/>
      <c r="J357" s="606"/>
      <c r="K357" s="607"/>
      <c r="L357" s="607"/>
      <c r="M357" s="607"/>
      <c r="N357" s="608"/>
    </row>
    <row r="358" spans="1:14">
      <c r="A358" s="191"/>
      <c r="B358" s="183"/>
      <c r="C358" s="185"/>
      <c r="D358" s="186"/>
      <c r="E358" s="186"/>
      <c r="F358" s="186"/>
      <c r="G358" s="186"/>
      <c r="H358" s="186"/>
      <c r="I358" s="185"/>
      <c r="J358" s="185"/>
      <c r="K358" s="186"/>
      <c r="L358" s="186"/>
      <c r="M358" s="186"/>
      <c r="N358" s="187"/>
    </row>
    <row r="359" spans="1:14">
      <c r="A359" s="192"/>
      <c r="B359" s="605"/>
      <c r="C359" s="606"/>
      <c r="D359" s="607"/>
      <c r="E359" s="607"/>
      <c r="F359" s="607"/>
      <c r="G359" s="607"/>
      <c r="H359" s="607"/>
      <c r="I359" s="606"/>
      <c r="J359" s="606"/>
      <c r="K359" s="607"/>
      <c r="L359" s="607"/>
      <c r="M359" s="607"/>
      <c r="N359" s="608"/>
    </row>
    <row r="360" spans="1:14">
      <c r="A360" s="192"/>
      <c r="B360" s="183"/>
      <c r="C360" s="185"/>
      <c r="D360" s="186"/>
      <c r="E360" s="186"/>
      <c r="F360" s="186"/>
      <c r="G360" s="186"/>
      <c r="H360" s="186"/>
      <c r="I360" s="185"/>
      <c r="J360" s="185"/>
      <c r="K360" s="186"/>
      <c r="L360" s="186"/>
      <c r="M360" s="186"/>
      <c r="N360" s="187"/>
    </row>
    <row r="361" spans="1:14">
      <c r="A361" s="192"/>
      <c r="B361" s="605"/>
      <c r="C361" s="606"/>
      <c r="D361" s="607"/>
      <c r="E361" s="607"/>
      <c r="F361" s="607"/>
      <c r="G361" s="607"/>
      <c r="H361" s="607"/>
      <c r="I361" s="606"/>
      <c r="J361" s="606"/>
      <c r="K361" s="607"/>
      <c r="L361" s="607"/>
      <c r="M361" s="607"/>
      <c r="N361" s="608"/>
    </row>
    <row r="362" spans="1:14">
      <c r="A362" s="192"/>
      <c r="B362" s="183"/>
      <c r="C362" s="185"/>
      <c r="D362" s="186"/>
      <c r="E362" s="186"/>
      <c r="F362" s="186"/>
      <c r="G362" s="186"/>
      <c r="H362" s="186"/>
      <c r="I362" s="185"/>
      <c r="J362" s="185"/>
      <c r="K362" s="186"/>
      <c r="L362" s="186"/>
      <c r="M362" s="186"/>
      <c r="N362" s="187"/>
    </row>
    <row r="363" spans="1:14">
      <c r="A363" s="192"/>
      <c r="B363" s="605"/>
      <c r="C363" s="606"/>
      <c r="D363" s="607"/>
      <c r="E363" s="607"/>
      <c r="F363" s="607"/>
      <c r="G363" s="607"/>
      <c r="H363" s="607"/>
      <c r="I363" s="606"/>
      <c r="J363" s="606"/>
      <c r="K363" s="607"/>
      <c r="L363" s="607"/>
      <c r="M363" s="607"/>
      <c r="N363" s="608"/>
    </row>
    <row r="364" spans="1:14">
      <c r="A364" s="192"/>
      <c r="B364" s="183"/>
      <c r="C364" s="185"/>
      <c r="D364" s="186"/>
      <c r="E364" s="186"/>
      <c r="F364" s="186"/>
      <c r="G364" s="186"/>
      <c r="H364" s="186"/>
      <c r="I364" s="185"/>
      <c r="J364" s="185"/>
      <c r="K364" s="186"/>
      <c r="L364" s="186"/>
      <c r="M364" s="186"/>
      <c r="N364" s="187"/>
    </row>
    <row r="365" spans="1:14">
      <c r="A365" s="192"/>
      <c r="B365" s="605"/>
      <c r="C365" s="606"/>
      <c r="D365" s="607"/>
      <c r="E365" s="607"/>
      <c r="F365" s="607"/>
      <c r="G365" s="607"/>
      <c r="H365" s="607"/>
      <c r="I365" s="606"/>
      <c r="J365" s="606"/>
      <c r="K365" s="607"/>
      <c r="L365" s="607"/>
      <c r="M365" s="607"/>
      <c r="N365" s="608"/>
    </row>
    <row r="366" spans="1:14">
      <c r="A366" s="192"/>
      <c r="B366" s="183"/>
      <c r="C366" s="185"/>
      <c r="D366" s="186"/>
      <c r="E366" s="186"/>
      <c r="F366" s="186"/>
      <c r="G366" s="186"/>
      <c r="H366" s="186"/>
      <c r="I366" s="185"/>
      <c r="J366" s="185"/>
      <c r="K366" s="186"/>
      <c r="L366" s="186"/>
      <c r="M366" s="186"/>
      <c r="N366" s="187"/>
    </row>
    <row r="367" spans="1:14">
      <c r="A367" s="192"/>
      <c r="B367" s="605"/>
      <c r="C367" s="606"/>
      <c r="D367" s="607"/>
      <c r="E367" s="607"/>
      <c r="F367" s="607"/>
      <c r="G367" s="607"/>
      <c r="H367" s="607"/>
      <c r="I367" s="606"/>
      <c r="J367" s="606"/>
      <c r="K367" s="607"/>
      <c r="L367" s="607"/>
      <c r="M367" s="607"/>
      <c r="N367" s="608"/>
    </row>
    <row r="368" spans="1:14">
      <c r="A368" s="192"/>
      <c r="B368" s="183"/>
      <c r="C368" s="185"/>
      <c r="D368" s="186"/>
      <c r="E368" s="186"/>
      <c r="F368" s="186"/>
      <c r="G368" s="186"/>
      <c r="H368" s="186"/>
      <c r="I368" s="185"/>
      <c r="J368" s="185"/>
      <c r="K368" s="186"/>
      <c r="L368" s="186"/>
      <c r="M368" s="186"/>
      <c r="N368" s="187"/>
    </row>
    <row r="369" spans="1:14">
      <c r="A369" s="192"/>
      <c r="B369" s="605"/>
      <c r="C369" s="606"/>
      <c r="D369" s="607"/>
      <c r="E369" s="607"/>
      <c r="F369" s="607"/>
      <c r="G369" s="607"/>
      <c r="H369" s="607"/>
      <c r="I369" s="606"/>
      <c r="J369" s="606"/>
      <c r="K369" s="607"/>
      <c r="L369" s="607"/>
      <c r="M369" s="607"/>
      <c r="N369" s="608"/>
    </row>
    <row r="370" spans="1:14">
      <c r="A370" s="192"/>
      <c r="B370" s="183"/>
      <c r="C370" s="185"/>
      <c r="D370" s="186"/>
      <c r="E370" s="186"/>
      <c r="F370" s="186"/>
      <c r="G370" s="186"/>
      <c r="H370" s="186"/>
      <c r="I370" s="185"/>
      <c r="J370" s="185"/>
      <c r="K370" s="186"/>
      <c r="L370" s="186"/>
      <c r="M370" s="186"/>
      <c r="N370" s="187"/>
    </row>
    <row r="371" spans="1:14">
      <c r="A371" s="192"/>
      <c r="B371" s="605"/>
      <c r="C371" s="606"/>
      <c r="D371" s="607"/>
      <c r="E371" s="607"/>
      <c r="F371" s="607"/>
      <c r="G371" s="607"/>
      <c r="H371" s="607"/>
      <c r="I371" s="606"/>
      <c r="J371" s="606"/>
      <c r="K371" s="607"/>
      <c r="L371" s="607"/>
      <c r="M371" s="607"/>
      <c r="N371" s="608"/>
    </row>
    <row r="372" spans="1:14">
      <c r="A372" s="192"/>
      <c r="B372" s="183"/>
      <c r="C372" s="185"/>
      <c r="D372" s="186"/>
      <c r="E372" s="186"/>
      <c r="F372" s="186"/>
      <c r="G372" s="186"/>
      <c r="H372" s="186"/>
      <c r="I372" s="185"/>
      <c r="J372" s="185"/>
      <c r="K372" s="186"/>
      <c r="L372" s="186"/>
      <c r="M372" s="186"/>
      <c r="N372" s="187"/>
    </row>
    <row r="373" spans="1:14">
      <c r="A373" s="192"/>
      <c r="B373" s="605"/>
      <c r="C373" s="606"/>
      <c r="D373" s="607"/>
      <c r="E373" s="607"/>
      <c r="F373" s="607"/>
      <c r="G373" s="607"/>
      <c r="H373" s="607"/>
      <c r="I373" s="606"/>
      <c r="J373" s="606"/>
      <c r="K373" s="607"/>
      <c r="L373" s="607"/>
      <c r="M373" s="607"/>
      <c r="N373" s="608"/>
    </row>
    <row r="374" spans="1:14">
      <c r="A374" s="192"/>
      <c r="B374" s="183"/>
      <c r="C374" s="185"/>
      <c r="D374" s="186"/>
      <c r="E374" s="186"/>
      <c r="F374" s="186"/>
      <c r="G374" s="186"/>
      <c r="H374" s="186"/>
      <c r="I374" s="185"/>
      <c r="J374" s="185"/>
      <c r="K374" s="186"/>
      <c r="L374" s="186"/>
      <c r="M374" s="186"/>
      <c r="N374" s="187"/>
    </row>
    <row r="375" spans="1:14">
      <c r="A375" s="192"/>
      <c r="B375" s="605"/>
      <c r="C375" s="606"/>
      <c r="D375" s="607"/>
      <c r="E375" s="607"/>
      <c r="F375" s="607"/>
      <c r="G375" s="607"/>
      <c r="H375" s="607"/>
      <c r="I375" s="606"/>
      <c r="J375" s="606"/>
      <c r="K375" s="607"/>
      <c r="L375" s="607"/>
      <c r="M375" s="607"/>
      <c r="N375" s="608"/>
    </row>
    <row r="376" spans="1:14">
      <c r="A376" s="192"/>
      <c r="B376" s="183"/>
      <c r="C376" s="185"/>
      <c r="D376" s="186"/>
      <c r="E376" s="186"/>
      <c r="F376" s="186"/>
      <c r="G376" s="186"/>
      <c r="H376" s="186"/>
      <c r="I376" s="185"/>
      <c r="J376" s="185"/>
      <c r="K376" s="186"/>
      <c r="L376" s="186"/>
      <c r="M376" s="186"/>
      <c r="N376" s="187"/>
    </row>
    <row r="377" spans="1:14">
      <c r="A377" s="192"/>
      <c r="B377" s="605"/>
      <c r="C377" s="606"/>
      <c r="D377" s="607"/>
      <c r="E377" s="607"/>
      <c r="F377" s="607"/>
      <c r="G377" s="607"/>
      <c r="H377" s="607"/>
      <c r="I377" s="606"/>
      <c r="J377" s="606"/>
      <c r="K377" s="607"/>
      <c r="L377" s="607"/>
      <c r="M377" s="607"/>
      <c r="N377" s="608"/>
    </row>
    <row r="378" spans="1:14">
      <c r="A378" s="192"/>
      <c r="B378" s="183"/>
      <c r="C378" s="185"/>
      <c r="D378" s="186"/>
      <c r="E378" s="186"/>
      <c r="F378" s="186"/>
      <c r="G378" s="186"/>
      <c r="H378" s="186"/>
      <c r="I378" s="185"/>
      <c r="J378" s="185"/>
      <c r="K378" s="186"/>
      <c r="L378" s="186"/>
      <c r="M378" s="186"/>
      <c r="N378" s="187"/>
    </row>
    <row r="379" spans="1:14">
      <c r="A379" s="192"/>
      <c r="B379" s="605"/>
      <c r="C379" s="606"/>
      <c r="D379" s="607"/>
      <c r="E379" s="607"/>
      <c r="F379" s="607"/>
      <c r="G379" s="607"/>
      <c r="H379" s="607"/>
      <c r="I379" s="606"/>
      <c r="J379" s="606"/>
      <c r="K379" s="607"/>
      <c r="L379" s="607"/>
      <c r="M379" s="607"/>
      <c r="N379" s="608"/>
    </row>
    <row r="380" spans="1:14">
      <c r="A380" s="192"/>
      <c r="B380" s="183"/>
      <c r="C380" s="185"/>
      <c r="D380" s="186"/>
      <c r="E380" s="186"/>
      <c r="F380" s="186"/>
      <c r="G380" s="186"/>
      <c r="H380" s="186"/>
      <c r="I380" s="185"/>
      <c r="J380" s="185"/>
      <c r="K380" s="186"/>
      <c r="L380" s="186"/>
      <c r="M380" s="186"/>
      <c r="N380" s="187"/>
    </row>
    <row r="381" spans="1:14">
      <c r="A381" s="192"/>
      <c r="B381" s="605"/>
      <c r="C381" s="606"/>
      <c r="D381" s="607"/>
      <c r="E381" s="607"/>
      <c r="F381" s="607"/>
      <c r="G381" s="607"/>
      <c r="H381" s="607"/>
      <c r="I381" s="606"/>
      <c r="J381" s="606"/>
      <c r="K381" s="607"/>
      <c r="L381" s="607"/>
      <c r="M381" s="607"/>
      <c r="N381" s="608"/>
    </row>
    <row r="382" spans="1:14">
      <c r="A382" s="192"/>
      <c r="B382" s="183"/>
      <c r="C382" s="185"/>
      <c r="D382" s="186"/>
      <c r="E382" s="186"/>
      <c r="F382" s="186"/>
      <c r="G382" s="186"/>
      <c r="H382" s="186"/>
      <c r="I382" s="185"/>
      <c r="J382" s="185"/>
      <c r="K382" s="186"/>
      <c r="L382" s="186"/>
      <c r="M382" s="186"/>
      <c r="N382" s="187"/>
    </row>
    <row r="383" spans="1:14">
      <c r="A383" s="192"/>
      <c r="B383" s="605"/>
      <c r="C383" s="606"/>
      <c r="D383" s="607"/>
      <c r="E383" s="607"/>
      <c r="F383" s="607"/>
      <c r="G383" s="607"/>
      <c r="H383" s="607"/>
      <c r="I383" s="606"/>
      <c r="J383" s="606"/>
      <c r="K383" s="607"/>
      <c r="L383" s="607"/>
      <c r="M383" s="607"/>
      <c r="N383" s="608"/>
    </row>
    <row r="384" spans="1:14">
      <c r="A384" s="192"/>
      <c r="B384" s="183"/>
      <c r="C384" s="185"/>
      <c r="D384" s="186"/>
      <c r="E384" s="186"/>
      <c r="F384" s="186"/>
      <c r="G384" s="186"/>
      <c r="H384" s="186"/>
      <c r="I384" s="185"/>
      <c r="J384" s="185"/>
      <c r="K384" s="186"/>
      <c r="L384" s="186"/>
      <c r="M384" s="186"/>
      <c r="N384" s="187"/>
    </row>
    <row r="385" spans="1:14">
      <c r="A385" s="192"/>
      <c r="B385" s="605"/>
      <c r="C385" s="606"/>
      <c r="D385" s="607"/>
      <c r="E385" s="607"/>
      <c r="F385" s="607"/>
      <c r="G385" s="607"/>
      <c r="H385" s="607"/>
      <c r="I385" s="606"/>
      <c r="J385" s="606"/>
      <c r="K385" s="607"/>
      <c r="L385" s="607"/>
      <c r="M385" s="607"/>
      <c r="N385" s="608"/>
    </row>
    <row r="386" spans="1:14">
      <c r="A386" s="192"/>
      <c r="B386" s="183"/>
      <c r="C386" s="185"/>
      <c r="D386" s="186"/>
      <c r="E386" s="186"/>
      <c r="F386" s="186"/>
      <c r="G386" s="186"/>
      <c r="H386" s="186"/>
      <c r="I386" s="185"/>
      <c r="J386" s="185"/>
      <c r="K386" s="186"/>
      <c r="L386" s="186"/>
      <c r="M386" s="186"/>
      <c r="N386" s="187"/>
    </row>
    <row r="387" spans="1:14">
      <c r="A387" s="192"/>
      <c r="B387" s="605"/>
      <c r="C387" s="606"/>
      <c r="D387" s="607"/>
      <c r="E387" s="607"/>
      <c r="F387" s="607"/>
      <c r="G387" s="607"/>
      <c r="H387" s="607"/>
      <c r="I387" s="606"/>
      <c r="J387" s="606"/>
      <c r="K387" s="607"/>
      <c r="L387" s="607"/>
      <c r="M387" s="607"/>
      <c r="N387" s="608"/>
    </row>
    <row r="388" spans="1:14">
      <c r="A388" s="192"/>
      <c r="B388" s="183"/>
      <c r="C388" s="185"/>
      <c r="D388" s="186"/>
      <c r="E388" s="186"/>
      <c r="F388" s="186"/>
      <c r="G388" s="186"/>
      <c r="H388" s="186"/>
      <c r="I388" s="185"/>
      <c r="J388" s="185"/>
      <c r="K388" s="186"/>
      <c r="L388" s="186"/>
      <c r="M388" s="186"/>
      <c r="N388" s="187"/>
    </row>
    <row r="389" spans="1:14">
      <c r="A389" s="207"/>
      <c r="B389" s="605"/>
      <c r="C389" s="606"/>
      <c r="D389" s="607"/>
      <c r="E389" s="607"/>
      <c r="F389" s="607"/>
      <c r="G389" s="607"/>
      <c r="H389" s="607"/>
      <c r="I389" s="606"/>
      <c r="J389" s="606"/>
      <c r="K389" s="607"/>
      <c r="L389" s="607"/>
      <c r="M389" s="607"/>
      <c r="N389" s="608"/>
    </row>
    <row r="390" spans="1:14">
      <c r="A390" s="191"/>
      <c r="B390" s="183"/>
      <c r="C390" s="185"/>
      <c r="D390" s="186"/>
      <c r="E390" s="186"/>
      <c r="F390" s="186"/>
      <c r="G390" s="186"/>
      <c r="H390" s="186"/>
      <c r="I390" s="185"/>
      <c r="J390" s="185"/>
      <c r="K390" s="186"/>
      <c r="L390" s="186"/>
      <c r="M390" s="186"/>
      <c r="N390" s="187"/>
    </row>
    <row r="391" spans="1:14">
      <c r="A391" s="192"/>
      <c r="B391" s="605"/>
      <c r="C391" s="606"/>
      <c r="D391" s="607"/>
      <c r="E391" s="607"/>
      <c r="F391" s="607"/>
      <c r="G391" s="607"/>
      <c r="H391" s="607"/>
      <c r="I391" s="606"/>
      <c r="J391" s="606"/>
      <c r="K391" s="607"/>
      <c r="L391" s="607"/>
      <c r="M391" s="607"/>
      <c r="N391" s="608"/>
    </row>
    <row r="392" spans="1:14">
      <c r="A392" s="192"/>
      <c r="B392" s="183"/>
      <c r="C392" s="185"/>
      <c r="D392" s="186"/>
      <c r="E392" s="186"/>
      <c r="F392" s="186"/>
      <c r="G392" s="186"/>
      <c r="H392" s="186"/>
      <c r="I392" s="185"/>
      <c r="J392" s="185"/>
      <c r="K392" s="186"/>
      <c r="L392" s="186"/>
      <c r="M392" s="186"/>
      <c r="N392" s="187"/>
    </row>
    <row r="393" spans="1:14">
      <c r="A393" s="192"/>
      <c r="B393" s="605"/>
      <c r="C393" s="606"/>
      <c r="D393" s="607"/>
      <c r="E393" s="607"/>
      <c r="F393" s="607"/>
      <c r="G393" s="607"/>
      <c r="H393" s="607"/>
      <c r="I393" s="606"/>
      <c r="J393" s="606"/>
      <c r="K393" s="607"/>
      <c r="L393" s="607"/>
      <c r="M393" s="607"/>
      <c r="N393" s="608"/>
    </row>
    <row r="394" spans="1:14">
      <c r="A394" s="192"/>
      <c r="B394" s="183"/>
      <c r="C394" s="185"/>
      <c r="D394" s="186"/>
      <c r="E394" s="186"/>
      <c r="F394" s="186"/>
      <c r="G394" s="186"/>
      <c r="H394" s="186"/>
      <c r="I394" s="185"/>
      <c r="J394" s="185"/>
      <c r="K394" s="186"/>
      <c r="L394" s="186"/>
      <c r="M394" s="186"/>
      <c r="N394" s="187"/>
    </row>
    <row r="395" spans="1:14">
      <c r="A395" s="192"/>
      <c r="B395" s="605"/>
      <c r="C395" s="606"/>
      <c r="D395" s="607"/>
      <c r="E395" s="607"/>
      <c r="F395" s="607"/>
      <c r="G395" s="607"/>
      <c r="H395" s="607"/>
      <c r="I395" s="606"/>
      <c r="J395" s="606"/>
      <c r="K395" s="607"/>
      <c r="L395" s="607"/>
      <c r="M395" s="607"/>
      <c r="N395" s="608"/>
    </row>
    <row r="396" spans="1:14">
      <c r="A396" s="192"/>
      <c r="B396" s="183"/>
      <c r="C396" s="185"/>
      <c r="D396" s="186"/>
      <c r="E396" s="186"/>
      <c r="F396" s="186"/>
      <c r="G396" s="186"/>
      <c r="H396" s="186"/>
      <c r="I396" s="185"/>
      <c r="J396" s="185"/>
      <c r="K396" s="186"/>
      <c r="L396" s="186"/>
      <c r="M396" s="186"/>
      <c r="N396" s="187"/>
    </row>
    <row r="397" spans="1:14">
      <c r="A397" s="192"/>
      <c r="B397" s="605"/>
      <c r="C397" s="606"/>
      <c r="D397" s="607"/>
      <c r="E397" s="607"/>
      <c r="F397" s="607"/>
      <c r="G397" s="607"/>
      <c r="H397" s="607"/>
      <c r="I397" s="606"/>
      <c r="J397" s="606"/>
      <c r="K397" s="607"/>
      <c r="L397" s="607"/>
      <c r="M397" s="607"/>
      <c r="N397" s="608"/>
    </row>
    <row r="398" spans="1:14">
      <c r="A398" s="192"/>
      <c r="B398" s="183"/>
      <c r="C398" s="185"/>
      <c r="D398" s="186"/>
      <c r="E398" s="186"/>
      <c r="F398" s="186"/>
      <c r="G398" s="186"/>
      <c r="H398" s="186"/>
      <c r="I398" s="185"/>
      <c r="J398" s="185"/>
      <c r="K398" s="186"/>
      <c r="L398" s="186"/>
      <c r="M398" s="186"/>
      <c r="N398" s="187"/>
    </row>
    <row r="399" spans="1:14">
      <c r="A399" s="192"/>
      <c r="B399" s="605"/>
      <c r="C399" s="606"/>
      <c r="D399" s="607"/>
      <c r="E399" s="607"/>
      <c r="F399" s="607"/>
      <c r="G399" s="607"/>
      <c r="H399" s="607"/>
      <c r="I399" s="606"/>
      <c r="J399" s="606"/>
      <c r="K399" s="607"/>
      <c r="L399" s="607"/>
      <c r="M399" s="607"/>
      <c r="N399" s="608"/>
    </row>
    <row r="400" spans="1:14">
      <c r="A400" s="192"/>
      <c r="B400" s="183"/>
      <c r="C400" s="185"/>
      <c r="D400" s="186"/>
      <c r="E400" s="186"/>
      <c r="F400" s="186"/>
      <c r="G400" s="186"/>
      <c r="H400" s="186"/>
      <c r="I400" s="185"/>
      <c r="J400" s="185"/>
      <c r="K400" s="186"/>
      <c r="L400" s="186"/>
      <c r="M400" s="186"/>
      <c r="N400" s="187"/>
    </row>
    <row r="401" spans="1:14">
      <c r="A401" s="192"/>
      <c r="B401" s="605"/>
      <c r="C401" s="606"/>
      <c r="D401" s="607"/>
      <c r="E401" s="607"/>
      <c r="F401" s="607"/>
      <c r="G401" s="607"/>
      <c r="H401" s="607"/>
      <c r="I401" s="606"/>
      <c r="J401" s="606"/>
      <c r="K401" s="607"/>
      <c r="L401" s="607"/>
      <c r="M401" s="607"/>
      <c r="N401" s="608"/>
    </row>
    <row r="402" spans="1:14">
      <c r="A402" s="192"/>
      <c r="B402" s="183"/>
      <c r="C402" s="185"/>
      <c r="D402" s="186"/>
      <c r="E402" s="186"/>
      <c r="F402" s="186"/>
      <c r="G402" s="186"/>
      <c r="H402" s="186"/>
      <c r="I402" s="185"/>
      <c r="J402" s="185"/>
      <c r="K402" s="186"/>
      <c r="L402" s="186"/>
      <c r="M402" s="186"/>
      <c r="N402" s="187"/>
    </row>
    <row r="403" spans="1:14">
      <c r="A403" s="192"/>
      <c r="B403" s="605"/>
      <c r="C403" s="606"/>
      <c r="D403" s="607"/>
      <c r="E403" s="607"/>
      <c r="F403" s="607"/>
      <c r="G403" s="607"/>
      <c r="H403" s="607"/>
      <c r="I403" s="606"/>
      <c r="J403" s="606"/>
      <c r="K403" s="607"/>
      <c r="L403" s="607"/>
      <c r="M403" s="607"/>
      <c r="N403" s="608"/>
    </row>
    <row r="404" spans="1:14">
      <c r="A404" s="192"/>
      <c r="B404" s="183"/>
      <c r="C404" s="185"/>
      <c r="D404" s="186"/>
      <c r="E404" s="186"/>
      <c r="F404" s="186"/>
      <c r="G404" s="186"/>
      <c r="H404" s="186"/>
      <c r="I404" s="185"/>
      <c r="J404" s="185"/>
      <c r="K404" s="186"/>
      <c r="L404" s="186"/>
      <c r="M404" s="186"/>
      <c r="N404" s="187"/>
    </row>
    <row r="405" spans="1:14">
      <c r="A405" s="192"/>
      <c r="B405" s="605"/>
      <c r="C405" s="606"/>
      <c r="D405" s="607"/>
      <c r="E405" s="607"/>
      <c r="F405" s="607"/>
      <c r="G405" s="607"/>
      <c r="H405" s="607"/>
      <c r="I405" s="606"/>
      <c r="J405" s="606"/>
      <c r="K405" s="607"/>
      <c r="L405" s="607"/>
      <c r="M405" s="607"/>
      <c r="N405" s="608"/>
    </row>
    <row r="406" spans="1:14">
      <c r="A406" s="192"/>
      <c r="B406" s="183"/>
      <c r="C406" s="185"/>
      <c r="D406" s="186"/>
      <c r="E406" s="186"/>
      <c r="F406" s="186"/>
      <c r="G406" s="186"/>
      <c r="H406" s="186"/>
      <c r="I406" s="185"/>
      <c r="J406" s="185"/>
      <c r="K406" s="186"/>
      <c r="L406" s="186"/>
      <c r="M406" s="186"/>
      <c r="N406" s="187"/>
    </row>
    <row r="407" spans="1:14">
      <c r="A407" s="192"/>
      <c r="B407" s="605"/>
      <c r="C407" s="606"/>
      <c r="D407" s="607"/>
      <c r="E407" s="607"/>
      <c r="F407" s="607"/>
      <c r="G407" s="607"/>
      <c r="H407" s="607"/>
      <c r="I407" s="606"/>
      <c r="J407" s="606"/>
      <c r="K407" s="607"/>
      <c r="L407" s="607"/>
      <c r="M407" s="607"/>
      <c r="N407" s="608"/>
    </row>
    <row r="408" spans="1:14">
      <c r="A408" s="192"/>
      <c r="B408" s="183"/>
      <c r="C408" s="185"/>
      <c r="D408" s="186"/>
      <c r="E408" s="186"/>
      <c r="F408" s="186"/>
      <c r="G408" s="186"/>
      <c r="H408" s="186"/>
      <c r="I408" s="185"/>
      <c r="J408" s="185"/>
      <c r="K408" s="186"/>
      <c r="L408" s="186"/>
      <c r="M408" s="186"/>
      <c r="N408" s="187"/>
    </row>
    <row r="409" spans="1:14">
      <c r="A409" s="192"/>
      <c r="B409" s="605"/>
      <c r="C409" s="606"/>
      <c r="D409" s="607"/>
      <c r="E409" s="607"/>
      <c r="F409" s="607"/>
      <c r="G409" s="607"/>
      <c r="H409" s="607"/>
      <c r="I409" s="606"/>
      <c r="J409" s="606"/>
      <c r="K409" s="607"/>
      <c r="L409" s="607"/>
      <c r="M409" s="607"/>
      <c r="N409" s="608"/>
    </row>
    <row r="410" spans="1:14">
      <c r="A410" s="192"/>
      <c r="B410" s="183"/>
      <c r="C410" s="185"/>
      <c r="D410" s="186"/>
      <c r="E410" s="186"/>
      <c r="F410" s="186"/>
      <c r="G410" s="186"/>
      <c r="H410" s="186"/>
      <c r="I410" s="185"/>
      <c r="J410" s="185"/>
      <c r="K410" s="186"/>
      <c r="L410" s="186"/>
      <c r="M410" s="186"/>
      <c r="N410" s="187"/>
    </row>
    <row r="411" spans="1:14">
      <c r="A411" s="192"/>
      <c r="B411" s="605"/>
      <c r="C411" s="606"/>
      <c r="D411" s="607"/>
      <c r="E411" s="607"/>
      <c r="F411" s="607"/>
      <c r="G411" s="607"/>
      <c r="H411" s="607"/>
      <c r="I411" s="606"/>
      <c r="J411" s="606"/>
      <c r="K411" s="607"/>
      <c r="L411" s="607"/>
      <c r="M411" s="607"/>
      <c r="N411" s="608"/>
    </row>
    <row r="412" spans="1:14">
      <c r="A412" s="192"/>
      <c r="B412" s="183"/>
      <c r="C412" s="185"/>
      <c r="D412" s="186"/>
      <c r="E412" s="186"/>
      <c r="F412" s="186"/>
      <c r="G412" s="186"/>
      <c r="H412" s="186"/>
      <c r="I412" s="185"/>
      <c r="J412" s="185"/>
      <c r="K412" s="186"/>
      <c r="L412" s="186"/>
      <c r="M412" s="186"/>
      <c r="N412" s="187"/>
    </row>
    <row r="413" spans="1:14">
      <c r="A413" s="192"/>
      <c r="B413" s="605"/>
      <c r="C413" s="606"/>
      <c r="D413" s="607"/>
      <c r="E413" s="607"/>
      <c r="F413" s="607"/>
      <c r="G413" s="607"/>
      <c r="H413" s="607"/>
      <c r="I413" s="606"/>
      <c r="J413" s="606"/>
      <c r="K413" s="607"/>
      <c r="L413" s="607"/>
      <c r="M413" s="607"/>
      <c r="N413" s="608"/>
    </row>
    <row r="414" spans="1:14">
      <c r="A414" s="192"/>
      <c r="B414" s="183"/>
      <c r="C414" s="185"/>
      <c r="D414" s="186"/>
      <c r="E414" s="186"/>
      <c r="F414" s="186"/>
      <c r="G414" s="186"/>
      <c r="H414" s="186"/>
      <c r="I414" s="185"/>
      <c r="J414" s="185"/>
      <c r="K414" s="186"/>
      <c r="L414" s="186"/>
      <c r="M414" s="186"/>
      <c r="N414" s="187"/>
    </row>
    <row r="415" spans="1:14">
      <c r="A415" s="192"/>
      <c r="B415" s="605"/>
      <c r="C415" s="606"/>
      <c r="D415" s="607"/>
      <c r="E415" s="607"/>
      <c r="F415" s="607"/>
      <c r="G415" s="607"/>
      <c r="H415" s="607"/>
      <c r="I415" s="606"/>
      <c r="J415" s="606"/>
      <c r="K415" s="607"/>
      <c r="L415" s="607"/>
      <c r="M415" s="607"/>
      <c r="N415" s="608"/>
    </row>
    <row r="416" spans="1:14">
      <c r="A416" s="192"/>
      <c r="B416" s="183"/>
      <c r="C416" s="185"/>
      <c r="D416" s="186"/>
      <c r="E416" s="186"/>
      <c r="F416" s="186"/>
      <c r="G416" s="186"/>
      <c r="H416" s="186"/>
      <c r="I416" s="185"/>
      <c r="J416" s="185"/>
      <c r="K416" s="186"/>
      <c r="L416" s="186"/>
      <c r="M416" s="186"/>
      <c r="N416" s="187"/>
    </row>
    <row r="417" spans="1:14">
      <c r="A417" s="192"/>
      <c r="B417" s="605"/>
      <c r="C417" s="606"/>
      <c r="D417" s="607"/>
      <c r="E417" s="607"/>
      <c r="F417" s="607"/>
      <c r="G417" s="607"/>
      <c r="H417" s="607"/>
      <c r="I417" s="606"/>
      <c r="J417" s="606"/>
      <c r="K417" s="607"/>
      <c r="L417" s="607"/>
      <c r="M417" s="607"/>
      <c r="N417" s="608"/>
    </row>
    <row r="418" spans="1:14">
      <c r="A418" s="192"/>
      <c r="B418" s="183"/>
      <c r="C418" s="185"/>
      <c r="D418" s="186"/>
      <c r="E418" s="186"/>
      <c r="F418" s="186"/>
      <c r="G418" s="186"/>
      <c r="H418" s="186"/>
      <c r="I418" s="185"/>
      <c r="J418" s="185"/>
      <c r="K418" s="186"/>
      <c r="L418" s="186"/>
      <c r="M418" s="186"/>
      <c r="N418" s="187"/>
    </row>
    <row r="419" spans="1:14">
      <c r="A419" s="192"/>
      <c r="B419" s="605"/>
      <c r="C419" s="606"/>
      <c r="D419" s="607"/>
      <c r="E419" s="607"/>
      <c r="F419" s="607"/>
      <c r="G419" s="607"/>
      <c r="H419" s="607"/>
      <c r="I419" s="606"/>
      <c r="J419" s="606"/>
      <c r="K419" s="607"/>
      <c r="L419" s="607"/>
      <c r="M419" s="607"/>
      <c r="N419" s="608"/>
    </row>
    <row r="420" spans="1:14">
      <c r="A420" s="192"/>
      <c r="B420" s="183"/>
      <c r="C420" s="185"/>
      <c r="D420" s="186"/>
      <c r="E420" s="186"/>
      <c r="F420" s="186"/>
      <c r="G420" s="186"/>
      <c r="H420" s="186"/>
      <c r="I420" s="185"/>
      <c r="J420" s="185"/>
      <c r="K420" s="186"/>
      <c r="L420" s="186"/>
      <c r="M420" s="186"/>
      <c r="N420" s="187"/>
    </row>
    <row r="421" spans="1:14">
      <c r="A421" s="207"/>
      <c r="B421" s="605"/>
      <c r="C421" s="606"/>
      <c r="D421" s="607"/>
      <c r="E421" s="607"/>
      <c r="F421" s="607"/>
      <c r="G421" s="607"/>
      <c r="H421" s="607"/>
      <c r="I421" s="606"/>
      <c r="J421" s="606"/>
      <c r="K421" s="607"/>
      <c r="L421" s="607"/>
      <c r="M421" s="607"/>
      <c r="N421" s="608"/>
    </row>
    <row r="422" spans="1:14">
      <c r="A422" s="191"/>
      <c r="B422" s="183"/>
      <c r="C422" s="185"/>
      <c r="D422" s="186"/>
      <c r="E422" s="186"/>
      <c r="F422" s="186"/>
      <c r="G422" s="186"/>
      <c r="H422" s="186"/>
      <c r="I422" s="185"/>
      <c r="J422" s="185"/>
      <c r="K422" s="186"/>
      <c r="L422" s="186"/>
      <c r="M422" s="186"/>
      <c r="N422" s="187"/>
    </row>
    <row r="423" spans="1:14">
      <c r="A423" s="192"/>
      <c r="B423" s="605"/>
      <c r="C423" s="606"/>
      <c r="D423" s="607"/>
      <c r="E423" s="607"/>
      <c r="F423" s="607"/>
      <c r="G423" s="607"/>
      <c r="H423" s="607"/>
      <c r="I423" s="606"/>
      <c r="J423" s="606"/>
      <c r="K423" s="607"/>
      <c r="L423" s="607"/>
      <c r="M423" s="607"/>
      <c r="N423" s="608"/>
    </row>
    <row r="424" spans="1:14">
      <c r="A424" s="192"/>
      <c r="B424" s="183"/>
      <c r="C424" s="185"/>
      <c r="D424" s="186"/>
      <c r="E424" s="186"/>
      <c r="F424" s="186"/>
      <c r="G424" s="186"/>
      <c r="H424" s="186"/>
      <c r="I424" s="185"/>
      <c r="J424" s="185"/>
      <c r="K424" s="186"/>
      <c r="L424" s="186"/>
      <c r="M424" s="186"/>
      <c r="N424" s="187"/>
    </row>
    <row r="425" spans="1:14">
      <c r="A425" s="192"/>
      <c r="B425" s="605"/>
      <c r="C425" s="606"/>
      <c r="D425" s="607"/>
      <c r="E425" s="607"/>
      <c r="F425" s="607"/>
      <c r="G425" s="607"/>
      <c r="H425" s="607"/>
      <c r="I425" s="606"/>
      <c r="J425" s="606"/>
      <c r="K425" s="607"/>
      <c r="L425" s="607"/>
      <c r="M425" s="607"/>
      <c r="N425" s="608"/>
    </row>
    <row r="426" spans="1:14">
      <c r="A426" s="192"/>
      <c r="B426" s="183"/>
      <c r="C426" s="185"/>
      <c r="D426" s="186"/>
      <c r="E426" s="186"/>
      <c r="F426" s="186"/>
      <c r="G426" s="186"/>
      <c r="H426" s="186"/>
      <c r="I426" s="185"/>
      <c r="J426" s="185"/>
      <c r="K426" s="186"/>
      <c r="L426" s="186"/>
      <c r="M426" s="186"/>
      <c r="N426" s="187"/>
    </row>
    <row r="427" spans="1:14">
      <c r="A427" s="192"/>
      <c r="B427" s="605"/>
      <c r="C427" s="606"/>
      <c r="D427" s="607"/>
      <c r="E427" s="607"/>
      <c r="F427" s="607"/>
      <c r="G427" s="607"/>
      <c r="H427" s="607"/>
      <c r="I427" s="606"/>
      <c r="J427" s="606"/>
      <c r="K427" s="607"/>
      <c r="L427" s="607"/>
      <c r="M427" s="607"/>
      <c r="N427" s="608"/>
    </row>
    <row r="428" spans="1:14">
      <c r="A428" s="192"/>
      <c r="B428" s="183"/>
      <c r="C428" s="185"/>
      <c r="D428" s="186"/>
      <c r="E428" s="186"/>
      <c r="F428" s="186"/>
      <c r="G428" s="186"/>
      <c r="H428" s="186"/>
      <c r="I428" s="185"/>
      <c r="J428" s="185"/>
      <c r="K428" s="186"/>
      <c r="L428" s="186"/>
      <c r="M428" s="186"/>
      <c r="N428" s="187"/>
    </row>
    <row r="429" spans="1:14">
      <c r="A429" s="192"/>
      <c r="B429" s="605"/>
      <c r="C429" s="606"/>
      <c r="D429" s="607"/>
      <c r="E429" s="607"/>
      <c r="F429" s="607"/>
      <c r="G429" s="607"/>
      <c r="H429" s="607"/>
      <c r="I429" s="606"/>
      <c r="J429" s="606"/>
      <c r="K429" s="607"/>
      <c r="L429" s="607"/>
      <c r="M429" s="607"/>
      <c r="N429" s="608"/>
    </row>
    <row r="430" spans="1:14">
      <c r="A430" s="192"/>
      <c r="B430" s="183"/>
      <c r="C430" s="185"/>
      <c r="D430" s="186"/>
      <c r="E430" s="186"/>
      <c r="F430" s="186"/>
      <c r="G430" s="186"/>
      <c r="H430" s="186"/>
      <c r="I430" s="185"/>
      <c r="J430" s="185"/>
      <c r="K430" s="186"/>
      <c r="L430" s="186"/>
      <c r="M430" s="186"/>
      <c r="N430" s="187"/>
    </row>
    <row r="431" spans="1:14">
      <c r="A431" s="192"/>
      <c r="B431" s="605"/>
      <c r="C431" s="606"/>
      <c r="D431" s="607"/>
      <c r="E431" s="607"/>
      <c r="F431" s="607"/>
      <c r="G431" s="607"/>
      <c r="H431" s="607"/>
      <c r="I431" s="606"/>
      <c r="J431" s="606"/>
      <c r="K431" s="607"/>
      <c r="L431" s="607"/>
      <c r="M431" s="607"/>
      <c r="N431" s="608"/>
    </row>
    <row r="432" spans="1:14">
      <c r="A432" s="192"/>
      <c r="B432" s="183"/>
      <c r="C432" s="185"/>
      <c r="D432" s="186"/>
      <c r="E432" s="186"/>
      <c r="F432" s="186"/>
      <c r="G432" s="186"/>
      <c r="H432" s="186"/>
      <c r="I432" s="185"/>
      <c r="J432" s="185"/>
      <c r="K432" s="186"/>
      <c r="L432" s="186"/>
      <c r="M432" s="186"/>
      <c r="N432" s="187"/>
    </row>
    <row r="433" spans="1:14">
      <c r="A433" s="192"/>
      <c r="B433" s="605"/>
      <c r="C433" s="606"/>
      <c r="D433" s="607"/>
      <c r="E433" s="607"/>
      <c r="F433" s="607"/>
      <c r="G433" s="607"/>
      <c r="H433" s="607"/>
      <c r="I433" s="606"/>
      <c r="J433" s="606"/>
      <c r="K433" s="607"/>
      <c r="L433" s="607"/>
      <c r="M433" s="607"/>
      <c r="N433" s="608"/>
    </row>
    <row r="434" spans="1:14">
      <c r="A434" s="192"/>
      <c r="B434" s="183"/>
      <c r="C434" s="185"/>
      <c r="D434" s="186"/>
      <c r="E434" s="186"/>
      <c r="F434" s="186"/>
      <c r="G434" s="186"/>
      <c r="H434" s="186"/>
      <c r="I434" s="185"/>
      <c r="J434" s="185"/>
      <c r="K434" s="186"/>
      <c r="L434" s="186"/>
      <c r="M434" s="186"/>
      <c r="N434" s="187"/>
    </row>
    <row r="435" spans="1:14">
      <c r="A435" s="192"/>
      <c r="B435" s="605"/>
      <c r="C435" s="606"/>
      <c r="D435" s="607"/>
      <c r="E435" s="607"/>
      <c r="F435" s="607"/>
      <c r="G435" s="607"/>
      <c r="H435" s="607"/>
      <c r="I435" s="606"/>
      <c r="J435" s="606"/>
      <c r="K435" s="607"/>
      <c r="L435" s="607"/>
      <c r="M435" s="607"/>
      <c r="N435" s="608"/>
    </row>
    <row r="436" spans="1:14">
      <c r="A436" s="192"/>
      <c r="B436" s="183"/>
      <c r="C436" s="185"/>
      <c r="D436" s="186"/>
      <c r="E436" s="186"/>
      <c r="F436" s="186"/>
      <c r="G436" s="186"/>
      <c r="H436" s="186"/>
      <c r="I436" s="185"/>
      <c r="J436" s="185"/>
      <c r="K436" s="186"/>
      <c r="L436" s="186"/>
      <c r="M436" s="186"/>
      <c r="N436" s="187"/>
    </row>
    <row r="437" spans="1:14">
      <c r="A437" s="192"/>
      <c r="B437" s="605"/>
      <c r="C437" s="606"/>
      <c r="D437" s="607"/>
      <c r="E437" s="607"/>
      <c r="F437" s="607"/>
      <c r="G437" s="607"/>
      <c r="H437" s="607"/>
      <c r="I437" s="606"/>
      <c r="J437" s="606"/>
      <c r="K437" s="607"/>
      <c r="L437" s="607"/>
      <c r="M437" s="607"/>
      <c r="N437" s="608"/>
    </row>
    <row r="438" spans="1:14">
      <c r="A438" s="192"/>
      <c r="B438" s="183"/>
      <c r="C438" s="185"/>
      <c r="D438" s="186"/>
      <c r="E438" s="186"/>
      <c r="F438" s="186"/>
      <c r="G438" s="186"/>
      <c r="H438" s="186"/>
      <c r="I438" s="185"/>
      <c r="J438" s="185"/>
      <c r="K438" s="186"/>
      <c r="L438" s="186"/>
      <c r="M438" s="186"/>
      <c r="N438" s="187"/>
    </row>
    <row r="439" spans="1:14">
      <c r="A439" s="192"/>
      <c r="B439" s="605"/>
      <c r="C439" s="606"/>
      <c r="D439" s="607"/>
      <c r="E439" s="607"/>
      <c r="F439" s="607"/>
      <c r="G439" s="607"/>
      <c r="H439" s="607"/>
      <c r="I439" s="606"/>
      <c r="J439" s="606"/>
      <c r="K439" s="607"/>
      <c r="L439" s="607"/>
      <c r="M439" s="607"/>
      <c r="N439" s="608"/>
    </row>
    <row r="440" spans="1:14">
      <c r="A440" s="192"/>
      <c r="B440" s="183"/>
      <c r="C440" s="185"/>
      <c r="D440" s="186"/>
      <c r="E440" s="186"/>
      <c r="F440" s="186"/>
      <c r="G440" s="186"/>
      <c r="H440" s="186"/>
      <c r="I440" s="185"/>
      <c r="J440" s="185"/>
      <c r="K440" s="186"/>
      <c r="L440" s="186"/>
      <c r="M440" s="186"/>
      <c r="N440" s="187"/>
    </row>
    <row r="441" spans="1:14">
      <c r="A441" s="192"/>
      <c r="B441" s="605"/>
      <c r="C441" s="606"/>
      <c r="D441" s="607"/>
      <c r="E441" s="607"/>
      <c r="F441" s="607"/>
      <c r="G441" s="607"/>
      <c r="H441" s="607"/>
      <c r="I441" s="606"/>
      <c r="J441" s="606"/>
      <c r="K441" s="607"/>
      <c r="L441" s="607"/>
      <c r="M441" s="607"/>
      <c r="N441" s="608"/>
    </row>
    <row r="442" spans="1:14">
      <c r="A442" s="192"/>
      <c r="B442" s="183"/>
      <c r="C442" s="185"/>
      <c r="D442" s="186"/>
      <c r="E442" s="186"/>
      <c r="F442" s="186"/>
      <c r="G442" s="186"/>
      <c r="H442" s="186"/>
      <c r="I442" s="185"/>
      <c r="J442" s="185"/>
      <c r="K442" s="186"/>
      <c r="L442" s="186"/>
      <c r="M442" s="186"/>
      <c r="N442" s="187"/>
    </row>
    <row r="443" spans="1:14">
      <c r="A443" s="192"/>
      <c r="B443" s="605"/>
      <c r="C443" s="606"/>
      <c r="D443" s="607"/>
      <c r="E443" s="607"/>
      <c r="F443" s="607"/>
      <c r="G443" s="607"/>
      <c r="H443" s="607"/>
      <c r="I443" s="606"/>
      <c r="J443" s="606"/>
      <c r="K443" s="607"/>
      <c r="L443" s="607"/>
      <c r="M443" s="607"/>
      <c r="N443" s="608"/>
    </row>
    <row r="444" spans="1:14">
      <c r="A444" s="192"/>
      <c r="B444" s="183"/>
      <c r="C444" s="185"/>
      <c r="D444" s="186"/>
      <c r="E444" s="186"/>
      <c r="F444" s="186"/>
      <c r="G444" s="186"/>
      <c r="H444" s="186"/>
      <c r="I444" s="185"/>
      <c r="J444" s="185"/>
      <c r="K444" s="186"/>
      <c r="L444" s="186"/>
      <c r="M444" s="186"/>
      <c r="N444" s="187"/>
    </row>
    <row r="445" spans="1:14">
      <c r="A445" s="192"/>
      <c r="B445" s="605"/>
      <c r="C445" s="606"/>
      <c r="D445" s="607"/>
      <c r="E445" s="607"/>
      <c r="F445" s="607"/>
      <c r="G445" s="607"/>
      <c r="H445" s="607"/>
      <c r="I445" s="606"/>
      <c r="J445" s="606"/>
      <c r="K445" s="607"/>
      <c r="L445" s="607"/>
      <c r="M445" s="607"/>
      <c r="N445" s="608"/>
    </row>
    <row r="446" spans="1:14">
      <c r="A446" s="192"/>
      <c r="B446" s="183"/>
      <c r="C446" s="185"/>
      <c r="D446" s="186"/>
      <c r="E446" s="186"/>
      <c r="F446" s="186"/>
      <c r="G446" s="186"/>
      <c r="H446" s="186"/>
      <c r="I446" s="185"/>
      <c r="J446" s="185"/>
      <c r="K446" s="186"/>
      <c r="L446" s="186"/>
      <c r="M446" s="186"/>
      <c r="N446" s="187"/>
    </row>
    <row r="447" spans="1:14">
      <c r="A447" s="192"/>
      <c r="B447" s="605"/>
      <c r="C447" s="606"/>
      <c r="D447" s="607"/>
      <c r="E447" s="607"/>
      <c r="F447" s="607"/>
      <c r="G447" s="607"/>
      <c r="H447" s="607"/>
      <c r="I447" s="606"/>
      <c r="J447" s="606"/>
      <c r="K447" s="607"/>
      <c r="L447" s="607"/>
      <c r="M447" s="607"/>
      <c r="N447" s="608"/>
    </row>
    <row r="448" spans="1:14">
      <c r="A448" s="192"/>
      <c r="B448" s="183"/>
      <c r="C448" s="185"/>
      <c r="D448" s="186"/>
      <c r="E448" s="186"/>
      <c r="F448" s="186"/>
      <c r="G448" s="186"/>
      <c r="H448" s="186"/>
      <c r="I448" s="185"/>
      <c r="J448" s="185"/>
      <c r="K448" s="186"/>
      <c r="L448" s="186"/>
      <c r="M448" s="186"/>
      <c r="N448" s="187"/>
    </row>
    <row r="449" spans="1:14">
      <c r="A449" s="192"/>
      <c r="B449" s="605"/>
      <c r="C449" s="606"/>
      <c r="D449" s="607"/>
      <c r="E449" s="607"/>
      <c r="F449" s="607"/>
      <c r="G449" s="607"/>
      <c r="H449" s="607"/>
      <c r="I449" s="606"/>
      <c r="J449" s="606"/>
      <c r="K449" s="607"/>
      <c r="L449" s="607"/>
      <c r="M449" s="607"/>
      <c r="N449" s="608"/>
    </row>
    <row r="450" spans="1:14">
      <c r="A450" s="192"/>
      <c r="B450" s="183"/>
      <c r="C450" s="185"/>
      <c r="D450" s="186"/>
      <c r="E450" s="186"/>
      <c r="F450" s="186"/>
      <c r="G450" s="186"/>
      <c r="H450" s="186"/>
      <c r="I450" s="185"/>
      <c r="J450" s="185"/>
      <c r="K450" s="186"/>
      <c r="L450" s="186"/>
      <c r="M450" s="186"/>
      <c r="N450" s="187"/>
    </row>
    <row r="451" spans="1:14">
      <c r="A451" s="192"/>
      <c r="B451" s="605"/>
      <c r="C451" s="606"/>
      <c r="D451" s="607"/>
      <c r="E451" s="607"/>
      <c r="F451" s="607"/>
      <c r="G451" s="607"/>
      <c r="H451" s="607"/>
      <c r="I451" s="606"/>
      <c r="J451" s="606"/>
      <c r="K451" s="607"/>
      <c r="L451" s="607"/>
      <c r="M451" s="607"/>
      <c r="N451" s="608"/>
    </row>
    <row r="452" spans="1:14">
      <c r="A452" s="192"/>
      <c r="B452" s="183"/>
      <c r="C452" s="185"/>
      <c r="D452" s="186"/>
      <c r="E452" s="186"/>
      <c r="F452" s="186"/>
      <c r="G452" s="186"/>
      <c r="H452" s="186"/>
      <c r="I452" s="185"/>
      <c r="J452" s="185"/>
      <c r="K452" s="186"/>
      <c r="L452" s="186"/>
      <c r="M452" s="186"/>
      <c r="N452" s="187"/>
    </row>
    <row r="453" spans="1:14">
      <c r="A453" s="207"/>
      <c r="B453" s="605"/>
      <c r="C453" s="606"/>
      <c r="D453" s="607"/>
      <c r="E453" s="607"/>
      <c r="F453" s="607"/>
      <c r="G453" s="607"/>
      <c r="H453" s="607"/>
      <c r="I453" s="606"/>
      <c r="J453" s="606"/>
      <c r="K453" s="607"/>
      <c r="L453" s="607"/>
      <c r="M453" s="607"/>
      <c r="N453" s="608"/>
    </row>
    <row r="454" spans="1:14">
      <c r="A454" s="191"/>
      <c r="B454" s="183"/>
      <c r="C454" s="185"/>
      <c r="D454" s="186"/>
      <c r="E454" s="186"/>
      <c r="F454" s="186"/>
      <c r="G454" s="186"/>
      <c r="H454" s="186"/>
      <c r="I454" s="185"/>
      <c r="J454" s="185"/>
      <c r="K454" s="186"/>
      <c r="L454" s="186"/>
      <c r="M454" s="186"/>
      <c r="N454" s="187"/>
    </row>
    <row r="455" spans="1:14">
      <c r="A455" s="192"/>
      <c r="B455" s="605"/>
      <c r="C455" s="606"/>
      <c r="D455" s="607"/>
      <c r="E455" s="607"/>
      <c r="F455" s="607"/>
      <c r="G455" s="607"/>
      <c r="H455" s="607"/>
      <c r="I455" s="606"/>
      <c r="J455" s="606"/>
      <c r="K455" s="607"/>
      <c r="L455" s="607"/>
      <c r="M455" s="607"/>
      <c r="N455" s="608"/>
    </row>
    <row r="456" spans="1:14">
      <c r="A456" s="192"/>
      <c r="B456" s="183"/>
      <c r="C456" s="185"/>
      <c r="D456" s="186"/>
      <c r="E456" s="186"/>
      <c r="F456" s="186"/>
      <c r="G456" s="186"/>
      <c r="H456" s="186"/>
      <c r="I456" s="185"/>
      <c r="J456" s="185"/>
      <c r="K456" s="186"/>
      <c r="L456" s="186"/>
      <c r="M456" s="186"/>
      <c r="N456" s="187"/>
    </row>
    <row r="457" spans="1:14">
      <c r="A457" s="192"/>
      <c r="B457" s="605"/>
      <c r="C457" s="606"/>
      <c r="D457" s="607"/>
      <c r="E457" s="607"/>
      <c r="F457" s="607"/>
      <c r="G457" s="607"/>
      <c r="H457" s="607"/>
      <c r="I457" s="606"/>
      <c r="J457" s="606"/>
      <c r="K457" s="607"/>
      <c r="L457" s="607"/>
      <c r="M457" s="607"/>
      <c r="N457" s="608"/>
    </row>
    <row r="458" spans="1:14">
      <c r="A458" s="192"/>
      <c r="B458" s="183"/>
      <c r="C458" s="185"/>
      <c r="D458" s="186"/>
      <c r="E458" s="186"/>
      <c r="F458" s="186"/>
      <c r="G458" s="186"/>
      <c r="H458" s="186"/>
      <c r="I458" s="185"/>
      <c r="J458" s="185"/>
      <c r="K458" s="186"/>
      <c r="L458" s="186"/>
      <c r="M458" s="186"/>
      <c r="N458" s="187"/>
    </row>
    <row r="459" spans="1:14">
      <c r="A459" s="192"/>
      <c r="B459" s="605"/>
      <c r="C459" s="606"/>
      <c r="D459" s="607"/>
      <c r="E459" s="607"/>
      <c r="F459" s="607"/>
      <c r="G459" s="607"/>
      <c r="H459" s="607"/>
      <c r="I459" s="606"/>
      <c r="J459" s="606"/>
      <c r="K459" s="607"/>
      <c r="L459" s="607"/>
      <c r="M459" s="607"/>
      <c r="N459" s="608"/>
    </row>
    <row r="460" spans="1:14">
      <c r="A460" s="192"/>
      <c r="B460" s="183"/>
      <c r="C460" s="185"/>
      <c r="D460" s="186"/>
      <c r="E460" s="186"/>
      <c r="F460" s="186"/>
      <c r="G460" s="186"/>
      <c r="H460" s="186"/>
      <c r="I460" s="185"/>
      <c r="J460" s="185"/>
      <c r="K460" s="186"/>
      <c r="L460" s="186"/>
      <c r="M460" s="186"/>
      <c r="N460" s="187"/>
    </row>
    <row r="461" spans="1:14">
      <c r="A461" s="192"/>
      <c r="B461" s="605"/>
      <c r="C461" s="606"/>
      <c r="D461" s="607"/>
      <c r="E461" s="607"/>
      <c r="F461" s="607"/>
      <c r="G461" s="607"/>
      <c r="H461" s="607"/>
      <c r="I461" s="606"/>
      <c r="J461" s="606"/>
      <c r="K461" s="607"/>
      <c r="L461" s="607"/>
      <c r="M461" s="607"/>
      <c r="N461" s="608"/>
    </row>
    <row r="462" spans="1:14">
      <c r="A462" s="192"/>
      <c r="B462" s="183"/>
      <c r="C462" s="185"/>
      <c r="D462" s="186"/>
      <c r="E462" s="186"/>
      <c r="F462" s="186"/>
      <c r="G462" s="186"/>
      <c r="H462" s="186"/>
      <c r="I462" s="185"/>
      <c r="J462" s="185"/>
      <c r="K462" s="186"/>
      <c r="L462" s="186"/>
      <c r="M462" s="186"/>
      <c r="N462" s="187"/>
    </row>
    <row r="463" spans="1:14">
      <c r="A463" s="192"/>
      <c r="B463" s="605"/>
      <c r="C463" s="606"/>
      <c r="D463" s="607"/>
      <c r="E463" s="607"/>
      <c r="F463" s="607"/>
      <c r="G463" s="607"/>
      <c r="H463" s="607"/>
      <c r="I463" s="606"/>
      <c r="J463" s="606"/>
      <c r="K463" s="607"/>
      <c r="L463" s="607"/>
      <c r="M463" s="607"/>
      <c r="N463" s="608"/>
    </row>
    <row r="464" spans="1:14">
      <c r="A464" s="192"/>
      <c r="B464" s="183"/>
      <c r="C464" s="185"/>
      <c r="D464" s="186"/>
      <c r="E464" s="186"/>
      <c r="F464" s="186"/>
      <c r="G464" s="186"/>
      <c r="H464" s="186"/>
      <c r="I464" s="185"/>
      <c r="J464" s="185"/>
      <c r="K464" s="186"/>
      <c r="L464" s="186"/>
      <c r="M464" s="186"/>
      <c r="N464" s="187"/>
    </row>
    <row r="465" spans="1:14">
      <c r="A465" s="192"/>
      <c r="B465" s="605"/>
      <c r="C465" s="606"/>
      <c r="D465" s="607"/>
      <c r="E465" s="607"/>
      <c r="F465" s="607"/>
      <c r="G465" s="607"/>
      <c r="H465" s="607"/>
      <c r="I465" s="606"/>
      <c r="J465" s="606"/>
      <c r="K465" s="607"/>
      <c r="L465" s="607"/>
      <c r="M465" s="607"/>
      <c r="N465" s="608"/>
    </row>
    <row r="466" spans="1:14">
      <c r="A466" s="192"/>
      <c r="B466" s="183"/>
      <c r="C466" s="185"/>
      <c r="D466" s="186"/>
      <c r="E466" s="186"/>
      <c r="F466" s="186"/>
      <c r="G466" s="186"/>
      <c r="H466" s="186"/>
      <c r="I466" s="185"/>
      <c r="J466" s="185"/>
      <c r="K466" s="186"/>
      <c r="L466" s="186"/>
      <c r="M466" s="186"/>
      <c r="N466" s="187"/>
    </row>
    <row r="467" spans="1:14">
      <c r="A467" s="192"/>
      <c r="B467" s="605"/>
      <c r="C467" s="606"/>
      <c r="D467" s="607"/>
      <c r="E467" s="607"/>
      <c r="F467" s="607"/>
      <c r="G467" s="607"/>
      <c r="H467" s="607"/>
      <c r="I467" s="606"/>
      <c r="J467" s="606"/>
      <c r="K467" s="607"/>
      <c r="L467" s="607"/>
      <c r="M467" s="607"/>
      <c r="N467" s="608"/>
    </row>
    <row r="468" spans="1:14">
      <c r="A468" s="192"/>
      <c r="B468" s="183"/>
      <c r="C468" s="185"/>
      <c r="D468" s="186"/>
      <c r="E468" s="186"/>
      <c r="F468" s="186"/>
      <c r="G468" s="186"/>
      <c r="H468" s="186"/>
      <c r="I468" s="185"/>
      <c r="J468" s="185"/>
      <c r="K468" s="186"/>
      <c r="L468" s="186"/>
      <c r="M468" s="186"/>
      <c r="N468" s="187"/>
    </row>
    <row r="469" spans="1:14">
      <c r="A469" s="192"/>
      <c r="B469" s="605"/>
      <c r="C469" s="606"/>
      <c r="D469" s="607"/>
      <c r="E469" s="607"/>
      <c r="F469" s="607"/>
      <c r="G469" s="607"/>
      <c r="H469" s="607"/>
      <c r="I469" s="606"/>
      <c r="J469" s="606"/>
      <c r="K469" s="607"/>
      <c r="L469" s="607"/>
      <c r="M469" s="607"/>
      <c r="N469" s="608"/>
    </row>
    <row r="470" spans="1:14">
      <c r="A470" s="192"/>
      <c r="B470" s="183"/>
      <c r="C470" s="185"/>
      <c r="D470" s="186"/>
      <c r="E470" s="186"/>
      <c r="F470" s="186"/>
      <c r="G470" s="186"/>
      <c r="H470" s="186"/>
      <c r="I470" s="185"/>
      <c r="J470" s="185"/>
      <c r="K470" s="186"/>
      <c r="L470" s="186"/>
      <c r="M470" s="186"/>
      <c r="N470" s="187"/>
    </row>
    <row r="471" spans="1:14">
      <c r="A471" s="192"/>
      <c r="B471" s="605"/>
      <c r="C471" s="606"/>
      <c r="D471" s="607"/>
      <c r="E471" s="607"/>
      <c r="F471" s="607"/>
      <c r="G471" s="607"/>
      <c r="H471" s="607"/>
      <c r="I471" s="606"/>
      <c r="J471" s="606"/>
      <c r="K471" s="607"/>
      <c r="L471" s="607"/>
      <c r="M471" s="607"/>
      <c r="N471" s="608"/>
    </row>
    <row r="472" spans="1:14">
      <c r="A472" s="192"/>
      <c r="B472" s="183"/>
      <c r="C472" s="185"/>
      <c r="D472" s="186"/>
      <c r="E472" s="186"/>
      <c r="F472" s="186"/>
      <c r="G472" s="186"/>
      <c r="H472" s="186"/>
      <c r="I472" s="185"/>
      <c r="J472" s="185"/>
      <c r="K472" s="186"/>
      <c r="L472" s="186"/>
      <c r="M472" s="186"/>
      <c r="N472" s="187"/>
    </row>
    <row r="473" spans="1:14">
      <c r="A473" s="192"/>
      <c r="B473" s="605"/>
      <c r="C473" s="606"/>
      <c r="D473" s="607"/>
      <c r="E473" s="607"/>
      <c r="F473" s="607"/>
      <c r="G473" s="607"/>
      <c r="H473" s="607"/>
      <c r="I473" s="606"/>
      <c r="J473" s="606"/>
      <c r="K473" s="607"/>
      <c r="L473" s="607"/>
      <c r="M473" s="607"/>
      <c r="N473" s="608"/>
    </row>
    <row r="474" spans="1:14">
      <c r="A474" s="192"/>
      <c r="B474" s="183"/>
      <c r="C474" s="185"/>
      <c r="D474" s="186"/>
      <c r="E474" s="186"/>
      <c r="F474" s="186"/>
      <c r="G474" s="186"/>
      <c r="H474" s="186"/>
      <c r="I474" s="185"/>
      <c r="J474" s="185"/>
      <c r="K474" s="186"/>
      <c r="L474" s="186"/>
      <c r="M474" s="186"/>
      <c r="N474" s="187"/>
    </row>
    <row r="475" spans="1:14">
      <c r="A475" s="192"/>
      <c r="B475" s="605"/>
      <c r="C475" s="606"/>
      <c r="D475" s="607"/>
      <c r="E475" s="607"/>
      <c r="F475" s="607"/>
      <c r="G475" s="607"/>
      <c r="H475" s="607"/>
      <c r="I475" s="606"/>
      <c r="J475" s="606"/>
      <c r="K475" s="607"/>
      <c r="L475" s="607"/>
      <c r="M475" s="607"/>
      <c r="N475" s="608"/>
    </row>
    <row r="476" spans="1:14">
      <c r="A476" s="192"/>
      <c r="B476" s="183"/>
      <c r="C476" s="185"/>
      <c r="D476" s="186"/>
      <c r="E476" s="186"/>
      <c r="F476" s="186"/>
      <c r="G476" s="186"/>
      <c r="H476" s="186"/>
      <c r="I476" s="185"/>
      <c r="J476" s="185"/>
      <c r="K476" s="186"/>
      <c r="L476" s="186"/>
      <c r="M476" s="186"/>
      <c r="N476" s="187"/>
    </row>
    <row r="477" spans="1:14">
      <c r="A477" s="192"/>
      <c r="B477" s="605"/>
      <c r="C477" s="606"/>
      <c r="D477" s="607"/>
      <c r="E477" s="607"/>
      <c r="F477" s="607"/>
      <c r="G477" s="607"/>
      <c r="H477" s="607"/>
      <c r="I477" s="606"/>
      <c r="J477" s="606"/>
      <c r="K477" s="607"/>
      <c r="L477" s="607"/>
      <c r="M477" s="607"/>
      <c r="N477" s="608"/>
    </row>
    <row r="478" spans="1:14">
      <c r="A478" s="192"/>
      <c r="B478" s="183"/>
      <c r="C478" s="185"/>
      <c r="D478" s="186"/>
      <c r="E478" s="186"/>
      <c r="F478" s="186"/>
      <c r="G478" s="186"/>
      <c r="H478" s="186"/>
      <c r="I478" s="185"/>
      <c r="J478" s="185"/>
      <c r="K478" s="186"/>
      <c r="L478" s="186"/>
      <c r="M478" s="186"/>
      <c r="N478" s="187"/>
    </row>
    <row r="479" spans="1:14">
      <c r="A479" s="192"/>
      <c r="B479" s="605"/>
      <c r="C479" s="606"/>
      <c r="D479" s="607"/>
      <c r="E479" s="607"/>
      <c r="F479" s="607"/>
      <c r="G479" s="607"/>
      <c r="H479" s="607"/>
      <c r="I479" s="606"/>
      <c r="J479" s="606"/>
      <c r="K479" s="607"/>
      <c r="L479" s="607"/>
      <c r="M479" s="607"/>
      <c r="N479" s="608"/>
    </row>
    <row r="480" spans="1:14">
      <c r="A480" s="192"/>
      <c r="B480" s="183"/>
      <c r="C480" s="185"/>
      <c r="D480" s="186"/>
      <c r="E480" s="186"/>
      <c r="F480" s="186"/>
      <c r="G480" s="186"/>
      <c r="H480" s="186"/>
      <c r="I480" s="185"/>
      <c r="J480" s="185"/>
      <c r="K480" s="186"/>
      <c r="L480" s="186"/>
      <c r="M480" s="186"/>
      <c r="N480" s="187"/>
    </row>
    <row r="481" spans="1:14">
      <c r="A481" s="192"/>
      <c r="B481" s="605"/>
      <c r="C481" s="606"/>
      <c r="D481" s="607"/>
      <c r="E481" s="607"/>
      <c r="F481" s="607"/>
      <c r="G481" s="607"/>
      <c r="H481" s="607"/>
      <c r="I481" s="606"/>
      <c r="J481" s="606"/>
      <c r="K481" s="607"/>
      <c r="L481" s="607"/>
      <c r="M481" s="607"/>
      <c r="N481" s="608"/>
    </row>
    <row r="482" spans="1:14">
      <c r="A482" s="192"/>
      <c r="B482" s="183"/>
      <c r="C482" s="185"/>
      <c r="D482" s="186"/>
      <c r="E482" s="186"/>
      <c r="F482" s="186"/>
      <c r="G482" s="186"/>
      <c r="H482" s="186"/>
      <c r="I482" s="185"/>
      <c r="J482" s="185"/>
      <c r="K482" s="186"/>
      <c r="L482" s="186"/>
      <c r="M482" s="186"/>
      <c r="N482" s="187"/>
    </row>
    <row r="483" spans="1:14">
      <c r="A483" s="192"/>
      <c r="B483" s="605"/>
      <c r="C483" s="606"/>
      <c r="D483" s="607"/>
      <c r="E483" s="607"/>
      <c r="F483" s="607"/>
      <c r="G483" s="607"/>
      <c r="H483" s="607"/>
      <c r="I483" s="606"/>
      <c r="J483" s="606"/>
      <c r="K483" s="607"/>
      <c r="L483" s="607"/>
      <c r="M483" s="607"/>
      <c r="N483" s="608"/>
    </row>
    <row r="484" spans="1:14">
      <c r="A484" s="192"/>
      <c r="B484" s="183"/>
      <c r="C484" s="185"/>
      <c r="D484" s="186"/>
      <c r="E484" s="186"/>
      <c r="F484" s="186"/>
      <c r="G484" s="186"/>
      <c r="H484" s="186"/>
      <c r="I484" s="185"/>
      <c r="J484" s="185"/>
      <c r="K484" s="186"/>
      <c r="L484" s="186"/>
      <c r="M484" s="186"/>
      <c r="N484" s="187"/>
    </row>
    <row r="485" spans="1:14">
      <c r="A485" s="207"/>
      <c r="B485" s="605"/>
      <c r="C485" s="606"/>
      <c r="D485" s="607"/>
      <c r="E485" s="607"/>
      <c r="F485" s="607"/>
      <c r="G485" s="607"/>
      <c r="H485" s="607"/>
      <c r="I485" s="606"/>
      <c r="J485" s="606"/>
      <c r="K485" s="607"/>
      <c r="L485" s="607"/>
      <c r="M485" s="607"/>
      <c r="N485" s="608"/>
    </row>
    <row r="486" spans="1:14">
      <c r="A486" s="191"/>
      <c r="B486" s="183"/>
      <c r="C486" s="185"/>
      <c r="D486" s="186"/>
      <c r="E486" s="186"/>
      <c r="F486" s="186"/>
      <c r="G486" s="186"/>
      <c r="H486" s="186"/>
      <c r="I486" s="185"/>
      <c r="J486" s="185"/>
      <c r="K486" s="186"/>
      <c r="L486" s="186"/>
      <c r="M486" s="186"/>
      <c r="N486" s="187"/>
    </row>
    <row r="487" spans="1:14">
      <c r="A487" s="192"/>
      <c r="B487" s="605"/>
      <c r="C487" s="606"/>
      <c r="D487" s="607"/>
      <c r="E487" s="607"/>
      <c r="F487" s="607"/>
      <c r="G487" s="607"/>
      <c r="H487" s="607"/>
      <c r="I487" s="606"/>
      <c r="J487" s="606"/>
      <c r="K487" s="607"/>
      <c r="L487" s="607"/>
      <c r="M487" s="607"/>
      <c r="N487" s="608"/>
    </row>
    <row r="488" spans="1:14">
      <c r="A488" s="192"/>
      <c r="B488" s="183"/>
      <c r="C488" s="185"/>
      <c r="D488" s="186"/>
      <c r="E488" s="186"/>
      <c r="F488" s="186"/>
      <c r="G488" s="186"/>
      <c r="H488" s="186"/>
      <c r="I488" s="185"/>
      <c r="J488" s="185"/>
      <c r="K488" s="186"/>
      <c r="L488" s="186"/>
      <c r="M488" s="186"/>
      <c r="N488" s="187"/>
    </row>
    <row r="489" spans="1:14">
      <c r="A489" s="192"/>
      <c r="B489" s="605"/>
      <c r="C489" s="606"/>
      <c r="D489" s="607"/>
      <c r="E489" s="607"/>
      <c r="F489" s="607"/>
      <c r="G489" s="607"/>
      <c r="H489" s="607"/>
      <c r="I489" s="606"/>
      <c r="J489" s="606"/>
      <c r="K489" s="607"/>
      <c r="L489" s="607"/>
      <c r="M489" s="607"/>
      <c r="N489" s="608"/>
    </row>
    <row r="490" spans="1:14">
      <c r="A490" s="192"/>
      <c r="B490" s="183"/>
      <c r="C490" s="185"/>
      <c r="D490" s="186"/>
      <c r="E490" s="186"/>
      <c r="F490" s="186"/>
      <c r="G490" s="186"/>
      <c r="H490" s="186"/>
      <c r="I490" s="185"/>
      <c r="J490" s="185"/>
      <c r="K490" s="186"/>
      <c r="L490" s="186"/>
      <c r="M490" s="186"/>
      <c r="N490" s="187"/>
    </row>
    <row r="491" spans="1:14">
      <c r="A491" s="192"/>
      <c r="B491" s="605"/>
      <c r="C491" s="606"/>
      <c r="D491" s="607"/>
      <c r="E491" s="607"/>
      <c r="F491" s="607"/>
      <c r="G491" s="607"/>
      <c r="H491" s="607"/>
      <c r="I491" s="606"/>
      <c r="J491" s="606"/>
      <c r="K491" s="607"/>
      <c r="L491" s="607"/>
      <c r="M491" s="607"/>
      <c r="N491" s="608"/>
    </row>
    <row r="492" spans="1:14">
      <c r="A492" s="192"/>
      <c r="B492" s="183"/>
      <c r="C492" s="185"/>
      <c r="D492" s="186"/>
      <c r="E492" s="186"/>
      <c r="F492" s="186"/>
      <c r="G492" s="186"/>
      <c r="H492" s="186"/>
      <c r="I492" s="185"/>
      <c r="J492" s="185"/>
      <c r="K492" s="186"/>
      <c r="L492" s="186"/>
      <c r="M492" s="186"/>
      <c r="N492" s="187"/>
    </row>
    <row r="493" spans="1:14">
      <c r="A493" s="192"/>
      <c r="B493" s="605"/>
      <c r="C493" s="606"/>
      <c r="D493" s="607"/>
      <c r="E493" s="607"/>
      <c r="F493" s="607"/>
      <c r="G493" s="607"/>
      <c r="H493" s="607"/>
      <c r="I493" s="606"/>
      <c r="J493" s="606"/>
      <c r="K493" s="607"/>
      <c r="L493" s="607"/>
      <c r="M493" s="607"/>
      <c r="N493" s="608"/>
    </row>
    <row r="494" spans="1:14">
      <c r="A494" s="192"/>
      <c r="B494" s="183"/>
      <c r="C494" s="185"/>
      <c r="D494" s="186"/>
      <c r="E494" s="186"/>
      <c r="F494" s="186"/>
      <c r="G494" s="186"/>
      <c r="H494" s="186"/>
      <c r="I494" s="185"/>
      <c r="J494" s="185"/>
      <c r="K494" s="186"/>
      <c r="L494" s="186"/>
      <c r="M494" s="186"/>
      <c r="N494" s="187"/>
    </row>
    <row r="495" spans="1:14">
      <c r="A495" s="192"/>
      <c r="B495" s="605"/>
      <c r="C495" s="606"/>
      <c r="D495" s="607"/>
      <c r="E495" s="607"/>
      <c r="F495" s="607"/>
      <c r="G495" s="607"/>
      <c r="H495" s="607"/>
      <c r="I495" s="606"/>
      <c r="J495" s="606"/>
      <c r="K495" s="607"/>
      <c r="L495" s="607"/>
      <c r="M495" s="607"/>
      <c r="N495" s="608"/>
    </row>
    <row r="496" spans="1:14">
      <c r="A496" s="192"/>
      <c r="B496" s="183"/>
      <c r="C496" s="185"/>
      <c r="D496" s="186"/>
      <c r="E496" s="186"/>
      <c r="F496" s="186"/>
      <c r="G496" s="186"/>
      <c r="H496" s="186"/>
      <c r="I496" s="185"/>
      <c r="J496" s="185"/>
      <c r="K496" s="186"/>
      <c r="L496" s="186"/>
      <c r="M496" s="186"/>
      <c r="N496" s="187"/>
    </row>
    <row r="497" spans="1:14">
      <c r="A497" s="192"/>
      <c r="B497" s="605"/>
      <c r="C497" s="606"/>
      <c r="D497" s="607"/>
      <c r="E497" s="607"/>
      <c r="F497" s="607"/>
      <c r="G497" s="607"/>
      <c r="H497" s="607"/>
      <c r="I497" s="606"/>
      <c r="J497" s="606"/>
      <c r="K497" s="607"/>
      <c r="L497" s="607"/>
      <c r="M497" s="607"/>
      <c r="N497" s="608"/>
    </row>
    <row r="498" spans="1:14">
      <c r="A498" s="192"/>
      <c r="B498" s="183"/>
      <c r="C498" s="185"/>
      <c r="D498" s="186"/>
      <c r="E498" s="186"/>
      <c r="F498" s="186"/>
      <c r="G498" s="186"/>
      <c r="H498" s="186"/>
      <c r="I498" s="185"/>
      <c r="J498" s="185"/>
      <c r="K498" s="186"/>
      <c r="L498" s="186"/>
      <c r="M498" s="186"/>
      <c r="N498" s="187"/>
    </row>
    <row r="499" spans="1:14">
      <c r="A499" s="192"/>
      <c r="B499" s="605"/>
      <c r="C499" s="606"/>
      <c r="D499" s="607"/>
      <c r="E499" s="607"/>
      <c r="F499" s="607"/>
      <c r="G499" s="607"/>
      <c r="H499" s="607"/>
      <c r="I499" s="606"/>
      <c r="J499" s="606"/>
      <c r="K499" s="607"/>
      <c r="L499" s="607"/>
      <c r="M499" s="607"/>
      <c r="N499" s="608"/>
    </row>
    <row r="500" spans="1:14">
      <c r="A500" s="192"/>
      <c r="B500" s="183"/>
      <c r="C500" s="185"/>
      <c r="D500" s="186"/>
      <c r="E500" s="186"/>
      <c r="F500" s="186"/>
      <c r="G500" s="186"/>
      <c r="H500" s="186"/>
      <c r="I500" s="185"/>
      <c r="J500" s="185"/>
      <c r="K500" s="186"/>
      <c r="L500" s="186"/>
      <c r="M500" s="186"/>
      <c r="N500" s="187"/>
    </row>
    <row r="501" spans="1:14">
      <c r="A501" s="192"/>
      <c r="B501" s="605"/>
      <c r="C501" s="606"/>
      <c r="D501" s="607"/>
      <c r="E501" s="607"/>
      <c r="F501" s="607"/>
      <c r="G501" s="607"/>
      <c r="H501" s="607"/>
      <c r="I501" s="606"/>
      <c r="J501" s="606"/>
      <c r="K501" s="607"/>
      <c r="L501" s="607"/>
      <c r="M501" s="607"/>
      <c r="N501" s="608"/>
    </row>
    <row r="502" spans="1:14">
      <c r="A502" s="192"/>
      <c r="B502" s="183"/>
      <c r="C502" s="185"/>
      <c r="D502" s="186"/>
      <c r="E502" s="186"/>
      <c r="F502" s="186"/>
      <c r="G502" s="186"/>
      <c r="H502" s="186"/>
      <c r="I502" s="185"/>
      <c r="J502" s="185"/>
      <c r="K502" s="186"/>
      <c r="L502" s="186"/>
      <c r="M502" s="186"/>
      <c r="N502" s="187"/>
    </row>
    <row r="503" spans="1:14">
      <c r="A503" s="192"/>
      <c r="B503" s="605"/>
      <c r="C503" s="606"/>
      <c r="D503" s="607"/>
      <c r="E503" s="607"/>
      <c r="F503" s="607"/>
      <c r="G503" s="607"/>
      <c r="H503" s="607"/>
      <c r="I503" s="606"/>
      <c r="J503" s="606"/>
      <c r="K503" s="607"/>
      <c r="L503" s="607"/>
      <c r="M503" s="607"/>
      <c r="N503" s="608"/>
    </row>
    <row r="504" spans="1:14">
      <c r="A504" s="192"/>
      <c r="B504" s="183"/>
      <c r="C504" s="185"/>
      <c r="D504" s="186"/>
      <c r="E504" s="186"/>
      <c r="F504" s="186"/>
      <c r="G504" s="186"/>
      <c r="H504" s="186"/>
      <c r="I504" s="185"/>
      <c r="J504" s="185"/>
      <c r="K504" s="186"/>
      <c r="L504" s="186"/>
      <c r="M504" s="186"/>
      <c r="N504" s="187"/>
    </row>
    <row r="505" spans="1:14">
      <c r="A505" s="192"/>
      <c r="B505" s="605"/>
      <c r="C505" s="606"/>
      <c r="D505" s="607"/>
      <c r="E505" s="607"/>
      <c r="F505" s="607"/>
      <c r="G505" s="607"/>
      <c r="H505" s="607"/>
      <c r="I505" s="606"/>
      <c r="J505" s="606"/>
      <c r="K505" s="607"/>
      <c r="L505" s="607"/>
      <c r="M505" s="607"/>
      <c r="N505" s="608"/>
    </row>
    <row r="506" spans="1:14">
      <c r="A506" s="192"/>
      <c r="B506" s="183"/>
      <c r="C506" s="185"/>
      <c r="D506" s="186"/>
      <c r="E506" s="186"/>
      <c r="F506" s="186"/>
      <c r="G506" s="186"/>
      <c r="H506" s="186"/>
      <c r="I506" s="185"/>
      <c r="J506" s="185"/>
      <c r="K506" s="186"/>
      <c r="L506" s="186"/>
      <c r="M506" s="186"/>
      <c r="N506" s="187"/>
    </row>
    <row r="507" spans="1:14">
      <c r="A507" s="192"/>
      <c r="B507" s="605"/>
      <c r="C507" s="606"/>
      <c r="D507" s="607"/>
      <c r="E507" s="607"/>
      <c r="F507" s="607"/>
      <c r="G507" s="607"/>
      <c r="H507" s="607"/>
      <c r="I507" s="606"/>
      <c r="J507" s="606"/>
      <c r="K507" s="607"/>
      <c r="L507" s="607"/>
      <c r="M507" s="607"/>
      <c r="N507" s="608"/>
    </row>
    <row r="508" spans="1:14">
      <c r="A508" s="192"/>
      <c r="B508" s="183"/>
      <c r="C508" s="185"/>
      <c r="D508" s="186"/>
      <c r="E508" s="186"/>
      <c r="F508" s="186"/>
      <c r="G508" s="186"/>
      <c r="H508" s="186"/>
      <c r="I508" s="185"/>
      <c r="J508" s="185"/>
      <c r="K508" s="186"/>
      <c r="L508" s="186"/>
      <c r="M508" s="186"/>
      <c r="N508" s="187"/>
    </row>
    <row r="509" spans="1:14">
      <c r="A509" s="192"/>
      <c r="B509" s="605"/>
      <c r="C509" s="606"/>
      <c r="D509" s="607"/>
      <c r="E509" s="607"/>
      <c r="F509" s="607"/>
      <c r="G509" s="607"/>
      <c r="H509" s="607"/>
      <c r="I509" s="606"/>
      <c r="J509" s="606"/>
      <c r="K509" s="607"/>
      <c r="L509" s="607"/>
      <c r="M509" s="607"/>
      <c r="N509" s="608"/>
    </row>
    <row r="510" spans="1:14">
      <c r="A510" s="192"/>
      <c r="B510" s="183"/>
      <c r="C510" s="185"/>
      <c r="D510" s="186"/>
      <c r="E510" s="186"/>
      <c r="F510" s="186"/>
      <c r="G510" s="186"/>
      <c r="H510" s="186"/>
      <c r="I510" s="185"/>
      <c r="J510" s="185"/>
      <c r="K510" s="186"/>
      <c r="L510" s="186"/>
      <c r="M510" s="186"/>
      <c r="N510" s="187"/>
    </row>
    <row r="511" spans="1:14">
      <c r="A511" s="192"/>
      <c r="B511" s="605"/>
      <c r="C511" s="606"/>
      <c r="D511" s="607"/>
      <c r="E511" s="607"/>
      <c r="F511" s="607"/>
      <c r="G511" s="607"/>
      <c r="H511" s="607"/>
      <c r="I511" s="606"/>
      <c r="J511" s="606"/>
      <c r="K511" s="607"/>
      <c r="L511" s="607"/>
      <c r="M511" s="607"/>
      <c r="N511" s="608"/>
    </row>
    <row r="512" spans="1:14">
      <c r="A512" s="192"/>
      <c r="B512" s="183"/>
      <c r="C512" s="185"/>
      <c r="D512" s="186"/>
      <c r="E512" s="186"/>
      <c r="F512" s="186"/>
      <c r="G512" s="186"/>
      <c r="H512" s="186"/>
      <c r="I512" s="185"/>
      <c r="J512" s="185"/>
      <c r="K512" s="186"/>
      <c r="L512" s="186"/>
      <c r="M512" s="186"/>
      <c r="N512" s="187"/>
    </row>
    <row r="513" spans="1:14">
      <c r="A513" s="192"/>
      <c r="B513" s="605"/>
      <c r="C513" s="606"/>
      <c r="D513" s="607"/>
      <c r="E513" s="607"/>
      <c r="F513" s="607"/>
      <c r="G513" s="607"/>
      <c r="H513" s="607"/>
      <c r="I513" s="606"/>
      <c r="J513" s="606"/>
      <c r="K513" s="607"/>
      <c r="L513" s="607"/>
      <c r="M513" s="607"/>
      <c r="N513" s="608"/>
    </row>
    <row r="514" spans="1:14">
      <c r="A514" s="192"/>
      <c r="B514" s="183"/>
      <c r="C514" s="185"/>
      <c r="D514" s="186"/>
      <c r="E514" s="186"/>
      <c r="F514" s="186"/>
      <c r="G514" s="186"/>
      <c r="H514" s="186"/>
      <c r="I514" s="185"/>
      <c r="J514" s="185"/>
      <c r="K514" s="186"/>
      <c r="L514" s="186"/>
      <c r="M514" s="186"/>
      <c r="N514" s="187"/>
    </row>
    <row r="515" spans="1:14">
      <c r="A515" s="192"/>
      <c r="B515" s="605"/>
      <c r="C515" s="606"/>
      <c r="D515" s="607"/>
      <c r="E515" s="607"/>
      <c r="F515" s="607"/>
      <c r="G515" s="607"/>
      <c r="H515" s="607"/>
      <c r="I515" s="606"/>
      <c r="J515" s="606"/>
      <c r="K515" s="607"/>
      <c r="L515" s="607"/>
      <c r="M515" s="607"/>
      <c r="N515" s="608"/>
    </row>
    <row r="516" spans="1:14">
      <c r="A516" s="192"/>
      <c r="B516" s="183"/>
      <c r="C516" s="185"/>
      <c r="D516" s="186"/>
      <c r="E516" s="186"/>
      <c r="F516" s="186"/>
      <c r="G516" s="186"/>
      <c r="H516" s="186"/>
      <c r="I516" s="185"/>
      <c r="J516" s="185"/>
      <c r="K516" s="186"/>
      <c r="L516" s="186"/>
      <c r="M516" s="186"/>
      <c r="N516" s="187"/>
    </row>
    <row r="517" spans="1:14">
      <c r="A517" s="207"/>
      <c r="B517" s="605"/>
      <c r="C517" s="606"/>
      <c r="D517" s="607"/>
      <c r="E517" s="607"/>
      <c r="F517" s="607"/>
      <c r="G517" s="607"/>
      <c r="H517" s="607"/>
      <c r="I517" s="606"/>
      <c r="J517" s="606"/>
      <c r="K517" s="607"/>
      <c r="L517" s="607"/>
      <c r="M517" s="607"/>
      <c r="N517" s="608"/>
    </row>
    <row r="518" spans="1:14">
      <c r="A518" s="191"/>
      <c r="B518" s="183"/>
      <c r="C518" s="185"/>
      <c r="D518" s="186"/>
      <c r="E518" s="186"/>
      <c r="F518" s="186"/>
      <c r="G518" s="186"/>
      <c r="H518" s="186"/>
      <c r="I518" s="185"/>
      <c r="J518" s="185"/>
      <c r="K518" s="186"/>
      <c r="L518" s="186"/>
      <c r="M518" s="186"/>
      <c r="N518" s="187"/>
    </row>
    <row r="519" spans="1:14">
      <c r="A519" s="192"/>
      <c r="B519" s="605"/>
      <c r="C519" s="606"/>
      <c r="D519" s="607"/>
      <c r="E519" s="607"/>
      <c r="F519" s="607"/>
      <c r="G519" s="607"/>
      <c r="H519" s="607"/>
      <c r="I519" s="606"/>
      <c r="J519" s="606"/>
      <c r="K519" s="607"/>
      <c r="L519" s="607"/>
      <c r="M519" s="607"/>
      <c r="N519" s="608"/>
    </row>
    <row r="520" spans="1:14">
      <c r="A520" s="192"/>
      <c r="B520" s="183"/>
      <c r="C520" s="185"/>
      <c r="D520" s="186"/>
      <c r="E520" s="186"/>
      <c r="F520" s="186"/>
      <c r="G520" s="186"/>
      <c r="H520" s="186"/>
      <c r="I520" s="185"/>
      <c r="J520" s="185"/>
      <c r="K520" s="186"/>
      <c r="L520" s="186"/>
      <c r="M520" s="186"/>
      <c r="N520" s="187"/>
    </row>
    <row r="521" spans="1:14">
      <c r="A521" s="192"/>
      <c r="B521" s="605"/>
      <c r="C521" s="606"/>
      <c r="D521" s="607"/>
      <c r="E521" s="607"/>
      <c r="F521" s="607"/>
      <c r="G521" s="607"/>
      <c r="H521" s="607"/>
      <c r="I521" s="606"/>
      <c r="J521" s="606"/>
      <c r="K521" s="607"/>
      <c r="L521" s="607"/>
      <c r="M521" s="607"/>
      <c r="N521" s="608"/>
    </row>
    <row r="522" spans="1:14">
      <c r="A522" s="192"/>
      <c r="B522" s="183"/>
      <c r="C522" s="185"/>
      <c r="D522" s="186"/>
      <c r="E522" s="186"/>
      <c r="F522" s="186"/>
      <c r="G522" s="186"/>
      <c r="H522" s="186"/>
      <c r="I522" s="185"/>
      <c r="J522" s="185"/>
      <c r="K522" s="186"/>
      <c r="L522" s="186"/>
      <c r="M522" s="186"/>
      <c r="N522" s="187"/>
    </row>
    <row r="523" spans="1:14">
      <c r="A523" s="192"/>
      <c r="B523" s="605"/>
      <c r="C523" s="606"/>
      <c r="D523" s="607"/>
      <c r="E523" s="607"/>
      <c r="F523" s="607"/>
      <c r="G523" s="607"/>
      <c r="H523" s="607"/>
      <c r="I523" s="606"/>
      <c r="J523" s="606"/>
      <c r="K523" s="607"/>
      <c r="L523" s="607"/>
      <c r="M523" s="607"/>
      <c r="N523" s="608"/>
    </row>
    <row r="524" spans="1:14">
      <c r="A524" s="192"/>
      <c r="B524" s="183"/>
      <c r="C524" s="185"/>
      <c r="D524" s="186"/>
      <c r="E524" s="186"/>
      <c r="F524" s="186"/>
      <c r="G524" s="186"/>
      <c r="H524" s="186"/>
      <c r="I524" s="185"/>
      <c r="J524" s="185"/>
      <c r="K524" s="186"/>
      <c r="L524" s="186"/>
      <c r="M524" s="186"/>
      <c r="N524" s="187"/>
    </row>
    <row r="525" spans="1:14">
      <c r="A525" s="192"/>
      <c r="B525" s="605"/>
      <c r="C525" s="606"/>
      <c r="D525" s="607"/>
      <c r="E525" s="607"/>
      <c r="F525" s="607"/>
      <c r="G525" s="607"/>
      <c r="H525" s="607"/>
      <c r="I525" s="606"/>
      <c r="J525" s="606"/>
      <c r="K525" s="607"/>
      <c r="L525" s="607"/>
      <c r="M525" s="607"/>
      <c r="N525" s="608"/>
    </row>
    <row r="526" spans="1:14">
      <c r="A526" s="192"/>
      <c r="B526" s="183"/>
      <c r="C526" s="185"/>
      <c r="D526" s="186"/>
      <c r="E526" s="186"/>
      <c r="F526" s="186"/>
      <c r="G526" s="186"/>
      <c r="H526" s="186"/>
      <c r="I526" s="185"/>
      <c r="J526" s="185"/>
      <c r="K526" s="186"/>
      <c r="L526" s="186"/>
      <c r="M526" s="186"/>
      <c r="N526" s="187"/>
    </row>
    <row r="527" spans="1:14">
      <c r="A527" s="192"/>
      <c r="B527" s="605"/>
      <c r="C527" s="606"/>
      <c r="D527" s="607"/>
      <c r="E527" s="607"/>
      <c r="F527" s="607"/>
      <c r="G527" s="607"/>
      <c r="H527" s="607"/>
      <c r="I527" s="606"/>
      <c r="J527" s="606"/>
      <c r="K527" s="607"/>
      <c r="L527" s="607"/>
      <c r="M527" s="607"/>
      <c r="N527" s="608"/>
    </row>
    <row r="528" spans="1:14">
      <c r="A528" s="192"/>
      <c r="B528" s="183"/>
      <c r="C528" s="185"/>
      <c r="D528" s="186"/>
      <c r="E528" s="186"/>
      <c r="F528" s="186"/>
      <c r="G528" s="186"/>
      <c r="H528" s="186"/>
      <c r="I528" s="185"/>
      <c r="J528" s="185"/>
      <c r="K528" s="186"/>
      <c r="L528" s="186"/>
      <c r="M528" s="186"/>
      <c r="N528" s="187"/>
    </row>
    <row r="529" spans="1:14">
      <c r="A529" s="192"/>
      <c r="B529" s="605"/>
      <c r="C529" s="606"/>
      <c r="D529" s="607"/>
      <c r="E529" s="607"/>
      <c r="F529" s="607"/>
      <c r="G529" s="607"/>
      <c r="H529" s="607"/>
      <c r="I529" s="606"/>
      <c r="J529" s="606"/>
      <c r="K529" s="607"/>
      <c r="L529" s="607"/>
      <c r="M529" s="607"/>
      <c r="N529" s="608"/>
    </row>
    <row r="530" spans="1:14">
      <c r="A530" s="192"/>
      <c r="B530" s="183"/>
      <c r="C530" s="185"/>
      <c r="D530" s="186"/>
      <c r="E530" s="186"/>
      <c r="F530" s="186"/>
      <c r="G530" s="186"/>
      <c r="H530" s="186"/>
      <c r="I530" s="185"/>
      <c r="J530" s="185"/>
      <c r="K530" s="186"/>
      <c r="L530" s="186"/>
      <c r="M530" s="186"/>
      <c r="N530" s="187"/>
    </row>
    <row r="531" spans="1:14">
      <c r="A531" s="192"/>
      <c r="B531" s="605"/>
      <c r="C531" s="606"/>
      <c r="D531" s="607"/>
      <c r="E531" s="607"/>
      <c r="F531" s="607"/>
      <c r="G531" s="607"/>
      <c r="H531" s="607"/>
      <c r="I531" s="606"/>
      <c r="J531" s="606"/>
      <c r="K531" s="607"/>
      <c r="L531" s="607"/>
      <c r="M531" s="607"/>
      <c r="N531" s="608"/>
    </row>
    <row r="532" spans="1:14">
      <c r="A532" s="192"/>
      <c r="B532" s="183"/>
      <c r="C532" s="185"/>
      <c r="D532" s="186"/>
      <c r="E532" s="186"/>
      <c r="F532" s="186"/>
      <c r="G532" s="186"/>
      <c r="H532" s="186"/>
      <c r="I532" s="185"/>
      <c r="J532" s="185"/>
      <c r="K532" s="186"/>
      <c r="L532" s="186"/>
      <c r="M532" s="186"/>
      <c r="N532" s="187"/>
    </row>
    <row r="533" spans="1:14">
      <c r="A533" s="192"/>
      <c r="B533" s="605"/>
      <c r="C533" s="606"/>
      <c r="D533" s="607"/>
      <c r="E533" s="607"/>
      <c r="F533" s="607"/>
      <c r="G533" s="607"/>
      <c r="H533" s="607"/>
      <c r="I533" s="606"/>
      <c r="J533" s="606"/>
      <c r="K533" s="607"/>
      <c r="L533" s="607"/>
      <c r="M533" s="607"/>
      <c r="N533" s="608"/>
    </row>
    <row r="534" spans="1:14">
      <c r="A534" s="192"/>
      <c r="B534" s="183"/>
      <c r="C534" s="185"/>
      <c r="D534" s="186"/>
      <c r="E534" s="186"/>
      <c r="F534" s="186"/>
      <c r="G534" s="186"/>
      <c r="H534" s="186"/>
      <c r="I534" s="185"/>
      <c r="J534" s="185"/>
      <c r="K534" s="186"/>
      <c r="L534" s="186"/>
      <c r="M534" s="186"/>
      <c r="N534" s="187"/>
    </row>
    <row r="535" spans="1:14">
      <c r="A535" s="192"/>
      <c r="B535" s="605"/>
      <c r="C535" s="606"/>
      <c r="D535" s="607"/>
      <c r="E535" s="607"/>
      <c r="F535" s="607"/>
      <c r="G535" s="607"/>
      <c r="H535" s="607"/>
      <c r="I535" s="606"/>
      <c r="J535" s="606"/>
      <c r="K535" s="607"/>
      <c r="L535" s="607"/>
      <c r="M535" s="607"/>
      <c r="N535" s="608"/>
    </row>
    <row r="536" spans="1:14">
      <c r="A536" s="192"/>
      <c r="B536" s="183"/>
      <c r="C536" s="185"/>
      <c r="D536" s="186"/>
      <c r="E536" s="186"/>
      <c r="F536" s="186"/>
      <c r="G536" s="186"/>
      <c r="H536" s="186"/>
      <c r="I536" s="185"/>
      <c r="J536" s="185"/>
      <c r="K536" s="186"/>
      <c r="L536" s="186"/>
      <c r="M536" s="186"/>
      <c r="N536" s="187"/>
    </row>
    <row r="537" spans="1:14">
      <c r="A537" s="192"/>
      <c r="B537" s="605"/>
      <c r="C537" s="606"/>
      <c r="D537" s="607"/>
      <c r="E537" s="607"/>
      <c r="F537" s="607"/>
      <c r="G537" s="607"/>
      <c r="H537" s="607"/>
      <c r="I537" s="606"/>
      <c r="J537" s="606"/>
      <c r="K537" s="607"/>
      <c r="L537" s="607"/>
      <c r="M537" s="607"/>
      <c r="N537" s="608"/>
    </row>
    <row r="538" spans="1:14">
      <c r="A538" s="192"/>
      <c r="B538" s="183"/>
      <c r="C538" s="185"/>
      <c r="D538" s="186"/>
      <c r="E538" s="186"/>
      <c r="F538" s="186"/>
      <c r="G538" s="186"/>
      <c r="H538" s="186"/>
      <c r="I538" s="185"/>
      <c r="J538" s="185"/>
      <c r="K538" s="186"/>
      <c r="L538" s="186"/>
      <c r="M538" s="186"/>
      <c r="N538" s="187"/>
    </row>
    <row r="539" spans="1:14">
      <c r="A539" s="192"/>
      <c r="B539" s="605"/>
      <c r="C539" s="606"/>
      <c r="D539" s="607"/>
      <c r="E539" s="607"/>
      <c r="F539" s="607"/>
      <c r="G539" s="607"/>
      <c r="H539" s="607"/>
      <c r="I539" s="606"/>
      <c r="J539" s="606"/>
      <c r="K539" s="607"/>
      <c r="L539" s="607"/>
      <c r="M539" s="607"/>
      <c r="N539" s="608"/>
    </row>
    <row r="540" spans="1:14">
      <c r="A540" s="192"/>
      <c r="B540" s="183"/>
      <c r="C540" s="185"/>
      <c r="D540" s="186"/>
      <c r="E540" s="186"/>
      <c r="F540" s="186"/>
      <c r="G540" s="186"/>
      <c r="H540" s="186"/>
      <c r="I540" s="185"/>
      <c r="J540" s="185"/>
      <c r="K540" s="186"/>
      <c r="L540" s="186"/>
      <c r="M540" s="186"/>
      <c r="N540" s="187"/>
    </row>
    <row r="541" spans="1:14">
      <c r="A541" s="192"/>
      <c r="B541" s="605"/>
      <c r="C541" s="606"/>
      <c r="D541" s="607"/>
      <c r="E541" s="607"/>
      <c r="F541" s="607"/>
      <c r="G541" s="607"/>
      <c r="H541" s="607"/>
      <c r="I541" s="606"/>
      <c r="J541" s="606"/>
      <c r="K541" s="607"/>
      <c r="L541" s="607"/>
      <c r="M541" s="607"/>
      <c r="N541" s="608"/>
    </row>
    <row r="542" spans="1:14">
      <c r="A542" s="192"/>
      <c r="B542" s="183"/>
      <c r="C542" s="185"/>
      <c r="D542" s="186"/>
      <c r="E542" s="186"/>
      <c r="F542" s="186"/>
      <c r="G542" s="186"/>
      <c r="H542" s="186"/>
      <c r="I542" s="185"/>
      <c r="J542" s="185"/>
      <c r="K542" s="186"/>
      <c r="L542" s="186"/>
      <c r="M542" s="186"/>
      <c r="N542" s="187"/>
    </row>
    <row r="543" spans="1:14">
      <c r="A543" s="192"/>
      <c r="B543" s="605"/>
      <c r="C543" s="606"/>
      <c r="D543" s="607"/>
      <c r="E543" s="607"/>
      <c r="F543" s="607"/>
      <c r="G543" s="607"/>
      <c r="H543" s="607"/>
      <c r="I543" s="606"/>
      <c r="J543" s="606"/>
      <c r="K543" s="607"/>
      <c r="L543" s="607"/>
      <c r="M543" s="607"/>
      <c r="N543" s="608"/>
    </row>
    <row r="544" spans="1:14">
      <c r="A544" s="192"/>
      <c r="B544" s="183"/>
      <c r="C544" s="185"/>
      <c r="D544" s="186"/>
      <c r="E544" s="186"/>
      <c r="F544" s="186"/>
      <c r="G544" s="186"/>
      <c r="H544" s="186"/>
      <c r="I544" s="185"/>
      <c r="J544" s="185"/>
      <c r="K544" s="186"/>
      <c r="L544" s="186"/>
      <c r="M544" s="186"/>
      <c r="N544" s="187"/>
    </row>
    <row r="545" spans="1:14">
      <c r="A545" s="192"/>
      <c r="B545" s="605"/>
      <c r="C545" s="606"/>
      <c r="D545" s="607"/>
      <c r="E545" s="607"/>
      <c r="F545" s="607"/>
      <c r="G545" s="607"/>
      <c r="H545" s="607"/>
      <c r="I545" s="606"/>
      <c r="J545" s="606"/>
      <c r="K545" s="607"/>
      <c r="L545" s="607"/>
      <c r="M545" s="607"/>
      <c r="N545" s="608"/>
    </row>
    <row r="546" spans="1:14">
      <c r="A546" s="192"/>
      <c r="B546" s="183"/>
      <c r="C546" s="185"/>
      <c r="D546" s="186"/>
      <c r="E546" s="186"/>
      <c r="F546" s="186"/>
      <c r="G546" s="186"/>
      <c r="H546" s="186"/>
      <c r="I546" s="185"/>
      <c r="J546" s="185"/>
      <c r="K546" s="186"/>
      <c r="L546" s="186"/>
      <c r="M546" s="186"/>
      <c r="N546" s="187"/>
    </row>
    <row r="547" spans="1:14">
      <c r="A547" s="192"/>
      <c r="B547" s="605"/>
      <c r="C547" s="606"/>
      <c r="D547" s="607"/>
      <c r="E547" s="607"/>
      <c r="F547" s="607"/>
      <c r="G547" s="607"/>
      <c r="H547" s="607"/>
      <c r="I547" s="606"/>
      <c r="J547" s="606"/>
      <c r="K547" s="607"/>
      <c r="L547" s="607"/>
      <c r="M547" s="607"/>
      <c r="N547" s="608"/>
    </row>
    <row r="548" spans="1:14">
      <c r="A548" s="192"/>
      <c r="B548" s="183"/>
      <c r="C548" s="185"/>
      <c r="D548" s="186"/>
      <c r="E548" s="186"/>
      <c r="F548" s="186"/>
      <c r="G548" s="186"/>
      <c r="H548" s="186"/>
      <c r="I548" s="185"/>
      <c r="J548" s="185"/>
      <c r="K548" s="186"/>
      <c r="L548" s="186"/>
      <c r="M548" s="186"/>
      <c r="N548" s="187"/>
    </row>
    <row r="549" spans="1:14">
      <c r="A549" s="207"/>
      <c r="B549" s="605"/>
      <c r="C549" s="606"/>
      <c r="D549" s="607"/>
      <c r="E549" s="607"/>
      <c r="F549" s="607"/>
      <c r="G549" s="607"/>
      <c r="H549" s="607"/>
      <c r="I549" s="606"/>
      <c r="J549" s="606"/>
      <c r="K549" s="607"/>
      <c r="L549" s="607"/>
      <c r="M549" s="607"/>
      <c r="N549" s="60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enableFormatConditionsCalculation="0">
    <tabColor theme="5" tint="0.59999389629810485"/>
  </sheetPr>
  <dimension ref="A1:AA415"/>
  <sheetViews>
    <sheetView showGridLines="0" showZeros="0" view="pageBreakPreview" zoomScaleNormal="100" zoomScaleSheetLayoutView="100" workbookViewId="0">
      <pane xSplit="1" topLeftCell="B1" activePane="topRight" state="frozen"/>
      <selection pane="topRight" activeCell="E24" sqref="E24"/>
    </sheetView>
  </sheetViews>
  <sheetFormatPr defaultColWidth="9" defaultRowHeight="12.75"/>
  <cols>
    <col min="1" max="1" width="11.75" style="54" customWidth="1"/>
    <col min="2" max="2" width="7.25" style="223" customWidth="1"/>
    <col min="3" max="3" width="5.75" style="223" customWidth="1"/>
    <col min="4" max="4" width="6" style="223" customWidth="1"/>
    <col min="5" max="5" width="5" style="223" customWidth="1"/>
    <col min="6" max="6" width="5.75" style="121" customWidth="1"/>
    <col min="7" max="7" width="5.875" style="121" customWidth="1"/>
    <col min="8" max="8" width="5.75" style="121" customWidth="1"/>
    <col min="9" max="9" width="5.5" style="121" customWidth="1"/>
    <col min="10" max="10" width="5.5" style="23" customWidth="1"/>
    <col min="11" max="11" width="5.875" style="23" customWidth="1"/>
    <col min="12" max="12" width="5.75" style="23" customWidth="1"/>
    <col min="13" max="13" width="5.125" style="23" customWidth="1"/>
    <col min="14" max="14" width="8.75" style="23" customWidth="1"/>
    <col min="15" max="15" width="7" style="23" customWidth="1"/>
    <col min="16" max="16" width="7.125" style="23" customWidth="1"/>
    <col min="17" max="17" width="8" style="23" customWidth="1"/>
    <col min="18" max="18" width="9" style="89"/>
    <col min="19" max="20" width="9" style="23"/>
    <col min="21" max="21" width="4" style="23" customWidth="1"/>
    <col min="22" max="22" width="4.75" style="23" customWidth="1"/>
    <col min="23" max="23" width="6.75" style="23" customWidth="1"/>
    <col min="24" max="26" width="7.125" style="23" customWidth="1"/>
    <col min="27" max="27" width="6.875" style="23" customWidth="1"/>
    <col min="28" max="16384" width="9" style="23"/>
  </cols>
  <sheetData>
    <row r="1" spans="1:27" ht="18">
      <c r="A1" s="230" t="s">
        <v>696</v>
      </c>
      <c r="B1" s="210"/>
      <c r="C1" s="210"/>
      <c r="D1" s="210"/>
      <c r="E1" s="210"/>
      <c r="F1" s="213"/>
      <c r="G1" s="213"/>
      <c r="H1" s="213"/>
      <c r="I1" s="214"/>
      <c r="J1" s="60"/>
      <c r="K1" s="60"/>
      <c r="L1" s="60"/>
      <c r="M1" s="209"/>
      <c r="N1" s="60"/>
      <c r="O1" s="60"/>
      <c r="P1" s="60"/>
      <c r="Q1" s="60"/>
      <c r="R1" s="61" t="s">
        <v>390</v>
      </c>
    </row>
    <row r="2" spans="1:27" ht="18">
      <c r="A2" s="230"/>
      <c r="B2" s="210"/>
      <c r="C2" s="210"/>
      <c r="D2" s="210"/>
      <c r="E2" s="210"/>
      <c r="F2" s="213"/>
      <c r="G2" s="213"/>
      <c r="H2" s="213"/>
      <c r="I2" s="214"/>
      <c r="J2" s="60"/>
      <c r="K2" s="60"/>
      <c r="L2" s="60"/>
      <c r="M2" s="209"/>
      <c r="N2" s="60"/>
      <c r="O2" s="60"/>
      <c r="P2" s="60"/>
      <c r="Q2" s="60"/>
      <c r="R2" s="61"/>
    </row>
    <row r="3" spans="1:27" ht="15.75">
      <c r="A3" s="229" t="s">
        <v>393</v>
      </c>
      <c r="B3" s="210"/>
      <c r="C3" s="210"/>
      <c r="D3" s="210"/>
      <c r="E3" s="210"/>
      <c r="F3" s="213"/>
      <c r="G3" s="213"/>
      <c r="H3" s="213"/>
      <c r="I3" s="214"/>
      <c r="J3" s="60"/>
      <c r="K3" s="60"/>
      <c r="L3" s="60"/>
      <c r="M3" s="209"/>
      <c r="N3" s="60"/>
      <c r="O3" s="60"/>
      <c r="P3" s="60"/>
      <c r="Q3" s="60"/>
      <c r="R3" s="61" t="s">
        <v>390</v>
      </c>
    </row>
    <row r="4" spans="1:27" ht="15.75">
      <c r="A4" s="229" t="s">
        <v>505</v>
      </c>
      <c r="B4" s="210"/>
      <c r="C4" s="210"/>
      <c r="D4" s="210"/>
      <c r="E4" s="210"/>
      <c r="F4" s="65"/>
      <c r="G4" s="65"/>
      <c r="H4" s="65"/>
      <c r="I4" s="210"/>
      <c r="J4" s="62"/>
      <c r="K4" s="62"/>
      <c r="L4" s="62"/>
      <c r="M4" s="208"/>
      <c r="N4" s="62"/>
      <c r="O4" s="62"/>
      <c r="P4" s="62"/>
      <c r="Q4" s="60"/>
      <c r="R4" s="61" t="s">
        <v>390</v>
      </c>
    </row>
    <row r="5" spans="1:27">
      <c r="A5" s="63"/>
      <c r="B5" s="215"/>
      <c r="C5" s="215"/>
      <c r="D5" s="215"/>
      <c r="E5" s="215"/>
      <c r="F5" s="215"/>
      <c r="G5" s="215"/>
      <c r="H5" s="215"/>
      <c r="I5" s="215"/>
      <c r="J5" s="63"/>
      <c r="K5" s="63"/>
      <c r="L5" s="63"/>
      <c r="M5" s="63"/>
      <c r="N5" s="63"/>
      <c r="O5" s="63"/>
      <c r="P5" s="63"/>
      <c r="Q5" s="63"/>
      <c r="R5" s="86"/>
    </row>
    <row r="6" spans="1:27" ht="16.5" customHeight="1">
      <c r="A6" s="64"/>
      <c r="B6" s="234" t="s">
        <v>671</v>
      </c>
      <c r="C6" s="235"/>
      <c r="D6" s="235"/>
      <c r="E6" s="235"/>
      <c r="F6" s="235"/>
      <c r="G6" s="235"/>
      <c r="H6" s="235"/>
      <c r="I6" s="236"/>
      <c r="J6" s="237" t="s">
        <v>390</v>
      </c>
      <c r="K6" s="238"/>
      <c r="L6" s="238"/>
      <c r="M6" s="239"/>
      <c r="N6" s="677" t="s">
        <v>670</v>
      </c>
      <c r="O6" s="680" t="s">
        <v>396</v>
      </c>
      <c r="P6" s="680" t="s">
        <v>397</v>
      </c>
      <c r="Q6" s="680" t="s">
        <v>395</v>
      </c>
      <c r="R6" s="87"/>
      <c r="S6" s="15"/>
    </row>
    <row r="7" spans="1:27" ht="52.5" customHeight="1">
      <c r="A7" s="65"/>
      <c r="B7" s="235" t="s">
        <v>735</v>
      </c>
      <c r="C7" s="235"/>
      <c r="D7" s="235"/>
      <c r="E7" s="240"/>
      <c r="F7" s="241" t="s">
        <v>737</v>
      </c>
      <c r="G7" s="235"/>
      <c r="H7" s="235"/>
      <c r="I7" s="236"/>
      <c r="J7" s="242" t="s">
        <v>672</v>
      </c>
      <c r="K7" s="243"/>
      <c r="L7" s="243"/>
      <c r="M7" s="244"/>
      <c r="N7" s="678"/>
      <c r="O7" s="681"/>
      <c r="P7" s="681"/>
      <c r="Q7" s="681"/>
      <c r="R7" s="87" t="s">
        <v>123</v>
      </c>
      <c r="S7" s="612" t="s">
        <v>123</v>
      </c>
      <c r="T7" s="619" t="s">
        <v>1160</v>
      </c>
      <c r="U7" s="63"/>
      <c r="V7" s="63"/>
      <c r="W7" s="621"/>
    </row>
    <row r="8" spans="1:27" ht="27" customHeight="1">
      <c r="A8" s="66"/>
      <c r="B8" s="245" t="s">
        <v>391</v>
      </c>
      <c r="C8" s="245" t="s">
        <v>392</v>
      </c>
      <c r="D8" s="245" t="s">
        <v>736</v>
      </c>
      <c r="E8" s="246" t="s">
        <v>124</v>
      </c>
      <c r="F8" s="247" t="s">
        <v>391</v>
      </c>
      <c r="G8" s="245" t="s">
        <v>392</v>
      </c>
      <c r="H8" s="245" t="s">
        <v>736</v>
      </c>
      <c r="I8" s="246" t="s">
        <v>124</v>
      </c>
      <c r="J8" s="248" t="s">
        <v>391</v>
      </c>
      <c r="K8" s="249" t="s">
        <v>392</v>
      </c>
      <c r="L8" s="245" t="s">
        <v>736</v>
      </c>
      <c r="M8" s="248" t="s">
        <v>124</v>
      </c>
      <c r="N8" s="679"/>
      <c r="O8" s="682"/>
      <c r="P8" s="682"/>
      <c r="Q8" s="682"/>
      <c r="R8" s="14"/>
      <c r="S8" s="613"/>
      <c r="T8" s="628" t="s">
        <v>1157</v>
      </c>
      <c r="U8" s="629" t="s">
        <v>1158</v>
      </c>
      <c r="V8" s="629" t="s">
        <v>1159</v>
      </c>
      <c r="W8" s="622"/>
    </row>
    <row r="9" spans="1:27" ht="15.75" hidden="1" customHeight="1">
      <c r="A9" s="22" t="s">
        <v>264</v>
      </c>
      <c r="B9" s="216"/>
      <c r="C9" s="216"/>
      <c r="D9" s="216"/>
      <c r="E9" s="112"/>
      <c r="F9" s="70"/>
      <c r="G9" s="110"/>
      <c r="H9" s="110"/>
      <c r="I9" s="112"/>
      <c r="J9" s="67"/>
      <c r="K9" s="68"/>
      <c r="L9" s="68"/>
      <c r="M9" s="118"/>
      <c r="N9" s="67"/>
      <c r="O9" s="119"/>
      <c r="P9" s="120"/>
      <c r="Q9" s="120"/>
      <c r="R9" s="88">
        <f>SUM(B9:D9,F9:H9,J9:L9)+N9</f>
        <v>0</v>
      </c>
      <c r="S9" s="614">
        <f>+Q9+P9+O9</f>
        <v>0</v>
      </c>
      <c r="T9" s="620"/>
      <c r="U9" s="54"/>
      <c r="V9" s="54"/>
      <c r="W9" s="622"/>
    </row>
    <row r="10" spans="1:27" hidden="1">
      <c r="A10" s="22"/>
      <c r="B10" s="117"/>
      <c r="C10" s="117"/>
      <c r="D10" s="117"/>
      <c r="E10" s="217"/>
      <c r="F10" s="70"/>
      <c r="G10" s="110"/>
      <c r="H10" s="111"/>
      <c r="I10" s="218"/>
      <c r="J10" s="67"/>
      <c r="K10" s="69"/>
      <c r="L10" s="69"/>
      <c r="M10" s="67"/>
      <c r="N10" s="67"/>
      <c r="O10" s="80"/>
      <c r="P10" s="75"/>
      <c r="Q10" s="75"/>
      <c r="R10" s="87"/>
      <c r="S10" s="612"/>
      <c r="T10" s="623" t="s">
        <v>1157</v>
      </c>
      <c r="U10" s="624" t="s">
        <v>1158</v>
      </c>
      <c r="V10" s="625" t="s">
        <v>1159</v>
      </c>
      <c r="W10" s="626"/>
    </row>
    <row r="11" spans="1:27" s="121" customFormat="1">
      <c r="A11" s="117" t="s">
        <v>265</v>
      </c>
      <c r="B11" s="261">
        <f>+'Distribution Pivot Table'!Z$8*100</f>
        <v>0</v>
      </c>
      <c r="C11" s="262">
        <f>+'Distribution Pivot Table'!Z$10*100</f>
        <v>0</v>
      </c>
      <c r="D11" s="261">
        <f>+'Distribution Pivot Table'!Z$12*100</f>
        <v>0</v>
      </c>
      <c r="E11" s="263">
        <f t="shared" ref="E11:E26" si="0">SUM(B11:D11)</f>
        <v>0</v>
      </c>
      <c r="F11" s="264">
        <f>+'Distribution Pivot Table'!Z$14*100</f>
        <v>0</v>
      </c>
      <c r="G11" s="262">
        <f>+'Distribution Pivot Table'!Z$16*100</f>
        <v>0</v>
      </c>
      <c r="H11" s="261">
        <f>+'Distribution Pivot Table'!Z$18*100</f>
        <v>0</v>
      </c>
      <c r="I11" s="263">
        <f t="shared" ref="I11:I26" si="1">SUM(F11:H11)</f>
        <v>0</v>
      </c>
      <c r="J11" s="264">
        <f>+'Distribution Pivot Table'!Z$20*100</f>
        <v>0</v>
      </c>
      <c r="K11" s="261">
        <f>+'Distribution Pivot Table'!Z$22*100</f>
        <v>0</v>
      </c>
      <c r="L11" s="261">
        <f>+'Distribution Pivot Table'!Z$24*100</f>
        <v>0</v>
      </c>
      <c r="M11" s="265">
        <f t="shared" ref="M11:M26" si="2">SUM(J11:L11)</f>
        <v>0</v>
      </c>
      <c r="N11" s="264">
        <f>+'Distribution Pivot Table'!Z$26*100</f>
        <v>0</v>
      </c>
      <c r="O11" s="266">
        <f t="shared" ref="O11:O26" si="3">+B11+F11+J11</f>
        <v>0</v>
      </c>
      <c r="P11" s="267">
        <f t="shared" ref="P11:P26" si="4">+C11+G11+K11</f>
        <v>0</v>
      </c>
      <c r="Q11" s="267">
        <f t="shared" ref="Q11:Q26" si="5">+D11+H11+L11+N11</f>
        <v>0</v>
      </c>
      <c r="R11" s="88">
        <f t="shared" ref="R11" si="6">SUM(B11:D11,F11:H11,J11:L11)+N11</f>
        <v>0</v>
      </c>
      <c r="S11" s="614">
        <f t="shared" ref="S11" si="7">+Q11+P11+O11</f>
        <v>0</v>
      </c>
      <c r="T11" s="616">
        <f>+E11+I11</f>
        <v>0</v>
      </c>
      <c r="U11" s="616">
        <f>+M11</f>
        <v>0</v>
      </c>
      <c r="V11" s="617">
        <f>+N11</f>
        <v>0</v>
      </c>
      <c r="W11" s="618">
        <f>SUM(T11:V11)</f>
        <v>0</v>
      </c>
      <c r="X11" s="23"/>
      <c r="Y11" s="23"/>
      <c r="Z11" s="23"/>
      <c r="AA11" s="23"/>
    </row>
    <row r="12" spans="1:27">
      <c r="A12" s="117" t="s">
        <v>266</v>
      </c>
      <c r="B12" s="261">
        <f>+'Distribution Pivot Table'!Z$30*100</f>
        <v>0.98431584640346137</v>
      </c>
      <c r="C12" s="262">
        <f>+'Distribution Pivot Table'!Z$32*100</f>
        <v>0.12979989183342347</v>
      </c>
      <c r="D12" s="310">
        <f>+'Distribution Pivot Table'!Z$34*100</f>
        <v>3.2449972958355867E-2</v>
      </c>
      <c r="E12" s="263">
        <f t="shared" si="0"/>
        <v>1.1465657111952408</v>
      </c>
      <c r="F12" s="264">
        <f>+'Distribution Pivot Table'!Z$36*100</f>
        <v>51.627906976744185</v>
      </c>
      <c r="G12" s="262">
        <f>+'Distribution Pivot Table'!Z$38*100</f>
        <v>8.2206598161168198</v>
      </c>
      <c r="H12" s="261">
        <f>+'Distribution Pivot Table'!Z$40*100</f>
        <v>0.31368307193077338</v>
      </c>
      <c r="I12" s="263">
        <f t="shared" si="1"/>
        <v>60.162249864791782</v>
      </c>
      <c r="J12" s="268">
        <f>+'Distribution Pivot Table'!Z$42*100</f>
        <v>21.287182260681451</v>
      </c>
      <c r="K12" s="269">
        <f>+'Distribution Pivot Table'!Z$44*100</f>
        <v>5.6246619794483506</v>
      </c>
      <c r="L12" s="261">
        <f>+'Distribution Pivot Table'!Z$46*100</f>
        <v>9.4862087614926978</v>
      </c>
      <c r="M12" s="270">
        <f t="shared" si="2"/>
        <v>36.3980530016225</v>
      </c>
      <c r="N12" s="268">
        <f>+'Distribution Pivot Table'!Z$48*100</f>
        <v>2.2931314223904811</v>
      </c>
      <c r="O12" s="271">
        <f t="shared" si="3"/>
        <v>73.899405083829095</v>
      </c>
      <c r="P12" s="272">
        <f t="shared" si="4"/>
        <v>13.975121687398595</v>
      </c>
      <c r="Q12" s="272">
        <f t="shared" si="5"/>
        <v>12.125473228772307</v>
      </c>
      <c r="R12" s="88">
        <f t="shared" ref="R12:R26" si="8">SUM(B12:D12,F12:H12,J12:L12)+N12</f>
        <v>100.00000000000001</v>
      </c>
      <c r="S12" s="614">
        <f t="shared" ref="S12:S26" si="9">+Q12+P12+O12</f>
        <v>100</v>
      </c>
      <c r="T12" s="616">
        <f>+E12+I12</f>
        <v>61.308815575987026</v>
      </c>
      <c r="U12" s="616">
        <f>+M12</f>
        <v>36.3980530016225</v>
      </c>
      <c r="V12" s="617">
        <f>+N12</f>
        <v>2.2931314223904811</v>
      </c>
      <c r="W12" s="618">
        <f>SUM(T12:V12)</f>
        <v>100.00000000000001</v>
      </c>
    </row>
    <row r="13" spans="1:27" s="121" customFormat="1">
      <c r="A13" s="117" t="s">
        <v>267</v>
      </c>
      <c r="B13" s="261">
        <f>+'Distribution Pivot Table'!Z$52*100</f>
        <v>0</v>
      </c>
      <c r="C13" s="262">
        <f>+'Distribution Pivot Table'!Z$54*100</f>
        <v>0</v>
      </c>
      <c r="D13" s="261">
        <f>+'Distribution Pivot Table'!Z$56*100</f>
        <v>0</v>
      </c>
      <c r="E13" s="263">
        <f t="shared" si="0"/>
        <v>0</v>
      </c>
      <c r="F13" s="264">
        <f>+'Distribution Pivot Table'!Z$58*100</f>
        <v>0</v>
      </c>
      <c r="G13" s="262">
        <f>+'Distribution Pivot Table'!Z$60*100</f>
        <v>0</v>
      </c>
      <c r="H13" s="261">
        <f>+'Distribution Pivot Table'!Z$62*100</f>
        <v>0</v>
      </c>
      <c r="I13" s="263">
        <f t="shared" si="1"/>
        <v>0</v>
      </c>
      <c r="J13" s="264">
        <f>+'Distribution Pivot Table'!Z$64*100</f>
        <v>0</v>
      </c>
      <c r="K13" s="261">
        <f>+'Distribution Pivot Table'!Z$66*100</f>
        <v>0</v>
      </c>
      <c r="L13" s="261">
        <f>+'Distribution Pivot Table'!Z$68*100</f>
        <v>0</v>
      </c>
      <c r="M13" s="265">
        <f t="shared" si="2"/>
        <v>0</v>
      </c>
      <c r="N13" s="264">
        <f>+'Distribution Pivot Table'!Z$70*100</f>
        <v>0</v>
      </c>
      <c r="O13" s="266">
        <f t="shared" si="3"/>
        <v>0</v>
      </c>
      <c r="P13" s="267">
        <f t="shared" si="4"/>
        <v>0</v>
      </c>
      <c r="Q13" s="267">
        <f t="shared" si="5"/>
        <v>0</v>
      </c>
      <c r="R13" s="88">
        <f t="shared" si="8"/>
        <v>0</v>
      </c>
      <c r="S13" s="614">
        <f t="shared" si="9"/>
        <v>0</v>
      </c>
      <c r="T13" s="616">
        <f t="shared" ref="T13:T26" si="10">+E13+I13</f>
        <v>0</v>
      </c>
      <c r="U13" s="616">
        <f t="shared" ref="U13:U26" si="11">+M13</f>
        <v>0</v>
      </c>
      <c r="V13" s="617">
        <f t="shared" ref="V13:V26" si="12">+N13</f>
        <v>0</v>
      </c>
      <c r="W13" s="618">
        <f t="shared" ref="W13:W26" si="13">SUM(T13:V13)</f>
        <v>0</v>
      </c>
      <c r="X13" s="23"/>
      <c r="Y13" s="23"/>
      <c r="Z13" s="23"/>
      <c r="AA13" s="23"/>
    </row>
    <row r="14" spans="1:27">
      <c r="A14" s="117" t="s">
        <v>268</v>
      </c>
      <c r="B14" s="261">
        <f>+'Distribution Pivot Table'!Z$74*100</f>
        <v>13.27494997127063</v>
      </c>
      <c r="C14" s="262">
        <f>+'Distribution Pivot Table'!Z$76*100</f>
        <v>0.4814646034356363</v>
      </c>
      <c r="D14" s="261">
        <f>+'Distribution Pivot Table'!Z$78*100</f>
        <v>3.9626716332151141E-3</v>
      </c>
      <c r="E14" s="263">
        <f t="shared" si="0"/>
        <v>13.76037724633948</v>
      </c>
      <c r="F14" s="264">
        <f>+'Distribution Pivot Table'!Z$80*100</f>
        <v>33.026886727031361</v>
      </c>
      <c r="G14" s="262">
        <f>+'Distribution Pivot Table'!Z$82*100</f>
        <v>2.0645519209050742</v>
      </c>
      <c r="H14" s="261">
        <f>+'Distribution Pivot Table'!Z$84*100</f>
        <v>0.99661191575360109</v>
      </c>
      <c r="I14" s="263">
        <f t="shared" si="1"/>
        <v>36.088050563690039</v>
      </c>
      <c r="J14" s="268">
        <f>+'Distribution Pivot Table'!Z$86*100</f>
        <v>31.840066572883437</v>
      </c>
      <c r="K14" s="269">
        <f>+'Distribution Pivot Table'!Z$88*100</f>
        <v>16.659071546036337</v>
      </c>
      <c r="L14" s="269">
        <f>+'Distribution Pivot Table'!Z$90*100</f>
        <v>1.6524340710507024</v>
      </c>
      <c r="M14" s="270">
        <f t="shared" si="2"/>
        <v>50.151572189970473</v>
      </c>
      <c r="N14" s="268">
        <f>+'Distribution Pivot Table'!Z$92*100</f>
        <v>0</v>
      </c>
      <c r="O14" s="271">
        <f t="shared" si="3"/>
        <v>78.141903271185427</v>
      </c>
      <c r="P14" s="272">
        <f t="shared" si="4"/>
        <v>19.205088070377048</v>
      </c>
      <c r="Q14" s="272">
        <f t="shared" si="5"/>
        <v>2.6530086584375185</v>
      </c>
      <c r="R14" s="88">
        <f t="shared" si="8"/>
        <v>99.999999999999986</v>
      </c>
      <c r="S14" s="614">
        <f t="shared" si="9"/>
        <v>100</v>
      </c>
      <c r="T14" s="616">
        <f t="shared" si="10"/>
        <v>49.84842781002952</v>
      </c>
      <c r="U14" s="616">
        <f t="shared" si="11"/>
        <v>50.151572189970473</v>
      </c>
      <c r="V14" s="617">
        <f t="shared" si="12"/>
        <v>0</v>
      </c>
      <c r="W14" s="618">
        <f t="shared" si="13"/>
        <v>100</v>
      </c>
    </row>
    <row r="15" spans="1:27">
      <c r="A15" s="117" t="s">
        <v>269</v>
      </c>
      <c r="B15" s="261">
        <f>+'Distribution Pivot Table'!Z$96*100</f>
        <v>1.1728169528681038</v>
      </c>
      <c r="C15" s="262">
        <f>+'Distribution Pivot Table'!Z$98*100</f>
        <v>0.21556448666423092</v>
      </c>
      <c r="D15" s="261">
        <f>+'Distribution Pivot Table'!Z$100*100</f>
        <v>0</v>
      </c>
      <c r="E15" s="263">
        <f t="shared" si="0"/>
        <v>1.3883814395323348</v>
      </c>
      <c r="F15" s="264">
        <f>+'Distribution Pivot Table'!Z$102*100</f>
        <v>47.142857142857139</v>
      </c>
      <c r="G15" s="262">
        <f>+'Distribution Pivot Table'!Z$104*100</f>
        <v>4.0774570697844359</v>
      </c>
      <c r="H15" s="261">
        <f>+'Distribution Pivot Table'!Z$106*100</f>
        <v>0</v>
      </c>
      <c r="I15" s="263">
        <f t="shared" si="1"/>
        <v>51.220314212641576</v>
      </c>
      <c r="J15" s="268">
        <f>+'Distribution Pivot Table'!Z$108*100</f>
        <v>34.870295944464743</v>
      </c>
      <c r="K15" s="269">
        <f>+'Distribution Pivot Table'!Z$110*100</f>
        <v>12.455242966751918</v>
      </c>
      <c r="L15" s="269">
        <f>+'Distribution Pivot Table'!Z$112*100</f>
        <v>0</v>
      </c>
      <c r="M15" s="270">
        <f t="shared" si="2"/>
        <v>47.325538911216661</v>
      </c>
      <c r="N15" s="268">
        <f>+'Distribution Pivot Table'!Z$114*100</f>
        <v>6.5765436609426381E-2</v>
      </c>
      <c r="O15" s="271">
        <f t="shared" si="3"/>
        <v>83.185970040189986</v>
      </c>
      <c r="P15" s="272">
        <f t="shared" si="4"/>
        <v>16.748264523200586</v>
      </c>
      <c r="Q15" s="272">
        <f t="shared" si="5"/>
        <v>6.5765436609426381E-2</v>
      </c>
      <c r="R15" s="88">
        <f t="shared" si="8"/>
        <v>99.999999999999986</v>
      </c>
      <c r="S15" s="614">
        <f t="shared" si="9"/>
        <v>100</v>
      </c>
      <c r="T15" s="616">
        <f t="shared" si="10"/>
        <v>52.608695652173907</v>
      </c>
      <c r="U15" s="616">
        <f t="shared" si="11"/>
        <v>47.325538911216661</v>
      </c>
      <c r="V15" s="617">
        <f t="shared" si="12"/>
        <v>6.5765436609426381E-2</v>
      </c>
      <c r="W15" s="618">
        <f t="shared" si="13"/>
        <v>99.999999999999986</v>
      </c>
    </row>
    <row r="16" spans="1:27">
      <c r="A16" s="117" t="s">
        <v>270</v>
      </c>
      <c r="B16" s="261">
        <f>+'Distribution Pivot Table'!Z$118*100</f>
        <v>6.5151314920047581</v>
      </c>
      <c r="C16" s="262">
        <f>+'Distribution Pivot Table'!Z$120*100</f>
        <v>0.13215276860050218</v>
      </c>
      <c r="D16" s="261">
        <f>+'Distribution Pivot Table'!Z$122*100</f>
        <v>0</v>
      </c>
      <c r="E16" s="263">
        <f t="shared" si="0"/>
        <v>6.64728426060526</v>
      </c>
      <c r="F16" s="264">
        <f>+'Distribution Pivot Table'!Z$124*100</f>
        <v>48.804017444165453</v>
      </c>
      <c r="G16" s="262">
        <f>+'Distribution Pivot Table'!Z$126*100</f>
        <v>2.7025241178802695</v>
      </c>
      <c r="H16" s="261">
        <f>+'Distribution Pivot Table'!Z$128*100</f>
        <v>0</v>
      </c>
      <c r="I16" s="263">
        <f t="shared" si="1"/>
        <v>51.506541562045726</v>
      </c>
      <c r="J16" s="268">
        <f>+'Distribution Pivot Table'!Z$130*100</f>
        <v>23.668560856349941</v>
      </c>
      <c r="K16" s="269">
        <f>+'Distribution Pivot Table'!Z$132*100</f>
        <v>8.5370688515924407</v>
      </c>
      <c r="L16" s="269">
        <f>+'Distribution Pivot Table'!Z$134*100</f>
        <v>0</v>
      </c>
      <c r="M16" s="270">
        <f t="shared" si="2"/>
        <v>32.205629707942379</v>
      </c>
      <c r="N16" s="264">
        <f>+'Distribution Pivot Table'!Z$136*100</f>
        <v>9.6405444694066347</v>
      </c>
      <c r="O16" s="271">
        <f t="shared" si="3"/>
        <v>78.98770979252015</v>
      </c>
      <c r="P16" s="272">
        <f t="shared" si="4"/>
        <v>11.371745738073212</v>
      </c>
      <c r="Q16" s="272">
        <f t="shared" si="5"/>
        <v>9.6405444694066347</v>
      </c>
      <c r="R16" s="88">
        <f t="shared" si="8"/>
        <v>100</v>
      </c>
      <c r="S16" s="614">
        <f t="shared" si="9"/>
        <v>100</v>
      </c>
      <c r="T16" s="616">
        <f t="shared" si="10"/>
        <v>58.153825822650987</v>
      </c>
      <c r="U16" s="616">
        <f t="shared" si="11"/>
        <v>32.205629707942379</v>
      </c>
      <c r="V16" s="617">
        <f t="shared" si="12"/>
        <v>9.6405444694066347</v>
      </c>
      <c r="W16" s="618">
        <f t="shared" si="13"/>
        <v>100</v>
      </c>
    </row>
    <row r="17" spans="1:27">
      <c r="A17" s="117" t="s">
        <v>271</v>
      </c>
      <c r="B17" s="261">
        <f>+'Distribution Pivot Table'!Z$140*100</f>
        <v>0</v>
      </c>
      <c r="C17" s="262">
        <f>+'Distribution Pivot Table'!Z$142*100</f>
        <v>0</v>
      </c>
      <c r="D17" s="261">
        <f>+'Distribution Pivot Table'!Z$144*100</f>
        <v>0</v>
      </c>
      <c r="E17" s="263">
        <f t="shared" si="0"/>
        <v>0</v>
      </c>
      <c r="F17" s="264">
        <f>+'Distribution Pivot Table'!Z$146*100</f>
        <v>0</v>
      </c>
      <c r="G17" s="262">
        <f>+'Distribution Pivot Table'!Z$148*100</f>
        <v>0</v>
      </c>
      <c r="H17" s="261">
        <f>+'Distribution Pivot Table'!Z$150*100</f>
        <v>0</v>
      </c>
      <c r="I17" s="263">
        <f t="shared" si="1"/>
        <v>0</v>
      </c>
      <c r="J17" s="268">
        <f>+'Distribution Pivot Table'!Z$152*100</f>
        <v>0</v>
      </c>
      <c r="K17" s="269">
        <f>+'Distribution Pivot Table'!Z$154*100</f>
        <v>0</v>
      </c>
      <c r="L17" s="269">
        <f>+'Distribution Pivot Table'!Z$156*100</f>
        <v>0</v>
      </c>
      <c r="M17" s="270">
        <f t="shared" si="2"/>
        <v>0</v>
      </c>
      <c r="N17" s="268">
        <f>+'Distribution Pivot Table'!Z$158*100</f>
        <v>0</v>
      </c>
      <c r="O17" s="271">
        <f t="shared" si="3"/>
        <v>0</v>
      </c>
      <c r="P17" s="272">
        <f t="shared" si="4"/>
        <v>0</v>
      </c>
      <c r="Q17" s="272">
        <f t="shared" si="5"/>
        <v>0</v>
      </c>
      <c r="R17" s="88">
        <f t="shared" si="8"/>
        <v>0</v>
      </c>
      <c r="S17" s="614">
        <f t="shared" si="9"/>
        <v>0</v>
      </c>
      <c r="T17" s="616">
        <f t="shared" si="10"/>
        <v>0</v>
      </c>
      <c r="U17" s="616">
        <f t="shared" si="11"/>
        <v>0</v>
      </c>
      <c r="V17" s="617">
        <f t="shared" si="12"/>
        <v>0</v>
      </c>
      <c r="W17" s="618">
        <f t="shared" si="13"/>
        <v>0</v>
      </c>
    </row>
    <row r="18" spans="1:27" s="121" customFormat="1">
      <c r="A18" s="117" t="s">
        <v>272</v>
      </c>
      <c r="B18" s="261">
        <f>+'Distribution Pivot Table'!Z$162*100</f>
        <v>0</v>
      </c>
      <c r="C18" s="262">
        <f>+'Distribution Pivot Table'!Z$164*100</f>
        <v>0</v>
      </c>
      <c r="D18" s="261">
        <f>+'Distribution Pivot Table'!Z$166*100</f>
        <v>0</v>
      </c>
      <c r="E18" s="263">
        <f t="shared" si="0"/>
        <v>0</v>
      </c>
      <c r="F18" s="264">
        <f>+'Distribution Pivot Table'!Z$168*100</f>
        <v>0</v>
      </c>
      <c r="G18" s="262">
        <f>+'Distribution Pivot Table'!Z$170*100</f>
        <v>0</v>
      </c>
      <c r="H18" s="261">
        <f>+'Distribution Pivot Table'!Z$172*100</f>
        <v>0</v>
      </c>
      <c r="I18" s="263">
        <f t="shared" si="1"/>
        <v>0</v>
      </c>
      <c r="J18" s="264">
        <f>+'Distribution Pivot Table'!Z$174*100</f>
        <v>0</v>
      </c>
      <c r="K18" s="261">
        <f>+'Distribution Pivot Table'!Z$176*100</f>
        <v>0</v>
      </c>
      <c r="L18" s="261">
        <f>+'Distribution Pivot Table'!Z$178*100</f>
        <v>0</v>
      </c>
      <c r="M18" s="265">
        <f t="shared" si="2"/>
        <v>0</v>
      </c>
      <c r="N18" s="264">
        <f>+'Distribution Pivot Table'!Z$180*100</f>
        <v>0</v>
      </c>
      <c r="O18" s="266">
        <f t="shared" si="3"/>
        <v>0</v>
      </c>
      <c r="P18" s="267">
        <f t="shared" si="4"/>
        <v>0</v>
      </c>
      <c r="Q18" s="267">
        <f t="shared" si="5"/>
        <v>0</v>
      </c>
      <c r="R18" s="88">
        <f t="shared" si="8"/>
        <v>0</v>
      </c>
      <c r="S18" s="614">
        <f t="shared" si="9"/>
        <v>0</v>
      </c>
      <c r="T18" s="616">
        <f t="shared" si="10"/>
        <v>0</v>
      </c>
      <c r="U18" s="616">
        <f t="shared" si="11"/>
        <v>0</v>
      </c>
      <c r="V18" s="617">
        <f t="shared" si="12"/>
        <v>0</v>
      </c>
      <c r="W18" s="618">
        <f t="shared" si="13"/>
        <v>0</v>
      </c>
      <c r="X18" s="23"/>
      <c r="Y18" s="23"/>
      <c r="Z18" s="23"/>
      <c r="AA18" s="23"/>
    </row>
    <row r="19" spans="1:27">
      <c r="A19" s="117" t="s">
        <v>273</v>
      </c>
      <c r="B19" s="261">
        <f>+'Distribution Pivot Table'!Z$184*100</f>
        <v>3.6974455819501046</v>
      </c>
      <c r="C19" s="262">
        <f>+'Distribution Pivot Table'!Z$186*100</f>
        <v>2.0077527084782822</v>
      </c>
      <c r="D19" s="261">
        <f>+'Distribution Pivot Table'!Z$188*100</f>
        <v>0</v>
      </c>
      <c r="E19" s="263">
        <f t="shared" si="0"/>
        <v>5.7051982904283864</v>
      </c>
      <c r="F19" s="264">
        <f>+'Distribution Pivot Table'!Z$190*100</f>
        <v>25.405029321141036</v>
      </c>
      <c r="G19" s="262">
        <f>+'Distribution Pivot Table'!Z$192*100</f>
        <v>14.521419342013717</v>
      </c>
      <c r="H19" s="261">
        <f>+'Distribution Pivot Table'!Z$194*100</f>
        <v>0</v>
      </c>
      <c r="I19" s="263">
        <f t="shared" si="1"/>
        <v>39.926448663154751</v>
      </c>
      <c r="J19" s="268">
        <f>+'Distribution Pivot Table'!Z$196*100</f>
        <v>22.761156942649833</v>
      </c>
      <c r="K19" s="269">
        <f>+'Distribution Pivot Table'!Z$198*100</f>
        <v>25.524301759268464</v>
      </c>
      <c r="L19" s="312">
        <f>+'Distribution Pivot Table'!Z$200*100</f>
        <v>9.9393698439518945E-3</v>
      </c>
      <c r="M19" s="270">
        <f t="shared" si="2"/>
        <v>48.29539807176225</v>
      </c>
      <c r="N19" s="268">
        <f>+'Distribution Pivot Table'!Z$202*100</f>
        <v>6.072954974654607</v>
      </c>
      <c r="O19" s="271">
        <f t="shared" si="3"/>
        <v>51.863631845740976</v>
      </c>
      <c r="P19" s="272">
        <f t="shared" si="4"/>
        <v>42.053473809760462</v>
      </c>
      <c r="Q19" s="272">
        <f t="shared" si="5"/>
        <v>6.082894344498559</v>
      </c>
      <c r="R19" s="88">
        <f t="shared" si="8"/>
        <v>100</v>
      </c>
      <c r="S19" s="614">
        <f t="shared" si="9"/>
        <v>100</v>
      </c>
      <c r="T19" s="616">
        <f t="shared" si="10"/>
        <v>45.631646953583136</v>
      </c>
      <c r="U19" s="616">
        <f t="shared" si="11"/>
        <v>48.29539807176225</v>
      </c>
      <c r="V19" s="617">
        <f t="shared" si="12"/>
        <v>6.072954974654607</v>
      </c>
      <c r="W19" s="618">
        <f t="shared" si="13"/>
        <v>100</v>
      </c>
    </row>
    <row r="20" spans="1:27">
      <c r="A20" s="117" t="s">
        <v>274</v>
      </c>
      <c r="B20" s="261">
        <f>+'Distribution Pivot Table'!Z$206*100</f>
        <v>0.28432571825304992</v>
      </c>
      <c r="C20" s="310">
        <f>+'Distribution Pivot Table'!Z$208*100</f>
        <v>1.3224452011769762E-2</v>
      </c>
      <c r="D20" s="310">
        <f>+'Distribution Pivot Table'!Z$210*108</f>
        <v>2.4994214302244851E-2</v>
      </c>
      <c r="E20" s="263">
        <f t="shared" si="0"/>
        <v>0.32254438456706452</v>
      </c>
      <c r="F20" s="264">
        <f>+'Distribution Pivot Table'!Z$212*100</f>
        <v>62.561576354679801</v>
      </c>
      <c r="G20" s="262">
        <f>+'Distribution Pivot Table'!Z$214*100</f>
        <v>0.29093794425893477</v>
      </c>
      <c r="H20" s="261">
        <f>+'Distribution Pivot Table'!Z$216*100</f>
        <v>0.16861176315006449</v>
      </c>
      <c r="I20" s="263">
        <f t="shared" si="1"/>
        <v>63.021126062088804</v>
      </c>
      <c r="J20" s="268">
        <f>+'Distribution Pivot Table'!Z$218*100</f>
        <v>28.13502165504017</v>
      </c>
      <c r="K20" s="269">
        <f>+'Distribution Pivot Table'!Z$220*100</f>
        <v>5.7327999471021922</v>
      </c>
      <c r="L20" s="269">
        <f>+'Distribution Pivot Table'!Z$222*100</f>
        <v>0.87942605878268909</v>
      </c>
      <c r="M20" s="270">
        <f t="shared" si="2"/>
        <v>34.747247660925055</v>
      </c>
      <c r="N20" s="268">
        <f>+'Distribution Pivot Table'!Z$224*100</f>
        <v>1.9109333157007307</v>
      </c>
      <c r="O20" s="271">
        <f t="shared" si="3"/>
        <v>90.980923727973021</v>
      </c>
      <c r="P20" s="272">
        <f t="shared" si="4"/>
        <v>6.0369623433728972</v>
      </c>
      <c r="Q20" s="272">
        <f t="shared" si="5"/>
        <v>2.983965351935729</v>
      </c>
      <c r="R20" s="88">
        <f t="shared" si="8"/>
        <v>100.00185142328165</v>
      </c>
      <c r="S20" s="614">
        <f t="shared" si="9"/>
        <v>100.00185142328165</v>
      </c>
      <c r="T20" s="616">
        <f t="shared" si="10"/>
        <v>63.343670446655871</v>
      </c>
      <c r="U20" s="616">
        <f t="shared" si="11"/>
        <v>34.747247660925055</v>
      </c>
      <c r="V20" s="617">
        <f t="shared" si="12"/>
        <v>1.9109333157007307</v>
      </c>
      <c r="W20" s="618">
        <f t="shared" si="13"/>
        <v>100.00185142328166</v>
      </c>
    </row>
    <row r="21" spans="1:27">
      <c r="A21" s="117" t="s">
        <v>275</v>
      </c>
      <c r="B21" s="261">
        <f>+'Distribution Pivot Table'!Z$228*100</f>
        <v>0</v>
      </c>
      <c r="C21" s="262">
        <f>+'Distribution Pivot Table'!Z$230*100</f>
        <v>0</v>
      </c>
      <c r="D21" s="261">
        <f>+'Distribution Pivot Table'!Z$232*100</f>
        <v>0</v>
      </c>
      <c r="E21" s="263">
        <f t="shared" si="0"/>
        <v>0</v>
      </c>
      <c r="F21" s="264">
        <f>+'Distribution Pivot Table'!Z$234*100</f>
        <v>0</v>
      </c>
      <c r="G21" s="262">
        <f>+'Distribution Pivot Table'!Z$236*100</f>
        <v>0</v>
      </c>
      <c r="H21" s="261">
        <f>+'Distribution Pivot Table'!Z$238*100</f>
        <v>0</v>
      </c>
      <c r="I21" s="263">
        <f t="shared" si="1"/>
        <v>0</v>
      </c>
      <c r="J21" s="268">
        <f>+'Distribution Pivot Table'!Z$240*100</f>
        <v>0</v>
      </c>
      <c r="K21" s="269">
        <f>+'Distribution Pivot Table'!Z$242*100</f>
        <v>0</v>
      </c>
      <c r="L21" s="269">
        <f>+'Distribution Pivot Table'!Z$244*100</f>
        <v>0</v>
      </c>
      <c r="M21" s="270">
        <f t="shared" si="2"/>
        <v>0</v>
      </c>
      <c r="N21" s="268">
        <f>+'Distribution Pivot Table'!Z$246*100</f>
        <v>0</v>
      </c>
      <c r="O21" s="271">
        <f t="shared" si="3"/>
        <v>0</v>
      </c>
      <c r="P21" s="272">
        <f t="shared" si="4"/>
        <v>0</v>
      </c>
      <c r="Q21" s="272">
        <f t="shared" si="5"/>
        <v>0</v>
      </c>
      <c r="R21" s="88">
        <f t="shared" si="8"/>
        <v>0</v>
      </c>
      <c r="S21" s="614">
        <f t="shared" si="9"/>
        <v>0</v>
      </c>
      <c r="T21" s="616">
        <f t="shared" si="10"/>
        <v>0</v>
      </c>
      <c r="U21" s="616">
        <f t="shared" si="11"/>
        <v>0</v>
      </c>
      <c r="V21" s="617">
        <f t="shared" si="12"/>
        <v>0</v>
      </c>
      <c r="W21" s="618">
        <f t="shared" si="13"/>
        <v>0</v>
      </c>
    </row>
    <row r="22" spans="1:27">
      <c r="A22" s="117" t="s">
        <v>276</v>
      </c>
      <c r="B22" s="261">
        <f>+'Distribution Pivot Table'!Z$250*100</f>
        <v>0</v>
      </c>
      <c r="C22" s="262">
        <f>+'Distribution Pivot Table'!Z$252*100</f>
        <v>0</v>
      </c>
      <c r="D22" s="261">
        <f>+'Distribution Pivot Table'!Z$254*100</f>
        <v>0</v>
      </c>
      <c r="E22" s="263">
        <f t="shared" si="0"/>
        <v>0</v>
      </c>
      <c r="F22" s="264">
        <f>+'Distribution Pivot Table'!Z$256*100</f>
        <v>0</v>
      </c>
      <c r="G22" s="262">
        <f>+'Distribution Pivot Table'!Z$258*100</f>
        <v>0</v>
      </c>
      <c r="H22" s="261">
        <f>+'Distribution Pivot Table'!Z$260*100</f>
        <v>0</v>
      </c>
      <c r="I22" s="263">
        <f t="shared" si="1"/>
        <v>0</v>
      </c>
      <c r="J22" s="268">
        <f>+'Distribution Pivot Table'!Z$262*100</f>
        <v>0</v>
      </c>
      <c r="K22" s="269">
        <f>+'Distribution Pivot Table'!Z$264*100</f>
        <v>0</v>
      </c>
      <c r="L22" s="269">
        <f>+'Distribution Pivot Table'!Z$266*100</f>
        <v>0</v>
      </c>
      <c r="M22" s="270">
        <f t="shared" si="2"/>
        <v>0</v>
      </c>
      <c r="N22" s="268">
        <f>+'Distribution Pivot Table'!Z$268*100</f>
        <v>0</v>
      </c>
      <c r="O22" s="271">
        <f t="shared" si="3"/>
        <v>0</v>
      </c>
      <c r="P22" s="272">
        <f t="shared" si="4"/>
        <v>0</v>
      </c>
      <c r="Q22" s="272">
        <f t="shared" si="5"/>
        <v>0</v>
      </c>
      <c r="R22" s="88">
        <f t="shared" si="8"/>
        <v>0</v>
      </c>
      <c r="S22" s="614">
        <f t="shared" si="9"/>
        <v>0</v>
      </c>
      <c r="T22" s="616">
        <f t="shared" si="10"/>
        <v>0</v>
      </c>
      <c r="U22" s="616">
        <f t="shared" si="11"/>
        <v>0</v>
      </c>
      <c r="V22" s="617">
        <f t="shared" si="12"/>
        <v>0</v>
      </c>
      <c r="W22" s="618">
        <f t="shared" si="13"/>
        <v>0</v>
      </c>
    </row>
    <row r="23" spans="1:27">
      <c r="A23" s="117" t="s">
        <v>277</v>
      </c>
      <c r="B23" s="261">
        <f>+'Distribution Pivot Table'!Z$272*100</f>
        <v>12.66282944562254</v>
      </c>
      <c r="C23" s="262">
        <f>+'Distribution Pivot Table'!Z$274*100</f>
        <v>0.62405331717661316</v>
      </c>
      <c r="D23" s="261">
        <f>+'Distribution Pivot Table'!Z$276*100</f>
        <v>0</v>
      </c>
      <c r="E23" s="263">
        <f t="shared" si="0"/>
        <v>13.286882762799154</v>
      </c>
      <c r="F23" s="264">
        <f>+'Distribution Pivot Table'!Z$278*100</f>
        <v>44.162375037867314</v>
      </c>
      <c r="G23" s="262">
        <f>+'Distribution Pivot Table'!Z$280*100</f>
        <v>1.4238109663738261</v>
      </c>
      <c r="H23" s="261">
        <f>+'Distribution Pivot Table'!Z$282*100</f>
        <v>0</v>
      </c>
      <c r="I23" s="263">
        <f t="shared" si="1"/>
        <v>45.586186004241142</v>
      </c>
      <c r="J23" s="268">
        <f>+'Distribution Pivot Table'!Z$284*100</f>
        <v>30.31808542865798</v>
      </c>
      <c r="K23" s="269">
        <f>+'Distribution Pivot Table'!Z$286*100</f>
        <v>10.808845804301727</v>
      </c>
      <c r="L23" s="269">
        <f>+'Distribution Pivot Table'!Z$288*100</f>
        <v>0</v>
      </c>
      <c r="M23" s="270">
        <f t="shared" si="2"/>
        <v>41.126931232959706</v>
      </c>
      <c r="N23" s="268">
        <f>+'Distribution Pivot Table'!Z$290*100</f>
        <v>0</v>
      </c>
      <c r="O23" s="271">
        <f t="shared" si="3"/>
        <v>87.143289912147836</v>
      </c>
      <c r="P23" s="272">
        <f t="shared" si="4"/>
        <v>12.856710087852166</v>
      </c>
      <c r="Q23" s="272">
        <f t="shared" si="5"/>
        <v>0</v>
      </c>
      <c r="R23" s="88">
        <f t="shared" si="8"/>
        <v>100</v>
      </c>
      <c r="S23" s="614">
        <f t="shared" si="9"/>
        <v>100</v>
      </c>
      <c r="T23" s="616">
        <f t="shared" si="10"/>
        <v>58.873068767040294</v>
      </c>
      <c r="U23" s="616">
        <f t="shared" si="11"/>
        <v>41.126931232959706</v>
      </c>
      <c r="V23" s="617">
        <f t="shared" si="12"/>
        <v>0</v>
      </c>
      <c r="W23" s="618">
        <f t="shared" si="13"/>
        <v>100</v>
      </c>
    </row>
    <row r="24" spans="1:27">
      <c r="A24" s="117" t="s">
        <v>278</v>
      </c>
      <c r="B24" s="261">
        <f>+'Distribution Pivot Table'!Z$294*100</f>
        <v>10.321799528452177</v>
      </c>
      <c r="C24" s="262">
        <f>+'Distribution Pivot Table'!Z$296*100</f>
        <v>0.703498375071688</v>
      </c>
      <c r="D24" s="261">
        <f>+'Distribution Pivot Table'!Z$298*100</f>
        <v>0</v>
      </c>
      <c r="E24" s="263">
        <f t="shared" si="0"/>
        <v>11.025297903523864</v>
      </c>
      <c r="F24" s="264">
        <f>+'Distribution Pivot Table'!Z$300*100</f>
        <v>25.280061173771745</v>
      </c>
      <c r="G24" s="262">
        <f>+'Distribution Pivot Table'!Z$302*100</f>
        <v>2.0875549608105524</v>
      </c>
      <c r="H24" s="261">
        <f>+'Distribution Pivot Table'!Z$304*100</f>
        <v>0</v>
      </c>
      <c r="I24" s="263">
        <f t="shared" si="1"/>
        <v>27.367616134582299</v>
      </c>
      <c r="J24" s="268">
        <f>+'Distribution Pivot Table'!Z$306*100</f>
        <v>38.269292041037403</v>
      </c>
      <c r="K24" s="269">
        <f>+'Distribution Pivot Table'!Z$308*100</f>
        <v>17.819409927993373</v>
      </c>
      <c r="L24" s="269">
        <f>+'Distribution Pivot Table'!Z$310*100</f>
        <v>0</v>
      </c>
      <c r="M24" s="270">
        <f t="shared" si="2"/>
        <v>56.08870196903078</v>
      </c>
      <c r="N24" s="268">
        <f>+'Distribution Pivot Table'!Z$312*100</f>
        <v>5.5183839928630603</v>
      </c>
      <c r="O24" s="271">
        <f t="shared" si="3"/>
        <v>73.87115274326132</v>
      </c>
      <c r="P24" s="272">
        <f t="shared" si="4"/>
        <v>20.610463263875612</v>
      </c>
      <c r="Q24" s="272">
        <f t="shared" si="5"/>
        <v>5.5183839928630603</v>
      </c>
      <c r="R24" s="88">
        <f t="shared" si="8"/>
        <v>100</v>
      </c>
      <c r="S24" s="614">
        <f t="shared" si="9"/>
        <v>100</v>
      </c>
      <c r="T24" s="616">
        <f t="shared" si="10"/>
        <v>38.392914038106163</v>
      </c>
      <c r="U24" s="616">
        <f t="shared" si="11"/>
        <v>56.08870196903078</v>
      </c>
      <c r="V24" s="617">
        <f t="shared" si="12"/>
        <v>5.5183839928630603</v>
      </c>
      <c r="W24" s="618">
        <f t="shared" si="13"/>
        <v>100.00000000000001</v>
      </c>
    </row>
    <row r="25" spans="1:27" s="228" customFormat="1">
      <c r="A25" s="226" t="s">
        <v>279</v>
      </c>
      <c r="B25" s="261">
        <f>+'Distribution Pivot Table'!Z$316*100</f>
        <v>0.2342229406525253</v>
      </c>
      <c r="C25" s="310">
        <f>+'Distribution Pivot Table'!Z$318*100</f>
        <v>2.3092402599544749E-2</v>
      </c>
      <c r="D25" s="261">
        <f>+'Distribution Pivot Table'!Z$320*100</f>
        <v>0</v>
      </c>
      <c r="E25" s="263">
        <f t="shared" si="0"/>
        <v>0.25731534325207006</v>
      </c>
      <c r="F25" s="264">
        <f>+'Distribution Pivot Table'!Z$322*100</f>
        <v>61.716095404611885</v>
      </c>
      <c r="G25" s="262">
        <f>+'Distribution Pivot Table'!Z$324*100</f>
        <v>6.2085573846204598</v>
      </c>
      <c r="H25" s="261">
        <f>+'Distribution Pivot Table'!Z$326*100</f>
        <v>0</v>
      </c>
      <c r="I25" s="263">
        <f t="shared" si="1"/>
        <v>67.92465278923234</v>
      </c>
      <c r="J25" s="268">
        <f>+'Distribution Pivot Table'!Z$328*100</f>
        <v>20.327912116913534</v>
      </c>
      <c r="K25" s="269">
        <f>+'Distribution Pivot Table'!Z$330*100</f>
        <v>8.3231616798073436</v>
      </c>
      <c r="L25" s="269">
        <f>+'Distribution Pivot Table'!Z$332*100</f>
        <v>0</v>
      </c>
      <c r="M25" s="270">
        <f t="shared" si="2"/>
        <v>28.65107379672088</v>
      </c>
      <c r="N25" s="268">
        <f>+'Distribution Pivot Table'!Z$334*100</f>
        <v>3.1669580707947085</v>
      </c>
      <c r="O25" s="271">
        <f t="shared" si="3"/>
        <v>82.278230462177945</v>
      </c>
      <c r="P25" s="272">
        <f t="shared" si="4"/>
        <v>14.554811467027349</v>
      </c>
      <c r="Q25" s="272">
        <f t="shared" si="5"/>
        <v>3.1669580707947085</v>
      </c>
      <c r="R25" s="227">
        <f>SUM(B25:D25,F25:H25,J25:L25)+N25</f>
        <v>100</v>
      </c>
      <c r="S25" s="615">
        <f t="shared" si="9"/>
        <v>100</v>
      </c>
      <c r="T25" s="616">
        <f t="shared" si="10"/>
        <v>68.181968132484414</v>
      </c>
      <c r="U25" s="616">
        <f t="shared" si="11"/>
        <v>28.65107379672088</v>
      </c>
      <c r="V25" s="617">
        <f t="shared" si="12"/>
        <v>3.1669580707947085</v>
      </c>
      <c r="W25" s="618">
        <f t="shared" si="13"/>
        <v>100</v>
      </c>
      <c r="X25" s="23"/>
      <c r="Y25" s="23"/>
      <c r="Z25" s="23"/>
      <c r="AA25" s="23"/>
    </row>
    <row r="26" spans="1:27">
      <c r="A26" s="122" t="s">
        <v>280</v>
      </c>
      <c r="B26" s="273">
        <f>+'Distribution Pivot Table'!Z$338*100</f>
        <v>19.559537140724149</v>
      </c>
      <c r="C26" s="311">
        <f>+'Distribution Pivot Table'!Z$340*100</f>
        <v>4.9769814607440593E-2</v>
      </c>
      <c r="D26" s="273">
        <f>+'Distribution Pivot Table'!Z$342*100</f>
        <v>0</v>
      </c>
      <c r="E26" s="274">
        <f t="shared" si="0"/>
        <v>19.60930695533159</v>
      </c>
      <c r="F26" s="275">
        <f>+'Distribution Pivot Table'!Z$344*100</f>
        <v>43.710339678984695</v>
      </c>
      <c r="G26" s="273">
        <f>+'Distribution Pivot Table'!Z$346*100</f>
        <v>0.74654721911160882</v>
      </c>
      <c r="H26" s="273">
        <f>+'Distribution Pivot Table'!Z$348*100</f>
        <v>0</v>
      </c>
      <c r="I26" s="274">
        <f t="shared" si="1"/>
        <v>44.456886898096307</v>
      </c>
      <c r="J26" s="276">
        <f>+'Distribution Pivot Table'!Z$350*100</f>
        <v>26.154037576210026</v>
      </c>
      <c r="K26" s="277">
        <f>+'Distribution Pivot Table'!Z$352*100</f>
        <v>2.9115341545352744</v>
      </c>
      <c r="L26" s="277">
        <f>+'Distribution Pivot Table'!Z$354*100</f>
        <v>0</v>
      </c>
      <c r="M26" s="278">
        <f t="shared" si="2"/>
        <v>29.065571730745301</v>
      </c>
      <c r="N26" s="276">
        <f>+'Distribution Pivot Table'!Z$356*100</f>
        <v>6.8682344158268016</v>
      </c>
      <c r="O26" s="279">
        <f t="shared" si="3"/>
        <v>89.423914395918871</v>
      </c>
      <c r="P26" s="280">
        <f t="shared" si="4"/>
        <v>3.7078511882543239</v>
      </c>
      <c r="Q26" s="280">
        <f t="shared" si="5"/>
        <v>6.8682344158268016</v>
      </c>
      <c r="R26" s="88">
        <f t="shared" si="8"/>
        <v>100</v>
      </c>
      <c r="S26" s="614">
        <f t="shared" si="9"/>
        <v>100</v>
      </c>
      <c r="T26" s="616">
        <f t="shared" si="10"/>
        <v>64.066193853427905</v>
      </c>
      <c r="U26" s="616">
        <f t="shared" si="11"/>
        <v>29.065571730745301</v>
      </c>
      <c r="V26" s="617">
        <f t="shared" si="12"/>
        <v>6.8682344158268016</v>
      </c>
      <c r="W26" s="618">
        <f t="shared" si="13"/>
        <v>100.00000000000001</v>
      </c>
    </row>
    <row r="27" spans="1:27" ht="17.25" customHeight="1">
      <c r="A27" s="232" t="s">
        <v>394</v>
      </c>
      <c r="B27" s="117"/>
      <c r="C27" s="117"/>
      <c r="D27" s="117"/>
      <c r="E27" s="117"/>
    </row>
    <row r="28" spans="1:27" ht="16.5" customHeight="1">
      <c r="A28" s="232"/>
      <c r="B28" s="111"/>
      <c r="C28" s="111"/>
      <c r="D28" s="111"/>
      <c r="E28" s="219"/>
      <c r="F28" s="111"/>
      <c r="G28" s="111"/>
      <c r="H28" s="111"/>
      <c r="I28" s="219"/>
      <c r="J28" s="69"/>
      <c r="K28" s="69"/>
      <c r="L28" s="69"/>
      <c r="M28" s="113"/>
      <c r="N28" s="69"/>
      <c r="O28" s="114"/>
      <c r="P28" s="114"/>
      <c r="R28" s="23"/>
    </row>
    <row r="29" spans="1:27">
      <c r="A29" s="22"/>
      <c r="B29" s="117"/>
      <c r="C29" s="117"/>
      <c r="D29" s="117"/>
      <c r="E29" s="117"/>
      <c r="Q29" s="233" t="s">
        <v>1166</v>
      </c>
    </row>
    <row r="30" spans="1:27" ht="18">
      <c r="A30" s="230" t="s">
        <v>697</v>
      </c>
      <c r="B30" s="210"/>
      <c r="C30" s="210"/>
      <c r="D30" s="210"/>
      <c r="E30" s="210"/>
      <c r="F30" s="213"/>
      <c r="G30" s="213"/>
      <c r="H30" s="213"/>
      <c r="I30" s="214"/>
      <c r="J30" s="60"/>
      <c r="K30" s="60"/>
      <c r="L30" s="60"/>
      <c r="M30" s="209"/>
      <c r="N30" s="60"/>
      <c r="O30" s="60"/>
      <c r="P30" s="60"/>
      <c r="Q30" s="60"/>
      <c r="R30" s="61" t="s">
        <v>390</v>
      </c>
    </row>
    <row r="31" spans="1:27" ht="18">
      <c r="A31" s="230"/>
      <c r="B31" s="210"/>
      <c r="C31" s="210"/>
      <c r="D31" s="210"/>
      <c r="E31" s="210"/>
      <c r="F31" s="213"/>
      <c r="G31" s="213"/>
      <c r="H31" s="213"/>
      <c r="I31" s="214"/>
      <c r="J31" s="60"/>
      <c r="K31" s="60"/>
      <c r="L31" s="60"/>
      <c r="M31" s="209"/>
      <c r="N31" s="60"/>
      <c r="O31" s="60"/>
      <c r="P31" s="60"/>
      <c r="Q31" s="60"/>
      <c r="R31" s="61"/>
    </row>
    <row r="32" spans="1:27" ht="15.75">
      <c r="A32" s="229" t="s">
        <v>122</v>
      </c>
      <c r="B32" s="210"/>
      <c r="C32" s="210"/>
      <c r="D32" s="210"/>
      <c r="E32" s="210"/>
      <c r="F32" s="213"/>
      <c r="G32" s="213"/>
      <c r="H32" s="213"/>
      <c r="I32" s="214"/>
      <c r="J32" s="60"/>
      <c r="K32" s="60"/>
      <c r="L32" s="60"/>
      <c r="M32" s="209"/>
      <c r="N32" s="60"/>
      <c r="O32" s="60"/>
      <c r="P32" s="60"/>
      <c r="Q32" s="60"/>
      <c r="R32" s="61" t="s">
        <v>390</v>
      </c>
    </row>
    <row r="33" spans="1:19" ht="15.75">
      <c r="A33" s="229" t="s">
        <v>506</v>
      </c>
      <c r="B33" s="210"/>
      <c r="C33" s="210"/>
      <c r="D33" s="210"/>
      <c r="E33" s="210"/>
      <c r="F33" s="65"/>
      <c r="G33" s="65"/>
      <c r="H33" s="65"/>
      <c r="I33" s="210"/>
      <c r="J33" s="62"/>
      <c r="K33" s="62"/>
      <c r="L33" s="62"/>
      <c r="M33" s="208"/>
      <c r="N33" s="62"/>
      <c r="O33" s="62"/>
      <c r="P33" s="62"/>
      <c r="Q33" s="60"/>
      <c r="R33" s="61" t="s">
        <v>390</v>
      </c>
    </row>
    <row r="34" spans="1:19">
      <c r="A34" s="63"/>
      <c r="B34" s="215"/>
      <c r="C34" s="215"/>
      <c r="D34" s="215"/>
      <c r="E34" s="215"/>
      <c r="F34" s="215"/>
      <c r="G34" s="215"/>
      <c r="H34" s="215"/>
      <c r="I34" s="215"/>
      <c r="R34" s="86"/>
    </row>
    <row r="35" spans="1:19" s="85" customFormat="1" ht="21" customHeight="1">
      <c r="A35" s="64"/>
      <c r="B35" s="234" t="s">
        <v>671</v>
      </c>
      <c r="C35" s="235"/>
      <c r="D35" s="235"/>
      <c r="E35" s="235"/>
      <c r="F35" s="235"/>
      <c r="G35" s="235"/>
      <c r="H35" s="235"/>
      <c r="I35" s="236"/>
      <c r="J35" s="237" t="s">
        <v>390</v>
      </c>
      <c r="K35" s="238"/>
      <c r="L35" s="238"/>
      <c r="M35" s="239"/>
      <c r="N35" s="677" t="s">
        <v>670</v>
      </c>
      <c r="O35" s="680" t="s">
        <v>396</v>
      </c>
      <c r="P35" s="680" t="s">
        <v>397</v>
      </c>
      <c r="Q35" s="680" t="s">
        <v>395</v>
      </c>
      <c r="R35" s="87"/>
      <c r="S35" s="15"/>
    </row>
    <row r="36" spans="1:19" s="85" customFormat="1" ht="52.5" customHeight="1">
      <c r="A36" s="65"/>
      <c r="B36" s="235" t="s">
        <v>735</v>
      </c>
      <c r="C36" s="235"/>
      <c r="D36" s="235"/>
      <c r="E36" s="240"/>
      <c r="F36" s="241" t="s">
        <v>737</v>
      </c>
      <c r="G36" s="235"/>
      <c r="H36" s="235"/>
      <c r="I36" s="236"/>
      <c r="J36" s="242" t="s">
        <v>672</v>
      </c>
      <c r="K36" s="243"/>
      <c r="L36" s="243"/>
      <c r="M36" s="244"/>
      <c r="N36" s="678"/>
      <c r="O36" s="681"/>
      <c r="P36" s="681"/>
      <c r="Q36" s="681"/>
      <c r="R36" s="87" t="s">
        <v>123</v>
      </c>
      <c r="S36" s="15" t="s">
        <v>123</v>
      </c>
    </row>
    <row r="37" spans="1:19" s="85" customFormat="1" ht="30" customHeight="1">
      <c r="A37" s="66"/>
      <c r="B37" s="245" t="s">
        <v>391</v>
      </c>
      <c r="C37" s="245" t="s">
        <v>392</v>
      </c>
      <c r="D37" s="245" t="s">
        <v>736</v>
      </c>
      <c r="E37" s="246" t="s">
        <v>124</v>
      </c>
      <c r="F37" s="247" t="s">
        <v>391</v>
      </c>
      <c r="G37" s="245" t="s">
        <v>392</v>
      </c>
      <c r="H37" s="245" t="s">
        <v>736</v>
      </c>
      <c r="I37" s="246" t="s">
        <v>124</v>
      </c>
      <c r="J37" s="248" t="s">
        <v>391</v>
      </c>
      <c r="K37" s="249" t="s">
        <v>392</v>
      </c>
      <c r="L37" s="245" t="s">
        <v>736</v>
      </c>
      <c r="M37" s="248" t="s">
        <v>124</v>
      </c>
      <c r="N37" s="679"/>
      <c r="O37" s="682"/>
      <c r="P37" s="682"/>
      <c r="Q37" s="682"/>
      <c r="R37" s="14"/>
      <c r="S37" s="16"/>
    </row>
    <row r="38" spans="1:19" s="85" customFormat="1" hidden="1">
      <c r="A38" s="22" t="s">
        <v>264</v>
      </c>
      <c r="B38" s="117"/>
      <c r="C38" s="117"/>
      <c r="D38" s="117"/>
      <c r="E38" s="112"/>
      <c r="F38" s="70"/>
      <c r="G38" s="110"/>
      <c r="H38" s="111"/>
      <c r="I38" s="112"/>
      <c r="J38" s="67"/>
      <c r="K38" s="69"/>
      <c r="L38" s="69"/>
      <c r="M38" s="13"/>
      <c r="N38" s="67"/>
      <c r="O38" s="81"/>
      <c r="P38" s="74"/>
      <c r="Q38" s="74"/>
      <c r="R38" s="88">
        <f>SUM(F38:H38,J38:L38)+N38</f>
        <v>0</v>
      </c>
      <c r="S38" s="17">
        <f>+Q38+P38+O38</f>
        <v>0</v>
      </c>
    </row>
    <row r="39" spans="1:19" s="85" customFormat="1" hidden="1">
      <c r="A39" s="22"/>
      <c r="B39" s="117"/>
      <c r="C39" s="117"/>
      <c r="D39" s="117"/>
      <c r="E39" s="217"/>
      <c r="F39" s="70"/>
      <c r="G39" s="110"/>
      <c r="H39" s="111"/>
      <c r="I39" s="218"/>
      <c r="J39" s="67"/>
      <c r="K39" s="69"/>
      <c r="L39" s="69"/>
      <c r="M39" s="67"/>
      <c r="N39" s="67"/>
      <c r="O39" s="80"/>
      <c r="P39" s="75"/>
      <c r="Q39" s="75"/>
      <c r="R39" s="87"/>
      <c r="S39" s="15"/>
    </row>
    <row r="40" spans="1:19" s="85" customFormat="1">
      <c r="A40" s="22" t="s">
        <v>265</v>
      </c>
      <c r="B40" s="261">
        <f>+'Distribution Pivot Table'!T$8*100</f>
        <v>0</v>
      </c>
      <c r="C40" s="262">
        <f>+'Distribution Pivot Table'!T$10*100</f>
        <v>0</v>
      </c>
      <c r="D40" s="261">
        <f>+'Distribution Pivot Table'!T$12*100</f>
        <v>0</v>
      </c>
      <c r="E40" s="263">
        <f t="shared" ref="E40:E58" si="14">SUM(B40:D40)</f>
        <v>0</v>
      </c>
      <c r="F40" s="264">
        <f>+'Distribution Pivot Table'!T$14*100</f>
        <v>0</v>
      </c>
      <c r="G40" s="262">
        <f>+'Distribution Pivot Table'!T$16*100</f>
        <v>0</v>
      </c>
      <c r="H40" s="261">
        <f>+'Distribution Pivot Table'!T$18*100</f>
        <v>0</v>
      </c>
      <c r="I40" s="263">
        <f t="shared" ref="I40:I43" si="15">SUM(F40:H40)</f>
        <v>0</v>
      </c>
      <c r="J40" s="264">
        <f>+'Distribution Pivot Table'!T$20*100</f>
        <v>0</v>
      </c>
      <c r="K40" s="261">
        <f>+'Distribution Pivot Table'!T$22*100</f>
        <v>0</v>
      </c>
      <c r="L40" s="261">
        <f>+'Distribution Pivot Table'!T$24*100</f>
        <v>0</v>
      </c>
      <c r="M40" s="265">
        <f t="shared" ref="M40:M43" si="16">SUM(J40:L40)</f>
        <v>0</v>
      </c>
      <c r="N40" s="264">
        <f>+'Distribution Pivot Table'!T$26*100</f>
        <v>0</v>
      </c>
      <c r="O40" s="266">
        <f t="shared" ref="O40:O43" si="17">+B40+F40+J40</f>
        <v>0</v>
      </c>
      <c r="P40" s="267">
        <f t="shared" ref="P40:P43" si="18">+C40+G40+K40</f>
        <v>0</v>
      </c>
      <c r="Q40" s="267">
        <f t="shared" ref="Q40:Q43" si="19">+D40+H40+L40+N40</f>
        <v>0</v>
      </c>
      <c r="R40" s="88">
        <f t="shared" ref="R40:R58" si="20">SUM(B40:D40,F40:H40,J40:L40)+N40</f>
        <v>0</v>
      </c>
      <c r="S40" s="17">
        <f t="shared" ref="S40:S58" si="21">+Q40+P40+O40</f>
        <v>0</v>
      </c>
    </row>
    <row r="41" spans="1:19" s="85" customFormat="1">
      <c r="A41" s="22" t="s">
        <v>266</v>
      </c>
      <c r="B41" s="261">
        <f>+'Distribution Pivot Table'!T$30*100</f>
        <v>0.64698746461787304</v>
      </c>
      <c r="C41" s="262">
        <f>+'Distribution Pivot Table'!T$32*100</f>
        <v>8.087343307723413E-2</v>
      </c>
      <c r="D41" s="310">
        <f>+'Distribution Pivot Table'!T$34*100</f>
        <v>0</v>
      </c>
      <c r="E41" s="263">
        <f t="shared" si="14"/>
        <v>0.7278608976951072</v>
      </c>
      <c r="F41" s="264">
        <f>+'Distribution Pivot Table'!T$36*100</f>
        <v>71.572988273352195</v>
      </c>
      <c r="G41" s="262">
        <f>+'Distribution Pivot Table'!T$38*100</f>
        <v>21.067529316619492</v>
      </c>
      <c r="H41" s="261">
        <f>+'Distribution Pivot Table'!T$40*100</f>
        <v>0</v>
      </c>
      <c r="I41" s="263">
        <f t="shared" si="15"/>
        <v>92.640517589971694</v>
      </c>
      <c r="J41" s="268">
        <f>+'Distribution Pivot Table'!T$42*100</f>
        <v>1.8600889607763849</v>
      </c>
      <c r="K41" s="269">
        <f>+'Distribution Pivot Table'!T$44*100</f>
        <v>1.3748483623129801</v>
      </c>
      <c r="L41" s="261">
        <f>+'Distribution Pivot Table'!T$46*100</f>
        <v>0</v>
      </c>
      <c r="M41" s="270">
        <f t="shared" si="16"/>
        <v>3.234937323089365</v>
      </c>
      <c r="N41" s="268">
        <f>+'Distribution Pivot Table'!T$48*100</f>
        <v>3.3966841892438335</v>
      </c>
      <c r="O41" s="271">
        <f t="shared" si="17"/>
        <v>74.080064698746455</v>
      </c>
      <c r="P41" s="272">
        <f t="shared" si="18"/>
        <v>22.523251112009707</v>
      </c>
      <c r="Q41" s="272">
        <f t="shared" si="19"/>
        <v>3.3966841892438335</v>
      </c>
      <c r="R41" s="88">
        <f t="shared" si="20"/>
        <v>99.999999999999986</v>
      </c>
      <c r="S41" s="17">
        <f t="shared" si="21"/>
        <v>100</v>
      </c>
    </row>
    <row r="42" spans="1:19" s="85" customFormat="1">
      <c r="A42" s="22" t="s">
        <v>267</v>
      </c>
      <c r="B42" s="261">
        <f>+'Distribution Pivot Table'!T$52*100</f>
        <v>0</v>
      </c>
      <c r="C42" s="262">
        <f>+'Distribution Pivot Table'!T$54*100</f>
        <v>0</v>
      </c>
      <c r="D42" s="261">
        <f>+'Distribution Pivot Table'!T$56*100</f>
        <v>0</v>
      </c>
      <c r="E42" s="263">
        <f t="shared" si="14"/>
        <v>0</v>
      </c>
      <c r="F42" s="264">
        <f>+'Distribution Pivot Table'!T$58*100</f>
        <v>0</v>
      </c>
      <c r="G42" s="262">
        <f>+'Distribution Pivot Table'!T$60*100</f>
        <v>0</v>
      </c>
      <c r="H42" s="261">
        <f>+'Distribution Pivot Table'!T$62*100</f>
        <v>0</v>
      </c>
      <c r="I42" s="263">
        <f t="shared" si="15"/>
        <v>0</v>
      </c>
      <c r="J42" s="264">
        <f>+'Distribution Pivot Table'!T$64*100</f>
        <v>0</v>
      </c>
      <c r="K42" s="261">
        <f>+'Distribution Pivot Table'!T$66*100</f>
        <v>0</v>
      </c>
      <c r="L42" s="261">
        <f>+'Distribution Pivot Table'!T$68*100</f>
        <v>0</v>
      </c>
      <c r="M42" s="265">
        <f t="shared" si="16"/>
        <v>0</v>
      </c>
      <c r="N42" s="264">
        <f>+'Distribution Pivot Table'!T$70*100</f>
        <v>0</v>
      </c>
      <c r="O42" s="266">
        <f t="shared" si="17"/>
        <v>0</v>
      </c>
      <c r="P42" s="267">
        <f t="shared" si="18"/>
        <v>0</v>
      </c>
      <c r="Q42" s="267">
        <f t="shared" si="19"/>
        <v>0</v>
      </c>
      <c r="R42" s="88">
        <f t="shared" si="20"/>
        <v>0</v>
      </c>
      <c r="S42" s="17">
        <f t="shared" si="21"/>
        <v>0</v>
      </c>
    </row>
    <row r="43" spans="1:19" s="85" customFormat="1">
      <c r="A43" s="22" t="s">
        <v>268</v>
      </c>
      <c r="B43" s="261">
        <f>+'Distribution Pivot Table'!T$74*100</f>
        <v>13.918101321700293</v>
      </c>
      <c r="C43" s="262">
        <f>+'Distribution Pivot Table'!T$76*100</f>
        <v>0.44922230012204312</v>
      </c>
      <c r="D43" s="261">
        <f>+'Distribution Pivot Table'!T$78*100</f>
        <v>5.1933213886941392E-3</v>
      </c>
      <c r="E43" s="263">
        <f t="shared" si="14"/>
        <v>14.37251694321103</v>
      </c>
      <c r="F43" s="264">
        <f>+'Distribution Pivot Table'!T$80*100</f>
        <v>35.348342032146654</v>
      </c>
      <c r="G43" s="262">
        <f>+'Distribution Pivot Table'!T$82*100</f>
        <v>2.1318584300589438</v>
      </c>
      <c r="H43" s="261">
        <f>+'Distribution Pivot Table'!T$84*100</f>
        <v>1.2438004725922465</v>
      </c>
      <c r="I43" s="263">
        <f t="shared" si="15"/>
        <v>38.724000934797843</v>
      </c>
      <c r="J43" s="268">
        <f>+'Distribution Pivot Table'!T$86*100</f>
        <v>30.352366856222897</v>
      </c>
      <c r="K43" s="269">
        <f>+'Distribution Pivot Table'!T$88*100</f>
        <v>14.668536262366597</v>
      </c>
      <c r="L43" s="269">
        <f>+'Distribution Pivot Table'!T$90*100</f>
        <v>1.8825790034016254</v>
      </c>
      <c r="M43" s="270">
        <f t="shared" si="16"/>
        <v>46.903482121991118</v>
      </c>
      <c r="N43" s="268">
        <f>+'Distribution Pivot Table'!T$92*100</f>
        <v>0</v>
      </c>
      <c r="O43" s="271">
        <f t="shared" si="17"/>
        <v>79.618810210069839</v>
      </c>
      <c r="P43" s="272">
        <f t="shared" si="18"/>
        <v>17.249616992547583</v>
      </c>
      <c r="Q43" s="272">
        <f t="shared" si="19"/>
        <v>3.131572797382566</v>
      </c>
      <c r="R43" s="88">
        <f t="shared" si="20"/>
        <v>100</v>
      </c>
      <c r="S43" s="17">
        <f t="shared" si="21"/>
        <v>99.999999999999986</v>
      </c>
    </row>
    <row r="44" spans="1:19" s="85" customFormat="1">
      <c r="A44" s="22"/>
      <c r="B44" s="261"/>
      <c r="C44" s="262"/>
      <c r="D44" s="261"/>
      <c r="E44" s="263">
        <f t="shared" si="14"/>
        <v>0</v>
      </c>
      <c r="F44" s="264"/>
      <c r="G44" s="262"/>
      <c r="H44" s="261"/>
      <c r="I44" s="263"/>
      <c r="J44" s="268"/>
      <c r="K44" s="269"/>
      <c r="L44" s="269"/>
      <c r="M44" s="270"/>
      <c r="N44" s="268"/>
      <c r="O44" s="271"/>
      <c r="P44" s="272"/>
      <c r="Q44" s="272"/>
      <c r="R44" s="88"/>
      <c r="S44" s="17"/>
    </row>
    <row r="45" spans="1:19" s="85" customFormat="1">
      <c r="A45" s="22" t="s">
        <v>269</v>
      </c>
      <c r="B45" s="261">
        <f>+'Distribution Pivot Table'!T$96*100</f>
        <v>1.287823264579625</v>
      </c>
      <c r="C45" s="262">
        <f>+'Distribution Pivot Table'!T$98*100</f>
        <v>0.18846194115799395</v>
      </c>
      <c r="D45" s="261">
        <f>+'Distribution Pivot Table'!T$100*100</f>
        <v>0</v>
      </c>
      <c r="E45" s="263">
        <f t="shared" si="14"/>
        <v>1.476285205737619</v>
      </c>
      <c r="F45" s="264">
        <f>+'Distribution Pivot Table'!T$102*100</f>
        <v>45.366977279865985</v>
      </c>
      <c r="G45" s="262">
        <f>+'Distribution Pivot Table'!T$104*100</f>
        <v>4.1566328133179775</v>
      </c>
      <c r="H45" s="261">
        <f>+'Distribution Pivot Table'!T$106*100</f>
        <v>0</v>
      </c>
      <c r="I45" s="263">
        <f t="shared" ref="I45:I48" si="22">SUM(F45:H45)</f>
        <v>49.523610093183962</v>
      </c>
      <c r="J45" s="268">
        <f>+'Distribution Pivot Table'!T$108*100</f>
        <v>37.18982305517747</v>
      </c>
      <c r="K45" s="269">
        <f>+'Distribution Pivot Table'!T$110*100</f>
        <v>11.799811538058842</v>
      </c>
      <c r="L45" s="269">
        <f>+'Distribution Pivot Table'!T$112*100</f>
        <v>0</v>
      </c>
      <c r="M45" s="270">
        <f t="shared" ref="M45:M48" si="23">SUM(J45:L45)</f>
        <v>48.98963459323631</v>
      </c>
      <c r="N45" s="268">
        <f>+'Distribution Pivot Table'!T$114*100</f>
        <v>1.0470107842110775E-2</v>
      </c>
      <c r="O45" s="271">
        <f t="shared" ref="O45:O48" si="24">+B45+F45+J45</f>
        <v>83.844623599623077</v>
      </c>
      <c r="P45" s="272">
        <f t="shared" ref="P45:P48" si="25">+C45+G45+K45</f>
        <v>16.144906292534813</v>
      </c>
      <c r="Q45" s="272">
        <f t="shared" ref="Q45:Q48" si="26">+D45+H45+L45+N45</f>
        <v>1.0470107842110775E-2</v>
      </c>
      <c r="R45" s="88">
        <f t="shared" si="20"/>
        <v>100.00000000000001</v>
      </c>
      <c r="S45" s="17">
        <f t="shared" si="21"/>
        <v>100</v>
      </c>
    </row>
    <row r="46" spans="1:19" s="85" customFormat="1">
      <c r="A46" s="22" t="s">
        <v>270</v>
      </c>
      <c r="B46" s="261">
        <f>+'Distribution Pivot Table'!T$118*100</f>
        <v>8.0234833659491187</v>
      </c>
      <c r="C46" s="262">
        <f>+'Distribution Pivot Table'!T$120*100</f>
        <v>0.11415525114155251</v>
      </c>
      <c r="D46" s="261">
        <f>+'Distribution Pivot Table'!T$122*100</f>
        <v>0</v>
      </c>
      <c r="E46" s="263">
        <f t="shared" si="14"/>
        <v>8.1376386170906709</v>
      </c>
      <c r="F46" s="264">
        <f>+'Distribution Pivot Table'!T$124*100</f>
        <v>54.011741682974559</v>
      </c>
      <c r="G46" s="262">
        <f>+'Distribution Pivot Table'!T$126*100</f>
        <v>1.7449445531637311</v>
      </c>
      <c r="H46" s="261">
        <f>+'Distribution Pivot Table'!T$128*100</f>
        <v>0</v>
      </c>
      <c r="I46" s="263">
        <f t="shared" si="22"/>
        <v>55.756686236138293</v>
      </c>
      <c r="J46" s="268">
        <f>+'Distribution Pivot Table'!T$130*100</f>
        <v>22.521200260926289</v>
      </c>
      <c r="K46" s="269">
        <f>+'Distribution Pivot Table'!T$132*100</f>
        <v>6.9308545335942595</v>
      </c>
      <c r="L46" s="269">
        <f>+'Distribution Pivot Table'!T$134*100</f>
        <v>0</v>
      </c>
      <c r="M46" s="270">
        <f t="shared" si="23"/>
        <v>29.452054794520549</v>
      </c>
      <c r="N46" s="264">
        <f>+'Distribution Pivot Table'!T$136*100</f>
        <v>6.6536203522504884</v>
      </c>
      <c r="O46" s="271">
        <f t="shared" si="24"/>
        <v>84.556425309849971</v>
      </c>
      <c r="P46" s="272">
        <f t="shared" si="25"/>
        <v>8.7899543378995428</v>
      </c>
      <c r="Q46" s="272">
        <f t="shared" si="26"/>
        <v>6.6536203522504884</v>
      </c>
      <c r="R46" s="88">
        <f t="shared" si="20"/>
        <v>100</v>
      </c>
      <c r="S46" s="17">
        <f t="shared" si="21"/>
        <v>100</v>
      </c>
    </row>
    <row r="47" spans="1:19" s="85" customFormat="1">
      <c r="A47" s="117" t="s">
        <v>271</v>
      </c>
      <c r="B47" s="261">
        <f>+'Distribution Pivot Table'!T$140*100</f>
        <v>0</v>
      </c>
      <c r="C47" s="262">
        <f>+'Distribution Pivot Table'!T$142*100</f>
        <v>0</v>
      </c>
      <c r="D47" s="261">
        <f>+'Distribution Pivot Table'!T$144*100</f>
        <v>0</v>
      </c>
      <c r="E47" s="263">
        <f t="shared" si="14"/>
        <v>0</v>
      </c>
      <c r="F47" s="264">
        <f>+'Distribution Pivot Table'!T$146*100</f>
        <v>0</v>
      </c>
      <c r="G47" s="262">
        <f>+'Distribution Pivot Table'!T$148*100</f>
        <v>0</v>
      </c>
      <c r="H47" s="261">
        <f>+'Distribution Pivot Table'!T$150*100</f>
        <v>0</v>
      </c>
      <c r="I47" s="263">
        <f t="shared" si="22"/>
        <v>0</v>
      </c>
      <c r="J47" s="268">
        <f>+'Distribution Pivot Table'!T$152*100</f>
        <v>0</v>
      </c>
      <c r="K47" s="269">
        <f>+'Distribution Pivot Table'!T$154*100</f>
        <v>0</v>
      </c>
      <c r="L47" s="269">
        <f>+'Distribution Pivot Table'!T$156*100</f>
        <v>0</v>
      </c>
      <c r="M47" s="270">
        <f t="shared" si="23"/>
        <v>0</v>
      </c>
      <c r="N47" s="268">
        <f>+'Distribution Pivot Table'!T$158*100</f>
        <v>0</v>
      </c>
      <c r="O47" s="271">
        <f t="shared" si="24"/>
        <v>0</v>
      </c>
      <c r="P47" s="272">
        <f t="shared" si="25"/>
        <v>0</v>
      </c>
      <c r="Q47" s="272">
        <f t="shared" si="26"/>
        <v>0</v>
      </c>
      <c r="R47" s="88">
        <f t="shared" si="20"/>
        <v>0</v>
      </c>
      <c r="S47" s="17">
        <f t="shared" si="21"/>
        <v>0</v>
      </c>
    </row>
    <row r="48" spans="1:19" s="85" customFormat="1">
      <c r="A48" s="22" t="s">
        <v>272</v>
      </c>
      <c r="B48" s="261">
        <f>+'Distribution Pivot Table'!T$162*100</f>
        <v>0</v>
      </c>
      <c r="C48" s="262">
        <f>+'Distribution Pivot Table'!T$164*100</f>
        <v>0</v>
      </c>
      <c r="D48" s="261">
        <f>+'Distribution Pivot Table'!T$166*100</f>
        <v>0</v>
      </c>
      <c r="E48" s="263">
        <f t="shared" si="14"/>
        <v>0</v>
      </c>
      <c r="F48" s="264">
        <f>+'Distribution Pivot Table'!T$168*100</f>
        <v>0</v>
      </c>
      <c r="G48" s="262">
        <f>+'Distribution Pivot Table'!T$170*100</f>
        <v>0</v>
      </c>
      <c r="H48" s="261">
        <f>+'Distribution Pivot Table'!T$172*100</f>
        <v>0</v>
      </c>
      <c r="I48" s="263">
        <f t="shared" si="22"/>
        <v>0</v>
      </c>
      <c r="J48" s="264">
        <f>+'Distribution Pivot Table'!T$174*100</f>
        <v>0</v>
      </c>
      <c r="K48" s="261">
        <f>+'Distribution Pivot Table'!T$176*100</f>
        <v>0</v>
      </c>
      <c r="L48" s="261">
        <f>+'Distribution Pivot Table'!T$178*100</f>
        <v>0</v>
      </c>
      <c r="M48" s="265">
        <f t="shared" si="23"/>
        <v>0</v>
      </c>
      <c r="N48" s="264">
        <f>+'Distribution Pivot Table'!T$180*100</f>
        <v>0</v>
      </c>
      <c r="O48" s="266">
        <f t="shared" si="24"/>
        <v>0</v>
      </c>
      <c r="P48" s="267">
        <f t="shared" si="25"/>
        <v>0</v>
      </c>
      <c r="Q48" s="267">
        <f t="shared" si="26"/>
        <v>0</v>
      </c>
      <c r="R48" s="88">
        <f t="shared" si="20"/>
        <v>0</v>
      </c>
      <c r="S48" s="17">
        <f t="shared" si="21"/>
        <v>0</v>
      </c>
    </row>
    <row r="49" spans="1:19" s="85" customFormat="1">
      <c r="A49" s="22"/>
      <c r="B49" s="261"/>
      <c r="C49" s="262"/>
      <c r="D49" s="261"/>
      <c r="E49" s="263">
        <f t="shared" si="14"/>
        <v>0</v>
      </c>
      <c r="F49" s="264"/>
      <c r="G49" s="262"/>
      <c r="H49" s="261"/>
      <c r="I49" s="263"/>
      <c r="J49" s="264"/>
      <c r="K49" s="261"/>
      <c r="L49" s="261"/>
      <c r="M49" s="265"/>
      <c r="N49" s="264"/>
      <c r="O49" s="266"/>
      <c r="P49" s="267"/>
      <c r="Q49" s="267"/>
      <c r="R49" s="88"/>
      <c r="S49" s="17"/>
    </row>
    <row r="50" spans="1:19">
      <c r="A50" s="117" t="s">
        <v>273</v>
      </c>
      <c r="B50" s="261">
        <f>+'Distribution Pivot Table'!T$184*100</f>
        <v>4.2415673601292667</v>
      </c>
      <c r="C50" s="262">
        <f>+'Distribution Pivot Table'!T$186*100</f>
        <v>1.5350434255705918</v>
      </c>
      <c r="D50" s="261">
        <f>+'Distribution Pivot Table'!T$188*100</f>
        <v>0</v>
      </c>
      <c r="E50" s="263">
        <f t="shared" si="14"/>
        <v>5.7766107856998588</v>
      </c>
      <c r="F50" s="264">
        <f>+'Distribution Pivot Table'!T$190*100</f>
        <v>23.954756614825286</v>
      </c>
      <c r="G50" s="262">
        <f>+'Distribution Pivot Table'!T$192*100</f>
        <v>11.169460715007069</v>
      </c>
      <c r="H50" s="261">
        <f>+'Distribution Pivot Table'!T$194*100</f>
        <v>0</v>
      </c>
      <c r="I50" s="263">
        <f t="shared" ref="I50:I53" si="27">SUM(F50:H50)</f>
        <v>35.124217329832355</v>
      </c>
      <c r="J50" s="268">
        <f>+'Distribution Pivot Table'!T$196*100</f>
        <v>27.307614623308424</v>
      </c>
      <c r="K50" s="269">
        <f>+'Distribution Pivot Table'!T$198*100</f>
        <v>27.691375479701069</v>
      </c>
      <c r="L50" s="312">
        <f>+'Distribution Pivot Table'!T$200*100</f>
        <v>0</v>
      </c>
      <c r="M50" s="270">
        <f t="shared" ref="M50:M53" si="28">SUM(J50:L50)</f>
        <v>54.99899010300949</v>
      </c>
      <c r="N50" s="268">
        <f>+'Distribution Pivot Table'!T$202*100</f>
        <v>4.100181781458291</v>
      </c>
      <c r="O50" s="271">
        <f t="shared" ref="O50:O53" si="29">+B50+F50+J50</f>
        <v>55.503938598262977</v>
      </c>
      <c r="P50" s="272">
        <f t="shared" ref="P50:P53" si="30">+C50+G50+K50</f>
        <v>40.395879620278734</v>
      </c>
      <c r="Q50" s="272">
        <f t="shared" ref="Q50:Q53" si="31">+D50+H50+L50+N50</f>
        <v>4.100181781458291</v>
      </c>
      <c r="R50" s="88">
        <f t="shared" si="20"/>
        <v>99.999999999999986</v>
      </c>
      <c r="S50" s="17">
        <f t="shared" si="21"/>
        <v>100</v>
      </c>
    </row>
    <row r="51" spans="1:19" s="85" customFormat="1">
      <c r="A51" s="22" t="s">
        <v>274</v>
      </c>
      <c r="B51" s="261">
        <f>+'Distribution Pivot Table'!T$206*100</f>
        <v>0.45833823010929597</v>
      </c>
      <c r="C51" s="310">
        <f>+'Distribution Pivot Table'!T$208*100</f>
        <v>0</v>
      </c>
      <c r="D51" s="310">
        <f>+'Distribution Pivot Table'!T$210*108</f>
        <v>0</v>
      </c>
      <c r="E51" s="263">
        <f t="shared" si="14"/>
        <v>0.45833823010929597</v>
      </c>
      <c r="F51" s="264">
        <f>+'Distribution Pivot Table'!T$212*100</f>
        <v>76.671759313667891</v>
      </c>
      <c r="G51" s="262">
        <f>+'Distribution Pivot Table'!T$214*100</f>
        <v>9.401809848395816E-2</v>
      </c>
      <c r="H51" s="261">
        <f>+'Distribution Pivot Table'!T$216*100</f>
        <v>1.175226231049477E-2</v>
      </c>
      <c r="I51" s="263">
        <f t="shared" si="27"/>
        <v>76.777529674462343</v>
      </c>
      <c r="J51" s="268">
        <f>+'Distribution Pivot Table'!T$218*100</f>
        <v>19.661534845457751</v>
      </c>
      <c r="K51" s="269">
        <f>+'Distribution Pivot Table'!T$220*100</f>
        <v>1.3632624280173933</v>
      </c>
      <c r="L51" s="269">
        <f>+'Distribution Pivot Table'!T$222*100</f>
        <v>0.15277941003643203</v>
      </c>
      <c r="M51" s="270">
        <f t="shared" si="28"/>
        <v>21.177576683511575</v>
      </c>
      <c r="N51" s="268">
        <f>+'Distribution Pivot Table'!T$224*100</f>
        <v>1.5865554119167939</v>
      </c>
      <c r="O51" s="271">
        <f t="shared" si="29"/>
        <v>96.791632389234934</v>
      </c>
      <c r="P51" s="272">
        <f t="shared" si="30"/>
        <v>1.4572805265013515</v>
      </c>
      <c r="Q51" s="272">
        <f t="shared" si="31"/>
        <v>1.7510870842637207</v>
      </c>
      <c r="R51" s="88">
        <f t="shared" si="20"/>
        <v>100</v>
      </c>
      <c r="S51" s="17">
        <f t="shared" si="21"/>
        <v>100</v>
      </c>
    </row>
    <row r="52" spans="1:19" s="85" customFormat="1">
      <c r="A52" s="22" t="s">
        <v>275</v>
      </c>
      <c r="B52" s="261">
        <f>+'Distribution Pivot Table'!T$228*100</f>
        <v>0</v>
      </c>
      <c r="C52" s="262">
        <f>+'Distribution Pivot Table'!T$230*100</f>
        <v>0</v>
      </c>
      <c r="D52" s="261">
        <f>+'Distribution Pivot Table'!T$232*100</f>
        <v>0</v>
      </c>
      <c r="E52" s="263">
        <f t="shared" si="14"/>
        <v>0</v>
      </c>
      <c r="F52" s="264">
        <f>+'Distribution Pivot Table'!T$234*100</f>
        <v>0</v>
      </c>
      <c r="G52" s="262">
        <f>+'Distribution Pivot Table'!T$236*100</f>
        <v>0</v>
      </c>
      <c r="H52" s="261">
        <f>+'Distribution Pivot Table'!T$238*100</f>
        <v>0</v>
      </c>
      <c r="I52" s="263">
        <f t="shared" si="27"/>
        <v>0</v>
      </c>
      <c r="J52" s="268">
        <f>+'Distribution Pivot Table'!T$240*100</f>
        <v>0</v>
      </c>
      <c r="K52" s="269">
        <f>+'Distribution Pivot Table'!T$242*100</f>
        <v>0</v>
      </c>
      <c r="L52" s="269">
        <f>+'Distribution Pivot Table'!T$244*100</f>
        <v>0</v>
      </c>
      <c r="M52" s="270">
        <f t="shared" si="28"/>
        <v>0</v>
      </c>
      <c r="N52" s="268">
        <f>+'Distribution Pivot Table'!T$246*100</f>
        <v>0</v>
      </c>
      <c r="O52" s="271">
        <f t="shared" si="29"/>
        <v>0</v>
      </c>
      <c r="P52" s="272">
        <f t="shared" si="30"/>
        <v>0</v>
      </c>
      <c r="Q52" s="272">
        <f t="shared" si="31"/>
        <v>0</v>
      </c>
      <c r="R52" s="88">
        <f t="shared" si="20"/>
        <v>0</v>
      </c>
      <c r="S52" s="17">
        <f t="shared" si="21"/>
        <v>0</v>
      </c>
    </row>
    <row r="53" spans="1:19" s="85" customFormat="1">
      <c r="A53" s="22" t="s">
        <v>276</v>
      </c>
      <c r="B53" s="261">
        <f>+'Distribution Pivot Table'!T$250*100</f>
        <v>0</v>
      </c>
      <c r="C53" s="262">
        <f>+'Distribution Pivot Table'!T$252*100</f>
        <v>0</v>
      </c>
      <c r="D53" s="261">
        <f>+'Distribution Pivot Table'!T$254*100</f>
        <v>0</v>
      </c>
      <c r="E53" s="263">
        <f t="shared" si="14"/>
        <v>0</v>
      </c>
      <c r="F53" s="264">
        <f>+'Distribution Pivot Table'!T$256*100</f>
        <v>0</v>
      </c>
      <c r="G53" s="262">
        <f>+'Distribution Pivot Table'!T$258*100</f>
        <v>0</v>
      </c>
      <c r="H53" s="261">
        <f>+'Distribution Pivot Table'!T$260*100</f>
        <v>0</v>
      </c>
      <c r="I53" s="263">
        <f t="shared" si="27"/>
        <v>0</v>
      </c>
      <c r="J53" s="268">
        <f>+'Distribution Pivot Table'!T$262*100</f>
        <v>0</v>
      </c>
      <c r="K53" s="269">
        <f>+'Distribution Pivot Table'!T$264*100</f>
        <v>0</v>
      </c>
      <c r="L53" s="269">
        <f>+'Distribution Pivot Table'!T$266*100</f>
        <v>0</v>
      </c>
      <c r="M53" s="270">
        <f t="shared" si="28"/>
        <v>0</v>
      </c>
      <c r="N53" s="268">
        <f>+'Distribution Pivot Table'!T$268*100</f>
        <v>0</v>
      </c>
      <c r="O53" s="271">
        <f t="shared" si="29"/>
        <v>0</v>
      </c>
      <c r="P53" s="272">
        <f t="shared" si="30"/>
        <v>0</v>
      </c>
      <c r="Q53" s="272">
        <f t="shared" si="31"/>
        <v>0</v>
      </c>
      <c r="R53" s="88">
        <f t="shared" si="20"/>
        <v>0</v>
      </c>
      <c r="S53" s="17">
        <f t="shared" si="21"/>
        <v>0</v>
      </c>
    </row>
    <row r="54" spans="1:19" s="85" customFormat="1">
      <c r="A54" s="22"/>
      <c r="B54" s="261"/>
      <c r="C54" s="262"/>
      <c r="D54" s="261"/>
      <c r="E54" s="263">
        <f t="shared" si="14"/>
        <v>0</v>
      </c>
      <c r="F54" s="264"/>
      <c r="G54" s="262"/>
      <c r="H54" s="261"/>
      <c r="I54" s="263"/>
      <c r="J54" s="268"/>
      <c r="K54" s="269"/>
      <c r="L54" s="269"/>
      <c r="M54" s="270"/>
      <c r="N54" s="268"/>
      <c r="O54" s="271"/>
      <c r="P54" s="272"/>
      <c r="Q54" s="272"/>
      <c r="R54" s="88"/>
      <c r="S54" s="17"/>
    </row>
    <row r="55" spans="1:19" s="85" customFormat="1">
      <c r="A55" s="22" t="s">
        <v>277</v>
      </c>
      <c r="B55" s="261">
        <f>+'Distribution Pivot Table'!T$272*100</f>
        <v>12.004069175991862</v>
      </c>
      <c r="C55" s="262">
        <f>+'Distribution Pivot Table'!T$274*100</f>
        <v>0.28823329942353337</v>
      </c>
      <c r="D55" s="261">
        <f>+'Distribution Pivot Table'!T$276*100</f>
        <v>0</v>
      </c>
      <c r="E55" s="263">
        <f t="shared" si="14"/>
        <v>12.292302475415395</v>
      </c>
      <c r="F55" s="264">
        <f>+'Distribution Pivot Table'!T$278*100</f>
        <v>53.984401492031196</v>
      </c>
      <c r="G55" s="262">
        <f>+'Distribution Pivot Table'!T$280*100</f>
        <v>1.69548999660902</v>
      </c>
      <c r="H55" s="261">
        <f>+'Distribution Pivot Table'!T$282*100</f>
        <v>0</v>
      </c>
      <c r="I55" s="263">
        <f t="shared" ref="I55:I58" si="32">SUM(F55:H55)</f>
        <v>55.679891488640216</v>
      </c>
      <c r="J55" s="268">
        <f>+'Distribution Pivot Table'!T$284*100</f>
        <v>21.447948457104101</v>
      </c>
      <c r="K55" s="269">
        <f>+'Distribution Pivot Table'!T$286*100</f>
        <v>10.579857578840285</v>
      </c>
      <c r="L55" s="269">
        <f>+'Distribution Pivot Table'!T$288*100</f>
        <v>0</v>
      </c>
      <c r="M55" s="270">
        <f t="shared" ref="M55:M58" si="33">SUM(J55:L55)</f>
        <v>32.027806035944387</v>
      </c>
      <c r="N55" s="268">
        <f>+'Distribution Pivot Table'!T$290*100</f>
        <v>0</v>
      </c>
      <c r="O55" s="271">
        <f t="shared" ref="O55:O58" si="34">+B55+F55+J55</f>
        <v>87.436419125127159</v>
      </c>
      <c r="P55" s="272">
        <f t="shared" ref="P55:P58" si="35">+C55+G55+K55</f>
        <v>12.563580874872837</v>
      </c>
      <c r="Q55" s="272">
        <f t="shared" ref="Q55:Q58" si="36">+D55+H55+L55+N55</f>
        <v>0</v>
      </c>
      <c r="R55" s="88">
        <f t="shared" si="20"/>
        <v>100.00000000000001</v>
      </c>
      <c r="S55" s="17">
        <f t="shared" si="21"/>
        <v>100</v>
      </c>
    </row>
    <row r="56" spans="1:19" s="85" customFormat="1">
      <c r="A56" s="22" t="s">
        <v>278</v>
      </c>
      <c r="B56" s="261">
        <f>+'Distribution Pivot Table'!T$294*100</f>
        <v>13.579688953874783</v>
      </c>
      <c r="C56" s="262">
        <f>+'Distribution Pivot Table'!T$296*100</f>
        <v>0.9411139173202181</v>
      </c>
      <c r="D56" s="261">
        <f>+'Distribution Pivot Table'!T$298*100</f>
        <v>0</v>
      </c>
      <c r="E56" s="263">
        <f t="shared" si="14"/>
        <v>14.520802871195</v>
      </c>
      <c r="F56" s="264">
        <f>+'Distribution Pivot Table'!T$300*100</f>
        <v>28.996411006247509</v>
      </c>
      <c r="G56" s="262">
        <f>+'Distribution Pivot Table'!T$302*100</f>
        <v>2.3873454738801008</v>
      </c>
      <c r="H56" s="261">
        <f>+'Distribution Pivot Table'!T$304*100</f>
        <v>0</v>
      </c>
      <c r="I56" s="263">
        <f t="shared" si="32"/>
        <v>31.383756480127609</v>
      </c>
      <c r="J56" s="268">
        <f>+'Distribution Pivot Table'!T$306*100</f>
        <v>38.13372324870398</v>
      </c>
      <c r="K56" s="269">
        <f>+'Distribution Pivot Table'!T$308*100</f>
        <v>12.356772564136648</v>
      </c>
      <c r="L56" s="269">
        <f>+'Distribution Pivot Table'!T$310*100</f>
        <v>0</v>
      </c>
      <c r="M56" s="270">
        <f t="shared" si="33"/>
        <v>50.490495812840628</v>
      </c>
      <c r="N56" s="268">
        <f>+'Distribution Pivot Table'!T$312*100</f>
        <v>3.6049448358367675</v>
      </c>
      <c r="O56" s="271">
        <f t="shared" si="34"/>
        <v>80.709823208826265</v>
      </c>
      <c r="P56" s="272">
        <f t="shared" si="35"/>
        <v>15.685231955336967</v>
      </c>
      <c r="Q56" s="272">
        <f t="shared" si="36"/>
        <v>3.6049448358367675</v>
      </c>
      <c r="R56" s="88">
        <f t="shared" si="20"/>
        <v>100</v>
      </c>
      <c r="S56" s="17">
        <f t="shared" si="21"/>
        <v>100</v>
      </c>
    </row>
    <row r="57" spans="1:19" s="85" customFormat="1">
      <c r="A57" s="22" t="s">
        <v>279</v>
      </c>
      <c r="B57" s="261">
        <f>+'Distribution Pivot Table'!T$316*100</f>
        <v>1.9266585318861988E-2</v>
      </c>
      <c r="C57" s="310">
        <f>+'Distribution Pivot Table'!T$318*100</f>
        <v>1.9266585318861988E-2</v>
      </c>
      <c r="D57" s="261">
        <f>+'Distribution Pivot Table'!T$320*100</f>
        <v>0</v>
      </c>
      <c r="E57" s="263">
        <f t="shared" si="14"/>
        <v>3.8533170637723976E-2</v>
      </c>
      <c r="F57" s="264">
        <f>+'Distribution Pivot Table'!T$322*100</f>
        <v>59.546593025496122</v>
      </c>
      <c r="G57" s="262">
        <f>+'Distribution Pivot Table'!T$324*100</f>
        <v>6.3387065699055931</v>
      </c>
      <c r="H57" s="261">
        <f>+'Distribution Pivot Table'!T$326*100</f>
        <v>0</v>
      </c>
      <c r="I57" s="263">
        <f t="shared" si="32"/>
        <v>65.885299595401719</v>
      </c>
      <c r="J57" s="268">
        <f>+'Distribution Pivot Table'!T$328*100</f>
        <v>21.745552629888895</v>
      </c>
      <c r="K57" s="269">
        <f>+'Distribution Pivot Table'!T$330*100</f>
        <v>9.3764048551794996</v>
      </c>
      <c r="L57" s="269">
        <f>+'Distribution Pivot Table'!T$332*100</f>
        <v>0</v>
      </c>
      <c r="M57" s="270">
        <f t="shared" si="33"/>
        <v>31.121957485068393</v>
      </c>
      <c r="N57" s="268">
        <f>+'Distribution Pivot Table'!T$334*100</f>
        <v>2.954209748892171</v>
      </c>
      <c r="O57" s="271">
        <f t="shared" si="34"/>
        <v>81.311412240703874</v>
      </c>
      <c r="P57" s="272">
        <f t="shared" si="35"/>
        <v>15.734378010403955</v>
      </c>
      <c r="Q57" s="272">
        <f t="shared" si="36"/>
        <v>2.954209748892171</v>
      </c>
      <c r="R57" s="88">
        <f t="shared" si="20"/>
        <v>100</v>
      </c>
      <c r="S57" s="17">
        <f t="shared" si="21"/>
        <v>100</v>
      </c>
    </row>
    <row r="58" spans="1:19" s="85" customFormat="1">
      <c r="A58" s="71" t="s">
        <v>280</v>
      </c>
      <c r="B58" s="273">
        <f>+'Distribution Pivot Table'!T$338*100</f>
        <v>21.248339973439574</v>
      </c>
      <c r="C58" s="311">
        <f>+'Distribution Pivot Table'!T$340*100</f>
        <v>0</v>
      </c>
      <c r="D58" s="273">
        <f>+'Distribution Pivot Table'!T$342*100</f>
        <v>0</v>
      </c>
      <c r="E58" s="274">
        <f t="shared" si="14"/>
        <v>21.248339973439574</v>
      </c>
      <c r="F58" s="275">
        <f>+'Distribution Pivot Table'!T$344*100</f>
        <v>50.517928286852587</v>
      </c>
      <c r="G58" s="273">
        <f>+'Distribution Pivot Table'!T$346*100</f>
        <v>0.18592297476759628</v>
      </c>
      <c r="H58" s="273">
        <f>+'Distribution Pivot Table'!T$348*100</f>
        <v>0</v>
      </c>
      <c r="I58" s="274">
        <f t="shared" si="32"/>
        <v>50.703851261620187</v>
      </c>
      <c r="J58" s="276">
        <f>+'Distribution Pivot Table'!T$350*100</f>
        <v>21.646746347941566</v>
      </c>
      <c r="K58" s="277">
        <f>+'Distribution Pivot Table'!T$352*100</f>
        <v>1.3280212483399734</v>
      </c>
      <c r="L58" s="277">
        <f>+'Distribution Pivot Table'!T$354*100</f>
        <v>0</v>
      </c>
      <c r="M58" s="278">
        <f t="shared" si="33"/>
        <v>22.974767596281538</v>
      </c>
      <c r="N58" s="276">
        <f>+'Distribution Pivot Table'!T$356*100</f>
        <v>5.0730411686586985</v>
      </c>
      <c r="O58" s="279">
        <f t="shared" si="34"/>
        <v>93.413014608233738</v>
      </c>
      <c r="P58" s="280">
        <f t="shared" si="35"/>
        <v>1.5139442231075697</v>
      </c>
      <c r="Q58" s="280">
        <f t="shared" si="36"/>
        <v>5.0730411686586985</v>
      </c>
      <c r="R58" s="88">
        <f t="shared" si="20"/>
        <v>100</v>
      </c>
      <c r="S58" s="17">
        <f t="shared" si="21"/>
        <v>100</v>
      </c>
    </row>
    <row r="59" spans="1:19" s="85" customFormat="1">
      <c r="A59" s="232" t="s">
        <v>394</v>
      </c>
      <c r="B59" s="117"/>
      <c r="C59" s="117"/>
      <c r="D59" s="117"/>
      <c r="E59" s="117"/>
      <c r="F59" s="220"/>
      <c r="G59" s="220"/>
      <c r="H59" s="220"/>
      <c r="I59" s="220"/>
      <c r="R59" s="90"/>
    </row>
    <row r="60" spans="1:19">
      <c r="A60" s="232" t="s">
        <v>738</v>
      </c>
      <c r="B60" s="111"/>
      <c r="C60" s="111"/>
      <c r="D60" s="111"/>
      <c r="E60" s="219"/>
      <c r="F60" s="111"/>
      <c r="G60" s="111"/>
      <c r="H60" s="111"/>
      <c r="I60" s="219"/>
      <c r="J60" s="69"/>
      <c r="K60" s="69"/>
      <c r="L60" s="69"/>
      <c r="M60" s="113"/>
      <c r="N60" s="69"/>
      <c r="O60" s="114"/>
      <c r="P60" s="114"/>
      <c r="R60" s="23"/>
    </row>
    <row r="61" spans="1:19" s="85" customFormat="1">
      <c r="A61" s="22"/>
      <c r="B61" s="117"/>
      <c r="C61" s="117"/>
      <c r="D61" s="117"/>
      <c r="E61" s="117"/>
      <c r="F61" s="220"/>
      <c r="G61" s="220"/>
      <c r="H61" s="220"/>
      <c r="I61" s="220"/>
      <c r="Q61" s="233" t="s">
        <v>1166</v>
      </c>
      <c r="R61" s="90"/>
    </row>
    <row r="62" spans="1:19" s="85" customFormat="1" ht="18">
      <c r="A62" s="230" t="s">
        <v>698</v>
      </c>
      <c r="B62" s="210"/>
      <c r="C62" s="210"/>
      <c r="D62" s="210"/>
      <c r="E62" s="210"/>
      <c r="F62" s="213"/>
      <c r="G62" s="213"/>
      <c r="H62" s="213"/>
      <c r="I62" s="214"/>
      <c r="J62" s="60"/>
      <c r="K62" s="60"/>
      <c r="L62" s="60"/>
      <c r="M62" s="209"/>
      <c r="N62" s="60"/>
      <c r="O62" s="60"/>
      <c r="P62" s="60"/>
      <c r="Q62" s="60"/>
      <c r="R62" s="61" t="s">
        <v>390</v>
      </c>
    </row>
    <row r="63" spans="1:19" s="85" customFormat="1" ht="18">
      <c r="A63" s="230"/>
      <c r="B63" s="210"/>
      <c r="C63" s="210"/>
      <c r="D63" s="210"/>
      <c r="E63" s="210"/>
      <c r="F63" s="213"/>
      <c r="G63" s="213"/>
      <c r="H63" s="213"/>
      <c r="I63" s="214"/>
      <c r="J63" s="60"/>
      <c r="K63" s="60"/>
      <c r="L63" s="60"/>
      <c r="M63" s="209"/>
      <c r="N63" s="60"/>
      <c r="O63" s="60"/>
      <c r="P63" s="60"/>
      <c r="Q63" s="60"/>
      <c r="R63" s="61"/>
    </row>
    <row r="64" spans="1:19" s="85" customFormat="1" ht="15.75">
      <c r="A64" s="229" t="s">
        <v>122</v>
      </c>
      <c r="B64" s="210"/>
      <c r="C64" s="210"/>
      <c r="D64" s="210"/>
      <c r="E64" s="210"/>
      <c r="F64" s="213"/>
      <c r="G64" s="213"/>
      <c r="H64" s="213"/>
      <c r="I64" s="214"/>
      <c r="J64" s="60"/>
      <c r="K64" s="60"/>
      <c r="L64" s="60"/>
      <c r="M64" s="209"/>
      <c r="N64" s="60"/>
      <c r="O64" s="60"/>
      <c r="P64" s="60"/>
      <c r="Q64" s="60"/>
      <c r="R64" s="61" t="s">
        <v>390</v>
      </c>
    </row>
    <row r="65" spans="1:19" s="85" customFormat="1" ht="15.75">
      <c r="A65" s="229" t="s">
        <v>507</v>
      </c>
      <c r="B65" s="210"/>
      <c r="C65" s="210"/>
      <c r="D65" s="210"/>
      <c r="E65" s="210"/>
      <c r="F65" s="65"/>
      <c r="G65" s="65"/>
      <c r="H65" s="65"/>
      <c r="I65" s="210"/>
      <c r="J65" s="62"/>
      <c r="K65" s="62"/>
      <c r="L65" s="62"/>
      <c r="M65" s="208"/>
      <c r="N65" s="62"/>
      <c r="O65" s="62"/>
      <c r="P65" s="62"/>
      <c r="Q65" s="60"/>
      <c r="R65" s="84"/>
    </row>
    <row r="66" spans="1:19" s="85" customFormat="1">
      <c r="A66" s="73"/>
      <c r="B66" s="92"/>
      <c r="C66" s="221"/>
      <c r="D66" s="221"/>
      <c r="E66" s="221"/>
      <c r="F66" s="221"/>
      <c r="G66" s="221"/>
      <c r="H66" s="221"/>
      <c r="I66" s="221"/>
      <c r="R66" s="91"/>
    </row>
    <row r="67" spans="1:19" s="85" customFormat="1" ht="18.75" customHeight="1">
      <c r="A67" s="64"/>
      <c r="B67" s="234" t="s">
        <v>671</v>
      </c>
      <c r="C67" s="235"/>
      <c r="D67" s="235"/>
      <c r="E67" s="235"/>
      <c r="F67" s="235"/>
      <c r="G67" s="235"/>
      <c r="H67" s="235"/>
      <c r="I67" s="236"/>
      <c r="J67" s="237" t="s">
        <v>390</v>
      </c>
      <c r="K67" s="238"/>
      <c r="L67" s="238"/>
      <c r="M67" s="239"/>
      <c r="N67" s="677" t="s">
        <v>670</v>
      </c>
      <c r="O67" s="680" t="s">
        <v>396</v>
      </c>
      <c r="P67" s="680" t="s">
        <v>397</v>
      </c>
      <c r="Q67" s="680" t="s">
        <v>395</v>
      </c>
      <c r="R67" s="87"/>
      <c r="S67" s="15"/>
    </row>
    <row r="68" spans="1:19" s="85" customFormat="1" ht="53.25" customHeight="1">
      <c r="A68" s="65"/>
      <c r="B68" s="235" t="s">
        <v>735</v>
      </c>
      <c r="C68" s="235"/>
      <c r="D68" s="235"/>
      <c r="E68" s="240"/>
      <c r="F68" s="241" t="s">
        <v>737</v>
      </c>
      <c r="G68" s="235"/>
      <c r="H68" s="235"/>
      <c r="I68" s="236"/>
      <c r="J68" s="242" t="s">
        <v>672</v>
      </c>
      <c r="K68" s="243"/>
      <c r="L68" s="243"/>
      <c r="M68" s="244"/>
      <c r="N68" s="678"/>
      <c r="O68" s="681"/>
      <c r="P68" s="681"/>
      <c r="Q68" s="681"/>
      <c r="R68" s="87" t="s">
        <v>123</v>
      </c>
      <c r="S68" s="15" t="s">
        <v>123</v>
      </c>
    </row>
    <row r="69" spans="1:19" s="85" customFormat="1" ht="31.5" customHeight="1">
      <c r="A69" s="66"/>
      <c r="B69" s="245" t="s">
        <v>391</v>
      </c>
      <c r="C69" s="245" t="s">
        <v>392</v>
      </c>
      <c r="D69" s="245" t="s">
        <v>736</v>
      </c>
      <c r="E69" s="246" t="s">
        <v>124</v>
      </c>
      <c r="F69" s="247" t="s">
        <v>391</v>
      </c>
      <c r="G69" s="245" t="s">
        <v>392</v>
      </c>
      <c r="H69" s="245" t="s">
        <v>736</v>
      </c>
      <c r="I69" s="246" t="s">
        <v>124</v>
      </c>
      <c r="J69" s="248" t="s">
        <v>391</v>
      </c>
      <c r="K69" s="249" t="s">
        <v>392</v>
      </c>
      <c r="L69" s="245" t="s">
        <v>736</v>
      </c>
      <c r="M69" s="248" t="s">
        <v>124</v>
      </c>
      <c r="N69" s="679"/>
      <c r="O69" s="682"/>
      <c r="P69" s="682"/>
      <c r="Q69" s="682"/>
      <c r="R69" s="14"/>
      <c r="S69" s="16"/>
    </row>
    <row r="70" spans="1:19" s="85" customFormat="1" hidden="1">
      <c r="A70" s="22" t="s">
        <v>264</v>
      </c>
      <c r="B70" s="117"/>
      <c r="C70" s="117"/>
      <c r="D70" s="117"/>
      <c r="E70" s="217"/>
      <c r="F70" s="70"/>
      <c r="G70" s="110"/>
      <c r="H70" s="111"/>
      <c r="I70" s="112"/>
      <c r="J70" s="67"/>
      <c r="K70" s="69"/>
      <c r="L70" s="69"/>
      <c r="M70" s="13"/>
      <c r="N70" s="67"/>
      <c r="O70" s="79"/>
      <c r="P70" s="74"/>
      <c r="Q70" s="74"/>
      <c r="R70" s="88">
        <f>SUM(F70:H70,J70:L70)+N70</f>
        <v>0</v>
      </c>
      <c r="S70" s="17">
        <f>+Q70+P70+O70</f>
        <v>0</v>
      </c>
    </row>
    <row r="71" spans="1:19" s="85" customFormat="1" hidden="1">
      <c r="A71" s="22"/>
      <c r="B71" s="117"/>
      <c r="C71" s="117"/>
      <c r="D71" s="117"/>
      <c r="E71" s="217"/>
      <c r="F71" s="70"/>
      <c r="G71" s="110"/>
      <c r="H71" s="111"/>
      <c r="I71" s="218"/>
      <c r="J71" s="67"/>
      <c r="K71" s="69"/>
      <c r="L71" s="69"/>
      <c r="M71" s="67"/>
      <c r="N71" s="67"/>
      <c r="O71" s="80"/>
      <c r="P71" s="75"/>
      <c r="Q71" s="75"/>
      <c r="R71" s="87"/>
      <c r="S71" s="15"/>
    </row>
    <row r="72" spans="1:19" s="85" customFormat="1">
      <c r="A72" s="22" t="s">
        <v>265</v>
      </c>
      <c r="B72" s="261">
        <f>+'Distribution Pivot Table'!U$8*100</f>
        <v>0</v>
      </c>
      <c r="C72" s="262">
        <f>+'Distribution Pivot Table'!U$10*100</f>
        <v>0</v>
      </c>
      <c r="D72" s="261">
        <f>+'Distribution Pivot Table'!U$12*100</f>
        <v>0</v>
      </c>
      <c r="E72" s="263">
        <f t="shared" ref="E72:E90" si="37">SUM(B72:D72)</f>
        <v>0</v>
      </c>
      <c r="F72" s="264">
        <f>+'Distribution Pivot Table'!U$14*100</f>
        <v>0</v>
      </c>
      <c r="G72" s="262">
        <f>+'Distribution Pivot Table'!U$16*100</f>
        <v>0</v>
      </c>
      <c r="H72" s="261">
        <f>+'Distribution Pivot Table'!U$18*100</f>
        <v>0</v>
      </c>
      <c r="I72" s="263">
        <f t="shared" ref="I72:I75" si="38">SUM(F72:H72)</f>
        <v>0</v>
      </c>
      <c r="J72" s="264">
        <f>+'Distribution Pivot Table'!U$20*100</f>
        <v>0</v>
      </c>
      <c r="K72" s="261">
        <f>+'Distribution Pivot Table'!U$22*100</f>
        <v>0</v>
      </c>
      <c r="L72" s="261">
        <f>+'Distribution Pivot Table'!U$24*100</f>
        <v>0</v>
      </c>
      <c r="M72" s="265">
        <f t="shared" ref="M72:M75" si="39">SUM(J72:L72)</f>
        <v>0</v>
      </c>
      <c r="N72" s="264">
        <f>+'Distribution Pivot Table'!U$26*100</f>
        <v>0</v>
      </c>
      <c r="O72" s="266">
        <f t="shared" ref="O72:O75" si="40">+B72+F72+J72</f>
        <v>0</v>
      </c>
      <c r="P72" s="267">
        <f t="shared" ref="P72:P75" si="41">+C72+G72+K72</f>
        <v>0</v>
      </c>
      <c r="Q72" s="267">
        <f t="shared" ref="Q72:Q75" si="42">+D72+H72+L72+N72</f>
        <v>0</v>
      </c>
      <c r="R72" s="88">
        <f t="shared" ref="R72:R90" si="43">SUM(B72:D72,F72:H72,J72:L72)+N72</f>
        <v>0</v>
      </c>
      <c r="S72" s="17">
        <f t="shared" ref="S72:S90" si="44">+Q72+P72+O72</f>
        <v>0</v>
      </c>
    </row>
    <row r="73" spans="1:19" s="85" customFormat="1">
      <c r="A73" s="22" t="s">
        <v>266</v>
      </c>
      <c r="B73" s="261">
        <f>+'Distribution Pivot Table'!U$30*100</f>
        <v>0</v>
      </c>
      <c r="C73" s="262">
        <f>+'Distribution Pivot Table'!U$32*100</f>
        <v>0</v>
      </c>
      <c r="D73" s="310">
        <f>+'Distribution Pivot Table'!U$34*100</f>
        <v>0</v>
      </c>
      <c r="E73" s="263">
        <f t="shared" si="37"/>
        <v>0</v>
      </c>
      <c r="F73" s="264">
        <f>+'Distribution Pivot Table'!U$36*100</f>
        <v>0</v>
      </c>
      <c r="G73" s="262">
        <f>+'Distribution Pivot Table'!U$38*100</f>
        <v>0</v>
      </c>
      <c r="H73" s="261">
        <f>+'Distribution Pivot Table'!U$40*100</f>
        <v>0</v>
      </c>
      <c r="I73" s="263">
        <f t="shared" si="38"/>
        <v>0</v>
      </c>
      <c r="J73" s="268">
        <f>+'Distribution Pivot Table'!U$42*100</f>
        <v>0</v>
      </c>
      <c r="K73" s="269">
        <f>+'Distribution Pivot Table'!U$44*100</f>
        <v>0</v>
      </c>
      <c r="L73" s="261">
        <f>+'Distribution Pivot Table'!U$46*100</f>
        <v>0</v>
      </c>
      <c r="M73" s="270">
        <f t="shared" si="39"/>
        <v>0</v>
      </c>
      <c r="N73" s="268">
        <f>+'Distribution Pivot Table'!U$48*100</f>
        <v>0</v>
      </c>
      <c r="O73" s="271">
        <f t="shared" si="40"/>
        <v>0</v>
      </c>
      <c r="P73" s="272">
        <f t="shared" si="41"/>
        <v>0</v>
      </c>
      <c r="Q73" s="272">
        <f t="shared" si="42"/>
        <v>0</v>
      </c>
      <c r="R73" s="88">
        <f t="shared" si="43"/>
        <v>0</v>
      </c>
      <c r="S73" s="17">
        <f t="shared" si="44"/>
        <v>0</v>
      </c>
    </row>
    <row r="74" spans="1:19" s="85" customFormat="1">
      <c r="A74" s="22" t="s">
        <v>267</v>
      </c>
      <c r="B74" s="261">
        <f>+'Distribution Pivot Table'!U$52*100</f>
        <v>0</v>
      </c>
      <c r="C74" s="262">
        <f>+'Distribution Pivot Table'!U$54*100</f>
        <v>0</v>
      </c>
      <c r="D74" s="261">
        <f>+'Distribution Pivot Table'!U$56*100</f>
        <v>0</v>
      </c>
      <c r="E74" s="263">
        <f t="shared" si="37"/>
        <v>0</v>
      </c>
      <c r="F74" s="264">
        <f>+'Distribution Pivot Table'!U$58*100</f>
        <v>0</v>
      </c>
      <c r="G74" s="262">
        <f>+'Distribution Pivot Table'!U$60*100</f>
        <v>0</v>
      </c>
      <c r="H74" s="261">
        <f>+'Distribution Pivot Table'!U$62*100</f>
        <v>0</v>
      </c>
      <c r="I74" s="263">
        <f t="shared" si="38"/>
        <v>0</v>
      </c>
      <c r="J74" s="264">
        <f>+'Distribution Pivot Table'!U$64*100</f>
        <v>0</v>
      </c>
      <c r="K74" s="261">
        <f>+'Distribution Pivot Table'!U$66*100</f>
        <v>0</v>
      </c>
      <c r="L74" s="261">
        <f>+'Distribution Pivot Table'!U$68*100</f>
        <v>0</v>
      </c>
      <c r="M74" s="265">
        <f t="shared" si="39"/>
        <v>0</v>
      </c>
      <c r="N74" s="264">
        <f>+'Distribution Pivot Table'!U$70*100</f>
        <v>0</v>
      </c>
      <c r="O74" s="266">
        <f t="shared" si="40"/>
        <v>0</v>
      </c>
      <c r="P74" s="267">
        <f t="shared" si="41"/>
        <v>0</v>
      </c>
      <c r="Q74" s="267">
        <f t="shared" si="42"/>
        <v>0</v>
      </c>
      <c r="R74" s="88">
        <f t="shared" si="43"/>
        <v>0</v>
      </c>
      <c r="S74" s="17">
        <f t="shared" si="44"/>
        <v>0</v>
      </c>
    </row>
    <row r="75" spans="1:19" s="85" customFormat="1">
      <c r="A75" s="22" t="s">
        <v>268</v>
      </c>
      <c r="B75" s="261">
        <f>+'Distribution Pivot Table'!U$74*100</f>
        <v>8.2476582133881653</v>
      </c>
      <c r="C75" s="262">
        <f>+'Distribution Pivot Table'!U$76*100</f>
        <v>0.86817454877770162</v>
      </c>
      <c r="D75" s="261">
        <f>+'Distribution Pivot Table'!U$78*100</f>
        <v>0</v>
      </c>
      <c r="E75" s="263">
        <f t="shared" si="37"/>
        <v>9.1158327621658675</v>
      </c>
      <c r="F75" s="264">
        <f>+'Distribution Pivot Table'!U$80*100</f>
        <v>15.421521590130228</v>
      </c>
      <c r="G75" s="262">
        <f>+'Distribution Pivot Table'!U$82*100</f>
        <v>3.129997715330135</v>
      </c>
      <c r="H75" s="261">
        <f>+'Distribution Pivot Table'!U$84*100</f>
        <v>6.8540095956134348E-2</v>
      </c>
      <c r="I75" s="263">
        <f t="shared" si="38"/>
        <v>18.620059401416498</v>
      </c>
      <c r="J75" s="268">
        <f>+'Distribution Pivot Table'!U$86*100</f>
        <v>34.612748457847843</v>
      </c>
      <c r="K75" s="269">
        <f>+'Distribution Pivot Table'!U$88*100</f>
        <v>36.691798035183915</v>
      </c>
      <c r="L75" s="269">
        <f>+'Distribution Pivot Table'!U$90*100</f>
        <v>0.95956134338588073</v>
      </c>
      <c r="M75" s="270">
        <f t="shared" si="39"/>
        <v>72.264107836417637</v>
      </c>
      <c r="N75" s="268">
        <f>+'Distribution Pivot Table'!U$92*100</f>
        <v>0</v>
      </c>
      <c r="O75" s="271">
        <f t="shared" si="40"/>
        <v>58.281928261366232</v>
      </c>
      <c r="P75" s="272">
        <f t="shared" si="41"/>
        <v>40.689970299291751</v>
      </c>
      <c r="Q75" s="272">
        <f t="shared" si="42"/>
        <v>1.0281014393420151</v>
      </c>
      <c r="R75" s="88">
        <f t="shared" si="43"/>
        <v>100.00000000000001</v>
      </c>
      <c r="S75" s="17">
        <f t="shared" si="44"/>
        <v>100</v>
      </c>
    </row>
    <row r="76" spans="1:19" s="85" customFormat="1">
      <c r="A76" s="22"/>
      <c r="B76" s="261"/>
      <c r="C76" s="262"/>
      <c r="D76" s="261"/>
      <c r="E76" s="263">
        <f t="shared" si="37"/>
        <v>0</v>
      </c>
      <c r="F76" s="264"/>
      <c r="G76" s="262"/>
      <c r="H76" s="261"/>
      <c r="I76" s="263"/>
      <c r="J76" s="268"/>
      <c r="K76" s="269"/>
      <c r="L76" s="269"/>
      <c r="M76" s="270"/>
      <c r="N76" s="268"/>
      <c r="O76" s="271"/>
      <c r="P76" s="272"/>
      <c r="Q76" s="272"/>
      <c r="R76" s="88"/>
      <c r="S76" s="17"/>
    </row>
    <row r="77" spans="1:19" s="85" customFormat="1">
      <c r="A77" s="22" t="s">
        <v>269</v>
      </c>
      <c r="B77" s="261">
        <f>+'Distribution Pivot Table'!U$96*100</f>
        <v>1.1645379413974455</v>
      </c>
      <c r="C77" s="262">
        <f>+'Distribution Pivot Table'!U$98*100</f>
        <v>0</v>
      </c>
      <c r="D77" s="261">
        <f>+'Distribution Pivot Table'!U$100*100</f>
        <v>0</v>
      </c>
      <c r="E77" s="263">
        <f t="shared" si="37"/>
        <v>1.1645379413974455</v>
      </c>
      <c r="F77" s="264">
        <f>+'Distribution Pivot Table'!U$102*100</f>
        <v>63.636363636363633</v>
      </c>
      <c r="G77" s="262">
        <f>+'Distribution Pivot Table'!U$104*100</f>
        <v>0.11269722013523666</v>
      </c>
      <c r="H77" s="261">
        <f>+'Distribution Pivot Table'!U$106*100</f>
        <v>0</v>
      </c>
      <c r="I77" s="263">
        <f t="shared" ref="I77:I80" si="45">SUM(F77:H77)</f>
        <v>63.749060856498872</v>
      </c>
      <c r="J77" s="268">
        <f>+'Distribution Pivot Table'!U$108*100</f>
        <v>31.404958677685951</v>
      </c>
      <c r="K77" s="269">
        <f>+'Distribution Pivot Table'!U$110*100</f>
        <v>3.6814425244177307</v>
      </c>
      <c r="L77" s="269">
        <f>+'Distribution Pivot Table'!U$112*100</f>
        <v>0</v>
      </c>
      <c r="M77" s="270">
        <f t="shared" ref="M77:M80" si="46">SUM(J77:L77)</f>
        <v>35.08640120210368</v>
      </c>
      <c r="N77" s="268">
        <f>+'Distribution Pivot Table'!U$114*100</f>
        <v>0</v>
      </c>
      <c r="O77" s="271">
        <f t="shared" ref="O77:O80" si="47">+B77+F77+J77</f>
        <v>96.205860255447035</v>
      </c>
      <c r="P77" s="272">
        <f t="shared" ref="P77:P80" si="48">+C77+G77+K77</f>
        <v>3.7941397445529672</v>
      </c>
      <c r="Q77" s="272">
        <f t="shared" ref="Q77:Q80" si="49">+D77+H77+L77+N77</f>
        <v>0</v>
      </c>
      <c r="R77" s="88">
        <f t="shared" si="43"/>
        <v>100</v>
      </c>
      <c r="S77" s="17">
        <f t="shared" si="44"/>
        <v>100</v>
      </c>
    </row>
    <row r="78" spans="1:19" s="85" customFormat="1">
      <c r="A78" s="22" t="s">
        <v>270</v>
      </c>
      <c r="B78" s="261">
        <f>+'Distribution Pivot Table'!U$118*100</f>
        <v>0</v>
      </c>
      <c r="C78" s="262">
        <f>+'Distribution Pivot Table'!U$120*100</f>
        <v>0</v>
      </c>
      <c r="D78" s="261">
        <f>+'Distribution Pivot Table'!U$122*100</f>
        <v>0</v>
      </c>
      <c r="E78" s="263">
        <f t="shared" si="37"/>
        <v>0</v>
      </c>
      <c r="F78" s="264">
        <f>+'Distribution Pivot Table'!U$124*100</f>
        <v>0</v>
      </c>
      <c r="G78" s="262">
        <f>+'Distribution Pivot Table'!U$126*100</f>
        <v>0</v>
      </c>
      <c r="H78" s="261">
        <f>+'Distribution Pivot Table'!U$128*100</f>
        <v>0</v>
      </c>
      <c r="I78" s="263">
        <f t="shared" si="45"/>
        <v>0</v>
      </c>
      <c r="J78" s="268">
        <f>+'Distribution Pivot Table'!U$130*100</f>
        <v>0</v>
      </c>
      <c r="K78" s="269">
        <f>+'Distribution Pivot Table'!U$132*100</f>
        <v>0</v>
      </c>
      <c r="L78" s="269">
        <f>+'Distribution Pivot Table'!U$134*100</f>
        <v>0</v>
      </c>
      <c r="M78" s="270">
        <f t="shared" si="46"/>
        <v>0</v>
      </c>
      <c r="N78" s="264">
        <f>+'Distribution Pivot Table'!U$136*100</f>
        <v>0</v>
      </c>
      <c r="O78" s="271">
        <f t="shared" si="47"/>
        <v>0</v>
      </c>
      <c r="P78" s="272">
        <f t="shared" si="48"/>
        <v>0</v>
      </c>
      <c r="Q78" s="272">
        <f t="shared" si="49"/>
        <v>0</v>
      </c>
      <c r="R78" s="88">
        <f t="shared" si="43"/>
        <v>0</v>
      </c>
      <c r="S78" s="17">
        <f t="shared" si="44"/>
        <v>0</v>
      </c>
    </row>
    <row r="79" spans="1:19" s="85" customFormat="1">
      <c r="A79" s="117" t="s">
        <v>271</v>
      </c>
      <c r="B79" s="261">
        <f>+'Distribution Pivot Table'!U$140*100</f>
        <v>0</v>
      </c>
      <c r="C79" s="262">
        <f>+'Distribution Pivot Table'!U$142*100</f>
        <v>0</v>
      </c>
      <c r="D79" s="261">
        <f>+'Distribution Pivot Table'!U$144*100</f>
        <v>0</v>
      </c>
      <c r="E79" s="263">
        <f t="shared" si="37"/>
        <v>0</v>
      </c>
      <c r="F79" s="264">
        <f>+'Distribution Pivot Table'!U$146*100</f>
        <v>0</v>
      </c>
      <c r="G79" s="262">
        <f>+'Distribution Pivot Table'!U$148*100</f>
        <v>0</v>
      </c>
      <c r="H79" s="261">
        <f>+'Distribution Pivot Table'!U$150*100</f>
        <v>0</v>
      </c>
      <c r="I79" s="263">
        <f t="shared" si="45"/>
        <v>0</v>
      </c>
      <c r="J79" s="268">
        <f>+'Distribution Pivot Table'!U$152*100</f>
        <v>0</v>
      </c>
      <c r="K79" s="269">
        <f>+'Distribution Pivot Table'!U$154*100</f>
        <v>0</v>
      </c>
      <c r="L79" s="269">
        <f>+'Distribution Pivot Table'!U$156*100</f>
        <v>0</v>
      </c>
      <c r="M79" s="270">
        <f t="shared" si="46"/>
        <v>0</v>
      </c>
      <c r="N79" s="268">
        <f>+'Distribution Pivot Table'!U$158*100</f>
        <v>0</v>
      </c>
      <c r="O79" s="271">
        <f t="shared" si="47"/>
        <v>0</v>
      </c>
      <c r="P79" s="272">
        <f t="shared" si="48"/>
        <v>0</v>
      </c>
      <c r="Q79" s="272">
        <f t="shared" si="49"/>
        <v>0</v>
      </c>
      <c r="R79" s="88">
        <f t="shared" si="43"/>
        <v>0</v>
      </c>
      <c r="S79" s="17">
        <f t="shared" si="44"/>
        <v>0</v>
      </c>
    </row>
    <row r="80" spans="1:19" s="85" customFormat="1">
      <c r="A80" s="22" t="s">
        <v>272</v>
      </c>
      <c r="B80" s="261">
        <f>+'Distribution Pivot Table'!U$162*100</f>
        <v>0</v>
      </c>
      <c r="C80" s="262">
        <f>+'Distribution Pivot Table'!U$164*100</f>
        <v>0</v>
      </c>
      <c r="D80" s="261">
        <f>+'Distribution Pivot Table'!U$166*100</f>
        <v>0</v>
      </c>
      <c r="E80" s="263">
        <f t="shared" si="37"/>
        <v>0</v>
      </c>
      <c r="F80" s="264">
        <f>+'Distribution Pivot Table'!U$168*100</f>
        <v>0</v>
      </c>
      <c r="G80" s="262">
        <f>+'Distribution Pivot Table'!U$170*100</f>
        <v>0</v>
      </c>
      <c r="H80" s="261">
        <f>+'Distribution Pivot Table'!U$172*100</f>
        <v>0</v>
      </c>
      <c r="I80" s="263">
        <f t="shared" si="45"/>
        <v>0</v>
      </c>
      <c r="J80" s="264">
        <f>+'Distribution Pivot Table'!U$174*100</f>
        <v>0</v>
      </c>
      <c r="K80" s="261">
        <f>+'Distribution Pivot Table'!U$176*100</f>
        <v>0</v>
      </c>
      <c r="L80" s="261">
        <f>+'Distribution Pivot Table'!U$178*100</f>
        <v>0</v>
      </c>
      <c r="M80" s="265">
        <f t="shared" si="46"/>
        <v>0</v>
      </c>
      <c r="N80" s="264">
        <f>+'Distribution Pivot Table'!U$180*100</f>
        <v>0</v>
      </c>
      <c r="O80" s="266">
        <f t="shared" si="47"/>
        <v>0</v>
      </c>
      <c r="P80" s="267">
        <f t="shared" si="48"/>
        <v>0</v>
      </c>
      <c r="Q80" s="267">
        <f t="shared" si="49"/>
        <v>0</v>
      </c>
      <c r="R80" s="88">
        <f t="shared" si="43"/>
        <v>0</v>
      </c>
      <c r="S80" s="17">
        <f t="shared" si="44"/>
        <v>0</v>
      </c>
    </row>
    <row r="81" spans="1:19" s="85" customFormat="1">
      <c r="A81" s="22"/>
      <c r="B81" s="261"/>
      <c r="C81" s="262"/>
      <c r="D81" s="261"/>
      <c r="E81" s="263">
        <f t="shared" si="37"/>
        <v>0</v>
      </c>
      <c r="F81" s="264"/>
      <c r="G81" s="262"/>
      <c r="H81" s="261"/>
      <c r="I81" s="263"/>
      <c r="J81" s="264"/>
      <c r="K81" s="261"/>
      <c r="L81" s="261"/>
      <c r="M81" s="265"/>
      <c r="N81" s="264"/>
      <c r="O81" s="266"/>
      <c r="P81" s="267"/>
      <c r="Q81" s="267"/>
      <c r="R81" s="88"/>
      <c r="S81" s="17"/>
    </row>
    <row r="82" spans="1:19">
      <c r="A82" s="117" t="s">
        <v>273</v>
      </c>
      <c r="B82" s="261">
        <f>+'Distribution Pivot Table'!U$184*100</f>
        <v>1.9310754604872253</v>
      </c>
      <c r="C82" s="262">
        <f>+'Distribution Pivot Table'!U$186*100</f>
        <v>1.6934046345811051</v>
      </c>
      <c r="D82" s="261">
        <f>+'Distribution Pivot Table'!U$188*100</f>
        <v>0</v>
      </c>
      <c r="E82" s="263">
        <f t="shared" si="37"/>
        <v>3.6244800950683302</v>
      </c>
      <c r="F82" s="264">
        <f>+'Distribution Pivot Table'!U$190*100</f>
        <v>28.847296494355319</v>
      </c>
      <c r="G82" s="262">
        <f>+'Distribution Pivot Table'!U$192*100</f>
        <v>23.499702911467619</v>
      </c>
      <c r="H82" s="261">
        <f>+'Distribution Pivot Table'!U$194*100</f>
        <v>0</v>
      </c>
      <c r="I82" s="263">
        <f t="shared" ref="I82:I85" si="50">SUM(F82:H82)</f>
        <v>52.346999405822942</v>
      </c>
      <c r="J82" s="268">
        <f>+'Distribution Pivot Table'!U$196*100</f>
        <v>15.983363042186571</v>
      </c>
      <c r="K82" s="269">
        <f>+'Distribution Pivot Table'!U$198*100</f>
        <v>20.439691027926322</v>
      </c>
      <c r="L82" s="312">
        <f>+'Distribution Pivot Table'!U$200*100</f>
        <v>2.9708853238265005E-2</v>
      </c>
      <c r="M82" s="270">
        <f t="shared" ref="M82:M85" si="51">SUM(J82:L82)</f>
        <v>36.452762923351159</v>
      </c>
      <c r="N82" s="268">
        <f>+'Distribution Pivot Table'!U$202*100</f>
        <v>7.5757575757575761</v>
      </c>
      <c r="O82" s="271">
        <f t="shared" ref="O82:O85" si="52">+B82+F82+J82</f>
        <v>46.761734997029116</v>
      </c>
      <c r="P82" s="272">
        <f t="shared" ref="P82:P85" si="53">+C82+G82+K82</f>
        <v>45.632798573975045</v>
      </c>
      <c r="Q82" s="272">
        <f t="shared" ref="Q82:Q85" si="54">+D82+H82+L82+N82</f>
        <v>7.6054664289958414</v>
      </c>
      <c r="R82" s="88">
        <f t="shared" si="43"/>
        <v>100</v>
      </c>
      <c r="S82" s="17">
        <f t="shared" si="44"/>
        <v>100</v>
      </c>
    </row>
    <row r="83" spans="1:19" s="85" customFormat="1">
      <c r="A83" s="22" t="s">
        <v>274</v>
      </c>
      <c r="B83" s="261">
        <f>+'Distribution Pivot Table'!U$206*100</f>
        <v>0.10431154381084839</v>
      </c>
      <c r="C83" s="310">
        <f>+'Distribution Pivot Table'!U$208*100</f>
        <v>0</v>
      </c>
      <c r="D83" s="310">
        <f>+'Distribution Pivot Table'!U$210*108</f>
        <v>0</v>
      </c>
      <c r="E83" s="263">
        <f t="shared" si="37"/>
        <v>0.10431154381084839</v>
      </c>
      <c r="F83" s="264">
        <f>+'Distribution Pivot Table'!U$212*100</f>
        <v>51.755910987482615</v>
      </c>
      <c r="G83" s="262">
        <f>+'Distribution Pivot Table'!U$214*100</f>
        <v>0.27816411682892905</v>
      </c>
      <c r="H83" s="261">
        <f>+'Distribution Pivot Table'!U$216*100</f>
        <v>0.24339360222531292</v>
      </c>
      <c r="I83" s="263">
        <f t="shared" si="50"/>
        <v>52.277468706536851</v>
      </c>
      <c r="J83" s="268">
        <f>+'Distribution Pivot Table'!U$218*100</f>
        <v>35.535465924895689</v>
      </c>
      <c r="K83" s="269">
        <f>+'Distribution Pivot Table'!U$220*100</f>
        <v>8.2058414464534071</v>
      </c>
      <c r="L83" s="269">
        <f>+'Distribution Pivot Table'!U$222*100</f>
        <v>1.6863699582753824</v>
      </c>
      <c r="M83" s="270">
        <f t="shared" si="51"/>
        <v>45.42767732962448</v>
      </c>
      <c r="N83" s="268">
        <f>+'Distribution Pivot Table'!U$224*100</f>
        <v>2.1905424200278167</v>
      </c>
      <c r="O83" s="271">
        <f t="shared" si="52"/>
        <v>87.395688456189163</v>
      </c>
      <c r="P83" s="272">
        <f t="shared" si="53"/>
        <v>8.4840055632823361</v>
      </c>
      <c r="Q83" s="272">
        <f t="shared" si="54"/>
        <v>4.1203059805285118</v>
      </c>
      <c r="R83" s="88">
        <f t="shared" si="43"/>
        <v>99.999999999999986</v>
      </c>
      <c r="S83" s="17">
        <f t="shared" si="44"/>
        <v>100.00000000000001</v>
      </c>
    </row>
    <row r="84" spans="1:19" s="85" customFormat="1">
      <c r="A84" s="22" t="s">
        <v>275</v>
      </c>
      <c r="B84" s="261">
        <f>+'Distribution Pivot Table'!U$228*100</f>
        <v>0</v>
      </c>
      <c r="C84" s="262">
        <f>+'Distribution Pivot Table'!U$230*100</f>
        <v>0</v>
      </c>
      <c r="D84" s="261">
        <f>+'Distribution Pivot Table'!U$232*100</f>
        <v>0</v>
      </c>
      <c r="E84" s="263">
        <f t="shared" si="37"/>
        <v>0</v>
      </c>
      <c r="F84" s="264">
        <f>+'Distribution Pivot Table'!U$234*100</f>
        <v>0</v>
      </c>
      <c r="G84" s="262">
        <f>+'Distribution Pivot Table'!U$236*100</f>
        <v>0</v>
      </c>
      <c r="H84" s="261">
        <f>+'Distribution Pivot Table'!U$238*100</f>
        <v>0</v>
      </c>
      <c r="I84" s="263">
        <f t="shared" si="50"/>
        <v>0</v>
      </c>
      <c r="J84" s="268">
        <f>+'Distribution Pivot Table'!U$240*100</f>
        <v>0</v>
      </c>
      <c r="K84" s="269">
        <f>+'Distribution Pivot Table'!U$242*100</f>
        <v>0</v>
      </c>
      <c r="L84" s="269">
        <f>+'Distribution Pivot Table'!U$244*100</f>
        <v>0</v>
      </c>
      <c r="M84" s="270">
        <f t="shared" si="51"/>
        <v>0</v>
      </c>
      <c r="N84" s="268">
        <f>+'Distribution Pivot Table'!U$246*100</f>
        <v>0</v>
      </c>
      <c r="O84" s="271">
        <f t="shared" si="52"/>
        <v>0</v>
      </c>
      <c r="P84" s="272">
        <f t="shared" si="53"/>
        <v>0</v>
      </c>
      <c r="Q84" s="272">
        <f t="shared" si="54"/>
        <v>0</v>
      </c>
      <c r="R84" s="88">
        <f t="shared" si="43"/>
        <v>0</v>
      </c>
      <c r="S84" s="17">
        <f t="shared" si="44"/>
        <v>0</v>
      </c>
    </row>
    <row r="85" spans="1:19" s="85" customFormat="1">
      <c r="A85" s="22" t="s">
        <v>276</v>
      </c>
      <c r="B85" s="261">
        <f>+'Distribution Pivot Table'!U$250*100</f>
        <v>0</v>
      </c>
      <c r="C85" s="262">
        <f>+'Distribution Pivot Table'!U$252*100</f>
        <v>0</v>
      </c>
      <c r="D85" s="261">
        <f>+'Distribution Pivot Table'!U$254*100</f>
        <v>0</v>
      </c>
      <c r="E85" s="263">
        <f t="shared" si="37"/>
        <v>0</v>
      </c>
      <c r="F85" s="264">
        <f>+'Distribution Pivot Table'!U$256*100</f>
        <v>0</v>
      </c>
      <c r="G85" s="262">
        <f>+'Distribution Pivot Table'!U$258*100</f>
        <v>0</v>
      </c>
      <c r="H85" s="261">
        <f>+'Distribution Pivot Table'!U$260*100</f>
        <v>0</v>
      </c>
      <c r="I85" s="263">
        <f t="shared" si="50"/>
        <v>0</v>
      </c>
      <c r="J85" s="268">
        <f>+'Distribution Pivot Table'!U$262*100</f>
        <v>0</v>
      </c>
      <c r="K85" s="269">
        <f>+'Distribution Pivot Table'!U$264*100</f>
        <v>0</v>
      </c>
      <c r="L85" s="269">
        <f>+'Distribution Pivot Table'!U$266*100</f>
        <v>0</v>
      </c>
      <c r="M85" s="270">
        <f t="shared" si="51"/>
        <v>0</v>
      </c>
      <c r="N85" s="268">
        <f>+'Distribution Pivot Table'!U$268*100</f>
        <v>0</v>
      </c>
      <c r="O85" s="271">
        <f t="shared" si="52"/>
        <v>0</v>
      </c>
      <c r="P85" s="272">
        <f t="shared" si="53"/>
        <v>0</v>
      </c>
      <c r="Q85" s="272">
        <f t="shared" si="54"/>
        <v>0</v>
      </c>
      <c r="R85" s="88">
        <f t="shared" si="43"/>
        <v>0</v>
      </c>
      <c r="S85" s="17">
        <f t="shared" si="44"/>
        <v>0</v>
      </c>
    </row>
    <row r="86" spans="1:19" s="85" customFormat="1">
      <c r="A86" s="22"/>
      <c r="B86" s="261"/>
      <c r="C86" s="262"/>
      <c r="D86" s="261"/>
      <c r="E86" s="263">
        <f t="shared" si="37"/>
        <v>0</v>
      </c>
      <c r="F86" s="264"/>
      <c r="G86" s="262"/>
      <c r="H86" s="261"/>
      <c r="I86" s="263"/>
      <c r="J86" s="268"/>
      <c r="K86" s="269"/>
      <c r="L86" s="269"/>
      <c r="M86" s="270"/>
      <c r="N86" s="268"/>
      <c r="O86" s="271"/>
      <c r="P86" s="272"/>
      <c r="Q86" s="272"/>
      <c r="R86" s="88"/>
      <c r="S86" s="17"/>
    </row>
    <row r="87" spans="1:19" s="85" customFormat="1">
      <c r="A87" s="22" t="s">
        <v>277</v>
      </c>
      <c r="B87" s="261">
        <f>+'Distribution Pivot Table'!U$272*100</f>
        <v>0</v>
      </c>
      <c r="C87" s="262">
        <f>+'Distribution Pivot Table'!U$274*100</f>
        <v>0</v>
      </c>
      <c r="D87" s="261">
        <f>+'Distribution Pivot Table'!U$276*100</f>
        <v>0</v>
      </c>
      <c r="E87" s="263">
        <f t="shared" si="37"/>
        <v>0</v>
      </c>
      <c r="F87" s="264">
        <f>+'Distribution Pivot Table'!U$278*100</f>
        <v>0</v>
      </c>
      <c r="G87" s="262">
        <f>+'Distribution Pivot Table'!U$280*100</f>
        <v>0</v>
      </c>
      <c r="H87" s="261">
        <f>+'Distribution Pivot Table'!U$282*100</f>
        <v>0</v>
      </c>
      <c r="I87" s="263">
        <f t="shared" ref="I87:I90" si="55">SUM(F87:H87)</f>
        <v>0</v>
      </c>
      <c r="J87" s="268">
        <f>+'Distribution Pivot Table'!U$284*100</f>
        <v>0</v>
      </c>
      <c r="K87" s="269">
        <f>+'Distribution Pivot Table'!U$286*100</f>
        <v>0</v>
      </c>
      <c r="L87" s="269">
        <f>+'Distribution Pivot Table'!U$288*100</f>
        <v>0</v>
      </c>
      <c r="M87" s="270">
        <f t="shared" ref="M87:M90" si="56">SUM(J87:L87)</f>
        <v>0</v>
      </c>
      <c r="N87" s="268">
        <f>+'Distribution Pivot Table'!U$290*100</f>
        <v>0</v>
      </c>
      <c r="O87" s="271">
        <f t="shared" ref="O87:O90" si="57">+B87+F87+J87</f>
        <v>0</v>
      </c>
      <c r="P87" s="272">
        <f t="shared" ref="P87:P90" si="58">+C87+G87+K87</f>
        <v>0</v>
      </c>
      <c r="Q87" s="272">
        <f t="shared" ref="Q87:Q90" si="59">+D87+H87+L87+N87</f>
        <v>0</v>
      </c>
      <c r="R87" s="88">
        <f t="shared" si="43"/>
        <v>0</v>
      </c>
      <c r="S87" s="17">
        <f t="shared" si="44"/>
        <v>0</v>
      </c>
    </row>
    <row r="88" spans="1:19" s="85" customFormat="1">
      <c r="A88" s="22" t="s">
        <v>278</v>
      </c>
      <c r="B88" s="261">
        <f>+'Distribution Pivot Table'!U$294*100</f>
        <v>5.977421271538919</v>
      </c>
      <c r="C88" s="262">
        <f>+'Distribution Pivot Table'!U$296*100</f>
        <v>0.29708853238265004</v>
      </c>
      <c r="D88" s="261">
        <f>+'Distribution Pivot Table'!U$298*100</f>
        <v>0</v>
      </c>
      <c r="E88" s="263">
        <f t="shared" si="37"/>
        <v>6.2745098039215694</v>
      </c>
      <c r="F88" s="264">
        <f>+'Distribution Pivot Table'!U$300*100</f>
        <v>25.418894830659539</v>
      </c>
      <c r="G88" s="262">
        <f>+'Distribution Pivot Table'!U$302*100</f>
        <v>2.1865715983363043</v>
      </c>
      <c r="H88" s="261">
        <f>+'Distribution Pivot Table'!U$304*100</f>
        <v>0</v>
      </c>
      <c r="I88" s="263">
        <f t="shared" si="55"/>
        <v>27.605466428995843</v>
      </c>
      <c r="J88" s="268">
        <f>+'Distribution Pivot Table'!U$306*100</f>
        <v>34.937611408199643</v>
      </c>
      <c r="K88" s="269">
        <f>+'Distribution Pivot Table'!U$308*100</f>
        <v>21.105169340463458</v>
      </c>
      <c r="L88" s="269">
        <f>+'Distribution Pivot Table'!U$310*100</f>
        <v>0</v>
      </c>
      <c r="M88" s="270">
        <f t="shared" si="56"/>
        <v>56.042780748663105</v>
      </c>
      <c r="N88" s="268">
        <f>+'Distribution Pivot Table'!U$312*100</f>
        <v>10.077243018419489</v>
      </c>
      <c r="O88" s="271">
        <f t="shared" si="57"/>
        <v>66.333927510398098</v>
      </c>
      <c r="P88" s="272">
        <f t="shared" si="58"/>
        <v>23.588829471182414</v>
      </c>
      <c r="Q88" s="272">
        <f t="shared" si="59"/>
        <v>10.077243018419489</v>
      </c>
      <c r="R88" s="88">
        <f t="shared" si="43"/>
        <v>100.00000000000001</v>
      </c>
      <c r="S88" s="17">
        <f t="shared" si="44"/>
        <v>100</v>
      </c>
    </row>
    <row r="89" spans="1:19" s="85" customFormat="1">
      <c r="A89" s="22" t="s">
        <v>279</v>
      </c>
      <c r="B89" s="261">
        <f>+'Distribution Pivot Table'!U$316*100</f>
        <v>0.57255676209279371</v>
      </c>
      <c r="C89" s="310">
        <f>+'Distribution Pivot Table'!U$318*100</f>
        <v>3.9486673247778874E-2</v>
      </c>
      <c r="D89" s="261">
        <f>+'Distribution Pivot Table'!U$320*100</f>
        <v>0</v>
      </c>
      <c r="E89" s="263">
        <f t="shared" si="37"/>
        <v>0.61204343534057259</v>
      </c>
      <c r="F89" s="264">
        <f>+'Distribution Pivot Table'!U$322*100</f>
        <v>54.471865745310957</v>
      </c>
      <c r="G89" s="262">
        <f>+'Distribution Pivot Table'!U$324*100</f>
        <v>10.029615004935835</v>
      </c>
      <c r="H89" s="261">
        <f>+'Distribution Pivot Table'!U$326*100</f>
        <v>0</v>
      </c>
      <c r="I89" s="263">
        <f t="shared" si="55"/>
        <v>64.501480750246799</v>
      </c>
      <c r="J89" s="268">
        <f>+'Distribution Pivot Table'!U$328*100</f>
        <v>20.710760118460019</v>
      </c>
      <c r="K89" s="269">
        <f>+'Distribution Pivot Table'!U$330*100</f>
        <v>10.009871668311945</v>
      </c>
      <c r="L89" s="269">
        <f>+'Distribution Pivot Table'!U$332*100</f>
        <v>0</v>
      </c>
      <c r="M89" s="270">
        <f t="shared" si="56"/>
        <v>30.720631786771964</v>
      </c>
      <c r="N89" s="268">
        <f>+'Distribution Pivot Table'!U$334*100</f>
        <v>4.1658440276406719</v>
      </c>
      <c r="O89" s="271">
        <f t="shared" si="57"/>
        <v>75.755182625863767</v>
      </c>
      <c r="P89" s="272">
        <f t="shared" si="58"/>
        <v>20.078973346495559</v>
      </c>
      <c r="Q89" s="272">
        <f t="shared" si="59"/>
        <v>4.1658440276406719</v>
      </c>
      <c r="R89" s="88">
        <f t="shared" si="43"/>
        <v>100</v>
      </c>
      <c r="S89" s="17">
        <f t="shared" si="44"/>
        <v>100</v>
      </c>
    </row>
    <row r="90" spans="1:19" s="85" customFormat="1">
      <c r="A90" s="71" t="s">
        <v>280</v>
      </c>
      <c r="B90" s="273">
        <f>+'Distribution Pivot Table'!U$338*100</f>
        <v>0</v>
      </c>
      <c r="C90" s="311">
        <f>+'Distribution Pivot Table'!U$340*100</f>
        <v>0</v>
      </c>
      <c r="D90" s="273">
        <f>+'Distribution Pivot Table'!U$342*100</f>
        <v>0</v>
      </c>
      <c r="E90" s="274">
        <f t="shared" si="37"/>
        <v>0</v>
      </c>
      <c r="F90" s="275">
        <f>+'Distribution Pivot Table'!U$344*100</f>
        <v>0</v>
      </c>
      <c r="G90" s="273">
        <f>+'Distribution Pivot Table'!U$346*100</f>
        <v>0</v>
      </c>
      <c r="H90" s="273">
        <f>+'Distribution Pivot Table'!U$348*100</f>
        <v>0</v>
      </c>
      <c r="I90" s="274">
        <f t="shared" si="55"/>
        <v>0</v>
      </c>
      <c r="J90" s="276">
        <f>+'Distribution Pivot Table'!U$350*100</f>
        <v>0</v>
      </c>
      <c r="K90" s="277">
        <f>+'Distribution Pivot Table'!U$352*100</f>
        <v>0</v>
      </c>
      <c r="L90" s="277">
        <f>+'Distribution Pivot Table'!U$354*100</f>
        <v>0</v>
      </c>
      <c r="M90" s="278">
        <f t="shared" si="56"/>
        <v>0</v>
      </c>
      <c r="N90" s="276">
        <f>+'Distribution Pivot Table'!U$356*100</f>
        <v>0</v>
      </c>
      <c r="O90" s="279">
        <f t="shared" si="57"/>
        <v>0</v>
      </c>
      <c r="P90" s="280">
        <f t="shared" si="58"/>
        <v>0</v>
      </c>
      <c r="Q90" s="280">
        <f t="shared" si="59"/>
        <v>0</v>
      </c>
      <c r="R90" s="88">
        <f t="shared" si="43"/>
        <v>0</v>
      </c>
      <c r="S90" s="17">
        <f t="shared" si="44"/>
        <v>0</v>
      </c>
    </row>
    <row r="91" spans="1:19" s="85" customFormat="1">
      <c r="A91" s="232" t="s">
        <v>394</v>
      </c>
      <c r="B91" s="117"/>
      <c r="C91" s="117"/>
      <c r="D91" s="117"/>
      <c r="E91" s="117"/>
      <c r="F91" s="220"/>
      <c r="G91" s="220"/>
      <c r="H91" s="220"/>
      <c r="I91" s="220"/>
      <c r="R91" s="90"/>
    </row>
    <row r="92" spans="1:19">
      <c r="A92" s="232" t="s">
        <v>738</v>
      </c>
      <c r="B92" s="111"/>
      <c r="C92" s="111"/>
      <c r="D92" s="111"/>
      <c r="E92" s="219"/>
      <c r="F92" s="111"/>
      <c r="G92" s="111"/>
      <c r="H92" s="111"/>
      <c r="I92" s="219"/>
      <c r="J92" s="69"/>
      <c r="K92" s="69"/>
      <c r="L92" s="69"/>
      <c r="M92" s="113"/>
      <c r="N92" s="69"/>
      <c r="O92" s="114"/>
      <c r="P92" s="114"/>
      <c r="R92" s="23"/>
    </row>
    <row r="93" spans="1:19" s="85" customFormat="1">
      <c r="A93" s="22"/>
      <c r="B93" s="117"/>
      <c r="C93" s="117"/>
      <c r="D93" s="117"/>
      <c r="E93" s="117"/>
      <c r="F93" s="220"/>
      <c r="G93" s="220"/>
      <c r="H93" s="220"/>
      <c r="I93" s="220"/>
      <c r="R93" s="90"/>
    </row>
    <row r="94" spans="1:19" s="85" customFormat="1">
      <c r="A94" s="72"/>
      <c r="B94" s="92"/>
      <c r="C94" s="92"/>
      <c r="D94" s="92"/>
      <c r="E94" s="92"/>
      <c r="F94" s="220"/>
      <c r="G94" s="220"/>
      <c r="H94" s="220"/>
      <c r="I94" s="220"/>
      <c r="Q94" s="233" t="s">
        <v>1166</v>
      </c>
      <c r="R94" s="90"/>
    </row>
    <row r="95" spans="1:19" s="85" customFormat="1" ht="18">
      <c r="A95" s="230" t="s">
        <v>699</v>
      </c>
      <c r="B95" s="210"/>
      <c r="C95" s="210"/>
      <c r="D95" s="210"/>
      <c r="E95" s="210"/>
      <c r="F95" s="213"/>
      <c r="G95" s="213"/>
      <c r="H95" s="213"/>
      <c r="I95" s="214"/>
      <c r="J95" s="60"/>
      <c r="K95" s="60"/>
      <c r="L95" s="60"/>
      <c r="M95" s="209"/>
      <c r="N95" s="60"/>
      <c r="O95" s="60"/>
      <c r="P95" s="60"/>
      <c r="Q95" s="60"/>
      <c r="R95" s="61" t="s">
        <v>390</v>
      </c>
    </row>
    <row r="96" spans="1:19" s="85" customFormat="1" ht="18">
      <c r="A96" s="230"/>
      <c r="B96" s="210"/>
      <c r="C96" s="210"/>
      <c r="D96" s="210"/>
      <c r="E96" s="210"/>
      <c r="F96" s="213"/>
      <c r="G96" s="213"/>
      <c r="H96" s="213"/>
      <c r="I96" s="214"/>
      <c r="J96" s="60"/>
      <c r="K96" s="60"/>
      <c r="L96" s="60"/>
      <c r="M96" s="209"/>
      <c r="N96" s="60"/>
      <c r="O96" s="60"/>
      <c r="P96" s="60"/>
      <c r="Q96" s="60"/>
      <c r="R96" s="61"/>
    </row>
    <row r="97" spans="1:19" s="85" customFormat="1" ht="15.75">
      <c r="A97" s="229" t="s">
        <v>122</v>
      </c>
      <c r="B97" s="210"/>
      <c r="C97" s="210"/>
      <c r="D97" s="210"/>
      <c r="E97" s="210"/>
      <c r="F97" s="213"/>
      <c r="G97" s="213"/>
      <c r="H97" s="213"/>
      <c r="I97" s="214"/>
      <c r="J97" s="60"/>
      <c r="K97" s="60"/>
      <c r="L97" s="60"/>
      <c r="M97" s="209"/>
      <c r="N97" s="60"/>
      <c r="O97" s="60"/>
      <c r="P97" s="60"/>
      <c r="Q97" s="60"/>
      <c r="R97" s="61" t="s">
        <v>390</v>
      </c>
    </row>
    <row r="98" spans="1:19" s="85" customFormat="1" ht="15.75">
      <c r="A98" s="229" t="s">
        <v>508</v>
      </c>
      <c r="B98" s="210"/>
      <c r="C98" s="210"/>
      <c r="D98" s="210"/>
      <c r="E98" s="210"/>
      <c r="F98" s="65"/>
      <c r="G98" s="65"/>
      <c r="H98" s="65"/>
      <c r="I98" s="210"/>
      <c r="J98" s="62"/>
      <c r="K98" s="62"/>
      <c r="L98" s="62"/>
      <c r="M98" s="208"/>
      <c r="N98" s="62"/>
      <c r="O98" s="62"/>
      <c r="P98" s="62"/>
      <c r="Q98" s="60"/>
      <c r="R98" s="84"/>
    </row>
    <row r="99" spans="1:19" s="85" customFormat="1" ht="18.75" customHeight="1">
      <c r="A99" s="63"/>
      <c r="B99" s="215"/>
      <c r="C99" s="215"/>
      <c r="D99" s="215"/>
      <c r="E99" s="215"/>
      <c r="F99" s="215"/>
      <c r="G99" s="215"/>
      <c r="H99" s="215"/>
      <c r="I99" s="215"/>
      <c r="J99" s="23"/>
      <c r="K99" s="23"/>
      <c r="L99" s="23"/>
      <c r="M99" s="23"/>
      <c r="N99" s="23"/>
      <c r="O99" s="23"/>
      <c r="P99" s="23"/>
      <c r="Q99" s="23"/>
      <c r="R99" s="86"/>
      <c r="S99" s="23"/>
    </row>
    <row r="100" spans="1:19" s="85" customFormat="1" ht="18.75" customHeight="1">
      <c r="A100" s="64"/>
      <c r="B100" s="234" t="s">
        <v>671</v>
      </c>
      <c r="C100" s="235"/>
      <c r="D100" s="235"/>
      <c r="E100" s="235"/>
      <c r="F100" s="235"/>
      <c r="G100" s="235"/>
      <c r="H100" s="235"/>
      <c r="I100" s="236"/>
      <c r="J100" s="237" t="s">
        <v>390</v>
      </c>
      <c r="K100" s="238"/>
      <c r="L100" s="238"/>
      <c r="M100" s="239"/>
      <c r="N100" s="677" t="s">
        <v>670</v>
      </c>
      <c r="O100" s="680" t="s">
        <v>396</v>
      </c>
      <c r="P100" s="680" t="s">
        <v>397</v>
      </c>
      <c r="Q100" s="680" t="s">
        <v>395</v>
      </c>
      <c r="R100" s="87"/>
      <c r="S100" s="15"/>
    </row>
    <row r="101" spans="1:19" s="85" customFormat="1" ht="52.5" customHeight="1">
      <c r="A101" s="65"/>
      <c r="B101" s="235" t="s">
        <v>735</v>
      </c>
      <c r="C101" s="235"/>
      <c r="D101" s="235"/>
      <c r="E101" s="240"/>
      <c r="F101" s="241" t="s">
        <v>737</v>
      </c>
      <c r="G101" s="235"/>
      <c r="H101" s="235"/>
      <c r="I101" s="236"/>
      <c r="J101" s="242" t="s">
        <v>672</v>
      </c>
      <c r="K101" s="243"/>
      <c r="L101" s="243"/>
      <c r="M101" s="244"/>
      <c r="N101" s="678"/>
      <c r="O101" s="681"/>
      <c r="P101" s="681"/>
      <c r="Q101" s="681"/>
      <c r="R101" s="87" t="s">
        <v>123</v>
      </c>
      <c r="S101" s="15" t="s">
        <v>123</v>
      </c>
    </row>
    <row r="102" spans="1:19" s="85" customFormat="1" ht="33.75" customHeight="1">
      <c r="A102" s="66"/>
      <c r="B102" s="245" t="s">
        <v>391</v>
      </c>
      <c r="C102" s="245" t="s">
        <v>392</v>
      </c>
      <c r="D102" s="245" t="s">
        <v>736</v>
      </c>
      <c r="E102" s="246" t="s">
        <v>124</v>
      </c>
      <c r="F102" s="247" t="s">
        <v>391</v>
      </c>
      <c r="G102" s="245" t="s">
        <v>392</v>
      </c>
      <c r="H102" s="245" t="s">
        <v>736</v>
      </c>
      <c r="I102" s="246" t="s">
        <v>124</v>
      </c>
      <c r="J102" s="248" t="s">
        <v>391</v>
      </c>
      <c r="K102" s="249" t="s">
        <v>392</v>
      </c>
      <c r="L102" s="245" t="s">
        <v>736</v>
      </c>
      <c r="M102" s="248" t="s">
        <v>124</v>
      </c>
      <c r="N102" s="679"/>
      <c r="O102" s="682"/>
      <c r="P102" s="682"/>
      <c r="Q102" s="682"/>
      <c r="R102" s="14"/>
      <c r="S102" s="16"/>
    </row>
    <row r="103" spans="1:19" s="85" customFormat="1" hidden="1">
      <c r="A103" s="22" t="s">
        <v>264</v>
      </c>
      <c r="B103" s="117"/>
      <c r="C103" s="117"/>
      <c r="D103" s="117"/>
      <c r="E103" s="217"/>
      <c r="F103" s="70"/>
      <c r="G103" s="110"/>
      <c r="H103" s="111"/>
      <c r="I103" s="112"/>
      <c r="J103" s="67"/>
      <c r="K103" s="69"/>
      <c r="L103" s="69"/>
      <c r="M103" s="13"/>
      <c r="N103" s="67"/>
      <c r="O103" s="79"/>
      <c r="P103" s="74"/>
      <c r="Q103" s="74"/>
      <c r="R103" s="88">
        <f>SUM(F103:H103,J103:L103)+N103</f>
        <v>0</v>
      </c>
      <c r="S103" s="17">
        <f>+Q103+P103+O103</f>
        <v>0</v>
      </c>
    </row>
    <row r="104" spans="1:19" s="85" customFormat="1" hidden="1">
      <c r="A104" s="22"/>
      <c r="B104" s="117"/>
      <c r="C104" s="117"/>
      <c r="D104" s="117"/>
      <c r="E104" s="217"/>
      <c r="F104" s="70"/>
      <c r="G104" s="110"/>
      <c r="H104" s="111"/>
      <c r="I104" s="218"/>
      <c r="J104" s="67"/>
      <c r="K104" s="69"/>
      <c r="L104" s="69"/>
      <c r="M104" s="67"/>
      <c r="N104" s="67"/>
      <c r="O104" s="80"/>
      <c r="P104" s="75"/>
      <c r="Q104" s="75"/>
      <c r="R104" s="87"/>
      <c r="S104" s="15"/>
    </row>
    <row r="105" spans="1:19" s="85" customFormat="1">
      <c r="A105" s="22" t="s">
        <v>265</v>
      </c>
      <c r="B105" s="261">
        <f>+'Distribution Pivot Table'!V$8*100</f>
        <v>0</v>
      </c>
      <c r="C105" s="262">
        <f>+'Distribution Pivot Table'!V$10*100</f>
        <v>0</v>
      </c>
      <c r="D105" s="261">
        <f>+'Distribution Pivot Table'!V$12*100</f>
        <v>0</v>
      </c>
      <c r="E105" s="263">
        <f t="shared" ref="E105:E123" si="60">SUM(B105:D105)</f>
        <v>0</v>
      </c>
      <c r="F105" s="264">
        <f>+'Distribution Pivot Table'!V$14*100</f>
        <v>0</v>
      </c>
      <c r="G105" s="262">
        <f>+'Distribution Pivot Table'!V$16*100</f>
        <v>0</v>
      </c>
      <c r="H105" s="261">
        <f>+'Distribution Pivot Table'!V$18*100</f>
        <v>0</v>
      </c>
      <c r="I105" s="263">
        <f t="shared" ref="I105:I108" si="61">SUM(F105:H105)</f>
        <v>0</v>
      </c>
      <c r="J105" s="264">
        <f>+'Distribution Pivot Table'!V$20*100</f>
        <v>0</v>
      </c>
      <c r="K105" s="261">
        <f>+'Distribution Pivot Table'!V$22*100</f>
        <v>0</v>
      </c>
      <c r="L105" s="261">
        <f>+'Distribution Pivot Table'!V$24*100</f>
        <v>0</v>
      </c>
      <c r="M105" s="265">
        <f t="shared" ref="M105:M108" si="62">SUM(J105:L105)</f>
        <v>0</v>
      </c>
      <c r="N105" s="264">
        <f>+'Distribution Pivot Table'!V$26*100</f>
        <v>0</v>
      </c>
      <c r="O105" s="266">
        <f t="shared" ref="O105:O108" si="63">+B105+F105+J105</f>
        <v>0</v>
      </c>
      <c r="P105" s="267">
        <f t="shared" ref="P105:P108" si="64">+C105+G105+K105</f>
        <v>0</v>
      </c>
      <c r="Q105" s="267">
        <f t="shared" ref="Q105:Q108" si="65">+D105+H105+L105+N105</f>
        <v>0</v>
      </c>
      <c r="R105" s="88">
        <f t="shared" ref="R105:R123" si="66">SUM(B105:D105,F105:H105,J105:L105)+N105</f>
        <v>0</v>
      </c>
      <c r="S105" s="17">
        <f t="shared" ref="S105:S123" si="67">+Q105+P105+O105</f>
        <v>0</v>
      </c>
    </row>
    <row r="106" spans="1:19" s="85" customFormat="1">
      <c r="A106" s="22" t="s">
        <v>266</v>
      </c>
      <c r="B106" s="261">
        <f>+'Distribution Pivot Table'!V$30*100</f>
        <v>0.12761613067891781</v>
      </c>
      <c r="C106" s="262">
        <f>+'Distribution Pivot Table'!V$32*100</f>
        <v>7.6569678407350697E-2</v>
      </c>
      <c r="D106" s="310">
        <f>+'Distribution Pivot Table'!V$34*100</f>
        <v>2.5523226135783564E-2</v>
      </c>
      <c r="E106" s="263">
        <f t="shared" si="60"/>
        <v>0.22970903522205205</v>
      </c>
      <c r="F106" s="264">
        <f>+'Distribution Pivot Table'!V$36*100</f>
        <v>49.33639612046963</v>
      </c>
      <c r="G106" s="262">
        <f>+'Distribution Pivot Table'!V$38*100</f>
        <v>3.4711587544665647</v>
      </c>
      <c r="H106" s="261">
        <f>+'Distribution Pivot Table'!V$40*100</f>
        <v>0.22970903522205208</v>
      </c>
      <c r="I106" s="263">
        <f t="shared" si="61"/>
        <v>53.037263910158245</v>
      </c>
      <c r="J106" s="268">
        <f>+'Distribution Pivot Table'!V$42*100</f>
        <v>32.720775906074529</v>
      </c>
      <c r="K106" s="269">
        <f>+'Distribution Pivot Table'!V$44*100</f>
        <v>7.6824910668708526</v>
      </c>
      <c r="L106" s="261">
        <f>+'Distribution Pivot Table'!V$46*100</f>
        <v>5.3598774885145479</v>
      </c>
      <c r="M106" s="270">
        <f t="shared" si="62"/>
        <v>45.76314446145993</v>
      </c>
      <c r="N106" s="268">
        <f>+'Distribution Pivot Table'!V$48*100</f>
        <v>0.96988259315977532</v>
      </c>
      <c r="O106" s="271">
        <f t="shared" si="63"/>
        <v>82.184788157223068</v>
      </c>
      <c r="P106" s="272">
        <f t="shared" si="64"/>
        <v>11.230219499744768</v>
      </c>
      <c r="Q106" s="272">
        <f t="shared" si="65"/>
        <v>6.5849923430321589</v>
      </c>
      <c r="R106" s="88">
        <f t="shared" si="66"/>
        <v>100</v>
      </c>
      <c r="S106" s="17">
        <f t="shared" si="67"/>
        <v>100</v>
      </c>
    </row>
    <row r="107" spans="1:19" s="85" customFormat="1">
      <c r="A107" s="22" t="s">
        <v>267</v>
      </c>
      <c r="B107" s="261">
        <f>+'Distribution Pivot Table'!V$52*100</f>
        <v>0</v>
      </c>
      <c r="C107" s="262">
        <f>+'Distribution Pivot Table'!V$54*100</f>
        <v>0</v>
      </c>
      <c r="D107" s="261">
        <f>+'Distribution Pivot Table'!V$56*100</f>
        <v>0</v>
      </c>
      <c r="E107" s="263">
        <f t="shared" si="60"/>
        <v>0</v>
      </c>
      <c r="F107" s="264">
        <f>+'Distribution Pivot Table'!V$58*100</f>
        <v>0</v>
      </c>
      <c r="G107" s="262">
        <f>+'Distribution Pivot Table'!V$60*100</f>
        <v>0</v>
      </c>
      <c r="H107" s="261">
        <f>+'Distribution Pivot Table'!V$62*100</f>
        <v>0</v>
      </c>
      <c r="I107" s="263">
        <f t="shared" si="61"/>
        <v>0</v>
      </c>
      <c r="J107" s="264">
        <f>+'Distribution Pivot Table'!V$64*100</f>
        <v>0</v>
      </c>
      <c r="K107" s="261">
        <f>+'Distribution Pivot Table'!V$66*100</f>
        <v>0</v>
      </c>
      <c r="L107" s="261">
        <f>+'Distribution Pivot Table'!V$68*100</f>
        <v>0</v>
      </c>
      <c r="M107" s="265">
        <f t="shared" si="62"/>
        <v>0</v>
      </c>
      <c r="N107" s="264">
        <f>+'Distribution Pivot Table'!V$70*100</f>
        <v>0</v>
      </c>
      <c r="O107" s="266">
        <f t="shared" si="63"/>
        <v>0</v>
      </c>
      <c r="P107" s="267">
        <f t="shared" si="64"/>
        <v>0</v>
      </c>
      <c r="Q107" s="267">
        <f t="shared" si="65"/>
        <v>0</v>
      </c>
      <c r="R107" s="88">
        <f t="shared" si="66"/>
        <v>0</v>
      </c>
      <c r="S107" s="17">
        <f t="shared" si="67"/>
        <v>0</v>
      </c>
    </row>
    <row r="108" spans="1:19" s="85" customFormat="1">
      <c r="A108" s="22" t="s">
        <v>268</v>
      </c>
      <c r="B108" s="261">
        <f>+'Distribution Pivot Table'!V$74*100</f>
        <v>12.456861133935908</v>
      </c>
      <c r="C108" s="262">
        <f>+'Distribution Pivot Table'!V$76*100</f>
        <v>0.36154478225143794</v>
      </c>
      <c r="D108" s="261">
        <f>+'Distribution Pivot Table'!V$78*100</f>
        <v>0</v>
      </c>
      <c r="E108" s="263">
        <f t="shared" si="60"/>
        <v>12.818405916187345</v>
      </c>
      <c r="F108" s="264">
        <f>+'Distribution Pivot Table'!V$80*100</f>
        <v>31.996713229252261</v>
      </c>
      <c r="G108" s="262">
        <f>+'Distribution Pivot Table'!V$82*100</f>
        <v>1.1503697617091209</v>
      </c>
      <c r="H108" s="261">
        <f>+'Distribution Pivot Table'!V$84*100</f>
        <v>0.31224322103533275</v>
      </c>
      <c r="I108" s="263">
        <f t="shared" si="61"/>
        <v>33.459326211996711</v>
      </c>
      <c r="J108" s="268">
        <f>+'Distribution Pivot Table'!V$86*100</f>
        <v>37.255546425636808</v>
      </c>
      <c r="K108" s="269">
        <f>+'Distribution Pivot Table'!V$88*100</f>
        <v>15.414954806902218</v>
      </c>
      <c r="L108" s="269">
        <f>+'Distribution Pivot Table'!V$90*100</f>
        <v>1.0517666392769103</v>
      </c>
      <c r="M108" s="270">
        <f t="shared" si="62"/>
        <v>53.722267871815937</v>
      </c>
      <c r="N108" s="268">
        <f>+'Distribution Pivot Table'!V$92*100</f>
        <v>0</v>
      </c>
      <c r="O108" s="271">
        <f t="shared" si="63"/>
        <v>81.709120788824976</v>
      </c>
      <c r="P108" s="272">
        <f t="shared" si="64"/>
        <v>16.926869350862777</v>
      </c>
      <c r="Q108" s="272">
        <f t="shared" si="65"/>
        <v>1.364009860312243</v>
      </c>
      <c r="R108" s="88">
        <f t="shared" si="66"/>
        <v>100</v>
      </c>
      <c r="S108" s="17">
        <f t="shared" si="67"/>
        <v>100</v>
      </c>
    </row>
    <row r="109" spans="1:19" s="85" customFormat="1">
      <c r="A109" s="22"/>
      <c r="B109" s="261"/>
      <c r="C109" s="262"/>
      <c r="D109" s="261"/>
      <c r="E109" s="263">
        <f t="shared" si="60"/>
        <v>0</v>
      </c>
      <c r="F109" s="264"/>
      <c r="G109" s="262"/>
      <c r="H109" s="261"/>
      <c r="I109" s="263"/>
      <c r="J109" s="268"/>
      <c r="K109" s="269"/>
      <c r="L109" s="269"/>
      <c r="M109" s="270"/>
      <c r="N109" s="268"/>
      <c r="O109" s="271"/>
      <c r="P109" s="272"/>
      <c r="Q109" s="272"/>
      <c r="R109" s="88"/>
      <c r="S109" s="17"/>
    </row>
    <row r="110" spans="1:19" s="85" customFormat="1">
      <c r="A110" s="22" t="s">
        <v>269</v>
      </c>
      <c r="B110" s="261">
        <f>+'Distribution Pivot Table'!V$96*100</f>
        <v>1.2096012096012096</v>
      </c>
      <c r="C110" s="262">
        <f>+'Distribution Pivot Table'!V$98*100</f>
        <v>0.32130032130032132</v>
      </c>
      <c r="D110" s="261">
        <f>+'Distribution Pivot Table'!V$100*100</f>
        <v>0</v>
      </c>
      <c r="E110" s="263">
        <f t="shared" si="60"/>
        <v>1.530901530901531</v>
      </c>
      <c r="F110" s="264">
        <f>+'Distribution Pivot Table'!V$102*100</f>
        <v>54.054054054054056</v>
      </c>
      <c r="G110" s="262">
        <f>+'Distribution Pivot Table'!V$104*100</f>
        <v>3.0618030618030616</v>
      </c>
      <c r="H110" s="261">
        <f>+'Distribution Pivot Table'!V$106*100</f>
        <v>0</v>
      </c>
      <c r="I110" s="263">
        <f t="shared" ref="I110:I113" si="68">SUM(F110:H110)</f>
        <v>57.115857115857118</v>
      </c>
      <c r="J110" s="268">
        <f>+'Distribution Pivot Table'!V$108*100</f>
        <v>33.490833490833488</v>
      </c>
      <c r="K110" s="269">
        <f>+'Distribution Pivot Table'!V$110*100</f>
        <v>7.6734076734076728</v>
      </c>
      <c r="L110" s="269">
        <f>+'Distribution Pivot Table'!V$112*100</f>
        <v>0</v>
      </c>
      <c r="M110" s="270">
        <f t="shared" ref="M110:M113" si="69">SUM(J110:L110)</f>
        <v>41.164241164241162</v>
      </c>
      <c r="N110" s="268">
        <f>+'Distribution Pivot Table'!V$114*100</f>
        <v>0.189000189000189</v>
      </c>
      <c r="O110" s="271">
        <f t="shared" ref="O110:O113" si="70">+B110+F110+J110</f>
        <v>88.754488754488762</v>
      </c>
      <c r="P110" s="272">
        <f t="shared" ref="P110:P113" si="71">+C110+G110+K110</f>
        <v>11.056511056511056</v>
      </c>
      <c r="Q110" s="272">
        <f t="shared" ref="Q110:Q113" si="72">+D110+H110+L110+N110</f>
        <v>0.189000189000189</v>
      </c>
      <c r="R110" s="88">
        <f t="shared" si="66"/>
        <v>99.999999999999986</v>
      </c>
      <c r="S110" s="17">
        <f t="shared" si="67"/>
        <v>100</v>
      </c>
    </row>
    <row r="111" spans="1:19" s="85" customFormat="1">
      <c r="A111" s="22" t="s">
        <v>270</v>
      </c>
      <c r="B111" s="261">
        <f>+'Distribution Pivot Table'!V$118*100</f>
        <v>6.6743053566313382</v>
      </c>
      <c r="C111" s="262">
        <f>+'Distribution Pivot Table'!V$120*100</f>
        <v>0.12890289315382414</v>
      </c>
      <c r="D111" s="261">
        <f>+'Distribution Pivot Table'!V$122*100</f>
        <v>0</v>
      </c>
      <c r="E111" s="263">
        <f t="shared" si="60"/>
        <v>6.803208249785162</v>
      </c>
      <c r="F111" s="264">
        <f>+'Distribution Pivot Table'!V$124*100</f>
        <v>44.71498138069321</v>
      </c>
      <c r="G111" s="262">
        <f>+'Distribution Pivot Table'!V$126*100</f>
        <v>2.6210254941277573</v>
      </c>
      <c r="H111" s="261">
        <f>+'Distribution Pivot Table'!V$128*100</f>
        <v>0</v>
      </c>
      <c r="I111" s="263">
        <f t="shared" si="68"/>
        <v>47.336006874820967</v>
      </c>
      <c r="J111" s="268">
        <f>+'Distribution Pivot Table'!V$130*100</f>
        <v>24.190776281867659</v>
      </c>
      <c r="K111" s="269">
        <f>+'Distribution Pivot Table'!V$132*100</f>
        <v>10.355199083357205</v>
      </c>
      <c r="L111" s="269">
        <f>+'Distribution Pivot Table'!V$134*100</f>
        <v>0</v>
      </c>
      <c r="M111" s="270">
        <f t="shared" si="69"/>
        <v>34.545975365224862</v>
      </c>
      <c r="N111" s="264">
        <f>+'Distribution Pivot Table'!V$136*100</f>
        <v>11.314809510169006</v>
      </c>
      <c r="O111" s="271">
        <f t="shared" si="70"/>
        <v>75.58006301919221</v>
      </c>
      <c r="P111" s="272">
        <f t="shared" si="71"/>
        <v>13.105127470638786</v>
      </c>
      <c r="Q111" s="272">
        <f t="shared" si="72"/>
        <v>11.314809510169006</v>
      </c>
      <c r="R111" s="88">
        <f t="shared" si="66"/>
        <v>100</v>
      </c>
      <c r="S111" s="17">
        <f t="shared" si="67"/>
        <v>100</v>
      </c>
    </row>
    <row r="112" spans="1:19" s="85" customFormat="1">
      <c r="A112" s="117" t="s">
        <v>271</v>
      </c>
      <c r="B112" s="261">
        <f>+'Distribution Pivot Table'!V$140*100</f>
        <v>0</v>
      </c>
      <c r="C112" s="262">
        <f>+'Distribution Pivot Table'!V$142*100</f>
        <v>0</v>
      </c>
      <c r="D112" s="261">
        <f>+'Distribution Pivot Table'!V$144*100</f>
        <v>0</v>
      </c>
      <c r="E112" s="263">
        <f t="shared" si="60"/>
        <v>0</v>
      </c>
      <c r="F112" s="264">
        <f>+'Distribution Pivot Table'!V$146*100</f>
        <v>0</v>
      </c>
      <c r="G112" s="262">
        <f>+'Distribution Pivot Table'!V$148*100</f>
        <v>0</v>
      </c>
      <c r="H112" s="261">
        <f>+'Distribution Pivot Table'!V$150*100</f>
        <v>0</v>
      </c>
      <c r="I112" s="263">
        <f t="shared" si="68"/>
        <v>0</v>
      </c>
      <c r="J112" s="268">
        <f>+'Distribution Pivot Table'!V$152*100</f>
        <v>0</v>
      </c>
      <c r="K112" s="269">
        <f>+'Distribution Pivot Table'!V$154*100</f>
        <v>0</v>
      </c>
      <c r="L112" s="269">
        <f>+'Distribution Pivot Table'!V$156*100</f>
        <v>0</v>
      </c>
      <c r="M112" s="270">
        <f t="shared" si="69"/>
        <v>0</v>
      </c>
      <c r="N112" s="268">
        <f>+'Distribution Pivot Table'!V$158*100</f>
        <v>0</v>
      </c>
      <c r="O112" s="271">
        <f t="shared" si="70"/>
        <v>0</v>
      </c>
      <c r="P112" s="272">
        <f t="shared" si="71"/>
        <v>0</v>
      </c>
      <c r="Q112" s="272">
        <f t="shared" si="72"/>
        <v>0</v>
      </c>
      <c r="R112" s="88">
        <f t="shared" si="66"/>
        <v>0</v>
      </c>
      <c r="S112" s="17">
        <f t="shared" si="67"/>
        <v>0</v>
      </c>
    </row>
    <row r="113" spans="1:19" s="85" customFormat="1">
      <c r="A113" s="22" t="s">
        <v>272</v>
      </c>
      <c r="B113" s="261">
        <f>+'Distribution Pivot Table'!V$162*100</f>
        <v>0</v>
      </c>
      <c r="C113" s="262">
        <f>+'Distribution Pivot Table'!V$164*100</f>
        <v>0</v>
      </c>
      <c r="D113" s="261">
        <f>+'Distribution Pivot Table'!V$166*100</f>
        <v>0</v>
      </c>
      <c r="E113" s="263">
        <f t="shared" si="60"/>
        <v>0</v>
      </c>
      <c r="F113" s="264">
        <f>+'Distribution Pivot Table'!V$168*100</f>
        <v>0</v>
      </c>
      <c r="G113" s="262">
        <f>+'Distribution Pivot Table'!V$170*100</f>
        <v>0</v>
      </c>
      <c r="H113" s="261">
        <f>+'Distribution Pivot Table'!V$172*100</f>
        <v>0</v>
      </c>
      <c r="I113" s="263">
        <f t="shared" si="68"/>
        <v>0</v>
      </c>
      <c r="J113" s="264">
        <f>+'Distribution Pivot Table'!V$174*100</f>
        <v>0</v>
      </c>
      <c r="K113" s="261">
        <f>+'Distribution Pivot Table'!V$176*100</f>
        <v>0</v>
      </c>
      <c r="L113" s="261">
        <f>+'Distribution Pivot Table'!V$178*100</f>
        <v>0</v>
      </c>
      <c r="M113" s="265">
        <f t="shared" si="69"/>
        <v>0</v>
      </c>
      <c r="N113" s="264">
        <f>+'Distribution Pivot Table'!V$180*100</f>
        <v>0</v>
      </c>
      <c r="O113" s="266">
        <f t="shared" si="70"/>
        <v>0</v>
      </c>
      <c r="P113" s="267">
        <f t="shared" si="71"/>
        <v>0</v>
      </c>
      <c r="Q113" s="267">
        <f t="shared" si="72"/>
        <v>0</v>
      </c>
      <c r="R113" s="88">
        <f t="shared" si="66"/>
        <v>0</v>
      </c>
      <c r="S113" s="17">
        <f t="shared" si="67"/>
        <v>0</v>
      </c>
    </row>
    <row r="114" spans="1:19" s="85" customFormat="1">
      <c r="A114" s="22"/>
      <c r="B114" s="261"/>
      <c r="C114" s="262"/>
      <c r="D114" s="261"/>
      <c r="E114" s="263">
        <f t="shared" si="60"/>
        <v>0</v>
      </c>
      <c r="F114" s="264"/>
      <c r="G114" s="262"/>
      <c r="H114" s="261"/>
      <c r="I114" s="263"/>
      <c r="J114" s="264"/>
      <c r="K114" s="261"/>
      <c r="L114" s="261"/>
      <c r="M114" s="265"/>
      <c r="N114" s="264"/>
      <c r="O114" s="266"/>
      <c r="P114" s="267"/>
      <c r="Q114" s="267"/>
      <c r="R114" s="88"/>
      <c r="S114" s="17"/>
    </row>
    <row r="115" spans="1:19" s="85" customFormat="1">
      <c r="A115" s="22" t="s">
        <v>273</v>
      </c>
      <c r="B115" s="261">
        <f>+'Distribution Pivot Table'!V$184*100</f>
        <v>0</v>
      </c>
      <c r="C115" s="262">
        <f>+'Distribution Pivot Table'!V$186*100</f>
        <v>0</v>
      </c>
      <c r="D115" s="261">
        <f>+'Distribution Pivot Table'!V$188*100</f>
        <v>0</v>
      </c>
      <c r="E115" s="263">
        <f t="shared" si="60"/>
        <v>0</v>
      </c>
      <c r="F115" s="264">
        <f>+'Distribution Pivot Table'!V$190*100</f>
        <v>0</v>
      </c>
      <c r="G115" s="262">
        <f>+'Distribution Pivot Table'!V$192*100</f>
        <v>0</v>
      </c>
      <c r="H115" s="261">
        <f>+'Distribution Pivot Table'!V$194*100</f>
        <v>0</v>
      </c>
      <c r="I115" s="263">
        <f t="shared" ref="I115:I118" si="73">SUM(F115:H115)</f>
        <v>0</v>
      </c>
      <c r="J115" s="268">
        <f>+'Distribution Pivot Table'!V$196*100</f>
        <v>0</v>
      </c>
      <c r="K115" s="269">
        <f>+'Distribution Pivot Table'!V$198*100</f>
        <v>0</v>
      </c>
      <c r="L115" s="312">
        <f>+'Distribution Pivot Table'!V$200*100</f>
        <v>0</v>
      </c>
      <c r="M115" s="270">
        <f t="shared" ref="M115:M118" si="74">SUM(J115:L115)</f>
        <v>0</v>
      </c>
      <c r="N115" s="268">
        <f>+'Distribution Pivot Table'!V$202*100</f>
        <v>0</v>
      </c>
      <c r="O115" s="271">
        <f t="shared" ref="O115:O118" si="75">+B115+F115+J115</f>
        <v>0</v>
      </c>
      <c r="P115" s="272">
        <f t="shared" ref="P115:P118" si="76">+C115+G115+K115</f>
        <v>0</v>
      </c>
      <c r="Q115" s="272">
        <f t="shared" ref="Q115:Q118" si="77">+D115+H115+L115+N115</f>
        <v>0</v>
      </c>
      <c r="R115" s="88">
        <f t="shared" si="66"/>
        <v>0</v>
      </c>
      <c r="S115" s="17">
        <f t="shared" si="67"/>
        <v>0</v>
      </c>
    </row>
    <row r="116" spans="1:19" s="85" customFormat="1">
      <c r="A116" s="22" t="s">
        <v>274</v>
      </c>
      <c r="B116" s="261">
        <f>+'Distribution Pivot Table'!V$206*100</f>
        <v>0.28871601571898309</v>
      </c>
      <c r="C116" s="310">
        <f>+'Distribution Pivot Table'!V$208*100</f>
        <v>8.019889325527307E-3</v>
      </c>
      <c r="D116" s="310">
        <f>+'Distribution Pivot Table'!V$210*108</f>
        <v>5.1968882829416953E-2</v>
      </c>
      <c r="E116" s="263">
        <f t="shared" si="60"/>
        <v>0.34870478787392739</v>
      </c>
      <c r="F116" s="264">
        <f>+'Distribution Pivot Table'!V$212*100</f>
        <v>62.234341166091909</v>
      </c>
      <c r="G116" s="262">
        <f>+'Distribution Pivot Table'!V$214*100</f>
        <v>0.28871601571898309</v>
      </c>
      <c r="H116" s="261">
        <f>+'Distribution Pivot Table'!V$216*100</f>
        <v>0.16039778651054615</v>
      </c>
      <c r="I116" s="263">
        <f t="shared" si="73"/>
        <v>62.683454968321435</v>
      </c>
      <c r="J116" s="268">
        <f>+'Distribution Pivot Table'!V$218*100</f>
        <v>28.294169540460341</v>
      </c>
      <c r="K116" s="269">
        <f>+'Distribution Pivot Table'!V$220*100</f>
        <v>6.3677921244686821</v>
      </c>
      <c r="L116" s="269">
        <f>+'Distribution Pivot Table'!V$222*100</f>
        <v>0.77792926457614886</v>
      </c>
      <c r="M116" s="270">
        <f t="shared" si="74"/>
        <v>35.439890929505175</v>
      </c>
      <c r="N116" s="268">
        <f>+'Distribution Pivot Table'!V$224*100</f>
        <v>1.5317988611757158</v>
      </c>
      <c r="O116" s="271">
        <f t="shared" si="75"/>
        <v>90.817226722271229</v>
      </c>
      <c r="P116" s="272">
        <f t="shared" si="76"/>
        <v>6.6645280295131926</v>
      </c>
      <c r="Q116" s="272">
        <f t="shared" si="77"/>
        <v>2.522094795091828</v>
      </c>
      <c r="R116" s="88">
        <f t="shared" si="66"/>
        <v>100.00384954687624</v>
      </c>
      <c r="S116" s="17">
        <f t="shared" si="67"/>
        <v>100.00384954687625</v>
      </c>
    </row>
    <row r="117" spans="1:19" s="85" customFormat="1">
      <c r="A117" s="22" t="s">
        <v>275</v>
      </c>
      <c r="B117" s="261">
        <f>+'Distribution Pivot Table'!V$228*100</f>
        <v>0</v>
      </c>
      <c r="C117" s="262">
        <f>+'Distribution Pivot Table'!V$230*100</f>
        <v>0</v>
      </c>
      <c r="D117" s="261">
        <f>+'Distribution Pivot Table'!V$232*100</f>
        <v>0</v>
      </c>
      <c r="E117" s="263">
        <f t="shared" si="60"/>
        <v>0</v>
      </c>
      <c r="F117" s="264">
        <f>+'Distribution Pivot Table'!V$234*100</f>
        <v>0</v>
      </c>
      <c r="G117" s="262">
        <f>+'Distribution Pivot Table'!V$236*100</f>
        <v>0</v>
      </c>
      <c r="H117" s="261">
        <f>+'Distribution Pivot Table'!V$238*100</f>
        <v>0</v>
      </c>
      <c r="I117" s="263">
        <f t="shared" si="73"/>
        <v>0</v>
      </c>
      <c r="J117" s="268">
        <f>+'Distribution Pivot Table'!V$240*100</f>
        <v>0</v>
      </c>
      <c r="K117" s="269">
        <f>+'Distribution Pivot Table'!V$242*100</f>
        <v>0</v>
      </c>
      <c r="L117" s="269">
        <f>+'Distribution Pivot Table'!V$244*100</f>
        <v>0</v>
      </c>
      <c r="M117" s="270">
        <f t="shared" si="74"/>
        <v>0</v>
      </c>
      <c r="N117" s="268">
        <f>+'Distribution Pivot Table'!V$246*100</f>
        <v>0</v>
      </c>
      <c r="O117" s="271">
        <f t="shared" si="75"/>
        <v>0</v>
      </c>
      <c r="P117" s="272">
        <f t="shared" si="76"/>
        <v>0</v>
      </c>
      <c r="Q117" s="272">
        <f t="shared" si="77"/>
        <v>0</v>
      </c>
      <c r="R117" s="88">
        <f t="shared" si="66"/>
        <v>0</v>
      </c>
      <c r="S117" s="17">
        <f t="shared" si="67"/>
        <v>0</v>
      </c>
    </row>
    <row r="118" spans="1:19" s="85" customFormat="1">
      <c r="A118" s="22" t="s">
        <v>276</v>
      </c>
      <c r="B118" s="261">
        <f>+'Distribution Pivot Table'!V$250*100</f>
        <v>0</v>
      </c>
      <c r="C118" s="262">
        <f>+'Distribution Pivot Table'!V$252*100</f>
        <v>0</v>
      </c>
      <c r="D118" s="261">
        <f>+'Distribution Pivot Table'!V$254*100</f>
        <v>0</v>
      </c>
      <c r="E118" s="263">
        <f t="shared" si="60"/>
        <v>0</v>
      </c>
      <c r="F118" s="264">
        <f>+'Distribution Pivot Table'!V$256*100</f>
        <v>0</v>
      </c>
      <c r="G118" s="262">
        <f>+'Distribution Pivot Table'!V$258*100</f>
        <v>0</v>
      </c>
      <c r="H118" s="261">
        <f>+'Distribution Pivot Table'!V$260*100</f>
        <v>0</v>
      </c>
      <c r="I118" s="263">
        <f t="shared" si="73"/>
        <v>0</v>
      </c>
      <c r="J118" s="268">
        <f>+'Distribution Pivot Table'!V$262*100</f>
        <v>0</v>
      </c>
      <c r="K118" s="269">
        <f>+'Distribution Pivot Table'!V$264*100</f>
        <v>0</v>
      </c>
      <c r="L118" s="269">
        <f>+'Distribution Pivot Table'!V$266*100</f>
        <v>0</v>
      </c>
      <c r="M118" s="270">
        <f t="shared" si="74"/>
        <v>0</v>
      </c>
      <c r="N118" s="268">
        <f>+'Distribution Pivot Table'!V$268*100</f>
        <v>0</v>
      </c>
      <c r="O118" s="271">
        <f t="shared" si="75"/>
        <v>0</v>
      </c>
      <c r="P118" s="272">
        <f t="shared" si="76"/>
        <v>0</v>
      </c>
      <c r="Q118" s="272">
        <f t="shared" si="77"/>
        <v>0</v>
      </c>
      <c r="R118" s="88">
        <f t="shared" si="66"/>
        <v>0</v>
      </c>
      <c r="S118" s="17">
        <f t="shared" si="67"/>
        <v>0</v>
      </c>
    </row>
    <row r="119" spans="1:19" s="85" customFormat="1">
      <c r="A119" s="22"/>
      <c r="B119" s="261"/>
      <c r="C119" s="262"/>
      <c r="D119" s="261"/>
      <c r="E119" s="263">
        <f t="shared" si="60"/>
        <v>0</v>
      </c>
      <c r="F119" s="264"/>
      <c r="G119" s="262"/>
      <c r="H119" s="261"/>
      <c r="I119" s="263"/>
      <c r="J119" s="268"/>
      <c r="K119" s="269"/>
      <c r="L119" s="269"/>
      <c r="M119" s="270"/>
      <c r="N119" s="268"/>
      <c r="O119" s="271"/>
      <c r="P119" s="272"/>
      <c r="Q119" s="272"/>
      <c r="R119" s="88"/>
      <c r="S119" s="17"/>
    </row>
    <row r="120" spans="1:19" s="85" customFormat="1">
      <c r="A120" s="22" t="s">
        <v>277</v>
      </c>
      <c r="B120" s="261">
        <f>+'Distribution Pivot Table'!V$272*100</f>
        <v>12.864052691159822</v>
      </c>
      <c r="C120" s="262">
        <f>+'Distribution Pivot Table'!V$274*100</f>
        <v>0.63805701348152721</v>
      </c>
      <c r="D120" s="261">
        <f>+'Distribution Pivot Table'!V$276*100</f>
        <v>0</v>
      </c>
      <c r="E120" s="263">
        <f t="shared" si="60"/>
        <v>13.502109704641349</v>
      </c>
      <c r="F120" s="264">
        <f>+'Distribution Pivot Table'!V$278*100</f>
        <v>37.110219203457859</v>
      </c>
      <c r="G120" s="262">
        <f>+'Distribution Pivot Table'!V$280*100</f>
        <v>1.3172789955747659</v>
      </c>
      <c r="H120" s="261">
        <f>+'Distribution Pivot Table'!V$282*100</f>
        <v>0</v>
      </c>
      <c r="I120" s="263">
        <f t="shared" ref="I120:I123" si="78">SUM(F120:H120)</f>
        <v>38.427498199032627</v>
      </c>
      <c r="J120" s="268">
        <f>+'Distribution Pivot Table'!V$284*100</f>
        <v>36.976433055469791</v>
      </c>
      <c r="K120" s="269">
        <f>+'Distribution Pivot Table'!V$286*100</f>
        <v>11.093959040856232</v>
      </c>
      <c r="L120" s="269">
        <f>+'Distribution Pivot Table'!V$288*100</f>
        <v>0</v>
      </c>
      <c r="M120" s="270">
        <f t="shared" ref="M120:M123" si="79">SUM(J120:L120)</f>
        <v>48.070392096326025</v>
      </c>
      <c r="N120" s="268">
        <f>+'Distribution Pivot Table'!V$290*100</f>
        <v>0</v>
      </c>
      <c r="O120" s="271">
        <f t="shared" ref="O120:O123" si="80">+B120+F120+J120</f>
        <v>86.95070495008747</v>
      </c>
      <c r="P120" s="272">
        <f t="shared" ref="P120:P123" si="81">+C120+G120+K120</f>
        <v>13.049295049912525</v>
      </c>
      <c r="Q120" s="272">
        <f t="shared" ref="Q120:Q123" si="82">+D120+H120+L120+N120</f>
        <v>0</v>
      </c>
      <c r="R120" s="88">
        <f t="shared" si="66"/>
        <v>100</v>
      </c>
      <c r="S120" s="17">
        <f t="shared" si="67"/>
        <v>100</v>
      </c>
    </row>
    <row r="121" spans="1:19" s="85" customFormat="1">
      <c r="A121" s="22" t="s">
        <v>278</v>
      </c>
      <c r="B121" s="261">
        <f>+'Distribution Pivot Table'!V$294*100</f>
        <v>8.4592675897940541</v>
      </c>
      <c r="C121" s="262">
        <f>+'Distribution Pivot Table'!V$296*100</f>
        <v>0.6044844310114571</v>
      </c>
      <c r="D121" s="261">
        <f>+'Distribution Pivot Table'!V$298*100</f>
        <v>0</v>
      </c>
      <c r="E121" s="263">
        <f t="shared" si="60"/>
        <v>9.0637520208055111</v>
      </c>
      <c r="F121" s="264">
        <f>+'Distribution Pivot Table'!V$300*100</f>
        <v>22.566247276305614</v>
      </c>
      <c r="G121" s="262">
        <f>+'Distribution Pivot Table'!V$302*100</f>
        <v>1.739649961341112</v>
      </c>
      <c r="H121" s="261">
        <f>+'Distribution Pivot Table'!V$304*100</f>
        <v>0</v>
      </c>
      <c r="I121" s="263">
        <f t="shared" si="78"/>
        <v>24.305897237646725</v>
      </c>
      <c r="J121" s="268">
        <f>+'Distribution Pivot Table'!V$306*100</f>
        <v>39.263372460813947</v>
      </c>
      <c r="K121" s="269">
        <f>+'Distribution Pivot Table'!V$308*100</f>
        <v>20.798481760033738</v>
      </c>
      <c r="L121" s="269">
        <f>+'Distribution Pivot Table'!V$310*100</f>
        <v>0</v>
      </c>
      <c r="M121" s="270">
        <f t="shared" si="79"/>
        <v>60.061854220847685</v>
      </c>
      <c r="N121" s="268">
        <f>+'Distribution Pivot Table'!V$312*100</f>
        <v>6.5684965207000774</v>
      </c>
      <c r="O121" s="271">
        <f t="shared" si="80"/>
        <v>70.288887326913624</v>
      </c>
      <c r="P121" s="272">
        <f t="shared" si="81"/>
        <v>23.142616152386307</v>
      </c>
      <c r="Q121" s="272">
        <f t="shared" si="82"/>
        <v>6.5684965207000774</v>
      </c>
      <c r="R121" s="88">
        <f t="shared" si="66"/>
        <v>100.00000000000001</v>
      </c>
      <c r="S121" s="17">
        <f t="shared" si="67"/>
        <v>100</v>
      </c>
    </row>
    <row r="122" spans="1:19" s="85" customFormat="1">
      <c r="A122" s="22" t="s">
        <v>279</v>
      </c>
      <c r="B122" s="261">
        <f>+'Distribution Pivot Table'!V$316*100</f>
        <v>0.34199726402188779</v>
      </c>
      <c r="C122" s="310">
        <f>+'Distribution Pivot Table'!V$318*100</f>
        <v>0</v>
      </c>
      <c r="D122" s="261">
        <f>+'Distribution Pivot Table'!V$320*100</f>
        <v>0</v>
      </c>
      <c r="E122" s="263">
        <f t="shared" si="60"/>
        <v>0.34199726402188779</v>
      </c>
      <c r="F122" s="264">
        <f>+'Distribution Pivot Table'!V$322*100</f>
        <v>73.82580939352485</v>
      </c>
      <c r="G122" s="262">
        <f>+'Distribution Pivot Table'!V$324*100</f>
        <v>2.2343821249430005</v>
      </c>
      <c r="H122" s="261">
        <f>+'Distribution Pivot Table'!V$326*100</f>
        <v>0</v>
      </c>
      <c r="I122" s="263">
        <f t="shared" si="78"/>
        <v>76.060191518467846</v>
      </c>
      <c r="J122" s="268">
        <f>+'Distribution Pivot Table'!V$328*100</f>
        <v>15.230278157774737</v>
      </c>
      <c r="K122" s="269">
        <f>+'Distribution Pivot Table'!V$330*100</f>
        <v>5.0387596899224807</v>
      </c>
      <c r="L122" s="269">
        <f>+'Distribution Pivot Table'!V$332*100</f>
        <v>0</v>
      </c>
      <c r="M122" s="270">
        <f t="shared" si="79"/>
        <v>20.26903784769722</v>
      </c>
      <c r="N122" s="268">
        <f>+'Distribution Pivot Table'!V$334*100</f>
        <v>3.3287733698130415</v>
      </c>
      <c r="O122" s="271">
        <f t="shared" si="80"/>
        <v>89.398084815321468</v>
      </c>
      <c r="P122" s="272">
        <f t="shared" si="81"/>
        <v>7.2731418148654807</v>
      </c>
      <c r="Q122" s="272">
        <f t="shared" si="82"/>
        <v>3.3287733698130415</v>
      </c>
      <c r="R122" s="88">
        <f t="shared" si="66"/>
        <v>99.999999999999986</v>
      </c>
      <c r="S122" s="17">
        <f t="shared" si="67"/>
        <v>99.999999999999986</v>
      </c>
    </row>
    <row r="123" spans="1:19" s="85" customFormat="1">
      <c r="A123" s="71" t="s">
        <v>280</v>
      </c>
      <c r="B123" s="273">
        <f>+'Distribution Pivot Table'!V$338*100</f>
        <v>24.910522548317822</v>
      </c>
      <c r="C123" s="311">
        <f>+'Distribution Pivot Table'!V$340*100</f>
        <v>0</v>
      </c>
      <c r="D123" s="273">
        <f>+'Distribution Pivot Table'!V$342*100</f>
        <v>0</v>
      </c>
      <c r="E123" s="274">
        <f t="shared" si="60"/>
        <v>24.910522548317822</v>
      </c>
      <c r="F123" s="275">
        <f>+'Distribution Pivot Table'!V$344*100</f>
        <v>41.44595561918397</v>
      </c>
      <c r="G123" s="273">
        <f>+'Distribution Pivot Table'!V$346*100</f>
        <v>0.85898353614889056</v>
      </c>
      <c r="H123" s="273">
        <f>+'Distribution Pivot Table'!V$348*100</f>
        <v>0</v>
      </c>
      <c r="I123" s="274">
        <f t="shared" si="78"/>
        <v>42.30493915533286</v>
      </c>
      <c r="J123" s="276">
        <f>+'Distribution Pivot Table'!V$350*100</f>
        <v>22.476735862562634</v>
      </c>
      <c r="K123" s="277">
        <f>+'Distribution Pivot Table'!V$352*100</f>
        <v>2.9348604151753759</v>
      </c>
      <c r="L123" s="277">
        <f>+'Distribution Pivot Table'!V$354*100</f>
        <v>0</v>
      </c>
      <c r="M123" s="278">
        <f t="shared" si="79"/>
        <v>25.41159627773801</v>
      </c>
      <c r="N123" s="276">
        <f>+'Distribution Pivot Table'!V$356*100</f>
        <v>7.3729420186113099</v>
      </c>
      <c r="O123" s="279">
        <f t="shared" si="80"/>
        <v>88.833214030064426</v>
      </c>
      <c r="P123" s="280">
        <f t="shared" si="81"/>
        <v>3.7938439513242663</v>
      </c>
      <c r="Q123" s="280">
        <f t="shared" si="82"/>
        <v>7.3729420186113099</v>
      </c>
      <c r="R123" s="88">
        <f t="shared" si="66"/>
        <v>100</v>
      </c>
      <c r="S123" s="17">
        <f t="shared" si="67"/>
        <v>100</v>
      </c>
    </row>
    <row r="124" spans="1:19" s="85" customFormat="1">
      <c r="A124" s="232" t="s">
        <v>394</v>
      </c>
      <c r="B124" s="117"/>
      <c r="C124" s="117"/>
      <c r="D124" s="117"/>
      <c r="E124" s="117"/>
      <c r="F124" s="220"/>
      <c r="G124" s="220"/>
      <c r="H124" s="220"/>
      <c r="I124" s="220"/>
      <c r="R124" s="90"/>
    </row>
    <row r="125" spans="1:19">
      <c r="A125" s="232" t="s">
        <v>738</v>
      </c>
      <c r="B125" s="111"/>
      <c r="C125" s="111"/>
      <c r="D125" s="111"/>
      <c r="E125" s="219"/>
      <c r="F125" s="111"/>
      <c r="G125" s="111"/>
      <c r="H125" s="111"/>
      <c r="I125" s="219"/>
      <c r="J125" s="69"/>
      <c r="K125" s="69"/>
      <c r="L125" s="69"/>
      <c r="M125" s="113"/>
      <c r="N125" s="69"/>
      <c r="O125" s="114"/>
      <c r="P125" s="114"/>
      <c r="R125" s="23"/>
    </row>
    <row r="126" spans="1:19" s="85" customFormat="1">
      <c r="A126" s="22"/>
      <c r="B126" s="117"/>
      <c r="C126" s="117"/>
      <c r="D126" s="117"/>
      <c r="E126" s="117"/>
      <c r="F126" s="220"/>
      <c r="G126" s="220"/>
      <c r="H126" s="220"/>
      <c r="I126" s="220"/>
      <c r="R126" s="90"/>
    </row>
    <row r="127" spans="1:19" s="85" customFormat="1">
      <c r="A127" s="72"/>
      <c r="B127" s="92"/>
      <c r="C127" s="92"/>
      <c r="D127" s="92"/>
      <c r="E127" s="92"/>
      <c r="F127" s="220"/>
      <c r="G127" s="220"/>
      <c r="H127" s="220"/>
      <c r="I127" s="220"/>
      <c r="Q127" s="233" t="s">
        <v>1166</v>
      </c>
      <c r="R127" s="90"/>
    </row>
    <row r="128" spans="1:19" s="85" customFormat="1" ht="18">
      <c r="A128" s="230" t="s">
        <v>700</v>
      </c>
      <c r="B128" s="210"/>
      <c r="C128" s="210"/>
      <c r="D128" s="210"/>
      <c r="E128" s="210"/>
      <c r="F128" s="213"/>
      <c r="G128" s="213"/>
      <c r="H128" s="213"/>
      <c r="I128" s="214"/>
      <c r="J128" s="60"/>
      <c r="K128" s="60"/>
      <c r="L128" s="60"/>
      <c r="M128" s="209"/>
      <c r="N128" s="60"/>
      <c r="O128" s="60"/>
      <c r="P128" s="60"/>
      <c r="Q128" s="60"/>
      <c r="R128" s="61" t="s">
        <v>390</v>
      </c>
    </row>
    <row r="129" spans="1:19" s="85" customFormat="1" ht="18">
      <c r="A129" s="230"/>
      <c r="B129" s="210"/>
      <c r="C129" s="210"/>
      <c r="D129" s="210"/>
      <c r="E129" s="210"/>
      <c r="F129" s="213"/>
      <c r="G129" s="213"/>
      <c r="H129" s="213"/>
      <c r="I129" s="214"/>
      <c r="J129" s="60"/>
      <c r="K129" s="60"/>
      <c r="L129" s="60"/>
      <c r="M129" s="209"/>
      <c r="N129" s="60"/>
      <c r="O129" s="60"/>
      <c r="P129" s="60"/>
      <c r="Q129" s="60"/>
      <c r="R129" s="61"/>
    </row>
    <row r="130" spans="1:19" s="85" customFormat="1" ht="15.75">
      <c r="A130" s="229" t="s">
        <v>122</v>
      </c>
      <c r="B130" s="210"/>
      <c r="C130" s="210"/>
      <c r="D130" s="210"/>
      <c r="E130" s="210"/>
      <c r="F130" s="213"/>
      <c r="G130" s="213"/>
      <c r="H130" s="213"/>
      <c r="I130" s="214"/>
      <c r="J130" s="60"/>
      <c r="K130" s="60"/>
      <c r="L130" s="60"/>
      <c r="M130" s="209"/>
      <c r="N130" s="60"/>
      <c r="O130" s="60"/>
      <c r="P130" s="60"/>
      <c r="Q130" s="60"/>
      <c r="R130" s="61" t="s">
        <v>390</v>
      </c>
    </row>
    <row r="131" spans="1:19" s="85" customFormat="1" ht="15.75">
      <c r="A131" s="229" t="s">
        <v>509</v>
      </c>
      <c r="B131" s="210"/>
      <c r="C131" s="210"/>
      <c r="D131" s="210"/>
      <c r="E131" s="210"/>
      <c r="F131" s="65"/>
      <c r="G131" s="65"/>
      <c r="H131" s="65"/>
      <c r="I131" s="210"/>
      <c r="J131" s="62"/>
      <c r="K131" s="62"/>
      <c r="L131" s="62"/>
      <c r="M131" s="208"/>
      <c r="N131" s="62"/>
      <c r="O131" s="62"/>
      <c r="P131" s="62"/>
      <c r="Q131" s="60"/>
      <c r="R131" s="84"/>
    </row>
    <row r="132" spans="1:19" s="85" customFormat="1" ht="20.25" customHeight="1">
      <c r="A132" s="63"/>
      <c r="B132" s="215"/>
      <c r="C132" s="215"/>
      <c r="D132" s="215"/>
      <c r="E132" s="215"/>
      <c r="F132" s="215"/>
      <c r="G132" s="215"/>
      <c r="H132" s="215"/>
      <c r="I132" s="215"/>
      <c r="J132" s="23"/>
      <c r="K132" s="23"/>
      <c r="L132" s="23"/>
      <c r="M132" s="23"/>
      <c r="N132" s="23"/>
      <c r="O132" s="23"/>
      <c r="P132" s="23"/>
      <c r="Q132" s="23"/>
      <c r="R132" s="86"/>
      <c r="S132" s="23"/>
    </row>
    <row r="133" spans="1:19" s="85" customFormat="1" ht="20.25" customHeight="1">
      <c r="A133" s="64"/>
      <c r="B133" s="234" t="s">
        <v>671</v>
      </c>
      <c r="C133" s="235"/>
      <c r="D133" s="235"/>
      <c r="E133" s="235"/>
      <c r="F133" s="235"/>
      <c r="G133" s="235"/>
      <c r="H133" s="235"/>
      <c r="I133" s="236"/>
      <c r="J133" s="237" t="s">
        <v>390</v>
      </c>
      <c r="K133" s="238"/>
      <c r="L133" s="238"/>
      <c r="M133" s="239"/>
      <c r="N133" s="677" t="s">
        <v>670</v>
      </c>
      <c r="O133" s="680" t="s">
        <v>396</v>
      </c>
      <c r="P133" s="680" t="s">
        <v>397</v>
      </c>
      <c r="Q133" s="680" t="s">
        <v>395</v>
      </c>
      <c r="R133" s="87"/>
      <c r="S133" s="15"/>
    </row>
    <row r="134" spans="1:19" s="85" customFormat="1" ht="52.5" customHeight="1">
      <c r="A134" s="65"/>
      <c r="B134" s="235" t="s">
        <v>735</v>
      </c>
      <c r="C134" s="235"/>
      <c r="D134" s="235"/>
      <c r="E134" s="240"/>
      <c r="F134" s="241" t="s">
        <v>737</v>
      </c>
      <c r="G134" s="235"/>
      <c r="H134" s="235"/>
      <c r="I134" s="236"/>
      <c r="J134" s="242" t="s">
        <v>672</v>
      </c>
      <c r="K134" s="243"/>
      <c r="L134" s="243"/>
      <c r="M134" s="244"/>
      <c r="N134" s="678"/>
      <c r="O134" s="681"/>
      <c r="P134" s="681"/>
      <c r="Q134" s="681"/>
      <c r="R134" s="87" t="s">
        <v>123</v>
      </c>
      <c r="S134" s="15" t="s">
        <v>123</v>
      </c>
    </row>
    <row r="135" spans="1:19" s="85" customFormat="1" ht="32.25" customHeight="1">
      <c r="A135" s="66"/>
      <c r="B135" s="245" t="s">
        <v>391</v>
      </c>
      <c r="C135" s="245" t="s">
        <v>392</v>
      </c>
      <c r="D135" s="245" t="s">
        <v>736</v>
      </c>
      <c r="E135" s="246" t="s">
        <v>124</v>
      </c>
      <c r="F135" s="247" t="s">
        <v>391</v>
      </c>
      <c r="G135" s="245" t="s">
        <v>392</v>
      </c>
      <c r="H135" s="245" t="s">
        <v>736</v>
      </c>
      <c r="I135" s="246" t="s">
        <v>124</v>
      </c>
      <c r="J135" s="248" t="s">
        <v>391</v>
      </c>
      <c r="K135" s="249" t="s">
        <v>392</v>
      </c>
      <c r="L135" s="245" t="s">
        <v>736</v>
      </c>
      <c r="M135" s="248" t="s">
        <v>124</v>
      </c>
      <c r="N135" s="679"/>
      <c r="O135" s="682"/>
      <c r="P135" s="682"/>
      <c r="Q135" s="682"/>
      <c r="R135" s="14"/>
      <c r="S135" s="16"/>
    </row>
    <row r="136" spans="1:19" s="85" customFormat="1" hidden="1">
      <c r="A136" s="22" t="s">
        <v>264</v>
      </c>
      <c r="B136" s="117"/>
      <c r="C136" s="117"/>
      <c r="D136" s="117"/>
      <c r="E136" s="217"/>
      <c r="F136" s="70"/>
      <c r="G136" s="110"/>
      <c r="H136" s="111"/>
      <c r="I136" s="112"/>
      <c r="J136" s="67"/>
      <c r="K136" s="69"/>
      <c r="L136" s="69"/>
      <c r="M136" s="13"/>
      <c r="N136" s="67"/>
      <c r="O136" s="79"/>
      <c r="P136" s="74"/>
      <c r="Q136" s="74"/>
      <c r="R136" s="88">
        <f>SUM(F136:H136,J136:L136)+N136</f>
        <v>0</v>
      </c>
      <c r="S136" s="17">
        <f>+Q136+P136+O136</f>
        <v>0</v>
      </c>
    </row>
    <row r="137" spans="1:19" s="85" customFormat="1" hidden="1">
      <c r="A137" s="22"/>
      <c r="B137" s="117"/>
      <c r="C137" s="117"/>
      <c r="D137" s="117"/>
      <c r="E137" s="217"/>
      <c r="F137" s="70"/>
      <c r="G137" s="110"/>
      <c r="H137" s="111"/>
      <c r="I137" s="218"/>
      <c r="J137" s="67"/>
      <c r="K137" s="69"/>
      <c r="L137" s="69"/>
      <c r="M137" s="67"/>
      <c r="N137" s="67"/>
      <c r="O137" s="80"/>
      <c r="P137" s="75"/>
      <c r="Q137" s="75"/>
      <c r="R137" s="87"/>
      <c r="S137" s="15"/>
    </row>
    <row r="138" spans="1:19" s="85" customFormat="1">
      <c r="A138" s="22" t="s">
        <v>265</v>
      </c>
      <c r="B138" s="261">
        <f>+'Distribution Pivot Table'!W$8*100</f>
        <v>0</v>
      </c>
      <c r="C138" s="262">
        <f>+'Distribution Pivot Table'!W$10*100</f>
        <v>0</v>
      </c>
      <c r="D138" s="261">
        <f>+'Distribution Pivot Table'!W$12*100</f>
        <v>0</v>
      </c>
      <c r="E138" s="263">
        <f t="shared" ref="E138:E156" si="83">SUM(B138:D138)</f>
        <v>0</v>
      </c>
      <c r="F138" s="264">
        <f>+'Distribution Pivot Table'!W$14*100</f>
        <v>0</v>
      </c>
      <c r="G138" s="262">
        <f>+'Distribution Pivot Table'!W$16*100</f>
        <v>0</v>
      </c>
      <c r="H138" s="261">
        <f>+'Distribution Pivot Table'!W$18*100</f>
        <v>0</v>
      </c>
      <c r="I138" s="263">
        <f t="shared" ref="I138:I141" si="84">SUM(F138:H138)</f>
        <v>0</v>
      </c>
      <c r="J138" s="264">
        <f>+'Distribution Pivot Table'!W$20*100</f>
        <v>0</v>
      </c>
      <c r="K138" s="261">
        <f>+'Distribution Pivot Table'!W$22*100</f>
        <v>0</v>
      </c>
      <c r="L138" s="261">
        <f>+'Distribution Pivot Table'!W$24*100</f>
        <v>0</v>
      </c>
      <c r="M138" s="265">
        <f t="shared" ref="M138:M141" si="85">SUM(J138:L138)</f>
        <v>0</v>
      </c>
      <c r="N138" s="264">
        <f>+'Distribution Pivot Table'!W$26*100</f>
        <v>0</v>
      </c>
      <c r="O138" s="266">
        <f t="shared" ref="O138:O141" si="86">+B138+F138+J138</f>
        <v>0</v>
      </c>
      <c r="P138" s="267">
        <f t="shared" ref="P138:P141" si="87">+C138+G138+K138</f>
        <v>0</v>
      </c>
      <c r="Q138" s="267">
        <f t="shared" ref="Q138:Q141" si="88">+D138+H138+L138+N138</f>
        <v>0</v>
      </c>
      <c r="R138" s="88">
        <f t="shared" ref="R138:R156" si="89">SUM(B138:D138,F138:H138,J138:L138)+N138</f>
        <v>0</v>
      </c>
      <c r="S138" s="17">
        <f t="shared" ref="S138:S156" si="90">+Q138+P138+O138</f>
        <v>0</v>
      </c>
    </row>
    <row r="139" spans="1:19" s="85" customFormat="1">
      <c r="A139" s="22" t="s">
        <v>266</v>
      </c>
      <c r="B139" s="261">
        <f>+'Distribution Pivot Table'!W$30*100</f>
        <v>3.2212885154061621</v>
      </c>
      <c r="C139" s="262">
        <f>+'Distribution Pivot Table'!W$32*100</f>
        <v>0</v>
      </c>
      <c r="D139" s="310">
        <f>+'Distribution Pivot Table'!W$34*100</f>
        <v>0.14005602240896359</v>
      </c>
      <c r="E139" s="263">
        <f t="shared" si="83"/>
        <v>3.3613445378151257</v>
      </c>
      <c r="F139" s="264">
        <f>+'Distribution Pivot Table'!W$36*100</f>
        <v>13.515406162464986</v>
      </c>
      <c r="G139" s="262">
        <f>+'Distribution Pivot Table'!W$38*100</f>
        <v>0</v>
      </c>
      <c r="H139" s="261">
        <f>+'Distribution Pivot Table'!W$40*100</f>
        <v>0.70028011204481799</v>
      </c>
      <c r="I139" s="263">
        <f t="shared" si="84"/>
        <v>14.215686274509803</v>
      </c>
      <c r="J139" s="268">
        <f>+'Distribution Pivot Table'!W$42*100</f>
        <v>24.789915966386555</v>
      </c>
      <c r="K139" s="269">
        <f>+'Distribution Pivot Table'!W$44*100</f>
        <v>6.1624649859943981</v>
      </c>
      <c r="L139" s="261">
        <f>+'Distribution Pivot Table'!W$46*100</f>
        <v>45.308123249299719</v>
      </c>
      <c r="M139" s="270">
        <f t="shared" si="85"/>
        <v>76.260504201680675</v>
      </c>
      <c r="N139" s="268">
        <f>+'Distribution Pivot Table'!W$48*100</f>
        <v>6.1624649859943981</v>
      </c>
      <c r="O139" s="271">
        <f t="shared" si="86"/>
        <v>41.526610644257701</v>
      </c>
      <c r="P139" s="272">
        <f t="shared" si="87"/>
        <v>6.1624649859943981</v>
      </c>
      <c r="Q139" s="272">
        <f t="shared" si="88"/>
        <v>52.310924369747895</v>
      </c>
      <c r="R139" s="88">
        <f t="shared" si="89"/>
        <v>100</v>
      </c>
      <c r="S139" s="17">
        <f t="shared" si="90"/>
        <v>100</v>
      </c>
    </row>
    <row r="140" spans="1:19" s="85" customFormat="1">
      <c r="A140" s="22" t="s">
        <v>267</v>
      </c>
      <c r="B140" s="261">
        <f>+'Distribution Pivot Table'!W$52*100</f>
        <v>0</v>
      </c>
      <c r="C140" s="262">
        <f>+'Distribution Pivot Table'!W$54*100</f>
        <v>0</v>
      </c>
      <c r="D140" s="261">
        <f>+'Distribution Pivot Table'!W$56*100</f>
        <v>0</v>
      </c>
      <c r="E140" s="263">
        <f t="shared" si="83"/>
        <v>0</v>
      </c>
      <c r="F140" s="264">
        <f>+'Distribution Pivot Table'!W$58*100</f>
        <v>0</v>
      </c>
      <c r="G140" s="262">
        <f>+'Distribution Pivot Table'!W$60*100</f>
        <v>0</v>
      </c>
      <c r="H140" s="261">
        <f>+'Distribution Pivot Table'!W$62*100</f>
        <v>0</v>
      </c>
      <c r="I140" s="263">
        <f t="shared" si="84"/>
        <v>0</v>
      </c>
      <c r="J140" s="264">
        <f>+'Distribution Pivot Table'!W$64*100</f>
        <v>0</v>
      </c>
      <c r="K140" s="261">
        <f>+'Distribution Pivot Table'!W$66*100</f>
        <v>0</v>
      </c>
      <c r="L140" s="261">
        <f>+'Distribution Pivot Table'!W$68*100</f>
        <v>0</v>
      </c>
      <c r="M140" s="265">
        <f t="shared" si="85"/>
        <v>0</v>
      </c>
      <c r="N140" s="264">
        <f>+'Distribution Pivot Table'!W$70*100</f>
        <v>0</v>
      </c>
      <c r="O140" s="266">
        <f t="shared" si="86"/>
        <v>0</v>
      </c>
      <c r="P140" s="267">
        <f t="shared" si="87"/>
        <v>0</v>
      </c>
      <c r="Q140" s="267">
        <f t="shared" si="88"/>
        <v>0</v>
      </c>
      <c r="R140" s="88">
        <f t="shared" si="89"/>
        <v>0</v>
      </c>
      <c r="S140" s="17">
        <f t="shared" si="90"/>
        <v>0</v>
      </c>
    </row>
    <row r="141" spans="1:19" s="85" customFormat="1">
      <c r="A141" s="22" t="s">
        <v>268</v>
      </c>
      <c r="B141" s="261">
        <f>+'Distribution Pivot Table'!W$74*100</f>
        <v>15.522388059701491</v>
      </c>
      <c r="C141" s="262">
        <f>+'Distribution Pivot Table'!W$76*100</f>
        <v>0.74626865671641784</v>
      </c>
      <c r="D141" s="261">
        <f>+'Distribution Pivot Table'!W$78*100</f>
        <v>0</v>
      </c>
      <c r="E141" s="263">
        <f t="shared" si="83"/>
        <v>16.268656716417908</v>
      </c>
      <c r="F141" s="264">
        <f>+'Distribution Pivot Table'!W$80*100</f>
        <v>23.432835820895523</v>
      </c>
      <c r="G141" s="262">
        <f>+'Distribution Pivot Table'!W$82*100</f>
        <v>1.0447761194029852</v>
      </c>
      <c r="H141" s="261">
        <f>+'Distribution Pivot Table'!W$84*100</f>
        <v>7.4626865671641798E-2</v>
      </c>
      <c r="I141" s="263">
        <f t="shared" si="84"/>
        <v>24.552238805970152</v>
      </c>
      <c r="J141" s="268">
        <f>+'Distribution Pivot Table'!W$86*100</f>
        <v>42.910447761194028</v>
      </c>
      <c r="K141" s="269">
        <f>+'Distribution Pivot Table'!W$88*100</f>
        <v>16.044776119402986</v>
      </c>
      <c r="L141" s="269">
        <f>+'Distribution Pivot Table'!W$90*100</f>
        <v>0.22388059701492538</v>
      </c>
      <c r="M141" s="270">
        <f t="shared" si="85"/>
        <v>59.179104477611943</v>
      </c>
      <c r="N141" s="268">
        <f>+'Distribution Pivot Table'!W$92*100</f>
        <v>0</v>
      </c>
      <c r="O141" s="271">
        <f t="shared" si="86"/>
        <v>81.865671641791039</v>
      </c>
      <c r="P141" s="272">
        <f t="shared" si="87"/>
        <v>17.835820895522389</v>
      </c>
      <c r="Q141" s="272">
        <f t="shared" si="88"/>
        <v>0.29850746268656719</v>
      </c>
      <c r="R141" s="88">
        <f t="shared" si="89"/>
        <v>99.999999999999986</v>
      </c>
      <c r="S141" s="17">
        <f t="shared" si="90"/>
        <v>100</v>
      </c>
    </row>
    <row r="142" spans="1:19" s="85" customFormat="1">
      <c r="A142" s="22"/>
      <c r="B142" s="261"/>
      <c r="C142" s="262"/>
      <c r="D142" s="261"/>
      <c r="E142" s="263">
        <f t="shared" si="83"/>
        <v>0</v>
      </c>
      <c r="F142" s="264"/>
      <c r="G142" s="262"/>
      <c r="H142" s="261"/>
      <c r="I142" s="263"/>
      <c r="J142" s="268"/>
      <c r="K142" s="269"/>
      <c r="L142" s="269"/>
      <c r="M142" s="270"/>
      <c r="N142" s="268"/>
      <c r="O142" s="271"/>
      <c r="P142" s="272"/>
      <c r="Q142" s="272"/>
      <c r="R142" s="88"/>
      <c r="S142" s="17"/>
    </row>
    <row r="143" spans="1:19" s="85" customFormat="1">
      <c r="A143" s="22" t="s">
        <v>269</v>
      </c>
      <c r="B143" s="261">
        <f>+'Distribution Pivot Table'!W$96*100</f>
        <v>1.1376381990065694</v>
      </c>
      <c r="C143" s="262">
        <f>+'Distribution Pivot Table'!W$98*100</f>
        <v>0.25636917160711425</v>
      </c>
      <c r="D143" s="261">
        <f>+'Distribution Pivot Table'!W$100*100</f>
        <v>0</v>
      </c>
      <c r="E143" s="263">
        <f t="shared" si="83"/>
        <v>1.3940073706136835</v>
      </c>
      <c r="F143" s="264">
        <f>+'Distribution Pivot Table'!W$102*100</f>
        <v>40.970998237461949</v>
      </c>
      <c r="G143" s="262">
        <f>+'Distribution Pivot Table'!W$104*100</f>
        <v>5.1754526518186195</v>
      </c>
      <c r="H143" s="261">
        <f>+'Distribution Pivot Table'!W$106*100</f>
        <v>0</v>
      </c>
      <c r="I143" s="263">
        <f t="shared" ref="I143:I146" si="91">SUM(F143:H143)</f>
        <v>46.146450889280565</v>
      </c>
      <c r="J143" s="268">
        <f>+'Distribution Pivot Table'!W$108*100</f>
        <v>35.170645729850989</v>
      </c>
      <c r="K143" s="269">
        <f>+'Distribution Pivot Table'!W$110*100</f>
        <v>17.192757570902099</v>
      </c>
      <c r="L143" s="269">
        <f>+'Distribution Pivot Table'!W$112*100</f>
        <v>0</v>
      </c>
      <c r="M143" s="270">
        <f t="shared" ref="M143:M146" si="92">SUM(J143:L143)</f>
        <v>52.363403300753092</v>
      </c>
      <c r="N143" s="268">
        <f>+'Distribution Pivot Table'!W$114*100</f>
        <v>9.6138439352667845E-2</v>
      </c>
      <c r="O143" s="271">
        <f t="shared" ref="O143:O146" si="93">+B143+F143+J143</f>
        <v>77.279282166319504</v>
      </c>
      <c r="P143" s="272">
        <f t="shared" ref="P143:P146" si="94">+C143+G143+K143</f>
        <v>22.624579394327831</v>
      </c>
      <c r="Q143" s="272">
        <f t="shared" ref="Q143:Q146" si="95">+D143+H143+L143+N143</f>
        <v>9.6138439352667845E-2</v>
      </c>
      <c r="R143" s="88">
        <f t="shared" si="89"/>
        <v>100.00000000000001</v>
      </c>
      <c r="S143" s="17">
        <f t="shared" si="90"/>
        <v>100</v>
      </c>
    </row>
    <row r="144" spans="1:19" s="85" customFormat="1">
      <c r="A144" s="22" t="s">
        <v>270</v>
      </c>
      <c r="B144" s="261">
        <f>+'Distribution Pivot Table'!W$118*100</f>
        <v>1.3861386138613863</v>
      </c>
      <c r="C144" s="262">
        <f>+'Distribution Pivot Table'!W$120*100</f>
        <v>0.19801980198019803</v>
      </c>
      <c r="D144" s="261">
        <f>+'Distribution Pivot Table'!W$122*100</f>
        <v>0</v>
      </c>
      <c r="E144" s="263">
        <f t="shared" si="83"/>
        <v>1.5841584158415842</v>
      </c>
      <c r="F144" s="264">
        <f>+'Distribution Pivot Table'!W$124*100</f>
        <v>47.128712871287128</v>
      </c>
      <c r="G144" s="262">
        <f>+'Distribution Pivot Table'!W$126*100</f>
        <v>5.891089108910891</v>
      </c>
      <c r="H144" s="261">
        <f>+'Distribution Pivot Table'!W$128*100</f>
        <v>0</v>
      </c>
      <c r="I144" s="263">
        <f t="shared" si="91"/>
        <v>53.019801980198018</v>
      </c>
      <c r="J144" s="268">
        <f>+'Distribution Pivot Table'!W$130*100</f>
        <v>25.346534653465348</v>
      </c>
      <c r="K144" s="269">
        <f>+'Distribution Pivot Table'!W$132*100</f>
        <v>7.1287128712871279</v>
      </c>
      <c r="L144" s="269">
        <f>+'Distribution Pivot Table'!W$134*100</f>
        <v>0</v>
      </c>
      <c r="M144" s="270">
        <f t="shared" si="92"/>
        <v>32.475247524752476</v>
      </c>
      <c r="N144" s="264">
        <f>+'Distribution Pivot Table'!W$136*100</f>
        <v>12.920792079207921</v>
      </c>
      <c r="O144" s="271">
        <f t="shared" si="93"/>
        <v>73.861386138613852</v>
      </c>
      <c r="P144" s="272">
        <f t="shared" si="94"/>
        <v>13.217821782178216</v>
      </c>
      <c r="Q144" s="272">
        <f t="shared" si="95"/>
        <v>12.920792079207921</v>
      </c>
      <c r="R144" s="88">
        <f t="shared" si="89"/>
        <v>100</v>
      </c>
      <c r="S144" s="17">
        <f t="shared" si="90"/>
        <v>99.999999999999986</v>
      </c>
    </row>
    <row r="145" spans="1:19" s="85" customFormat="1">
      <c r="A145" s="117" t="s">
        <v>271</v>
      </c>
      <c r="B145" s="261">
        <f>+'Distribution Pivot Table'!W$140*100</f>
        <v>0</v>
      </c>
      <c r="C145" s="262">
        <f>+'Distribution Pivot Table'!W$142*100</f>
        <v>0</v>
      </c>
      <c r="D145" s="261">
        <f>+'Distribution Pivot Table'!W$144*100</f>
        <v>0</v>
      </c>
      <c r="E145" s="263">
        <f t="shared" si="83"/>
        <v>0</v>
      </c>
      <c r="F145" s="264">
        <f>+'Distribution Pivot Table'!W$146*100</f>
        <v>0</v>
      </c>
      <c r="G145" s="262">
        <f>+'Distribution Pivot Table'!W$148*100</f>
        <v>0</v>
      </c>
      <c r="H145" s="261">
        <f>+'Distribution Pivot Table'!W$150*100</f>
        <v>0</v>
      </c>
      <c r="I145" s="263">
        <f t="shared" si="91"/>
        <v>0</v>
      </c>
      <c r="J145" s="268">
        <f>+'Distribution Pivot Table'!W$152*100</f>
        <v>0</v>
      </c>
      <c r="K145" s="269">
        <f>+'Distribution Pivot Table'!W$154*100</f>
        <v>0</v>
      </c>
      <c r="L145" s="269">
        <f>+'Distribution Pivot Table'!W$156*100</f>
        <v>0</v>
      </c>
      <c r="M145" s="270">
        <f t="shared" si="92"/>
        <v>0</v>
      </c>
      <c r="N145" s="268">
        <f>+'Distribution Pivot Table'!W$158*100</f>
        <v>0</v>
      </c>
      <c r="O145" s="271">
        <f t="shared" si="93"/>
        <v>0</v>
      </c>
      <c r="P145" s="272">
        <f t="shared" si="94"/>
        <v>0</v>
      </c>
      <c r="Q145" s="272">
        <f t="shared" si="95"/>
        <v>0</v>
      </c>
      <c r="R145" s="88">
        <f t="shared" si="89"/>
        <v>0</v>
      </c>
      <c r="S145" s="17">
        <f t="shared" si="90"/>
        <v>0</v>
      </c>
    </row>
    <row r="146" spans="1:19" s="85" customFormat="1">
      <c r="A146" s="22" t="s">
        <v>272</v>
      </c>
      <c r="B146" s="261">
        <f>+'Distribution Pivot Table'!W$162*100</f>
        <v>0</v>
      </c>
      <c r="C146" s="262">
        <f>+'Distribution Pivot Table'!W$164*100</f>
        <v>0</v>
      </c>
      <c r="D146" s="261">
        <f>+'Distribution Pivot Table'!W$166*100</f>
        <v>0</v>
      </c>
      <c r="E146" s="263">
        <f t="shared" si="83"/>
        <v>0</v>
      </c>
      <c r="F146" s="264">
        <f>+'Distribution Pivot Table'!W$168*100</f>
        <v>0</v>
      </c>
      <c r="G146" s="262">
        <f>+'Distribution Pivot Table'!W$170*100</f>
        <v>0</v>
      </c>
      <c r="H146" s="261">
        <f>+'Distribution Pivot Table'!W$172*100</f>
        <v>0</v>
      </c>
      <c r="I146" s="263">
        <f t="shared" si="91"/>
        <v>0</v>
      </c>
      <c r="J146" s="264">
        <f>+'Distribution Pivot Table'!W$174*100</f>
        <v>0</v>
      </c>
      <c r="K146" s="261">
        <f>+'Distribution Pivot Table'!W$176*100</f>
        <v>0</v>
      </c>
      <c r="L146" s="261">
        <f>+'Distribution Pivot Table'!W$178*100</f>
        <v>0</v>
      </c>
      <c r="M146" s="265">
        <f t="shared" si="92"/>
        <v>0</v>
      </c>
      <c r="N146" s="264">
        <f>+'Distribution Pivot Table'!W$180*100</f>
        <v>0</v>
      </c>
      <c r="O146" s="266">
        <f t="shared" si="93"/>
        <v>0</v>
      </c>
      <c r="P146" s="267">
        <f t="shared" si="94"/>
        <v>0</v>
      </c>
      <c r="Q146" s="267">
        <f t="shared" si="95"/>
        <v>0</v>
      </c>
      <c r="R146" s="88">
        <f t="shared" si="89"/>
        <v>0</v>
      </c>
      <c r="S146" s="17">
        <f t="shared" si="90"/>
        <v>0</v>
      </c>
    </row>
    <row r="147" spans="1:19" s="85" customFormat="1">
      <c r="A147" s="22"/>
      <c r="B147" s="261"/>
      <c r="C147" s="262"/>
      <c r="D147" s="261"/>
      <c r="E147" s="263">
        <f t="shared" si="83"/>
        <v>0</v>
      </c>
      <c r="F147" s="264"/>
      <c r="G147" s="262"/>
      <c r="H147" s="261"/>
      <c r="I147" s="263"/>
      <c r="J147" s="264"/>
      <c r="K147" s="261"/>
      <c r="L147" s="261"/>
      <c r="M147" s="265"/>
      <c r="N147" s="264"/>
      <c r="O147" s="266"/>
      <c r="P147" s="267"/>
      <c r="Q147" s="267"/>
      <c r="R147" s="88"/>
      <c r="S147" s="17"/>
    </row>
    <row r="148" spans="1:19">
      <c r="A148" s="117" t="s">
        <v>273</v>
      </c>
      <c r="B148" s="261">
        <f>+'Distribution Pivot Table'!W$184*100</f>
        <v>6.4275037369207766</v>
      </c>
      <c r="C148" s="262">
        <f>+'Distribution Pivot Table'!W$186*100</f>
        <v>4.4843049327354256</v>
      </c>
      <c r="D148" s="261">
        <f>+'Distribution Pivot Table'!W$188*100</f>
        <v>0</v>
      </c>
      <c r="E148" s="263">
        <f t="shared" si="83"/>
        <v>10.911808669656203</v>
      </c>
      <c r="F148" s="264">
        <f>+'Distribution Pivot Table'!W$190*100</f>
        <v>22.6457399103139</v>
      </c>
      <c r="G148" s="262">
        <f>+'Distribution Pivot Table'!W$192*100</f>
        <v>7.623318385650224</v>
      </c>
      <c r="H148" s="261">
        <f>+'Distribution Pivot Table'!W$194*100</f>
        <v>0</v>
      </c>
      <c r="I148" s="263">
        <f t="shared" ref="I148:I151" si="96">SUM(F148:H148)</f>
        <v>30.269058295964122</v>
      </c>
      <c r="J148" s="268">
        <f>+'Distribution Pivot Table'!W$196*100</f>
        <v>21.748878923766814</v>
      </c>
      <c r="K148" s="269">
        <f>+'Distribution Pivot Table'!W$198*100</f>
        <v>26.980568011958145</v>
      </c>
      <c r="L148" s="312">
        <f>+'Distribution Pivot Table'!W$200*100</f>
        <v>0</v>
      </c>
      <c r="M148" s="270">
        <f t="shared" ref="M148:M151" si="97">SUM(J148:L148)</f>
        <v>48.729446935724958</v>
      </c>
      <c r="N148" s="268">
        <f>+'Distribution Pivot Table'!W$202*100</f>
        <v>10.089686098654708</v>
      </c>
      <c r="O148" s="271">
        <f t="shared" ref="O148:O151" si="98">+B148+F148+J148</f>
        <v>50.822122571001486</v>
      </c>
      <c r="P148" s="272">
        <f t="shared" ref="P148:P151" si="99">+C148+G148+K148</f>
        <v>39.08819133034379</v>
      </c>
      <c r="Q148" s="272">
        <f t="shared" ref="Q148:Q151" si="100">+D148+H148+L148+N148</f>
        <v>10.089686098654708</v>
      </c>
      <c r="R148" s="88">
        <f t="shared" si="89"/>
        <v>99.999999999999986</v>
      </c>
      <c r="S148" s="17">
        <f t="shared" si="90"/>
        <v>99.999999999999986</v>
      </c>
    </row>
    <row r="149" spans="1:19" s="85" customFormat="1">
      <c r="A149" s="22" t="s">
        <v>274</v>
      </c>
      <c r="B149" s="261">
        <f>+'Distribution Pivot Table'!W$206*100</f>
        <v>0</v>
      </c>
      <c r="C149" s="310">
        <f>+'Distribution Pivot Table'!W$208*100</f>
        <v>0.25873221216041398</v>
      </c>
      <c r="D149" s="310">
        <f>+'Distribution Pivot Table'!W$210*108</f>
        <v>0.13971539456662355</v>
      </c>
      <c r="E149" s="263">
        <f t="shared" si="83"/>
        <v>0.3984476067270375</v>
      </c>
      <c r="F149" s="264">
        <f>+'Distribution Pivot Table'!W$212*100</f>
        <v>38.680465717981889</v>
      </c>
      <c r="G149" s="262">
        <f>+'Distribution Pivot Table'!W$214*100</f>
        <v>0.646830530401035</v>
      </c>
      <c r="H149" s="261">
        <f>+'Distribution Pivot Table'!W$216*100</f>
        <v>0.77619663648124193</v>
      </c>
      <c r="I149" s="263">
        <f t="shared" si="96"/>
        <v>40.103492884864167</v>
      </c>
      <c r="J149" s="268">
        <f>+'Distribution Pivot Table'!W$218*100</f>
        <v>38.939197930142306</v>
      </c>
      <c r="K149" s="269">
        <f>+'Distribution Pivot Table'!W$220*100</f>
        <v>13.324708926261319</v>
      </c>
      <c r="L149" s="269">
        <f>+'Distribution Pivot Table'!W$222*100</f>
        <v>1.29366106080207</v>
      </c>
      <c r="M149" s="270">
        <f t="shared" si="97"/>
        <v>53.557567917205695</v>
      </c>
      <c r="N149" s="268">
        <f>+'Distribution Pivot Table'!W$224*100</f>
        <v>5.9508408796895216</v>
      </c>
      <c r="O149" s="271">
        <f t="shared" si="98"/>
        <v>77.619663648124202</v>
      </c>
      <c r="P149" s="272">
        <f t="shared" si="99"/>
        <v>14.230271668822768</v>
      </c>
      <c r="Q149" s="272">
        <f t="shared" si="100"/>
        <v>8.160413971539457</v>
      </c>
      <c r="R149" s="88">
        <f t="shared" si="89"/>
        <v>100.01034928848642</v>
      </c>
      <c r="S149" s="17">
        <f t="shared" si="90"/>
        <v>100.01034928848642</v>
      </c>
    </row>
    <row r="150" spans="1:19" s="85" customFormat="1">
      <c r="A150" s="22" t="s">
        <v>275</v>
      </c>
      <c r="B150" s="261">
        <f>+'Distribution Pivot Table'!W$228*100</f>
        <v>0</v>
      </c>
      <c r="C150" s="262">
        <f>+'Distribution Pivot Table'!W$230*100</f>
        <v>0</v>
      </c>
      <c r="D150" s="261">
        <f>+'Distribution Pivot Table'!W$232*100</f>
        <v>0</v>
      </c>
      <c r="E150" s="263">
        <f t="shared" si="83"/>
        <v>0</v>
      </c>
      <c r="F150" s="264">
        <f>+'Distribution Pivot Table'!W$234*100</f>
        <v>0</v>
      </c>
      <c r="G150" s="262">
        <f>+'Distribution Pivot Table'!W$236*100</f>
        <v>0</v>
      </c>
      <c r="H150" s="261">
        <f>+'Distribution Pivot Table'!W$238*100</f>
        <v>0</v>
      </c>
      <c r="I150" s="263">
        <f t="shared" si="96"/>
        <v>0</v>
      </c>
      <c r="J150" s="268">
        <f>+'Distribution Pivot Table'!W$240*100</f>
        <v>0</v>
      </c>
      <c r="K150" s="269">
        <f>+'Distribution Pivot Table'!W$242*100</f>
        <v>0</v>
      </c>
      <c r="L150" s="269">
        <f>+'Distribution Pivot Table'!W$244*100</f>
        <v>0</v>
      </c>
      <c r="M150" s="270">
        <f t="shared" si="97"/>
        <v>0</v>
      </c>
      <c r="N150" s="268">
        <f>+'Distribution Pivot Table'!W$246*100</f>
        <v>0</v>
      </c>
      <c r="O150" s="271">
        <f t="shared" si="98"/>
        <v>0</v>
      </c>
      <c r="P150" s="272">
        <f t="shared" si="99"/>
        <v>0</v>
      </c>
      <c r="Q150" s="272">
        <f t="shared" si="100"/>
        <v>0</v>
      </c>
      <c r="R150" s="88">
        <f t="shared" si="89"/>
        <v>0</v>
      </c>
      <c r="S150" s="17">
        <f t="shared" si="90"/>
        <v>0</v>
      </c>
    </row>
    <row r="151" spans="1:19" s="85" customFormat="1">
      <c r="A151" s="22" t="s">
        <v>276</v>
      </c>
      <c r="B151" s="261">
        <f>+'Distribution Pivot Table'!W$250*100</f>
        <v>0</v>
      </c>
      <c r="C151" s="262">
        <f>+'Distribution Pivot Table'!W$252*100</f>
        <v>0</v>
      </c>
      <c r="D151" s="261">
        <f>+'Distribution Pivot Table'!W$254*100</f>
        <v>0</v>
      </c>
      <c r="E151" s="263">
        <f t="shared" si="83"/>
        <v>0</v>
      </c>
      <c r="F151" s="264">
        <f>+'Distribution Pivot Table'!W$256*100</f>
        <v>0</v>
      </c>
      <c r="G151" s="262">
        <f>+'Distribution Pivot Table'!W$258*100</f>
        <v>0</v>
      </c>
      <c r="H151" s="261">
        <f>+'Distribution Pivot Table'!W$260*100</f>
        <v>0</v>
      </c>
      <c r="I151" s="263">
        <f t="shared" si="96"/>
        <v>0</v>
      </c>
      <c r="J151" s="268">
        <f>+'Distribution Pivot Table'!W$262*100</f>
        <v>0</v>
      </c>
      <c r="K151" s="269">
        <f>+'Distribution Pivot Table'!W$264*100</f>
        <v>0</v>
      </c>
      <c r="L151" s="269">
        <f>+'Distribution Pivot Table'!W$266*100</f>
        <v>0</v>
      </c>
      <c r="M151" s="270">
        <f t="shared" si="97"/>
        <v>0</v>
      </c>
      <c r="N151" s="268">
        <f>+'Distribution Pivot Table'!W$268*100</f>
        <v>0</v>
      </c>
      <c r="O151" s="271">
        <f t="shared" si="98"/>
        <v>0</v>
      </c>
      <c r="P151" s="272">
        <f t="shared" si="99"/>
        <v>0</v>
      </c>
      <c r="Q151" s="272">
        <f t="shared" si="100"/>
        <v>0</v>
      </c>
      <c r="R151" s="88">
        <f t="shared" si="89"/>
        <v>0</v>
      </c>
      <c r="S151" s="17">
        <f t="shared" si="90"/>
        <v>0</v>
      </c>
    </row>
    <row r="152" spans="1:19" s="85" customFormat="1">
      <c r="A152" s="22"/>
      <c r="B152" s="261"/>
      <c r="C152" s="262"/>
      <c r="D152" s="261"/>
      <c r="E152" s="263">
        <f t="shared" si="83"/>
        <v>0</v>
      </c>
      <c r="F152" s="264"/>
      <c r="G152" s="262"/>
      <c r="H152" s="261"/>
      <c r="I152" s="263"/>
      <c r="J152" s="268"/>
      <c r="K152" s="269"/>
      <c r="L152" s="269"/>
      <c r="M152" s="270"/>
      <c r="N152" s="268"/>
      <c r="O152" s="271"/>
      <c r="P152" s="272"/>
      <c r="Q152" s="272"/>
      <c r="R152" s="88"/>
      <c r="S152" s="17"/>
    </row>
    <row r="153" spans="1:19" s="85" customFormat="1">
      <c r="A153" s="22" t="s">
        <v>277</v>
      </c>
      <c r="B153" s="261">
        <f>+'Distribution Pivot Table'!W$272*100</f>
        <v>0</v>
      </c>
      <c r="C153" s="262">
        <f>+'Distribution Pivot Table'!W$274*100</f>
        <v>0</v>
      </c>
      <c r="D153" s="261">
        <f>+'Distribution Pivot Table'!W$276*100</f>
        <v>0</v>
      </c>
      <c r="E153" s="263">
        <f t="shared" si="83"/>
        <v>0</v>
      </c>
      <c r="F153" s="264">
        <f>+'Distribution Pivot Table'!W$278*100</f>
        <v>0</v>
      </c>
      <c r="G153" s="262">
        <f>+'Distribution Pivot Table'!W$280*100</f>
        <v>0</v>
      </c>
      <c r="H153" s="261">
        <f>+'Distribution Pivot Table'!W$282*100</f>
        <v>0</v>
      </c>
      <c r="I153" s="263">
        <f t="shared" ref="I153:I156" si="101">SUM(F153:H153)</f>
        <v>0</v>
      </c>
      <c r="J153" s="268">
        <f>+'Distribution Pivot Table'!W$284*100</f>
        <v>0</v>
      </c>
      <c r="K153" s="269">
        <f>+'Distribution Pivot Table'!W$286*100</f>
        <v>0</v>
      </c>
      <c r="L153" s="269">
        <f>+'Distribution Pivot Table'!W$288*100</f>
        <v>0</v>
      </c>
      <c r="M153" s="270">
        <f t="shared" ref="M153:M156" si="102">SUM(J153:L153)</f>
        <v>0</v>
      </c>
      <c r="N153" s="268">
        <f>+'Distribution Pivot Table'!W$290*100</f>
        <v>0</v>
      </c>
      <c r="O153" s="271">
        <f t="shared" ref="O153:O156" si="103">+B153+F153+J153</f>
        <v>0</v>
      </c>
      <c r="P153" s="272">
        <f t="shared" ref="P153:P156" si="104">+C153+G153+K153</f>
        <v>0</v>
      </c>
      <c r="Q153" s="272">
        <f t="shared" ref="Q153:Q156" si="105">+D153+H153+L153+N153</f>
        <v>0</v>
      </c>
      <c r="R153" s="88">
        <f t="shared" si="89"/>
        <v>0</v>
      </c>
      <c r="S153" s="17">
        <f t="shared" si="90"/>
        <v>0</v>
      </c>
    </row>
    <row r="154" spans="1:19" s="85" customFormat="1">
      <c r="A154" s="22" t="s">
        <v>278</v>
      </c>
      <c r="B154" s="261">
        <f>+'Distribution Pivot Table'!W$294*100</f>
        <v>3.3595425303788424</v>
      </c>
      <c r="C154" s="262">
        <f>+'Distribution Pivot Table'!W$296*100</f>
        <v>0</v>
      </c>
      <c r="D154" s="261">
        <f>+'Distribution Pivot Table'!W$298*100</f>
        <v>0</v>
      </c>
      <c r="E154" s="263">
        <f t="shared" si="83"/>
        <v>3.3595425303788424</v>
      </c>
      <c r="F154" s="264">
        <f>+'Distribution Pivot Table'!W$300*100</f>
        <v>4.2887776983559691</v>
      </c>
      <c r="G154" s="262">
        <f>+'Distribution Pivot Table'!W$302*100</f>
        <v>7.147962830593281E-2</v>
      </c>
      <c r="H154" s="261">
        <f>+'Distribution Pivot Table'!W$304*100</f>
        <v>0</v>
      </c>
      <c r="I154" s="263">
        <f t="shared" si="101"/>
        <v>4.3602573266619018</v>
      </c>
      <c r="J154" s="268">
        <f>+'Distribution Pivot Table'!W$306*100</f>
        <v>40.957827019299501</v>
      </c>
      <c r="K154" s="269">
        <f>+'Distribution Pivot Table'!W$308*100</f>
        <v>45.032165832737668</v>
      </c>
      <c r="L154" s="269">
        <f>+'Distribution Pivot Table'!W$310*100</f>
        <v>0</v>
      </c>
      <c r="M154" s="270">
        <f t="shared" si="102"/>
        <v>85.989992852037176</v>
      </c>
      <c r="N154" s="268">
        <f>+'Distribution Pivot Table'!W$312*100</f>
        <v>6.290207290922087</v>
      </c>
      <c r="O154" s="271">
        <f t="shared" si="103"/>
        <v>48.606147248034311</v>
      </c>
      <c r="P154" s="272">
        <f t="shared" si="104"/>
        <v>45.103645461043598</v>
      </c>
      <c r="Q154" s="272">
        <f t="shared" si="105"/>
        <v>6.290207290922087</v>
      </c>
      <c r="R154" s="88">
        <f t="shared" si="89"/>
        <v>99.999999999999986</v>
      </c>
      <c r="S154" s="17">
        <f t="shared" si="90"/>
        <v>100</v>
      </c>
    </row>
    <row r="155" spans="1:19" s="85" customFormat="1">
      <c r="A155" s="22" t="s">
        <v>279</v>
      </c>
      <c r="B155" s="261">
        <f>+'Distribution Pivot Table'!W$316*100</f>
        <v>0</v>
      </c>
      <c r="C155" s="310">
        <f>+'Distribution Pivot Table'!W$318*100</f>
        <v>0</v>
      </c>
      <c r="D155" s="261">
        <f>+'Distribution Pivot Table'!W$320*100</f>
        <v>0</v>
      </c>
      <c r="E155" s="263">
        <f t="shared" si="83"/>
        <v>0</v>
      </c>
      <c r="F155" s="264">
        <f>+'Distribution Pivot Table'!W$322*100</f>
        <v>61.422620954822172</v>
      </c>
      <c r="G155" s="262">
        <f>+'Distribution Pivot Table'!W$324*100</f>
        <v>6.6004485741749441</v>
      </c>
      <c r="H155" s="261">
        <f>+'Distribution Pivot Table'!W$326*100</f>
        <v>0</v>
      </c>
      <c r="I155" s="263">
        <f t="shared" si="101"/>
        <v>68.023069528997112</v>
      </c>
      <c r="J155" s="268">
        <f>+'Distribution Pivot Table'!W$328*100</f>
        <v>22.845241909644347</v>
      </c>
      <c r="K155" s="269">
        <f>+'Distribution Pivot Table'!W$330*100</f>
        <v>6.2479974367190003</v>
      </c>
      <c r="L155" s="269">
        <f>+'Distribution Pivot Table'!W$332*100</f>
        <v>0</v>
      </c>
      <c r="M155" s="270">
        <f t="shared" si="102"/>
        <v>29.093239346363347</v>
      </c>
      <c r="N155" s="268">
        <f>+'Distribution Pivot Table'!W$334*100</f>
        <v>2.8836911246395385</v>
      </c>
      <c r="O155" s="271">
        <f t="shared" si="103"/>
        <v>84.267862864466522</v>
      </c>
      <c r="P155" s="272">
        <f t="shared" si="104"/>
        <v>12.848446010893944</v>
      </c>
      <c r="Q155" s="272">
        <f t="shared" si="105"/>
        <v>2.8836911246395385</v>
      </c>
      <c r="R155" s="88">
        <f t="shared" si="89"/>
        <v>100</v>
      </c>
      <c r="S155" s="17">
        <f t="shared" si="90"/>
        <v>100</v>
      </c>
    </row>
    <row r="156" spans="1:19" s="85" customFormat="1">
      <c r="A156" s="71" t="s">
        <v>280</v>
      </c>
      <c r="B156" s="273">
        <f>+'Distribution Pivot Table'!W$338*100</f>
        <v>0</v>
      </c>
      <c r="C156" s="311">
        <f>+'Distribution Pivot Table'!W$340*100</f>
        <v>0</v>
      </c>
      <c r="D156" s="273">
        <f>+'Distribution Pivot Table'!W$342*100</f>
        <v>0</v>
      </c>
      <c r="E156" s="274">
        <f t="shared" si="83"/>
        <v>0</v>
      </c>
      <c r="F156" s="275">
        <f>+'Distribution Pivot Table'!W$344*100</f>
        <v>0</v>
      </c>
      <c r="G156" s="273">
        <f>+'Distribution Pivot Table'!W$346*100</f>
        <v>0</v>
      </c>
      <c r="H156" s="273">
        <f>+'Distribution Pivot Table'!W$348*100</f>
        <v>0</v>
      </c>
      <c r="I156" s="274">
        <f t="shared" si="101"/>
        <v>0</v>
      </c>
      <c r="J156" s="276">
        <f>+'Distribution Pivot Table'!W$350*100</f>
        <v>0</v>
      </c>
      <c r="K156" s="277">
        <f>+'Distribution Pivot Table'!W$352*100</f>
        <v>0</v>
      </c>
      <c r="L156" s="277">
        <f>+'Distribution Pivot Table'!W$354*100</f>
        <v>0</v>
      </c>
      <c r="M156" s="278">
        <f t="shared" si="102"/>
        <v>0</v>
      </c>
      <c r="N156" s="276">
        <f>+'Distribution Pivot Table'!W$356*100</f>
        <v>0</v>
      </c>
      <c r="O156" s="279">
        <f t="shared" si="103"/>
        <v>0</v>
      </c>
      <c r="P156" s="280">
        <f t="shared" si="104"/>
        <v>0</v>
      </c>
      <c r="Q156" s="280">
        <f t="shared" si="105"/>
        <v>0</v>
      </c>
      <c r="R156" s="88">
        <f t="shared" si="89"/>
        <v>0</v>
      </c>
      <c r="S156" s="17">
        <f t="shared" si="90"/>
        <v>0</v>
      </c>
    </row>
    <row r="157" spans="1:19" s="85" customFormat="1">
      <c r="A157" s="232" t="s">
        <v>394</v>
      </c>
      <c r="B157" s="117"/>
      <c r="C157" s="117"/>
      <c r="D157" s="117"/>
      <c r="E157" s="117"/>
      <c r="F157" s="220"/>
      <c r="G157" s="220"/>
      <c r="H157" s="220"/>
      <c r="I157" s="220"/>
      <c r="R157" s="90"/>
    </row>
    <row r="158" spans="1:19">
      <c r="A158" s="232" t="s">
        <v>738</v>
      </c>
      <c r="B158" s="111"/>
      <c r="C158" s="111"/>
      <c r="D158" s="111"/>
      <c r="E158" s="219"/>
      <c r="F158" s="111"/>
      <c r="G158" s="111"/>
      <c r="H158" s="111"/>
      <c r="I158" s="219"/>
      <c r="J158" s="69"/>
      <c r="K158" s="69"/>
      <c r="L158" s="69"/>
      <c r="M158" s="113"/>
      <c r="N158" s="69"/>
      <c r="O158" s="114"/>
      <c r="P158" s="114"/>
      <c r="R158" s="23"/>
    </row>
    <row r="159" spans="1:19" s="85" customFormat="1">
      <c r="A159" s="22"/>
      <c r="B159" s="117"/>
      <c r="C159" s="117"/>
      <c r="D159" s="117"/>
      <c r="E159" s="117"/>
      <c r="F159" s="220"/>
      <c r="G159" s="220"/>
      <c r="H159" s="220"/>
      <c r="I159" s="220"/>
      <c r="R159" s="90"/>
    </row>
    <row r="160" spans="1:19" s="85" customFormat="1">
      <c r="A160" s="72"/>
      <c r="B160" s="92"/>
      <c r="C160" s="92"/>
      <c r="D160" s="92"/>
      <c r="E160" s="92"/>
      <c r="F160" s="220"/>
      <c r="G160" s="220"/>
      <c r="H160" s="220"/>
      <c r="I160" s="220"/>
      <c r="Q160" s="233" t="s">
        <v>1166</v>
      </c>
      <c r="R160" s="90"/>
    </row>
    <row r="161" spans="1:19" s="85" customFormat="1" ht="18">
      <c r="A161" s="230" t="s">
        <v>701</v>
      </c>
      <c r="B161" s="210"/>
      <c r="C161" s="210"/>
      <c r="D161" s="210"/>
      <c r="E161" s="210"/>
      <c r="F161" s="213"/>
      <c r="G161" s="213"/>
      <c r="H161" s="213"/>
      <c r="I161" s="214"/>
      <c r="J161" s="60"/>
      <c r="K161" s="60"/>
      <c r="L161" s="60"/>
      <c r="M161" s="209"/>
      <c r="N161" s="60"/>
      <c r="O161" s="60"/>
      <c r="P161" s="60"/>
      <c r="Q161" s="60"/>
      <c r="R161" s="84"/>
    </row>
    <row r="162" spans="1:19" s="85" customFormat="1" ht="18">
      <c r="A162" s="230"/>
      <c r="B162" s="210"/>
      <c r="C162" s="210"/>
      <c r="D162" s="210"/>
      <c r="E162" s="210"/>
      <c r="F162" s="213"/>
      <c r="G162" s="213"/>
      <c r="H162" s="213"/>
      <c r="I162" s="214"/>
      <c r="J162" s="60"/>
      <c r="K162" s="60"/>
      <c r="L162" s="60"/>
      <c r="M162" s="209"/>
      <c r="N162" s="60"/>
      <c r="O162" s="60"/>
      <c r="P162" s="60"/>
      <c r="Q162" s="60"/>
      <c r="R162" s="84"/>
    </row>
    <row r="163" spans="1:19" s="85" customFormat="1" ht="15.75">
      <c r="A163" s="229" t="s">
        <v>122</v>
      </c>
      <c r="B163" s="210"/>
      <c r="C163" s="210"/>
      <c r="D163" s="210"/>
      <c r="E163" s="210"/>
      <c r="F163" s="213"/>
      <c r="G163" s="213"/>
      <c r="H163" s="213"/>
      <c r="I163" s="214"/>
      <c r="J163" s="60"/>
      <c r="K163" s="60"/>
      <c r="L163" s="60"/>
      <c r="M163" s="209"/>
      <c r="N163" s="60"/>
      <c r="O163" s="60"/>
      <c r="P163" s="60"/>
      <c r="Q163" s="60"/>
      <c r="R163" s="84"/>
    </row>
    <row r="164" spans="1:19" s="85" customFormat="1" ht="15.75">
      <c r="A164" s="229" t="s">
        <v>510</v>
      </c>
      <c r="B164" s="210"/>
      <c r="C164" s="210"/>
      <c r="D164" s="210"/>
      <c r="E164" s="210"/>
      <c r="F164" s="65"/>
      <c r="G164" s="65"/>
      <c r="H164" s="65"/>
      <c r="I164" s="210"/>
      <c r="J164" s="62"/>
      <c r="K164" s="62"/>
      <c r="L164" s="62"/>
      <c r="M164" s="208"/>
      <c r="N164" s="62"/>
      <c r="O164" s="62"/>
      <c r="P164" s="62"/>
      <c r="Q164" s="60"/>
      <c r="R164" s="84"/>
    </row>
    <row r="165" spans="1:19" s="85" customFormat="1" ht="19.5" customHeight="1">
      <c r="A165" s="63"/>
      <c r="B165" s="215"/>
      <c r="C165" s="215"/>
      <c r="D165" s="215"/>
      <c r="E165" s="215"/>
      <c r="F165" s="215"/>
      <c r="G165" s="215"/>
      <c r="H165" s="215"/>
      <c r="I165" s="215"/>
      <c r="J165" s="23"/>
      <c r="K165" s="23"/>
      <c r="L165" s="23"/>
      <c r="M165" s="23"/>
      <c r="N165" s="23"/>
      <c r="O165" s="23"/>
      <c r="P165" s="23"/>
      <c r="Q165" s="23"/>
      <c r="R165" s="86"/>
      <c r="S165" s="23"/>
    </row>
    <row r="166" spans="1:19" s="85" customFormat="1" ht="19.5" customHeight="1">
      <c r="A166" s="64"/>
      <c r="B166" s="234" t="s">
        <v>671</v>
      </c>
      <c r="C166" s="235"/>
      <c r="D166" s="235"/>
      <c r="E166" s="235"/>
      <c r="F166" s="235"/>
      <c r="G166" s="235"/>
      <c r="H166" s="235"/>
      <c r="I166" s="236"/>
      <c r="J166" s="237" t="s">
        <v>390</v>
      </c>
      <c r="K166" s="238"/>
      <c r="L166" s="238"/>
      <c r="M166" s="239"/>
      <c r="N166" s="677" t="s">
        <v>670</v>
      </c>
      <c r="O166" s="680" t="s">
        <v>396</v>
      </c>
      <c r="P166" s="680" t="s">
        <v>397</v>
      </c>
      <c r="Q166" s="680" t="s">
        <v>395</v>
      </c>
      <c r="R166" s="87"/>
      <c r="S166" s="15"/>
    </row>
    <row r="167" spans="1:19" s="85" customFormat="1" ht="52.5" customHeight="1">
      <c r="A167" s="65"/>
      <c r="B167" s="235" t="s">
        <v>735</v>
      </c>
      <c r="C167" s="235"/>
      <c r="D167" s="235"/>
      <c r="E167" s="240"/>
      <c r="F167" s="241" t="s">
        <v>737</v>
      </c>
      <c r="G167" s="235"/>
      <c r="H167" s="235"/>
      <c r="I167" s="236"/>
      <c r="J167" s="242" t="s">
        <v>672</v>
      </c>
      <c r="K167" s="243"/>
      <c r="L167" s="243"/>
      <c r="M167" s="244"/>
      <c r="N167" s="678"/>
      <c r="O167" s="681"/>
      <c r="P167" s="681"/>
      <c r="Q167" s="681"/>
      <c r="R167" s="87" t="s">
        <v>123</v>
      </c>
      <c r="S167" s="15" t="s">
        <v>123</v>
      </c>
    </row>
    <row r="168" spans="1:19" s="85" customFormat="1" ht="26.25" customHeight="1">
      <c r="A168" s="66"/>
      <c r="B168" s="245" t="s">
        <v>391</v>
      </c>
      <c r="C168" s="245" t="s">
        <v>392</v>
      </c>
      <c r="D168" s="245" t="s">
        <v>736</v>
      </c>
      <c r="E168" s="246" t="s">
        <v>124</v>
      </c>
      <c r="F168" s="247" t="s">
        <v>391</v>
      </c>
      <c r="G168" s="245" t="s">
        <v>392</v>
      </c>
      <c r="H168" s="245" t="s">
        <v>736</v>
      </c>
      <c r="I168" s="246" t="s">
        <v>124</v>
      </c>
      <c r="J168" s="248" t="s">
        <v>391</v>
      </c>
      <c r="K168" s="249" t="s">
        <v>392</v>
      </c>
      <c r="L168" s="245" t="s">
        <v>736</v>
      </c>
      <c r="M168" s="248" t="s">
        <v>124</v>
      </c>
      <c r="N168" s="679"/>
      <c r="O168" s="682"/>
      <c r="P168" s="682"/>
      <c r="Q168" s="682"/>
      <c r="R168" s="14"/>
      <c r="S168" s="16"/>
    </row>
    <row r="169" spans="1:19" s="85" customFormat="1" hidden="1">
      <c r="A169" s="22" t="s">
        <v>264</v>
      </c>
      <c r="B169" s="117"/>
      <c r="C169" s="117"/>
      <c r="D169" s="117"/>
      <c r="E169" s="217"/>
      <c r="F169" s="70"/>
      <c r="G169" s="110"/>
      <c r="H169" s="111"/>
      <c r="I169" s="112"/>
      <c r="J169" s="67"/>
      <c r="K169" s="69"/>
      <c r="L169" s="69"/>
      <c r="M169" s="13"/>
      <c r="N169" s="67"/>
      <c r="O169" s="79"/>
      <c r="P169" s="74"/>
      <c r="Q169" s="74"/>
      <c r="R169" s="88">
        <f>SUM(F169:H169,J169:L169)+N169</f>
        <v>0</v>
      </c>
      <c r="S169" s="17">
        <f>+Q169+P169+O169</f>
        <v>0</v>
      </c>
    </row>
    <row r="170" spans="1:19" s="85" customFormat="1" hidden="1">
      <c r="A170" s="22"/>
      <c r="B170" s="117"/>
      <c r="C170" s="117"/>
      <c r="D170" s="117"/>
      <c r="E170" s="217"/>
      <c r="F170" s="70"/>
      <c r="G170" s="110"/>
      <c r="H170" s="111"/>
      <c r="I170" s="218"/>
      <c r="J170" s="67"/>
      <c r="K170" s="69"/>
      <c r="L170" s="69"/>
      <c r="M170" s="67"/>
      <c r="N170" s="67"/>
      <c r="O170" s="80"/>
      <c r="P170" s="75"/>
      <c r="Q170" s="75"/>
      <c r="R170" s="87"/>
      <c r="S170" s="15"/>
    </row>
    <row r="171" spans="1:19" s="85" customFormat="1">
      <c r="A171" s="22" t="s">
        <v>265</v>
      </c>
      <c r="B171" s="261">
        <f>+'Distribution Pivot Table'!X$8*100</f>
        <v>0</v>
      </c>
      <c r="C171" s="262">
        <f>+'Distribution Pivot Table'!X$10*100</f>
        <v>0</v>
      </c>
      <c r="D171" s="261">
        <f>+'Distribution Pivot Table'!X$12*100</f>
        <v>0</v>
      </c>
      <c r="E171" s="263">
        <f t="shared" ref="E171:E189" si="106">SUM(B171:D171)</f>
        <v>0</v>
      </c>
      <c r="F171" s="264">
        <f>+'Distribution Pivot Table'!X$14*100</f>
        <v>0</v>
      </c>
      <c r="G171" s="262">
        <f>+'Distribution Pivot Table'!X$16*100</f>
        <v>0</v>
      </c>
      <c r="H171" s="261">
        <f>+'Distribution Pivot Table'!X$18*100</f>
        <v>0</v>
      </c>
      <c r="I171" s="263">
        <f t="shared" ref="I171:I174" si="107">SUM(F171:H171)</f>
        <v>0</v>
      </c>
      <c r="J171" s="264">
        <f>+'Distribution Pivot Table'!X$20*100</f>
        <v>0</v>
      </c>
      <c r="K171" s="261">
        <f>+'Distribution Pivot Table'!X$22*100</f>
        <v>0</v>
      </c>
      <c r="L171" s="261">
        <f>+'Distribution Pivot Table'!X$24*100</f>
        <v>0</v>
      </c>
      <c r="M171" s="265">
        <f t="shared" ref="M171:M174" si="108">SUM(J171:L171)</f>
        <v>0</v>
      </c>
      <c r="N171" s="264">
        <f>+'Distribution Pivot Table'!X$26*100</f>
        <v>0</v>
      </c>
      <c r="O171" s="266">
        <f t="shared" ref="O171:O174" si="109">+B171+F171+J171</f>
        <v>0</v>
      </c>
      <c r="P171" s="267">
        <f t="shared" ref="P171:P174" si="110">+C171+G171+K171</f>
        <v>0</v>
      </c>
      <c r="Q171" s="267">
        <f t="shared" ref="Q171:Q174" si="111">+D171+H171+L171+N171</f>
        <v>0</v>
      </c>
      <c r="R171" s="88">
        <f t="shared" ref="R171:R189" si="112">SUM(B171:D171,F171:H171,J171:L171)+N171</f>
        <v>0</v>
      </c>
      <c r="S171" s="17">
        <f t="shared" ref="S171:S189" si="113">+Q171+P171+O171</f>
        <v>0</v>
      </c>
    </row>
    <row r="172" spans="1:19" s="85" customFormat="1">
      <c r="A172" s="22" t="s">
        <v>266</v>
      </c>
      <c r="B172" s="261">
        <f>+'Distribution Pivot Table'!X$30*100</f>
        <v>0.79365079365079361</v>
      </c>
      <c r="C172" s="262">
        <f>+'Distribution Pivot Table'!X$32*100</f>
        <v>0.95238095238095244</v>
      </c>
      <c r="D172" s="310">
        <f>+'Distribution Pivot Table'!X$34*100</f>
        <v>0</v>
      </c>
      <c r="E172" s="263">
        <f t="shared" si="106"/>
        <v>1.746031746031746</v>
      </c>
      <c r="F172" s="264">
        <f>+'Distribution Pivot Table'!X$36*100</f>
        <v>68.888888888888886</v>
      </c>
      <c r="G172" s="262">
        <f>+'Distribution Pivot Table'!X$38*100</f>
        <v>2.5396825396825395</v>
      </c>
      <c r="H172" s="261">
        <f>+'Distribution Pivot Table'!X$40*100</f>
        <v>0</v>
      </c>
      <c r="I172" s="263">
        <f t="shared" si="107"/>
        <v>71.428571428571431</v>
      </c>
      <c r="J172" s="268">
        <f>+'Distribution Pivot Table'!X$42*100</f>
        <v>20.952380952380953</v>
      </c>
      <c r="K172" s="269">
        <f>+'Distribution Pivot Table'!X$44*100</f>
        <v>3.8095238095238098</v>
      </c>
      <c r="L172" s="261">
        <f>+'Distribution Pivot Table'!X$46*100</f>
        <v>1.9047619047619049</v>
      </c>
      <c r="M172" s="270">
        <f t="shared" si="108"/>
        <v>26.666666666666668</v>
      </c>
      <c r="N172" s="268">
        <f>+'Distribution Pivot Table'!X$48*100</f>
        <v>0.15873015873015872</v>
      </c>
      <c r="O172" s="271">
        <f t="shared" si="109"/>
        <v>90.634920634920633</v>
      </c>
      <c r="P172" s="272">
        <f t="shared" si="110"/>
        <v>7.3015873015873023</v>
      </c>
      <c r="Q172" s="272">
        <f t="shared" si="111"/>
        <v>2.0634920634920637</v>
      </c>
      <c r="R172" s="88">
        <f t="shared" si="112"/>
        <v>100</v>
      </c>
      <c r="S172" s="17">
        <f t="shared" si="113"/>
        <v>100</v>
      </c>
    </row>
    <row r="173" spans="1:19" s="85" customFormat="1">
      <c r="A173" s="22" t="s">
        <v>267</v>
      </c>
      <c r="B173" s="261">
        <f>+'Distribution Pivot Table'!X$52*100</f>
        <v>0</v>
      </c>
      <c r="C173" s="262">
        <f>+'Distribution Pivot Table'!X$54*100</f>
        <v>0</v>
      </c>
      <c r="D173" s="261">
        <f>+'Distribution Pivot Table'!X$56*100</f>
        <v>0</v>
      </c>
      <c r="E173" s="263">
        <f t="shared" si="106"/>
        <v>0</v>
      </c>
      <c r="F173" s="264">
        <f>+'Distribution Pivot Table'!X$58*100</f>
        <v>0</v>
      </c>
      <c r="G173" s="262">
        <f>+'Distribution Pivot Table'!X$60*100</f>
        <v>0</v>
      </c>
      <c r="H173" s="261">
        <f>+'Distribution Pivot Table'!X$62*100</f>
        <v>0</v>
      </c>
      <c r="I173" s="263">
        <f t="shared" si="107"/>
        <v>0</v>
      </c>
      <c r="J173" s="264">
        <f>+'Distribution Pivot Table'!X$64*100</f>
        <v>0</v>
      </c>
      <c r="K173" s="261">
        <f>+'Distribution Pivot Table'!X$66*100</f>
        <v>0</v>
      </c>
      <c r="L173" s="261">
        <f>+'Distribution Pivot Table'!X$68*100</f>
        <v>0</v>
      </c>
      <c r="M173" s="265">
        <f t="shared" si="108"/>
        <v>0</v>
      </c>
      <c r="N173" s="264">
        <f>+'Distribution Pivot Table'!X$70*100</f>
        <v>0</v>
      </c>
      <c r="O173" s="266">
        <f t="shared" si="109"/>
        <v>0</v>
      </c>
      <c r="P173" s="267">
        <f t="shared" si="110"/>
        <v>0</v>
      </c>
      <c r="Q173" s="267">
        <f t="shared" si="111"/>
        <v>0</v>
      </c>
      <c r="R173" s="88">
        <f t="shared" si="112"/>
        <v>0</v>
      </c>
      <c r="S173" s="17">
        <f t="shared" si="113"/>
        <v>0</v>
      </c>
    </row>
    <row r="174" spans="1:19" s="85" customFormat="1">
      <c r="A174" s="22" t="s">
        <v>268</v>
      </c>
      <c r="B174" s="261">
        <f>+'Distribution Pivot Table'!X$74*100</f>
        <v>0</v>
      </c>
      <c r="C174" s="262">
        <f>+'Distribution Pivot Table'!X$76*100</f>
        <v>0</v>
      </c>
      <c r="D174" s="261">
        <f>+'Distribution Pivot Table'!X$78*100</f>
        <v>0</v>
      </c>
      <c r="E174" s="263">
        <f t="shared" si="106"/>
        <v>0</v>
      </c>
      <c r="F174" s="264">
        <f>+'Distribution Pivot Table'!X$80*100</f>
        <v>0</v>
      </c>
      <c r="G174" s="262">
        <f>+'Distribution Pivot Table'!X$82*100</f>
        <v>0</v>
      </c>
      <c r="H174" s="261">
        <f>+'Distribution Pivot Table'!X$84*100</f>
        <v>0</v>
      </c>
      <c r="I174" s="263">
        <f t="shared" si="107"/>
        <v>0</v>
      </c>
      <c r="J174" s="268">
        <f>+'Distribution Pivot Table'!X$86*100</f>
        <v>0</v>
      </c>
      <c r="K174" s="269">
        <f>+'Distribution Pivot Table'!X$88*100</f>
        <v>0</v>
      </c>
      <c r="L174" s="269">
        <f>+'Distribution Pivot Table'!X$90*100</f>
        <v>0</v>
      </c>
      <c r="M174" s="270">
        <f t="shared" si="108"/>
        <v>0</v>
      </c>
      <c r="N174" s="268">
        <f>+'Distribution Pivot Table'!X$92*100</f>
        <v>0</v>
      </c>
      <c r="O174" s="271">
        <f t="shared" si="109"/>
        <v>0</v>
      </c>
      <c r="P174" s="272">
        <f t="shared" si="110"/>
        <v>0</v>
      </c>
      <c r="Q174" s="272">
        <f t="shared" si="111"/>
        <v>0</v>
      </c>
      <c r="R174" s="88">
        <f t="shared" si="112"/>
        <v>0</v>
      </c>
      <c r="S174" s="17">
        <f t="shared" si="113"/>
        <v>0</v>
      </c>
    </row>
    <row r="175" spans="1:19" s="85" customFormat="1">
      <c r="A175" s="22"/>
      <c r="B175" s="261"/>
      <c r="C175" s="262"/>
      <c r="D175" s="261"/>
      <c r="E175" s="263">
        <f t="shared" si="106"/>
        <v>0</v>
      </c>
      <c r="F175" s="264"/>
      <c r="G175" s="262"/>
      <c r="H175" s="261"/>
      <c r="I175" s="263"/>
      <c r="J175" s="268"/>
      <c r="K175" s="269"/>
      <c r="L175" s="269"/>
      <c r="M175" s="270"/>
      <c r="N175" s="268"/>
      <c r="O175" s="271"/>
      <c r="P175" s="272"/>
      <c r="Q175" s="272"/>
      <c r="R175" s="88"/>
      <c r="S175" s="17"/>
    </row>
    <row r="176" spans="1:19" s="85" customFormat="1">
      <c r="A176" s="22" t="s">
        <v>269</v>
      </c>
      <c r="B176" s="261">
        <f>+'Distribution Pivot Table'!X$96*100</f>
        <v>0.94705122686181664</v>
      </c>
      <c r="C176" s="262">
        <f>+'Distribution Pivot Table'!X$98*100</f>
        <v>0.12914334911752046</v>
      </c>
      <c r="D176" s="261">
        <f>+'Distribution Pivot Table'!X$100*100</f>
        <v>0</v>
      </c>
      <c r="E176" s="263">
        <f t="shared" si="106"/>
        <v>1.0761945759793372</v>
      </c>
      <c r="F176" s="264">
        <f>+'Distribution Pivot Table'!X$102*100</f>
        <v>48.68704261730521</v>
      </c>
      <c r="G176" s="262">
        <f>+'Distribution Pivot Table'!X$104*100</f>
        <v>4.5630650021523884</v>
      </c>
      <c r="H176" s="261">
        <f>+'Distribution Pivot Table'!X$106*100</f>
        <v>0</v>
      </c>
      <c r="I176" s="263">
        <f t="shared" ref="I176:I179" si="114">SUM(F176:H176)</f>
        <v>53.250107619457594</v>
      </c>
      <c r="J176" s="268">
        <f>+'Distribution Pivot Table'!X$108*100</f>
        <v>32.37193284545846</v>
      </c>
      <c r="K176" s="269">
        <f>+'Distribution Pivot Table'!X$110*100</f>
        <v>13.258717176065431</v>
      </c>
      <c r="L176" s="269">
        <f>+'Distribution Pivot Table'!X$112*100</f>
        <v>0</v>
      </c>
      <c r="M176" s="270">
        <f t="shared" ref="M176:M179" si="115">SUM(J176:L176)</f>
        <v>45.630650021523891</v>
      </c>
      <c r="N176" s="268">
        <f>+'Distribution Pivot Table'!X$114*100</f>
        <v>4.3047783039173483E-2</v>
      </c>
      <c r="O176" s="271">
        <f t="shared" ref="O176:O179" si="116">+B176+F176+J176</f>
        <v>82.006026689625486</v>
      </c>
      <c r="P176" s="272">
        <f t="shared" ref="P176:P179" si="117">+C176+G176+K176</f>
        <v>17.95092552733534</v>
      </c>
      <c r="Q176" s="272">
        <f t="shared" ref="Q176:Q179" si="118">+D176+H176+L176+N176</f>
        <v>4.3047783039173483E-2</v>
      </c>
      <c r="R176" s="88">
        <f t="shared" si="112"/>
        <v>100</v>
      </c>
      <c r="S176" s="17">
        <f t="shared" si="113"/>
        <v>100</v>
      </c>
    </row>
    <row r="177" spans="1:19" s="85" customFormat="1">
      <c r="A177" s="22" t="s">
        <v>270</v>
      </c>
      <c r="B177" s="261">
        <f>+'Distribution Pivot Table'!X$118*100</f>
        <v>0</v>
      </c>
      <c r="C177" s="262">
        <f>+'Distribution Pivot Table'!X$120*100</f>
        <v>0</v>
      </c>
      <c r="D177" s="261">
        <f>+'Distribution Pivot Table'!X$122*100</f>
        <v>0</v>
      </c>
      <c r="E177" s="263">
        <f t="shared" si="106"/>
        <v>0</v>
      </c>
      <c r="F177" s="264">
        <f>+'Distribution Pivot Table'!X$124*100</f>
        <v>0</v>
      </c>
      <c r="G177" s="262">
        <f>+'Distribution Pivot Table'!X$126*100</f>
        <v>0</v>
      </c>
      <c r="H177" s="261">
        <f>+'Distribution Pivot Table'!X$128*100</f>
        <v>0</v>
      </c>
      <c r="I177" s="263">
        <f t="shared" si="114"/>
        <v>0</v>
      </c>
      <c r="J177" s="268">
        <f>+'Distribution Pivot Table'!X$130*100</f>
        <v>0</v>
      </c>
      <c r="K177" s="269">
        <f>+'Distribution Pivot Table'!X$132*100</f>
        <v>0</v>
      </c>
      <c r="L177" s="269">
        <f>+'Distribution Pivot Table'!X$134*100</f>
        <v>0</v>
      </c>
      <c r="M177" s="270">
        <f t="shared" si="115"/>
        <v>0</v>
      </c>
      <c r="N177" s="264">
        <f>+'Distribution Pivot Table'!X$136*100</f>
        <v>0</v>
      </c>
      <c r="O177" s="271">
        <f t="shared" si="116"/>
        <v>0</v>
      </c>
      <c r="P177" s="272">
        <f t="shared" si="117"/>
        <v>0</v>
      </c>
      <c r="Q177" s="272">
        <f t="shared" si="118"/>
        <v>0</v>
      </c>
      <c r="R177" s="88">
        <f t="shared" si="112"/>
        <v>0</v>
      </c>
      <c r="S177" s="17">
        <f t="shared" si="113"/>
        <v>0</v>
      </c>
    </row>
    <row r="178" spans="1:19" s="85" customFormat="1">
      <c r="A178" s="117" t="s">
        <v>271</v>
      </c>
      <c r="B178" s="261">
        <f>+'Distribution Pivot Table'!X$140*100</f>
        <v>0</v>
      </c>
      <c r="C178" s="262">
        <f>+'Distribution Pivot Table'!X$142*100</f>
        <v>0</v>
      </c>
      <c r="D178" s="261">
        <f>+'Distribution Pivot Table'!X$144*100</f>
        <v>0</v>
      </c>
      <c r="E178" s="263">
        <f t="shared" si="106"/>
        <v>0</v>
      </c>
      <c r="F178" s="264">
        <f>+'Distribution Pivot Table'!X$146*100</f>
        <v>0</v>
      </c>
      <c r="G178" s="262">
        <f>+'Distribution Pivot Table'!X$148*100</f>
        <v>0</v>
      </c>
      <c r="H178" s="261">
        <f>+'Distribution Pivot Table'!X$150*100</f>
        <v>0</v>
      </c>
      <c r="I178" s="263">
        <f t="shared" si="114"/>
        <v>0</v>
      </c>
      <c r="J178" s="268">
        <f>+'Distribution Pivot Table'!X$152*100</f>
        <v>0</v>
      </c>
      <c r="K178" s="269">
        <f>+'Distribution Pivot Table'!X$154*100</f>
        <v>0</v>
      </c>
      <c r="L178" s="269">
        <f>+'Distribution Pivot Table'!X$156*100</f>
        <v>0</v>
      </c>
      <c r="M178" s="270">
        <f t="shared" si="115"/>
        <v>0</v>
      </c>
      <c r="N178" s="268">
        <f>+'Distribution Pivot Table'!X$158*100</f>
        <v>0</v>
      </c>
      <c r="O178" s="271">
        <f t="shared" si="116"/>
        <v>0</v>
      </c>
      <c r="P178" s="272">
        <f t="shared" si="117"/>
        <v>0</v>
      </c>
      <c r="Q178" s="272">
        <f t="shared" si="118"/>
        <v>0</v>
      </c>
      <c r="R178" s="88">
        <f t="shared" si="112"/>
        <v>0</v>
      </c>
      <c r="S178" s="17">
        <f t="shared" si="113"/>
        <v>0</v>
      </c>
    </row>
    <row r="179" spans="1:19" s="85" customFormat="1">
      <c r="A179" s="22" t="s">
        <v>272</v>
      </c>
      <c r="B179" s="261">
        <f>+'Distribution Pivot Table'!X$162*100</f>
        <v>0</v>
      </c>
      <c r="C179" s="262">
        <f>+'Distribution Pivot Table'!X$164*100</f>
        <v>0</v>
      </c>
      <c r="D179" s="261">
        <f>+'Distribution Pivot Table'!X$166*100</f>
        <v>0</v>
      </c>
      <c r="E179" s="263">
        <f t="shared" si="106"/>
        <v>0</v>
      </c>
      <c r="F179" s="264">
        <f>+'Distribution Pivot Table'!X$168*100</f>
        <v>0</v>
      </c>
      <c r="G179" s="262">
        <f>+'Distribution Pivot Table'!X$170*100</f>
        <v>0</v>
      </c>
      <c r="H179" s="261">
        <f>+'Distribution Pivot Table'!X$172*100</f>
        <v>0</v>
      </c>
      <c r="I179" s="263">
        <f t="shared" si="114"/>
        <v>0</v>
      </c>
      <c r="J179" s="264">
        <f>+'Distribution Pivot Table'!X$174*100</f>
        <v>0</v>
      </c>
      <c r="K179" s="261">
        <f>+'Distribution Pivot Table'!X$176*100</f>
        <v>0</v>
      </c>
      <c r="L179" s="261">
        <f>+'Distribution Pivot Table'!X$178*100</f>
        <v>0</v>
      </c>
      <c r="M179" s="265">
        <f t="shared" si="115"/>
        <v>0</v>
      </c>
      <c r="N179" s="264">
        <f>+'Distribution Pivot Table'!X$180*100</f>
        <v>0</v>
      </c>
      <c r="O179" s="266">
        <f t="shared" si="116"/>
        <v>0</v>
      </c>
      <c r="P179" s="267">
        <f t="shared" si="117"/>
        <v>0</v>
      </c>
      <c r="Q179" s="267">
        <f t="shared" si="118"/>
        <v>0</v>
      </c>
      <c r="R179" s="88">
        <f t="shared" si="112"/>
        <v>0</v>
      </c>
      <c r="S179" s="17">
        <f t="shared" si="113"/>
        <v>0</v>
      </c>
    </row>
    <row r="180" spans="1:19" s="85" customFormat="1">
      <c r="A180" s="22"/>
      <c r="B180" s="261"/>
      <c r="C180" s="262"/>
      <c r="D180" s="261"/>
      <c r="E180" s="263">
        <f t="shared" si="106"/>
        <v>0</v>
      </c>
      <c r="F180" s="264"/>
      <c r="G180" s="262"/>
      <c r="H180" s="261"/>
      <c r="I180" s="263"/>
      <c r="J180" s="264"/>
      <c r="K180" s="261"/>
      <c r="L180" s="261"/>
      <c r="M180" s="265"/>
      <c r="N180" s="264"/>
      <c r="O180" s="266"/>
      <c r="P180" s="267"/>
      <c r="Q180" s="267"/>
      <c r="R180" s="88"/>
      <c r="S180" s="17"/>
    </row>
    <row r="181" spans="1:19" s="85" customFormat="1">
      <c r="A181" s="22" t="s">
        <v>273</v>
      </c>
      <c r="B181" s="261">
        <f>+'Distribution Pivot Table'!X$184*100</f>
        <v>2.7093596059113301</v>
      </c>
      <c r="C181" s="262">
        <f>+'Distribution Pivot Table'!X$186*100</f>
        <v>2.2167487684729066</v>
      </c>
      <c r="D181" s="261">
        <f>+'Distribution Pivot Table'!X$188*100</f>
        <v>0</v>
      </c>
      <c r="E181" s="263">
        <f t="shared" si="106"/>
        <v>4.9261083743842367</v>
      </c>
      <c r="F181" s="264">
        <f>+'Distribution Pivot Table'!X$190*100</f>
        <v>23.645320197044335</v>
      </c>
      <c r="G181" s="262">
        <f>+'Distribution Pivot Table'!X$192*100</f>
        <v>3.6945812807881775</v>
      </c>
      <c r="H181" s="261">
        <f>+'Distribution Pivot Table'!X$194*100</f>
        <v>0</v>
      </c>
      <c r="I181" s="263">
        <f t="shared" ref="I181:I184" si="119">SUM(F181:H181)</f>
        <v>27.339901477832512</v>
      </c>
      <c r="J181" s="268">
        <f>+'Distribution Pivot Table'!X$196*100</f>
        <v>26.847290640394089</v>
      </c>
      <c r="K181" s="269">
        <f>+'Distribution Pivot Table'!X$198*100</f>
        <v>36.453201970443352</v>
      </c>
      <c r="L181" s="312">
        <f>+'Distribution Pivot Table'!X$200*100</f>
        <v>0</v>
      </c>
      <c r="M181" s="270">
        <f t="shared" ref="M181:M184" si="120">SUM(J181:L181)</f>
        <v>63.300492610837438</v>
      </c>
      <c r="N181" s="268">
        <f>+'Distribution Pivot Table'!X$202*100</f>
        <v>4.4334975369458132</v>
      </c>
      <c r="O181" s="271">
        <f t="shared" ref="O181:O184" si="121">+B181+F181+J181</f>
        <v>53.201970443349751</v>
      </c>
      <c r="P181" s="272">
        <f t="shared" ref="P181:P184" si="122">+C181+G181+K181</f>
        <v>42.364532019704434</v>
      </c>
      <c r="Q181" s="272">
        <f t="shared" ref="Q181:Q184" si="123">+D181+H181+L181+N181</f>
        <v>4.4334975369458132</v>
      </c>
      <c r="R181" s="88">
        <f t="shared" si="112"/>
        <v>99.999999999999986</v>
      </c>
      <c r="S181" s="17">
        <f t="shared" si="113"/>
        <v>100</v>
      </c>
    </row>
    <row r="182" spans="1:19" s="85" customFormat="1">
      <c r="A182" s="22" t="s">
        <v>274</v>
      </c>
      <c r="B182" s="261">
        <f>+'Distribution Pivot Table'!X$206*100</f>
        <v>0.22896393817973668</v>
      </c>
      <c r="C182" s="310">
        <f>+'Distribution Pivot Table'!X$208*100</f>
        <v>5.7240984544934169E-2</v>
      </c>
      <c r="D182" s="310">
        <f>+'Distribution Pivot Table'!X$210*108</f>
        <v>0</v>
      </c>
      <c r="E182" s="263">
        <f t="shared" si="106"/>
        <v>0.28620492272467085</v>
      </c>
      <c r="F182" s="264">
        <f>+'Distribution Pivot Table'!X$212*100</f>
        <v>43.50314825414997</v>
      </c>
      <c r="G182" s="262">
        <f>+'Distribution Pivot Table'!X$214*100</f>
        <v>1.030337721808815</v>
      </c>
      <c r="H182" s="261">
        <f>+'Distribution Pivot Table'!X$216*100</f>
        <v>0.45792787635947335</v>
      </c>
      <c r="I182" s="263">
        <f t="shared" si="119"/>
        <v>44.991413852318253</v>
      </c>
      <c r="J182" s="268">
        <f>+'Distribution Pivot Table'!X$218*100</f>
        <v>36.691471093302802</v>
      </c>
      <c r="K182" s="269">
        <f>+'Distribution Pivot Table'!X$220*100</f>
        <v>12.821980538065256</v>
      </c>
      <c r="L182" s="269">
        <f>+'Distribution Pivot Table'!X$222*100</f>
        <v>2.2323983972524326</v>
      </c>
      <c r="M182" s="270">
        <f t="shared" si="120"/>
        <v>51.745850028620488</v>
      </c>
      <c r="N182" s="268">
        <f>+'Distribution Pivot Table'!X$224*100</f>
        <v>2.9765311963365768</v>
      </c>
      <c r="O182" s="271">
        <f t="shared" si="121"/>
        <v>80.423583285632503</v>
      </c>
      <c r="P182" s="272">
        <f t="shared" si="122"/>
        <v>13.909559244419006</v>
      </c>
      <c r="Q182" s="272">
        <f t="shared" si="123"/>
        <v>5.6668574699484822</v>
      </c>
      <c r="R182" s="88">
        <f t="shared" si="112"/>
        <v>100</v>
      </c>
      <c r="S182" s="17">
        <f t="shared" si="113"/>
        <v>100</v>
      </c>
    </row>
    <row r="183" spans="1:19" s="85" customFormat="1">
      <c r="A183" s="22" t="s">
        <v>275</v>
      </c>
      <c r="B183" s="261">
        <f>+'Distribution Pivot Table'!X$228*100</f>
        <v>0</v>
      </c>
      <c r="C183" s="262">
        <f>+'Distribution Pivot Table'!X$230*100</f>
        <v>0</v>
      </c>
      <c r="D183" s="261">
        <f>+'Distribution Pivot Table'!X$232*100</f>
        <v>0</v>
      </c>
      <c r="E183" s="263">
        <f t="shared" si="106"/>
        <v>0</v>
      </c>
      <c r="F183" s="264">
        <f>+'Distribution Pivot Table'!X$234*100</f>
        <v>0</v>
      </c>
      <c r="G183" s="262">
        <f>+'Distribution Pivot Table'!X$236*100</f>
        <v>0</v>
      </c>
      <c r="H183" s="261">
        <f>+'Distribution Pivot Table'!X$238*100</f>
        <v>0</v>
      </c>
      <c r="I183" s="263">
        <f t="shared" si="119"/>
        <v>0</v>
      </c>
      <c r="J183" s="268">
        <f>+'Distribution Pivot Table'!X$240*100</f>
        <v>0</v>
      </c>
      <c r="K183" s="269">
        <f>+'Distribution Pivot Table'!X$242*100</f>
        <v>0</v>
      </c>
      <c r="L183" s="269">
        <f>+'Distribution Pivot Table'!X$244*100</f>
        <v>0</v>
      </c>
      <c r="M183" s="270">
        <f t="shared" si="120"/>
        <v>0</v>
      </c>
      <c r="N183" s="268">
        <f>+'Distribution Pivot Table'!X$246*100</f>
        <v>0</v>
      </c>
      <c r="O183" s="271">
        <f t="shared" si="121"/>
        <v>0</v>
      </c>
      <c r="P183" s="272">
        <f t="shared" si="122"/>
        <v>0</v>
      </c>
      <c r="Q183" s="272">
        <f t="shared" si="123"/>
        <v>0</v>
      </c>
      <c r="R183" s="88">
        <f t="shared" si="112"/>
        <v>0</v>
      </c>
      <c r="S183" s="17">
        <f t="shared" si="113"/>
        <v>0</v>
      </c>
    </row>
    <row r="184" spans="1:19" s="85" customFormat="1">
      <c r="A184" s="22" t="s">
        <v>276</v>
      </c>
      <c r="B184" s="261">
        <f>+'Distribution Pivot Table'!X$250*100</f>
        <v>0</v>
      </c>
      <c r="C184" s="262">
        <f>+'Distribution Pivot Table'!X$252*100</f>
        <v>0</v>
      </c>
      <c r="D184" s="261">
        <f>+'Distribution Pivot Table'!X$254*100</f>
        <v>0</v>
      </c>
      <c r="E184" s="263">
        <f t="shared" si="106"/>
        <v>0</v>
      </c>
      <c r="F184" s="264">
        <f>+'Distribution Pivot Table'!X$256*100</f>
        <v>0</v>
      </c>
      <c r="G184" s="262">
        <f>+'Distribution Pivot Table'!X$258*100</f>
        <v>0</v>
      </c>
      <c r="H184" s="261">
        <f>+'Distribution Pivot Table'!X$260*100</f>
        <v>0</v>
      </c>
      <c r="I184" s="263">
        <f t="shared" si="119"/>
        <v>0</v>
      </c>
      <c r="J184" s="268">
        <f>+'Distribution Pivot Table'!X$262*100</f>
        <v>0</v>
      </c>
      <c r="K184" s="269">
        <f>+'Distribution Pivot Table'!X$264*100</f>
        <v>0</v>
      </c>
      <c r="L184" s="269">
        <f>+'Distribution Pivot Table'!X$266*100</f>
        <v>0</v>
      </c>
      <c r="M184" s="270">
        <f t="shared" si="120"/>
        <v>0</v>
      </c>
      <c r="N184" s="268">
        <f>+'Distribution Pivot Table'!X$268*100</f>
        <v>0</v>
      </c>
      <c r="O184" s="271">
        <f t="shared" si="121"/>
        <v>0</v>
      </c>
      <c r="P184" s="272">
        <f t="shared" si="122"/>
        <v>0</v>
      </c>
      <c r="Q184" s="272">
        <f t="shared" si="123"/>
        <v>0</v>
      </c>
      <c r="R184" s="88">
        <f t="shared" si="112"/>
        <v>0</v>
      </c>
      <c r="S184" s="17">
        <f t="shared" si="113"/>
        <v>0</v>
      </c>
    </row>
    <row r="185" spans="1:19" s="85" customFormat="1">
      <c r="A185" s="22"/>
      <c r="B185" s="261"/>
      <c r="C185" s="262"/>
      <c r="D185" s="261"/>
      <c r="E185" s="263">
        <f t="shared" si="106"/>
        <v>0</v>
      </c>
      <c r="F185" s="264"/>
      <c r="G185" s="262"/>
      <c r="H185" s="261"/>
      <c r="I185" s="263"/>
      <c r="J185" s="268"/>
      <c r="K185" s="269"/>
      <c r="L185" s="269"/>
      <c r="M185" s="270"/>
      <c r="N185" s="268"/>
      <c r="O185" s="271"/>
      <c r="P185" s="272"/>
      <c r="Q185" s="272"/>
      <c r="R185" s="88"/>
      <c r="S185" s="17"/>
    </row>
    <row r="186" spans="1:19" s="85" customFormat="1">
      <c r="A186" s="22" t="s">
        <v>277</v>
      </c>
      <c r="B186" s="261">
        <f>+'Distribution Pivot Table'!X$272*100</f>
        <v>14.831460674157304</v>
      </c>
      <c r="C186" s="262">
        <f>+'Distribution Pivot Table'!X$274*100</f>
        <v>2.696629213483146</v>
      </c>
      <c r="D186" s="261">
        <f>+'Distribution Pivot Table'!X$276*100</f>
        <v>0</v>
      </c>
      <c r="E186" s="263">
        <f t="shared" si="106"/>
        <v>17.528089887640451</v>
      </c>
      <c r="F186" s="264">
        <f>+'Distribution Pivot Table'!X$278*100</f>
        <v>56.067415730337075</v>
      </c>
      <c r="G186" s="262">
        <f>+'Distribution Pivot Table'!X$280*100</f>
        <v>0.7865168539325843</v>
      </c>
      <c r="H186" s="261">
        <f>+'Distribution Pivot Table'!X$282*100</f>
        <v>0</v>
      </c>
      <c r="I186" s="263">
        <f t="shared" ref="I186:I189" si="124">SUM(F186:H186)</f>
        <v>56.853932584269657</v>
      </c>
      <c r="J186" s="268">
        <f>+'Distribution Pivot Table'!X$284*100</f>
        <v>16.40449438202247</v>
      </c>
      <c r="K186" s="269">
        <f>+'Distribution Pivot Table'!X$286*100</f>
        <v>9.213483146067416</v>
      </c>
      <c r="L186" s="269">
        <f>+'Distribution Pivot Table'!X$288*100</f>
        <v>0</v>
      </c>
      <c r="M186" s="270">
        <f t="shared" ref="M186:M189" si="125">SUM(J186:L186)</f>
        <v>25.617977528089888</v>
      </c>
      <c r="N186" s="268">
        <f>+'Distribution Pivot Table'!X$290*100</f>
        <v>0</v>
      </c>
      <c r="O186" s="271">
        <f t="shared" ref="O186:O189" si="126">+B186+F186+J186</f>
        <v>87.303370786516837</v>
      </c>
      <c r="P186" s="272">
        <f t="shared" ref="P186:P189" si="127">+C186+G186+K186</f>
        <v>12.696629213483146</v>
      </c>
      <c r="Q186" s="272">
        <f t="shared" ref="Q186:Q189" si="128">+D186+H186+L186+N186</f>
        <v>0</v>
      </c>
      <c r="R186" s="88">
        <f t="shared" si="112"/>
        <v>99.999999999999986</v>
      </c>
      <c r="S186" s="17">
        <f t="shared" si="113"/>
        <v>99.999999999999986</v>
      </c>
    </row>
    <row r="187" spans="1:19" s="85" customFormat="1">
      <c r="A187" s="22" t="s">
        <v>278</v>
      </c>
      <c r="B187" s="261">
        <f>+'Distribution Pivot Table'!X$294*100</f>
        <v>0.25586353944562901</v>
      </c>
      <c r="C187" s="262">
        <f>+'Distribution Pivot Table'!X$296*100</f>
        <v>0</v>
      </c>
      <c r="D187" s="261">
        <f>+'Distribution Pivot Table'!X$298*100</f>
        <v>0</v>
      </c>
      <c r="E187" s="263">
        <f t="shared" si="106"/>
        <v>0.25586353944562901</v>
      </c>
      <c r="F187" s="264">
        <f>+'Distribution Pivot Table'!X$300*100</f>
        <v>9.4669509594882726</v>
      </c>
      <c r="G187" s="262">
        <f>+'Distribution Pivot Table'!X$302*100</f>
        <v>1.9189765458422177</v>
      </c>
      <c r="H187" s="261">
        <f>+'Distribution Pivot Table'!X$304*100</f>
        <v>0</v>
      </c>
      <c r="I187" s="263">
        <f t="shared" si="124"/>
        <v>11.385927505330491</v>
      </c>
      <c r="J187" s="268">
        <f>+'Distribution Pivot Table'!X$306*100</f>
        <v>38.848614072494669</v>
      </c>
      <c r="K187" s="269">
        <f>+'Distribution Pivot Table'!X$308*100</f>
        <v>42.68656716417911</v>
      </c>
      <c r="L187" s="269">
        <f>+'Distribution Pivot Table'!X$310*100</f>
        <v>0</v>
      </c>
      <c r="M187" s="270">
        <f t="shared" si="125"/>
        <v>81.535181236673779</v>
      </c>
      <c r="N187" s="268">
        <f>+'Distribution Pivot Table'!X$312*100</f>
        <v>6.8230277185501063</v>
      </c>
      <c r="O187" s="271">
        <f t="shared" si="126"/>
        <v>48.571428571428569</v>
      </c>
      <c r="P187" s="272">
        <f t="shared" si="127"/>
        <v>44.60554371002133</v>
      </c>
      <c r="Q187" s="272">
        <f t="shared" si="128"/>
        <v>6.8230277185501063</v>
      </c>
      <c r="R187" s="88">
        <f t="shared" si="112"/>
        <v>100.00000000000001</v>
      </c>
      <c r="S187" s="17">
        <f t="shared" si="113"/>
        <v>100</v>
      </c>
    </row>
    <row r="188" spans="1:19" s="85" customFormat="1">
      <c r="A188" s="22" t="s">
        <v>279</v>
      </c>
      <c r="B188" s="261">
        <f>+'Distribution Pivot Table'!X$316*100</f>
        <v>0.47796070100902821</v>
      </c>
      <c r="C188" s="310">
        <f>+'Distribution Pivot Table'!X$318*100</f>
        <v>0.10621348911311736</v>
      </c>
      <c r="D188" s="261">
        <f>+'Distribution Pivot Table'!X$320*100</f>
        <v>0</v>
      </c>
      <c r="E188" s="263">
        <f t="shared" si="106"/>
        <v>0.58417419012214555</v>
      </c>
      <c r="F188" s="264">
        <f>+'Distribution Pivot Table'!X$322*100</f>
        <v>74.030801911842801</v>
      </c>
      <c r="G188" s="262">
        <f>+'Distribution Pivot Table'!X$324*100</f>
        <v>2.9739776951672861</v>
      </c>
      <c r="H188" s="261">
        <f>+'Distribution Pivot Table'!X$326*100</f>
        <v>0</v>
      </c>
      <c r="I188" s="263">
        <f t="shared" si="124"/>
        <v>77.004779607010093</v>
      </c>
      <c r="J188" s="268">
        <f>+'Distribution Pivot Table'!X$328*100</f>
        <v>14.710568242166755</v>
      </c>
      <c r="K188" s="269">
        <f>+'Distribution Pivot Table'!X$330*100</f>
        <v>6.0541688794476896</v>
      </c>
      <c r="L188" s="269">
        <f>+'Distribution Pivot Table'!X$332*100</f>
        <v>0</v>
      </c>
      <c r="M188" s="270">
        <f t="shared" si="125"/>
        <v>20.764737121614445</v>
      </c>
      <c r="N188" s="268">
        <f>+'Distribution Pivot Table'!X$334*100</f>
        <v>1.6463090812533192</v>
      </c>
      <c r="O188" s="271">
        <f t="shared" si="126"/>
        <v>89.219330855018583</v>
      </c>
      <c r="P188" s="272">
        <f t="shared" si="127"/>
        <v>9.1343600637280922</v>
      </c>
      <c r="Q188" s="272">
        <f t="shared" si="128"/>
        <v>1.6463090812533192</v>
      </c>
      <c r="R188" s="88">
        <f t="shared" si="112"/>
        <v>100</v>
      </c>
      <c r="S188" s="17">
        <f t="shared" si="113"/>
        <v>100</v>
      </c>
    </row>
    <row r="189" spans="1:19" s="85" customFormat="1">
      <c r="A189" s="71" t="s">
        <v>280</v>
      </c>
      <c r="B189" s="273">
        <f>+'Distribution Pivot Table'!X$338*100</f>
        <v>15.20882584712372</v>
      </c>
      <c r="C189" s="311">
        <f>+'Distribution Pivot Table'!X$340*100</f>
        <v>7.8802206461780933E-2</v>
      </c>
      <c r="D189" s="273">
        <f>+'Distribution Pivot Table'!X$342*100</f>
        <v>0</v>
      </c>
      <c r="E189" s="274">
        <f t="shared" si="106"/>
        <v>15.2876280535855</v>
      </c>
      <c r="F189" s="275">
        <f>+'Distribution Pivot Table'!X$344*100</f>
        <v>36.87943262411347</v>
      </c>
      <c r="G189" s="273">
        <f>+'Distribution Pivot Table'!X$346*100</f>
        <v>1.6548463356973995</v>
      </c>
      <c r="H189" s="273">
        <f>+'Distribution Pivot Table'!X$348*100</f>
        <v>0</v>
      </c>
      <c r="I189" s="274">
        <f t="shared" si="124"/>
        <v>38.534278959810869</v>
      </c>
      <c r="J189" s="276">
        <f>+'Distribution Pivot Table'!X$350*100</f>
        <v>35.382190701339638</v>
      </c>
      <c r="K189" s="277">
        <f>+'Distribution Pivot Table'!X$352*100</f>
        <v>4.8857368006304176</v>
      </c>
      <c r="L189" s="277">
        <f>+'Distribution Pivot Table'!X$354*100</f>
        <v>0</v>
      </c>
      <c r="M189" s="278">
        <f t="shared" si="125"/>
        <v>40.267927501970057</v>
      </c>
      <c r="N189" s="276">
        <f>+'Distribution Pivot Table'!X$356*100</f>
        <v>5.9101654846335698</v>
      </c>
      <c r="O189" s="279">
        <f t="shared" si="126"/>
        <v>87.470449172576821</v>
      </c>
      <c r="P189" s="280">
        <f t="shared" si="127"/>
        <v>6.6193853427895979</v>
      </c>
      <c r="Q189" s="280">
        <f t="shared" si="128"/>
        <v>5.9101654846335698</v>
      </c>
      <c r="R189" s="88">
        <f t="shared" si="112"/>
        <v>99.999999999999986</v>
      </c>
      <c r="S189" s="17">
        <f t="shared" si="113"/>
        <v>99.999999999999986</v>
      </c>
    </row>
    <row r="190" spans="1:19" s="85" customFormat="1">
      <c r="A190" s="232" t="s">
        <v>394</v>
      </c>
      <c r="B190" s="117"/>
      <c r="C190" s="117"/>
      <c r="D190" s="117"/>
      <c r="E190" s="117"/>
      <c r="F190" s="220"/>
      <c r="G190" s="220"/>
      <c r="H190" s="220"/>
      <c r="I190" s="220"/>
      <c r="R190" s="90"/>
    </row>
    <row r="191" spans="1:19">
      <c r="A191" s="232" t="s">
        <v>738</v>
      </c>
      <c r="B191" s="111"/>
      <c r="C191" s="111"/>
      <c r="D191" s="111"/>
      <c r="E191" s="219"/>
      <c r="F191" s="111"/>
      <c r="G191" s="111"/>
      <c r="H191" s="111"/>
      <c r="I191" s="219"/>
      <c r="J191" s="69"/>
      <c r="K191" s="69"/>
      <c r="L191" s="69"/>
      <c r="M191" s="113"/>
      <c r="N191" s="69"/>
      <c r="O191" s="114"/>
      <c r="P191" s="114"/>
      <c r="R191" s="23"/>
    </row>
    <row r="192" spans="1:19" s="85" customFormat="1">
      <c r="A192" s="22"/>
      <c r="B192" s="117"/>
      <c r="C192" s="117"/>
      <c r="D192" s="117"/>
      <c r="E192" s="117"/>
      <c r="F192" s="220"/>
      <c r="G192" s="220"/>
      <c r="H192" s="220"/>
      <c r="I192" s="220"/>
      <c r="R192" s="90"/>
    </row>
    <row r="193" spans="1:19" s="85" customFormat="1">
      <c r="A193" s="72"/>
      <c r="B193" s="92"/>
      <c r="C193" s="92"/>
      <c r="D193" s="92"/>
      <c r="E193" s="92"/>
      <c r="F193" s="220"/>
      <c r="G193" s="220"/>
      <c r="H193" s="220"/>
      <c r="I193" s="220"/>
      <c r="Q193" s="233" t="s">
        <v>1166</v>
      </c>
      <c r="R193" s="90"/>
    </row>
    <row r="194" spans="1:19" s="85" customFormat="1" ht="18">
      <c r="A194" s="230" t="s">
        <v>702</v>
      </c>
      <c r="B194" s="210"/>
      <c r="C194" s="210"/>
      <c r="D194" s="210"/>
      <c r="E194" s="210"/>
      <c r="F194" s="213"/>
      <c r="G194" s="213"/>
      <c r="H194" s="213"/>
      <c r="I194" s="214"/>
      <c r="J194" s="60"/>
      <c r="K194" s="60"/>
      <c r="L194" s="60"/>
      <c r="M194" s="209"/>
      <c r="N194" s="60"/>
      <c r="O194" s="60"/>
      <c r="P194" s="60"/>
      <c r="Q194" s="60"/>
      <c r="R194" s="84"/>
    </row>
    <row r="195" spans="1:19" s="85" customFormat="1" ht="18">
      <c r="A195" s="230"/>
      <c r="B195" s="210"/>
      <c r="C195" s="210"/>
      <c r="D195" s="210"/>
      <c r="E195" s="210"/>
      <c r="F195" s="213"/>
      <c r="G195" s="213"/>
      <c r="H195" s="213"/>
      <c r="I195" s="214"/>
      <c r="J195" s="60"/>
      <c r="K195" s="60"/>
      <c r="L195" s="60"/>
      <c r="M195" s="209"/>
      <c r="N195" s="60"/>
      <c r="O195" s="60"/>
      <c r="P195" s="60"/>
      <c r="Q195" s="60"/>
      <c r="R195" s="84"/>
    </row>
    <row r="196" spans="1:19" s="85" customFormat="1" ht="15.75">
      <c r="A196" s="229" t="s">
        <v>122</v>
      </c>
      <c r="B196" s="210"/>
      <c r="C196" s="210"/>
      <c r="D196" s="210"/>
      <c r="E196" s="210"/>
      <c r="F196" s="213"/>
      <c r="G196" s="213"/>
      <c r="H196" s="213"/>
      <c r="I196" s="214"/>
      <c r="J196" s="60"/>
      <c r="K196" s="60"/>
      <c r="L196" s="60"/>
      <c r="M196" s="209"/>
      <c r="N196" s="60"/>
      <c r="O196" s="60"/>
      <c r="P196" s="60"/>
      <c r="Q196" s="60"/>
      <c r="R196" s="84"/>
    </row>
    <row r="197" spans="1:19" s="85" customFormat="1" ht="15.75">
      <c r="A197" s="229" t="s">
        <v>511</v>
      </c>
      <c r="B197" s="210"/>
      <c r="C197" s="210"/>
      <c r="D197" s="210"/>
      <c r="E197" s="210"/>
      <c r="F197" s="65"/>
      <c r="G197" s="65"/>
      <c r="H197" s="65"/>
      <c r="I197" s="210"/>
      <c r="J197" s="62"/>
      <c r="K197" s="62"/>
      <c r="L197" s="62"/>
      <c r="M197" s="208"/>
      <c r="N197" s="62"/>
      <c r="O197" s="62"/>
      <c r="P197" s="62"/>
      <c r="Q197" s="60"/>
      <c r="R197" s="84"/>
    </row>
    <row r="198" spans="1:19" s="85" customFormat="1" ht="18.75" customHeight="1">
      <c r="A198" s="63"/>
      <c r="B198" s="215"/>
      <c r="C198" s="215"/>
      <c r="D198" s="215"/>
      <c r="E198" s="215"/>
      <c r="F198" s="215"/>
      <c r="G198" s="215"/>
      <c r="H198" s="215"/>
      <c r="I198" s="215"/>
      <c r="J198" s="23"/>
      <c r="K198" s="23"/>
      <c r="L198" s="23"/>
      <c r="M198" s="23"/>
      <c r="N198" s="23"/>
      <c r="O198" s="23"/>
      <c r="P198" s="23"/>
      <c r="Q198" s="23"/>
      <c r="R198" s="86"/>
      <c r="S198" s="23"/>
    </row>
    <row r="199" spans="1:19" s="85" customFormat="1" ht="18.75" customHeight="1">
      <c r="A199" s="64"/>
      <c r="B199" s="234" t="s">
        <v>671</v>
      </c>
      <c r="C199" s="235"/>
      <c r="D199" s="235"/>
      <c r="E199" s="235"/>
      <c r="F199" s="235"/>
      <c r="G199" s="235"/>
      <c r="H199" s="235"/>
      <c r="I199" s="236"/>
      <c r="J199" s="237" t="s">
        <v>390</v>
      </c>
      <c r="K199" s="238"/>
      <c r="L199" s="238"/>
      <c r="M199" s="239"/>
      <c r="N199" s="677" t="s">
        <v>670</v>
      </c>
      <c r="O199" s="680" t="s">
        <v>396</v>
      </c>
      <c r="P199" s="680" t="s">
        <v>397</v>
      </c>
      <c r="Q199" s="680" t="s">
        <v>395</v>
      </c>
      <c r="R199" s="87"/>
      <c r="S199" s="15"/>
    </row>
    <row r="200" spans="1:19" s="85" customFormat="1" ht="52.5" customHeight="1">
      <c r="A200" s="65"/>
      <c r="B200" s="235" t="s">
        <v>735</v>
      </c>
      <c r="C200" s="235"/>
      <c r="D200" s="235"/>
      <c r="E200" s="240"/>
      <c r="F200" s="241" t="s">
        <v>737</v>
      </c>
      <c r="G200" s="235"/>
      <c r="H200" s="235"/>
      <c r="I200" s="236"/>
      <c r="J200" s="242" t="s">
        <v>672</v>
      </c>
      <c r="K200" s="243"/>
      <c r="L200" s="243"/>
      <c r="M200" s="244"/>
      <c r="N200" s="678"/>
      <c r="O200" s="681"/>
      <c r="P200" s="681"/>
      <c r="Q200" s="681"/>
      <c r="R200" s="87" t="s">
        <v>123</v>
      </c>
      <c r="S200" s="15" t="s">
        <v>123</v>
      </c>
    </row>
    <row r="201" spans="1:19" s="85" customFormat="1" ht="30" customHeight="1">
      <c r="A201" s="66"/>
      <c r="B201" s="245" t="s">
        <v>391</v>
      </c>
      <c r="C201" s="245" t="s">
        <v>392</v>
      </c>
      <c r="D201" s="245" t="s">
        <v>736</v>
      </c>
      <c r="E201" s="246" t="s">
        <v>124</v>
      </c>
      <c r="F201" s="247" t="s">
        <v>391</v>
      </c>
      <c r="G201" s="245" t="s">
        <v>392</v>
      </c>
      <c r="H201" s="245" t="s">
        <v>736</v>
      </c>
      <c r="I201" s="246" t="s">
        <v>124</v>
      </c>
      <c r="J201" s="248" t="s">
        <v>391</v>
      </c>
      <c r="K201" s="249" t="s">
        <v>392</v>
      </c>
      <c r="L201" s="245" t="s">
        <v>736</v>
      </c>
      <c r="M201" s="248" t="s">
        <v>124</v>
      </c>
      <c r="N201" s="679"/>
      <c r="O201" s="682"/>
      <c r="P201" s="682"/>
      <c r="Q201" s="682"/>
      <c r="R201" s="14"/>
      <c r="S201" s="16"/>
    </row>
    <row r="202" spans="1:19" s="85" customFormat="1" hidden="1">
      <c r="A202" s="22" t="s">
        <v>264</v>
      </c>
      <c r="B202" s="117"/>
      <c r="C202" s="117"/>
      <c r="D202" s="117"/>
      <c r="E202" s="217"/>
      <c r="F202" s="70"/>
      <c r="G202" s="110"/>
      <c r="H202" s="111"/>
      <c r="I202" s="112"/>
      <c r="J202" s="67"/>
      <c r="K202" s="69"/>
      <c r="L202" s="69"/>
      <c r="M202" s="13"/>
      <c r="N202" s="67"/>
      <c r="O202" s="79"/>
      <c r="P202" s="74"/>
      <c r="Q202" s="74"/>
      <c r="R202" s="88">
        <f>SUM(F202:H202,J202:L202)+N202</f>
        <v>0</v>
      </c>
      <c r="S202" s="17">
        <f>+Q202+P202+O202</f>
        <v>0</v>
      </c>
    </row>
    <row r="203" spans="1:19" s="85" customFormat="1" hidden="1">
      <c r="A203" s="22"/>
      <c r="B203" s="117"/>
      <c r="C203" s="117"/>
      <c r="D203" s="117"/>
      <c r="E203" s="217"/>
      <c r="F203" s="70"/>
      <c r="G203" s="110"/>
      <c r="H203" s="111"/>
      <c r="I203" s="218"/>
      <c r="J203" s="67"/>
      <c r="K203" s="69"/>
      <c r="L203" s="69"/>
      <c r="M203" s="67"/>
      <c r="N203" s="67"/>
      <c r="O203" s="80"/>
      <c r="P203" s="75"/>
      <c r="Q203" s="75"/>
      <c r="R203" s="87"/>
      <c r="S203" s="15"/>
    </row>
    <row r="204" spans="1:19" s="85" customFormat="1">
      <c r="A204" s="22" t="s">
        <v>265</v>
      </c>
      <c r="B204" s="261">
        <f>+'Distribution Pivot Table'!Y$8*100</f>
        <v>0</v>
      </c>
      <c r="C204" s="262">
        <f>+'Distribution Pivot Table'!Y$10*100</f>
        <v>0</v>
      </c>
      <c r="D204" s="261">
        <f>+'Distribution Pivot Table'!Y$12*100</f>
        <v>0</v>
      </c>
      <c r="E204" s="263">
        <f t="shared" ref="E204:E222" si="129">SUM(B204:D204)</f>
        <v>0</v>
      </c>
      <c r="F204" s="264">
        <f>+'Distribution Pivot Table'!Y$14*100</f>
        <v>0</v>
      </c>
      <c r="G204" s="262">
        <f>+'Distribution Pivot Table'!Y$16*100</f>
        <v>0</v>
      </c>
      <c r="H204" s="261">
        <f>+'Distribution Pivot Table'!Y$18*100</f>
        <v>0</v>
      </c>
      <c r="I204" s="263">
        <f t="shared" ref="I204:I207" si="130">SUM(F204:H204)</f>
        <v>0</v>
      </c>
      <c r="J204" s="264">
        <f>+'Distribution Pivot Table'!Y$20*100</f>
        <v>0</v>
      </c>
      <c r="K204" s="261">
        <f>+'Distribution Pivot Table'!Y$22*100</f>
        <v>0</v>
      </c>
      <c r="L204" s="261">
        <f>+'Distribution Pivot Table'!Y$24*100</f>
        <v>0</v>
      </c>
      <c r="M204" s="265">
        <f t="shared" ref="M204:M207" si="131">SUM(J204:L204)</f>
        <v>0</v>
      </c>
      <c r="N204" s="264">
        <f>+'Distribution Pivot Table'!Y$26*100</f>
        <v>0</v>
      </c>
      <c r="O204" s="266">
        <f t="shared" ref="O204:O207" si="132">+B204+F204+J204</f>
        <v>0</v>
      </c>
      <c r="P204" s="267">
        <f t="shared" ref="P204:P207" si="133">+C204+G204+K204</f>
        <v>0</v>
      </c>
      <c r="Q204" s="267">
        <f t="shared" ref="Q204:Q207" si="134">+D204+H204+L204+N204</f>
        <v>0</v>
      </c>
      <c r="R204" s="88">
        <f t="shared" ref="R204:R222" si="135">SUM(B204:D204,F204:H204,J204:L204)+N204</f>
        <v>0</v>
      </c>
      <c r="S204" s="17">
        <f t="shared" ref="S204:S222" si="136">+Q204+P204+O204</f>
        <v>0</v>
      </c>
    </row>
    <row r="205" spans="1:19" s="85" customFormat="1">
      <c r="A205" s="22" t="s">
        <v>266</v>
      </c>
      <c r="B205" s="261">
        <f>+'Distribution Pivot Table'!Y$30*100</f>
        <v>2.386934673366834</v>
      </c>
      <c r="C205" s="262">
        <f>+'Distribution Pivot Table'!Y$32*100</f>
        <v>0.12562814070351758</v>
      </c>
      <c r="D205" s="310">
        <f>+'Distribution Pivot Table'!Y$34*100</f>
        <v>0</v>
      </c>
      <c r="E205" s="263">
        <f t="shared" si="129"/>
        <v>2.5125628140703515</v>
      </c>
      <c r="F205" s="264">
        <f>+'Distribution Pivot Table'!Y$36*100</f>
        <v>55.653266331658294</v>
      </c>
      <c r="G205" s="262">
        <f>+'Distribution Pivot Table'!Y$38*100</f>
        <v>10.92964824120603</v>
      </c>
      <c r="H205" s="261">
        <f>+'Distribution Pivot Table'!Y$40*100</f>
        <v>1.256281407035176</v>
      </c>
      <c r="I205" s="263">
        <f t="shared" si="130"/>
        <v>67.8391959798995</v>
      </c>
      <c r="J205" s="268">
        <f>+'Distribution Pivot Table'!Y$42*100</f>
        <v>19.346733668341709</v>
      </c>
      <c r="K205" s="269">
        <f>+'Distribution Pivot Table'!Y$44*100</f>
        <v>9.1708542713567827</v>
      </c>
      <c r="L205" s="261">
        <f>+'Distribution Pivot Table'!Y$46*100</f>
        <v>1.0050251256281406</v>
      </c>
      <c r="M205" s="270">
        <f t="shared" si="131"/>
        <v>29.522613065326635</v>
      </c>
      <c r="N205" s="268">
        <f>+'Distribution Pivot Table'!Y$48*100</f>
        <v>0.12562814070351758</v>
      </c>
      <c r="O205" s="271">
        <f t="shared" si="132"/>
        <v>77.386934673366838</v>
      </c>
      <c r="P205" s="272">
        <f t="shared" si="133"/>
        <v>20.226130653266331</v>
      </c>
      <c r="Q205" s="272">
        <f t="shared" si="134"/>
        <v>2.386934673366834</v>
      </c>
      <c r="R205" s="88">
        <f t="shared" si="135"/>
        <v>100</v>
      </c>
      <c r="S205" s="17">
        <f t="shared" si="136"/>
        <v>100</v>
      </c>
    </row>
    <row r="206" spans="1:19" s="85" customFormat="1">
      <c r="A206" s="22" t="s">
        <v>267</v>
      </c>
      <c r="B206" s="261">
        <f>+'Distribution Pivot Table'!Y$52*100</f>
        <v>0</v>
      </c>
      <c r="C206" s="262">
        <f>+'Distribution Pivot Table'!Y$54*100</f>
        <v>0</v>
      </c>
      <c r="D206" s="261">
        <f>+'Distribution Pivot Table'!Y$56*100</f>
        <v>0</v>
      </c>
      <c r="E206" s="263">
        <f t="shared" si="129"/>
        <v>0</v>
      </c>
      <c r="F206" s="264">
        <f>+'Distribution Pivot Table'!Y$58*100</f>
        <v>0</v>
      </c>
      <c r="G206" s="262">
        <f>+'Distribution Pivot Table'!Y$60*100</f>
        <v>0</v>
      </c>
      <c r="H206" s="261">
        <f>+'Distribution Pivot Table'!Y$62*100</f>
        <v>0</v>
      </c>
      <c r="I206" s="263">
        <f t="shared" si="130"/>
        <v>0</v>
      </c>
      <c r="J206" s="264">
        <f>+'Distribution Pivot Table'!Y$64*100</f>
        <v>0</v>
      </c>
      <c r="K206" s="261">
        <f>+'Distribution Pivot Table'!Y$66*100</f>
        <v>0</v>
      </c>
      <c r="L206" s="261">
        <f>+'Distribution Pivot Table'!Y$68*100</f>
        <v>0</v>
      </c>
      <c r="M206" s="265">
        <f t="shared" si="131"/>
        <v>0</v>
      </c>
      <c r="N206" s="264">
        <f>+'Distribution Pivot Table'!Y$70*100</f>
        <v>0</v>
      </c>
      <c r="O206" s="266">
        <f t="shared" si="132"/>
        <v>0</v>
      </c>
      <c r="P206" s="267">
        <f t="shared" si="133"/>
        <v>0</v>
      </c>
      <c r="Q206" s="267">
        <f t="shared" si="134"/>
        <v>0</v>
      </c>
      <c r="R206" s="88">
        <f t="shared" si="135"/>
        <v>0</v>
      </c>
      <c r="S206" s="17">
        <f t="shared" si="136"/>
        <v>0</v>
      </c>
    </row>
    <row r="207" spans="1:19" s="85" customFormat="1">
      <c r="A207" s="22" t="s">
        <v>268</v>
      </c>
      <c r="B207" s="261">
        <f>+'Distribution Pivot Table'!Y$74*100</f>
        <v>8.2278481012658222</v>
      </c>
      <c r="C207" s="262">
        <f>+'Distribution Pivot Table'!Y$76*100</f>
        <v>0</v>
      </c>
      <c r="D207" s="261">
        <f>+'Distribution Pivot Table'!Y$78*100</f>
        <v>0</v>
      </c>
      <c r="E207" s="263">
        <f t="shared" si="129"/>
        <v>8.2278481012658222</v>
      </c>
      <c r="F207" s="264">
        <f>+'Distribution Pivot Table'!Y$80*100</f>
        <v>75.949367088607602</v>
      </c>
      <c r="G207" s="262">
        <f>+'Distribution Pivot Table'!Y$82*100</f>
        <v>0</v>
      </c>
      <c r="H207" s="261">
        <f>+'Distribution Pivot Table'!Y$84*100</f>
        <v>0.63291139240506333</v>
      </c>
      <c r="I207" s="263">
        <f t="shared" si="130"/>
        <v>76.582278481012665</v>
      </c>
      <c r="J207" s="268">
        <f>+'Distribution Pivot Table'!Y$86*100</f>
        <v>15.18987341772152</v>
      </c>
      <c r="K207" s="269">
        <f>+'Distribution Pivot Table'!Y$88*100</f>
        <v>0</v>
      </c>
      <c r="L207" s="269">
        <f>+'Distribution Pivot Table'!Y$90*100</f>
        <v>0</v>
      </c>
      <c r="M207" s="270">
        <f t="shared" si="131"/>
        <v>15.18987341772152</v>
      </c>
      <c r="N207" s="268">
        <f>+'Distribution Pivot Table'!Y$92*100</f>
        <v>0</v>
      </c>
      <c r="O207" s="271">
        <f t="shared" si="132"/>
        <v>99.367088607594937</v>
      </c>
      <c r="P207" s="272">
        <f t="shared" si="133"/>
        <v>0</v>
      </c>
      <c r="Q207" s="272">
        <f t="shared" si="134"/>
        <v>0.63291139240506333</v>
      </c>
      <c r="R207" s="88">
        <f t="shared" si="135"/>
        <v>100</v>
      </c>
      <c r="S207" s="17">
        <f t="shared" si="136"/>
        <v>100</v>
      </c>
    </row>
    <row r="208" spans="1:19" s="85" customFormat="1">
      <c r="A208" s="22"/>
      <c r="B208" s="261"/>
      <c r="C208" s="262"/>
      <c r="D208" s="261"/>
      <c r="E208" s="263">
        <f t="shared" si="129"/>
        <v>0</v>
      </c>
      <c r="F208" s="264"/>
      <c r="G208" s="262"/>
      <c r="H208" s="261"/>
      <c r="I208" s="263"/>
      <c r="J208" s="268"/>
      <c r="K208" s="269"/>
      <c r="L208" s="269"/>
      <c r="M208" s="270"/>
      <c r="N208" s="268"/>
      <c r="O208" s="271"/>
      <c r="P208" s="272"/>
      <c r="Q208" s="272"/>
      <c r="R208" s="88"/>
      <c r="S208" s="17"/>
    </row>
    <row r="209" spans="1:19" s="85" customFormat="1">
      <c r="A209" s="22" t="s">
        <v>269</v>
      </c>
      <c r="B209" s="261">
        <f>+'Distribution Pivot Table'!Y$96*100</f>
        <v>0.76804915514592931</v>
      </c>
      <c r="C209" s="262">
        <f>+'Distribution Pivot Table'!Y$98*100</f>
        <v>0.38402457757296465</v>
      </c>
      <c r="D209" s="261">
        <f>+'Distribution Pivot Table'!Y$100*100</f>
        <v>0</v>
      </c>
      <c r="E209" s="263">
        <f t="shared" si="129"/>
        <v>1.1520737327188939</v>
      </c>
      <c r="F209" s="264">
        <f>+'Distribution Pivot Table'!Y$102*100</f>
        <v>25.192012288786479</v>
      </c>
      <c r="G209" s="262">
        <f>+'Distribution Pivot Table'!Y$104*100</f>
        <v>9.6006144393241168</v>
      </c>
      <c r="H209" s="261">
        <f>+'Distribution Pivot Table'!Y$106*100</f>
        <v>0</v>
      </c>
      <c r="I209" s="263">
        <f t="shared" ref="I209:I212" si="137">SUM(F209:H209)</f>
        <v>34.792626728110598</v>
      </c>
      <c r="J209" s="268">
        <f>+'Distribution Pivot Table'!Y$108*100</f>
        <v>33.563748079877115</v>
      </c>
      <c r="K209" s="269">
        <f>+'Distribution Pivot Table'!Y$110*100</f>
        <v>30.491551459293394</v>
      </c>
      <c r="L209" s="269">
        <f>+'Distribution Pivot Table'!Y$112*100</f>
        <v>0</v>
      </c>
      <c r="M209" s="270">
        <f t="shared" ref="M209:M212" si="138">SUM(J209:L209)</f>
        <v>64.055299539170505</v>
      </c>
      <c r="N209" s="268">
        <f>+'Distribution Pivot Table'!Y$114*100</f>
        <v>0</v>
      </c>
      <c r="O209" s="271">
        <f t="shared" ref="O209:O212" si="139">+B209+F209+J209</f>
        <v>59.523809523809518</v>
      </c>
      <c r="P209" s="272">
        <f t="shared" ref="P209:P212" si="140">+C209+G209+K209</f>
        <v>40.476190476190474</v>
      </c>
      <c r="Q209" s="272">
        <f t="shared" ref="Q209:Q212" si="141">+D209+H209+L209+N209</f>
        <v>0</v>
      </c>
      <c r="R209" s="88">
        <f t="shared" si="135"/>
        <v>100</v>
      </c>
      <c r="S209" s="17">
        <f t="shared" si="136"/>
        <v>100</v>
      </c>
    </row>
    <row r="210" spans="1:19" s="85" customFormat="1">
      <c r="A210" s="22" t="s">
        <v>270</v>
      </c>
      <c r="B210" s="261">
        <f>+'Distribution Pivot Table'!Y$118*100</f>
        <v>0</v>
      </c>
      <c r="C210" s="262">
        <f>+'Distribution Pivot Table'!Y$120*100</f>
        <v>0</v>
      </c>
      <c r="D210" s="261">
        <f>+'Distribution Pivot Table'!Y$122*100</f>
        <v>0</v>
      </c>
      <c r="E210" s="263">
        <f t="shared" si="129"/>
        <v>0</v>
      </c>
      <c r="F210" s="264">
        <f>+'Distribution Pivot Table'!Y$124*100</f>
        <v>0</v>
      </c>
      <c r="G210" s="262">
        <f>+'Distribution Pivot Table'!Y$126*100</f>
        <v>0</v>
      </c>
      <c r="H210" s="261">
        <f>+'Distribution Pivot Table'!Y$128*100</f>
        <v>0</v>
      </c>
      <c r="I210" s="263">
        <f t="shared" si="137"/>
        <v>0</v>
      </c>
      <c r="J210" s="268">
        <f>+'Distribution Pivot Table'!Y$130*100</f>
        <v>0</v>
      </c>
      <c r="K210" s="269">
        <f>+'Distribution Pivot Table'!Y$132*100</f>
        <v>0</v>
      </c>
      <c r="L210" s="269">
        <f>+'Distribution Pivot Table'!Y$134*100</f>
        <v>0</v>
      </c>
      <c r="M210" s="270">
        <f t="shared" si="138"/>
        <v>0</v>
      </c>
      <c r="N210" s="264">
        <f>+'Distribution Pivot Table'!Y$136*100</f>
        <v>0</v>
      </c>
      <c r="O210" s="271">
        <f t="shared" si="139"/>
        <v>0</v>
      </c>
      <c r="P210" s="272">
        <f t="shared" si="140"/>
        <v>0</v>
      </c>
      <c r="Q210" s="272">
        <f t="shared" si="141"/>
        <v>0</v>
      </c>
      <c r="R210" s="88">
        <f t="shared" si="135"/>
        <v>0</v>
      </c>
      <c r="S210" s="17">
        <f t="shared" si="136"/>
        <v>0</v>
      </c>
    </row>
    <row r="211" spans="1:19" s="85" customFormat="1">
      <c r="A211" s="117" t="s">
        <v>271</v>
      </c>
      <c r="B211" s="261">
        <f>+'Distribution Pivot Table'!Y$140*100</f>
        <v>0</v>
      </c>
      <c r="C211" s="262">
        <f>+'Distribution Pivot Table'!Y$142*100</f>
        <v>0</v>
      </c>
      <c r="D211" s="261">
        <f>+'Distribution Pivot Table'!Y$144*100</f>
        <v>0</v>
      </c>
      <c r="E211" s="263">
        <f t="shared" si="129"/>
        <v>0</v>
      </c>
      <c r="F211" s="264">
        <f>+'Distribution Pivot Table'!Y$146*100</f>
        <v>0</v>
      </c>
      <c r="G211" s="262">
        <f>+'Distribution Pivot Table'!Y$148*100</f>
        <v>0</v>
      </c>
      <c r="H211" s="261">
        <f>+'Distribution Pivot Table'!Y$150*100</f>
        <v>0</v>
      </c>
      <c r="I211" s="263">
        <f t="shared" si="137"/>
        <v>0</v>
      </c>
      <c r="J211" s="268">
        <f>+'Distribution Pivot Table'!Y$152*100</f>
        <v>0</v>
      </c>
      <c r="K211" s="269">
        <f>+'Distribution Pivot Table'!Y$154*100</f>
        <v>0</v>
      </c>
      <c r="L211" s="269">
        <f>+'Distribution Pivot Table'!Y$156*100</f>
        <v>0</v>
      </c>
      <c r="M211" s="270">
        <f t="shared" si="138"/>
        <v>0</v>
      </c>
      <c r="N211" s="268">
        <f>+'Distribution Pivot Table'!Y$158*100</f>
        <v>0</v>
      </c>
      <c r="O211" s="271">
        <f t="shared" si="139"/>
        <v>0</v>
      </c>
      <c r="P211" s="272">
        <f t="shared" si="140"/>
        <v>0</v>
      </c>
      <c r="Q211" s="272">
        <f t="shared" si="141"/>
        <v>0</v>
      </c>
      <c r="R211" s="88">
        <f t="shared" si="135"/>
        <v>0</v>
      </c>
      <c r="S211" s="17">
        <f t="shared" si="136"/>
        <v>0</v>
      </c>
    </row>
    <row r="212" spans="1:19" s="85" customFormat="1">
      <c r="A212" s="22" t="s">
        <v>272</v>
      </c>
      <c r="B212" s="261">
        <f>+'Distribution Pivot Table'!Y$162*100</f>
        <v>0</v>
      </c>
      <c r="C212" s="262">
        <f>+'Distribution Pivot Table'!Y$164*100</f>
        <v>0</v>
      </c>
      <c r="D212" s="261">
        <f>+'Distribution Pivot Table'!Y$166*100</f>
        <v>0</v>
      </c>
      <c r="E212" s="263">
        <f t="shared" si="129"/>
        <v>0</v>
      </c>
      <c r="F212" s="264">
        <f>+'Distribution Pivot Table'!Y$168*100</f>
        <v>0</v>
      </c>
      <c r="G212" s="262">
        <f>+'Distribution Pivot Table'!Y$170*100</f>
        <v>0</v>
      </c>
      <c r="H212" s="261">
        <f>+'Distribution Pivot Table'!Y$172*100</f>
        <v>0</v>
      </c>
      <c r="I212" s="263">
        <f t="shared" si="137"/>
        <v>0</v>
      </c>
      <c r="J212" s="264">
        <f>+'Distribution Pivot Table'!Y$174*100</f>
        <v>0</v>
      </c>
      <c r="K212" s="261">
        <f>+'Distribution Pivot Table'!Y$176*100</f>
        <v>0</v>
      </c>
      <c r="L212" s="261">
        <f>+'Distribution Pivot Table'!Y$178*100</f>
        <v>0</v>
      </c>
      <c r="M212" s="265">
        <f t="shared" si="138"/>
        <v>0</v>
      </c>
      <c r="N212" s="264">
        <f>+'Distribution Pivot Table'!Y$180*100</f>
        <v>0</v>
      </c>
      <c r="O212" s="266">
        <f t="shared" si="139"/>
        <v>0</v>
      </c>
      <c r="P212" s="267">
        <f t="shared" si="140"/>
        <v>0</v>
      </c>
      <c r="Q212" s="267">
        <f t="shared" si="141"/>
        <v>0</v>
      </c>
      <c r="R212" s="88">
        <f t="shared" si="135"/>
        <v>0</v>
      </c>
      <c r="S212" s="17">
        <f t="shared" si="136"/>
        <v>0</v>
      </c>
    </row>
    <row r="213" spans="1:19" s="85" customFormat="1">
      <c r="A213" s="22"/>
      <c r="B213" s="261"/>
      <c r="C213" s="262"/>
      <c r="D213" s="261"/>
      <c r="E213" s="263">
        <f t="shared" si="129"/>
        <v>0</v>
      </c>
      <c r="F213" s="264"/>
      <c r="G213" s="262"/>
      <c r="H213" s="261"/>
      <c r="I213" s="263"/>
      <c r="J213" s="264"/>
      <c r="K213" s="261"/>
      <c r="L213" s="261"/>
      <c r="M213" s="265"/>
      <c r="N213" s="264"/>
      <c r="O213" s="266"/>
      <c r="P213" s="267"/>
      <c r="Q213" s="267"/>
      <c r="R213" s="88"/>
      <c r="S213" s="17"/>
    </row>
    <row r="214" spans="1:19" s="85" customFormat="1">
      <c r="A214" s="22" t="s">
        <v>273</v>
      </c>
      <c r="B214" s="261">
        <f>+'Distribution Pivot Table'!Y$184*100</f>
        <v>0</v>
      </c>
      <c r="C214" s="262">
        <f>+'Distribution Pivot Table'!Y$186*100</f>
        <v>0</v>
      </c>
      <c r="D214" s="261">
        <f>+'Distribution Pivot Table'!Y$188*100</f>
        <v>0</v>
      </c>
      <c r="E214" s="263">
        <f t="shared" si="129"/>
        <v>0</v>
      </c>
      <c r="F214" s="264">
        <f>+'Distribution Pivot Table'!Y$190*100</f>
        <v>0</v>
      </c>
      <c r="G214" s="262">
        <f>+'Distribution Pivot Table'!Y$192*100</f>
        <v>0</v>
      </c>
      <c r="H214" s="261">
        <f>+'Distribution Pivot Table'!Y$194*100</f>
        <v>0</v>
      </c>
      <c r="I214" s="263">
        <f t="shared" ref="I214:I217" si="142">SUM(F214:H214)</f>
        <v>0</v>
      </c>
      <c r="J214" s="268">
        <f>+'Distribution Pivot Table'!Y$196*100</f>
        <v>0</v>
      </c>
      <c r="K214" s="269">
        <f>+'Distribution Pivot Table'!Y$198*100</f>
        <v>0</v>
      </c>
      <c r="L214" s="312">
        <f>+'Distribution Pivot Table'!Y$200*100</f>
        <v>0</v>
      </c>
      <c r="M214" s="270">
        <f t="shared" ref="M214:M217" si="143">SUM(J214:L214)</f>
        <v>0</v>
      </c>
      <c r="N214" s="268">
        <f>+'Distribution Pivot Table'!Y$202*100</f>
        <v>0</v>
      </c>
      <c r="O214" s="271">
        <f t="shared" ref="O214:O217" si="144">+B214+F214+J214</f>
        <v>0</v>
      </c>
      <c r="P214" s="272">
        <f t="shared" ref="P214:P217" si="145">+C214+G214+K214</f>
        <v>0</v>
      </c>
      <c r="Q214" s="272">
        <f t="shared" ref="Q214:Q217" si="146">+D214+H214+L214+N214</f>
        <v>0</v>
      </c>
      <c r="R214" s="88">
        <f t="shared" si="135"/>
        <v>0</v>
      </c>
      <c r="S214" s="17">
        <f t="shared" si="136"/>
        <v>0</v>
      </c>
    </row>
    <row r="215" spans="1:19" s="85" customFormat="1">
      <c r="A215" s="22" t="s">
        <v>274</v>
      </c>
      <c r="B215" s="261">
        <f>+'Distribution Pivot Table'!Y$206*100</f>
        <v>0.10030090270812438</v>
      </c>
      <c r="C215" s="310">
        <f>+'Distribution Pivot Table'!Y$208*100</f>
        <v>0</v>
      </c>
      <c r="D215" s="310">
        <f>+'Distribution Pivot Table'!Y$210*108</f>
        <v>0</v>
      </c>
      <c r="E215" s="263">
        <f t="shared" si="129"/>
        <v>0.10030090270812438</v>
      </c>
      <c r="F215" s="264">
        <f>+'Distribution Pivot Table'!Y$212*100</f>
        <v>60.481444332999004</v>
      </c>
      <c r="G215" s="262">
        <f>+'Distribution Pivot Table'!Y$214*100</f>
        <v>0.50150451354062187</v>
      </c>
      <c r="H215" s="261">
        <f>+'Distribution Pivot Table'!Y$216*100</f>
        <v>0.20060180541624875</v>
      </c>
      <c r="I215" s="263">
        <f t="shared" si="142"/>
        <v>61.183550651955876</v>
      </c>
      <c r="J215" s="268">
        <f>+'Distribution Pivot Table'!Y$218*100</f>
        <v>32.397191574724168</v>
      </c>
      <c r="K215" s="269">
        <f>+'Distribution Pivot Table'!Y$220*100</f>
        <v>2.5075225677031092</v>
      </c>
      <c r="L215" s="269">
        <f>+'Distribution Pivot Table'!Y$222*100</f>
        <v>1.0030090270812437</v>
      </c>
      <c r="M215" s="270">
        <f t="shared" si="143"/>
        <v>35.907723169508522</v>
      </c>
      <c r="N215" s="268">
        <f>+'Distribution Pivot Table'!Y$224*100</f>
        <v>2.8084252758274824</v>
      </c>
      <c r="O215" s="271">
        <f t="shared" si="144"/>
        <v>92.978936810431293</v>
      </c>
      <c r="P215" s="272">
        <f t="shared" si="145"/>
        <v>3.009027081243731</v>
      </c>
      <c r="Q215" s="272">
        <f t="shared" si="146"/>
        <v>4.0120361083249749</v>
      </c>
      <c r="R215" s="88">
        <f t="shared" si="135"/>
        <v>100.00000000000001</v>
      </c>
      <c r="S215" s="17">
        <f t="shared" si="136"/>
        <v>100</v>
      </c>
    </row>
    <row r="216" spans="1:19" s="85" customFormat="1">
      <c r="A216" s="22" t="s">
        <v>275</v>
      </c>
      <c r="B216" s="261">
        <f>+'Distribution Pivot Table'!Y$228*100</f>
        <v>0</v>
      </c>
      <c r="C216" s="262">
        <f>+'Distribution Pivot Table'!Y$230*100</f>
        <v>0</v>
      </c>
      <c r="D216" s="261">
        <f>+'Distribution Pivot Table'!Y$232*100</f>
        <v>0</v>
      </c>
      <c r="E216" s="263">
        <f t="shared" si="129"/>
        <v>0</v>
      </c>
      <c r="F216" s="264">
        <f>+'Distribution Pivot Table'!Y$234*100</f>
        <v>0</v>
      </c>
      <c r="G216" s="262">
        <f>+'Distribution Pivot Table'!Y$236*100</f>
        <v>0</v>
      </c>
      <c r="H216" s="261">
        <f>+'Distribution Pivot Table'!Y$238*100</f>
        <v>0</v>
      </c>
      <c r="I216" s="263">
        <f t="shared" si="142"/>
        <v>0</v>
      </c>
      <c r="J216" s="268">
        <f>+'Distribution Pivot Table'!Y$240*100</f>
        <v>0</v>
      </c>
      <c r="K216" s="269">
        <f>+'Distribution Pivot Table'!Y$242*100</f>
        <v>0</v>
      </c>
      <c r="L216" s="269">
        <f>+'Distribution Pivot Table'!Y$244*100</f>
        <v>0</v>
      </c>
      <c r="M216" s="270">
        <f t="shared" si="143"/>
        <v>0</v>
      </c>
      <c r="N216" s="268">
        <f>+'Distribution Pivot Table'!Y$246*100</f>
        <v>0</v>
      </c>
      <c r="O216" s="271">
        <f t="shared" si="144"/>
        <v>0</v>
      </c>
      <c r="P216" s="272">
        <f t="shared" si="145"/>
        <v>0</v>
      </c>
      <c r="Q216" s="272">
        <f t="shared" si="146"/>
        <v>0</v>
      </c>
      <c r="R216" s="88">
        <f t="shared" si="135"/>
        <v>0</v>
      </c>
      <c r="S216" s="17">
        <f t="shared" si="136"/>
        <v>0</v>
      </c>
    </row>
    <row r="217" spans="1:19" s="85" customFormat="1">
      <c r="A217" s="22" t="s">
        <v>276</v>
      </c>
      <c r="B217" s="261">
        <f>+'Distribution Pivot Table'!Y$250*100</f>
        <v>0</v>
      </c>
      <c r="C217" s="262">
        <f>+'Distribution Pivot Table'!Y$252*100</f>
        <v>0</v>
      </c>
      <c r="D217" s="261">
        <f>+'Distribution Pivot Table'!Y$254*100</f>
        <v>0</v>
      </c>
      <c r="E217" s="263">
        <f t="shared" si="129"/>
        <v>0</v>
      </c>
      <c r="F217" s="264">
        <f>+'Distribution Pivot Table'!Y$256*100</f>
        <v>0</v>
      </c>
      <c r="G217" s="262">
        <f>+'Distribution Pivot Table'!Y$258*100</f>
        <v>0</v>
      </c>
      <c r="H217" s="261">
        <f>+'Distribution Pivot Table'!Y$260*100</f>
        <v>0</v>
      </c>
      <c r="I217" s="263">
        <f t="shared" si="142"/>
        <v>0</v>
      </c>
      <c r="J217" s="268">
        <f>+'Distribution Pivot Table'!Y$262*100</f>
        <v>0</v>
      </c>
      <c r="K217" s="269">
        <f>+'Distribution Pivot Table'!Y$264*100</f>
        <v>0</v>
      </c>
      <c r="L217" s="269">
        <f>+'Distribution Pivot Table'!Y$266*100</f>
        <v>0</v>
      </c>
      <c r="M217" s="270">
        <f t="shared" si="143"/>
        <v>0</v>
      </c>
      <c r="N217" s="268">
        <f>+'Distribution Pivot Table'!Y$268*100</f>
        <v>0</v>
      </c>
      <c r="O217" s="271">
        <f t="shared" si="144"/>
        <v>0</v>
      </c>
      <c r="P217" s="272">
        <f t="shared" si="145"/>
        <v>0</v>
      </c>
      <c r="Q217" s="272">
        <f t="shared" si="146"/>
        <v>0</v>
      </c>
      <c r="R217" s="88">
        <f t="shared" si="135"/>
        <v>0</v>
      </c>
      <c r="S217" s="17">
        <f t="shared" si="136"/>
        <v>0</v>
      </c>
    </row>
    <row r="218" spans="1:19" s="85" customFormat="1">
      <c r="A218" s="22"/>
      <c r="B218" s="261"/>
      <c r="C218" s="262"/>
      <c r="D218" s="261"/>
      <c r="E218" s="263">
        <f t="shared" si="129"/>
        <v>0</v>
      </c>
      <c r="F218" s="264"/>
      <c r="G218" s="262"/>
      <c r="H218" s="261"/>
      <c r="I218" s="263"/>
      <c r="J218" s="268"/>
      <c r="K218" s="269"/>
      <c r="L218" s="269"/>
      <c r="M218" s="270"/>
      <c r="N218" s="268"/>
      <c r="O218" s="271"/>
      <c r="P218" s="272"/>
      <c r="Q218" s="272"/>
      <c r="R218" s="88"/>
      <c r="S218" s="17"/>
    </row>
    <row r="219" spans="1:19" s="85" customFormat="1">
      <c r="A219" s="22" t="s">
        <v>277</v>
      </c>
      <c r="B219" s="261">
        <f>+'Distribution Pivot Table'!Y$272*100</f>
        <v>0</v>
      </c>
      <c r="C219" s="262">
        <f>+'Distribution Pivot Table'!Y$274*100</f>
        <v>0</v>
      </c>
      <c r="D219" s="261">
        <f>+'Distribution Pivot Table'!Y$276*100</f>
        <v>0</v>
      </c>
      <c r="E219" s="263">
        <f t="shared" si="129"/>
        <v>0</v>
      </c>
      <c r="F219" s="264">
        <f>+'Distribution Pivot Table'!Y$278*100</f>
        <v>0</v>
      </c>
      <c r="G219" s="262">
        <f>+'Distribution Pivot Table'!Y$280*100</f>
        <v>0</v>
      </c>
      <c r="H219" s="261">
        <f>+'Distribution Pivot Table'!Y$282*100</f>
        <v>0</v>
      </c>
      <c r="I219" s="263">
        <f t="shared" ref="I219:I222" si="147">SUM(F219:H219)</f>
        <v>0</v>
      </c>
      <c r="J219" s="268">
        <f>+'Distribution Pivot Table'!Y$284*100</f>
        <v>0</v>
      </c>
      <c r="K219" s="269">
        <f>+'Distribution Pivot Table'!Y$286*100</f>
        <v>0</v>
      </c>
      <c r="L219" s="269">
        <f>+'Distribution Pivot Table'!Y$288*100</f>
        <v>0</v>
      </c>
      <c r="M219" s="270">
        <f t="shared" ref="M219:M222" si="148">SUM(J219:L219)</f>
        <v>0</v>
      </c>
      <c r="N219" s="268">
        <f>+'Distribution Pivot Table'!Y$290*100</f>
        <v>0</v>
      </c>
      <c r="O219" s="271">
        <f t="shared" ref="O219:O222" si="149">+B219+F219+J219</f>
        <v>0</v>
      </c>
      <c r="P219" s="272">
        <f t="shared" ref="P219:P222" si="150">+C219+G219+K219</f>
        <v>0</v>
      </c>
      <c r="Q219" s="272">
        <f t="shared" ref="Q219:Q222" si="151">+D219+H219+L219+N219</f>
        <v>0</v>
      </c>
      <c r="R219" s="88">
        <f t="shared" si="135"/>
        <v>0</v>
      </c>
      <c r="S219" s="17">
        <f t="shared" si="136"/>
        <v>0</v>
      </c>
    </row>
    <row r="220" spans="1:19" s="85" customFormat="1">
      <c r="A220" s="22" t="s">
        <v>278</v>
      </c>
      <c r="B220" s="261">
        <f>+'Distribution Pivot Table'!Y$294*100</f>
        <v>11.814345991561181</v>
      </c>
      <c r="C220" s="262">
        <f>+'Distribution Pivot Table'!Y$296*100</f>
        <v>0.42194092827004215</v>
      </c>
      <c r="D220" s="261">
        <f>+'Distribution Pivot Table'!Y$298*100</f>
        <v>0</v>
      </c>
      <c r="E220" s="263">
        <f t="shared" si="129"/>
        <v>12.236286919831223</v>
      </c>
      <c r="F220" s="264">
        <f>+'Distribution Pivot Table'!Y$300*100</f>
        <v>36.708860759493675</v>
      </c>
      <c r="G220" s="262">
        <f>+'Distribution Pivot Table'!Y$302*100</f>
        <v>6.3291139240506329</v>
      </c>
      <c r="H220" s="261">
        <f>+'Distribution Pivot Table'!Y$304*100</f>
        <v>0</v>
      </c>
      <c r="I220" s="263">
        <f t="shared" si="147"/>
        <v>43.037974683544306</v>
      </c>
      <c r="J220" s="268">
        <f>+'Distribution Pivot Table'!Y$306*100</f>
        <v>37.130801687763714</v>
      </c>
      <c r="K220" s="269">
        <f>+'Distribution Pivot Table'!Y$308*100</f>
        <v>3.79746835443038</v>
      </c>
      <c r="L220" s="269">
        <f>+'Distribution Pivot Table'!Y$310*100</f>
        <v>0</v>
      </c>
      <c r="M220" s="270">
        <f t="shared" si="148"/>
        <v>40.928270042194093</v>
      </c>
      <c r="N220" s="268">
        <f>+'Distribution Pivot Table'!Y$312*100</f>
        <v>3.79746835443038</v>
      </c>
      <c r="O220" s="271">
        <f t="shared" si="149"/>
        <v>85.654008438818579</v>
      </c>
      <c r="P220" s="272">
        <f t="shared" si="150"/>
        <v>10.548523206751055</v>
      </c>
      <c r="Q220" s="272">
        <f t="shared" si="151"/>
        <v>3.79746835443038</v>
      </c>
      <c r="R220" s="88">
        <f t="shared" si="135"/>
        <v>100</v>
      </c>
      <c r="S220" s="17">
        <f t="shared" si="136"/>
        <v>100.00000000000001</v>
      </c>
    </row>
    <row r="221" spans="1:19" s="85" customFormat="1">
      <c r="A221" s="22" t="s">
        <v>279</v>
      </c>
      <c r="B221" s="261">
        <f>+'Distribution Pivot Table'!Y$316*100</f>
        <v>5.2264808362369335</v>
      </c>
      <c r="C221" s="310">
        <f>+'Distribution Pivot Table'!Y$318*100</f>
        <v>0</v>
      </c>
      <c r="D221" s="261">
        <f>+'Distribution Pivot Table'!Y$320*100</f>
        <v>0</v>
      </c>
      <c r="E221" s="263">
        <f t="shared" si="129"/>
        <v>5.2264808362369335</v>
      </c>
      <c r="F221" s="264">
        <f>+'Distribution Pivot Table'!Y$322*100</f>
        <v>44.599303135888505</v>
      </c>
      <c r="G221" s="262">
        <f>+'Distribution Pivot Table'!Y$324*100</f>
        <v>9.4076655052264808</v>
      </c>
      <c r="H221" s="261">
        <f>+'Distribution Pivot Table'!Y$326*100</f>
        <v>0</v>
      </c>
      <c r="I221" s="263">
        <f t="shared" si="147"/>
        <v>54.006968641114987</v>
      </c>
      <c r="J221" s="268">
        <f>+'Distribution Pivot Table'!Y$328*100</f>
        <v>24.041811846689896</v>
      </c>
      <c r="K221" s="269">
        <f>+'Distribution Pivot Table'!Y$330*100</f>
        <v>9.0592334494773521</v>
      </c>
      <c r="L221" s="269">
        <f>+'Distribution Pivot Table'!Y$332*100</f>
        <v>0</v>
      </c>
      <c r="M221" s="270">
        <f t="shared" si="148"/>
        <v>33.10104529616725</v>
      </c>
      <c r="N221" s="268">
        <f>+'Distribution Pivot Table'!Y$334*100</f>
        <v>7.6655052264808354</v>
      </c>
      <c r="O221" s="271">
        <f t="shared" si="149"/>
        <v>73.867595818815332</v>
      </c>
      <c r="P221" s="272">
        <f t="shared" si="150"/>
        <v>18.466898954703833</v>
      </c>
      <c r="Q221" s="272">
        <f t="shared" si="151"/>
        <v>7.6655052264808354</v>
      </c>
      <c r="R221" s="88">
        <f t="shared" si="135"/>
        <v>100</v>
      </c>
      <c r="S221" s="17">
        <f t="shared" si="136"/>
        <v>100</v>
      </c>
    </row>
    <row r="222" spans="1:19" s="85" customFormat="1">
      <c r="A222" s="71" t="s">
        <v>280</v>
      </c>
      <c r="B222" s="273">
        <f>+'Distribution Pivot Table'!Y$338*100</f>
        <v>14.383561643835616</v>
      </c>
      <c r="C222" s="311">
        <f>+'Distribution Pivot Table'!Y$340*100</f>
        <v>0.18679950186799502</v>
      </c>
      <c r="D222" s="273">
        <f>+'Distribution Pivot Table'!Y$342*100</f>
        <v>0</v>
      </c>
      <c r="E222" s="274">
        <f t="shared" si="129"/>
        <v>14.570361145703611</v>
      </c>
      <c r="F222" s="275">
        <f>+'Distribution Pivot Table'!Y$344*100</f>
        <v>35.118306351183065</v>
      </c>
      <c r="G222" s="273">
        <f>+'Distribution Pivot Table'!Y$346*100</f>
        <v>1.2453300124533</v>
      </c>
      <c r="H222" s="273">
        <f>+'Distribution Pivot Table'!Y$348*100</f>
        <v>0</v>
      </c>
      <c r="I222" s="274">
        <f t="shared" si="147"/>
        <v>36.363636363636367</v>
      </c>
      <c r="J222" s="276">
        <f>+'Distribution Pivot Table'!Y$350*100</f>
        <v>32.627646326276469</v>
      </c>
      <c r="K222" s="277">
        <f>+'Distribution Pivot Table'!Y$352*100</f>
        <v>5.0435865504358652</v>
      </c>
      <c r="L222" s="277">
        <f>+'Distribution Pivot Table'!Y$354*100</f>
        <v>0</v>
      </c>
      <c r="M222" s="278">
        <f t="shared" si="148"/>
        <v>37.671232876712338</v>
      </c>
      <c r="N222" s="276">
        <f>+'Distribution Pivot Table'!Y$356*100</f>
        <v>11.394769613947696</v>
      </c>
      <c r="O222" s="279">
        <f t="shared" si="149"/>
        <v>82.129514321295147</v>
      </c>
      <c r="P222" s="280">
        <f t="shared" si="150"/>
        <v>6.4757160647571599</v>
      </c>
      <c r="Q222" s="280">
        <f t="shared" si="151"/>
        <v>11.394769613947696</v>
      </c>
      <c r="R222" s="88">
        <f t="shared" si="135"/>
        <v>100.00000000000001</v>
      </c>
      <c r="S222" s="17">
        <f t="shared" si="136"/>
        <v>100</v>
      </c>
    </row>
    <row r="223" spans="1:19" s="85" customFormat="1">
      <c r="A223" s="232" t="s">
        <v>394</v>
      </c>
      <c r="B223" s="117"/>
      <c r="C223" s="117"/>
      <c r="D223" s="117"/>
      <c r="E223" s="117"/>
      <c r="F223" s="220"/>
      <c r="G223" s="220"/>
      <c r="H223" s="220"/>
      <c r="I223" s="220"/>
      <c r="R223" s="90"/>
    </row>
    <row r="224" spans="1:19">
      <c r="A224" s="232" t="s">
        <v>738</v>
      </c>
      <c r="B224" s="111"/>
      <c r="C224" s="111"/>
      <c r="D224" s="111"/>
      <c r="E224" s="219"/>
      <c r="F224" s="111"/>
      <c r="G224" s="111"/>
      <c r="H224" s="111"/>
      <c r="I224" s="219"/>
      <c r="J224" s="69"/>
      <c r="K224" s="69"/>
      <c r="L224" s="69"/>
      <c r="M224" s="113"/>
      <c r="N224" s="69"/>
      <c r="O224" s="114"/>
      <c r="P224" s="114"/>
      <c r="R224" s="23"/>
    </row>
    <row r="225" spans="1:23" s="85" customFormat="1">
      <c r="A225" s="22"/>
      <c r="B225" s="117"/>
      <c r="C225" s="117"/>
      <c r="D225" s="117"/>
      <c r="E225" s="117"/>
      <c r="F225" s="220"/>
      <c r="G225" s="220"/>
      <c r="H225" s="220"/>
      <c r="I225" s="220"/>
      <c r="R225" s="90"/>
    </row>
    <row r="226" spans="1:23" s="85" customFormat="1">
      <c r="A226" s="72"/>
      <c r="B226" s="92"/>
      <c r="C226" s="92"/>
      <c r="D226" s="92"/>
      <c r="E226" s="92"/>
      <c r="F226" s="220"/>
      <c r="G226" s="220"/>
      <c r="H226" s="220"/>
      <c r="I226" s="220"/>
      <c r="Q226" s="233" t="s">
        <v>1166</v>
      </c>
      <c r="R226" s="90"/>
    </row>
    <row r="227" spans="1:23" s="85" customFormat="1" ht="18">
      <c r="A227" s="230" t="s">
        <v>703</v>
      </c>
      <c r="B227" s="210"/>
      <c r="C227" s="210"/>
      <c r="D227" s="210"/>
      <c r="E227" s="210"/>
      <c r="F227" s="213"/>
      <c r="G227" s="213"/>
      <c r="H227" s="213"/>
      <c r="I227" s="214"/>
      <c r="J227" s="60"/>
      <c r="K227" s="60"/>
      <c r="L227" s="60"/>
      <c r="M227" s="209"/>
      <c r="N227" s="60"/>
      <c r="O227" s="60"/>
      <c r="P227" s="60"/>
      <c r="Q227" s="60"/>
      <c r="R227" s="84"/>
    </row>
    <row r="228" spans="1:23" s="85" customFormat="1" ht="18">
      <c r="A228" s="230"/>
      <c r="B228" s="210"/>
      <c r="C228" s="210"/>
      <c r="D228" s="210"/>
      <c r="E228" s="210"/>
      <c r="F228" s="213"/>
      <c r="G228" s="213"/>
      <c r="H228" s="213"/>
      <c r="I228" s="214"/>
      <c r="J228" s="60"/>
      <c r="K228" s="60"/>
      <c r="L228" s="60"/>
      <c r="M228" s="209"/>
      <c r="N228" s="60"/>
      <c r="O228" s="60"/>
      <c r="P228" s="60"/>
      <c r="Q228" s="60"/>
      <c r="R228" s="84"/>
    </row>
    <row r="229" spans="1:23" s="85" customFormat="1" ht="15.75">
      <c r="A229" s="229" t="s">
        <v>695</v>
      </c>
      <c r="B229" s="210"/>
      <c r="C229" s="210"/>
      <c r="D229" s="210"/>
      <c r="E229" s="210"/>
      <c r="F229" s="213"/>
      <c r="G229" s="213"/>
      <c r="H229" s="213"/>
      <c r="I229" s="214"/>
      <c r="J229" s="60"/>
      <c r="K229" s="60"/>
      <c r="L229" s="60"/>
      <c r="M229" s="209"/>
      <c r="N229" s="60"/>
      <c r="O229" s="60"/>
      <c r="P229" s="60"/>
      <c r="Q229" s="60"/>
      <c r="R229" s="84"/>
    </row>
    <row r="230" spans="1:23" s="85" customFormat="1" ht="15.75">
      <c r="A230" s="229" t="s">
        <v>512</v>
      </c>
      <c r="B230" s="210"/>
      <c r="C230" s="210"/>
      <c r="D230" s="210"/>
      <c r="E230" s="210"/>
      <c r="F230" s="65"/>
      <c r="G230" s="65"/>
      <c r="H230" s="65"/>
      <c r="I230" s="210"/>
      <c r="J230" s="62"/>
      <c r="K230" s="62"/>
      <c r="L230" s="62"/>
      <c r="M230" s="208"/>
      <c r="N230" s="62"/>
      <c r="O230" s="62"/>
      <c r="P230" s="62"/>
      <c r="Q230" s="60"/>
      <c r="R230" s="84"/>
    </row>
    <row r="231" spans="1:23" s="85" customFormat="1" ht="18.75" customHeight="1">
      <c r="A231" s="73"/>
      <c r="B231" s="215"/>
      <c r="C231" s="215"/>
      <c r="D231" s="215"/>
      <c r="E231" s="215"/>
      <c r="F231" s="215"/>
      <c r="G231" s="215"/>
      <c r="H231" s="215"/>
      <c r="I231" s="215"/>
      <c r="J231" s="23"/>
      <c r="K231" s="23"/>
      <c r="L231" s="23"/>
      <c r="M231" s="23"/>
      <c r="N231" s="23"/>
      <c r="O231" s="23"/>
      <c r="P231" s="23"/>
      <c r="Q231" s="23"/>
      <c r="R231" s="86"/>
      <c r="S231" s="23"/>
    </row>
    <row r="232" spans="1:23" s="85" customFormat="1" ht="18.75" customHeight="1">
      <c r="A232" s="64"/>
      <c r="B232" s="234" t="s">
        <v>671</v>
      </c>
      <c r="C232" s="235"/>
      <c r="D232" s="235"/>
      <c r="E232" s="235"/>
      <c r="F232" s="235"/>
      <c r="G232" s="235"/>
      <c r="H232" s="235"/>
      <c r="I232" s="236"/>
      <c r="J232" s="237" t="s">
        <v>390</v>
      </c>
      <c r="K232" s="238"/>
      <c r="L232" s="238"/>
      <c r="M232" s="239"/>
      <c r="N232" s="677" t="s">
        <v>670</v>
      </c>
      <c r="O232" s="680" t="s">
        <v>396</v>
      </c>
      <c r="P232" s="680" t="s">
        <v>397</v>
      </c>
      <c r="Q232" s="680" t="s">
        <v>395</v>
      </c>
      <c r="R232" s="87"/>
      <c r="S232" s="15"/>
    </row>
    <row r="233" spans="1:23" s="85" customFormat="1" ht="52.5" customHeight="1">
      <c r="A233" s="82"/>
      <c r="B233" s="235" t="s">
        <v>735</v>
      </c>
      <c r="C233" s="235"/>
      <c r="D233" s="235"/>
      <c r="E233" s="240"/>
      <c r="F233" s="241" t="s">
        <v>737</v>
      </c>
      <c r="G233" s="235"/>
      <c r="H233" s="235"/>
      <c r="I233" s="236"/>
      <c r="J233" s="242" t="s">
        <v>672</v>
      </c>
      <c r="K233" s="243"/>
      <c r="L233" s="243"/>
      <c r="M233" s="244"/>
      <c r="N233" s="678"/>
      <c r="O233" s="681"/>
      <c r="P233" s="681"/>
      <c r="Q233" s="681"/>
      <c r="R233" s="87" t="s">
        <v>123</v>
      </c>
      <c r="S233" s="15" t="s">
        <v>123</v>
      </c>
      <c r="T233" s="619" t="s">
        <v>1160</v>
      </c>
      <c r="U233" s="63"/>
      <c r="V233" s="63"/>
      <c r="W233" s="621"/>
    </row>
    <row r="234" spans="1:23" s="85" customFormat="1" ht="30" customHeight="1">
      <c r="A234" s="83"/>
      <c r="B234" s="245" t="s">
        <v>391</v>
      </c>
      <c r="C234" s="245" t="s">
        <v>392</v>
      </c>
      <c r="D234" s="245" t="s">
        <v>736</v>
      </c>
      <c r="E234" s="246" t="s">
        <v>124</v>
      </c>
      <c r="F234" s="247" t="s">
        <v>391</v>
      </c>
      <c r="G234" s="245" t="s">
        <v>392</v>
      </c>
      <c r="H234" s="245" t="s">
        <v>736</v>
      </c>
      <c r="I234" s="246" t="s">
        <v>124</v>
      </c>
      <c r="J234" s="248" t="s">
        <v>391</v>
      </c>
      <c r="K234" s="249" t="s">
        <v>392</v>
      </c>
      <c r="L234" s="245" t="s">
        <v>736</v>
      </c>
      <c r="M234" s="248" t="s">
        <v>124</v>
      </c>
      <c r="N234" s="679"/>
      <c r="O234" s="682"/>
      <c r="P234" s="682"/>
      <c r="Q234" s="682"/>
      <c r="R234" s="14"/>
      <c r="S234" s="16"/>
      <c r="T234" s="628" t="s">
        <v>1157</v>
      </c>
      <c r="U234" s="629" t="s">
        <v>1158</v>
      </c>
      <c r="V234" s="629" t="s">
        <v>1159</v>
      </c>
      <c r="W234" s="622"/>
    </row>
    <row r="235" spans="1:23" s="85" customFormat="1" hidden="1">
      <c r="A235" s="22" t="s">
        <v>264</v>
      </c>
      <c r="B235" s="222"/>
      <c r="C235" s="222"/>
      <c r="D235" s="222"/>
      <c r="E235" s="112"/>
      <c r="F235" s="70"/>
      <c r="G235" s="110"/>
      <c r="H235" s="111"/>
      <c r="I235" s="112"/>
      <c r="J235" s="67"/>
      <c r="K235" s="68"/>
      <c r="L235" s="69"/>
      <c r="M235" s="13"/>
      <c r="N235" s="67"/>
      <c r="O235" s="81"/>
      <c r="P235" s="74"/>
      <c r="Q235" s="74"/>
      <c r="R235" s="88">
        <f t="shared" ref="R235:R252" si="152">SUM(B235:D235,F235:H235,J235:L235)+N235</f>
        <v>0</v>
      </c>
      <c r="S235" s="17">
        <f>+Q235+P235+O235</f>
        <v>0</v>
      </c>
      <c r="T235" s="620"/>
      <c r="U235" s="54"/>
      <c r="V235" s="54"/>
      <c r="W235" s="622"/>
    </row>
    <row r="236" spans="1:23" s="85" customFormat="1" hidden="1">
      <c r="A236" s="22"/>
      <c r="B236" s="117"/>
      <c r="C236" s="117"/>
      <c r="D236" s="117"/>
      <c r="E236" s="217"/>
      <c r="F236" s="70"/>
      <c r="G236" s="110"/>
      <c r="H236" s="111"/>
      <c r="I236" s="218"/>
      <c r="J236" s="67"/>
      <c r="K236" s="69"/>
      <c r="L236" s="69"/>
      <c r="M236" s="67"/>
      <c r="N236" s="67"/>
      <c r="O236" s="80"/>
      <c r="P236" s="75"/>
      <c r="Q236" s="75"/>
      <c r="R236" s="87"/>
      <c r="S236" s="15"/>
      <c r="T236" s="623" t="s">
        <v>1157</v>
      </c>
      <c r="U236" s="624" t="s">
        <v>1158</v>
      </c>
      <c r="V236" s="625" t="s">
        <v>1159</v>
      </c>
      <c r="W236" s="626"/>
    </row>
    <row r="237" spans="1:23" s="85" customFormat="1">
      <c r="A237" s="117" t="s">
        <v>265</v>
      </c>
      <c r="B237" s="261">
        <f>+'Distribution Pivot Table'!AE$8*100</f>
        <v>0</v>
      </c>
      <c r="C237" s="262">
        <f>+'Distribution Pivot Table'!AE$10*100</f>
        <v>0</v>
      </c>
      <c r="D237" s="261">
        <f>+'Distribution Pivot Table'!AE$12*100</f>
        <v>0</v>
      </c>
      <c r="E237" s="263">
        <f t="shared" ref="E237:E252" si="153">SUM(B237:D237)</f>
        <v>0</v>
      </c>
      <c r="F237" s="264">
        <f>+'Distribution Pivot Table'!AE$14*100</f>
        <v>0</v>
      </c>
      <c r="G237" s="262">
        <f>+'Distribution Pivot Table'!AE$16*100</f>
        <v>0</v>
      </c>
      <c r="H237" s="261">
        <f>+'Distribution Pivot Table'!AE$18*100</f>
        <v>0</v>
      </c>
      <c r="I237" s="263">
        <f t="shared" ref="I237:I240" si="154">SUM(F237:H237)</f>
        <v>0</v>
      </c>
      <c r="J237" s="264">
        <f>+'Distribution Pivot Table'!AE$20*100</f>
        <v>0</v>
      </c>
      <c r="K237" s="261">
        <f>+'Distribution Pivot Table'!AE$22*100</f>
        <v>0</v>
      </c>
      <c r="L237" s="261">
        <f>+'Distribution Pivot Table'!AE$24*100</f>
        <v>0</v>
      </c>
      <c r="M237" s="265">
        <f t="shared" ref="M237:M240" si="155">SUM(J237:L237)</f>
        <v>0</v>
      </c>
      <c r="N237" s="264">
        <f>+'Distribution Pivot Table'!AE$26*100</f>
        <v>0</v>
      </c>
      <c r="O237" s="266">
        <f t="shared" ref="O237:O240" si="156">+B237+F237+J237</f>
        <v>0</v>
      </c>
      <c r="P237" s="267">
        <f t="shared" ref="P237:P240" si="157">+C237+G237+K237</f>
        <v>0</v>
      </c>
      <c r="Q237" s="267">
        <f t="shared" ref="Q237:Q240" si="158">+D237+H237+L237+N237</f>
        <v>0</v>
      </c>
      <c r="R237" s="88">
        <f t="shared" si="152"/>
        <v>0</v>
      </c>
      <c r="S237" s="17">
        <f t="shared" ref="S237:S252" si="159">+Q237+P237+O237</f>
        <v>0</v>
      </c>
      <c r="T237" s="616">
        <f t="shared" ref="T237" si="160">+E237+I237</f>
        <v>0</v>
      </c>
      <c r="U237" s="616">
        <f>+M237</f>
        <v>0</v>
      </c>
      <c r="V237" s="616">
        <f>+N237</f>
        <v>0</v>
      </c>
      <c r="W237" s="616">
        <f t="shared" ref="W237" si="161">+H237+L237</f>
        <v>0</v>
      </c>
    </row>
    <row r="238" spans="1:23" s="85" customFormat="1">
      <c r="A238" s="117" t="s">
        <v>266</v>
      </c>
      <c r="B238" s="261">
        <f>+'Distribution Pivot Table'!AE$30*100</f>
        <v>2.173430915945886</v>
      </c>
      <c r="C238" s="262">
        <f>+'Distribution Pivot Table'!AE$32*100</f>
        <v>3.1492570414726107</v>
      </c>
      <c r="D238" s="310">
        <f>+'Distribution Pivot Table'!AE$34*100</f>
        <v>0.73186959414504327</v>
      </c>
      <c r="E238" s="263">
        <f t="shared" si="153"/>
        <v>6.0545575515635397</v>
      </c>
      <c r="F238" s="264">
        <f>+'Distribution Pivot Table'!AE$36*100</f>
        <v>41.406076735418054</v>
      </c>
      <c r="G238" s="262">
        <f>+'Distribution Pivot Table'!AE$38*100</f>
        <v>18.718119316921712</v>
      </c>
      <c r="H238" s="261">
        <f>+'Distribution Pivot Table'!AE$40*100</f>
        <v>4.1250831669993344</v>
      </c>
      <c r="I238" s="263">
        <f t="shared" si="154"/>
        <v>64.249279219339101</v>
      </c>
      <c r="J238" s="268">
        <f>+'Distribution Pivot Table'!AE$42*100</f>
        <v>12.663561765358173</v>
      </c>
      <c r="K238" s="269">
        <f>+'Distribution Pivot Table'!AE$44*100</f>
        <v>10.223996451541362</v>
      </c>
      <c r="L238" s="261">
        <f>+'Distribution Pivot Table'!AE$46*100</f>
        <v>6.520292747837658</v>
      </c>
      <c r="M238" s="270">
        <f t="shared" si="155"/>
        <v>29.407850964737193</v>
      </c>
      <c r="N238" s="268">
        <f>+'Distribution Pivot Table'!AE$48*100</f>
        <v>0.28831226436016855</v>
      </c>
      <c r="O238" s="271">
        <f t="shared" si="156"/>
        <v>56.243069416722115</v>
      </c>
      <c r="P238" s="272">
        <f t="shared" si="157"/>
        <v>32.091372809935685</v>
      </c>
      <c r="Q238" s="272">
        <f t="shared" si="158"/>
        <v>11.665557773342204</v>
      </c>
      <c r="R238" s="88">
        <f t="shared" si="152"/>
        <v>100</v>
      </c>
      <c r="S238" s="17">
        <f t="shared" si="159"/>
        <v>100</v>
      </c>
      <c r="T238" s="616">
        <f t="shared" ref="T238:T252" si="162">+E238+I238</f>
        <v>70.303836770902635</v>
      </c>
      <c r="U238" s="616">
        <f t="shared" ref="U238:U252" si="163">+M238</f>
        <v>29.407850964737193</v>
      </c>
      <c r="V238" s="616">
        <f t="shared" ref="V238:V252" si="164">+N238</f>
        <v>0.28831226436016855</v>
      </c>
      <c r="W238" s="616"/>
    </row>
    <row r="239" spans="1:23" s="85" customFormat="1">
      <c r="A239" s="117" t="s">
        <v>267</v>
      </c>
      <c r="B239" s="261">
        <f>+'Distribution Pivot Table'!AE$52*100</f>
        <v>0</v>
      </c>
      <c r="C239" s="262">
        <f>+'Distribution Pivot Table'!AE$54*100</f>
        <v>0</v>
      </c>
      <c r="D239" s="261">
        <f>+'Distribution Pivot Table'!AE$56*100</f>
        <v>0</v>
      </c>
      <c r="E239" s="263">
        <f t="shared" si="153"/>
        <v>0</v>
      </c>
      <c r="F239" s="264">
        <f>+'Distribution Pivot Table'!AE$58*100</f>
        <v>0</v>
      </c>
      <c r="G239" s="262">
        <f>+'Distribution Pivot Table'!AE$60*100</f>
        <v>0</v>
      </c>
      <c r="H239" s="261">
        <f>+'Distribution Pivot Table'!AE$62*100</f>
        <v>0</v>
      </c>
      <c r="I239" s="263">
        <f t="shared" si="154"/>
        <v>0</v>
      </c>
      <c r="J239" s="264">
        <f>+'Distribution Pivot Table'!AE$64*100</f>
        <v>0</v>
      </c>
      <c r="K239" s="261">
        <f>+'Distribution Pivot Table'!AE$66*100</f>
        <v>0</v>
      </c>
      <c r="L239" s="261">
        <f>+'Distribution Pivot Table'!AE$68*100</f>
        <v>0</v>
      </c>
      <c r="M239" s="265">
        <f t="shared" si="155"/>
        <v>0</v>
      </c>
      <c r="N239" s="264">
        <f>+'Distribution Pivot Table'!AE$70*100</f>
        <v>0</v>
      </c>
      <c r="O239" s="266">
        <f t="shared" si="156"/>
        <v>0</v>
      </c>
      <c r="P239" s="267">
        <f t="shared" si="157"/>
        <v>0</v>
      </c>
      <c r="Q239" s="267">
        <f t="shared" si="158"/>
        <v>0</v>
      </c>
      <c r="R239" s="88">
        <f t="shared" si="152"/>
        <v>0</v>
      </c>
      <c r="S239" s="17">
        <f t="shared" si="159"/>
        <v>0</v>
      </c>
      <c r="T239" s="616">
        <f t="shared" si="162"/>
        <v>0</v>
      </c>
      <c r="U239" s="616">
        <f t="shared" si="163"/>
        <v>0</v>
      </c>
      <c r="V239" s="616">
        <f t="shared" si="164"/>
        <v>0</v>
      </c>
      <c r="W239" s="616"/>
    </row>
    <row r="240" spans="1:23" s="85" customFormat="1">
      <c r="A240" s="117" t="s">
        <v>428</v>
      </c>
      <c r="B240" s="261">
        <f>+'Distribution Pivot Table'!AE$74*100</f>
        <v>8.9372937293729375</v>
      </c>
      <c r="C240" s="262">
        <f>+'Distribution Pivot Table'!AE$76*100</f>
        <v>2.827722772277228</v>
      </c>
      <c r="D240" s="261">
        <f>+'Distribution Pivot Table'!AE$78*100</f>
        <v>1.7056105610561054</v>
      </c>
      <c r="E240" s="263">
        <f t="shared" si="153"/>
        <v>13.470627062706271</v>
      </c>
      <c r="F240" s="264">
        <f>+'Distribution Pivot Table'!AE$80*100</f>
        <v>34.062046204620458</v>
      </c>
      <c r="G240" s="262">
        <f>+'Distribution Pivot Table'!AE$82*100</f>
        <v>15.215841584158415</v>
      </c>
      <c r="H240" s="261">
        <f>+'Distribution Pivot Table'!AE$84*100</f>
        <v>2.3762376237623763E-2</v>
      </c>
      <c r="I240" s="263">
        <f t="shared" si="154"/>
        <v>49.30165016501649</v>
      </c>
      <c r="J240" s="268">
        <f>+'Distribution Pivot Table'!AE$86*100</f>
        <v>14.212541254125414</v>
      </c>
      <c r="K240" s="269">
        <f>+'Distribution Pivot Table'!AE$88*100</f>
        <v>12.403960396039604</v>
      </c>
      <c r="L240" s="269">
        <f>+'Distribution Pivot Table'!AE$90*100</f>
        <v>3.6963696369636964E-2</v>
      </c>
      <c r="M240" s="270">
        <f t="shared" si="155"/>
        <v>26.653465346534656</v>
      </c>
      <c r="N240" s="268">
        <f>+'Distribution Pivot Table'!AE$92*100</f>
        <v>10.574257425742575</v>
      </c>
      <c r="O240" s="271">
        <f t="shared" si="156"/>
        <v>57.211881188118809</v>
      </c>
      <c r="P240" s="272">
        <f t="shared" si="157"/>
        <v>30.447524752475246</v>
      </c>
      <c r="Q240" s="272">
        <f t="shared" si="158"/>
        <v>12.340594059405941</v>
      </c>
      <c r="R240" s="88">
        <f t="shared" si="152"/>
        <v>100</v>
      </c>
      <c r="S240" s="17">
        <f t="shared" si="159"/>
        <v>100</v>
      </c>
      <c r="T240" s="616">
        <f t="shared" si="162"/>
        <v>62.772277227722761</v>
      </c>
      <c r="U240" s="616">
        <f t="shared" si="163"/>
        <v>26.653465346534656</v>
      </c>
      <c r="V240" s="616">
        <f t="shared" si="164"/>
        <v>10.574257425742575</v>
      </c>
      <c r="W240" s="616"/>
    </row>
    <row r="241" spans="1:23" s="85" customFormat="1">
      <c r="A241" s="117" t="s">
        <v>269</v>
      </c>
      <c r="B241" s="261">
        <f>+'Distribution Pivot Table'!AE$96*100</f>
        <v>1.4293371448990531</v>
      </c>
      <c r="C241" s="262">
        <f>+'Distribution Pivot Table'!AE$98*100</f>
        <v>0.75040200107200283</v>
      </c>
      <c r="D241" s="261">
        <f>+'Distribution Pivot Table'!AE$100*100</f>
        <v>0</v>
      </c>
      <c r="E241" s="263">
        <f t="shared" si="153"/>
        <v>2.1797391459710558</v>
      </c>
      <c r="F241" s="264">
        <f>+'Distribution Pivot Table'!AE$102*100</f>
        <v>44.005717348579601</v>
      </c>
      <c r="G241" s="262">
        <f>+'Distribution Pivot Table'!AE$104*100</f>
        <v>17.026978738609969</v>
      </c>
      <c r="H241" s="261">
        <f>+'Distribution Pivot Table'!AE$106*100</f>
        <v>0</v>
      </c>
      <c r="I241" s="263">
        <f t="shared" ref="I241:I244" si="165">SUM(F241:H241)</f>
        <v>61.032696087189571</v>
      </c>
      <c r="J241" s="268">
        <f>+'Distribution Pivot Table'!AE$108*100</f>
        <v>15.794175451134537</v>
      </c>
      <c r="K241" s="269">
        <f>+'Distribution Pivot Table'!AE$110*100</f>
        <v>20.278720743255317</v>
      </c>
      <c r="L241" s="269">
        <f>+'Distribution Pivot Table'!AE$112*100</f>
        <v>0</v>
      </c>
      <c r="M241" s="270">
        <f t="shared" ref="M241:M244" si="166">SUM(J241:L241)</f>
        <v>36.072896194389855</v>
      </c>
      <c r="N241" s="268">
        <f>+'Distribution Pivot Table'!AE$114*100</f>
        <v>0.71466857244952653</v>
      </c>
      <c r="O241" s="271">
        <f t="shared" ref="O241:O244" si="167">+B241+F241+J241</f>
        <v>61.229229944613188</v>
      </c>
      <c r="P241" s="272">
        <f t="shared" ref="P241:P244" si="168">+C241+G241+K241</f>
        <v>38.056101482937294</v>
      </c>
      <c r="Q241" s="272">
        <f t="shared" ref="Q241:Q244" si="169">+D241+H241+L241+N241</f>
        <v>0.71466857244952653</v>
      </c>
      <c r="R241" s="88">
        <f t="shared" si="152"/>
        <v>100.00000000000001</v>
      </c>
      <c r="S241" s="17">
        <f t="shared" si="159"/>
        <v>100</v>
      </c>
      <c r="T241" s="616">
        <f t="shared" si="162"/>
        <v>63.212435233160626</v>
      </c>
      <c r="U241" s="616">
        <f t="shared" si="163"/>
        <v>36.072896194389855</v>
      </c>
      <c r="V241" s="616">
        <f t="shared" si="164"/>
        <v>0.71466857244952653</v>
      </c>
      <c r="W241" s="616"/>
    </row>
    <row r="242" spans="1:23" s="85" customFormat="1">
      <c r="A242" s="117" t="s">
        <v>270</v>
      </c>
      <c r="B242" s="261">
        <f>+'Distribution Pivot Table'!AE$118*100</f>
        <v>1.6279069767441861</v>
      </c>
      <c r="C242" s="262">
        <f>+'Distribution Pivot Table'!AE$120*100</f>
        <v>0.31007751937984496</v>
      </c>
      <c r="D242" s="261">
        <f>+'Distribution Pivot Table'!AE$122*100</f>
        <v>0</v>
      </c>
      <c r="E242" s="263">
        <f t="shared" si="153"/>
        <v>1.9379844961240309</v>
      </c>
      <c r="F242" s="264">
        <f>+'Distribution Pivot Table'!AE$124*100</f>
        <v>36.558139534883722</v>
      </c>
      <c r="G242" s="262">
        <f>+'Distribution Pivot Table'!AE$126*100</f>
        <v>20.558139534883722</v>
      </c>
      <c r="H242" s="261">
        <f>+'Distribution Pivot Table'!AE$128*100</f>
        <v>0</v>
      </c>
      <c r="I242" s="263">
        <f t="shared" si="165"/>
        <v>57.116279069767444</v>
      </c>
      <c r="J242" s="268">
        <f>+'Distribution Pivot Table'!AE$130*100</f>
        <v>8.1395348837209305</v>
      </c>
      <c r="K242" s="269">
        <f>+'Distribution Pivot Table'!AE$132*100</f>
        <v>7.2868217054263562</v>
      </c>
      <c r="L242" s="269">
        <f>+'Distribution Pivot Table'!AE$134*100</f>
        <v>0</v>
      </c>
      <c r="M242" s="270">
        <f t="shared" si="166"/>
        <v>15.426356589147286</v>
      </c>
      <c r="N242" s="264">
        <f>+'Distribution Pivot Table'!AE$136*100</f>
        <v>25.519379844961243</v>
      </c>
      <c r="O242" s="271">
        <f t="shared" si="167"/>
        <v>46.325581395348834</v>
      </c>
      <c r="P242" s="272">
        <f t="shared" si="168"/>
        <v>28.155038759689923</v>
      </c>
      <c r="Q242" s="272">
        <f t="shared" si="169"/>
        <v>25.519379844961243</v>
      </c>
      <c r="R242" s="88">
        <f t="shared" si="152"/>
        <v>100</v>
      </c>
      <c r="S242" s="17">
        <f t="shared" si="159"/>
        <v>100</v>
      </c>
      <c r="T242" s="616">
        <f t="shared" si="162"/>
        <v>59.054263565891475</v>
      </c>
      <c r="U242" s="616">
        <f t="shared" si="163"/>
        <v>15.426356589147286</v>
      </c>
      <c r="V242" s="616">
        <f t="shared" si="164"/>
        <v>25.519379844961243</v>
      </c>
      <c r="W242" s="616"/>
    </row>
    <row r="243" spans="1:23" s="85" customFormat="1">
      <c r="A243" s="117" t="s">
        <v>271</v>
      </c>
      <c r="B243" s="261">
        <f>+'Distribution Pivot Table'!AE$140*100</f>
        <v>0</v>
      </c>
      <c r="C243" s="262">
        <f>+'Distribution Pivot Table'!AE$142*100</f>
        <v>0</v>
      </c>
      <c r="D243" s="261">
        <f>+'Distribution Pivot Table'!AE$144*100</f>
        <v>0</v>
      </c>
      <c r="E243" s="263">
        <f t="shared" si="153"/>
        <v>0</v>
      </c>
      <c r="F243" s="264">
        <f>+'Distribution Pivot Table'!AE$146*100</f>
        <v>0</v>
      </c>
      <c r="G243" s="262">
        <f>+'Distribution Pivot Table'!AE$148*100</f>
        <v>0</v>
      </c>
      <c r="H243" s="261">
        <f>+'Distribution Pivot Table'!AE$150*100</f>
        <v>0</v>
      </c>
      <c r="I243" s="263">
        <f t="shared" si="165"/>
        <v>0</v>
      </c>
      <c r="J243" s="268">
        <f>+'Distribution Pivot Table'!AE$152*100</f>
        <v>0</v>
      </c>
      <c r="K243" s="269">
        <f>+'Distribution Pivot Table'!AE$154*100</f>
        <v>0</v>
      </c>
      <c r="L243" s="269">
        <f>+'Distribution Pivot Table'!AE$156*100</f>
        <v>0</v>
      </c>
      <c r="M243" s="270">
        <f t="shared" si="166"/>
        <v>0</v>
      </c>
      <c r="N243" s="268">
        <f>+'Distribution Pivot Table'!AE$158*100</f>
        <v>0</v>
      </c>
      <c r="O243" s="271">
        <f t="shared" si="167"/>
        <v>0</v>
      </c>
      <c r="P243" s="272">
        <f t="shared" si="168"/>
        <v>0</v>
      </c>
      <c r="Q243" s="272">
        <f t="shared" si="169"/>
        <v>0</v>
      </c>
      <c r="R243" s="88">
        <f t="shared" si="152"/>
        <v>0</v>
      </c>
      <c r="S243" s="17">
        <f t="shared" si="159"/>
        <v>0</v>
      </c>
      <c r="T243" s="616">
        <f t="shared" si="162"/>
        <v>0</v>
      </c>
      <c r="U243" s="616">
        <f t="shared" si="163"/>
        <v>0</v>
      </c>
      <c r="V243" s="616">
        <f t="shared" si="164"/>
        <v>0</v>
      </c>
      <c r="W243" s="616"/>
    </row>
    <row r="244" spans="1:23" s="85" customFormat="1">
      <c r="A244" s="117" t="s">
        <v>272</v>
      </c>
      <c r="B244" s="261">
        <f>+'Distribution Pivot Table'!AE$162*100</f>
        <v>0</v>
      </c>
      <c r="C244" s="262">
        <f>+'Distribution Pivot Table'!AE$164*100</f>
        <v>0</v>
      </c>
      <c r="D244" s="261">
        <f>+'Distribution Pivot Table'!AE$166*100</f>
        <v>0</v>
      </c>
      <c r="E244" s="263">
        <f t="shared" si="153"/>
        <v>0</v>
      </c>
      <c r="F244" s="264">
        <f>+'Distribution Pivot Table'!AE$168*100</f>
        <v>0</v>
      </c>
      <c r="G244" s="262">
        <f>+'Distribution Pivot Table'!AE$170*100</f>
        <v>0</v>
      </c>
      <c r="H244" s="261">
        <f>+'Distribution Pivot Table'!AE$172*100</f>
        <v>0</v>
      </c>
      <c r="I244" s="263">
        <f t="shared" si="165"/>
        <v>0</v>
      </c>
      <c r="J244" s="264">
        <f>+'Distribution Pivot Table'!AE$174*100</f>
        <v>0</v>
      </c>
      <c r="K244" s="261">
        <f>+'Distribution Pivot Table'!AE$176*100</f>
        <v>0</v>
      </c>
      <c r="L244" s="261">
        <f>+'Distribution Pivot Table'!AE$178*100</f>
        <v>0</v>
      </c>
      <c r="M244" s="265">
        <f t="shared" si="166"/>
        <v>0</v>
      </c>
      <c r="N244" s="264">
        <f>+'Distribution Pivot Table'!AE$180*100</f>
        <v>0</v>
      </c>
      <c r="O244" s="266">
        <f t="shared" si="167"/>
        <v>0</v>
      </c>
      <c r="P244" s="267">
        <f t="shared" si="168"/>
        <v>0</v>
      </c>
      <c r="Q244" s="267">
        <f t="shared" si="169"/>
        <v>0</v>
      </c>
      <c r="R244" s="88">
        <f t="shared" si="152"/>
        <v>0</v>
      </c>
      <c r="S244" s="17">
        <f t="shared" si="159"/>
        <v>0</v>
      </c>
      <c r="T244" s="616">
        <f t="shared" si="162"/>
        <v>0</v>
      </c>
      <c r="U244" s="616">
        <f t="shared" si="163"/>
        <v>0</v>
      </c>
      <c r="V244" s="616">
        <f t="shared" si="164"/>
        <v>0</v>
      </c>
      <c r="W244" s="616"/>
    </row>
    <row r="245" spans="1:23" s="85" customFormat="1">
      <c r="A245" s="117" t="s">
        <v>273</v>
      </c>
      <c r="B245" s="261">
        <f>+'Distribution Pivot Table'!AE$184*100</f>
        <v>0</v>
      </c>
      <c r="C245" s="262">
        <f>+'Distribution Pivot Table'!AE$186*100</f>
        <v>0</v>
      </c>
      <c r="D245" s="261">
        <f>+'Distribution Pivot Table'!AE$188*100</f>
        <v>0</v>
      </c>
      <c r="E245" s="263">
        <f t="shared" si="153"/>
        <v>0</v>
      </c>
      <c r="F245" s="264">
        <f>+'Distribution Pivot Table'!AE$190*100</f>
        <v>0</v>
      </c>
      <c r="G245" s="262">
        <f>+'Distribution Pivot Table'!AE$192*100</f>
        <v>0</v>
      </c>
      <c r="H245" s="261">
        <f>+'Distribution Pivot Table'!AE$194*100</f>
        <v>0</v>
      </c>
      <c r="I245" s="263">
        <f t="shared" ref="I245:I248" si="170">SUM(F245:H245)</f>
        <v>0</v>
      </c>
      <c r="J245" s="268">
        <f>+'Distribution Pivot Table'!AE$196*100</f>
        <v>0</v>
      </c>
      <c r="K245" s="269">
        <f>+'Distribution Pivot Table'!AE$198*100</f>
        <v>0</v>
      </c>
      <c r="L245" s="312">
        <f>+'Distribution Pivot Table'!AE$200*100</f>
        <v>0</v>
      </c>
      <c r="M245" s="270">
        <f t="shared" ref="M245:M248" si="171">SUM(J245:L245)</f>
        <v>0</v>
      </c>
      <c r="N245" s="268">
        <f>+'Distribution Pivot Table'!AE$202*100</f>
        <v>0</v>
      </c>
      <c r="O245" s="271">
        <f t="shared" ref="O245:O248" si="172">+B245+F245+J245</f>
        <v>0</v>
      </c>
      <c r="P245" s="272">
        <f t="shared" ref="P245:P248" si="173">+C245+G245+K245</f>
        <v>0</v>
      </c>
      <c r="Q245" s="272">
        <f t="shared" ref="Q245:Q248" si="174">+D245+H245+L245+N245</f>
        <v>0</v>
      </c>
      <c r="R245" s="88">
        <f t="shared" si="152"/>
        <v>0</v>
      </c>
      <c r="S245" s="17">
        <f t="shared" si="159"/>
        <v>0</v>
      </c>
      <c r="T245" s="616">
        <f t="shared" si="162"/>
        <v>0</v>
      </c>
      <c r="U245" s="616">
        <f t="shared" si="163"/>
        <v>0</v>
      </c>
      <c r="V245" s="616">
        <f t="shared" si="164"/>
        <v>0</v>
      </c>
      <c r="W245" s="616"/>
    </row>
    <row r="246" spans="1:23" s="85" customFormat="1">
      <c r="A246" s="117" t="s">
        <v>274</v>
      </c>
      <c r="B246" s="261">
        <f>+'Distribution Pivot Table'!AE$206*100</f>
        <v>6.062176165803109</v>
      </c>
      <c r="C246" s="310">
        <f>+'Distribution Pivot Table'!AE$208*100</f>
        <v>2.9073114565342544</v>
      </c>
      <c r="D246" s="310">
        <f>+'Distribution Pivot Table'!AE$210*108</f>
        <v>0.13678756476683937</v>
      </c>
      <c r="E246" s="263">
        <f t="shared" si="153"/>
        <v>9.1062751871042025</v>
      </c>
      <c r="F246" s="264">
        <f>+'Distribution Pivot Table'!AE$212*100</f>
        <v>36.050662061024759</v>
      </c>
      <c r="G246" s="262">
        <f>+'Distribution Pivot Table'!AE$214*100</f>
        <v>38.140472078295915</v>
      </c>
      <c r="H246" s="261">
        <f>+'Distribution Pivot Table'!AE$216*100</f>
        <v>1.2147380541162924</v>
      </c>
      <c r="I246" s="263">
        <f t="shared" si="170"/>
        <v>75.405872193436963</v>
      </c>
      <c r="J246" s="268">
        <f>+'Distribution Pivot Table'!AE$218*100</f>
        <v>5.7685664939550945</v>
      </c>
      <c r="K246" s="269">
        <f>+'Distribution Pivot Table'!AE$220*100</f>
        <v>9.4185377086931492</v>
      </c>
      <c r="L246" s="269">
        <f>+'Distribution Pivot Table'!AE$222*100</f>
        <v>0.31088082901554404</v>
      </c>
      <c r="M246" s="270">
        <f t="shared" si="171"/>
        <v>15.497985031663786</v>
      </c>
      <c r="N246" s="268">
        <f>+'Distribution Pivot Table'!AE$224*100</f>
        <v>0</v>
      </c>
      <c r="O246" s="271">
        <f t="shared" si="172"/>
        <v>47.88140472078296</v>
      </c>
      <c r="P246" s="272">
        <f t="shared" si="173"/>
        <v>50.466321243523318</v>
      </c>
      <c r="Q246" s="272">
        <f t="shared" si="174"/>
        <v>1.6624064478986758</v>
      </c>
      <c r="R246" s="88">
        <f t="shared" si="152"/>
        <v>100.01013241220497</v>
      </c>
      <c r="S246" s="17">
        <f t="shared" si="159"/>
        <v>100.01013241220495</v>
      </c>
      <c r="T246" s="616">
        <f t="shared" si="162"/>
        <v>84.512147380541165</v>
      </c>
      <c r="U246" s="616">
        <f t="shared" si="163"/>
        <v>15.497985031663786</v>
      </c>
      <c r="V246" s="616">
        <f t="shared" si="164"/>
        <v>0</v>
      </c>
      <c r="W246" s="616"/>
    </row>
    <row r="247" spans="1:23" s="85" customFormat="1">
      <c r="A247" s="117" t="s">
        <v>275</v>
      </c>
      <c r="B247" s="261">
        <f>+'Distribution Pivot Table'!AE$228*100</f>
        <v>0</v>
      </c>
      <c r="C247" s="262">
        <f>+'Distribution Pivot Table'!AE$230*100</f>
        <v>0</v>
      </c>
      <c r="D247" s="261">
        <f>+'Distribution Pivot Table'!AE$232*100</f>
        <v>0</v>
      </c>
      <c r="E247" s="263">
        <f t="shared" si="153"/>
        <v>0</v>
      </c>
      <c r="F247" s="264">
        <f>+'Distribution Pivot Table'!AE$234*100</f>
        <v>0</v>
      </c>
      <c r="G247" s="262">
        <f>+'Distribution Pivot Table'!AE$236*100</f>
        <v>0</v>
      </c>
      <c r="H247" s="261">
        <f>+'Distribution Pivot Table'!AE$238*100</f>
        <v>0</v>
      </c>
      <c r="I247" s="263">
        <f t="shared" si="170"/>
        <v>0</v>
      </c>
      <c r="J247" s="268">
        <f>+'Distribution Pivot Table'!AE$240*100</f>
        <v>0</v>
      </c>
      <c r="K247" s="269">
        <f>+'Distribution Pivot Table'!AE$242*100</f>
        <v>0</v>
      </c>
      <c r="L247" s="269">
        <f>+'Distribution Pivot Table'!AE$244*100</f>
        <v>0</v>
      </c>
      <c r="M247" s="270">
        <f t="shared" si="171"/>
        <v>0</v>
      </c>
      <c r="N247" s="268">
        <f>+'Distribution Pivot Table'!AE$246*100</f>
        <v>0</v>
      </c>
      <c r="O247" s="271">
        <f t="shared" si="172"/>
        <v>0</v>
      </c>
      <c r="P247" s="272">
        <f t="shared" si="173"/>
        <v>0</v>
      </c>
      <c r="Q247" s="272">
        <f t="shared" si="174"/>
        <v>0</v>
      </c>
      <c r="R247" s="88">
        <f t="shared" si="152"/>
        <v>0</v>
      </c>
      <c r="S247" s="17">
        <f t="shared" si="159"/>
        <v>0</v>
      </c>
      <c r="T247" s="616">
        <f t="shared" si="162"/>
        <v>0</v>
      </c>
      <c r="U247" s="616">
        <f t="shared" si="163"/>
        <v>0</v>
      </c>
      <c r="V247" s="616">
        <f t="shared" si="164"/>
        <v>0</v>
      </c>
      <c r="W247" s="616"/>
    </row>
    <row r="248" spans="1:23" s="85" customFormat="1">
      <c r="A248" s="117" t="s">
        <v>276</v>
      </c>
      <c r="B248" s="261">
        <f>+'Distribution Pivot Table'!AE$250*100</f>
        <v>0</v>
      </c>
      <c r="C248" s="262">
        <f>+'Distribution Pivot Table'!AE$252*100</f>
        <v>0</v>
      </c>
      <c r="D248" s="261">
        <f>+'Distribution Pivot Table'!AE$254*100</f>
        <v>0</v>
      </c>
      <c r="E248" s="263">
        <f t="shared" si="153"/>
        <v>0</v>
      </c>
      <c r="F248" s="264">
        <f>+'Distribution Pivot Table'!AE$256*100</f>
        <v>0</v>
      </c>
      <c r="G248" s="262">
        <f>+'Distribution Pivot Table'!AE$258*100</f>
        <v>0</v>
      </c>
      <c r="H248" s="261">
        <f>+'Distribution Pivot Table'!AE$260*100</f>
        <v>0</v>
      </c>
      <c r="I248" s="263">
        <f t="shared" si="170"/>
        <v>0</v>
      </c>
      <c r="J248" s="268">
        <f>+'Distribution Pivot Table'!AE$262*100</f>
        <v>0</v>
      </c>
      <c r="K248" s="269">
        <f>+'Distribution Pivot Table'!AE$264*100</f>
        <v>0</v>
      </c>
      <c r="L248" s="269">
        <f>+'Distribution Pivot Table'!AE$266*100</f>
        <v>0</v>
      </c>
      <c r="M248" s="270">
        <f t="shared" si="171"/>
        <v>0</v>
      </c>
      <c r="N248" s="268">
        <f>+'Distribution Pivot Table'!AE$268*100</f>
        <v>0</v>
      </c>
      <c r="O248" s="271">
        <f t="shared" si="172"/>
        <v>0</v>
      </c>
      <c r="P248" s="272">
        <f t="shared" si="173"/>
        <v>0</v>
      </c>
      <c r="Q248" s="272">
        <f t="shared" si="174"/>
        <v>0</v>
      </c>
      <c r="R248" s="88">
        <f t="shared" si="152"/>
        <v>0</v>
      </c>
      <c r="S248" s="17">
        <f t="shared" si="159"/>
        <v>0</v>
      </c>
      <c r="T248" s="616">
        <f t="shared" si="162"/>
        <v>0</v>
      </c>
      <c r="U248" s="616">
        <f t="shared" si="163"/>
        <v>0</v>
      </c>
      <c r="V248" s="616">
        <f t="shared" si="164"/>
        <v>0</v>
      </c>
      <c r="W248" s="616"/>
    </row>
    <row r="249" spans="1:23" s="85" customFormat="1">
      <c r="A249" s="117" t="s">
        <v>277</v>
      </c>
      <c r="B249" s="261">
        <f>+'Distribution Pivot Table'!AE$272*100</f>
        <v>5.1220964860035734</v>
      </c>
      <c r="C249" s="262">
        <f>+'Distribution Pivot Table'!AE$274*100</f>
        <v>2.5908278737343657</v>
      </c>
      <c r="D249" s="261">
        <f>+'Distribution Pivot Table'!AE$276*100</f>
        <v>0</v>
      </c>
      <c r="E249" s="263">
        <f t="shared" si="153"/>
        <v>7.7129243597379391</v>
      </c>
      <c r="F249" s="264">
        <f>+'Distribution Pivot Table'!AE$278*100</f>
        <v>35.080405002977969</v>
      </c>
      <c r="G249" s="262">
        <f>+'Distribution Pivot Table'!AE$280*100</f>
        <v>8.7105419892793332</v>
      </c>
      <c r="H249" s="261">
        <f>+'Distribution Pivot Table'!AE$282*100</f>
        <v>0</v>
      </c>
      <c r="I249" s="263">
        <f t="shared" ref="I249:I252" si="175">SUM(F249:H249)</f>
        <v>43.790946992257304</v>
      </c>
      <c r="J249" s="268">
        <f>+'Distribution Pivot Table'!AE$284*100</f>
        <v>19.17808219178082</v>
      </c>
      <c r="K249" s="269">
        <f>+'Distribution Pivot Table'!AE$286*100</f>
        <v>29.318046456223946</v>
      </c>
      <c r="L249" s="269">
        <f>+'Distribution Pivot Table'!AE$288*100</f>
        <v>0</v>
      </c>
      <c r="M249" s="270">
        <f t="shared" ref="M249:M252" si="176">SUM(J249:L249)</f>
        <v>48.49612864800477</v>
      </c>
      <c r="N249" s="268">
        <f>+'Distribution Pivot Table'!AE$290*100</f>
        <v>0</v>
      </c>
      <c r="O249" s="271">
        <f t="shared" ref="O249:O252" si="177">+B249+F249+J249</f>
        <v>59.380583680762356</v>
      </c>
      <c r="P249" s="272">
        <f t="shared" ref="P249:P252" si="178">+C249+G249+K249</f>
        <v>40.619416319237644</v>
      </c>
      <c r="Q249" s="272">
        <f t="shared" ref="Q249:Q252" si="179">+D249+H249+L249+N249</f>
        <v>0</v>
      </c>
      <c r="R249" s="88">
        <f t="shared" si="152"/>
        <v>100</v>
      </c>
      <c r="S249" s="17">
        <f t="shared" si="159"/>
        <v>100</v>
      </c>
      <c r="T249" s="616">
        <f t="shared" si="162"/>
        <v>51.503871351995244</v>
      </c>
      <c r="U249" s="616">
        <f t="shared" si="163"/>
        <v>48.49612864800477</v>
      </c>
      <c r="V249" s="616">
        <f t="shared" si="164"/>
        <v>0</v>
      </c>
      <c r="W249" s="616"/>
    </row>
    <row r="250" spans="1:23" s="85" customFormat="1">
      <c r="A250" s="117" t="s">
        <v>278</v>
      </c>
      <c r="B250" s="261">
        <f>+'Distribution Pivot Table'!AE$294*100</f>
        <v>3.6189051003865815</v>
      </c>
      <c r="C250" s="262">
        <f>+'Distribution Pivot Table'!AE$296*100</f>
        <v>2.2845741364259884</v>
      </c>
      <c r="D250" s="261">
        <f>+'Distribution Pivot Table'!AE$298*100</f>
        <v>0</v>
      </c>
      <c r="E250" s="263">
        <f t="shared" si="153"/>
        <v>5.9034792368125704</v>
      </c>
      <c r="F250" s="264">
        <f>+'Distribution Pivot Table'!AE$300*100</f>
        <v>24.03790996383589</v>
      </c>
      <c r="G250" s="262">
        <f>+'Distribution Pivot Table'!AE$302*100</f>
        <v>19.249282952986658</v>
      </c>
      <c r="H250" s="261">
        <f>+'Distribution Pivot Table'!AE$304*100</f>
        <v>0</v>
      </c>
      <c r="I250" s="263">
        <f t="shared" si="175"/>
        <v>43.287192916822548</v>
      </c>
      <c r="J250" s="268">
        <f>+'Distribution Pivot Table'!AE$306*100</f>
        <v>11.285696470881657</v>
      </c>
      <c r="K250" s="269">
        <f>+'Distribution Pivot Table'!AE$308*100</f>
        <v>18.615787504676394</v>
      </c>
      <c r="L250" s="269">
        <f>+'Distribution Pivot Table'!AE$310*100</f>
        <v>0</v>
      </c>
      <c r="M250" s="270">
        <f t="shared" si="176"/>
        <v>29.901483975558051</v>
      </c>
      <c r="N250" s="268">
        <f>+'Distribution Pivot Table'!AE$312*100</f>
        <v>20.900361641102382</v>
      </c>
      <c r="O250" s="271">
        <f t="shared" si="177"/>
        <v>38.942511535104131</v>
      </c>
      <c r="P250" s="272">
        <f t="shared" si="178"/>
        <v>40.14964459408904</v>
      </c>
      <c r="Q250" s="272">
        <f t="shared" si="179"/>
        <v>20.900361641102382</v>
      </c>
      <c r="R250" s="88">
        <f t="shared" si="152"/>
        <v>99.992517770295549</v>
      </c>
      <c r="S250" s="17">
        <f t="shared" si="159"/>
        <v>99.992517770295549</v>
      </c>
      <c r="T250" s="616">
        <f t="shared" si="162"/>
        <v>49.19067215363512</v>
      </c>
      <c r="U250" s="616">
        <f t="shared" si="163"/>
        <v>29.901483975558051</v>
      </c>
      <c r="V250" s="616">
        <f t="shared" si="164"/>
        <v>20.900361641102382</v>
      </c>
      <c r="W250" s="616"/>
    </row>
    <row r="251" spans="1:23" s="85" customFormat="1">
      <c r="A251" s="117" t="s">
        <v>279</v>
      </c>
      <c r="B251" s="261">
        <f>+'Distribution Pivot Table'!AE$316*100</f>
        <v>3.1247558784469964</v>
      </c>
      <c r="C251" s="310">
        <f>+'Distribution Pivot Table'!AE$318*100</f>
        <v>1.0546051089758612</v>
      </c>
      <c r="D251" s="261">
        <f>+'Distribution Pivot Table'!AE$320*100</f>
        <v>0</v>
      </c>
      <c r="E251" s="263">
        <f t="shared" si="153"/>
        <v>4.1793609874228572</v>
      </c>
      <c r="F251" s="264">
        <f>+'Distribution Pivot Table'!AE$322*100</f>
        <v>14.561362393563002</v>
      </c>
      <c r="G251" s="262">
        <f>+'Distribution Pivot Table'!AE$324*100</f>
        <v>38.114209827357236</v>
      </c>
      <c r="H251" s="261">
        <f>+'Distribution Pivot Table'!AE$326*100</f>
        <v>0</v>
      </c>
      <c r="I251" s="263">
        <f t="shared" si="175"/>
        <v>52.675572220920237</v>
      </c>
      <c r="J251" s="268">
        <f>+'Distribution Pivot Table'!AE$328*100</f>
        <v>6.3276306538551683</v>
      </c>
      <c r="K251" s="269">
        <f>+'Distribution Pivot Table'!AE$330*100</f>
        <v>16.678384501210843</v>
      </c>
      <c r="L251" s="269">
        <f>+'Distribution Pivot Table'!AE$332*100</f>
        <v>0</v>
      </c>
      <c r="M251" s="270">
        <f t="shared" si="176"/>
        <v>23.006015155066009</v>
      </c>
      <c r="N251" s="268">
        <f>+'Distribution Pivot Table'!AE$334*100</f>
        <v>20.139051636590892</v>
      </c>
      <c r="O251" s="271">
        <f t="shared" si="177"/>
        <v>24.013748925865166</v>
      </c>
      <c r="P251" s="272">
        <f t="shared" si="178"/>
        <v>55.847199437543942</v>
      </c>
      <c r="Q251" s="272">
        <f t="shared" si="179"/>
        <v>20.139051636590892</v>
      </c>
      <c r="R251" s="88">
        <f t="shared" si="152"/>
        <v>100</v>
      </c>
      <c r="S251" s="17">
        <f t="shared" si="159"/>
        <v>100</v>
      </c>
      <c r="T251" s="616">
        <f t="shared" si="162"/>
        <v>56.854933208343098</v>
      </c>
      <c r="U251" s="616">
        <f t="shared" si="163"/>
        <v>23.006015155066009</v>
      </c>
      <c r="V251" s="616">
        <f t="shared" si="164"/>
        <v>20.139051636590892</v>
      </c>
      <c r="W251" s="616"/>
    </row>
    <row r="252" spans="1:23" s="85" customFormat="1">
      <c r="A252" s="122" t="s">
        <v>280</v>
      </c>
      <c r="B252" s="273">
        <f>+'Distribution Pivot Table'!AE$338*100</f>
        <v>8.6464463558171119</v>
      </c>
      <c r="C252" s="311">
        <f>+'Distribution Pivot Table'!AE$340*100</f>
        <v>0.18107741059302851</v>
      </c>
      <c r="D252" s="273">
        <f>+'Distribution Pivot Table'!AE$342*100</f>
        <v>0</v>
      </c>
      <c r="E252" s="274">
        <f t="shared" si="153"/>
        <v>8.82752376641014</v>
      </c>
      <c r="F252" s="275">
        <f>+'Distribution Pivot Table'!AE$344*100</f>
        <v>30.828429153463105</v>
      </c>
      <c r="G252" s="273">
        <f>+'Distribution Pivot Table'!AE$346*100</f>
        <v>7.1072883657763697</v>
      </c>
      <c r="H252" s="273">
        <f>+'Distribution Pivot Table'!AE$348*100</f>
        <v>0</v>
      </c>
      <c r="I252" s="274">
        <f t="shared" si="175"/>
        <v>37.935717519239475</v>
      </c>
      <c r="J252" s="276">
        <f>+'Distribution Pivot Table'!AE$350*100</f>
        <v>26.70891806247171</v>
      </c>
      <c r="K252" s="277">
        <f>+'Distribution Pivot Table'!AE$352*100</f>
        <v>11.181530104119512</v>
      </c>
      <c r="L252" s="277">
        <f>+'Distribution Pivot Table'!AE$354*100</f>
        <v>0</v>
      </c>
      <c r="M252" s="278">
        <f t="shared" si="176"/>
        <v>37.89044816659122</v>
      </c>
      <c r="N252" s="276">
        <f>+'Distribution Pivot Table'!AE$356*100</f>
        <v>15.346310547759167</v>
      </c>
      <c r="O252" s="279">
        <f t="shared" si="177"/>
        <v>66.18379357175192</v>
      </c>
      <c r="P252" s="280">
        <f t="shared" si="178"/>
        <v>18.46989588048891</v>
      </c>
      <c r="Q252" s="280">
        <f t="shared" si="179"/>
        <v>15.346310547759167</v>
      </c>
      <c r="R252" s="88">
        <f t="shared" si="152"/>
        <v>100</v>
      </c>
      <c r="S252" s="17">
        <f t="shared" si="159"/>
        <v>100</v>
      </c>
      <c r="T252" s="616">
        <f t="shared" si="162"/>
        <v>46.763241285649613</v>
      </c>
      <c r="U252" s="616">
        <f t="shared" si="163"/>
        <v>37.89044816659122</v>
      </c>
      <c r="V252" s="616">
        <f t="shared" si="164"/>
        <v>15.346310547759167</v>
      </c>
      <c r="W252" s="616"/>
    </row>
    <row r="253" spans="1:23" s="85" customFormat="1">
      <c r="A253" s="232" t="s">
        <v>394</v>
      </c>
      <c r="B253" s="117"/>
      <c r="C253" s="117"/>
      <c r="D253" s="117"/>
      <c r="E253" s="117"/>
      <c r="F253" s="220"/>
      <c r="G253" s="220"/>
      <c r="H253" s="220"/>
      <c r="I253" s="220"/>
      <c r="R253" s="90"/>
    </row>
    <row r="254" spans="1:23" s="85" customFormat="1">
      <c r="A254" s="232" t="s">
        <v>429</v>
      </c>
      <c r="B254" s="117"/>
      <c r="C254" s="117"/>
      <c r="D254" s="117"/>
      <c r="E254" s="117"/>
      <c r="F254" s="220"/>
      <c r="G254" s="220"/>
      <c r="H254" s="220"/>
      <c r="I254" s="220"/>
      <c r="R254" s="90"/>
    </row>
    <row r="255" spans="1:23">
      <c r="A255" s="232" t="s">
        <v>738</v>
      </c>
      <c r="B255" s="111"/>
      <c r="C255" s="111"/>
      <c r="D255" s="111"/>
      <c r="E255" s="219"/>
      <c r="F255" s="111"/>
      <c r="G255" s="111"/>
      <c r="H255" s="111"/>
      <c r="I255" s="219"/>
      <c r="J255" s="69"/>
      <c r="K255" s="69"/>
      <c r="L255" s="69"/>
      <c r="M255" s="113"/>
      <c r="N255" s="69"/>
      <c r="O255" s="114"/>
      <c r="P255" s="114"/>
      <c r="R255" s="23"/>
    </row>
    <row r="256" spans="1:23" s="85" customFormat="1">
      <c r="A256" s="72"/>
      <c r="B256" s="92"/>
      <c r="C256" s="92"/>
      <c r="D256" s="92"/>
      <c r="E256" s="92"/>
      <c r="F256" s="220"/>
      <c r="G256" s="220"/>
      <c r="H256" s="220"/>
      <c r="I256" s="220"/>
      <c r="Q256" s="233" t="s">
        <v>1166</v>
      </c>
      <c r="R256" s="90"/>
    </row>
    <row r="257" spans="1:19" s="85" customFormat="1" ht="18">
      <c r="A257" s="230" t="s">
        <v>704</v>
      </c>
      <c r="B257" s="210"/>
      <c r="C257" s="210"/>
      <c r="D257" s="210"/>
      <c r="E257" s="210"/>
      <c r="F257" s="213"/>
      <c r="G257" s="213"/>
      <c r="H257" s="213"/>
      <c r="I257" s="214"/>
      <c r="J257" s="60"/>
      <c r="K257" s="60"/>
      <c r="L257" s="60"/>
      <c r="M257" s="209"/>
      <c r="N257" s="60"/>
      <c r="O257" s="60"/>
      <c r="P257" s="60"/>
      <c r="Q257" s="60"/>
      <c r="R257" s="84"/>
    </row>
    <row r="258" spans="1:19" s="85" customFormat="1" ht="18">
      <c r="A258" s="230"/>
      <c r="B258" s="210"/>
      <c r="C258" s="210"/>
      <c r="D258" s="210"/>
      <c r="E258" s="210"/>
      <c r="F258" s="213"/>
      <c r="G258" s="213"/>
      <c r="H258" s="213"/>
      <c r="I258" s="214"/>
      <c r="J258" s="60"/>
      <c r="K258" s="60"/>
      <c r="L258" s="60"/>
      <c r="M258" s="209"/>
      <c r="N258" s="60"/>
      <c r="O258" s="60"/>
      <c r="P258" s="60"/>
      <c r="Q258" s="60"/>
      <c r="R258" s="84"/>
    </row>
    <row r="259" spans="1:19" s="85" customFormat="1" ht="15.75">
      <c r="A259" s="229" t="s">
        <v>126</v>
      </c>
      <c r="B259" s="210"/>
      <c r="C259" s="210"/>
      <c r="D259" s="210"/>
      <c r="E259" s="210"/>
      <c r="F259" s="213"/>
      <c r="G259" s="213"/>
      <c r="H259" s="213"/>
      <c r="I259" s="214"/>
      <c r="J259" s="60"/>
      <c r="K259" s="60"/>
      <c r="L259" s="60"/>
      <c r="M259" s="209"/>
      <c r="N259" s="60"/>
      <c r="O259" s="60"/>
      <c r="P259" s="60"/>
      <c r="Q259" s="60"/>
      <c r="R259" s="84"/>
    </row>
    <row r="260" spans="1:19" s="85" customFormat="1" ht="15.75">
      <c r="A260" s="229" t="s">
        <v>513</v>
      </c>
      <c r="B260" s="210"/>
      <c r="C260" s="210"/>
      <c r="D260" s="210"/>
      <c r="E260" s="210"/>
      <c r="F260" s="65"/>
      <c r="G260" s="65"/>
      <c r="H260" s="65"/>
      <c r="I260" s="210"/>
      <c r="J260" s="62"/>
      <c r="K260" s="62"/>
      <c r="L260" s="62"/>
      <c r="M260" s="208"/>
      <c r="N260" s="62"/>
      <c r="O260" s="62"/>
      <c r="P260" s="62"/>
      <c r="Q260" s="60"/>
      <c r="R260" s="84"/>
    </row>
    <row r="261" spans="1:19" s="85" customFormat="1" ht="19.5" customHeight="1">
      <c r="A261" s="63"/>
      <c r="B261" s="215"/>
      <c r="C261" s="215"/>
      <c r="D261" s="215"/>
      <c r="E261" s="215"/>
      <c r="F261" s="215"/>
      <c r="G261" s="215"/>
      <c r="H261" s="215"/>
      <c r="I261" s="215"/>
      <c r="J261" s="23"/>
      <c r="K261" s="23"/>
      <c r="L261" s="23"/>
      <c r="M261" s="23"/>
      <c r="N261" s="23"/>
      <c r="O261" s="23"/>
      <c r="P261" s="23"/>
      <c r="Q261" s="23"/>
      <c r="R261" s="86"/>
      <c r="S261" s="23"/>
    </row>
    <row r="262" spans="1:19" s="85" customFormat="1" ht="19.5" customHeight="1">
      <c r="A262" s="64"/>
      <c r="B262" s="234" t="s">
        <v>671</v>
      </c>
      <c r="C262" s="235"/>
      <c r="D262" s="235"/>
      <c r="E262" s="235"/>
      <c r="F262" s="235"/>
      <c r="G262" s="235"/>
      <c r="H262" s="235"/>
      <c r="I262" s="236"/>
      <c r="J262" s="237" t="s">
        <v>390</v>
      </c>
      <c r="K262" s="238"/>
      <c r="L262" s="238"/>
      <c r="M262" s="239"/>
      <c r="N262" s="677" t="s">
        <v>670</v>
      </c>
      <c r="O262" s="680" t="s">
        <v>396</v>
      </c>
      <c r="P262" s="680" t="s">
        <v>397</v>
      </c>
      <c r="Q262" s="680" t="s">
        <v>395</v>
      </c>
      <c r="R262" s="87"/>
      <c r="S262" s="15"/>
    </row>
    <row r="263" spans="1:19" s="85" customFormat="1" ht="52.5" customHeight="1">
      <c r="A263" s="82"/>
      <c r="B263" s="235" t="s">
        <v>735</v>
      </c>
      <c r="C263" s="235"/>
      <c r="D263" s="235"/>
      <c r="E263" s="240"/>
      <c r="F263" s="241" t="s">
        <v>737</v>
      </c>
      <c r="G263" s="235"/>
      <c r="H263" s="235"/>
      <c r="I263" s="236"/>
      <c r="J263" s="242" t="s">
        <v>672</v>
      </c>
      <c r="K263" s="243"/>
      <c r="L263" s="243"/>
      <c r="M263" s="244"/>
      <c r="N263" s="678"/>
      <c r="O263" s="681"/>
      <c r="P263" s="681"/>
      <c r="Q263" s="681"/>
      <c r="R263" s="87" t="s">
        <v>123</v>
      </c>
      <c r="S263" s="15" t="s">
        <v>123</v>
      </c>
    </row>
    <row r="264" spans="1:19" s="85" customFormat="1" ht="31.5" customHeight="1">
      <c r="A264" s="83"/>
      <c r="B264" s="245" t="s">
        <v>391</v>
      </c>
      <c r="C264" s="245" t="s">
        <v>392</v>
      </c>
      <c r="D264" s="245" t="s">
        <v>736</v>
      </c>
      <c r="E264" s="246" t="s">
        <v>124</v>
      </c>
      <c r="F264" s="247" t="s">
        <v>391</v>
      </c>
      <c r="G264" s="245" t="s">
        <v>392</v>
      </c>
      <c r="H264" s="245" t="s">
        <v>736</v>
      </c>
      <c r="I264" s="246" t="s">
        <v>124</v>
      </c>
      <c r="J264" s="248" t="s">
        <v>391</v>
      </c>
      <c r="K264" s="249" t="s">
        <v>392</v>
      </c>
      <c r="L264" s="245" t="s">
        <v>736</v>
      </c>
      <c r="M264" s="248" t="s">
        <v>124</v>
      </c>
      <c r="N264" s="679"/>
      <c r="O264" s="682"/>
      <c r="P264" s="682"/>
      <c r="Q264" s="682"/>
      <c r="R264" s="14"/>
      <c r="S264" s="16"/>
    </row>
    <row r="265" spans="1:19" s="85" customFormat="1" hidden="1">
      <c r="A265" s="22" t="s">
        <v>264</v>
      </c>
      <c r="B265" s="117"/>
      <c r="C265" s="117"/>
      <c r="D265" s="117"/>
      <c r="E265" s="217"/>
      <c r="F265" s="70"/>
      <c r="G265" s="110"/>
      <c r="H265" s="111"/>
      <c r="I265" s="112"/>
      <c r="J265" s="67"/>
      <c r="K265" s="69"/>
      <c r="L265" s="69"/>
      <c r="M265" s="13"/>
      <c r="N265" s="67"/>
      <c r="O265" s="79"/>
      <c r="P265" s="74"/>
      <c r="Q265" s="74"/>
      <c r="R265" s="88">
        <f>SUM(F265:H265,J265:L265)+N265</f>
        <v>0</v>
      </c>
      <c r="S265" s="17">
        <f>+Q265+P265+O265</f>
        <v>0</v>
      </c>
    </row>
    <row r="266" spans="1:19" s="85" customFormat="1" hidden="1">
      <c r="A266" s="22"/>
      <c r="B266" s="117"/>
      <c r="C266" s="117"/>
      <c r="D266" s="117"/>
      <c r="E266" s="217"/>
      <c r="F266" s="70"/>
      <c r="G266" s="110"/>
      <c r="H266" s="111"/>
      <c r="I266" s="218"/>
      <c r="J266" s="67"/>
      <c r="K266" s="69"/>
      <c r="L266" s="69"/>
      <c r="M266" s="67"/>
      <c r="N266" s="67"/>
      <c r="O266" s="80"/>
      <c r="P266" s="75"/>
      <c r="Q266" s="75"/>
      <c r="R266" s="87"/>
      <c r="S266" s="15"/>
    </row>
    <row r="267" spans="1:19" s="85" customFormat="1">
      <c r="A267" s="22" t="s">
        <v>265</v>
      </c>
      <c r="B267" s="261">
        <f>+'Distribution Pivot Table'!AA$8*100</f>
        <v>0</v>
      </c>
      <c r="C267" s="262">
        <f>+'Distribution Pivot Table'!AA$10*100</f>
        <v>0</v>
      </c>
      <c r="D267" s="261">
        <f>+'Distribution Pivot Table'!AA$12*100</f>
        <v>0</v>
      </c>
      <c r="E267" s="263">
        <f t="shared" ref="E267:E285" si="180">SUM(B267:D267)</f>
        <v>0</v>
      </c>
      <c r="F267" s="264">
        <f>+'Distribution Pivot Table'!AA$14*100</f>
        <v>0</v>
      </c>
      <c r="G267" s="262">
        <f>+'Distribution Pivot Table'!AA$16*100</f>
        <v>0</v>
      </c>
      <c r="H267" s="261">
        <f>+'Distribution Pivot Table'!AA$18*100</f>
        <v>0</v>
      </c>
      <c r="I267" s="263">
        <f t="shared" ref="I267:I270" si="181">SUM(F267:H267)</f>
        <v>0</v>
      </c>
      <c r="J267" s="264">
        <f>+'Distribution Pivot Table'!AA$20*100</f>
        <v>0</v>
      </c>
      <c r="K267" s="261">
        <f>+'Distribution Pivot Table'!AA$22*100</f>
        <v>0</v>
      </c>
      <c r="L267" s="261">
        <f>+'Distribution Pivot Table'!AA$24*100</f>
        <v>0</v>
      </c>
      <c r="M267" s="265">
        <f t="shared" ref="M267:M270" si="182">SUM(J267:L267)</f>
        <v>0</v>
      </c>
      <c r="N267" s="264">
        <f>+'Distribution Pivot Table'!AA$26*100</f>
        <v>0</v>
      </c>
      <c r="O267" s="266">
        <f t="shared" ref="O267:O270" si="183">+B267+F267+J267</f>
        <v>0</v>
      </c>
      <c r="P267" s="267">
        <f t="shared" ref="P267:P270" si="184">+C267+G267+K267</f>
        <v>0</v>
      </c>
      <c r="Q267" s="267">
        <f t="shared" ref="Q267:Q270" si="185">+D267+H267+L267+N267</f>
        <v>0</v>
      </c>
      <c r="R267" s="88">
        <f t="shared" ref="R267:R285" si="186">SUM(B267:D267,F267:H267,J267:L267)+N267</f>
        <v>0</v>
      </c>
      <c r="S267" s="17">
        <f t="shared" ref="S267:S285" si="187">+Q267+P267+O267</f>
        <v>0</v>
      </c>
    </row>
    <row r="268" spans="1:19" s="85" customFormat="1">
      <c r="A268" s="22" t="s">
        <v>266</v>
      </c>
      <c r="B268" s="261">
        <f>+'Distribution Pivot Table'!AA$30*100</f>
        <v>0</v>
      </c>
      <c r="C268" s="262">
        <f>+'Distribution Pivot Table'!AA$32*100</f>
        <v>0</v>
      </c>
      <c r="D268" s="310">
        <f>+'Distribution Pivot Table'!AA$34*100</f>
        <v>0</v>
      </c>
      <c r="E268" s="263">
        <f t="shared" si="180"/>
        <v>0</v>
      </c>
      <c r="F268" s="264">
        <f>+'Distribution Pivot Table'!AA$36*100</f>
        <v>0</v>
      </c>
      <c r="G268" s="262">
        <f>+'Distribution Pivot Table'!AA$38*100</f>
        <v>0</v>
      </c>
      <c r="H268" s="261">
        <f>+'Distribution Pivot Table'!AA$40*100</f>
        <v>0</v>
      </c>
      <c r="I268" s="263">
        <f t="shared" si="181"/>
        <v>0</v>
      </c>
      <c r="J268" s="268">
        <f>+'Distribution Pivot Table'!AA$42*100</f>
        <v>0</v>
      </c>
      <c r="K268" s="269">
        <f>+'Distribution Pivot Table'!AA$44*100</f>
        <v>0</v>
      </c>
      <c r="L268" s="261">
        <f>+'Distribution Pivot Table'!AA$46*100</f>
        <v>0</v>
      </c>
      <c r="M268" s="270">
        <f t="shared" si="182"/>
        <v>0</v>
      </c>
      <c r="N268" s="268">
        <f>+'Distribution Pivot Table'!AA$48*100</f>
        <v>0</v>
      </c>
      <c r="O268" s="271">
        <f t="shared" si="183"/>
        <v>0</v>
      </c>
      <c r="P268" s="272">
        <f t="shared" si="184"/>
        <v>0</v>
      </c>
      <c r="Q268" s="272">
        <f t="shared" si="185"/>
        <v>0</v>
      </c>
      <c r="R268" s="88">
        <f t="shared" si="186"/>
        <v>0</v>
      </c>
      <c r="S268" s="17">
        <f t="shared" si="187"/>
        <v>0</v>
      </c>
    </row>
    <row r="269" spans="1:19" s="85" customFormat="1">
      <c r="A269" s="22" t="s">
        <v>267</v>
      </c>
      <c r="B269" s="261">
        <f>+'Distribution Pivot Table'!AA$52*100</f>
        <v>0</v>
      </c>
      <c r="C269" s="262">
        <f>+'Distribution Pivot Table'!AA$54*100</f>
        <v>0</v>
      </c>
      <c r="D269" s="261">
        <f>+'Distribution Pivot Table'!AA$56*100</f>
        <v>0</v>
      </c>
      <c r="E269" s="263">
        <f t="shared" si="180"/>
        <v>0</v>
      </c>
      <c r="F269" s="264">
        <f>+'Distribution Pivot Table'!AA$58*100</f>
        <v>0</v>
      </c>
      <c r="G269" s="262">
        <f>+'Distribution Pivot Table'!AA$60*100</f>
        <v>0</v>
      </c>
      <c r="H269" s="261">
        <f>+'Distribution Pivot Table'!AA$62*100</f>
        <v>0</v>
      </c>
      <c r="I269" s="263">
        <f t="shared" si="181"/>
        <v>0</v>
      </c>
      <c r="J269" s="264">
        <f>+'Distribution Pivot Table'!AA$64*100</f>
        <v>0</v>
      </c>
      <c r="K269" s="261">
        <f>+'Distribution Pivot Table'!AA$66*100</f>
        <v>0</v>
      </c>
      <c r="L269" s="261">
        <f>+'Distribution Pivot Table'!AA$68*100</f>
        <v>0</v>
      </c>
      <c r="M269" s="265">
        <f t="shared" si="182"/>
        <v>0</v>
      </c>
      <c r="N269" s="264">
        <f>+'Distribution Pivot Table'!AA$70*100</f>
        <v>0</v>
      </c>
      <c r="O269" s="266">
        <f t="shared" si="183"/>
        <v>0</v>
      </c>
      <c r="P269" s="267">
        <f t="shared" si="184"/>
        <v>0</v>
      </c>
      <c r="Q269" s="267">
        <f t="shared" si="185"/>
        <v>0</v>
      </c>
      <c r="R269" s="88">
        <f t="shared" si="186"/>
        <v>0</v>
      </c>
      <c r="S269" s="17">
        <f t="shared" si="187"/>
        <v>0</v>
      </c>
    </row>
    <row r="270" spans="1:19" s="85" customFormat="1">
      <c r="A270" s="22" t="s">
        <v>428</v>
      </c>
      <c r="B270" s="261">
        <f>+'Distribution Pivot Table'!AA$74*100</f>
        <v>5.65273430307494</v>
      </c>
      <c r="C270" s="262">
        <f>+'Distribution Pivot Table'!AA$76*100</f>
        <v>1.9333456085435463</v>
      </c>
      <c r="D270" s="261">
        <f>+'Distribution Pivot Table'!AA$78*100</f>
        <v>1.380961148959676</v>
      </c>
      <c r="E270" s="263">
        <f t="shared" si="180"/>
        <v>8.967041060578163</v>
      </c>
      <c r="F270" s="264">
        <f>+'Distribution Pivot Table'!AA$80*100</f>
        <v>39.449456821948075</v>
      </c>
      <c r="G270" s="262">
        <f>+'Distribution Pivot Table'!AA$82*100</f>
        <v>18.541705026698583</v>
      </c>
      <c r="H270" s="261">
        <f>+'Distribution Pivot Table'!AA$84*100</f>
        <v>7.3651261277849378E-2</v>
      </c>
      <c r="I270" s="263">
        <f t="shared" si="181"/>
        <v>58.064813109924508</v>
      </c>
      <c r="J270" s="268">
        <f>+'Distribution Pivot Table'!AA$86*100</f>
        <v>9.9889523108083225</v>
      </c>
      <c r="K270" s="269">
        <f>+'Distribution Pivot Table'!AA$88*100</f>
        <v>10.099429202725096</v>
      </c>
      <c r="L270" s="269">
        <f>+'Distribution Pivot Table'!AA$90*100</f>
        <v>4.6032038298655868E-2</v>
      </c>
      <c r="M270" s="270">
        <f t="shared" si="182"/>
        <v>20.134413551832075</v>
      </c>
      <c r="N270" s="268">
        <f>+'Distribution Pivot Table'!AA$92*100</f>
        <v>12.833732277665256</v>
      </c>
      <c r="O270" s="271">
        <f t="shared" si="183"/>
        <v>55.091143435831334</v>
      </c>
      <c r="P270" s="272">
        <f t="shared" si="184"/>
        <v>30.574479837967225</v>
      </c>
      <c r="Q270" s="272">
        <f t="shared" si="185"/>
        <v>14.334376726201437</v>
      </c>
      <c r="R270" s="88">
        <f t="shared" si="186"/>
        <v>100</v>
      </c>
      <c r="S270" s="17">
        <f t="shared" si="187"/>
        <v>100</v>
      </c>
    </row>
    <row r="271" spans="1:19" s="85" customFormat="1">
      <c r="A271" s="22"/>
      <c r="B271" s="261"/>
      <c r="C271" s="262"/>
      <c r="D271" s="261"/>
      <c r="E271" s="263">
        <f t="shared" si="180"/>
        <v>0</v>
      </c>
      <c r="F271" s="264"/>
      <c r="G271" s="262"/>
      <c r="H271" s="261"/>
      <c r="I271" s="263"/>
      <c r="J271" s="268"/>
      <c r="K271" s="269"/>
      <c r="L271" s="269"/>
      <c r="M271" s="270"/>
      <c r="N271" s="268"/>
      <c r="O271" s="271"/>
      <c r="P271" s="272"/>
      <c r="Q271" s="272"/>
      <c r="R271" s="88"/>
      <c r="S271" s="17"/>
    </row>
    <row r="272" spans="1:19" s="85" customFormat="1">
      <c r="A272" s="22" t="s">
        <v>269</v>
      </c>
      <c r="B272" s="261">
        <f>+'Distribution Pivot Table'!AA$96*100</f>
        <v>1.4418125643666324</v>
      </c>
      <c r="C272" s="262">
        <f>+'Distribution Pivot Table'!AA$98*100</f>
        <v>0.61791967044284246</v>
      </c>
      <c r="D272" s="261">
        <f>+'Distribution Pivot Table'!AA$100*100</f>
        <v>0</v>
      </c>
      <c r="E272" s="263">
        <f t="shared" si="180"/>
        <v>2.0597322348094749</v>
      </c>
      <c r="F272" s="264">
        <f>+'Distribution Pivot Table'!AA$102*100</f>
        <v>51.081359423274975</v>
      </c>
      <c r="G272" s="262">
        <f>+'Distribution Pivot Table'!AA$104*100</f>
        <v>14.521112255406798</v>
      </c>
      <c r="H272" s="261">
        <f>+'Distribution Pivot Table'!AA$106*100</f>
        <v>0</v>
      </c>
      <c r="I272" s="263">
        <f t="shared" ref="I272:I275" si="188">SUM(F272:H272)</f>
        <v>65.602471678681781</v>
      </c>
      <c r="J272" s="268">
        <f>+'Distribution Pivot Table'!AA$108*100</f>
        <v>17.198764160659113</v>
      </c>
      <c r="K272" s="269">
        <f>+'Distribution Pivot Table'!AA$110*100</f>
        <v>15.139031925849638</v>
      </c>
      <c r="L272" s="269">
        <f>+'Distribution Pivot Table'!AA$112*100</f>
        <v>0</v>
      </c>
      <c r="M272" s="270">
        <f t="shared" ref="M272:M275" si="189">SUM(J272:L272)</f>
        <v>32.337796086508753</v>
      </c>
      <c r="N272" s="268">
        <f>+'Distribution Pivot Table'!AA$114*100</f>
        <v>0</v>
      </c>
      <c r="O272" s="271">
        <f t="shared" ref="O272:O275" si="190">+B272+F272+J272</f>
        <v>69.721936148300728</v>
      </c>
      <c r="P272" s="272">
        <f t="shared" ref="P272:P275" si="191">+C272+G272+K272</f>
        <v>30.278063851699279</v>
      </c>
      <c r="Q272" s="272">
        <f t="shared" ref="Q272:Q275" si="192">+D272+H272+L272+N272</f>
        <v>0</v>
      </c>
      <c r="R272" s="88">
        <f t="shared" si="186"/>
        <v>100</v>
      </c>
      <c r="S272" s="17">
        <f t="shared" si="187"/>
        <v>100</v>
      </c>
    </row>
    <row r="273" spans="1:19" s="85" customFormat="1">
      <c r="A273" s="22" t="s">
        <v>270</v>
      </c>
      <c r="B273" s="261">
        <f>+'Distribution Pivot Table'!AA$118*100</f>
        <v>0</v>
      </c>
      <c r="C273" s="262">
        <f>+'Distribution Pivot Table'!AA$120*100</f>
        <v>0</v>
      </c>
      <c r="D273" s="261">
        <f>+'Distribution Pivot Table'!AA$122*100</f>
        <v>0</v>
      </c>
      <c r="E273" s="263">
        <f t="shared" si="180"/>
        <v>0</v>
      </c>
      <c r="F273" s="264">
        <f>+'Distribution Pivot Table'!AA$124*100</f>
        <v>0</v>
      </c>
      <c r="G273" s="262">
        <f>+'Distribution Pivot Table'!AA$126*100</f>
        <v>0</v>
      </c>
      <c r="H273" s="261">
        <f>+'Distribution Pivot Table'!AA$128*100</f>
        <v>0</v>
      </c>
      <c r="I273" s="263">
        <f t="shared" si="188"/>
        <v>0</v>
      </c>
      <c r="J273" s="268">
        <f>+'Distribution Pivot Table'!AA$130*100</f>
        <v>0</v>
      </c>
      <c r="K273" s="269">
        <f>+'Distribution Pivot Table'!AA$132*100</f>
        <v>0</v>
      </c>
      <c r="L273" s="269">
        <f>+'Distribution Pivot Table'!AA$134*100</f>
        <v>0</v>
      </c>
      <c r="M273" s="270">
        <f t="shared" si="189"/>
        <v>0</v>
      </c>
      <c r="N273" s="264">
        <f>+'Distribution Pivot Table'!AA$136*100</f>
        <v>0</v>
      </c>
      <c r="O273" s="271">
        <f t="shared" si="190"/>
        <v>0</v>
      </c>
      <c r="P273" s="272">
        <f t="shared" si="191"/>
        <v>0</v>
      </c>
      <c r="Q273" s="272">
        <f t="shared" si="192"/>
        <v>0</v>
      </c>
      <c r="R273" s="88">
        <f t="shared" si="186"/>
        <v>0</v>
      </c>
      <c r="S273" s="17">
        <f t="shared" si="187"/>
        <v>0</v>
      </c>
    </row>
    <row r="274" spans="1:19" s="85" customFormat="1">
      <c r="A274" s="117" t="s">
        <v>271</v>
      </c>
      <c r="B274" s="261">
        <f>+'Distribution Pivot Table'!AA$140*100</f>
        <v>0</v>
      </c>
      <c r="C274" s="262">
        <f>+'Distribution Pivot Table'!AA$142*100</f>
        <v>0</v>
      </c>
      <c r="D274" s="261">
        <f>+'Distribution Pivot Table'!AA$144*100</f>
        <v>0</v>
      </c>
      <c r="E274" s="263">
        <f t="shared" si="180"/>
        <v>0</v>
      </c>
      <c r="F274" s="264">
        <f>+'Distribution Pivot Table'!AA$146*100</f>
        <v>0</v>
      </c>
      <c r="G274" s="262">
        <f>+'Distribution Pivot Table'!AA$148*100</f>
        <v>0</v>
      </c>
      <c r="H274" s="261">
        <f>+'Distribution Pivot Table'!AA$150*100</f>
        <v>0</v>
      </c>
      <c r="I274" s="263">
        <f t="shared" si="188"/>
        <v>0</v>
      </c>
      <c r="J274" s="268">
        <f>+'Distribution Pivot Table'!AA$152*100</f>
        <v>0</v>
      </c>
      <c r="K274" s="269">
        <f>+'Distribution Pivot Table'!AA$154*100</f>
        <v>0</v>
      </c>
      <c r="L274" s="269">
        <f>+'Distribution Pivot Table'!AA$156*100</f>
        <v>0</v>
      </c>
      <c r="M274" s="270">
        <f t="shared" si="189"/>
        <v>0</v>
      </c>
      <c r="N274" s="268">
        <f>+'Distribution Pivot Table'!AA$158*100</f>
        <v>0</v>
      </c>
      <c r="O274" s="271">
        <f t="shared" si="190"/>
        <v>0</v>
      </c>
      <c r="P274" s="272">
        <f t="shared" si="191"/>
        <v>0</v>
      </c>
      <c r="Q274" s="272">
        <f t="shared" si="192"/>
        <v>0</v>
      </c>
      <c r="R274" s="88">
        <f t="shared" si="186"/>
        <v>0</v>
      </c>
      <c r="S274" s="17">
        <f t="shared" si="187"/>
        <v>0</v>
      </c>
    </row>
    <row r="275" spans="1:19" s="85" customFormat="1">
      <c r="A275" s="22" t="s">
        <v>272</v>
      </c>
      <c r="B275" s="261">
        <f>+'Distribution Pivot Table'!AA$162*100</f>
        <v>0</v>
      </c>
      <c r="C275" s="262">
        <f>+'Distribution Pivot Table'!AA$164*100</f>
        <v>0</v>
      </c>
      <c r="D275" s="261">
        <f>+'Distribution Pivot Table'!AA$166*100</f>
        <v>0</v>
      </c>
      <c r="E275" s="263">
        <f t="shared" si="180"/>
        <v>0</v>
      </c>
      <c r="F275" s="264">
        <f>+'Distribution Pivot Table'!AA$168*100</f>
        <v>0</v>
      </c>
      <c r="G275" s="262">
        <f>+'Distribution Pivot Table'!AA$170*100</f>
        <v>0</v>
      </c>
      <c r="H275" s="261">
        <f>+'Distribution Pivot Table'!AA$172*100</f>
        <v>0</v>
      </c>
      <c r="I275" s="263">
        <f t="shared" si="188"/>
        <v>0</v>
      </c>
      <c r="J275" s="264">
        <f>+'Distribution Pivot Table'!AA$174*100</f>
        <v>0</v>
      </c>
      <c r="K275" s="261">
        <f>+'Distribution Pivot Table'!AA$176*100</f>
        <v>0</v>
      </c>
      <c r="L275" s="261">
        <f>+'Distribution Pivot Table'!AA$178*100</f>
        <v>0</v>
      </c>
      <c r="M275" s="265">
        <f t="shared" si="189"/>
        <v>0</v>
      </c>
      <c r="N275" s="264">
        <f>+'Distribution Pivot Table'!AA$180*100</f>
        <v>0</v>
      </c>
      <c r="O275" s="266">
        <f t="shared" si="190"/>
        <v>0</v>
      </c>
      <c r="P275" s="267">
        <f t="shared" si="191"/>
        <v>0</v>
      </c>
      <c r="Q275" s="267">
        <f t="shared" si="192"/>
        <v>0</v>
      </c>
      <c r="R275" s="88">
        <f t="shared" si="186"/>
        <v>0</v>
      </c>
      <c r="S275" s="17">
        <f t="shared" si="187"/>
        <v>0</v>
      </c>
    </row>
    <row r="276" spans="1:19" s="85" customFormat="1">
      <c r="A276" s="22"/>
      <c r="B276" s="261"/>
      <c r="C276" s="262"/>
      <c r="D276" s="261"/>
      <c r="E276" s="263">
        <f t="shared" si="180"/>
        <v>0</v>
      </c>
      <c r="F276" s="264"/>
      <c r="G276" s="262"/>
      <c r="H276" s="261"/>
      <c r="I276" s="263"/>
      <c r="J276" s="264"/>
      <c r="K276" s="261"/>
      <c r="L276" s="261"/>
      <c r="M276" s="265"/>
      <c r="N276" s="264"/>
      <c r="O276" s="266"/>
      <c r="P276" s="267"/>
      <c r="Q276" s="267"/>
      <c r="R276" s="88"/>
      <c r="S276" s="17"/>
    </row>
    <row r="277" spans="1:19" s="85" customFormat="1">
      <c r="A277" s="22" t="s">
        <v>273</v>
      </c>
      <c r="B277" s="261">
        <f>+'Distribution Pivot Table'!AA$184*100</f>
        <v>0</v>
      </c>
      <c r="C277" s="262">
        <f>+'Distribution Pivot Table'!AA$186*100</f>
        <v>0</v>
      </c>
      <c r="D277" s="261">
        <f>+'Distribution Pivot Table'!AA$188*100</f>
        <v>0</v>
      </c>
      <c r="E277" s="263">
        <f t="shared" si="180"/>
        <v>0</v>
      </c>
      <c r="F277" s="264">
        <f>+'Distribution Pivot Table'!AA$190*100</f>
        <v>0</v>
      </c>
      <c r="G277" s="262">
        <f>+'Distribution Pivot Table'!AA$192*100</f>
        <v>0</v>
      </c>
      <c r="H277" s="261">
        <f>+'Distribution Pivot Table'!AA$194*100</f>
        <v>0</v>
      </c>
      <c r="I277" s="263">
        <f t="shared" ref="I277:I280" si="193">SUM(F277:H277)</f>
        <v>0</v>
      </c>
      <c r="J277" s="268">
        <f>+'Distribution Pivot Table'!AA$196*100</f>
        <v>0</v>
      </c>
      <c r="K277" s="269">
        <f>+'Distribution Pivot Table'!AA$198*100</f>
        <v>0</v>
      </c>
      <c r="L277" s="312">
        <f>+'Distribution Pivot Table'!AA$200*100</f>
        <v>0</v>
      </c>
      <c r="M277" s="270">
        <f t="shared" ref="M277:M280" si="194">SUM(J277:L277)</f>
        <v>0</v>
      </c>
      <c r="N277" s="268">
        <f>+'Distribution Pivot Table'!AA$202*100</f>
        <v>0</v>
      </c>
      <c r="O277" s="271">
        <f t="shared" ref="O277:O280" si="195">+B277+F277+J277</f>
        <v>0</v>
      </c>
      <c r="P277" s="272">
        <f t="shared" ref="P277:P280" si="196">+C277+G277+K277</f>
        <v>0</v>
      </c>
      <c r="Q277" s="272">
        <f t="shared" ref="Q277:Q280" si="197">+D277+H277+L277+N277</f>
        <v>0</v>
      </c>
      <c r="R277" s="88">
        <f t="shared" si="186"/>
        <v>0</v>
      </c>
      <c r="S277" s="17">
        <f t="shared" si="187"/>
        <v>0</v>
      </c>
    </row>
    <row r="278" spans="1:19" s="85" customFormat="1">
      <c r="A278" s="22" t="s">
        <v>274</v>
      </c>
      <c r="B278" s="261">
        <f>+'Distribution Pivot Table'!AA$206*100</f>
        <v>0</v>
      </c>
      <c r="C278" s="310">
        <f>+'Distribution Pivot Table'!AA$208*100</f>
        <v>0</v>
      </c>
      <c r="D278" s="310">
        <f>+'Distribution Pivot Table'!AA$210*108</f>
        <v>0</v>
      </c>
      <c r="E278" s="263">
        <f t="shared" si="180"/>
        <v>0</v>
      </c>
      <c r="F278" s="264">
        <f>+'Distribution Pivot Table'!AA$212*100</f>
        <v>0</v>
      </c>
      <c r="G278" s="262">
        <f>+'Distribution Pivot Table'!AA$214*100</f>
        <v>0</v>
      </c>
      <c r="H278" s="261">
        <f>+'Distribution Pivot Table'!AA$216*100</f>
        <v>0</v>
      </c>
      <c r="I278" s="263">
        <f t="shared" si="193"/>
        <v>0</v>
      </c>
      <c r="J278" s="268">
        <f>+'Distribution Pivot Table'!AA$218*100</f>
        <v>0</v>
      </c>
      <c r="K278" s="269">
        <f>+'Distribution Pivot Table'!AA$220*100</f>
        <v>0</v>
      </c>
      <c r="L278" s="269">
        <f>+'Distribution Pivot Table'!AA$222*100</f>
        <v>0</v>
      </c>
      <c r="M278" s="270">
        <f t="shared" si="194"/>
        <v>0</v>
      </c>
      <c r="N278" s="268">
        <f>+'Distribution Pivot Table'!AA$224*100</f>
        <v>0</v>
      </c>
      <c r="O278" s="271">
        <f t="shared" si="195"/>
        <v>0</v>
      </c>
      <c r="P278" s="272">
        <f t="shared" si="196"/>
        <v>0</v>
      </c>
      <c r="Q278" s="272">
        <f t="shared" si="197"/>
        <v>0</v>
      </c>
      <c r="R278" s="88">
        <f t="shared" si="186"/>
        <v>0</v>
      </c>
      <c r="S278" s="17">
        <f t="shared" si="187"/>
        <v>0</v>
      </c>
    </row>
    <row r="279" spans="1:19" s="85" customFormat="1">
      <c r="A279" s="22" t="s">
        <v>275</v>
      </c>
      <c r="B279" s="261">
        <f>+'Distribution Pivot Table'!AA$228*100</f>
        <v>0</v>
      </c>
      <c r="C279" s="262">
        <f>+'Distribution Pivot Table'!AA$230*100</f>
        <v>0</v>
      </c>
      <c r="D279" s="261">
        <f>+'Distribution Pivot Table'!AA$232*100</f>
        <v>0</v>
      </c>
      <c r="E279" s="263">
        <f t="shared" si="180"/>
        <v>0</v>
      </c>
      <c r="F279" s="264">
        <f>+'Distribution Pivot Table'!AA$234*100</f>
        <v>0</v>
      </c>
      <c r="G279" s="262">
        <f>+'Distribution Pivot Table'!AA$236*100</f>
        <v>0</v>
      </c>
      <c r="H279" s="261">
        <f>+'Distribution Pivot Table'!AA$238*100</f>
        <v>0</v>
      </c>
      <c r="I279" s="263">
        <f t="shared" si="193"/>
        <v>0</v>
      </c>
      <c r="J279" s="268">
        <f>+'Distribution Pivot Table'!AA$240*100</f>
        <v>0</v>
      </c>
      <c r="K279" s="269">
        <f>+'Distribution Pivot Table'!AA$242*100</f>
        <v>0</v>
      </c>
      <c r="L279" s="269">
        <f>+'Distribution Pivot Table'!AA$244*100</f>
        <v>0</v>
      </c>
      <c r="M279" s="270">
        <f t="shared" si="194"/>
        <v>0</v>
      </c>
      <c r="N279" s="268">
        <f>+'Distribution Pivot Table'!AA$246*100</f>
        <v>0</v>
      </c>
      <c r="O279" s="271">
        <f t="shared" si="195"/>
        <v>0</v>
      </c>
      <c r="P279" s="272">
        <f t="shared" si="196"/>
        <v>0</v>
      </c>
      <c r="Q279" s="272">
        <f t="shared" si="197"/>
        <v>0</v>
      </c>
      <c r="R279" s="88">
        <f t="shared" si="186"/>
        <v>0</v>
      </c>
      <c r="S279" s="17">
        <f t="shared" si="187"/>
        <v>0</v>
      </c>
    </row>
    <row r="280" spans="1:19" s="85" customFormat="1">
      <c r="A280" s="22" t="s">
        <v>276</v>
      </c>
      <c r="B280" s="261">
        <f>+'Distribution Pivot Table'!AA$250*100</f>
        <v>0</v>
      </c>
      <c r="C280" s="262">
        <f>+'Distribution Pivot Table'!AA$252*100</f>
        <v>0</v>
      </c>
      <c r="D280" s="261">
        <f>+'Distribution Pivot Table'!AA$254*100</f>
        <v>0</v>
      </c>
      <c r="E280" s="263">
        <f t="shared" si="180"/>
        <v>0</v>
      </c>
      <c r="F280" s="264">
        <f>+'Distribution Pivot Table'!AA$256*100</f>
        <v>0</v>
      </c>
      <c r="G280" s="262">
        <f>+'Distribution Pivot Table'!AA$258*100</f>
        <v>0</v>
      </c>
      <c r="H280" s="261">
        <f>+'Distribution Pivot Table'!AA$260*100</f>
        <v>0</v>
      </c>
      <c r="I280" s="263">
        <f t="shared" si="193"/>
        <v>0</v>
      </c>
      <c r="J280" s="268">
        <f>+'Distribution Pivot Table'!AA$262*100</f>
        <v>0</v>
      </c>
      <c r="K280" s="269">
        <f>+'Distribution Pivot Table'!AA$264*100</f>
        <v>0</v>
      </c>
      <c r="L280" s="269">
        <f>+'Distribution Pivot Table'!AA$266*100</f>
        <v>0</v>
      </c>
      <c r="M280" s="270">
        <f t="shared" si="194"/>
        <v>0</v>
      </c>
      <c r="N280" s="268">
        <f>+'Distribution Pivot Table'!AA$268*100</f>
        <v>0</v>
      </c>
      <c r="O280" s="271">
        <f t="shared" si="195"/>
        <v>0</v>
      </c>
      <c r="P280" s="272">
        <f t="shared" si="196"/>
        <v>0</v>
      </c>
      <c r="Q280" s="272">
        <f t="shared" si="197"/>
        <v>0</v>
      </c>
      <c r="R280" s="88">
        <f t="shared" si="186"/>
        <v>0</v>
      </c>
      <c r="S280" s="17">
        <f t="shared" si="187"/>
        <v>0</v>
      </c>
    </row>
    <row r="281" spans="1:19" s="85" customFormat="1">
      <c r="A281" s="22"/>
      <c r="B281" s="261"/>
      <c r="C281" s="262"/>
      <c r="D281" s="261"/>
      <c r="E281" s="263">
        <f t="shared" si="180"/>
        <v>0</v>
      </c>
      <c r="F281" s="264"/>
      <c r="G281" s="262"/>
      <c r="H281" s="261"/>
      <c r="I281" s="263"/>
      <c r="J281" s="268"/>
      <c r="K281" s="269"/>
      <c r="L281" s="269"/>
      <c r="M281" s="270"/>
      <c r="N281" s="268"/>
      <c r="O281" s="271"/>
      <c r="P281" s="272"/>
      <c r="Q281" s="272"/>
      <c r="R281" s="88"/>
      <c r="S281" s="17"/>
    </row>
    <row r="282" spans="1:19" s="85" customFormat="1">
      <c r="A282" s="22" t="s">
        <v>277</v>
      </c>
      <c r="B282" s="261">
        <f>+'Distribution Pivot Table'!AA$272*100</f>
        <v>0</v>
      </c>
      <c r="C282" s="262">
        <f>+'Distribution Pivot Table'!AA$274*100</f>
        <v>0</v>
      </c>
      <c r="D282" s="261">
        <f>+'Distribution Pivot Table'!AA$276*100</f>
        <v>0</v>
      </c>
      <c r="E282" s="263">
        <f t="shared" si="180"/>
        <v>0</v>
      </c>
      <c r="F282" s="264">
        <f>+'Distribution Pivot Table'!AA$278*100</f>
        <v>0</v>
      </c>
      <c r="G282" s="262">
        <f>+'Distribution Pivot Table'!AA$280*100</f>
        <v>0</v>
      </c>
      <c r="H282" s="261">
        <f>+'Distribution Pivot Table'!AA$282*100</f>
        <v>0</v>
      </c>
      <c r="I282" s="263">
        <f t="shared" ref="I282:I285" si="198">SUM(F282:H282)</f>
        <v>0</v>
      </c>
      <c r="J282" s="268">
        <f>+'Distribution Pivot Table'!AA$284*100</f>
        <v>0</v>
      </c>
      <c r="K282" s="269">
        <f>+'Distribution Pivot Table'!AA$286*100</f>
        <v>0</v>
      </c>
      <c r="L282" s="269">
        <f>+'Distribution Pivot Table'!AA$288*100</f>
        <v>0</v>
      </c>
      <c r="M282" s="270">
        <f t="shared" ref="M282:M285" si="199">SUM(J282:L282)</f>
        <v>0</v>
      </c>
      <c r="N282" s="268">
        <f>+'Distribution Pivot Table'!AA$290*100</f>
        <v>0</v>
      </c>
      <c r="O282" s="271">
        <f t="shared" ref="O282:O285" si="200">+B282+F282+J282</f>
        <v>0</v>
      </c>
      <c r="P282" s="272">
        <f t="shared" ref="P282:P285" si="201">+C282+G282+K282</f>
        <v>0</v>
      </c>
      <c r="Q282" s="272">
        <f t="shared" ref="Q282:Q285" si="202">+D282+H282+L282+N282</f>
        <v>0</v>
      </c>
      <c r="R282" s="88">
        <f t="shared" si="186"/>
        <v>0</v>
      </c>
      <c r="S282" s="17">
        <f t="shared" si="187"/>
        <v>0</v>
      </c>
    </row>
    <row r="283" spans="1:19" s="85" customFormat="1">
      <c r="A283" s="22" t="s">
        <v>278</v>
      </c>
      <c r="B283" s="261">
        <f>+'Distribution Pivot Table'!AA$294*100</f>
        <v>8.7364960075152656</v>
      </c>
      <c r="C283" s="262">
        <f>+'Distribution Pivot Table'!AA$296*100</f>
        <v>5.0728041333959606</v>
      </c>
      <c r="D283" s="261">
        <f>+'Distribution Pivot Table'!AA$298*100</f>
        <v>0</v>
      </c>
      <c r="E283" s="263">
        <f t="shared" si="180"/>
        <v>13.809300140911226</v>
      </c>
      <c r="F283" s="264">
        <f>+'Distribution Pivot Table'!AA$300*100</f>
        <v>23.203381869422262</v>
      </c>
      <c r="G283" s="262">
        <f>+'Distribution Pivot Table'!AA$302*100</f>
        <v>12.963832785345234</v>
      </c>
      <c r="H283" s="261">
        <f>+'Distribution Pivot Table'!AA$304*100</f>
        <v>0</v>
      </c>
      <c r="I283" s="263">
        <f t="shared" si="198"/>
        <v>36.167214654767498</v>
      </c>
      <c r="J283" s="268">
        <f>+'Distribution Pivot Table'!AA$306*100</f>
        <v>11.460779708783466</v>
      </c>
      <c r="K283" s="269">
        <f>+'Distribution Pivot Table'!AA$308*100</f>
        <v>17.707844058243307</v>
      </c>
      <c r="L283" s="269">
        <f>+'Distribution Pivot Table'!AA$310*100</f>
        <v>0</v>
      </c>
      <c r="M283" s="270">
        <f t="shared" si="199"/>
        <v>29.168623767026773</v>
      </c>
      <c r="N283" s="268">
        <f>+'Distribution Pivot Table'!AA$312*100</f>
        <v>20.854861437294506</v>
      </c>
      <c r="O283" s="271">
        <f t="shared" si="200"/>
        <v>43.400657585720992</v>
      </c>
      <c r="P283" s="272">
        <f t="shared" si="201"/>
        <v>35.744480976984505</v>
      </c>
      <c r="Q283" s="272">
        <f t="shared" si="202"/>
        <v>20.854861437294506</v>
      </c>
      <c r="R283" s="88">
        <f t="shared" si="186"/>
        <v>100</v>
      </c>
      <c r="S283" s="17">
        <f t="shared" si="187"/>
        <v>100</v>
      </c>
    </row>
    <row r="284" spans="1:19" s="85" customFormat="1">
      <c r="A284" s="22" t="s">
        <v>279</v>
      </c>
      <c r="B284" s="261">
        <f>+'Distribution Pivot Table'!AA$316*100</f>
        <v>0</v>
      </c>
      <c r="C284" s="310">
        <f>+'Distribution Pivot Table'!AA$318*100</f>
        <v>0</v>
      </c>
      <c r="D284" s="261">
        <f>+'Distribution Pivot Table'!AA$320*100</f>
        <v>0</v>
      </c>
      <c r="E284" s="263">
        <f t="shared" si="180"/>
        <v>0</v>
      </c>
      <c r="F284" s="264">
        <f>+'Distribution Pivot Table'!AA$322*100</f>
        <v>0</v>
      </c>
      <c r="G284" s="262">
        <f>+'Distribution Pivot Table'!AA$324*100</f>
        <v>0</v>
      </c>
      <c r="H284" s="261">
        <f>+'Distribution Pivot Table'!AA$326*100</f>
        <v>0</v>
      </c>
      <c r="I284" s="263">
        <f t="shared" si="198"/>
        <v>0</v>
      </c>
      <c r="J284" s="268">
        <f>+'Distribution Pivot Table'!AA$328*100</f>
        <v>0</v>
      </c>
      <c r="K284" s="269">
        <f>+'Distribution Pivot Table'!AA$330*100</f>
        <v>0</v>
      </c>
      <c r="L284" s="269">
        <f>+'Distribution Pivot Table'!AA$332*100</f>
        <v>0</v>
      </c>
      <c r="M284" s="270">
        <f t="shared" si="199"/>
        <v>0</v>
      </c>
      <c r="N284" s="268">
        <f>+'Distribution Pivot Table'!AA$334*100</f>
        <v>0</v>
      </c>
      <c r="O284" s="271">
        <f t="shared" si="200"/>
        <v>0</v>
      </c>
      <c r="P284" s="272">
        <f t="shared" si="201"/>
        <v>0</v>
      </c>
      <c r="Q284" s="272">
        <f t="shared" si="202"/>
        <v>0</v>
      </c>
      <c r="R284" s="88">
        <f t="shared" si="186"/>
        <v>0</v>
      </c>
      <c r="S284" s="17">
        <f t="shared" si="187"/>
        <v>0</v>
      </c>
    </row>
    <row r="285" spans="1:19" s="85" customFormat="1">
      <c r="A285" s="71" t="s">
        <v>280</v>
      </c>
      <c r="B285" s="273">
        <f>+'Distribution Pivot Table'!AA$338*100</f>
        <v>19.066937119675455</v>
      </c>
      <c r="C285" s="311">
        <f>+'Distribution Pivot Table'!AA$340*100</f>
        <v>0</v>
      </c>
      <c r="D285" s="273">
        <f>+'Distribution Pivot Table'!AA$342*100</f>
        <v>0</v>
      </c>
      <c r="E285" s="274">
        <f t="shared" si="180"/>
        <v>19.066937119675455</v>
      </c>
      <c r="F285" s="275">
        <f>+'Distribution Pivot Table'!AA$344*100</f>
        <v>37.728194726166329</v>
      </c>
      <c r="G285" s="273">
        <f>+'Distribution Pivot Table'!AA$346*100</f>
        <v>5.6795131845841782</v>
      </c>
      <c r="H285" s="273">
        <f>+'Distribution Pivot Table'!AA$348*100</f>
        <v>0</v>
      </c>
      <c r="I285" s="274">
        <f t="shared" si="198"/>
        <v>43.40770791075051</v>
      </c>
      <c r="J285" s="276">
        <f>+'Distribution Pivot Table'!AA$350*100</f>
        <v>15.821501014198782</v>
      </c>
      <c r="K285" s="277">
        <f>+'Distribution Pivot Table'!AA$352*100</f>
        <v>7.0993914807302234</v>
      </c>
      <c r="L285" s="277">
        <f>+'Distribution Pivot Table'!AA$354*100</f>
        <v>0</v>
      </c>
      <c r="M285" s="278">
        <f t="shared" si="199"/>
        <v>22.920892494929006</v>
      </c>
      <c r="N285" s="276">
        <f>+'Distribution Pivot Table'!AA$356*100</f>
        <v>14.604462474645031</v>
      </c>
      <c r="O285" s="279">
        <f t="shared" si="200"/>
        <v>72.616632860040568</v>
      </c>
      <c r="P285" s="280">
        <f t="shared" si="201"/>
        <v>12.778904665314402</v>
      </c>
      <c r="Q285" s="280">
        <f t="shared" si="202"/>
        <v>14.604462474645031</v>
      </c>
      <c r="R285" s="88">
        <f t="shared" si="186"/>
        <v>100</v>
      </c>
      <c r="S285" s="17">
        <f t="shared" si="187"/>
        <v>100</v>
      </c>
    </row>
    <row r="286" spans="1:19" s="85" customFormat="1">
      <c r="A286" s="232" t="s">
        <v>394</v>
      </c>
      <c r="B286" s="117"/>
      <c r="C286" s="117"/>
      <c r="D286" s="117"/>
      <c r="E286" s="117"/>
      <c r="F286" s="220"/>
      <c r="G286" s="220"/>
      <c r="H286" s="220"/>
      <c r="I286" s="220"/>
      <c r="R286" s="90"/>
    </row>
    <row r="287" spans="1:19" s="85" customFormat="1">
      <c r="A287" s="232" t="s">
        <v>429</v>
      </c>
      <c r="B287" s="117"/>
      <c r="C287" s="117"/>
      <c r="D287" s="117"/>
      <c r="E287" s="117"/>
      <c r="F287" s="220"/>
      <c r="G287" s="220"/>
      <c r="H287" s="220"/>
      <c r="I287" s="220"/>
      <c r="R287" s="90"/>
    </row>
    <row r="288" spans="1:19">
      <c r="A288" s="232" t="s">
        <v>738</v>
      </c>
      <c r="B288" s="111"/>
      <c r="C288" s="111"/>
      <c r="D288" s="111"/>
      <c r="E288" s="219"/>
      <c r="F288" s="111"/>
      <c r="G288" s="111"/>
      <c r="H288" s="111"/>
      <c r="I288" s="219"/>
      <c r="J288" s="69"/>
      <c r="K288" s="69"/>
      <c r="L288" s="69"/>
      <c r="M288" s="113"/>
      <c r="N288" s="69"/>
      <c r="O288" s="114"/>
      <c r="P288" s="114"/>
      <c r="R288" s="23"/>
    </row>
    <row r="289" spans="1:19" s="85" customFormat="1">
      <c r="A289" s="72"/>
      <c r="B289" s="92"/>
      <c r="C289" s="92"/>
      <c r="D289" s="92"/>
      <c r="E289" s="92"/>
      <c r="F289" s="220"/>
      <c r="G289" s="220"/>
      <c r="H289" s="220"/>
      <c r="I289" s="220"/>
      <c r="Q289" s="233" t="s">
        <v>1166</v>
      </c>
      <c r="R289" s="90"/>
    </row>
    <row r="290" spans="1:19" s="85" customFormat="1" ht="18">
      <c r="A290" s="230" t="s">
        <v>705</v>
      </c>
      <c r="B290" s="210"/>
      <c r="C290" s="210"/>
      <c r="D290" s="210"/>
      <c r="E290" s="210"/>
      <c r="F290" s="213"/>
      <c r="G290" s="213"/>
      <c r="H290" s="213"/>
      <c r="I290" s="214"/>
      <c r="J290" s="60"/>
      <c r="K290" s="60"/>
      <c r="L290" s="60"/>
      <c r="M290" s="209"/>
      <c r="N290" s="60"/>
      <c r="O290" s="60"/>
      <c r="P290" s="60"/>
      <c r="Q290" s="60"/>
      <c r="R290" s="84"/>
    </row>
    <row r="291" spans="1:19" s="85" customFormat="1" ht="18">
      <c r="A291" s="230"/>
      <c r="B291" s="210"/>
      <c r="C291" s="210"/>
      <c r="D291" s="210"/>
      <c r="E291" s="210"/>
      <c r="F291" s="213"/>
      <c r="G291" s="213"/>
      <c r="H291" s="213"/>
      <c r="I291" s="214"/>
      <c r="J291" s="60"/>
      <c r="K291" s="60"/>
      <c r="L291" s="60"/>
      <c r="M291" s="209"/>
      <c r="N291" s="60"/>
      <c r="O291" s="60"/>
      <c r="P291" s="60"/>
      <c r="Q291" s="60"/>
      <c r="R291" s="84"/>
    </row>
    <row r="292" spans="1:19" s="85" customFormat="1" ht="15.75">
      <c r="A292" s="229" t="s">
        <v>126</v>
      </c>
      <c r="B292" s="210"/>
      <c r="C292" s="210"/>
      <c r="D292" s="210"/>
      <c r="E292" s="210"/>
      <c r="F292" s="213"/>
      <c r="G292" s="213"/>
      <c r="H292" s="213"/>
      <c r="I292" s="214"/>
      <c r="J292" s="60"/>
      <c r="K292" s="60"/>
      <c r="L292" s="60"/>
      <c r="M292" s="209"/>
      <c r="N292" s="60"/>
      <c r="O292" s="60"/>
      <c r="P292" s="60"/>
      <c r="Q292" s="60"/>
      <c r="R292" s="84"/>
    </row>
    <row r="293" spans="1:19" s="85" customFormat="1" ht="15.75">
      <c r="A293" s="229" t="s">
        <v>514</v>
      </c>
      <c r="B293" s="210"/>
      <c r="C293" s="210"/>
      <c r="D293" s="210"/>
      <c r="E293" s="210"/>
      <c r="F293" s="65"/>
      <c r="G293" s="65"/>
      <c r="H293" s="65"/>
      <c r="I293" s="210"/>
      <c r="J293" s="62"/>
      <c r="K293" s="62"/>
      <c r="L293" s="62"/>
      <c r="M293" s="208"/>
      <c r="N293" s="62"/>
      <c r="O293" s="62"/>
      <c r="P293" s="62"/>
      <c r="Q293" s="60"/>
      <c r="R293" s="84"/>
    </row>
    <row r="294" spans="1:19" s="85" customFormat="1" ht="19.5" customHeight="1">
      <c r="A294" s="63"/>
      <c r="B294" s="215"/>
      <c r="C294" s="215"/>
      <c r="D294" s="215"/>
      <c r="E294" s="215"/>
      <c r="F294" s="215"/>
      <c r="G294" s="215"/>
      <c r="H294" s="215"/>
      <c r="I294" s="215"/>
      <c r="J294" s="23"/>
      <c r="K294" s="23"/>
      <c r="L294" s="23"/>
      <c r="M294" s="23"/>
      <c r="N294" s="23"/>
      <c r="O294" s="23"/>
      <c r="P294" s="23"/>
      <c r="Q294" s="23"/>
      <c r="R294" s="86"/>
      <c r="S294" s="23"/>
    </row>
    <row r="295" spans="1:19" s="85" customFormat="1" ht="19.5" customHeight="1">
      <c r="A295" s="64"/>
      <c r="B295" s="234" t="s">
        <v>671</v>
      </c>
      <c r="C295" s="235"/>
      <c r="D295" s="235"/>
      <c r="E295" s="235"/>
      <c r="F295" s="235"/>
      <c r="G295" s="235"/>
      <c r="H295" s="235"/>
      <c r="I295" s="236"/>
      <c r="J295" s="237" t="s">
        <v>390</v>
      </c>
      <c r="K295" s="238"/>
      <c r="L295" s="238"/>
      <c r="M295" s="239"/>
      <c r="N295" s="677" t="s">
        <v>670</v>
      </c>
      <c r="O295" s="680" t="s">
        <v>396</v>
      </c>
      <c r="P295" s="680" t="s">
        <v>397</v>
      </c>
      <c r="Q295" s="680" t="s">
        <v>395</v>
      </c>
      <c r="R295" s="87"/>
      <c r="S295" s="15"/>
    </row>
    <row r="296" spans="1:19" s="85" customFormat="1" ht="52.5" customHeight="1">
      <c r="A296" s="82"/>
      <c r="B296" s="235" t="s">
        <v>735</v>
      </c>
      <c r="C296" s="235"/>
      <c r="D296" s="235"/>
      <c r="E296" s="240"/>
      <c r="F296" s="241" t="s">
        <v>737</v>
      </c>
      <c r="G296" s="235"/>
      <c r="H296" s="235"/>
      <c r="I296" s="236"/>
      <c r="J296" s="242" t="s">
        <v>672</v>
      </c>
      <c r="K296" s="243"/>
      <c r="L296" s="243"/>
      <c r="M296" s="244"/>
      <c r="N296" s="678"/>
      <c r="O296" s="681"/>
      <c r="P296" s="681"/>
      <c r="Q296" s="681"/>
      <c r="R296" s="87" t="s">
        <v>123</v>
      </c>
      <c r="S296" s="15" t="s">
        <v>123</v>
      </c>
    </row>
    <row r="297" spans="1:19" s="85" customFormat="1" ht="30" customHeight="1">
      <c r="A297" s="83"/>
      <c r="B297" s="245" t="s">
        <v>391</v>
      </c>
      <c r="C297" s="245" t="s">
        <v>392</v>
      </c>
      <c r="D297" s="245" t="s">
        <v>736</v>
      </c>
      <c r="E297" s="246" t="s">
        <v>124</v>
      </c>
      <c r="F297" s="247" t="s">
        <v>391</v>
      </c>
      <c r="G297" s="245" t="s">
        <v>392</v>
      </c>
      <c r="H297" s="245" t="s">
        <v>736</v>
      </c>
      <c r="I297" s="246" t="s">
        <v>124</v>
      </c>
      <c r="J297" s="248" t="s">
        <v>391</v>
      </c>
      <c r="K297" s="249" t="s">
        <v>392</v>
      </c>
      <c r="L297" s="245" t="s">
        <v>736</v>
      </c>
      <c r="M297" s="248" t="s">
        <v>124</v>
      </c>
      <c r="N297" s="679"/>
      <c r="O297" s="682"/>
      <c r="P297" s="682"/>
      <c r="Q297" s="682"/>
      <c r="R297" s="14"/>
      <c r="S297" s="16"/>
    </row>
    <row r="298" spans="1:19" s="85" customFormat="1" hidden="1">
      <c r="A298" s="22" t="s">
        <v>264</v>
      </c>
      <c r="B298" s="117"/>
      <c r="C298" s="117"/>
      <c r="D298" s="117"/>
      <c r="E298" s="217"/>
      <c r="F298" s="70"/>
      <c r="G298" s="110"/>
      <c r="H298" s="111"/>
      <c r="I298" s="112"/>
      <c r="J298" s="67"/>
      <c r="K298" s="69"/>
      <c r="L298" s="69"/>
      <c r="M298" s="13"/>
      <c r="N298" s="67"/>
      <c r="O298" s="79"/>
      <c r="P298" s="74"/>
      <c r="Q298" s="74"/>
      <c r="R298" s="88">
        <f>SUM(F298:H298,J298:L298)+N298</f>
        <v>0</v>
      </c>
      <c r="S298" s="17">
        <f>+Q298+P298+O298</f>
        <v>0</v>
      </c>
    </row>
    <row r="299" spans="1:19" s="85" customFormat="1" hidden="1">
      <c r="A299" s="22"/>
      <c r="B299" s="117"/>
      <c r="C299" s="117"/>
      <c r="D299" s="117"/>
      <c r="E299" s="217"/>
      <c r="F299" s="70"/>
      <c r="G299" s="110"/>
      <c r="H299" s="111"/>
      <c r="I299" s="218"/>
      <c r="J299" s="67"/>
      <c r="K299" s="69"/>
      <c r="L299" s="69"/>
      <c r="M299" s="67"/>
      <c r="N299" s="67"/>
      <c r="O299" s="80"/>
      <c r="P299" s="75"/>
      <c r="Q299" s="75"/>
      <c r="R299" s="87"/>
      <c r="S299" s="15"/>
    </row>
    <row r="300" spans="1:19" s="85" customFormat="1">
      <c r="A300" s="22" t="s">
        <v>265</v>
      </c>
      <c r="B300" s="261">
        <f>+'Distribution Pivot Table'!AB$8*100</f>
        <v>0</v>
      </c>
      <c r="C300" s="262">
        <f>+'Distribution Pivot Table'!AB$10*100</f>
        <v>0</v>
      </c>
      <c r="D300" s="261">
        <f>+'Distribution Pivot Table'!AB$12*100</f>
        <v>0</v>
      </c>
      <c r="E300" s="263">
        <f t="shared" ref="E300:E318" si="203">SUM(B300:D300)</f>
        <v>0</v>
      </c>
      <c r="F300" s="264">
        <f>+'Distribution Pivot Table'!AB$14*100</f>
        <v>0</v>
      </c>
      <c r="G300" s="262">
        <f>+'Distribution Pivot Table'!AB$16*100</f>
        <v>0</v>
      </c>
      <c r="H300" s="261">
        <f>+'Distribution Pivot Table'!AB$18*100</f>
        <v>0</v>
      </c>
      <c r="I300" s="263">
        <f t="shared" ref="I300:I303" si="204">SUM(F300:H300)</f>
        <v>0</v>
      </c>
      <c r="J300" s="264">
        <f>+'Distribution Pivot Table'!AB$20*100</f>
        <v>0</v>
      </c>
      <c r="K300" s="261">
        <f>+'Distribution Pivot Table'!AB$22*100</f>
        <v>0</v>
      </c>
      <c r="L300" s="261">
        <f>+'Distribution Pivot Table'!AB$24*100</f>
        <v>0</v>
      </c>
      <c r="M300" s="265">
        <f t="shared" ref="M300:M303" si="205">SUM(J300:L300)</f>
        <v>0</v>
      </c>
      <c r="N300" s="264">
        <f>+'Distribution Pivot Table'!AB$26*100</f>
        <v>0</v>
      </c>
      <c r="O300" s="266">
        <f t="shared" ref="O300:O303" si="206">+B300+F300+J300</f>
        <v>0</v>
      </c>
      <c r="P300" s="267">
        <f t="shared" ref="P300:P303" si="207">+C300+G300+K300</f>
        <v>0</v>
      </c>
      <c r="Q300" s="267">
        <f t="shared" ref="Q300:Q303" si="208">+D300+H300+L300+N300</f>
        <v>0</v>
      </c>
      <c r="R300" s="88">
        <f t="shared" ref="R300:R318" si="209">SUM(B300:D300,F300:H300,J300:L300)+N300</f>
        <v>0</v>
      </c>
      <c r="S300" s="17">
        <f t="shared" ref="S300:S318" si="210">+Q300+P300+O300</f>
        <v>0</v>
      </c>
    </row>
    <row r="301" spans="1:19" s="85" customFormat="1">
      <c r="A301" s="22" t="s">
        <v>266</v>
      </c>
      <c r="B301" s="261">
        <f>+'Distribution Pivot Table'!AB$30*100</f>
        <v>0.7836990595611284</v>
      </c>
      <c r="C301" s="262">
        <f>+'Distribution Pivot Table'!AB$32*100</f>
        <v>0.47021943573667713</v>
      </c>
      <c r="D301" s="310">
        <f>+'Distribution Pivot Table'!AB$34*100</f>
        <v>0</v>
      </c>
      <c r="E301" s="263">
        <f t="shared" si="203"/>
        <v>1.2539184952978055</v>
      </c>
      <c r="F301" s="264">
        <f>+'Distribution Pivot Table'!AB$36*100</f>
        <v>42.16300940438871</v>
      </c>
      <c r="G301" s="262">
        <f>+'Distribution Pivot Table'!AB$38*100</f>
        <v>18.025078369905955</v>
      </c>
      <c r="H301" s="261">
        <f>+'Distribution Pivot Table'!AB$40*100</f>
        <v>0</v>
      </c>
      <c r="I301" s="263">
        <f t="shared" si="204"/>
        <v>60.188087774294665</v>
      </c>
      <c r="J301" s="268">
        <f>+'Distribution Pivot Table'!AB$42*100</f>
        <v>20.689655172413794</v>
      </c>
      <c r="K301" s="269">
        <f>+'Distribution Pivot Table'!AB$44*100</f>
        <v>17.241379310344829</v>
      </c>
      <c r="L301" s="261">
        <f>+'Distribution Pivot Table'!AB$46*100</f>
        <v>0</v>
      </c>
      <c r="M301" s="270">
        <f t="shared" si="205"/>
        <v>37.931034482758619</v>
      </c>
      <c r="N301" s="268">
        <f>+'Distribution Pivot Table'!AB$48*100</f>
        <v>0.62695924764890276</v>
      </c>
      <c r="O301" s="271">
        <f t="shared" si="206"/>
        <v>63.636363636363633</v>
      </c>
      <c r="P301" s="272">
        <f t="shared" si="207"/>
        <v>35.736677115987462</v>
      </c>
      <c r="Q301" s="272">
        <f t="shared" si="208"/>
        <v>0.62695924764890276</v>
      </c>
      <c r="R301" s="88">
        <f t="shared" si="209"/>
        <v>99.999999999999986</v>
      </c>
      <c r="S301" s="17">
        <f t="shared" si="210"/>
        <v>100</v>
      </c>
    </row>
    <row r="302" spans="1:19" s="85" customFormat="1">
      <c r="A302" s="22" t="s">
        <v>267</v>
      </c>
      <c r="B302" s="261">
        <f>+'Distribution Pivot Table'!AB$52*100</f>
        <v>0</v>
      </c>
      <c r="C302" s="262">
        <f>+'Distribution Pivot Table'!AB$54*100</f>
        <v>0</v>
      </c>
      <c r="D302" s="261">
        <f>+'Distribution Pivot Table'!AB$56*100</f>
        <v>0</v>
      </c>
      <c r="E302" s="263">
        <f t="shared" si="203"/>
        <v>0</v>
      </c>
      <c r="F302" s="264">
        <f>+'Distribution Pivot Table'!AB$58*100</f>
        <v>0</v>
      </c>
      <c r="G302" s="262">
        <f>+'Distribution Pivot Table'!AB$60*100</f>
        <v>0</v>
      </c>
      <c r="H302" s="261">
        <f>+'Distribution Pivot Table'!AB$62*100</f>
        <v>0</v>
      </c>
      <c r="I302" s="263">
        <f t="shared" si="204"/>
        <v>0</v>
      </c>
      <c r="J302" s="264">
        <f>+'Distribution Pivot Table'!AB$64*100</f>
        <v>0</v>
      </c>
      <c r="K302" s="261">
        <f>+'Distribution Pivot Table'!AB$66*100</f>
        <v>0</v>
      </c>
      <c r="L302" s="261">
        <f>+'Distribution Pivot Table'!AB$68*100</f>
        <v>0</v>
      </c>
      <c r="M302" s="265">
        <f t="shared" si="205"/>
        <v>0</v>
      </c>
      <c r="N302" s="264">
        <f>+'Distribution Pivot Table'!AB$70*100</f>
        <v>0</v>
      </c>
      <c r="O302" s="266">
        <f t="shared" si="206"/>
        <v>0</v>
      </c>
      <c r="P302" s="267">
        <f t="shared" si="207"/>
        <v>0</v>
      </c>
      <c r="Q302" s="267">
        <f t="shared" si="208"/>
        <v>0</v>
      </c>
      <c r="R302" s="88">
        <f t="shared" si="209"/>
        <v>0</v>
      </c>
      <c r="S302" s="17">
        <f t="shared" si="210"/>
        <v>0</v>
      </c>
    </row>
    <row r="303" spans="1:19" s="85" customFormat="1">
      <c r="A303" s="22" t="s">
        <v>428</v>
      </c>
      <c r="B303" s="261">
        <f>+'Distribution Pivot Table'!AB$74*100</f>
        <v>8.7155044658949805</v>
      </c>
      <c r="C303" s="262">
        <f>+'Distribution Pivot Table'!AB$76*100</f>
        <v>2.9358753554692192</v>
      </c>
      <c r="D303" s="261">
        <f>+'Distribution Pivot Table'!AB$78*100</f>
        <v>1.8985060279569033</v>
      </c>
      <c r="E303" s="263">
        <f t="shared" si="203"/>
        <v>13.549885849321104</v>
      </c>
      <c r="F303" s="264">
        <f>+'Distribution Pivot Table'!AB$80*100</f>
        <v>32.554972563784197</v>
      </c>
      <c r="G303" s="262">
        <f>+'Distribution Pivot Table'!AB$82*100</f>
        <v>14.298874514358953</v>
      </c>
      <c r="H303" s="261">
        <f>+'Distribution Pivot Table'!AB$84*100</f>
        <v>0</v>
      </c>
      <c r="I303" s="263">
        <f t="shared" si="204"/>
        <v>46.853847078143147</v>
      </c>
      <c r="J303" s="268">
        <f>+'Distribution Pivot Table'!AB$86*100</f>
        <v>16.365602595425962</v>
      </c>
      <c r="K303" s="269">
        <f>+'Distribution Pivot Table'!AB$88*100</f>
        <v>13.557896423278729</v>
      </c>
      <c r="L303" s="269">
        <f>+'Distribution Pivot Table'!AB$90*100</f>
        <v>2.0026434894060158E-2</v>
      </c>
      <c r="M303" s="270">
        <f t="shared" si="205"/>
        <v>29.943525453598749</v>
      </c>
      <c r="N303" s="268">
        <f>+'Distribution Pivot Table'!AB$92*100</f>
        <v>9.6527416189369966</v>
      </c>
      <c r="O303" s="271">
        <f t="shared" si="206"/>
        <v>57.63607962510514</v>
      </c>
      <c r="P303" s="272">
        <f t="shared" si="207"/>
        <v>30.792646293106898</v>
      </c>
      <c r="Q303" s="272">
        <f t="shared" si="208"/>
        <v>11.57127408178796</v>
      </c>
      <c r="R303" s="88">
        <f t="shared" si="209"/>
        <v>100.00000000000003</v>
      </c>
      <c r="S303" s="17">
        <f t="shared" si="210"/>
        <v>100</v>
      </c>
    </row>
    <row r="304" spans="1:19" s="85" customFormat="1">
      <c r="A304" s="22"/>
      <c r="B304" s="261"/>
      <c r="C304" s="262"/>
      <c r="D304" s="261"/>
      <c r="E304" s="263">
        <f t="shared" si="203"/>
        <v>0</v>
      </c>
      <c r="F304" s="264"/>
      <c r="G304" s="262"/>
      <c r="H304" s="261"/>
      <c r="I304" s="263"/>
      <c r="J304" s="268"/>
      <c r="K304" s="269"/>
      <c r="L304" s="269"/>
      <c r="M304" s="270"/>
      <c r="N304" s="268"/>
      <c r="O304" s="271"/>
      <c r="P304" s="272"/>
      <c r="Q304" s="272"/>
      <c r="R304" s="88"/>
      <c r="S304" s="17"/>
    </row>
    <row r="305" spans="1:19" s="85" customFormat="1">
      <c r="A305" s="22" t="s">
        <v>269</v>
      </c>
      <c r="B305" s="261">
        <f>+'Distribution Pivot Table'!AB$96*100</f>
        <v>1.0013351134846462</v>
      </c>
      <c r="C305" s="262">
        <f>+'Distribution Pivot Table'!AB$98*100</f>
        <v>0.46728971962616817</v>
      </c>
      <c r="D305" s="261">
        <f>+'Distribution Pivot Table'!AB$100*100</f>
        <v>0</v>
      </c>
      <c r="E305" s="263">
        <f t="shared" si="203"/>
        <v>1.4686248331108143</v>
      </c>
      <c r="F305" s="264">
        <f>+'Distribution Pivot Table'!AB$102*100</f>
        <v>34.646194926568761</v>
      </c>
      <c r="G305" s="262">
        <f>+'Distribution Pivot Table'!AB$104*100</f>
        <v>17.690253671562083</v>
      </c>
      <c r="H305" s="261">
        <f>+'Distribution Pivot Table'!AB$106*100</f>
        <v>0</v>
      </c>
      <c r="I305" s="263">
        <f t="shared" ref="I305:I308" si="211">SUM(F305:H305)</f>
        <v>52.336448598130843</v>
      </c>
      <c r="J305" s="268">
        <f>+'Distribution Pivot Table'!AB$108*100</f>
        <v>19.425901201602137</v>
      </c>
      <c r="K305" s="269">
        <f>+'Distribution Pivot Table'!AB$110*100</f>
        <v>26.769025367156207</v>
      </c>
      <c r="L305" s="269">
        <f>+'Distribution Pivot Table'!AB$112*100</f>
        <v>0</v>
      </c>
      <c r="M305" s="270">
        <f t="shared" ref="M305:M308" si="212">SUM(J305:L305)</f>
        <v>46.194926568758348</v>
      </c>
      <c r="N305" s="268">
        <f>+'Distribution Pivot Table'!AB$114*100</f>
        <v>0</v>
      </c>
      <c r="O305" s="271">
        <f t="shared" ref="O305:O308" si="213">+B305+F305+J305</f>
        <v>55.073431241655541</v>
      </c>
      <c r="P305" s="272">
        <f t="shared" ref="P305:P308" si="214">+C305+G305+K305</f>
        <v>44.926568758344459</v>
      </c>
      <c r="Q305" s="272">
        <f t="shared" ref="Q305:Q308" si="215">+D305+H305+L305+N305</f>
        <v>0</v>
      </c>
      <c r="R305" s="88">
        <f t="shared" si="209"/>
        <v>100</v>
      </c>
      <c r="S305" s="17">
        <f t="shared" si="210"/>
        <v>100</v>
      </c>
    </row>
    <row r="306" spans="1:19" s="85" customFormat="1">
      <c r="A306" s="22" t="s">
        <v>270</v>
      </c>
      <c r="B306" s="261">
        <f>+'Distribution Pivot Table'!AB$118*100</f>
        <v>1.9617706237424548</v>
      </c>
      <c r="C306" s="262">
        <f>+'Distribution Pivot Table'!AB$120*100</f>
        <v>0.30181086519114686</v>
      </c>
      <c r="D306" s="261">
        <f>+'Distribution Pivot Table'!AB$122*100</f>
        <v>0</v>
      </c>
      <c r="E306" s="263">
        <f t="shared" si="203"/>
        <v>2.2635814889336014</v>
      </c>
      <c r="F306" s="264">
        <f>+'Distribution Pivot Table'!AB$124*100</f>
        <v>32.293762575452718</v>
      </c>
      <c r="G306" s="262">
        <f>+'Distribution Pivot Table'!AB$126*100</f>
        <v>25.804828973843058</v>
      </c>
      <c r="H306" s="261">
        <f>+'Distribution Pivot Table'!AB$128*100</f>
        <v>0</v>
      </c>
      <c r="I306" s="263">
        <f t="shared" si="211"/>
        <v>58.098591549295776</v>
      </c>
      <c r="J306" s="268">
        <f>+'Distribution Pivot Table'!AB$130*100</f>
        <v>11.670020120724347</v>
      </c>
      <c r="K306" s="269">
        <f>+'Distribution Pivot Table'!AB$132*100</f>
        <v>11.619718309859154</v>
      </c>
      <c r="L306" s="269">
        <f>+'Distribution Pivot Table'!AB$134*100</f>
        <v>0</v>
      </c>
      <c r="M306" s="270">
        <f t="shared" si="212"/>
        <v>23.289738430583501</v>
      </c>
      <c r="N306" s="264">
        <f>+'Distribution Pivot Table'!AB$136*100</f>
        <v>16.348088531187123</v>
      </c>
      <c r="O306" s="271">
        <f t="shared" si="213"/>
        <v>45.925553319919516</v>
      </c>
      <c r="P306" s="272">
        <f t="shared" si="214"/>
        <v>37.726358148893361</v>
      </c>
      <c r="Q306" s="272">
        <f t="shared" si="215"/>
        <v>16.348088531187123</v>
      </c>
      <c r="R306" s="88">
        <f t="shared" si="209"/>
        <v>100</v>
      </c>
      <c r="S306" s="17">
        <f t="shared" si="210"/>
        <v>100</v>
      </c>
    </row>
    <row r="307" spans="1:19" s="85" customFormat="1">
      <c r="A307" s="117" t="s">
        <v>271</v>
      </c>
      <c r="B307" s="261">
        <f>+'Distribution Pivot Table'!AB$140*100</f>
        <v>0</v>
      </c>
      <c r="C307" s="262">
        <f>+'Distribution Pivot Table'!AB$142*100</f>
        <v>0</v>
      </c>
      <c r="D307" s="261">
        <f>+'Distribution Pivot Table'!AB$144*100</f>
        <v>0</v>
      </c>
      <c r="E307" s="263">
        <f t="shared" si="203"/>
        <v>0</v>
      </c>
      <c r="F307" s="264">
        <f>+'Distribution Pivot Table'!AB$146*100</f>
        <v>0</v>
      </c>
      <c r="G307" s="262">
        <f>+'Distribution Pivot Table'!AB$148*100</f>
        <v>0</v>
      </c>
      <c r="H307" s="261">
        <f>+'Distribution Pivot Table'!AB$150*100</f>
        <v>0</v>
      </c>
      <c r="I307" s="263">
        <f t="shared" si="211"/>
        <v>0</v>
      </c>
      <c r="J307" s="268">
        <f>+'Distribution Pivot Table'!AB$152*100</f>
        <v>0</v>
      </c>
      <c r="K307" s="269">
        <f>+'Distribution Pivot Table'!AB$154*100</f>
        <v>0</v>
      </c>
      <c r="L307" s="269">
        <f>+'Distribution Pivot Table'!AB$156*100</f>
        <v>0</v>
      </c>
      <c r="M307" s="270">
        <f t="shared" si="212"/>
        <v>0</v>
      </c>
      <c r="N307" s="268">
        <f>+'Distribution Pivot Table'!AB$158*100</f>
        <v>0</v>
      </c>
      <c r="O307" s="271">
        <f t="shared" si="213"/>
        <v>0</v>
      </c>
      <c r="P307" s="272">
        <f t="shared" si="214"/>
        <v>0</v>
      </c>
      <c r="Q307" s="272">
        <f t="shared" si="215"/>
        <v>0</v>
      </c>
      <c r="R307" s="88">
        <f t="shared" si="209"/>
        <v>0</v>
      </c>
      <c r="S307" s="17">
        <f t="shared" si="210"/>
        <v>0</v>
      </c>
    </row>
    <row r="308" spans="1:19" s="85" customFormat="1">
      <c r="A308" s="22" t="s">
        <v>272</v>
      </c>
      <c r="B308" s="261">
        <f>+'Distribution Pivot Table'!AB$162*100</f>
        <v>0</v>
      </c>
      <c r="C308" s="262">
        <f>+'Distribution Pivot Table'!AB$164*100</f>
        <v>0</v>
      </c>
      <c r="D308" s="261">
        <f>+'Distribution Pivot Table'!AB$166*100</f>
        <v>0</v>
      </c>
      <c r="E308" s="263">
        <f t="shared" si="203"/>
        <v>0</v>
      </c>
      <c r="F308" s="264">
        <f>+'Distribution Pivot Table'!AB$168*100</f>
        <v>0</v>
      </c>
      <c r="G308" s="262">
        <f>+'Distribution Pivot Table'!AB$170*100</f>
        <v>0</v>
      </c>
      <c r="H308" s="261">
        <f>+'Distribution Pivot Table'!AB$172*100</f>
        <v>0</v>
      </c>
      <c r="I308" s="263">
        <f t="shared" si="211"/>
        <v>0</v>
      </c>
      <c r="J308" s="264">
        <f>+'Distribution Pivot Table'!AB$174*100</f>
        <v>0</v>
      </c>
      <c r="K308" s="261">
        <f>+'Distribution Pivot Table'!AB$176*100</f>
        <v>0</v>
      </c>
      <c r="L308" s="261">
        <f>+'Distribution Pivot Table'!AB$178*100</f>
        <v>0</v>
      </c>
      <c r="M308" s="265">
        <f t="shared" si="212"/>
        <v>0</v>
      </c>
      <c r="N308" s="264">
        <f>+'Distribution Pivot Table'!AB$180*100</f>
        <v>0</v>
      </c>
      <c r="O308" s="266">
        <f t="shared" si="213"/>
        <v>0</v>
      </c>
      <c r="P308" s="267">
        <f t="shared" si="214"/>
        <v>0</v>
      </c>
      <c r="Q308" s="267">
        <f t="shared" si="215"/>
        <v>0</v>
      </c>
      <c r="R308" s="88">
        <f t="shared" si="209"/>
        <v>0</v>
      </c>
      <c r="S308" s="17">
        <f t="shared" si="210"/>
        <v>0</v>
      </c>
    </row>
    <row r="309" spans="1:19" s="85" customFormat="1">
      <c r="A309" s="22"/>
      <c r="B309" s="261"/>
      <c r="C309" s="262"/>
      <c r="D309" s="261"/>
      <c r="E309" s="263">
        <f t="shared" si="203"/>
        <v>0</v>
      </c>
      <c r="F309" s="264"/>
      <c r="G309" s="262"/>
      <c r="H309" s="261"/>
      <c r="I309" s="263"/>
      <c r="J309" s="264"/>
      <c r="K309" s="261"/>
      <c r="L309" s="261"/>
      <c r="M309" s="265"/>
      <c r="N309" s="264"/>
      <c r="O309" s="266"/>
      <c r="P309" s="267"/>
      <c r="Q309" s="267"/>
      <c r="R309" s="88"/>
      <c r="S309" s="17"/>
    </row>
    <row r="310" spans="1:19" s="85" customFormat="1">
      <c r="A310" s="22" t="s">
        <v>273</v>
      </c>
      <c r="B310" s="261">
        <f>+'Distribution Pivot Table'!AB$184*100</f>
        <v>0</v>
      </c>
      <c r="C310" s="262">
        <f>+'Distribution Pivot Table'!AB$186*100</f>
        <v>0</v>
      </c>
      <c r="D310" s="261">
        <f>+'Distribution Pivot Table'!AB$188*100</f>
        <v>0</v>
      </c>
      <c r="E310" s="263">
        <f t="shared" si="203"/>
        <v>0</v>
      </c>
      <c r="F310" s="264">
        <f>+'Distribution Pivot Table'!AB$190*100</f>
        <v>0</v>
      </c>
      <c r="G310" s="262">
        <f>+'Distribution Pivot Table'!AB$192*100</f>
        <v>0</v>
      </c>
      <c r="H310" s="261">
        <f>+'Distribution Pivot Table'!AB$194*100</f>
        <v>0</v>
      </c>
      <c r="I310" s="263">
        <f t="shared" ref="I310:I313" si="216">SUM(F310:H310)</f>
        <v>0</v>
      </c>
      <c r="J310" s="268">
        <f>+'Distribution Pivot Table'!AB$196*100</f>
        <v>0</v>
      </c>
      <c r="K310" s="269">
        <f>+'Distribution Pivot Table'!AB$198*100</f>
        <v>0</v>
      </c>
      <c r="L310" s="312">
        <f>+'Distribution Pivot Table'!AB$200*100</f>
        <v>0</v>
      </c>
      <c r="M310" s="270">
        <f t="shared" ref="M310:M313" si="217">SUM(J310:L310)</f>
        <v>0</v>
      </c>
      <c r="N310" s="268">
        <f>+'Distribution Pivot Table'!AB$202*100</f>
        <v>0</v>
      </c>
      <c r="O310" s="271">
        <f t="shared" ref="O310:O313" si="218">+B310+F310+J310</f>
        <v>0</v>
      </c>
      <c r="P310" s="272">
        <f t="shared" ref="P310:P313" si="219">+C310+G310+K310</f>
        <v>0</v>
      </c>
      <c r="Q310" s="272">
        <f t="shared" ref="Q310:Q313" si="220">+D310+H310+L310+N310</f>
        <v>0</v>
      </c>
      <c r="R310" s="88">
        <f t="shared" si="209"/>
        <v>0</v>
      </c>
      <c r="S310" s="17">
        <f t="shared" si="210"/>
        <v>0</v>
      </c>
    </row>
    <row r="311" spans="1:19" s="85" customFormat="1">
      <c r="A311" s="22" t="s">
        <v>274</v>
      </c>
      <c r="B311" s="261">
        <f>+'Distribution Pivot Table'!AB$206*100</f>
        <v>4.1389605102456235</v>
      </c>
      <c r="C311" s="310">
        <f>+'Distribution Pivot Table'!AB$208*100</f>
        <v>2.3748134075179808</v>
      </c>
      <c r="D311" s="310">
        <f>+'Distribution Pivot Table'!AB$210*108</f>
        <v>0.20518387840955352</v>
      </c>
      <c r="E311" s="263">
        <f t="shared" si="203"/>
        <v>6.7189577961731581</v>
      </c>
      <c r="F311" s="264">
        <f>+'Distribution Pivot Table'!AB$212*100</f>
        <v>34.197313068258921</v>
      </c>
      <c r="G311" s="262">
        <f>+'Distribution Pivot Table'!AB$214*100</f>
        <v>42.149545392861988</v>
      </c>
      <c r="H311" s="261">
        <f>+'Distribution Pivot Table'!AB$216*100</f>
        <v>2.2255394219025648</v>
      </c>
      <c r="I311" s="263">
        <f t="shared" si="216"/>
        <v>78.572397883023484</v>
      </c>
      <c r="J311" s="268">
        <f>+'Distribution Pivot Table'!AB$218*100</f>
        <v>5.3195820328402768</v>
      </c>
      <c r="K311" s="269">
        <f>+'Distribution Pivot Table'!AB$220*100</f>
        <v>8.9700094992536297</v>
      </c>
      <c r="L311" s="269">
        <f>+'Distribution Pivot Table'!AB$222*100</f>
        <v>0.43425159451757361</v>
      </c>
      <c r="M311" s="270">
        <f t="shared" si="217"/>
        <v>14.723843126611481</v>
      </c>
      <c r="N311" s="268">
        <f>+'Distribution Pivot Table'!AB$224*100</f>
        <v>0</v>
      </c>
      <c r="O311" s="271">
        <f t="shared" si="218"/>
        <v>43.655855611344819</v>
      </c>
      <c r="P311" s="272">
        <f t="shared" si="219"/>
        <v>53.494368299633599</v>
      </c>
      <c r="Q311" s="272">
        <f t="shared" si="220"/>
        <v>2.8649748948296918</v>
      </c>
      <c r="R311" s="88">
        <f t="shared" si="209"/>
        <v>100.01519880580813</v>
      </c>
      <c r="S311" s="17">
        <f t="shared" si="210"/>
        <v>100.01519880580811</v>
      </c>
    </row>
    <row r="312" spans="1:19" s="85" customFormat="1">
      <c r="A312" s="22" t="s">
        <v>275</v>
      </c>
      <c r="B312" s="261">
        <f>+'Distribution Pivot Table'!AB$228*100</f>
        <v>0</v>
      </c>
      <c r="C312" s="262">
        <f>+'Distribution Pivot Table'!AB$230*100</f>
        <v>0</v>
      </c>
      <c r="D312" s="261">
        <f>+'Distribution Pivot Table'!AB$232*100</f>
        <v>0</v>
      </c>
      <c r="E312" s="263">
        <f t="shared" si="203"/>
        <v>0</v>
      </c>
      <c r="F312" s="264">
        <f>+'Distribution Pivot Table'!AB$234*100</f>
        <v>0</v>
      </c>
      <c r="G312" s="262">
        <f>+'Distribution Pivot Table'!AB$236*100</f>
        <v>0</v>
      </c>
      <c r="H312" s="261">
        <f>+'Distribution Pivot Table'!AB$238*100</f>
        <v>0</v>
      </c>
      <c r="I312" s="263">
        <f t="shared" si="216"/>
        <v>0</v>
      </c>
      <c r="J312" s="268">
        <f>+'Distribution Pivot Table'!AB$240*100</f>
        <v>0</v>
      </c>
      <c r="K312" s="269">
        <f>+'Distribution Pivot Table'!AB$242*100</f>
        <v>0</v>
      </c>
      <c r="L312" s="269">
        <f>+'Distribution Pivot Table'!AB$244*100</f>
        <v>0</v>
      </c>
      <c r="M312" s="270">
        <f t="shared" si="217"/>
        <v>0</v>
      </c>
      <c r="N312" s="268">
        <f>+'Distribution Pivot Table'!AB$246*100</f>
        <v>0</v>
      </c>
      <c r="O312" s="271">
        <f t="shared" si="218"/>
        <v>0</v>
      </c>
      <c r="P312" s="272">
        <f t="shared" si="219"/>
        <v>0</v>
      </c>
      <c r="Q312" s="272">
        <f t="shared" si="220"/>
        <v>0</v>
      </c>
      <c r="R312" s="88">
        <f t="shared" si="209"/>
        <v>0</v>
      </c>
      <c r="S312" s="17">
        <f t="shared" si="210"/>
        <v>0</v>
      </c>
    </row>
    <row r="313" spans="1:19" s="85" customFormat="1">
      <c r="A313" s="22" t="s">
        <v>276</v>
      </c>
      <c r="B313" s="261">
        <f>+'Distribution Pivot Table'!AB$250*100</f>
        <v>0</v>
      </c>
      <c r="C313" s="262">
        <f>+'Distribution Pivot Table'!AB$252*100</f>
        <v>0</v>
      </c>
      <c r="D313" s="261">
        <f>+'Distribution Pivot Table'!AB$254*100</f>
        <v>0</v>
      </c>
      <c r="E313" s="263">
        <f t="shared" si="203"/>
        <v>0</v>
      </c>
      <c r="F313" s="264">
        <f>+'Distribution Pivot Table'!AB$256*100</f>
        <v>0</v>
      </c>
      <c r="G313" s="262">
        <f>+'Distribution Pivot Table'!AB$258*100</f>
        <v>0</v>
      </c>
      <c r="H313" s="261">
        <f>+'Distribution Pivot Table'!AB$260*100</f>
        <v>0</v>
      </c>
      <c r="I313" s="263">
        <f t="shared" si="216"/>
        <v>0</v>
      </c>
      <c r="J313" s="268">
        <f>+'Distribution Pivot Table'!AB$262*100</f>
        <v>0</v>
      </c>
      <c r="K313" s="269">
        <f>+'Distribution Pivot Table'!AB$264*100</f>
        <v>0</v>
      </c>
      <c r="L313" s="269">
        <f>+'Distribution Pivot Table'!AB$266*100</f>
        <v>0</v>
      </c>
      <c r="M313" s="270">
        <f t="shared" si="217"/>
        <v>0</v>
      </c>
      <c r="N313" s="268">
        <f>+'Distribution Pivot Table'!AB$268*100</f>
        <v>0</v>
      </c>
      <c r="O313" s="271">
        <f t="shared" si="218"/>
        <v>0</v>
      </c>
      <c r="P313" s="272">
        <f t="shared" si="219"/>
        <v>0</v>
      </c>
      <c r="Q313" s="272">
        <f t="shared" si="220"/>
        <v>0</v>
      </c>
      <c r="R313" s="88">
        <f t="shared" si="209"/>
        <v>0</v>
      </c>
      <c r="S313" s="17">
        <f t="shared" si="210"/>
        <v>0</v>
      </c>
    </row>
    <row r="314" spans="1:19" s="85" customFormat="1">
      <c r="A314" s="22"/>
      <c r="B314" s="261"/>
      <c r="C314" s="262"/>
      <c r="D314" s="261"/>
      <c r="E314" s="263">
        <f t="shared" si="203"/>
        <v>0</v>
      </c>
      <c r="F314" s="264"/>
      <c r="G314" s="262"/>
      <c r="H314" s="261"/>
      <c r="I314" s="263"/>
      <c r="J314" s="268"/>
      <c r="K314" s="269"/>
      <c r="L314" s="269"/>
      <c r="M314" s="270"/>
      <c r="N314" s="268"/>
      <c r="O314" s="271"/>
      <c r="P314" s="272"/>
      <c r="Q314" s="272"/>
      <c r="R314" s="88"/>
      <c r="S314" s="17"/>
    </row>
    <row r="315" spans="1:19" s="85" customFormat="1">
      <c r="A315" s="22" t="s">
        <v>277</v>
      </c>
      <c r="B315" s="261">
        <f>+'Distribution Pivot Table'!AB$272*100</f>
        <v>3.4855179185076093</v>
      </c>
      <c r="C315" s="262">
        <f>+'Distribution Pivot Table'!AB$274*100</f>
        <v>2.4054982817869419</v>
      </c>
      <c r="D315" s="261">
        <f>+'Distribution Pivot Table'!AB$276*100</f>
        <v>0</v>
      </c>
      <c r="E315" s="263">
        <f t="shared" si="203"/>
        <v>5.8910162002945512</v>
      </c>
      <c r="F315" s="264">
        <f>+'Distribution Pivot Table'!AB$278*100</f>
        <v>25.920471281296027</v>
      </c>
      <c r="G315" s="262">
        <f>+'Distribution Pivot Table'!AB$280*100</f>
        <v>9.6219931271477677</v>
      </c>
      <c r="H315" s="261">
        <f>+'Distribution Pivot Table'!AB$282*100</f>
        <v>0</v>
      </c>
      <c r="I315" s="263">
        <f t="shared" ref="I315:I318" si="221">SUM(F315:H315)</f>
        <v>35.542464408443792</v>
      </c>
      <c r="J315" s="268">
        <f>+'Distribution Pivot Table'!AB$284*100</f>
        <v>22.729504172803143</v>
      </c>
      <c r="K315" s="269">
        <f>+'Distribution Pivot Table'!AB$286*100</f>
        <v>35.837015218458518</v>
      </c>
      <c r="L315" s="269">
        <f>+'Distribution Pivot Table'!AB$288*100</f>
        <v>0</v>
      </c>
      <c r="M315" s="270">
        <f t="shared" ref="M315:M318" si="222">SUM(J315:L315)</f>
        <v>58.566519391261664</v>
      </c>
      <c r="N315" s="268">
        <f>+'Distribution Pivot Table'!AB$290*100</f>
        <v>0</v>
      </c>
      <c r="O315" s="271">
        <f t="shared" ref="O315:O318" si="223">+B315+F315+J315</f>
        <v>52.135493372606774</v>
      </c>
      <c r="P315" s="272">
        <f t="shared" ref="P315:P318" si="224">+C315+G315+K315</f>
        <v>47.864506627393226</v>
      </c>
      <c r="Q315" s="272">
        <f t="shared" ref="Q315:Q318" si="225">+D315+H315+L315+N315</f>
        <v>0</v>
      </c>
      <c r="R315" s="88">
        <f t="shared" si="209"/>
        <v>100.00000000000001</v>
      </c>
      <c r="S315" s="17">
        <f t="shared" si="210"/>
        <v>100</v>
      </c>
    </row>
    <row r="316" spans="1:19" s="85" customFormat="1">
      <c r="A316" s="22" t="s">
        <v>278</v>
      </c>
      <c r="B316" s="261">
        <f>+'Distribution Pivot Table'!AB$294*100</f>
        <v>2.8487840555860302</v>
      </c>
      <c r="C316" s="262">
        <f>+'Distribution Pivot Table'!AB$296*100</f>
        <v>1.8943134028158712</v>
      </c>
      <c r="D316" s="261">
        <f>+'Distribution Pivot Table'!AB$298*100</f>
        <v>0</v>
      </c>
      <c r="E316" s="263">
        <f t="shared" si="203"/>
        <v>4.7430974584019019</v>
      </c>
      <c r="F316" s="264">
        <f>+'Distribution Pivot Table'!AB$300*100</f>
        <v>22.706162004022673</v>
      </c>
      <c r="G316" s="262">
        <f>+'Distribution Pivot Table'!AB$302*100</f>
        <v>21.031267142073506</v>
      </c>
      <c r="H316" s="261">
        <f>+'Distribution Pivot Table'!AB$304*100</f>
        <v>0</v>
      </c>
      <c r="I316" s="263">
        <f t="shared" si="221"/>
        <v>43.737429146096176</v>
      </c>
      <c r="J316" s="268">
        <f>+'Distribution Pivot Table'!AB$306*100</f>
        <v>9.9213750228560986</v>
      </c>
      <c r="K316" s="269">
        <f>+'Distribution Pivot Table'!AB$308*100</f>
        <v>19.458767599195465</v>
      </c>
      <c r="L316" s="269">
        <f>+'Distribution Pivot Table'!AB$310*100</f>
        <v>0</v>
      </c>
      <c r="M316" s="270">
        <f t="shared" si="222"/>
        <v>29.380142622051565</v>
      </c>
      <c r="N316" s="268">
        <f>+'Distribution Pivot Table'!AB$312*100</f>
        <v>22.139330773450354</v>
      </c>
      <c r="O316" s="271">
        <f t="shared" si="223"/>
        <v>35.4763210824648</v>
      </c>
      <c r="P316" s="272">
        <f t="shared" si="224"/>
        <v>42.384348144084839</v>
      </c>
      <c r="Q316" s="272">
        <f t="shared" si="225"/>
        <v>22.139330773450354</v>
      </c>
      <c r="R316" s="88">
        <f t="shared" si="209"/>
        <v>100</v>
      </c>
      <c r="S316" s="17">
        <f t="shared" si="210"/>
        <v>100</v>
      </c>
    </row>
    <row r="317" spans="1:19" s="85" customFormat="1">
      <c r="A317" s="22" t="s">
        <v>279</v>
      </c>
      <c r="B317" s="261">
        <f>+'Distribution Pivot Table'!AB$316*100</f>
        <v>0.76436866088490374</v>
      </c>
      <c r="C317" s="310">
        <f>+'Distribution Pivot Table'!AB$318*100</f>
        <v>0.45568131706600035</v>
      </c>
      <c r="D317" s="261">
        <f>+'Distribution Pivot Table'!AB$320*100</f>
        <v>0</v>
      </c>
      <c r="E317" s="263">
        <f t="shared" si="203"/>
        <v>1.2200499779509042</v>
      </c>
      <c r="F317" s="264">
        <f>+'Distribution Pivot Table'!AB$322*100</f>
        <v>13.55284433338233</v>
      </c>
      <c r="G317" s="262">
        <f>+'Distribution Pivot Table'!AB$324*100</f>
        <v>38.071439070998089</v>
      </c>
      <c r="H317" s="261">
        <f>+'Distribution Pivot Table'!AB$326*100</f>
        <v>0</v>
      </c>
      <c r="I317" s="263">
        <f t="shared" si="221"/>
        <v>51.624283404380421</v>
      </c>
      <c r="J317" s="268">
        <f>+'Distribution Pivot Table'!AB$328*100</f>
        <v>6.335440246949875</v>
      </c>
      <c r="K317" s="269">
        <f>+'Distribution Pivot Table'!AB$330*100</f>
        <v>18.947523151550786</v>
      </c>
      <c r="L317" s="269">
        <f>+'Distribution Pivot Table'!AB$332*100</f>
        <v>0</v>
      </c>
      <c r="M317" s="270">
        <f t="shared" si="222"/>
        <v>25.282963398500662</v>
      </c>
      <c r="N317" s="268">
        <f>+'Distribution Pivot Table'!AB$334*100</f>
        <v>21.872703219168013</v>
      </c>
      <c r="O317" s="271">
        <f t="shared" si="223"/>
        <v>20.652653241217109</v>
      </c>
      <c r="P317" s="272">
        <f t="shared" si="224"/>
        <v>57.474643539614874</v>
      </c>
      <c r="Q317" s="272">
        <f t="shared" si="225"/>
        <v>21.872703219168013</v>
      </c>
      <c r="R317" s="88">
        <f t="shared" si="209"/>
        <v>100</v>
      </c>
      <c r="S317" s="17">
        <f t="shared" si="210"/>
        <v>100</v>
      </c>
    </row>
    <row r="318" spans="1:19" s="85" customFormat="1">
      <c r="A318" s="71" t="s">
        <v>280</v>
      </c>
      <c r="B318" s="273">
        <f>+'Distribution Pivot Table'!AB$338*100</f>
        <v>0</v>
      </c>
      <c r="C318" s="311">
        <f>+'Distribution Pivot Table'!AB$340*100</f>
        <v>0</v>
      </c>
      <c r="D318" s="273">
        <f>+'Distribution Pivot Table'!AB$342*100</f>
        <v>0</v>
      </c>
      <c r="E318" s="274">
        <f t="shared" si="203"/>
        <v>0</v>
      </c>
      <c r="F318" s="275">
        <f>+'Distribution Pivot Table'!AB$344*100</f>
        <v>0</v>
      </c>
      <c r="G318" s="273">
        <f>+'Distribution Pivot Table'!AB$346*100</f>
        <v>0</v>
      </c>
      <c r="H318" s="273">
        <f>+'Distribution Pivot Table'!AB$348*100</f>
        <v>0</v>
      </c>
      <c r="I318" s="274">
        <f t="shared" si="221"/>
        <v>0</v>
      </c>
      <c r="J318" s="276">
        <f>+'Distribution Pivot Table'!AB$350*100</f>
        <v>0</v>
      </c>
      <c r="K318" s="277">
        <f>+'Distribution Pivot Table'!AB$352*100</f>
        <v>0</v>
      </c>
      <c r="L318" s="277">
        <f>+'Distribution Pivot Table'!AB$354*100</f>
        <v>0</v>
      </c>
      <c r="M318" s="278">
        <f t="shared" si="222"/>
        <v>0</v>
      </c>
      <c r="N318" s="276">
        <f>+'Distribution Pivot Table'!AB$356*100</f>
        <v>0</v>
      </c>
      <c r="O318" s="279">
        <f t="shared" si="223"/>
        <v>0</v>
      </c>
      <c r="P318" s="280">
        <f t="shared" si="224"/>
        <v>0</v>
      </c>
      <c r="Q318" s="280">
        <f t="shared" si="225"/>
        <v>0</v>
      </c>
      <c r="R318" s="88">
        <f t="shared" si="209"/>
        <v>0</v>
      </c>
      <c r="S318" s="17">
        <f t="shared" si="210"/>
        <v>0</v>
      </c>
    </row>
    <row r="319" spans="1:19" s="85" customFormat="1">
      <c r="A319" s="232" t="s">
        <v>394</v>
      </c>
      <c r="B319" s="117"/>
      <c r="C319" s="117"/>
      <c r="D319" s="117"/>
      <c r="E319" s="117"/>
      <c r="F319" s="220"/>
      <c r="G319" s="220"/>
      <c r="H319" s="220"/>
      <c r="I319" s="220"/>
      <c r="R319" s="90"/>
    </row>
    <row r="320" spans="1:19" s="85" customFormat="1">
      <c r="A320" s="232" t="s">
        <v>429</v>
      </c>
      <c r="B320" s="117"/>
      <c r="C320" s="117"/>
      <c r="D320" s="117"/>
      <c r="E320" s="117"/>
      <c r="F320" s="220"/>
      <c r="G320" s="220"/>
      <c r="H320" s="220"/>
      <c r="I320" s="220"/>
      <c r="R320" s="90"/>
    </row>
    <row r="321" spans="1:19">
      <c r="A321" s="232" t="s">
        <v>738</v>
      </c>
      <c r="B321" s="111"/>
      <c r="C321" s="111"/>
      <c r="D321" s="111"/>
      <c r="E321" s="219"/>
      <c r="F321" s="111"/>
      <c r="G321" s="111"/>
      <c r="H321" s="111"/>
      <c r="I321" s="219"/>
      <c r="J321" s="69"/>
      <c r="K321" s="69"/>
      <c r="L321" s="69"/>
      <c r="M321" s="113"/>
      <c r="N321" s="69"/>
      <c r="O321" s="114"/>
      <c r="P321" s="114"/>
      <c r="R321" s="23"/>
    </row>
    <row r="322" spans="1:19" s="85" customFormat="1">
      <c r="A322" s="72"/>
      <c r="B322" s="92"/>
      <c r="C322" s="92"/>
      <c r="D322" s="92"/>
      <c r="E322" s="92"/>
      <c r="F322" s="220"/>
      <c r="G322" s="220"/>
      <c r="H322" s="220"/>
      <c r="I322" s="220"/>
      <c r="Q322" s="233" t="s">
        <v>1166</v>
      </c>
      <c r="R322" s="90"/>
    </row>
    <row r="323" spans="1:19" s="85" customFormat="1" ht="18">
      <c r="A323" s="230" t="s">
        <v>706</v>
      </c>
      <c r="B323" s="210"/>
      <c r="C323" s="210"/>
      <c r="D323" s="210"/>
      <c r="E323" s="210"/>
      <c r="F323" s="213"/>
      <c r="G323" s="213"/>
      <c r="H323" s="213"/>
      <c r="I323" s="214"/>
      <c r="J323" s="60"/>
      <c r="K323" s="60"/>
      <c r="L323" s="60"/>
      <c r="M323" s="209"/>
      <c r="N323" s="60"/>
      <c r="O323" s="60"/>
      <c r="P323" s="60"/>
      <c r="Q323" s="60"/>
      <c r="R323" s="84"/>
    </row>
    <row r="324" spans="1:19" s="85" customFormat="1" ht="18">
      <c r="A324" s="230"/>
      <c r="B324" s="210"/>
      <c r="C324" s="210"/>
      <c r="D324" s="210"/>
      <c r="E324" s="210"/>
      <c r="F324" s="213"/>
      <c r="G324" s="213"/>
      <c r="H324" s="213"/>
      <c r="I324" s="214"/>
      <c r="J324" s="60"/>
      <c r="K324" s="60"/>
      <c r="L324" s="60"/>
      <c r="M324" s="209"/>
      <c r="N324" s="60"/>
      <c r="O324" s="60"/>
      <c r="P324" s="60"/>
      <c r="Q324" s="60"/>
      <c r="R324" s="84"/>
    </row>
    <row r="325" spans="1:19" s="85" customFormat="1" ht="15.75">
      <c r="A325" s="229" t="s">
        <v>126</v>
      </c>
      <c r="B325" s="210"/>
      <c r="C325" s="210"/>
      <c r="D325" s="210"/>
      <c r="E325" s="210"/>
      <c r="F325" s="213"/>
      <c r="G325" s="213"/>
      <c r="H325" s="213"/>
      <c r="I325" s="214"/>
      <c r="J325" s="60"/>
      <c r="K325" s="60"/>
      <c r="L325" s="60"/>
      <c r="M325" s="209"/>
      <c r="N325" s="60"/>
      <c r="O325" s="60"/>
      <c r="P325" s="60"/>
      <c r="Q325" s="60"/>
      <c r="R325" s="84"/>
    </row>
    <row r="326" spans="1:19" s="85" customFormat="1" ht="15.75">
      <c r="A326" s="229" t="s">
        <v>515</v>
      </c>
      <c r="B326" s="210"/>
      <c r="C326" s="210"/>
      <c r="D326" s="210"/>
      <c r="E326" s="210"/>
      <c r="F326" s="65"/>
      <c r="G326" s="65"/>
      <c r="H326" s="65"/>
      <c r="I326" s="210"/>
      <c r="J326" s="62"/>
      <c r="K326" s="62"/>
      <c r="L326" s="62"/>
      <c r="M326" s="208"/>
      <c r="N326" s="62"/>
      <c r="O326" s="62"/>
      <c r="P326" s="62"/>
      <c r="Q326" s="60"/>
      <c r="R326" s="84"/>
    </row>
    <row r="327" spans="1:19" s="85" customFormat="1" ht="19.5" customHeight="1">
      <c r="A327" s="63"/>
      <c r="B327" s="215"/>
      <c r="C327" s="215"/>
      <c r="D327" s="215"/>
      <c r="E327" s="215"/>
      <c r="F327" s="215"/>
      <c r="G327" s="215"/>
      <c r="H327" s="215"/>
      <c r="I327" s="215"/>
      <c r="J327" s="23"/>
      <c r="K327" s="23"/>
      <c r="L327" s="23"/>
      <c r="M327" s="23"/>
      <c r="N327" s="23"/>
      <c r="O327" s="23"/>
      <c r="P327" s="23"/>
      <c r="Q327" s="23"/>
      <c r="R327" s="86"/>
      <c r="S327" s="23"/>
    </row>
    <row r="328" spans="1:19" s="85" customFormat="1" ht="19.5" customHeight="1">
      <c r="A328" s="64"/>
      <c r="B328" s="234" t="s">
        <v>671</v>
      </c>
      <c r="C328" s="235"/>
      <c r="D328" s="235"/>
      <c r="E328" s="235"/>
      <c r="F328" s="235"/>
      <c r="G328" s="235"/>
      <c r="H328" s="235"/>
      <c r="I328" s="236"/>
      <c r="J328" s="237" t="s">
        <v>390</v>
      </c>
      <c r="K328" s="238"/>
      <c r="L328" s="238"/>
      <c r="M328" s="239"/>
      <c r="N328" s="677" t="s">
        <v>670</v>
      </c>
      <c r="O328" s="680" t="s">
        <v>396</v>
      </c>
      <c r="P328" s="680" t="s">
        <v>397</v>
      </c>
      <c r="Q328" s="680" t="s">
        <v>395</v>
      </c>
      <c r="R328" s="87"/>
      <c r="S328" s="15"/>
    </row>
    <row r="329" spans="1:19" s="85" customFormat="1" ht="52.5" customHeight="1">
      <c r="A329" s="82"/>
      <c r="B329" s="235" t="s">
        <v>735</v>
      </c>
      <c r="C329" s="235"/>
      <c r="D329" s="235"/>
      <c r="E329" s="240"/>
      <c r="F329" s="241" t="s">
        <v>737</v>
      </c>
      <c r="G329" s="235"/>
      <c r="H329" s="235"/>
      <c r="I329" s="236"/>
      <c r="J329" s="242" t="s">
        <v>672</v>
      </c>
      <c r="K329" s="243"/>
      <c r="L329" s="243"/>
      <c r="M329" s="244"/>
      <c r="N329" s="678"/>
      <c r="O329" s="681"/>
      <c r="P329" s="681"/>
      <c r="Q329" s="681"/>
      <c r="R329" s="87" t="s">
        <v>123</v>
      </c>
      <c r="S329" s="15" t="s">
        <v>123</v>
      </c>
    </row>
    <row r="330" spans="1:19" s="85" customFormat="1" ht="30.75" customHeight="1">
      <c r="A330" s="83"/>
      <c r="B330" s="245" t="s">
        <v>391</v>
      </c>
      <c r="C330" s="245" t="s">
        <v>392</v>
      </c>
      <c r="D330" s="245" t="s">
        <v>736</v>
      </c>
      <c r="E330" s="246" t="s">
        <v>124</v>
      </c>
      <c r="F330" s="247" t="s">
        <v>391</v>
      </c>
      <c r="G330" s="245" t="s">
        <v>392</v>
      </c>
      <c r="H330" s="245" t="s">
        <v>736</v>
      </c>
      <c r="I330" s="246" t="s">
        <v>124</v>
      </c>
      <c r="J330" s="248" t="s">
        <v>391</v>
      </c>
      <c r="K330" s="249" t="s">
        <v>392</v>
      </c>
      <c r="L330" s="245" t="s">
        <v>736</v>
      </c>
      <c r="M330" s="248" t="s">
        <v>124</v>
      </c>
      <c r="N330" s="679"/>
      <c r="O330" s="682"/>
      <c r="P330" s="682"/>
      <c r="Q330" s="682"/>
      <c r="R330" s="14"/>
      <c r="S330" s="16"/>
    </row>
    <row r="331" spans="1:19" s="85" customFormat="1" hidden="1">
      <c r="A331" s="22" t="s">
        <v>264</v>
      </c>
      <c r="B331" s="117"/>
      <c r="C331" s="117"/>
      <c r="D331" s="117"/>
      <c r="E331" s="217"/>
      <c r="F331" s="70"/>
      <c r="G331" s="110"/>
      <c r="H331" s="111"/>
      <c r="I331" s="112"/>
      <c r="J331" s="67"/>
      <c r="K331" s="69"/>
      <c r="L331" s="69"/>
      <c r="M331" s="13"/>
      <c r="N331" s="67"/>
      <c r="O331" s="79"/>
      <c r="P331" s="74"/>
      <c r="Q331" s="74"/>
      <c r="R331" s="88">
        <f>SUM(F331:H331,J331:L331)+N331</f>
        <v>0</v>
      </c>
      <c r="S331" s="17">
        <f>+Q331+P331+O331</f>
        <v>0</v>
      </c>
    </row>
    <row r="332" spans="1:19" s="85" customFormat="1" hidden="1">
      <c r="A332" s="22"/>
      <c r="B332" s="117"/>
      <c r="C332" s="117"/>
      <c r="D332" s="117"/>
      <c r="E332" s="217"/>
      <c r="F332" s="70"/>
      <c r="G332" s="110"/>
      <c r="H332" s="111"/>
      <c r="I332" s="218"/>
      <c r="J332" s="67"/>
      <c r="K332" s="69"/>
      <c r="L332" s="69"/>
      <c r="M332" s="67"/>
      <c r="N332" s="67"/>
      <c r="O332" s="80"/>
      <c r="P332" s="75"/>
      <c r="Q332" s="75"/>
      <c r="R332" s="87"/>
      <c r="S332" s="15"/>
    </row>
    <row r="333" spans="1:19" s="85" customFormat="1">
      <c r="A333" s="22" t="s">
        <v>265</v>
      </c>
      <c r="B333" s="261">
        <f>+'Distribution Pivot Table'!AC$8*100</f>
        <v>0</v>
      </c>
      <c r="C333" s="262">
        <f>+'Distribution Pivot Table'!AC$10*100</f>
        <v>0</v>
      </c>
      <c r="D333" s="261">
        <f>+'Distribution Pivot Table'!AC$12*100</f>
        <v>0</v>
      </c>
      <c r="E333" s="263">
        <f t="shared" ref="E333:E351" si="226">SUM(B333:D333)</f>
        <v>0</v>
      </c>
      <c r="F333" s="264">
        <f>+'Distribution Pivot Table'!AC$14*100</f>
        <v>0</v>
      </c>
      <c r="G333" s="262">
        <f>+'Distribution Pivot Table'!AC$16*100</f>
        <v>0</v>
      </c>
      <c r="H333" s="261">
        <f>+'Distribution Pivot Table'!AC$18*100</f>
        <v>0</v>
      </c>
      <c r="I333" s="263">
        <f t="shared" ref="I333:I336" si="227">SUM(F333:H333)</f>
        <v>0</v>
      </c>
      <c r="J333" s="264">
        <f>+'Distribution Pivot Table'!AC$20*100</f>
        <v>0</v>
      </c>
      <c r="K333" s="261">
        <f>+'Distribution Pivot Table'!AC$22*100</f>
        <v>0</v>
      </c>
      <c r="L333" s="261">
        <f>+'Distribution Pivot Table'!AC$24*100</f>
        <v>0</v>
      </c>
      <c r="M333" s="265">
        <f t="shared" ref="M333:M336" si="228">SUM(J333:L333)</f>
        <v>0</v>
      </c>
      <c r="N333" s="264">
        <f>+'Distribution Pivot Table'!AC$26*100</f>
        <v>0</v>
      </c>
      <c r="O333" s="266">
        <f t="shared" ref="O333:O336" si="229">+B333+F333+J333</f>
        <v>0</v>
      </c>
      <c r="P333" s="267">
        <f t="shared" ref="P333:P336" si="230">+C333+G333+K333</f>
        <v>0</v>
      </c>
      <c r="Q333" s="267">
        <f t="shared" ref="Q333:Q336" si="231">+D333+H333+L333+N333</f>
        <v>0</v>
      </c>
      <c r="R333" s="88">
        <f t="shared" ref="R333:R351" si="232">SUM(B333:D333,F333:H333,J333:L333)+N333</f>
        <v>0</v>
      </c>
      <c r="S333" s="17">
        <f t="shared" ref="S333:S351" si="233">+Q333+P333+O333</f>
        <v>0</v>
      </c>
    </row>
    <row r="334" spans="1:19" s="85" customFormat="1">
      <c r="A334" s="22" t="s">
        <v>266</v>
      </c>
      <c r="B334" s="261">
        <f>+'Distribution Pivot Table'!AC$30*100</f>
        <v>4.5851528384279483</v>
      </c>
      <c r="C334" s="262">
        <f>+'Distribution Pivot Table'!AC$32*100</f>
        <v>6.1863173216885015</v>
      </c>
      <c r="D334" s="310">
        <f>+'Distribution Pivot Table'!AC$34*100</f>
        <v>0.87336244541484709</v>
      </c>
      <c r="E334" s="263">
        <f t="shared" si="226"/>
        <v>11.644832605531297</v>
      </c>
      <c r="F334" s="264">
        <f>+'Distribution Pivot Table'!AC$36*100</f>
        <v>36.026200873362448</v>
      </c>
      <c r="G334" s="262">
        <f>+'Distribution Pivot Table'!AC$38*100</f>
        <v>17.976710334788937</v>
      </c>
      <c r="H334" s="261">
        <f>+'Distribution Pivot Table'!AC$40*100</f>
        <v>6.9868995633187767</v>
      </c>
      <c r="I334" s="263">
        <f t="shared" si="227"/>
        <v>60.989810771470168</v>
      </c>
      <c r="J334" s="268">
        <f>+'Distribution Pivot Table'!AC$42*100</f>
        <v>11.280931586608443</v>
      </c>
      <c r="K334" s="269">
        <f>+'Distribution Pivot Table'!AC$44*100</f>
        <v>11.572052401746726</v>
      </c>
      <c r="L334" s="261">
        <f>+'Distribution Pivot Table'!AC$46*100</f>
        <v>4.512372634643377</v>
      </c>
      <c r="M334" s="270">
        <f t="shared" si="228"/>
        <v>27.365356622998547</v>
      </c>
      <c r="N334" s="268">
        <f>+'Distribution Pivot Table'!AC$48*100</f>
        <v>0</v>
      </c>
      <c r="O334" s="271">
        <f t="shared" si="229"/>
        <v>51.892285298398846</v>
      </c>
      <c r="P334" s="272">
        <f t="shared" si="230"/>
        <v>35.735080058224163</v>
      </c>
      <c r="Q334" s="272">
        <f t="shared" si="231"/>
        <v>12.372634643377001</v>
      </c>
      <c r="R334" s="88">
        <f t="shared" si="232"/>
        <v>100</v>
      </c>
      <c r="S334" s="17">
        <f t="shared" si="233"/>
        <v>100.00000000000001</v>
      </c>
    </row>
    <row r="335" spans="1:19" s="85" customFormat="1">
      <c r="A335" s="22" t="s">
        <v>267</v>
      </c>
      <c r="B335" s="261">
        <f>+'Distribution Pivot Table'!AC$52*100</f>
        <v>0</v>
      </c>
      <c r="C335" s="262">
        <f>+'Distribution Pivot Table'!AC$54*100</f>
        <v>0</v>
      </c>
      <c r="D335" s="261">
        <f>+'Distribution Pivot Table'!AC$56*100</f>
        <v>0</v>
      </c>
      <c r="E335" s="263">
        <f t="shared" si="226"/>
        <v>0</v>
      </c>
      <c r="F335" s="264">
        <f>+'Distribution Pivot Table'!AC$58*100</f>
        <v>0</v>
      </c>
      <c r="G335" s="262">
        <f>+'Distribution Pivot Table'!AC$60*100</f>
        <v>0</v>
      </c>
      <c r="H335" s="261">
        <f>+'Distribution Pivot Table'!AC$62*100</f>
        <v>0</v>
      </c>
      <c r="I335" s="263">
        <f t="shared" si="227"/>
        <v>0</v>
      </c>
      <c r="J335" s="264">
        <f>+'Distribution Pivot Table'!AC$64*100</f>
        <v>0</v>
      </c>
      <c r="K335" s="261">
        <f>+'Distribution Pivot Table'!AC$66*100</f>
        <v>0</v>
      </c>
      <c r="L335" s="261">
        <f>+'Distribution Pivot Table'!AC$68*100</f>
        <v>0</v>
      </c>
      <c r="M335" s="265">
        <f t="shared" si="228"/>
        <v>0</v>
      </c>
      <c r="N335" s="264">
        <f>+'Distribution Pivot Table'!AC$70*100</f>
        <v>0</v>
      </c>
      <c r="O335" s="266">
        <f t="shared" si="229"/>
        <v>0</v>
      </c>
      <c r="P335" s="267">
        <f t="shared" si="230"/>
        <v>0</v>
      </c>
      <c r="Q335" s="267">
        <f t="shared" si="231"/>
        <v>0</v>
      </c>
      <c r="R335" s="88">
        <f t="shared" si="232"/>
        <v>0</v>
      </c>
      <c r="S335" s="17">
        <f t="shared" si="233"/>
        <v>0</v>
      </c>
    </row>
    <row r="336" spans="1:19" s="85" customFormat="1">
      <c r="A336" s="22" t="s">
        <v>428</v>
      </c>
      <c r="B336" s="261">
        <f>+'Distribution Pivot Table'!AC$74*100</f>
        <v>29.663774403470715</v>
      </c>
      <c r="C336" s="262">
        <f>+'Distribution Pivot Table'!AC$76*100</f>
        <v>6.1279826464208247</v>
      </c>
      <c r="D336" s="261">
        <f>+'Distribution Pivot Table'!AC$78*100</f>
        <v>0.92190889370932749</v>
      </c>
      <c r="E336" s="263">
        <f t="shared" si="226"/>
        <v>36.713665943600866</v>
      </c>
      <c r="F336" s="264">
        <f>+'Distribution Pivot Table'!AC$80*100</f>
        <v>23.806941431670282</v>
      </c>
      <c r="G336" s="262">
        <f>+'Distribution Pivot Table'!AC$82*100</f>
        <v>8.8394793926247281</v>
      </c>
      <c r="H336" s="261">
        <f>+'Distribution Pivot Table'!AC$84*100</f>
        <v>5.4229934924078092E-2</v>
      </c>
      <c r="I336" s="263">
        <f t="shared" si="227"/>
        <v>32.700650759219087</v>
      </c>
      <c r="J336" s="268">
        <f>+'Distribution Pivot Table'!AC$86*100</f>
        <v>10.303687635574837</v>
      </c>
      <c r="K336" s="269">
        <f>+'Distribution Pivot Table'!AC$88*100</f>
        <v>10.737527114967461</v>
      </c>
      <c r="L336" s="269">
        <f>+'Distribution Pivot Table'!AC$90*100</f>
        <v>0.21691973969631237</v>
      </c>
      <c r="M336" s="270">
        <f t="shared" si="228"/>
        <v>21.258134490238611</v>
      </c>
      <c r="N336" s="268">
        <f>+'Distribution Pivot Table'!AC$92*100</f>
        <v>9.3275488069414312</v>
      </c>
      <c r="O336" s="271">
        <f t="shared" si="229"/>
        <v>63.774403470715832</v>
      </c>
      <c r="P336" s="272">
        <f t="shared" si="230"/>
        <v>25.704989154013013</v>
      </c>
      <c r="Q336" s="272">
        <f t="shared" si="231"/>
        <v>10.520607375271149</v>
      </c>
      <c r="R336" s="88">
        <f t="shared" si="232"/>
        <v>100</v>
      </c>
      <c r="S336" s="17">
        <f t="shared" si="233"/>
        <v>100</v>
      </c>
    </row>
    <row r="337" spans="1:19" s="85" customFormat="1">
      <c r="A337" s="22"/>
      <c r="B337" s="261"/>
      <c r="C337" s="262"/>
      <c r="D337" s="261"/>
      <c r="E337" s="263">
        <f t="shared" si="226"/>
        <v>0</v>
      </c>
      <c r="F337" s="264"/>
      <c r="G337" s="262"/>
      <c r="H337" s="261"/>
      <c r="I337" s="263"/>
      <c r="J337" s="268"/>
      <c r="K337" s="269"/>
      <c r="L337" s="269"/>
      <c r="M337" s="270"/>
      <c r="N337" s="268"/>
      <c r="O337" s="271"/>
      <c r="P337" s="272"/>
      <c r="Q337" s="272"/>
      <c r="R337" s="88"/>
      <c r="S337" s="17"/>
    </row>
    <row r="338" spans="1:19" s="85" customFormat="1">
      <c r="A338" s="22" t="s">
        <v>269</v>
      </c>
      <c r="B338" s="261">
        <f>+'Distribution Pivot Table'!AC$96*100</f>
        <v>1.7031630170316301</v>
      </c>
      <c r="C338" s="262">
        <f>+'Distribution Pivot Table'!AC$98*100</f>
        <v>1.0543390105433901</v>
      </c>
      <c r="D338" s="261">
        <f>+'Distribution Pivot Table'!AC$100*100</f>
        <v>0</v>
      </c>
      <c r="E338" s="263">
        <f t="shared" si="226"/>
        <v>2.7575020275750202</v>
      </c>
      <c r="F338" s="264">
        <f>+'Distribution Pivot Table'!AC$102*100</f>
        <v>46.674776966747771</v>
      </c>
      <c r="G338" s="262">
        <f>+'Distribution Pivot Table'!AC$104*100</f>
        <v>16.626115166261151</v>
      </c>
      <c r="H338" s="261">
        <f>+'Distribution Pivot Table'!AC$106*100</f>
        <v>0</v>
      </c>
      <c r="I338" s="263">
        <f t="shared" ref="I338:I341" si="234">SUM(F338:H338)</f>
        <v>63.300892133008922</v>
      </c>
      <c r="J338" s="268">
        <f>+'Distribution Pivot Table'!AC$108*100</f>
        <v>13.179237631792375</v>
      </c>
      <c r="K338" s="269">
        <f>+'Distribution Pivot Table'!AC$110*100</f>
        <v>19.140308191403083</v>
      </c>
      <c r="L338" s="269">
        <f>+'Distribution Pivot Table'!AC$112*100</f>
        <v>0</v>
      </c>
      <c r="M338" s="270">
        <f t="shared" ref="M338:M341" si="235">SUM(J338:L338)</f>
        <v>32.319545823195455</v>
      </c>
      <c r="N338" s="268">
        <f>+'Distribution Pivot Table'!AC$114*100</f>
        <v>1.6220600162206</v>
      </c>
      <c r="O338" s="271">
        <f t="shared" ref="O338:O341" si="236">+B338+F338+J338</f>
        <v>61.557177615571774</v>
      </c>
      <c r="P338" s="272">
        <f t="shared" ref="P338:P341" si="237">+C338+G338+K338</f>
        <v>36.820762368207625</v>
      </c>
      <c r="Q338" s="272">
        <f t="shared" ref="Q338:Q341" si="238">+D338+H338+L338+N338</f>
        <v>1.6220600162206</v>
      </c>
      <c r="R338" s="88">
        <f t="shared" si="232"/>
        <v>100</v>
      </c>
      <c r="S338" s="17">
        <f t="shared" si="233"/>
        <v>100</v>
      </c>
    </row>
    <row r="339" spans="1:19" s="85" customFormat="1">
      <c r="A339" s="22" t="s">
        <v>270</v>
      </c>
      <c r="B339" s="261">
        <f>+'Distribution Pivot Table'!AC$118*100</f>
        <v>1.3509787703336091</v>
      </c>
      <c r="C339" s="262">
        <f>+'Distribution Pivot Table'!AC$120*100</f>
        <v>0.19299696719051557</v>
      </c>
      <c r="D339" s="261">
        <f>+'Distribution Pivot Table'!AC$122*100</f>
        <v>0</v>
      </c>
      <c r="E339" s="263">
        <f t="shared" si="226"/>
        <v>1.5439757375241248</v>
      </c>
      <c r="F339" s="264">
        <f>+'Distribution Pivot Table'!AC$124*100</f>
        <v>39.92280121312379</v>
      </c>
      <c r="G339" s="262">
        <f>+'Distribution Pivot Table'!AC$126*100</f>
        <v>17.369727047146402</v>
      </c>
      <c r="H339" s="261">
        <f>+'Distribution Pivot Table'!AC$128*100</f>
        <v>0</v>
      </c>
      <c r="I339" s="263">
        <f t="shared" si="234"/>
        <v>57.292528260270188</v>
      </c>
      <c r="J339" s="268">
        <f>+'Distribution Pivot Table'!AC$130*100</f>
        <v>6.7824648469809761</v>
      </c>
      <c r="K339" s="269">
        <f>+'Distribution Pivot Table'!AC$132*100</f>
        <v>4.7422111938240974</v>
      </c>
      <c r="L339" s="269">
        <f>+'Distribution Pivot Table'!AC$134*100</f>
        <v>0</v>
      </c>
      <c r="M339" s="270">
        <f t="shared" si="235"/>
        <v>11.524676040805073</v>
      </c>
      <c r="N339" s="264">
        <f>+'Distribution Pivot Table'!AC$136*100</f>
        <v>29.638819961400607</v>
      </c>
      <c r="O339" s="271">
        <f t="shared" si="236"/>
        <v>48.056244830438381</v>
      </c>
      <c r="P339" s="272">
        <f t="shared" si="237"/>
        <v>22.304935208161016</v>
      </c>
      <c r="Q339" s="272">
        <f t="shared" si="238"/>
        <v>29.638819961400607</v>
      </c>
      <c r="R339" s="88">
        <f t="shared" si="232"/>
        <v>99.999999999999972</v>
      </c>
      <c r="S339" s="17">
        <f t="shared" si="233"/>
        <v>100</v>
      </c>
    </row>
    <row r="340" spans="1:19" s="85" customFormat="1">
      <c r="A340" s="117" t="s">
        <v>271</v>
      </c>
      <c r="B340" s="261">
        <f>+'Distribution Pivot Table'!AC$140*100</f>
        <v>0</v>
      </c>
      <c r="C340" s="262">
        <f>+'Distribution Pivot Table'!AC$142*100</f>
        <v>0</v>
      </c>
      <c r="D340" s="261">
        <f>+'Distribution Pivot Table'!AC$144*100</f>
        <v>0</v>
      </c>
      <c r="E340" s="263">
        <f t="shared" si="226"/>
        <v>0</v>
      </c>
      <c r="F340" s="264">
        <f>+'Distribution Pivot Table'!AC$146*100</f>
        <v>0</v>
      </c>
      <c r="G340" s="262">
        <f>+'Distribution Pivot Table'!AC$148*100</f>
        <v>0</v>
      </c>
      <c r="H340" s="261">
        <f>+'Distribution Pivot Table'!AC$150*100</f>
        <v>0</v>
      </c>
      <c r="I340" s="263">
        <f t="shared" si="234"/>
        <v>0</v>
      </c>
      <c r="J340" s="268">
        <f>+'Distribution Pivot Table'!AC$152*100</f>
        <v>0</v>
      </c>
      <c r="K340" s="269">
        <f>+'Distribution Pivot Table'!AC$154*100</f>
        <v>0</v>
      </c>
      <c r="L340" s="269">
        <f>+'Distribution Pivot Table'!AC$156*100</f>
        <v>0</v>
      </c>
      <c r="M340" s="270">
        <f t="shared" si="235"/>
        <v>0</v>
      </c>
      <c r="N340" s="268">
        <f>+'Distribution Pivot Table'!AC$158*100</f>
        <v>0</v>
      </c>
      <c r="O340" s="271">
        <f t="shared" si="236"/>
        <v>0</v>
      </c>
      <c r="P340" s="272">
        <f t="shared" si="237"/>
        <v>0</v>
      </c>
      <c r="Q340" s="272">
        <f t="shared" si="238"/>
        <v>0</v>
      </c>
      <c r="R340" s="88">
        <f t="shared" si="232"/>
        <v>0</v>
      </c>
      <c r="S340" s="17">
        <f t="shared" si="233"/>
        <v>0</v>
      </c>
    </row>
    <row r="341" spans="1:19" s="85" customFormat="1">
      <c r="A341" s="22" t="s">
        <v>272</v>
      </c>
      <c r="B341" s="261">
        <f>+'Distribution Pivot Table'!AC$162*100</f>
        <v>0</v>
      </c>
      <c r="C341" s="262">
        <f>+'Distribution Pivot Table'!AC$164*100</f>
        <v>0</v>
      </c>
      <c r="D341" s="261">
        <f>+'Distribution Pivot Table'!AC$166*100</f>
        <v>0</v>
      </c>
      <c r="E341" s="263">
        <f t="shared" si="226"/>
        <v>0</v>
      </c>
      <c r="F341" s="264">
        <f>+'Distribution Pivot Table'!AC$168*100</f>
        <v>0</v>
      </c>
      <c r="G341" s="262">
        <f>+'Distribution Pivot Table'!AC$170*100</f>
        <v>0</v>
      </c>
      <c r="H341" s="261">
        <f>+'Distribution Pivot Table'!AC$172*100</f>
        <v>0</v>
      </c>
      <c r="I341" s="263">
        <f t="shared" si="234"/>
        <v>0</v>
      </c>
      <c r="J341" s="264">
        <f>+'Distribution Pivot Table'!AC$174*100</f>
        <v>0</v>
      </c>
      <c r="K341" s="261">
        <f>+'Distribution Pivot Table'!AC$176*100</f>
        <v>0</v>
      </c>
      <c r="L341" s="261">
        <f>+'Distribution Pivot Table'!AC$178*100</f>
        <v>0</v>
      </c>
      <c r="M341" s="265">
        <f t="shared" si="235"/>
        <v>0</v>
      </c>
      <c r="N341" s="264">
        <f>+'Distribution Pivot Table'!AC$180*100</f>
        <v>0</v>
      </c>
      <c r="O341" s="266">
        <f t="shared" si="236"/>
        <v>0</v>
      </c>
      <c r="P341" s="267">
        <f t="shared" si="237"/>
        <v>0</v>
      </c>
      <c r="Q341" s="267">
        <f t="shared" si="238"/>
        <v>0</v>
      </c>
      <c r="R341" s="88">
        <f t="shared" si="232"/>
        <v>0</v>
      </c>
      <c r="S341" s="17">
        <f t="shared" si="233"/>
        <v>0</v>
      </c>
    </row>
    <row r="342" spans="1:19" s="85" customFormat="1">
      <c r="A342" s="22"/>
      <c r="B342" s="261"/>
      <c r="C342" s="262"/>
      <c r="D342" s="261"/>
      <c r="E342" s="263">
        <f t="shared" si="226"/>
        <v>0</v>
      </c>
      <c r="F342" s="264"/>
      <c r="G342" s="262"/>
      <c r="H342" s="261"/>
      <c r="I342" s="263"/>
      <c r="J342" s="264"/>
      <c r="K342" s="261"/>
      <c r="L342" s="261"/>
      <c r="M342" s="265"/>
      <c r="N342" s="264"/>
      <c r="O342" s="266"/>
      <c r="P342" s="267"/>
      <c r="Q342" s="267"/>
      <c r="R342" s="88"/>
      <c r="S342" s="17"/>
    </row>
    <row r="343" spans="1:19" s="85" customFormat="1">
      <c r="A343" s="22" t="s">
        <v>273</v>
      </c>
      <c r="B343" s="261">
        <f>+'Distribution Pivot Table'!AC$184*100</f>
        <v>0</v>
      </c>
      <c r="C343" s="262">
        <f>+'Distribution Pivot Table'!AC$186*100</f>
        <v>0</v>
      </c>
      <c r="D343" s="261">
        <f>+'Distribution Pivot Table'!AC$188*100</f>
        <v>0</v>
      </c>
      <c r="E343" s="263">
        <f t="shared" si="226"/>
        <v>0</v>
      </c>
      <c r="F343" s="264">
        <f>+'Distribution Pivot Table'!AC$190*100</f>
        <v>0</v>
      </c>
      <c r="G343" s="262">
        <f>+'Distribution Pivot Table'!AC$192*100</f>
        <v>0</v>
      </c>
      <c r="H343" s="261">
        <f>+'Distribution Pivot Table'!AC$194*100</f>
        <v>0</v>
      </c>
      <c r="I343" s="263">
        <f t="shared" ref="I343:I346" si="239">SUM(F343:H343)</f>
        <v>0</v>
      </c>
      <c r="J343" s="268">
        <f>+'Distribution Pivot Table'!AC$196*100</f>
        <v>0</v>
      </c>
      <c r="K343" s="269">
        <f>+'Distribution Pivot Table'!AC$198*100</f>
        <v>0</v>
      </c>
      <c r="L343" s="312">
        <f>+'Distribution Pivot Table'!AC$200*100</f>
        <v>0</v>
      </c>
      <c r="M343" s="270">
        <f t="shared" ref="M343:M346" si="240">SUM(J343:L343)</f>
        <v>0</v>
      </c>
      <c r="N343" s="268">
        <f>+'Distribution Pivot Table'!AC$202*100</f>
        <v>0</v>
      </c>
      <c r="O343" s="271">
        <f t="shared" ref="O343:O346" si="241">+B343+F343+J343</f>
        <v>0</v>
      </c>
      <c r="P343" s="272">
        <f t="shared" ref="P343:P346" si="242">+C343+G343+K343</f>
        <v>0</v>
      </c>
      <c r="Q343" s="272">
        <f t="shared" ref="Q343:Q346" si="243">+D343+H343+L343+N343</f>
        <v>0</v>
      </c>
      <c r="R343" s="88">
        <f t="shared" si="232"/>
        <v>0</v>
      </c>
      <c r="S343" s="17">
        <f t="shared" si="233"/>
        <v>0</v>
      </c>
    </row>
    <row r="344" spans="1:19" s="85" customFormat="1">
      <c r="A344" s="22" t="s">
        <v>274</v>
      </c>
      <c r="B344" s="261">
        <f>+'Distribution Pivot Table'!AC$206*100</f>
        <v>7.5365114356572063</v>
      </c>
      <c r="C344" s="310">
        <f>+'Distribution Pivot Table'!AC$208*100</f>
        <v>3.1000275558004957</v>
      </c>
      <c r="D344" s="310">
        <f>+'Distribution Pivot Table'!AC$210*108</f>
        <v>8.9280793607054293E-2</v>
      </c>
      <c r="E344" s="263">
        <f t="shared" si="226"/>
        <v>10.725819785064756</v>
      </c>
      <c r="F344" s="264">
        <f>+'Distribution Pivot Table'!AC$212*100</f>
        <v>36.993662165885922</v>
      </c>
      <c r="G344" s="262">
        <f>+'Distribution Pivot Table'!AC$214*100</f>
        <v>35.739873243317717</v>
      </c>
      <c r="H344" s="261">
        <f>+'Distribution Pivot Table'!AC$216*100</f>
        <v>0.53733810967208595</v>
      </c>
      <c r="I344" s="263">
        <f t="shared" si="239"/>
        <v>73.270873518875732</v>
      </c>
      <c r="J344" s="268">
        <f>+'Distribution Pivot Table'!AC$218*100</f>
        <v>6.0622761091209698</v>
      </c>
      <c r="K344" s="269">
        <f>+'Distribution Pivot Table'!AC$220*100</f>
        <v>9.6996417745935517</v>
      </c>
      <c r="L344" s="269">
        <f>+'Distribution Pivot Table'!AC$222*100</f>
        <v>0.2480022044640397</v>
      </c>
      <c r="M344" s="270">
        <f t="shared" si="240"/>
        <v>16.009920088178561</v>
      </c>
      <c r="N344" s="268">
        <f>+'Distribution Pivot Table'!AC$224*100</f>
        <v>0</v>
      </c>
      <c r="O344" s="271">
        <f t="shared" si="241"/>
        <v>50.592449710664098</v>
      </c>
      <c r="P344" s="272">
        <f t="shared" si="242"/>
        <v>48.539542573711763</v>
      </c>
      <c r="Q344" s="272">
        <f t="shared" si="243"/>
        <v>0.87462110774318003</v>
      </c>
      <c r="R344" s="88">
        <f t="shared" si="232"/>
        <v>100.00661339211906</v>
      </c>
      <c r="S344" s="17">
        <f t="shared" si="233"/>
        <v>100.00661339211905</v>
      </c>
    </row>
    <row r="345" spans="1:19" s="85" customFormat="1">
      <c r="A345" s="22" t="s">
        <v>275</v>
      </c>
      <c r="B345" s="261">
        <f>+'Distribution Pivot Table'!AC$228*100</f>
        <v>0</v>
      </c>
      <c r="C345" s="262">
        <f>+'Distribution Pivot Table'!AC$230*100</f>
        <v>0</v>
      </c>
      <c r="D345" s="261">
        <f>+'Distribution Pivot Table'!AC$232*100</f>
        <v>0</v>
      </c>
      <c r="E345" s="263">
        <f t="shared" si="226"/>
        <v>0</v>
      </c>
      <c r="F345" s="264">
        <f>+'Distribution Pivot Table'!AC$234*100</f>
        <v>0</v>
      </c>
      <c r="G345" s="262">
        <f>+'Distribution Pivot Table'!AC$236*100</f>
        <v>0</v>
      </c>
      <c r="H345" s="261">
        <f>+'Distribution Pivot Table'!AC$238*100</f>
        <v>0</v>
      </c>
      <c r="I345" s="263">
        <f t="shared" si="239"/>
        <v>0</v>
      </c>
      <c r="J345" s="268">
        <f>+'Distribution Pivot Table'!AC$240*100</f>
        <v>0</v>
      </c>
      <c r="K345" s="269">
        <f>+'Distribution Pivot Table'!AC$242*100</f>
        <v>0</v>
      </c>
      <c r="L345" s="269">
        <f>+'Distribution Pivot Table'!AC$244*100</f>
        <v>0</v>
      </c>
      <c r="M345" s="270">
        <f t="shared" si="240"/>
        <v>0</v>
      </c>
      <c r="N345" s="268">
        <f>+'Distribution Pivot Table'!AC$246*100</f>
        <v>0</v>
      </c>
      <c r="O345" s="271">
        <f t="shared" si="241"/>
        <v>0</v>
      </c>
      <c r="P345" s="272">
        <f t="shared" si="242"/>
        <v>0</v>
      </c>
      <c r="Q345" s="272">
        <f t="shared" si="243"/>
        <v>0</v>
      </c>
      <c r="R345" s="88">
        <f t="shared" si="232"/>
        <v>0</v>
      </c>
      <c r="S345" s="17">
        <f t="shared" si="233"/>
        <v>0</v>
      </c>
    </row>
    <row r="346" spans="1:19" s="85" customFormat="1">
      <c r="A346" s="22" t="s">
        <v>276</v>
      </c>
      <c r="B346" s="261">
        <f>+'Distribution Pivot Table'!AC$250*100</f>
        <v>0</v>
      </c>
      <c r="C346" s="262">
        <f>+'Distribution Pivot Table'!AC$252*100</f>
        <v>0</v>
      </c>
      <c r="D346" s="261">
        <f>+'Distribution Pivot Table'!AC$254*100</f>
        <v>0</v>
      </c>
      <c r="E346" s="263">
        <f t="shared" si="226"/>
        <v>0</v>
      </c>
      <c r="F346" s="264">
        <f>+'Distribution Pivot Table'!AC$256*100</f>
        <v>0</v>
      </c>
      <c r="G346" s="262">
        <f>+'Distribution Pivot Table'!AC$258*100</f>
        <v>0</v>
      </c>
      <c r="H346" s="261">
        <f>+'Distribution Pivot Table'!AC$260*100</f>
        <v>0</v>
      </c>
      <c r="I346" s="263">
        <f t="shared" si="239"/>
        <v>0</v>
      </c>
      <c r="J346" s="268">
        <f>+'Distribution Pivot Table'!AC$262*100</f>
        <v>0</v>
      </c>
      <c r="K346" s="269">
        <f>+'Distribution Pivot Table'!AC$264*100</f>
        <v>0</v>
      </c>
      <c r="L346" s="269">
        <f>+'Distribution Pivot Table'!AC$266*100</f>
        <v>0</v>
      </c>
      <c r="M346" s="270">
        <f t="shared" si="240"/>
        <v>0</v>
      </c>
      <c r="N346" s="268">
        <f>+'Distribution Pivot Table'!AC$268*100</f>
        <v>0</v>
      </c>
      <c r="O346" s="271">
        <f t="shared" si="241"/>
        <v>0</v>
      </c>
      <c r="P346" s="272">
        <f t="shared" si="242"/>
        <v>0</v>
      </c>
      <c r="Q346" s="272">
        <f t="shared" si="243"/>
        <v>0</v>
      </c>
      <c r="R346" s="88">
        <f t="shared" si="232"/>
        <v>0</v>
      </c>
      <c r="S346" s="17">
        <f t="shared" si="233"/>
        <v>0</v>
      </c>
    </row>
    <row r="347" spans="1:19" s="85" customFormat="1">
      <c r="A347" s="22"/>
      <c r="B347" s="261"/>
      <c r="C347" s="262"/>
      <c r="D347" s="261"/>
      <c r="E347" s="263">
        <f t="shared" si="226"/>
        <v>0</v>
      </c>
      <c r="F347" s="264"/>
      <c r="G347" s="262"/>
      <c r="H347" s="261"/>
      <c r="I347" s="263"/>
      <c r="J347" s="268"/>
      <c r="K347" s="269"/>
      <c r="L347" s="269"/>
      <c r="M347" s="270"/>
      <c r="N347" s="268"/>
      <c r="O347" s="271"/>
      <c r="P347" s="272"/>
      <c r="Q347" s="272"/>
      <c r="R347" s="88"/>
      <c r="S347" s="17"/>
    </row>
    <row r="348" spans="1:19" s="85" customFormat="1">
      <c r="A348" s="22" t="s">
        <v>277</v>
      </c>
      <c r="B348" s="261">
        <f>+'Distribution Pivot Table'!AC$272*100</f>
        <v>5.7880676758682101</v>
      </c>
      <c r="C348" s="262">
        <f>+'Distribution Pivot Table'!AC$274*100</f>
        <v>2.5823686553873553</v>
      </c>
      <c r="D348" s="261">
        <f>+'Distribution Pivot Table'!AC$276*100</f>
        <v>0</v>
      </c>
      <c r="E348" s="263">
        <f t="shared" si="226"/>
        <v>8.370436331255565</v>
      </c>
      <c r="F348" s="264">
        <f>+'Distribution Pivot Table'!AC$278*100</f>
        <v>38.84683882457702</v>
      </c>
      <c r="G348" s="262">
        <f>+'Distribution Pivot Table'!AC$280*100</f>
        <v>8.2146037399821896</v>
      </c>
      <c r="H348" s="261">
        <f>+'Distribution Pivot Table'!AC$282*100</f>
        <v>0</v>
      </c>
      <c r="I348" s="263">
        <f t="shared" ref="I348:I351" si="244">SUM(F348:H348)</f>
        <v>47.061442564559208</v>
      </c>
      <c r="J348" s="268">
        <f>+'Distribution Pivot Table'!AC$284*100</f>
        <v>17.720391807658061</v>
      </c>
      <c r="K348" s="269">
        <f>+'Distribution Pivot Table'!AC$286*100</f>
        <v>26.847729296527163</v>
      </c>
      <c r="L348" s="269">
        <f>+'Distribution Pivot Table'!AC$288*100</f>
        <v>0</v>
      </c>
      <c r="M348" s="270">
        <f t="shared" ref="M348:M351" si="245">SUM(J348:L348)</f>
        <v>44.568121104185224</v>
      </c>
      <c r="N348" s="268">
        <f>+'Distribution Pivot Table'!AC$290*100</f>
        <v>0</v>
      </c>
      <c r="O348" s="271">
        <f t="shared" ref="O348:O351" si="246">+B348+F348+J348</f>
        <v>62.355298308103293</v>
      </c>
      <c r="P348" s="272">
        <f t="shared" ref="P348:P351" si="247">+C348+G348+K348</f>
        <v>37.644701691896707</v>
      </c>
      <c r="Q348" s="272">
        <f t="shared" ref="Q348:Q351" si="248">+D348+H348+L348+N348</f>
        <v>0</v>
      </c>
      <c r="R348" s="88">
        <f t="shared" si="232"/>
        <v>99.999999999999986</v>
      </c>
      <c r="S348" s="17">
        <f t="shared" si="233"/>
        <v>100</v>
      </c>
    </row>
    <row r="349" spans="1:19" s="85" customFormat="1">
      <c r="A349" s="22" t="s">
        <v>278</v>
      </c>
      <c r="B349" s="261">
        <f>+'Distribution Pivot Table'!AC$294*100</f>
        <v>4.6653368794326244</v>
      </c>
      <c r="C349" s="262">
        <f>+'Distribution Pivot Table'!AC$296*100</f>
        <v>2.7371453900709222</v>
      </c>
      <c r="D349" s="261">
        <f>+'Distribution Pivot Table'!AC$298*100</f>
        <v>0</v>
      </c>
      <c r="E349" s="263">
        <f t="shared" si="226"/>
        <v>7.4024822695035466</v>
      </c>
      <c r="F349" s="264">
        <f>+'Distribution Pivot Table'!AC$300*100</f>
        <v>27.227393617021278</v>
      </c>
      <c r="G349" s="262">
        <f>+'Distribution Pivot Table'!AC$302*100</f>
        <v>15.89095744680851</v>
      </c>
      <c r="H349" s="261">
        <f>+'Distribution Pivot Table'!AC$304*100</f>
        <v>0</v>
      </c>
      <c r="I349" s="263">
        <f t="shared" si="244"/>
        <v>43.118351063829792</v>
      </c>
      <c r="J349" s="268">
        <f>+'Distribution Pivot Table'!AC$306*100</f>
        <v>14.428191489361703</v>
      </c>
      <c r="K349" s="269">
        <f>+'Distribution Pivot Table'!AC$308*100</f>
        <v>16.48936170212766</v>
      </c>
      <c r="L349" s="269">
        <f>+'Distribution Pivot Table'!AC$310*100</f>
        <v>0</v>
      </c>
      <c r="M349" s="270">
        <f t="shared" si="245"/>
        <v>30.917553191489361</v>
      </c>
      <c r="N349" s="268">
        <f>+'Distribution Pivot Table'!AC$312*100</f>
        <v>18.561613475177303</v>
      </c>
      <c r="O349" s="271">
        <f t="shared" si="246"/>
        <v>46.320921985815602</v>
      </c>
      <c r="P349" s="272">
        <f t="shared" si="247"/>
        <v>35.117464539007088</v>
      </c>
      <c r="Q349" s="272">
        <f t="shared" si="248"/>
        <v>18.561613475177303</v>
      </c>
      <c r="R349" s="88">
        <f>SUM(B349:D349,F349:H349,J349:L349)+N349</f>
        <v>100</v>
      </c>
      <c r="S349" s="17">
        <f t="shared" si="233"/>
        <v>100</v>
      </c>
    </row>
    <row r="350" spans="1:19" s="85" customFormat="1">
      <c r="A350" s="22" t="s">
        <v>279</v>
      </c>
      <c r="B350" s="261">
        <f>+'Distribution Pivot Table'!AC$316*100</f>
        <v>4.8738033072236728</v>
      </c>
      <c r="C350" s="310">
        <f>+'Distribution Pivot Table'!AC$318*100</f>
        <v>1.5013054830287207</v>
      </c>
      <c r="D350" s="261">
        <f>+'Distribution Pivot Table'!AC$320*100</f>
        <v>0</v>
      </c>
      <c r="E350" s="263">
        <f t="shared" si="226"/>
        <v>6.3751087902523933</v>
      </c>
      <c r="F350" s="264">
        <f>+'Distribution Pivot Table'!AC$322*100</f>
        <v>15.557006092254133</v>
      </c>
      <c r="G350" s="262">
        <f>+'Distribution Pivot Table'!AC$324*100</f>
        <v>37.249782419495212</v>
      </c>
      <c r="H350" s="261">
        <f>+'Distribution Pivot Table'!AC$326*100</f>
        <v>0</v>
      </c>
      <c r="I350" s="263">
        <f t="shared" si="244"/>
        <v>52.806788511749346</v>
      </c>
      <c r="J350" s="268">
        <f>+'Distribution Pivot Table'!AC$328*100</f>
        <v>7.0278503046127065</v>
      </c>
      <c r="K350" s="269">
        <f>+'Distribution Pivot Table'!AC$330*100</f>
        <v>15.66579634464752</v>
      </c>
      <c r="L350" s="269">
        <f>+'Distribution Pivot Table'!AC$332*100</f>
        <v>0</v>
      </c>
      <c r="M350" s="270">
        <f t="shared" si="245"/>
        <v>22.693646649260227</v>
      </c>
      <c r="N350" s="268">
        <f>+'Distribution Pivot Table'!AC$334*100</f>
        <v>18.124456048738033</v>
      </c>
      <c r="O350" s="271">
        <f t="shared" si="246"/>
        <v>27.458659704090511</v>
      </c>
      <c r="P350" s="272">
        <f t="shared" si="247"/>
        <v>54.416884247171453</v>
      </c>
      <c r="Q350" s="272">
        <f t="shared" si="248"/>
        <v>18.124456048738033</v>
      </c>
      <c r="R350" s="88">
        <f t="shared" si="232"/>
        <v>100</v>
      </c>
      <c r="S350" s="17">
        <f t="shared" si="233"/>
        <v>100</v>
      </c>
    </row>
    <row r="351" spans="1:19" s="85" customFormat="1">
      <c r="A351" s="71" t="s">
        <v>280</v>
      </c>
      <c r="B351" s="273">
        <f>+'Distribution Pivot Table'!AC$338*100</f>
        <v>0</v>
      </c>
      <c r="C351" s="311">
        <f>+'Distribution Pivot Table'!AC$340*100</f>
        <v>0</v>
      </c>
      <c r="D351" s="273">
        <f>+'Distribution Pivot Table'!AC$342*100</f>
        <v>0</v>
      </c>
      <c r="E351" s="274">
        <f t="shared" si="226"/>
        <v>0</v>
      </c>
      <c r="F351" s="275">
        <f>+'Distribution Pivot Table'!AC$344*100</f>
        <v>0</v>
      </c>
      <c r="G351" s="273">
        <f>+'Distribution Pivot Table'!AC$346*100</f>
        <v>0</v>
      </c>
      <c r="H351" s="273">
        <f>+'Distribution Pivot Table'!AC$348*100</f>
        <v>0</v>
      </c>
      <c r="I351" s="274">
        <f t="shared" si="244"/>
        <v>0</v>
      </c>
      <c r="J351" s="276">
        <f>+'Distribution Pivot Table'!AC$350*100</f>
        <v>0</v>
      </c>
      <c r="K351" s="277">
        <f>+'Distribution Pivot Table'!AC$352*100</f>
        <v>0</v>
      </c>
      <c r="L351" s="277">
        <f>+'Distribution Pivot Table'!AC$354*100</f>
        <v>0</v>
      </c>
      <c r="M351" s="278">
        <f t="shared" si="245"/>
        <v>0</v>
      </c>
      <c r="N351" s="276">
        <f>+'Distribution Pivot Table'!AC$356*100</f>
        <v>0</v>
      </c>
      <c r="O351" s="279">
        <f t="shared" si="246"/>
        <v>0</v>
      </c>
      <c r="P351" s="280">
        <f t="shared" si="247"/>
        <v>0</v>
      </c>
      <c r="Q351" s="280">
        <f t="shared" si="248"/>
        <v>0</v>
      </c>
      <c r="R351" s="88">
        <f t="shared" si="232"/>
        <v>0</v>
      </c>
      <c r="S351" s="17">
        <f t="shared" si="233"/>
        <v>0</v>
      </c>
    </row>
    <row r="352" spans="1:19" s="85" customFormat="1">
      <c r="A352" s="232" t="s">
        <v>394</v>
      </c>
      <c r="B352" s="117"/>
      <c r="C352" s="117"/>
      <c r="D352" s="117"/>
      <c r="E352" s="117"/>
      <c r="F352" s="220"/>
      <c r="G352" s="220"/>
      <c r="H352" s="220"/>
      <c r="I352" s="220"/>
      <c r="R352" s="90"/>
    </row>
    <row r="353" spans="1:19" s="85" customFormat="1">
      <c r="A353" s="232" t="s">
        <v>429</v>
      </c>
      <c r="B353" s="117"/>
      <c r="C353" s="117"/>
      <c r="D353" s="117"/>
      <c r="E353" s="117"/>
      <c r="F353" s="220"/>
      <c r="G353" s="220"/>
      <c r="H353" s="220"/>
      <c r="I353" s="220"/>
      <c r="R353" s="90"/>
    </row>
    <row r="354" spans="1:19">
      <c r="A354" s="232" t="s">
        <v>738</v>
      </c>
      <c r="B354" s="111"/>
      <c r="C354" s="111"/>
      <c r="D354" s="111"/>
      <c r="E354" s="219"/>
      <c r="F354" s="111"/>
      <c r="G354" s="111"/>
      <c r="H354" s="111"/>
      <c r="I354" s="219"/>
      <c r="J354" s="69"/>
      <c r="K354" s="69"/>
      <c r="L354" s="69"/>
      <c r="M354" s="113"/>
      <c r="N354" s="69"/>
      <c r="O354" s="114"/>
      <c r="P354" s="114"/>
      <c r="R354" s="23"/>
    </row>
    <row r="355" spans="1:19" s="85" customFormat="1">
      <c r="A355" s="72"/>
      <c r="B355" s="92"/>
      <c r="C355" s="92"/>
      <c r="D355" s="92"/>
      <c r="E355" s="92"/>
      <c r="F355" s="220"/>
      <c r="G355" s="220"/>
      <c r="H355" s="220"/>
      <c r="I355" s="220"/>
      <c r="Q355" s="233" t="s">
        <v>1166</v>
      </c>
      <c r="R355" s="90"/>
    </row>
    <row r="356" spans="1:19" s="85" customFormat="1" ht="18">
      <c r="A356" s="230" t="s">
        <v>707</v>
      </c>
      <c r="B356" s="210"/>
      <c r="C356" s="210"/>
      <c r="D356" s="210"/>
      <c r="E356" s="210"/>
      <c r="F356" s="213"/>
      <c r="G356" s="213"/>
      <c r="H356" s="213"/>
      <c r="I356" s="214"/>
      <c r="J356" s="60"/>
      <c r="K356" s="60"/>
      <c r="L356" s="60"/>
      <c r="M356" s="209"/>
      <c r="N356" s="60"/>
      <c r="O356" s="60"/>
      <c r="P356" s="60"/>
      <c r="Q356" s="60"/>
      <c r="R356" s="84"/>
    </row>
    <row r="357" spans="1:19" s="85" customFormat="1" ht="18">
      <c r="A357" s="230"/>
      <c r="B357" s="210"/>
      <c r="C357" s="210"/>
      <c r="D357" s="210"/>
      <c r="E357" s="210"/>
      <c r="F357" s="213"/>
      <c r="G357" s="213"/>
      <c r="H357" s="213"/>
      <c r="I357" s="214"/>
      <c r="J357" s="60"/>
      <c r="K357" s="60"/>
      <c r="L357" s="60"/>
      <c r="M357" s="209"/>
      <c r="N357" s="60"/>
      <c r="O357" s="60"/>
      <c r="P357" s="60"/>
      <c r="Q357" s="60"/>
      <c r="R357" s="84"/>
    </row>
    <row r="358" spans="1:19" s="85" customFormat="1" ht="15.75">
      <c r="A358" s="229" t="s">
        <v>126</v>
      </c>
      <c r="B358" s="210"/>
      <c r="C358" s="210"/>
      <c r="D358" s="210"/>
      <c r="E358" s="210"/>
      <c r="F358" s="213"/>
      <c r="G358" s="213"/>
      <c r="H358" s="213"/>
      <c r="I358" s="214"/>
      <c r="J358" s="60"/>
      <c r="K358" s="60"/>
      <c r="L358" s="60"/>
      <c r="M358" s="209"/>
      <c r="N358" s="60"/>
      <c r="O358" s="60"/>
      <c r="P358" s="60"/>
      <c r="Q358" s="60"/>
      <c r="R358" s="84"/>
    </row>
    <row r="359" spans="1:19" s="85" customFormat="1" ht="15.75">
      <c r="A359" s="229" t="s">
        <v>516</v>
      </c>
      <c r="B359" s="210"/>
      <c r="C359" s="210"/>
      <c r="D359" s="210"/>
      <c r="E359" s="210"/>
      <c r="F359" s="65"/>
      <c r="G359" s="65"/>
      <c r="H359" s="65"/>
      <c r="I359" s="210"/>
      <c r="J359" s="62"/>
      <c r="K359" s="62"/>
      <c r="L359" s="62"/>
      <c r="M359" s="208"/>
      <c r="N359" s="62"/>
      <c r="O359" s="62"/>
      <c r="P359" s="62"/>
      <c r="Q359" s="60"/>
      <c r="R359" s="84"/>
    </row>
    <row r="360" spans="1:19" s="85" customFormat="1" ht="19.5" customHeight="1">
      <c r="A360" s="63"/>
      <c r="B360" s="215"/>
      <c r="C360" s="215"/>
      <c r="D360" s="215"/>
      <c r="E360" s="215"/>
      <c r="F360" s="215"/>
      <c r="G360" s="215"/>
      <c r="H360" s="215"/>
      <c r="I360" s="215"/>
      <c r="J360" s="23"/>
      <c r="K360" s="23"/>
      <c r="L360" s="23"/>
      <c r="M360" s="23"/>
      <c r="N360" s="23"/>
      <c r="O360" s="23"/>
      <c r="P360" s="23"/>
      <c r="Q360" s="23"/>
      <c r="R360" s="86"/>
      <c r="S360" s="23"/>
    </row>
    <row r="361" spans="1:19" s="85" customFormat="1" ht="19.5" customHeight="1">
      <c r="A361" s="64"/>
      <c r="B361" s="234" t="s">
        <v>671</v>
      </c>
      <c r="C361" s="235"/>
      <c r="D361" s="235"/>
      <c r="E361" s="235"/>
      <c r="F361" s="235"/>
      <c r="G361" s="235"/>
      <c r="H361" s="235"/>
      <c r="I361" s="236"/>
      <c r="J361" s="237" t="s">
        <v>390</v>
      </c>
      <c r="K361" s="238"/>
      <c r="L361" s="238"/>
      <c r="M361" s="239"/>
      <c r="N361" s="677" t="s">
        <v>670</v>
      </c>
      <c r="O361" s="680" t="s">
        <v>396</v>
      </c>
      <c r="P361" s="680" t="s">
        <v>397</v>
      </c>
      <c r="Q361" s="680" t="s">
        <v>395</v>
      </c>
      <c r="R361" s="87"/>
      <c r="S361" s="15"/>
    </row>
    <row r="362" spans="1:19" s="85" customFormat="1" ht="52.5" customHeight="1">
      <c r="A362" s="82"/>
      <c r="B362" s="235" t="s">
        <v>735</v>
      </c>
      <c r="C362" s="235"/>
      <c r="D362" s="235"/>
      <c r="E362" s="240"/>
      <c r="F362" s="241" t="s">
        <v>737</v>
      </c>
      <c r="G362" s="235"/>
      <c r="H362" s="235"/>
      <c r="I362" s="236"/>
      <c r="J362" s="242" t="s">
        <v>672</v>
      </c>
      <c r="K362" s="243"/>
      <c r="L362" s="243"/>
      <c r="M362" s="244"/>
      <c r="N362" s="678"/>
      <c r="O362" s="681"/>
      <c r="P362" s="681"/>
      <c r="Q362" s="681"/>
      <c r="R362" s="87" t="s">
        <v>123</v>
      </c>
      <c r="S362" s="15" t="s">
        <v>123</v>
      </c>
    </row>
    <row r="363" spans="1:19" s="85" customFormat="1" ht="30.75" customHeight="1">
      <c r="A363" s="83"/>
      <c r="B363" s="245" t="s">
        <v>391</v>
      </c>
      <c r="C363" s="245" t="s">
        <v>392</v>
      </c>
      <c r="D363" s="245" t="s">
        <v>736</v>
      </c>
      <c r="E363" s="246" t="s">
        <v>124</v>
      </c>
      <c r="F363" s="247" t="s">
        <v>391</v>
      </c>
      <c r="G363" s="245" t="s">
        <v>392</v>
      </c>
      <c r="H363" s="245" t="s">
        <v>736</v>
      </c>
      <c r="I363" s="246" t="s">
        <v>124</v>
      </c>
      <c r="J363" s="248" t="s">
        <v>391</v>
      </c>
      <c r="K363" s="249" t="s">
        <v>392</v>
      </c>
      <c r="L363" s="245" t="s">
        <v>736</v>
      </c>
      <c r="M363" s="248" t="s">
        <v>124</v>
      </c>
      <c r="N363" s="679"/>
      <c r="O363" s="682"/>
      <c r="P363" s="682"/>
      <c r="Q363" s="682"/>
      <c r="R363" s="14"/>
      <c r="S363" s="16"/>
    </row>
    <row r="364" spans="1:19" s="85" customFormat="1" hidden="1">
      <c r="A364" s="22" t="s">
        <v>264</v>
      </c>
      <c r="B364" s="117"/>
      <c r="C364" s="117"/>
      <c r="D364" s="117"/>
      <c r="E364" s="217"/>
      <c r="F364" s="70"/>
      <c r="G364" s="110"/>
      <c r="H364" s="111"/>
      <c r="I364" s="112"/>
      <c r="J364" s="67"/>
      <c r="K364" s="69"/>
      <c r="L364" s="69"/>
      <c r="M364" s="13"/>
      <c r="N364" s="67"/>
      <c r="O364" s="79"/>
      <c r="P364" s="74"/>
      <c r="Q364" s="74"/>
      <c r="R364" s="88">
        <f>SUM(F364:H364,J364:L364)+N364</f>
        <v>0</v>
      </c>
      <c r="S364" s="17">
        <f>+Q364+P364+O364</f>
        <v>0</v>
      </c>
    </row>
    <row r="365" spans="1:19" s="85" customFormat="1" hidden="1">
      <c r="A365" s="22"/>
      <c r="B365" s="117"/>
      <c r="C365" s="117"/>
      <c r="D365" s="117"/>
      <c r="E365" s="217"/>
      <c r="F365" s="70"/>
      <c r="G365" s="110"/>
      <c r="H365" s="111"/>
      <c r="I365" s="218"/>
      <c r="J365" s="67"/>
      <c r="K365" s="69"/>
      <c r="L365" s="69"/>
      <c r="M365" s="67"/>
      <c r="N365" s="67"/>
      <c r="O365" s="80"/>
      <c r="P365" s="75"/>
      <c r="Q365" s="75"/>
      <c r="R365" s="87"/>
      <c r="S365" s="15"/>
    </row>
    <row r="366" spans="1:19" s="85" customFormat="1">
      <c r="A366" s="22" t="s">
        <v>265</v>
      </c>
      <c r="B366" s="261">
        <f>+'Distribution Pivot Table'!AD$8*100</f>
        <v>0</v>
      </c>
      <c r="C366" s="262">
        <f>+'Distribution Pivot Table'!AD$10*100</f>
        <v>0</v>
      </c>
      <c r="D366" s="261">
        <f>+'Distribution Pivot Table'!AD$12*100</f>
        <v>0</v>
      </c>
      <c r="E366" s="263">
        <f t="shared" ref="E366:E384" si="249">SUM(B366:D366)</f>
        <v>0</v>
      </c>
      <c r="F366" s="264">
        <f>+'Distribution Pivot Table'!AD$14*100</f>
        <v>0</v>
      </c>
      <c r="G366" s="262">
        <f>+'Distribution Pivot Table'!AD$16*100</f>
        <v>0</v>
      </c>
      <c r="H366" s="261">
        <f>+'Distribution Pivot Table'!AD$18*100</f>
        <v>0</v>
      </c>
      <c r="I366" s="263">
        <f t="shared" ref="I366:I369" si="250">SUM(F366:H366)</f>
        <v>0</v>
      </c>
      <c r="J366" s="264">
        <f>+'Distribution Pivot Table'!AD$20*100</f>
        <v>0</v>
      </c>
      <c r="K366" s="261">
        <f>+'Distribution Pivot Table'!AD$22*100</f>
        <v>0</v>
      </c>
      <c r="L366" s="261">
        <f>+'Distribution Pivot Table'!AD$24*100</f>
        <v>0</v>
      </c>
      <c r="M366" s="265">
        <f t="shared" ref="M366:M369" si="251">SUM(J366:L366)</f>
        <v>0</v>
      </c>
      <c r="N366" s="264">
        <f>+'Distribution Pivot Table'!AD$26*100</f>
        <v>0</v>
      </c>
      <c r="O366" s="266">
        <f t="shared" ref="O366:O369" si="252">+B366+F366+J366</f>
        <v>0</v>
      </c>
      <c r="P366" s="267">
        <f t="shared" ref="P366:P369" si="253">+C366+G366+K366</f>
        <v>0</v>
      </c>
      <c r="Q366" s="267">
        <f t="shared" ref="Q366:Q369" si="254">+D366+H366+L366+N366</f>
        <v>0</v>
      </c>
      <c r="R366" s="88">
        <f t="shared" ref="R366:R384" si="255">SUM(B366:D366,F366:H366,J366:L366)+N366</f>
        <v>0</v>
      </c>
      <c r="S366" s="17">
        <f t="shared" ref="S366:S384" si="256">+Q366+P366+O366</f>
        <v>0</v>
      </c>
    </row>
    <row r="367" spans="1:19" s="85" customFormat="1">
      <c r="A367" s="22" t="s">
        <v>266</v>
      </c>
      <c r="B367" s="261">
        <f>+'Distribution Pivot Table'!AD$30*100</f>
        <v>1.2014417300760913</v>
      </c>
      <c r="C367" s="262">
        <f>+'Distribution Pivot Table'!AD$32*100</f>
        <v>2.1625951141369644</v>
      </c>
      <c r="D367" s="310">
        <f>+'Distribution Pivot Table'!AD$34*100</f>
        <v>0.84100921105326398</v>
      </c>
      <c r="E367" s="263">
        <f t="shared" si="249"/>
        <v>4.2050460552663198</v>
      </c>
      <c r="F367" s="264">
        <f>+'Distribution Pivot Table'!AD$36*100</f>
        <v>44.173007609130963</v>
      </c>
      <c r="G367" s="262">
        <f>+'Distribution Pivot Table'!AD$38*100</f>
        <v>19.303163796555868</v>
      </c>
      <c r="H367" s="261">
        <f>+'Distribution Pivot Table'!AD$40*100</f>
        <v>3.6043251902282738</v>
      </c>
      <c r="I367" s="263">
        <f t="shared" si="250"/>
        <v>67.080496595915108</v>
      </c>
      <c r="J367" s="268">
        <f>+'Distribution Pivot Table'!AD$42*100</f>
        <v>11.373648378053664</v>
      </c>
      <c r="K367" s="269">
        <f>+'Distribution Pivot Table'!AD$44*100</f>
        <v>7.6892270724869842</v>
      </c>
      <c r="L367" s="261">
        <f>+'Distribution Pivot Table'!AD$46*100</f>
        <v>9.2911493792551063</v>
      </c>
      <c r="M367" s="270">
        <f t="shared" si="251"/>
        <v>28.354024829795755</v>
      </c>
      <c r="N367" s="268">
        <f>+'Distribution Pivot Table'!AD$48*100</f>
        <v>0.36043251902282741</v>
      </c>
      <c r="O367" s="271">
        <f t="shared" si="252"/>
        <v>56.74809771726072</v>
      </c>
      <c r="P367" s="272">
        <f t="shared" si="253"/>
        <v>29.15498598317982</v>
      </c>
      <c r="Q367" s="272">
        <f t="shared" si="254"/>
        <v>14.096916299559473</v>
      </c>
      <c r="R367" s="88">
        <f t="shared" si="255"/>
        <v>100</v>
      </c>
      <c r="S367" s="17">
        <f t="shared" si="256"/>
        <v>100.00000000000001</v>
      </c>
    </row>
    <row r="368" spans="1:19" s="85" customFormat="1">
      <c r="A368" s="22" t="s">
        <v>267</v>
      </c>
      <c r="B368" s="261">
        <f>+'Distribution Pivot Table'!AD$52*100</f>
        <v>0</v>
      </c>
      <c r="C368" s="262">
        <f>+'Distribution Pivot Table'!AD$54*100</f>
        <v>0</v>
      </c>
      <c r="D368" s="261">
        <f>+'Distribution Pivot Table'!AD$56*100</f>
        <v>0</v>
      </c>
      <c r="E368" s="263">
        <f t="shared" si="249"/>
        <v>0</v>
      </c>
      <c r="F368" s="264">
        <f>+'Distribution Pivot Table'!AD$58*100</f>
        <v>0</v>
      </c>
      <c r="G368" s="262">
        <f>+'Distribution Pivot Table'!AD$60*100</f>
        <v>0</v>
      </c>
      <c r="H368" s="261">
        <f>+'Distribution Pivot Table'!AD$62*100</f>
        <v>0</v>
      </c>
      <c r="I368" s="263">
        <f t="shared" si="250"/>
        <v>0</v>
      </c>
      <c r="J368" s="264">
        <f>+'Distribution Pivot Table'!AD$64*100</f>
        <v>0</v>
      </c>
      <c r="K368" s="261">
        <f>+'Distribution Pivot Table'!AD$66*100</f>
        <v>0</v>
      </c>
      <c r="L368" s="261">
        <f>+'Distribution Pivot Table'!AD$68*100</f>
        <v>0</v>
      </c>
      <c r="M368" s="265">
        <f t="shared" si="251"/>
        <v>0</v>
      </c>
      <c r="N368" s="264">
        <f>+'Distribution Pivot Table'!AD$70*100</f>
        <v>0</v>
      </c>
      <c r="O368" s="266">
        <f t="shared" si="252"/>
        <v>0</v>
      </c>
      <c r="P368" s="267">
        <f t="shared" si="253"/>
        <v>0</v>
      </c>
      <c r="Q368" s="267">
        <f t="shared" si="254"/>
        <v>0</v>
      </c>
      <c r="R368" s="88">
        <f t="shared" si="255"/>
        <v>0</v>
      </c>
      <c r="S368" s="17">
        <f t="shared" si="256"/>
        <v>0</v>
      </c>
    </row>
    <row r="369" spans="1:19" s="85" customFormat="1">
      <c r="A369" s="22" t="s">
        <v>428</v>
      </c>
      <c r="B369" s="261">
        <f>+'Distribution Pivot Table'!AD$74*100</f>
        <v>23.762376237623762</v>
      </c>
      <c r="C369" s="262">
        <f>+'Distribution Pivot Table'!AD$76*100</f>
        <v>7.4257425742574252</v>
      </c>
      <c r="D369" s="261">
        <f>+'Distribution Pivot Table'!AD$78*100</f>
        <v>2.4752475247524752</v>
      </c>
      <c r="E369" s="263">
        <f t="shared" si="249"/>
        <v>33.663366336633665</v>
      </c>
      <c r="F369" s="264">
        <f>+'Distribution Pivot Table'!AD$80*100</f>
        <v>24.257425742574256</v>
      </c>
      <c r="G369" s="262">
        <f>+'Distribution Pivot Table'!AD$82*100</f>
        <v>7.9207920792079207</v>
      </c>
      <c r="H369" s="261">
        <f>+'Distribution Pivot Table'!AD$84*100</f>
        <v>0</v>
      </c>
      <c r="I369" s="263">
        <f t="shared" si="250"/>
        <v>32.178217821782177</v>
      </c>
      <c r="J369" s="268">
        <f>+'Distribution Pivot Table'!AD$86*100</f>
        <v>10.891089108910892</v>
      </c>
      <c r="K369" s="269">
        <f>+'Distribution Pivot Table'!AD$88*100</f>
        <v>8.9108910891089099</v>
      </c>
      <c r="L369" s="269">
        <f>+'Distribution Pivot Table'!AD$90*100</f>
        <v>0</v>
      </c>
      <c r="M369" s="270">
        <f t="shared" si="251"/>
        <v>19.801980198019802</v>
      </c>
      <c r="N369" s="268">
        <f>+'Distribution Pivot Table'!AD$92*100</f>
        <v>14.356435643564355</v>
      </c>
      <c r="O369" s="271">
        <f t="shared" si="252"/>
        <v>58.910891089108908</v>
      </c>
      <c r="P369" s="272">
        <f t="shared" si="253"/>
        <v>24.257425742574256</v>
      </c>
      <c r="Q369" s="272">
        <f t="shared" si="254"/>
        <v>16.831683168316829</v>
      </c>
      <c r="R369" s="88">
        <f t="shared" si="255"/>
        <v>100</v>
      </c>
      <c r="S369" s="17">
        <f t="shared" si="256"/>
        <v>100</v>
      </c>
    </row>
    <row r="370" spans="1:19" s="85" customFormat="1">
      <c r="A370" s="22"/>
      <c r="B370" s="261"/>
      <c r="C370" s="262"/>
      <c r="D370" s="261"/>
      <c r="E370" s="263">
        <f t="shared" si="249"/>
        <v>0</v>
      </c>
      <c r="F370" s="264"/>
      <c r="G370" s="262"/>
      <c r="H370" s="261"/>
      <c r="I370" s="263"/>
      <c r="J370" s="268"/>
      <c r="K370" s="269"/>
      <c r="L370" s="269"/>
      <c r="M370" s="270"/>
      <c r="N370" s="268"/>
      <c r="O370" s="271"/>
      <c r="P370" s="272"/>
      <c r="Q370" s="272"/>
      <c r="R370" s="88"/>
      <c r="S370" s="17"/>
    </row>
    <row r="371" spans="1:19" s="85" customFormat="1">
      <c r="A371" s="22" t="s">
        <v>269</v>
      </c>
      <c r="B371" s="261">
        <f>+'Distribution Pivot Table'!AD$96*100</f>
        <v>1.3595166163141994</v>
      </c>
      <c r="C371" s="262">
        <f>+'Distribution Pivot Table'!AD$98*100</f>
        <v>0.45317220543806652</v>
      </c>
      <c r="D371" s="261">
        <f>+'Distribution Pivot Table'!AD$100*100</f>
        <v>0</v>
      </c>
      <c r="E371" s="263">
        <f t="shared" si="249"/>
        <v>1.8126888217522659</v>
      </c>
      <c r="F371" s="264">
        <f>+'Distribution Pivot Table'!AD$102*100</f>
        <v>44.864048338368576</v>
      </c>
      <c r="G371" s="262">
        <f>+'Distribution Pivot Table'!AD$104*100</f>
        <v>20.694864048338367</v>
      </c>
      <c r="H371" s="261">
        <f>+'Distribution Pivot Table'!AD$106*100</f>
        <v>0</v>
      </c>
      <c r="I371" s="263">
        <f t="shared" ref="I371:I374" si="257">SUM(F371:H371)</f>
        <v>65.558912386706936</v>
      </c>
      <c r="J371" s="268">
        <f>+'Distribution Pivot Table'!AD$108*100</f>
        <v>15.256797583081571</v>
      </c>
      <c r="K371" s="269">
        <f>+'Distribution Pivot Table'!AD$110*100</f>
        <v>17.371601208459214</v>
      </c>
      <c r="L371" s="269">
        <f>+'Distribution Pivot Table'!AD$112*100</f>
        <v>0</v>
      </c>
      <c r="M371" s="270">
        <f t="shared" ref="M371:M374" si="258">SUM(J371:L371)</f>
        <v>32.628398791540789</v>
      </c>
      <c r="N371" s="268">
        <f>+'Distribution Pivot Table'!AD$114*100</f>
        <v>0</v>
      </c>
      <c r="O371" s="271">
        <f t="shared" ref="O371:O374" si="259">+B371+F371+J371</f>
        <v>61.48036253776435</v>
      </c>
      <c r="P371" s="272">
        <f t="shared" ref="P371:P374" si="260">+C371+G371+K371</f>
        <v>38.51963746223565</v>
      </c>
      <c r="Q371" s="272">
        <f t="shared" ref="Q371:Q374" si="261">+D371+H371+L371+N371</f>
        <v>0</v>
      </c>
      <c r="R371" s="88">
        <f t="shared" si="255"/>
        <v>99.999999999999986</v>
      </c>
      <c r="S371" s="17">
        <f t="shared" si="256"/>
        <v>100</v>
      </c>
    </row>
    <row r="372" spans="1:19" s="85" customFormat="1">
      <c r="A372" s="22" t="s">
        <v>270</v>
      </c>
      <c r="B372" s="261">
        <f>+'Distribution Pivot Table'!AD$118*100</f>
        <v>2.0359281437125749</v>
      </c>
      <c r="C372" s="262">
        <f>+'Distribution Pivot Table'!AD$120*100</f>
        <v>0.83832335329341312</v>
      </c>
      <c r="D372" s="261">
        <f>+'Distribution Pivot Table'!AD$122*100</f>
        <v>0</v>
      </c>
      <c r="E372" s="263">
        <f t="shared" si="249"/>
        <v>2.874251497005988</v>
      </c>
      <c r="F372" s="264">
        <f>+'Distribution Pivot Table'!AD$124*100</f>
        <v>32.095808383233532</v>
      </c>
      <c r="G372" s="262">
        <f>+'Distribution Pivot Table'!AD$126*100</f>
        <v>21.916167664670656</v>
      </c>
      <c r="H372" s="261">
        <f>+'Distribution Pivot Table'!AD$128*100</f>
        <v>0</v>
      </c>
      <c r="I372" s="263">
        <f t="shared" si="257"/>
        <v>54.011976047904184</v>
      </c>
      <c r="J372" s="268">
        <f>+'Distribution Pivot Table'!AD$130*100</f>
        <v>5.6287425149700603</v>
      </c>
      <c r="K372" s="269">
        <f>+'Distribution Pivot Table'!AD$132*100</f>
        <v>8.023952095808383</v>
      </c>
      <c r="L372" s="269">
        <f>+'Distribution Pivot Table'!AD$134*100</f>
        <v>0</v>
      </c>
      <c r="M372" s="270">
        <f t="shared" si="258"/>
        <v>13.652694610778443</v>
      </c>
      <c r="N372" s="264">
        <f>+'Distribution Pivot Table'!AD$136*100</f>
        <v>29.461077844311379</v>
      </c>
      <c r="O372" s="271">
        <f t="shared" si="259"/>
        <v>39.76047904191617</v>
      </c>
      <c r="P372" s="272">
        <f t="shared" si="260"/>
        <v>30.778443113772454</v>
      </c>
      <c r="Q372" s="272">
        <f t="shared" si="261"/>
        <v>29.461077844311379</v>
      </c>
      <c r="R372" s="88">
        <f t="shared" si="255"/>
        <v>99.999999999999986</v>
      </c>
      <c r="S372" s="17">
        <f t="shared" si="256"/>
        <v>100</v>
      </c>
    </row>
    <row r="373" spans="1:19" s="85" customFormat="1">
      <c r="A373" s="117" t="s">
        <v>271</v>
      </c>
      <c r="B373" s="261">
        <f>+'Distribution Pivot Table'!AD$140*100</f>
        <v>0</v>
      </c>
      <c r="C373" s="262">
        <f>+'Distribution Pivot Table'!AD$142*100</f>
        <v>0</v>
      </c>
      <c r="D373" s="261">
        <f>+'Distribution Pivot Table'!AD$144*100</f>
        <v>0</v>
      </c>
      <c r="E373" s="263">
        <f t="shared" si="249"/>
        <v>0</v>
      </c>
      <c r="F373" s="264">
        <f>+'Distribution Pivot Table'!AD$146*100</f>
        <v>0</v>
      </c>
      <c r="G373" s="262">
        <f>+'Distribution Pivot Table'!AD$148*100</f>
        <v>0</v>
      </c>
      <c r="H373" s="261">
        <f>+'Distribution Pivot Table'!AD$150*100</f>
        <v>0</v>
      </c>
      <c r="I373" s="263">
        <f t="shared" si="257"/>
        <v>0</v>
      </c>
      <c r="J373" s="268">
        <f>+'Distribution Pivot Table'!AD$152*100</f>
        <v>0</v>
      </c>
      <c r="K373" s="269">
        <f>+'Distribution Pivot Table'!AD$154*100</f>
        <v>0</v>
      </c>
      <c r="L373" s="269">
        <f>+'Distribution Pivot Table'!AD$156*100</f>
        <v>0</v>
      </c>
      <c r="M373" s="270">
        <f t="shared" si="258"/>
        <v>0</v>
      </c>
      <c r="N373" s="268">
        <f>+'Distribution Pivot Table'!AD$158*100</f>
        <v>0</v>
      </c>
      <c r="O373" s="271">
        <f t="shared" si="259"/>
        <v>0</v>
      </c>
      <c r="P373" s="272">
        <f t="shared" si="260"/>
        <v>0</v>
      </c>
      <c r="Q373" s="272">
        <f t="shared" si="261"/>
        <v>0</v>
      </c>
      <c r="R373" s="88">
        <f t="shared" si="255"/>
        <v>0</v>
      </c>
      <c r="S373" s="17">
        <f t="shared" si="256"/>
        <v>0</v>
      </c>
    </row>
    <row r="374" spans="1:19" s="85" customFormat="1">
      <c r="A374" s="22" t="s">
        <v>272</v>
      </c>
      <c r="B374" s="261">
        <f>+'Distribution Pivot Table'!AD$162*100</f>
        <v>0</v>
      </c>
      <c r="C374" s="262">
        <f>+'Distribution Pivot Table'!AD$164*100</f>
        <v>0</v>
      </c>
      <c r="D374" s="261">
        <f>+'Distribution Pivot Table'!AD$166*100</f>
        <v>0</v>
      </c>
      <c r="E374" s="263">
        <f t="shared" si="249"/>
        <v>0</v>
      </c>
      <c r="F374" s="264">
        <f>+'Distribution Pivot Table'!AD$168*100</f>
        <v>0</v>
      </c>
      <c r="G374" s="262">
        <f>+'Distribution Pivot Table'!AD$170*100</f>
        <v>0</v>
      </c>
      <c r="H374" s="261">
        <f>+'Distribution Pivot Table'!AD$172*100</f>
        <v>0</v>
      </c>
      <c r="I374" s="263">
        <f t="shared" si="257"/>
        <v>0</v>
      </c>
      <c r="J374" s="264">
        <f>+'Distribution Pivot Table'!AD$174*100</f>
        <v>0</v>
      </c>
      <c r="K374" s="261">
        <f>+'Distribution Pivot Table'!AD$176*100</f>
        <v>0</v>
      </c>
      <c r="L374" s="261">
        <f>+'Distribution Pivot Table'!AD$178*100</f>
        <v>0</v>
      </c>
      <c r="M374" s="265">
        <f t="shared" si="258"/>
        <v>0</v>
      </c>
      <c r="N374" s="264">
        <f>+'Distribution Pivot Table'!AD$180*100</f>
        <v>0</v>
      </c>
      <c r="O374" s="266">
        <f t="shared" si="259"/>
        <v>0</v>
      </c>
      <c r="P374" s="267">
        <f t="shared" si="260"/>
        <v>0</v>
      </c>
      <c r="Q374" s="267">
        <f t="shared" si="261"/>
        <v>0</v>
      </c>
      <c r="R374" s="88">
        <f t="shared" si="255"/>
        <v>0</v>
      </c>
      <c r="S374" s="17">
        <f t="shared" si="256"/>
        <v>0</v>
      </c>
    </row>
    <row r="375" spans="1:19" s="85" customFormat="1">
      <c r="A375" s="22"/>
      <c r="B375" s="261"/>
      <c r="C375" s="262"/>
      <c r="D375" s="261"/>
      <c r="E375" s="263">
        <f t="shared" si="249"/>
        <v>0</v>
      </c>
      <c r="F375" s="264"/>
      <c r="G375" s="262"/>
      <c r="H375" s="261"/>
      <c r="I375" s="263"/>
      <c r="J375" s="264"/>
      <c r="K375" s="261"/>
      <c r="L375" s="261"/>
      <c r="M375" s="265"/>
      <c r="N375" s="264"/>
      <c r="O375" s="266"/>
      <c r="P375" s="267"/>
      <c r="Q375" s="267"/>
      <c r="R375" s="88"/>
      <c r="S375" s="17"/>
    </row>
    <row r="376" spans="1:19" s="85" customFormat="1">
      <c r="A376" s="22" t="s">
        <v>273</v>
      </c>
      <c r="B376" s="261">
        <f>+'Distribution Pivot Table'!AD$184*100</f>
        <v>0</v>
      </c>
      <c r="C376" s="262">
        <f>+'Distribution Pivot Table'!AD$186*100</f>
        <v>0</v>
      </c>
      <c r="D376" s="261">
        <f>+'Distribution Pivot Table'!AD$188*100</f>
        <v>0</v>
      </c>
      <c r="E376" s="263">
        <f t="shared" si="249"/>
        <v>0</v>
      </c>
      <c r="F376" s="264">
        <f>+'Distribution Pivot Table'!AD$190*100</f>
        <v>0</v>
      </c>
      <c r="G376" s="262">
        <f>+'Distribution Pivot Table'!AD$192*100</f>
        <v>0</v>
      </c>
      <c r="H376" s="261">
        <f>+'Distribution Pivot Table'!AD$194*100</f>
        <v>0</v>
      </c>
      <c r="I376" s="263">
        <f t="shared" ref="I376:I379" si="262">SUM(F376:H376)</f>
        <v>0</v>
      </c>
      <c r="J376" s="268">
        <f>+'Distribution Pivot Table'!AD$196*100</f>
        <v>0</v>
      </c>
      <c r="K376" s="269">
        <f>+'Distribution Pivot Table'!AD$198*100</f>
        <v>0</v>
      </c>
      <c r="L376" s="312">
        <f>+'Distribution Pivot Table'!AD$200*100</f>
        <v>0</v>
      </c>
      <c r="M376" s="270">
        <f t="shared" ref="M376:M379" si="263">SUM(J376:L376)</f>
        <v>0</v>
      </c>
      <c r="N376" s="268">
        <f>+'Distribution Pivot Table'!AD$202*100</f>
        <v>0</v>
      </c>
      <c r="O376" s="271">
        <f t="shared" ref="O376:O379" si="264">+B376+F376+J376</f>
        <v>0</v>
      </c>
      <c r="P376" s="272">
        <f t="shared" ref="P376:P379" si="265">+C376+G376+K376</f>
        <v>0</v>
      </c>
      <c r="Q376" s="272">
        <f t="shared" ref="Q376:Q379" si="266">+D376+H376+L376+N376</f>
        <v>0</v>
      </c>
      <c r="R376" s="88">
        <f t="shared" si="255"/>
        <v>0</v>
      </c>
      <c r="S376" s="17">
        <f t="shared" si="256"/>
        <v>0</v>
      </c>
    </row>
    <row r="377" spans="1:19" s="85" customFormat="1">
      <c r="A377" s="22" t="s">
        <v>274</v>
      </c>
      <c r="B377" s="261">
        <f>+'Distribution Pivot Table'!AD$206*100</f>
        <v>7.3277433467006921</v>
      </c>
      <c r="C377" s="310">
        <f>+'Distribution Pivot Table'!AD$208*100</f>
        <v>3.8279256288734964</v>
      </c>
      <c r="D377" s="310">
        <f>+'Distribution Pivot Table'!AD$210*108</f>
        <v>7.8745898651111923E-2</v>
      </c>
      <c r="E377" s="263">
        <f t="shared" si="249"/>
        <v>11.234414874225301</v>
      </c>
      <c r="F377" s="264">
        <f>+'Distribution Pivot Table'!AD$212*100</f>
        <v>38.534451330659863</v>
      </c>
      <c r="G377" s="262">
        <f>+'Distribution Pivot Table'!AD$214*100</f>
        <v>33.722201968647461</v>
      </c>
      <c r="H377" s="261">
        <f>+'Distribution Pivot Table'!AD$216*100</f>
        <v>0.29165147648559969</v>
      </c>
      <c r="I377" s="263">
        <f t="shared" si="262"/>
        <v>72.548304775792914</v>
      </c>
      <c r="J377" s="268">
        <f>+'Distribution Pivot Table'!AD$218*100</f>
        <v>6.1975938753189936</v>
      </c>
      <c r="K377" s="269">
        <f>+'Distribution Pivot Table'!AD$220*100</f>
        <v>9.8796937659496908</v>
      </c>
      <c r="L377" s="269">
        <f>+'Distribution Pivot Table'!AD$222*100</f>
        <v>0.14582573824279985</v>
      </c>
      <c r="M377" s="270">
        <f t="shared" si="263"/>
        <v>16.223113379511481</v>
      </c>
      <c r="N377" s="268">
        <f>+'Distribution Pivot Table'!AD$224*100</f>
        <v>0</v>
      </c>
      <c r="O377" s="271">
        <f t="shared" si="264"/>
        <v>52.059788552679549</v>
      </c>
      <c r="P377" s="272">
        <f t="shared" si="265"/>
        <v>47.429821363470644</v>
      </c>
      <c r="Q377" s="272">
        <f t="shared" si="266"/>
        <v>0.51622311337951143</v>
      </c>
      <c r="R377" s="88">
        <f t="shared" si="255"/>
        <v>100.00583302952971</v>
      </c>
      <c r="S377" s="17">
        <f t="shared" si="256"/>
        <v>100.0058330295297</v>
      </c>
    </row>
    <row r="378" spans="1:19" s="85" customFormat="1">
      <c r="A378" s="22" t="s">
        <v>275</v>
      </c>
      <c r="B378" s="261">
        <f>+'Distribution Pivot Table'!AD$228*100</f>
        <v>0</v>
      </c>
      <c r="C378" s="262">
        <f>+'Distribution Pivot Table'!AD$230*100</f>
        <v>0</v>
      </c>
      <c r="D378" s="261">
        <f>+'Distribution Pivot Table'!AD$232*100</f>
        <v>0</v>
      </c>
      <c r="E378" s="263">
        <f t="shared" si="249"/>
        <v>0</v>
      </c>
      <c r="F378" s="264">
        <f>+'Distribution Pivot Table'!AD$234*100</f>
        <v>0</v>
      </c>
      <c r="G378" s="262">
        <f>+'Distribution Pivot Table'!AD$236*100</f>
        <v>0</v>
      </c>
      <c r="H378" s="261">
        <f>+'Distribution Pivot Table'!AD$238*100</f>
        <v>0</v>
      </c>
      <c r="I378" s="263">
        <f t="shared" si="262"/>
        <v>0</v>
      </c>
      <c r="J378" s="268">
        <f>+'Distribution Pivot Table'!AD$240*100</f>
        <v>0</v>
      </c>
      <c r="K378" s="269">
        <f>+'Distribution Pivot Table'!AD$242*100</f>
        <v>0</v>
      </c>
      <c r="L378" s="269">
        <f>+'Distribution Pivot Table'!AD$244*100</f>
        <v>0</v>
      </c>
      <c r="M378" s="270">
        <f t="shared" si="263"/>
        <v>0</v>
      </c>
      <c r="N378" s="268">
        <f>+'Distribution Pivot Table'!AD$246*100</f>
        <v>0</v>
      </c>
      <c r="O378" s="271">
        <f t="shared" si="264"/>
        <v>0</v>
      </c>
      <c r="P378" s="272">
        <f t="shared" si="265"/>
        <v>0</v>
      </c>
      <c r="Q378" s="272">
        <f t="shared" si="266"/>
        <v>0</v>
      </c>
      <c r="R378" s="88">
        <f t="shared" si="255"/>
        <v>0</v>
      </c>
      <c r="S378" s="17">
        <f t="shared" si="256"/>
        <v>0</v>
      </c>
    </row>
    <row r="379" spans="1:19" s="85" customFormat="1">
      <c r="A379" s="22" t="s">
        <v>276</v>
      </c>
      <c r="B379" s="261">
        <f>+'Distribution Pivot Table'!AD$250*100</f>
        <v>0</v>
      </c>
      <c r="C379" s="262">
        <f>+'Distribution Pivot Table'!AD$252*100</f>
        <v>0</v>
      </c>
      <c r="D379" s="261">
        <f>+'Distribution Pivot Table'!AD$254*100</f>
        <v>0</v>
      </c>
      <c r="E379" s="263">
        <f t="shared" si="249"/>
        <v>0</v>
      </c>
      <c r="F379" s="264">
        <f>+'Distribution Pivot Table'!AD$256*100</f>
        <v>0</v>
      </c>
      <c r="G379" s="262">
        <f>+'Distribution Pivot Table'!AD$258*100</f>
        <v>0</v>
      </c>
      <c r="H379" s="261">
        <f>+'Distribution Pivot Table'!AD$260*100</f>
        <v>0</v>
      </c>
      <c r="I379" s="263">
        <f t="shared" si="262"/>
        <v>0</v>
      </c>
      <c r="J379" s="268">
        <f>+'Distribution Pivot Table'!AD$262*100</f>
        <v>0</v>
      </c>
      <c r="K379" s="269">
        <f>+'Distribution Pivot Table'!AD$264*100</f>
        <v>0</v>
      </c>
      <c r="L379" s="269">
        <f>+'Distribution Pivot Table'!AD$266*100</f>
        <v>0</v>
      </c>
      <c r="M379" s="270">
        <f t="shared" si="263"/>
        <v>0</v>
      </c>
      <c r="N379" s="268">
        <f>+'Distribution Pivot Table'!AD$268*100</f>
        <v>0</v>
      </c>
      <c r="O379" s="271">
        <f t="shared" si="264"/>
        <v>0</v>
      </c>
      <c r="P379" s="272">
        <f t="shared" si="265"/>
        <v>0</v>
      </c>
      <c r="Q379" s="272">
        <f t="shared" si="266"/>
        <v>0</v>
      </c>
      <c r="R379" s="88">
        <f t="shared" si="255"/>
        <v>0</v>
      </c>
      <c r="S379" s="17">
        <f t="shared" si="256"/>
        <v>0</v>
      </c>
    </row>
    <row r="380" spans="1:19" s="85" customFormat="1">
      <c r="A380" s="22"/>
      <c r="B380" s="261"/>
      <c r="C380" s="262"/>
      <c r="D380" s="261"/>
      <c r="E380" s="263">
        <f t="shared" si="249"/>
        <v>0</v>
      </c>
      <c r="F380" s="264"/>
      <c r="G380" s="262"/>
      <c r="H380" s="261"/>
      <c r="I380" s="263"/>
      <c r="J380" s="268"/>
      <c r="K380" s="269"/>
      <c r="L380" s="269"/>
      <c r="M380" s="270"/>
      <c r="N380" s="268"/>
      <c r="O380" s="271"/>
      <c r="P380" s="272"/>
      <c r="Q380" s="272"/>
      <c r="R380" s="88"/>
      <c r="S380" s="17"/>
    </row>
    <row r="381" spans="1:19" s="85" customFormat="1">
      <c r="A381" s="22" t="s">
        <v>277</v>
      </c>
      <c r="B381" s="261">
        <f>+'Distribution Pivot Table'!AD$272*100</f>
        <v>6.9518716577540109</v>
      </c>
      <c r="C381" s="262">
        <f>+'Distribution Pivot Table'!AD$274*100</f>
        <v>4.8128342245989302</v>
      </c>
      <c r="D381" s="261">
        <f>+'Distribution Pivot Table'!AD$276*100</f>
        <v>0</v>
      </c>
      <c r="E381" s="263">
        <f t="shared" si="249"/>
        <v>11.764705882352942</v>
      </c>
      <c r="F381" s="264">
        <f>+'Distribution Pivot Table'!AD$278*100</f>
        <v>44.385026737967912</v>
      </c>
      <c r="G381" s="262">
        <f>+'Distribution Pivot Table'!AD$280*100</f>
        <v>10.695187165775401</v>
      </c>
      <c r="H381" s="261">
        <f>+'Distribution Pivot Table'!AD$282*100</f>
        <v>0</v>
      </c>
      <c r="I381" s="263">
        <f t="shared" ref="I381:I384" si="267">SUM(F381:H381)</f>
        <v>55.080213903743314</v>
      </c>
      <c r="J381" s="268">
        <f>+'Distribution Pivot Table'!AD$284*100</f>
        <v>15.508021390374333</v>
      </c>
      <c r="K381" s="269">
        <f>+'Distribution Pivot Table'!AD$286*100</f>
        <v>17.647058823529413</v>
      </c>
      <c r="L381" s="269">
        <f>+'Distribution Pivot Table'!AD$288*100</f>
        <v>0</v>
      </c>
      <c r="M381" s="270">
        <f t="shared" ref="M381:M384" si="268">SUM(J381:L381)</f>
        <v>33.155080213903744</v>
      </c>
      <c r="N381" s="268">
        <f>+'Distribution Pivot Table'!AD$290*100</f>
        <v>0</v>
      </c>
      <c r="O381" s="271">
        <f t="shared" ref="O381:O384" si="269">+B381+F381+J381</f>
        <v>66.844919786096256</v>
      </c>
      <c r="P381" s="272">
        <f t="shared" ref="P381:P384" si="270">+C381+G381+K381</f>
        <v>33.155080213903744</v>
      </c>
      <c r="Q381" s="272">
        <f t="shared" ref="Q381:Q384" si="271">+D381+H381+L381+N381</f>
        <v>0</v>
      </c>
      <c r="R381" s="88">
        <f t="shared" si="255"/>
        <v>100</v>
      </c>
      <c r="S381" s="17">
        <f t="shared" si="256"/>
        <v>100</v>
      </c>
    </row>
    <row r="382" spans="1:19" s="85" customFormat="1">
      <c r="A382" s="22" t="s">
        <v>278</v>
      </c>
      <c r="B382" s="261">
        <f>+'Distribution Pivot Table'!AD$294*100</f>
        <v>4.0701314965560424</v>
      </c>
      <c r="C382" s="262">
        <f>+'Distribution Pivot Table'!AD$296*100</f>
        <v>2.6925485284909207</v>
      </c>
      <c r="D382" s="261">
        <f>+'Distribution Pivot Table'!AD$298*100</f>
        <v>0</v>
      </c>
      <c r="E382" s="263">
        <f t="shared" si="249"/>
        <v>6.7626800250469632</v>
      </c>
      <c r="F382" s="264">
        <f>+'Distribution Pivot Table'!AD$300*100</f>
        <v>29.931120851596742</v>
      </c>
      <c r="G382" s="262">
        <f>+'Distribution Pivot Table'!AD$302*100</f>
        <v>16.092673763306198</v>
      </c>
      <c r="H382" s="261">
        <f>+'Distribution Pivot Table'!AD$304*100</f>
        <v>0</v>
      </c>
      <c r="I382" s="263">
        <f t="shared" si="267"/>
        <v>46.02379461490294</v>
      </c>
      <c r="J382" s="268">
        <f>+'Distribution Pivot Table'!AD$306*100</f>
        <v>16.656230432060113</v>
      </c>
      <c r="K382" s="269">
        <f>+'Distribution Pivot Table'!AD$308*100</f>
        <v>17.407639323731996</v>
      </c>
      <c r="L382" s="269">
        <f>+'Distribution Pivot Table'!AD$310*100</f>
        <v>0</v>
      </c>
      <c r="M382" s="270">
        <f t="shared" si="268"/>
        <v>34.063869755792112</v>
      </c>
      <c r="N382" s="268">
        <f>+'Distribution Pivot Table'!AD$312*100</f>
        <v>12.961803381340012</v>
      </c>
      <c r="O382" s="271">
        <f t="shared" si="269"/>
        <v>50.657482780212895</v>
      </c>
      <c r="P382" s="272">
        <f t="shared" si="270"/>
        <v>36.192861615529111</v>
      </c>
      <c r="Q382" s="272">
        <f t="shared" si="271"/>
        <v>12.961803381340012</v>
      </c>
      <c r="R382" s="88">
        <f t="shared" si="255"/>
        <v>99.812147777082032</v>
      </c>
      <c r="S382" s="17">
        <f t="shared" si="256"/>
        <v>99.812147777082018</v>
      </c>
    </row>
    <row r="383" spans="1:19" s="85" customFormat="1">
      <c r="A383" s="22" t="s">
        <v>279</v>
      </c>
      <c r="B383" s="261">
        <f>+'Distribution Pivot Table'!AD$316*100</f>
        <v>8.8445078459343804</v>
      </c>
      <c r="C383" s="310">
        <f>+'Distribution Pivot Table'!AD$318*100</f>
        <v>2.4964336661911553</v>
      </c>
      <c r="D383" s="261">
        <f>+'Distribution Pivot Table'!AD$320*100</f>
        <v>0</v>
      </c>
      <c r="E383" s="263">
        <f t="shared" si="249"/>
        <v>11.340941512125536</v>
      </c>
      <c r="F383" s="264">
        <f>+'Distribution Pivot Table'!AD$322*100</f>
        <v>16.191155492154067</v>
      </c>
      <c r="G383" s="262">
        <f>+'Distribution Pivot Table'!AD$324*100</f>
        <v>41.15549215406562</v>
      </c>
      <c r="H383" s="261">
        <f>+'Distribution Pivot Table'!AD$326*100</f>
        <v>0</v>
      </c>
      <c r="I383" s="263">
        <f t="shared" si="267"/>
        <v>57.346647646219687</v>
      </c>
      <c r="J383" s="268">
        <f>+'Distribution Pivot Table'!AD$328*100</f>
        <v>3.9942938659058487</v>
      </c>
      <c r="K383" s="269">
        <f>+'Distribution Pivot Table'!AD$330*100</f>
        <v>8.9871611982881596</v>
      </c>
      <c r="L383" s="269">
        <f>+'Distribution Pivot Table'!AD$332*100</f>
        <v>0</v>
      </c>
      <c r="M383" s="270">
        <f t="shared" si="268"/>
        <v>12.981455064194009</v>
      </c>
      <c r="N383" s="268">
        <f>+'Distribution Pivot Table'!AD$334*100</f>
        <v>18.330955777460769</v>
      </c>
      <c r="O383" s="271">
        <f t="shared" si="269"/>
        <v>29.029957203994297</v>
      </c>
      <c r="P383" s="272">
        <f t="shared" si="270"/>
        <v>52.639087018544942</v>
      </c>
      <c r="Q383" s="272">
        <f t="shared" si="271"/>
        <v>18.330955777460769</v>
      </c>
      <c r="R383" s="88">
        <f t="shared" si="255"/>
        <v>100</v>
      </c>
      <c r="S383" s="17">
        <f t="shared" si="256"/>
        <v>100.00000000000001</v>
      </c>
    </row>
    <row r="384" spans="1:19" s="85" customFormat="1">
      <c r="A384" s="71" t="s">
        <v>280</v>
      </c>
      <c r="B384" s="273">
        <f>+'Distribution Pivot Table'!AD$338*100</f>
        <v>5.6526806526806528</v>
      </c>
      <c r="C384" s="311">
        <f>+'Distribution Pivot Table'!AD$340*100</f>
        <v>0.23310023310023309</v>
      </c>
      <c r="D384" s="273">
        <f>+'Distribution Pivot Table'!AD$342*100</f>
        <v>0</v>
      </c>
      <c r="E384" s="274">
        <f t="shared" si="249"/>
        <v>5.8857808857808855</v>
      </c>
      <c r="F384" s="275">
        <f>+'Distribution Pivot Table'!AD$344*100</f>
        <v>28.846153846153843</v>
      </c>
      <c r="G384" s="273">
        <f>+'Distribution Pivot Table'!AD$346*100</f>
        <v>7.5174825174825166</v>
      </c>
      <c r="H384" s="273">
        <f>+'Distribution Pivot Table'!AD$348*100</f>
        <v>0</v>
      </c>
      <c r="I384" s="274">
        <f t="shared" si="267"/>
        <v>36.36363636363636</v>
      </c>
      <c r="J384" s="276">
        <f>+'Distribution Pivot Table'!AD$350*100</f>
        <v>29.836829836829835</v>
      </c>
      <c r="K384" s="277">
        <f>+'Distribution Pivot Table'!AD$352*100</f>
        <v>12.354312354312354</v>
      </c>
      <c r="L384" s="277">
        <f>+'Distribution Pivot Table'!AD$354*100</f>
        <v>0</v>
      </c>
      <c r="M384" s="278">
        <f t="shared" si="268"/>
        <v>42.191142191142191</v>
      </c>
      <c r="N384" s="276">
        <f>+'Distribution Pivot Table'!AD$356*100</f>
        <v>15.55944055944056</v>
      </c>
      <c r="O384" s="279">
        <f t="shared" si="269"/>
        <v>64.335664335664333</v>
      </c>
      <c r="P384" s="280">
        <f t="shared" si="270"/>
        <v>20.104895104895103</v>
      </c>
      <c r="Q384" s="280">
        <f t="shared" si="271"/>
        <v>15.55944055944056</v>
      </c>
      <c r="R384" s="88">
        <f t="shared" si="255"/>
        <v>100</v>
      </c>
      <c r="S384" s="17">
        <f t="shared" si="256"/>
        <v>100</v>
      </c>
    </row>
    <row r="385" spans="1:18" s="85" customFormat="1">
      <c r="A385" s="232" t="s">
        <v>394</v>
      </c>
      <c r="B385" s="117"/>
      <c r="C385" s="117"/>
      <c r="D385" s="117"/>
      <c r="E385" s="117"/>
      <c r="F385" s="220"/>
      <c r="G385" s="220"/>
      <c r="H385" s="220"/>
      <c r="I385" s="220"/>
      <c r="R385" s="90"/>
    </row>
    <row r="386" spans="1:18" s="85" customFormat="1">
      <c r="A386" s="232" t="s">
        <v>429</v>
      </c>
      <c r="B386" s="117"/>
      <c r="C386" s="117"/>
      <c r="D386" s="117"/>
      <c r="E386" s="117"/>
      <c r="F386" s="220"/>
      <c r="G386" s="220"/>
      <c r="H386" s="220"/>
      <c r="I386" s="220"/>
      <c r="R386" s="90"/>
    </row>
    <row r="387" spans="1:18">
      <c r="A387" s="232" t="s">
        <v>738</v>
      </c>
      <c r="B387" s="111"/>
      <c r="C387" s="111"/>
      <c r="D387" s="111"/>
      <c r="E387" s="219"/>
      <c r="F387" s="111"/>
      <c r="G387" s="111"/>
      <c r="H387" s="111"/>
      <c r="I387" s="219"/>
      <c r="J387" s="69"/>
      <c r="K387" s="69"/>
      <c r="L387" s="69"/>
      <c r="M387" s="113"/>
      <c r="N387" s="69"/>
      <c r="O387" s="114"/>
      <c r="P387" s="114"/>
      <c r="R387" s="23"/>
    </row>
    <row r="388" spans="1:18" s="85" customFormat="1">
      <c r="A388" s="72"/>
      <c r="B388" s="92"/>
      <c r="C388" s="92"/>
      <c r="D388" s="92"/>
      <c r="E388" s="92"/>
      <c r="F388" s="220"/>
      <c r="G388" s="220"/>
      <c r="H388" s="220"/>
      <c r="I388" s="220"/>
      <c r="Q388" s="233" t="s">
        <v>1166</v>
      </c>
      <c r="R388" s="90"/>
    </row>
    <row r="389" spans="1:18" s="85" customFormat="1">
      <c r="A389" s="72"/>
      <c r="B389" s="92"/>
      <c r="C389" s="92"/>
      <c r="D389" s="92"/>
      <c r="E389" s="92"/>
      <c r="F389" s="220"/>
      <c r="G389" s="220"/>
      <c r="H389" s="220"/>
      <c r="I389" s="220"/>
      <c r="R389" s="90"/>
    </row>
    <row r="390" spans="1:18" s="85" customFormat="1">
      <c r="A390" s="72"/>
      <c r="B390" s="92"/>
      <c r="C390" s="92"/>
      <c r="D390" s="92"/>
      <c r="E390" s="92"/>
      <c r="F390" s="220"/>
      <c r="G390" s="220"/>
      <c r="H390" s="220"/>
      <c r="I390" s="220"/>
      <c r="R390" s="90"/>
    </row>
    <row r="391" spans="1:18" s="85" customFormat="1">
      <c r="A391" s="72"/>
      <c r="B391" s="92"/>
      <c r="C391" s="92"/>
      <c r="D391" s="92"/>
      <c r="E391" s="92"/>
      <c r="F391" s="220"/>
      <c r="G391" s="220"/>
      <c r="H391" s="220"/>
      <c r="I391" s="220"/>
      <c r="R391" s="90"/>
    </row>
    <row r="392" spans="1:18" s="85" customFormat="1">
      <c r="A392" s="72"/>
      <c r="B392" s="92"/>
      <c r="C392" s="92"/>
      <c r="D392" s="92"/>
      <c r="E392" s="92"/>
      <c r="F392" s="220"/>
      <c r="G392" s="220"/>
      <c r="H392" s="220"/>
      <c r="I392" s="220"/>
      <c r="R392" s="90"/>
    </row>
    <row r="393" spans="1:18" s="85" customFormat="1">
      <c r="A393" s="72"/>
      <c r="B393" s="92"/>
      <c r="C393" s="92"/>
      <c r="D393" s="92"/>
      <c r="E393" s="92"/>
      <c r="F393" s="220"/>
      <c r="G393" s="220"/>
      <c r="H393" s="220"/>
      <c r="I393" s="220"/>
      <c r="R393" s="90"/>
    </row>
    <row r="394" spans="1:18" s="85" customFormat="1">
      <c r="A394" s="72"/>
      <c r="B394" s="92"/>
      <c r="C394" s="92"/>
      <c r="D394" s="92"/>
      <c r="E394" s="92"/>
      <c r="F394" s="220"/>
      <c r="G394" s="220"/>
      <c r="H394" s="220"/>
      <c r="I394" s="220"/>
      <c r="R394" s="90"/>
    </row>
    <row r="395" spans="1:18" s="85" customFormat="1">
      <c r="A395" s="72"/>
      <c r="B395" s="92"/>
      <c r="C395" s="92"/>
      <c r="D395" s="92"/>
      <c r="E395" s="92"/>
      <c r="F395" s="220"/>
      <c r="G395" s="220"/>
      <c r="H395" s="220"/>
      <c r="I395" s="220"/>
      <c r="R395" s="90"/>
    </row>
    <row r="396" spans="1:18" s="85" customFormat="1">
      <c r="A396" s="72"/>
      <c r="B396" s="92"/>
      <c r="C396" s="92"/>
      <c r="D396" s="92"/>
      <c r="E396" s="92"/>
      <c r="F396" s="220"/>
      <c r="G396" s="220"/>
      <c r="H396" s="220"/>
      <c r="I396" s="220"/>
      <c r="R396" s="90"/>
    </row>
    <row r="397" spans="1:18" s="85" customFormat="1">
      <c r="A397" s="72"/>
      <c r="B397" s="92"/>
      <c r="C397" s="92"/>
      <c r="D397" s="92"/>
      <c r="E397" s="92"/>
      <c r="F397" s="220"/>
      <c r="G397" s="220"/>
      <c r="H397" s="220"/>
      <c r="I397" s="220"/>
      <c r="R397" s="90"/>
    </row>
    <row r="398" spans="1:18" s="85" customFormat="1">
      <c r="A398" s="72"/>
      <c r="B398" s="92"/>
      <c r="C398" s="92"/>
      <c r="D398" s="92"/>
      <c r="E398" s="92"/>
      <c r="F398" s="220"/>
      <c r="G398" s="220"/>
      <c r="H398" s="220"/>
      <c r="I398" s="220"/>
      <c r="R398" s="90"/>
    </row>
    <row r="399" spans="1:18" s="85" customFormat="1">
      <c r="A399" s="72"/>
      <c r="B399" s="92"/>
      <c r="C399" s="92"/>
      <c r="D399" s="92"/>
      <c r="E399" s="92"/>
      <c r="F399" s="220"/>
      <c r="G399" s="220"/>
      <c r="H399" s="220"/>
      <c r="I399" s="220"/>
      <c r="R399" s="90"/>
    </row>
    <row r="400" spans="1:18" s="85" customFormat="1">
      <c r="A400" s="72"/>
      <c r="B400" s="92"/>
      <c r="C400" s="92"/>
      <c r="D400" s="92"/>
      <c r="E400" s="92"/>
      <c r="F400" s="220"/>
      <c r="G400" s="220"/>
      <c r="H400" s="220"/>
      <c r="I400" s="220"/>
      <c r="R400" s="90"/>
    </row>
    <row r="401" spans="1:18" s="85" customFormat="1">
      <c r="A401" s="72"/>
      <c r="B401" s="92"/>
      <c r="C401" s="92"/>
      <c r="D401" s="92"/>
      <c r="E401" s="92"/>
      <c r="F401" s="220"/>
      <c r="G401" s="220"/>
      <c r="H401" s="220"/>
      <c r="I401" s="220"/>
      <c r="R401" s="90"/>
    </row>
    <row r="402" spans="1:18" s="85" customFormat="1">
      <c r="A402" s="72"/>
      <c r="B402" s="92"/>
      <c r="C402" s="92"/>
      <c r="D402" s="92"/>
      <c r="E402" s="92"/>
      <c r="F402" s="220"/>
      <c r="G402" s="220"/>
      <c r="H402" s="220"/>
      <c r="I402" s="220"/>
      <c r="R402" s="90"/>
    </row>
    <row r="403" spans="1:18" s="85" customFormat="1">
      <c r="A403" s="72"/>
      <c r="B403" s="92"/>
      <c r="C403" s="92"/>
      <c r="D403" s="92"/>
      <c r="E403" s="92"/>
      <c r="F403" s="220"/>
      <c r="G403" s="220"/>
      <c r="H403" s="220"/>
      <c r="I403" s="220"/>
      <c r="R403" s="90"/>
    </row>
    <row r="404" spans="1:18" s="85" customFormat="1">
      <c r="A404" s="72"/>
      <c r="B404" s="92"/>
      <c r="C404" s="92"/>
      <c r="D404" s="92"/>
      <c r="E404" s="92"/>
      <c r="F404" s="220"/>
      <c r="G404" s="220"/>
      <c r="H404" s="220"/>
      <c r="I404" s="220"/>
      <c r="R404" s="90"/>
    </row>
    <row r="405" spans="1:18" s="85" customFormat="1">
      <c r="A405" s="72"/>
      <c r="B405" s="92"/>
      <c r="C405" s="92"/>
      <c r="D405" s="92"/>
      <c r="E405" s="92"/>
      <c r="F405" s="220"/>
      <c r="G405" s="220"/>
      <c r="H405" s="220"/>
      <c r="I405" s="220"/>
      <c r="R405" s="90"/>
    </row>
    <row r="406" spans="1:18" s="85" customFormat="1">
      <c r="A406" s="72"/>
      <c r="B406" s="92"/>
      <c r="C406" s="92"/>
      <c r="D406" s="92"/>
      <c r="E406" s="92"/>
      <c r="F406" s="220"/>
      <c r="G406" s="220"/>
      <c r="H406" s="220"/>
      <c r="I406" s="220"/>
      <c r="R406" s="90"/>
    </row>
    <row r="407" spans="1:18" s="85" customFormat="1">
      <c r="A407" s="72"/>
      <c r="B407" s="92"/>
      <c r="C407" s="92"/>
      <c r="D407" s="92"/>
      <c r="E407" s="92"/>
      <c r="F407" s="220"/>
      <c r="G407" s="220"/>
      <c r="H407" s="220"/>
      <c r="I407" s="220"/>
      <c r="R407" s="90"/>
    </row>
    <row r="408" spans="1:18" s="85" customFormat="1">
      <c r="A408" s="72"/>
      <c r="B408" s="92"/>
      <c r="C408" s="92"/>
      <c r="D408" s="92"/>
      <c r="E408" s="92"/>
      <c r="F408" s="220"/>
      <c r="G408" s="220"/>
      <c r="H408" s="220"/>
      <c r="I408" s="220"/>
      <c r="R408" s="90"/>
    </row>
    <row r="409" spans="1:18" s="85" customFormat="1">
      <c r="A409" s="72"/>
      <c r="B409" s="92"/>
      <c r="C409" s="92"/>
      <c r="D409" s="92"/>
      <c r="E409" s="92"/>
      <c r="F409" s="220"/>
      <c r="G409" s="220"/>
      <c r="H409" s="220"/>
      <c r="I409" s="220"/>
      <c r="R409" s="90"/>
    </row>
    <row r="410" spans="1:18" s="85" customFormat="1">
      <c r="A410" s="72"/>
      <c r="B410" s="92"/>
      <c r="C410" s="92"/>
      <c r="D410" s="92"/>
      <c r="E410" s="92"/>
      <c r="F410" s="220"/>
      <c r="G410" s="220"/>
      <c r="H410" s="220"/>
      <c r="I410" s="220"/>
      <c r="R410" s="90"/>
    </row>
    <row r="411" spans="1:18" s="85" customFormat="1">
      <c r="A411" s="72"/>
      <c r="B411" s="92"/>
      <c r="C411" s="92"/>
      <c r="D411" s="92"/>
      <c r="E411" s="92"/>
      <c r="F411" s="220"/>
      <c r="G411" s="220"/>
      <c r="H411" s="220"/>
      <c r="I411" s="220"/>
      <c r="R411" s="90"/>
    </row>
    <row r="412" spans="1:18" s="85" customFormat="1">
      <c r="A412" s="72"/>
      <c r="B412" s="92"/>
      <c r="C412" s="92"/>
      <c r="D412" s="92"/>
      <c r="E412" s="92"/>
      <c r="F412" s="220"/>
      <c r="G412" s="220"/>
      <c r="H412" s="220"/>
      <c r="I412" s="220"/>
      <c r="R412" s="90"/>
    </row>
    <row r="413" spans="1:18" s="85" customFormat="1">
      <c r="A413" s="72"/>
      <c r="B413" s="92"/>
      <c r="C413" s="92"/>
      <c r="D413" s="92"/>
      <c r="E413" s="92"/>
      <c r="F413" s="220"/>
      <c r="G413" s="220"/>
      <c r="H413" s="220"/>
      <c r="I413" s="220"/>
      <c r="R413" s="90"/>
    </row>
    <row r="414" spans="1:18" s="85" customFormat="1">
      <c r="A414" s="72"/>
      <c r="B414" s="92"/>
      <c r="C414" s="92"/>
      <c r="D414" s="92"/>
      <c r="E414" s="92"/>
      <c r="F414" s="220"/>
      <c r="G414" s="220"/>
      <c r="H414" s="220"/>
      <c r="I414" s="220"/>
      <c r="R414" s="90"/>
    </row>
    <row r="415" spans="1:18" s="85" customFormat="1">
      <c r="A415" s="72"/>
      <c r="B415" s="92"/>
      <c r="C415" s="92"/>
      <c r="D415" s="92"/>
      <c r="E415" s="92"/>
      <c r="F415" s="220"/>
      <c r="G415" s="220"/>
      <c r="H415" s="220"/>
      <c r="I415" s="220"/>
      <c r="R415" s="90"/>
    </row>
  </sheetData>
  <mergeCells count="48">
    <mergeCell ref="N6:N8"/>
    <mergeCell ref="O6:O8"/>
    <mergeCell ref="P6:P8"/>
    <mergeCell ref="Q6:Q8"/>
    <mergeCell ref="N35:N37"/>
    <mergeCell ref="O35:O37"/>
    <mergeCell ref="P35:P37"/>
    <mergeCell ref="Q35:Q37"/>
    <mergeCell ref="N67:N69"/>
    <mergeCell ref="N100:N102"/>
    <mergeCell ref="N133:N135"/>
    <mergeCell ref="N166:N168"/>
    <mergeCell ref="N199:N201"/>
    <mergeCell ref="N232:N234"/>
    <mergeCell ref="N262:N264"/>
    <mergeCell ref="N295:N297"/>
    <mergeCell ref="N328:N330"/>
    <mergeCell ref="N361:N363"/>
    <mergeCell ref="O67:O69"/>
    <mergeCell ref="P67:P69"/>
    <mergeCell ref="Q67:Q69"/>
    <mergeCell ref="O100:O102"/>
    <mergeCell ref="P100:P102"/>
    <mergeCell ref="Q100:Q102"/>
    <mergeCell ref="O133:O135"/>
    <mergeCell ref="P133:P135"/>
    <mergeCell ref="Q133:Q135"/>
    <mergeCell ref="O166:O168"/>
    <mergeCell ref="P166:P168"/>
    <mergeCell ref="Q166:Q168"/>
    <mergeCell ref="O199:O201"/>
    <mergeCell ref="P199:P201"/>
    <mergeCell ref="Q199:Q201"/>
    <mergeCell ref="O232:O234"/>
    <mergeCell ref="P232:P234"/>
    <mergeCell ref="Q232:Q234"/>
    <mergeCell ref="O262:O264"/>
    <mergeCell ref="P262:P264"/>
    <mergeCell ref="Q262:Q264"/>
    <mergeCell ref="O295:O297"/>
    <mergeCell ref="P295:P297"/>
    <mergeCell ref="Q295:Q297"/>
    <mergeCell ref="O328:O330"/>
    <mergeCell ref="P328:P330"/>
    <mergeCell ref="Q328:Q330"/>
    <mergeCell ref="O361:O363"/>
    <mergeCell ref="P361:P363"/>
    <mergeCell ref="Q361:Q363"/>
  </mergeCells>
  <phoneticPr fontId="25" type="noConversion"/>
  <printOptions horizontalCentered="1"/>
  <pageMargins left="0.5" right="0.5" top="1" bottom="0.75" header="0.5" footer="0.5"/>
  <pageSetup firstPageNumber="44" orientation="landscape" useFirstPageNumber="1" r:id="rId1"/>
  <headerFooter alignWithMargins="0">
    <oddHeader>&amp;R&amp;"Arial,Regular"&amp;8SREB-State Data Exchange</oddHeader>
    <oddFooter>&amp;C&amp;"Arial,Regular"&amp;10C-&amp;P</oddFooter>
  </headerFooter>
  <rowBreaks count="11" manualBreakCount="11">
    <brk id="29" max="16383" man="1"/>
    <brk id="61" max="16383" man="1"/>
    <brk id="94" max="16383" man="1"/>
    <brk id="127" max="16383" man="1"/>
    <brk id="160" max="16383" man="1"/>
    <brk id="193" max="16383" man="1"/>
    <brk id="226" max="16383" man="1"/>
    <brk id="256" max="16383" man="1"/>
    <brk id="289" max="16383" man="1"/>
    <brk id="322" max="16383" man="1"/>
    <brk id="355" max="16383" man="1"/>
  </rowBreaks>
  <legacyDrawing r:id="rId2"/>
</worksheet>
</file>

<file path=xl/worksheets/sheet3.xml><?xml version="1.0" encoding="utf-8"?>
<worksheet xmlns="http://schemas.openxmlformats.org/spreadsheetml/2006/main" xmlns:r="http://schemas.openxmlformats.org/officeDocument/2006/relationships">
  <sheetPr>
    <tabColor indexed="16"/>
  </sheetPr>
  <dimension ref="A1:P384"/>
  <sheetViews>
    <sheetView showGridLines="0" showZeros="0" view="pageBreakPreview" topLeftCell="A227" zoomScaleNormal="80" zoomScaleSheetLayoutView="100" workbookViewId="0">
      <selection activeCell="O242" sqref="O242"/>
    </sheetView>
  </sheetViews>
  <sheetFormatPr defaultColWidth="9" defaultRowHeight="12.75"/>
  <cols>
    <col min="1" max="1" width="11.25" style="72" customWidth="1"/>
    <col min="2" max="2" width="7.125" style="92" customWidth="1"/>
    <col min="3" max="3" width="8" style="92" customWidth="1"/>
    <col min="4" max="4" width="7.875" style="92" customWidth="1"/>
    <col min="5" max="5" width="7.5" style="92" customWidth="1"/>
    <col min="6" max="6" width="7.125" style="220" customWidth="1"/>
    <col min="7" max="7" width="6.875" style="220" customWidth="1"/>
    <col min="8" max="8" width="8.25" style="220" customWidth="1"/>
    <col min="9" max="9" width="6.625" style="220" customWidth="1"/>
    <col min="10" max="10" width="6.625" style="85" customWidth="1"/>
    <col min="11" max="11" width="7.25" style="85" customWidth="1"/>
    <col min="12" max="12" width="8" style="85" customWidth="1"/>
    <col min="13" max="13" width="6.5" style="85" customWidth="1"/>
    <col min="14" max="14" width="9" style="85"/>
    <col min="15" max="15" width="4.125" style="92" customWidth="1"/>
    <col min="16" max="16384" width="9" style="85"/>
  </cols>
  <sheetData>
    <row r="1" spans="1:16" ht="18">
      <c r="A1" s="230" t="s">
        <v>708</v>
      </c>
      <c r="B1" s="210"/>
      <c r="C1" s="210"/>
      <c r="D1" s="210"/>
      <c r="E1" s="210"/>
      <c r="F1" s="213"/>
      <c r="G1" s="213"/>
      <c r="H1" s="213"/>
      <c r="I1" s="214"/>
      <c r="J1" s="60"/>
      <c r="K1" s="60"/>
      <c r="L1" s="60"/>
      <c r="M1" s="209"/>
      <c r="N1" s="60"/>
    </row>
    <row r="2" spans="1:16" ht="18">
      <c r="A2" s="230"/>
      <c r="B2" s="210"/>
      <c r="C2" s="210"/>
      <c r="D2" s="210"/>
      <c r="E2" s="210"/>
      <c r="F2" s="213"/>
      <c r="G2" s="213"/>
      <c r="H2" s="213"/>
      <c r="I2" s="214"/>
      <c r="J2" s="60"/>
      <c r="K2" s="60"/>
      <c r="L2" s="60"/>
      <c r="M2" s="209"/>
      <c r="N2" s="60"/>
    </row>
    <row r="3" spans="1:16" ht="15.75">
      <c r="A3" s="231" t="s">
        <v>432</v>
      </c>
      <c r="B3" s="210"/>
      <c r="C3" s="210"/>
      <c r="D3" s="210"/>
      <c r="E3" s="210"/>
      <c r="F3" s="213"/>
      <c r="G3" s="213"/>
      <c r="H3" s="213"/>
      <c r="I3" s="214"/>
      <c r="J3" s="60"/>
      <c r="K3" s="60"/>
      <c r="L3" s="60"/>
      <c r="M3" s="209"/>
      <c r="N3" s="60"/>
    </row>
    <row r="4" spans="1:16" ht="15.75">
      <c r="A4" s="231" t="s">
        <v>979</v>
      </c>
      <c r="B4" s="210"/>
      <c r="C4" s="210"/>
      <c r="D4" s="210"/>
      <c r="E4" s="210"/>
      <c r="F4" s="213"/>
      <c r="G4" s="213"/>
      <c r="H4" s="213"/>
      <c r="I4" s="214"/>
      <c r="J4" s="60"/>
      <c r="K4" s="60"/>
      <c r="L4" s="60"/>
      <c r="M4" s="209"/>
      <c r="N4" s="60"/>
    </row>
    <row r="5" spans="1:16" ht="18" customHeight="1">
      <c r="A5" s="82"/>
      <c r="B5" s="82"/>
      <c r="C5" s="82"/>
      <c r="D5" s="82"/>
      <c r="E5" s="82"/>
      <c r="F5" s="59"/>
      <c r="G5" s="224"/>
      <c r="H5" s="224"/>
      <c r="I5" s="221"/>
      <c r="J5" s="73"/>
      <c r="K5" s="73"/>
      <c r="L5" s="73"/>
      <c r="M5" s="73"/>
      <c r="N5" s="73"/>
      <c r="O5" s="20"/>
    </row>
    <row r="6" spans="1:16" ht="18" customHeight="1">
      <c r="A6" s="64"/>
      <c r="B6" s="234" t="s">
        <v>671</v>
      </c>
      <c r="C6" s="235"/>
      <c r="D6" s="235"/>
      <c r="E6" s="235"/>
      <c r="F6" s="235"/>
      <c r="G6" s="235"/>
      <c r="H6" s="235"/>
      <c r="I6" s="236"/>
      <c r="J6" s="250" t="s">
        <v>390</v>
      </c>
      <c r="K6" s="251"/>
      <c r="L6" s="251"/>
      <c r="M6" s="252"/>
      <c r="N6" s="680" t="s">
        <v>670</v>
      </c>
      <c r="O6" s="93"/>
    </row>
    <row r="7" spans="1:16" ht="43.5" customHeight="1">
      <c r="A7" s="94"/>
      <c r="B7" s="235" t="s">
        <v>735</v>
      </c>
      <c r="C7" s="235"/>
      <c r="D7" s="235"/>
      <c r="E7" s="240"/>
      <c r="F7" s="241" t="s">
        <v>737</v>
      </c>
      <c r="G7" s="235"/>
      <c r="H7" s="235"/>
      <c r="I7" s="236"/>
      <c r="J7" s="242" t="s">
        <v>672</v>
      </c>
      <c r="K7" s="243"/>
      <c r="L7" s="243"/>
      <c r="M7" s="244"/>
      <c r="N7" s="681"/>
      <c r="O7" s="93"/>
    </row>
    <row r="8" spans="1:16" ht="30" customHeight="1">
      <c r="A8" s="82"/>
      <c r="B8" s="245" t="s">
        <v>391</v>
      </c>
      <c r="C8" s="245" t="s">
        <v>392</v>
      </c>
      <c r="D8" s="245" t="s">
        <v>281</v>
      </c>
      <c r="E8" s="247" t="s">
        <v>124</v>
      </c>
      <c r="F8" s="247" t="s">
        <v>391</v>
      </c>
      <c r="G8" s="245" t="s">
        <v>392</v>
      </c>
      <c r="H8" s="245" t="s">
        <v>281</v>
      </c>
      <c r="I8" s="247" t="s">
        <v>124</v>
      </c>
      <c r="J8" s="248" t="s">
        <v>391</v>
      </c>
      <c r="K8" s="249" t="s">
        <v>392</v>
      </c>
      <c r="L8" s="253" t="s">
        <v>281</v>
      </c>
      <c r="M8" s="248" t="s">
        <v>124</v>
      </c>
      <c r="N8" s="682"/>
      <c r="O8" s="93"/>
      <c r="P8" s="95" t="s">
        <v>504</v>
      </c>
    </row>
    <row r="9" spans="1:16" ht="12.75" hidden="1" customHeight="1">
      <c r="A9" s="22" t="s">
        <v>264</v>
      </c>
      <c r="B9" s="216"/>
      <c r="C9" s="216"/>
      <c r="D9" s="216"/>
      <c r="E9" s="225"/>
      <c r="F9" s="123"/>
      <c r="G9" s="124"/>
      <c r="H9" s="124"/>
      <c r="I9" s="123"/>
      <c r="J9" s="123"/>
      <c r="K9" s="124"/>
      <c r="L9" s="124"/>
      <c r="M9" s="125"/>
      <c r="N9" s="123"/>
      <c r="O9" s="100"/>
      <c r="P9" s="101">
        <f>+M9-I9</f>
        <v>0</v>
      </c>
    </row>
    <row r="10" spans="1:16" ht="12.75" hidden="1" customHeight="1">
      <c r="A10" s="22"/>
      <c r="B10" s="117"/>
      <c r="C10" s="117"/>
      <c r="D10" s="117"/>
      <c r="E10" s="99"/>
      <c r="F10" s="99"/>
      <c r="G10" s="106"/>
      <c r="H10" s="106"/>
      <c r="I10" s="99"/>
      <c r="J10" s="102"/>
      <c r="K10" s="103"/>
      <c r="L10" s="103"/>
      <c r="M10" s="104"/>
      <c r="N10" s="102"/>
      <c r="O10" s="100"/>
      <c r="P10" s="105"/>
    </row>
    <row r="11" spans="1:16" ht="12.75" customHeight="1">
      <c r="A11" s="22" t="s">
        <v>265</v>
      </c>
      <c r="B11" s="281">
        <f>+'TTA Pivot Table'!I$7</f>
        <v>0</v>
      </c>
      <c r="C11" s="281">
        <f>+'TTA Pivot Table'!I$9</f>
        <v>0</v>
      </c>
      <c r="D11" s="281">
        <f>+'TTA Pivot Table'!I$11</f>
        <v>0</v>
      </c>
      <c r="E11" s="282">
        <f>+'TTA Pivot Table'!I$13</f>
        <v>0</v>
      </c>
      <c r="F11" s="282">
        <f>+'TTA Pivot Table'!I$15</f>
        <v>0</v>
      </c>
      <c r="G11" s="281">
        <f>+'TTA Pivot Table'!I$17</f>
        <v>0</v>
      </c>
      <c r="H11" s="281">
        <f>+'TTA Pivot Table'!I$19</f>
        <v>0</v>
      </c>
      <c r="I11" s="282">
        <f>+'TTA Pivot Table'!I$21</f>
        <v>0</v>
      </c>
      <c r="J11" s="282">
        <f>+'TTA Pivot Table'!I$23</f>
        <v>0</v>
      </c>
      <c r="K11" s="281">
        <f>+'TTA Pivot Table'!I$25</f>
        <v>0</v>
      </c>
      <c r="L11" s="281">
        <f>+'TTA Pivot Table'!I$27</f>
        <v>0</v>
      </c>
      <c r="M11" s="283">
        <f>+'TTA Pivot Table'!I$29</f>
        <v>0</v>
      </c>
      <c r="N11" s="282">
        <f>+'TTA Pivot Table'!I$31</f>
        <v>0</v>
      </c>
      <c r="O11" s="100"/>
      <c r="P11" s="101">
        <f t="shared" ref="P11:P29" si="0">+M11-E11</f>
        <v>0</v>
      </c>
    </row>
    <row r="12" spans="1:16">
      <c r="A12" s="22" t="s">
        <v>266</v>
      </c>
      <c r="B12" s="281">
        <f>+'TTA Pivot Table'!I$39</f>
        <v>5.8009302325581391</v>
      </c>
      <c r="C12" s="281">
        <f>+'TTA Pivot Table'!I$41</f>
        <v>5.2388461538461542</v>
      </c>
      <c r="D12" s="281">
        <f>+'TTA Pivot Table'!I$43</f>
        <v>8.6999999999999993</v>
      </c>
      <c r="E12" s="282">
        <f>+'TTA Pivot Table'!I$45</f>
        <v>5.9480769230769237</v>
      </c>
      <c r="F12" s="282">
        <f>+'TTA Pivot Table'!I$47</f>
        <v>5.3872275611967364</v>
      </c>
      <c r="G12" s="281">
        <f>+'TTA Pivot Table'!I$49</f>
        <v>9.1949261083743856</v>
      </c>
      <c r="H12" s="281">
        <f>+'TTA Pivot Table'!I$51</f>
        <v>3.5536401673640166</v>
      </c>
      <c r="I12" s="282">
        <f>+'TTA Pivot Table'!I$53</f>
        <v>5.4918487263634947</v>
      </c>
      <c r="J12" s="282">
        <f>+'TTA Pivot Table'!I$55</f>
        <v>3.9454388422035476</v>
      </c>
      <c r="K12" s="281">
        <f>+'TTA Pivot Table'!I$57</f>
        <v>4.3913856209150328</v>
      </c>
      <c r="L12" s="281">
        <f>+'TTA Pivot Table'!I$59</f>
        <v>5.027932960893855E-2</v>
      </c>
      <c r="M12" s="283">
        <f>+'TTA Pivot Table'!I$61</f>
        <v>3.8300518470511986</v>
      </c>
      <c r="N12" s="282">
        <f>+'TTA Pivot Table'!I$63</f>
        <v>6.7409090909090912</v>
      </c>
      <c r="O12" s="100"/>
      <c r="P12" s="101">
        <f>+M12-E12</f>
        <v>-2.1180250760257251</v>
      </c>
    </row>
    <row r="13" spans="1:16">
      <c r="A13" s="22" t="s">
        <v>267</v>
      </c>
      <c r="B13" s="281">
        <f>+'TTA Pivot Table'!I$71</f>
        <v>0</v>
      </c>
      <c r="C13" s="281">
        <f>+'TTA Pivot Table'!I$73</f>
        <v>0</v>
      </c>
      <c r="D13" s="281">
        <f>+'TTA Pivot Table'!I$75</f>
        <v>0</v>
      </c>
      <c r="E13" s="282">
        <f>+'TTA Pivot Table'!I$77</f>
        <v>0</v>
      </c>
      <c r="F13" s="282">
        <f>+'TTA Pivot Table'!I$79</f>
        <v>0</v>
      </c>
      <c r="G13" s="281">
        <f>+'TTA Pivot Table'!I$81</f>
        <v>0</v>
      </c>
      <c r="H13" s="281">
        <f>+'TTA Pivot Table'!I$83</f>
        <v>0</v>
      </c>
      <c r="I13" s="282">
        <f>+'TTA Pivot Table'!I$85</f>
        <v>0</v>
      </c>
      <c r="J13" s="282">
        <f>+'TTA Pivot Table'!I$87</f>
        <v>0</v>
      </c>
      <c r="K13" s="281">
        <f>+'TTA Pivot Table'!I$89</f>
        <v>0</v>
      </c>
      <c r="L13" s="281">
        <f>+'TTA Pivot Table'!I$91</f>
        <v>0</v>
      </c>
      <c r="M13" s="283">
        <f>+'TTA Pivot Table'!I$93</f>
        <v>0</v>
      </c>
      <c r="N13" s="282">
        <f>+'TTA Pivot Table'!I$95</f>
        <v>0</v>
      </c>
      <c r="O13" s="100"/>
      <c r="P13" s="101">
        <f t="shared" si="0"/>
        <v>0</v>
      </c>
    </row>
    <row r="14" spans="1:16">
      <c r="A14" s="22" t="s">
        <v>268</v>
      </c>
      <c r="B14" s="281">
        <f>+'TTA Pivot Table'!I$103</f>
        <v>4.7203842399885172</v>
      </c>
      <c r="C14" s="281">
        <f>+'TTA Pivot Table'!I$105</f>
        <v>5.2523181818181826</v>
      </c>
      <c r="D14" s="281">
        <f>+'TTA Pivot Table'!I$107</f>
        <v>1.833</v>
      </c>
      <c r="E14" s="282">
        <f>+'TTA Pivot Table'!I$109</f>
        <v>4.7358248094248099</v>
      </c>
      <c r="F14" s="282">
        <f>+'TTA Pivot Table'!I$111</f>
        <v>4.9942423626404651</v>
      </c>
      <c r="G14" s="281">
        <f>+'TTA Pivot Table'!I$113</f>
        <v>6.349644791666667</v>
      </c>
      <c r="H14" s="281">
        <f>+'TTA Pivot Table'!I$115</f>
        <v>6.8253464788732394</v>
      </c>
      <c r="I14" s="282">
        <f>+'TTA Pivot Table'!I$117</f>
        <v>5.1284737602559458</v>
      </c>
      <c r="J14" s="282">
        <f>+'TTA Pivot Table'!I$119</f>
        <v>3.3143941723998389</v>
      </c>
      <c r="K14" s="281">
        <f>+'TTA Pivot Table'!I$121</f>
        <v>3.9912322335025379</v>
      </c>
      <c r="L14" s="281">
        <f>+'TTA Pivot Table'!I$123</f>
        <v>2.6864699295647463</v>
      </c>
      <c r="M14" s="283">
        <f>+'TTA Pivot Table'!I$125</f>
        <v>3.3864362098401366</v>
      </c>
      <c r="N14" s="282">
        <f>+'TTA Pivot Table'!I$127</f>
        <v>0</v>
      </c>
      <c r="O14" s="100"/>
      <c r="P14" s="101">
        <f t="shared" si="0"/>
        <v>-1.3493885995846733</v>
      </c>
    </row>
    <row r="15" spans="1:16">
      <c r="A15" s="22"/>
      <c r="B15" s="281"/>
      <c r="C15" s="281"/>
      <c r="D15" s="281"/>
      <c r="E15" s="282"/>
      <c r="F15" s="282"/>
      <c r="G15" s="281"/>
      <c r="H15" s="281"/>
      <c r="I15" s="282"/>
      <c r="J15" s="282"/>
      <c r="K15" s="281"/>
      <c r="L15" s="281"/>
      <c r="M15" s="283"/>
      <c r="N15" s="282"/>
      <c r="O15" s="100"/>
      <c r="P15" s="101"/>
    </row>
    <row r="16" spans="1:16">
      <c r="A16" s="22" t="s">
        <v>269</v>
      </c>
      <c r="B16" s="281">
        <f>+'TTA Pivot Table'!I$135</f>
        <v>4.8098159509202452</v>
      </c>
      <c r="C16" s="281">
        <f>+'TTA Pivot Table'!I$137</f>
        <v>4.6846153846153848</v>
      </c>
      <c r="D16" s="281">
        <f>+'TTA Pivot Table'!I$139</f>
        <v>0</v>
      </c>
      <c r="E16" s="282">
        <f>+'TTA Pivot Table'!I$141</f>
        <v>4.789002557544757</v>
      </c>
      <c r="F16" s="282">
        <f>+'TTA Pivot Table'!I$143</f>
        <v>5.2295839753466868</v>
      </c>
      <c r="G16" s="281">
        <f>+'TTA Pivot Table'!I$145</f>
        <v>6.026068376068376</v>
      </c>
      <c r="H16" s="281">
        <f>+'TTA Pivot Table'!I$147</f>
        <v>0</v>
      </c>
      <c r="I16" s="282">
        <f>+'TTA Pivot Table'!I$149</f>
        <v>5.2925535509156028</v>
      </c>
      <c r="J16" s="282">
        <f>+'TTA Pivot Table'!I$151</f>
        <v>3.8097299525870953</v>
      </c>
      <c r="K16" s="281">
        <f>+'TTA Pivot Table'!I$153</f>
        <v>4.2192166807551423</v>
      </c>
      <c r="L16" s="281">
        <f>+'TTA Pivot Table'!I$155</f>
        <v>0</v>
      </c>
      <c r="M16" s="283">
        <f>+'TTA Pivot Table'!I$157</f>
        <v>3.9194023092596786</v>
      </c>
      <c r="N16" s="282">
        <f>+'TTA Pivot Table'!I$159</f>
        <v>2.5377777777777779</v>
      </c>
      <c r="O16" s="100"/>
      <c r="P16" s="101">
        <f t="shared" si="0"/>
        <v>-0.86960024828507843</v>
      </c>
    </row>
    <row r="17" spans="1:16">
      <c r="A17" s="22" t="s">
        <v>270</v>
      </c>
      <c r="B17" s="281">
        <f>+'TTA Pivot Table'!I$167</f>
        <v>4.7175767472240366</v>
      </c>
      <c r="C17" s="281">
        <f>+'TTA Pivot Table'!I$169</f>
        <v>5.3883870967741929</v>
      </c>
      <c r="D17" s="281">
        <f>+'TTA Pivot Table'!I$171</f>
        <v>0</v>
      </c>
      <c r="E17" s="282">
        <f>+'TTA Pivot Table'!I$173</f>
        <v>4.7308898847631236</v>
      </c>
      <c r="F17" s="282">
        <f>+'TTA Pivot Table'!I$175</f>
        <v>5.153728323699422</v>
      </c>
      <c r="G17" s="281">
        <f>+'TTA Pivot Table'!I$177</f>
        <v>6.4315894039735095</v>
      </c>
      <c r="H17" s="281">
        <f>+'TTA Pivot Table'!I$179</f>
        <v>0</v>
      </c>
      <c r="I17" s="282">
        <f>+'TTA Pivot Table'!I$181</f>
        <v>5.2322406076224066</v>
      </c>
      <c r="J17" s="282">
        <f>+'TTA Pivot Table'!I$183</f>
        <v>3.8027043673012315</v>
      </c>
      <c r="K17" s="281">
        <f>+'TTA Pivot Table'!I$185</f>
        <v>3.7259407407407403</v>
      </c>
      <c r="L17" s="281">
        <f>+'TTA Pivot Table'!I$187</f>
        <v>0</v>
      </c>
      <c r="M17" s="283">
        <f>+'TTA Pivot Table'!I$189</f>
        <v>3.7816497358797236</v>
      </c>
      <c r="N17" s="282">
        <f>+'TTA Pivot Table'!I$191</f>
        <v>5.6944961240310068</v>
      </c>
      <c r="O17" s="100"/>
      <c r="P17" s="101">
        <f t="shared" si="0"/>
        <v>-0.94924014888339991</v>
      </c>
    </row>
    <row r="18" spans="1:16">
      <c r="A18" s="22" t="s">
        <v>271</v>
      </c>
      <c r="B18" s="611">
        <f>+'TTA Pivot Table'!I$199</f>
        <v>4.2067590987868284</v>
      </c>
      <c r="C18" s="281">
        <f>+'TTA Pivot Table'!I$201</f>
        <v>5.2</v>
      </c>
      <c r="D18" s="281">
        <f>+'TTA Pivot Table'!I$203</f>
        <v>0</v>
      </c>
      <c r="E18" s="282">
        <f>+'TTA Pivot Table'!I$205</f>
        <v>4.2152920962199314</v>
      </c>
      <c r="F18" s="282">
        <f>+'TTA Pivot Table'!I$207</f>
        <v>5.2592236704404902</v>
      </c>
      <c r="G18" s="281">
        <f>+'TTA Pivot Table'!I$209</f>
        <v>7.9868644067796604</v>
      </c>
      <c r="H18" s="281">
        <f>+'TTA Pivot Table'!I$211</f>
        <v>0</v>
      </c>
      <c r="I18" s="282">
        <f>+'TTA Pivot Table'!I$213</f>
        <v>5.3191216153345122</v>
      </c>
      <c r="J18" s="282">
        <f>+'TTA Pivot Table'!I$215</f>
        <v>4.0926712054465346</v>
      </c>
      <c r="K18" s="281">
        <f>+'TTA Pivot Table'!I$217</f>
        <v>5.8602325581395345</v>
      </c>
      <c r="L18" s="281">
        <f>+'TTA Pivot Table'!I$219</f>
        <v>0</v>
      </c>
      <c r="M18" s="283">
        <f>+'TTA Pivot Table'!I$221</f>
        <v>4.3523402801503241</v>
      </c>
      <c r="N18" s="282">
        <f>+'TTA Pivot Table'!I$223</f>
        <v>0</v>
      </c>
      <c r="O18" s="100"/>
      <c r="P18" s="101">
        <f t="shared" si="0"/>
        <v>0.13704818393039275</v>
      </c>
    </row>
    <row r="19" spans="1:16">
      <c r="A19" s="22" t="s">
        <v>272</v>
      </c>
      <c r="B19" s="281">
        <f>+'TTA Pivot Table'!I$231</f>
        <v>0</v>
      </c>
      <c r="C19" s="281">
        <f>+'TTA Pivot Table'!I$233</f>
        <v>0</v>
      </c>
      <c r="D19" s="281">
        <f>+'TTA Pivot Table'!I$235</f>
        <v>0</v>
      </c>
      <c r="E19" s="282">
        <f>+'TTA Pivot Table'!I$237</f>
        <v>0</v>
      </c>
      <c r="F19" s="282">
        <f>+'TTA Pivot Table'!I$239</f>
        <v>0</v>
      </c>
      <c r="G19" s="281">
        <f>+'TTA Pivot Table'!I$241</f>
        <v>0</v>
      </c>
      <c r="H19" s="281">
        <f>+'TTA Pivot Table'!I$243</f>
        <v>0</v>
      </c>
      <c r="I19" s="282">
        <f>+'TTA Pivot Table'!I$245</f>
        <v>0</v>
      </c>
      <c r="J19" s="282">
        <f>+'TTA Pivot Table'!I$247</f>
        <v>0</v>
      </c>
      <c r="K19" s="281">
        <f>+'TTA Pivot Table'!I$249</f>
        <v>0</v>
      </c>
      <c r="L19" s="281">
        <f>+'TTA Pivot Table'!I$251</f>
        <v>0</v>
      </c>
      <c r="M19" s="283">
        <f>+'TTA Pivot Table'!I$253</f>
        <v>0</v>
      </c>
      <c r="N19" s="282">
        <f>+'TTA Pivot Table'!I$255</f>
        <v>0</v>
      </c>
      <c r="O19" s="100"/>
      <c r="P19" s="101">
        <f t="shared" si="0"/>
        <v>0</v>
      </c>
    </row>
    <row r="20" spans="1:16">
      <c r="A20" s="22"/>
      <c r="B20" s="281"/>
      <c r="C20" s="281"/>
      <c r="D20" s="281"/>
      <c r="E20" s="282"/>
      <c r="F20" s="282"/>
      <c r="G20" s="281"/>
      <c r="H20" s="281"/>
      <c r="I20" s="282"/>
      <c r="J20" s="282"/>
      <c r="K20" s="281"/>
      <c r="L20" s="281"/>
      <c r="M20" s="283"/>
      <c r="N20" s="282"/>
      <c r="O20" s="100"/>
      <c r="P20" s="101"/>
    </row>
    <row r="21" spans="1:16">
      <c r="A21" s="22" t="s">
        <v>273</v>
      </c>
      <c r="B21" s="281">
        <f>+'TTA Pivot Table'!I$263</f>
        <v>4.9949769585253447</v>
      </c>
      <c r="C21" s="281">
        <f>+'TTA Pivot Table'!I$265</f>
        <v>4.912933333333334</v>
      </c>
      <c r="D21" s="281">
        <f>+'TTA Pivot Table'!I$267</f>
        <v>0</v>
      </c>
      <c r="E21" s="282">
        <f>+'TTA Pivot Table'!I$269</f>
        <v>4.9828880157170925</v>
      </c>
      <c r="F21" s="282">
        <f>+'TTA Pivot Table'!I$271</f>
        <v>5.1074233595135548</v>
      </c>
      <c r="G21" s="281">
        <f>+'TTA Pivot Table'!I$273</f>
        <v>5.3759842519685037</v>
      </c>
      <c r="H21" s="281">
        <f>+'TTA Pivot Table'!I$275</f>
        <v>0</v>
      </c>
      <c r="I21" s="282">
        <f>+'TTA Pivot Table'!I$277</f>
        <v>5.1236610330873598</v>
      </c>
      <c r="J21" s="282">
        <f>+'TTA Pivot Table'!I$279</f>
        <v>3.9389083914402501</v>
      </c>
      <c r="K21" s="281">
        <f>+'TTA Pivot Table'!I$281</f>
        <v>4.0462954545454553</v>
      </c>
      <c r="L21" s="281">
        <f>+'TTA Pivot Table'!I$2834</f>
        <v>0</v>
      </c>
      <c r="M21" s="283">
        <f>+'TTA Pivot Table'!I$285</f>
        <v>3.9542528735632185</v>
      </c>
      <c r="N21" s="282">
        <f>+'TTA Pivot Table'!I$287</f>
        <v>5.1033898305084744</v>
      </c>
      <c r="O21" s="100"/>
      <c r="P21" s="101">
        <f t="shared" si="0"/>
        <v>-1.028635142153874</v>
      </c>
    </row>
    <row r="22" spans="1:16">
      <c r="A22" s="22" t="s">
        <v>274</v>
      </c>
      <c r="B22" s="281">
        <f>+'TTA Pivot Table'!I$295</f>
        <v>4.7962962962962967</v>
      </c>
      <c r="C22" s="281">
        <f>+'TTA Pivot Table'!I$297</f>
        <v>9.5</v>
      </c>
      <c r="D22" s="281">
        <f>+'TTA Pivot Table'!I$299</f>
        <v>0</v>
      </c>
      <c r="E22" s="282">
        <f>+'TTA Pivot Table'!I$301</f>
        <v>4.8818181818181818</v>
      </c>
      <c r="F22" s="282">
        <f>+'TTA Pivot Table'!I$303</f>
        <v>4.9408448586891156</v>
      </c>
      <c r="G22" s="281">
        <f>+'TTA Pivot Table'!I$305</f>
        <v>6.5413043478260864</v>
      </c>
      <c r="H22" s="281">
        <f>+'TTA Pivot Table'!I$307</f>
        <v>7.8500000000000005</v>
      </c>
      <c r="I22" s="282">
        <f>+'TTA Pivot Table'!I$309</f>
        <v>4.9528137450199212</v>
      </c>
      <c r="J22" s="282">
        <f>+'TTA Pivot Table'!I$311</f>
        <v>3.793825488204086</v>
      </c>
      <c r="K22" s="281">
        <f>+'TTA Pivot Table'!I$313</f>
        <v>3.881694255111976</v>
      </c>
      <c r="L22" s="281">
        <f>+'TTA Pivot Table'!I$315</f>
        <v>8.2191358024691379</v>
      </c>
      <c r="M22" s="283">
        <f>+'TTA Pivot Table'!I$317</f>
        <v>3.874853273137699</v>
      </c>
      <c r="N22" s="282">
        <f>+'TTA Pivot Table'!I$319</f>
        <v>6.8908045977011492</v>
      </c>
      <c r="O22" s="100"/>
      <c r="P22" s="101">
        <f t="shared" si="0"/>
        <v>-1.0069649086804828</v>
      </c>
    </row>
    <row r="23" spans="1:16">
      <c r="A23" s="22" t="s">
        <v>275</v>
      </c>
      <c r="B23" s="281">
        <f>+'TTA Pivot Table'!I$327</f>
        <v>4.7695822222222208</v>
      </c>
      <c r="C23" s="281">
        <f>+'TTA Pivot Table'!I$329</f>
        <v>5.4320689655172414</v>
      </c>
      <c r="D23" s="281">
        <f>+'TTA Pivot Table'!I$331</f>
        <v>0</v>
      </c>
      <c r="E23" s="282">
        <f>+'TTA Pivot Table'!I$333</f>
        <v>4.8020625528317833</v>
      </c>
      <c r="F23" s="282">
        <f>+'TTA Pivot Table'!I$335</f>
        <v>5.3289676658807688</v>
      </c>
      <c r="G23" s="281">
        <f>+'TTA Pivot Table'!I$337</f>
        <v>6.3991876750700287</v>
      </c>
      <c r="H23" s="281">
        <f>+'TTA Pivot Table'!I$339</f>
        <v>0</v>
      </c>
      <c r="I23" s="282">
        <f>+'TTA Pivot Table'!I$341</f>
        <v>5.3896616362192216</v>
      </c>
      <c r="J23" s="282">
        <f>+'TTA Pivot Table'!I$343</f>
        <v>0.98371838279227242</v>
      </c>
      <c r="K23" s="281">
        <f>+'TTA Pivot Table'!I$345</f>
        <v>0.90133498759305197</v>
      </c>
      <c r="L23" s="281">
        <f>+'TTA Pivot Table'!I$347</f>
        <v>0</v>
      </c>
      <c r="M23" s="283">
        <f>+'TTA Pivot Table'!I$349</f>
        <v>0.95862636582943095</v>
      </c>
      <c r="N23" s="282">
        <f>+'TTA Pivot Table'!I$351</f>
        <v>0</v>
      </c>
      <c r="O23" s="100"/>
      <c r="P23" s="101">
        <f t="shared" si="0"/>
        <v>-3.8434361870023523</v>
      </c>
    </row>
    <row r="24" spans="1:16">
      <c r="A24" s="22" t="s">
        <v>276</v>
      </c>
      <c r="B24" s="281">
        <f>+'TTA Pivot Table'!I$359</f>
        <v>0</v>
      </c>
      <c r="C24" s="281">
        <f>+'TTA Pivot Table'!I$361</f>
        <v>0</v>
      </c>
      <c r="D24" s="281">
        <f>+'TTA Pivot Table'!I$363</f>
        <v>0</v>
      </c>
      <c r="E24" s="282">
        <f>+'TTA Pivot Table'!I$365</f>
        <v>0</v>
      </c>
      <c r="F24" s="282">
        <f>+'TTA Pivot Table'!I$367</f>
        <v>0</v>
      </c>
      <c r="G24" s="281">
        <f>+'TTA Pivot Table'!I$369</f>
        <v>0</v>
      </c>
      <c r="H24" s="281">
        <f>+'TTA Pivot Table'!I$371</f>
        <v>0</v>
      </c>
      <c r="I24" s="282">
        <f>+'TTA Pivot Table'!I$373</f>
        <v>0</v>
      </c>
      <c r="J24" s="282">
        <f>+'TTA Pivot Table'!I$375</f>
        <v>0</v>
      </c>
      <c r="K24" s="281">
        <f>+'TTA Pivot Table'!I$377</f>
        <v>0</v>
      </c>
      <c r="L24" s="281">
        <f>+'TTA Pivot Table'!I$379</f>
        <v>0</v>
      </c>
      <c r="M24" s="283">
        <f>+'TTA Pivot Table'!I$381</f>
        <v>0</v>
      </c>
      <c r="N24" s="282">
        <f>+'TTA Pivot Table'!I$383</f>
        <v>0</v>
      </c>
      <c r="O24" s="100"/>
      <c r="P24" s="101">
        <f t="shared" si="0"/>
        <v>0</v>
      </c>
    </row>
    <row r="25" spans="1:16">
      <c r="A25" s="22"/>
      <c r="B25" s="281"/>
      <c r="C25" s="281"/>
      <c r="D25" s="281"/>
      <c r="E25" s="282"/>
      <c r="F25" s="282"/>
      <c r="G25" s="281"/>
      <c r="H25" s="281"/>
      <c r="I25" s="282"/>
      <c r="J25" s="282"/>
      <c r="K25" s="281"/>
      <c r="L25" s="281"/>
      <c r="M25" s="283"/>
      <c r="N25" s="282"/>
      <c r="O25" s="100"/>
      <c r="P25" s="101"/>
    </row>
    <row r="26" spans="1:16">
      <c r="A26" s="22" t="s">
        <v>277</v>
      </c>
      <c r="B26" s="281">
        <f>+'TTA Pivot Table'!I$391</f>
        <v>4.8408658471405666</v>
      </c>
      <c r="C26" s="281">
        <f>+'TTA Pivot Table'!I$393</f>
        <v>4.651632653061224</v>
      </c>
      <c r="D26" s="281">
        <f>+'TTA Pivot Table'!I$395</f>
        <v>0</v>
      </c>
      <c r="E26" s="282">
        <f>+'TTA Pivot Table'!I$397</f>
        <v>4.8314474352463179</v>
      </c>
      <c r="F26" s="282">
        <f>+'TTA Pivot Table'!I$399</f>
        <v>4.7953312655086844</v>
      </c>
      <c r="G26" s="281">
        <f>+'TTA Pivot Table'!I$401</f>
        <v>5.203125</v>
      </c>
      <c r="H26" s="281">
        <f>+'TTA Pivot Table'!I$403</f>
        <v>0</v>
      </c>
      <c r="I26" s="282">
        <f>+'TTA Pivot Table'!I$405</f>
        <v>4.8078848003847998</v>
      </c>
      <c r="J26" s="282">
        <f>+'TTA Pivot Table'!I$407</f>
        <v>3.1059292035398225</v>
      </c>
      <c r="K26" s="281">
        <f>+'TTA Pivot Table'!I$409</f>
        <v>3.2310385756676561</v>
      </c>
      <c r="L26" s="281">
        <f>+'TTA Pivot Table'!I$411</f>
        <v>0</v>
      </c>
      <c r="M26" s="283">
        <f>+'TTA Pivot Table'!I$413</f>
        <v>3.1330011557724413</v>
      </c>
      <c r="N26" s="282">
        <f>+'TTA Pivot Table'!I$415</f>
        <v>0</v>
      </c>
      <c r="O26" s="100"/>
      <c r="P26" s="101">
        <f t="shared" si="0"/>
        <v>-1.6984462794738766</v>
      </c>
    </row>
    <row r="27" spans="1:16">
      <c r="A27" s="22" t="s">
        <v>278</v>
      </c>
      <c r="B27" s="281">
        <f>+'TTA Pivot Table'!I$423</f>
        <v>4.5118279569892481</v>
      </c>
      <c r="C27" s="281">
        <f>+'TTA Pivot Table'!I$425</f>
        <v>4.6052373158756144</v>
      </c>
      <c r="D27" s="281">
        <f>+'TTA Pivot Table'!I$427</f>
        <v>0</v>
      </c>
      <c r="E27" s="282">
        <f>+'TTA Pivot Table'!I$429</f>
        <v>4.5177533222591366</v>
      </c>
      <c r="F27" s="282">
        <f>+'TTA Pivot Table'!I$431</f>
        <v>5.0707362208662587</v>
      </c>
      <c r="G27" s="281">
        <f>+'TTA Pivot Table'!I$433</f>
        <v>5.4089252042740421</v>
      </c>
      <c r="H27" s="281">
        <f>+'TTA Pivot Table'!I$435</f>
        <v>0</v>
      </c>
      <c r="I27" s="282">
        <f>+'TTA Pivot Table'!I$437</f>
        <v>5.0956636553161916</v>
      </c>
      <c r="J27" s="282">
        <f>+'TTA Pivot Table'!I$439</f>
        <v>3.5283065266516025</v>
      </c>
      <c r="K27" s="281">
        <f>+'TTA Pivot Table'!I$441</f>
        <v>3.6065351235071583</v>
      </c>
      <c r="L27" s="281">
        <f>+'TTA Pivot Table'!I$443</f>
        <v>0</v>
      </c>
      <c r="M27" s="283">
        <f>+'TTA Pivot Table'!I$445</f>
        <v>3.5525095816216465</v>
      </c>
      <c r="N27" s="282">
        <f>+'TTA Pivot Table'!I$447</f>
        <v>4.8979686057248388</v>
      </c>
      <c r="O27" s="100"/>
      <c r="P27" s="101">
        <f t="shared" si="0"/>
        <v>-0.96524374063749008</v>
      </c>
    </row>
    <row r="28" spans="1:16">
      <c r="A28" s="22" t="s">
        <v>279</v>
      </c>
      <c r="B28" s="281">
        <f>+'TTA Pivot Table'!I$455</f>
        <v>4.2590361445783103</v>
      </c>
      <c r="C28" s="281">
        <f>+'TTA Pivot Table'!I$457</f>
        <v>6.7499999999999973</v>
      </c>
      <c r="D28" s="281">
        <f>+'TTA Pivot Table'!I$459</f>
        <v>0</v>
      </c>
      <c r="E28" s="282">
        <f>+'TTA Pivot Table'!I$461</f>
        <v>4.4780219780219745</v>
      </c>
      <c r="F28" s="282">
        <f>+'TTA Pivot Table'!I$463</f>
        <v>4.5152031387125051</v>
      </c>
      <c r="G28" s="281">
        <f>+'TTA Pivot Table'!I$465</f>
        <v>5.7355694227769076</v>
      </c>
      <c r="H28" s="281">
        <f>+'TTA Pivot Table'!I$467</f>
        <v>0</v>
      </c>
      <c r="I28" s="282">
        <f>+'TTA Pivot Table'!I$469</f>
        <v>4.6254109138724484</v>
      </c>
      <c r="J28" s="282">
        <f>+'TTA Pivot Table'!I$471</f>
        <v>3.3749416342412419</v>
      </c>
      <c r="K28" s="281">
        <f>+'TTA Pivot Table'!I$473</f>
        <v>4.2497069167643566</v>
      </c>
      <c r="L28" s="281">
        <f>+'TTA Pivot Table'!I$475</f>
        <v>0</v>
      </c>
      <c r="M28" s="283">
        <f>+'TTA Pivot Table'!I$477</f>
        <v>3.6241095280498627</v>
      </c>
      <c r="N28" s="282">
        <f>+'TTA Pivot Table'!I$479</f>
        <v>5.6013001083423584</v>
      </c>
      <c r="O28" s="100"/>
      <c r="P28" s="101">
        <f t="shared" si="0"/>
        <v>-0.8539124499721118</v>
      </c>
    </row>
    <row r="29" spans="1:16">
      <c r="A29" s="71" t="s">
        <v>280</v>
      </c>
      <c r="B29" s="288">
        <f>+'TTA Pivot Table'!I$487</f>
        <v>4.583921568627451</v>
      </c>
      <c r="C29" s="288">
        <f>+'TTA Pivot Table'!I$489</f>
        <v>0</v>
      </c>
      <c r="D29" s="288">
        <f>+'TTA Pivot Table'!I$491</f>
        <v>0</v>
      </c>
      <c r="E29" s="289">
        <f>+'TTA Pivot Table'!I$493</f>
        <v>4.583921568627451</v>
      </c>
      <c r="F29" s="289">
        <f>+'TTA Pivot Table'!I$495</f>
        <v>5.1255917571707039</v>
      </c>
      <c r="G29" s="288">
        <f>+'TTA Pivot Table'!I$497</f>
        <v>9.0090909090909097</v>
      </c>
      <c r="H29" s="288">
        <f>+'TTA Pivot Table'!I$499</f>
        <v>0</v>
      </c>
      <c r="I29" s="289">
        <f>+'TTA Pivot Table'!I$501</f>
        <v>5.1841744377399879</v>
      </c>
      <c r="J29" s="289">
        <f>+'TTA Pivot Table'!I$503</f>
        <v>4.0156862745098039</v>
      </c>
      <c r="K29" s="288">
        <f>+'TTA Pivot Table'!I$505</f>
        <v>4.5468634686346867</v>
      </c>
      <c r="L29" s="288">
        <f>+'TTA Pivot Table'!I$507</f>
        <v>0</v>
      </c>
      <c r="M29" s="290">
        <f>+'TTA Pivot Table'!I$509</f>
        <v>4.0766299745977985</v>
      </c>
      <c r="N29" s="289">
        <f>+'TTA Pivot Table'!I$511</f>
        <v>6.2533199195171028</v>
      </c>
      <c r="O29" s="100"/>
      <c r="P29" s="107">
        <f t="shared" si="0"/>
        <v>-0.50729159402965252</v>
      </c>
    </row>
    <row r="30" spans="1:16">
      <c r="A30" s="232" t="s">
        <v>394</v>
      </c>
      <c r="B30" s="117"/>
      <c r="C30" s="117"/>
      <c r="D30" s="117"/>
      <c r="E30" s="117"/>
    </row>
    <row r="31" spans="1:16" s="23" customFormat="1">
      <c r="A31" s="22"/>
      <c r="B31" s="111"/>
      <c r="C31" s="111"/>
      <c r="D31" s="111"/>
      <c r="E31" s="111"/>
      <c r="F31" s="111"/>
      <c r="G31" s="111"/>
      <c r="H31" s="111"/>
      <c r="I31" s="111"/>
      <c r="J31" s="69"/>
      <c r="K31" s="69"/>
      <c r="L31" s="69"/>
      <c r="M31" s="69"/>
      <c r="N31" s="69"/>
      <c r="O31" s="69"/>
    </row>
    <row r="32" spans="1:16">
      <c r="A32" s="22"/>
      <c r="B32" s="117"/>
      <c r="C32" s="117"/>
      <c r="D32" s="117"/>
      <c r="E32" s="117"/>
      <c r="N32" s="233" t="s">
        <v>1166</v>
      </c>
    </row>
    <row r="33" spans="1:16" ht="18">
      <c r="A33" s="230" t="s">
        <v>709</v>
      </c>
      <c r="B33" s="210"/>
      <c r="C33" s="210"/>
      <c r="D33" s="210"/>
      <c r="E33" s="210"/>
      <c r="F33" s="213"/>
      <c r="G33" s="213"/>
      <c r="H33" s="213"/>
      <c r="I33" s="214"/>
      <c r="J33" s="60"/>
      <c r="K33" s="60"/>
      <c r="L33" s="60"/>
      <c r="M33" s="209"/>
      <c r="N33" s="60"/>
      <c r="P33" s="95"/>
    </row>
    <row r="34" spans="1:16" ht="18">
      <c r="A34" s="230"/>
      <c r="B34" s="210"/>
      <c r="C34" s="210"/>
      <c r="D34" s="210"/>
      <c r="E34" s="210"/>
      <c r="F34" s="213"/>
      <c r="G34" s="213"/>
      <c r="H34" s="213"/>
      <c r="I34" s="214"/>
      <c r="J34" s="60"/>
      <c r="K34" s="60"/>
      <c r="L34" s="60"/>
      <c r="M34" s="209"/>
      <c r="N34" s="60"/>
      <c r="P34" s="95"/>
    </row>
    <row r="35" spans="1:16" ht="15.75">
      <c r="A35" s="231" t="s">
        <v>432</v>
      </c>
      <c r="B35" s="210"/>
      <c r="C35" s="210"/>
      <c r="D35" s="210"/>
      <c r="E35" s="210"/>
      <c r="F35" s="213"/>
      <c r="G35" s="213"/>
      <c r="H35" s="213"/>
      <c r="I35" s="214"/>
      <c r="J35" s="60"/>
      <c r="K35" s="60"/>
      <c r="L35" s="60"/>
      <c r="M35" s="209"/>
      <c r="N35" s="60"/>
      <c r="P35" s="95"/>
    </row>
    <row r="36" spans="1:16" ht="15.75">
      <c r="A36" s="231" t="s">
        <v>980</v>
      </c>
      <c r="B36" s="210"/>
      <c r="C36" s="210"/>
      <c r="D36" s="210"/>
      <c r="E36" s="210"/>
      <c r="F36" s="213"/>
      <c r="G36" s="213"/>
      <c r="H36" s="213"/>
      <c r="I36" s="214"/>
      <c r="J36" s="60"/>
      <c r="K36" s="60"/>
      <c r="L36" s="60"/>
      <c r="M36" s="209"/>
      <c r="N36" s="60"/>
      <c r="P36" s="95"/>
    </row>
    <row r="37" spans="1:16" ht="15.75">
      <c r="A37" s="82"/>
      <c r="B37" s="82"/>
      <c r="C37" s="82"/>
      <c r="D37" s="82"/>
      <c r="E37" s="82"/>
      <c r="F37" s="59"/>
      <c r="G37" s="224"/>
      <c r="H37" s="224"/>
      <c r="I37" s="221"/>
      <c r="J37" s="73"/>
      <c r="K37" s="73"/>
      <c r="L37" s="73"/>
      <c r="M37" s="73"/>
      <c r="N37" s="73"/>
      <c r="P37" s="95"/>
    </row>
    <row r="38" spans="1:16" ht="18" customHeight="1">
      <c r="A38" s="64"/>
      <c r="B38" s="234" t="s">
        <v>671</v>
      </c>
      <c r="C38" s="235"/>
      <c r="D38" s="235"/>
      <c r="E38" s="235"/>
      <c r="F38" s="235"/>
      <c r="G38" s="235"/>
      <c r="H38" s="235"/>
      <c r="I38" s="236"/>
      <c r="J38" s="250" t="s">
        <v>390</v>
      </c>
      <c r="K38" s="251"/>
      <c r="L38" s="251"/>
      <c r="M38" s="252"/>
      <c r="N38" s="680" t="s">
        <v>670</v>
      </c>
      <c r="O38" s="93"/>
      <c r="P38" s="95"/>
    </row>
    <row r="39" spans="1:16" ht="42" customHeight="1">
      <c r="A39" s="94"/>
      <c r="B39" s="235" t="s">
        <v>735</v>
      </c>
      <c r="C39" s="235"/>
      <c r="D39" s="235"/>
      <c r="E39" s="240"/>
      <c r="F39" s="241" t="s">
        <v>737</v>
      </c>
      <c r="G39" s="235"/>
      <c r="H39" s="235"/>
      <c r="I39" s="236"/>
      <c r="J39" s="242" t="s">
        <v>672</v>
      </c>
      <c r="K39" s="243"/>
      <c r="L39" s="243"/>
      <c r="M39" s="244"/>
      <c r="N39" s="681"/>
      <c r="O39" s="93"/>
      <c r="P39" s="95"/>
    </row>
    <row r="40" spans="1:16" ht="27.75" customHeight="1">
      <c r="A40" s="82"/>
      <c r="B40" s="245" t="s">
        <v>391</v>
      </c>
      <c r="C40" s="245" t="s">
        <v>392</v>
      </c>
      <c r="D40" s="245" t="s">
        <v>281</v>
      </c>
      <c r="E40" s="247" t="s">
        <v>124</v>
      </c>
      <c r="F40" s="247" t="s">
        <v>391</v>
      </c>
      <c r="G40" s="245" t="s">
        <v>392</v>
      </c>
      <c r="H40" s="245" t="s">
        <v>281</v>
      </c>
      <c r="I40" s="247" t="s">
        <v>124</v>
      </c>
      <c r="J40" s="248" t="s">
        <v>391</v>
      </c>
      <c r="K40" s="249" t="s">
        <v>392</v>
      </c>
      <c r="L40" s="253" t="s">
        <v>281</v>
      </c>
      <c r="M40" s="248" t="s">
        <v>124</v>
      </c>
      <c r="N40" s="682"/>
      <c r="O40" s="93"/>
      <c r="P40" s="95" t="s">
        <v>504</v>
      </c>
    </row>
    <row r="41" spans="1:16" ht="12.75" hidden="1" customHeight="1">
      <c r="A41" s="22" t="s">
        <v>264</v>
      </c>
      <c r="B41" s="216"/>
      <c r="C41" s="216"/>
      <c r="D41" s="216"/>
      <c r="E41" s="225"/>
      <c r="F41" s="123">
        <f>'TTA Pivot Table'!C$230</f>
        <v>0</v>
      </c>
      <c r="G41" s="124">
        <f>'TTA Pivot Table'!C$231</f>
        <v>0</v>
      </c>
      <c r="H41" s="124">
        <f>'TTA Pivot Table'!C$232</f>
        <v>0</v>
      </c>
      <c r="I41" s="123">
        <f>'TTA Pivot Table'!C$233</f>
        <v>0</v>
      </c>
      <c r="J41" s="123">
        <f>'TTA Pivot Table'!C$234</f>
        <v>0</v>
      </c>
      <c r="K41" s="124">
        <f>'TTA Pivot Table'!C$235</f>
        <v>0</v>
      </c>
      <c r="L41" s="124">
        <f>'TTA Pivot Table'!C$236</f>
        <v>0</v>
      </c>
      <c r="M41" s="125">
        <f>'TTA Pivot Table'!C$237</f>
        <v>0</v>
      </c>
      <c r="N41" s="123">
        <f>'TTA Pivot Table'!C$238</f>
        <v>0</v>
      </c>
      <c r="O41" s="100"/>
      <c r="P41" s="101">
        <f>+M41-I41</f>
        <v>0</v>
      </c>
    </row>
    <row r="42" spans="1:16" ht="15.75" hidden="1" customHeight="1">
      <c r="A42" s="22"/>
      <c r="B42" s="117"/>
      <c r="C42" s="117"/>
      <c r="D42" s="117"/>
      <c r="E42" s="99"/>
      <c r="F42" s="99"/>
      <c r="G42" s="106"/>
      <c r="H42" s="106"/>
      <c r="I42" s="99"/>
      <c r="J42" s="102"/>
      <c r="K42" s="103"/>
      <c r="L42" s="103"/>
      <c r="M42" s="104"/>
      <c r="N42" s="102"/>
      <c r="O42" s="100"/>
      <c r="P42" s="105">
        <f t="shared" ref="P42" si="1">+I42-M42</f>
        <v>0</v>
      </c>
    </row>
    <row r="43" spans="1:16">
      <c r="A43" s="22" t="s">
        <v>265</v>
      </c>
      <c r="B43" s="281">
        <f>+'TTA Pivot Table'!C$7</f>
        <v>0</v>
      </c>
      <c r="C43" s="281">
        <f>+'TTA Pivot Table'!C$9</f>
        <v>0</v>
      </c>
      <c r="D43" s="281">
        <f>+'TTA Pivot Table'!C$11</f>
        <v>0</v>
      </c>
      <c r="E43" s="282">
        <f>+'TTA Pivot Table'!C$13</f>
        <v>0</v>
      </c>
      <c r="F43" s="282">
        <f>+'TTA Pivot Table'!C$15</f>
        <v>0</v>
      </c>
      <c r="G43" s="281">
        <f>+'TTA Pivot Table'!C$17</f>
        <v>0</v>
      </c>
      <c r="H43" s="281">
        <f>+'TTA Pivot Table'!C$19</f>
        <v>0</v>
      </c>
      <c r="I43" s="282">
        <f>+'TTA Pivot Table'!C$21</f>
        <v>0</v>
      </c>
      <c r="J43" s="282">
        <f>+'TTA Pivot Table'!C$23</f>
        <v>0</v>
      </c>
      <c r="K43" s="281">
        <f>+'TTA Pivot Table'!C$25</f>
        <v>0</v>
      </c>
      <c r="L43" s="281">
        <f>+'TTA Pivot Table'!C$27</f>
        <v>0</v>
      </c>
      <c r="M43" s="283">
        <f>+'TTA Pivot Table'!C$29</f>
        <v>0</v>
      </c>
      <c r="N43" s="282">
        <f>+'TTA Pivot Table'!C$31</f>
        <v>0</v>
      </c>
      <c r="O43" s="100"/>
      <c r="P43" s="101">
        <f t="shared" ref="P43:P61" si="2">+M43-I43</f>
        <v>0</v>
      </c>
    </row>
    <row r="44" spans="1:16">
      <c r="A44" s="22" t="s">
        <v>266</v>
      </c>
      <c r="B44" s="281">
        <f>+'TTA Pivot Table'!C$39</f>
        <v>5.68</v>
      </c>
      <c r="C44" s="281">
        <f>+'TTA Pivot Table'!C$41</f>
        <v>4.5199999999999996</v>
      </c>
      <c r="D44" s="281">
        <f>+'TTA Pivot Table'!C$43</f>
        <v>0</v>
      </c>
      <c r="E44" s="282">
        <f>+'TTA Pivot Table'!C$45</f>
        <v>4.7519999999999998</v>
      </c>
      <c r="F44" s="282">
        <f>+'TTA Pivot Table'!C$47</f>
        <v>4.8099999999999996</v>
      </c>
      <c r="G44" s="281">
        <f>+'TTA Pivot Table'!C$49</f>
        <v>6.61</v>
      </c>
      <c r="H44" s="281">
        <f>+'TTA Pivot Table'!C$51</f>
        <v>0</v>
      </c>
      <c r="I44" s="282">
        <f>+'TTA Pivot Table'!C$53</f>
        <v>4.926575192096597</v>
      </c>
      <c r="J44" s="282">
        <f>+'TTA Pivot Table'!C$55</f>
        <v>3.4</v>
      </c>
      <c r="K44" s="281">
        <f>+'TTA Pivot Table'!C$57</f>
        <v>3.56</v>
      </c>
      <c r="L44" s="281">
        <f>+'TTA Pivot Table'!C$59</f>
        <v>0</v>
      </c>
      <c r="M44" s="283">
        <f>+'TTA Pivot Table'!C$61</f>
        <v>3.4500402684563753</v>
      </c>
      <c r="N44" s="282">
        <f>+'TTA Pivot Table'!C$63</f>
        <v>0</v>
      </c>
      <c r="O44" s="100"/>
      <c r="P44" s="101">
        <f t="shared" si="2"/>
        <v>-1.4765349236402217</v>
      </c>
    </row>
    <row r="45" spans="1:16">
      <c r="A45" s="22" t="s">
        <v>267</v>
      </c>
      <c r="B45" s="281">
        <f>+'TTA Pivot Table'!C$71</f>
        <v>0</v>
      </c>
      <c r="C45" s="281">
        <f>+'TTA Pivot Table'!C$73</f>
        <v>0</v>
      </c>
      <c r="D45" s="281">
        <f>+'TTA Pivot Table'!C$75</f>
        <v>0</v>
      </c>
      <c r="E45" s="282">
        <f>+'TTA Pivot Table'!C$77</f>
        <v>0</v>
      </c>
      <c r="F45" s="282">
        <f>+'TTA Pivot Table'!C$79</f>
        <v>0</v>
      </c>
      <c r="G45" s="281">
        <f>+'TTA Pivot Table'!C$81</f>
        <v>0</v>
      </c>
      <c r="H45" s="281">
        <f>+'TTA Pivot Table'!C$83</f>
        <v>0</v>
      </c>
      <c r="I45" s="282">
        <f>+'TTA Pivot Table'!C$85</f>
        <v>0</v>
      </c>
      <c r="J45" s="282">
        <f>+'TTA Pivot Table'!C$87</f>
        <v>0</v>
      </c>
      <c r="K45" s="281">
        <f>+'TTA Pivot Table'!C$89</f>
        <v>0</v>
      </c>
      <c r="L45" s="281">
        <f>+'TTA Pivot Table'!C$91</f>
        <v>0</v>
      </c>
      <c r="M45" s="283">
        <f>+'TTA Pivot Table'!C$93</f>
        <v>0</v>
      </c>
      <c r="N45" s="282">
        <f>+'TTA Pivot Table'!C$95</f>
        <v>0</v>
      </c>
      <c r="O45" s="100"/>
      <c r="P45" s="101">
        <f t="shared" si="2"/>
        <v>0</v>
      </c>
    </row>
    <row r="46" spans="1:16">
      <c r="A46" s="22" t="s">
        <v>268</v>
      </c>
      <c r="B46" s="281">
        <f>+'TTA Pivot Table'!C$103</f>
        <v>4.6702581901894815</v>
      </c>
      <c r="C46" s="281">
        <f>+'TTA Pivot Table'!C$105</f>
        <v>5.188764044943821</v>
      </c>
      <c r="D46" s="281">
        <f>+'TTA Pivot Table'!C$107</f>
        <v>1.5</v>
      </c>
      <c r="E46" s="282">
        <f>+'TTA Pivot Table'!C$109</f>
        <v>4.6844625943719969</v>
      </c>
      <c r="F46" s="282">
        <f>+'TTA Pivot Table'!C$111</f>
        <v>4.8732247374880675</v>
      </c>
      <c r="G46" s="281">
        <f>+'TTA Pivot Table'!C$113</f>
        <v>6.3835211081794201</v>
      </c>
      <c r="H46" s="281">
        <f>+'TTA Pivot Table'!C$115</f>
        <v>6.7326412698412703</v>
      </c>
      <c r="I46" s="282">
        <f>+'TTA Pivot Table'!C$117</f>
        <v>5.0175026161704244</v>
      </c>
      <c r="J46" s="282">
        <f>+'TTA Pivot Table'!C$119</f>
        <v>3.2608456776475792</v>
      </c>
      <c r="K46" s="281">
        <f>+'TTA Pivot Table'!C$121</f>
        <v>3.9470870535714289</v>
      </c>
      <c r="L46" s="281">
        <f>+'TTA Pivot Table'!C$123</f>
        <v>2.7268068290353389</v>
      </c>
      <c r="M46" s="283">
        <f>+'TTA Pivot Table'!C$125</f>
        <v>3.3389047286405158</v>
      </c>
      <c r="N46" s="282">
        <f>+'TTA Pivot Table'!C$127</f>
        <v>0</v>
      </c>
      <c r="O46" s="100"/>
      <c r="P46" s="101">
        <f t="shared" si="2"/>
        <v>-1.6785978875299086</v>
      </c>
    </row>
    <row r="47" spans="1:16">
      <c r="A47" s="22"/>
      <c r="B47" s="281"/>
      <c r="C47" s="281"/>
      <c r="D47" s="281"/>
      <c r="E47" s="282"/>
      <c r="F47" s="282"/>
      <c r="G47" s="281"/>
      <c r="H47" s="281"/>
      <c r="I47" s="282"/>
      <c r="J47" s="282"/>
      <c r="K47" s="281"/>
      <c r="L47" s="281"/>
      <c r="M47" s="283"/>
      <c r="N47" s="282"/>
      <c r="O47" s="100"/>
      <c r="P47" s="101"/>
    </row>
    <row r="48" spans="1:16">
      <c r="A48" s="22" t="s">
        <v>269</v>
      </c>
      <c r="B48" s="281">
        <f>+'TTA Pivot Table'!C$135</f>
        <v>4.8577981651376145</v>
      </c>
      <c r="C48" s="281">
        <f>+'TTA Pivot Table'!C$137</f>
        <v>4.6749999999999998</v>
      </c>
      <c r="D48" s="281">
        <f>+'TTA Pivot Table'!C$139</f>
        <v>0</v>
      </c>
      <c r="E48" s="282">
        <f>+'TTA Pivot Table'!C$141</f>
        <v>4.829457364341085</v>
      </c>
      <c r="F48" s="282">
        <f>+'TTA Pivot Table'!C$143</f>
        <v>4.9099412660430719</v>
      </c>
      <c r="G48" s="281">
        <f>+'TTA Pivot Table'!C$145</f>
        <v>5.1782945736434112</v>
      </c>
      <c r="H48" s="281">
        <f>+'TTA Pivot Table'!C$147</f>
        <v>0</v>
      </c>
      <c r="I48" s="282">
        <f>+'TTA Pivot Table'!C$149</f>
        <v>4.9307784911717496</v>
      </c>
      <c r="J48" s="282">
        <f>+'TTA Pivot Table'!C$151</f>
        <v>3.6199548405306237</v>
      </c>
      <c r="K48" s="281">
        <f>+'TTA Pivot Table'!C$153</f>
        <v>3.9797762478485361</v>
      </c>
      <c r="L48" s="281">
        <f>+'TTA Pivot Table'!C$155</f>
        <v>0</v>
      </c>
      <c r="M48" s="283">
        <f>+'TTA Pivot Table'!C$157</f>
        <v>3.7088204038257175</v>
      </c>
      <c r="N48" s="282">
        <f>+'TTA Pivot Table'!C$159</f>
        <v>0</v>
      </c>
      <c r="O48" s="100"/>
      <c r="P48" s="101">
        <f t="shared" si="2"/>
        <v>-1.2219580873460321</v>
      </c>
    </row>
    <row r="49" spans="1:16">
      <c r="A49" s="22" t="s">
        <v>270</v>
      </c>
      <c r="B49" s="281">
        <f>+'TTA Pivot Table'!C$167</f>
        <v>4.7010143042912871</v>
      </c>
      <c r="C49" s="281">
        <f>+'TTA Pivot Table'!C$169</f>
        <v>5.1353333333333335</v>
      </c>
      <c r="D49" s="281">
        <f>+'TTA Pivot Table'!C$171</f>
        <v>0</v>
      </c>
      <c r="E49" s="282">
        <f>+'TTA Pivot Table'!C$173</f>
        <v>4.7093239795918365</v>
      </c>
      <c r="F49" s="282">
        <f>+'TTA Pivot Table'!C$175</f>
        <v>4.9315779027456168</v>
      </c>
      <c r="G49" s="281">
        <f>+'TTA Pivot Table'!C$177</f>
        <v>5.5739344262295081</v>
      </c>
      <c r="H49" s="281">
        <f>+'TTA Pivot Table'!C$179</f>
        <v>0</v>
      </c>
      <c r="I49" s="282">
        <f>+'TTA Pivot Table'!C$181</f>
        <v>4.9564960254372021</v>
      </c>
      <c r="J49" s="282">
        <f>+'TTA Pivot Table'!C$183</f>
        <v>3.7959318181818178</v>
      </c>
      <c r="K49" s="281">
        <f>+'TTA Pivot Table'!C$185</f>
        <v>3.8648571428571428</v>
      </c>
      <c r="L49" s="281">
        <f>+'TTA Pivot Table'!C$187</f>
        <v>0</v>
      </c>
      <c r="M49" s="283">
        <f>+'TTA Pivot Table'!C$189</f>
        <v>3.8114956011730206</v>
      </c>
      <c r="N49" s="282">
        <f>+'TTA Pivot Table'!C$191</f>
        <v>5.66183066361556</v>
      </c>
      <c r="O49" s="100"/>
      <c r="P49" s="101">
        <f t="shared" si="2"/>
        <v>-1.1450004242641816</v>
      </c>
    </row>
    <row r="50" spans="1:16">
      <c r="A50" s="22" t="s">
        <v>271</v>
      </c>
      <c r="B50" s="611">
        <f>+'TTA Pivot Table'!C$199</f>
        <v>4.2</v>
      </c>
      <c r="C50" s="281">
        <f>+'TTA Pivot Table'!C$201</f>
        <v>0</v>
      </c>
      <c r="D50" s="281">
        <f>+'TTA Pivot Table'!C$203</f>
        <v>0</v>
      </c>
      <c r="E50" s="282">
        <f>+'TTA Pivot Table'!C$205</f>
        <v>4.2</v>
      </c>
      <c r="F50" s="282">
        <f>+'TTA Pivot Table'!C$207</f>
        <v>4.5999999999999996</v>
      </c>
      <c r="G50" s="281">
        <f>+'TTA Pivot Table'!C$209</f>
        <v>12.4</v>
      </c>
      <c r="H50" s="281">
        <f>+'TTA Pivot Table'!C$211</f>
        <v>0</v>
      </c>
      <c r="I50" s="282">
        <f>+'TTA Pivot Table'!C$213</f>
        <v>4.6233114166168559</v>
      </c>
      <c r="J50" s="282">
        <f>+'TTA Pivot Table'!C$215</f>
        <v>3.7</v>
      </c>
      <c r="K50" s="281">
        <f>+'TTA Pivot Table'!C$217</f>
        <v>5.8</v>
      </c>
      <c r="L50" s="281">
        <f>+'TTA Pivot Table'!C$219</f>
        <v>0</v>
      </c>
      <c r="M50" s="283">
        <f>+'TTA Pivot Table'!C$221</f>
        <v>3.825448028673835</v>
      </c>
      <c r="N50" s="282">
        <f>+'TTA Pivot Table'!C$223</f>
        <v>0</v>
      </c>
      <c r="O50" s="100"/>
      <c r="P50" s="101">
        <f t="shared" si="2"/>
        <v>-0.79786338794302081</v>
      </c>
    </row>
    <row r="51" spans="1:16">
      <c r="A51" s="22" t="s">
        <v>272</v>
      </c>
      <c r="B51" s="281">
        <f>+'TTA Pivot Table'!C$231</f>
        <v>0</v>
      </c>
      <c r="C51" s="281">
        <f>+'TTA Pivot Table'!C$233</f>
        <v>0</v>
      </c>
      <c r="D51" s="281">
        <f>+'TTA Pivot Table'!C$235</f>
        <v>0</v>
      </c>
      <c r="E51" s="282">
        <f>+'TTA Pivot Table'!C$237</f>
        <v>0</v>
      </c>
      <c r="F51" s="282">
        <f>+'TTA Pivot Table'!C$239</f>
        <v>0</v>
      </c>
      <c r="G51" s="281">
        <f>+'TTA Pivot Table'!C$241</f>
        <v>0</v>
      </c>
      <c r="H51" s="281">
        <f>+'TTA Pivot Table'!C$243</f>
        <v>0</v>
      </c>
      <c r="I51" s="282">
        <f>+'TTA Pivot Table'!C$245</f>
        <v>0</v>
      </c>
      <c r="J51" s="282">
        <f>+'TTA Pivot Table'!C$247</f>
        <v>0</v>
      </c>
      <c r="K51" s="281">
        <f>+'TTA Pivot Table'!C$249</f>
        <v>0</v>
      </c>
      <c r="L51" s="281">
        <f>+'TTA Pivot Table'!C$251</f>
        <v>0</v>
      </c>
      <c r="M51" s="283">
        <f>+'TTA Pivot Table'!C$253</f>
        <v>0</v>
      </c>
      <c r="N51" s="282">
        <f>+'TTA Pivot Table'!C$255</f>
        <v>0</v>
      </c>
      <c r="O51" s="100"/>
      <c r="P51" s="101">
        <f t="shared" si="2"/>
        <v>0</v>
      </c>
    </row>
    <row r="52" spans="1:16">
      <c r="A52" s="22"/>
      <c r="B52" s="281"/>
      <c r="C52" s="281"/>
      <c r="D52" s="281"/>
      <c r="E52" s="282"/>
      <c r="F52" s="282"/>
      <c r="G52" s="281"/>
      <c r="H52" s="281"/>
      <c r="I52" s="282"/>
      <c r="J52" s="282"/>
      <c r="K52" s="281"/>
      <c r="L52" s="281"/>
      <c r="M52" s="283"/>
      <c r="N52" s="282"/>
      <c r="O52" s="100"/>
      <c r="P52" s="101"/>
    </row>
    <row r="53" spans="1:16">
      <c r="A53" s="22" t="s">
        <v>273</v>
      </c>
      <c r="B53" s="281">
        <f>+'TTA Pivot Table'!C$263</f>
        <v>5</v>
      </c>
      <c r="C53" s="281">
        <f>+'TTA Pivot Table'!C$265</f>
        <v>6.202</v>
      </c>
      <c r="D53" s="281">
        <f>+'TTA Pivot Table'!C$267</f>
        <v>0</v>
      </c>
      <c r="E53" s="282">
        <f>+'TTA Pivot Table'!C$269</f>
        <v>5.0218545454545458</v>
      </c>
      <c r="F53" s="282">
        <f>+'TTA Pivot Table'!C$271</f>
        <v>5</v>
      </c>
      <c r="G53" s="281">
        <f>+'TTA Pivot Table'!C$273</f>
        <v>5.46</v>
      </c>
      <c r="H53" s="281">
        <f>+'TTA Pivot Table'!C$275</f>
        <v>0</v>
      </c>
      <c r="I53" s="282">
        <f>+'TTA Pivot Table'!C$277</f>
        <v>5.0243773184949658</v>
      </c>
      <c r="J53" s="282">
        <f>+'TTA Pivot Table'!C$279</f>
        <v>4</v>
      </c>
      <c r="K53" s="281">
        <f>+'TTA Pivot Table'!C$281</f>
        <v>4</v>
      </c>
      <c r="L53" s="281">
        <f>+'TTA Pivot Table'!C$2834</f>
        <v>0</v>
      </c>
      <c r="M53" s="283">
        <f>+'TTA Pivot Table'!C$285</f>
        <v>4</v>
      </c>
      <c r="N53" s="282">
        <f>+'TTA Pivot Table'!C$287</f>
        <v>4.5145631067961167</v>
      </c>
      <c r="O53" s="100"/>
      <c r="P53" s="101">
        <f t="shared" si="2"/>
        <v>-1.0243773184949658</v>
      </c>
    </row>
    <row r="54" spans="1:16">
      <c r="A54" s="22" t="s">
        <v>274</v>
      </c>
      <c r="B54" s="281">
        <f>+'TTA Pivot Table'!C$295</f>
        <v>4.3499999999999996</v>
      </c>
      <c r="C54" s="281">
        <f>+'TTA Pivot Table'!C$297</f>
        <v>0</v>
      </c>
      <c r="D54" s="281">
        <f>+'TTA Pivot Table'!C$299</f>
        <v>0</v>
      </c>
      <c r="E54" s="282">
        <f>+'TTA Pivot Table'!C$301</f>
        <v>4.3499999999999996</v>
      </c>
      <c r="F54" s="282">
        <f>+'TTA Pivot Table'!C$303</f>
        <v>4.6461121686923414</v>
      </c>
      <c r="G54" s="281">
        <f>+'TTA Pivot Table'!C$305</f>
        <v>4.5571428571428569</v>
      </c>
      <c r="H54" s="281">
        <f>+'TTA Pivot Table'!C$307</f>
        <v>9</v>
      </c>
      <c r="I54" s="282">
        <f>+'TTA Pivot Table'!C$309</f>
        <v>4.6472945305644924</v>
      </c>
      <c r="J54" s="282">
        <f>+'TTA Pivot Table'!C$311</f>
        <v>3.4463007159904535</v>
      </c>
      <c r="K54" s="281">
        <f>+'TTA Pivot Table'!C$313</f>
        <v>4.0169811320754718</v>
      </c>
      <c r="L54" s="281">
        <f>+'TTA Pivot Table'!C$315</f>
        <v>7.2</v>
      </c>
      <c r="M54" s="283">
        <f>+'TTA Pivot Table'!C$317</f>
        <v>3.4927293064876959</v>
      </c>
      <c r="N54" s="282">
        <f>+'TTA Pivot Table'!C$319</f>
        <v>5.9420765027322409</v>
      </c>
      <c r="O54" s="100"/>
      <c r="P54" s="101">
        <f t="shared" si="2"/>
        <v>-1.1545652240767965</v>
      </c>
    </row>
    <row r="55" spans="1:16">
      <c r="A55" s="22" t="s">
        <v>275</v>
      </c>
      <c r="B55" s="281">
        <f>+'TTA Pivot Table'!C$327</f>
        <v>4.6386647727272727</v>
      </c>
      <c r="C55" s="281">
        <f>+'TTA Pivot Table'!C$329</f>
        <v>5.5206896551724132</v>
      </c>
      <c r="D55" s="281">
        <f>+'TTA Pivot Table'!C$331</f>
        <v>0</v>
      </c>
      <c r="E55" s="282">
        <f>+'TTA Pivot Table'!C$333</f>
        <v>4.6735607094133691</v>
      </c>
      <c r="F55" s="282">
        <f>+'TTA Pivot Table'!C$335</f>
        <v>5.0622142064372921</v>
      </c>
      <c r="G55" s="281">
        <f>+'TTA Pivot Table'!C$337</f>
        <v>5.4020408163265303</v>
      </c>
      <c r="H55" s="281">
        <f>+'TTA Pivot Table'!C$339</f>
        <v>0</v>
      </c>
      <c r="I55" s="282">
        <f>+'TTA Pivot Table'!C$341</f>
        <v>5.0712101566720689</v>
      </c>
      <c r="J55" s="282">
        <f>+'TTA Pivot Table'!C$343</f>
        <v>1.0598223976319685</v>
      </c>
      <c r="K55" s="281">
        <f>+'TTA Pivot Table'!C$345</f>
        <v>0.42291925465838515</v>
      </c>
      <c r="L55" s="281">
        <f>+'TTA Pivot Table'!C$347</f>
        <v>0</v>
      </c>
      <c r="M55" s="283">
        <f>+'TTA Pivot Table'!C$349</f>
        <v>0.87692389006342497</v>
      </c>
      <c r="N55" s="282">
        <f>+'TTA Pivot Table'!C$351</f>
        <v>0</v>
      </c>
      <c r="O55" s="100"/>
      <c r="P55" s="101">
        <f t="shared" si="2"/>
        <v>-4.1942862666086436</v>
      </c>
    </row>
    <row r="56" spans="1:16">
      <c r="A56" s="22" t="s">
        <v>276</v>
      </c>
      <c r="B56" s="281">
        <f>+'TTA Pivot Table'!C$359</f>
        <v>0</v>
      </c>
      <c r="C56" s="281">
        <f>+'TTA Pivot Table'!C$361</f>
        <v>0</v>
      </c>
      <c r="D56" s="281">
        <f>+'TTA Pivot Table'!C$363</f>
        <v>0</v>
      </c>
      <c r="E56" s="282">
        <f>+'TTA Pivot Table'!C$365</f>
        <v>0</v>
      </c>
      <c r="F56" s="282">
        <f>+'TTA Pivot Table'!C$367</f>
        <v>0</v>
      </c>
      <c r="G56" s="281">
        <f>+'TTA Pivot Table'!C$369</f>
        <v>0</v>
      </c>
      <c r="H56" s="281">
        <f>+'TTA Pivot Table'!C$371</f>
        <v>0</v>
      </c>
      <c r="I56" s="282">
        <f>+'TTA Pivot Table'!C$373</f>
        <v>0</v>
      </c>
      <c r="J56" s="282">
        <f>+'TTA Pivot Table'!C$375</f>
        <v>0</v>
      </c>
      <c r="K56" s="281">
        <f>+'TTA Pivot Table'!C$377</f>
        <v>0</v>
      </c>
      <c r="L56" s="281">
        <f>+'TTA Pivot Table'!C$379</f>
        <v>0</v>
      </c>
      <c r="M56" s="283">
        <f>+'TTA Pivot Table'!C$381</f>
        <v>0</v>
      </c>
      <c r="N56" s="282">
        <f>+'TTA Pivot Table'!C$383</f>
        <v>0</v>
      </c>
      <c r="O56" s="100"/>
      <c r="P56" s="101">
        <f t="shared" si="2"/>
        <v>0</v>
      </c>
    </row>
    <row r="57" spans="1:16">
      <c r="A57" s="22"/>
      <c r="B57" s="281"/>
      <c r="C57" s="281"/>
      <c r="D57" s="281"/>
      <c r="E57" s="282"/>
      <c r="F57" s="282"/>
      <c r="G57" s="281"/>
      <c r="H57" s="281"/>
      <c r="I57" s="282"/>
      <c r="J57" s="282"/>
      <c r="K57" s="281"/>
      <c r="L57" s="281"/>
      <c r="M57" s="283"/>
      <c r="N57" s="282"/>
      <c r="O57" s="100"/>
      <c r="P57" s="101"/>
    </row>
    <row r="58" spans="1:16">
      <c r="A58" s="22" t="s">
        <v>277</v>
      </c>
      <c r="B58" s="281">
        <f>+'TTA Pivot Table'!C$391</f>
        <v>5.2397984886649871</v>
      </c>
      <c r="C58" s="281">
        <f>+'TTA Pivot Table'!C$393</f>
        <v>4.4761904761904763</v>
      </c>
      <c r="D58" s="281">
        <f>+'TTA Pivot Table'!C$395</f>
        <v>0</v>
      </c>
      <c r="E58" s="282">
        <f>+'TTA Pivot Table'!C$397</f>
        <v>5.2014354066985637</v>
      </c>
      <c r="F58" s="282">
        <f>+'TTA Pivot Table'!C$399</f>
        <v>4.7432598171059706</v>
      </c>
      <c r="G58" s="281">
        <f>+'TTA Pivot Table'!C$401</f>
        <v>4.9794782608695654</v>
      </c>
      <c r="H58" s="281">
        <f>+'TTA Pivot Table'!C$403</f>
        <v>0</v>
      </c>
      <c r="I58" s="282">
        <f>+'TTA Pivot Table'!C$405</f>
        <v>4.7503469866944954</v>
      </c>
      <c r="J58" s="282">
        <f>+'TTA Pivot Table'!C$407</f>
        <v>3.2216511755057406</v>
      </c>
      <c r="K58" s="281">
        <f>+'TTA Pivot Table'!C$409</f>
        <v>3.531391941391941</v>
      </c>
      <c r="L58" s="281">
        <f>+'TTA Pivot Table'!C$411</f>
        <v>0</v>
      </c>
      <c r="M58" s="283">
        <f>+'TTA Pivot Table'!C$413</f>
        <v>3.2928589473684209</v>
      </c>
      <c r="N58" s="282">
        <f>+'TTA Pivot Table'!C$415</f>
        <v>0</v>
      </c>
      <c r="O58" s="100"/>
      <c r="P58" s="101">
        <f t="shared" si="2"/>
        <v>-1.4574880393260745</v>
      </c>
    </row>
    <row r="59" spans="1:16">
      <c r="A59" s="22" t="s">
        <v>278</v>
      </c>
      <c r="B59" s="281">
        <f>+'TTA Pivot Table'!C$423</f>
        <v>4.4495209368346353</v>
      </c>
      <c r="C59" s="281">
        <f>+'TTA Pivot Table'!C$425</f>
        <v>4.543163538873995</v>
      </c>
      <c r="D59" s="281">
        <f>+'TTA Pivot Table'!C$427</f>
        <v>0</v>
      </c>
      <c r="E59" s="282">
        <f>+'TTA Pivot Table'!C$429</f>
        <v>4.4553336661674159</v>
      </c>
      <c r="F59" s="282">
        <f>+'TTA Pivot Table'!C$431</f>
        <v>4.8037716986276466</v>
      </c>
      <c r="G59" s="281">
        <f>+'TTA Pivot Table'!C$433</f>
        <v>5.003636363636363</v>
      </c>
      <c r="H59" s="281">
        <f>+'TTA Pivot Table'!C$435</f>
        <v>0</v>
      </c>
      <c r="I59" s="282">
        <f>+'TTA Pivot Table'!C$437</f>
        <v>4.8185727509888068</v>
      </c>
      <c r="J59" s="282">
        <f>+'TTA Pivot Table'!C$439</f>
        <v>3.600228310502283</v>
      </c>
      <c r="K59" s="281">
        <f>+'TTA Pivot Table'!C$441</f>
        <v>3.7198840838163179</v>
      </c>
      <c r="L59" s="281">
        <f>+'TTA Pivot Table'!C$443</f>
        <v>0</v>
      </c>
      <c r="M59" s="283">
        <f>+'TTA Pivot Table'!C$445</f>
        <v>3.6285691657866952</v>
      </c>
      <c r="N59" s="282">
        <f>+'TTA Pivot Table'!C$447</f>
        <v>4.509440104166667</v>
      </c>
      <c r="O59" s="100"/>
      <c r="P59" s="101">
        <f t="shared" si="2"/>
        <v>-1.1900035852021116</v>
      </c>
    </row>
    <row r="60" spans="1:16">
      <c r="A60" s="22" t="s">
        <v>279</v>
      </c>
      <c r="B60" s="281">
        <f>+'TTA Pivot Table'!C$455</f>
        <v>3.928571428571427</v>
      </c>
      <c r="C60" s="281">
        <f>+'TTA Pivot Table'!C$457</f>
        <v>9</v>
      </c>
      <c r="D60" s="281">
        <f>+'TTA Pivot Table'!C$459</f>
        <v>0</v>
      </c>
      <c r="E60" s="282">
        <f>+'TTA Pivot Table'!C$461</f>
        <v>4.3695652173913029</v>
      </c>
      <c r="F60" s="282">
        <f>+'TTA Pivot Table'!C$463</f>
        <v>4.5133763349899505</v>
      </c>
      <c r="G60" s="281">
        <f>+'TTA Pivot Table'!C$465</f>
        <v>5.6470869149952216</v>
      </c>
      <c r="H60" s="281">
        <f>+'TTA Pivot Table'!C$467</f>
        <v>0</v>
      </c>
      <c r="I60" s="282">
        <f>+'TTA Pivot Table'!C$469</f>
        <v>4.626380426504185</v>
      </c>
      <c r="J60" s="282">
        <f>+'TTA Pivot Table'!C$471</f>
        <v>3.3176996091568935</v>
      </c>
      <c r="K60" s="281">
        <f>+'TTA Pivot Table'!C$473</f>
        <v>4.2982062780268997</v>
      </c>
      <c r="L60" s="281">
        <f>+'TTA Pivot Table'!C$475</f>
        <v>0</v>
      </c>
      <c r="M60" s="283">
        <f>+'TTA Pivot Table'!C$477</f>
        <v>3.6153023527124217</v>
      </c>
      <c r="N60" s="282">
        <f>+'TTA Pivot Table'!C$479</f>
        <v>5.7645788336932977</v>
      </c>
      <c r="O60" s="100"/>
      <c r="P60" s="101">
        <f t="shared" si="2"/>
        <v>-1.0110780737917633</v>
      </c>
    </row>
    <row r="61" spans="1:16">
      <c r="A61" s="71" t="s">
        <v>280</v>
      </c>
      <c r="B61" s="288">
        <f>+'TTA Pivot Table'!C$487</f>
        <v>4.5</v>
      </c>
      <c r="C61" s="288">
        <f>+'TTA Pivot Table'!C$489</f>
        <v>0</v>
      </c>
      <c r="D61" s="288">
        <f>+'TTA Pivot Table'!C$491</f>
        <v>0</v>
      </c>
      <c r="E61" s="289">
        <f>+'TTA Pivot Table'!C$493</f>
        <v>4.5</v>
      </c>
      <c r="F61" s="289">
        <f>+'TTA Pivot Table'!C$495</f>
        <v>4.7</v>
      </c>
      <c r="G61" s="288">
        <f>+'TTA Pivot Table'!C$497</f>
        <v>8</v>
      </c>
      <c r="H61" s="288">
        <f>+'TTA Pivot Table'!C$499</f>
        <v>0</v>
      </c>
      <c r="I61" s="289">
        <f>+'TTA Pivot Table'!C$501</f>
        <v>4.7193737769080233</v>
      </c>
      <c r="J61" s="289">
        <f>+'TTA Pivot Table'!C$503</f>
        <v>3.8</v>
      </c>
      <c r="K61" s="288">
        <f>+'TTA Pivot Table'!C$505</f>
        <v>3.1</v>
      </c>
      <c r="L61" s="288">
        <f>+'TTA Pivot Table'!C$507</f>
        <v>0</v>
      </c>
      <c r="M61" s="290">
        <f>+'TTA Pivot Table'!C$509</f>
        <v>3.7423124231242308</v>
      </c>
      <c r="N61" s="289">
        <f>+'TTA Pivot Table'!C$511</f>
        <v>5.2</v>
      </c>
      <c r="O61" s="100"/>
      <c r="P61" s="107">
        <f t="shared" si="2"/>
        <v>-0.97706135378379244</v>
      </c>
    </row>
    <row r="62" spans="1:16">
      <c r="A62" s="232" t="s">
        <v>394</v>
      </c>
      <c r="B62" s="254"/>
      <c r="C62" s="254"/>
      <c r="D62" s="254"/>
      <c r="E62" s="254"/>
      <c r="F62" s="255"/>
      <c r="G62" s="255"/>
      <c r="H62" s="255"/>
      <c r="I62" s="255"/>
      <c r="J62" s="256"/>
      <c r="K62" s="256"/>
      <c r="L62" s="256"/>
      <c r="M62" s="256"/>
      <c r="N62" s="256"/>
    </row>
    <row r="63" spans="1:16" s="23" customFormat="1">
      <c r="A63" s="232"/>
      <c r="B63" s="257"/>
      <c r="C63" s="257"/>
      <c r="D63" s="257"/>
      <c r="E63" s="257"/>
      <c r="F63" s="257"/>
      <c r="G63" s="257"/>
      <c r="H63" s="257"/>
      <c r="I63" s="257"/>
      <c r="J63" s="259"/>
      <c r="K63" s="259"/>
      <c r="L63" s="259"/>
      <c r="M63" s="259"/>
      <c r="N63" s="259"/>
      <c r="O63" s="69"/>
    </row>
    <row r="64" spans="1:16">
      <c r="A64" s="232"/>
      <c r="B64" s="254"/>
      <c r="C64" s="254"/>
      <c r="D64" s="254"/>
      <c r="E64" s="254"/>
      <c r="F64" s="255"/>
      <c r="G64" s="255"/>
      <c r="H64" s="255"/>
      <c r="I64" s="255"/>
      <c r="J64" s="256"/>
      <c r="K64" s="256"/>
      <c r="L64" s="256"/>
      <c r="M64" s="256"/>
      <c r="N64" s="233" t="s">
        <v>1166</v>
      </c>
    </row>
    <row r="65" spans="1:16" ht="18">
      <c r="A65" s="230" t="s">
        <v>710</v>
      </c>
      <c r="B65" s="210"/>
      <c r="C65" s="210"/>
      <c r="D65" s="210"/>
      <c r="E65" s="210"/>
      <c r="F65" s="213"/>
      <c r="G65" s="213"/>
      <c r="H65" s="213"/>
      <c r="I65" s="214"/>
      <c r="J65" s="60"/>
      <c r="K65" s="60"/>
      <c r="L65" s="60"/>
      <c r="M65" s="209"/>
      <c r="N65" s="60"/>
      <c r="P65" s="95"/>
    </row>
    <row r="66" spans="1:16" ht="18">
      <c r="A66" s="230"/>
      <c r="B66" s="210"/>
      <c r="C66" s="210"/>
      <c r="D66" s="210"/>
      <c r="E66" s="210"/>
      <c r="F66" s="213"/>
      <c r="G66" s="213"/>
      <c r="H66" s="213"/>
      <c r="I66" s="214"/>
      <c r="J66" s="60"/>
      <c r="K66" s="60"/>
      <c r="L66" s="60"/>
      <c r="M66" s="209"/>
      <c r="N66" s="60"/>
      <c r="P66" s="95"/>
    </row>
    <row r="67" spans="1:16" ht="15.75">
      <c r="A67" s="231" t="s">
        <v>432</v>
      </c>
      <c r="B67" s="210"/>
      <c r="C67" s="210"/>
      <c r="D67" s="210"/>
      <c r="E67" s="210"/>
      <c r="F67" s="213"/>
      <c r="G67" s="213"/>
      <c r="H67" s="213"/>
      <c r="I67" s="214"/>
      <c r="J67" s="60"/>
      <c r="K67" s="60"/>
      <c r="L67" s="60"/>
      <c r="M67" s="209"/>
      <c r="N67" s="60"/>
      <c r="P67" s="95"/>
    </row>
    <row r="68" spans="1:16" ht="15.75">
      <c r="A68" s="231" t="s">
        <v>981</v>
      </c>
      <c r="B68" s="210"/>
      <c r="C68" s="210"/>
      <c r="D68" s="210"/>
      <c r="E68" s="210"/>
      <c r="F68" s="213"/>
      <c r="G68" s="213"/>
      <c r="H68" s="213"/>
      <c r="I68" s="214"/>
      <c r="J68" s="60"/>
      <c r="K68" s="60"/>
      <c r="L68" s="60"/>
      <c r="M68" s="209"/>
      <c r="N68" s="60"/>
      <c r="P68" s="95"/>
    </row>
    <row r="69" spans="1:16" ht="18" customHeight="1">
      <c r="A69" s="82"/>
      <c r="B69" s="82"/>
      <c r="C69" s="82"/>
      <c r="D69" s="82"/>
      <c r="E69" s="82"/>
      <c r="F69" s="59"/>
      <c r="G69" s="224"/>
      <c r="H69" s="224"/>
      <c r="I69" s="221"/>
      <c r="J69" s="73"/>
      <c r="K69" s="73"/>
      <c r="L69" s="73"/>
      <c r="M69" s="73"/>
      <c r="N69" s="73"/>
      <c r="O69" s="20"/>
      <c r="P69" s="95"/>
    </row>
    <row r="70" spans="1:16" ht="18" customHeight="1">
      <c r="A70" s="64"/>
      <c r="B70" s="234" t="s">
        <v>671</v>
      </c>
      <c r="C70" s="235"/>
      <c r="D70" s="235"/>
      <c r="E70" s="235"/>
      <c r="F70" s="235"/>
      <c r="G70" s="235"/>
      <c r="H70" s="235"/>
      <c r="I70" s="236"/>
      <c r="J70" s="250" t="s">
        <v>390</v>
      </c>
      <c r="K70" s="251"/>
      <c r="L70" s="251"/>
      <c r="M70" s="252"/>
      <c r="N70" s="680" t="s">
        <v>670</v>
      </c>
      <c r="O70" s="93"/>
      <c r="P70" s="95"/>
    </row>
    <row r="71" spans="1:16" ht="45" customHeight="1">
      <c r="A71" s="94"/>
      <c r="B71" s="235" t="s">
        <v>735</v>
      </c>
      <c r="C71" s="235"/>
      <c r="D71" s="235"/>
      <c r="E71" s="240"/>
      <c r="F71" s="241" t="s">
        <v>737</v>
      </c>
      <c r="G71" s="235"/>
      <c r="H71" s="235"/>
      <c r="I71" s="236"/>
      <c r="J71" s="242" t="s">
        <v>672</v>
      </c>
      <c r="K71" s="243"/>
      <c r="L71" s="243"/>
      <c r="M71" s="244"/>
      <c r="N71" s="681"/>
      <c r="O71" s="93"/>
      <c r="P71" s="95"/>
    </row>
    <row r="72" spans="1:16" ht="27" customHeight="1">
      <c r="A72" s="82"/>
      <c r="B72" s="245" t="s">
        <v>391</v>
      </c>
      <c r="C72" s="245" t="s">
        <v>392</v>
      </c>
      <c r="D72" s="245" t="s">
        <v>281</v>
      </c>
      <c r="E72" s="247" t="s">
        <v>124</v>
      </c>
      <c r="F72" s="247" t="s">
        <v>391</v>
      </c>
      <c r="G72" s="245" t="s">
        <v>392</v>
      </c>
      <c r="H72" s="245" t="s">
        <v>281</v>
      </c>
      <c r="I72" s="247" t="s">
        <v>124</v>
      </c>
      <c r="J72" s="248" t="s">
        <v>391</v>
      </c>
      <c r="K72" s="249" t="s">
        <v>392</v>
      </c>
      <c r="L72" s="253" t="s">
        <v>281</v>
      </c>
      <c r="M72" s="248" t="s">
        <v>124</v>
      </c>
      <c r="N72" s="682"/>
      <c r="O72" s="93"/>
      <c r="P72" s="95" t="s">
        <v>504</v>
      </c>
    </row>
    <row r="73" spans="1:16" ht="26.25" hidden="1" customHeight="1">
      <c r="A73" s="22" t="s">
        <v>264</v>
      </c>
      <c r="B73" s="117"/>
      <c r="C73" s="117"/>
      <c r="D73" s="117"/>
      <c r="E73" s="117"/>
      <c r="F73" s="97">
        <f>'TTA Pivot Table'!D$230</f>
        <v>0</v>
      </c>
      <c r="G73" s="97">
        <f>'TTA Pivot Table'!D$231</f>
        <v>0</v>
      </c>
      <c r="H73" s="97">
        <f>'TTA Pivot Table'!D$232</f>
        <v>0</v>
      </c>
      <c r="I73" s="96">
        <f>'TTA Pivot Table'!D$233</f>
        <v>0</v>
      </c>
      <c r="J73" s="96">
        <f>'TTA Pivot Table'!D$234</f>
        <v>0</v>
      </c>
      <c r="K73" s="97">
        <f>'TTA Pivot Table'!D$235</f>
        <v>0</v>
      </c>
      <c r="L73" s="97">
        <f>'TTA Pivot Table'!D$236</f>
        <v>0</v>
      </c>
      <c r="M73" s="98">
        <f>'TTA Pivot Table'!D$237</f>
        <v>0</v>
      </c>
      <c r="N73" s="96">
        <f>'TTA Pivot Table'!D$238</f>
        <v>0</v>
      </c>
      <c r="O73" s="100"/>
      <c r="P73" s="101">
        <f>+M73-I73</f>
        <v>0</v>
      </c>
    </row>
    <row r="74" spans="1:16" ht="15.75" hidden="1">
      <c r="A74" s="22"/>
      <c r="B74" s="117"/>
      <c r="C74" s="117"/>
      <c r="D74" s="117"/>
      <c r="E74" s="117"/>
      <c r="F74" s="106"/>
      <c r="G74" s="106"/>
      <c r="H74" s="106"/>
      <c r="I74" s="99"/>
      <c r="J74" s="102"/>
      <c r="K74" s="103"/>
      <c r="L74" s="103"/>
      <c r="M74" s="104"/>
      <c r="N74" s="102"/>
      <c r="O74" s="100"/>
      <c r="P74" s="105">
        <f t="shared" ref="P74" si="3">+I74-M74</f>
        <v>0</v>
      </c>
    </row>
    <row r="75" spans="1:16">
      <c r="A75" s="22" t="s">
        <v>265</v>
      </c>
      <c r="B75" s="281">
        <f>+'TTA Pivot Table'!D$7</f>
        <v>0</v>
      </c>
      <c r="C75" s="281">
        <f>+'TTA Pivot Table'!D$9</f>
        <v>0</v>
      </c>
      <c r="D75" s="281">
        <f>+'TTA Pivot Table'!D$11</f>
        <v>0</v>
      </c>
      <c r="E75" s="282">
        <f>+'TTA Pivot Table'!D$13</f>
        <v>0</v>
      </c>
      <c r="F75" s="282">
        <f>+'TTA Pivot Table'!D$15</f>
        <v>0</v>
      </c>
      <c r="G75" s="281">
        <f>+'TTA Pivot Table'!D$17</f>
        <v>0</v>
      </c>
      <c r="H75" s="281">
        <f>+'TTA Pivot Table'!D$19</f>
        <v>0</v>
      </c>
      <c r="I75" s="282">
        <f>+'TTA Pivot Table'!D$21</f>
        <v>0</v>
      </c>
      <c r="J75" s="282">
        <f>+'TTA Pivot Table'!D$23</f>
        <v>0</v>
      </c>
      <c r="K75" s="281">
        <f>+'TTA Pivot Table'!D$25</f>
        <v>0</v>
      </c>
      <c r="L75" s="281">
        <f>+'TTA Pivot Table'!D$27</f>
        <v>0</v>
      </c>
      <c r="M75" s="283">
        <f>+'TTA Pivot Table'!D$29</f>
        <v>0</v>
      </c>
      <c r="N75" s="282">
        <f>+'TTA Pivot Table'!D$31</f>
        <v>0</v>
      </c>
      <c r="O75" s="100"/>
      <c r="P75" s="101">
        <f t="shared" ref="P75:P93" si="4">+M75-I75</f>
        <v>0</v>
      </c>
    </row>
    <row r="76" spans="1:16">
      <c r="A76" s="22" t="s">
        <v>266</v>
      </c>
      <c r="B76" s="281">
        <f>+'TTA Pivot Table'!D$39</f>
        <v>0</v>
      </c>
      <c r="C76" s="281">
        <f>+'TTA Pivot Table'!D$41</f>
        <v>0</v>
      </c>
      <c r="D76" s="281">
        <f>+'TTA Pivot Table'!D$43</f>
        <v>0</v>
      </c>
      <c r="E76" s="282">
        <f>+'TTA Pivot Table'!D$45</f>
        <v>0</v>
      </c>
      <c r="F76" s="282">
        <f>+'TTA Pivot Table'!D$47</f>
        <v>0</v>
      </c>
      <c r="G76" s="281">
        <f>+'TTA Pivot Table'!D$49</f>
        <v>0</v>
      </c>
      <c r="H76" s="281">
        <f>+'TTA Pivot Table'!D$51</f>
        <v>0</v>
      </c>
      <c r="I76" s="282">
        <f>+'TTA Pivot Table'!D$53</f>
        <v>0</v>
      </c>
      <c r="J76" s="282">
        <f>+'TTA Pivot Table'!D$55</f>
        <v>0</v>
      </c>
      <c r="K76" s="281">
        <f>+'TTA Pivot Table'!D$57</f>
        <v>0</v>
      </c>
      <c r="L76" s="281">
        <f>+'TTA Pivot Table'!D$59</f>
        <v>0</v>
      </c>
      <c r="M76" s="283">
        <f>+'TTA Pivot Table'!D$61</f>
        <v>0</v>
      </c>
      <c r="N76" s="282">
        <f>+'TTA Pivot Table'!D$63</f>
        <v>0</v>
      </c>
      <c r="O76" s="100"/>
      <c r="P76" s="101">
        <f t="shared" si="4"/>
        <v>0</v>
      </c>
    </row>
    <row r="77" spans="1:16">
      <c r="A77" s="22" t="s">
        <v>267</v>
      </c>
      <c r="B77" s="281">
        <f>+'TTA Pivot Table'!D$71</f>
        <v>0</v>
      </c>
      <c r="C77" s="281">
        <f>+'TTA Pivot Table'!D$73</f>
        <v>0</v>
      </c>
      <c r="D77" s="281">
        <f>+'TTA Pivot Table'!D$75</f>
        <v>0</v>
      </c>
      <c r="E77" s="282">
        <f>+'TTA Pivot Table'!D$77</f>
        <v>0</v>
      </c>
      <c r="F77" s="282">
        <f>+'TTA Pivot Table'!D$79</f>
        <v>0</v>
      </c>
      <c r="G77" s="281">
        <f>+'TTA Pivot Table'!D$81</f>
        <v>0</v>
      </c>
      <c r="H77" s="281">
        <f>+'TTA Pivot Table'!D$83</f>
        <v>0</v>
      </c>
      <c r="I77" s="282">
        <f>+'TTA Pivot Table'!D$85</f>
        <v>0</v>
      </c>
      <c r="J77" s="282">
        <f>+'TTA Pivot Table'!D$87</f>
        <v>0</v>
      </c>
      <c r="K77" s="281">
        <f>+'TTA Pivot Table'!D$89</f>
        <v>0</v>
      </c>
      <c r="L77" s="281">
        <f>+'TTA Pivot Table'!D$91</f>
        <v>0</v>
      </c>
      <c r="M77" s="283">
        <f>+'TTA Pivot Table'!D$93</f>
        <v>0</v>
      </c>
      <c r="N77" s="282">
        <f>+'TTA Pivot Table'!D$95</f>
        <v>0</v>
      </c>
      <c r="O77" s="100"/>
      <c r="P77" s="101">
        <f t="shared" si="4"/>
        <v>0</v>
      </c>
    </row>
    <row r="78" spans="1:16">
      <c r="A78" s="22" t="s">
        <v>268</v>
      </c>
      <c r="B78" s="281">
        <f>+'TTA Pivot Table'!D$103</f>
        <v>4.9400000000000004</v>
      </c>
      <c r="C78" s="281">
        <f>+'TTA Pivot Table'!D$105</f>
        <v>5.6970000000000001</v>
      </c>
      <c r="D78" s="281">
        <f>+'TTA Pivot Table'!D$107</f>
        <v>2.1659999999999999</v>
      </c>
      <c r="E78" s="282">
        <f>+'TTA Pivot Table'!D$109</f>
        <v>4.9906039603960402</v>
      </c>
      <c r="F78" s="282">
        <f>+'TTA Pivot Table'!D$111</f>
        <v>5.6760000000000002</v>
      </c>
      <c r="G78" s="281">
        <f>+'TTA Pivot Table'!D$113</f>
        <v>6.44</v>
      </c>
      <c r="H78" s="281">
        <f>+'TTA Pivot Table'!D$115</f>
        <v>6.78</v>
      </c>
      <c r="I78" s="282">
        <f>+'TTA Pivot Table'!D$117</f>
        <v>5.8124203069657616</v>
      </c>
      <c r="J78" s="282">
        <f>+'TTA Pivot Table'!D$119</f>
        <v>3.49</v>
      </c>
      <c r="K78" s="281">
        <f>+'TTA Pivot Table'!D$121</f>
        <v>4.1399999999999997</v>
      </c>
      <c r="L78" s="281">
        <f>+'TTA Pivot Table'!D$123</f>
        <v>2.42</v>
      </c>
      <c r="M78" s="283">
        <f>+'TTA Pivot Table'!D$125</f>
        <v>3.5997077509529856</v>
      </c>
      <c r="N78" s="282">
        <f>+'TTA Pivot Table'!D$127</f>
        <v>0</v>
      </c>
      <c r="O78" s="100"/>
      <c r="P78" s="101">
        <f t="shared" si="4"/>
        <v>-2.2127125560127761</v>
      </c>
    </row>
    <row r="79" spans="1:16">
      <c r="A79" s="22"/>
      <c r="B79" s="281"/>
      <c r="C79" s="281"/>
      <c r="D79" s="281"/>
      <c r="E79" s="282"/>
      <c r="F79" s="282"/>
      <c r="G79" s="281"/>
      <c r="H79" s="281"/>
      <c r="I79" s="282"/>
      <c r="J79" s="282"/>
      <c r="K79" s="281"/>
      <c r="L79" s="281"/>
      <c r="M79" s="283"/>
      <c r="N79" s="282"/>
      <c r="O79" s="100"/>
      <c r="P79" s="101"/>
    </row>
    <row r="80" spans="1:16">
      <c r="A80" s="22" t="s">
        <v>269</v>
      </c>
      <c r="B80" s="281">
        <f>+'TTA Pivot Table'!D$135</f>
        <v>4.8205128205128203</v>
      </c>
      <c r="C80" s="281">
        <f>+'TTA Pivot Table'!D$137</f>
        <v>4</v>
      </c>
      <c r="D80" s="281">
        <f>+'TTA Pivot Table'!D$139</f>
        <v>0</v>
      </c>
      <c r="E80" s="282">
        <f>+'TTA Pivot Table'!D$141</f>
        <v>4.6808510638297873</v>
      </c>
      <c r="F80" s="282">
        <f>+'TTA Pivot Table'!D$143</f>
        <v>4.9102705687465491</v>
      </c>
      <c r="G80" s="281">
        <f>+'TTA Pivot Table'!D$145</f>
        <v>4.1794871794871797</v>
      </c>
      <c r="H80" s="281">
        <f>+'TTA Pivot Table'!D$147</f>
        <v>0</v>
      </c>
      <c r="I80" s="282">
        <f>+'TTA Pivot Table'!D$149</f>
        <v>4.8948648648648652</v>
      </c>
      <c r="J80" s="282">
        <f>+'TTA Pivot Table'!D$151</f>
        <v>3.9152439024390242</v>
      </c>
      <c r="K80" s="281">
        <f>+'TTA Pivot Table'!D$153</f>
        <v>3.3258426966292136</v>
      </c>
      <c r="L80" s="281">
        <f>+'TTA Pivot Table'!D$155</f>
        <v>0</v>
      </c>
      <c r="M80" s="283">
        <f>+'TTA Pivot Table'!D$157</f>
        <v>3.8575357535753576</v>
      </c>
      <c r="N80" s="282">
        <f>+'TTA Pivot Table'!D$159</f>
        <v>0</v>
      </c>
      <c r="O80" s="100"/>
      <c r="P80" s="101">
        <f t="shared" si="4"/>
        <v>-1.0373291112895076</v>
      </c>
    </row>
    <row r="81" spans="1:16">
      <c r="A81" s="22" t="s">
        <v>270</v>
      </c>
      <c r="B81" s="281">
        <f>+'TTA Pivot Table'!D$167</f>
        <v>0</v>
      </c>
      <c r="C81" s="281">
        <f>+'TTA Pivot Table'!D$169</f>
        <v>0</v>
      </c>
      <c r="D81" s="281">
        <f>+'TTA Pivot Table'!D$171</f>
        <v>0</v>
      </c>
      <c r="E81" s="282">
        <f>+'TTA Pivot Table'!D$173</f>
        <v>0</v>
      </c>
      <c r="F81" s="282">
        <f>+'TTA Pivot Table'!D$175</f>
        <v>0</v>
      </c>
      <c r="G81" s="281">
        <f>+'TTA Pivot Table'!D$177</f>
        <v>0</v>
      </c>
      <c r="H81" s="281">
        <f>+'TTA Pivot Table'!D$179</f>
        <v>0</v>
      </c>
      <c r="I81" s="282">
        <f>+'TTA Pivot Table'!D$181</f>
        <v>0</v>
      </c>
      <c r="J81" s="282">
        <f>+'TTA Pivot Table'!D$183</f>
        <v>0</v>
      </c>
      <c r="K81" s="281">
        <f>+'TTA Pivot Table'!D$185</f>
        <v>0</v>
      </c>
      <c r="L81" s="281">
        <f>+'TTA Pivot Table'!D$187</f>
        <v>0</v>
      </c>
      <c r="M81" s="283">
        <f>+'TTA Pivot Table'!D$189</f>
        <v>0</v>
      </c>
      <c r="N81" s="282">
        <f>+'TTA Pivot Table'!D$191</f>
        <v>0</v>
      </c>
      <c r="O81" s="100"/>
      <c r="P81" s="101">
        <f t="shared" si="4"/>
        <v>0</v>
      </c>
    </row>
    <row r="82" spans="1:16">
      <c r="A82" s="22" t="s">
        <v>271</v>
      </c>
      <c r="B82" s="611">
        <f>+'TTA Pivot Table'!D$199</f>
        <v>4.2134328358208961</v>
      </c>
      <c r="C82" s="281">
        <f>+'TTA Pivot Table'!D$201</f>
        <v>5.4249999999999998</v>
      </c>
      <c r="D82" s="281">
        <f>+'TTA Pivot Table'!D$203</f>
        <v>0</v>
      </c>
      <c r="E82" s="282">
        <f>+'TTA Pivot Table'!D$205</f>
        <v>4.2370731707317075</v>
      </c>
      <c r="F82" s="282">
        <f>+'TTA Pivot Table'!D$207</f>
        <v>5.4146796116504863</v>
      </c>
      <c r="G82" s="281">
        <f>+'TTA Pivot Table'!D$209</f>
        <v>7.4079207920792083</v>
      </c>
      <c r="H82" s="281">
        <f>+'TTA Pivot Table'!D$211</f>
        <v>0</v>
      </c>
      <c r="I82" s="282">
        <f>+'TTA Pivot Table'!D$213</f>
        <v>5.489910313901345</v>
      </c>
      <c r="J82" s="282">
        <f>+'TTA Pivot Table'!D$215</f>
        <v>4.0871401151631481</v>
      </c>
      <c r="K82" s="281">
        <f>+'TTA Pivot Table'!D$217</f>
        <v>5.6614173228346454</v>
      </c>
      <c r="L82" s="281">
        <f>+'TTA Pivot Table'!D$219</f>
        <v>0</v>
      </c>
      <c r="M82" s="283">
        <f>+'TTA Pivot Table'!D$221</f>
        <v>4.3072096862960931</v>
      </c>
      <c r="N82" s="282">
        <f>+'TTA Pivot Table'!D$223</f>
        <v>0</v>
      </c>
      <c r="O82" s="100"/>
      <c r="P82" s="101">
        <f t="shared" si="4"/>
        <v>-1.1827006276052519</v>
      </c>
    </row>
    <row r="83" spans="1:16">
      <c r="A83" s="22" t="s">
        <v>272</v>
      </c>
      <c r="B83" s="281">
        <f>+'TTA Pivot Table'!D$231</f>
        <v>0</v>
      </c>
      <c r="C83" s="281">
        <f>+'TTA Pivot Table'!D$233</f>
        <v>0</v>
      </c>
      <c r="D83" s="281">
        <f>+'TTA Pivot Table'!D$235</f>
        <v>0</v>
      </c>
      <c r="E83" s="282">
        <f>+'TTA Pivot Table'!D$237</f>
        <v>0</v>
      </c>
      <c r="F83" s="282">
        <f>+'TTA Pivot Table'!D$239</f>
        <v>0</v>
      </c>
      <c r="G83" s="281">
        <f>+'TTA Pivot Table'!D$241</f>
        <v>0</v>
      </c>
      <c r="H83" s="281">
        <f>+'TTA Pivot Table'!D$243</f>
        <v>0</v>
      </c>
      <c r="I83" s="282">
        <f>+'TTA Pivot Table'!D$245</f>
        <v>0</v>
      </c>
      <c r="J83" s="282">
        <f>+'TTA Pivot Table'!D$247</f>
        <v>0</v>
      </c>
      <c r="K83" s="281">
        <f>+'TTA Pivot Table'!D$249</f>
        <v>0</v>
      </c>
      <c r="L83" s="281">
        <f>+'TTA Pivot Table'!D$251</f>
        <v>0</v>
      </c>
      <c r="M83" s="283">
        <f>+'TTA Pivot Table'!D$253</f>
        <v>0</v>
      </c>
      <c r="N83" s="282">
        <f>+'TTA Pivot Table'!D$255</f>
        <v>0</v>
      </c>
      <c r="O83" s="100"/>
      <c r="P83" s="101">
        <f t="shared" si="4"/>
        <v>0</v>
      </c>
    </row>
    <row r="84" spans="1:16">
      <c r="A84" s="22"/>
      <c r="B84" s="281"/>
      <c r="C84" s="281"/>
      <c r="D84" s="281"/>
      <c r="E84" s="282"/>
      <c r="F84" s="282"/>
      <c r="G84" s="281"/>
      <c r="H84" s="281"/>
      <c r="I84" s="282"/>
      <c r="J84" s="282"/>
      <c r="K84" s="281"/>
      <c r="L84" s="281"/>
      <c r="M84" s="283"/>
      <c r="N84" s="282"/>
      <c r="O84" s="100"/>
      <c r="P84" s="101"/>
    </row>
    <row r="85" spans="1:16">
      <c r="A85" s="22" t="s">
        <v>273</v>
      </c>
      <c r="B85" s="281">
        <f>+'TTA Pivot Table'!D$263</f>
        <v>4.8284507042253519</v>
      </c>
      <c r="C85" s="281">
        <f>+'TTA Pivot Table'!D$265</f>
        <v>5.5143999999999993</v>
      </c>
      <c r="D85" s="281">
        <f>+'TTA Pivot Table'!D$267</f>
        <v>0</v>
      </c>
      <c r="E85" s="282">
        <f>+'TTA Pivot Table'!D$269</f>
        <v>5.0070833333333331</v>
      </c>
      <c r="F85" s="282">
        <f>+'TTA Pivot Table'!D$271</f>
        <v>5.2497055359246172</v>
      </c>
      <c r="G85" s="281">
        <f>+'TTA Pivot Table'!D$273</f>
        <v>5.0524475524475525</v>
      </c>
      <c r="H85" s="281">
        <f>+'TTA Pivot Table'!D$275</f>
        <v>0</v>
      </c>
      <c r="I85" s="282">
        <f>+'TTA Pivot Table'!D$277</f>
        <v>5.2343834872351982</v>
      </c>
      <c r="J85" s="282">
        <f>+'TTA Pivot Table'!D$279</f>
        <v>3.7685974499089254</v>
      </c>
      <c r="K85" s="281">
        <f>+'TTA Pivot Table'!D$281</f>
        <v>4.2431279620853077</v>
      </c>
      <c r="L85" s="281">
        <f>+'TTA Pivot Table'!D$2834</f>
        <v>0</v>
      </c>
      <c r="M85" s="283">
        <f>+'TTA Pivot Table'!D$285</f>
        <v>3.8326139817629175</v>
      </c>
      <c r="N85" s="282">
        <f>+'TTA Pivot Table'!D$287</f>
        <v>4.967741935483871</v>
      </c>
      <c r="O85" s="100"/>
      <c r="P85" s="101">
        <f t="shared" si="4"/>
        <v>-1.4017695054722807</v>
      </c>
    </row>
    <row r="86" spans="1:16">
      <c r="A86" s="22" t="s">
        <v>274</v>
      </c>
      <c r="B86" s="281">
        <f>+'TTA Pivot Table'!D$295</f>
        <v>2.8</v>
      </c>
      <c r="C86" s="281">
        <f>+'TTA Pivot Table'!D$297</f>
        <v>0</v>
      </c>
      <c r="D86" s="281">
        <f>+'TTA Pivot Table'!D$299</f>
        <v>0</v>
      </c>
      <c r="E86" s="282">
        <f>+'TTA Pivot Table'!D$301</f>
        <v>2.8</v>
      </c>
      <c r="F86" s="282">
        <f>+'TTA Pivot Table'!D$303</f>
        <v>5.2103782735208535</v>
      </c>
      <c r="G86" s="281">
        <f>+'TTA Pivot Table'!D$305</f>
        <v>6.5</v>
      </c>
      <c r="H86" s="281">
        <f>+'TTA Pivot Table'!D$307</f>
        <v>9.6999999999999993</v>
      </c>
      <c r="I86" s="282">
        <f>+'TTA Pivot Table'!D$309</f>
        <v>5.2221579961464357</v>
      </c>
      <c r="J86" s="282">
        <f>+'TTA Pivot Table'!D$311</f>
        <v>4.179833487511563</v>
      </c>
      <c r="K86" s="281">
        <f>+'TTA Pivot Table'!D$313</f>
        <v>4.1330241187384038</v>
      </c>
      <c r="L86" s="281">
        <f>+'TTA Pivot Table'!D$315</f>
        <v>8.442622950819672</v>
      </c>
      <c r="M86" s="283">
        <f>+'TTA Pivot Table'!D$317</f>
        <v>4.2648443157132512</v>
      </c>
      <c r="N86" s="282">
        <f>+'TTA Pivot Table'!D$319</f>
        <v>9.112903225806452</v>
      </c>
      <c r="O86" s="100"/>
      <c r="P86" s="101">
        <f t="shared" si="4"/>
        <v>-0.95731368043318454</v>
      </c>
    </row>
    <row r="87" spans="1:16">
      <c r="A87" s="22" t="s">
        <v>275</v>
      </c>
      <c r="B87" s="281">
        <f>+'TTA Pivot Table'!D$327</f>
        <v>0</v>
      </c>
      <c r="C87" s="281">
        <f>+'TTA Pivot Table'!D$329</f>
        <v>0</v>
      </c>
      <c r="D87" s="281">
        <f>+'TTA Pivot Table'!D$331</f>
        <v>0</v>
      </c>
      <c r="E87" s="282">
        <f>+'TTA Pivot Table'!D$333</f>
        <v>0</v>
      </c>
      <c r="F87" s="282">
        <f>+'TTA Pivot Table'!D$335</f>
        <v>0</v>
      </c>
      <c r="G87" s="281">
        <f>+'TTA Pivot Table'!D$337</f>
        <v>0</v>
      </c>
      <c r="H87" s="281">
        <f>+'TTA Pivot Table'!D$339</f>
        <v>0</v>
      </c>
      <c r="I87" s="282">
        <f>+'TTA Pivot Table'!D$341</f>
        <v>0</v>
      </c>
      <c r="J87" s="282">
        <f>+'TTA Pivot Table'!D$343</f>
        <v>0</v>
      </c>
      <c r="K87" s="281">
        <f>+'TTA Pivot Table'!D$345</f>
        <v>0</v>
      </c>
      <c r="L87" s="281">
        <f>+'TTA Pivot Table'!D$347</f>
        <v>0</v>
      </c>
      <c r="M87" s="283">
        <f>+'TTA Pivot Table'!D$349</f>
        <v>0</v>
      </c>
      <c r="N87" s="282">
        <f>+'TTA Pivot Table'!D$351</f>
        <v>0</v>
      </c>
      <c r="O87" s="100"/>
      <c r="P87" s="101">
        <f t="shared" si="4"/>
        <v>0</v>
      </c>
    </row>
    <row r="88" spans="1:16">
      <c r="A88" s="22" t="s">
        <v>276</v>
      </c>
      <c r="B88" s="281">
        <f>+'TTA Pivot Table'!D$359</f>
        <v>0</v>
      </c>
      <c r="C88" s="281">
        <f>+'TTA Pivot Table'!D$361</f>
        <v>0</v>
      </c>
      <c r="D88" s="281">
        <f>+'TTA Pivot Table'!D$363</f>
        <v>0</v>
      </c>
      <c r="E88" s="282">
        <f>+'TTA Pivot Table'!D$365</f>
        <v>0</v>
      </c>
      <c r="F88" s="282">
        <f>+'TTA Pivot Table'!D$367</f>
        <v>0</v>
      </c>
      <c r="G88" s="281">
        <f>+'TTA Pivot Table'!D$369</f>
        <v>0</v>
      </c>
      <c r="H88" s="281">
        <f>+'TTA Pivot Table'!D$371</f>
        <v>0</v>
      </c>
      <c r="I88" s="282">
        <f>+'TTA Pivot Table'!D$373</f>
        <v>0</v>
      </c>
      <c r="J88" s="282">
        <f>+'TTA Pivot Table'!D$375</f>
        <v>0</v>
      </c>
      <c r="K88" s="281">
        <f>+'TTA Pivot Table'!D$377</f>
        <v>0</v>
      </c>
      <c r="L88" s="281">
        <f>+'TTA Pivot Table'!D$379</f>
        <v>0</v>
      </c>
      <c r="M88" s="283">
        <f>+'TTA Pivot Table'!D$381</f>
        <v>0</v>
      </c>
      <c r="N88" s="282">
        <f>+'TTA Pivot Table'!D$383</f>
        <v>0</v>
      </c>
      <c r="O88" s="100"/>
      <c r="P88" s="101">
        <f t="shared" si="4"/>
        <v>0</v>
      </c>
    </row>
    <row r="89" spans="1:16">
      <c r="A89" s="22"/>
      <c r="B89" s="281"/>
      <c r="C89" s="281"/>
      <c r="D89" s="281"/>
      <c r="E89" s="282"/>
      <c r="F89" s="282"/>
      <c r="G89" s="281"/>
      <c r="H89" s="281"/>
      <c r="I89" s="282"/>
      <c r="J89" s="282"/>
      <c r="K89" s="281"/>
      <c r="L89" s="281"/>
      <c r="M89" s="283"/>
      <c r="N89" s="282"/>
      <c r="O89" s="100"/>
      <c r="P89" s="101"/>
    </row>
    <row r="90" spans="1:16">
      <c r="A90" s="22" t="s">
        <v>277</v>
      </c>
      <c r="B90" s="281">
        <f>+'TTA Pivot Table'!D$391</f>
        <v>0</v>
      </c>
      <c r="C90" s="281">
        <f>+'TTA Pivot Table'!D$393</f>
        <v>0</v>
      </c>
      <c r="D90" s="281">
        <f>+'TTA Pivot Table'!D$395</f>
        <v>0</v>
      </c>
      <c r="E90" s="282">
        <f>+'TTA Pivot Table'!D$397</f>
        <v>0</v>
      </c>
      <c r="F90" s="282">
        <f>+'TTA Pivot Table'!D$399</f>
        <v>0</v>
      </c>
      <c r="G90" s="281">
        <f>+'TTA Pivot Table'!D$401</f>
        <v>0</v>
      </c>
      <c r="H90" s="281">
        <f>+'TTA Pivot Table'!D$403</f>
        <v>0</v>
      </c>
      <c r="I90" s="282">
        <f>+'TTA Pivot Table'!D$405</f>
        <v>0</v>
      </c>
      <c r="J90" s="282">
        <f>+'TTA Pivot Table'!D$407</f>
        <v>0</v>
      </c>
      <c r="K90" s="281">
        <f>+'TTA Pivot Table'!D$409</f>
        <v>0</v>
      </c>
      <c r="L90" s="281">
        <f>+'TTA Pivot Table'!D$411</f>
        <v>0</v>
      </c>
      <c r="M90" s="283">
        <f>+'TTA Pivot Table'!D$413</f>
        <v>0</v>
      </c>
      <c r="N90" s="282">
        <f>+'TTA Pivot Table'!D$415</f>
        <v>0</v>
      </c>
      <c r="O90" s="100"/>
      <c r="P90" s="101">
        <f t="shared" si="4"/>
        <v>0</v>
      </c>
    </row>
    <row r="91" spans="1:16">
      <c r="A91" s="22" t="s">
        <v>278</v>
      </c>
      <c r="B91" s="281">
        <f>+'TTA Pivot Table'!D$423</f>
        <v>4.7944356120826708</v>
      </c>
      <c r="C91" s="281">
        <f>+'TTA Pivot Table'!D$425</f>
        <v>4.8619047619047624</v>
      </c>
      <c r="D91" s="281">
        <f>+'TTA Pivot Table'!D$427</f>
        <v>0</v>
      </c>
      <c r="E91" s="282">
        <f>+'TTA Pivot Table'!D$429</f>
        <v>4.7986587183308487</v>
      </c>
      <c r="F91" s="282">
        <f>+'TTA Pivot Table'!D$431</f>
        <v>5.6805194805194805</v>
      </c>
      <c r="G91" s="281">
        <f>+'TTA Pivot Table'!D$433</f>
        <v>6.319254658385093</v>
      </c>
      <c r="H91" s="281">
        <f>+'TTA Pivot Table'!D$435</f>
        <v>0</v>
      </c>
      <c r="I91" s="282">
        <f>+'TTA Pivot Table'!D$437</f>
        <v>5.722136786726022</v>
      </c>
      <c r="J91" s="282">
        <f>+'TTA Pivot Table'!D$439</f>
        <v>3.6238587137620795</v>
      </c>
      <c r="K91" s="281">
        <f>+'TTA Pivot Table'!D$441</f>
        <v>3.6096271563717308</v>
      </c>
      <c r="L91" s="281">
        <f>+'TTA Pivot Table'!D$443</f>
        <v>0</v>
      </c>
      <c r="M91" s="283">
        <f>+'TTA Pivot Table'!D$445</f>
        <v>3.6185285535639857</v>
      </c>
      <c r="N91" s="282">
        <f>+'TTA Pivot Table'!D$447</f>
        <v>5.0168978562421183</v>
      </c>
      <c r="O91" s="100"/>
      <c r="P91" s="101">
        <f t="shared" si="4"/>
        <v>-2.1036082331620363</v>
      </c>
    </row>
    <row r="92" spans="1:16">
      <c r="A92" s="22" t="s">
        <v>279</v>
      </c>
      <c r="B92" s="281">
        <f>+'TTA Pivot Table'!D$455</f>
        <v>4.117647058823529</v>
      </c>
      <c r="C92" s="281">
        <f>+'TTA Pivot Table'!D$457</f>
        <v>6.6666666666666599</v>
      </c>
      <c r="D92" s="281">
        <f>+'TTA Pivot Table'!D$459</f>
        <v>0</v>
      </c>
      <c r="E92" s="282">
        <f>+'TTA Pivot Table'!D$461</f>
        <v>4.4999999999999982</v>
      </c>
      <c r="F92" s="282">
        <f>+'TTA Pivot Table'!D$463</f>
        <v>4.5750674763832597</v>
      </c>
      <c r="G92" s="281">
        <f>+'TTA Pivot Table'!D$465</f>
        <v>6.0039920159680555</v>
      </c>
      <c r="H92" s="281">
        <f>+'TTA Pivot Table'!D$467</f>
        <v>0</v>
      </c>
      <c r="I92" s="282">
        <f>+'TTA Pivot Table'!D$469</f>
        <v>4.7816738816738757</v>
      </c>
      <c r="J92" s="282">
        <f>+'TTA Pivot Table'!D$471</f>
        <v>3.5458440445586912</v>
      </c>
      <c r="K92" s="281">
        <f>+'TTA Pivot Table'!D$473</f>
        <v>4.289256198347104</v>
      </c>
      <c r="L92" s="281">
        <f>+'TTA Pivot Table'!D$475</f>
        <v>0</v>
      </c>
      <c r="M92" s="283">
        <f>+'TTA Pivot Table'!D$477</f>
        <v>3.7637795275590498</v>
      </c>
      <c r="N92" s="282">
        <f>+'TTA Pivot Table'!D$479</f>
        <v>5.0624999999999964</v>
      </c>
      <c r="O92" s="100"/>
      <c r="P92" s="101">
        <f t="shared" si="4"/>
        <v>-1.017894354114826</v>
      </c>
    </row>
    <row r="93" spans="1:16">
      <c r="A93" s="71" t="s">
        <v>280</v>
      </c>
      <c r="B93" s="288">
        <f>+'TTA Pivot Table'!D$487</f>
        <v>0</v>
      </c>
      <c r="C93" s="288">
        <f>+'TTA Pivot Table'!D$489</f>
        <v>0</v>
      </c>
      <c r="D93" s="288">
        <f>+'TTA Pivot Table'!D$491</f>
        <v>0</v>
      </c>
      <c r="E93" s="289">
        <f>+'TTA Pivot Table'!D$493</f>
        <v>0</v>
      </c>
      <c r="F93" s="289">
        <f>+'TTA Pivot Table'!D$495</f>
        <v>0</v>
      </c>
      <c r="G93" s="288">
        <f>+'TTA Pivot Table'!D$497</f>
        <v>0</v>
      </c>
      <c r="H93" s="288">
        <f>+'TTA Pivot Table'!D$499</f>
        <v>0</v>
      </c>
      <c r="I93" s="289">
        <f>+'TTA Pivot Table'!D$501</f>
        <v>0</v>
      </c>
      <c r="J93" s="289">
        <f>+'TTA Pivot Table'!D$503</f>
        <v>0</v>
      </c>
      <c r="K93" s="288">
        <f>+'TTA Pivot Table'!D$505</f>
        <v>0</v>
      </c>
      <c r="L93" s="288">
        <f>+'TTA Pivot Table'!D$507</f>
        <v>0</v>
      </c>
      <c r="M93" s="290">
        <f>+'TTA Pivot Table'!D$509</f>
        <v>0</v>
      </c>
      <c r="N93" s="289">
        <f>+'TTA Pivot Table'!D$511</f>
        <v>0</v>
      </c>
      <c r="O93" s="100"/>
      <c r="P93" s="107">
        <f t="shared" si="4"/>
        <v>0</v>
      </c>
    </row>
    <row r="94" spans="1:16">
      <c r="A94" s="232" t="s">
        <v>394</v>
      </c>
      <c r="B94" s="254"/>
      <c r="C94" s="254"/>
      <c r="D94" s="254"/>
      <c r="E94" s="254"/>
      <c r="F94" s="255"/>
      <c r="G94" s="255"/>
      <c r="H94" s="255"/>
      <c r="I94" s="255"/>
      <c r="J94" s="256"/>
      <c r="K94" s="256"/>
      <c r="L94" s="256"/>
      <c r="M94" s="256"/>
      <c r="N94" s="256"/>
    </row>
    <row r="95" spans="1:16" s="23" customFormat="1">
      <c r="A95" s="232"/>
      <c r="B95" s="257"/>
      <c r="C95" s="257"/>
      <c r="D95" s="257"/>
      <c r="E95" s="257"/>
      <c r="F95" s="257"/>
      <c r="G95" s="257"/>
      <c r="H95" s="257"/>
      <c r="I95" s="257"/>
      <c r="J95" s="259"/>
      <c r="K95" s="259"/>
      <c r="L95" s="259"/>
      <c r="M95" s="259"/>
      <c r="N95" s="259"/>
      <c r="O95" s="69"/>
    </row>
    <row r="96" spans="1:16">
      <c r="A96" s="232"/>
      <c r="B96" s="254"/>
      <c r="C96" s="254"/>
      <c r="D96" s="254"/>
      <c r="E96" s="254"/>
      <c r="F96" s="255"/>
      <c r="G96" s="255"/>
      <c r="H96" s="255"/>
      <c r="I96" s="255"/>
      <c r="J96" s="256"/>
      <c r="K96" s="256"/>
      <c r="L96" s="256"/>
      <c r="M96" s="256"/>
      <c r="N96" s="233" t="s">
        <v>1166</v>
      </c>
    </row>
    <row r="97" spans="1:16" ht="18">
      <c r="A97" s="230" t="s">
        <v>711</v>
      </c>
      <c r="B97" s="210"/>
      <c r="C97" s="210"/>
      <c r="D97" s="210"/>
      <c r="E97" s="210"/>
      <c r="F97" s="213"/>
      <c r="G97" s="213"/>
      <c r="H97" s="213"/>
      <c r="I97" s="214"/>
      <c r="J97" s="60"/>
      <c r="K97" s="60"/>
      <c r="L97" s="60"/>
      <c r="M97" s="209"/>
      <c r="N97" s="60"/>
      <c r="P97" s="95"/>
    </row>
    <row r="98" spans="1:16" ht="18">
      <c r="A98" s="230"/>
      <c r="B98" s="210"/>
      <c r="C98" s="210"/>
      <c r="D98" s="210"/>
      <c r="E98" s="210"/>
      <c r="F98" s="213"/>
      <c r="G98" s="213"/>
      <c r="H98" s="213"/>
      <c r="I98" s="214"/>
      <c r="J98" s="60"/>
      <c r="K98" s="60"/>
      <c r="L98" s="60"/>
      <c r="M98" s="209"/>
      <c r="N98" s="60"/>
      <c r="P98" s="95"/>
    </row>
    <row r="99" spans="1:16" ht="15.75">
      <c r="A99" s="231" t="s">
        <v>432</v>
      </c>
      <c r="B99" s="210"/>
      <c r="C99" s="210"/>
      <c r="D99" s="210"/>
      <c r="E99" s="210"/>
      <c r="F99" s="213"/>
      <c r="G99" s="213"/>
      <c r="H99" s="213"/>
      <c r="I99" s="214"/>
      <c r="J99" s="60"/>
      <c r="K99" s="60"/>
      <c r="L99" s="60"/>
      <c r="M99" s="209"/>
      <c r="N99" s="60"/>
      <c r="P99" s="95"/>
    </row>
    <row r="100" spans="1:16" ht="15.75">
      <c r="A100" s="231" t="s">
        <v>982</v>
      </c>
      <c r="B100" s="210"/>
      <c r="C100" s="210"/>
      <c r="D100" s="210"/>
      <c r="E100" s="210"/>
      <c r="F100" s="213"/>
      <c r="G100" s="213"/>
      <c r="H100" s="213"/>
      <c r="I100" s="214"/>
      <c r="J100" s="60"/>
      <c r="K100" s="60"/>
      <c r="L100" s="60"/>
      <c r="M100" s="209"/>
      <c r="N100" s="60"/>
      <c r="P100" s="95"/>
    </row>
    <row r="101" spans="1:16" ht="18" customHeight="1">
      <c r="A101" s="82"/>
      <c r="B101" s="82"/>
      <c r="C101" s="82"/>
      <c r="D101" s="82"/>
      <c r="E101" s="82"/>
      <c r="F101" s="59"/>
      <c r="G101" s="224"/>
      <c r="H101" s="224"/>
      <c r="I101" s="221"/>
      <c r="J101" s="73"/>
      <c r="K101" s="73"/>
      <c r="L101" s="73"/>
      <c r="M101" s="73"/>
      <c r="N101" s="73"/>
      <c r="O101" s="20"/>
      <c r="P101" s="95"/>
    </row>
    <row r="102" spans="1:16" ht="18" customHeight="1">
      <c r="A102" s="64"/>
      <c r="B102" s="234" t="s">
        <v>671</v>
      </c>
      <c r="C102" s="235"/>
      <c r="D102" s="235"/>
      <c r="E102" s="235"/>
      <c r="F102" s="235"/>
      <c r="G102" s="235"/>
      <c r="H102" s="235"/>
      <c r="I102" s="236"/>
      <c r="J102" s="250" t="s">
        <v>390</v>
      </c>
      <c r="K102" s="251"/>
      <c r="L102" s="251"/>
      <c r="M102" s="252"/>
      <c r="N102" s="680" t="s">
        <v>670</v>
      </c>
      <c r="O102" s="93"/>
      <c r="P102" s="95"/>
    </row>
    <row r="103" spans="1:16" ht="42.75" customHeight="1">
      <c r="A103" s="94"/>
      <c r="B103" s="235" t="s">
        <v>735</v>
      </c>
      <c r="C103" s="235"/>
      <c r="D103" s="235"/>
      <c r="E103" s="240"/>
      <c r="F103" s="241" t="s">
        <v>737</v>
      </c>
      <c r="G103" s="235"/>
      <c r="H103" s="235"/>
      <c r="I103" s="236"/>
      <c r="J103" s="242" t="s">
        <v>672</v>
      </c>
      <c r="K103" s="243"/>
      <c r="L103" s="243"/>
      <c r="M103" s="244"/>
      <c r="N103" s="681"/>
      <c r="O103" s="93"/>
      <c r="P103" s="95"/>
    </row>
    <row r="104" spans="1:16" ht="33" customHeight="1">
      <c r="A104" s="82"/>
      <c r="B104" s="245" t="s">
        <v>391</v>
      </c>
      <c r="C104" s="245" t="s">
        <v>392</v>
      </c>
      <c r="D104" s="245" t="s">
        <v>281</v>
      </c>
      <c r="E104" s="247" t="s">
        <v>124</v>
      </c>
      <c r="F104" s="247" t="s">
        <v>391</v>
      </c>
      <c r="G104" s="245" t="s">
        <v>392</v>
      </c>
      <c r="H104" s="245" t="s">
        <v>281</v>
      </c>
      <c r="I104" s="247" t="s">
        <v>124</v>
      </c>
      <c r="J104" s="248" t="s">
        <v>391</v>
      </c>
      <c r="K104" s="249" t="s">
        <v>392</v>
      </c>
      <c r="L104" s="253" t="s">
        <v>281</v>
      </c>
      <c r="M104" s="248" t="s">
        <v>124</v>
      </c>
      <c r="N104" s="682"/>
      <c r="O104" s="93"/>
      <c r="P104" s="95" t="s">
        <v>504</v>
      </c>
    </row>
    <row r="105" spans="1:16" hidden="1">
      <c r="A105" s="22" t="s">
        <v>264</v>
      </c>
      <c r="B105" s="117"/>
      <c r="C105" s="117"/>
      <c r="D105" s="117"/>
      <c r="E105" s="117"/>
      <c r="F105" s="97">
        <f>'TTA Pivot Table'!E$230</f>
        <v>0</v>
      </c>
      <c r="G105" s="97">
        <f>'TTA Pivot Table'!E$231</f>
        <v>0</v>
      </c>
      <c r="H105" s="97">
        <f>'TTA Pivot Table'!E$232</f>
        <v>0</v>
      </c>
      <c r="I105" s="96">
        <f>'TTA Pivot Table'!E$233</f>
        <v>0</v>
      </c>
      <c r="J105" s="96">
        <f>'TTA Pivot Table'!E$234</f>
        <v>0</v>
      </c>
      <c r="K105" s="97">
        <f>'TTA Pivot Table'!E$235</f>
        <v>0</v>
      </c>
      <c r="L105" s="97">
        <f>'TTA Pivot Table'!E$236</f>
        <v>0</v>
      </c>
      <c r="M105" s="98">
        <f>'TTA Pivot Table'!E$237</f>
        <v>0</v>
      </c>
      <c r="N105" s="96">
        <f>'TTA Pivot Table'!E$238</f>
        <v>0</v>
      </c>
      <c r="O105" s="100"/>
      <c r="P105" s="101">
        <f>+M105-I105</f>
        <v>0</v>
      </c>
    </row>
    <row r="106" spans="1:16" ht="15.75" hidden="1">
      <c r="A106" s="22"/>
      <c r="B106" s="117"/>
      <c r="C106" s="117"/>
      <c r="D106" s="117"/>
      <c r="E106" s="117"/>
      <c r="F106" s="106"/>
      <c r="G106" s="106"/>
      <c r="H106" s="106"/>
      <c r="I106" s="99"/>
      <c r="J106" s="102"/>
      <c r="K106" s="103"/>
      <c r="L106" s="103"/>
      <c r="M106" s="104"/>
      <c r="N106" s="102"/>
      <c r="O106" s="100"/>
      <c r="P106" s="105">
        <f t="shared" ref="P106" si="5">+I106-M106</f>
        <v>0</v>
      </c>
    </row>
    <row r="107" spans="1:16">
      <c r="A107" s="22" t="s">
        <v>265</v>
      </c>
      <c r="B107" s="281">
        <f>+'TTA Pivot Table'!E$7</f>
        <v>0</v>
      </c>
      <c r="C107" s="281">
        <f>+'TTA Pivot Table'!E$9</f>
        <v>0</v>
      </c>
      <c r="D107" s="281">
        <f>+'TTA Pivot Table'!E$11</f>
        <v>0</v>
      </c>
      <c r="E107" s="282">
        <f>+'TTA Pivot Table'!E$13</f>
        <v>0</v>
      </c>
      <c r="F107" s="282">
        <f>+'TTA Pivot Table'!E$15</f>
        <v>0</v>
      </c>
      <c r="G107" s="281">
        <f>+'TTA Pivot Table'!E$17</f>
        <v>0</v>
      </c>
      <c r="H107" s="281">
        <f>+'TTA Pivot Table'!E$19</f>
        <v>0</v>
      </c>
      <c r="I107" s="282">
        <f>+'TTA Pivot Table'!E$21</f>
        <v>0</v>
      </c>
      <c r="J107" s="282">
        <f>+'TTA Pivot Table'!E$23</f>
        <v>0</v>
      </c>
      <c r="K107" s="281">
        <f>+'TTA Pivot Table'!E$25</f>
        <v>0</v>
      </c>
      <c r="L107" s="281">
        <f>+'TTA Pivot Table'!E$27</f>
        <v>0</v>
      </c>
      <c r="M107" s="283">
        <f>+'TTA Pivot Table'!E$29</f>
        <v>0</v>
      </c>
      <c r="N107" s="282">
        <f>+'TTA Pivot Table'!E$31</f>
        <v>0</v>
      </c>
      <c r="O107" s="100"/>
      <c r="P107" s="101">
        <f t="shared" ref="P107:P125" si="6">+M107-I107</f>
        <v>0</v>
      </c>
    </row>
    <row r="108" spans="1:16">
      <c r="A108" s="22" t="s">
        <v>266</v>
      </c>
      <c r="B108" s="281">
        <f>+'TTA Pivot Table'!E$39</f>
        <v>6.5866666666666669</v>
      </c>
      <c r="C108" s="281">
        <f>+'TTA Pivot Table'!E$41</f>
        <v>5.0266666666666664</v>
      </c>
      <c r="D108" s="281">
        <f>+'TTA Pivot Table'!E$43</f>
        <v>3.58</v>
      </c>
      <c r="E108" s="282">
        <f>+'TTA Pivot Table'!E$45</f>
        <v>5.8180000000000005</v>
      </c>
      <c r="F108" s="282">
        <f>+'TTA Pivot Table'!E$47</f>
        <v>5.3998946404031152</v>
      </c>
      <c r="G108" s="281">
        <f>+'TTA Pivot Table'!E$49</f>
        <v>9.4577419354838721</v>
      </c>
      <c r="H108" s="281">
        <f>+'TTA Pivot Table'!E$51</f>
        <v>3.188597285067873</v>
      </c>
      <c r="I108" s="282">
        <f>+'TTA Pivot Table'!E$53</f>
        <v>5.2745611510791361</v>
      </c>
      <c r="J108" s="282">
        <f>+'TTA Pivot Table'!E$55</f>
        <v>4.0822516556291397</v>
      </c>
      <c r="K108" s="281">
        <f>+'TTA Pivot Table'!E$57</f>
        <v>5.110873786407768</v>
      </c>
      <c r="L108" s="281">
        <f>+'TTA Pivot Table'!E$59</f>
        <v>0</v>
      </c>
      <c r="M108" s="283">
        <f>+'TTA Pivot Table'!E$61</f>
        <v>3.9832301886792458</v>
      </c>
      <c r="N108" s="282">
        <f>+'TTA Pivot Table'!E$63</f>
        <v>8.92081081081081</v>
      </c>
      <c r="O108" s="100"/>
      <c r="P108" s="101">
        <f t="shared" si="6"/>
        <v>-1.2913309623998903</v>
      </c>
    </row>
    <row r="109" spans="1:16">
      <c r="A109" s="22" t="s">
        <v>267</v>
      </c>
      <c r="B109" s="281">
        <f>+'TTA Pivot Table'!E$71</f>
        <v>0</v>
      </c>
      <c r="C109" s="281">
        <f>+'TTA Pivot Table'!E$73</f>
        <v>0</v>
      </c>
      <c r="D109" s="281">
        <f>+'TTA Pivot Table'!E$75</f>
        <v>0</v>
      </c>
      <c r="E109" s="282">
        <f>+'TTA Pivot Table'!E$77</f>
        <v>0</v>
      </c>
      <c r="F109" s="282">
        <f>+'TTA Pivot Table'!E$79</f>
        <v>0</v>
      </c>
      <c r="G109" s="281">
        <f>+'TTA Pivot Table'!E$81</f>
        <v>0</v>
      </c>
      <c r="H109" s="281">
        <f>+'TTA Pivot Table'!E$83</f>
        <v>0</v>
      </c>
      <c r="I109" s="282">
        <f>+'TTA Pivot Table'!E$85</f>
        <v>0</v>
      </c>
      <c r="J109" s="282">
        <f>+'TTA Pivot Table'!E$87</f>
        <v>0</v>
      </c>
      <c r="K109" s="281">
        <f>+'TTA Pivot Table'!E$89</f>
        <v>0</v>
      </c>
      <c r="L109" s="281">
        <f>+'TTA Pivot Table'!E$91</f>
        <v>0</v>
      </c>
      <c r="M109" s="283">
        <f>+'TTA Pivot Table'!E$93</f>
        <v>0</v>
      </c>
      <c r="N109" s="282">
        <f>+'TTA Pivot Table'!E$95</f>
        <v>0</v>
      </c>
      <c r="O109" s="100"/>
      <c r="P109" s="101">
        <f t="shared" si="6"/>
        <v>0</v>
      </c>
    </row>
    <row r="110" spans="1:16">
      <c r="A110" s="22" t="s">
        <v>268</v>
      </c>
      <c r="B110" s="281">
        <f>+'TTA Pivot Table'!E$103</f>
        <v>5.097358757062147</v>
      </c>
      <c r="C110" s="281">
        <f>+'TTA Pivot Table'!E$105</f>
        <v>5.4639285714285721</v>
      </c>
      <c r="D110" s="281">
        <f>+'TTA Pivot Table'!E$107</f>
        <v>0</v>
      </c>
      <c r="E110" s="282">
        <f>+'TTA Pivot Table'!E$109</f>
        <v>5.1044667590027704</v>
      </c>
      <c r="F110" s="282">
        <f>+'TTA Pivot Table'!E$111</f>
        <v>5.7625313852813846</v>
      </c>
      <c r="G110" s="281">
        <f>+'TTA Pivot Table'!E$113</f>
        <v>6.0092682926829264</v>
      </c>
      <c r="H110" s="281">
        <f>+'TTA Pivot Table'!E$115</f>
        <v>8.6700487804878037</v>
      </c>
      <c r="I110" s="282">
        <f>+'TTA Pivot Table'!E$117</f>
        <v>5.8332775240994419</v>
      </c>
      <c r="J110" s="282">
        <f>+'TTA Pivot Table'!E$119</f>
        <v>3.4817612977983781</v>
      </c>
      <c r="K110" s="281">
        <f>+'TTA Pivot Table'!E$121</f>
        <v>4.0170631970260215</v>
      </c>
      <c r="L110" s="281">
        <f>+'TTA Pivot Table'!E$123</f>
        <v>2.8260883720930234</v>
      </c>
      <c r="M110" s="283">
        <f>+'TTA Pivot Table'!E$125</f>
        <v>3.4846183134046567</v>
      </c>
      <c r="N110" s="282">
        <f>+'TTA Pivot Table'!E$127</f>
        <v>0</v>
      </c>
      <c r="O110" s="100"/>
      <c r="P110" s="101">
        <f t="shared" si="6"/>
        <v>-2.3486592106947852</v>
      </c>
    </row>
    <row r="111" spans="1:16">
      <c r="A111" s="22"/>
      <c r="B111" s="281"/>
      <c r="C111" s="281"/>
      <c r="D111" s="281"/>
      <c r="E111" s="282"/>
      <c r="F111" s="282"/>
      <c r="G111" s="281"/>
      <c r="H111" s="281"/>
      <c r="I111" s="282"/>
      <c r="J111" s="282"/>
      <c r="K111" s="281"/>
      <c r="L111" s="281"/>
      <c r="M111" s="283"/>
      <c r="N111" s="282"/>
      <c r="O111" s="100"/>
      <c r="P111" s="101"/>
    </row>
    <row r="112" spans="1:16">
      <c r="A112" s="22" t="s">
        <v>269</v>
      </c>
      <c r="B112" s="281">
        <f>+'TTA Pivot Table'!E$135</f>
        <v>4.6428571428571432</v>
      </c>
      <c r="C112" s="281">
        <f>+'TTA Pivot Table'!E$137</f>
        <v>4.3636363636363633</v>
      </c>
      <c r="D112" s="281">
        <f>+'TTA Pivot Table'!E$139</f>
        <v>0</v>
      </c>
      <c r="E112" s="282">
        <f>+'TTA Pivot Table'!E$141</f>
        <v>4.6105263157894738</v>
      </c>
      <c r="F112" s="282">
        <f>+'TTA Pivot Table'!E$143</f>
        <v>5.420307167235495</v>
      </c>
      <c r="G112" s="281">
        <f>+'TTA Pivot Table'!E$145</f>
        <v>5.6597222222222223</v>
      </c>
      <c r="H112" s="281">
        <f>+'TTA Pivot Table'!E$147</f>
        <v>0</v>
      </c>
      <c r="I112" s="282">
        <f>+'TTA Pivot Table'!E$149</f>
        <v>5.4367450731087095</v>
      </c>
      <c r="J112" s="282">
        <f>+'TTA Pivot Table'!E$151</f>
        <v>3.8653742595584277</v>
      </c>
      <c r="K112" s="281">
        <f>+'TTA Pivot Table'!E$153</f>
        <v>3.7190669371196754</v>
      </c>
      <c r="L112" s="281">
        <f>+'TTA Pivot Table'!E$155</f>
        <v>0</v>
      </c>
      <c r="M112" s="283">
        <f>+'TTA Pivot Table'!E$157</f>
        <v>3.8346808510638297</v>
      </c>
      <c r="N112" s="282">
        <f>+'TTA Pivot Table'!E$159</f>
        <v>3.35</v>
      </c>
      <c r="O112" s="100"/>
      <c r="P112" s="101">
        <f t="shared" si="6"/>
        <v>-1.6020642220448797</v>
      </c>
    </row>
    <row r="113" spans="1:16">
      <c r="A113" s="22" t="s">
        <v>270</v>
      </c>
      <c r="B113" s="281">
        <f>+'TTA Pivot Table'!E$167</f>
        <v>4.7140112994350272</v>
      </c>
      <c r="C113" s="281">
        <f>+'TTA Pivot Table'!E$169</f>
        <v>5.5008333333333326</v>
      </c>
      <c r="D113" s="281">
        <f>+'TTA Pivot Table'!E$171</f>
        <v>0</v>
      </c>
      <c r="E113" s="282">
        <f>+'TTA Pivot Table'!E$173</f>
        <v>4.727125</v>
      </c>
      <c r="F113" s="282">
        <f>+'TTA Pivot Table'!E$175</f>
        <v>5.2401158038147146</v>
      </c>
      <c r="G113" s="281">
        <f>+'TTA Pivot Table'!E$177</f>
        <v>6.7351758793969845</v>
      </c>
      <c r="H113" s="281">
        <f>+'TTA Pivot Table'!E$179</f>
        <v>0</v>
      </c>
      <c r="I113" s="282">
        <f>+'TTA Pivot Table'!E$181</f>
        <v>5.3350175438596485</v>
      </c>
      <c r="J113" s="282">
        <f>+'TTA Pivot Table'!E$183</f>
        <v>3.7312871853546912</v>
      </c>
      <c r="K113" s="281">
        <f>+'TTA Pivot Table'!E$185</f>
        <v>3.5558785529715764</v>
      </c>
      <c r="L113" s="281">
        <f>+'TTA Pivot Table'!E$187</f>
        <v>0</v>
      </c>
      <c r="M113" s="283">
        <f>+'TTA Pivot Table'!E$189</f>
        <v>3.6774544012688346</v>
      </c>
      <c r="N113" s="282">
        <f>+'TTA Pivot Table'!E$191</f>
        <v>5.8117401129943493</v>
      </c>
      <c r="O113" s="100"/>
      <c r="P113" s="101">
        <f t="shared" si="6"/>
        <v>-1.6575631425908139</v>
      </c>
    </row>
    <row r="114" spans="1:16">
      <c r="A114" s="22" t="s">
        <v>271</v>
      </c>
      <c r="B114" s="611">
        <f>+'TTA Pivot Table'!E$199</f>
        <v>4.0719512195121945</v>
      </c>
      <c r="C114" s="281">
        <f>+'TTA Pivot Table'!E$201</f>
        <v>0</v>
      </c>
      <c r="D114" s="281">
        <f>+'TTA Pivot Table'!E$203</f>
        <v>0</v>
      </c>
      <c r="E114" s="282">
        <f>+'TTA Pivot Table'!E$205</f>
        <v>4.0719512195121945</v>
      </c>
      <c r="F114" s="282">
        <f>+'TTA Pivot Table'!E$207</f>
        <v>5.7665486725663717</v>
      </c>
      <c r="G114" s="281">
        <f>+'TTA Pivot Table'!E$209</f>
        <v>7.4464285714285712</v>
      </c>
      <c r="H114" s="281">
        <f>+'TTA Pivot Table'!E$211</f>
        <v>0</v>
      </c>
      <c r="I114" s="282">
        <f>+'TTA Pivot Table'!E$213</f>
        <v>5.8071675302245245</v>
      </c>
      <c r="J114" s="282">
        <f>+'TTA Pivot Table'!E$215</f>
        <v>4.2631107491856683</v>
      </c>
      <c r="K114" s="281">
        <f>+'TTA Pivot Table'!E$217</f>
        <v>5.8236453201970448</v>
      </c>
      <c r="L114" s="281">
        <f>+'TTA Pivot Table'!E$219</f>
        <v>0</v>
      </c>
      <c r="M114" s="283">
        <f>+'TTA Pivot Table'!E$221</f>
        <v>4.4844863731656188</v>
      </c>
      <c r="N114" s="282">
        <f>+'TTA Pivot Table'!E$223</f>
        <v>0</v>
      </c>
      <c r="O114" s="100"/>
      <c r="P114" s="101">
        <f t="shared" si="6"/>
        <v>-1.3226811570589057</v>
      </c>
    </row>
    <row r="115" spans="1:16">
      <c r="A115" s="22" t="s">
        <v>272</v>
      </c>
      <c r="B115" s="281">
        <f>+'TTA Pivot Table'!E$231</f>
        <v>0</v>
      </c>
      <c r="C115" s="281">
        <f>+'TTA Pivot Table'!E$233</f>
        <v>0</v>
      </c>
      <c r="D115" s="281">
        <f>+'TTA Pivot Table'!E$235</f>
        <v>0</v>
      </c>
      <c r="E115" s="282">
        <f>+'TTA Pivot Table'!E$237</f>
        <v>0</v>
      </c>
      <c r="F115" s="282">
        <f>+'TTA Pivot Table'!E$239</f>
        <v>0</v>
      </c>
      <c r="G115" s="281">
        <f>+'TTA Pivot Table'!E$241</f>
        <v>0</v>
      </c>
      <c r="H115" s="281">
        <f>+'TTA Pivot Table'!E$243</f>
        <v>0</v>
      </c>
      <c r="I115" s="282">
        <f>+'TTA Pivot Table'!E$245</f>
        <v>0</v>
      </c>
      <c r="J115" s="282">
        <f>+'TTA Pivot Table'!E$247</f>
        <v>0</v>
      </c>
      <c r="K115" s="281">
        <f>+'TTA Pivot Table'!E$249</f>
        <v>0</v>
      </c>
      <c r="L115" s="281">
        <f>+'TTA Pivot Table'!E$251</f>
        <v>0</v>
      </c>
      <c r="M115" s="283">
        <f>+'TTA Pivot Table'!E$253</f>
        <v>0</v>
      </c>
      <c r="N115" s="282">
        <f>+'TTA Pivot Table'!E$255</f>
        <v>0</v>
      </c>
      <c r="O115" s="100"/>
      <c r="P115" s="101">
        <f t="shared" si="6"/>
        <v>0</v>
      </c>
    </row>
    <row r="116" spans="1:16">
      <c r="A116" s="22"/>
      <c r="B116" s="281"/>
      <c r="C116" s="281"/>
      <c r="D116" s="281"/>
      <c r="E116" s="282"/>
      <c r="F116" s="282"/>
      <c r="G116" s="281"/>
      <c r="H116" s="281"/>
      <c r="I116" s="282"/>
      <c r="J116" s="282"/>
      <c r="K116" s="281"/>
      <c r="L116" s="281"/>
      <c r="M116" s="283"/>
      <c r="N116" s="282"/>
      <c r="O116" s="100"/>
      <c r="P116" s="101"/>
    </row>
    <row r="117" spans="1:16">
      <c r="A117" s="22" t="s">
        <v>273</v>
      </c>
      <c r="B117" s="281">
        <f>+'TTA Pivot Table'!E$263</f>
        <v>0</v>
      </c>
      <c r="C117" s="281">
        <f>+'TTA Pivot Table'!E$265</f>
        <v>0</v>
      </c>
      <c r="D117" s="281">
        <f>+'TTA Pivot Table'!E$267</f>
        <v>0</v>
      </c>
      <c r="E117" s="282">
        <f>+'TTA Pivot Table'!E$269</f>
        <v>0</v>
      </c>
      <c r="F117" s="282">
        <f>+'TTA Pivot Table'!E$271</f>
        <v>0</v>
      </c>
      <c r="G117" s="281">
        <f>+'TTA Pivot Table'!E$273</f>
        <v>0</v>
      </c>
      <c r="H117" s="281">
        <f>+'TTA Pivot Table'!E$275</f>
        <v>0</v>
      </c>
      <c r="I117" s="282">
        <f>+'TTA Pivot Table'!E$277</f>
        <v>0</v>
      </c>
      <c r="J117" s="282">
        <f>+'TTA Pivot Table'!E$279</f>
        <v>0</v>
      </c>
      <c r="K117" s="281">
        <f>+'TTA Pivot Table'!E$281</f>
        <v>0</v>
      </c>
      <c r="L117" s="281">
        <f>+'TTA Pivot Table'!E$2834</f>
        <v>0</v>
      </c>
      <c r="M117" s="283">
        <f>+'TTA Pivot Table'!E$285</f>
        <v>0</v>
      </c>
      <c r="N117" s="282">
        <f>+'TTA Pivot Table'!E$287</f>
        <v>0</v>
      </c>
      <c r="O117" s="100"/>
      <c r="P117" s="101">
        <f t="shared" si="6"/>
        <v>0</v>
      </c>
    </row>
    <row r="118" spans="1:16">
      <c r="A118" s="22" t="s">
        <v>274</v>
      </c>
      <c r="B118" s="281">
        <f>+'TTA Pivot Table'!E$295</f>
        <v>5.5422222222222217</v>
      </c>
      <c r="C118" s="281">
        <f>+'TTA Pivot Table'!E$297</f>
        <v>9.5</v>
      </c>
      <c r="D118" s="281">
        <f>+'TTA Pivot Table'!E$299</f>
        <v>0</v>
      </c>
      <c r="E118" s="282">
        <f>+'TTA Pivot Table'!E$301</f>
        <v>5.7106382978723396</v>
      </c>
      <c r="F118" s="282">
        <f>+'TTA Pivot Table'!E$303</f>
        <v>4.9951231406973911</v>
      </c>
      <c r="G118" s="281">
        <f>+'TTA Pivot Table'!E$305</f>
        <v>6.0292682926829269</v>
      </c>
      <c r="H118" s="281">
        <f>+'TTA Pivot Table'!E$307</f>
        <v>7.1375000000000002</v>
      </c>
      <c r="I118" s="282">
        <f>+'TTA Pivot Table'!E$309</f>
        <v>5.0044073132340481</v>
      </c>
      <c r="J118" s="282">
        <f>+'TTA Pivot Table'!E$311</f>
        <v>3.7266314912524297</v>
      </c>
      <c r="K118" s="281">
        <f>+'TTA Pivot Table'!E$313</f>
        <v>3.8377870563674321</v>
      </c>
      <c r="L118" s="281">
        <f>+'TTA Pivot Table'!E$315</f>
        <v>8.2387096774193562</v>
      </c>
      <c r="M118" s="283">
        <f>+'TTA Pivot Table'!E$317</f>
        <v>3.8102142393421339</v>
      </c>
      <c r="N118" s="282">
        <f>+'TTA Pivot Table'!E$319</f>
        <v>6.5285714285714285</v>
      </c>
      <c r="O118" s="100"/>
      <c r="P118" s="101">
        <f t="shared" si="6"/>
        <v>-1.1941930738919142</v>
      </c>
    </row>
    <row r="119" spans="1:16">
      <c r="A119" s="22" t="s">
        <v>275</v>
      </c>
      <c r="B119" s="281">
        <f>+'TTA Pivot Table'!E$327</f>
        <v>5.0336082474226806</v>
      </c>
      <c r="C119" s="281">
        <f>+'TTA Pivot Table'!E$329</f>
        <v>5.5</v>
      </c>
      <c r="D119" s="281">
        <f>+'TTA Pivot Table'!E$331</f>
        <v>0</v>
      </c>
      <c r="E119" s="282">
        <f>+'TTA Pivot Table'!E$333</f>
        <v>5.0628985507246389</v>
      </c>
      <c r="F119" s="282">
        <f>+'TTA Pivot Table'!E$335</f>
        <v>5.7216129032258065</v>
      </c>
      <c r="G119" s="281">
        <f>+'TTA Pivot Table'!E$337</f>
        <v>6.61</v>
      </c>
      <c r="H119" s="281">
        <f>+'TTA Pivot Table'!E$339</f>
        <v>0</v>
      </c>
      <c r="I119" s="282">
        <f>+'TTA Pivot Table'!E$341</f>
        <v>5.8287234042553182</v>
      </c>
      <c r="J119" s="282">
        <f>+'TTA Pivot Table'!E$343</f>
        <v>0.64379396984924631</v>
      </c>
      <c r="K119" s="281">
        <f>+'TTA Pivot Table'!E$345</f>
        <v>0.84326300984528824</v>
      </c>
      <c r="L119" s="281">
        <f>+'TTA Pivot Table'!E$347</f>
        <v>0</v>
      </c>
      <c r="M119" s="283">
        <f>+'TTA Pivot Table'!E$349</f>
        <v>0.70445793581960103</v>
      </c>
      <c r="N119" s="282">
        <f>+'TTA Pivot Table'!E$351</f>
        <v>0</v>
      </c>
      <c r="O119" s="100"/>
      <c r="P119" s="101">
        <f t="shared" si="6"/>
        <v>-5.1242654684357172</v>
      </c>
    </row>
    <row r="120" spans="1:16">
      <c r="A120" s="22" t="s">
        <v>276</v>
      </c>
      <c r="B120" s="281">
        <f>+'TTA Pivot Table'!E$359</f>
        <v>0</v>
      </c>
      <c r="C120" s="281">
        <f>+'TTA Pivot Table'!E$361</f>
        <v>0</v>
      </c>
      <c r="D120" s="281">
        <f>+'TTA Pivot Table'!E$363</f>
        <v>0</v>
      </c>
      <c r="E120" s="282">
        <f>+'TTA Pivot Table'!E$365</f>
        <v>0</v>
      </c>
      <c r="F120" s="282">
        <f>+'TTA Pivot Table'!E$367</f>
        <v>0</v>
      </c>
      <c r="G120" s="281">
        <f>+'TTA Pivot Table'!E$369</f>
        <v>0</v>
      </c>
      <c r="H120" s="281">
        <f>+'TTA Pivot Table'!E$371</f>
        <v>0</v>
      </c>
      <c r="I120" s="282">
        <f>+'TTA Pivot Table'!E$373</f>
        <v>0</v>
      </c>
      <c r="J120" s="282">
        <f>+'TTA Pivot Table'!E$375</f>
        <v>0</v>
      </c>
      <c r="K120" s="281">
        <f>+'TTA Pivot Table'!E$377</f>
        <v>0</v>
      </c>
      <c r="L120" s="281">
        <f>+'TTA Pivot Table'!E$379</f>
        <v>0</v>
      </c>
      <c r="M120" s="283">
        <f>+'TTA Pivot Table'!E$381</f>
        <v>0</v>
      </c>
      <c r="N120" s="282">
        <f>+'TTA Pivot Table'!E$383</f>
        <v>0</v>
      </c>
      <c r="O120" s="100"/>
      <c r="P120" s="101">
        <f t="shared" si="6"/>
        <v>0</v>
      </c>
    </row>
    <row r="121" spans="1:16">
      <c r="A121" s="22"/>
      <c r="B121" s="281"/>
      <c r="C121" s="281"/>
      <c r="D121" s="281"/>
      <c r="E121" s="282"/>
      <c r="F121" s="282"/>
      <c r="G121" s="281"/>
      <c r="H121" s="281"/>
      <c r="I121" s="282"/>
      <c r="J121" s="282"/>
      <c r="K121" s="281"/>
      <c r="L121" s="281"/>
      <c r="M121" s="283"/>
      <c r="N121" s="282"/>
      <c r="O121" s="100"/>
      <c r="P121" s="101"/>
    </row>
    <row r="122" spans="1:16">
      <c r="A122" s="22" t="s">
        <v>277</v>
      </c>
      <c r="B122" s="281">
        <f>+'TTA Pivot Table'!E$391</f>
        <v>4.7076208749040678</v>
      </c>
      <c r="C122" s="281">
        <f>+'TTA Pivot Table'!E$393</f>
        <v>4.6694444444444443</v>
      </c>
      <c r="D122" s="281">
        <f>+'TTA Pivot Table'!E$395</f>
        <v>0</v>
      </c>
      <c r="E122" s="282">
        <f>+'TTA Pivot Table'!E$397</f>
        <v>4.7061016949152545</v>
      </c>
      <c r="F122" s="282">
        <f>+'TTA Pivot Table'!E$399</f>
        <v>4.8614871928907473</v>
      </c>
      <c r="G122" s="281">
        <f>+'TTA Pivot Table'!E$401</f>
        <v>5.2692682926829262</v>
      </c>
      <c r="H122" s="281">
        <f>+'TTA Pivot Table'!E$403</f>
        <v>0</v>
      </c>
      <c r="I122" s="282">
        <f>+'TTA Pivot Table'!E$405</f>
        <v>4.8741884021271202</v>
      </c>
      <c r="J122" s="282">
        <f>+'TTA Pivot Table'!E$407</f>
        <v>3.0612657601977751</v>
      </c>
      <c r="K122" s="281">
        <f>+'TTA Pivot Table'!E$409</f>
        <v>3.1208441558441558</v>
      </c>
      <c r="L122" s="281">
        <f>+'TTA Pivot Table'!E$411</f>
        <v>0</v>
      </c>
      <c r="M122" s="283">
        <f>+'TTA Pivot Table'!E$413</f>
        <v>3.0738024594963891</v>
      </c>
      <c r="N122" s="282">
        <f>+'TTA Pivot Table'!E$415</f>
        <v>0</v>
      </c>
      <c r="O122" s="100"/>
      <c r="P122" s="101">
        <f t="shared" si="6"/>
        <v>-1.8003859426307312</v>
      </c>
    </row>
    <row r="123" spans="1:16">
      <c r="A123" s="22" t="s">
        <v>278</v>
      </c>
      <c r="B123" s="281">
        <f>+'TTA Pivot Table'!E$423</f>
        <v>4.5745984310795667</v>
      </c>
      <c r="C123" s="281">
        <f>+'TTA Pivot Table'!E$425</f>
        <v>4.6784210526315793</v>
      </c>
      <c r="D123" s="281">
        <f>+'TTA Pivot Table'!E$427</f>
        <v>0</v>
      </c>
      <c r="E123" s="282">
        <f>+'TTA Pivot Table'!E$429</f>
        <v>4.5814788978025813</v>
      </c>
      <c r="F123" s="282">
        <f>+'TTA Pivot Table'!E$431</f>
        <v>5.2740233144297415</v>
      </c>
      <c r="G123" s="281">
        <f>+'TTA Pivot Table'!E$433</f>
        <v>5.7436991869918703</v>
      </c>
      <c r="H123" s="281">
        <f>+'TTA Pivot Table'!E$435</f>
        <v>0</v>
      </c>
      <c r="I123" s="282">
        <f>+'TTA Pivot Table'!E$437</f>
        <v>5.3078070175438601</v>
      </c>
      <c r="J123" s="282">
        <f>+'TTA Pivot Table'!E$439</f>
        <v>3.471157340116279</v>
      </c>
      <c r="K123" s="281">
        <f>+'TTA Pivot Table'!E$441</f>
        <v>3.5527205882352941</v>
      </c>
      <c r="L123" s="281">
        <f>+'TTA Pivot Table'!E$443</f>
        <v>0</v>
      </c>
      <c r="M123" s="283">
        <f>+'TTA Pivot Table'!E$445</f>
        <v>3.498133511673152</v>
      </c>
      <c r="N123" s="282">
        <f>+'TTA Pivot Table'!E$447</f>
        <v>5.1592699884125146</v>
      </c>
      <c r="O123" s="100"/>
      <c r="P123" s="101">
        <f t="shared" si="6"/>
        <v>-1.8096735058707081</v>
      </c>
    </row>
    <row r="124" spans="1:16">
      <c r="A124" s="22" t="s">
        <v>279</v>
      </c>
      <c r="B124" s="281">
        <f>+'TTA Pivot Table'!E$455</f>
        <v>5.749999999999992</v>
      </c>
      <c r="C124" s="281">
        <f>+'TTA Pivot Table'!E$457</f>
        <v>7</v>
      </c>
      <c r="D124" s="281">
        <f>+'TTA Pivot Table'!E$459</f>
        <v>0</v>
      </c>
      <c r="E124" s="282">
        <f>+'TTA Pivot Table'!E$461</f>
        <v>5.8461538461538387</v>
      </c>
      <c r="F124" s="282">
        <f>+'TTA Pivot Table'!E$463</f>
        <v>4.5407429598561961</v>
      </c>
      <c r="G124" s="281">
        <f>+'TTA Pivot Table'!E$465</f>
        <v>6.1483050847457577</v>
      </c>
      <c r="H124" s="281">
        <f>+'TTA Pivot Table'!E$467</f>
        <v>0</v>
      </c>
      <c r="I124" s="282">
        <f>+'TTA Pivot Table'!E$469</f>
        <v>4.5956307870370319</v>
      </c>
      <c r="J124" s="282">
        <f>+'TTA Pivot Table'!E$471</f>
        <v>3.4508196721311419</v>
      </c>
      <c r="K124" s="281">
        <f>+'TTA Pivot Table'!E$473</f>
        <v>4.2094594594594579</v>
      </c>
      <c r="L124" s="281">
        <f>+'TTA Pivot Table'!E$475</f>
        <v>0</v>
      </c>
      <c r="M124" s="283">
        <f>+'TTA Pivot Table'!E$477</f>
        <v>3.6394176931690883</v>
      </c>
      <c r="N124" s="282">
        <f>+'TTA Pivot Table'!E$479</f>
        <v>6.3883495145631048</v>
      </c>
      <c r="O124" s="100"/>
      <c r="P124" s="101">
        <f t="shared" si="6"/>
        <v>-0.95621309386794362</v>
      </c>
    </row>
    <row r="125" spans="1:16">
      <c r="A125" s="71" t="s">
        <v>280</v>
      </c>
      <c r="B125" s="288">
        <f>+'TTA Pivot Table'!E$487</f>
        <v>4.7</v>
      </c>
      <c r="C125" s="288">
        <f>+'TTA Pivot Table'!E$489</f>
        <v>0</v>
      </c>
      <c r="D125" s="288">
        <f>+'TTA Pivot Table'!E$491</f>
        <v>0</v>
      </c>
      <c r="E125" s="289">
        <f>+'TTA Pivot Table'!E$493</f>
        <v>4.7</v>
      </c>
      <c r="F125" s="289">
        <f>+'TTA Pivot Table'!E$495</f>
        <v>5.7</v>
      </c>
      <c r="G125" s="288">
        <f>+'TTA Pivot Table'!E$497</f>
        <v>8.6999999999999993</v>
      </c>
      <c r="H125" s="288">
        <f>+'TTA Pivot Table'!E$499</f>
        <v>0</v>
      </c>
      <c r="I125" s="289">
        <f>+'TTA Pivot Table'!E$501</f>
        <v>5.7556492411467115</v>
      </c>
      <c r="J125" s="289">
        <f>+'TTA Pivot Table'!E$503</f>
        <v>4.3</v>
      </c>
      <c r="K125" s="288">
        <f>+'TTA Pivot Table'!E$505</f>
        <v>5.0999999999999996</v>
      </c>
      <c r="L125" s="288">
        <f>+'TTA Pivot Table'!E$507</f>
        <v>0</v>
      </c>
      <c r="M125" s="290">
        <f>+'TTA Pivot Table'!E$509</f>
        <v>4.431034482758621</v>
      </c>
      <c r="N125" s="289">
        <f>+'TTA Pivot Table'!E$511</f>
        <v>5.2</v>
      </c>
      <c r="O125" s="100"/>
      <c r="P125" s="107">
        <f t="shared" si="6"/>
        <v>-1.3246147583880905</v>
      </c>
    </row>
    <row r="126" spans="1:16">
      <c r="A126" s="232" t="s">
        <v>394</v>
      </c>
      <c r="B126" s="254"/>
      <c r="C126" s="254"/>
      <c r="D126" s="254"/>
      <c r="E126" s="254"/>
      <c r="F126" s="255"/>
      <c r="G126" s="255"/>
      <c r="H126" s="255"/>
      <c r="I126" s="255"/>
      <c r="J126" s="256"/>
      <c r="K126" s="256"/>
      <c r="L126" s="256"/>
      <c r="M126" s="256"/>
      <c r="N126" s="256"/>
    </row>
    <row r="127" spans="1:16" s="23" customFormat="1">
      <c r="A127" s="232" t="s">
        <v>738</v>
      </c>
      <c r="B127" s="257"/>
      <c r="C127" s="257"/>
      <c r="D127" s="257"/>
      <c r="E127" s="257"/>
      <c r="F127" s="257"/>
      <c r="G127" s="257"/>
      <c r="H127" s="257"/>
      <c r="I127" s="257"/>
      <c r="J127" s="259"/>
      <c r="K127" s="259"/>
      <c r="L127" s="259"/>
      <c r="M127" s="259"/>
      <c r="N127" s="259"/>
      <c r="O127" s="69"/>
    </row>
    <row r="128" spans="1:16">
      <c r="A128" s="232"/>
      <c r="B128" s="254"/>
      <c r="C128" s="254"/>
      <c r="D128" s="254"/>
      <c r="E128" s="254"/>
      <c r="F128" s="255"/>
      <c r="G128" s="255"/>
      <c r="H128" s="255"/>
      <c r="I128" s="255"/>
      <c r="J128" s="256"/>
      <c r="K128" s="256"/>
      <c r="L128" s="256"/>
      <c r="M128" s="256"/>
      <c r="N128" s="233" t="s">
        <v>1166</v>
      </c>
    </row>
    <row r="129" spans="1:16" ht="18">
      <c r="A129" s="230" t="s">
        <v>712</v>
      </c>
      <c r="B129" s="210"/>
      <c r="C129" s="210"/>
      <c r="D129" s="210"/>
      <c r="E129" s="210"/>
      <c r="F129" s="213"/>
      <c r="G129" s="213"/>
      <c r="H129" s="213"/>
      <c r="I129" s="214"/>
      <c r="J129" s="60"/>
      <c r="K129" s="60"/>
      <c r="L129" s="60"/>
      <c r="M129" s="209"/>
      <c r="N129" s="60"/>
      <c r="P129" s="95"/>
    </row>
    <row r="130" spans="1:16" ht="18">
      <c r="A130" s="230"/>
      <c r="B130" s="210"/>
      <c r="C130" s="210"/>
      <c r="D130" s="210"/>
      <c r="E130" s="210"/>
      <c r="F130" s="213"/>
      <c r="G130" s="213"/>
      <c r="H130" s="213"/>
      <c r="I130" s="214"/>
      <c r="J130" s="60"/>
      <c r="K130" s="60"/>
      <c r="L130" s="60"/>
      <c r="M130" s="209"/>
      <c r="N130" s="60"/>
      <c r="P130" s="95"/>
    </row>
    <row r="131" spans="1:16" ht="15.75">
      <c r="A131" s="231" t="s">
        <v>432</v>
      </c>
      <c r="B131" s="210"/>
      <c r="C131" s="210"/>
      <c r="D131" s="210"/>
      <c r="E131" s="210"/>
      <c r="F131" s="213"/>
      <c r="G131" s="213"/>
      <c r="H131" s="213"/>
      <c r="I131" s="214"/>
      <c r="J131" s="60"/>
      <c r="K131" s="60"/>
      <c r="L131" s="60"/>
      <c r="M131" s="209"/>
      <c r="N131" s="60"/>
      <c r="P131" s="95"/>
    </row>
    <row r="132" spans="1:16" ht="15.75">
      <c r="A132" s="231" t="s">
        <v>983</v>
      </c>
      <c r="B132" s="210"/>
      <c r="C132" s="210"/>
      <c r="D132" s="210"/>
      <c r="E132" s="210"/>
      <c r="F132" s="213"/>
      <c r="G132" s="213"/>
      <c r="H132" s="213"/>
      <c r="I132" s="214"/>
      <c r="J132" s="60"/>
      <c r="K132" s="60"/>
      <c r="L132" s="60"/>
      <c r="M132" s="209"/>
      <c r="N132" s="60"/>
      <c r="P132" s="95"/>
    </row>
    <row r="133" spans="1:16" ht="18" customHeight="1">
      <c r="A133" s="82"/>
      <c r="B133" s="82"/>
      <c r="C133" s="82"/>
      <c r="D133" s="82"/>
      <c r="E133" s="82"/>
      <c r="F133" s="59"/>
      <c r="G133" s="224"/>
      <c r="H133" s="224"/>
      <c r="I133" s="221"/>
      <c r="J133" s="73"/>
      <c r="K133" s="73"/>
      <c r="L133" s="73"/>
      <c r="M133" s="73"/>
      <c r="N133" s="73"/>
      <c r="O133" s="20"/>
      <c r="P133" s="95"/>
    </row>
    <row r="134" spans="1:16" ht="18" customHeight="1">
      <c r="A134" s="64"/>
      <c r="B134" s="234" t="s">
        <v>671</v>
      </c>
      <c r="C134" s="235"/>
      <c r="D134" s="235"/>
      <c r="E134" s="235"/>
      <c r="F134" s="235"/>
      <c r="G134" s="235"/>
      <c r="H134" s="235"/>
      <c r="I134" s="236"/>
      <c r="J134" s="250" t="s">
        <v>390</v>
      </c>
      <c r="K134" s="251"/>
      <c r="L134" s="251"/>
      <c r="M134" s="252"/>
      <c r="N134" s="680" t="s">
        <v>670</v>
      </c>
      <c r="O134" s="93"/>
      <c r="P134" s="95"/>
    </row>
    <row r="135" spans="1:16" ht="45" customHeight="1">
      <c r="A135" s="94"/>
      <c r="B135" s="235" t="s">
        <v>735</v>
      </c>
      <c r="C135" s="235"/>
      <c r="D135" s="235"/>
      <c r="E135" s="240"/>
      <c r="F135" s="241" t="s">
        <v>737</v>
      </c>
      <c r="G135" s="235"/>
      <c r="H135" s="235"/>
      <c r="I135" s="236"/>
      <c r="J135" s="242" t="s">
        <v>672</v>
      </c>
      <c r="K135" s="243"/>
      <c r="L135" s="243"/>
      <c r="M135" s="244"/>
      <c r="N135" s="681"/>
      <c r="O135" s="93"/>
      <c r="P135" s="95"/>
    </row>
    <row r="136" spans="1:16" ht="27" customHeight="1">
      <c r="A136" s="82"/>
      <c r="B136" s="245" t="s">
        <v>391</v>
      </c>
      <c r="C136" s="245" t="s">
        <v>392</v>
      </c>
      <c r="D136" s="245" t="s">
        <v>281</v>
      </c>
      <c r="E136" s="247" t="s">
        <v>124</v>
      </c>
      <c r="F136" s="247" t="s">
        <v>391</v>
      </c>
      <c r="G136" s="245" t="s">
        <v>392</v>
      </c>
      <c r="H136" s="245" t="s">
        <v>281</v>
      </c>
      <c r="I136" s="247" t="s">
        <v>124</v>
      </c>
      <c r="J136" s="248" t="s">
        <v>391</v>
      </c>
      <c r="K136" s="249" t="s">
        <v>392</v>
      </c>
      <c r="L136" s="253" t="s">
        <v>281</v>
      </c>
      <c r="M136" s="248" t="s">
        <v>124</v>
      </c>
      <c r="N136" s="682"/>
      <c r="O136" s="93"/>
      <c r="P136" s="95" t="s">
        <v>504</v>
      </c>
    </row>
    <row r="137" spans="1:16" hidden="1">
      <c r="A137" s="22" t="s">
        <v>264</v>
      </c>
      <c r="B137" s="117"/>
      <c r="C137" s="117"/>
      <c r="D137" s="117"/>
      <c r="E137" s="117"/>
      <c r="F137" s="97">
        <f>'TTA Pivot Table'!F$230</f>
        <v>0</v>
      </c>
      <c r="G137" s="97">
        <f>'TTA Pivot Table'!F$231</f>
        <v>0</v>
      </c>
      <c r="H137" s="97">
        <f>'TTA Pivot Table'!F$232</f>
        <v>0</v>
      </c>
      <c r="I137" s="96">
        <f>'TTA Pivot Table'!F$233</f>
        <v>0</v>
      </c>
      <c r="J137" s="96">
        <f>'TTA Pivot Table'!F$234</f>
        <v>0</v>
      </c>
      <c r="K137" s="97">
        <f>'TTA Pivot Table'!F$235</f>
        <v>0</v>
      </c>
      <c r="L137" s="97">
        <f>'TTA Pivot Table'!F$236</f>
        <v>0</v>
      </c>
      <c r="M137" s="98">
        <f>'TTA Pivot Table'!F$237</f>
        <v>0</v>
      </c>
      <c r="N137" s="96">
        <f>'TTA Pivot Table'!F$238</f>
        <v>0</v>
      </c>
      <c r="O137" s="100"/>
      <c r="P137" s="101">
        <f>+M137-I137</f>
        <v>0</v>
      </c>
    </row>
    <row r="138" spans="1:16" ht="15.75" hidden="1">
      <c r="A138" s="22"/>
      <c r="B138" s="117"/>
      <c r="C138" s="117"/>
      <c r="D138" s="117"/>
      <c r="E138" s="117"/>
      <c r="F138" s="106"/>
      <c r="G138" s="106"/>
      <c r="H138" s="106"/>
      <c r="I138" s="99"/>
      <c r="J138" s="102"/>
      <c r="K138" s="103"/>
      <c r="L138" s="103"/>
      <c r="M138" s="104"/>
      <c r="N138" s="102"/>
      <c r="O138" s="100"/>
      <c r="P138" s="105">
        <f t="shared" ref="P138" si="7">+I138-M138</f>
        <v>0</v>
      </c>
    </row>
    <row r="139" spans="1:16">
      <c r="A139" s="22" t="s">
        <v>265</v>
      </c>
      <c r="B139" s="281">
        <f>+'TTA Pivot Table'!F$7</f>
        <v>0</v>
      </c>
      <c r="C139" s="281">
        <f>+'TTA Pivot Table'!F$9</f>
        <v>0</v>
      </c>
      <c r="D139" s="281">
        <f>+'TTA Pivot Table'!F$11</f>
        <v>0</v>
      </c>
      <c r="E139" s="282">
        <f>+'TTA Pivot Table'!F$13</f>
        <v>0</v>
      </c>
      <c r="F139" s="282">
        <f>+'TTA Pivot Table'!F$15</f>
        <v>0</v>
      </c>
      <c r="G139" s="281">
        <f>+'TTA Pivot Table'!F$17</f>
        <v>0</v>
      </c>
      <c r="H139" s="281">
        <f>+'TTA Pivot Table'!F$19</f>
        <v>0</v>
      </c>
      <c r="I139" s="282">
        <f>+'TTA Pivot Table'!F$21</f>
        <v>0</v>
      </c>
      <c r="J139" s="282">
        <f>+'TTA Pivot Table'!F$23</f>
        <v>0</v>
      </c>
      <c r="K139" s="281">
        <f>+'TTA Pivot Table'!F$25</f>
        <v>0</v>
      </c>
      <c r="L139" s="281">
        <f>+'TTA Pivot Table'!F$27</f>
        <v>0</v>
      </c>
      <c r="M139" s="283">
        <f>+'TTA Pivot Table'!F$29</f>
        <v>0</v>
      </c>
      <c r="N139" s="282">
        <f>+'TTA Pivot Table'!F$31</f>
        <v>0</v>
      </c>
      <c r="O139" s="100"/>
      <c r="P139" s="101">
        <f t="shared" ref="P139:P157" si="8">+M139-I139</f>
        <v>0</v>
      </c>
    </row>
    <row r="140" spans="1:16">
      <c r="A140" s="22" t="s">
        <v>266</v>
      </c>
      <c r="B140" s="281">
        <f>+'TTA Pivot Table'!F$39</f>
        <v>6.88</v>
      </c>
      <c r="C140" s="281">
        <f>+'TTA Pivot Table'!F$41</f>
        <v>7.63</v>
      </c>
      <c r="D140" s="281">
        <f>+'TTA Pivot Table'!F$43</f>
        <v>0</v>
      </c>
      <c r="E140" s="282">
        <f>+'TTA Pivot Table'!F$45</f>
        <v>7.2549999999999999</v>
      </c>
      <c r="F140" s="282">
        <f>+'TTA Pivot Table'!F$47</f>
        <v>5.1983152827918175</v>
      </c>
      <c r="G140" s="281">
        <f>+'TTA Pivot Table'!F$49</f>
        <v>6.22</v>
      </c>
      <c r="H140" s="281">
        <f>+'TTA Pivot Table'!F$51</f>
        <v>24.58</v>
      </c>
      <c r="I140" s="282">
        <f>+'TTA Pivot Table'!F$53</f>
        <v>5.258587962962963</v>
      </c>
      <c r="J140" s="282">
        <f>+'TTA Pivot Table'!F$55</f>
        <v>4.3025433526011554</v>
      </c>
      <c r="K140" s="281">
        <f>+'TTA Pivot Table'!F$57</f>
        <v>3.5698319327731092</v>
      </c>
      <c r="L140" s="281">
        <f>+'TTA Pivot Table'!F$59</f>
        <v>0</v>
      </c>
      <c r="M140" s="283">
        <f>+'TTA Pivot Table'!F$61</f>
        <v>3.7227431906614781</v>
      </c>
      <c r="N140" s="282">
        <f>+'TTA Pivot Table'!F$63</f>
        <v>0</v>
      </c>
      <c r="O140" s="100"/>
      <c r="P140" s="101">
        <f t="shared" si="8"/>
        <v>-1.535844772301485</v>
      </c>
    </row>
    <row r="141" spans="1:16">
      <c r="A141" s="22" t="s">
        <v>267</v>
      </c>
      <c r="B141" s="281">
        <f>+'TTA Pivot Table'!F$71</f>
        <v>0</v>
      </c>
      <c r="C141" s="281">
        <f>+'TTA Pivot Table'!F$73</f>
        <v>0</v>
      </c>
      <c r="D141" s="281">
        <f>+'TTA Pivot Table'!F$75</f>
        <v>0</v>
      </c>
      <c r="E141" s="282">
        <f>+'TTA Pivot Table'!F$77</f>
        <v>0</v>
      </c>
      <c r="F141" s="282">
        <f>+'TTA Pivot Table'!F$79</f>
        <v>0</v>
      </c>
      <c r="G141" s="281">
        <f>+'TTA Pivot Table'!F$81</f>
        <v>0</v>
      </c>
      <c r="H141" s="281">
        <f>+'TTA Pivot Table'!F$83</f>
        <v>0</v>
      </c>
      <c r="I141" s="282">
        <f>+'TTA Pivot Table'!F$85</f>
        <v>0</v>
      </c>
      <c r="J141" s="282">
        <f>+'TTA Pivot Table'!F$87</f>
        <v>0</v>
      </c>
      <c r="K141" s="281">
        <f>+'TTA Pivot Table'!F$89</f>
        <v>0</v>
      </c>
      <c r="L141" s="281">
        <f>+'TTA Pivot Table'!F$91</f>
        <v>0</v>
      </c>
      <c r="M141" s="283">
        <f>+'TTA Pivot Table'!F$93</f>
        <v>0</v>
      </c>
      <c r="N141" s="282">
        <f>+'TTA Pivot Table'!F$95</f>
        <v>0</v>
      </c>
      <c r="O141" s="100"/>
      <c r="P141" s="101">
        <f t="shared" si="8"/>
        <v>0</v>
      </c>
    </row>
    <row r="142" spans="1:16">
      <c r="A142" s="22" t="s">
        <v>268</v>
      </c>
      <c r="B142" s="281">
        <f>+'TTA Pivot Table'!F$103</f>
        <v>4.4820000000000002</v>
      </c>
      <c r="C142" s="281">
        <f>+'TTA Pivot Table'!F$105</f>
        <v>4.54</v>
      </c>
      <c r="D142" s="281">
        <f>+'TTA Pivot Table'!F$107</f>
        <v>0</v>
      </c>
      <c r="E142" s="282">
        <f>+'TTA Pivot Table'!F$109</f>
        <v>4.4848524590163938</v>
      </c>
      <c r="F142" s="282">
        <f>+'TTA Pivot Table'!F$111</f>
        <v>4.8659999999999997</v>
      </c>
      <c r="G142" s="281">
        <f>+'TTA Pivot Table'!F$113</f>
        <v>5.8659999999999997</v>
      </c>
      <c r="H142" s="281">
        <f>+'TTA Pivot Table'!F$115</f>
        <v>4.5999999999999996</v>
      </c>
      <c r="I142" s="282">
        <f>+'TTA Pivot Table'!F$117</f>
        <v>4.9009616368286437</v>
      </c>
      <c r="J142" s="282">
        <f>+'TTA Pivot Table'!F$119</f>
        <v>3.3</v>
      </c>
      <c r="K142" s="281">
        <f>+'TTA Pivot Table'!F$121</f>
        <v>4</v>
      </c>
      <c r="L142" s="281">
        <f>+'TTA Pivot Table'!F$123</f>
        <v>1.95</v>
      </c>
      <c r="M142" s="283">
        <f>+'TTA Pivot Table'!F$125</f>
        <v>3.270649509803921</v>
      </c>
      <c r="N142" s="282">
        <f>+'TTA Pivot Table'!F$127</f>
        <v>0</v>
      </c>
      <c r="O142" s="100"/>
      <c r="P142" s="101">
        <f t="shared" si="8"/>
        <v>-1.6303121270247227</v>
      </c>
    </row>
    <row r="143" spans="1:16">
      <c r="A143" s="22"/>
      <c r="B143" s="281"/>
      <c r="C143" s="281"/>
      <c r="D143" s="281"/>
      <c r="E143" s="282"/>
      <c r="F143" s="282"/>
      <c r="G143" s="281"/>
      <c r="H143" s="281"/>
      <c r="I143" s="282"/>
      <c r="J143" s="282"/>
      <c r="K143" s="281"/>
      <c r="L143" s="281"/>
      <c r="M143" s="283"/>
      <c r="N143" s="282"/>
      <c r="O143" s="100"/>
      <c r="P143" s="101"/>
    </row>
    <row r="144" spans="1:16">
      <c r="A144" s="22" t="s">
        <v>269</v>
      </c>
      <c r="B144" s="281">
        <f>+'TTA Pivot Table'!F$135</f>
        <v>5.046875</v>
      </c>
      <c r="C144" s="281">
        <f>+'TTA Pivot Table'!F$137</f>
        <v>5</v>
      </c>
      <c r="D144" s="281">
        <f>+'TTA Pivot Table'!F$139</f>
        <v>0</v>
      </c>
      <c r="E144" s="282">
        <f>+'TTA Pivot Table'!F$141</f>
        <v>5.0357142857142856</v>
      </c>
      <c r="F144" s="282">
        <f>+'TTA Pivot Table'!F$143</f>
        <v>5.507454342154305</v>
      </c>
      <c r="G144" s="281">
        <f>+'TTA Pivot Table'!F$145</f>
        <v>6.794019933554817</v>
      </c>
      <c r="H144" s="281">
        <f>+'TTA Pivot Table'!F$147</f>
        <v>0</v>
      </c>
      <c r="I144" s="282">
        <f>+'TTA Pivot Table'!F$149</f>
        <v>5.6372319034852545</v>
      </c>
      <c r="J144" s="282">
        <f>+'TTA Pivot Table'!F$151</f>
        <v>3.9923285198555956</v>
      </c>
      <c r="K144" s="281">
        <f>+'TTA Pivot Table'!F$153</f>
        <v>4.5235849056603774</v>
      </c>
      <c r="L144" s="281">
        <f>+'TTA Pivot Table'!F$155</f>
        <v>0</v>
      </c>
      <c r="M144" s="283">
        <f>+'TTA Pivot Table'!F$157</f>
        <v>4.1642246642246645</v>
      </c>
      <c r="N144" s="282">
        <f>+'TTA Pivot Table'!F$159</f>
        <v>2.4359999999999999</v>
      </c>
      <c r="O144" s="100"/>
      <c r="P144" s="101">
        <f t="shared" si="8"/>
        <v>-1.47300723926059</v>
      </c>
    </row>
    <row r="145" spans="1:16">
      <c r="A145" s="22" t="s">
        <v>270</v>
      </c>
      <c r="B145" s="281">
        <f>+'TTA Pivot Table'!F$167</f>
        <v>5.0001851851851846</v>
      </c>
      <c r="C145" s="281">
        <f>+'TTA Pivot Table'!F$169</f>
        <v>6</v>
      </c>
      <c r="D145" s="281">
        <f>+'TTA Pivot Table'!F$171</f>
        <v>0</v>
      </c>
      <c r="E145" s="282">
        <f>+'TTA Pivot Table'!F$173</f>
        <v>5.0691379310344828</v>
      </c>
      <c r="F145" s="282">
        <f>+'TTA Pivot Table'!F$175</f>
        <v>5.5886160249739865</v>
      </c>
      <c r="G145" s="281">
        <f>+'TTA Pivot Table'!F$177</f>
        <v>6.7665909090909091</v>
      </c>
      <c r="H145" s="281">
        <f>+'TTA Pivot Table'!F$179</f>
        <v>0</v>
      </c>
      <c r="I145" s="282">
        <f>+'TTA Pivot Table'!F$181</f>
        <v>5.7308783165599273</v>
      </c>
      <c r="J145" s="282">
        <f>+'TTA Pivot Table'!F$183</f>
        <v>4.06813492063492</v>
      </c>
      <c r="K145" s="281">
        <f>+'TTA Pivot Table'!F$185</f>
        <v>4.1350785340314138</v>
      </c>
      <c r="L145" s="281">
        <f>+'TTA Pivot Table'!F$187</f>
        <v>0</v>
      </c>
      <c r="M145" s="283">
        <f>+'TTA Pivot Table'!F$189</f>
        <v>4.0865323741007193</v>
      </c>
      <c r="N145" s="282">
        <f>+'TTA Pivot Table'!F$191</f>
        <v>5.4424225352112678</v>
      </c>
      <c r="O145" s="100"/>
      <c r="P145" s="101">
        <f t="shared" si="8"/>
        <v>-1.644345942459208</v>
      </c>
    </row>
    <row r="146" spans="1:16">
      <c r="A146" s="22" t="s">
        <v>271</v>
      </c>
      <c r="B146" s="611">
        <f>+'TTA Pivot Table'!F$199</f>
        <v>4.2717791411042949</v>
      </c>
      <c r="C146" s="281">
        <f>+'TTA Pivot Table'!F$201</f>
        <v>4.3</v>
      </c>
      <c r="D146" s="281">
        <f>+'TTA Pivot Table'!F$203</f>
        <v>0</v>
      </c>
      <c r="E146" s="282">
        <f>+'TTA Pivot Table'!F$205</f>
        <v>4.2719512195121956</v>
      </c>
      <c r="F146" s="282">
        <f>+'TTA Pivot Table'!F$207</f>
        <v>5.537991452991454</v>
      </c>
      <c r="G146" s="281">
        <f>+'TTA Pivot Table'!F$209</f>
        <v>8.6333333333333346</v>
      </c>
      <c r="H146" s="281">
        <f>+'TTA Pivot Table'!F$211</f>
        <v>0</v>
      </c>
      <c r="I146" s="282">
        <f>+'TTA Pivot Table'!F$213</f>
        <v>5.626650062266501</v>
      </c>
      <c r="J146" s="282">
        <f>+'TTA Pivot Table'!F$215</f>
        <v>4.169209039548023</v>
      </c>
      <c r="K146" s="281">
        <f>+'TTA Pivot Table'!F$217</f>
        <v>6.0328611898016993</v>
      </c>
      <c r="L146" s="281">
        <f>+'TTA Pivot Table'!F$219</f>
        <v>0</v>
      </c>
      <c r="M146" s="283">
        <f>+'TTA Pivot Table'!F$221</f>
        <v>4.5410966647823621</v>
      </c>
      <c r="N146" s="282">
        <f>+'TTA Pivot Table'!F$223</f>
        <v>0</v>
      </c>
      <c r="O146" s="100"/>
      <c r="P146" s="101">
        <f t="shared" si="8"/>
        <v>-1.0855533974841389</v>
      </c>
    </row>
    <row r="147" spans="1:16">
      <c r="A147" s="22" t="s">
        <v>272</v>
      </c>
      <c r="B147" s="281">
        <f>+'TTA Pivot Table'!F$231</f>
        <v>0</v>
      </c>
      <c r="C147" s="281">
        <f>+'TTA Pivot Table'!F$233</f>
        <v>0</v>
      </c>
      <c r="D147" s="281">
        <f>+'TTA Pivot Table'!F$235</f>
        <v>0</v>
      </c>
      <c r="E147" s="282">
        <f>+'TTA Pivot Table'!F$237</f>
        <v>0</v>
      </c>
      <c r="F147" s="282">
        <f>+'TTA Pivot Table'!F$239</f>
        <v>0</v>
      </c>
      <c r="G147" s="281">
        <f>+'TTA Pivot Table'!F$241</f>
        <v>0</v>
      </c>
      <c r="H147" s="281">
        <f>+'TTA Pivot Table'!F$243</f>
        <v>0</v>
      </c>
      <c r="I147" s="282">
        <f>+'TTA Pivot Table'!F$245</f>
        <v>0</v>
      </c>
      <c r="J147" s="282">
        <f>+'TTA Pivot Table'!F$247</f>
        <v>0</v>
      </c>
      <c r="K147" s="281">
        <f>+'TTA Pivot Table'!F$249</f>
        <v>0</v>
      </c>
      <c r="L147" s="281">
        <f>+'TTA Pivot Table'!F$251</f>
        <v>0</v>
      </c>
      <c r="M147" s="283">
        <f>+'TTA Pivot Table'!F$253</f>
        <v>0</v>
      </c>
      <c r="N147" s="282">
        <f>+'TTA Pivot Table'!F$255</f>
        <v>0</v>
      </c>
      <c r="O147" s="100"/>
      <c r="P147" s="101">
        <f t="shared" si="8"/>
        <v>0</v>
      </c>
    </row>
    <row r="148" spans="1:16">
      <c r="A148" s="22"/>
      <c r="B148" s="281"/>
      <c r="C148" s="281"/>
      <c r="D148" s="281"/>
      <c r="E148" s="282"/>
      <c r="F148" s="282"/>
      <c r="G148" s="281"/>
      <c r="H148" s="281"/>
      <c r="I148" s="282"/>
      <c r="J148" s="282"/>
      <c r="K148" s="281"/>
      <c r="L148" s="281"/>
      <c r="M148" s="283"/>
      <c r="N148" s="282"/>
      <c r="O148" s="100"/>
      <c r="P148" s="101"/>
    </row>
    <row r="149" spans="1:16">
      <c r="A149" s="22" t="s">
        <v>273</v>
      </c>
      <c r="B149" s="281">
        <f>+'TTA Pivot Table'!F$263</f>
        <v>5.1477272727272725</v>
      </c>
      <c r="C149" s="281">
        <f>+'TTA Pivot Table'!F$265</f>
        <v>4.2944444444444452</v>
      </c>
      <c r="D149" s="281">
        <f>+'TTA Pivot Table'!F$267</f>
        <v>0</v>
      </c>
      <c r="E149" s="282">
        <f>+'TTA Pivot Table'!F$269</f>
        <v>4.9000000000000004</v>
      </c>
      <c r="F149" s="282">
        <f>+'TTA Pivot Table'!F$271</f>
        <v>5</v>
      </c>
      <c r="G149" s="281">
        <f>+'TTA Pivot Table'!F$273</f>
        <v>8.5555555555555554</v>
      </c>
      <c r="H149" s="281">
        <f>+'TTA Pivot Table'!F$275</f>
        <v>0</v>
      </c>
      <c r="I149" s="282">
        <f>+'TTA Pivot Table'!F$277</f>
        <v>5.0853333333333337</v>
      </c>
      <c r="J149" s="282">
        <f>+'TTA Pivot Table'!F$279</f>
        <v>4</v>
      </c>
      <c r="K149" s="281">
        <f>+'TTA Pivot Table'!F$281</f>
        <v>3.9003773584905659</v>
      </c>
      <c r="L149" s="281">
        <f>+'TTA Pivot Table'!F$2834</f>
        <v>0</v>
      </c>
      <c r="M149" s="283">
        <f>+'TTA Pivot Table'!F$285</f>
        <v>3.9817931034482759</v>
      </c>
      <c r="N149" s="282">
        <f>+'TTA Pivot Table'!F$287</f>
        <v>6.0550458715596331</v>
      </c>
      <c r="O149" s="100"/>
      <c r="P149" s="101">
        <f t="shared" si="8"/>
        <v>-1.1035402298850578</v>
      </c>
    </row>
    <row r="150" spans="1:16">
      <c r="A150" s="22" t="s">
        <v>274</v>
      </c>
      <c r="B150" s="281">
        <f>+'TTA Pivot Table'!F$295</f>
        <v>0</v>
      </c>
      <c r="C150" s="281">
        <f>+'TTA Pivot Table'!F$297</f>
        <v>0</v>
      </c>
      <c r="D150" s="281">
        <f>+'TTA Pivot Table'!F$299</f>
        <v>0</v>
      </c>
      <c r="E150" s="282">
        <f>+'TTA Pivot Table'!F$301</f>
        <v>0</v>
      </c>
      <c r="F150" s="282">
        <f>+'TTA Pivot Table'!F$303</f>
        <v>6.1</v>
      </c>
      <c r="G150" s="281">
        <f>+'TTA Pivot Table'!F$305</f>
        <v>10.5</v>
      </c>
      <c r="H150" s="281">
        <f>+'TTA Pivot Table'!F$307</f>
        <v>9.3000000000000007</v>
      </c>
      <c r="I150" s="282">
        <f>+'TTA Pivot Table'!F$309</f>
        <v>6.1727272727272728</v>
      </c>
      <c r="J150" s="282">
        <f>+'TTA Pivot Table'!F$311</f>
        <v>4.7</v>
      </c>
      <c r="K150" s="281">
        <f>+'TTA Pivot Table'!F$313</f>
        <v>4.3</v>
      </c>
      <c r="L150" s="281">
        <f>+'TTA Pivot Table'!F$315</f>
        <v>8.9</v>
      </c>
      <c r="M150" s="283">
        <f>+'TTA Pivot Table'!F$317</f>
        <v>4.6853546910755153</v>
      </c>
      <c r="N150" s="282">
        <f>+'TTA Pivot Table'!F$319</f>
        <v>7.6</v>
      </c>
      <c r="O150" s="100"/>
      <c r="P150" s="101">
        <f t="shared" si="8"/>
        <v>-1.4873725816517576</v>
      </c>
    </row>
    <row r="151" spans="1:16">
      <c r="A151" s="22" t="s">
        <v>275</v>
      </c>
      <c r="B151" s="281">
        <f>+'TTA Pivot Table'!F$327</f>
        <v>0</v>
      </c>
      <c r="C151" s="281">
        <f>+'TTA Pivot Table'!F$329</f>
        <v>0</v>
      </c>
      <c r="D151" s="281">
        <f>+'TTA Pivot Table'!F$331</f>
        <v>0</v>
      </c>
      <c r="E151" s="282">
        <f>+'TTA Pivot Table'!F$333</f>
        <v>0</v>
      </c>
      <c r="F151" s="282">
        <f>+'TTA Pivot Table'!F$335</f>
        <v>0</v>
      </c>
      <c r="G151" s="281">
        <f>+'TTA Pivot Table'!F$337</f>
        <v>0</v>
      </c>
      <c r="H151" s="281">
        <f>+'TTA Pivot Table'!F$339</f>
        <v>0</v>
      </c>
      <c r="I151" s="282">
        <f>+'TTA Pivot Table'!F$341</f>
        <v>0</v>
      </c>
      <c r="J151" s="282">
        <f>+'TTA Pivot Table'!F$343</f>
        <v>0</v>
      </c>
      <c r="K151" s="281">
        <f>+'TTA Pivot Table'!F$345</f>
        <v>0</v>
      </c>
      <c r="L151" s="281">
        <f>+'TTA Pivot Table'!F$347</f>
        <v>0</v>
      </c>
      <c r="M151" s="283">
        <f>+'TTA Pivot Table'!F$349</f>
        <v>0</v>
      </c>
      <c r="N151" s="282">
        <f>+'TTA Pivot Table'!F$351</f>
        <v>0</v>
      </c>
      <c r="O151" s="100"/>
      <c r="P151" s="101">
        <f t="shared" si="8"/>
        <v>0</v>
      </c>
    </row>
    <row r="152" spans="1:16">
      <c r="A152" s="22" t="s">
        <v>276</v>
      </c>
      <c r="B152" s="281">
        <f>+'TTA Pivot Table'!F$359</f>
        <v>0</v>
      </c>
      <c r="C152" s="281">
        <f>+'TTA Pivot Table'!F$361</f>
        <v>0</v>
      </c>
      <c r="D152" s="281">
        <f>+'TTA Pivot Table'!F$363</f>
        <v>0</v>
      </c>
      <c r="E152" s="282">
        <f>+'TTA Pivot Table'!F$365</f>
        <v>0</v>
      </c>
      <c r="F152" s="282">
        <f>+'TTA Pivot Table'!F$367</f>
        <v>0</v>
      </c>
      <c r="G152" s="281">
        <f>+'TTA Pivot Table'!F$369</f>
        <v>0</v>
      </c>
      <c r="H152" s="281">
        <f>+'TTA Pivot Table'!F$371</f>
        <v>0</v>
      </c>
      <c r="I152" s="282">
        <f>+'TTA Pivot Table'!F$373</f>
        <v>0</v>
      </c>
      <c r="J152" s="282">
        <f>+'TTA Pivot Table'!F$375</f>
        <v>0</v>
      </c>
      <c r="K152" s="281">
        <f>+'TTA Pivot Table'!F$377</f>
        <v>0</v>
      </c>
      <c r="L152" s="281">
        <f>+'TTA Pivot Table'!F$379</f>
        <v>0</v>
      </c>
      <c r="M152" s="283">
        <f>+'TTA Pivot Table'!F$381</f>
        <v>0</v>
      </c>
      <c r="N152" s="282">
        <f>+'TTA Pivot Table'!F$383</f>
        <v>0</v>
      </c>
      <c r="O152" s="100"/>
      <c r="P152" s="101">
        <f t="shared" si="8"/>
        <v>0</v>
      </c>
    </row>
    <row r="153" spans="1:16">
      <c r="A153" s="22"/>
      <c r="B153" s="281"/>
      <c r="C153" s="281"/>
      <c r="D153" s="281"/>
      <c r="E153" s="282"/>
      <c r="F153" s="282"/>
      <c r="G153" s="281"/>
      <c r="H153" s="281"/>
      <c r="I153" s="282"/>
      <c r="J153" s="282"/>
      <c r="K153" s="281"/>
      <c r="L153" s="281"/>
      <c r="M153" s="283"/>
      <c r="N153" s="282"/>
      <c r="O153" s="100"/>
      <c r="P153" s="101"/>
    </row>
    <row r="154" spans="1:16">
      <c r="A154" s="22" t="s">
        <v>277</v>
      </c>
      <c r="B154" s="281">
        <f>+'TTA Pivot Table'!F$391</f>
        <v>0</v>
      </c>
      <c r="C154" s="281">
        <f>+'TTA Pivot Table'!F$393</f>
        <v>0</v>
      </c>
      <c r="D154" s="281">
        <f>+'TTA Pivot Table'!F$395</f>
        <v>0</v>
      </c>
      <c r="E154" s="282">
        <f>+'TTA Pivot Table'!F$397</f>
        <v>0</v>
      </c>
      <c r="F154" s="282">
        <f>+'TTA Pivot Table'!F$399</f>
        <v>0</v>
      </c>
      <c r="G154" s="281">
        <f>+'TTA Pivot Table'!F$401</f>
        <v>0</v>
      </c>
      <c r="H154" s="281">
        <f>+'TTA Pivot Table'!F$403</f>
        <v>0</v>
      </c>
      <c r="I154" s="282">
        <f>+'TTA Pivot Table'!F$405</f>
        <v>0</v>
      </c>
      <c r="J154" s="282">
        <f>+'TTA Pivot Table'!F$407</f>
        <v>0</v>
      </c>
      <c r="K154" s="281">
        <f>+'TTA Pivot Table'!F$409</f>
        <v>0</v>
      </c>
      <c r="L154" s="281">
        <f>+'TTA Pivot Table'!F$411</f>
        <v>0</v>
      </c>
      <c r="M154" s="283">
        <f>+'TTA Pivot Table'!F$413</f>
        <v>0</v>
      </c>
      <c r="N154" s="282">
        <f>+'TTA Pivot Table'!F$415</f>
        <v>0</v>
      </c>
      <c r="O154" s="100"/>
      <c r="P154" s="101">
        <f t="shared" si="8"/>
        <v>0</v>
      </c>
    </row>
    <row r="155" spans="1:16">
      <c r="A155" s="22" t="s">
        <v>278</v>
      </c>
      <c r="B155" s="281">
        <f>+'TTA Pivot Table'!F$423</f>
        <v>4.5999999999999996</v>
      </c>
      <c r="C155" s="281">
        <f>+'TTA Pivot Table'!F$425</f>
        <v>4.7</v>
      </c>
      <c r="D155" s="281">
        <f>+'TTA Pivot Table'!F$427</f>
        <v>0</v>
      </c>
      <c r="E155" s="282">
        <f>+'TTA Pivot Table'!F$429</f>
        <v>4.608108108108107</v>
      </c>
      <c r="F155" s="282">
        <f>+'TTA Pivot Table'!F$431</f>
        <v>5</v>
      </c>
      <c r="G155" s="281">
        <f>+'TTA Pivot Table'!F$433</f>
        <v>5.4</v>
      </c>
      <c r="H155" s="281">
        <f>+'TTA Pivot Table'!F$435</f>
        <v>0</v>
      </c>
      <c r="I155" s="282">
        <f>+'TTA Pivot Table'!F$437</f>
        <v>5.0228571428571431</v>
      </c>
      <c r="J155" s="282">
        <f>+'TTA Pivot Table'!F$439</f>
        <v>2.9751371115173675</v>
      </c>
      <c r="K155" s="281">
        <f>+'TTA Pivot Table'!F$441</f>
        <v>3.183704974271012</v>
      </c>
      <c r="L155" s="281">
        <f>+'TTA Pivot Table'!F$443</f>
        <v>0</v>
      </c>
      <c r="M155" s="283">
        <f>+'TTA Pivot Table'!F$445</f>
        <v>3.0827433628318586</v>
      </c>
      <c r="N155" s="282">
        <f>+'TTA Pivot Table'!F$447</f>
        <v>4.1421052631578954</v>
      </c>
      <c r="O155" s="100"/>
      <c r="P155" s="101">
        <f t="shared" si="8"/>
        <v>-1.9401137800252846</v>
      </c>
    </row>
    <row r="156" spans="1:16">
      <c r="A156" s="22" t="s">
        <v>279</v>
      </c>
      <c r="B156" s="281">
        <f>+'TTA Pivot Table'!F$455</f>
        <v>4</v>
      </c>
      <c r="C156" s="281">
        <f>+'TTA Pivot Table'!F$457</f>
        <v>5</v>
      </c>
      <c r="D156" s="281">
        <f>+'TTA Pivot Table'!F$459</f>
        <v>0</v>
      </c>
      <c r="E156" s="282">
        <f>+'TTA Pivot Table'!F$461</f>
        <v>4.5</v>
      </c>
      <c r="F156" s="282">
        <f>+'TTA Pivot Table'!F$463</f>
        <v>4.5641776476329863</v>
      </c>
      <c r="G156" s="281">
        <f>+'TTA Pivot Table'!F$465</f>
        <v>5.6271186440677932</v>
      </c>
      <c r="H156" s="281">
        <f>+'TTA Pivot Table'!F$467</f>
        <v>0</v>
      </c>
      <c r="I156" s="282">
        <f>+'TTA Pivot Table'!F$469</f>
        <v>4.6486972147349457</v>
      </c>
      <c r="J156" s="282">
        <f>+'TTA Pivot Table'!F$471</f>
        <v>3.3884120171673753</v>
      </c>
      <c r="K156" s="281">
        <f>+'TTA Pivot Table'!F$473</f>
        <v>3.8743315508021348</v>
      </c>
      <c r="L156" s="281">
        <f>+'TTA Pivot Table'!F$475</f>
        <v>0</v>
      </c>
      <c r="M156" s="283">
        <f>+'TTA Pivot Table'!F$477</f>
        <v>3.4909706546275334</v>
      </c>
      <c r="N156" s="282">
        <f>+'TTA Pivot Table'!F$479</f>
        <v>4.6962616822429872</v>
      </c>
      <c r="O156" s="100"/>
      <c r="P156" s="101">
        <f t="shared" si="8"/>
        <v>-1.1577265601074123</v>
      </c>
    </row>
    <row r="157" spans="1:16">
      <c r="A157" s="71" t="s">
        <v>280</v>
      </c>
      <c r="B157" s="288">
        <f>+'TTA Pivot Table'!F$487</f>
        <v>0</v>
      </c>
      <c r="C157" s="288">
        <f>+'TTA Pivot Table'!F$489</f>
        <v>0</v>
      </c>
      <c r="D157" s="288">
        <f>+'TTA Pivot Table'!F$491</f>
        <v>0</v>
      </c>
      <c r="E157" s="289">
        <f>+'TTA Pivot Table'!F$493</f>
        <v>0</v>
      </c>
      <c r="F157" s="289">
        <f>+'TTA Pivot Table'!F$495</f>
        <v>0</v>
      </c>
      <c r="G157" s="288">
        <f>+'TTA Pivot Table'!F$497</f>
        <v>0</v>
      </c>
      <c r="H157" s="288">
        <f>+'TTA Pivot Table'!F$499</f>
        <v>0</v>
      </c>
      <c r="I157" s="289">
        <f>+'TTA Pivot Table'!F$501</f>
        <v>0</v>
      </c>
      <c r="J157" s="289">
        <f>+'TTA Pivot Table'!F$503</f>
        <v>0</v>
      </c>
      <c r="K157" s="288">
        <f>+'TTA Pivot Table'!F$505</f>
        <v>0</v>
      </c>
      <c r="L157" s="288">
        <f>+'TTA Pivot Table'!F$507</f>
        <v>0</v>
      </c>
      <c r="M157" s="290">
        <f>+'TTA Pivot Table'!F$509</f>
        <v>0</v>
      </c>
      <c r="N157" s="289">
        <f>+'TTA Pivot Table'!F$511</f>
        <v>0</v>
      </c>
      <c r="O157" s="100"/>
      <c r="P157" s="107">
        <f t="shared" si="8"/>
        <v>0</v>
      </c>
    </row>
    <row r="158" spans="1:16">
      <c r="A158" s="232" t="s">
        <v>394</v>
      </c>
      <c r="B158" s="254"/>
      <c r="C158" s="254"/>
      <c r="D158" s="254"/>
      <c r="E158" s="254"/>
      <c r="F158" s="255"/>
      <c r="G158" s="255"/>
      <c r="H158" s="255"/>
      <c r="I158" s="255"/>
      <c r="J158" s="256"/>
      <c r="K158" s="256"/>
      <c r="L158" s="256"/>
      <c r="M158" s="256"/>
      <c r="N158" s="256"/>
    </row>
    <row r="159" spans="1:16" s="23" customFormat="1">
      <c r="A159" s="232"/>
      <c r="B159" s="257"/>
      <c r="C159" s="257"/>
      <c r="D159" s="257"/>
      <c r="E159" s="257"/>
      <c r="F159" s="257"/>
      <c r="G159" s="257"/>
      <c r="H159" s="257"/>
      <c r="I159" s="257"/>
      <c r="J159" s="259"/>
      <c r="K159" s="259"/>
      <c r="L159" s="259"/>
      <c r="M159" s="259"/>
      <c r="N159" s="259"/>
      <c r="O159" s="69"/>
    </row>
    <row r="160" spans="1:16">
      <c r="A160" s="232"/>
      <c r="B160" s="254"/>
      <c r="C160" s="254"/>
      <c r="D160" s="254"/>
      <c r="E160" s="254"/>
      <c r="F160" s="255"/>
      <c r="G160" s="255"/>
      <c r="H160" s="255"/>
      <c r="I160" s="255"/>
      <c r="J160" s="256"/>
      <c r="K160" s="256"/>
      <c r="L160" s="256"/>
      <c r="M160" s="256"/>
      <c r="N160" s="233" t="s">
        <v>1166</v>
      </c>
    </row>
    <row r="161" spans="1:16" ht="18">
      <c r="A161" s="230" t="s">
        <v>713</v>
      </c>
      <c r="B161" s="210"/>
      <c r="C161" s="210"/>
      <c r="D161" s="210"/>
      <c r="E161" s="210"/>
      <c r="F161" s="213"/>
      <c r="G161" s="213"/>
      <c r="H161" s="213"/>
      <c r="I161" s="214"/>
      <c r="J161" s="60"/>
      <c r="K161" s="60"/>
      <c r="L161" s="60"/>
      <c r="M161" s="209"/>
      <c r="N161" s="60"/>
      <c r="P161" s="95"/>
    </row>
    <row r="162" spans="1:16" ht="18">
      <c r="A162" s="230"/>
      <c r="B162" s="210"/>
      <c r="C162" s="210"/>
      <c r="D162" s="210"/>
      <c r="E162" s="210"/>
      <c r="F162" s="213"/>
      <c r="G162" s="213"/>
      <c r="H162" s="213"/>
      <c r="I162" s="214"/>
      <c r="J162" s="60"/>
      <c r="K162" s="60"/>
      <c r="L162" s="60"/>
      <c r="M162" s="209"/>
      <c r="N162" s="60"/>
      <c r="P162" s="95"/>
    </row>
    <row r="163" spans="1:16" ht="15.75">
      <c r="A163" s="231" t="s">
        <v>432</v>
      </c>
      <c r="B163" s="210"/>
      <c r="C163" s="210"/>
      <c r="D163" s="210"/>
      <c r="E163" s="210"/>
      <c r="F163" s="213"/>
      <c r="G163" s="213"/>
      <c r="H163" s="213"/>
      <c r="I163" s="214"/>
      <c r="J163" s="60"/>
      <c r="K163" s="60"/>
      <c r="L163" s="60"/>
      <c r="M163" s="209"/>
      <c r="N163" s="60"/>
      <c r="P163" s="95"/>
    </row>
    <row r="164" spans="1:16" ht="15.75">
      <c r="A164" s="231" t="s">
        <v>984</v>
      </c>
      <c r="B164" s="210"/>
      <c r="C164" s="210"/>
      <c r="D164" s="210"/>
      <c r="E164" s="210"/>
      <c r="F164" s="213"/>
      <c r="G164" s="213"/>
      <c r="H164" s="213"/>
      <c r="I164" s="214"/>
      <c r="J164" s="60"/>
      <c r="K164" s="60"/>
      <c r="L164" s="60"/>
      <c r="M164" s="209"/>
      <c r="N164" s="60"/>
      <c r="P164" s="95"/>
    </row>
    <row r="165" spans="1:16" ht="18" customHeight="1">
      <c r="A165" s="82"/>
      <c r="B165" s="82"/>
      <c r="C165" s="82"/>
      <c r="D165" s="82"/>
      <c r="E165" s="82"/>
      <c r="F165" s="59"/>
      <c r="G165" s="224"/>
      <c r="H165" s="224"/>
      <c r="I165" s="221"/>
      <c r="J165" s="73"/>
      <c r="K165" s="73"/>
      <c r="L165" s="73"/>
      <c r="M165" s="73"/>
      <c r="N165" s="73"/>
      <c r="O165" s="20"/>
      <c r="P165" s="95"/>
    </row>
    <row r="166" spans="1:16" ht="18" customHeight="1">
      <c r="A166" s="64"/>
      <c r="B166" s="234" t="s">
        <v>671</v>
      </c>
      <c r="C166" s="235"/>
      <c r="D166" s="235"/>
      <c r="E166" s="235"/>
      <c r="F166" s="235"/>
      <c r="G166" s="235"/>
      <c r="H166" s="235"/>
      <c r="I166" s="236"/>
      <c r="J166" s="250" t="s">
        <v>390</v>
      </c>
      <c r="K166" s="251"/>
      <c r="L166" s="251"/>
      <c r="M166" s="252"/>
      <c r="N166" s="680" t="s">
        <v>670</v>
      </c>
      <c r="O166" s="93"/>
      <c r="P166" s="95"/>
    </row>
    <row r="167" spans="1:16" ht="42" customHeight="1">
      <c r="A167" s="94"/>
      <c r="B167" s="235" t="s">
        <v>735</v>
      </c>
      <c r="C167" s="235"/>
      <c r="D167" s="235"/>
      <c r="E167" s="240"/>
      <c r="F167" s="241" t="s">
        <v>737</v>
      </c>
      <c r="G167" s="235"/>
      <c r="H167" s="235"/>
      <c r="I167" s="236"/>
      <c r="J167" s="242" t="s">
        <v>672</v>
      </c>
      <c r="K167" s="243"/>
      <c r="L167" s="243"/>
      <c r="M167" s="244"/>
      <c r="N167" s="681"/>
      <c r="O167" s="93"/>
      <c r="P167" s="95"/>
    </row>
    <row r="168" spans="1:16" ht="31.5" customHeight="1">
      <c r="A168" s="82"/>
      <c r="B168" s="245" t="s">
        <v>391</v>
      </c>
      <c r="C168" s="245" t="s">
        <v>392</v>
      </c>
      <c r="D168" s="245" t="s">
        <v>281</v>
      </c>
      <c r="E168" s="247" t="s">
        <v>124</v>
      </c>
      <c r="F168" s="247" t="s">
        <v>391</v>
      </c>
      <c r="G168" s="245" t="s">
        <v>392</v>
      </c>
      <c r="H168" s="245" t="s">
        <v>281</v>
      </c>
      <c r="I168" s="247" t="s">
        <v>124</v>
      </c>
      <c r="J168" s="248" t="s">
        <v>391</v>
      </c>
      <c r="K168" s="249" t="s">
        <v>392</v>
      </c>
      <c r="L168" s="253" t="s">
        <v>281</v>
      </c>
      <c r="M168" s="248" t="s">
        <v>124</v>
      </c>
      <c r="N168" s="682"/>
      <c r="O168" s="93"/>
      <c r="P168" s="95" t="s">
        <v>504</v>
      </c>
    </row>
    <row r="169" spans="1:16" hidden="1">
      <c r="A169" s="22" t="s">
        <v>264</v>
      </c>
      <c r="B169" s="117"/>
      <c r="C169" s="117"/>
      <c r="D169" s="117"/>
      <c r="E169" s="117"/>
      <c r="F169" s="97">
        <f>'TTA Pivot Table'!G$230</f>
        <v>0</v>
      </c>
      <c r="G169" s="97">
        <f>'TTA Pivot Table'!G$231</f>
        <v>0</v>
      </c>
      <c r="H169" s="97">
        <f>'TTA Pivot Table'!G$232</f>
        <v>0</v>
      </c>
      <c r="I169" s="96">
        <f>'TTA Pivot Table'!G$233</f>
        <v>0</v>
      </c>
      <c r="J169" s="96">
        <f>'TTA Pivot Table'!G$234</f>
        <v>0</v>
      </c>
      <c r="K169" s="97">
        <f>'TTA Pivot Table'!G$235</f>
        <v>0</v>
      </c>
      <c r="L169" s="97">
        <f>'TTA Pivot Table'!G$236</f>
        <v>0</v>
      </c>
      <c r="M169" s="98">
        <f>'TTA Pivot Table'!G$237</f>
        <v>0</v>
      </c>
      <c r="N169" s="96">
        <f>'TTA Pivot Table'!G$238</f>
        <v>0</v>
      </c>
      <c r="O169" s="100"/>
      <c r="P169" s="101">
        <f>+M169-I169</f>
        <v>0</v>
      </c>
    </row>
    <row r="170" spans="1:16" ht="15.75" hidden="1">
      <c r="A170" s="22"/>
      <c r="B170" s="117"/>
      <c r="C170" s="117"/>
      <c r="D170" s="117"/>
      <c r="E170" s="117"/>
      <c r="F170" s="106"/>
      <c r="G170" s="106"/>
      <c r="H170" s="106"/>
      <c r="I170" s="99"/>
      <c r="J170" s="102"/>
      <c r="K170" s="103"/>
      <c r="L170" s="103"/>
      <c r="M170" s="104"/>
      <c r="N170" s="102"/>
      <c r="O170" s="100"/>
      <c r="P170" s="105">
        <f t="shared" ref="P170" si="9">+I170-M170</f>
        <v>0</v>
      </c>
    </row>
    <row r="171" spans="1:16">
      <c r="A171" s="22" t="s">
        <v>265</v>
      </c>
      <c r="B171" s="281">
        <f>+'TTA Pivot Table'!G$7</f>
        <v>0</v>
      </c>
      <c r="C171" s="281">
        <f>+'TTA Pivot Table'!G$9</f>
        <v>0</v>
      </c>
      <c r="D171" s="281">
        <f>+'TTA Pivot Table'!G$11</f>
        <v>0</v>
      </c>
      <c r="E171" s="282">
        <f>+'TTA Pivot Table'!G$13</f>
        <v>0</v>
      </c>
      <c r="F171" s="282">
        <f>+'TTA Pivot Table'!G$15</f>
        <v>0</v>
      </c>
      <c r="G171" s="281">
        <f>+'TTA Pivot Table'!G$17</f>
        <v>0</v>
      </c>
      <c r="H171" s="281">
        <f>+'TTA Pivot Table'!G$19</f>
        <v>0</v>
      </c>
      <c r="I171" s="282">
        <f>+'TTA Pivot Table'!G$21</f>
        <v>0</v>
      </c>
      <c r="J171" s="282">
        <f>+'TTA Pivot Table'!G$23</f>
        <v>0</v>
      </c>
      <c r="K171" s="281">
        <f>+'TTA Pivot Table'!G$25</f>
        <v>0</v>
      </c>
      <c r="L171" s="281">
        <f>+'TTA Pivot Table'!G$27</f>
        <v>0</v>
      </c>
      <c r="M171" s="283">
        <f>+'TTA Pivot Table'!G$29</f>
        <v>0</v>
      </c>
      <c r="N171" s="282">
        <f>+'TTA Pivot Table'!G$31</f>
        <v>0</v>
      </c>
      <c r="O171" s="100"/>
      <c r="P171" s="101">
        <f t="shared" ref="P171:P189" si="10">+M171-I171</f>
        <v>0</v>
      </c>
    </row>
    <row r="172" spans="1:16">
      <c r="A172" s="22" t="s">
        <v>266</v>
      </c>
      <c r="B172" s="281">
        <f>+'TTA Pivot Table'!G$39</f>
        <v>5.28</v>
      </c>
      <c r="C172" s="281">
        <f>+'TTA Pivot Table'!G$41</f>
        <v>4.59</v>
      </c>
      <c r="D172" s="281">
        <f>+'TTA Pivot Table'!G$43</f>
        <v>9.34</v>
      </c>
      <c r="E172" s="282">
        <f>+'TTA Pivot Table'!G$45</f>
        <v>6.2182142857142866</v>
      </c>
      <c r="F172" s="282">
        <f>+'TTA Pivot Table'!G$47</f>
        <v>6.8715686274509808</v>
      </c>
      <c r="G172" s="281">
        <f>+'TTA Pivot Table'!G$49</f>
        <v>10.61</v>
      </c>
      <c r="H172" s="281">
        <f>+'TTA Pivot Table'!G$51</f>
        <v>3.96</v>
      </c>
      <c r="I172" s="282">
        <f>+'TTA Pivot Table'!G$53</f>
        <v>6.8298205128205129</v>
      </c>
      <c r="J172" s="282">
        <f>+'TTA Pivot Table'!G$55</f>
        <v>3.7610256410256406</v>
      </c>
      <c r="K172" s="281">
        <f>+'TTA Pivot Table'!G$57</f>
        <v>5.3902702702702703</v>
      </c>
      <c r="L172" s="281">
        <f>+'TTA Pivot Table'!G$59</f>
        <v>1.5</v>
      </c>
      <c r="M172" s="283">
        <f>+'TTA Pivot Table'!G$61</f>
        <v>3.9296750902527076</v>
      </c>
      <c r="N172" s="282">
        <f>+'TTA Pivot Table'!G$63</f>
        <v>2.2599999999999998</v>
      </c>
      <c r="O172" s="100"/>
      <c r="P172" s="101">
        <f t="shared" si="10"/>
        <v>-2.9001454225678054</v>
      </c>
    </row>
    <row r="173" spans="1:16">
      <c r="A173" s="22" t="s">
        <v>267</v>
      </c>
      <c r="B173" s="281">
        <f>+'TTA Pivot Table'!G$71</f>
        <v>0</v>
      </c>
      <c r="C173" s="281">
        <f>+'TTA Pivot Table'!G$73</f>
        <v>0</v>
      </c>
      <c r="D173" s="281">
        <f>+'TTA Pivot Table'!G$75</f>
        <v>0</v>
      </c>
      <c r="E173" s="282">
        <f>+'TTA Pivot Table'!G$77</f>
        <v>0</v>
      </c>
      <c r="F173" s="282">
        <f>+'TTA Pivot Table'!G$79</f>
        <v>0</v>
      </c>
      <c r="G173" s="281">
        <f>+'TTA Pivot Table'!G$81</f>
        <v>0</v>
      </c>
      <c r="H173" s="281">
        <f>+'TTA Pivot Table'!G$83</f>
        <v>0</v>
      </c>
      <c r="I173" s="282">
        <f>+'TTA Pivot Table'!G$85</f>
        <v>0</v>
      </c>
      <c r="J173" s="282">
        <f>+'TTA Pivot Table'!G$87</f>
        <v>0</v>
      </c>
      <c r="K173" s="281">
        <f>+'TTA Pivot Table'!G$89</f>
        <v>0</v>
      </c>
      <c r="L173" s="281">
        <f>+'TTA Pivot Table'!G$91</f>
        <v>0</v>
      </c>
      <c r="M173" s="283">
        <f>+'TTA Pivot Table'!G$93</f>
        <v>0</v>
      </c>
      <c r="N173" s="282">
        <f>+'TTA Pivot Table'!G$95</f>
        <v>0</v>
      </c>
      <c r="O173" s="100"/>
      <c r="P173" s="101">
        <f t="shared" si="10"/>
        <v>0</v>
      </c>
    </row>
    <row r="174" spans="1:16">
      <c r="A174" s="22" t="s">
        <v>268</v>
      </c>
      <c r="B174" s="281">
        <f>+'TTA Pivot Table'!G$103</f>
        <v>0</v>
      </c>
      <c r="C174" s="281">
        <f>+'TTA Pivot Table'!G$105</f>
        <v>0</v>
      </c>
      <c r="D174" s="281">
        <f>+'TTA Pivot Table'!G$107</f>
        <v>0</v>
      </c>
      <c r="E174" s="282">
        <f>+'TTA Pivot Table'!G$109</f>
        <v>0</v>
      </c>
      <c r="F174" s="282">
        <f>+'TTA Pivot Table'!G$111</f>
        <v>0</v>
      </c>
      <c r="G174" s="281">
        <f>+'TTA Pivot Table'!G$113</f>
        <v>0</v>
      </c>
      <c r="H174" s="281">
        <f>+'TTA Pivot Table'!G$115</f>
        <v>0</v>
      </c>
      <c r="I174" s="282">
        <f>+'TTA Pivot Table'!G$117</f>
        <v>0</v>
      </c>
      <c r="J174" s="282">
        <f>+'TTA Pivot Table'!G$119</f>
        <v>0</v>
      </c>
      <c r="K174" s="281">
        <f>+'TTA Pivot Table'!G$121</f>
        <v>0</v>
      </c>
      <c r="L174" s="281">
        <f>+'TTA Pivot Table'!G$123</f>
        <v>0</v>
      </c>
      <c r="M174" s="283">
        <f>+'TTA Pivot Table'!G$125</f>
        <v>0</v>
      </c>
      <c r="N174" s="282">
        <f>+'TTA Pivot Table'!G$127</f>
        <v>0</v>
      </c>
      <c r="O174" s="100"/>
      <c r="P174" s="101">
        <f t="shared" si="10"/>
        <v>0</v>
      </c>
    </row>
    <row r="175" spans="1:16">
      <c r="A175" s="22"/>
      <c r="B175" s="281"/>
      <c r="C175" s="281"/>
      <c r="D175" s="281"/>
      <c r="E175" s="282"/>
      <c r="F175" s="282"/>
      <c r="G175" s="281"/>
      <c r="H175" s="281"/>
      <c r="I175" s="282"/>
      <c r="J175" s="282"/>
      <c r="K175" s="281"/>
      <c r="L175" s="281"/>
      <c r="M175" s="283"/>
      <c r="N175" s="282"/>
      <c r="O175" s="100"/>
      <c r="P175" s="101"/>
    </row>
    <row r="176" spans="1:16">
      <c r="A176" s="22" t="s">
        <v>269</v>
      </c>
      <c r="B176" s="281">
        <f>+'TTA Pivot Table'!G$135</f>
        <v>4.6363636363636367</v>
      </c>
      <c r="C176" s="281">
        <f>+'TTA Pivot Table'!G$137</f>
        <v>5.333333333333333</v>
      </c>
      <c r="D176" s="281">
        <f>+'TTA Pivot Table'!G$139</f>
        <v>0</v>
      </c>
      <c r="E176" s="282">
        <f>+'TTA Pivot Table'!G$141</f>
        <v>4.72</v>
      </c>
      <c r="F176" s="282">
        <f>+'TTA Pivot Table'!G$143</f>
        <v>5.5520581113801457</v>
      </c>
      <c r="G176" s="281">
        <f>+'TTA Pivot Table'!G$145</f>
        <v>6.7568807339449544</v>
      </c>
      <c r="H176" s="281">
        <f>+'TTA Pivot Table'!G$147</f>
        <v>0</v>
      </c>
      <c r="I176" s="282">
        <f>+'TTA Pivot Table'!G$149</f>
        <v>5.6494807121661719</v>
      </c>
      <c r="J176" s="282">
        <f>+'TTA Pivot Table'!G$151</f>
        <v>3.8707440100882722</v>
      </c>
      <c r="K176" s="281">
        <f>+'TTA Pivot Table'!G$153</f>
        <v>4.1333333333333337</v>
      </c>
      <c r="L176" s="281">
        <f>+'TTA Pivot Table'!G$155</f>
        <v>0</v>
      </c>
      <c r="M176" s="283">
        <f>+'TTA Pivot Table'!G$157</f>
        <v>3.947907390917186</v>
      </c>
      <c r="N176" s="282">
        <f>+'TTA Pivot Table'!G$159</f>
        <v>0</v>
      </c>
      <c r="O176" s="100"/>
      <c r="P176" s="101">
        <f t="shared" si="10"/>
        <v>-1.7015733212489859</v>
      </c>
    </row>
    <row r="177" spans="1:16">
      <c r="A177" s="22" t="s">
        <v>270</v>
      </c>
      <c r="B177" s="281">
        <f>+'TTA Pivot Table'!G$167</f>
        <v>0</v>
      </c>
      <c r="C177" s="281">
        <f>+'TTA Pivot Table'!G$169</f>
        <v>0</v>
      </c>
      <c r="D177" s="281">
        <f>+'TTA Pivot Table'!G$171</f>
        <v>0</v>
      </c>
      <c r="E177" s="282">
        <f>+'TTA Pivot Table'!G$173</f>
        <v>0</v>
      </c>
      <c r="F177" s="282">
        <f>+'TTA Pivot Table'!G$175</f>
        <v>0</v>
      </c>
      <c r="G177" s="281">
        <f>+'TTA Pivot Table'!G$177</f>
        <v>0</v>
      </c>
      <c r="H177" s="281">
        <f>+'TTA Pivot Table'!G$179</f>
        <v>0</v>
      </c>
      <c r="I177" s="282">
        <f>+'TTA Pivot Table'!G$181</f>
        <v>0</v>
      </c>
      <c r="J177" s="282">
        <f>+'TTA Pivot Table'!G$183</f>
        <v>0</v>
      </c>
      <c r="K177" s="281">
        <f>+'TTA Pivot Table'!G$185</f>
        <v>0</v>
      </c>
      <c r="L177" s="281">
        <f>+'TTA Pivot Table'!G$187</f>
        <v>0</v>
      </c>
      <c r="M177" s="283">
        <f>+'TTA Pivot Table'!G$189</f>
        <v>0</v>
      </c>
      <c r="N177" s="282">
        <f>+'TTA Pivot Table'!G$191</f>
        <v>0</v>
      </c>
      <c r="O177" s="100"/>
      <c r="P177" s="101">
        <f t="shared" si="10"/>
        <v>0</v>
      </c>
    </row>
    <row r="178" spans="1:16">
      <c r="A178" s="22" t="s">
        <v>271</v>
      </c>
      <c r="B178" s="611">
        <f>+'TTA Pivot Table'!G$199</f>
        <v>0</v>
      </c>
      <c r="C178" s="281">
        <f>+'TTA Pivot Table'!G$201</f>
        <v>0</v>
      </c>
      <c r="D178" s="281">
        <f>+'TTA Pivot Table'!G$203</f>
        <v>0</v>
      </c>
      <c r="E178" s="282">
        <f>+'TTA Pivot Table'!G$205</f>
        <v>0</v>
      </c>
      <c r="F178" s="282">
        <f>+'TTA Pivot Table'!G$207</f>
        <v>0</v>
      </c>
      <c r="G178" s="281">
        <f>+'TTA Pivot Table'!G$209</f>
        <v>0</v>
      </c>
      <c r="H178" s="281">
        <f>+'TTA Pivot Table'!G$211</f>
        <v>0</v>
      </c>
      <c r="I178" s="282">
        <f>+'TTA Pivot Table'!G$213</f>
        <v>0</v>
      </c>
      <c r="J178" s="282">
        <f>+'TTA Pivot Table'!G$215</f>
        <v>0</v>
      </c>
      <c r="K178" s="281">
        <f>+'TTA Pivot Table'!G$217</f>
        <v>0</v>
      </c>
      <c r="L178" s="281">
        <f>+'TTA Pivot Table'!G$219</f>
        <v>0</v>
      </c>
      <c r="M178" s="283">
        <f>+'TTA Pivot Table'!G$221</f>
        <v>0</v>
      </c>
      <c r="N178" s="282">
        <f>+'TTA Pivot Table'!G$223</f>
        <v>0</v>
      </c>
      <c r="O178" s="100"/>
      <c r="P178" s="101">
        <f t="shared" si="10"/>
        <v>0</v>
      </c>
    </row>
    <row r="179" spans="1:16">
      <c r="A179" s="22" t="s">
        <v>272</v>
      </c>
      <c r="B179" s="281">
        <f>+'TTA Pivot Table'!G$231</f>
        <v>0</v>
      </c>
      <c r="C179" s="281">
        <f>+'TTA Pivot Table'!G$233</f>
        <v>0</v>
      </c>
      <c r="D179" s="281">
        <f>+'TTA Pivot Table'!G$235</f>
        <v>0</v>
      </c>
      <c r="E179" s="282">
        <f>+'TTA Pivot Table'!G$237</f>
        <v>0</v>
      </c>
      <c r="F179" s="282">
        <f>+'TTA Pivot Table'!G$239</f>
        <v>0</v>
      </c>
      <c r="G179" s="281">
        <f>+'TTA Pivot Table'!G$241</f>
        <v>0</v>
      </c>
      <c r="H179" s="281">
        <f>+'TTA Pivot Table'!G$243</f>
        <v>0</v>
      </c>
      <c r="I179" s="282">
        <f>+'TTA Pivot Table'!G$245</f>
        <v>0</v>
      </c>
      <c r="J179" s="282">
        <f>+'TTA Pivot Table'!G$247</f>
        <v>0</v>
      </c>
      <c r="K179" s="281">
        <f>+'TTA Pivot Table'!G$249</f>
        <v>0</v>
      </c>
      <c r="L179" s="281">
        <f>+'TTA Pivot Table'!G$251</f>
        <v>0</v>
      </c>
      <c r="M179" s="283">
        <f>+'TTA Pivot Table'!G$253</f>
        <v>0</v>
      </c>
      <c r="N179" s="282">
        <f>+'TTA Pivot Table'!G$255</f>
        <v>0</v>
      </c>
      <c r="O179" s="100"/>
      <c r="P179" s="101">
        <f t="shared" si="10"/>
        <v>0</v>
      </c>
    </row>
    <row r="180" spans="1:16">
      <c r="A180" s="22"/>
      <c r="B180" s="281"/>
      <c r="C180" s="281"/>
      <c r="D180" s="281"/>
      <c r="E180" s="282"/>
      <c r="F180" s="282"/>
      <c r="G180" s="281"/>
      <c r="H180" s="281"/>
      <c r="I180" s="282"/>
      <c r="J180" s="282"/>
      <c r="K180" s="281"/>
      <c r="L180" s="281"/>
      <c r="M180" s="283"/>
      <c r="N180" s="282"/>
      <c r="O180" s="100"/>
      <c r="P180" s="101"/>
    </row>
    <row r="181" spans="1:16">
      <c r="A181" s="22" t="s">
        <v>273</v>
      </c>
      <c r="B181" s="281">
        <f>+'TTA Pivot Table'!G$263</f>
        <v>4.4000000000000004</v>
      </c>
      <c r="C181" s="281">
        <f>+'TTA Pivot Table'!G$265</f>
        <v>5</v>
      </c>
      <c r="D181" s="281">
        <f>+'TTA Pivot Table'!G$267</f>
        <v>0</v>
      </c>
      <c r="E181" s="282">
        <f>+'TTA Pivot Table'!G$269</f>
        <v>4.7857142857142856</v>
      </c>
      <c r="F181" s="282">
        <f>+'TTA Pivot Table'!G$271</f>
        <v>5</v>
      </c>
      <c r="G181" s="281">
        <f>+'TTA Pivot Table'!G$273</f>
        <v>10</v>
      </c>
      <c r="H181" s="281">
        <f>+'TTA Pivot Table'!G$275</f>
        <v>0</v>
      </c>
      <c r="I181" s="282">
        <f>+'TTA Pivot Table'!G$277</f>
        <v>5.1020408163265305</v>
      </c>
      <c r="J181" s="282">
        <f>+'TTA Pivot Table'!G$279</f>
        <v>4</v>
      </c>
      <c r="K181" s="281">
        <f>+'TTA Pivot Table'!G$281</f>
        <v>4</v>
      </c>
      <c r="L181" s="281">
        <f>+'TTA Pivot Table'!G$2834</f>
        <v>0</v>
      </c>
      <c r="M181" s="283">
        <f>+'TTA Pivot Table'!G$285</f>
        <v>4</v>
      </c>
      <c r="N181" s="282">
        <f>+'TTA Pivot Table'!G$287</f>
        <v>7</v>
      </c>
      <c r="O181" s="100"/>
      <c r="P181" s="101">
        <f t="shared" si="10"/>
        <v>-1.1020408163265305</v>
      </c>
    </row>
    <row r="182" spans="1:16">
      <c r="A182" s="22" t="s">
        <v>274</v>
      </c>
      <c r="B182" s="281">
        <f>+'TTA Pivot Table'!G$295</f>
        <v>5</v>
      </c>
      <c r="C182" s="281">
        <f>+'TTA Pivot Table'!G$297</f>
        <v>0</v>
      </c>
      <c r="D182" s="281">
        <f>+'TTA Pivot Table'!G$299</f>
        <v>0</v>
      </c>
      <c r="E182" s="282">
        <f>+'TTA Pivot Table'!G$301</f>
        <v>5</v>
      </c>
      <c r="F182" s="282">
        <f>+'TTA Pivot Table'!G$303</f>
        <v>5.3120996441281143</v>
      </c>
      <c r="G182" s="281">
        <f>+'TTA Pivot Table'!G$305</f>
        <v>7.352631578947368</v>
      </c>
      <c r="H182" s="281">
        <f>+'TTA Pivot Table'!G$307</f>
        <v>7.8</v>
      </c>
      <c r="I182" s="282">
        <f>+'TTA Pivot Table'!G$309</f>
        <v>5.3711649365628604</v>
      </c>
      <c r="J182" s="282">
        <f>+'TTA Pivot Table'!G$311</f>
        <v>3.3746518105849583</v>
      </c>
      <c r="K182" s="281">
        <f>+'TTA Pivot Table'!G$313</f>
        <v>3.2144329896907218</v>
      </c>
      <c r="L182" s="281">
        <f>+'TTA Pivot Table'!G$315</f>
        <v>7.3894736842105253</v>
      </c>
      <c r="M182" s="283">
        <f>+'TTA Pivot Table'!G$317</f>
        <v>3.4035019455252922</v>
      </c>
      <c r="N182" s="282">
        <f>+'TTA Pivot Table'!G$319</f>
        <v>5.2688524590163928</v>
      </c>
      <c r="O182" s="100"/>
      <c r="P182" s="101">
        <f t="shared" si="10"/>
        <v>-1.9676629910375683</v>
      </c>
    </row>
    <row r="183" spans="1:16">
      <c r="A183" s="22" t="s">
        <v>275</v>
      </c>
      <c r="B183" s="281">
        <f>+'TTA Pivot Table'!G$327</f>
        <v>4.9960309278350516</v>
      </c>
      <c r="C183" s="281">
        <f>+'TTA Pivot Table'!G$329</f>
        <v>5.2640000000000002</v>
      </c>
      <c r="D183" s="281">
        <f>+'TTA Pivot Table'!G$331</f>
        <v>0</v>
      </c>
      <c r="E183" s="282">
        <f>+'TTA Pivot Table'!G$333</f>
        <v>5.0152631578947373</v>
      </c>
      <c r="F183" s="282">
        <f>+'TTA Pivot Table'!G$335</f>
        <v>5.7770763827919227</v>
      </c>
      <c r="G183" s="281">
        <f>+'TTA Pivot Table'!G$337</f>
        <v>6.8533333333333326</v>
      </c>
      <c r="H183" s="281">
        <f>+'TTA Pivot Table'!G$339</f>
        <v>0</v>
      </c>
      <c r="I183" s="282">
        <f>+'TTA Pivot Table'!G$341</f>
        <v>5.8679180064308687</v>
      </c>
      <c r="J183" s="282">
        <f>+'TTA Pivot Table'!G$343</f>
        <v>1.2054025974025973</v>
      </c>
      <c r="K183" s="281">
        <f>+'TTA Pivot Table'!G$345</f>
        <v>1.7576540284360189</v>
      </c>
      <c r="L183" s="281">
        <f>+'TTA Pivot Table'!G$347</f>
        <v>0</v>
      </c>
      <c r="M183" s="283">
        <f>+'TTA Pivot Table'!G$349</f>
        <v>1.3523257287705956</v>
      </c>
      <c r="N183" s="282">
        <f>+'TTA Pivot Table'!G$351</f>
        <v>0</v>
      </c>
      <c r="O183" s="100"/>
      <c r="P183" s="101">
        <f t="shared" si="10"/>
        <v>-4.5155922776602733</v>
      </c>
    </row>
    <row r="184" spans="1:16">
      <c r="A184" s="22" t="s">
        <v>276</v>
      </c>
      <c r="B184" s="281">
        <f>+'TTA Pivot Table'!G$359</f>
        <v>0</v>
      </c>
      <c r="C184" s="281">
        <f>+'TTA Pivot Table'!G$361</f>
        <v>0</v>
      </c>
      <c r="D184" s="281">
        <f>+'TTA Pivot Table'!G$363</f>
        <v>0</v>
      </c>
      <c r="E184" s="282">
        <f>+'TTA Pivot Table'!G$365</f>
        <v>0</v>
      </c>
      <c r="F184" s="282">
        <f>+'TTA Pivot Table'!G$367</f>
        <v>0</v>
      </c>
      <c r="G184" s="281">
        <f>+'TTA Pivot Table'!G$369</f>
        <v>0</v>
      </c>
      <c r="H184" s="281">
        <f>+'TTA Pivot Table'!G$371</f>
        <v>0</v>
      </c>
      <c r="I184" s="282">
        <f>+'TTA Pivot Table'!G$373</f>
        <v>0</v>
      </c>
      <c r="J184" s="282">
        <f>+'TTA Pivot Table'!G$375</f>
        <v>0</v>
      </c>
      <c r="K184" s="281">
        <f>+'TTA Pivot Table'!G$377</f>
        <v>0</v>
      </c>
      <c r="L184" s="281">
        <f>+'TTA Pivot Table'!G$379</f>
        <v>0</v>
      </c>
      <c r="M184" s="283">
        <f>+'TTA Pivot Table'!G$381</f>
        <v>0</v>
      </c>
      <c r="N184" s="282">
        <f>+'TTA Pivot Table'!G$383</f>
        <v>0</v>
      </c>
      <c r="O184" s="100"/>
      <c r="P184" s="101">
        <f t="shared" si="10"/>
        <v>0</v>
      </c>
    </row>
    <row r="185" spans="1:16">
      <c r="A185" s="22"/>
      <c r="B185" s="281"/>
      <c r="C185" s="281"/>
      <c r="D185" s="281"/>
      <c r="E185" s="282"/>
      <c r="F185" s="282"/>
      <c r="G185" s="281"/>
      <c r="H185" s="281"/>
      <c r="I185" s="282"/>
      <c r="J185" s="282"/>
      <c r="K185" s="281"/>
      <c r="L185" s="281"/>
      <c r="M185" s="283"/>
      <c r="N185" s="282"/>
      <c r="O185" s="100"/>
      <c r="P185" s="101"/>
    </row>
    <row r="186" spans="1:16">
      <c r="A186" s="22" t="s">
        <v>277</v>
      </c>
      <c r="B186" s="281">
        <f>+'TTA Pivot Table'!G$391</f>
        <v>4.93</v>
      </c>
      <c r="C186" s="281">
        <f>+'TTA Pivot Table'!G$393</f>
        <v>4.7699999999999996</v>
      </c>
      <c r="D186" s="281">
        <f>+'TTA Pivot Table'!G$395</f>
        <v>0</v>
      </c>
      <c r="E186" s="282">
        <f>+'TTA Pivot Table'!G$397</f>
        <v>4.9110309278350517</v>
      </c>
      <c r="F186" s="282">
        <f>+'TTA Pivot Table'!G$399</f>
        <v>4.68</v>
      </c>
      <c r="G186" s="281">
        <f>+'TTA Pivot Table'!G$401</f>
        <v>6.18</v>
      </c>
      <c r="H186" s="281">
        <f>+'TTA Pivot Table'!G$403</f>
        <v>0</v>
      </c>
      <c r="I186" s="282">
        <f>+'TTA Pivot Table'!G$405</f>
        <v>4.7305617977528076</v>
      </c>
      <c r="J186" s="282">
        <f>+'TTA Pivot Table'!G$407</f>
        <v>2.97</v>
      </c>
      <c r="K186" s="281">
        <f>+'TTA Pivot Table'!G$409</f>
        <v>2.4900000000000002</v>
      </c>
      <c r="L186" s="281">
        <f>+'TTA Pivot Table'!G$411</f>
        <v>0</v>
      </c>
      <c r="M186" s="283">
        <f>+'TTA Pivot Table'!G$413</f>
        <v>2.8686851211072666</v>
      </c>
      <c r="N186" s="282">
        <f>+'TTA Pivot Table'!G$415</f>
        <v>0</v>
      </c>
      <c r="O186" s="100"/>
      <c r="P186" s="101">
        <f t="shared" si="10"/>
        <v>-1.861876676645541</v>
      </c>
    </row>
    <row r="187" spans="1:16">
      <c r="A187" s="22" t="s">
        <v>278</v>
      </c>
      <c r="B187" s="281">
        <f>+'TTA Pivot Table'!G$423</f>
        <v>6</v>
      </c>
      <c r="C187" s="281">
        <f>+'TTA Pivot Table'!G$425</f>
        <v>0</v>
      </c>
      <c r="D187" s="281">
        <f>+'TTA Pivot Table'!G$427</f>
        <v>0</v>
      </c>
      <c r="E187" s="282">
        <f>+'TTA Pivot Table'!G$429</f>
        <v>6</v>
      </c>
      <c r="F187" s="282">
        <f>+'TTA Pivot Table'!G$431</f>
        <v>6.5</v>
      </c>
      <c r="G187" s="281">
        <f>+'TTA Pivot Table'!G$433</f>
        <v>7.4</v>
      </c>
      <c r="H187" s="281">
        <f>+'TTA Pivot Table'!G$435</f>
        <v>0</v>
      </c>
      <c r="I187" s="282">
        <f>+'TTA Pivot Table'!G$437</f>
        <v>6.6262443438914032</v>
      </c>
      <c r="J187" s="282">
        <f>+'TTA Pivot Table'!G$439</f>
        <v>3.1119554204660589</v>
      </c>
      <c r="K187" s="281">
        <f>+'TTA Pivot Table'!G$441</f>
        <v>3.6251730103806228</v>
      </c>
      <c r="L187" s="281">
        <f>+'TTA Pivot Table'!G$443</f>
        <v>0</v>
      </c>
      <c r="M187" s="283">
        <f>+'TTA Pivot Table'!G$445</f>
        <v>3.3888007466168926</v>
      </c>
      <c r="N187" s="282">
        <f>+'TTA Pivot Table'!G$447</f>
        <v>5.838461538461539</v>
      </c>
      <c r="O187" s="100"/>
      <c r="P187" s="101">
        <f t="shared" si="10"/>
        <v>-3.2374435972745106</v>
      </c>
    </row>
    <row r="188" spans="1:16">
      <c r="A188" s="22" t="s">
        <v>279</v>
      </c>
      <c r="B188" s="281">
        <f>+'TTA Pivot Table'!G$455</f>
        <v>3.9565217391304297</v>
      </c>
      <c r="C188" s="281">
        <f>+'TTA Pivot Table'!G$457</f>
        <v>0</v>
      </c>
      <c r="D188" s="281">
        <f>+'TTA Pivot Table'!G$459</f>
        <v>0</v>
      </c>
      <c r="E188" s="282">
        <f>+'TTA Pivot Table'!G$461</f>
        <v>3.9565217391304297</v>
      </c>
      <c r="F188" s="282">
        <f>+'TTA Pivot Table'!G$463</f>
        <v>4.2607044198895005</v>
      </c>
      <c r="G188" s="281">
        <f>+'TTA Pivot Table'!G$465</f>
        <v>4.9765624999999973</v>
      </c>
      <c r="H188" s="281">
        <f>+'TTA Pivot Table'!G$467</f>
        <v>0</v>
      </c>
      <c r="I188" s="282">
        <f>+'TTA Pivot Table'!G$469</f>
        <v>4.2910052910052885</v>
      </c>
      <c r="J188" s="282">
        <f>+'TTA Pivot Table'!G$471</f>
        <v>3.1627906976744149</v>
      </c>
      <c r="K188" s="281">
        <f>+'TTA Pivot Table'!G$473</f>
        <v>4.1739130434782563</v>
      </c>
      <c r="L188" s="281">
        <f>+'TTA Pivot Table'!G$475</f>
        <v>0</v>
      </c>
      <c r="M188" s="283">
        <f>+'TTA Pivot Table'!G$477</f>
        <v>3.4285714285714248</v>
      </c>
      <c r="N188" s="282">
        <f>+'TTA Pivot Table'!G$479</f>
        <v>7.4782608695652177</v>
      </c>
      <c r="O188" s="100"/>
      <c r="P188" s="101">
        <f t="shared" si="10"/>
        <v>-0.86243386243386366</v>
      </c>
    </row>
    <row r="189" spans="1:16">
      <c r="A189" s="71" t="s">
        <v>280</v>
      </c>
      <c r="B189" s="288">
        <f>+'TTA Pivot Table'!G$487</f>
        <v>4.6626436781609195</v>
      </c>
      <c r="C189" s="288">
        <f>+'TTA Pivot Table'!G$489</f>
        <v>0</v>
      </c>
      <c r="D189" s="288">
        <f>+'TTA Pivot Table'!G$491</f>
        <v>0</v>
      </c>
      <c r="E189" s="289">
        <f>+'TTA Pivot Table'!G$493</f>
        <v>4.6626436781609195</v>
      </c>
      <c r="F189" s="289">
        <f>+'TTA Pivot Table'!G$495</f>
        <v>5.6378378378378375</v>
      </c>
      <c r="G189" s="288">
        <f>+'TTA Pivot Table'!G$497</f>
        <v>9.9187499999999993</v>
      </c>
      <c r="H189" s="288">
        <f>+'TTA Pivot Table'!G$499</f>
        <v>0</v>
      </c>
      <c r="I189" s="289">
        <f>+'TTA Pivot Table'!G$501</f>
        <v>5.7867391304347828</v>
      </c>
      <c r="J189" s="289">
        <f>+'TTA Pivot Table'!G$503</f>
        <v>3.7512048192771084</v>
      </c>
      <c r="K189" s="288">
        <f>+'TTA Pivot Table'!G$505</f>
        <v>4.3687500000000004</v>
      </c>
      <c r="L189" s="288">
        <f>+'TTA Pivot Table'!G$507</f>
        <v>0</v>
      </c>
      <c r="M189" s="290">
        <f>+'TTA Pivot Table'!G$509</f>
        <v>3.82153024911032</v>
      </c>
      <c r="N189" s="289">
        <f>+'TTA Pivot Table'!G$511</f>
        <v>7.5140845070422539</v>
      </c>
      <c r="O189" s="100"/>
      <c r="P189" s="107">
        <f t="shared" si="10"/>
        <v>-1.9652088813244628</v>
      </c>
    </row>
    <row r="190" spans="1:16">
      <c r="A190" s="232" t="s">
        <v>394</v>
      </c>
      <c r="B190" s="254"/>
      <c r="C190" s="254"/>
      <c r="D190" s="254"/>
      <c r="E190" s="254"/>
      <c r="F190" s="255"/>
      <c r="G190" s="255"/>
      <c r="H190" s="255"/>
      <c r="I190" s="255"/>
      <c r="J190" s="256"/>
      <c r="K190" s="256"/>
      <c r="L190" s="256"/>
      <c r="M190" s="256"/>
      <c r="N190" s="256"/>
    </row>
    <row r="191" spans="1:16" s="23" customFormat="1">
      <c r="A191" s="232"/>
      <c r="B191" s="257"/>
      <c r="C191" s="257"/>
      <c r="D191" s="257"/>
      <c r="E191" s="257"/>
      <c r="F191" s="257"/>
      <c r="G191" s="257"/>
      <c r="H191" s="257"/>
      <c r="I191" s="257"/>
      <c r="J191" s="259"/>
      <c r="K191" s="259"/>
      <c r="L191" s="259"/>
      <c r="M191" s="259"/>
      <c r="N191" s="259"/>
      <c r="O191" s="69"/>
    </row>
    <row r="192" spans="1:16">
      <c r="A192" s="232"/>
      <c r="B192" s="254"/>
      <c r="C192" s="254"/>
      <c r="D192" s="254"/>
      <c r="E192" s="254"/>
      <c r="F192" s="255"/>
      <c r="G192" s="255"/>
      <c r="H192" s="255"/>
      <c r="I192" s="255"/>
      <c r="J192" s="256"/>
      <c r="K192" s="256"/>
      <c r="L192" s="256"/>
      <c r="M192" s="256"/>
      <c r="N192" s="233" t="s">
        <v>1166</v>
      </c>
    </row>
    <row r="193" spans="1:16" ht="18">
      <c r="A193" s="230" t="s">
        <v>714</v>
      </c>
      <c r="B193" s="210"/>
      <c r="C193" s="210"/>
      <c r="D193" s="210"/>
      <c r="E193" s="210"/>
      <c r="F193" s="213"/>
      <c r="G193" s="213"/>
      <c r="H193" s="213"/>
      <c r="I193" s="214"/>
      <c r="J193" s="60"/>
      <c r="K193" s="60"/>
      <c r="L193" s="60"/>
      <c r="M193" s="209"/>
      <c r="N193" s="60"/>
      <c r="P193" s="95"/>
    </row>
    <row r="194" spans="1:16" ht="18">
      <c r="A194" s="230"/>
      <c r="B194" s="210"/>
      <c r="C194" s="210"/>
      <c r="D194" s="210"/>
      <c r="E194" s="210"/>
      <c r="F194" s="213"/>
      <c r="G194" s="213"/>
      <c r="H194" s="213"/>
      <c r="I194" s="214"/>
      <c r="J194" s="60"/>
      <c r="K194" s="60"/>
      <c r="L194" s="60"/>
      <c r="M194" s="209"/>
      <c r="N194" s="60"/>
      <c r="P194" s="95"/>
    </row>
    <row r="195" spans="1:16" ht="15.75">
      <c r="A195" s="231" t="s">
        <v>432</v>
      </c>
      <c r="B195" s="210"/>
      <c r="C195" s="210"/>
      <c r="D195" s="210"/>
      <c r="E195" s="210"/>
      <c r="F195" s="213"/>
      <c r="G195" s="213"/>
      <c r="H195" s="213"/>
      <c r="I195" s="214"/>
      <c r="J195" s="60"/>
      <c r="K195" s="60"/>
      <c r="L195" s="60"/>
      <c r="M195" s="209"/>
      <c r="N195" s="60"/>
      <c r="P195" s="95"/>
    </row>
    <row r="196" spans="1:16" ht="15.75">
      <c r="A196" s="231" t="s">
        <v>985</v>
      </c>
      <c r="B196" s="210"/>
      <c r="C196" s="210"/>
      <c r="D196" s="210"/>
      <c r="E196" s="210"/>
      <c r="F196" s="213"/>
      <c r="G196" s="213"/>
      <c r="H196" s="213"/>
      <c r="I196" s="214"/>
      <c r="J196" s="60"/>
      <c r="K196" s="60"/>
      <c r="L196" s="60"/>
      <c r="M196" s="209"/>
      <c r="N196" s="60"/>
      <c r="P196" s="95"/>
    </row>
    <row r="197" spans="1:16" ht="18" customHeight="1">
      <c r="A197" s="82"/>
      <c r="B197" s="82"/>
      <c r="C197" s="82"/>
      <c r="D197" s="82"/>
      <c r="E197" s="82"/>
      <c r="F197" s="59"/>
      <c r="G197" s="224"/>
      <c r="H197" s="224"/>
      <c r="I197" s="221"/>
      <c r="J197" s="73"/>
      <c r="K197" s="73"/>
      <c r="L197" s="73"/>
      <c r="M197" s="73"/>
      <c r="N197" s="73"/>
      <c r="O197" s="20"/>
      <c r="P197" s="95"/>
    </row>
    <row r="198" spans="1:16" ht="18" customHeight="1">
      <c r="A198" s="64"/>
      <c r="B198" s="234" t="s">
        <v>671</v>
      </c>
      <c r="C198" s="235"/>
      <c r="D198" s="235"/>
      <c r="E198" s="235"/>
      <c r="F198" s="235"/>
      <c r="G198" s="235"/>
      <c r="H198" s="235"/>
      <c r="I198" s="236"/>
      <c r="J198" s="250" t="s">
        <v>390</v>
      </c>
      <c r="K198" s="251"/>
      <c r="L198" s="251"/>
      <c r="M198" s="252"/>
      <c r="N198" s="680" t="s">
        <v>670</v>
      </c>
      <c r="O198" s="93"/>
      <c r="P198" s="95"/>
    </row>
    <row r="199" spans="1:16" ht="39.75" customHeight="1">
      <c r="A199" s="94"/>
      <c r="B199" s="235" t="s">
        <v>735</v>
      </c>
      <c r="C199" s="235"/>
      <c r="D199" s="235"/>
      <c r="E199" s="240"/>
      <c r="F199" s="241" t="s">
        <v>737</v>
      </c>
      <c r="G199" s="235"/>
      <c r="H199" s="235"/>
      <c r="I199" s="236"/>
      <c r="J199" s="242" t="s">
        <v>672</v>
      </c>
      <c r="K199" s="243"/>
      <c r="L199" s="243"/>
      <c r="M199" s="244"/>
      <c r="N199" s="681"/>
      <c r="O199" s="93"/>
      <c r="P199" s="95"/>
    </row>
    <row r="200" spans="1:16" ht="26.25" customHeight="1">
      <c r="A200" s="82"/>
      <c r="B200" s="245" t="s">
        <v>391</v>
      </c>
      <c r="C200" s="245" t="s">
        <v>392</v>
      </c>
      <c r="D200" s="245" t="s">
        <v>281</v>
      </c>
      <c r="E200" s="247" t="s">
        <v>124</v>
      </c>
      <c r="F200" s="247" t="s">
        <v>391</v>
      </c>
      <c r="G200" s="245" t="s">
        <v>392</v>
      </c>
      <c r="H200" s="245" t="s">
        <v>281</v>
      </c>
      <c r="I200" s="247" t="s">
        <v>124</v>
      </c>
      <c r="J200" s="248" t="s">
        <v>391</v>
      </c>
      <c r="K200" s="249" t="s">
        <v>392</v>
      </c>
      <c r="L200" s="253" t="s">
        <v>281</v>
      </c>
      <c r="M200" s="248" t="s">
        <v>124</v>
      </c>
      <c r="N200" s="682"/>
      <c r="O200" s="93"/>
      <c r="P200" s="95" t="s">
        <v>504</v>
      </c>
    </row>
    <row r="201" spans="1:16" hidden="1">
      <c r="A201" s="22" t="s">
        <v>264</v>
      </c>
      <c r="B201" s="117"/>
      <c r="C201" s="117"/>
      <c r="D201" s="117"/>
      <c r="E201" s="117"/>
      <c r="F201" s="97">
        <f>'TTA Pivot Table'!H$230</f>
        <v>0</v>
      </c>
      <c r="G201" s="97">
        <f>'TTA Pivot Table'!H$231</f>
        <v>0</v>
      </c>
      <c r="H201" s="97">
        <f>'TTA Pivot Table'!H$232</f>
        <v>0</v>
      </c>
      <c r="I201" s="96">
        <f>'TTA Pivot Table'!H$233</f>
        <v>0</v>
      </c>
      <c r="J201" s="96">
        <f>'TTA Pivot Table'!H$234</f>
        <v>0</v>
      </c>
      <c r="K201" s="97">
        <f>'TTA Pivot Table'!H$235</f>
        <v>0</v>
      </c>
      <c r="L201" s="97">
        <f>'TTA Pivot Table'!H$236</f>
        <v>0</v>
      </c>
      <c r="M201" s="98">
        <f>'TTA Pivot Table'!H$237</f>
        <v>0</v>
      </c>
      <c r="N201" s="96">
        <f>'TTA Pivot Table'!H$238</f>
        <v>0</v>
      </c>
      <c r="O201" s="100"/>
      <c r="P201" s="101">
        <f>+M201-I201</f>
        <v>0</v>
      </c>
    </row>
    <row r="202" spans="1:16" ht="15.75" hidden="1">
      <c r="A202" s="22"/>
      <c r="B202" s="117"/>
      <c r="C202" s="117"/>
      <c r="D202" s="117"/>
      <c r="E202" s="117"/>
      <c r="F202" s="106"/>
      <c r="G202" s="106"/>
      <c r="H202" s="106"/>
      <c r="I202" s="99"/>
      <c r="J202" s="102"/>
      <c r="K202" s="103"/>
      <c r="L202" s="103"/>
      <c r="M202" s="104"/>
      <c r="N202" s="102"/>
      <c r="O202" s="100"/>
      <c r="P202" s="105">
        <f t="shared" ref="P202" si="11">+I202-M202</f>
        <v>0</v>
      </c>
    </row>
    <row r="203" spans="1:16">
      <c r="A203" s="22" t="s">
        <v>265</v>
      </c>
      <c r="B203" s="281">
        <f>+'TTA Pivot Table'!H$7</f>
        <v>0</v>
      </c>
      <c r="C203" s="281">
        <f>+'TTA Pivot Table'!H$9</f>
        <v>0</v>
      </c>
      <c r="D203" s="281">
        <f>+'TTA Pivot Table'!H$11</f>
        <v>0</v>
      </c>
      <c r="E203" s="282">
        <f>+'TTA Pivot Table'!H$13</f>
        <v>0</v>
      </c>
      <c r="F203" s="282">
        <f>+'TTA Pivot Table'!H$15</f>
        <v>0</v>
      </c>
      <c r="G203" s="281">
        <f>+'TTA Pivot Table'!H$17</f>
        <v>0</v>
      </c>
      <c r="H203" s="281">
        <f>+'TTA Pivot Table'!H$19</f>
        <v>0</v>
      </c>
      <c r="I203" s="282">
        <f>+'TTA Pivot Table'!H$21</f>
        <v>0</v>
      </c>
      <c r="J203" s="282">
        <f>+'TTA Pivot Table'!H$23</f>
        <v>0</v>
      </c>
      <c r="K203" s="281">
        <f>+'TTA Pivot Table'!H$25</f>
        <v>0</v>
      </c>
      <c r="L203" s="281">
        <f>+'TTA Pivot Table'!H$27</f>
        <v>0</v>
      </c>
      <c r="M203" s="283">
        <f>+'TTA Pivot Table'!H$29</f>
        <v>0</v>
      </c>
      <c r="N203" s="282">
        <f>+'TTA Pivot Table'!H$31</f>
        <v>0</v>
      </c>
      <c r="O203" s="100"/>
      <c r="P203" s="101">
        <f t="shared" ref="P203:P221" si="12">+M203-I203</f>
        <v>0</v>
      </c>
    </row>
    <row r="204" spans="1:16">
      <c r="A204" s="22" t="s">
        <v>266</v>
      </c>
      <c r="B204" s="281">
        <f>+'TTA Pivot Table'!H$39</f>
        <v>5.76</v>
      </c>
      <c r="C204" s="281">
        <f>+'TTA Pivot Table'!H$41</f>
        <v>7.1</v>
      </c>
      <c r="D204" s="281">
        <f>+'TTA Pivot Table'!H$43</f>
        <v>0</v>
      </c>
      <c r="E204" s="282">
        <f>+'TTA Pivot Table'!H$45</f>
        <v>5.9661538461538459</v>
      </c>
      <c r="F204" s="282">
        <f>+'TTA Pivot Table'!H$47</f>
        <v>6.7122727272727278</v>
      </c>
      <c r="G204" s="281">
        <f>+'TTA Pivot Table'!H$49</f>
        <v>13.043258426966291</v>
      </c>
      <c r="H204" s="281">
        <f>+'TTA Pivot Table'!H$51</f>
        <v>12.967142857142857</v>
      </c>
      <c r="I204" s="282">
        <f>+'TTA Pivot Table'!H$53</f>
        <v>7.9112154696132579</v>
      </c>
      <c r="J204" s="282">
        <f>+'TTA Pivot Table'!H$55</f>
        <v>4.4656249999999993</v>
      </c>
      <c r="K204" s="281">
        <f>+'TTA Pivot Table'!H$57</f>
        <v>4.8719402985074627</v>
      </c>
      <c r="L204" s="281">
        <f>+'TTA Pivot Table'!H$59</f>
        <v>0</v>
      </c>
      <c r="M204" s="283">
        <f>+'TTA Pivot Table'!H$61</f>
        <v>4.3087555555555559</v>
      </c>
      <c r="N204" s="282">
        <f>+'TTA Pivot Table'!H$63</f>
        <v>0</v>
      </c>
      <c r="O204" s="100"/>
      <c r="P204" s="101">
        <f t="shared" si="12"/>
        <v>-3.6024599140577021</v>
      </c>
    </row>
    <row r="205" spans="1:16">
      <c r="A205" s="22" t="s">
        <v>267</v>
      </c>
      <c r="B205" s="281">
        <f>+'TTA Pivot Table'!H$71</f>
        <v>0</v>
      </c>
      <c r="C205" s="281">
        <f>+'TTA Pivot Table'!H$73</f>
        <v>0</v>
      </c>
      <c r="D205" s="281">
        <f>+'TTA Pivot Table'!H$75</f>
        <v>0</v>
      </c>
      <c r="E205" s="282">
        <f>+'TTA Pivot Table'!H$77</f>
        <v>0</v>
      </c>
      <c r="F205" s="282">
        <f>+'TTA Pivot Table'!H$79</f>
        <v>0</v>
      </c>
      <c r="G205" s="281">
        <f>+'TTA Pivot Table'!H$81</f>
        <v>0</v>
      </c>
      <c r="H205" s="281">
        <f>+'TTA Pivot Table'!H$83</f>
        <v>0</v>
      </c>
      <c r="I205" s="282">
        <f>+'TTA Pivot Table'!H$85</f>
        <v>0</v>
      </c>
      <c r="J205" s="282">
        <f>+'TTA Pivot Table'!H$87</f>
        <v>0</v>
      </c>
      <c r="K205" s="281">
        <f>+'TTA Pivot Table'!H$89</f>
        <v>0</v>
      </c>
      <c r="L205" s="281">
        <f>+'TTA Pivot Table'!H$91</f>
        <v>0</v>
      </c>
      <c r="M205" s="283">
        <f>+'TTA Pivot Table'!H$93</f>
        <v>0</v>
      </c>
      <c r="N205" s="282">
        <f>+'TTA Pivot Table'!H$95</f>
        <v>0</v>
      </c>
      <c r="O205" s="100"/>
      <c r="P205" s="101">
        <f t="shared" si="12"/>
        <v>0</v>
      </c>
    </row>
    <row r="206" spans="1:16">
      <c r="A206" s="22" t="s">
        <v>268</v>
      </c>
      <c r="B206" s="281">
        <f>+'TTA Pivot Table'!H$103</f>
        <v>4.2350000000000003</v>
      </c>
      <c r="C206" s="281">
        <f>+'TTA Pivot Table'!H$105</f>
        <v>0</v>
      </c>
      <c r="D206" s="281">
        <f>+'TTA Pivot Table'!H$107</f>
        <v>0</v>
      </c>
      <c r="E206" s="282">
        <f>+'TTA Pivot Table'!H$109</f>
        <v>4.2350000000000003</v>
      </c>
      <c r="F206" s="282">
        <f>+'TTA Pivot Table'!H$111</f>
        <v>4.28</v>
      </c>
      <c r="G206" s="281">
        <f>+'TTA Pivot Table'!H$113</f>
        <v>0</v>
      </c>
      <c r="H206" s="281">
        <f>+'TTA Pivot Table'!H$115</f>
        <v>4.5</v>
      </c>
      <c r="I206" s="282">
        <f>+'TTA Pivot Table'!H$117</f>
        <v>4.2837931034482759</v>
      </c>
      <c r="J206" s="282">
        <f>+'TTA Pivot Table'!H$119</f>
        <v>3.23</v>
      </c>
      <c r="K206" s="281">
        <f>+'TTA Pivot Table'!H$121</f>
        <v>0</v>
      </c>
      <c r="L206" s="281">
        <f>+'TTA Pivot Table'!H$123</f>
        <v>2</v>
      </c>
      <c r="M206" s="283">
        <f>+'TTA Pivot Table'!H$125</f>
        <v>3.1684999999999999</v>
      </c>
      <c r="N206" s="282">
        <f>+'TTA Pivot Table'!H$127</f>
        <v>0</v>
      </c>
      <c r="O206" s="100"/>
      <c r="P206" s="101">
        <f t="shared" si="12"/>
        <v>-1.115293103448276</v>
      </c>
    </row>
    <row r="207" spans="1:16">
      <c r="A207" s="22"/>
      <c r="B207" s="281"/>
      <c r="C207" s="281"/>
      <c r="D207" s="281"/>
      <c r="E207" s="282"/>
      <c r="F207" s="282"/>
      <c r="G207" s="281"/>
      <c r="H207" s="281"/>
      <c r="I207" s="282"/>
      <c r="J207" s="282"/>
      <c r="K207" s="281"/>
      <c r="L207" s="281"/>
      <c r="M207" s="283"/>
      <c r="N207" s="282"/>
      <c r="O207" s="100"/>
      <c r="P207" s="101"/>
    </row>
    <row r="208" spans="1:16">
      <c r="A208" s="22" t="s">
        <v>269</v>
      </c>
      <c r="B208" s="281">
        <f>+'TTA Pivot Table'!H$135</f>
        <v>4.4375</v>
      </c>
      <c r="C208" s="281">
        <f>+'TTA Pivot Table'!H$137</f>
        <v>5</v>
      </c>
      <c r="D208" s="281">
        <f>+'TTA Pivot Table'!H$139</f>
        <v>0</v>
      </c>
      <c r="E208" s="282">
        <f>+'TTA Pivot Table'!H$141</f>
        <v>4.5909090909090908</v>
      </c>
      <c r="F208" s="282">
        <f>+'TTA Pivot Table'!H$143</f>
        <v>6.1612466124661243</v>
      </c>
      <c r="G208" s="281">
        <f>+'TTA Pivot Table'!H$145</f>
        <v>7.4533898305084749</v>
      </c>
      <c r="H208" s="281">
        <f>+'TTA Pivot Table'!H$147</f>
        <v>0</v>
      </c>
      <c r="I208" s="282">
        <f>+'TTA Pivot Table'!H$149</f>
        <v>6.4743326488706368</v>
      </c>
      <c r="J208" s="282">
        <f>+'TTA Pivot Table'!H$151</f>
        <v>3.8720930232558142</v>
      </c>
      <c r="K208" s="281">
        <f>+'TTA Pivot Table'!H$153</f>
        <v>4.9662650602409641</v>
      </c>
      <c r="L208" s="281">
        <f>+'TTA Pivot Table'!H$155</f>
        <v>0</v>
      </c>
      <c r="M208" s="283">
        <f>+'TTA Pivot Table'!H$157</f>
        <v>4.3834459459459456</v>
      </c>
      <c r="N208" s="282">
        <f>+'TTA Pivot Table'!H$159</f>
        <v>0</v>
      </c>
      <c r="O208" s="100"/>
      <c r="P208" s="101">
        <f t="shared" si="12"/>
        <v>-2.0908867029246911</v>
      </c>
    </row>
    <row r="209" spans="1:16">
      <c r="A209" s="22" t="s">
        <v>270</v>
      </c>
      <c r="B209" s="281">
        <f>+'TTA Pivot Table'!H$167</f>
        <v>0</v>
      </c>
      <c r="C209" s="281">
        <f>+'TTA Pivot Table'!H$169</f>
        <v>0</v>
      </c>
      <c r="D209" s="281">
        <f>+'TTA Pivot Table'!H$171</f>
        <v>0</v>
      </c>
      <c r="E209" s="282">
        <f>+'TTA Pivot Table'!H$173</f>
        <v>0</v>
      </c>
      <c r="F209" s="282">
        <f>+'TTA Pivot Table'!H$175</f>
        <v>0</v>
      </c>
      <c r="G209" s="281">
        <f>+'TTA Pivot Table'!H$177</f>
        <v>0</v>
      </c>
      <c r="H209" s="281">
        <f>+'TTA Pivot Table'!H$179</f>
        <v>0</v>
      </c>
      <c r="I209" s="282">
        <f>+'TTA Pivot Table'!H$181</f>
        <v>0</v>
      </c>
      <c r="J209" s="282">
        <f>+'TTA Pivot Table'!H$183</f>
        <v>0</v>
      </c>
      <c r="K209" s="281">
        <f>+'TTA Pivot Table'!H$185</f>
        <v>0</v>
      </c>
      <c r="L209" s="281">
        <f>+'TTA Pivot Table'!H$187</f>
        <v>0</v>
      </c>
      <c r="M209" s="283">
        <f>+'TTA Pivot Table'!H$189</f>
        <v>0</v>
      </c>
      <c r="N209" s="282">
        <f>+'TTA Pivot Table'!H$191</f>
        <v>0</v>
      </c>
      <c r="O209" s="100"/>
      <c r="P209" s="101">
        <f t="shared" si="12"/>
        <v>0</v>
      </c>
    </row>
    <row r="210" spans="1:16">
      <c r="A210" s="22" t="s">
        <v>271</v>
      </c>
      <c r="B210" s="611">
        <f>+'TTA Pivot Table'!H$199</f>
        <v>0</v>
      </c>
      <c r="C210" s="281">
        <f>+'TTA Pivot Table'!H$201</f>
        <v>0</v>
      </c>
      <c r="D210" s="281">
        <f>+'TTA Pivot Table'!H$203</f>
        <v>0</v>
      </c>
      <c r="E210" s="282">
        <f>+'TTA Pivot Table'!H$205</f>
        <v>0</v>
      </c>
      <c r="F210" s="282">
        <f>+'TTA Pivot Table'!H$207</f>
        <v>0</v>
      </c>
      <c r="G210" s="281">
        <f>+'TTA Pivot Table'!H$209</f>
        <v>0</v>
      </c>
      <c r="H210" s="281">
        <f>+'TTA Pivot Table'!H$211</f>
        <v>0</v>
      </c>
      <c r="I210" s="282">
        <f>+'TTA Pivot Table'!H$213</f>
        <v>0</v>
      </c>
      <c r="J210" s="282">
        <f>+'TTA Pivot Table'!H$215</f>
        <v>0</v>
      </c>
      <c r="K210" s="281">
        <f>+'TTA Pivot Table'!H$217</f>
        <v>0</v>
      </c>
      <c r="L210" s="281">
        <f>+'TTA Pivot Table'!H$219</f>
        <v>0</v>
      </c>
      <c r="M210" s="283">
        <f>+'TTA Pivot Table'!H$221</f>
        <v>0</v>
      </c>
      <c r="N210" s="282">
        <f>+'TTA Pivot Table'!H$223</f>
        <v>0</v>
      </c>
      <c r="O210" s="100"/>
      <c r="P210" s="101">
        <f t="shared" si="12"/>
        <v>0</v>
      </c>
    </row>
    <row r="211" spans="1:16">
      <c r="A211" s="22" t="s">
        <v>272</v>
      </c>
      <c r="B211" s="281">
        <f>+'TTA Pivot Table'!H$231</f>
        <v>0</v>
      </c>
      <c r="C211" s="281">
        <f>+'TTA Pivot Table'!H$233</f>
        <v>0</v>
      </c>
      <c r="D211" s="281">
        <f>+'TTA Pivot Table'!H$235</f>
        <v>0</v>
      </c>
      <c r="E211" s="282">
        <f>+'TTA Pivot Table'!H$237</f>
        <v>0</v>
      </c>
      <c r="F211" s="282">
        <f>+'TTA Pivot Table'!H$239</f>
        <v>0</v>
      </c>
      <c r="G211" s="281">
        <f>+'TTA Pivot Table'!H$241</f>
        <v>0</v>
      </c>
      <c r="H211" s="281">
        <f>+'TTA Pivot Table'!H$243</f>
        <v>0</v>
      </c>
      <c r="I211" s="282">
        <f>+'TTA Pivot Table'!H$245</f>
        <v>0</v>
      </c>
      <c r="J211" s="282">
        <f>+'TTA Pivot Table'!H$247</f>
        <v>0</v>
      </c>
      <c r="K211" s="281">
        <f>+'TTA Pivot Table'!H$249</f>
        <v>0</v>
      </c>
      <c r="L211" s="281">
        <f>+'TTA Pivot Table'!H$251</f>
        <v>0</v>
      </c>
      <c r="M211" s="283">
        <f>+'TTA Pivot Table'!H$253</f>
        <v>0</v>
      </c>
      <c r="N211" s="282">
        <f>+'TTA Pivot Table'!H$255</f>
        <v>0</v>
      </c>
      <c r="O211" s="100"/>
      <c r="P211" s="101">
        <f t="shared" si="12"/>
        <v>0</v>
      </c>
    </row>
    <row r="212" spans="1:16">
      <c r="A212" s="22"/>
      <c r="B212" s="281"/>
      <c r="C212" s="281"/>
      <c r="D212" s="281"/>
      <c r="E212" s="282"/>
      <c r="F212" s="282"/>
      <c r="G212" s="281"/>
      <c r="H212" s="281"/>
      <c r="I212" s="282"/>
      <c r="J212" s="282"/>
      <c r="K212" s="281"/>
      <c r="L212" s="281"/>
      <c r="M212" s="283"/>
      <c r="N212" s="282"/>
      <c r="O212" s="100"/>
      <c r="P212" s="101"/>
    </row>
    <row r="213" spans="1:16">
      <c r="A213" s="22" t="s">
        <v>273</v>
      </c>
      <c r="B213" s="281">
        <f>+'TTA Pivot Table'!H$263</f>
        <v>0</v>
      </c>
      <c r="C213" s="281">
        <f>+'TTA Pivot Table'!H$265</f>
        <v>0</v>
      </c>
      <c r="D213" s="281">
        <f>+'TTA Pivot Table'!H$267</f>
        <v>0</v>
      </c>
      <c r="E213" s="282">
        <f>+'TTA Pivot Table'!H$269</f>
        <v>0</v>
      </c>
      <c r="F213" s="282">
        <f>+'TTA Pivot Table'!H$271</f>
        <v>0</v>
      </c>
      <c r="G213" s="281">
        <f>+'TTA Pivot Table'!H$273</f>
        <v>0</v>
      </c>
      <c r="H213" s="281">
        <f>+'TTA Pivot Table'!H$275</f>
        <v>0</v>
      </c>
      <c r="I213" s="282">
        <f>+'TTA Pivot Table'!H$277</f>
        <v>0</v>
      </c>
      <c r="J213" s="282">
        <f>+'TTA Pivot Table'!H$279</f>
        <v>0</v>
      </c>
      <c r="K213" s="281">
        <f>+'TTA Pivot Table'!H$281</f>
        <v>0</v>
      </c>
      <c r="L213" s="281">
        <f>+'TTA Pivot Table'!H$2834</f>
        <v>0</v>
      </c>
      <c r="M213" s="283">
        <f>+'TTA Pivot Table'!H$285</f>
        <v>0</v>
      </c>
      <c r="N213" s="282">
        <f>+'TTA Pivot Table'!H$287</f>
        <v>0</v>
      </c>
      <c r="O213" s="100"/>
      <c r="P213" s="101">
        <f t="shared" si="12"/>
        <v>0</v>
      </c>
    </row>
    <row r="214" spans="1:16">
      <c r="A214" s="22" t="s">
        <v>274</v>
      </c>
      <c r="B214" s="281">
        <f>+'TTA Pivot Table'!H$295</f>
        <v>6</v>
      </c>
      <c r="C214" s="281">
        <f>+'TTA Pivot Table'!H$297</f>
        <v>0</v>
      </c>
      <c r="D214" s="281">
        <f>+'TTA Pivot Table'!H$299</f>
        <v>0</v>
      </c>
      <c r="E214" s="282">
        <f>+'TTA Pivot Table'!H$301</f>
        <v>6</v>
      </c>
      <c r="F214" s="282">
        <f>+'TTA Pivot Table'!H$303</f>
        <v>4.9336012861736336</v>
      </c>
      <c r="G214" s="281">
        <f>+'TTA Pivot Table'!H$305</f>
        <v>8</v>
      </c>
      <c r="H214" s="281">
        <f>+'TTA Pivot Table'!H$307</f>
        <v>7.666666666666667</v>
      </c>
      <c r="I214" s="282">
        <f>+'TTA Pivot Table'!H$309</f>
        <v>4.9613057324840764</v>
      </c>
      <c r="J214" s="282">
        <f>+'TTA Pivot Table'!H$311</f>
        <v>3.8280303030303031</v>
      </c>
      <c r="K214" s="281">
        <f>+'TTA Pivot Table'!H$313</f>
        <v>4.8000000000000007</v>
      </c>
      <c r="L214" s="281">
        <f>+'TTA Pivot Table'!H$315</f>
        <v>8.2749999999999986</v>
      </c>
      <c r="M214" s="283">
        <f>+'TTA Pivot Table'!H$317</f>
        <v>3.9548974943052388</v>
      </c>
      <c r="N214" s="282">
        <f>+'TTA Pivot Table'!H$319</f>
        <v>10.32</v>
      </c>
      <c r="O214" s="100"/>
      <c r="P214" s="101">
        <f t="shared" si="12"/>
        <v>-1.0064082381788375</v>
      </c>
    </row>
    <row r="215" spans="1:16">
      <c r="A215" s="22" t="s">
        <v>275</v>
      </c>
      <c r="B215" s="281">
        <f>+'TTA Pivot Table'!H$327</f>
        <v>4.6790909090909096</v>
      </c>
      <c r="C215" s="281">
        <f>+'TTA Pivot Table'!H$329</f>
        <v>4.5</v>
      </c>
      <c r="D215" s="281">
        <f>+'TTA Pivot Table'!H$331</f>
        <v>0</v>
      </c>
      <c r="E215" s="282">
        <f>+'TTA Pivot Table'!H$333</f>
        <v>4.6738235294117656</v>
      </c>
      <c r="F215" s="282">
        <f>+'TTA Pivot Table'!H$335</f>
        <v>5.6318226600985222</v>
      </c>
      <c r="G215" s="281">
        <f>+'TTA Pivot Table'!H$337</f>
        <v>7.5861111111111121</v>
      </c>
      <c r="H215" s="281">
        <f>+'TTA Pivot Table'!H$339</f>
        <v>0</v>
      </c>
      <c r="I215" s="282">
        <f>+'TTA Pivot Table'!H$341</f>
        <v>5.7909954751131218</v>
      </c>
      <c r="J215" s="282">
        <f>+'TTA Pivot Table'!H$343</f>
        <v>1.5134817813765182</v>
      </c>
      <c r="K215" s="281">
        <f>+'TTA Pivot Table'!H$345</f>
        <v>1.7461038961038959</v>
      </c>
      <c r="L215" s="281">
        <f>+'TTA Pivot Table'!H$347</f>
        <v>0</v>
      </c>
      <c r="M215" s="283">
        <f>+'TTA Pivot Table'!H$349</f>
        <v>1.5639384615384615</v>
      </c>
      <c r="N215" s="282">
        <f>+'TTA Pivot Table'!H$351</f>
        <v>0</v>
      </c>
      <c r="O215" s="100"/>
      <c r="P215" s="101">
        <f t="shared" si="12"/>
        <v>-4.2270570135746599</v>
      </c>
    </row>
    <row r="216" spans="1:16">
      <c r="A216" s="22" t="s">
        <v>276</v>
      </c>
      <c r="B216" s="281">
        <f>+'TTA Pivot Table'!H$359</f>
        <v>0</v>
      </c>
      <c r="C216" s="281">
        <f>+'TTA Pivot Table'!H$361</f>
        <v>0</v>
      </c>
      <c r="D216" s="281">
        <f>+'TTA Pivot Table'!H$363</f>
        <v>0</v>
      </c>
      <c r="E216" s="282">
        <f>+'TTA Pivot Table'!H$365</f>
        <v>0</v>
      </c>
      <c r="F216" s="282">
        <f>+'TTA Pivot Table'!H$367</f>
        <v>0</v>
      </c>
      <c r="G216" s="281">
        <f>+'TTA Pivot Table'!H$369</f>
        <v>0</v>
      </c>
      <c r="H216" s="281">
        <f>+'TTA Pivot Table'!H$371</f>
        <v>0</v>
      </c>
      <c r="I216" s="282">
        <f>+'TTA Pivot Table'!H$373</f>
        <v>0</v>
      </c>
      <c r="J216" s="282">
        <f>+'TTA Pivot Table'!H$375</f>
        <v>0</v>
      </c>
      <c r="K216" s="281">
        <f>+'TTA Pivot Table'!H$377</f>
        <v>0</v>
      </c>
      <c r="L216" s="281">
        <f>+'TTA Pivot Table'!H$379</f>
        <v>0</v>
      </c>
      <c r="M216" s="283">
        <f>+'TTA Pivot Table'!H$381</f>
        <v>0</v>
      </c>
      <c r="N216" s="282">
        <f>+'TTA Pivot Table'!H$383</f>
        <v>0</v>
      </c>
      <c r="O216" s="100"/>
      <c r="P216" s="101">
        <f t="shared" si="12"/>
        <v>0</v>
      </c>
    </row>
    <row r="217" spans="1:16">
      <c r="A217" s="22"/>
      <c r="B217" s="281"/>
      <c r="C217" s="281"/>
      <c r="D217" s="281"/>
      <c r="E217" s="282"/>
      <c r="F217" s="282"/>
      <c r="G217" s="281"/>
      <c r="H217" s="281"/>
      <c r="I217" s="282"/>
      <c r="J217" s="282"/>
      <c r="K217" s="281"/>
      <c r="L217" s="281"/>
      <c r="M217" s="283"/>
      <c r="N217" s="282"/>
      <c r="O217" s="100"/>
      <c r="P217" s="101"/>
    </row>
    <row r="218" spans="1:16">
      <c r="A218" s="22" t="s">
        <v>277</v>
      </c>
      <c r="B218" s="281">
        <f>+'TTA Pivot Table'!H$391</f>
        <v>0</v>
      </c>
      <c r="C218" s="281">
        <f>+'TTA Pivot Table'!H$393</f>
        <v>0</v>
      </c>
      <c r="D218" s="281">
        <f>+'TTA Pivot Table'!H$395</f>
        <v>0</v>
      </c>
      <c r="E218" s="282">
        <f>+'TTA Pivot Table'!H$397</f>
        <v>0</v>
      </c>
      <c r="F218" s="282">
        <f>+'TTA Pivot Table'!H$399</f>
        <v>0</v>
      </c>
      <c r="G218" s="281">
        <f>+'TTA Pivot Table'!H$401</f>
        <v>0</v>
      </c>
      <c r="H218" s="281">
        <f>+'TTA Pivot Table'!H$403</f>
        <v>0</v>
      </c>
      <c r="I218" s="282">
        <f>+'TTA Pivot Table'!H$405</f>
        <v>0</v>
      </c>
      <c r="J218" s="282">
        <f>+'TTA Pivot Table'!H$407</f>
        <v>0</v>
      </c>
      <c r="K218" s="281">
        <f>+'TTA Pivot Table'!H$409</f>
        <v>0</v>
      </c>
      <c r="L218" s="281">
        <f>+'TTA Pivot Table'!H$411</f>
        <v>0</v>
      </c>
      <c r="M218" s="283">
        <f>+'TTA Pivot Table'!H$413</f>
        <v>0</v>
      </c>
      <c r="N218" s="282">
        <f>+'TTA Pivot Table'!H$415</f>
        <v>0</v>
      </c>
      <c r="O218" s="100"/>
      <c r="P218" s="101">
        <f t="shared" si="12"/>
        <v>0</v>
      </c>
    </row>
    <row r="219" spans="1:16">
      <c r="A219" s="22" t="s">
        <v>278</v>
      </c>
      <c r="B219" s="281">
        <f>+'TTA Pivot Table'!H$423</f>
        <v>4.3</v>
      </c>
      <c r="C219" s="281">
        <f>+'TTA Pivot Table'!H$425</f>
        <v>4</v>
      </c>
      <c r="D219" s="281">
        <f>+'TTA Pivot Table'!H$427</f>
        <v>0</v>
      </c>
      <c r="E219" s="282">
        <f>+'TTA Pivot Table'!H$429</f>
        <v>4.2780487804878051</v>
      </c>
      <c r="F219" s="282">
        <f>+'TTA Pivot Table'!H$431</f>
        <v>4.7</v>
      </c>
      <c r="G219" s="281">
        <f>+'TTA Pivot Table'!H$433</f>
        <v>4.7</v>
      </c>
      <c r="H219" s="281">
        <f>+'TTA Pivot Table'!H$435</f>
        <v>0</v>
      </c>
      <c r="I219" s="282">
        <f>+'TTA Pivot Table'!H$437</f>
        <v>4.7</v>
      </c>
      <c r="J219" s="282">
        <f>+'TTA Pivot Table'!H$439</f>
        <v>3.7</v>
      </c>
      <c r="K219" s="281">
        <f>+'TTA Pivot Table'!H$441</f>
        <v>3.8000000000000003</v>
      </c>
      <c r="L219" s="281">
        <f>+'TTA Pivot Table'!H$443</f>
        <v>0</v>
      </c>
      <c r="M219" s="283">
        <f>+'TTA Pivot Table'!H$445</f>
        <v>3.7166666666666668</v>
      </c>
      <c r="N219" s="282">
        <f>+'TTA Pivot Table'!H$447</f>
        <v>3.6</v>
      </c>
      <c r="O219" s="100"/>
      <c r="P219" s="101">
        <f t="shared" si="12"/>
        <v>-0.98333333333333339</v>
      </c>
    </row>
    <row r="220" spans="1:16">
      <c r="A220" s="22" t="s">
        <v>279</v>
      </c>
      <c r="B220" s="281">
        <f>+'TTA Pivot Table'!H$455</f>
        <v>4.1111111111111098</v>
      </c>
      <c r="C220" s="281">
        <f>+'TTA Pivot Table'!H$457</f>
        <v>4</v>
      </c>
      <c r="D220" s="281">
        <f>+'TTA Pivot Table'!H$459</f>
        <v>0</v>
      </c>
      <c r="E220" s="282">
        <f>+'TTA Pivot Table'!H$461</f>
        <v>4.0999999999999988</v>
      </c>
      <c r="F220" s="282">
        <f>+'TTA Pivot Table'!H$463</f>
        <v>4.7130434782608699</v>
      </c>
      <c r="G220" s="281">
        <f>+'TTA Pivot Table'!H$465</f>
        <v>4.3125</v>
      </c>
      <c r="H220" s="281">
        <f>+'TTA Pivot Table'!H$467</f>
        <v>0</v>
      </c>
      <c r="I220" s="282">
        <f>+'TTA Pivot Table'!H$469</f>
        <v>4.66412213740458</v>
      </c>
      <c r="J220" s="282">
        <f>+'TTA Pivot Table'!H$471</f>
        <v>3.375</v>
      </c>
      <c r="K220" s="281">
        <f>+'TTA Pivot Table'!H$473</f>
        <v>3.57692307692307</v>
      </c>
      <c r="L220" s="281">
        <f>+'TTA Pivot Table'!H$475</f>
        <v>0</v>
      </c>
      <c r="M220" s="283">
        <f>+'TTA Pivot Table'!H$477</f>
        <v>3.4180327868852447</v>
      </c>
      <c r="N220" s="282">
        <f>+'TTA Pivot Table'!H$479</f>
        <v>6.8181818181818103</v>
      </c>
      <c r="O220" s="100"/>
      <c r="P220" s="101">
        <f t="shared" si="12"/>
        <v>-1.2460893505193353</v>
      </c>
    </row>
    <row r="221" spans="1:16">
      <c r="A221" s="71" t="s">
        <v>280</v>
      </c>
      <c r="B221" s="288">
        <f>+'TTA Pivot Table'!H$487</f>
        <v>4.6600938967136152</v>
      </c>
      <c r="C221" s="288">
        <f>+'TTA Pivot Table'!H$489</f>
        <v>0</v>
      </c>
      <c r="D221" s="288">
        <f>+'TTA Pivot Table'!H$491</f>
        <v>0</v>
      </c>
      <c r="E221" s="289">
        <f>+'TTA Pivot Table'!H$493</f>
        <v>4.6600938967136152</v>
      </c>
      <c r="F221" s="289">
        <f>+'TTA Pivot Table'!H$495</f>
        <v>5.6941838649155718</v>
      </c>
      <c r="G221" s="288">
        <f>+'TTA Pivot Table'!H$497</f>
        <v>9.0687499999999996</v>
      </c>
      <c r="H221" s="288">
        <f>+'TTA Pivot Table'!H$499</f>
        <v>0</v>
      </c>
      <c r="I221" s="289">
        <f>+'TTA Pivot Table'!H$501</f>
        <v>5.7925318761384332</v>
      </c>
      <c r="J221" s="289">
        <f>+'TTA Pivot Table'!H$503</f>
        <v>4.3931654676258995</v>
      </c>
      <c r="K221" s="288">
        <f>+'TTA Pivot Table'!H$505</f>
        <v>5.4722891566265055</v>
      </c>
      <c r="L221" s="288">
        <f>+'TTA Pivot Table'!H$507</f>
        <v>0</v>
      </c>
      <c r="M221" s="290">
        <f>+'TTA Pivot Table'!H$509</f>
        <v>4.5333333333333332</v>
      </c>
      <c r="N221" s="289">
        <f>+'TTA Pivot Table'!H$511</f>
        <v>7.5025641025641017</v>
      </c>
      <c r="O221" s="100"/>
      <c r="P221" s="107">
        <f t="shared" si="12"/>
        <v>-1.2591985428051</v>
      </c>
    </row>
    <row r="222" spans="1:16">
      <c r="A222" s="232" t="s">
        <v>394</v>
      </c>
      <c r="B222" s="254"/>
      <c r="C222" s="254"/>
      <c r="D222" s="254"/>
      <c r="E222" s="254"/>
      <c r="F222" s="255"/>
      <c r="G222" s="255"/>
      <c r="H222" s="255"/>
      <c r="I222" s="255"/>
      <c r="J222" s="256"/>
      <c r="K222" s="256"/>
      <c r="L222" s="256"/>
      <c r="M222" s="256"/>
      <c r="N222" s="256"/>
    </row>
    <row r="223" spans="1:16" s="23" customFormat="1">
      <c r="A223" s="232"/>
      <c r="B223" s="257"/>
      <c r="C223" s="257"/>
      <c r="D223" s="257"/>
      <c r="E223" s="257"/>
      <c r="F223" s="257"/>
      <c r="G223" s="257"/>
      <c r="H223" s="257"/>
      <c r="I223" s="257"/>
      <c r="J223" s="259"/>
      <c r="K223" s="259"/>
      <c r="L223" s="259"/>
      <c r="M223" s="259"/>
      <c r="N223" s="259"/>
      <c r="O223" s="69"/>
    </row>
    <row r="224" spans="1:16">
      <c r="A224" s="232"/>
      <c r="B224" s="254"/>
      <c r="C224" s="254"/>
      <c r="D224" s="254"/>
      <c r="E224" s="254"/>
      <c r="F224" s="255"/>
      <c r="G224" s="255"/>
      <c r="H224" s="255"/>
      <c r="I224" s="255"/>
      <c r="J224" s="256"/>
      <c r="K224" s="256"/>
      <c r="L224" s="256"/>
      <c r="M224" s="256"/>
      <c r="N224" s="233" t="s">
        <v>1166</v>
      </c>
    </row>
    <row r="225" spans="1:16" ht="18">
      <c r="A225" s="230" t="s">
        <v>715</v>
      </c>
      <c r="B225" s="210"/>
      <c r="C225" s="210"/>
      <c r="D225" s="210"/>
      <c r="E225" s="210"/>
      <c r="F225" s="213"/>
      <c r="G225" s="213"/>
      <c r="H225" s="213"/>
      <c r="I225" s="214"/>
      <c r="J225" s="60"/>
      <c r="K225" s="60"/>
      <c r="L225" s="60"/>
      <c r="M225" s="209"/>
      <c r="N225" s="60"/>
      <c r="P225" s="95"/>
    </row>
    <row r="226" spans="1:16" ht="18">
      <c r="A226" s="230"/>
      <c r="B226" s="210"/>
      <c r="C226" s="210"/>
      <c r="D226" s="210"/>
      <c r="E226" s="210"/>
      <c r="F226" s="213"/>
      <c r="G226" s="213"/>
      <c r="H226" s="213"/>
      <c r="I226" s="214"/>
      <c r="J226" s="60"/>
      <c r="K226" s="60"/>
      <c r="L226" s="60"/>
      <c r="M226" s="209"/>
      <c r="N226" s="60"/>
      <c r="P226" s="95"/>
    </row>
    <row r="227" spans="1:16" ht="15.75">
      <c r="A227" s="231" t="s">
        <v>433</v>
      </c>
      <c r="B227" s="210"/>
      <c r="C227" s="210"/>
      <c r="D227" s="210"/>
      <c r="E227" s="210"/>
      <c r="F227" s="213"/>
      <c r="G227" s="213"/>
      <c r="H227" s="213"/>
      <c r="I227" s="214"/>
      <c r="J227" s="60"/>
      <c r="K227" s="60"/>
      <c r="L227" s="60"/>
      <c r="M227" s="209"/>
      <c r="N227" s="60"/>
      <c r="P227" s="95"/>
    </row>
    <row r="228" spans="1:16" ht="15.75">
      <c r="A228" s="231" t="s">
        <v>986</v>
      </c>
      <c r="B228" s="210"/>
      <c r="C228" s="210"/>
      <c r="D228" s="210"/>
      <c r="E228" s="210"/>
      <c r="F228" s="213"/>
      <c r="G228" s="213"/>
      <c r="H228" s="213"/>
      <c r="I228" s="214"/>
      <c r="J228" s="60"/>
      <c r="K228" s="60"/>
      <c r="L228" s="60"/>
      <c r="M228" s="209"/>
      <c r="N228" s="60"/>
      <c r="P228" s="95"/>
    </row>
    <row r="229" spans="1:16" ht="18" customHeight="1">
      <c r="A229" s="82"/>
      <c r="B229" s="82"/>
      <c r="C229" s="82"/>
      <c r="D229" s="82"/>
      <c r="E229" s="82"/>
      <c r="F229" s="59"/>
      <c r="G229" s="224"/>
      <c r="H229" s="224"/>
      <c r="I229" s="221"/>
      <c r="J229" s="73"/>
      <c r="K229" s="73"/>
      <c r="L229" s="73"/>
      <c r="M229" s="73"/>
      <c r="N229" s="73"/>
      <c r="O229" s="20"/>
      <c r="P229" s="95"/>
    </row>
    <row r="230" spans="1:16" ht="18" customHeight="1">
      <c r="A230" s="64"/>
      <c r="B230" s="234" t="s">
        <v>671</v>
      </c>
      <c r="C230" s="235"/>
      <c r="D230" s="235"/>
      <c r="E230" s="235"/>
      <c r="F230" s="235"/>
      <c r="G230" s="235"/>
      <c r="H230" s="235"/>
      <c r="I230" s="236"/>
      <c r="J230" s="250" t="s">
        <v>390</v>
      </c>
      <c r="K230" s="251"/>
      <c r="L230" s="251"/>
      <c r="M230" s="252"/>
      <c r="N230" s="680" t="s">
        <v>670</v>
      </c>
      <c r="O230" s="93"/>
      <c r="P230" s="95"/>
    </row>
    <row r="231" spans="1:16" ht="43.5" customHeight="1">
      <c r="A231" s="94"/>
      <c r="B231" s="235" t="s">
        <v>735</v>
      </c>
      <c r="C231" s="235"/>
      <c r="D231" s="235"/>
      <c r="E231" s="240"/>
      <c r="F231" s="241" t="s">
        <v>737</v>
      </c>
      <c r="G231" s="235"/>
      <c r="H231" s="235"/>
      <c r="I231" s="236"/>
      <c r="J231" s="242" t="s">
        <v>672</v>
      </c>
      <c r="K231" s="243"/>
      <c r="L231" s="243"/>
      <c r="M231" s="244"/>
      <c r="N231" s="681"/>
      <c r="O231" s="93"/>
      <c r="P231" s="95"/>
    </row>
    <row r="232" spans="1:16" ht="30.75" customHeight="1">
      <c r="A232" s="82"/>
      <c r="B232" s="245" t="s">
        <v>391</v>
      </c>
      <c r="C232" s="245" t="s">
        <v>392</v>
      </c>
      <c r="D232" s="245" t="s">
        <v>281</v>
      </c>
      <c r="E232" s="247" t="s">
        <v>124</v>
      </c>
      <c r="F232" s="247" t="s">
        <v>391</v>
      </c>
      <c r="G232" s="245" t="s">
        <v>392</v>
      </c>
      <c r="H232" s="245" t="s">
        <v>281</v>
      </c>
      <c r="I232" s="247" t="s">
        <v>124</v>
      </c>
      <c r="J232" s="248" t="s">
        <v>391</v>
      </c>
      <c r="K232" s="249" t="s">
        <v>392</v>
      </c>
      <c r="L232" s="253" t="s">
        <v>281</v>
      </c>
      <c r="M232" s="248" t="s">
        <v>124</v>
      </c>
      <c r="N232" s="682"/>
      <c r="O232" s="93"/>
      <c r="P232" s="95" t="s">
        <v>504</v>
      </c>
    </row>
    <row r="233" spans="1:16" hidden="1">
      <c r="A233" s="22" t="s">
        <v>264</v>
      </c>
      <c r="B233" s="216">
        <f>+GETPIVOTDATA(" AvHS1stT-FT-TTA",'TTA Pivot Table'!$A$3,"Type2","Two-Year")</f>
        <v>2.8870592373716053</v>
      </c>
      <c r="C233" s="216">
        <f>+GETPIVOTDATA(" AvHS1stT-PT-TTA",'TTA Pivot Table'!$A$3,"Type2","Two-Year")</f>
        <v>3.4563276836158194</v>
      </c>
      <c r="D233" s="216">
        <f>+GETPIVOTDATA(" AvHS1stT-UNK-TTA",'TTA Pivot Table'!$A$3,"Type2","Two-Year")</f>
        <v>0.99576319543509273</v>
      </c>
      <c r="E233" s="225">
        <f>+GETPIVOTDATA(" AvHS1stT-TTA",'TTA Pivot Table'!$A$3,"Type2","Two-Year")</f>
        <v>2.9228482943514837</v>
      </c>
      <c r="F233" s="123">
        <f>+GETPIVOTDATA(" Av1stT-FT-TTA",'TTA Pivot Table'!$A$3,"Type2","Two-Year")</f>
        <v>4.1123287323594955</v>
      </c>
      <c r="G233" s="124">
        <f>+GETPIVOTDATA(" Av1stT-PT-TTA",'TTA Pivot Table'!$A$3,"Type2","Two-Year")</f>
        <v>5.1426977469670705</v>
      </c>
      <c r="H233" s="124">
        <f>+GETPIVOTDATA(" Av1stT-UNK-TTA",'TTA Pivot Table'!$A$3,"Type2","Two-Year")</f>
        <v>7.016650246305419</v>
      </c>
      <c r="I233" s="123">
        <f>+GETPIVOTDATA(" Av1stT-TTA",'TTA Pivot Table'!$A$3,"Type2","Two-Year")</f>
        <v>4.5560771257502219</v>
      </c>
      <c r="J233" s="123">
        <f>+GETPIVOTDATA(" AvTRF-FT-TTA",'TTA Pivot Table'!$A$3,"Type2","Two-Year")</f>
        <v>3.0107382276216521</v>
      </c>
      <c r="K233" s="124">
        <f>+GETPIVOTDATA(" AvTRF-PT-TTA",'TTA Pivot Table'!$A$3,"Type2","Two-Year")</f>
        <v>3.7106757358397227</v>
      </c>
      <c r="L233" s="124">
        <f>+GETPIVOTDATA(" AvTRF-UNK-TTA",'TTA Pivot Table'!$A$3,"Type2","Two-Year")</f>
        <v>4.7206906077348059</v>
      </c>
      <c r="M233" s="125">
        <f>+GETPIVOTDATA(" AvTRF-TTA",'TTA Pivot Table'!$A$3,"Type2","Two-Year")</f>
        <v>3.4192084112817063</v>
      </c>
      <c r="N233" s="123">
        <f>+GETPIVOTDATA(" AvUNK-TTA",'TTA Pivot Table'!$A$3,"Type2","Two-Year")</f>
        <v>5.4207296127907973</v>
      </c>
      <c r="O233" s="100"/>
      <c r="P233" s="101">
        <f>+M233-I233</f>
        <v>-1.1368687144685157</v>
      </c>
    </row>
    <row r="234" spans="1:16" ht="15.75" hidden="1">
      <c r="A234" s="22"/>
      <c r="B234" s="117"/>
      <c r="C234" s="117"/>
      <c r="D234" s="117"/>
      <c r="E234" s="117"/>
      <c r="F234" s="106"/>
      <c r="G234" s="106"/>
      <c r="H234" s="106"/>
      <c r="I234" s="99"/>
      <c r="J234" s="102"/>
      <c r="K234" s="103"/>
      <c r="L234" s="103"/>
      <c r="M234" s="104"/>
      <c r="N234" s="102"/>
      <c r="O234" s="100"/>
      <c r="P234" s="105">
        <f t="shared" ref="P234" si="13">+I234-M234</f>
        <v>0</v>
      </c>
    </row>
    <row r="235" spans="1:16">
      <c r="A235" s="22" t="s">
        <v>265</v>
      </c>
      <c r="B235" s="281">
        <f>+'TTA Pivot Table'!N$7</f>
        <v>0</v>
      </c>
      <c r="C235" s="281">
        <f>+'TTA Pivot Table'!N$9</f>
        <v>0</v>
      </c>
      <c r="D235" s="281">
        <f>+'TTA Pivot Table'!N$11</f>
        <v>0</v>
      </c>
      <c r="E235" s="282">
        <f>+'TTA Pivot Table'!N$13</f>
        <v>0</v>
      </c>
      <c r="F235" s="282">
        <f>+'TTA Pivot Table'!N$15</f>
        <v>0</v>
      </c>
      <c r="G235" s="281">
        <f>+'TTA Pivot Table'!N$17</f>
        <v>0</v>
      </c>
      <c r="H235" s="281">
        <f>+'TTA Pivot Table'!N$19</f>
        <v>0</v>
      </c>
      <c r="I235" s="282">
        <f>+'TTA Pivot Table'!N$21</f>
        <v>0</v>
      </c>
      <c r="J235" s="282">
        <f>+'TTA Pivot Table'!N$23</f>
        <v>0</v>
      </c>
      <c r="K235" s="281">
        <f>+'TTA Pivot Table'!N$25</f>
        <v>0</v>
      </c>
      <c r="L235" s="281">
        <f>+'TTA Pivot Table'!N$27</f>
        <v>0</v>
      </c>
      <c r="M235" s="283">
        <f>+'TTA Pivot Table'!N$29</f>
        <v>0</v>
      </c>
      <c r="N235" s="282">
        <f>+'TTA Pivot Table'!N$31</f>
        <v>0</v>
      </c>
      <c r="O235" s="100"/>
      <c r="P235" s="101">
        <f t="shared" ref="P235:P253" si="14">+M235-I235</f>
        <v>0</v>
      </c>
    </row>
    <row r="236" spans="1:16">
      <c r="A236" s="22" t="s">
        <v>266</v>
      </c>
      <c r="B236" s="281">
        <f>+'TTA Pivot Table'!N$39</f>
        <v>4.5578205128205127</v>
      </c>
      <c r="C236" s="281">
        <f>+'TTA Pivot Table'!N$41</f>
        <v>6.3547204968944104</v>
      </c>
      <c r="D236" s="281">
        <f>+'TTA Pivot Table'!N$43</f>
        <v>6.3849999999999998</v>
      </c>
      <c r="E236" s="282">
        <f>+'TTA Pivot Table'!N$45</f>
        <v>5.4929538461538465</v>
      </c>
      <c r="F236" s="282">
        <f>+'TTA Pivot Table'!N$47</f>
        <v>5.3870330739299597</v>
      </c>
      <c r="G236" s="281">
        <f>+'TTA Pivot Table'!N$49</f>
        <v>7.816173361522198</v>
      </c>
      <c r="H236" s="281">
        <f>+'TTA Pivot Table'!N$51</f>
        <v>15.587317073170732</v>
      </c>
      <c r="I236" s="282">
        <f>+'TTA Pivot Table'!N$53</f>
        <v>6.5238656000000006</v>
      </c>
      <c r="J236" s="282">
        <f>+'TTA Pivot Table'!N$55</f>
        <v>3.2271467025572012</v>
      </c>
      <c r="K236" s="281">
        <f>+'TTA Pivot Table'!N$57</f>
        <v>4.9116751269035532</v>
      </c>
      <c r="L236" s="281">
        <f>+'TTA Pivot Table'!N$59</f>
        <v>2.1759060402684565</v>
      </c>
      <c r="M236" s="283">
        <f>+'TTA Pivot Table'!N$61</f>
        <v>3.645214460784314</v>
      </c>
      <c r="N236" s="282">
        <f>+'TTA Pivot Table'!N$63</f>
        <v>3.7516666666666669</v>
      </c>
      <c r="O236" s="100"/>
      <c r="P236" s="101">
        <f t="shared" si="14"/>
        <v>-2.8786511392156866</v>
      </c>
    </row>
    <row r="237" spans="1:16">
      <c r="A237" s="22" t="s">
        <v>267</v>
      </c>
      <c r="B237" s="281">
        <f>+'TTA Pivot Table'!N$71</f>
        <v>0</v>
      </c>
      <c r="C237" s="281">
        <f>+'TTA Pivot Table'!N$73</f>
        <v>0</v>
      </c>
      <c r="D237" s="281">
        <f>+'TTA Pivot Table'!N$75</f>
        <v>0</v>
      </c>
      <c r="E237" s="282">
        <f>+'TTA Pivot Table'!N$77</f>
        <v>0</v>
      </c>
      <c r="F237" s="282">
        <f>+'TTA Pivot Table'!N$79</f>
        <v>0</v>
      </c>
      <c r="G237" s="281">
        <f>+'TTA Pivot Table'!N$81</f>
        <v>0</v>
      </c>
      <c r="H237" s="281">
        <f>+'TTA Pivot Table'!N$83</f>
        <v>0</v>
      </c>
      <c r="I237" s="282">
        <f>+'TTA Pivot Table'!N$85</f>
        <v>0</v>
      </c>
      <c r="J237" s="282">
        <f>+'TTA Pivot Table'!N$87</f>
        <v>0</v>
      </c>
      <c r="K237" s="281">
        <f>+'TTA Pivot Table'!N$89</f>
        <v>0</v>
      </c>
      <c r="L237" s="281">
        <f>+'TTA Pivot Table'!N$91</f>
        <v>0</v>
      </c>
      <c r="M237" s="283">
        <f>+'TTA Pivot Table'!N$93</f>
        <v>0</v>
      </c>
      <c r="N237" s="282">
        <f>+'TTA Pivot Table'!N$95</f>
        <v>0</v>
      </c>
      <c r="O237" s="100"/>
      <c r="P237" s="101">
        <f t="shared" si="14"/>
        <v>0</v>
      </c>
    </row>
    <row r="238" spans="1:16">
      <c r="A238" s="22" t="s">
        <v>268</v>
      </c>
      <c r="B238" s="281">
        <f>+'TTA Pivot Table'!N$103</f>
        <v>2.9275362318840581</v>
      </c>
      <c r="C238" s="281">
        <f>+'TTA Pivot Table'!N$105</f>
        <v>3.6161495624502784</v>
      </c>
      <c r="D238" s="281">
        <f>+'TTA Pivot Table'!N$107</f>
        <v>0.69424460431654678</v>
      </c>
      <c r="E238" s="282">
        <f>+'TTA Pivot Table'!N$109</f>
        <v>2.7581549439347604</v>
      </c>
      <c r="F238" s="282">
        <f>+'TTA Pivot Table'!N$111</f>
        <v>4.048322733507919</v>
      </c>
      <c r="G238" s="281">
        <f>+'TTA Pivot Table'!N$113</f>
        <v>5.4706045479755963</v>
      </c>
      <c r="H238" s="281">
        <f>+'TTA Pivot Table'!N$115</f>
        <v>4.75</v>
      </c>
      <c r="I238" s="282">
        <f>+'TTA Pivot Table'!N$117</f>
        <v>4.489594978072061</v>
      </c>
      <c r="J238" s="282">
        <f>+'TTA Pivot Table'!N$119</f>
        <v>2.7750668975287267</v>
      </c>
      <c r="K238" s="281">
        <f>+'TTA Pivot Table'!N$121</f>
        <v>4.0445716267776621</v>
      </c>
      <c r="L238" s="281">
        <f>+'TTA Pivot Table'!N$123</f>
        <v>2.6818181818181817</v>
      </c>
      <c r="M238" s="283">
        <f>+'TTA Pivot Table'!N$125</f>
        <v>3.3784418796372631</v>
      </c>
      <c r="N238" s="282">
        <f>+'TTA Pivot Table'!N$127</f>
        <v>5.1126934290199593</v>
      </c>
      <c r="O238" s="100"/>
      <c r="P238" s="101">
        <f t="shared" si="14"/>
        <v>-1.1111530984347979</v>
      </c>
    </row>
    <row r="239" spans="1:16">
      <c r="A239" s="22"/>
      <c r="B239" s="281"/>
      <c r="C239" s="281"/>
      <c r="D239" s="281"/>
      <c r="E239" s="282"/>
      <c r="F239" s="282"/>
      <c r="G239" s="281"/>
      <c r="H239" s="281"/>
      <c r="I239" s="282"/>
      <c r="J239" s="282"/>
      <c r="K239" s="281"/>
      <c r="L239" s="281"/>
      <c r="M239" s="283"/>
      <c r="N239" s="282"/>
      <c r="O239" s="100"/>
      <c r="P239" s="101"/>
    </row>
    <row r="240" spans="1:16">
      <c r="A240" s="22" t="s">
        <v>269</v>
      </c>
      <c r="B240" s="281">
        <f>+'TTA Pivot Table'!N$135</f>
        <v>3.1280232558139534</v>
      </c>
      <c r="C240" s="281">
        <f>+'TTA Pivot Table'!N$137</f>
        <v>4.1781355932203397</v>
      </c>
      <c r="D240" s="281">
        <f>+'TTA Pivot Table'!N$139</f>
        <v>0</v>
      </c>
      <c r="E240" s="282">
        <f>+'TTA Pivot Table'!N$141</f>
        <v>3.555310344827586</v>
      </c>
      <c r="F240" s="282">
        <f>+'TTA Pivot Table'!N$143</f>
        <v>4.4538518794194273</v>
      </c>
      <c r="G240" s="281">
        <f>+'TTA Pivot Table'!N$145</f>
        <v>5.8378378378378377</v>
      </c>
      <c r="H240" s="281">
        <f>+'TTA Pivot Table'!N$147</f>
        <v>0</v>
      </c>
      <c r="I240" s="282">
        <f>+'TTA Pivot Table'!N$149</f>
        <v>4.8389739457426808</v>
      </c>
      <c r="J240" s="282">
        <f>+'TTA Pivot Table'!N$151</f>
        <v>3.4689349112426036</v>
      </c>
      <c r="K240" s="281">
        <f>+'TTA Pivot Table'!N$153</f>
        <v>3.8255250403877223</v>
      </c>
      <c r="L240" s="281">
        <f>+'TTA Pivot Table'!N$155</f>
        <v>0</v>
      </c>
      <c r="M240" s="283">
        <f>+'TTA Pivot Table'!N$157</f>
        <v>3.6649644760213143</v>
      </c>
      <c r="N240" s="282">
        <f>+'TTA Pivot Table'!N$159</f>
        <v>2.128863636363636</v>
      </c>
      <c r="O240" s="100"/>
      <c r="P240" s="101">
        <f t="shared" si="14"/>
        <v>-1.1740094697213665</v>
      </c>
    </row>
    <row r="241" spans="1:16">
      <c r="A241" s="22" t="s">
        <v>270</v>
      </c>
      <c r="B241" s="281">
        <f>+'TTA Pivot Table'!N$167</f>
        <v>3.3334814814814813</v>
      </c>
      <c r="C241" s="281">
        <f>+'TTA Pivot Table'!N$169</f>
        <v>3.7123809523809528</v>
      </c>
      <c r="D241" s="281">
        <f>+'TTA Pivot Table'!N$171</f>
        <v>0</v>
      </c>
      <c r="E241" s="282">
        <f>+'TTA Pivot Table'!N$173</f>
        <v>3.3844871794871798</v>
      </c>
      <c r="F241" s="282">
        <f>+'TTA Pivot Table'!N$175</f>
        <v>4.7090163934426226</v>
      </c>
      <c r="G241" s="281">
        <f>+'TTA Pivot Table'!N$177</f>
        <v>5.2898738872403568</v>
      </c>
      <c r="H241" s="281">
        <f>+'TTA Pivot Table'!N$179</f>
        <v>0</v>
      </c>
      <c r="I241" s="282">
        <f>+'TTA Pivot Table'!N$181</f>
        <v>4.9157206969376981</v>
      </c>
      <c r="J241" s="282">
        <f>+'TTA Pivot Table'!N$183</f>
        <v>3.4665316901408456</v>
      </c>
      <c r="K241" s="281">
        <f>+'TTA Pivot Table'!N$185</f>
        <v>3.9135829959514168</v>
      </c>
      <c r="L241" s="281">
        <f>+'TTA Pivot Table'!N$187</f>
        <v>0</v>
      </c>
      <c r="M241" s="283">
        <f>+'TTA Pivot Table'!N$189</f>
        <v>3.6744821092278723</v>
      </c>
      <c r="N241" s="282">
        <f>+'TTA Pivot Table'!N$191</f>
        <v>5.0256659388646288</v>
      </c>
      <c r="O241" s="100"/>
      <c r="P241" s="101">
        <f t="shared" si="14"/>
        <v>-1.2412385877098258</v>
      </c>
    </row>
    <row r="242" spans="1:16">
      <c r="A242" s="22" t="s">
        <v>271</v>
      </c>
      <c r="B242" s="611">
        <f>+'TTA Pivot Table'!N$199</f>
        <v>3.3779145299145297</v>
      </c>
      <c r="C242" s="281">
        <f>+'TTA Pivot Table'!N$201</f>
        <v>4.2837500000000004</v>
      </c>
      <c r="D242" s="281">
        <f>+'TTA Pivot Table'!N$203</f>
        <v>0</v>
      </c>
      <c r="E242" s="282">
        <f>+'TTA Pivot Table'!N$205</f>
        <v>3.5146444121915827</v>
      </c>
      <c r="F242" s="282">
        <f>+'TTA Pivot Table'!N$207</f>
        <v>4.9485907553551298</v>
      </c>
      <c r="G242" s="281">
        <f>+'TTA Pivot Table'!N$209</f>
        <v>6.3716171617161717</v>
      </c>
      <c r="H242" s="281">
        <f>+'TTA Pivot Table'!N$211</f>
        <v>0</v>
      </c>
      <c r="I242" s="282">
        <f>+'TTA Pivot Table'!N$213</f>
        <v>5.3109243697478981</v>
      </c>
      <c r="J242" s="282">
        <f>+'TTA Pivot Table'!N$215</f>
        <v>3.7378563283922466</v>
      </c>
      <c r="K242" s="281">
        <f>+'TTA Pivot Table'!N$217</f>
        <v>4.6869143780290781</v>
      </c>
      <c r="L242" s="281">
        <f>+'TTA Pivot Table'!N$219</f>
        <v>0</v>
      </c>
      <c r="M242" s="283">
        <f>+'TTA Pivot Table'!N$221</f>
        <v>4.1305481283422463</v>
      </c>
      <c r="N242" s="282">
        <f>+'TTA Pivot Table'!N$223</f>
        <v>0</v>
      </c>
      <c r="O242" s="100"/>
      <c r="P242" s="101">
        <f t="shared" si="14"/>
        <v>-1.1803762414056518</v>
      </c>
    </row>
    <row r="243" spans="1:16">
      <c r="A243" s="22" t="s">
        <v>272</v>
      </c>
      <c r="B243" s="281">
        <f>+'TTA Pivot Table'!N$231</f>
        <v>0</v>
      </c>
      <c r="C243" s="281">
        <f>+'TTA Pivot Table'!N$233</f>
        <v>0</v>
      </c>
      <c r="D243" s="281">
        <f>+'TTA Pivot Table'!N$235</f>
        <v>0</v>
      </c>
      <c r="E243" s="282">
        <f>+'TTA Pivot Table'!N$237</f>
        <v>0</v>
      </c>
      <c r="F243" s="282">
        <f>+'TTA Pivot Table'!N$239</f>
        <v>0</v>
      </c>
      <c r="G243" s="281">
        <f>+'TTA Pivot Table'!N$241</f>
        <v>0</v>
      </c>
      <c r="H243" s="281">
        <f>+'TTA Pivot Table'!N$243</f>
        <v>0</v>
      </c>
      <c r="I243" s="282">
        <f>+'TTA Pivot Table'!N$245</f>
        <v>0</v>
      </c>
      <c r="J243" s="282">
        <f>+'TTA Pivot Table'!N$247</f>
        <v>0</v>
      </c>
      <c r="K243" s="281">
        <f>+'TTA Pivot Table'!N$249</f>
        <v>0</v>
      </c>
      <c r="L243" s="281">
        <f>+'TTA Pivot Table'!N$251</f>
        <v>0</v>
      </c>
      <c r="M243" s="283">
        <f>+'TTA Pivot Table'!N$253</f>
        <v>0</v>
      </c>
      <c r="N243" s="282">
        <f>+'TTA Pivot Table'!N$255</f>
        <v>0</v>
      </c>
      <c r="O243" s="100"/>
      <c r="P243" s="101">
        <f t="shared" si="14"/>
        <v>0</v>
      </c>
    </row>
    <row r="244" spans="1:16">
      <c r="A244" s="22"/>
      <c r="B244" s="281"/>
      <c r="C244" s="281"/>
      <c r="D244" s="281"/>
      <c r="E244" s="282"/>
      <c r="F244" s="282"/>
      <c r="G244" s="281"/>
      <c r="H244" s="281"/>
      <c r="I244" s="282"/>
      <c r="J244" s="282"/>
      <c r="K244" s="281"/>
      <c r="L244" s="281"/>
      <c r="M244" s="283"/>
      <c r="N244" s="282"/>
      <c r="O244" s="100"/>
      <c r="P244" s="101"/>
    </row>
    <row r="245" spans="1:16">
      <c r="A245" s="22" t="s">
        <v>273</v>
      </c>
      <c r="B245" s="281">
        <f>+'TTA Pivot Table'!N$263</f>
        <v>0</v>
      </c>
      <c r="C245" s="281">
        <f>+'TTA Pivot Table'!N$265</f>
        <v>0</v>
      </c>
      <c r="D245" s="281">
        <f>+'TTA Pivot Table'!N$267</f>
        <v>0</v>
      </c>
      <c r="E245" s="282">
        <f>+'TTA Pivot Table'!N$269</f>
        <v>0</v>
      </c>
      <c r="F245" s="282">
        <f>+'TTA Pivot Table'!N$271</f>
        <v>0</v>
      </c>
      <c r="G245" s="281">
        <f>+'TTA Pivot Table'!N$273</f>
        <v>0</v>
      </c>
      <c r="H245" s="281">
        <f>+'TTA Pivot Table'!N$275</f>
        <v>0</v>
      </c>
      <c r="I245" s="282">
        <f>+'TTA Pivot Table'!N$277</f>
        <v>0</v>
      </c>
      <c r="J245" s="282">
        <f>+'TTA Pivot Table'!N$279</f>
        <v>0</v>
      </c>
      <c r="K245" s="281">
        <f>+'TTA Pivot Table'!N$281</f>
        <v>0</v>
      </c>
      <c r="L245" s="281">
        <f>+'TTA Pivot Table'!N$2834</f>
        <v>0</v>
      </c>
      <c r="M245" s="283">
        <f>+'TTA Pivot Table'!N$285</f>
        <v>0</v>
      </c>
      <c r="N245" s="282">
        <f>+'TTA Pivot Table'!N$287</f>
        <v>0</v>
      </c>
      <c r="O245" s="100"/>
      <c r="P245" s="101">
        <f t="shared" si="14"/>
        <v>0</v>
      </c>
    </row>
    <row r="246" spans="1:16">
      <c r="A246" s="22" t="s">
        <v>274</v>
      </c>
      <c r="B246" s="281">
        <f>+'TTA Pivot Table'!N$295</f>
        <v>2.8497370398196846</v>
      </c>
      <c r="C246" s="281">
        <f>+'TTA Pivot Table'!N$297</f>
        <v>3.1820615796519411</v>
      </c>
      <c r="D246" s="281">
        <f>+'TTA Pivot Table'!N$299</f>
        <v>3.2162162162162162</v>
      </c>
      <c r="E246" s="282">
        <f>+'TTA Pivot Table'!N$301</f>
        <v>2.9735224586288416</v>
      </c>
      <c r="F246" s="282">
        <f>+'TTA Pivot Table'!N$303</f>
        <v>4.4730167154532801</v>
      </c>
      <c r="G246" s="281">
        <f>+'TTA Pivot Table'!N$305</f>
        <v>5.0653889121631055</v>
      </c>
      <c r="H246" s="281">
        <f>+'TTA Pivot Table'!N$307</f>
        <v>3.831818181818182</v>
      </c>
      <c r="I246" s="282">
        <f>+'TTA Pivot Table'!N$309</f>
        <v>4.7700015938365592</v>
      </c>
      <c r="J246" s="282">
        <f>+'TTA Pivot Table'!N$311</f>
        <v>3.1586270871985156</v>
      </c>
      <c r="K246" s="281">
        <f>+'TTA Pivot Table'!N$313</f>
        <v>4.4259575768748585</v>
      </c>
      <c r="L246" s="281">
        <f>+'TTA Pivot Table'!N$315</f>
        <v>3.4358974358974357</v>
      </c>
      <c r="M246" s="283">
        <f>+'TTA Pivot Table'!N$317</f>
        <v>3.9198541551121182</v>
      </c>
      <c r="N246" s="282">
        <f>+'TTA Pivot Table'!N$319</f>
        <v>0</v>
      </c>
      <c r="O246" s="100"/>
      <c r="P246" s="101">
        <f t="shared" si="14"/>
        <v>-0.85014743872444098</v>
      </c>
    </row>
    <row r="247" spans="1:16">
      <c r="A247" s="22" t="s">
        <v>275</v>
      </c>
      <c r="B247" s="281">
        <f>+'TTA Pivot Table'!N$327</f>
        <v>3.1310256410256412</v>
      </c>
      <c r="C247" s="281">
        <f>+'TTA Pivot Table'!N$329</f>
        <v>4.0690322580645155</v>
      </c>
      <c r="D247" s="281">
        <f>+'TTA Pivot Table'!N$331</f>
        <v>0</v>
      </c>
      <c r="E247" s="282">
        <f>+'TTA Pivot Table'!N$333</f>
        <v>3.3275000000000001</v>
      </c>
      <c r="F247" s="282">
        <f>+'TTA Pivot Table'!N$335</f>
        <v>4.1941860465116267</v>
      </c>
      <c r="G247" s="281">
        <f>+'TTA Pivot Table'!N$337</f>
        <v>5.9929983660130715</v>
      </c>
      <c r="H247" s="281">
        <f>+'TTA Pivot Table'!N$339</f>
        <v>0</v>
      </c>
      <c r="I247" s="282">
        <f>+'TTA Pivot Table'!N$341</f>
        <v>4.7420204030853448</v>
      </c>
      <c r="J247" s="282">
        <f>+'TTA Pivot Table'!N$343</f>
        <v>0.7912699228791773</v>
      </c>
      <c r="K247" s="281">
        <f>+'TTA Pivot Table'!N$345</f>
        <v>2.0250227066303368</v>
      </c>
      <c r="L247" s="281">
        <f>+'TTA Pivot Table'!N$347</f>
        <v>0</v>
      </c>
      <c r="M247" s="283">
        <f>+'TTA Pivot Table'!N$349</f>
        <v>1.2368132589432228</v>
      </c>
      <c r="N247" s="282">
        <f>+'TTA Pivot Table'!N$351</f>
        <v>0</v>
      </c>
      <c r="O247" s="100"/>
      <c r="P247" s="101">
        <f t="shared" si="14"/>
        <v>-3.5052071441421218</v>
      </c>
    </row>
    <row r="248" spans="1:16">
      <c r="A248" s="22" t="s">
        <v>276</v>
      </c>
      <c r="B248" s="281">
        <f>+'TTA Pivot Table'!N$359</f>
        <v>0</v>
      </c>
      <c r="C248" s="281">
        <f>+'TTA Pivot Table'!N$361</f>
        <v>0</v>
      </c>
      <c r="D248" s="281">
        <f>+'TTA Pivot Table'!N$363</f>
        <v>0</v>
      </c>
      <c r="E248" s="282">
        <f>+'TTA Pivot Table'!N$365</f>
        <v>0</v>
      </c>
      <c r="F248" s="282">
        <f>+'TTA Pivot Table'!N$367</f>
        <v>0</v>
      </c>
      <c r="G248" s="281">
        <f>+'TTA Pivot Table'!N$369</f>
        <v>0</v>
      </c>
      <c r="H248" s="281">
        <f>+'TTA Pivot Table'!N$371</f>
        <v>0</v>
      </c>
      <c r="I248" s="282">
        <f>+'TTA Pivot Table'!N$373</f>
        <v>0</v>
      </c>
      <c r="J248" s="282">
        <f>+'TTA Pivot Table'!N$375</f>
        <v>0</v>
      </c>
      <c r="K248" s="281">
        <f>+'TTA Pivot Table'!N$377</f>
        <v>0</v>
      </c>
      <c r="L248" s="281">
        <f>+'TTA Pivot Table'!N$379</f>
        <v>0</v>
      </c>
      <c r="M248" s="283">
        <f>+'TTA Pivot Table'!N$381</f>
        <v>0</v>
      </c>
      <c r="N248" s="282">
        <f>+'TTA Pivot Table'!N$383</f>
        <v>0</v>
      </c>
      <c r="O248" s="100"/>
      <c r="P248" s="101">
        <f t="shared" si="14"/>
        <v>0</v>
      </c>
    </row>
    <row r="249" spans="1:16">
      <c r="A249" s="22"/>
      <c r="B249" s="281"/>
      <c r="C249" s="281"/>
      <c r="D249" s="281"/>
      <c r="E249" s="282"/>
      <c r="F249" s="282"/>
      <c r="G249" s="281"/>
      <c r="H249" s="281"/>
      <c r="I249" s="282"/>
      <c r="J249" s="282"/>
      <c r="K249" s="281"/>
      <c r="L249" s="281"/>
      <c r="M249" s="283"/>
      <c r="N249" s="282"/>
      <c r="O249" s="100"/>
      <c r="P249" s="101"/>
    </row>
    <row r="250" spans="1:16">
      <c r="A250" s="22" t="s">
        <v>277</v>
      </c>
      <c r="B250" s="281">
        <f>+'TTA Pivot Table'!N$391</f>
        <v>3.5303473945409434</v>
      </c>
      <c r="C250" s="281">
        <f>+'TTA Pivot Table'!N$393</f>
        <v>3.8973737373737376</v>
      </c>
      <c r="D250" s="281">
        <f>+'TTA Pivot Table'!N$395</f>
        <v>0</v>
      </c>
      <c r="E250" s="282">
        <f>+'TTA Pivot Table'!N$397</f>
        <v>3.65126455906822</v>
      </c>
      <c r="F250" s="282">
        <f>+'TTA Pivot Table'!N$399</f>
        <v>3.6907174556213014</v>
      </c>
      <c r="G250" s="281">
        <f>+'TTA Pivot Table'!N$401</f>
        <v>4.3388169014084514</v>
      </c>
      <c r="H250" s="281">
        <f>+'TTA Pivot Table'!N$403</f>
        <v>0</v>
      </c>
      <c r="I250" s="282">
        <f>+'TTA Pivot Table'!N$405</f>
        <v>3.8255008787346219</v>
      </c>
      <c r="J250" s="282">
        <f>+'TTA Pivot Table'!N$407</f>
        <v>2.5836647493837308</v>
      </c>
      <c r="K250" s="281">
        <f>+'TTA Pivot Table'!N$409</f>
        <v>2.7990955631399319</v>
      </c>
      <c r="L250" s="281">
        <f>+'TTA Pivot Table'!N$411</f>
        <v>0</v>
      </c>
      <c r="M250" s="283">
        <f>+'TTA Pivot Table'!N$413</f>
        <v>2.7109680672268905</v>
      </c>
      <c r="N250" s="282">
        <f>+'TTA Pivot Table'!N$415</f>
        <v>0</v>
      </c>
      <c r="O250" s="100"/>
      <c r="P250" s="101">
        <f t="shared" si="14"/>
        <v>-1.1145328115077313</v>
      </c>
    </row>
    <row r="251" spans="1:16">
      <c r="A251" s="22" t="s">
        <v>278</v>
      </c>
      <c r="B251" s="281">
        <f>+'TTA Pivot Table'!N$423</f>
        <v>3.1541340782122904</v>
      </c>
      <c r="C251" s="281">
        <f>+'TTA Pivot Table'!N$425</f>
        <v>3.1996647108130762</v>
      </c>
      <c r="D251" s="281">
        <f>+'TTA Pivot Table'!N$427</f>
        <v>0</v>
      </c>
      <c r="E251" s="282">
        <f>+'TTA Pivot Table'!N$429</f>
        <v>3.172343278578611</v>
      </c>
      <c r="F251" s="282">
        <f>+'TTA Pivot Table'!N$431</f>
        <v>4.5205352890751502</v>
      </c>
      <c r="G251" s="281">
        <f>+'TTA Pivot Table'!N$433</f>
        <v>5.0553119925771286</v>
      </c>
      <c r="H251" s="281">
        <f>+'TTA Pivot Table'!N$435</f>
        <v>0</v>
      </c>
      <c r="I251" s="282">
        <f>+'TTA Pivot Table'!N$437</f>
        <v>4.7616756445792587</v>
      </c>
      <c r="J251" s="282">
        <f>+'TTA Pivot Table'!N$439</f>
        <v>3.3766666666666669</v>
      </c>
      <c r="K251" s="281">
        <f>+'TTA Pivot Table'!N$441</f>
        <v>3.7257723938653036</v>
      </c>
      <c r="L251" s="281">
        <f>+'TTA Pivot Table'!N$443</f>
        <v>0</v>
      </c>
      <c r="M251" s="283">
        <f>+'TTA Pivot Table'!N$445</f>
        <v>3.5980687905272069</v>
      </c>
      <c r="N251" s="282">
        <f>+'TTA Pivot Table'!N$447</f>
        <v>5.0439249523427288</v>
      </c>
      <c r="O251" s="100"/>
      <c r="P251" s="101">
        <f t="shared" si="14"/>
        <v>-1.1636068540520519</v>
      </c>
    </row>
    <row r="252" spans="1:16">
      <c r="A252" s="22" t="s">
        <v>279</v>
      </c>
      <c r="B252" s="281">
        <f>+'TTA Pivot Table'!N$455</f>
        <v>2.5686619718309829</v>
      </c>
      <c r="C252" s="281">
        <f>+'TTA Pivot Table'!N$457</f>
        <v>3.1151832460732964</v>
      </c>
      <c r="D252" s="281">
        <f>+'TTA Pivot Table'!N$459</f>
        <v>0</v>
      </c>
      <c r="E252" s="282">
        <f>+'TTA Pivot Table'!N$461</f>
        <v>2.7884210526315765</v>
      </c>
      <c r="F252" s="282">
        <f>+'TTA Pivot Table'!N$463</f>
        <v>3.8851408092189912</v>
      </c>
      <c r="G252" s="281">
        <f>+'TTA Pivot Table'!N$465</f>
        <v>5.6219864001648441</v>
      </c>
      <c r="H252" s="281">
        <f>+'TTA Pivot Table'!N$467</f>
        <v>0</v>
      </c>
      <c r="I252" s="282">
        <f>+'TTA Pivot Table'!N$469</f>
        <v>5.1601236639853232</v>
      </c>
      <c r="J252" s="282">
        <f>+'TTA Pivot Table'!N$471</f>
        <v>3.0278745644599279</v>
      </c>
      <c r="K252" s="281">
        <f>+'TTA Pivot Table'!N$473</f>
        <v>4.6658371040723958</v>
      </c>
      <c r="L252" s="281">
        <f>+'TTA Pivot Table'!N$475</f>
        <v>0</v>
      </c>
      <c r="M252" s="283">
        <f>+'TTA Pivot Table'!N$477</f>
        <v>4.2066102246825112</v>
      </c>
      <c r="N252" s="282">
        <f>+'TTA Pivot Table'!N$479</f>
        <v>5.0853133107372672</v>
      </c>
      <c r="O252" s="100"/>
      <c r="P252" s="101">
        <f t="shared" si="14"/>
        <v>-0.95351343930281196</v>
      </c>
    </row>
    <row r="253" spans="1:16">
      <c r="A253" s="71" t="s">
        <v>280</v>
      </c>
      <c r="B253" s="288">
        <f>+'TTA Pivot Table'!N$487</f>
        <v>3.4845454545454539</v>
      </c>
      <c r="C253" s="288">
        <f>+'TTA Pivot Table'!N$489</f>
        <v>4.5</v>
      </c>
      <c r="D253" s="288">
        <f>+'TTA Pivot Table'!N$491</f>
        <v>0</v>
      </c>
      <c r="E253" s="289">
        <f>+'TTA Pivot Table'!N$493</f>
        <v>3.5286956521739126</v>
      </c>
      <c r="F253" s="289">
        <f>+'TTA Pivot Table'!N$495</f>
        <v>4.1377682403433482</v>
      </c>
      <c r="G253" s="288">
        <f>+'TTA Pivot Table'!N$497</f>
        <v>4.945222929936306</v>
      </c>
      <c r="H253" s="288">
        <f>+'TTA Pivot Table'!N$499</f>
        <v>0</v>
      </c>
      <c r="I253" s="289">
        <f>+'TTA Pivot Table'!N$501</f>
        <v>4.2858644859813078</v>
      </c>
      <c r="J253" s="289">
        <f>+'TTA Pivot Table'!N$503</f>
        <v>4.470846394984326</v>
      </c>
      <c r="K253" s="288">
        <f>+'TTA Pivot Table'!N$505</f>
        <v>3.5992481203007518</v>
      </c>
      <c r="L253" s="288">
        <f>+'TTA Pivot Table'!N$507</f>
        <v>0</v>
      </c>
      <c r="M253" s="290">
        <f>+'TTA Pivot Table'!N$509</f>
        <v>4.2143805309734512</v>
      </c>
      <c r="N253" s="289">
        <f>+'TTA Pivot Table'!N$511</f>
        <v>6.3697247706422022</v>
      </c>
      <c r="O253" s="100"/>
      <c r="P253" s="107">
        <f t="shared" si="14"/>
        <v>-7.1483955007856537E-2</v>
      </c>
    </row>
    <row r="254" spans="1:16">
      <c r="A254" s="232" t="s">
        <v>394</v>
      </c>
      <c r="B254" s="254"/>
      <c r="C254" s="254"/>
      <c r="D254" s="254"/>
      <c r="E254" s="254"/>
      <c r="F254" s="255"/>
      <c r="G254" s="255"/>
      <c r="H254" s="255"/>
      <c r="I254" s="255"/>
      <c r="J254" s="256"/>
      <c r="K254" s="256"/>
      <c r="L254" s="256"/>
      <c r="M254" s="256"/>
      <c r="N254" s="256"/>
    </row>
    <row r="255" spans="1:16" s="23" customFormat="1">
      <c r="A255" s="232"/>
      <c r="B255" s="257"/>
      <c r="C255" s="257"/>
      <c r="D255" s="257"/>
      <c r="E255" s="257"/>
      <c r="F255" s="257"/>
      <c r="G255" s="257"/>
      <c r="H255" s="257"/>
      <c r="I255" s="257"/>
      <c r="J255" s="259"/>
      <c r="K255" s="259"/>
      <c r="L255" s="259"/>
      <c r="M255" s="259"/>
      <c r="N255" s="259"/>
      <c r="O255" s="69"/>
    </row>
    <row r="256" spans="1:16">
      <c r="A256" s="232"/>
      <c r="B256" s="254"/>
      <c r="C256" s="254"/>
      <c r="D256" s="254"/>
      <c r="E256" s="254"/>
      <c r="F256" s="255"/>
      <c r="G256" s="255"/>
      <c r="H256" s="255"/>
      <c r="I256" s="255"/>
      <c r="J256" s="256"/>
      <c r="K256" s="256"/>
      <c r="L256" s="256"/>
      <c r="M256" s="256"/>
      <c r="N256" s="233" t="s">
        <v>1166</v>
      </c>
    </row>
    <row r="257" spans="1:16" ht="18">
      <c r="A257" s="230" t="s">
        <v>716</v>
      </c>
      <c r="B257" s="210"/>
      <c r="C257" s="210"/>
      <c r="D257" s="210"/>
      <c r="E257" s="210"/>
      <c r="F257" s="213"/>
      <c r="G257" s="213"/>
      <c r="H257" s="213"/>
      <c r="I257" s="214"/>
      <c r="J257" s="60"/>
      <c r="K257" s="60"/>
      <c r="L257" s="60"/>
      <c r="M257" s="209"/>
      <c r="N257" s="60"/>
      <c r="P257" s="95"/>
    </row>
    <row r="258" spans="1:16" ht="18">
      <c r="A258" s="230"/>
      <c r="B258" s="210"/>
      <c r="C258" s="210"/>
      <c r="D258" s="210"/>
      <c r="E258" s="210"/>
      <c r="F258" s="213"/>
      <c r="G258" s="213"/>
      <c r="H258" s="213"/>
      <c r="I258" s="214"/>
      <c r="J258" s="60"/>
      <c r="K258" s="60"/>
      <c r="L258" s="60"/>
      <c r="M258" s="209"/>
      <c r="N258" s="60"/>
      <c r="P258" s="95"/>
    </row>
    <row r="259" spans="1:16" ht="15.75">
      <c r="A259" s="231" t="s">
        <v>433</v>
      </c>
      <c r="B259" s="210"/>
      <c r="C259" s="210"/>
      <c r="D259" s="210"/>
      <c r="E259" s="210"/>
      <c r="F259" s="213"/>
      <c r="G259" s="213"/>
      <c r="H259" s="213"/>
      <c r="I259" s="214"/>
      <c r="J259" s="60"/>
      <c r="K259" s="60"/>
      <c r="L259" s="60"/>
      <c r="M259" s="209"/>
      <c r="N259" s="60"/>
      <c r="P259" s="95"/>
    </row>
    <row r="260" spans="1:16" ht="15.75">
      <c r="A260" s="231" t="s">
        <v>987</v>
      </c>
      <c r="B260" s="210"/>
      <c r="C260" s="210"/>
      <c r="D260" s="210"/>
      <c r="E260" s="210"/>
      <c r="F260" s="213"/>
      <c r="G260" s="213"/>
      <c r="H260" s="213"/>
      <c r="I260" s="214"/>
      <c r="J260" s="60"/>
      <c r="K260" s="60"/>
      <c r="L260" s="60"/>
      <c r="M260" s="209"/>
      <c r="N260" s="60"/>
      <c r="P260" s="95"/>
    </row>
    <row r="261" spans="1:16" ht="18" customHeight="1">
      <c r="A261" s="82"/>
      <c r="B261" s="82"/>
      <c r="C261" s="82"/>
      <c r="D261" s="82"/>
      <c r="E261" s="82"/>
      <c r="F261" s="59"/>
      <c r="G261" s="224"/>
      <c r="H261" s="224"/>
      <c r="I261" s="221"/>
      <c r="J261" s="73"/>
      <c r="K261" s="73"/>
      <c r="L261" s="73"/>
      <c r="M261" s="73"/>
      <c r="N261" s="73"/>
      <c r="O261" s="20"/>
      <c r="P261" s="95"/>
    </row>
    <row r="262" spans="1:16" ht="18" customHeight="1">
      <c r="A262" s="64"/>
      <c r="B262" s="234" t="s">
        <v>671</v>
      </c>
      <c r="C262" s="235"/>
      <c r="D262" s="235"/>
      <c r="E262" s="235"/>
      <c r="F262" s="235"/>
      <c r="G262" s="235"/>
      <c r="H262" s="235"/>
      <c r="I262" s="236"/>
      <c r="J262" s="250" t="s">
        <v>390</v>
      </c>
      <c r="K262" s="251"/>
      <c r="L262" s="251"/>
      <c r="M262" s="252"/>
      <c r="N262" s="680" t="s">
        <v>670</v>
      </c>
      <c r="O262" s="93"/>
      <c r="P262" s="95"/>
    </row>
    <row r="263" spans="1:16" ht="42.75" customHeight="1">
      <c r="A263" s="94"/>
      <c r="B263" s="235" t="s">
        <v>735</v>
      </c>
      <c r="C263" s="235"/>
      <c r="D263" s="235"/>
      <c r="E263" s="240"/>
      <c r="F263" s="241" t="s">
        <v>737</v>
      </c>
      <c r="G263" s="235"/>
      <c r="H263" s="235"/>
      <c r="I263" s="236"/>
      <c r="J263" s="242" t="s">
        <v>672</v>
      </c>
      <c r="K263" s="243"/>
      <c r="L263" s="243"/>
      <c r="M263" s="244"/>
      <c r="N263" s="681"/>
      <c r="O263" s="93"/>
      <c r="P263" s="95"/>
    </row>
    <row r="264" spans="1:16" ht="28.5" customHeight="1">
      <c r="A264" s="82"/>
      <c r="B264" s="245" t="s">
        <v>391</v>
      </c>
      <c r="C264" s="245" t="s">
        <v>392</v>
      </c>
      <c r="D264" s="245" t="s">
        <v>281</v>
      </c>
      <c r="E264" s="247" t="s">
        <v>124</v>
      </c>
      <c r="F264" s="247" t="s">
        <v>391</v>
      </c>
      <c r="G264" s="245" t="s">
        <v>392</v>
      </c>
      <c r="H264" s="245" t="s">
        <v>281</v>
      </c>
      <c r="I264" s="247" t="s">
        <v>124</v>
      </c>
      <c r="J264" s="248" t="s">
        <v>391</v>
      </c>
      <c r="K264" s="249" t="s">
        <v>392</v>
      </c>
      <c r="L264" s="253" t="s">
        <v>281</v>
      </c>
      <c r="M264" s="248" t="s">
        <v>124</v>
      </c>
      <c r="N264" s="682"/>
      <c r="O264" s="93"/>
      <c r="P264" s="95" t="s">
        <v>504</v>
      </c>
    </row>
    <row r="265" spans="1:16" ht="24.75" hidden="1" customHeight="1">
      <c r="A265" s="22" t="s">
        <v>264</v>
      </c>
      <c r="B265" s="117"/>
      <c r="C265" s="117"/>
      <c r="D265" s="117"/>
      <c r="E265" s="117"/>
      <c r="F265" s="97">
        <f>'TTA Pivot Table'!J$230</f>
        <v>0</v>
      </c>
      <c r="G265" s="97">
        <f>'TTA Pivot Table'!J$231</f>
        <v>0</v>
      </c>
      <c r="H265" s="97">
        <f>'TTA Pivot Table'!J$232</f>
        <v>0</v>
      </c>
      <c r="I265" s="96">
        <f>'TTA Pivot Table'!J$233</f>
        <v>0</v>
      </c>
      <c r="J265" s="96">
        <f>'TTA Pivot Table'!J$234</f>
        <v>0</v>
      </c>
      <c r="K265" s="97">
        <f>'TTA Pivot Table'!J$235</f>
        <v>0</v>
      </c>
      <c r="L265" s="97">
        <f>'TTA Pivot Table'!J$236</f>
        <v>0</v>
      </c>
      <c r="M265" s="98">
        <f>'TTA Pivot Table'!J$237</f>
        <v>0</v>
      </c>
      <c r="N265" s="96">
        <f>'TTA Pivot Table'!J$238</f>
        <v>0</v>
      </c>
      <c r="O265" s="100"/>
      <c r="P265" s="101">
        <f>+M265-I265</f>
        <v>0</v>
      </c>
    </row>
    <row r="266" spans="1:16" ht="15.75" hidden="1">
      <c r="A266" s="22"/>
      <c r="B266" s="117"/>
      <c r="C266" s="117"/>
      <c r="D266" s="117"/>
      <c r="E266" s="117"/>
      <c r="F266" s="106"/>
      <c r="G266" s="106"/>
      <c r="H266" s="106"/>
      <c r="I266" s="99"/>
      <c r="J266" s="102"/>
      <c r="K266" s="103"/>
      <c r="L266" s="103"/>
      <c r="M266" s="104"/>
      <c r="N266" s="102"/>
      <c r="O266" s="100"/>
      <c r="P266" s="105">
        <f t="shared" ref="P266" si="15">+I266-M266</f>
        <v>0</v>
      </c>
    </row>
    <row r="267" spans="1:16">
      <c r="A267" s="22" t="s">
        <v>265</v>
      </c>
      <c r="B267" s="281">
        <f>+'TTA Pivot Table'!J$7</f>
        <v>0</v>
      </c>
      <c r="C267" s="281">
        <f>+'TTA Pivot Table'!J$9</f>
        <v>0</v>
      </c>
      <c r="D267" s="281">
        <f>+'TTA Pivot Table'!J$11</f>
        <v>0</v>
      </c>
      <c r="E267" s="282">
        <f>+'TTA Pivot Table'!J$13</f>
        <v>0</v>
      </c>
      <c r="F267" s="282">
        <f>+'TTA Pivot Table'!J$15</f>
        <v>0</v>
      </c>
      <c r="G267" s="281">
        <f>+'TTA Pivot Table'!J$17</f>
        <v>0</v>
      </c>
      <c r="H267" s="281">
        <f>+'TTA Pivot Table'!J$19</f>
        <v>0</v>
      </c>
      <c r="I267" s="282">
        <f>+'TTA Pivot Table'!J$21</f>
        <v>0</v>
      </c>
      <c r="J267" s="282">
        <f>+'TTA Pivot Table'!J$23</f>
        <v>0</v>
      </c>
      <c r="K267" s="281">
        <f>+'TTA Pivot Table'!J$25</f>
        <v>0</v>
      </c>
      <c r="L267" s="281">
        <f>+'TTA Pivot Table'!J$27</f>
        <v>0</v>
      </c>
      <c r="M267" s="283">
        <f>+'TTA Pivot Table'!J$29</f>
        <v>0</v>
      </c>
      <c r="N267" s="282">
        <f>+'TTA Pivot Table'!J$31</f>
        <v>0</v>
      </c>
      <c r="O267" s="100"/>
      <c r="P267" s="101">
        <f t="shared" ref="P267:P285" si="16">+M267-I267</f>
        <v>0</v>
      </c>
    </row>
    <row r="268" spans="1:16">
      <c r="A268" s="22" t="s">
        <v>266</v>
      </c>
      <c r="B268" s="281">
        <f>+'TTA Pivot Table'!J$39</f>
        <v>0</v>
      </c>
      <c r="C268" s="281">
        <f>+'TTA Pivot Table'!J$41</f>
        <v>0</v>
      </c>
      <c r="D268" s="281">
        <f>+'TTA Pivot Table'!J$43</f>
        <v>0</v>
      </c>
      <c r="E268" s="282">
        <f>+'TTA Pivot Table'!J$45</f>
        <v>0</v>
      </c>
      <c r="F268" s="282">
        <f>+'TTA Pivot Table'!J$47</f>
        <v>0</v>
      </c>
      <c r="G268" s="281">
        <f>+'TTA Pivot Table'!J$49</f>
        <v>0</v>
      </c>
      <c r="H268" s="281">
        <f>+'TTA Pivot Table'!J$51</f>
        <v>0</v>
      </c>
      <c r="I268" s="282">
        <f>+'TTA Pivot Table'!J$53</f>
        <v>0</v>
      </c>
      <c r="J268" s="282">
        <f>+'TTA Pivot Table'!J$55</f>
        <v>0</v>
      </c>
      <c r="K268" s="281">
        <f>+'TTA Pivot Table'!J$57</f>
        <v>0</v>
      </c>
      <c r="L268" s="281">
        <f>+'TTA Pivot Table'!J$59</f>
        <v>0</v>
      </c>
      <c r="M268" s="283">
        <f>+'TTA Pivot Table'!J$61</f>
        <v>0</v>
      </c>
      <c r="N268" s="282">
        <f>+'TTA Pivot Table'!J$63</f>
        <v>0</v>
      </c>
      <c r="O268" s="100"/>
      <c r="P268" s="101">
        <f t="shared" si="16"/>
        <v>0</v>
      </c>
    </row>
    <row r="269" spans="1:16">
      <c r="A269" s="22" t="s">
        <v>267</v>
      </c>
      <c r="B269" s="281">
        <f>+'TTA Pivot Table'!J$71</f>
        <v>0</v>
      </c>
      <c r="C269" s="281">
        <f>+'TTA Pivot Table'!J$73</f>
        <v>0</v>
      </c>
      <c r="D269" s="281">
        <f>+'TTA Pivot Table'!J$75</f>
        <v>0</v>
      </c>
      <c r="E269" s="282">
        <f>+'TTA Pivot Table'!J$77</f>
        <v>0</v>
      </c>
      <c r="F269" s="282">
        <f>+'TTA Pivot Table'!J$79</f>
        <v>0</v>
      </c>
      <c r="G269" s="281">
        <f>+'TTA Pivot Table'!J$81</f>
        <v>0</v>
      </c>
      <c r="H269" s="281">
        <f>+'TTA Pivot Table'!J$83</f>
        <v>0</v>
      </c>
      <c r="I269" s="282">
        <f>+'TTA Pivot Table'!J$85</f>
        <v>0</v>
      </c>
      <c r="J269" s="282">
        <f>+'TTA Pivot Table'!J$87</f>
        <v>0</v>
      </c>
      <c r="K269" s="281">
        <f>+'TTA Pivot Table'!J$89</f>
        <v>0</v>
      </c>
      <c r="L269" s="281">
        <f>+'TTA Pivot Table'!J$91</f>
        <v>0</v>
      </c>
      <c r="M269" s="283">
        <f>+'TTA Pivot Table'!J$93</f>
        <v>0</v>
      </c>
      <c r="N269" s="282">
        <f>+'TTA Pivot Table'!J$95</f>
        <v>0</v>
      </c>
      <c r="O269" s="100"/>
      <c r="P269" s="101">
        <f t="shared" si="16"/>
        <v>0</v>
      </c>
    </row>
    <row r="270" spans="1:16">
      <c r="A270" s="22" t="s">
        <v>268</v>
      </c>
      <c r="B270" s="281">
        <f>+'TTA Pivot Table'!J$103</f>
        <v>2.848265895953757</v>
      </c>
      <c r="C270" s="281">
        <f>+'TTA Pivot Table'!J$105</f>
        <v>3.4671532846715327</v>
      </c>
      <c r="D270" s="281">
        <f>+'TTA Pivot Table'!J$107</f>
        <v>0.74572649572649574</v>
      </c>
      <c r="E270" s="282">
        <f>+'TTA Pivot Table'!J$109</f>
        <v>2.5795833333333333</v>
      </c>
      <c r="F270" s="282">
        <f>+'TTA Pivot Table'!J$111</f>
        <v>4.3189705031810295</v>
      </c>
      <c r="G270" s="281">
        <f>+'TTA Pivot Table'!J$113</f>
        <v>5.6216110019646361</v>
      </c>
      <c r="H270" s="281">
        <f>+'TTA Pivot Table'!J$115</f>
        <v>4.25</v>
      </c>
      <c r="I270" s="282">
        <f>+'TTA Pivot Table'!J$117</f>
        <v>4.7473507366244512</v>
      </c>
      <c r="J270" s="282">
        <f>+'TTA Pivot Table'!J$119</f>
        <v>3.0386676875957122</v>
      </c>
      <c r="K270" s="281">
        <f>+'TTA Pivot Table'!J$121</f>
        <v>4.2934868943606039</v>
      </c>
      <c r="L270" s="281">
        <f>+'TTA Pivot Table'!J$123</f>
        <v>3.7</v>
      </c>
      <c r="M270" s="283">
        <f>+'TTA Pivot Table'!J$125</f>
        <v>3.654669260700389</v>
      </c>
      <c r="N270" s="282">
        <f>+'TTA Pivot Table'!J$127</f>
        <v>5.0121293800539082</v>
      </c>
      <c r="O270" s="100"/>
      <c r="P270" s="101">
        <f t="shared" si="16"/>
        <v>-1.0926814759240622</v>
      </c>
    </row>
    <row r="271" spans="1:16">
      <c r="A271" s="22"/>
      <c r="B271" s="281"/>
      <c r="C271" s="281"/>
      <c r="D271" s="281"/>
      <c r="E271" s="282"/>
      <c r="F271" s="282"/>
      <c r="G271" s="281"/>
      <c r="H271" s="281"/>
      <c r="I271" s="282"/>
      <c r="J271" s="282"/>
      <c r="K271" s="281"/>
      <c r="L271" s="281"/>
      <c r="M271" s="283"/>
      <c r="N271" s="282"/>
      <c r="O271" s="100"/>
      <c r="P271" s="101"/>
    </row>
    <row r="272" spans="1:16">
      <c r="A272" s="22" t="s">
        <v>269</v>
      </c>
      <c r="B272" s="281">
        <f>+'TTA Pivot Table'!J$135</f>
        <v>3.1262500000000002</v>
      </c>
      <c r="C272" s="281">
        <f>+'TTA Pivot Table'!J$137</f>
        <v>3.0849999999999995</v>
      </c>
      <c r="D272" s="281">
        <f>+'TTA Pivot Table'!J$139</f>
        <v>0</v>
      </c>
      <c r="E272" s="282">
        <f>+'TTA Pivot Table'!J$141</f>
        <v>3.1085714285714281</v>
      </c>
      <c r="F272" s="282">
        <f>+'TTA Pivot Table'!J$143</f>
        <v>4.5426829268292686</v>
      </c>
      <c r="G272" s="281">
        <f>+'TTA Pivot Table'!J$145</f>
        <v>5.7533783783783781</v>
      </c>
      <c r="H272" s="281">
        <f>+'TTA Pivot Table'!J$147</f>
        <v>0</v>
      </c>
      <c r="I272" s="282">
        <f>+'TTA Pivot Table'!J$149</f>
        <v>4.7908587257617725</v>
      </c>
      <c r="J272" s="282">
        <f>+'TTA Pivot Table'!J$151</f>
        <v>3.2157360406091371</v>
      </c>
      <c r="K272" s="281">
        <f>+'TTA Pivot Table'!J$153</f>
        <v>3.8689655172413793</v>
      </c>
      <c r="L272" s="281">
        <f>+'TTA Pivot Table'!J$155</f>
        <v>0</v>
      </c>
      <c r="M272" s="283">
        <f>+'TTA Pivot Table'!J$157</f>
        <v>3.492690058479532</v>
      </c>
      <c r="N272" s="282">
        <f>+'TTA Pivot Table'!J$159</f>
        <v>2</v>
      </c>
      <c r="O272" s="100"/>
      <c r="P272" s="101">
        <f t="shared" si="16"/>
        <v>-1.2981686672822406</v>
      </c>
    </row>
    <row r="273" spans="1:16">
      <c r="A273" s="22" t="s">
        <v>270</v>
      </c>
      <c r="B273" s="281">
        <f>+'TTA Pivot Table'!J$167</f>
        <v>0</v>
      </c>
      <c r="C273" s="281">
        <f>+'TTA Pivot Table'!J$169</f>
        <v>0</v>
      </c>
      <c r="D273" s="281">
        <f>+'TTA Pivot Table'!J$171</f>
        <v>0</v>
      </c>
      <c r="E273" s="282">
        <f>+'TTA Pivot Table'!J$173</f>
        <v>0</v>
      </c>
      <c r="F273" s="282">
        <f>+'TTA Pivot Table'!J$175</f>
        <v>0</v>
      </c>
      <c r="G273" s="281">
        <f>+'TTA Pivot Table'!J$177</f>
        <v>0</v>
      </c>
      <c r="H273" s="281">
        <f>+'TTA Pivot Table'!J$179</f>
        <v>0</v>
      </c>
      <c r="I273" s="282">
        <f>+'TTA Pivot Table'!J$181</f>
        <v>0</v>
      </c>
      <c r="J273" s="282">
        <f>+'TTA Pivot Table'!J$183</f>
        <v>0</v>
      </c>
      <c r="K273" s="281">
        <f>+'TTA Pivot Table'!J$185</f>
        <v>0</v>
      </c>
      <c r="L273" s="281">
        <f>+'TTA Pivot Table'!J$187</f>
        <v>0</v>
      </c>
      <c r="M273" s="283">
        <f>+'TTA Pivot Table'!J$189</f>
        <v>0</v>
      </c>
      <c r="N273" s="282">
        <f>+'TTA Pivot Table'!J$191</f>
        <v>0</v>
      </c>
      <c r="O273" s="100"/>
      <c r="P273" s="101">
        <f t="shared" si="16"/>
        <v>0</v>
      </c>
    </row>
    <row r="274" spans="1:16">
      <c r="A274" s="22" t="s">
        <v>271</v>
      </c>
      <c r="B274" s="611">
        <f>+'TTA Pivot Table'!J$199</f>
        <v>4.7</v>
      </c>
      <c r="C274" s="281">
        <f>+'TTA Pivot Table'!J$201</f>
        <v>0</v>
      </c>
      <c r="D274" s="281">
        <f>+'TTA Pivot Table'!J$203</f>
        <v>0</v>
      </c>
      <c r="E274" s="282">
        <f>+'TTA Pivot Table'!J$205</f>
        <v>4.7</v>
      </c>
      <c r="F274" s="282">
        <f>+'TTA Pivot Table'!J$207</f>
        <v>6.2000000000000011</v>
      </c>
      <c r="G274" s="281">
        <f>+'TTA Pivot Table'!J$209</f>
        <v>8.6999999999999993</v>
      </c>
      <c r="H274" s="281">
        <f>+'TTA Pivot Table'!J$211</f>
        <v>0</v>
      </c>
      <c r="I274" s="282">
        <f>+'TTA Pivot Table'!J$213</f>
        <v>6.6032258064516132</v>
      </c>
      <c r="J274" s="282">
        <f>+'TTA Pivot Table'!J$215</f>
        <v>3.8</v>
      </c>
      <c r="K274" s="281">
        <f>+'TTA Pivot Table'!J$217</f>
        <v>5.8</v>
      </c>
      <c r="L274" s="281">
        <f>+'TTA Pivot Table'!J$219</f>
        <v>0</v>
      </c>
      <c r="M274" s="283">
        <f>+'TTA Pivot Table'!J$221</f>
        <v>4.3205479452054796</v>
      </c>
      <c r="N274" s="282">
        <f>+'TTA Pivot Table'!J$223</f>
        <v>0</v>
      </c>
      <c r="O274" s="100"/>
      <c r="P274" s="101">
        <f t="shared" si="16"/>
        <v>-2.2826778612461336</v>
      </c>
    </row>
    <row r="275" spans="1:16">
      <c r="A275" s="22" t="s">
        <v>272</v>
      </c>
      <c r="B275" s="281">
        <f>+'TTA Pivot Table'!J$231</f>
        <v>0</v>
      </c>
      <c r="C275" s="281">
        <f>+'TTA Pivot Table'!J$233</f>
        <v>0</v>
      </c>
      <c r="D275" s="281">
        <f>+'TTA Pivot Table'!J$235</f>
        <v>0</v>
      </c>
      <c r="E275" s="282">
        <f>+'TTA Pivot Table'!J$237</f>
        <v>0</v>
      </c>
      <c r="F275" s="282">
        <f>+'TTA Pivot Table'!J$239</f>
        <v>0</v>
      </c>
      <c r="G275" s="281">
        <f>+'TTA Pivot Table'!J$241</f>
        <v>0</v>
      </c>
      <c r="H275" s="281">
        <f>+'TTA Pivot Table'!J$243</f>
        <v>0</v>
      </c>
      <c r="I275" s="282">
        <f>+'TTA Pivot Table'!J$245</f>
        <v>0</v>
      </c>
      <c r="J275" s="282">
        <f>+'TTA Pivot Table'!J$247</f>
        <v>0</v>
      </c>
      <c r="K275" s="281">
        <f>+'TTA Pivot Table'!J$249</f>
        <v>0</v>
      </c>
      <c r="L275" s="281">
        <f>+'TTA Pivot Table'!J$251</f>
        <v>0</v>
      </c>
      <c r="M275" s="283">
        <f>+'TTA Pivot Table'!J$253</f>
        <v>0</v>
      </c>
      <c r="N275" s="282">
        <f>+'TTA Pivot Table'!J$255</f>
        <v>0</v>
      </c>
      <c r="O275" s="100"/>
      <c r="P275" s="101">
        <f t="shared" si="16"/>
        <v>0</v>
      </c>
    </row>
    <row r="276" spans="1:16">
      <c r="A276" s="22"/>
      <c r="B276" s="281"/>
      <c r="C276" s="281"/>
      <c r="D276" s="281"/>
      <c r="E276" s="282"/>
      <c r="F276" s="282"/>
      <c r="G276" s="281"/>
      <c r="H276" s="281"/>
      <c r="I276" s="282"/>
      <c r="J276" s="282"/>
      <c r="K276" s="281"/>
      <c r="L276" s="281"/>
      <c r="M276" s="283"/>
      <c r="N276" s="282"/>
      <c r="O276" s="100"/>
      <c r="P276" s="101"/>
    </row>
    <row r="277" spans="1:16">
      <c r="A277" s="22" t="s">
        <v>273</v>
      </c>
      <c r="B277" s="281">
        <f>+'TTA Pivot Table'!J$263</f>
        <v>0</v>
      </c>
      <c r="C277" s="281">
        <f>+'TTA Pivot Table'!J$265</f>
        <v>0</v>
      </c>
      <c r="D277" s="281">
        <f>+'TTA Pivot Table'!J$267</f>
        <v>0</v>
      </c>
      <c r="E277" s="282">
        <f>+'TTA Pivot Table'!J$269</f>
        <v>0</v>
      </c>
      <c r="F277" s="282">
        <f>+'TTA Pivot Table'!J$271</f>
        <v>0</v>
      </c>
      <c r="G277" s="281">
        <f>+'TTA Pivot Table'!J$273</f>
        <v>0</v>
      </c>
      <c r="H277" s="281">
        <f>+'TTA Pivot Table'!J$275</f>
        <v>0</v>
      </c>
      <c r="I277" s="282">
        <f>+'TTA Pivot Table'!J$277</f>
        <v>0</v>
      </c>
      <c r="J277" s="282">
        <f>+'TTA Pivot Table'!J$279</f>
        <v>0</v>
      </c>
      <c r="K277" s="281">
        <f>+'TTA Pivot Table'!J$281</f>
        <v>0</v>
      </c>
      <c r="L277" s="281">
        <f>+'TTA Pivot Table'!J$2834</f>
        <v>0</v>
      </c>
      <c r="M277" s="283">
        <f>+'TTA Pivot Table'!J$285</f>
        <v>0</v>
      </c>
      <c r="N277" s="282">
        <f>+'TTA Pivot Table'!J$287</f>
        <v>0</v>
      </c>
      <c r="O277" s="100"/>
      <c r="P277" s="101">
        <f t="shared" si="16"/>
        <v>0</v>
      </c>
    </row>
    <row r="278" spans="1:16">
      <c r="A278" s="22" t="s">
        <v>274</v>
      </c>
      <c r="B278" s="281">
        <f>+'TTA Pivot Table'!J$295</f>
        <v>0</v>
      </c>
      <c r="C278" s="281">
        <f>+'TTA Pivot Table'!J$297</f>
        <v>0</v>
      </c>
      <c r="D278" s="281">
        <f>+'TTA Pivot Table'!J$299</f>
        <v>0</v>
      </c>
      <c r="E278" s="282">
        <f>+'TTA Pivot Table'!J$301</f>
        <v>0</v>
      </c>
      <c r="F278" s="282">
        <f>+'TTA Pivot Table'!J$303</f>
        <v>0</v>
      </c>
      <c r="G278" s="281">
        <f>+'TTA Pivot Table'!J$305</f>
        <v>0</v>
      </c>
      <c r="H278" s="281">
        <f>+'TTA Pivot Table'!J$307</f>
        <v>0</v>
      </c>
      <c r="I278" s="282">
        <f>+'TTA Pivot Table'!J$309</f>
        <v>0</v>
      </c>
      <c r="J278" s="282">
        <f>+'TTA Pivot Table'!J$311</f>
        <v>0</v>
      </c>
      <c r="K278" s="281">
        <f>+'TTA Pivot Table'!J$313</f>
        <v>0</v>
      </c>
      <c r="L278" s="281">
        <f>+'TTA Pivot Table'!J$315</f>
        <v>0</v>
      </c>
      <c r="M278" s="283">
        <f>+'TTA Pivot Table'!J$317</f>
        <v>0</v>
      </c>
      <c r="N278" s="282">
        <f>+'TTA Pivot Table'!J$319</f>
        <v>0</v>
      </c>
      <c r="O278" s="100"/>
      <c r="P278" s="101">
        <f t="shared" si="16"/>
        <v>0</v>
      </c>
    </row>
    <row r="279" spans="1:16">
      <c r="A279" s="22" t="s">
        <v>275</v>
      </c>
      <c r="B279" s="281">
        <f>+'TTA Pivot Table'!J$327</f>
        <v>2.93</v>
      </c>
      <c r="C279" s="281">
        <f>+'TTA Pivot Table'!J$329</f>
        <v>2.9</v>
      </c>
      <c r="D279" s="281">
        <f>+'TTA Pivot Table'!J$331</f>
        <v>0</v>
      </c>
      <c r="E279" s="282">
        <f>+'TTA Pivot Table'!J$333</f>
        <v>2.9203225806451614</v>
      </c>
      <c r="F279" s="282">
        <f>+'TTA Pivot Table'!J$335</f>
        <v>3.6</v>
      </c>
      <c r="G279" s="281">
        <f>+'TTA Pivot Table'!J$337</f>
        <v>4.5</v>
      </c>
      <c r="H279" s="281">
        <f>+'TTA Pivot Table'!J$339</f>
        <v>0</v>
      </c>
      <c r="I279" s="282">
        <f>+'TTA Pivot Table'!J$341</f>
        <v>3.6885714285714291</v>
      </c>
      <c r="J279" s="282">
        <f>+'TTA Pivot Table'!J$343</f>
        <v>0.9</v>
      </c>
      <c r="K279" s="281">
        <f>+'TTA Pivot Table'!J$345</f>
        <v>0.23</v>
      </c>
      <c r="L279" s="281">
        <f>+'TTA Pivot Table'!J$347</f>
        <v>0</v>
      </c>
      <c r="M279" s="283">
        <f>+'TTA Pivot Table'!J$349</f>
        <v>0.71639423076923081</v>
      </c>
      <c r="N279" s="282">
        <f>+'TTA Pivot Table'!J$351</f>
        <v>0</v>
      </c>
      <c r="O279" s="100"/>
      <c r="P279" s="101">
        <f t="shared" si="16"/>
        <v>-2.972177197802198</v>
      </c>
    </row>
    <row r="280" spans="1:16">
      <c r="A280" s="22" t="s">
        <v>276</v>
      </c>
      <c r="B280" s="281">
        <f>+'TTA Pivot Table'!J$359</f>
        <v>0</v>
      </c>
      <c r="C280" s="281">
        <f>+'TTA Pivot Table'!J$361</f>
        <v>0</v>
      </c>
      <c r="D280" s="281">
        <f>+'TTA Pivot Table'!J$363</f>
        <v>0</v>
      </c>
      <c r="E280" s="282">
        <f>+'TTA Pivot Table'!J$365</f>
        <v>0</v>
      </c>
      <c r="F280" s="282">
        <f>+'TTA Pivot Table'!J$367</f>
        <v>0</v>
      </c>
      <c r="G280" s="281">
        <f>+'TTA Pivot Table'!J$369</f>
        <v>0</v>
      </c>
      <c r="H280" s="281">
        <f>+'TTA Pivot Table'!J$371</f>
        <v>0</v>
      </c>
      <c r="I280" s="282">
        <f>+'TTA Pivot Table'!J$373</f>
        <v>0</v>
      </c>
      <c r="J280" s="282">
        <f>+'TTA Pivot Table'!J$375</f>
        <v>0</v>
      </c>
      <c r="K280" s="281">
        <f>+'TTA Pivot Table'!J$377</f>
        <v>0</v>
      </c>
      <c r="L280" s="281">
        <f>+'TTA Pivot Table'!J$379</f>
        <v>0</v>
      </c>
      <c r="M280" s="283">
        <f>+'TTA Pivot Table'!J$381</f>
        <v>0</v>
      </c>
      <c r="N280" s="282">
        <f>+'TTA Pivot Table'!J$383</f>
        <v>0</v>
      </c>
      <c r="O280" s="100"/>
      <c r="P280" s="101">
        <f t="shared" si="16"/>
        <v>0</v>
      </c>
    </row>
    <row r="281" spans="1:16">
      <c r="A281" s="22"/>
      <c r="B281" s="281"/>
      <c r="C281" s="281"/>
      <c r="D281" s="281"/>
      <c r="E281" s="282"/>
      <c r="F281" s="282"/>
      <c r="G281" s="281"/>
      <c r="H281" s="281"/>
      <c r="I281" s="282"/>
      <c r="J281" s="282"/>
      <c r="K281" s="281"/>
      <c r="L281" s="281"/>
      <c r="M281" s="283"/>
      <c r="N281" s="282"/>
      <c r="O281" s="100"/>
      <c r="P281" s="101"/>
    </row>
    <row r="282" spans="1:16">
      <c r="A282" s="22" t="s">
        <v>277</v>
      </c>
      <c r="B282" s="281">
        <f>+'TTA Pivot Table'!J$391</f>
        <v>0</v>
      </c>
      <c r="C282" s="281">
        <f>+'TTA Pivot Table'!J$393</f>
        <v>0</v>
      </c>
      <c r="D282" s="281">
        <f>+'TTA Pivot Table'!J$395</f>
        <v>0</v>
      </c>
      <c r="E282" s="282">
        <f>+'TTA Pivot Table'!J$397</f>
        <v>0</v>
      </c>
      <c r="F282" s="282">
        <f>+'TTA Pivot Table'!J$399</f>
        <v>0</v>
      </c>
      <c r="G282" s="281">
        <f>+'TTA Pivot Table'!J$401</f>
        <v>0</v>
      </c>
      <c r="H282" s="281">
        <f>+'TTA Pivot Table'!J$403</f>
        <v>0</v>
      </c>
      <c r="I282" s="282">
        <f>+'TTA Pivot Table'!J$405</f>
        <v>0</v>
      </c>
      <c r="J282" s="282">
        <f>+'TTA Pivot Table'!J$407</f>
        <v>0</v>
      </c>
      <c r="K282" s="281">
        <f>+'TTA Pivot Table'!J$409</f>
        <v>0</v>
      </c>
      <c r="L282" s="281">
        <f>+'TTA Pivot Table'!J$411</f>
        <v>0</v>
      </c>
      <c r="M282" s="283">
        <f>+'TTA Pivot Table'!J$413</f>
        <v>0</v>
      </c>
      <c r="N282" s="282">
        <f>+'TTA Pivot Table'!J$415</f>
        <v>0</v>
      </c>
      <c r="O282" s="100"/>
      <c r="P282" s="101">
        <f t="shared" si="16"/>
        <v>0</v>
      </c>
    </row>
    <row r="283" spans="1:16">
      <c r="A283" s="22" t="s">
        <v>278</v>
      </c>
      <c r="B283" s="281">
        <f>+'TTA Pivot Table'!J$423</f>
        <v>3.316814159292035</v>
      </c>
      <c r="C283" s="281">
        <f>+'TTA Pivot Table'!J$425</f>
        <v>3.2557142857142858</v>
      </c>
      <c r="D283" s="281">
        <f>+'TTA Pivot Table'!J$427</f>
        <v>0</v>
      </c>
      <c r="E283" s="282">
        <f>+'TTA Pivot Table'!J$429</f>
        <v>3.29344262295082</v>
      </c>
      <c r="F283" s="282">
        <f>+'TTA Pivot Table'!J$431</f>
        <v>4.9161458333333332</v>
      </c>
      <c r="G283" s="281">
        <f>+'TTA Pivot Table'!J$433</f>
        <v>5.3738853503184707</v>
      </c>
      <c r="H283" s="281">
        <f>+'TTA Pivot Table'!J$435</f>
        <v>0</v>
      </c>
      <c r="I283" s="282">
        <f>+'TTA Pivot Table'!J$437</f>
        <v>5.0776404494382019</v>
      </c>
      <c r="J283" s="282">
        <f>+'TTA Pivot Table'!J$439</f>
        <v>3.9381132075471696</v>
      </c>
      <c r="K283" s="281">
        <f>+'TTA Pivot Table'!J$441</f>
        <v>3.9793023255813953</v>
      </c>
      <c r="L283" s="281">
        <f>+'TTA Pivot Table'!J$443</f>
        <v>0</v>
      </c>
      <c r="M283" s="283">
        <f>+'TTA Pivot Table'!J$445</f>
        <v>3.9635971223021587</v>
      </c>
      <c r="N283" s="282">
        <f>+'TTA Pivot Table'!J$447</f>
        <v>5.3994106090373286</v>
      </c>
      <c r="O283" s="100"/>
      <c r="P283" s="101">
        <f t="shared" si="16"/>
        <v>-1.1140433271360433</v>
      </c>
    </row>
    <row r="284" spans="1:16">
      <c r="A284" s="22" t="s">
        <v>279</v>
      </c>
      <c r="B284" s="281">
        <f>+'TTA Pivot Table'!J$455</f>
        <v>0</v>
      </c>
      <c r="C284" s="281">
        <f>+'TTA Pivot Table'!J$457</f>
        <v>0</v>
      </c>
      <c r="D284" s="281">
        <f>+'TTA Pivot Table'!J$459</f>
        <v>0</v>
      </c>
      <c r="E284" s="282">
        <f>+'TTA Pivot Table'!J$461</f>
        <v>0</v>
      </c>
      <c r="F284" s="282">
        <f>+'TTA Pivot Table'!J$463</f>
        <v>0</v>
      </c>
      <c r="G284" s="281">
        <f>+'TTA Pivot Table'!J$465</f>
        <v>0</v>
      </c>
      <c r="H284" s="281">
        <f>+'TTA Pivot Table'!J$467</f>
        <v>0</v>
      </c>
      <c r="I284" s="282">
        <f>+'TTA Pivot Table'!J$469</f>
        <v>0</v>
      </c>
      <c r="J284" s="282">
        <f>+'TTA Pivot Table'!J$471</f>
        <v>0</v>
      </c>
      <c r="K284" s="281">
        <f>+'TTA Pivot Table'!J$473</f>
        <v>0</v>
      </c>
      <c r="L284" s="281">
        <f>+'TTA Pivot Table'!J$475</f>
        <v>0</v>
      </c>
      <c r="M284" s="283">
        <f>+'TTA Pivot Table'!J$477</f>
        <v>0</v>
      </c>
      <c r="N284" s="282">
        <f>+'TTA Pivot Table'!J$479</f>
        <v>0</v>
      </c>
      <c r="O284" s="100"/>
      <c r="P284" s="101">
        <f t="shared" si="16"/>
        <v>0</v>
      </c>
    </row>
    <row r="285" spans="1:16">
      <c r="A285" s="71" t="s">
        <v>280</v>
      </c>
      <c r="B285" s="288">
        <f>+'TTA Pivot Table'!J$487</f>
        <v>3.4312499999999999</v>
      </c>
      <c r="C285" s="288">
        <f>+'TTA Pivot Table'!J$489</f>
        <v>9.5</v>
      </c>
      <c r="D285" s="288">
        <f>+'TTA Pivot Table'!J$491</f>
        <v>0</v>
      </c>
      <c r="E285" s="289">
        <f>+'TTA Pivot Table'!J$493</f>
        <v>3.4938144329896903</v>
      </c>
      <c r="F285" s="289">
        <f>+'TTA Pivot Table'!J$495</f>
        <v>4.2647826086956524</v>
      </c>
      <c r="G285" s="288">
        <f>+'TTA Pivot Table'!J$497</f>
        <v>5.67741935483871</v>
      </c>
      <c r="H285" s="288">
        <f>+'TTA Pivot Table'!J$499</f>
        <v>0</v>
      </c>
      <c r="I285" s="289">
        <f>+'TTA Pivot Table'!J$501</f>
        <v>4.4325670498084291</v>
      </c>
      <c r="J285" s="289">
        <f>+'TTA Pivot Table'!J$503</f>
        <v>3.8941747572815535</v>
      </c>
      <c r="K285" s="288">
        <f>+'TTA Pivot Table'!J$505</f>
        <v>4.1205882352941172</v>
      </c>
      <c r="L285" s="288">
        <f>+'TTA Pivot Table'!J$507</f>
        <v>0</v>
      </c>
      <c r="M285" s="290">
        <f>+'TTA Pivot Table'!J$509</f>
        <v>3.9503649635036502</v>
      </c>
      <c r="N285" s="289">
        <f>+'TTA Pivot Table'!J$511</f>
        <v>5.7461538461538471</v>
      </c>
      <c r="O285" s="100"/>
      <c r="P285" s="107">
        <f t="shared" si="16"/>
        <v>-0.4822020863047789</v>
      </c>
    </row>
    <row r="286" spans="1:16">
      <c r="A286" s="232" t="s">
        <v>394</v>
      </c>
      <c r="B286" s="254"/>
      <c r="C286" s="254"/>
      <c r="D286" s="254"/>
      <c r="E286" s="254"/>
      <c r="F286" s="255"/>
      <c r="G286" s="255"/>
      <c r="H286" s="255"/>
      <c r="I286" s="255"/>
      <c r="J286" s="256"/>
      <c r="K286" s="256"/>
      <c r="L286" s="256"/>
      <c r="M286" s="256"/>
      <c r="N286" s="256"/>
    </row>
    <row r="287" spans="1:16" s="23" customFormat="1">
      <c r="A287" s="232"/>
      <c r="B287" s="257"/>
      <c r="C287" s="257"/>
      <c r="D287" s="257"/>
      <c r="E287" s="257"/>
      <c r="F287" s="257"/>
      <c r="G287" s="257"/>
      <c r="H287" s="257"/>
      <c r="I287" s="257"/>
      <c r="J287" s="259"/>
      <c r="K287" s="259"/>
      <c r="L287" s="259"/>
      <c r="M287" s="259"/>
      <c r="N287" s="259"/>
      <c r="O287" s="69"/>
    </row>
    <row r="288" spans="1:16">
      <c r="A288" s="232"/>
      <c r="B288" s="254"/>
      <c r="C288" s="254"/>
      <c r="D288" s="254"/>
      <c r="E288" s="254"/>
      <c r="F288" s="255"/>
      <c r="G288" s="255"/>
      <c r="H288" s="255"/>
      <c r="I288" s="255"/>
      <c r="J288" s="256"/>
      <c r="K288" s="256"/>
      <c r="L288" s="256"/>
      <c r="M288" s="256"/>
      <c r="N288" s="233" t="s">
        <v>1166</v>
      </c>
    </row>
    <row r="289" spans="1:16" ht="18">
      <c r="A289" s="230" t="s">
        <v>717</v>
      </c>
      <c r="B289" s="210"/>
      <c r="C289" s="210"/>
      <c r="D289" s="210"/>
      <c r="E289" s="210"/>
      <c r="F289" s="213"/>
      <c r="G289" s="213"/>
      <c r="H289" s="213"/>
      <c r="I289" s="214"/>
      <c r="J289" s="60"/>
      <c r="K289" s="60"/>
      <c r="L289" s="60"/>
      <c r="M289" s="209"/>
      <c r="N289" s="60"/>
      <c r="P289" s="95"/>
    </row>
    <row r="290" spans="1:16" ht="18">
      <c r="A290" s="230"/>
      <c r="B290" s="210"/>
      <c r="C290" s="210"/>
      <c r="D290" s="210"/>
      <c r="E290" s="210"/>
      <c r="F290" s="213"/>
      <c r="G290" s="213"/>
      <c r="H290" s="213"/>
      <c r="I290" s="214"/>
      <c r="J290" s="60"/>
      <c r="K290" s="60"/>
      <c r="L290" s="60"/>
      <c r="M290" s="209"/>
      <c r="N290" s="60"/>
      <c r="P290" s="95"/>
    </row>
    <row r="291" spans="1:16" ht="15.75">
      <c r="A291" s="231" t="s">
        <v>433</v>
      </c>
      <c r="B291" s="210"/>
      <c r="C291" s="210"/>
      <c r="D291" s="210"/>
      <c r="E291" s="210"/>
      <c r="F291" s="213"/>
      <c r="G291" s="213"/>
      <c r="H291" s="213"/>
      <c r="I291" s="214"/>
      <c r="J291" s="60"/>
      <c r="K291" s="60"/>
      <c r="L291" s="60"/>
      <c r="M291" s="209"/>
      <c r="N291" s="60"/>
      <c r="P291" s="95"/>
    </row>
    <row r="292" spans="1:16" ht="15.75">
      <c r="A292" s="231" t="s">
        <v>988</v>
      </c>
      <c r="B292" s="210"/>
      <c r="C292" s="210"/>
      <c r="D292" s="210"/>
      <c r="E292" s="210"/>
      <c r="F292" s="213"/>
      <c r="G292" s="213"/>
      <c r="H292" s="213"/>
      <c r="I292" s="214"/>
      <c r="J292" s="60"/>
      <c r="K292" s="60"/>
      <c r="L292" s="60"/>
      <c r="M292" s="209"/>
      <c r="N292" s="60"/>
      <c r="P292" s="95"/>
    </row>
    <row r="293" spans="1:16" ht="18" customHeight="1">
      <c r="A293" s="82"/>
      <c r="B293" s="82"/>
      <c r="C293" s="82"/>
      <c r="D293" s="82"/>
      <c r="E293" s="82"/>
      <c r="F293" s="59"/>
      <c r="G293" s="224"/>
      <c r="H293" s="224"/>
      <c r="I293" s="221"/>
      <c r="J293" s="73"/>
      <c r="K293" s="73"/>
      <c r="L293" s="73"/>
      <c r="M293" s="73"/>
      <c r="N293" s="73"/>
      <c r="O293" s="20"/>
      <c r="P293" s="95"/>
    </row>
    <row r="294" spans="1:16" ht="18" customHeight="1">
      <c r="A294" s="64"/>
      <c r="B294" s="234" t="s">
        <v>671</v>
      </c>
      <c r="C294" s="235"/>
      <c r="D294" s="235"/>
      <c r="E294" s="235"/>
      <c r="F294" s="235"/>
      <c r="G294" s="235"/>
      <c r="H294" s="235"/>
      <c r="I294" s="236"/>
      <c r="J294" s="250" t="s">
        <v>390</v>
      </c>
      <c r="K294" s="251"/>
      <c r="L294" s="251"/>
      <c r="M294" s="252"/>
      <c r="N294" s="680" t="s">
        <v>670</v>
      </c>
      <c r="O294" s="93"/>
      <c r="P294" s="95"/>
    </row>
    <row r="295" spans="1:16" ht="47.25" customHeight="1">
      <c r="A295" s="94"/>
      <c r="B295" s="235" t="s">
        <v>735</v>
      </c>
      <c r="C295" s="235"/>
      <c r="D295" s="235"/>
      <c r="E295" s="240"/>
      <c r="F295" s="241" t="s">
        <v>737</v>
      </c>
      <c r="G295" s="235"/>
      <c r="H295" s="235"/>
      <c r="I295" s="236"/>
      <c r="J295" s="242" t="s">
        <v>672</v>
      </c>
      <c r="K295" s="243"/>
      <c r="L295" s="243"/>
      <c r="M295" s="244"/>
      <c r="N295" s="681"/>
      <c r="O295" s="93"/>
      <c r="P295" s="95"/>
    </row>
    <row r="296" spans="1:16" ht="30.75" customHeight="1">
      <c r="A296" s="82"/>
      <c r="B296" s="245" t="s">
        <v>391</v>
      </c>
      <c r="C296" s="245" t="s">
        <v>392</v>
      </c>
      <c r="D296" s="245" t="s">
        <v>281</v>
      </c>
      <c r="E296" s="247" t="s">
        <v>124</v>
      </c>
      <c r="F296" s="247" t="s">
        <v>391</v>
      </c>
      <c r="G296" s="245" t="s">
        <v>392</v>
      </c>
      <c r="H296" s="245" t="s">
        <v>281</v>
      </c>
      <c r="I296" s="247" t="s">
        <v>124</v>
      </c>
      <c r="J296" s="248" t="s">
        <v>391</v>
      </c>
      <c r="K296" s="249" t="s">
        <v>392</v>
      </c>
      <c r="L296" s="253" t="s">
        <v>281</v>
      </c>
      <c r="M296" s="248" t="s">
        <v>124</v>
      </c>
      <c r="N296" s="682"/>
      <c r="O296" s="93"/>
      <c r="P296" s="95" t="s">
        <v>504</v>
      </c>
    </row>
    <row r="297" spans="1:16" hidden="1">
      <c r="A297" s="22" t="s">
        <v>264</v>
      </c>
      <c r="B297" s="117"/>
      <c r="C297" s="117"/>
      <c r="D297" s="117"/>
      <c r="E297" s="117"/>
      <c r="F297" s="97">
        <f>'TTA Pivot Table'!K$230</f>
        <v>0</v>
      </c>
      <c r="G297" s="97">
        <f>'TTA Pivot Table'!K$231</f>
        <v>0</v>
      </c>
      <c r="H297" s="97">
        <f>'TTA Pivot Table'!K$232</f>
        <v>0</v>
      </c>
      <c r="I297" s="96">
        <f>'TTA Pivot Table'!K$233</f>
        <v>0</v>
      </c>
      <c r="J297" s="96">
        <f>'TTA Pivot Table'!K$234</f>
        <v>0</v>
      </c>
      <c r="K297" s="97">
        <f>'TTA Pivot Table'!K$235</f>
        <v>0</v>
      </c>
      <c r="L297" s="97">
        <f>'TTA Pivot Table'!K$236</f>
        <v>0</v>
      </c>
      <c r="M297" s="98">
        <f>'TTA Pivot Table'!K$237</f>
        <v>0</v>
      </c>
      <c r="N297" s="96">
        <f>'TTA Pivot Table'!K$238</f>
        <v>0</v>
      </c>
      <c r="O297" s="100"/>
      <c r="P297" s="101">
        <f>+M297-I297</f>
        <v>0</v>
      </c>
    </row>
    <row r="298" spans="1:16" ht="15.75" hidden="1">
      <c r="A298" s="22"/>
      <c r="B298" s="117"/>
      <c r="C298" s="117"/>
      <c r="D298" s="117"/>
      <c r="E298" s="117"/>
      <c r="F298" s="106"/>
      <c r="G298" s="106"/>
      <c r="H298" s="106"/>
      <c r="I298" s="99"/>
      <c r="J298" s="102"/>
      <c r="K298" s="103"/>
      <c r="L298" s="103"/>
      <c r="M298" s="104"/>
      <c r="N298" s="102"/>
      <c r="O298" s="100"/>
      <c r="P298" s="105">
        <f t="shared" ref="P298" si="17">+I298-M298</f>
        <v>0</v>
      </c>
    </row>
    <row r="299" spans="1:16">
      <c r="A299" s="22" t="s">
        <v>265</v>
      </c>
      <c r="B299" s="281">
        <f>+'TTA Pivot Table'!K$7</f>
        <v>0</v>
      </c>
      <c r="C299" s="281">
        <f>+'TTA Pivot Table'!K$9</f>
        <v>0</v>
      </c>
      <c r="D299" s="281">
        <f>+'TTA Pivot Table'!K$11</f>
        <v>0</v>
      </c>
      <c r="E299" s="282">
        <f>+'TTA Pivot Table'!K$13</f>
        <v>0</v>
      </c>
      <c r="F299" s="282">
        <f>+'TTA Pivot Table'!K$15</f>
        <v>0</v>
      </c>
      <c r="G299" s="281">
        <f>+'TTA Pivot Table'!K$17</f>
        <v>0</v>
      </c>
      <c r="H299" s="281">
        <f>+'TTA Pivot Table'!K$19</f>
        <v>0</v>
      </c>
      <c r="I299" s="282">
        <f>+'TTA Pivot Table'!K$21</f>
        <v>0</v>
      </c>
      <c r="J299" s="282">
        <f>+'TTA Pivot Table'!K$23</f>
        <v>0</v>
      </c>
      <c r="K299" s="281">
        <f>+'TTA Pivot Table'!K$25</f>
        <v>0</v>
      </c>
      <c r="L299" s="281">
        <f>+'TTA Pivot Table'!K$27</f>
        <v>0</v>
      </c>
      <c r="M299" s="283">
        <f>+'TTA Pivot Table'!K$29</f>
        <v>0</v>
      </c>
      <c r="N299" s="282">
        <f>+'TTA Pivot Table'!K$31</f>
        <v>0</v>
      </c>
      <c r="O299" s="100"/>
      <c r="P299" s="101">
        <f t="shared" ref="P299:P317" si="18">+M299-I299</f>
        <v>0</v>
      </c>
    </row>
    <row r="300" spans="1:16">
      <c r="A300" s="22" t="s">
        <v>266</v>
      </c>
      <c r="B300" s="281">
        <f>+'TTA Pivot Table'!K$39</f>
        <v>0</v>
      </c>
      <c r="C300" s="281">
        <f>+'TTA Pivot Table'!K$41</f>
        <v>0</v>
      </c>
      <c r="D300" s="281">
        <f>+'TTA Pivot Table'!K$43</f>
        <v>0</v>
      </c>
      <c r="E300" s="282">
        <f>+'TTA Pivot Table'!K$45</f>
        <v>0</v>
      </c>
      <c r="F300" s="282">
        <f>+'TTA Pivot Table'!K$47</f>
        <v>4.4400000000000004</v>
      </c>
      <c r="G300" s="281">
        <f>+'TTA Pivot Table'!K$49</f>
        <v>5.39</v>
      </c>
      <c r="H300" s="281">
        <f>+'TTA Pivot Table'!K$51</f>
        <v>0</v>
      </c>
      <c r="I300" s="282">
        <f>+'TTA Pivot Table'!K$53</f>
        <v>4.7582989690721647</v>
      </c>
      <c r="J300" s="282">
        <f>+'TTA Pivot Table'!K$55</f>
        <v>2.63</v>
      </c>
      <c r="K300" s="281">
        <f>+'TTA Pivot Table'!K$57</f>
        <v>4.55</v>
      </c>
      <c r="L300" s="281">
        <f>+'TTA Pivot Table'!K$59</f>
        <v>0</v>
      </c>
      <c r="M300" s="283">
        <f>+'TTA Pivot Table'!K$61</f>
        <v>3.4447027027027026</v>
      </c>
      <c r="N300" s="282">
        <f>+'TTA Pivot Table'!K$63</f>
        <v>2.88</v>
      </c>
      <c r="O300" s="100"/>
      <c r="P300" s="101">
        <f t="shared" si="18"/>
        <v>-1.313596266369462</v>
      </c>
    </row>
    <row r="301" spans="1:16">
      <c r="A301" s="22" t="s">
        <v>267</v>
      </c>
      <c r="B301" s="281">
        <f>+'TTA Pivot Table'!K$71</f>
        <v>0</v>
      </c>
      <c r="C301" s="281">
        <f>+'TTA Pivot Table'!K$73</f>
        <v>0</v>
      </c>
      <c r="D301" s="281">
        <f>+'TTA Pivot Table'!K$75</f>
        <v>0</v>
      </c>
      <c r="E301" s="282">
        <f>+'TTA Pivot Table'!K$77</f>
        <v>0</v>
      </c>
      <c r="F301" s="282">
        <f>+'TTA Pivot Table'!K$79</f>
        <v>0</v>
      </c>
      <c r="G301" s="281">
        <f>+'TTA Pivot Table'!K$81</f>
        <v>0</v>
      </c>
      <c r="H301" s="281">
        <f>+'TTA Pivot Table'!K$83</f>
        <v>0</v>
      </c>
      <c r="I301" s="282">
        <f>+'TTA Pivot Table'!K$85</f>
        <v>0</v>
      </c>
      <c r="J301" s="282">
        <f>+'TTA Pivot Table'!K$87</f>
        <v>0</v>
      </c>
      <c r="K301" s="281">
        <f>+'TTA Pivot Table'!K$89</f>
        <v>0</v>
      </c>
      <c r="L301" s="281">
        <f>+'TTA Pivot Table'!K$91</f>
        <v>0</v>
      </c>
      <c r="M301" s="283">
        <f>+'TTA Pivot Table'!K$93</f>
        <v>0</v>
      </c>
      <c r="N301" s="282">
        <f>+'TTA Pivot Table'!K$95</f>
        <v>0</v>
      </c>
      <c r="O301" s="100"/>
      <c r="P301" s="101">
        <f t="shared" si="18"/>
        <v>0</v>
      </c>
    </row>
    <row r="302" spans="1:16">
      <c r="A302" s="22" t="s">
        <v>268</v>
      </c>
      <c r="B302" s="281">
        <f>+'TTA Pivot Table'!K$103</f>
        <v>2.9196070569366479</v>
      </c>
      <c r="C302" s="281">
        <f>+'TTA Pivot Table'!K$105</f>
        <v>3.6428571428571428</v>
      </c>
      <c r="D302" s="281">
        <f>+'TTA Pivot Table'!K$107</f>
        <v>0.66068222621184924</v>
      </c>
      <c r="E302" s="282">
        <f>+'TTA Pivot Table'!K$109</f>
        <v>2.7555697823303458</v>
      </c>
      <c r="F302" s="282">
        <f>+'TTA Pivot Table'!K$111</f>
        <v>3.9234282382664465</v>
      </c>
      <c r="G302" s="281">
        <f>+'TTA Pivot Table'!K$113</f>
        <v>5.3957771787960471</v>
      </c>
      <c r="H302" s="281">
        <f>+'TTA Pivot Table'!K$115</f>
        <v>6.25</v>
      </c>
      <c r="I302" s="282">
        <f>+'TTA Pivot Table'!K$117</f>
        <v>4.3682943370634115</v>
      </c>
      <c r="J302" s="282">
        <f>+'TTA Pivot Table'!K$119</f>
        <v>2.7084724540901504</v>
      </c>
      <c r="K302" s="281">
        <f>+'TTA Pivot Table'!K$121</f>
        <v>4.0011778563015312</v>
      </c>
      <c r="L302" s="281">
        <f>+'TTA Pivot Table'!K$123</f>
        <v>1.8333333333333333</v>
      </c>
      <c r="M302" s="283">
        <f>+'TTA Pivot Table'!K$125</f>
        <v>3.3147185668472852</v>
      </c>
      <c r="N302" s="282">
        <f>+'TTA Pivot Table'!K$127</f>
        <v>5.1194324712643677</v>
      </c>
      <c r="O302" s="100"/>
      <c r="P302" s="101">
        <f t="shared" si="18"/>
        <v>-1.0535757702161264</v>
      </c>
    </row>
    <row r="303" spans="1:16">
      <c r="A303" s="22"/>
      <c r="B303" s="281"/>
      <c r="C303" s="281"/>
      <c r="D303" s="281"/>
      <c r="E303" s="282"/>
      <c r="F303" s="282"/>
      <c r="G303" s="281"/>
      <c r="H303" s="281"/>
      <c r="I303" s="282"/>
      <c r="J303" s="282"/>
      <c r="K303" s="281"/>
      <c r="L303" s="281"/>
      <c r="M303" s="283"/>
      <c r="N303" s="282"/>
      <c r="O303" s="100"/>
      <c r="P303" s="101"/>
    </row>
    <row r="304" spans="1:16">
      <c r="A304" s="22" t="s">
        <v>269</v>
      </c>
      <c r="B304" s="281">
        <f>+'TTA Pivot Table'!K$135</f>
        <v>4.625</v>
      </c>
      <c r="C304" s="281">
        <f>+'TTA Pivot Table'!K$137</f>
        <v>6.1923076923076934</v>
      </c>
      <c r="D304" s="281">
        <f>+'TTA Pivot Table'!K$139</f>
        <v>0</v>
      </c>
      <c r="E304" s="282">
        <f>+'TTA Pivot Table'!K$141</f>
        <v>5.44</v>
      </c>
      <c r="F304" s="282">
        <f>+'TTA Pivot Table'!K$143</f>
        <v>4.4240282685512371</v>
      </c>
      <c r="G304" s="281">
        <f>+'TTA Pivot Table'!K$145</f>
        <v>5.8580246913580245</v>
      </c>
      <c r="H304" s="281">
        <f>+'TTA Pivot Table'!K$147</f>
        <v>0</v>
      </c>
      <c r="I304" s="282">
        <f>+'TTA Pivot Table'!K$149</f>
        <v>4.9460674157303375</v>
      </c>
      <c r="J304" s="282">
        <f>+'TTA Pivot Table'!K$151</f>
        <v>3.630225080385852</v>
      </c>
      <c r="K304" s="281">
        <f>+'TTA Pivot Table'!K$153</f>
        <v>4.5632458233890212</v>
      </c>
      <c r="L304" s="281">
        <f>+'TTA Pivot Table'!K$155</f>
        <v>0</v>
      </c>
      <c r="M304" s="283">
        <f>+'TTA Pivot Table'!K$157</f>
        <v>4.1657534246575345</v>
      </c>
      <c r="N304" s="282">
        <f>+'TTA Pivot Table'!K$159</f>
        <v>0</v>
      </c>
      <c r="O304" s="100"/>
      <c r="P304" s="101">
        <f t="shared" si="18"/>
        <v>-0.78031399107280297</v>
      </c>
    </row>
    <row r="305" spans="1:16">
      <c r="A305" s="22" t="s">
        <v>270</v>
      </c>
      <c r="B305" s="281">
        <f>+'TTA Pivot Table'!K$167</f>
        <v>2.9741176470588235</v>
      </c>
      <c r="C305" s="281">
        <f>+'TTA Pivot Table'!K$169</f>
        <v>3.0460000000000003</v>
      </c>
      <c r="D305" s="281">
        <f>+'TTA Pivot Table'!K$171</f>
        <v>0</v>
      </c>
      <c r="E305" s="282">
        <f>+'TTA Pivot Table'!K$173</f>
        <v>2.9904545454545457</v>
      </c>
      <c r="F305" s="282">
        <f>+'TTA Pivot Table'!K$175</f>
        <v>4.7963621262458469</v>
      </c>
      <c r="G305" s="281">
        <f>+'TTA Pivot Table'!K$177</f>
        <v>5.5231600831600831</v>
      </c>
      <c r="H305" s="281">
        <f>+'TTA Pivot Table'!K$179</f>
        <v>0</v>
      </c>
      <c r="I305" s="282">
        <f>+'TTA Pivot Table'!K$181</f>
        <v>5.119159741458911</v>
      </c>
      <c r="J305" s="282">
        <f>+'TTA Pivot Table'!K$183</f>
        <v>3.6817427385892114</v>
      </c>
      <c r="K305" s="281">
        <f>+'TTA Pivot Table'!K$185</f>
        <v>4.1953017241379307</v>
      </c>
      <c r="L305" s="281">
        <f>+'TTA Pivot Table'!K$187</f>
        <v>0</v>
      </c>
      <c r="M305" s="283">
        <f>+'TTA Pivot Table'!K$189</f>
        <v>3.9336363636363636</v>
      </c>
      <c r="N305" s="282">
        <f>+'TTA Pivot Table'!K$191</f>
        <v>4.9006410256410255</v>
      </c>
      <c r="O305" s="100"/>
      <c r="P305" s="101">
        <f t="shared" si="18"/>
        <v>-1.1855233778225474</v>
      </c>
    </row>
    <row r="306" spans="1:16">
      <c r="A306" s="22" t="s">
        <v>271</v>
      </c>
      <c r="B306" s="611">
        <f>+'TTA Pivot Table'!K$199</f>
        <v>4.4047863247863246</v>
      </c>
      <c r="C306" s="281">
        <f>+'TTA Pivot Table'!K$201</f>
        <v>5.3</v>
      </c>
      <c r="D306" s="281">
        <f>+'TTA Pivot Table'!K$203</f>
        <v>0</v>
      </c>
      <c r="E306" s="282">
        <f>+'TTA Pivot Table'!K$205</f>
        <v>4.5993979933110367</v>
      </c>
      <c r="F306" s="282">
        <f>+'TTA Pivot Table'!K$207</f>
        <v>5.6340314136125658</v>
      </c>
      <c r="G306" s="281">
        <f>+'TTA Pivot Table'!K$209</f>
        <v>7.4260869565217389</v>
      </c>
      <c r="H306" s="281">
        <f>+'TTA Pivot Table'!K$211</f>
        <v>0</v>
      </c>
      <c r="I306" s="282">
        <f>+'TTA Pivot Table'!K$213</f>
        <v>6.1096153846153847</v>
      </c>
      <c r="J306" s="282">
        <f>+'TTA Pivot Table'!K$215</f>
        <v>4.3820143884892087</v>
      </c>
      <c r="K306" s="281">
        <f>+'TTA Pivot Table'!K$217</f>
        <v>4.7524390243902435</v>
      </c>
      <c r="L306" s="281">
        <f>+'TTA Pivot Table'!K$219</f>
        <v>0</v>
      </c>
      <c r="M306" s="283">
        <f>+'TTA Pivot Table'!K$221</f>
        <v>4.5451006711409399</v>
      </c>
      <c r="N306" s="282">
        <f>+'TTA Pivot Table'!K$223</f>
        <v>0</v>
      </c>
      <c r="O306" s="100"/>
      <c r="P306" s="101">
        <f t="shared" si="18"/>
        <v>-1.5645147134744448</v>
      </c>
    </row>
    <row r="307" spans="1:16">
      <c r="A307" s="22" t="s">
        <v>272</v>
      </c>
      <c r="B307" s="281">
        <f>+'TTA Pivot Table'!K$231</f>
        <v>0</v>
      </c>
      <c r="C307" s="281">
        <f>+'TTA Pivot Table'!K$233</f>
        <v>0</v>
      </c>
      <c r="D307" s="281">
        <f>+'TTA Pivot Table'!K$235</f>
        <v>0</v>
      </c>
      <c r="E307" s="282">
        <f>+'TTA Pivot Table'!K$237</f>
        <v>0</v>
      </c>
      <c r="F307" s="282">
        <f>+'TTA Pivot Table'!K$239</f>
        <v>0</v>
      </c>
      <c r="G307" s="281">
        <f>+'TTA Pivot Table'!K$241</f>
        <v>0</v>
      </c>
      <c r="H307" s="281">
        <f>+'TTA Pivot Table'!K$243</f>
        <v>0</v>
      </c>
      <c r="I307" s="282">
        <f>+'TTA Pivot Table'!K$245</f>
        <v>0</v>
      </c>
      <c r="J307" s="282">
        <f>+'TTA Pivot Table'!K$247</f>
        <v>0</v>
      </c>
      <c r="K307" s="281">
        <f>+'TTA Pivot Table'!K$249</f>
        <v>0</v>
      </c>
      <c r="L307" s="281">
        <f>+'TTA Pivot Table'!K$251</f>
        <v>0</v>
      </c>
      <c r="M307" s="283">
        <f>+'TTA Pivot Table'!K$253</f>
        <v>0</v>
      </c>
      <c r="N307" s="282">
        <f>+'TTA Pivot Table'!K$255</f>
        <v>0</v>
      </c>
      <c r="O307" s="100"/>
      <c r="P307" s="101">
        <f t="shared" si="18"/>
        <v>0</v>
      </c>
    </row>
    <row r="308" spans="1:16">
      <c r="A308" s="22"/>
      <c r="B308" s="281"/>
      <c r="C308" s="281"/>
      <c r="D308" s="281"/>
      <c r="E308" s="282"/>
      <c r="F308" s="282"/>
      <c r="G308" s="281"/>
      <c r="H308" s="281"/>
      <c r="I308" s="282"/>
      <c r="J308" s="282"/>
      <c r="K308" s="281"/>
      <c r="L308" s="281"/>
      <c r="M308" s="283"/>
      <c r="N308" s="282"/>
      <c r="O308" s="100"/>
      <c r="P308" s="101"/>
    </row>
    <row r="309" spans="1:16">
      <c r="A309" s="22" t="s">
        <v>273</v>
      </c>
      <c r="B309" s="281">
        <f>+'TTA Pivot Table'!K$263</f>
        <v>0</v>
      </c>
      <c r="C309" s="281">
        <f>+'TTA Pivot Table'!K$265</f>
        <v>0</v>
      </c>
      <c r="D309" s="281">
        <f>+'TTA Pivot Table'!K$267</f>
        <v>0</v>
      </c>
      <c r="E309" s="282">
        <f>+'TTA Pivot Table'!K$269</f>
        <v>0</v>
      </c>
      <c r="F309" s="282">
        <f>+'TTA Pivot Table'!K$271</f>
        <v>0</v>
      </c>
      <c r="G309" s="281">
        <f>+'TTA Pivot Table'!K$273</f>
        <v>0</v>
      </c>
      <c r="H309" s="281">
        <f>+'TTA Pivot Table'!K$275</f>
        <v>0</v>
      </c>
      <c r="I309" s="282">
        <f>+'TTA Pivot Table'!K$277</f>
        <v>0</v>
      </c>
      <c r="J309" s="282">
        <f>+'TTA Pivot Table'!K$279</f>
        <v>0</v>
      </c>
      <c r="K309" s="281">
        <f>+'TTA Pivot Table'!K$281</f>
        <v>0</v>
      </c>
      <c r="L309" s="281">
        <f>+'TTA Pivot Table'!K$2834</f>
        <v>0</v>
      </c>
      <c r="M309" s="283">
        <f>+'TTA Pivot Table'!K$285</f>
        <v>0</v>
      </c>
      <c r="N309" s="282">
        <f>+'TTA Pivot Table'!K$287</f>
        <v>0</v>
      </c>
      <c r="O309" s="100"/>
      <c r="P309" s="101">
        <f t="shared" si="18"/>
        <v>0</v>
      </c>
    </row>
    <row r="310" spans="1:16">
      <c r="A310" s="22" t="s">
        <v>274</v>
      </c>
      <c r="B310" s="281">
        <f>+'TTA Pivot Table'!K$295</f>
        <v>2.9746666666666668</v>
      </c>
      <c r="C310" s="281">
        <f>+'TTA Pivot Table'!K$297</f>
        <v>3.6304347826086958</v>
      </c>
      <c r="D310" s="281">
        <f>+'TTA Pivot Table'!K$299</f>
        <v>4.2173913043478262</v>
      </c>
      <c r="E310" s="282">
        <f>+'TTA Pivot Table'!K$301</f>
        <v>3.2603503184713376</v>
      </c>
      <c r="F310" s="282">
        <f>+'TTA Pivot Table'!K$303</f>
        <v>4.4328518827747079</v>
      </c>
      <c r="G310" s="281">
        <f>+'TTA Pivot Table'!K$305</f>
        <v>5.0013876716330703</v>
      </c>
      <c r="H310" s="281">
        <f>+'TTA Pivot Table'!K$307</f>
        <v>4.0123456790123457</v>
      </c>
      <c r="I310" s="282">
        <f>+'TTA Pivot Table'!K$309</f>
        <v>4.7365269482799643</v>
      </c>
      <c r="J310" s="282">
        <f>+'TTA Pivot Table'!K$311</f>
        <v>3.1630170316301705</v>
      </c>
      <c r="K310" s="281">
        <f>+'TTA Pivot Table'!K$313</f>
        <v>4.5492167545522886</v>
      </c>
      <c r="L310" s="281">
        <f>+'TTA Pivot Table'!K$315</f>
        <v>3.8333333333333335</v>
      </c>
      <c r="M310" s="283">
        <f>+'TTA Pivot Table'!K$317</f>
        <v>4.0078853558048282</v>
      </c>
      <c r="N310" s="282">
        <f>+'TTA Pivot Table'!K$319</f>
        <v>0</v>
      </c>
      <c r="O310" s="100"/>
      <c r="P310" s="101">
        <f t="shared" si="18"/>
        <v>-0.72864159247513616</v>
      </c>
    </row>
    <row r="311" spans="1:16">
      <c r="A311" s="22" t="s">
        <v>275</v>
      </c>
      <c r="B311" s="281">
        <f>+'TTA Pivot Table'!K$327</f>
        <v>3.3195488721804511</v>
      </c>
      <c r="C311" s="281">
        <f>+'TTA Pivot Table'!K$329</f>
        <v>4.0536734693877552</v>
      </c>
      <c r="D311" s="281">
        <f>+'TTA Pivot Table'!K$331</f>
        <v>0</v>
      </c>
      <c r="E311" s="282">
        <f>+'TTA Pivot Table'!K$333</f>
        <v>3.5171978021978023</v>
      </c>
      <c r="F311" s="282">
        <f>+'TTA Pivot Table'!K$335</f>
        <v>4.7566195652173917</v>
      </c>
      <c r="G311" s="281">
        <f>+'TTA Pivot Table'!K$337</f>
        <v>6.373333333333334</v>
      </c>
      <c r="H311" s="281">
        <f>+'TTA Pivot Table'!K$339</f>
        <v>0</v>
      </c>
      <c r="I311" s="282">
        <f>+'TTA Pivot Table'!K$341</f>
        <v>5.4005559189012429</v>
      </c>
      <c r="J311" s="282">
        <f>+'TTA Pivot Table'!K$343</f>
        <v>0.84946478873239439</v>
      </c>
      <c r="K311" s="281">
        <f>+'TTA Pivot Table'!K$345</f>
        <v>2.5653161592505853</v>
      </c>
      <c r="L311" s="281">
        <f>+'TTA Pivot Table'!K$347</f>
        <v>0</v>
      </c>
      <c r="M311" s="283">
        <f>+'TTA Pivot Table'!K$349</f>
        <v>1.4925395430579962</v>
      </c>
      <c r="N311" s="282">
        <f>+'TTA Pivot Table'!K$351</f>
        <v>0</v>
      </c>
      <c r="O311" s="100"/>
      <c r="P311" s="101">
        <f t="shared" si="18"/>
        <v>-3.9080163758432467</v>
      </c>
    </row>
    <row r="312" spans="1:16">
      <c r="A312" s="22" t="s">
        <v>276</v>
      </c>
      <c r="B312" s="281">
        <f>+'TTA Pivot Table'!K$359</f>
        <v>0</v>
      </c>
      <c r="C312" s="281">
        <f>+'TTA Pivot Table'!K$361</f>
        <v>0</v>
      </c>
      <c r="D312" s="281">
        <f>+'TTA Pivot Table'!K$363</f>
        <v>0</v>
      </c>
      <c r="E312" s="282">
        <f>+'TTA Pivot Table'!K$365</f>
        <v>0</v>
      </c>
      <c r="F312" s="282">
        <f>+'TTA Pivot Table'!K$367</f>
        <v>0</v>
      </c>
      <c r="G312" s="281">
        <f>+'TTA Pivot Table'!K$369</f>
        <v>0</v>
      </c>
      <c r="H312" s="281">
        <f>+'TTA Pivot Table'!K$371</f>
        <v>0</v>
      </c>
      <c r="I312" s="282">
        <f>+'TTA Pivot Table'!K$373</f>
        <v>0</v>
      </c>
      <c r="J312" s="282">
        <f>+'TTA Pivot Table'!K$375</f>
        <v>0</v>
      </c>
      <c r="K312" s="281">
        <f>+'TTA Pivot Table'!K$377</f>
        <v>0</v>
      </c>
      <c r="L312" s="281">
        <f>+'TTA Pivot Table'!K$379</f>
        <v>0</v>
      </c>
      <c r="M312" s="283">
        <f>+'TTA Pivot Table'!K$381</f>
        <v>0</v>
      </c>
      <c r="N312" s="282">
        <f>+'TTA Pivot Table'!K$383</f>
        <v>0</v>
      </c>
      <c r="O312" s="100"/>
      <c r="P312" s="101">
        <f t="shared" si="18"/>
        <v>0</v>
      </c>
    </row>
    <row r="313" spans="1:16">
      <c r="A313" s="22"/>
      <c r="B313" s="281"/>
      <c r="C313" s="281"/>
      <c r="D313" s="281"/>
      <c r="E313" s="282"/>
      <c r="F313" s="282"/>
      <c r="G313" s="281"/>
      <c r="H313" s="281"/>
      <c r="I313" s="282"/>
      <c r="J313" s="282"/>
      <c r="K313" s="281"/>
      <c r="L313" s="281"/>
      <c r="M313" s="283"/>
      <c r="N313" s="282"/>
      <c r="O313" s="100"/>
      <c r="P313" s="101"/>
    </row>
    <row r="314" spans="1:16">
      <c r="A314" s="22" t="s">
        <v>277</v>
      </c>
      <c r="B314" s="281">
        <f>+'TTA Pivot Table'!K$391</f>
        <v>3.8648648648648649</v>
      </c>
      <c r="C314" s="281">
        <f>+'TTA Pivot Table'!K$393</f>
        <v>4.2125714285714286</v>
      </c>
      <c r="D314" s="281">
        <f>+'TTA Pivot Table'!K$395</f>
        <v>0</v>
      </c>
      <c r="E314" s="282">
        <f>+'TTA Pivot Table'!K$397</f>
        <v>4.0338888888888889</v>
      </c>
      <c r="F314" s="282">
        <f>+'TTA Pivot Table'!K$399</f>
        <v>4.1562797202797208</v>
      </c>
      <c r="G314" s="281">
        <f>+'TTA Pivot Table'!K$401</f>
        <v>4.7098181818181812</v>
      </c>
      <c r="H314" s="281">
        <f>+'TTA Pivot Table'!K$403</f>
        <v>0</v>
      </c>
      <c r="I314" s="282">
        <f>+'TTA Pivot Table'!K$405</f>
        <v>4.2865240641711226</v>
      </c>
      <c r="J314" s="282">
        <f>+'TTA Pivot Table'!K$407</f>
        <v>2.8772564102564107</v>
      </c>
      <c r="K314" s="281">
        <f>+'TTA Pivot Table'!K$409</f>
        <v>3.0594961240310079</v>
      </c>
      <c r="L314" s="281">
        <f>+'TTA Pivot Table'!K$411</f>
        <v>0</v>
      </c>
      <c r="M314" s="283">
        <f>+'TTA Pivot Table'!K$413</f>
        <v>2.9810485651214127</v>
      </c>
      <c r="N314" s="282">
        <f>+'TTA Pivot Table'!K$415</f>
        <v>0</v>
      </c>
      <c r="O314" s="100"/>
      <c r="P314" s="101">
        <f t="shared" si="18"/>
        <v>-1.3054754990497099</v>
      </c>
    </row>
    <row r="315" spans="1:16">
      <c r="A315" s="22" t="s">
        <v>278</v>
      </c>
      <c r="B315" s="281">
        <f>+'TTA Pivot Table'!K$423</f>
        <v>3.2548086866597723</v>
      </c>
      <c r="C315" s="281">
        <f>+'TTA Pivot Table'!K$425</f>
        <v>3.1859649122807019</v>
      </c>
      <c r="D315" s="281">
        <f>+'TTA Pivot Table'!K$427</f>
        <v>0</v>
      </c>
      <c r="E315" s="282">
        <f>+'TTA Pivot Table'!K$429</f>
        <v>3.2249414519906323</v>
      </c>
      <c r="F315" s="282">
        <f>+'TTA Pivot Table'!K$431</f>
        <v>4.6966099249855739</v>
      </c>
      <c r="G315" s="281">
        <f>+'TTA Pivot Table'!K$433</f>
        <v>5.0618816388467369</v>
      </c>
      <c r="H315" s="281">
        <f>+'TTA Pivot Table'!K$435</f>
        <v>0</v>
      </c>
      <c r="I315" s="282">
        <f>+'TTA Pivot Table'!K$437</f>
        <v>4.8746265345363122</v>
      </c>
      <c r="J315" s="282">
        <f>+'TTA Pivot Table'!K$439</f>
        <v>3.5325808419768157</v>
      </c>
      <c r="K315" s="281">
        <f>+'TTA Pivot Table'!K$441</f>
        <v>3.8521002100210024</v>
      </c>
      <c r="L315" s="281">
        <f>+'TTA Pivot Table'!K$443</f>
        <v>0</v>
      </c>
      <c r="M315" s="283">
        <f>+'TTA Pivot Table'!K$445</f>
        <v>3.7467719227674983</v>
      </c>
      <c r="N315" s="282">
        <f>+'TTA Pivot Table'!K$447</f>
        <v>5.0382807253190061</v>
      </c>
      <c r="O315" s="100"/>
      <c r="P315" s="101">
        <f t="shared" si="18"/>
        <v>-1.127854611768814</v>
      </c>
    </row>
    <row r="316" spans="1:16">
      <c r="A316" s="22" t="s">
        <v>279</v>
      </c>
      <c r="B316" s="281">
        <f>+'TTA Pivot Table'!K$455</f>
        <v>2.7916666666666643</v>
      </c>
      <c r="C316" s="281">
        <f>+'TTA Pivot Table'!K$457</f>
        <v>3.1999999999999988</v>
      </c>
      <c r="D316" s="281">
        <f>+'TTA Pivot Table'!K$459</f>
        <v>0</v>
      </c>
      <c r="E316" s="282">
        <f>+'TTA Pivot Table'!K$461</f>
        <v>2.9999999999999982</v>
      </c>
      <c r="F316" s="282">
        <f>+'TTA Pivot Table'!K$463</f>
        <v>3.860927152317875</v>
      </c>
      <c r="G316" s="281">
        <f>+'TTA Pivot Table'!K$465</f>
        <v>5.4009259259259217</v>
      </c>
      <c r="H316" s="281">
        <f>+'TTA Pivot Table'!K$467</f>
        <v>0</v>
      </c>
      <c r="I316" s="282">
        <f>+'TTA Pivot Table'!K$469</f>
        <v>5.0140044370493584</v>
      </c>
      <c r="J316" s="282">
        <f>+'TTA Pivot Table'!K$471</f>
        <v>3.2276507276507256</v>
      </c>
      <c r="K316" s="281">
        <f>+'TTA Pivot Table'!K$473</f>
        <v>4.8452997779422606</v>
      </c>
      <c r="L316" s="281">
        <f>+'TTA Pivot Table'!K$475</f>
        <v>0</v>
      </c>
      <c r="M316" s="283">
        <f>+'TTA Pivot Table'!K$477</f>
        <v>4.4205786026200835</v>
      </c>
      <c r="N316" s="282">
        <f>+'TTA Pivot Table'!K$479</f>
        <v>5.2548778180185938</v>
      </c>
      <c r="O316" s="100"/>
      <c r="P316" s="101">
        <f t="shared" si="18"/>
        <v>-0.59342583442927488</v>
      </c>
    </row>
    <row r="317" spans="1:16">
      <c r="A317" s="71" t="s">
        <v>280</v>
      </c>
      <c r="B317" s="288">
        <f>+'TTA Pivot Table'!K$487</f>
        <v>0</v>
      </c>
      <c r="C317" s="288">
        <f>+'TTA Pivot Table'!K$489</f>
        <v>0</v>
      </c>
      <c r="D317" s="288">
        <f>+'TTA Pivot Table'!K$491</f>
        <v>0</v>
      </c>
      <c r="E317" s="289">
        <f>+'TTA Pivot Table'!K$493</f>
        <v>0</v>
      </c>
      <c r="F317" s="289">
        <f>+'TTA Pivot Table'!K$495</f>
        <v>0</v>
      </c>
      <c r="G317" s="288">
        <f>+'TTA Pivot Table'!K$497</f>
        <v>0</v>
      </c>
      <c r="H317" s="288">
        <f>+'TTA Pivot Table'!K$499</f>
        <v>0</v>
      </c>
      <c r="I317" s="289">
        <f>+'TTA Pivot Table'!K$501</f>
        <v>0</v>
      </c>
      <c r="J317" s="289">
        <f>+'TTA Pivot Table'!K$503</f>
        <v>0</v>
      </c>
      <c r="K317" s="288">
        <f>+'TTA Pivot Table'!K$505</f>
        <v>0</v>
      </c>
      <c r="L317" s="288">
        <f>+'TTA Pivot Table'!K$507</f>
        <v>0</v>
      </c>
      <c r="M317" s="290">
        <f>+'TTA Pivot Table'!K$509</f>
        <v>0</v>
      </c>
      <c r="N317" s="289">
        <f>+'TTA Pivot Table'!K$511</f>
        <v>0</v>
      </c>
      <c r="O317" s="100"/>
      <c r="P317" s="107">
        <f t="shared" si="18"/>
        <v>0</v>
      </c>
    </row>
    <row r="318" spans="1:16">
      <c r="A318" s="232" t="s">
        <v>394</v>
      </c>
      <c r="B318" s="254"/>
      <c r="C318" s="254"/>
      <c r="D318" s="254"/>
      <c r="E318" s="254"/>
      <c r="F318" s="255"/>
      <c r="G318" s="255"/>
      <c r="H318" s="255"/>
      <c r="I318" s="255"/>
      <c r="J318" s="256"/>
      <c r="K318" s="256"/>
      <c r="L318" s="256"/>
      <c r="M318" s="256"/>
      <c r="N318" s="256"/>
    </row>
    <row r="319" spans="1:16" s="23" customFormat="1">
      <c r="A319" s="232"/>
      <c r="B319" s="257"/>
      <c r="C319" s="257"/>
      <c r="D319" s="257"/>
      <c r="E319" s="257"/>
      <c r="F319" s="257"/>
      <c r="G319" s="257"/>
      <c r="H319" s="257"/>
      <c r="I319" s="257"/>
      <c r="J319" s="259"/>
      <c r="K319" s="259"/>
      <c r="L319" s="259"/>
      <c r="M319" s="259"/>
      <c r="N319" s="259"/>
      <c r="O319" s="69"/>
    </row>
    <row r="320" spans="1:16">
      <c r="A320" s="232"/>
      <c r="B320" s="254"/>
      <c r="C320" s="254"/>
      <c r="D320" s="254"/>
      <c r="E320" s="254"/>
      <c r="F320" s="255"/>
      <c r="G320" s="255"/>
      <c r="H320" s="255"/>
      <c r="I320" s="255"/>
      <c r="J320" s="256"/>
      <c r="K320" s="256"/>
      <c r="L320" s="256"/>
      <c r="M320" s="256"/>
      <c r="N320" s="233" t="s">
        <v>1166</v>
      </c>
    </row>
    <row r="321" spans="1:16" ht="18">
      <c r="A321" s="230" t="s">
        <v>718</v>
      </c>
      <c r="B321" s="210"/>
      <c r="C321" s="210"/>
      <c r="D321" s="210"/>
      <c r="E321" s="210"/>
      <c r="F321" s="213"/>
      <c r="G321" s="213"/>
      <c r="H321" s="213"/>
      <c r="I321" s="214"/>
      <c r="J321" s="60"/>
      <c r="K321" s="60"/>
      <c r="L321" s="60"/>
      <c r="M321" s="209"/>
      <c r="N321" s="60"/>
      <c r="P321" s="95"/>
    </row>
    <row r="322" spans="1:16" ht="18">
      <c r="A322" s="230"/>
      <c r="B322" s="210"/>
      <c r="C322" s="210"/>
      <c r="D322" s="210"/>
      <c r="E322" s="210"/>
      <c r="F322" s="213"/>
      <c r="G322" s="213"/>
      <c r="H322" s="213"/>
      <c r="I322" s="214"/>
      <c r="J322" s="60"/>
      <c r="K322" s="60"/>
      <c r="L322" s="60"/>
      <c r="M322" s="209"/>
      <c r="N322" s="60"/>
      <c r="P322" s="95"/>
    </row>
    <row r="323" spans="1:16" ht="15.75">
      <c r="A323" s="231" t="s">
        <v>433</v>
      </c>
      <c r="B323" s="210"/>
      <c r="C323" s="210"/>
      <c r="D323" s="210"/>
      <c r="E323" s="210"/>
      <c r="F323" s="213"/>
      <c r="G323" s="213"/>
      <c r="H323" s="213"/>
      <c r="I323" s="214"/>
      <c r="J323" s="60"/>
      <c r="K323" s="60"/>
      <c r="L323" s="60"/>
      <c r="M323" s="209"/>
      <c r="N323" s="60"/>
      <c r="P323" s="95"/>
    </row>
    <row r="324" spans="1:16" ht="15.75">
      <c r="A324" s="231" t="s">
        <v>989</v>
      </c>
      <c r="B324" s="210"/>
      <c r="C324" s="210"/>
      <c r="D324" s="210"/>
      <c r="E324" s="210"/>
      <c r="F324" s="213"/>
      <c r="G324" s="213"/>
      <c r="H324" s="213"/>
      <c r="I324" s="214"/>
      <c r="J324" s="60"/>
      <c r="K324" s="60"/>
      <c r="L324" s="60"/>
      <c r="M324" s="209"/>
      <c r="N324" s="60"/>
      <c r="P324" s="95"/>
    </row>
    <row r="325" spans="1:16" ht="18" customHeight="1">
      <c r="A325" s="82"/>
      <c r="B325" s="82"/>
      <c r="C325" s="82"/>
      <c r="D325" s="82"/>
      <c r="E325" s="82"/>
      <c r="F325" s="59"/>
      <c r="G325" s="224"/>
      <c r="H325" s="224"/>
      <c r="I325" s="221"/>
      <c r="J325" s="73"/>
      <c r="K325" s="73"/>
      <c r="L325" s="73"/>
      <c r="M325" s="73"/>
      <c r="N325" s="73"/>
      <c r="O325" s="20"/>
      <c r="P325" s="95"/>
    </row>
    <row r="326" spans="1:16" ht="18" customHeight="1">
      <c r="A326" s="64"/>
      <c r="B326" s="234" t="s">
        <v>671</v>
      </c>
      <c r="C326" s="235"/>
      <c r="D326" s="235"/>
      <c r="E326" s="235"/>
      <c r="F326" s="235"/>
      <c r="G326" s="235"/>
      <c r="H326" s="235"/>
      <c r="I326" s="236"/>
      <c r="J326" s="250" t="s">
        <v>390</v>
      </c>
      <c r="K326" s="251"/>
      <c r="L326" s="251"/>
      <c r="M326" s="252"/>
      <c r="N326" s="680" t="s">
        <v>670</v>
      </c>
      <c r="O326" s="93"/>
      <c r="P326" s="95"/>
    </row>
    <row r="327" spans="1:16" ht="48" customHeight="1">
      <c r="A327" s="94"/>
      <c r="B327" s="235" t="s">
        <v>735</v>
      </c>
      <c r="C327" s="235"/>
      <c r="D327" s="235"/>
      <c r="E327" s="240"/>
      <c r="F327" s="241" t="s">
        <v>737</v>
      </c>
      <c r="G327" s="235"/>
      <c r="H327" s="235"/>
      <c r="I327" s="236"/>
      <c r="J327" s="242" t="s">
        <v>672</v>
      </c>
      <c r="K327" s="243"/>
      <c r="L327" s="243"/>
      <c r="M327" s="244"/>
      <c r="N327" s="681"/>
      <c r="O327" s="93"/>
      <c r="P327" s="95"/>
    </row>
    <row r="328" spans="1:16" ht="25.5" customHeight="1">
      <c r="A328" s="82"/>
      <c r="B328" s="245" t="s">
        <v>391</v>
      </c>
      <c r="C328" s="245" t="s">
        <v>392</v>
      </c>
      <c r="D328" s="245" t="s">
        <v>281</v>
      </c>
      <c r="E328" s="247" t="s">
        <v>124</v>
      </c>
      <c r="F328" s="247" t="s">
        <v>391</v>
      </c>
      <c r="G328" s="245" t="s">
        <v>392</v>
      </c>
      <c r="H328" s="245" t="s">
        <v>281</v>
      </c>
      <c r="I328" s="247" t="s">
        <v>124</v>
      </c>
      <c r="J328" s="248" t="s">
        <v>391</v>
      </c>
      <c r="K328" s="249" t="s">
        <v>392</v>
      </c>
      <c r="L328" s="253" t="s">
        <v>281</v>
      </c>
      <c r="M328" s="248" t="s">
        <v>124</v>
      </c>
      <c r="N328" s="682"/>
      <c r="O328" s="93"/>
      <c r="P328" s="95" t="s">
        <v>504</v>
      </c>
    </row>
    <row r="329" spans="1:16" hidden="1">
      <c r="A329" s="22" t="s">
        <v>264</v>
      </c>
      <c r="B329" s="117"/>
      <c r="C329" s="117"/>
      <c r="D329" s="117"/>
      <c r="E329" s="117"/>
      <c r="F329" s="97">
        <f>'TTA Pivot Table'!L$230</f>
        <v>0</v>
      </c>
      <c r="G329" s="97">
        <f>'TTA Pivot Table'!L$231</f>
        <v>0</v>
      </c>
      <c r="H329" s="97">
        <f>'TTA Pivot Table'!L$232</f>
        <v>0</v>
      </c>
      <c r="I329" s="96">
        <f>'TTA Pivot Table'!L$233</f>
        <v>0</v>
      </c>
      <c r="J329" s="96">
        <f>'TTA Pivot Table'!L$234</f>
        <v>0</v>
      </c>
      <c r="K329" s="97">
        <f>'TTA Pivot Table'!L$235</f>
        <v>0</v>
      </c>
      <c r="L329" s="97">
        <f>'TTA Pivot Table'!L$236</f>
        <v>0</v>
      </c>
      <c r="M329" s="98">
        <f>'TTA Pivot Table'!L$237</f>
        <v>0</v>
      </c>
      <c r="N329" s="96">
        <f>'TTA Pivot Table'!L$238</f>
        <v>0</v>
      </c>
      <c r="O329" s="100"/>
      <c r="P329" s="101">
        <f>+M329-I329</f>
        <v>0</v>
      </c>
    </row>
    <row r="330" spans="1:16" ht="15.75" hidden="1">
      <c r="A330" s="22"/>
      <c r="B330" s="117"/>
      <c r="C330" s="117"/>
      <c r="D330" s="117"/>
      <c r="E330" s="117"/>
      <c r="F330" s="106"/>
      <c r="G330" s="106"/>
      <c r="H330" s="106"/>
      <c r="I330" s="99"/>
      <c r="J330" s="102"/>
      <c r="K330" s="103"/>
      <c r="L330" s="103"/>
      <c r="M330" s="104"/>
      <c r="N330" s="102"/>
      <c r="O330" s="100"/>
      <c r="P330" s="105">
        <f t="shared" ref="P330" si="19">+I330-M330</f>
        <v>0</v>
      </c>
    </row>
    <row r="331" spans="1:16">
      <c r="A331" s="22" t="s">
        <v>265</v>
      </c>
      <c r="B331" s="281">
        <f>+'TTA Pivot Table'!L$7</f>
        <v>0</v>
      </c>
      <c r="C331" s="281">
        <f>+'TTA Pivot Table'!L$9</f>
        <v>0</v>
      </c>
      <c r="D331" s="281">
        <f>+'TTA Pivot Table'!L$11</f>
        <v>0</v>
      </c>
      <c r="E331" s="282">
        <f>+'TTA Pivot Table'!L$13</f>
        <v>0</v>
      </c>
      <c r="F331" s="282">
        <f>+'TTA Pivot Table'!L$15</f>
        <v>0</v>
      </c>
      <c r="G331" s="281">
        <f>+'TTA Pivot Table'!L$17</f>
        <v>0</v>
      </c>
      <c r="H331" s="281">
        <f>+'TTA Pivot Table'!L$19</f>
        <v>0</v>
      </c>
      <c r="I331" s="282">
        <f>+'TTA Pivot Table'!L$21</f>
        <v>0</v>
      </c>
      <c r="J331" s="282">
        <f>+'TTA Pivot Table'!L$23</f>
        <v>0</v>
      </c>
      <c r="K331" s="281">
        <f>+'TTA Pivot Table'!L$25</f>
        <v>0</v>
      </c>
      <c r="L331" s="281">
        <f>+'TTA Pivot Table'!L$27</f>
        <v>0</v>
      </c>
      <c r="M331" s="283">
        <f>+'TTA Pivot Table'!L$29</f>
        <v>0</v>
      </c>
      <c r="N331" s="282">
        <f>+'TTA Pivot Table'!L$31</f>
        <v>0</v>
      </c>
      <c r="O331" s="100"/>
      <c r="P331" s="101">
        <f t="shared" ref="P331:P349" si="20">+M331-I331</f>
        <v>0</v>
      </c>
    </row>
    <row r="332" spans="1:16">
      <c r="A332" s="22" t="s">
        <v>266</v>
      </c>
      <c r="B332" s="281">
        <f>+'TTA Pivot Table'!L$39</f>
        <v>4.2545999999999999</v>
      </c>
      <c r="C332" s="281">
        <f>+'TTA Pivot Table'!L$41</f>
        <v>5.5444554455445543</v>
      </c>
      <c r="D332" s="281">
        <f>+'TTA Pivot Table'!L$43</f>
        <v>4.29</v>
      </c>
      <c r="E332" s="282">
        <f>+'TTA Pivot Table'!L$45</f>
        <v>4.8966995073891626</v>
      </c>
      <c r="F332" s="282">
        <f>+'TTA Pivot Table'!L$47</f>
        <v>4.9603181818181818</v>
      </c>
      <c r="G332" s="281">
        <f>+'TTA Pivot Table'!L$49</f>
        <v>7.4530859375</v>
      </c>
      <c r="H332" s="281">
        <f>+'TTA Pivot Table'!L$51</f>
        <v>14.6365625</v>
      </c>
      <c r="I332" s="282">
        <f>+'TTA Pivot Table'!L$53</f>
        <v>6.6148289473684212</v>
      </c>
      <c r="J332" s="282">
        <f>+'TTA Pivot Table'!L$55</f>
        <v>3.4473333333333329</v>
      </c>
      <c r="K332" s="281">
        <f>+'TTA Pivot Table'!L$57</f>
        <v>4.2300000000000004</v>
      </c>
      <c r="L332" s="281">
        <f>+'TTA Pivot Table'!L$59</f>
        <v>0</v>
      </c>
      <c r="M332" s="283">
        <f>+'TTA Pivot Table'!L$61</f>
        <v>3.238764568764569</v>
      </c>
      <c r="N332" s="282">
        <f>+'TTA Pivot Table'!L$63</f>
        <v>0</v>
      </c>
      <c r="O332" s="100"/>
      <c r="P332" s="101">
        <f t="shared" si="20"/>
        <v>-3.3760643786038522</v>
      </c>
    </row>
    <row r="333" spans="1:16">
      <c r="A333" s="22" t="s">
        <v>267</v>
      </c>
      <c r="B333" s="281">
        <f>+'TTA Pivot Table'!L$71</f>
        <v>0</v>
      </c>
      <c r="C333" s="281">
        <f>+'TTA Pivot Table'!L$73</f>
        <v>0</v>
      </c>
      <c r="D333" s="281">
        <f>+'TTA Pivot Table'!L$75</f>
        <v>0</v>
      </c>
      <c r="E333" s="282">
        <f>+'TTA Pivot Table'!L$77</f>
        <v>0</v>
      </c>
      <c r="F333" s="282">
        <f>+'TTA Pivot Table'!L$79</f>
        <v>0</v>
      </c>
      <c r="G333" s="281">
        <f>+'TTA Pivot Table'!L$81</f>
        <v>0</v>
      </c>
      <c r="H333" s="281">
        <f>+'TTA Pivot Table'!L$83</f>
        <v>0</v>
      </c>
      <c r="I333" s="282">
        <f>+'TTA Pivot Table'!L$85</f>
        <v>0</v>
      </c>
      <c r="J333" s="282">
        <f>+'TTA Pivot Table'!L$87</f>
        <v>0</v>
      </c>
      <c r="K333" s="281">
        <f>+'TTA Pivot Table'!L$89</f>
        <v>0</v>
      </c>
      <c r="L333" s="281">
        <f>+'TTA Pivot Table'!L$91</f>
        <v>0</v>
      </c>
      <c r="M333" s="283">
        <f>+'TTA Pivot Table'!L$93</f>
        <v>0</v>
      </c>
      <c r="N333" s="282">
        <f>+'TTA Pivot Table'!L$95</f>
        <v>0</v>
      </c>
      <c r="O333" s="100"/>
      <c r="P333" s="101">
        <f t="shared" si="20"/>
        <v>0</v>
      </c>
    </row>
    <row r="334" spans="1:16">
      <c r="A334" s="22" t="s">
        <v>268</v>
      </c>
      <c r="B334" s="281">
        <f>+'TTA Pivot Table'!L$103</f>
        <v>3.0856102003642989</v>
      </c>
      <c r="C334" s="281">
        <f>+'TTA Pivot Table'!L$105</f>
        <v>3.8250000000000002</v>
      </c>
      <c r="D334" s="281">
        <f>+'TTA Pivot Table'!L$107</f>
        <v>0.78333333333333333</v>
      </c>
      <c r="E334" s="282">
        <f>+'TTA Pivot Table'!L$109</f>
        <v>3.1137339055793993</v>
      </c>
      <c r="F334" s="282">
        <f>+'TTA Pivot Table'!L$111</f>
        <v>3.8167330677290838</v>
      </c>
      <c r="G334" s="281">
        <f>+'TTA Pivot Table'!L$113</f>
        <v>5.072164948453608</v>
      </c>
      <c r="H334" s="281">
        <f>+'TTA Pivot Table'!L$115</f>
        <v>0</v>
      </c>
      <c r="I334" s="282">
        <f>+'TTA Pivot Table'!L$117</f>
        <v>4.166666666666667</v>
      </c>
      <c r="J334" s="282">
        <f>+'TTA Pivot Table'!L$119</f>
        <v>2.6914414414414414</v>
      </c>
      <c r="K334" s="281">
        <f>+'TTA Pivot Table'!L$121</f>
        <v>3.6313559322033897</v>
      </c>
      <c r="L334" s="281">
        <f>+'TTA Pivot Table'!L$123</f>
        <v>0</v>
      </c>
      <c r="M334" s="283">
        <f>+'TTA Pivot Table'!L$125</f>
        <v>3.1757641921397379</v>
      </c>
      <c r="N334" s="282">
        <f>+'TTA Pivot Table'!L$127</f>
        <v>5.617647058823529</v>
      </c>
      <c r="O334" s="100"/>
      <c r="P334" s="101">
        <f t="shared" si="20"/>
        <v>-0.99090247452692903</v>
      </c>
    </row>
    <row r="335" spans="1:16">
      <c r="A335" s="22"/>
      <c r="B335" s="281"/>
      <c r="C335" s="281"/>
      <c r="D335" s="281"/>
      <c r="E335" s="282"/>
      <c r="F335" s="282"/>
      <c r="G335" s="281"/>
      <c r="H335" s="281"/>
      <c r="I335" s="282"/>
      <c r="J335" s="282"/>
      <c r="K335" s="281"/>
      <c r="L335" s="281"/>
      <c r="M335" s="283"/>
      <c r="N335" s="282"/>
      <c r="O335" s="100"/>
      <c r="P335" s="101"/>
    </row>
    <row r="336" spans="1:16">
      <c r="A336" s="22" t="s">
        <v>269</v>
      </c>
      <c r="B336" s="281">
        <f>+'TTA Pivot Table'!L$135</f>
        <v>3.2282608695652173</v>
      </c>
      <c r="C336" s="281">
        <f>+'TTA Pivot Table'!L$137</f>
        <v>3.7931034482758621</v>
      </c>
      <c r="D336" s="281">
        <f>+'TTA Pivot Table'!L$139</f>
        <v>0</v>
      </c>
      <c r="E336" s="282">
        <f>+'TTA Pivot Table'!L$141</f>
        <v>3.4466666666666668</v>
      </c>
      <c r="F336" s="282">
        <f>+'TTA Pivot Table'!L$143</f>
        <v>4.49125</v>
      </c>
      <c r="G336" s="281">
        <f>+'TTA Pivot Table'!L$145</f>
        <v>6.1402298850574715</v>
      </c>
      <c r="H336" s="281">
        <f>+'TTA Pivot Table'!L$147</f>
        <v>0</v>
      </c>
      <c r="I336" s="282">
        <f>+'TTA Pivot Table'!L$149</f>
        <v>4.929969418960245</v>
      </c>
      <c r="J336" s="282">
        <f>+'TTA Pivot Table'!L$151</f>
        <v>3.5265151515151514</v>
      </c>
      <c r="K336" s="281">
        <f>+'TTA Pivot Table'!L$153</f>
        <v>3.342832469775475</v>
      </c>
      <c r="L336" s="281">
        <f>+'TTA Pivot Table'!L$155</f>
        <v>0</v>
      </c>
      <c r="M336" s="283">
        <f>+'TTA Pivot Table'!L$157</f>
        <v>3.4174358974358974</v>
      </c>
      <c r="N336" s="282">
        <f>+'TTA Pivot Table'!L$159</f>
        <v>2.0895121951219511</v>
      </c>
      <c r="O336" s="100"/>
      <c r="P336" s="101">
        <f t="shared" si="20"/>
        <v>-1.5125335215243476</v>
      </c>
    </row>
    <row r="337" spans="1:16">
      <c r="A337" s="22" t="s">
        <v>270</v>
      </c>
      <c r="B337" s="281">
        <f>+'TTA Pivot Table'!L$167</f>
        <v>3.3902564102564101</v>
      </c>
      <c r="C337" s="281">
        <f>+'TTA Pivot Table'!L$169</f>
        <v>4.3888888888888893</v>
      </c>
      <c r="D337" s="281">
        <f>+'TTA Pivot Table'!L$171</f>
        <v>0</v>
      </c>
      <c r="E337" s="282">
        <f>+'TTA Pivot Table'!L$173</f>
        <v>3.4935632183908045</v>
      </c>
      <c r="F337" s="282">
        <f>+'TTA Pivot Table'!L$175</f>
        <v>4.6615490196078433</v>
      </c>
      <c r="G337" s="281">
        <f>+'TTA Pivot Table'!L$177</f>
        <v>5.1166866566716651</v>
      </c>
      <c r="H337" s="281">
        <f>+'TTA Pivot Table'!L$179</f>
        <v>0</v>
      </c>
      <c r="I337" s="282">
        <f>+'TTA Pivot Table'!L$181</f>
        <v>4.7997269003186167</v>
      </c>
      <c r="J337" s="282">
        <f>+'TTA Pivot Table'!L$183</f>
        <v>3.3396456692913383</v>
      </c>
      <c r="K337" s="281">
        <f>+'TTA Pivot Table'!L$185</f>
        <v>3.8210526315789473</v>
      </c>
      <c r="L337" s="281">
        <f>+'TTA Pivot Table'!L$187</f>
        <v>0</v>
      </c>
      <c r="M337" s="283">
        <f>+'TTA Pivot Table'!L$189</f>
        <v>3.5456531531531525</v>
      </c>
      <c r="N337" s="282">
        <f>+'TTA Pivot Table'!L$191</f>
        <v>5.0246507936507943</v>
      </c>
      <c r="O337" s="100"/>
      <c r="P337" s="101">
        <f t="shared" si="20"/>
        <v>-1.2540737471654642</v>
      </c>
    </row>
    <row r="338" spans="1:16">
      <c r="A338" s="22" t="s">
        <v>271</v>
      </c>
      <c r="B338" s="611">
        <f>+'TTA Pivot Table'!L$199</f>
        <v>2.3944444444444439</v>
      </c>
      <c r="C338" s="281">
        <f>+'TTA Pivot Table'!L$201</f>
        <v>3.74</v>
      </c>
      <c r="D338" s="281">
        <f>+'TTA Pivot Table'!L$203</f>
        <v>0</v>
      </c>
      <c r="E338" s="282">
        <f>+'TTA Pivot Table'!L$205</f>
        <v>2.465263157894737</v>
      </c>
      <c r="F338" s="282">
        <f>+'TTA Pivot Table'!L$207</f>
        <v>3.8550161812297734</v>
      </c>
      <c r="G338" s="281">
        <f>+'TTA Pivot Table'!L$209</f>
        <v>5.6435643564356432</v>
      </c>
      <c r="H338" s="281">
        <f>+'TTA Pivot Table'!L$211</f>
        <v>0</v>
      </c>
      <c r="I338" s="282">
        <f>+'TTA Pivot Table'!L$213</f>
        <v>4.2956097560975612</v>
      </c>
      <c r="J338" s="282">
        <f>+'TTA Pivot Table'!L$215</f>
        <v>3.0968181818181817</v>
      </c>
      <c r="K338" s="281">
        <f>+'TTA Pivot Table'!L$217</f>
        <v>4.5619047619047617</v>
      </c>
      <c r="L338" s="281">
        <f>+'TTA Pivot Table'!L$219</f>
        <v>0</v>
      </c>
      <c r="M338" s="283">
        <f>+'TTA Pivot Table'!L$221</f>
        <v>3.7738386308068459</v>
      </c>
      <c r="N338" s="282">
        <f>+'TTA Pivot Table'!L$223</f>
        <v>0</v>
      </c>
      <c r="O338" s="100"/>
      <c r="P338" s="101">
        <f t="shared" si="20"/>
        <v>-0.52177112529071534</v>
      </c>
    </row>
    <row r="339" spans="1:16">
      <c r="A339" s="22" t="s">
        <v>272</v>
      </c>
      <c r="B339" s="281">
        <f>+'TTA Pivot Table'!L$231</f>
        <v>0</v>
      </c>
      <c r="C339" s="281">
        <f>+'TTA Pivot Table'!L$233</f>
        <v>0</v>
      </c>
      <c r="D339" s="281">
        <f>+'TTA Pivot Table'!L$235</f>
        <v>0</v>
      </c>
      <c r="E339" s="282">
        <f>+'TTA Pivot Table'!L$237</f>
        <v>0</v>
      </c>
      <c r="F339" s="282">
        <f>+'TTA Pivot Table'!L$239</f>
        <v>0</v>
      </c>
      <c r="G339" s="281">
        <f>+'TTA Pivot Table'!L$241</f>
        <v>0</v>
      </c>
      <c r="H339" s="281">
        <f>+'TTA Pivot Table'!L$243</f>
        <v>0</v>
      </c>
      <c r="I339" s="282">
        <f>+'TTA Pivot Table'!L$245</f>
        <v>0</v>
      </c>
      <c r="J339" s="282">
        <f>+'TTA Pivot Table'!L$247</f>
        <v>0</v>
      </c>
      <c r="K339" s="281">
        <f>+'TTA Pivot Table'!L$249</f>
        <v>0</v>
      </c>
      <c r="L339" s="281">
        <f>+'TTA Pivot Table'!L$251</f>
        <v>0</v>
      </c>
      <c r="M339" s="283">
        <f>+'TTA Pivot Table'!L$253</f>
        <v>0</v>
      </c>
      <c r="N339" s="282">
        <f>+'TTA Pivot Table'!L$255</f>
        <v>0</v>
      </c>
      <c r="O339" s="100"/>
      <c r="P339" s="101">
        <f t="shared" si="20"/>
        <v>0</v>
      </c>
    </row>
    <row r="340" spans="1:16">
      <c r="A340" s="22"/>
      <c r="B340" s="281"/>
      <c r="C340" s="281"/>
      <c r="D340" s="281"/>
      <c r="E340" s="282"/>
      <c r="F340" s="282"/>
      <c r="G340" s="281"/>
      <c r="H340" s="281"/>
      <c r="I340" s="282"/>
      <c r="J340" s="282"/>
      <c r="K340" s="281"/>
      <c r="L340" s="281"/>
      <c r="M340" s="283"/>
      <c r="N340" s="282"/>
      <c r="O340" s="100"/>
      <c r="P340" s="101"/>
    </row>
    <row r="341" spans="1:16">
      <c r="A341" s="22" t="s">
        <v>273</v>
      </c>
      <c r="B341" s="281">
        <f>+'TTA Pivot Table'!L$263</f>
        <v>0</v>
      </c>
      <c r="C341" s="281">
        <f>+'TTA Pivot Table'!L$265</f>
        <v>0</v>
      </c>
      <c r="D341" s="281">
        <f>+'TTA Pivot Table'!L$267</f>
        <v>0</v>
      </c>
      <c r="E341" s="282">
        <f>+'TTA Pivot Table'!L$269</f>
        <v>0</v>
      </c>
      <c r="F341" s="282">
        <f>+'TTA Pivot Table'!L$271</f>
        <v>0</v>
      </c>
      <c r="G341" s="281">
        <f>+'TTA Pivot Table'!L$273</f>
        <v>0</v>
      </c>
      <c r="H341" s="281">
        <f>+'TTA Pivot Table'!L$275</f>
        <v>0</v>
      </c>
      <c r="I341" s="282">
        <f>+'TTA Pivot Table'!L$277</f>
        <v>0</v>
      </c>
      <c r="J341" s="282">
        <f>+'TTA Pivot Table'!L$279</f>
        <v>0</v>
      </c>
      <c r="K341" s="281">
        <f>+'TTA Pivot Table'!L$281</f>
        <v>0</v>
      </c>
      <c r="L341" s="281">
        <f>+'TTA Pivot Table'!L$2834</f>
        <v>0</v>
      </c>
      <c r="M341" s="283">
        <f>+'TTA Pivot Table'!L$285</f>
        <v>0</v>
      </c>
      <c r="N341" s="282">
        <f>+'TTA Pivot Table'!L$287</f>
        <v>0</v>
      </c>
      <c r="O341" s="100"/>
      <c r="P341" s="101">
        <f t="shared" si="20"/>
        <v>0</v>
      </c>
    </row>
    <row r="342" spans="1:16">
      <c r="A342" s="22" t="s">
        <v>274</v>
      </c>
      <c r="B342" s="281">
        <f>+'TTA Pivot Table'!L$295</f>
        <v>2.7416666666666667</v>
      </c>
      <c r="C342" s="281">
        <f>+'TTA Pivot Table'!L$297</f>
        <v>2.8177966101694913</v>
      </c>
      <c r="D342" s="281">
        <f>+'TTA Pivot Table'!L$299</f>
        <v>1.6666666666666667</v>
      </c>
      <c r="E342" s="282">
        <f>+'TTA Pivot Table'!L$301</f>
        <v>2.7546040515653774</v>
      </c>
      <c r="F342" s="282">
        <f>+'TTA Pivot Table'!L$303</f>
        <v>4.3619102416570774</v>
      </c>
      <c r="G342" s="281">
        <f>+'TTA Pivot Table'!L$305</f>
        <v>5.0865698729582576</v>
      </c>
      <c r="H342" s="281">
        <f>+'TTA Pivot Table'!L$307</f>
        <v>3.36</v>
      </c>
      <c r="I342" s="282">
        <f>+'TTA Pivot Table'!L$309</f>
        <v>4.715284164061063</v>
      </c>
      <c r="J342" s="282">
        <f>+'TTA Pivot Table'!L$311</f>
        <v>3.0623678646934462</v>
      </c>
      <c r="K342" s="281">
        <f>+'TTA Pivot Table'!L$313</f>
        <v>4.3876036774120664</v>
      </c>
      <c r="L342" s="281">
        <f>+'TTA Pivot Table'!L$315</f>
        <v>3.0689655172413794</v>
      </c>
      <c r="M342" s="283">
        <f>+'TTA Pivot Table'!L$317</f>
        <v>3.8576618080408651</v>
      </c>
      <c r="N342" s="282">
        <f>+'TTA Pivot Table'!L$319</f>
        <v>0</v>
      </c>
      <c r="O342" s="100"/>
      <c r="P342" s="101">
        <f t="shared" si="20"/>
        <v>-0.85762235602019787</v>
      </c>
    </row>
    <row r="343" spans="1:16">
      <c r="A343" s="22" t="s">
        <v>275</v>
      </c>
      <c r="B343" s="281">
        <f>+'TTA Pivot Table'!L$327</f>
        <v>3.1275221238938054</v>
      </c>
      <c r="C343" s="281">
        <f>+'TTA Pivot Table'!L$329</f>
        <v>3.4465517241379304</v>
      </c>
      <c r="D343" s="281">
        <f>+'TTA Pivot Table'!L$331</f>
        <v>0</v>
      </c>
      <c r="E343" s="282">
        <f>+'TTA Pivot Table'!L$333</f>
        <v>3.1926760563380281</v>
      </c>
      <c r="F343" s="282">
        <f>+'TTA Pivot Table'!L$335</f>
        <v>4.4047892720306514</v>
      </c>
      <c r="G343" s="281">
        <f>+'TTA Pivot Table'!L$337</f>
        <v>5.7876712328767121</v>
      </c>
      <c r="H343" s="281">
        <f>+'TTA Pivot Table'!L$339</f>
        <v>0</v>
      </c>
      <c r="I343" s="282">
        <f>+'TTA Pivot Table'!L$341</f>
        <v>4.9008599508599513</v>
      </c>
      <c r="J343" s="282">
        <f>+'TTA Pivot Table'!L$343</f>
        <v>0.71896980461811721</v>
      </c>
      <c r="K343" s="281">
        <f>+'TTA Pivot Table'!L$345</f>
        <v>1.8718648648648646</v>
      </c>
      <c r="L343" s="281">
        <f>+'TTA Pivot Table'!L$347</f>
        <v>0</v>
      </c>
      <c r="M343" s="283">
        <f>+'TTA Pivot Table'!L$349</f>
        <v>1.1761736334405144</v>
      </c>
      <c r="N343" s="282">
        <f>+'TTA Pivot Table'!L$351</f>
        <v>0</v>
      </c>
      <c r="O343" s="100"/>
      <c r="P343" s="101">
        <f t="shared" si="20"/>
        <v>-3.7246863174194367</v>
      </c>
    </row>
    <row r="344" spans="1:16">
      <c r="A344" s="22" t="s">
        <v>276</v>
      </c>
      <c r="B344" s="281">
        <f>+'TTA Pivot Table'!L$359</f>
        <v>0</v>
      </c>
      <c r="C344" s="281">
        <f>+'TTA Pivot Table'!L$361</f>
        <v>0</v>
      </c>
      <c r="D344" s="281">
        <f>+'TTA Pivot Table'!L$363</f>
        <v>0</v>
      </c>
      <c r="E344" s="282">
        <f>+'TTA Pivot Table'!L$365</f>
        <v>0</v>
      </c>
      <c r="F344" s="282">
        <f>+'TTA Pivot Table'!L$367</f>
        <v>0</v>
      </c>
      <c r="G344" s="281">
        <f>+'TTA Pivot Table'!L$369</f>
        <v>0</v>
      </c>
      <c r="H344" s="281">
        <f>+'TTA Pivot Table'!L$371</f>
        <v>0</v>
      </c>
      <c r="I344" s="282">
        <f>+'TTA Pivot Table'!L$373</f>
        <v>0</v>
      </c>
      <c r="J344" s="282">
        <f>+'TTA Pivot Table'!L$375</f>
        <v>0</v>
      </c>
      <c r="K344" s="281">
        <f>+'TTA Pivot Table'!L$377</f>
        <v>0</v>
      </c>
      <c r="L344" s="281">
        <f>+'TTA Pivot Table'!L$379</f>
        <v>0</v>
      </c>
      <c r="M344" s="283">
        <f>+'TTA Pivot Table'!L$381</f>
        <v>0</v>
      </c>
      <c r="N344" s="282">
        <f>+'TTA Pivot Table'!L$383</f>
        <v>0</v>
      </c>
      <c r="O344" s="100"/>
      <c r="P344" s="101">
        <f t="shared" si="20"/>
        <v>0</v>
      </c>
    </row>
    <row r="345" spans="1:16">
      <c r="A345" s="22"/>
      <c r="B345" s="281"/>
      <c r="C345" s="281"/>
      <c r="D345" s="281"/>
      <c r="E345" s="282"/>
      <c r="F345" s="282"/>
      <c r="G345" s="281"/>
      <c r="H345" s="281"/>
      <c r="I345" s="282"/>
      <c r="J345" s="282"/>
      <c r="K345" s="281"/>
      <c r="L345" s="281"/>
      <c r="M345" s="283"/>
      <c r="N345" s="282"/>
      <c r="O345" s="100"/>
      <c r="P345" s="101"/>
    </row>
    <row r="346" spans="1:16">
      <c r="A346" s="22" t="s">
        <v>277</v>
      </c>
      <c r="B346" s="281">
        <f>+'TTA Pivot Table'!L$391</f>
        <v>3.4419745222929934</v>
      </c>
      <c r="C346" s="281">
        <f>+'TTA Pivot Table'!L$393</f>
        <v>3.670330578512397</v>
      </c>
      <c r="D346" s="281">
        <f>+'TTA Pivot Table'!L$395</f>
        <v>0</v>
      </c>
      <c r="E346" s="282">
        <f>+'TTA Pivot Table'!L$397</f>
        <v>3.5054942528735631</v>
      </c>
      <c r="F346" s="282">
        <f>+'TTA Pivot Table'!L$399</f>
        <v>3.5102782152230971</v>
      </c>
      <c r="G346" s="281">
        <f>+'TTA Pivot Table'!L$401</f>
        <v>4.181210191082803</v>
      </c>
      <c r="H346" s="281">
        <f>+'TTA Pivot Table'!L$403</f>
        <v>0</v>
      </c>
      <c r="I346" s="282">
        <f>+'TTA Pivot Table'!L$405</f>
        <v>3.6432786195286195</v>
      </c>
      <c r="J346" s="282">
        <f>+'TTA Pivot Table'!L$407</f>
        <v>2.4501253132832082</v>
      </c>
      <c r="K346" s="281">
        <f>+'TTA Pivot Table'!L$409</f>
        <v>2.7115029387069689</v>
      </c>
      <c r="L346" s="281">
        <f>+'TTA Pivot Table'!L$411</f>
        <v>0</v>
      </c>
      <c r="M346" s="283">
        <f>+'TTA Pivot Table'!L$413</f>
        <v>2.6066365007541474</v>
      </c>
      <c r="N346" s="282">
        <f>+'TTA Pivot Table'!L$415</f>
        <v>0</v>
      </c>
      <c r="O346" s="100"/>
      <c r="P346" s="101">
        <f t="shared" si="20"/>
        <v>-1.0366421187744721</v>
      </c>
    </row>
    <row r="347" spans="1:16">
      <c r="A347" s="22" t="s">
        <v>278</v>
      </c>
      <c r="B347" s="281">
        <f>+'TTA Pivot Table'!L$423</f>
        <v>2.9654440154440156</v>
      </c>
      <c r="C347" s="281">
        <f>+'TTA Pivot Table'!L$425</f>
        <v>3.2323193916349808</v>
      </c>
      <c r="D347" s="281">
        <f>+'TTA Pivot Table'!L$427</f>
        <v>0</v>
      </c>
      <c r="E347" s="282">
        <f>+'TTA Pivot Table'!L$429</f>
        <v>3.0553137003841231</v>
      </c>
      <c r="F347" s="282">
        <f>+'TTA Pivot Table'!L$431</f>
        <v>4.1072452229299365</v>
      </c>
      <c r="G347" s="281">
        <f>+'TTA Pivot Table'!L$433</f>
        <v>5.1392265193370168</v>
      </c>
      <c r="H347" s="281">
        <f>+'TTA Pivot Table'!L$435</f>
        <v>0</v>
      </c>
      <c r="I347" s="282">
        <f>+'TTA Pivot Table'!L$437</f>
        <v>4.4845959595959597</v>
      </c>
      <c r="J347" s="282">
        <f>+'TTA Pivot Table'!L$439</f>
        <v>3.0080088170462891</v>
      </c>
      <c r="K347" s="281">
        <f>+'TTA Pivot Table'!L$441</f>
        <v>3.25925457991156</v>
      </c>
      <c r="L347" s="281">
        <f>+'TTA Pivot Table'!L$443</f>
        <v>0</v>
      </c>
      <c r="M347" s="283">
        <f>+'TTA Pivot Table'!L$445</f>
        <v>3.1431046195652179</v>
      </c>
      <c r="N347" s="282">
        <f>+'TTA Pivot Table'!L$447</f>
        <v>4.9651548672566372</v>
      </c>
      <c r="O347" s="100"/>
      <c r="P347" s="101">
        <f t="shared" si="20"/>
        <v>-1.3414913400307418</v>
      </c>
    </row>
    <row r="348" spans="1:16">
      <c r="A348" s="22" t="s">
        <v>279</v>
      </c>
      <c r="B348" s="281">
        <f>+'TTA Pivot Table'!L$455</f>
        <v>2.4999999999999964</v>
      </c>
      <c r="C348" s="281">
        <f>+'TTA Pivot Table'!L$457</f>
        <v>3.1354166666666656</v>
      </c>
      <c r="D348" s="281">
        <f>+'TTA Pivot Table'!L$459</f>
        <v>0</v>
      </c>
      <c r="E348" s="282">
        <f>+'TTA Pivot Table'!L$461</f>
        <v>2.734615384615382</v>
      </c>
      <c r="F348" s="282">
        <f>+'TTA Pivot Table'!L$463</f>
        <v>3.8962909211598178</v>
      </c>
      <c r="G348" s="281">
        <f>+'TTA Pivot Table'!L$465</f>
        <v>5.9360716491661485</v>
      </c>
      <c r="H348" s="281">
        <f>+'TTA Pivot Table'!L$467</f>
        <v>0</v>
      </c>
      <c r="I348" s="282">
        <f>+'TTA Pivot Table'!L$469</f>
        <v>5.3485358633947566</v>
      </c>
      <c r="J348" s="282">
        <f>+'TTA Pivot Table'!L$471</f>
        <v>2.8295819935691267</v>
      </c>
      <c r="K348" s="281">
        <f>+'TTA Pivot Table'!L$473</f>
        <v>4.4672830725462287</v>
      </c>
      <c r="L348" s="281">
        <f>+'TTA Pivot Table'!L$475</f>
        <v>0</v>
      </c>
      <c r="M348" s="283">
        <f>+'TTA Pivot Table'!L$477</f>
        <v>3.964990138067058</v>
      </c>
      <c r="N348" s="282">
        <f>+'TTA Pivot Table'!L$479</f>
        <v>4.7408132940401009</v>
      </c>
      <c r="O348" s="100"/>
      <c r="P348" s="101">
        <f t="shared" si="20"/>
        <v>-1.3835457253276986</v>
      </c>
    </row>
    <row r="349" spans="1:16">
      <c r="A349" s="71" t="s">
        <v>280</v>
      </c>
      <c r="B349" s="288">
        <f>+'TTA Pivot Table'!L$487</f>
        <v>0</v>
      </c>
      <c r="C349" s="288">
        <f>+'TTA Pivot Table'!L$489</f>
        <v>0</v>
      </c>
      <c r="D349" s="288">
        <f>+'TTA Pivot Table'!L$491</f>
        <v>0</v>
      </c>
      <c r="E349" s="289">
        <f>+'TTA Pivot Table'!L$493</f>
        <v>0</v>
      </c>
      <c r="F349" s="289">
        <f>+'TTA Pivot Table'!L$495</f>
        <v>0</v>
      </c>
      <c r="G349" s="288">
        <f>+'TTA Pivot Table'!L$497</f>
        <v>0</v>
      </c>
      <c r="H349" s="288">
        <f>+'TTA Pivot Table'!L$499</f>
        <v>0</v>
      </c>
      <c r="I349" s="289">
        <f>+'TTA Pivot Table'!L$501</f>
        <v>0</v>
      </c>
      <c r="J349" s="289">
        <f>+'TTA Pivot Table'!L$503</f>
        <v>0</v>
      </c>
      <c r="K349" s="288">
        <f>+'TTA Pivot Table'!L$505</f>
        <v>0</v>
      </c>
      <c r="L349" s="288">
        <f>+'TTA Pivot Table'!L$507</f>
        <v>0</v>
      </c>
      <c r="M349" s="290">
        <f>+'TTA Pivot Table'!L$509</f>
        <v>0</v>
      </c>
      <c r="N349" s="289">
        <f>+'TTA Pivot Table'!L$511</f>
        <v>0</v>
      </c>
      <c r="O349" s="100"/>
      <c r="P349" s="107">
        <f t="shared" si="20"/>
        <v>0</v>
      </c>
    </row>
    <row r="350" spans="1:16">
      <c r="A350" s="232" t="s">
        <v>394</v>
      </c>
      <c r="B350" s="254"/>
      <c r="C350" s="254"/>
      <c r="D350" s="254"/>
      <c r="E350" s="254"/>
      <c r="F350" s="255"/>
      <c r="G350" s="255"/>
      <c r="H350" s="255"/>
      <c r="I350" s="255"/>
      <c r="J350" s="256"/>
      <c r="K350" s="256"/>
      <c r="L350" s="256"/>
      <c r="M350" s="256"/>
      <c r="N350" s="256"/>
    </row>
    <row r="351" spans="1:16" s="23" customFormat="1">
      <c r="A351" s="232"/>
      <c r="B351" s="257"/>
      <c r="C351" s="257"/>
      <c r="D351" s="257"/>
      <c r="E351" s="257"/>
      <c r="F351" s="257"/>
      <c r="G351" s="257"/>
      <c r="H351" s="257"/>
      <c r="I351" s="257"/>
      <c r="J351" s="259"/>
      <c r="K351" s="259"/>
      <c r="L351" s="259"/>
      <c r="M351" s="259"/>
      <c r="N351" s="259"/>
      <c r="O351" s="69"/>
    </row>
    <row r="352" spans="1:16">
      <c r="A352" s="232"/>
      <c r="B352" s="254"/>
      <c r="C352" s="254"/>
      <c r="D352" s="254"/>
      <c r="E352" s="254"/>
      <c r="F352" s="255"/>
      <c r="G352" s="255"/>
      <c r="H352" s="255"/>
      <c r="I352" s="255"/>
      <c r="J352" s="256"/>
      <c r="K352" s="256"/>
      <c r="L352" s="256"/>
      <c r="M352" s="256"/>
      <c r="N352" s="233" t="s">
        <v>1166</v>
      </c>
    </row>
    <row r="353" spans="1:16" ht="18">
      <c r="A353" s="230" t="s">
        <v>719</v>
      </c>
      <c r="B353" s="210"/>
      <c r="C353" s="210"/>
      <c r="D353" s="210"/>
      <c r="E353" s="210"/>
      <c r="F353" s="213"/>
      <c r="G353" s="213"/>
      <c r="H353" s="213"/>
      <c r="I353" s="214"/>
      <c r="J353" s="60"/>
      <c r="K353" s="60"/>
      <c r="L353" s="60"/>
      <c r="M353" s="209"/>
      <c r="N353" s="60"/>
      <c r="P353" s="95"/>
    </row>
    <row r="354" spans="1:16" ht="18">
      <c r="A354" s="230"/>
      <c r="B354" s="210"/>
      <c r="C354" s="210"/>
      <c r="D354" s="210"/>
      <c r="E354" s="210"/>
      <c r="F354" s="213"/>
      <c r="G354" s="213"/>
      <c r="H354" s="213"/>
      <c r="I354" s="214"/>
      <c r="J354" s="60"/>
      <c r="K354" s="60"/>
      <c r="L354" s="60"/>
      <c r="M354" s="209"/>
      <c r="N354" s="60"/>
      <c r="P354" s="95"/>
    </row>
    <row r="355" spans="1:16" ht="15.75">
      <c r="A355" s="231" t="s">
        <v>433</v>
      </c>
      <c r="B355" s="210"/>
      <c r="C355" s="210"/>
      <c r="D355" s="210"/>
      <c r="E355" s="210"/>
      <c r="F355" s="213"/>
      <c r="G355" s="213"/>
      <c r="H355" s="213"/>
      <c r="I355" s="214"/>
      <c r="J355" s="60"/>
      <c r="K355" s="60"/>
      <c r="L355" s="60"/>
      <c r="M355" s="209"/>
      <c r="N355" s="60"/>
      <c r="P355" s="95"/>
    </row>
    <row r="356" spans="1:16" ht="15.75">
      <c r="A356" s="231" t="s">
        <v>990</v>
      </c>
      <c r="B356" s="210"/>
      <c r="C356" s="210"/>
      <c r="D356" s="210"/>
      <c r="E356" s="210"/>
      <c r="F356" s="213"/>
      <c r="G356" s="213"/>
      <c r="H356" s="213"/>
      <c r="I356" s="214"/>
      <c r="J356" s="60"/>
      <c r="K356" s="60"/>
      <c r="L356" s="60"/>
      <c r="M356" s="209"/>
      <c r="N356" s="60"/>
      <c r="P356" s="95"/>
    </row>
    <row r="357" spans="1:16" ht="17.25" customHeight="1">
      <c r="A357" s="82"/>
      <c r="B357" s="82"/>
      <c r="C357" s="82"/>
      <c r="D357" s="82"/>
      <c r="E357" s="82"/>
      <c r="F357" s="59"/>
      <c r="G357" s="224"/>
      <c r="H357" s="224"/>
      <c r="I357" s="221"/>
      <c r="J357" s="73"/>
      <c r="K357" s="73"/>
      <c r="L357" s="73"/>
      <c r="M357" s="73"/>
      <c r="N357" s="73"/>
      <c r="O357" s="20"/>
      <c r="P357" s="95"/>
    </row>
    <row r="358" spans="1:16" ht="17.25" customHeight="1">
      <c r="A358" s="64"/>
      <c r="B358" s="234" t="s">
        <v>671</v>
      </c>
      <c r="C358" s="235"/>
      <c r="D358" s="235"/>
      <c r="E358" s="235"/>
      <c r="F358" s="235"/>
      <c r="G358" s="235"/>
      <c r="H358" s="235"/>
      <c r="I358" s="236"/>
      <c r="J358" s="250" t="s">
        <v>390</v>
      </c>
      <c r="K358" s="251"/>
      <c r="L358" s="251"/>
      <c r="M358" s="252"/>
      <c r="N358" s="680" t="s">
        <v>670</v>
      </c>
      <c r="O358" s="93"/>
      <c r="P358" s="95"/>
    </row>
    <row r="359" spans="1:16" ht="44.25" customHeight="1">
      <c r="A359" s="94"/>
      <c r="B359" s="235" t="s">
        <v>735</v>
      </c>
      <c r="C359" s="235"/>
      <c r="D359" s="235"/>
      <c r="E359" s="240"/>
      <c r="F359" s="241" t="s">
        <v>737</v>
      </c>
      <c r="G359" s="235"/>
      <c r="H359" s="235"/>
      <c r="I359" s="236"/>
      <c r="J359" s="242" t="s">
        <v>672</v>
      </c>
      <c r="K359" s="243"/>
      <c r="L359" s="243"/>
      <c r="M359" s="244"/>
      <c r="N359" s="681"/>
      <c r="O359" s="93"/>
      <c r="P359" s="95"/>
    </row>
    <row r="360" spans="1:16" ht="30.75" customHeight="1">
      <c r="A360" s="82"/>
      <c r="B360" s="245" t="s">
        <v>391</v>
      </c>
      <c r="C360" s="245" t="s">
        <v>392</v>
      </c>
      <c r="D360" s="245" t="s">
        <v>281</v>
      </c>
      <c r="E360" s="247" t="s">
        <v>124</v>
      </c>
      <c r="F360" s="247" t="s">
        <v>391</v>
      </c>
      <c r="G360" s="245" t="s">
        <v>392</v>
      </c>
      <c r="H360" s="245" t="s">
        <v>281</v>
      </c>
      <c r="I360" s="247" t="s">
        <v>124</v>
      </c>
      <c r="J360" s="248" t="s">
        <v>391</v>
      </c>
      <c r="K360" s="249" t="s">
        <v>392</v>
      </c>
      <c r="L360" s="253" t="s">
        <v>281</v>
      </c>
      <c r="M360" s="248" t="s">
        <v>124</v>
      </c>
      <c r="N360" s="682"/>
      <c r="O360" s="93"/>
      <c r="P360" s="95" t="s">
        <v>504</v>
      </c>
    </row>
    <row r="361" spans="1:16" hidden="1">
      <c r="A361" s="22" t="s">
        <v>264</v>
      </c>
      <c r="B361" s="117"/>
      <c r="C361" s="117"/>
      <c r="D361" s="117"/>
      <c r="E361" s="117"/>
      <c r="F361" s="97">
        <f>'TTA Pivot Table'!M$230</f>
        <v>0</v>
      </c>
      <c r="G361" s="97">
        <f>'TTA Pivot Table'!M$231</f>
        <v>0</v>
      </c>
      <c r="H361" s="97">
        <f>'TTA Pivot Table'!M$232</f>
        <v>0</v>
      </c>
      <c r="I361" s="96">
        <f>'TTA Pivot Table'!M$233</f>
        <v>0</v>
      </c>
      <c r="J361" s="96">
        <f>'TTA Pivot Table'!M$234</f>
        <v>0</v>
      </c>
      <c r="K361" s="97">
        <f>'TTA Pivot Table'!M$235</f>
        <v>0</v>
      </c>
      <c r="L361" s="97">
        <f>'TTA Pivot Table'!M$236</f>
        <v>0</v>
      </c>
      <c r="M361" s="98">
        <f>'TTA Pivot Table'!M$237</f>
        <v>0</v>
      </c>
      <c r="N361" s="96">
        <f>'TTA Pivot Table'!M$238</f>
        <v>0</v>
      </c>
      <c r="O361" s="100"/>
      <c r="P361" s="101">
        <f>+M361-I361</f>
        <v>0</v>
      </c>
    </row>
    <row r="362" spans="1:16" ht="15.75" hidden="1">
      <c r="A362" s="22"/>
      <c r="B362" s="117"/>
      <c r="C362" s="117"/>
      <c r="D362" s="117"/>
      <c r="E362" s="117"/>
      <c r="F362" s="106"/>
      <c r="G362" s="106"/>
      <c r="H362" s="106"/>
      <c r="I362" s="99"/>
      <c r="J362" s="102"/>
      <c r="K362" s="103"/>
      <c r="L362" s="103"/>
      <c r="M362" s="104"/>
      <c r="N362" s="102"/>
      <c r="O362" s="100"/>
      <c r="P362" s="105">
        <f t="shared" ref="P362" si="21">+I362-M362</f>
        <v>0</v>
      </c>
    </row>
    <row r="363" spans="1:16">
      <c r="A363" s="22" t="s">
        <v>265</v>
      </c>
      <c r="B363" s="281">
        <f>+'TTA Pivot Table'!M$7</f>
        <v>0</v>
      </c>
      <c r="C363" s="281">
        <f>+'TTA Pivot Table'!M$9</f>
        <v>0</v>
      </c>
      <c r="D363" s="281">
        <f>+'TTA Pivot Table'!M$11</f>
        <v>0</v>
      </c>
      <c r="E363" s="282">
        <f>+'TTA Pivot Table'!M$13</f>
        <v>0</v>
      </c>
      <c r="F363" s="282">
        <f>+'TTA Pivot Table'!M$15</f>
        <v>0</v>
      </c>
      <c r="G363" s="281">
        <f>+'TTA Pivot Table'!M$17</f>
        <v>0</v>
      </c>
      <c r="H363" s="281">
        <f>+'TTA Pivot Table'!M$19</f>
        <v>0</v>
      </c>
      <c r="I363" s="282">
        <f>+'TTA Pivot Table'!M$21</f>
        <v>0</v>
      </c>
      <c r="J363" s="282">
        <f>+'TTA Pivot Table'!M$23</f>
        <v>0</v>
      </c>
      <c r="K363" s="281">
        <f>+'TTA Pivot Table'!M$25</f>
        <v>0</v>
      </c>
      <c r="L363" s="281">
        <f>+'TTA Pivot Table'!M$27</f>
        <v>0</v>
      </c>
      <c r="M363" s="283">
        <f>+'TTA Pivot Table'!M$29</f>
        <v>0</v>
      </c>
      <c r="N363" s="282">
        <f>+'TTA Pivot Table'!M$31</f>
        <v>0</v>
      </c>
      <c r="O363" s="100"/>
      <c r="P363" s="101">
        <f t="shared" ref="P363:P381" si="22">+M363-I363</f>
        <v>0</v>
      </c>
    </row>
    <row r="364" spans="1:16">
      <c r="A364" s="22" t="s">
        <v>266</v>
      </c>
      <c r="B364" s="281">
        <f>+'TTA Pivot Table'!M$39</f>
        <v>5.0992857142857142</v>
      </c>
      <c r="C364" s="281">
        <f>+'TTA Pivot Table'!M$41</f>
        <v>7.7186666666666657</v>
      </c>
      <c r="D364" s="281">
        <f>+'TTA Pivot Table'!M$43</f>
        <v>7.083333333333333</v>
      </c>
      <c r="E364" s="282">
        <f>+'TTA Pivot Table'!M$45</f>
        <v>6.4850819672131141</v>
      </c>
      <c r="F364" s="282">
        <f>+'TTA Pivot Table'!M$47</f>
        <v>5.8380146460537015</v>
      </c>
      <c r="G364" s="281">
        <f>+'TTA Pivot Table'!M$49</f>
        <v>8.9597171717171733</v>
      </c>
      <c r="H364" s="281">
        <f>+'TTA Pivot Table'!M$51</f>
        <v>16.618644067796609</v>
      </c>
      <c r="I364" s="282">
        <f>+'TTA Pivot Table'!M$53</f>
        <v>7.0614021312394835</v>
      </c>
      <c r="J364" s="282">
        <f>+'TTA Pivot Table'!M$55</f>
        <v>3.4760821917808213</v>
      </c>
      <c r="K364" s="281">
        <f>+'TTA Pivot Table'!M$57</f>
        <v>5.6992916666666664</v>
      </c>
      <c r="L364" s="281">
        <f>+'TTA Pivot Table'!M$59</f>
        <v>2.8439473684210528</v>
      </c>
      <c r="M364" s="283">
        <f>+'TTA Pivot Table'!M$61</f>
        <v>3.9436014405762312</v>
      </c>
      <c r="N364" s="282">
        <f>+'TTA Pivot Table'!M$63</f>
        <v>4.8412500000000005</v>
      </c>
      <c r="O364" s="100"/>
      <c r="P364" s="101">
        <f t="shared" si="22"/>
        <v>-3.1178006906632523</v>
      </c>
    </row>
    <row r="365" spans="1:16">
      <c r="A365" s="22" t="s">
        <v>267</v>
      </c>
      <c r="B365" s="281">
        <f>+'TTA Pivot Table'!M$71</f>
        <v>0</v>
      </c>
      <c r="C365" s="281">
        <f>+'TTA Pivot Table'!M$73</f>
        <v>0</v>
      </c>
      <c r="D365" s="281">
        <f>+'TTA Pivot Table'!M$75</f>
        <v>0</v>
      </c>
      <c r="E365" s="282">
        <f>+'TTA Pivot Table'!M$77</f>
        <v>0</v>
      </c>
      <c r="F365" s="282">
        <f>+'TTA Pivot Table'!M$79</f>
        <v>0</v>
      </c>
      <c r="G365" s="281">
        <f>+'TTA Pivot Table'!M$81</f>
        <v>0</v>
      </c>
      <c r="H365" s="281">
        <f>+'TTA Pivot Table'!M$83</f>
        <v>0</v>
      </c>
      <c r="I365" s="282">
        <f>+'TTA Pivot Table'!M$85</f>
        <v>0</v>
      </c>
      <c r="J365" s="282">
        <f>+'TTA Pivot Table'!M$87</f>
        <v>0</v>
      </c>
      <c r="K365" s="281">
        <f>+'TTA Pivot Table'!M$89</f>
        <v>0</v>
      </c>
      <c r="L365" s="281">
        <f>+'TTA Pivot Table'!M$91</f>
        <v>0</v>
      </c>
      <c r="M365" s="283">
        <f>+'TTA Pivot Table'!M$93</f>
        <v>0</v>
      </c>
      <c r="N365" s="282">
        <f>+'TTA Pivot Table'!M$95</f>
        <v>0</v>
      </c>
      <c r="O365" s="100"/>
      <c r="P365" s="101">
        <f t="shared" si="22"/>
        <v>0</v>
      </c>
    </row>
    <row r="366" spans="1:16">
      <c r="A366" s="22" t="s">
        <v>268</v>
      </c>
      <c r="B366" s="281">
        <f>+'TTA Pivot Table'!M$103</f>
        <v>2.7250000000000001</v>
      </c>
      <c r="C366" s="281">
        <f>+'TTA Pivot Table'!M$105</f>
        <v>2.8333333333333335</v>
      </c>
      <c r="D366" s="281">
        <f>+'TTA Pivot Table'!M$107</f>
        <v>1</v>
      </c>
      <c r="E366" s="282">
        <f>+'TTA Pivot Table'!M$109</f>
        <v>2.4634146341463414</v>
      </c>
      <c r="F366" s="282">
        <f>+'TTA Pivot Table'!M$111</f>
        <v>4.0086206896551726</v>
      </c>
      <c r="G366" s="281">
        <f>+'TTA Pivot Table'!M$113</f>
        <v>6.7142857142857144</v>
      </c>
      <c r="H366" s="281">
        <f>+'TTA Pivot Table'!M$115</f>
        <v>0</v>
      </c>
      <c r="I366" s="282">
        <f>+'TTA Pivot Table'!M$117</f>
        <v>4.7278481012658231</v>
      </c>
      <c r="J366" s="282">
        <f>+'TTA Pivot Table'!M$119</f>
        <v>2.5757575757575757</v>
      </c>
      <c r="K366" s="281">
        <f>+'TTA Pivot Table'!M$121</f>
        <v>2.8269230769230771</v>
      </c>
      <c r="L366" s="281">
        <f>+'TTA Pivot Table'!M$123</f>
        <v>0</v>
      </c>
      <c r="M366" s="283">
        <f>+'TTA Pivot Table'!M$125</f>
        <v>2.6864406779661016</v>
      </c>
      <c r="N366" s="282">
        <f>+'TTA Pivot Table'!M$127</f>
        <v>7.2380952380952381</v>
      </c>
      <c r="O366" s="100"/>
      <c r="P366" s="101">
        <f t="shared" si="22"/>
        <v>-2.0414074232997215</v>
      </c>
    </row>
    <row r="367" spans="1:16">
      <c r="A367" s="22"/>
      <c r="B367" s="281"/>
      <c r="C367" s="281"/>
      <c r="D367" s="281"/>
      <c r="E367" s="282"/>
      <c r="F367" s="282"/>
      <c r="G367" s="281"/>
      <c r="H367" s="281"/>
      <c r="I367" s="282"/>
      <c r="J367" s="282"/>
      <c r="K367" s="281"/>
      <c r="L367" s="281"/>
      <c r="M367" s="283"/>
      <c r="N367" s="282"/>
      <c r="O367" s="100"/>
      <c r="P367" s="101"/>
    </row>
    <row r="368" spans="1:16">
      <c r="A368" s="22" t="s">
        <v>269</v>
      </c>
      <c r="B368" s="281">
        <f>+'TTA Pivot Table'!M$135</f>
        <v>2</v>
      </c>
      <c r="C368" s="281">
        <f>+'TTA Pivot Table'!M$137</f>
        <v>3.4090909090909092</v>
      </c>
      <c r="D368" s="281">
        <f>+'TTA Pivot Table'!M$139</f>
        <v>0</v>
      </c>
      <c r="E368" s="282">
        <f>+'TTA Pivot Table'!M$141</f>
        <v>2.5</v>
      </c>
      <c r="F368" s="282">
        <f>+'TTA Pivot Table'!M$143</f>
        <v>4.2262247838616718</v>
      </c>
      <c r="G368" s="281">
        <f>+'TTA Pivot Table'!M$145</f>
        <v>4.8643410852713176</v>
      </c>
      <c r="H368" s="281">
        <f>+'TTA Pivot Table'!M$147</f>
        <v>0</v>
      </c>
      <c r="I368" s="282">
        <f>+'TTA Pivot Table'!M$149</f>
        <v>4.3991596638655466</v>
      </c>
      <c r="J368" s="282">
        <f>+'TTA Pivot Table'!M$151</f>
        <v>3.2590909090909093</v>
      </c>
      <c r="K368" s="281">
        <f>+'TTA Pivot Table'!M$153</f>
        <v>3.4473684210526314</v>
      </c>
      <c r="L368" s="281">
        <f>+'TTA Pivot Table'!M$155</f>
        <v>0</v>
      </c>
      <c r="M368" s="283">
        <f>+'TTA Pivot Table'!M$157</f>
        <v>3.346341463414634</v>
      </c>
      <c r="N368" s="282">
        <f>+'TTA Pivot Table'!M$159</f>
        <v>6</v>
      </c>
      <c r="O368" s="100"/>
      <c r="P368" s="101">
        <f t="shared" si="22"/>
        <v>-1.0528182004509126</v>
      </c>
    </row>
    <row r="369" spans="1:16">
      <c r="A369" s="22" t="s">
        <v>270</v>
      </c>
      <c r="B369" s="281">
        <f>+'TTA Pivot Table'!M$167</f>
        <v>3.6721739130434785</v>
      </c>
      <c r="C369" s="281">
        <f>+'TTA Pivot Table'!M$169</f>
        <v>4</v>
      </c>
      <c r="D369" s="281">
        <f>+'TTA Pivot Table'!M$171</f>
        <v>0</v>
      </c>
      <c r="E369" s="282">
        <f>+'TTA Pivot Table'!M$173</f>
        <v>3.6984000000000004</v>
      </c>
      <c r="F369" s="282">
        <f>+'TTA Pivot Table'!M$175</f>
        <v>4.7740909090909094</v>
      </c>
      <c r="G369" s="281">
        <f>+'TTA Pivot Table'!M$177</f>
        <v>5.3064000000000009</v>
      </c>
      <c r="H369" s="281">
        <f>+'TTA Pivot Table'!M$179</f>
        <v>0</v>
      </c>
      <c r="I369" s="282">
        <f>+'TTA Pivot Table'!M$181</f>
        <v>4.9836614173228346</v>
      </c>
      <c r="J369" s="282">
        <f>+'TTA Pivot Table'!M$183</f>
        <v>3.1975342465753425</v>
      </c>
      <c r="K369" s="281">
        <f>+'TTA Pivot Table'!M$185</f>
        <v>3.25</v>
      </c>
      <c r="L369" s="281">
        <f>+'TTA Pivot Table'!M$187</f>
        <v>0</v>
      </c>
      <c r="M369" s="283">
        <f>+'TTA Pivot Table'!M$189</f>
        <v>3.2235862068965515</v>
      </c>
      <c r="N369" s="282">
        <f>+'TTA Pivot Table'!M$191</f>
        <v>5.1806153846153835</v>
      </c>
      <c r="O369" s="100"/>
      <c r="P369" s="101">
        <f t="shared" si="22"/>
        <v>-1.7600752104262831</v>
      </c>
    </row>
    <row r="370" spans="1:16">
      <c r="A370" s="22" t="s">
        <v>271</v>
      </c>
      <c r="B370" s="611">
        <f>+'TTA Pivot Table'!M$199</f>
        <v>2.8885714285714283</v>
      </c>
      <c r="C370" s="281">
        <f>+'TTA Pivot Table'!M$201</f>
        <v>2.0150000000000001</v>
      </c>
      <c r="D370" s="281">
        <f>+'TTA Pivot Table'!M$203</f>
        <v>0</v>
      </c>
      <c r="E370" s="282">
        <f>+'TTA Pivot Table'!M$205</f>
        <v>2.6944444444444446</v>
      </c>
      <c r="F370" s="282">
        <f>+'TTA Pivot Table'!M$207</f>
        <v>5.0249999999999995</v>
      </c>
      <c r="G370" s="281">
        <f>+'TTA Pivot Table'!M$209</f>
        <v>4.6074074074074076</v>
      </c>
      <c r="H370" s="281">
        <f>+'TTA Pivot Table'!M$211</f>
        <v>0</v>
      </c>
      <c r="I370" s="282">
        <f>+'TTA Pivot Table'!M$213</f>
        <v>4.9111111111111114</v>
      </c>
      <c r="J370" s="282">
        <f>+'TTA Pivot Table'!M$215</f>
        <v>3.0338709677419353</v>
      </c>
      <c r="K370" s="281">
        <f>+'TTA Pivot Table'!M$217</f>
        <v>4.4578313253012052</v>
      </c>
      <c r="L370" s="281">
        <f>+'TTA Pivot Table'!M$219</f>
        <v>0</v>
      </c>
      <c r="M370" s="283">
        <f>+'TTA Pivot Table'!M$221</f>
        <v>3.4732342007434944</v>
      </c>
      <c r="N370" s="282">
        <f>+'TTA Pivot Table'!M$223</f>
        <v>0</v>
      </c>
      <c r="O370" s="100"/>
      <c r="P370" s="101">
        <f t="shared" si="22"/>
        <v>-1.437876910367617</v>
      </c>
    </row>
    <row r="371" spans="1:16">
      <c r="A371" s="22" t="s">
        <v>272</v>
      </c>
      <c r="B371" s="281">
        <f>+'TTA Pivot Table'!M$231</f>
        <v>0</v>
      </c>
      <c r="C371" s="281">
        <f>+'TTA Pivot Table'!M$233</f>
        <v>0</v>
      </c>
      <c r="D371" s="281">
        <f>+'TTA Pivot Table'!M$235</f>
        <v>0</v>
      </c>
      <c r="E371" s="282">
        <f>+'TTA Pivot Table'!M$237</f>
        <v>0</v>
      </c>
      <c r="F371" s="282">
        <f>+'TTA Pivot Table'!M$239</f>
        <v>0</v>
      </c>
      <c r="G371" s="281">
        <f>+'TTA Pivot Table'!M$241</f>
        <v>0</v>
      </c>
      <c r="H371" s="281">
        <f>+'TTA Pivot Table'!M$243</f>
        <v>0</v>
      </c>
      <c r="I371" s="282">
        <f>+'TTA Pivot Table'!M$245</f>
        <v>0</v>
      </c>
      <c r="J371" s="282">
        <f>+'TTA Pivot Table'!M$247</f>
        <v>0</v>
      </c>
      <c r="K371" s="281">
        <f>+'TTA Pivot Table'!M$249</f>
        <v>0</v>
      </c>
      <c r="L371" s="281">
        <f>+'TTA Pivot Table'!M$251</f>
        <v>0</v>
      </c>
      <c r="M371" s="283">
        <f>+'TTA Pivot Table'!M$253</f>
        <v>0</v>
      </c>
      <c r="N371" s="282">
        <f>+'TTA Pivot Table'!M$255</f>
        <v>0</v>
      </c>
      <c r="O371" s="100"/>
      <c r="P371" s="101">
        <f t="shared" si="22"/>
        <v>0</v>
      </c>
    </row>
    <row r="372" spans="1:16">
      <c r="A372" s="22"/>
      <c r="B372" s="281"/>
      <c r="C372" s="281"/>
      <c r="D372" s="281"/>
      <c r="E372" s="282"/>
      <c r="F372" s="282"/>
      <c r="G372" s="281"/>
      <c r="H372" s="281"/>
      <c r="I372" s="282"/>
      <c r="J372" s="282"/>
      <c r="K372" s="281"/>
      <c r="L372" s="281"/>
      <c r="M372" s="283"/>
      <c r="N372" s="282"/>
      <c r="O372" s="100"/>
      <c r="P372" s="101"/>
    </row>
    <row r="373" spans="1:16">
      <c r="A373" s="22" t="s">
        <v>273</v>
      </c>
      <c r="B373" s="281">
        <f>+'TTA Pivot Table'!M$263</f>
        <v>0</v>
      </c>
      <c r="C373" s="281">
        <f>+'TTA Pivot Table'!M$265</f>
        <v>0</v>
      </c>
      <c r="D373" s="281">
        <f>+'TTA Pivot Table'!M$267</f>
        <v>0</v>
      </c>
      <c r="E373" s="282">
        <f>+'TTA Pivot Table'!M$269</f>
        <v>0</v>
      </c>
      <c r="F373" s="282">
        <f>+'TTA Pivot Table'!M$271</f>
        <v>0</v>
      </c>
      <c r="G373" s="281">
        <f>+'TTA Pivot Table'!M$273</f>
        <v>0</v>
      </c>
      <c r="H373" s="281">
        <f>+'TTA Pivot Table'!M$275</f>
        <v>0</v>
      </c>
      <c r="I373" s="282">
        <f>+'TTA Pivot Table'!M$277</f>
        <v>0</v>
      </c>
      <c r="J373" s="282">
        <f>+'TTA Pivot Table'!M$279</f>
        <v>0</v>
      </c>
      <c r="K373" s="281">
        <f>+'TTA Pivot Table'!M$281</f>
        <v>0</v>
      </c>
      <c r="L373" s="281">
        <f>+'TTA Pivot Table'!M$2834</f>
        <v>0</v>
      </c>
      <c r="M373" s="283">
        <f>+'TTA Pivot Table'!M$285</f>
        <v>0</v>
      </c>
      <c r="N373" s="282">
        <f>+'TTA Pivot Table'!M$287</f>
        <v>0</v>
      </c>
      <c r="O373" s="100"/>
      <c r="P373" s="101">
        <f t="shared" si="22"/>
        <v>0</v>
      </c>
    </row>
    <row r="374" spans="1:16">
      <c r="A374" s="22" t="s">
        <v>274</v>
      </c>
      <c r="B374" s="281">
        <f>+'TTA Pivot Table'!M$295</f>
        <v>2.9809322033898304</v>
      </c>
      <c r="C374" s="281">
        <f>+'TTA Pivot Table'!M$297</f>
        <v>3.3404907975460123</v>
      </c>
      <c r="D374" s="281">
        <f>+'TTA Pivot Table'!M$299</f>
        <v>1</v>
      </c>
      <c r="E374" s="282">
        <f>+'TTA Pivot Table'!M$301</f>
        <v>3.117206982543641</v>
      </c>
      <c r="F374" s="282">
        <f>+'TTA Pivot Table'!M$303</f>
        <v>4.8350515463917523</v>
      </c>
      <c r="G374" s="281">
        <f>+'TTA Pivot Table'!M$305</f>
        <v>5.2288911495422177</v>
      </c>
      <c r="H374" s="281">
        <f>+'TTA Pivot Table'!M$307</f>
        <v>3.125</v>
      </c>
      <c r="I374" s="282">
        <f>+'TTA Pivot Table'!M$309</f>
        <v>5.0128516003879726</v>
      </c>
      <c r="J374" s="282">
        <f>+'TTA Pivot Table'!M$311</f>
        <v>3.384020618556701</v>
      </c>
      <c r="K374" s="281">
        <f>+'TTA Pivot Table'!M$313</f>
        <v>4.2459080106136291</v>
      </c>
      <c r="L374" s="281">
        <f>+'TTA Pivot Table'!M$315</f>
        <v>2.5714285714285716</v>
      </c>
      <c r="M374" s="283">
        <f>+'TTA Pivot Table'!M$317</f>
        <v>3.8800030819155933</v>
      </c>
      <c r="N374" s="282">
        <f>+'TTA Pivot Table'!M$319</f>
        <v>0</v>
      </c>
      <c r="O374" s="100"/>
      <c r="P374" s="101">
        <f t="shared" si="22"/>
        <v>-1.1328485184723793</v>
      </c>
    </row>
    <row r="375" spans="1:16">
      <c r="A375" s="22" t="s">
        <v>275</v>
      </c>
      <c r="B375" s="281">
        <f>+'TTA Pivot Table'!M$327</f>
        <v>3.0292537313432835</v>
      </c>
      <c r="C375" s="281">
        <f>+'TTA Pivot Table'!M$329</f>
        <v>4.9161111111111104</v>
      </c>
      <c r="D375" s="281">
        <f>+'TTA Pivot Table'!M$331</f>
        <v>0</v>
      </c>
      <c r="E375" s="282">
        <f>+'TTA Pivot Table'!M$333</f>
        <v>3.3158649789029537</v>
      </c>
      <c r="F375" s="282">
        <f>+'TTA Pivot Table'!M$335</f>
        <v>3.7651637043966324</v>
      </c>
      <c r="G375" s="281">
        <f>+'TTA Pivot Table'!M$337</f>
        <v>5.5635958904109595</v>
      </c>
      <c r="H375" s="281">
        <f>+'TTA Pivot Table'!M$339</f>
        <v>0</v>
      </c>
      <c r="I375" s="282">
        <f>+'TTA Pivot Table'!M$341</f>
        <v>4.1510139603232918</v>
      </c>
      <c r="J375" s="282">
        <f>+'TTA Pivot Table'!M$343</f>
        <v>0.75857965451055653</v>
      </c>
      <c r="K375" s="281">
        <f>+'TTA Pivot Table'!M$345</f>
        <v>1.7346558704453441</v>
      </c>
      <c r="L375" s="281">
        <f>+'TTA Pivot Table'!M$347</f>
        <v>0</v>
      </c>
      <c r="M375" s="283">
        <f>+'TTA Pivot Table'!M$349</f>
        <v>1.0725</v>
      </c>
      <c r="N375" s="282">
        <f>+'TTA Pivot Table'!M$351</f>
        <v>0</v>
      </c>
      <c r="O375" s="100"/>
      <c r="P375" s="101">
        <f t="shared" si="22"/>
        <v>-3.0785139603232921</v>
      </c>
    </row>
    <row r="376" spans="1:16">
      <c r="A376" s="22" t="s">
        <v>276</v>
      </c>
      <c r="B376" s="281">
        <f>+'TTA Pivot Table'!M$359</f>
        <v>0</v>
      </c>
      <c r="C376" s="281">
        <f>+'TTA Pivot Table'!M$361</f>
        <v>0</v>
      </c>
      <c r="D376" s="281">
        <f>+'TTA Pivot Table'!M$363</f>
        <v>0</v>
      </c>
      <c r="E376" s="282">
        <f>+'TTA Pivot Table'!M$365</f>
        <v>0</v>
      </c>
      <c r="F376" s="282">
        <f>+'TTA Pivot Table'!M$367</f>
        <v>0</v>
      </c>
      <c r="G376" s="281">
        <f>+'TTA Pivot Table'!M$369</f>
        <v>0</v>
      </c>
      <c r="H376" s="281">
        <f>+'TTA Pivot Table'!M$371</f>
        <v>0</v>
      </c>
      <c r="I376" s="282">
        <f>+'TTA Pivot Table'!M$373</f>
        <v>0</v>
      </c>
      <c r="J376" s="282">
        <f>+'TTA Pivot Table'!M$375</f>
        <v>0</v>
      </c>
      <c r="K376" s="281">
        <f>+'TTA Pivot Table'!M$377</f>
        <v>0</v>
      </c>
      <c r="L376" s="281">
        <f>+'TTA Pivot Table'!M$379</f>
        <v>0</v>
      </c>
      <c r="M376" s="283">
        <f>+'TTA Pivot Table'!M$381</f>
        <v>0</v>
      </c>
      <c r="N376" s="282">
        <f>+'TTA Pivot Table'!M$383</f>
        <v>0</v>
      </c>
      <c r="O376" s="100"/>
      <c r="P376" s="101">
        <f t="shared" si="22"/>
        <v>0</v>
      </c>
    </row>
    <row r="377" spans="1:16">
      <c r="A377" s="22"/>
      <c r="B377" s="281"/>
      <c r="C377" s="281"/>
      <c r="D377" s="281"/>
      <c r="E377" s="282"/>
      <c r="F377" s="282"/>
      <c r="G377" s="281"/>
      <c r="H377" s="281"/>
      <c r="I377" s="282"/>
      <c r="J377" s="282"/>
      <c r="K377" s="281"/>
      <c r="L377" s="281"/>
      <c r="M377" s="283"/>
      <c r="N377" s="282"/>
      <c r="O377" s="100"/>
      <c r="P377" s="101"/>
    </row>
    <row r="378" spans="1:16">
      <c r="A378" s="22" t="s">
        <v>277</v>
      </c>
      <c r="B378" s="281">
        <f>+'TTA Pivot Table'!M$391</f>
        <v>3.73</v>
      </c>
      <c r="C378" s="281">
        <f>+'TTA Pivot Table'!M$393</f>
        <v>4.67</v>
      </c>
      <c r="D378" s="281">
        <f>+'TTA Pivot Table'!M$395</f>
        <v>0</v>
      </c>
      <c r="E378" s="282">
        <f>+'TTA Pivot Table'!M$397</f>
        <v>4.0290909090909093</v>
      </c>
      <c r="F378" s="282">
        <f>+'TTA Pivot Table'!M$399</f>
        <v>3.82</v>
      </c>
      <c r="G378" s="281">
        <f>+'TTA Pivot Table'!M$401</f>
        <v>3.9499999999999997</v>
      </c>
      <c r="H378" s="281">
        <f>+'TTA Pivot Table'!M$403</f>
        <v>0</v>
      </c>
      <c r="I378" s="282">
        <f>+'TTA Pivot Table'!M$405</f>
        <v>3.8439805825242721</v>
      </c>
      <c r="J378" s="282">
        <f>+'TTA Pivot Table'!M$407</f>
        <v>2.3099999999999996</v>
      </c>
      <c r="K378" s="281">
        <f>+'TTA Pivot Table'!M$409</f>
        <v>2.21</v>
      </c>
      <c r="L378" s="281">
        <f>+'TTA Pivot Table'!M$411</f>
        <v>0</v>
      </c>
      <c r="M378" s="283">
        <f>+'TTA Pivot Table'!M$413</f>
        <v>2.2462499999999999</v>
      </c>
      <c r="N378" s="282">
        <f>+'TTA Pivot Table'!M$415</f>
        <v>0</v>
      </c>
      <c r="O378" s="100"/>
      <c r="P378" s="101">
        <f t="shared" si="22"/>
        <v>-1.5977305825242722</v>
      </c>
    </row>
    <row r="379" spans="1:16">
      <c r="A379" s="22" t="s">
        <v>278</v>
      </c>
      <c r="B379" s="281">
        <f>+'TTA Pivot Table'!M$423</f>
        <v>2.6936708860759495</v>
      </c>
      <c r="C379" s="281">
        <f>+'TTA Pivot Table'!M$425</f>
        <v>3.0714285714285716</v>
      </c>
      <c r="D379" s="281">
        <f>+'TTA Pivot Table'!M$427</f>
        <v>0</v>
      </c>
      <c r="E379" s="282">
        <f>+'TTA Pivot Table'!M$429</f>
        <v>2.8382812499999996</v>
      </c>
      <c r="F379" s="282">
        <f>+'TTA Pivot Table'!M$431</f>
        <v>3.6640918580375788</v>
      </c>
      <c r="G379" s="281">
        <f>+'TTA Pivot Table'!M$433</f>
        <v>4.0744444444444445</v>
      </c>
      <c r="H379" s="281">
        <f>+'TTA Pivot Table'!M$435</f>
        <v>0</v>
      </c>
      <c r="I379" s="282">
        <f>+'TTA Pivot Table'!M$437</f>
        <v>3.8120160213618162</v>
      </c>
      <c r="J379" s="282">
        <f>+'TTA Pivot Table'!M$439</f>
        <v>2.8237762237762234</v>
      </c>
      <c r="K379" s="281">
        <f>+'TTA Pivot Table'!M$441</f>
        <v>3.0592476489028213</v>
      </c>
      <c r="L379" s="281">
        <f>+'TTA Pivot Table'!M$443</f>
        <v>0</v>
      </c>
      <c r="M379" s="283">
        <f>+'TTA Pivot Table'!M$445</f>
        <v>2.9479338842975205</v>
      </c>
      <c r="N379" s="282">
        <f>+'TTA Pivot Table'!M$447</f>
        <v>5.0609756097560972</v>
      </c>
      <c r="O379" s="100"/>
      <c r="P379" s="101">
        <f t="shared" si="22"/>
        <v>-0.86408213706429571</v>
      </c>
    </row>
    <row r="380" spans="1:16">
      <c r="A380" s="22" t="s">
        <v>279</v>
      </c>
      <c r="B380" s="281">
        <f>+'TTA Pivot Table'!M$455</f>
        <v>2.5763888888888866</v>
      </c>
      <c r="C380" s="281">
        <f>+'TTA Pivot Table'!M$457</f>
        <v>2.9777777777777739</v>
      </c>
      <c r="D380" s="281">
        <f>+'TTA Pivot Table'!M$459</f>
        <v>0</v>
      </c>
      <c r="E380" s="282">
        <f>+'TTA Pivot Table'!M$461</f>
        <v>2.7307692307692277</v>
      </c>
      <c r="F380" s="282">
        <f>+'TTA Pivot Table'!M$463</f>
        <v>3.9594263413569069</v>
      </c>
      <c r="G380" s="281">
        <f>+'TTA Pivot Table'!M$465</f>
        <v>5.7874531835205945</v>
      </c>
      <c r="H380" s="281">
        <f>+'TTA Pivot Table'!M$467</f>
        <v>0</v>
      </c>
      <c r="I380" s="282">
        <f>+'TTA Pivot Table'!M$469</f>
        <v>5.2948112028006955</v>
      </c>
      <c r="J380" s="282">
        <f>+'TTA Pivot Table'!M$471</f>
        <v>2.5289855072463734</v>
      </c>
      <c r="K380" s="281">
        <f>+'TTA Pivot Table'!M$473</f>
        <v>4.0064102564102528</v>
      </c>
      <c r="L380" s="281">
        <f>+'TTA Pivot Table'!M$475</f>
        <v>0</v>
      </c>
      <c r="M380" s="283">
        <f>+'TTA Pivot Table'!M$477</f>
        <v>3.5533333333333301</v>
      </c>
      <c r="N380" s="282">
        <f>+'TTA Pivot Table'!M$479</f>
        <v>5.419005478749721</v>
      </c>
      <c r="O380" s="100"/>
      <c r="P380" s="101">
        <f t="shared" si="22"/>
        <v>-1.7414778694673654</v>
      </c>
    </row>
    <row r="381" spans="1:16">
      <c r="A381" s="71" t="s">
        <v>280</v>
      </c>
      <c r="B381" s="288">
        <f>+'TTA Pivot Table'!M$487</f>
        <v>3.5258064516129028</v>
      </c>
      <c r="C381" s="288">
        <f>+'TTA Pivot Table'!M$489</f>
        <v>3.9444444444444446</v>
      </c>
      <c r="D381" s="288">
        <f>+'TTA Pivot Table'!M$491</f>
        <v>0</v>
      </c>
      <c r="E381" s="289">
        <f>+'TTA Pivot Table'!M$493</f>
        <v>3.5541353383458643</v>
      </c>
      <c r="F381" s="289">
        <f>+'TTA Pivot Table'!M$495</f>
        <v>4.0754797441364605</v>
      </c>
      <c r="G381" s="288">
        <f>+'TTA Pivot Table'!M$497</f>
        <v>4.765079365079365</v>
      </c>
      <c r="H381" s="288">
        <f>+'TTA Pivot Table'!M$499</f>
        <v>0</v>
      </c>
      <c r="I381" s="289">
        <f>+'TTA Pivot Table'!M$501</f>
        <v>4.2215126050420171</v>
      </c>
      <c r="J381" s="289">
        <f>+'TTA Pivot Table'!M$503</f>
        <v>4.5818691588785052</v>
      </c>
      <c r="K381" s="288">
        <f>+'TTA Pivot Table'!M$505</f>
        <v>3.5228448275862072</v>
      </c>
      <c r="L381" s="288">
        <f>+'TTA Pivot Table'!M$507</f>
        <v>0</v>
      </c>
      <c r="M381" s="290">
        <f>+'TTA Pivot Table'!M$509</f>
        <v>4.2615384615384624</v>
      </c>
      <c r="N381" s="289">
        <f>+'TTA Pivot Table'!M$511</f>
        <v>6.5650602409638559</v>
      </c>
      <c r="O381" s="100"/>
      <c r="P381" s="107">
        <f t="shared" si="22"/>
        <v>4.00258564964453E-2</v>
      </c>
    </row>
    <row r="382" spans="1:16">
      <c r="A382" s="232" t="s">
        <v>394</v>
      </c>
      <c r="B382" s="254"/>
      <c r="C382" s="254"/>
      <c r="D382" s="254"/>
      <c r="E382" s="254"/>
      <c r="F382" s="255"/>
      <c r="G382" s="255"/>
      <c r="H382" s="255"/>
      <c r="I382" s="255"/>
      <c r="J382" s="256"/>
      <c r="K382" s="256"/>
      <c r="L382" s="256"/>
      <c r="M382" s="256"/>
      <c r="N382" s="256"/>
    </row>
    <row r="383" spans="1:16" s="23" customFormat="1">
      <c r="A383" s="232"/>
      <c r="B383" s="257"/>
      <c r="C383" s="257"/>
      <c r="D383" s="257"/>
      <c r="E383" s="257"/>
      <c r="F383" s="257"/>
      <c r="G383" s="257"/>
      <c r="H383" s="257"/>
      <c r="I383" s="257"/>
      <c r="J383" s="259"/>
      <c r="K383" s="259"/>
      <c r="L383" s="259"/>
      <c r="M383" s="259"/>
      <c r="N383" s="259"/>
      <c r="O383" s="69"/>
    </row>
    <row r="384" spans="1:16">
      <c r="A384" s="232"/>
      <c r="B384" s="254"/>
      <c r="C384" s="254"/>
      <c r="D384" s="254"/>
      <c r="E384" s="254"/>
      <c r="F384" s="255"/>
      <c r="G384" s="255"/>
      <c r="H384" s="255"/>
      <c r="I384" s="255"/>
      <c r="J384" s="256"/>
      <c r="K384" s="256"/>
      <c r="L384" s="256"/>
      <c r="M384" s="256"/>
      <c r="N384" s="233" t="s">
        <v>1166</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firstPageNumber="61"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sheetPr enableFormatConditionsCalculation="0">
    <tabColor theme="5" tint="0.59999389629810485"/>
  </sheetPr>
  <dimension ref="A1:P384"/>
  <sheetViews>
    <sheetView showGridLines="0" showZeros="0" view="pageBreakPreview" zoomScaleNormal="80" zoomScaleSheetLayoutView="100" workbookViewId="0">
      <selection activeCell="G19" sqref="G19"/>
    </sheetView>
  </sheetViews>
  <sheetFormatPr defaultColWidth="9" defaultRowHeight="12.75"/>
  <cols>
    <col min="1" max="1" width="11.25" style="72" customWidth="1"/>
    <col min="2" max="2" width="7.125" style="92" customWidth="1"/>
    <col min="3" max="3" width="8" style="92" customWidth="1"/>
    <col min="4" max="4" width="7.875" style="92" customWidth="1"/>
    <col min="5" max="5" width="7.5" style="92" customWidth="1"/>
    <col min="6" max="6" width="7.125" style="220" customWidth="1"/>
    <col min="7" max="7" width="6.875" style="220" customWidth="1"/>
    <col min="8" max="8" width="8.25" style="220" customWidth="1"/>
    <col min="9" max="9" width="6.625" style="220" customWidth="1"/>
    <col min="10" max="10" width="6.625" style="85" customWidth="1"/>
    <col min="11" max="11" width="7.25" style="85" customWidth="1"/>
    <col min="12" max="12" width="8" style="85" customWidth="1"/>
    <col min="13" max="13" width="6.5" style="85" customWidth="1"/>
    <col min="14" max="14" width="9" style="85"/>
    <col min="15" max="15" width="4.125" style="92" customWidth="1"/>
    <col min="16" max="16384" width="9" style="85"/>
  </cols>
  <sheetData>
    <row r="1" spans="1:16" ht="18">
      <c r="A1" s="230" t="s">
        <v>708</v>
      </c>
      <c r="B1" s="210"/>
      <c r="C1" s="210"/>
      <c r="D1" s="210"/>
      <c r="E1" s="210"/>
      <c r="F1" s="213"/>
      <c r="G1" s="213"/>
      <c r="H1" s="213"/>
      <c r="I1" s="214"/>
      <c r="J1" s="60"/>
      <c r="K1" s="60"/>
      <c r="L1" s="60"/>
      <c r="M1" s="209"/>
      <c r="N1" s="60"/>
    </row>
    <row r="2" spans="1:16" ht="18">
      <c r="A2" s="230"/>
      <c r="B2" s="210"/>
      <c r="C2" s="210"/>
      <c r="D2" s="210"/>
      <c r="E2" s="210"/>
      <c r="F2" s="213"/>
      <c r="G2" s="213"/>
      <c r="H2" s="213"/>
      <c r="I2" s="214"/>
      <c r="J2" s="60"/>
      <c r="K2" s="60"/>
      <c r="L2" s="60"/>
      <c r="M2" s="209"/>
      <c r="N2" s="60"/>
    </row>
    <row r="3" spans="1:16" ht="15.75">
      <c r="A3" s="231" t="s">
        <v>432</v>
      </c>
      <c r="B3" s="210"/>
      <c r="C3" s="210"/>
      <c r="D3" s="210"/>
      <c r="E3" s="210"/>
      <c r="F3" s="213"/>
      <c r="G3" s="213"/>
      <c r="H3" s="213"/>
      <c r="I3" s="214"/>
      <c r="J3" s="60"/>
      <c r="K3" s="60"/>
      <c r="L3" s="60"/>
      <c r="M3" s="209"/>
      <c r="N3" s="60"/>
    </row>
    <row r="4" spans="1:16" ht="15.75">
      <c r="A4" s="231" t="s">
        <v>505</v>
      </c>
      <c r="B4" s="210"/>
      <c r="C4" s="210"/>
      <c r="D4" s="210"/>
      <c r="E4" s="210"/>
      <c r="F4" s="213"/>
      <c r="G4" s="213"/>
      <c r="H4" s="213"/>
      <c r="I4" s="214"/>
      <c r="J4" s="60"/>
      <c r="K4" s="60"/>
      <c r="L4" s="60"/>
      <c r="M4" s="209"/>
      <c r="N4" s="60"/>
    </row>
    <row r="5" spans="1:16" ht="18" customHeight="1">
      <c r="A5" s="82"/>
      <c r="B5" s="82"/>
      <c r="C5" s="82"/>
      <c r="D5" s="82"/>
      <c r="E5" s="82"/>
      <c r="F5" s="59"/>
      <c r="G5" s="224"/>
      <c r="H5" s="224"/>
      <c r="I5" s="221"/>
      <c r="J5" s="73"/>
      <c r="K5" s="73"/>
      <c r="L5" s="73"/>
      <c r="M5" s="73"/>
      <c r="N5" s="73"/>
      <c r="O5" s="20"/>
    </row>
    <row r="6" spans="1:16" ht="18" customHeight="1">
      <c r="A6" s="64"/>
      <c r="B6" s="234" t="s">
        <v>671</v>
      </c>
      <c r="C6" s="235"/>
      <c r="D6" s="235"/>
      <c r="E6" s="235"/>
      <c r="F6" s="235"/>
      <c r="G6" s="235"/>
      <c r="H6" s="235"/>
      <c r="I6" s="236"/>
      <c r="J6" s="250" t="s">
        <v>390</v>
      </c>
      <c r="K6" s="251"/>
      <c r="L6" s="251"/>
      <c r="M6" s="252"/>
      <c r="N6" s="680" t="s">
        <v>670</v>
      </c>
      <c r="O6" s="93"/>
    </row>
    <row r="7" spans="1:16" ht="43.5" customHeight="1">
      <c r="A7" s="94"/>
      <c r="B7" s="235" t="s">
        <v>735</v>
      </c>
      <c r="C7" s="235"/>
      <c r="D7" s="235"/>
      <c r="E7" s="240"/>
      <c r="F7" s="241" t="s">
        <v>737</v>
      </c>
      <c r="G7" s="235"/>
      <c r="H7" s="235"/>
      <c r="I7" s="236"/>
      <c r="J7" s="242" t="s">
        <v>672</v>
      </c>
      <c r="K7" s="243"/>
      <c r="L7" s="243"/>
      <c r="M7" s="244"/>
      <c r="N7" s="681"/>
      <c r="O7" s="93"/>
    </row>
    <row r="8" spans="1:16" ht="30" customHeight="1">
      <c r="A8" s="82"/>
      <c r="B8" s="245" t="s">
        <v>391</v>
      </c>
      <c r="C8" s="245" t="s">
        <v>392</v>
      </c>
      <c r="D8" s="245" t="s">
        <v>281</v>
      </c>
      <c r="E8" s="247" t="s">
        <v>124</v>
      </c>
      <c r="F8" s="247" t="s">
        <v>391</v>
      </c>
      <c r="G8" s="245" t="s">
        <v>392</v>
      </c>
      <c r="H8" s="245" t="s">
        <v>281</v>
      </c>
      <c r="I8" s="247" t="s">
        <v>124</v>
      </c>
      <c r="J8" s="248" t="s">
        <v>391</v>
      </c>
      <c r="K8" s="249" t="s">
        <v>392</v>
      </c>
      <c r="L8" s="253" t="s">
        <v>281</v>
      </c>
      <c r="M8" s="248" t="s">
        <v>124</v>
      </c>
      <c r="N8" s="682"/>
      <c r="O8" s="93"/>
      <c r="P8" s="95" t="s">
        <v>504</v>
      </c>
    </row>
    <row r="9" spans="1:16" ht="12.75" hidden="1" customHeight="1">
      <c r="A9" s="22" t="s">
        <v>264</v>
      </c>
      <c r="B9" s="216"/>
      <c r="C9" s="216"/>
      <c r="D9" s="216"/>
      <c r="E9" s="225"/>
      <c r="F9" s="123"/>
      <c r="G9" s="124"/>
      <c r="H9" s="124"/>
      <c r="I9" s="123"/>
      <c r="J9" s="123"/>
      <c r="K9" s="124"/>
      <c r="L9" s="124"/>
      <c r="M9" s="125"/>
      <c r="N9" s="123"/>
      <c r="O9" s="100"/>
      <c r="P9" s="101">
        <f>+M9-I9</f>
        <v>0</v>
      </c>
    </row>
    <row r="10" spans="1:16" ht="12.75" hidden="1" customHeight="1">
      <c r="A10" s="22"/>
      <c r="B10" s="117"/>
      <c r="C10" s="117"/>
      <c r="D10" s="117"/>
      <c r="E10" s="99"/>
      <c r="F10" s="99"/>
      <c r="G10" s="106"/>
      <c r="H10" s="106"/>
      <c r="I10" s="99"/>
      <c r="J10" s="102"/>
      <c r="K10" s="103"/>
      <c r="L10" s="103"/>
      <c r="M10" s="104"/>
      <c r="N10" s="102"/>
      <c r="O10" s="100"/>
      <c r="P10" s="105"/>
    </row>
    <row r="11" spans="1:16" ht="12.75" customHeight="1">
      <c r="A11" s="22" t="s">
        <v>265</v>
      </c>
      <c r="B11" s="281">
        <f>+'TTA Pivot Table'!I$6</f>
        <v>0</v>
      </c>
      <c r="C11" s="281">
        <f>+'TTA Pivot Table'!I$8</f>
        <v>0</v>
      </c>
      <c r="D11" s="281">
        <f>+'TTA Pivot Table'!I$10</f>
        <v>0</v>
      </c>
      <c r="E11" s="282">
        <f>+'TTA Pivot Table'!I$12</f>
        <v>0</v>
      </c>
      <c r="F11" s="282">
        <f>+'TTA Pivot Table'!I$14</f>
        <v>0</v>
      </c>
      <c r="G11" s="281">
        <f>+'TTA Pivot Table'!I$16</f>
        <v>0</v>
      </c>
      <c r="H11" s="281">
        <f>+'TTA Pivot Table'!I$18</f>
        <v>0</v>
      </c>
      <c r="I11" s="282">
        <f>+'TTA Pivot Table'!I$20</f>
        <v>0</v>
      </c>
      <c r="J11" s="282">
        <f>+'TTA Pivot Table'!I$22</f>
        <v>0</v>
      </c>
      <c r="K11" s="281">
        <f>+'TTA Pivot Table'!I$24</f>
        <v>0</v>
      </c>
      <c r="L11" s="281">
        <f>+'TTA Pivot Table'!I$26</f>
        <v>0</v>
      </c>
      <c r="M11" s="283">
        <f>+'TTA Pivot Table'!I$28</f>
        <v>0</v>
      </c>
      <c r="N11" s="282">
        <f>+'TTA Pivot Table'!I$30</f>
        <v>0</v>
      </c>
      <c r="O11" s="100"/>
      <c r="P11" s="101">
        <f t="shared" ref="P11:P29" si="0">+M11-E11</f>
        <v>0</v>
      </c>
    </row>
    <row r="12" spans="1:16">
      <c r="A12" s="22" t="s">
        <v>266</v>
      </c>
      <c r="B12" s="281">
        <f>+'TTA Pivot Table'!I$38</f>
        <v>5.0272527472527475</v>
      </c>
      <c r="C12" s="281">
        <f>+'TTA Pivot Table'!I$40</f>
        <v>6.1000000000000005</v>
      </c>
      <c r="D12" s="281">
        <f>+'TTA Pivot Table'!I$42</f>
        <v>5.25</v>
      </c>
      <c r="E12" s="282">
        <f>+'TTA Pivot Table'!I$44</f>
        <v>5.1550000000000002</v>
      </c>
      <c r="F12" s="282">
        <f>+'TTA Pivot Table'!I$46</f>
        <v>5.1004944479363088</v>
      </c>
      <c r="G12" s="281">
        <f>+'TTA Pivot Table'!I$48</f>
        <v>6.5853815789473673</v>
      </c>
      <c r="H12" s="281">
        <f>+'TTA Pivot Table'!I$50</f>
        <v>10.632758620689653</v>
      </c>
      <c r="I12" s="282">
        <f>+'TTA Pivot Table'!I$52</f>
        <v>5.3322366055375765</v>
      </c>
      <c r="J12" s="282">
        <f>+'TTA Pivot Table'!I$54</f>
        <v>3.4398170731707314</v>
      </c>
      <c r="K12" s="281">
        <f>+'TTA Pivot Table'!I$56</f>
        <v>4.1115961538461532</v>
      </c>
      <c r="L12" s="281">
        <f>+'TTA Pivot Table'!I$58</f>
        <v>1.3910262257696695</v>
      </c>
      <c r="M12" s="283">
        <f>+'TTA Pivot Table'!I$60</f>
        <v>3.0096641901931647</v>
      </c>
      <c r="N12" s="282">
        <f>+'TTA Pivot Table'!I$62</f>
        <v>3.5985377358490571</v>
      </c>
      <c r="O12" s="100"/>
      <c r="P12" s="101">
        <f>+M12-E12</f>
        <v>-2.1453358098068356</v>
      </c>
    </row>
    <row r="13" spans="1:16">
      <c r="A13" s="22" t="s">
        <v>267</v>
      </c>
      <c r="B13" s="281">
        <f>+'TTA Pivot Table'!I$70</f>
        <v>0</v>
      </c>
      <c r="C13" s="281">
        <f>+'TTA Pivot Table'!I$72</f>
        <v>0</v>
      </c>
      <c r="D13" s="281">
        <f>+'TTA Pivot Table'!I$74</f>
        <v>0</v>
      </c>
      <c r="E13" s="282">
        <f>+'TTA Pivot Table'!I$76</f>
        <v>0</v>
      </c>
      <c r="F13" s="282">
        <f>+'TTA Pivot Table'!I$78</f>
        <v>0</v>
      </c>
      <c r="G13" s="281">
        <f>+'TTA Pivot Table'!I$80</f>
        <v>0</v>
      </c>
      <c r="H13" s="281">
        <f>+'TTA Pivot Table'!I$82</f>
        <v>0</v>
      </c>
      <c r="I13" s="282">
        <f>+'TTA Pivot Table'!I$84</f>
        <v>0</v>
      </c>
      <c r="J13" s="282">
        <f>+'TTA Pivot Table'!I$86</f>
        <v>0</v>
      </c>
      <c r="K13" s="281">
        <f>+'TTA Pivot Table'!I$88</f>
        <v>0</v>
      </c>
      <c r="L13" s="281">
        <f>+'TTA Pivot Table'!I$90</f>
        <v>0</v>
      </c>
      <c r="M13" s="283">
        <f>+'TTA Pivot Table'!I$92</f>
        <v>0</v>
      </c>
      <c r="N13" s="282">
        <f>+'TTA Pivot Table'!I$94</f>
        <v>0</v>
      </c>
      <c r="O13" s="100"/>
      <c r="P13" s="101">
        <f t="shared" si="0"/>
        <v>0</v>
      </c>
    </row>
    <row r="14" spans="1:16">
      <c r="A14" s="22" t="s">
        <v>268</v>
      </c>
      <c r="B14" s="281">
        <f>+'TTA Pivot Table'!I$102</f>
        <v>4.7531791044776117</v>
      </c>
      <c r="C14" s="281">
        <f>+'TTA Pivot Table'!I$104</f>
        <v>5.4235390946502058</v>
      </c>
      <c r="D14" s="281">
        <f>+'TTA Pivot Table'!I$106</f>
        <v>6</v>
      </c>
      <c r="E14" s="282">
        <f>+'TTA Pivot Table'!I$108</f>
        <v>4.7769935205183591</v>
      </c>
      <c r="F14" s="282">
        <f>+'TTA Pivot Table'!I$110</f>
        <v>4.9834675145479626</v>
      </c>
      <c r="G14" s="281">
        <f>+'TTA Pivot Table'!I$112</f>
        <v>6.376545105566219</v>
      </c>
      <c r="H14" s="281">
        <f>+'TTA Pivot Table'!I$114</f>
        <v>8.1209741550695824</v>
      </c>
      <c r="I14" s="282">
        <f>+'TTA Pivot Table'!I$116</f>
        <v>5.1498094872076416</v>
      </c>
      <c r="J14" s="282">
        <f>+'TTA Pivot Table'!I$118</f>
        <v>3.2124194150591161</v>
      </c>
      <c r="K14" s="281">
        <f>+'TTA Pivot Table'!I$120</f>
        <v>4.1116068030447188</v>
      </c>
      <c r="L14" s="281">
        <f>+'TTA Pivot Table'!I$122</f>
        <v>8.0100119904076728</v>
      </c>
      <c r="M14" s="283">
        <f>+'TTA Pivot Table'!I$124</f>
        <v>3.6691814159292031</v>
      </c>
      <c r="N14" s="282">
        <f>+'TTA Pivot Table'!I$126</f>
        <v>0</v>
      </c>
      <c r="O14" s="100"/>
      <c r="P14" s="101">
        <f t="shared" si="0"/>
        <v>-1.107812104589156</v>
      </c>
    </row>
    <row r="15" spans="1:16">
      <c r="A15" s="22"/>
      <c r="B15" s="281"/>
      <c r="C15" s="281"/>
      <c r="D15" s="281"/>
      <c r="E15" s="282"/>
      <c r="F15" s="282"/>
      <c r="G15" s="281"/>
      <c r="H15" s="281"/>
      <c r="I15" s="282"/>
      <c r="J15" s="282"/>
      <c r="K15" s="281"/>
      <c r="L15" s="281"/>
      <c r="M15" s="283"/>
      <c r="N15" s="282"/>
      <c r="O15" s="100"/>
      <c r="P15" s="101"/>
    </row>
    <row r="16" spans="1:16">
      <c r="A16" s="22" t="s">
        <v>269</v>
      </c>
      <c r="B16" s="281">
        <f>+'TTA Pivot Table'!I$134</f>
        <v>5.0311526479750777</v>
      </c>
      <c r="C16" s="281">
        <f>+'TTA Pivot Table'!I$136</f>
        <v>5.0847457627118642</v>
      </c>
      <c r="D16" s="281">
        <f>+'TTA Pivot Table'!I$138</f>
        <v>0</v>
      </c>
      <c r="E16" s="282">
        <f>+'TTA Pivot Table'!I$140</f>
        <v>5.0394736842105265</v>
      </c>
      <c r="F16" s="282">
        <f>+'TTA Pivot Table'!I$142</f>
        <v>5.2905913353483687</v>
      </c>
      <c r="G16" s="281">
        <f>+'TTA Pivot Table'!I$144</f>
        <v>6.202956989247312</v>
      </c>
      <c r="H16" s="281">
        <f>+'TTA Pivot Table'!I$146</f>
        <v>0</v>
      </c>
      <c r="I16" s="282">
        <f>+'TTA Pivot Table'!I$148</f>
        <v>5.3632213424637989</v>
      </c>
      <c r="J16" s="282">
        <f>+'TTA Pivot Table'!I$150</f>
        <v>3.8184199497066218</v>
      </c>
      <c r="K16" s="281">
        <f>+'TTA Pivot Table'!I$152</f>
        <v>4.1933118216485772</v>
      </c>
      <c r="L16" s="281">
        <f>+'TTA Pivot Table'!I$154</f>
        <v>0</v>
      </c>
      <c r="M16" s="283">
        <f>+'TTA Pivot Table'!I$156</f>
        <v>3.9170848452096041</v>
      </c>
      <c r="N16" s="282">
        <f>+'TTA Pivot Table'!I$158</f>
        <v>2.6111111111111112</v>
      </c>
      <c r="O16" s="100"/>
      <c r="P16" s="101">
        <f t="shared" si="0"/>
        <v>-1.1223888390009225</v>
      </c>
    </row>
    <row r="17" spans="1:16">
      <c r="A17" s="22" t="s">
        <v>270</v>
      </c>
      <c r="B17" s="281">
        <f>+'TTA Pivot Table'!I$166</f>
        <v>4.7273630831643008</v>
      </c>
      <c r="C17" s="281">
        <f>+'TTA Pivot Table'!I$168</f>
        <v>4.8995000000000006</v>
      </c>
      <c r="D17" s="281">
        <f>+'TTA Pivot Table'!I$170</f>
        <v>0</v>
      </c>
      <c r="E17" s="282">
        <f>+'TTA Pivot Table'!I$172</f>
        <v>4.7307852882703774</v>
      </c>
      <c r="F17" s="282">
        <f>+'TTA Pivot Table'!I$174</f>
        <v>5.212767397779583</v>
      </c>
      <c r="G17" s="281">
        <f>+'TTA Pivot Table'!I$176</f>
        <v>6.6085819070904641</v>
      </c>
      <c r="H17" s="281">
        <f>+'TTA Pivot Table'!I$178</f>
        <v>0</v>
      </c>
      <c r="I17" s="282">
        <f>+'TTA Pivot Table'!I$180</f>
        <v>5.2860051314945471</v>
      </c>
      <c r="J17" s="282">
        <f>+'TTA Pivot Table'!I$182</f>
        <v>3.8683835845896155</v>
      </c>
      <c r="K17" s="281">
        <f>+'TTA Pivot Table'!I$184</f>
        <v>3.863893188854489</v>
      </c>
      <c r="L17" s="281">
        <f>+'TTA Pivot Table'!I$186</f>
        <v>0</v>
      </c>
      <c r="M17" s="283">
        <f>+'TTA Pivot Table'!I$188</f>
        <v>3.8671932704144441</v>
      </c>
      <c r="N17" s="282">
        <f>+'TTA Pivot Table'!I$190</f>
        <v>5.7914256339958881</v>
      </c>
      <c r="O17" s="100"/>
      <c r="P17" s="101">
        <f t="shared" si="0"/>
        <v>-0.86359201785593331</v>
      </c>
    </row>
    <row r="18" spans="1:16">
      <c r="A18" s="22" t="s">
        <v>271</v>
      </c>
      <c r="B18" s="284">
        <f>+'TTA Pivot Table'!I$198</f>
        <v>0</v>
      </c>
      <c r="C18" s="285">
        <f>+'TTA Pivot Table'!I$200</f>
        <v>0</v>
      </c>
      <c r="D18" s="285">
        <f>+'TTA Pivot Table'!I$202</f>
        <v>0</v>
      </c>
      <c r="E18" s="286">
        <f>+'TTA Pivot Table'!I$204</f>
        <v>0</v>
      </c>
      <c r="F18" s="286">
        <f>+'TTA Pivot Table'!I$206</f>
        <v>0</v>
      </c>
      <c r="G18" s="285">
        <f>+'TTA Pivot Table'!I$208</f>
        <v>0</v>
      </c>
      <c r="H18" s="285">
        <f>+'TTA Pivot Table'!I$210</f>
        <v>0</v>
      </c>
      <c r="I18" s="286">
        <f>+'TTA Pivot Table'!I$212</f>
        <v>0</v>
      </c>
      <c r="J18" s="286">
        <f>+'TTA Pivot Table'!I$214</f>
        <v>0</v>
      </c>
      <c r="K18" s="285">
        <f>+'TTA Pivot Table'!I$216</f>
        <v>0</v>
      </c>
      <c r="L18" s="285">
        <f>+'TTA Pivot Table'!I$218</f>
        <v>0</v>
      </c>
      <c r="M18" s="287">
        <f>+'TTA Pivot Table'!I$220</f>
        <v>0</v>
      </c>
      <c r="N18" s="286">
        <f>+'TTA Pivot Table'!I$222</f>
        <v>0</v>
      </c>
      <c r="O18" s="155"/>
      <c r="P18" s="156">
        <f t="shared" si="0"/>
        <v>0</v>
      </c>
    </row>
    <row r="19" spans="1:16">
      <c r="A19" s="22" t="s">
        <v>272</v>
      </c>
      <c r="B19" s="281">
        <f>+'TTA Pivot Table'!I$230</f>
        <v>0</v>
      </c>
      <c r="C19" s="281">
        <f>+'TTA Pivot Table'!I$232</f>
        <v>0</v>
      </c>
      <c r="D19" s="281">
        <f>+'TTA Pivot Table'!I$234</f>
        <v>0</v>
      </c>
      <c r="E19" s="282">
        <f>+'TTA Pivot Table'!I$236</f>
        <v>0</v>
      </c>
      <c r="F19" s="282">
        <f>+'TTA Pivot Table'!I$238</f>
        <v>0</v>
      </c>
      <c r="G19" s="281">
        <f>+'TTA Pivot Table'!I$240</f>
        <v>0</v>
      </c>
      <c r="H19" s="281">
        <f>+'TTA Pivot Table'!I$242</f>
        <v>0</v>
      </c>
      <c r="I19" s="282">
        <f>+'TTA Pivot Table'!I$244</f>
        <v>0</v>
      </c>
      <c r="J19" s="282">
        <f>+'TTA Pivot Table'!I$246</f>
        <v>0</v>
      </c>
      <c r="K19" s="281">
        <f>+'TTA Pivot Table'!I$248</f>
        <v>0</v>
      </c>
      <c r="L19" s="281">
        <f>+'TTA Pivot Table'!I$250</f>
        <v>0</v>
      </c>
      <c r="M19" s="283">
        <f>+'TTA Pivot Table'!I$252</f>
        <v>0</v>
      </c>
      <c r="N19" s="282">
        <f>+'TTA Pivot Table'!I$254</f>
        <v>0</v>
      </c>
      <c r="O19" s="100"/>
      <c r="P19" s="101">
        <f t="shared" si="0"/>
        <v>0</v>
      </c>
    </row>
    <row r="20" spans="1:16">
      <c r="A20" s="22"/>
      <c r="B20" s="281"/>
      <c r="C20" s="281"/>
      <c r="D20" s="281"/>
      <c r="E20" s="282"/>
      <c r="F20" s="282"/>
      <c r="G20" s="281"/>
      <c r="H20" s="281"/>
      <c r="I20" s="282"/>
      <c r="J20" s="282"/>
      <c r="K20" s="281"/>
      <c r="L20" s="281"/>
      <c r="M20" s="283"/>
      <c r="N20" s="282"/>
      <c r="O20" s="100"/>
      <c r="P20" s="101"/>
    </row>
    <row r="21" spans="1:16">
      <c r="A21" s="22" t="s">
        <v>273</v>
      </c>
      <c r="B21" s="281">
        <f>+'TTA Pivot Table'!I$262</f>
        <v>4.7361827956989249</v>
      </c>
      <c r="C21" s="281">
        <f>+'TTA Pivot Table'!I$264</f>
        <v>5.0278217821782176</v>
      </c>
      <c r="D21" s="281">
        <f>+'TTA Pivot Table'!I$266</f>
        <v>0</v>
      </c>
      <c r="E21" s="282">
        <f>+'TTA Pivot Table'!I$268</f>
        <v>4.8388153310104531</v>
      </c>
      <c r="F21" s="282">
        <f>+'TTA Pivot Table'!I$270</f>
        <v>5.1161111111111115</v>
      </c>
      <c r="G21" s="281">
        <f>+'TTA Pivot Table'!I$272</f>
        <v>5.4151882272416145</v>
      </c>
      <c r="H21" s="281">
        <f>+'TTA Pivot Table'!I$274</f>
        <v>0</v>
      </c>
      <c r="I21" s="282">
        <f>+'TTA Pivot Table'!I$276</f>
        <v>5.2248867313915852</v>
      </c>
      <c r="J21" s="282">
        <f>+'TTA Pivot Table'!I$278</f>
        <v>3.4776768558951971</v>
      </c>
      <c r="K21" s="281">
        <f>+'TTA Pivot Table'!I$280</f>
        <v>3.9157904984423677</v>
      </c>
      <c r="L21" s="281">
        <f>+'TTA Pivot Table'!I$282</f>
        <v>4.5</v>
      </c>
      <c r="M21" s="283">
        <f>+'TTA Pivot Table'!I$284</f>
        <v>3.7094319818892778</v>
      </c>
      <c r="N21" s="282">
        <f>+'TTA Pivot Table'!I$286</f>
        <v>5.1339443535188209</v>
      </c>
      <c r="O21" s="100"/>
      <c r="P21" s="101">
        <f t="shared" si="0"/>
        <v>-1.1293833491211753</v>
      </c>
    </row>
    <row r="22" spans="1:16">
      <c r="A22" s="22" t="s">
        <v>274</v>
      </c>
      <c r="B22" s="281">
        <f>+'TTA Pivot Table'!I$294</f>
        <v>4.8139534883720927</v>
      </c>
      <c r="C22" s="281">
        <f>+'TTA Pivot Table'!I$296</f>
        <v>6.75</v>
      </c>
      <c r="D22" s="281">
        <f>+'TTA Pivot Table'!I$298</f>
        <v>5.8571428571428568</v>
      </c>
      <c r="E22" s="282">
        <f>+'TTA Pivot Table'!I$300</f>
        <v>4.9690721649484537</v>
      </c>
      <c r="F22" s="282">
        <f>+'TTA Pivot Table'!I$302</f>
        <v>4.8715584209691913</v>
      </c>
      <c r="G22" s="281">
        <f>+'TTA Pivot Table'!I$304</f>
        <v>6.4670454545454534</v>
      </c>
      <c r="H22" s="281">
        <f>+'TTA Pivot Table'!I$306</f>
        <v>7.3568627450980388</v>
      </c>
      <c r="I22" s="282">
        <f>+'TTA Pivot Table'!I$308</f>
        <v>4.8855733920889728</v>
      </c>
      <c r="J22" s="282">
        <f>+'TTA Pivot Table'!I$310</f>
        <v>3.742855464159812</v>
      </c>
      <c r="K22" s="281">
        <f>+'TTA Pivot Table'!I$312</f>
        <v>3.9381776239907729</v>
      </c>
      <c r="L22" s="281">
        <f>+'TTA Pivot Table'!I$314</f>
        <v>7.0120300751879689</v>
      </c>
      <c r="M22" s="283">
        <f>+'TTA Pivot Table'!I$316</f>
        <v>3.8578211227402472</v>
      </c>
      <c r="N22" s="282">
        <f>+'TTA Pivot Table'!I$318</f>
        <v>7.2377162629757796</v>
      </c>
      <c r="O22" s="100"/>
      <c r="P22" s="101">
        <f t="shared" si="0"/>
        <v>-1.1112510422082065</v>
      </c>
    </row>
    <row r="23" spans="1:16">
      <c r="A23" s="22" t="s">
        <v>275</v>
      </c>
      <c r="B23" s="281">
        <f>+'TTA Pivot Table'!I$326</f>
        <v>0</v>
      </c>
      <c r="C23" s="281">
        <f>+'TTA Pivot Table'!I$328</f>
        <v>0</v>
      </c>
      <c r="D23" s="281">
        <f>+'TTA Pivot Table'!I$330</f>
        <v>0</v>
      </c>
      <c r="E23" s="282">
        <f>+'TTA Pivot Table'!I$332</f>
        <v>0</v>
      </c>
      <c r="F23" s="282">
        <f>+'TTA Pivot Table'!I$334</f>
        <v>0</v>
      </c>
      <c r="G23" s="281">
        <f>+'TTA Pivot Table'!I$336</f>
        <v>0</v>
      </c>
      <c r="H23" s="281">
        <f>+'TTA Pivot Table'!I$338</f>
        <v>0</v>
      </c>
      <c r="I23" s="282">
        <f>+'TTA Pivot Table'!I$340</f>
        <v>0</v>
      </c>
      <c r="J23" s="282">
        <f>+'TTA Pivot Table'!I$342</f>
        <v>0</v>
      </c>
      <c r="K23" s="281">
        <f>+'TTA Pivot Table'!I$344</f>
        <v>0</v>
      </c>
      <c r="L23" s="281">
        <f>+'TTA Pivot Table'!I$346</f>
        <v>0</v>
      </c>
      <c r="M23" s="283">
        <f>+'TTA Pivot Table'!I$348</f>
        <v>0</v>
      </c>
      <c r="N23" s="282">
        <f>+'TTA Pivot Table'!I$350</f>
        <v>0</v>
      </c>
      <c r="O23" s="100"/>
      <c r="P23" s="101">
        <f t="shared" si="0"/>
        <v>0</v>
      </c>
    </row>
    <row r="24" spans="1:16">
      <c r="A24" s="22" t="s">
        <v>276</v>
      </c>
      <c r="B24" s="281">
        <f>+'TTA Pivot Table'!I$358</f>
        <v>0</v>
      </c>
      <c r="C24" s="281">
        <f>+'TTA Pivot Table'!I$360</f>
        <v>0</v>
      </c>
      <c r="D24" s="281">
        <f>+'TTA Pivot Table'!I$362</f>
        <v>0</v>
      </c>
      <c r="E24" s="282">
        <f>+'TTA Pivot Table'!I$364</f>
        <v>0</v>
      </c>
      <c r="F24" s="282">
        <f>+'TTA Pivot Table'!I$366</f>
        <v>0</v>
      </c>
      <c r="G24" s="281">
        <f>+'TTA Pivot Table'!I$368</f>
        <v>0</v>
      </c>
      <c r="H24" s="281">
        <f>+'TTA Pivot Table'!I$370</f>
        <v>0</v>
      </c>
      <c r="I24" s="282">
        <f>+'TTA Pivot Table'!I$372</f>
        <v>0</v>
      </c>
      <c r="J24" s="282">
        <f>+'TTA Pivot Table'!I$374</f>
        <v>0</v>
      </c>
      <c r="K24" s="281">
        <f>+'TTA Pivot Table'!I$376</f>
        <v>0</v>
      </c>
      <c r="L24" s="281">
        <f>+'TTA Pivot Table'!I$378</f>
        <v>0</v>
      </c>
      <c r="M24" s="283">
        <f>+'TTA Pivot Table'!I$380</f>
        <v>0</v>
      </c>
      <c r="N24" s="282">
        <f>+'TTA Pivot Table'!I$382</f>
        <v>0</v>
      </c>
      <c r="O24" s="100"/>
      <c r="P24" s="101">
        <f t="shared" si="0"/>
        <v>0</v>
      </c>
    </row>
    <row r="25" spans="1:16">
      <c r="A25" s="22"/>
      <c r="B25" s="281"/>
      <c r="C25" s="281"/>
      <c r="D25" s="281"/>
      <c r="E25" s="282"/>
      <c r="F25" s="282"/>
      <c r="G25" s="281"/>
      <c r="H25" s="281"/>
      <c r="I25" s="282"/>
      <c r="J25" s="282"/>
      <c r="K25" s="281"/>
      <c r="L25" s="281"/>
      <c r="M25" s="283"/>
      <c r="N25" s="282"/>
      <c r="O25" s="100"/>
      <c r="P25" s="101"/>
    </row>
    <row r="26" spans="1:16">
      <c r="A26" s="22" t="s">
        <v>277</v>
      </c>
      <c r="B26" s="281">
        <f>+'TTA Pivot Table'!I$390</f>
        <v>4.4177416267942595</v>
      </c>
      <c r="C26" s="281">
        <f>+'TTA Pivot Table'!I$392</f>
        <v>4.8548543689320391</v>
      </c>
      <c r="D26" s="281">
        <f>+'TTA Pivot Table'!I$394</f>
        <v>0</v>
      </c>
      <c r="E26" s="282">
        <f>+'TTA Pivot Table'!I$396</f>
        <v>4.4382717738258091</v>
      </c>
      <c r="F26" s="282">
        <f>+'TTA Pivot Table'!I$398</f>
        <v>4.5134531485800515</v>
      </c>
      <c r="G26" s="281">
        <f>+'TTA Pivot Table'!I$400</f>
        <v>5.558553191489362</v>
      </c>
      <c r="H26" s="281">
        <f>+'TTA Pivot Table'!I$402</f>
        <v>0</v>
      </c>
      <c r="I26" s="282">
        <f>+'TTA Pivot Table'!I$404</f>
        <v>4.5460951621477941</v>
      </c>
      <c r="J26" s="282">
        <f>+'TTA Pivot Table'!I$406</f>
        <v>3.5353157474020787</v>
      </c>
      <c r="K26" s="281">
        <f>+'TTA Pivot Table'!I$408</f>
        <v>3.7153979820627798</v>
      </c>
      <c r="L26" s="281">
        <f>+'TTA Pivot Table'!I$410</f>
        <v>0</v>
      </c>
      <c r="M26" s="283">
        <f>+'TTA Pivot Table'!I$412</f>
        <v>3.5826443724219215</v>
      </c>
      <c r="N26" s="282">
        <f>+'TTA Pivot Table'!I$414</f>
        <v>0</v>
      </c>
      <c r="O26" s="100"/>
      <c r="P26" s="101">
        <f t="shared" si="0"/>
        <v>-0.8556274014038876</v>
      </c>
    </row>
    <row r="27" spans="1:16">
      <c r="A27" s="22" t="s">
        <v>278</v>
      </c>
      <c r="B27" s="281">
        <f>+'TTA Pivot Table'!I$422</f>
        <v>4.4991974317817016</v>
      </c>
      <c r="C27" s="281">
        <f>+'TTA Pivot Table'!I$424</f>
        <v>4.5</v>
      </c>
      <c r="D27" s="281">
        <f>+'TTA Pivot Table'!I$426</f>
        <v>0</v>
      </c>
      <c r="E27" s="282">
        <f>+'TTA Pivot Table'!I$428</f>
        <v>4.4992486417755169</v>
      </c>
      <c r="F27" s="282">
        <f>+'TTA Pivot Table'!I$430</f>
        <v>5.0945251058681187</v>
      </c>
      <c r="G27" s="281">
        <f>+'TTA Pivot Table'!I$432</f>
        <v>5.5</v>
      </c>
      <c r="H27" s="281">
        <f>+'TTA Pivot Table'!I$434</f>
        <v>0</v>
      </c>
      <c r="I27" s="282">
        <f>+'TTA Pivot Table'!I$436</f>
        <v>5.1254540374406261</v>
      </c>
      <c r="J27" s="282">
        <f>+'TTA Pivot Table'!I$438</f>
        <v>3.543759158119089</v>
      </c>
      <c r="K27" s="281">
        <f>+'TTA Pivot Table'!I$440</f>
        <v>3.5990559290516377</v>
      </c>
      <c r="L27" s="281">
        <f>+'TTA Pivot Table'!I$442</f>
        <v>0</v>
      </c>
      <c r="M27" s="283">
        <f>+'TTA Pivot Table'!I$444</f>
        <v>3.5613269711429218</v>
      </c>
      <c r="N27" s="282">
        <f>+'TTA Pivot Table'!I$446</f>
        <v>5.0568129330254044</v>
      </c>
      <c r="O27" s="100"/>
      <c r="P27" s="101">
        <f t="shared" si="0"/>
        <v>-0.93792167063259502</v>
      </c>
    </row>
    <row r="28" spans="1:16">
      <c r="A28" s="22" t="s">
        <v>279</v>
      </c>
      <c r="B28" s="281">
        <f>+'TTA Pivot Table'!I$454</f>
        <v>4.2605633802816856</v>
      </c>
      <c r="C28" s="281">
        <f>+'TTA Pivot Table'!I$456</f>
        <v>4.7857142857142856</v>
      </c>
      <c r="D28" s="281">
        <f>+'TTA Pivot Table'!I$458</f>
        <v>0</v>
      </c>
      <c r="E28" s="282">
        <f>+'TTA Pivot Table'!I$460</f>
        <v>4.307692307692303</v>
      </c>
      <c r="F28" s="282">
        <f>+'TTA Pivot Table'!I$462</f>
        <v>4.4735445493142674</v>
      </c>
      <c r="G28" s="281">
        <f>+'TTA Pivot Table'!I$464</f>
        <v>5.6362911795961725</v>
      </c>
      <c r="H28" s="281">
        <f>+'TTA Pivot Table'!I$466</f>
        <v>0</v>
      </c>
      <c r="I28" s="282">
        <f>+'TTA Pivot Table'!I$468</f>
        <v>4.5798237702074465</v>
      </c>
      <c r="J28" s="282">
        <f>+'TTA Pivot Table'!I$470</f>
        <v>3.3517944375995863</v>
      </c>
      <c r="K28" s="281">
        <f>+'TTA Pivot Table'!I$472</f>
        <v>4.2942925089179509</v>
      </c>
      <c r="L28" s="281">
        <f>+'TTA Pivot Table'!I$474</f>
        <v>0</v>
      </c>
      <c r="M28" s="283">
        <f>+'TTA Pivot Table'!I$476</f>
        <v>3.6255909412191878</v>
      </c>
      <c r="N28" s="282">
        <f>+'TTA Pivot Table'!I$478</f>
        <v>5.8541671543671896</v>
      </c>
      <c r="O28" s="100"/>
      <c r="P28" s="101">
        <f t="shared" si="0"/>
        <v>-0.68210136647311526</v>
      </c>
    </row>
    <row r="29" spans="1:16">
      <c r="A29" s="71" t="s">
        <v>280</v>
      </c>
      <c r="B29" s="288">
        <f>+'TTA Pivot Table'!I$486</f>
        <v>4.6220101781170477</v>
      </c>
      <c r="C29" s="288">
        <f>+'TTA Pivot Table'!I$488</f>
        <v>7.5250000000000004</v>
      </c>
      <c r="D29" s="288">
        <f>+'TTA Pivot Table'!I$490</f>
        <v>0</v>
      </c>
      <c r="E29" s="289">
        <f>+'TTA Pivot Table'!I$492</f>
        <v>4.6293781725888321</v>
      </c>
      <c r="F29" s="289">
        <f>+'TTA Pivot Table'!I$494</f>
        <v>5.2264161685169368</v>
      </c>
      <c r="G29" s="288">
        <f>+'TTA Pivot Table'!I$496</f>
        <v>8.6483333333333317</v>
      </c>
      <c r="H29" s="288">
        <f>+'TTA Pivot Table'!I$498</f>
        <v>0</v>
      </c>
      <c r="I29" s="289">
        <f>+'TTA Pivot Table'!I$500</f>
        <v>5.2838790931989923</v>
      </c>
      <c r="J29" s="289">
        <f>+'TTA Pivot Table'!I$502</f>
        <v>3.9202188392007606</v>
      </c>
      <c r="K29" s="288">
        <f>+'TTA Pivot Table'!I$504</f>
        <v>4.5149572649572649</v>
      </c>
      <c r="L29" s="288">
        <f>+'TTA Pivot Table'!I$506</f>
        <v>0</v>
      </c>
      <c r="M29" s="290">
        <f>+'TTA Pivot Table'!I$508</f>
        <v>3.9797945205479448</v>
      </c>
      <c r="N29" s="289">
        <f>+'TTA Pivot Table'!I$510</f>
        <v>7.264855072463769</v>
      </c>
      <c r="O29" s="100"/>
      <c r="P29" s="107">
        <f t="shared" si="0"/>
        <v>-0.6495836520408873</v>
      </c>
    </row>
    <row r="30" spans="1:16">
      <c r="A30" s="232" t="s">
        <v>394</v>
      </c>
      <c r="B30" s="117"/>
      <c r="C30" s="117"/>
      <c r="D30" s="117"/>
      <c r="E30" s="117"/>
    </row>
    <row r="31" spans="1:16" s="23" customFormat="1">
      <c r="A31" s="22"/>
      <c r="B31" s="111"/>
      <c r="C31" s="111"/>
      <c r="D31" s="111"/>
      <c r="E31" s="219"/>
      <c r="F31" s="111"/>
      <c r="G31" s="111"/>
      <c r="H31" s="111"/>
      <c r="I31" s="219"/>
      <c r="J31" s="69"/>
      <c r="K31" s="69"/>
      <c r="L31" s="69"/>
      <c r="M31" s="113"/>
      <c r="N31" s="69"/>
      <c r="O31" s="114"/>
    </row>
    <row r="32" spans="1:16">
      <c r="A32" s="22"/>
      <c r="B32" s="117"/>
      <c r="C32" s="117"/>
      <c r="D32" s="117"/>
      <c r="E32" s="117"/>
      <c r="N32" s="233" t="s">
        <v>1166</v>
      </c>
    </row>
    <row r="33" spans="1:16" ht="18">
      <c r="A33" s="230" t="s">
        <v>709</v>
      </c>
      <c r="B33" s="210"/>
      <c r="C33" s="210"/>
      <c r="D33" s="210"/>
      <c r="E33" s="210"/>
      <c r="F33" s="213"/>
      <c r="G33" s="213"/>
      <c r="H33" s="213"/>
      <c r="I33" s="214"/>
      <c r="J33" s="60"/>
      <c r="K33" s="60"/>
      <c r="L33" s="60"/>
      <c r="M33" s="209"/>
      <c r="N33" s="60"/>
      <c r="P33" s="95"/>
    </row>
    <row r="34" spans="1:16" ht="18">
      <c r="A34" s="230"/>
      <c r="B34" s="210"/>
      <c r="C34" s="210"/>
      <c r="D34" s="210"/>
      <c r="E34" s="210"/>
      <c r="F34" s="213"/>
      <c r="G34" s="213"/>
      <c r="H34" s="213"/>
      <c r="I34" s="214"/>
      <c r="J34" s="60"/>
      <c r="K34" s="60"/>
      <c r="L34" s="60"/>
      <c r="M34" s="209"/>
      <c r="N34" s="60"/>
      <c r="P34" s="95"/>
    </row>
    <row r="35" spans="1:16" ht="15.75">
      <c r="A35" s="231" t="s">
        <v>432</v>
      </c>
      <c r="B35" s="210"/>
      <c r="C35" s="210"/>
      <c r="D35" s="210"/>
      <c r="E35" s="210"/>
      <c r="F35" s="213"/>
      <c r="G35" s="213"/>
      <c r="H35" s="213"/>
      <c r="I35" s="214"/>
      <c r="J35" s="60"/>
      <c r="K35" s="60"/>
      <c r="L35" s="60"/>
      <c r="M35" s="209"/>
      <c r="N35" s="60"/>
      <c r="P35" s="95"/>
    </row>
    <row r="36" spans="1:16" ht="15.75">
      <c r="A36" s="231" t="s">
        <v>506</v>
      </c>
      <c r="B36" s="210"/>
      <c r="C36" s="210"/>
      <c r="D36" s="210"/>
      <c r="E36" s="210"/>
      <c r="F36" s="213"/>
      <c r="G36" s="213"/>
      <c r="H36" s="213"/>
      <c r="I36" s="214"/>
      <c r="J36" s="60"/>
      <c r="K36" s="60"/>
      <c r="L36" s="60"/>
      <c r="M36" s="209"/>
      <c r="N36" s="60"/>
      <c r="P36" s="95"/>
    </row>
    <row r="37" spans="1:16" ht="15.75">
      <c r="A37" s="82"/>
      <c r="B37" s="82"/>
      <c r="C37" s="82"/>
      <c r="D37" s="82"/>
      <c r="E37" s="82"/>
      <c r="F37" s="59"/>
      <c r="G37" s="224"/>
      <c r="H37" s="224"/>
      <c r="I37" s="221"/>
      <c r="J37" s="73"/>
      <c r="K37" s="73"/>
      <c r="L37" s="73"/>
      <c r="M37" s="73"/>
      <c r="N37" s="73"/>
      <c r="P37" s="95"/>
    </row>
    <row r="38" spans="1:16" ht="18" customHeight="1">
      <c r="A38" s="64"/>
      <c r="B38" s="234" t="s">
        <v>671</v>
      </c>
      <c r="C38" s="235"/>
      <c r="D38" s="235"/>
      <c r="E38" s="235"/>
      <c r="F38" s="235"/>
      <c r="G38" s="235"/>
      <c r="H38" s="235"/>
      <c r="I38" s="236"/>
      <c r="J38" s="250" t="s">
        <v>390</v>
      </c>
      <c r="K38" s="251"/>
      <c r="L38" s="251"/>
      <c r="M38" s="252"/>
      <c r="N38" s="680" t="s">
        <v>670</v>
      </c>
      <c r="O38" s="93"/>
      <c r="P38" s="95"/>
    </row>
    <row r="39" spans="1:16" ht="42" customHeight="1">
      <c r="A39" s="94"/>
      <c r="B39" s="235" t="s">
        <v>735</v>
      </c>
      <c r="C39" s="235"/>
      <c r="D39" s="235"/>
      <c r="E39" s="240"/>
      <c r="F39" s="241" t="s">
        <v>737</v>
      </c>
      <c r="G39" s="235"/>
      <c r="H39" s="235"/>
      <c r="I39" s="236"/>
      <c r="J39" s="242" t="s">
        <v>672</v>
      </c>
      <c r="K39" s="243"/>
      <c r="L39" s="243"/>
      <c r="M39" s="244"/>
      <c r="N39" s="681"/>
      <c r="O39" s="93"/>
      <c r="P39" s="95"/>
    </row>
    <row r="40" spans="1:16" ht="27.75" customHeight="1">
      <c r="A40" s="82"/>
      <c r="B40" s="245" t="s">
        <v>391</v>
      </c>
      <c r="C40" s="245" t="s">
        <v>392</v>
      </c>
      <c r="D40" s="245" t="s">
        <v>281</v>
      </c>
      <c r="E40" s="247" t="s">
        <v>124</v>
      </c>
      <c r="F40" s="247" t="s">
        <v>391</v>
      </c>
      <c r="G40" s="245" t="s">
        <v>392</v>
      </c>
      <c r="H40" s="245" t="s">
        <v>281</v>
      </c>
      <c r="I40" s="247" t="s">
        <v>124</v>
      </c>
      <c r="J40" s="248" t="s">
        <v>391</v>
      </c>
      <c r="K40" s="249" t="s">
        <v>392</v>
      </c>
      <c r="L40" s="253" t="s">
        <v>281</v>
      </c>
      <c r="M40" s="248" t="s">
        <v>124</v>
      </c>
      <c r="N40" s="682"/>
      <c r="O40" s="93"/>
      <c r="P40" s="95" t="s">
        <v>504</v>
      </c>
    </row>
    <row r="41" spans="1:16" ht="12.75" hidden="1" customHeight="1">
      <c r="A41" s="22" t="s">
        <v>264</v>
      </c>
      <c r="B41" s="216"/>
      <c r="C41" s="216"/>
      <c r="D41" s="216"/>
      <c r="E41" s="225"/>
      <c r="F41" s="123">
        <f>'TTA Pivot Table'!C$230</f>
        <v>0</v>
      </c>
      <c r="G41" s="124">
        <f>'TTA Pivot Table'!C$231</f>
        <v>0</v>
      </c>
      <c r="H41" s="124">
        <f>'TTA Pivot Table'!C$232</f>
        <v>0</v>
      </c>
      <c r="I41" s="123">
        <f>'TTA Pivot Table'!C$233</f>
        <v>0</v>
      </c>
      <c r="J41" s="123">
        <f>'TTA Pivot Table'!C$234</f>
        <v>0</v>
      </c>
      <c r="K41" s="124">
        <f>'TTA Pivot Table'!C$235</f>
        <v>0</v>
      </c>
      <c r="L41" s="124">
        <f>'TTA Pivot Table'!C$236</f>
        <v>0</v>
      </c>
      <c r="M41" s="125">
        <f>'TTA Pivot Table'!C$237</f>
        <v>0</v>
      </c>
      <c r="N41" s="123">
        <f>'TTA Pivot Table'!C$238</f>
        <v>0</v>
      </c>
      <c r="O41" s="100"/>
      <c r="P41" s="101">
        <f>+M41-I41</f>
        <v>0</v>
      </c>
    </row>
    <row r="42" spans="1:16" ht="15.75" hidden="1" customHeight="1">
      <c r="A42" s="22"/>
      <c r="B42" s="117"/>
      <c r="C42" s="117"/>
      <c r="D42" s="117"/>
      <c r="E42" s="99"/>
      <c r="F42" s="99"/>
      <c r="G42" s="106"/>
      <c r="H42" s="106"/>
      <c r="I42" s="99"/>
      <c r="J42" s="102"/>
      <c r="K42" s="103"/>
      <c r="L42" s="103"/>
      <c r="M42" s="104"/>
      <c r="N42" s="102"/>
      <c r="O42" s="100"/>
      <c r="P42" s="105">
        <f t="shared" ref="P42" si="1">+I42-M42</f>
        <v>0</v>
      </c>
    </row>
    <row r="43" spans="1:16">
      <c r="A43" s="22" t="s">
        <v>265</v>
      </c>
      <c r="B43" s="281">
        <f>+'TTA Pivot Table'!C$6</f>
        <v>0</v>
      </c>
      <c r="C43" s="281">
        <f>+'TTA Pivot Table'!C$8</f>
        <v>0</v>
      </c>
      <c r="D43" s="281">
        <f>+'TTA Pivot Table'!C$10</f>
        <v>0</v>
      </c>
      <c r="E43" s="282">
        <f>+'TTA Pivot Table'!C$12</f>
        <v>0</v>
      </c>
      <c r="F43" s="282">
        <f>+'TTA Pivot Table'!C$14</f>
        <v>0</v>
      </c>
      <c r="G43" s="281">
        <f>+'TTA Pivot Table'!C$16</f>
        <v>0</v>
      </c>
      <c r="H43" s="281">
        <f>+'TTA Pivot Table'!C$18</f>
        <v>0</v>
      </c>
      <c r="I43" s="282">
        <f>+'TTA Pivot Table'!C$20</f>
        <v>0</v>
      </c>
      <c r="J43" s="282">
        <f>+'TTA Pivot Table'!C$22</f>
        <v>0</v>
      </c>
      <c r="K43" s="281">
        <f>+'TTA Pivot Table'!C$24</f>
        <v>0</v>
      </c>
      <c r="L43" s="281">
        <f>+'TTA Pivot Table'!C$26</f>
        <v>0</v>
      </c>
      <c r="M43" s="283">
        <f>+'TTA Pivot Table'!C$28</f>
        <v>0</v>
      </c>
      <c r="N43" s="282">
        <f>+'TTA Pivot Table'!C$30</f>
        <v>0</v>
      </c>
      <c r="O43" s="100"/>
      <c r="P43" s="101">
        <f t="shared" ref="P43:P61" si="2">+M43-I43</f>
        <v>0</v>
      </c>
    </row>
    <row r="44" spans="1:16">
      <c r="A44" s="22" t="s">
        <v>266</v>
      </c>
      <c r="B44" s="281">
        <f>+'TTA Pivot Table'!C$38</f>
        <v>5</v>
      </c>
      <c r="C44" s="281">
        <f>+'TTA Pivot Table'!C$40</f>
        <v>4.88</v>
      </c>
      <c r="D44" s="281">
        <f>+'TTA Pivot Table'!C$42</f>
        <v>0</v>
      </c>
      <c r="E44" s="282">
        <f>+'TTA Pivot Table'!C$44</f>
        <v>4.9866666666666672</v>
      </c>
      <c r="F44" s="282">
        <f>+'TTA Pivot Table'!C$46</f>
        <v>4.22</v>
      </c>
      <c r="G44" s="281">
        <f>+'TTA Pivot Table'!C$48</f>
        <v>4.8899999999999997</v>
      </c>
      <c r="H44" s="281">
        <f>+'TTA Pivot Table'!C$50</f>
        <v>0</v>
      </c>
      <c r="I44" s="282">
        <f>+'TTA Pivot Table'!C$52</f>
        <v>4.3723657791357491</v>
      </c>
      <c r="J44" s="282">
        <f>+'TTA Pivot Table'!C$54</f>
        <v>4.26</v>
      </c>
      <c r="K44" s="281">
        <f>+'TTA Pivot Table'!C$56</f>
        <v>4.08</v>
      </c>
      <c r="L44" s="281">
        <f>+'TTA Pivot Table'!C$58</f>
        <v>0</v>
      </c>
      <c r="M44" s="283">
        <f>+'TTA Pivot Table'!C$60</f>
        <v>4.1834999999999996</v>
      </c>
      <c r="N44" s="282">
        <f>+'TTA Pivot Table'!C$62</f>
        <v>4.88</v>
      </c>
      <c r="O44" s="100"/>
      <c r="P44" s="101">
        <f t="shared" si="2"/>
        <v>-0.18886577913574953</v>
      </c>
    </row>
    <row r="45" spans="1:16">
      <c r="A45" s="22" t="s">
        <v>267</v>
      </c>
      <c r="B45" s="281">
        <f>+'TTA Pivot Table'!C$70</f>
        <v>0</v>
      </c>
      <c r="C45" s="281">
        <f>+'TTA Pivot Table'!C$72</f>
        <v>0</v>
      </c>
      <c r="D45" s="281">
        <f>+'TTA Pivot Table'!C$74</f>
        <v>0</v>
      </c>
      <c r="E45" s="282">
        <f>+'TTA Pivot Table'!C$76</f>
        <v>0</v>
      </c>
      <c r="F45" s="282">
        <f>+'TTA Pivot Table'!C$78</f>
        <v>0</v>
      </c>
      <c r="G45" s="281">
        <f>+'TTA Pivot Table'!C$80</f>
        <v>0</v>
      </c>
      <c r="H45" s="281">
        <f>+'TTA Pivot Table'!C$82</f>
        <v>0</v>
      </c>
      <c r="I45" s="282">
        <f>+'TTA Pivot Table'!C$84</f>
        <v>0</v>
      </c>
      <c r="J45" s="282">
        <f>+'TTA Pivot Table'!C$86</f>
        <v>0</v>
      </c>
      <c r="K45" s="281">
        <f>+'TTA Pivot Table'!C$88</f>
        <v>0</v>
      </c>
      <c r="L45" s="281">
        <f>+'TTA Pivot Table'!C$90</f>
        <v>0</v>
      </c>
      <c r="M45" s="283">
        <f>+'TTA Pivot Table'!C$92</f>
        <v>0</v>
      </c>
      <c r="N45" s="282">
        <f>+'TTA Pivot Table'!C$94</f>
        <v>0</v>
      </c>
      <c r="O45" s="100"/>
      <c r="P45" s="101">
        <f t="shared" si="2"/>
        <v>0</v>
      </c>
    </row>
    <row r="46" spans="1:16">
      <c r="A46" s="22" t="s">
        <v>268</v>
      </c>
      <c r="B46" s="281">
        <f>+'TTA Pivot Table'!C$102</f>
        <v>4.7116212686567165</v>
      </c>
      <c r="C46" s="281">
        <f>+'TTA Pivot Table'!C$104</f>
        <v>5.3933526011560691</v>
      </c>
      <c r="D46" s="281">
        <f>+'TTA Pivot Table'!C$106</f>
        <v>6</v>
      </c>
      <c r="E46" s="282">
        <f>+'TTA Pivot Table'!C$108</f>
        <v>4.7333947606142734</v>
      </c>
      <c r="F46" s="282">
        <f>+'TTA Pivot Table'!C$110</f>
        <v>4.8793197678689486</v>
      </c>
      <c r="G46" s="281">
        <f>+'TTA Pivot Table'!C$112</f>
        <v>6.3733373934226556</v>
      </c>
      <c r="H46" s="281">
        <f>+'TTA Pivot Table'!C$114</f>
        <v>7.9881837160751568</v>
      </c>
      <c r="I46" s="282">
        <f>+'TTA Pivot Table'!C$116</f>
        <v>5.0614249312680215</v>
      </c>
      <c r="J46" s="282">
        <f>+'TTA Pivot Table'!C$118</f>
        <v>3.1462990846094616</v>
      </c>
      <c r="K46" s="281">
        <f>+'TTA Pivot Table'!C$120</f>
        <v>4.0994600814303412</v>
      </c>
      <c r="L46" s="281">
        <f>+'TTA Pivot Table'!C$122</f>
        <v>7.5143310344827574</v>
      </c>
      <c r="M46" s="283">
        <f>+'TTA Pivot Table'!C$124</f>
        <v>3.6197104578419972</v>
      </c>
      <c r="N46" s="282">
        <f>+'TTA Pivot Table'!C$126</f>
        <v>0</v>
      </c>
      <c r="O46" s="100"/>
      <c r="P46" s="101">
        <f t="shared" si="2"/>
        <v>-1.4417144734260243</v>
      </c>
    </row>
    <row r="47" spans="1:16">
      <c r="A47" s="22"/>
      <c r="B47" s="281"/>
      <c r="C47" s="281"/>
      <c r="D47" s="281"/>
      <c r="E47" s="282"/>
      <c r="F47" s="282"/>
      <c r="G47" s="281"/>
      <c r="H47" s="281"/>
      <c r="I47" s="282"/>
      <c r="J47" s="282"/>
      <c r="K47" s="281"/>
      <c r="L47" s="281"/>
      <c r="M47" s="283"/>
      <c r="N47" s="282"/>
      <c r="O47" s="100"/>
      <c r="P47" s="101"/>
    </row>
    <row r="48" spans="1:16">
      <c r="A48" s="22" t="s">
        <v>269</v>
      </c>
      <c r="B48" s="281">
        <f>+'TTA Pivot Table'!C$134</f>
        <v>4.7073170731707314</v>
      </c>
      <c r="C48" s="281">
        <f>+'TTA Pivot Table'!C$136</f>
        <v>5.166666666666667</v>
      </c>
      <c r="D48" s="281">
        <f>+'TTA Pivot Table'!C$138</f>
        <v>0</v>
      </c>
      <c r="E48" s="282">
        <f>+'TTA Pivot Table'!C$140</f>
        <v>4.7659574468085104</v>
      </c>
      <c r="F48" s="282">
        <f>+'TTA Pivot Table'!C$142</f>
        <v>4.9853450265405028</v>
      </c>
      <c r="G48" s="281">
        <f>+'TTA Pivot Table'!C$144</f>
        <v>5.2871536523929468</v>
      </c>
      <c r="H48" s="281">
        <f>+'TTA Pivot Table'!C$146</f>
        <v>0</v>
      </c>
      <c r="I48" s="282">
        <f>+'TTA Pivot Table'!C$148</f>
        <v>5.0106765327695557</v>
      </c>
      <c r="J48" s="282">
        <f>+'TTA Pivot Table'!C$150</f>
        <v>3.6417511261261262</v>
      </c>
      <c r="K48" s="281">
        <f>+'TTA Pivot Table'!C$152</f>
        <v>3.839396628216504</v>
      </c>
      <c r="L48" s="281">
        <f>+'TTA Pivot Table'!C$154</f>
        <v>0</v>
      </c>
      <c r="M48" s="283">
        <f>+'TTA Pivot Table'!C$156</f>
        <v>3.6893567001496046</v>
      </c>
      <c r="N48" s="282">
        <f>+'TTA Pivot Table'!C$158</f>
        <v>0</v>
      </c>
      <c r="O48" s="100"/>
      <c r="P48" s="101">
        <f t="shared" si="2"/>
        <v>-1.3213198326199511</v>
      </c>
    </row>
    <row r="49" spans="1:16">
      <c r="A49" s="22" t="s">
        <v>270</v>
      </c>
      <c r="B49" s="281">
        <f>+'TTA Pivot Table'!C$166</f>
        <v>4.5997560975609755</v>
      </c>
      <c r="C49" s="281">
        <f>+'TTA Pivot Table'!C$168</f>
        <v>5.07</v>
      </c>
      <c r="D49" s="281">
        <f>+'TTA Pivot Table'!C$170</f>
        <v>0</v>
      </c>
      <c r="E49" s="282">
        <f>+'TTA Pivot Table'!C$172</f>
        <v>4.6063527054108215</v>
      </c>
      <c r="F49" s="282">
        <f>+'TTA Pivot Table'!C$174</f>
        <v>5.0139130434782615</v>
      </c>
      <c r="G49" s="281">
        <f>+'TTA Pivot Table'!C$176</f>
        <v>6.1237383177570095</v>
      </c>
      <c r="H49" s="281">
        <f>+'TTA Pivot Table'!C$178</f>
        <v>0</v>
      </c>
      <c r="I49" s="282">
        <f>+'TTA Pivot Table'!C$180</f>
        <v>5.0486458028663348</v>
      </c>
      <c r="J49" s="282">
        <f>+'TTA Pivot Table'!C$182</f>
        <v>3.9127443881245476</v>
      </c>
      <c r="K49" s="281">
        <f>+'TTA Pivot Table'!C$184</f>
        <v>4.0310117647058821</v>
      </c>
      <c r="L49" s="281">
        <f>+'TTA Pivot Table'!C$186</f>
        <v>0</v>
      </c>
      <c r="M49" s="283">
        <f>+'TTA Pivot Table'!C$188</f>
        <v>3.940575858250277</v>
      </c>
      <c r="N49" s="282">
        <f>+'TTA Pivot Table'!C$190</f>
        <v>5.9830147058823524</v>
      </c>
      <c r="O49" s="100"/>
      <c r="P49" s="101">
        <f t="shared" si="2"/>
        <v>-1.1080699446160578</v>
      </c>
    </row>
    <row r="50" spans="1:16">
      <c r="A50" s="22" t="s">
        <v>271</v>
      </c>
      <c r="B50" s="284">
        <f>+'TTA Pivot Table'!C$198</f>
        <v>0</v>
      </c>
      <c r="C50" s="285">
        <f>+'TTA Pivot Table'!C$200</f>
        <v>0</v>
      </c>
      <c r="D50" s="285">
        <f>+'TTA Pivot Table'!C$202</f>
        <v>0</v>
      </c>
      <c r="E50" s="286">
        <f>+'TTA Pivot Table'!C$204</f>
        <v>0</v>
      </c>
      <c r="F50" s="286">
        <f>+'TTA Pivot Table'!C$206</f>
        <v>0</v>
      </c>
      <c r="G50" s="285">
        <f>+'TTA Pivot Table'!C$208</f>
        <v>0</v>
      </c>
      <c r="H50" s="285">
        <f>+'TTA Pivot Table'!C$210</f>
        <v>0</v>
      </c>
      <c r="I50" s="286">
        <f>+'TTA Pivot Table'!C$212</f>
        <v>0</v>
      </c>
      <c r="J50" s="286">
        <f>+'TTA Pivot Table'!C$214</f>
        <v>0</v>
      </c>
      <c r="K50" s="285">
        <f>+'TTA Pivot Table'!C$216</f>
        <v>0</v>
      </c>
      <c r="L50" s="285">
        <f>+'TTA Pivot Table'!C$218</f>
        <v>0</v>
      </c>
      <c r="M50" s="287">
        <f>+'TTA Pivot Table'!C$220</f>
        <v>0</v>
      </c>
      <c r="N50" s="286">
        <f>+'TTA Pivot Table'!C$222</f>
        <v>0</v>
      </c>
      <c r="O50" s="100"/>
      <c r="P50" s="101">
        <f t="shared" si="2"/>
        <v>0</v>
      </c>
    </row>
    <row r="51" spans="1:16">
      <c r="A51" s="22" t="s">
        <v>272</v>
      </c>
      <c r="B51" s="281">
        <f>+'TTA Pivot Table'!C$230</f>
        <v>0</v>
      </c>
      <c r="C51" s="281">
        <f>+'TTA Pivot Table'!C$232</f>
        <v>0</v>
      </c>
      <c r="D51" s="281">
        <f>+'TTA Pivot Table'!C$234</f>
        <v>0</v>
      </c>
      <c r="E51" s="282">
        <f>+'TTA Pivot Table'!C$236</f>
        <v>0</v>
      </c>
      <c r="F51" s="282">
        <f>+'TTA Pivot Table'!C$238</f>
        <v>0</v>
      </c>
      <c r="G51" s="281">
        <f>+'TTA Pivot Table'!C$240</f>
        <v>0</v>
      </c>
      <c r="H51" s="281">
        <f>+'TTA Pivot Table'!C$242</f>
        <v>0</v>
      </c>
      <c r="I51" s="282">
        <f>+'TTA Pivot Table'!C$244</f>
        <v>0</v>
      </c>
      <c r="J51" s="282">
        <f>+'TTA Pivot Table'!C$246</f>
        <v>0</v>
      </c>
      <c r="K51" s="281">
        <f>+'TTA Pivot Table'!C$248</f>
        <v>0</v>
      </c>
      <c r="L51" s="281">
        <f>+'TTA Pivot Table'!C$250</f>
        <v>0</v>
      </c>
      <c r="M51" s="283">
        <f>+'TTA Pivot Table'!C$252</f>
        <v>0</v>
      </c>
      <c r="N51" s="282">
        <f>+'TTA Pivot Table'!C$254</f>
        <v>0</v>
      </c>
      <c r="O51" s="100"/>
      <c r="P51" s="101">
        <f t="shared" si="2"/>
        <v>0</v>
      </c>
    </row>
    <row r="52" spans="1:16">
      <c r="A52" s="22"/>
      <c r="B52" s="281"/>
      <c r="C52" s="281"/>
      <c r="D52" s="281"/>
      <c r="E52" s="282"/>
      <c r="F52" s="282"/>
      <c r="G52" s="281"/>
      <c r="H52" s="281"/>
      <c r="I52" s="282"/>
      <c r="J52" s="282"/>
      <c r="K52" s="281"/>
      <c r="L52" s="281"/>
      <c r="M52" s="283"/>
      <c r="N52" s="282"/>
      <c r="O52" s="100"/>
      <c r="P52" s="101"/>
    </row>
    <row r="53" spans="1:16">
      <c r="A53" s="22" t="s">
        <v>273</v>
      </c>
      <c r="B53" s="281">
        <f>+'TTA Pivot Table'!C$262</f>
        <v>4.6819047619047618</v>
      </c>
      <c r="C53" s="281">
        <f>+'TTA Pivot Table'!C$264</f>
        <v>4.8975000000000009</v>
      </c>
      <c r="D53" s="281">
        <f>+'TTA Pivot Table'!C$266</f>
        <v>0</v>
      </c>
      <c r="E53" s="282">
        <f>+'TTA Pivot Table'!C$268</f>
        <v>4.7391958041958047</v>
      </c>
      <c r="F53" s="282">
        <f>+'TTA Pivot Table'!C$270</f>
        <v>5.2068802698145031</v>
      </c>
      <c r="G53" s="281">
        <f>+'TTA Pivot Table'!C$272</f>
        <v>5.4481735985533453</v>
      </c>
      <c r="H53" s="281">
        <f>+'TTA Pivot Table'!C$274</f>
        <v>0</v>
      </c>
      <c r="I53" s="282">
        <f>+'TTA Pivot Table'!C$276</f>
        <v>5.2836112708453138</v>
      </c>
      <c r="J53" s="282">
        <f>+'TTA Pivot Table'!C$278</f>
        <v>3.4878920118343197</v>
      </c>
      <c r="K53" s="281">
        <f>+'TTA Pivot Table'!C$280</f>
        <v>3.9826477024070024</v>
      </c>
      <c r="L53" s="281">
        <f>+'TTA Pivot Table'!C$282</f>
        <v>0</v>
      </c>
      <c r="M53" s="283">
        <f>+'TTA Pivot Table'!C$284</f>
        <v>3.7369959603378629</v>
      </c>
      <c r="N53" s="282">
        <f>+'TTA Pivot Table'!C$286</f>
        <v>4.9102955665024632</v>
      </c>
      <c r="O53" s="100"/>
      <c r="P53" s="101">
        <f t="shared" si="2"/>
        <v>-1.5466153105074509</v>
      </c>
    </row>
    <row r="54" spans="1:16">
      <c r="A54" s="22" t="s">
        <v>274</v>
      </c>
      <c r="B54" s="281">
        <f>+'TTA Pivot Table'!C$294</f>
        <v>4.6102564102564108</v>
      </c>
      <c r="C54" s="281">
        <f>+'TTA Pivot Table'!C$296</f>
        <v>0</v>
      </c>
      <c r="D54" s="281">
        <f>+'TTA Pivot Table'!C$298</f>
        <v>0</v>
      </c>
      <c r="E54" s="282">
        <f>+'TTA Pivot Table'!C$300</f>
        <v>4.6102564102564108</v>
      </c>
      <c r="F54" s="282">
        <f>+'TTA Pivot Table'!C$302</f>
        <v>4.6928877988963826</v>
      </c>
      <c r="G54" s="281">
        <f>+'TTA Pivot Table'!C$304</f>
        <v>9.3999999999999986</v>
      </c>
      <c r="H54" s="281">
        <f>+'TTA Pivot Table'!C$306</f>
        <v>6</v>
      </c>
      <c r="I54" s="282">
        <f>+'TTA Pivot Table'!C$308</f>
        <v>4.6988519822439923</v>
      </c>
      <c r="J54" s="282">
        <f>+'TTA Pivot Table'!C$310</f>
        <v>3.445008965929468</v>
      </c>
      <c r="K54" s="281">
        <f>+'TTA Pivot Table'!C$312</f>
        <v>3.5724137931034479</v>
      </c>
      <c r="L54" s="281">
        <f>+'TTA Pivot Table'!C$314</f>
        <v>7.1999999999999993</v>
      </c>
      <c r="M54" s="283">
        <f>+'TTA Pivot Table'!C$316</f>
        <v>3.480299667036626</v>
      </c>
      <c r="N54" s="282">
        <f>+'TTA Pivot Table'!C$318</f>
        <v>7.3577777777777786</v>
      </c>
      <c r="O54" s="100"/>
      <c r="P54" s="101">
        <f t="shared" si="2"/>
        <v>-1.2185523152073663</v>
      </c>
    </row>
    <row r="55" spans="1:16">
      <c r="A55" s="22" t="s">
        <v>275</v>
      </c>
      <c r="B55" s="281">
        <f>+'TTA Pivot Table'!C$326</f>
        <v>0</v>
      </c>
      <c r="C55" s="281">
        <f>+'TTA Pivot Table'!C$328</f>
        <v>0</v>
      </c>
      <c r="D55" s="281">
        <f>+'TTA Pivot Table'!C$330</f>
        <v>0</v>
      </c>
      <c r="E55" s="282">
        <f>+'TTA Pivot Table'!C$332</f>
        <v>0</v>
      </c>
      <c r="F55" s="282">
        <f>+'TTA Pivot Table'!C$334</f>
        <v>0</v>
      </c>
      <c r="G55" s="281">
        <f>+'TTA Pivot Table'!C$336</f>
        <v>0</v>
      </c>
      <c r="H55" s="281">
        <f>+'TTA Pivot Table'!C$338</f>
        <v>0</v>
      </c>
      <c r="I55" s="282">
        <f>+'TTA Pivot Table'!C$340</f>
        <v>0</v>
      </c>
      <c r="J55" s="282">
        <f>+'TTA Pivot Table'!C$342</f>
        <v>0</v>
      </c>
      <c r="K55" s="281">
        <f>+'TTA Pivot Table'!C$344</f>
        <v>0</v>
      </c>
      <c r="L55" s="281">
        <f>+'TTA Pivot Table'!C$346</f>
        <v>0</v>
      </c>
      <c r="M55" s="283">
        <f>+'TTA Pivot Table'!C$348</f>
        <v>0</v>
      </c>
      <c r="N55" s="282">
        <f>+'TTA Pivot Table'!C$350</f>
        <v>0</v>
      </c>
      <c r="O55" s="100"/>
      <c r="P55" s="101">
        <f t="shared" si="2"/>
        <v>0</v>
      </c>
    </row>
    <row r="56" spans="1:16">
      <c r="A56" s="22" t="s">
        <v>276</v>
      </c>
      <c r="B56" s="281">
        <f>+'TTA Pivot Table'!C$358</f>
        <v>0</v>
      </c>
      <c r="C56" s="281">
        <f>+'TTA Pivot Table'!C$360</f>
        <v>0</v>
      </c>
      <c r="D56" s="281">
        <f>+'TTA Pivot Table'!C$362</f>
        <v>0</v>
      </c>
      <c r="E56" s="282">
        <f>+'TTA Pivot Table'!C$364</f>
        <v>0</v>
      </c>
      <c r="F56" s="282">
        <f>+'TTA Pivot Table'!C$366</f>
        <v>0</v>
      </c>
      <c r="G56" s="281">
        <f>+'TTA Pivot Table'!C$368</f>
        <v>0</v>
      </c>
      <c r="H56" s="281">
        <f>+'TTA Pivot Table'!C$370</f>
        <v>0</v>
      </c>
      <c r="I56" s="282">
        <f>+'TTA Pivot Table'!C$372</f>
        <v>0</v>
      </c>
      <c r="J56" s="282">
        <f>+'TTA Pivot Table'!C$374</f>
        <v>0</v>
      </c>
      <c r="K56" s="281">
        <f>+'TTA Pivot Table'!C$376</f>
        <v>0</v>
      </c>
      <c r="L56" s="281">
        <f>+'TTA Pivot Table'!C$378</f>
        <v>0</v>
      </c>
      <c r="M56" s="283">
        <f>+'TTA Pivot Table'!C$380</f>
        <v>0</v>
      </c>
      <c r="N56" s="282">
        <f>+'TTA Pivot Table'!C$382</f>
        <v>0</v>
      </c>
      <c r="O56" s="100"/>
      <c r="P56" s="101">
        <f t="shared" si="2"/>
        <v>0</v>
      </c>
    </row>
    <row r="57" spans="1:16">
      <c r="A57" s="22"/>
      <c r="B57" s="281"/>
      <c r="C57" s="281"/>
      <c r="D57" s="281"/>
      <c r="E57" s="282"/>
      <c r="F57" s="282"/>
      <c r="G57" s="281"/>
      <c r="H57" s="281"/>
      <c r="I57" s="282"/>
      <c r="J57" s="282"/>
      <c r="K57" s="281"/>
      <c r="L57" s="281"/>
      <c r="M57" s="283"/>
      <c r="N57" s="282"/>
      <c r="O57" s="100"/>
      <c r="P57" s="101"/>
    </row>
    <row r="58" spans="1:16">
      <c r="A58" s="22" t="s">
        <v>277</v>
      </c>
      <c r="B58" s="281">
        <f>+'TTA Pivot Table'!C$390</f>
        <v>4.5317796610169498</v>
      </c>
      <c r="C58" s="281">
        <f>+'TTA Pivot Table'!C$392</f>
        <v>5.2117647058823522</v>
      </c>
      <c r="D58" s="281">
        <f>+'TTA Pivot Table'!C$394</f>
        <v>0</v>
      </c>
      <c r="E58" s="282">
        <f>+'TTA Pivot Table'!C$396</f>
        <v>4.5477241379310351</v>
      </c>
      <c r="F58" s="282">
        <f>+'TTA Pivot Table'!C$398</f>
        <v>4.431177763819095</v>
      </c>
      <c r="G58" s="281">
        <f>+'TTA Pivot Table'!C$400</f>
        <v>5.7271000000000001</v>
      </c>
      <c r="H58" s="281">
        <f>+'TTA Pivot Table'!C$402</f>
        <v>0</v>
      </c>
      <c r="I58" s="282">
        <f>+'TTA Pivot Table'!C$404</f>
        <v>4.470639464068209</v>
      </c>
      <c r="J58" s="282">
        <f>+'TTA Pivot Table'!C$406</f>
        <v>3.6893913043478261</v>
      </c>
      <c r="K58" s="281">
        <f>+'TTA Pivot Table'!C$408</f>
        <v>3.8945192307692311</v>
      </c>
      <c r="L58" s="281">
        <f>+'TTA Pivot Table'!C$410</f>
        <v>0</v>
      </c>
      <c r="M58" s="283">
        <f>+'TTA Pivot Table'!C$412</f>
        <v>3.7571519322392803</v>
      </c>
      <c r="N58" s="282">
        <f>+'TTA Pivot Table'!C$414</f>
        <v>0</v>
      </c>
      <c r="O58" s="100"/>
      <c r="P58" s="101">
        <f t="shared" si="2"/>
        <v>-0.71348753182892866</v>
      </c>
    </row>
    <row r="59" spans="1:16">
      <c r="A59" s="22" t="s">
        <v>278</v>
      </c>
      <c r="B59" s="281">
        <f>+'TTA Pivot Table'!C$422</f>
        <v>4.4483163664839465</v>
      </c>
      <c r="C59" s="281">
        <f>+'TTA Pivot Table'!C$424</f>
        <v>4.4209039548022595</v>
      </c>
      <c r="D59" s="281">
        <f>+'TTA Pivot Table'!C$426</f>
        <v>0</v>
      </c>
      <c r="E59" s="282">
        <f>+'TTA Pivot Table'!C$428</f>
        <v>4.4465397290369824</v>
      </c>
      <c r="F59" s="282">
        <f>+'TTA Pivot Table'!C$430</f>
        <v>4.8528467956358305</v>
      </c>
      <c r="G59" s="281">
        <f>+'TTA Pivot Table'!C$432</f>
        <v>5.1013363028953229</v>
      </c>
      <c r="H59" s="281">
        <f>+'TTA Pivot Table'!C$434</f>
        <v>0</v>
      </c>
      <c r="I59" s="282">
        <f>+'TTA Pivot Table'!C$436</f>
        <v>4.8717492587886486</v>
      </c>
      <c r="J59" s="282">
        <f>+'TTA Pivot Table'!C$438</f>
        <v>3.6111963190184051</v>
      </c>
      <c r="K59" s="281">
        <f>+'TTA Pivot Table'!C$440</f>
        <v>3.7771084337349397</v>
      </c>
      <c r="L59" s="281">
        <f>+'TTA Pivot Table'!C$442</f>
        <v>0</v>
      </c>
      <c r="M59" s="283">
        <f>+'TTA Pivot Table'!C$444</f>
        <v>3.6518007582139846</v>
      </c>
      <c r="N59" s="282">
        <f>+'TTA Pivot Table'!C$446</f>
        <v>4.9963126843657815</v>
      </c>
      <c r="O59" s="100"/>
      <c r="P59" s="101">
        <f t="shared" si="2"/>
        <v>-1.219948500574664</v>
      </c>
    </row>
    <row r="60" spans="1:16">
      <c r="A60" s="22" t="s">
        <v>279</v>
      </c>
      <c r="B60" s="281">
        <f>+'TTA Pivot Table'!C$454</f>
        <v>3.3333333333333335</v>
      </c>
      <c r="C60" s="281">
        <f>+'TTA Pivot Table'!C$456</f>
        <v>4.333333333333333</v>
      </c>
      <c r="D60" s="281">
        <f>+'TTA Pivot Table'!C$458</f>
        <v>0</v>
      </c>
      <c r="E60" s="282">
        <f>+'TTA Pivot Table'!C$460</f>
        <v>3.8333333333333335</v>
      </c>
      <c r="F60" s="282">
        <f>+'TTA Pivot Table'!C$462</f>
        <v>4.4894305435720385</v>
      </c>
      <c r="G60" s="281">
        <f>+'TTA Pivot Table'!C$464</f>
        <v>5.635258358662611</v>
      </c>
      <c r="H60" s="281">
        <f>+'TTA Pivot Table'!C$466</f>
        <v>0</v>
      </c>
      <c r="I60" s="282">
        <f>+'TTA Pivot Table'!C$468</f>
        <v>4.5996685836826146</v>
      </c>
      <c r="J60" s="282">
        <f>+'TTA Pivot Table'!C$470</f>
        <v>3.2873597164796204</v>
      </c>
      <c r="K60" s="281">
        <f>+'TTA Pivot Table'!C$472</f>
        <v>4.3749999999999938</v>
      </c>
      <c r="L60" s="281">
        <f>+'TTA Pivot Table'!C$474</f>
        <v>0</v>
      </c>
      <c r="M60" s="283">
        <f>+'TTA Pivot Table'!C$476</f>
        <v>3.6150433347090352</v>
      </c>
      <c r="N60" s="282">
        <f>+'TTA Pivot Table'!C$478</f>
        <v>5.7533588170029795</v>
      </c>
      <c r="O60" s="100"/>
      <c r="P60" s="101">
        <f t="shared" si="2"/>
        <v>-0.98462524897357939</v>
      </c>
    </row>
    <row r="61" spans="1:16">
      <c r="A61" s="71" t="s">
        <v>280</v>
      </c>
      <c r="B61" s="288">
        <f>+'TTA Pivot Table'!C$486</f>
        <v>4.5</v>
      </c>
      <c r="C61" s="288">
        <f>+'TTA Pivot Table'!C$488</f>
        <v>0</v>
      </c>
      <c r="D61" s="288">
        <f>+'TTA Pivot Table'!C$490</f>
        <v>0</v>
      </c>
      <c r="E61" s="289">
        <f>+'TTA Pivot Table'!C$492</f>
        <v>4.5</v>
      </c>
      <c r="F61" s="289">
        <f>+'TTA Pivot Table'!C$494</f>
        <v>4.8</v>
      </c>
      <c r="G61" s="288">
        <f>+'TTA Pivot Table'!C$496</f>
        <v>6.7</v>
      </c>
      <c r="H61" s="288">
        <f>+'TTA Pivot Table'!C$498</f>
        <v>0</v>
      </c>
      <c r="I61" s="289">
        <f>+'TTA Pivot Table'!C$500</f>
        <v>4.8069669984284964</v>
      </c>
      <c r="J61" s="289">
        <f>+'TTA Pivot Table'!C$502</f>
        <v>3.7</v>
      </c>
      <c r="K61" s="288">
        <f>+'TTA Pivot Table'!C$504</f>
        <v>3.5</v>
      </c>
      <c r="L61" s="288">
        <f>+'TTA Pivot Table'!C$506</f>
        <v>0</v>
      </c>
      <c r="M61" s="290">
        <f>+'TTA Pivot Table'!C$508</f>
        <v>3.6884393063583816</v>
      </c>
      <c r="N61" s="289">
        <f>+'TTA Pivot Table'!C$510</f>
        <v>7.5</v>
      </c>
      <c r="O61" s="100"/>
      <c r="P61" s="107">
        <f t="shared" si="2"/>
        <v>-1.1185276920701148</v>
      </c>
    </row>
    <row r="62" spans="1:16">
      <c r="A62" s="232" t="s">
        <v>394</v>
      </c>
      <c r="B62" s="254"/>
      <c r="C62" s="254"/>
      <c r="D62" s="254"/>
      <c r="E62" s="254"/>
      <c r="F62" s="255"/>
      <c r="G62" s="255"/>
      <c r="H62" s="255"/>
      <c r="I62" s="255"/>
      <c r="J62" s="256"/>
      <c r="K62" s="256"/>
      <c r="L62" s="256"/>
      <c r="M62" s="256"/>
      <c r="N62" s="256"/>
    </row>
    <row r="63" spans="1:16" s="23" customFormat="1">
      <c r="A63" s="232"/>
      <c r="B63" s="257"/>
      <c r="C63" s="257"/>
      <c r="D63" s="257"/>
      <c r="E63" s="258"/>
      <c r="F63" s="257"/>
      <c r="G63" s="257"/>
      <c r="H63" s="257"/>
      <c r="I63" s="258"/>
      <c r="J63" s="259"/>
      <c r="K63" s="259"/>
      <c r="L63" s="259"/>
      <c r="M63" s="260"/>
      <c r="N63" s="259"/>
      <c r="O63" s="114"/>
    </row>
    <row r="64" spans="1:16">
      <c r="A64" s="232"/>
      <c r="B64" s="254"/>
      <c r="C64" s="254"/>
      <c r="D64" s="254"/>
      <c r="E64" s="254"/>
      <c r="F64" s="255"/>
      <c r="G64" s="255"/>
      <c r="H64" s="255"/>
      <c r="I64" s="255"/>
      <c r="J64" s="256"/>
      <c r="K64" s="256"/>
      <c r="L64" s="256"/>
      <c r="M64" s="256"/>
      <c r="N64" s="233" t="s">
        <v>1166</v>
      </c>
    </row>
    <row r="65" spans="1:16" ht="18">
      <c r="A65" s="230" t="s">
        <v>710</v>
      </c>
      <c r="B65" s="210"/>
      <c r="C65" s="210"/>
      <c r="D65" s="210"/>
      <c r="E65" s="210"/>
      <c r="F65" s="213"/>
      <c r="G65" s="213"/>
      <c r="H65" s="213"/>
      <c r="I65" s="214"/>
      <c r="J65" s="60"/>
      <c r="K65" s="60"/>
      <c r="L65" s="60"/>
      <c r="M65" s="209"/>
      <c r="N65" s="60"/>
      <c r="P65" s="95"/>
    </row>
    <row r="66" spans="1:16" ht="18">
      <c r="A66" s="230"/>
      <c r="B66" s="210"/>
      <c r="C66" s="210"/>
      <c r="D66" s="210"/>
      <c r="E66" s="210"/>
      <c r="F66" s="213"/>
      <c r="G66" s="213"/>
      <c r="H66" s="213"/>
      <c r="I66" s="214"/>
      <c r="J66" s="60"/>
      <c r="K66" s="60"/>
      <c r="L66" s="60"/>
      <c r="M66" s="209"/>
      <c r="N66" s="60"/>
      <c r="P66" s="95"/>
    </row>
    <row r="67" spans="1:16" ht="15.75">
      <c r="A67" s="231" t="s">
        <v>432</v>
      </c>
      <c r="B67" s="210"/>
      <c r="C67" s="210"/>
      <c r="D67" s="210"/>
      <c r="E67" s="210"/>
      <c r="F67" s="213"/>
      <c r="G67" s="213"/>
      <c r="H67" s="213"/>
      <c r="I67" s="214"/>
      <c r="J67" s="60"/>
      <c r="K67" s="60"/>
      <c r="L67" s="60"/>
      <c r="M67" s="209"/>
      <c r="N67" s="60"/>
      <c r="P67" s="95"/>
    </row>
    <row r="68" spans="1:16" ht="15.75">
      <c r="A68" s="231" t="s">
        <v>507</v>
      </c>
      <c r="B68" s="210"/>
      <c r="C68" s="210"/>
      <c r="D68" s="210"/>
      <c r="E68" s="210"/>
      <c r="F68" s="213"/>
      <c r="G68" s="213"/>
      <c r="H68" s="213"/>
      <c r="I68" s="214"/>
      <c r="J68" s="60"/>
      <c r="K68" s="60"/>
      <c r="L68" s="60"/>
      <c r="M68" s="209"/>
      <c r="N68" s="60"/>
      <c r="P68" s="95"/>
    </row>
    <row r="69" spans="1:16" ht="18" customHeight="1">
      <c r="A69" s="82"/>
      <c r="B69" s="82"/>
      <c r="C69" s="82"/>
      <c r="D69" s="82"/>
      <c r="E69" s="82"/>
      <c r="F69" s="59"/>
      <c r="G69" s="224"/>
      <c r="H69" s="224"/>
      <c r="I69" s="221"/>
      <c r="J69" s="73"/>
      <c r="K69" s="73"/>
      <c r="L69" s="73"/>
      <c r="M69" s="73"/>
      <c r="N69" s="73"/>
      <c r="O69" s="20"/>
      <c r="P69" s="95"/>
    </row>
    <row r="70" spans="1:16" ht="18" customHeight="1">
      <c r="A70" s="64"/>
      <c r="B70" s="234" t="s">
        <v>671</v>
      </c>
      <c r="C70" s="235"/>
      <c r="D70" s="235"/>
      <c r="E70" s="235"/>
      <c r="F70" s="235"/>
      <c r="G70" s="235"/>
      <c r="H70" s="235"/>
      <c r="I70" s="236"/>
      <c r="J70" s="250" t="s">
        <v>390</v>
      </c>
      <c r="K70" s="251"/>
      <c r="L70" s="251"/>
      <c r="M70" s="252"/>
      <c r="N70" s="680" t="s">
        <v>670</v>
      </c>
      <c r="O70" s="93"/>
      <c r="P70" s="95"/>
    </row>
    <row r="71" spans="1:16" ht="45" customHeight="1">
      <c r="A71" s="94"/>
      <c r="B71" s="235" t="s">
        <v>735</v>
      </c>
      <c r="C71" s="235"/>
      <c r="D71" s="235"/>
      <c r="E71" s="240"/>
      <c r="F71" s="241" t="s">
        <v>737</v>
      </c>
      <c r="G71" s="235"/>
      <c r="H71" s="235"/>
      <c r="I71" s="236"/>
      <c r="J71" s="242" t="s">
        <v>672</v>
      </c>
      <c r="K71" s="243"/>
      <c r="L71" s="243"/>
      <c r="M71" s="244"/>
      <c r="N71" s="681"/>
      <c r="O71" s="93"/>
      <c r="P71" s="95"/>
    </row>
    <row r="72" spans="1:16" ht="27" customHeight="1">
      <c r="A72" s="82"/>
      <c r="B72" s="245" t="s">
        <v>391</v>
      </c>
      <c r="C72" s="245" t="s">
        <v>392</v>
      </c>
      <c r="D72" s="245" t="s">
        <v>281</v>
      </c>
      <c r="E72" s="247" t="s">
        <v>124</v>
      </c>
      <c r="F72" s="247" t="s">
        <v>391</v>
      </c>
      <c r="G72" s="245" t="s">
        <v>392</v>
      </c>
      <c r="H72" s="245" t="s">
        <v>281</v>
      </c>
      <c r="I72" s="247" t="s">
        <v>124</v>
      </c>
      <c r="J72" s="248" t="s">
        <v>391</v>
      </c>
      <c r="K72" s="249" t="s">
        <v>392</v>
      </c>
      <c r="L72" s="253" t="s">
        <v>281</v>
      </c>
      <c r="M72" s="248" t="s">
        <v>124</v>
      </c>
      <c r="N72" s="682"/>
      <c r="O72" s="93"/>
      <c r="P72" s="95" t="s">
        <v>504</v>
      </c>
    </row>
    <row r="73" spans="1:16" ht="26.25" hidden="1" customHeight="1">
      <c r="A73" s="22" t="s">
        <v>264</v>
      </c>
      <c r="B73" s="117"/>
      <c r="C73" s="117"/>
      <c r="D73" s="117"/>
      <c r="E73" s="117"/>
      <c r="F73" s="97">
        <f>'TTA Pivot Table'!D$230</f>
        <v>0</v>
      </c>
      <c r="G73" s="97">
        <f>'TTA Pivot Table'!D$231</f>
        <v>0</v>
      </c>
      <c r="H73" s="97">
        <f>'TTA Pivot Table'!D$232</f>
        <v>0</v>
      </c>
      <c r="I73" s="96">
        <f>'TTA Pivot Table'!D$233</f>
        <v>0</v>
      </c>
      <c r="J73" s="96">
        <f>'TTA Pivot Table'!D$234</f>
        <v>0</v>
      </c>
      <c r="K73" s="97">
        <f>'TTA Pivot Table'!D$235</f>
        <v>0</v>
      </c>
      <c r="L73" s="97">
        <f>'TTA Pivot Table'!D$236</f>
        <v>0</v>
      </c>
      <c r="M73" s="98">
        <f>'TTA Pivot Table'!D$237</f>
        <v>0</v>
      </c>
      <c r="N73" s="96">
        <f>'TTA Pivot Table'!D$238</f>
        <v>0</v>
      </c>
      <c r="O73" s="100"/>
      <c r="P73" s="101">
        <f>+M73-I73</f>
        <v>0</v>
      </c>
    </row>
    <row r="74" spans="1:16" ht="15.75" hidden="1">
      <c r="A74" s="22"/>
      <c r="B74" s="117"/>
      <c r="C74" s="117"/>
      <c r="D74" s="117"/>
      <c r="E74" s="117"/>
      <c r="F74" s="106"/>
      <c r="G74" s="106"/>
      <c r="H74" s="106"/>
      <c r="I74" s="99"/>
      <c r="J74" s="102"/>
      <c r="K74" s="103"/>
      <c r="L74" s="103"/>
      <c r="M74" s="104"/>
      <c r="N74" s="102"/>
      <c r="O74" s="100"/>
      <c r="P74" s="105">
        <f t="shared" ref="P74" si="3">+I74-M74</f>
        <v>0</v>
      </c>
    </row>
    <row r="75" spans="1:16">
      <c r="A75" s="22" t="s">
        <v>265</v>
      </c>
      <c r="B75" s="281">
        <f>+'TTA Pivot Table'!D$6</f>
        <v>0</v>
      </c>
      <c r="C75" s="281">
        <f>+'TTA Pivot Table'!D$8</f>
        <v>0</v>
      </c>
      <c r="D75" s="281">
        <f>+'TTA Pivot Table'!D$10</f>
        <v>0</v>
      </c>
      <c r="E75" s="282">
        <f>+'TTA Pivot Table'!D$12</f>
        <v>0</v>
      </c>
      <c r="F75" s="282">
        <f>+'TTA Pivot Table'!D$14</f>
        <v>0</v>
      </c>
      <c r="G75" s="281">
        <f>+'TTA Pivot Table'!D$16</f>
        <v>0</v>
      </c>
      <c r="H75" s="281">
        <f>+'TTA Pivot Table'!D$18</f>
        <v>0</v>
      </c>
      <c r="I75" s="282">
        <f>+'TTA Pivot Table'!D$20</f>
        <v>0</v>
      </c>
      <c r="J75" s="282">
        <f>+'TTA Pivot Table'!D$22</f>
        <v>0</v>
      </c>
      <c r="K75" s="281">
        <f>+'TTA Pivot Table'!D$24</f>
        <v>0</v>
      </c>
      <c r="L75" s="281">
        <f>+'TTA Pivot Table'!D$26</f>
        <v>0</v>
      </c>
      <c r="M75" s="283">
        <f>+'TTA Pivot Table'!D$28</f>
        <v>0</v>
      </c>
      <c r="N75" s="282">
        <f>+'TTA Pivot Table'!D$30</f>
        <v>0</v>
      </c>
      <c r="O75" s="100"/>
      <c r="P75" s="101">
        <f t="shared" ref="P75:P93" si="4">+M75-I75</f>
        <v>0</v>
      </c>
    </row>
    <row r="76" spans="1:16">
      <c r="A76" s="22" t="s">
        <v>266</v>
      </c>
      <c r="B76" s="281">
        <f>+'TTA Pivot Table'!D$38</f>
        <v>0</v>
      </c>
      <c r="C76" s="281">
        <f>+'TTA Pivot Table'!D$40</f>
        <v>0</v>
      </c>
      <c r="D76" s="281">
        <f>+'TTA Pivot Table'!D$42</f>
        <v>0</v>
      </c>
      <c r="E76" s="282">
        <f>+'TTA Pivot Table'!D$44</f>
        <v>0</v>
      </c>
      <c r="F76" s="282">
        <f>+'TTA Pivot Table'!D$46</f>
        <v>0</v>
      </c>
      <c r="G76" s="281">
        <f>+'TTA Pivot Table'!D$48</f>
        <v>0</v>
      </c>
      <c r="H76" s="281">
        <f>+'TTA Pivot Table'!D$50</f>
        <v>0</v>
      </c>
      <c r="I76" s="282">
        <f>+'TTA Pivot Table'!D$52</f>
        <v>0</v>
      </c>
      <c r="J76" s="282">
        <f>+'TTA Pivot Table'!D$54</f>
        <v>0</v>
      </c>
      <c r="K76" s="281">
        <f>+'TTA Pivot Table'!D$56</f>
        <v>0</v>
      </c>
      <c r="L76" s="281">
        <f>+'TTA Pivot Table'!D$58</f>
        <v>0</v>
      </c>
      <c r="M76" s="283">
        <f>+'TTA Pivot Table'!D$60</f>
        <v>0</v>
      </c>
      <c r="N76" s="282">
        <f>+'TTA Pivot Table'!D$62</f>
        <v>0</v>
      </c>
      <c r="O76" s="100"/>
      <c r="P76" s="101">
        <f t="shared" si="4"/>
        <v>0</v>
      </c>
    </row>
    <row r="77" spans="1:16">
      <c r="A77" s="22" t="s">
        <v>267</v>
      </c>
      <c r="B77" s="281">
        <f>+'TTA Pivot Table'!D$70</f>
        <v>0</v>
      </c>
      <c r="C77" s="281">
        <f>+'TTA Pivot Table'!D$72</f>
        <v>0</v>
      </c>
      <c r="D77" s="281">
        <f>+'TTA Pivot Table'!D$74</f>
        <v>0</v>
      </c>
      <c r="E77" s="282">
        <f>+'TTA Pivot Table'!D$76</f>
        <v>0</v>
      </c>
      <c r="F77" s="282">
        <f>+'TTA Pivot Table'!D$78</f>
        <v>0</v>
      </c>
      <c r="G77" s="281">
        <f>+'TTA Pivot Table'!D$80</f>
        <v>0</v>
      </c>
      <c r="H77" s="281">
        <f>+'TTA Pivot Table'!D$82</f>
        <v>0</v>
      </c>
      <c r="I77" s="282">
        <f>+'TTA Pivot Table'!D$84</f>
        <v>0</v>
      </c>
      <c r="J77" s="282">
        <f>+'TTA Pivot Table'!D$86</f>
        <v>0</v>
      </c>
      <c r="K77" s="281">
        <f>+'TTA Pivot Table'!D$88</f>
        <v>0</v>
      </c>
      <c r="L77" s="281">
        <f>+'TTA Pivot Table'!D$90</f>
        <v>0</v>
      </c>
      <c r="M77" s="283">
        <f>+'TTA Pivot Table'!D$92</f>
        <v>0</v>
      </c>
      <c r="N77" s="282">
        <f>+'TTA Pivot Table'!D$94</f>
        <v>0</v>
      </c>
      <c r="O77" s="100"/>
      <c r="P77" s="101">
        <f t="shared" si="4"/>
        <v>0</v>
      </c>
    </row>
    <row r="78" spans="1:16">
      <c r="A78" s="22" t="s">
        <v>268</v>
      </c>
      <c r="B78" s="281">
        <f>+'TTA Pivot Table'!D$102</f>
        <v>4.96</v>
      </c>
      <c r="C78" s="281">
        <f>+'TTA Pivot Table'!D$104</f>
        <v>5.63</v>
      </c>
      <c r="D78" s="281">
        <f>+'TTA Pivot Table'!D$106</f>
        <v>0</v>
      </c>
      <c r="E78" s="282">
        <f>+'TTA Pivot Table'!D$108</f>
        <v>5.0238095238095237</v>
      </c>
      <c r="F78" s="282">
        <f>+'TTA Pivot Table'!D$110</f>
        <v>5.64</v>
      </c>
      <c r="G78" s="281">
        <f>+'TTA Pivot Table'!D$112</f>
        <v>6.32</v>
      </c>
      <c r="H78" s="281">
        <f>+'TTA Pivot Table'!D$114</f>
        <v>13.33</v>
      </c>
      <c r="I78" s="282">
        <f>+'TTA Pivot Table'!D$116</f>
        <v>5.7826134969325151</v>
      </c>
      <c r="J78" s="282">
        <f>+'TTA Pivot Table'!D$118</f>
        <v>3.42</v>
      </c>
      <c r="K78" s="281">
        <f>+'TTA Pivot Table'!D$120</f>
        <v>4.18</v>
      </c>
      <c r="L78" s="281">
        <f>+'TTA Pivot Table'!D$122</f>
        <v>15.440000000000001</v>
      </c>
      <c r="M78" s="283">
        <f>+'TTA Pivot Table'!D$124</f>
        <v>3.9654947834334493</v>
      </c>
      <c r="N78" s="282">
        <f>+'TTA Pivot Table'!D$126</f>
        <v>0</v>
      </c>
      <c r="O78" s="100"/>
      <c r="P78" s="101">
        <f t="shared" si="4"/>
        <v>-1.8171187134990658</v>
      </c>
    </row>
    <row r="79" spans="1:16">
      <c r="A79" s="22"/>
      <c r="B79" s="281"/>
      <c r="C79" s="281"/>
      <c r="D79" s="281"/>
      <c r="E79" s="282"/>
      <c r="F79" s="282"/>
      <c r="G79" s="281"/>
      <c r="H79" s="281"/>
      <c r="I79" s="282"/>
      <c r="J79" s="282"/>
      <c r="K79" s="281"/>
      <c r="L79" s="281"/>
      <c r="M79" s="283"/>
      <c r="N79" s="282"/>
      <c r="O79" s="100"/>
      <c r="P79" s="101"/>
    </row>
    <row r="80" spans="1:16">
      <c r="A80" s="22" t="s">
        <v>269</v>
      </c>
      <c r="B80" s="281">
        <f>+'TTA Pivot Table'!D$134</f>
        <v>5.3548387096774199</v>
      </c>
      <c r="C80" s="281">
        <f>+'TTA Pivot Table'!D$136</f>
        <v>0</v>
      </c>
      <c r="D80" s="281">
        <f>+'TTA Pivot Table'!D$138</f>
        <v>0</v>
      </c>
      <c r="E80" s="282">
        <f>+'TTA Pivot Table'!D$140</f>
        <v>5.3548387096774199</v>
      </c>
      <c r="F80" s="282">
        <f>+'TTA Pivot Table'!D$142</f>
        <v>4.9631050767414404</v>
      </c>
      <c r="G80" s="281">
        <f>+'TTA Pivot Table'!D$144</f>
        <v>5.833333333333333</v>
      </c>
      <c r="H80" s="281">
        <f>+'TTA Pivot Table'!D$146</f>
        <v>0</v>
      </c>
      <c r="I80" s="282">
        <f>+'TTA Pivot Table'!D$148</f>
        <v>4.9646434885091342</v>
      </c>
      <c r="J80" s="282">
        <f>+'TTA Pivot Table'!D$150</f>
        <v>4.0077751196172251</v>
      </c>
      <c r="K80" s="281">
        <f>+'TTA Pivot Table'!D$152</f>
        <v>3.6530612244897958</v>
      </c>
      <c r="L80" s="281">
        <f>+'TTA Pivot Table'!D$154</f>
        <v>0</v>
      </c>
      <c r="M80" s="283">
        <f>+'TTA Pivot Table'!D$156</f>
        <v>3.9705567451820127</v>
      </c>
      <c r="N80" s="282">
        <f>+'TTA Pivot Table'!D$158</f>
        <v>0</v>
      </c>
      <c r="O80" s="100"/>
      <c r="P80" s="101">
        <f t="shared" si="4"/>
        <v>-0.99408674332712144</v>
      </c>
    </row>
    <row r="81" spans="1:16">
      <c r="A81" s="22" t="s">
        <v>270</v>
      </c>
      <c r="B81" s="281">
        <f>+'TTA Pivot Table'!D$166</f>
        <v>0</v>
      </c>
      <c r="C81" s="281">
        <f>+'TTA Pivot Table'!D$168</f>
        <v>0</v>
      </c>
      <c r="D81" s="281">
        <f>+'TTA Pivot Table'!D$170</f>
        <v>0</v>
      </c>
      <c r="E81" s="282">
        <f>+'TTA Pivot Table'!D$172</f>
        <v>0</v>
      </c>
      <c r="F81" s="282">
        <f>+'TTA Pivot Table'!D$174</f>
        <v>0</v>
      </c>
      <c r="G81" s="281">
        <f>+'TTA Pivot Table'!D$176</f>
        <v>0</v>
      </c>
      <c r="H81" s="281">
        <f>+'TTA Pivot Table'!D$178</f>
        <v>0</v>
      </c>
      <c r="I81" s="282">
        <f>+'TTA Pivot Table'!D$180</f>
        <v>0</v>
      </c>
      <c r="J81" s="282">
        <f>+'TTA Pivot Table'!D$182</f>
        <v>0</v>
      </c>
      <c r="K81" s="281">
        <f>+'TTA Pivot Table'!D$184</f>
        <v>0</v>
      </c>
      <c r="L81" s="281">
        <f>+'TTA Pivot Table'!D$186</f>
        <v>0</v>
      </c>
      <c r="M81" s="283">
        <f>+'TTA Pivot Table'!D$188</f>
        <v>0</v>
      </c>
      <c r="N81" s="282">
        <f>+'TTA Pivot Table'!D$190</f>
        <v>0</v>
      </c>
      <c r="O81" s="100"/>
      <c r="P81" s="101">
        <f t="shared" si="4"/>
        <v>0</v>
      </c>
    </row>
    <row r="82" spans="1:16">
      <c r="A82" s="22" t="s">
        <v>271</v>
      </c>
      <c r="B82" s="284">
        <f>+'TTA Pivot Table'!D$198</f>
        <v>0</v>
      </c>
      <c r="C82" s="285">
        <f>+'TTA Pivot Table'!D$200</f>
        <v>0</v>
      </c>
      <c r="D82" s="285">
        <f>+'TTA Pivot Table'!D$202</f>
        <v>0</v>
      </c>
      <c r="E82" s="286">
        <f>+'TTA Pivot Table'!D$204</f>
        <v>0</v>
      </c>
      <c r="F82" s="286">
        <f>+'TTA Pivot Table'!D$206</f>
        <v>0</v>
      </c>
      <c r="G82" s="285">
        <f>+'TTA Pivot Table'!D$208</f>
        <v>0</v>
      </c>
      <c r="H82" s="285">
        <f>+'TTA Pivot Table'!D$210</f>
        <v>0</v>
      </c>
      <c r="I82" s="286">
        <f>+'TTA Pivot Table'!D$212</f>
        <v>0</v>
      </c>
      <c r="J82" s="286">
        <f>+'TTA Pivot Table'!D$214</f>
        <v>0</v>
      </c>
      <c r="K82" s="285">
        <f>+'TTA Pivot Table'!D$216</f>
        <v>0</v>
      </c>
      <c r="L82" s="285">
        <f>+'TTA Pivot Table'!D$218</f>
        <v>0</v>
      </c>
      <c r="M82" s="287">
        <f>+'TTA Pivot Table'!D$220</f>
        <v>0</v>
      </c>
      <c r="N82" s="286">
        <f>+'TTA Pivot Table'!D$222</f>
        <v>0</v>
      </c>
      <c r="O82" s="100"/>
      <c r="P82" s="101">
        <f t="shared" si="4"/>
        <v>0</v>
      </c>
    </row>
    <row r="83" spans="1:16">
      <c r="A83" s="22" t="s">
        <v>272</v>
      </c>
      <c r="B83" s="281">
        <f>+'TTA Pivot Table'!D$230</f>
        <v>0</v>
      </c>
      <c r="C83" s="281">
        <f>+'TTA Pivot Table'!D$232</f>
        <v>0</v>
      </c>
      <c r="D83" s="281">
        <f>+'TTA Pivot Table'!D$234</f>
        <v>0</v>
      </c>
      <c r="E83" s="282">
        <f>+'TTA Pivot Table'!D$236</f>
        <v>0</v>
      </c>
      <c r="F83" s="282">
        <f>+'TTA Pivot Table'!D$238</f>
        <v>0</v>
      </c>
      <c r="G83" s="281">
        <f>+'TTA Pivot Table'!D$240</f>
        <v>0</v>
      </c>
      <c r="H83" s="281">
        <f>+'TTA Pivot Table'!D$242</f>
        <v>0</v>
      </c>
      <c r="I83" s="282">
        <f>+'TTA Pivot Table'!D$244</f>
        <v>0</v>
      </c>
      <c r="J83" s="282">
        <f>+'TTA Pivot Table'!D$246</f>
        <v>0</v>
      </c>
      <c r="K83" s="281">
        <f>+'TTA Pivot Table'!D$248</f>
        <v>0</v>
      </c>
      <c r="L83" s="281">
        <f>+'TTA Pivot Table'!D$250</f>
        <v>0</v>
      </c>
      <c r="M83" s="283">
        <f>+'TTA Pivot Table'!D$252</f>
        <v>0</v>
      </c>
      <c r="N83" s="282">
        <f>+'TTA Pivot Table'!D$254</f>
        <v>0</v>
      </c>
      <c r="O83" s="100"/>
      <c r="P83" s="101">
        <f t="shared" si="4"/>
        <v>0</v>
      </c>
    </row>
    <row r="84" spans="1:16">
      <c r="A84" s="22"/>
      <c r="B84" s="281"/>
      <c r="C84" s="281"/>
      <c r="D84" s="281"/>
      <c r="E84" s="282"/>
      <c r="F84" s="282"/>
      <c r="G84" s="281"/>
      <c r="H84" s="281"/>
      <c r="I84" s="282"/>
      <c r="J84" s="282"/>
      <c r="K84" s="281"/>
      <c r="L84" s="281"/>
      <c r="M84" s="283"/>
      <c r="N84" s="282"/>
      <c r="O84" s="100"/>
      <c r="P84" s="101"/>
    </row>
    <row r="85" spans="1:16">
      <c r="A85" s="22" t="s">
        <v>273</v>
      </c>
      <c r="B85" s="281">
        <f>+'TTA Pivot Table'!D$262</f>
        <v>4.723692307692307</v>
      </c>
      <c r="C85" s="281">
        <f>+'TTA Pivot Table'!D$264</f>
        <v>5.0599999999999996</v>
      </c>
      <c r="D85" s="281">
        <f>+'TTA Pivot Table'!D$266</f>
        <v>0</v>
      </c>
      <c r="E85" s="282">
        <f>+'TTA Pivot Table'!D$268</f>
        <v>4.880819672131147</v>
      </c>
      <c r="F85" s="282">
        <f>+'TTA Pivot Table'!D$270</f>
        <v>4.9881153450051494</v>
      </c>
      <c r="G85" s="281">
        <f>+'TTA Pivot Table'!D$272</f>
        <v>5.3062199747155505</v>
      </c>
      <c r="H85" s="281">
        <f>+'TTA Pivot Table'!D$274</f>
        <v>0</v>
      </c>
      <c r="I85" s="282">
        <f>+'TTA Pivot Table'!D$276</f>
        <v>5.1309194097616349</v>
      </c>
      <c r="J85" s="282">
        <f>+'TTA Pivot Table'!D$278</f>
        <v>3.402379182156134</v>
      </c>
      <c r="K85" s="281">
        <f>+'TTA Pivot Table'!D$280</f>
        <v>3.8815843023255816</v>
      </c>
      <c r="L85" s="281">
        <f>+'TTA Pivot Table'!D$282</f>
        <v>4.5</v>
      </c>
      <c r="M85" s="283">
        <f>+'TTA Pivot Table'!D$284</f>
        <v>3.6719722901385494</v>
      </c>
      <c r="N85" s="282">
        <f>+'TTA Pivot Table'!D$286</f>
        <v>5.117647058823529</v>
      </c>
      <c r="O85" s="100"/>
      <c r="P85" s="101">
        <f t="shared" si="4"/>
        <v>-1.4589471196230854</v>
      </c>
    </row>
    <row r="86" spans="1:16">
      <c r="A86" s="22" t="s">
        <v>274</v>
      </c>
      <c r="B86" s="281">
        <f>+'TTA Pivot Table'!D$294</f>
        <v>5.5333333333333341</v>
      </c>
      <c r="C86" s="281">
        <f>+'TTA Pivot Table'!D$296</f>
        <v>0</v>
      </c>
      <c r="D86" s="281">
        <f>+'TTA Pivot Table'!D$298</f>
        <v>0</v>
      </c>
      <c r="E86" s="282">
        <f>+'TTA Pivot Table'!D$300</f>
        <v>5.5333333333333341</v>
      </c>
      <c r="F86" s="282">
        <f>+'TTA Pivot Table'!D$302</f>
        <v>5.1136714813570707</v>
      </c>
      <c r="G86" s="281">
        <f>+'TTA Pivot Table'!D$304</f>
        <v>7.1375000000000002</v>
      </c>
      <c r="H86" s="281">
        <f>+'TTA Pivot Table'!D$306</f>
        <v>7.4</v>
      </c>
      <c r="I86" s="282">
        <f>+'TTA Pivot Table'!D$308</f>
        <v>5.1350848021283673</v>
      </c>
      <c r="J86" s="282">
        <f>+'TTA Pivot Table'!D$310</f>
        <v>4.0999999999999996</v>
      </c>
      <c r="K86" s="281">
        <f>+'TTA Pivot Table'!D$312</f>
        <v>4.5</v>
      </c>
      <c r="L86" s="281">
        <f>+'TTA Pivot Table'!D$314</f>
        <v>7.4195876288659788</v>
      </c>
      <c r="M86" s="283">
        <f>+'TTA Pivot Table'!D$316</f>
        <v>4.295484117872177</v>
      </c>
      <c r="N86" s="282">
        <f>+'TTA Pivot Table'!D$318</f>
        <v>8.3404761904761919</v>
      </c>
      <c r="O86" s="100"/>
      <c r="P86" s="101">
        <f t="shared" si="4"/>
        <v>-0.83960068425619028</v>
      </c>
    </row>
    <row r="87" spans="1:16">
      <c r="A87" s="22" t="s">
        <v>275</v>
      </c>
      <c r="B87" s="281">
        <f>+'TTA Pivot Table'!D$326</f>
        <v>0</v>
      </c>
      <c r="C87" s="281">
        <f>+'TTA Pivot Table'!D$328</f>
        <v>0</v>
      </c>
      <c r="D87" s="281">
        <f>+'TTA Pivot Table'!D$330</f>
        <v>0</v>
      </c>
      <c r="E87" s="282">
        <f>+'TTA Pivot Table'!D$332</f>
        <v>0</v>
      </c>
      <c r="F87" s="282">
        <f>+'TTA Pivot Table'!D$334</f>
        <v>0</v>
      </c>
      <c r="G87" s="281">
        <f>+'TTA Pivot Table'!D$336</f>
        <v>0</v>
      </c>
      <c r="H87" s="281">
        <f>+'TTA Pivot Table'!D$338</f>
        <v>0</v>
      </c>
      <c r="I87" s="282">
        <f>+'TTA Pivot Table'!D$340</f>
        <v>0</v>
      </c>
      <c r="J87" s="282">
        <f>+'TTA Pivot Table'!D$342</f>
        <v>0</v>
      </c>
      <c r="K87" s="281">
        <f>+'TTA Pivot Table'!D$344</f>
        <v>0</v>
      </c>
      <c r="L87" s="281">
        <f>+'TTA Pivot Table'!D$346</f>
        <v>0</v>
      </c>
      <c r="M87" s="283">
        <f>+'TTA Pivot Table'!D$348</f>
        <v>0</v>
      </c>
      <c r="N87" s="282">
        <f>+'TTA Pivot Table'!D$350</f>
        <v>0</v>
      </c>
      <c r="O87" s="100"/>
      <c r="P87" s="101">
        <f t="shared" si="4"/>
        <v>0</v>
      </c>
    </row>
    <row r="88" spans="1:16">
      <c r="A88" s="22" t="s">
        <v>276</v>
      </c>
      <c r="B88" s="281">
        <f>+'TTA Pivot Table'!D$358</f>
        <v>0</v>
      </c>
      <c r="C88" s="281">
        <f>+'TTA Pivot Table'!D$360</f>
        <v>0</v>
      </c>
      <c r="D88" s="281">
        <f>+'TTA Pivot Table'!D$362</f>
        <v>0</v>
      </c>
      <c r="E88" s="282">
        <f>+'TTA Pivot Table'!D$364</f>
        <v>0</v>
      </c>
      <c r="F88" s="282">
        <f>+'TTA Pivot Table'!D$366</f>
        <v>0</v>
      </c>
      <c r="G88" s="281">
        <f>+'TTA Pivot Table'!D$368</f>
        <v>0</v>
      </c>
      <c r="H88" s="281">
        <f>+'TTA Pivot Table'!D$370</f>
        <v>0</v>
      </c>
      <c r="I88" s="282">
        <f>+'TTA Pivot Table'!D$372</f>
        <v>0</v>
      </c>
      <c r="J88" s="282">
        <f>+'TTA Pivot Table'!D$374</f>
        <v>0</v>
      </c>
      <c r="K88" s="281">
        <f>+'TTA Pivot Table'!D$376</f>
        <v>0</v>
      </c>
      <c r="L88" s="281">
        <f>+'TTA Pivot Table'!D$378</f>
        <v>0</v>
      </c>
      <c r="M88" s="283">
        <f>+'TTA Pivot Table'!D$380</f>
        <v>0</v>
      </c>
      <c r="N88" s="282">
        <f>+'TTA Pivot Table'!D$382</f>
        <v>0</v>
      </c>
      <c r="O88" s="100"/>
      <c r="P88" s="101">
        <f t="shared" si="4"/>
        <v>0</v>
      </c>
    </row>
    <row r="89" spans="1:16">
      <c r="A89" s="22"/>
      <c r="B89" s="281"/>
      <c r="C89" s="281"/>
      <c r="D89" s="281"/>
      <c r="E89" s="282"/>
      <c r="F89" s="282"/>
      <c r="G89" s="281"/>
      <c r="H89" s="281"/>
      <c r="I89" s="282"/>
      <c r="J89" s="282"/>
      <c r="K89" s="281"/>
      <c r="L89" s="281"/>
      <c r="M89" s="283"/>
      <c r="N89" s="282"/>
      <c r="O89" s="100"/>
      <c r="P89" s="101"/>
    </row>
    <row r="90" spans="1:16">
      <c r="A90" s="22" t="s">
        <v>277</v>
      </c>
      <c r="B90" s="281">
        <f>+'TTA Pivot Table'!D$390</f>
        <v>0</v>
      </c>
      <c r="C90" s="281">
        <f>+'TTA Pivot Table'!D$392</f>
        <v>0</v>
      </c>
      <c r="D90" s="281">
        <f>+'TTA Pivot Table'!D$394</f>
        <v>0</v>
      </c>
      <c r="E90" s="282">
        <f>+'TTA Pivot Table'!D$396</f>
        <v>0</v>
      </c>
      <c r="F90" s="282">
        <f>+'TTA Pivot Table'!D$398</f>
        <v>0</v>
      </c>
      <c r="G90" s="281">
        <f>+'TTA Pivot Table'!D$400</f>
        <v>0</v>
      </c>
      <c r="H90" s="281">
        <f>+'TTA Pivot Table'!D$402</f>
        <v>0</v>
      </c>
      <c r="I90" s="282">
        <f>+'TTA Pivot Table'!D$404</f>
        <v>0</v>
      </c>
      <c r="J90" s="282">
        <f>+'TTA Pivot Table'!D$406</f>
        <v>0</v>
      </c>
      <c r="K90" s="281">
        <f>+'TTA Pivot Table'!D$408</f>
        <v>0</v>
      </c>
      <c r="L90" s="281">
        <f>+'TTA Pivot Table'!D$410</f>
        <v>0</v>
      </c>
      <c r="M90" s="283">
        <f>+'TTA Pivot Table'!D$412</f>
        <v>0</v>
      </c>
      <c r="N90" s="282">
        <f>+'TTA Pivot Table'!D$414</f>
        <v>0</v>
      </c>
      <c r="O90" s="100"/>
      <c r="P90" s="101">
        <f t="shared" si="4"/>
        <v>0</v>
      </c>
    </row>
    <row r="91" spans="1:16">
      <c r="A91" s="22" t="s">
        <v>278</v>
      </c>
      <c r="B91" s="281">
        <f>+'TTA Pivot Table'!D$422</f>
        <v>4.7952286282306167</v>
      </c>
      <c r="C91" s="281">
        <f>+'TTA Pivot Table'!D$424</f>
        <v>4.8</v>
      </c>
      <c r="D91" s="281">
        <f>+'TTA Pivot Table'!D$426</f>
        <v>0</v>
      </c>
      <c r="E91" s="282">
        <f>+'TTA Pivot Table'!D$428</f>
        <v>4.7954545454545459</v>
      </c>
      <c r="F91" s="282">
        <f>+'TTA Pivot Table'!D$430</f>
        <v>5.6956521739130439</v>
      </c>
      <c r="G91" s="281">
        <f>+'TTA Pivot Table'!D$432</f>
        <v>6.2989130434782608</v>
      </c>
      <c r="H91" s="281">
        <f>+'TTA Pivot Table'!D$434</f>
        <v>0</v>
      </c>
      <c r="I91" s="282">
        <f>+'TTA Pivot Table'!D$436</f>
        <v>5.743435213086526</v>
      </c>
      <c r="J91" s="282">
        <f>+'TTA Pivot Table'!D$438</f>
        <v>3.6173469387755102</v>
      </c>
      <c r="K91" s="281">
        <f>+'TTA Pivot Table'!D$440</f>
        <v>3.6036036036036037</v>
      </c>
      <c r="L91" s="281">
        <f>+'TTA Pivot Table'!D$442</f>
        <v>0</v>
      </c>
      <c r="M91" s="283">
        <f>+'TTA Pivot Table'!D$444</f>
        <v>3.6121713316369806</v>
      </c>
      <c r="N91" s="282">
        <f>+'TTA Pivot Table'!D$446</f>
        <v>5.1379716981132075</v>
      </c>
      <c r="O91" s="100"/>
      <c r="P91" s="101">
        <f t="shared" si="4"/>
        <v>-2.1312638814495455</v>
      </c>
    </row>
    <row r="92" spans="1:16">
      <c r="A92" s="22" t="s">
        <v>279</v>
      </c>
      <c r="B92" s="281">
        <f>+'TTA Pivot Table'!D$454</f>
        <v>3.8275862068965449</v>
      </c>
      <c r="C92" s="281">
        <f>+'TTA Pivot Table'!D$456</f>
        <v>3.5</v>
      </c>
      <c r="D92" s="281">
        <f>+'TTA Pivot Table'!D$458</f>
        <v>0</v>
      </c>
      <c r="E92" s="282">
        <f>+'TTA Pivot Table'!D$460</f>
        <v>3.8064516129032193</v>
      </c>
      <c r="F92" s="282">
        <f>+'TTA Pivot Table'!D$462</f>
        <v>4.5157665820949537</v>
      </c>
      <c r="G92" s="281">
        <f>+'TTA Pivot Table'!D$464</f>
        <v>5.8041338582677149</v>
      </c>
      <c r="H92" s="281">
        <f>+'TTA Pivot Table'!D$466</f>
        <v>0</v>
      </c>
      <c r="I92" s="282">
        <f>+'TTA Pivot Table'!D$468</f>
        <v>4.7161003979185718</v>
      </c>
      <c r="J92" s="282">
        <f>+'TTA Pivot Table'!D$470</f>
        <v>3.5290753098188699</v>
      </c>
      <c r="K92" s="281">
        <f>+'TTA Pivot Table'!D$472</f>
        <v>4.2426035502958568</v>
      </c>
      <c r="L92" s="281">
        <f>+'TTA Pivot Table'!D$474</f>
        <v>0</v>
      </c>
      <c r="M92" s="283">
        <f>+'TTA Pivot Table'!D$476</f>
        <v>3.761568123393312</v>
      </c>
      <c r="N92" s="282">
        <f>+'TTA Pivot Table'!D$478</f>
        <v>5.471352665266032</v>
      </c>
      <c r="O92" s="100"/>
      <c r="P92" s="101">
        <f t="shared" si="4"/>
        <v>-0.95453227452525979</v>
      </c>
    </row>
    <row r="93" spans="1:16">
      <c r="A93" s="71" t="s">
        <v>280</v>
      </c>
      <c r="B93" s="288">
        <f>+'TTA Pivot Table'!D$486</f>
        <v>0</v>
      </c>
      <c r="C93" s="288">
        <f>+'TTA Pivot Table'!D$488</f>
        <v>0</v>
      </c>
      <c r="D93" s="288">
        <f>+'TTA Pivot Table'!D$490</f>
        <v>0</v>
      </c>
      <c r="E93" s="289">
        <f>+'TTA Pivot Table'!D$492</f>
        <v>0</v>
      </c>
      <c r="F93" s="289">
        <f>+'TTA Pivot Table'!D$494</f>
        <v>0</v>
      </c>
      <c r="G93" s="288">
        <f>+'TTA Pivot Table'!D$496</f>
        <v>0</v>
      </c>
      <c r="H93" s="288">
        <f>+'TTA Pivot Table'!D$498</f>
        <v>0</v>
      </c>
      <c r="I93" s="289">
        <f>+'TTA Pivot Table'!D$500</f>
        <v>0</v>
      </c>
      <c r="J93" s="289">
        <f>+'TTA Pivot Table'!D$502</f>
        <v>0</v>
      </c>
      <c r="K93" s="288">
        <f>+'TTA Pivot Table'!D$504</f>
        <v>0</v>
      </c>
      <c r="L93" s="288">
        <f>+'TTA Pivot Table'!D$506</f>
        <v>0</v>
      </c>
      <c r="M93" s="290">
        <f>+'TTA Pivot Table'!D$508</f>
        <v>0</v>
      </c>
      <c r="N93" s="289">
        <f>+'TTA Pivot Table'!D$510</f>
        <v>0</v>
      </c>
      <c r="O93" s="100"/>
      <c r="P93" s="107">
        <f t="shared" si="4"/>
        <v>0</v>
      </c>
    </row>
    <row r="94" spans="1:16">
      <c r="A94" s="232" t="s">
        <v>394</v>
      </c>
      <c r="B94" s="254"/>
      <c r="C94" s="254"/>
      <c r="D94" s="254"/>
      <c r="E94" s="254"/>
      <c r="F94" s="255"/>
      <c r="G94" s="255"/>
      <c r="H94" s="255"/>
      <c r="I94" s="255"/>
      <c r="J94" s="256"/>
      <c r="K94" s="256"/>
      <c r="L94" s="256"/>
      <c r="M94" s="256"/>
      <c r="N94" s="256"/>
    </row>
    <row r="95" spans="1:16" s="23" customFormat="1">
      <c r="A95" s="232"/>
      <c r="B95" s="257"/>
      <c r="C95" s="257"/>
      <c r="D95" s="257"/>
      <c r="E95" s="258"/>
      <c r="F95" s="257"/>
      <c r="G95" s="257"/>
      <c r="H95" s="257"/>
      <c r="I95" s="258"/>
      <c r="J95" s="259"/>
      <c r="K95" s="259"/>
      <c r="L95" s="259"/>
      <c r="M95" s="260"/>
      <c r="N95" s="259"/>
      <c r="O95" s="114"/>
    </row>
    <row r="96" spans="1:16">
      <c r="A96" s="232"/>
      <c r="B96" s="254"/>
      <c r="C96" s="254"/>
      <c r="D96" s="254"/>
      <c r="E96" s="254"/>
      <c r="F96" s="255"/>
      <c r="G96" s="255"/>
      <c r="H96" s="255"/>
      <c r="I96" s="255"/>
      <c r="J96" s="256"/>
      <c r="K96" s="256"/>
      <c r="L96" s="256"/>
      <c r="M96" s="256"/>
      <c r="N96" s="233" t="s">
        <v>1166</v>
      </c>
    </row>
    <row r="97" spans="1:16" ht="18">
      <c r="A97" s="230" t="s">
        <v>711</v>
      </c>
      <c r="B97" s="210"/>
      <c r="C97" s="210"/>
      <c r="D97" s="210"/>
      <c r="E97" s="210"/>
      <c r="F97" s="213"/>
      <c r="G97" s="213"/>
      <c r="H97" s="213"/>
      <c r="I97" s="214"/>
      <c r="J97" s="60"/>
      <c r="K97" s="60"/>
      <c r="L97" s="60"/>
      <c r="M97" s="209"/>
      <c r="N97" s="60"/>
      <c r="P97" s="95"/>
    </row>
    <row r="98" spans="1:16" ht="18">
      <c r="A98" s="230"/>
      <c r="B98" s="210"/>
      <c r="C98" s="210"/>
      <c r="D98" s="210"/>
      <c r="E98" s="210"/>
      <c r="F98" s="213"/>
      <c r="G98" s="213"/>
      <c r="H98" s="213"/>
      <c r="I98" s="214"/>
      <c r="J98" s="60"/>
      <c r="K98" s="60"/>
      <c r="L98" s="60"/>
      <c r="M98" s="209"/>
      <c r="N98" s="60"/>
      <c r="P98" s="95"/>
    </row>
    <row r="99" spans="1:16" ht="15.75">
      <c r="A99" s="231" t="s">
        <v>432</v>
      </c>
      <c r="B99" s="210"/>
      <c r="C99" s="210"/>
      <c r="D99" s="210"/>
      <c r="E99" s="210"/>
      <c r="F99" s="213"/>
      <c r="G99" s="213"/>
      <c r="H99" s="213"/>
      <c r="I99" s="214"/>
      <c r="J99" s="60"/>
      <c r="K99" s="60"/>
      <c r="L99" s="60"/>
      <c r="M99" s="209"/>
      <c r="N99" s="60"/>
      <c r="P99" s="95"/>
    </row>
    <row r="100" spans="1:16" ht="15.75">
      <c r="A100" s="231" t="s">
        <v>508</v>
      </c>
      <c r="B100" s="210"/>
      <c r="C100" s="210"/>
      <c r="D100" s="210"/>
      <c r="E100" s="210"/>
      <c r="F100" s="213"/>
      <c r="G100" s="213"/>
      <c r="H100" s="213"/>
      <c r="I100" s="214"/>
      <c r="J100" s="60"/>
      <c r="K100" s="60"/>
      <c r="L100" s="60"/>
      <c r="M100" s="209"/>
      <c r="N100" s="60"/>
      <c r="P100" s="95"/>
    </row>
    <row r="101" spans="1:16" ht="18" customHeight="1">
      <c r="A101" s="82"/>
      <c r="B101" s="82"/>
      <c r="C101" s="82"/>
      <c r="D101" s="82"/>
      <c r="E101" s="82"/>
      <c r="F101" s="59"/>
      <c r="G101" s="224"/>
      <c r="H101" s="224"/>
      <c r="I101" s="221"/>
      <c r="J101" s="73"/>
      <c r="K101" s="73"/>
      <c r="L101" s="73"/>
      <c r="M101" s="73"/>
      <c r="N101" s="73"/>
      <c r="O101" s="20"/>
      <c r="P101" s="95"/>
    </row>
    <row r="102" spans="1:16" ht="18" customHeight="1">
      <c r="A102" s="64"/>
      <c r="B102" s="234" t="s">
        <v>671</v>
      </c>
      <c r="C102" s="235"/>
      <c r="D102" s="235"/>
      <c r="E102" s="235"/>
      <c r="F102" s="235"/>
      <c r="G102" s="235"/>
      <c r="H102" s="235"/>
      <c r="I102" s="236"/>
      <c r="J102" s="250" t="s">
        <v>390</v>
      </c>
      <c r="K102" s="251"/>
      <c r="L102" s="251"/>
      <c r="M102" s="252"/>
      <c r="N102" s="680" t="s">
        <v>670</v>
      </c>
      <c r="O102" s="93"/>
      <c r="P102" s="95"/>
    </row>
    <row r="103" spans="1:16" ht="42.75" customHeight="1">
      <c r="A103" s="94"/>
      <c r="B103" s="235" t="s">
        <v>735</v>
      </c>
      <c r="C103" s="235"/>
      <c r="D103" s="235"/>
      <c r="E103" s="240"/>
      <c r="F103" s="241" t="s">
        <v>737</v>
      </c>
      <c r="G103" s="235"/>
      <c r="H103" s="235"/>
      <c r="I103" s="236"/>
      <c r="J103" s="242" t="s">
        <v>672</v>
      </c>
      <c r="K103" s="243"/>
      <c r="L103" s="243"/>
      <c r="M103" s="244"/>
      <c r="N103" s="681"/>
      <c r="O103" s="93"/>
      <c r="P103" s="95"/>
    </row>
    <row r="104" spans="1:16" ht="33" customHeight="1">
      <c r="A104" s="82"/>
      <c r="B104" s="245" t="s">
        <v>391</v>
      </c>
      <c r="C104" s="245" t="s">
        <v>392</v>
      </c>
      <c r="D104" s="245" t="s">
        <v>281</v>
      </c>
      <c r="E104" s="247" t="s">
        <v>124</v>
      </c>
      <c r="F104" s="247" t="s">
        <v>391</v>
      </c>
      <c r="G104" s="245" t="s">
        <v>392</v>
      </c>
      <c r="H104" s="245" t="s">
        <v>281</v>
      </c>
      <c r="I104" s="247" t="s">
        <v>124</v>
      </c>
      <c r="J104" s="248" t="s">
        <v>391</v>
      </c>
      <c r="K104" s="249" t="s">
        <v>392</v>
      </c>
      <c r="L104" s="253" t="s">
        <v>281</v>
      </c>
      <c r="M104" s="248" t="s">
        <v>124</v>
      </c>
      <c r="N104" s="682"/>
      <c r="O104" s="93"/>
      <c r="P104" s="95" t="s">
        <v>504</v>
      </c>
    </row>
    <row r="105" spans="1:16" hidden="1">
      <c r="A105" s="22" t="s">
        <v>264</v>
      </c>
      <c r="B105" s="117"/>
      <c r="C105" s="117"/>
      <c r="D105" s="117"/>
      <c r="E105" s="117"/>
      <c r="F105" s="97">
        <f>'TTA Pivot Table'!E$230</f>
        <v>0</v>
      </c>
      <c r="G105" s="97">
        <f>'TTA Pivot Table'!E$231</f>
        <v>0</v>
      </c>
      <c r="H105" s="97">
        <f>'TTA Pivot Table'!E$232</f>
        <v>0</v>
      </c>
      <c r="I105" s="96">
        <f>'TTA Pivot Table'!E$233</f>
        <v>0</v>
      </c>
      <c r="J105" s="96">
        <f>'TTA Pivot Table'!E$234</f>
        <v>0</v>
      </c>
      <c r="K105" s="97">
        <f>'TTA Pivot Table'!E$235</f>
        <v>0</v>
      </c>
      <c r="L105" s="97">
        <f>'TTA Pivot Table'!E$236</f>
        <v>0</v>
      </c>
      <c r="M105" s="98">
        <f>'TTA Pivot Table'!E$237</f>
        <v>0</v>
      </c>
      <c r="N105" s="96">
        <f>'TTA Pivot Table'!E$238</f>
        <v>0</v>
      </c>
      <c r="O105" s="100"/>
      <c r="P105" s="101">
        <f>+M105-I105</f>
        <v>0</v>
      </c>
    </row>
    <row r="106" spans="1:16" ht="15.75" hidden="1">
      <c r="A106" s="22"/>
      <c r="B106" s="117"/>
      <c r="C106" s="117"/>
      <c r="D106" s="117"/>
      <c r="E106" s="117"/>
      <c r="F106" s="106"/>
      <c r="G106" s="106"/>
      <c r="H106" s="106"/>
      <c r="I106" s="99"/>
      <c r="J106" s="102"/>
      <c r="K106" s="103"/>
      <c r="L106" s="103"/>
      <c r="M106" s="104"/>
      <c r="N106" s="102"/>
      <c r="O106" s="100"/>
      <c r="P106" s="105">
        <f t="shared" ref="P106" si="5">+I106-M106</f>
        <v>0</v>
      </c>
    </row>
    <row r="107" spans="1:16">
      <c r="A107" s="22" t="s">
        <v>265</v>
      </c>
      <c r="B107" s="281">
        <f>+'TTA Pivot Table'!E$6</f>
        <v>0</v>
      </c>
      <c r="C107" s="281">
        <f>+'TTA Pivot Table'!E$8</f>
        <v>0</v>
      </c>
      <c r="D107" s="281">
        <f>+'TTA Pivot Table'!E$10</f>
        <v>0</v>
      </c>
      <c r="E107" s="282">
        <f>+'TTA Pivot Table'!E$12</f>
        <v>0</v>
      </c>
      <c r="F107" s="282">
        <f>+'TTA Pivot Table'!E$14</f>
        <v>0</v>
      </c>
      <c r="G107" s="281">
        <f>+'TTA Pivot Table'!E$16</f>
        <v>0</v>
      </c>
      <c r="H107" s="281">
        <f>+'TTA Pivot Table'!E$18</f>
        <v>0</v>
      </c>
      <c r="I107" s="282">
        <f>+'TTA Pivot Table'!E$20</f>
        <v>0</v>
      </c>
      <c r="J107" s="282">
        <f>+'TTA Pivot Table'!E$22</f>
        <v>0</v>
      </c>
      <c r="K107" s="281">
        <f>+'TTA Pivot Table'!E$24</f>
        <v>0</v>
      </c>
      <c r="L107" s="281">
        <f>+'TTA Pivot Table'!E$26</f>
        <v>0</v>
      </c>
      <c r="M107" s="283">
        <f>+'TTA Pivot Table'!E$28</f>
        <v>0</v>
      </c>
      <c r="N107" s="282">
        <f>+'TTA Pivot Table'!E$30</f>
        <v>0</v>
      </c>
      <c r="O107" s="100"/>
      <c r="P107" s="101">
        <f t="shared" ref="P107:P125" si="6">+M107-I107</f>
        <v>0</v>
      </c>
    </row>
    <row r="108" spans="1:16">
      <c r="A108" s="22" t="s">
        <v>266</v>
      </c>
      <c r="B108" s="281">
        <f>+'TTA Pivot Table'!E$38</f>
        <v>4.4800000000000004</v>
      </c>
      <c r="C108" s="281">
        <f>+'TTA Pivot Table'!E$40</f>
        <v>8.14</v>
      </c>
      <c r="D108" s="281">
        <f>+'TTA Pivot Table'!E$42</f>
        <v>4.75</v>
      </c>
      <c r="E108" s="282">
        <f>+'TTA Pivot Table'!E$44</f>
        <v>5.73</v>
      </c>
      <c r="F108" s="282">
        <f>+'TTA Pivot Table'!E$46</f>
        <v>5.3948939472322817</v>
      </c>
      <c r="G108" s="281">
        <f>+'TTA Pivot Table'!E$48</f>
        <v>9.1214705882352956</v>
      </c>
      <c r="H108" s="281">
        <f>+'TTA Pivot Table'!E$50</f>
        <v>12.02</v>
      </c>
      <c r="I108" s="282">
        <f>+'TTA Pivot Table'!E$52</f>
        <v>5.6674831568816169</v>
      </c>
      <c r="J108" s="282">
        <f>+'TTA Pivot Table'!E$54</f>
        <v>3.656645865834633</v>
      </c>
      <c r="K108" s="281">
        <f>+'TTA Pivot Table'!E$56</f>
        <v>4.5993687707641193</v>
      </c>
      <c r="L108" s="281">
        <f>+'TTA Pivot Table'!E$58</f>
        <v>3.8854761904761905</v>
      </c>
      <c r="M108" s="283">
        <f>+'TTA Pivot Table'!E$60</f>
        <v>3.8417066369213604</v>
      </c>
      <c r="N108" s="282">
        <f>+'TTA Pivot Table'!E$62</f>
        <v>8.32</v>
      </c>
      <c r="O108" s="100"/>
      <c r="P108" s="101">
        <f t="shared" si="6"/>
        <v>-1.8257765199602565</v>
      </c>
    </row>
    <row r="109" spans="1:16">
      <c r="A109" s="22" t="s">
        <v>267</v>
      </c>
      <c r="B109" s="281">
        <f>+'TTA Pivot Table'!E$70</f>
        <v>0</v>
      </c>
      <c r="C109" s="281">
        <f>+'TTA Pivot Table'!E$72</f>
        <v>0</v>
      </c>
      <c r="D109" s="281">
        <f>+'TTA Pivot Table'!E$74</f>
        <v>0</v>
      </c>
      <c r="E109" s="282">
        <f>+'TTA Pivot Table'!E$76</f>
        <v>0</v>
      </c>
      <c r="F109" s="282">
        <f>+'TTA Pivot Table'!E$78</f>
        <v>0</v>
      </c>
      <c r="G109" s="281">
        <f>+'TTA Pivot Table'!E$80</f>
        <v>0</v>
      </c>
      <c r="H109" s="281">
        <f>+'TTA Pivot Table'!E$82</f>
        <v>0</v>
      </c>
      <c r="I109" s="282">
        <f>+'TTA Pivot Table'!E$84</f>
        <v>0</v>
      </c>
      <c r="J109" s="282">
        <f>+'TTA Pivot Table'!E$86</f>
        <v>0</v>
      </c>
      <c r="K109" s="281">
        <f>+'TTA Pivot Table'!E$88</f>
        <v>0</v>
      </c>
      <c r="L109" s="281">
        <f>+'TTA Pivot Table'!E$90</f>
        <v>0</v>
      </c>
      <c r="M109" s="283">
        <f>+'TTA Pivot Table'!E$92</f>
        <v>0</v>
      </c>
      <c r="N109" s="282">
        <f>+'TTA Pivot Table'!E$94</f>
        <v>0</v>
      </c>
      <c r="O109" s="100"/>
      <c r="P109" s="101">
        <f t="shared" si="6"/>
        <v>0</v>
      </c>
    </row>
    <row r="110" spans="1:16">
      <c r="A110" s="22" t="s">
        <v>268</v>
      </c>
      <c r="B110" s="281">
        <f>+'TTA Pivot Table'!E$102</f>
        <v>5.0542612137203164</v>
      </c>
      <c r="C110" s="281">
        <f>+'TTA Pivot Table'!E$104</f>
        <v>5.6104545454545454</v>
      </c>
      <c r="D110" s="281">
        <f>+'TTA Pivot Table'!E$106</f>
        <v>0</v>
      </c>
      <c r="E110" s="282">
        <f>+'TTA Pivot Table'!E$108</f>
        <v>5.0699487179487175</v>
      </c>
      <c r="F110" s="282">
        <f>+'TTA Pivot Table'!E$110</f>
        <v>5.5602978941961991</v>
      </c>
      <c r="G110" s="281">
        <f>+'TTA Pivot Table'!E$112</f>
        <v>6.5221428571428577</v>
      </c>
      <c r="H110" s="281">
        <f>+'TTA Pivot Table'!E$114</f>
        <v>11.08</v>
      </c>
      <c r="I110" s="282">
        <f>+'TTA Pivot Table'!E$116</f>
        <v>5.6448772102161104</v>
      </c>
      <c r="J110" s="282">
        <f>+'TTA Pivot Table'!E$118</f>
        <v>3.4383017203352453</v>
      </c>
      <c r="K110" s="281">
        <f>+'TTA Pivot Table'!E$120</f>
        <v>4.0932409381663115</v>
      </c>
      <c r="L110" s="281">
        <f>+'TTA Pivot Table'!E$122</f>
        <v>8.9057812500000004</v>
      </c>
      <c r="M110" s="283">
        <f>+'TTA Pivot Table'!E$124</f>
        <v>3.7332701131844606</v>
      </c>
      <c r="N110" s="282">
        <f>+'TTA Pivot Table'!E$126</f>
        <v>0</v>
      </c>
      <c r="O110" s="100"/>
      <c r="P110" s="101">
        <f t="shared" si="6"/>
        <v>-1.9116070970316499</v>
      </c>
    </row>
    <row r="111" spans="1:16">
      <c r="A111" s="22"/>
      <c r="B111" s="281"/>
      <c r="C111" s="281"/>
      <c r="D111" s="281"/>
      <c r="E111" s="282"/>
      <c r="F111" s="282"/>
      <c r="G111" s="281"/>
      <c r="H111" s="281"/>
      <c r="I111" s="282"/>
      <c r="J111" s="282"/>
      <c r="K111" s="281"/>
      <c r="L111" s="281"/>
      <c r="M111" s="283"/>
      <c r="N111" s="282"/>
      <c r="O111" s="100"/>
      <c r="P111" s="101"/>
    </row>
    <row r="112" spans="1:16">
      <c r="A112" s="22" t="s">
        <v>269</v>
      </c>
      <c r="B112" s="281">
        <f>+'TTA Pivot Table'!E$134</f>
        <v>4.828125</v>
      </c>
      <c r="C112" s="281">
        <f>+'TTA Pivot Table'!E$136</f>
        <v>4.4705882352941178</v>
      </c>
      <c r="D112" s="281">
        <f>+'TTA Pivot Table'!E$138</f>
        <v>0</v>
      </c>
      <c r="E112" s="282">
        <f>+'TTA Pivot Table'!E$140</f>
        <v>4.7530864197530862</v>
      </c>
      <c r="F112" s="282">
        <f>+'TTA Pivot Table'!E$142</f>
        <v>5.4503496503496507</v>
      </c>
      <c r="G112" s="281">
        <f>+'TTA Pivot Table'!E$144</f>
        <v>5.8148148148148149</v>
      </c>
      <c r="H112" s="281">
        <f>+'TTA Pivot Table'!E$146</f>
        <v>0</v>
      </c>
      <c r="I112" s="282">
        <f>+'TTA Pivot Table'!E$148</f>
        <v>5.4698874917273326</v>
      </c>
      <c r="J112" s="282">
        <f>+'TTA Pivot Table'!E$150</f>
        <v>3.8194130925507901</v>
      </c>
      <c r="K112" s="281">
        <f>+'TTA Pivot Table'!E$152</f>
        <v>3.8583743842364533</v>
      </c>
      <c r="L112" s="281">
        <f>+'TTA Pivot Table'!E$154</f>
        <v>0</v>
      </c>
      <c r="M112" s="283">
        <f>+'TTA Pivot Table'!E$156</f>
        <v>3.8266758494031223</v>
      </c>
      <c r="N112" s="282">
        <f>+'TTA Pivot Table'!E$158</f>
        <v>2.5</v>
      </c>
      <c r="O112" s="100"/>
      <c r="P112" s="101">
        <f t="shared" si="6"/>
        <v>-1.6432116423242102</v>
      </c>
    </row>
    <row r="113" spans="1:16">
      <c r="A113" s="22" t="s">
        <v>270</v>
      </c>
      <c r="B113" s="281">
        <f>+'TTA Pivot Table'!E$166</f>
        <v>4.8509442060085837</v>
      </c>
      <c r="C113" s="281">
        <f>+'TTA Pivot Table'!E$168</f>
        <v>4.4988888888888887</v>
      </c>
      <c r="D113" s="281">
        <f>+'TTA Pivot Table'!E$170</f>
        <v>0</v>
      </c>
      <c r="E113" s="282">
        <f>+'TTA Pivot Table'!E$172</f>
        <v>4.8442736842105258</v>
      </c>
      <c r="F113" s="282">
        <f>+'TTA Pivot Table'!E$174</f>
        <v>5.2823158231902623</v>
      </c>
      <c r="G113" s="281">
        <f>+'TTA Pivot Table'!E$176</f>
        <v>6.774535519125684</v>
      </c>
      <c r="H113" s="281">
        <f>+'TTA Pivot Table'!E$178</f>
        <v>0</v>
      </c>
      <c r="I113" s="282">
        <f>+'TTA Pivot Table'!E$180</f>
        <v>5.3649409984871408</v>
      </c>
      <c r="J113" s="282">
        <f>+'TTA Pivot Table'!E$182</f>
        <v>3.7592125518058022</v>
      </c>
      <c r="K113" s="281">
        <f>+'TTA Pivot Table'!E$184</f>
        <v>3.6662240663900412</v>
      </c>
      <c r="L113" s="281">
        <f>+'TTA Pivot Table'!E$186</f>
        <v>0</v>
      </c>
      <c r="M113" s="283">
        <f>+'TTA Pivot Table'!E$188</f>
        <v>3.7313391376451075</v>
      </c>
      <c r="N113" s="282">
        <f>+'TTA Pivot Table'!E$190</f>
        <v>5.8343037974683547</v>
      </c>
      <c r="O113" s="100"/>
      <c r="P113" s="101">
        <f t="shared" si="6"/>
        <v>-1.6336018608420333</v>
      </c>
    </row>
    <row r="114" spans="1:16">
      <c r="A114" s="22" t="s">
        <v>271</v>
      </c>
      <c r="B114" s="284">
        <f>+'TTA Pivot Table'!E$198</f>
        <v>0</v>
      </c>
      <c r="C114" s="285">
        <f>+'TTA Pivot Table'!E$200</f>
        <v>0</v>
      </c>
      <c r="D114" s="285">
        <f>+'TTA Pivot Table'!E$202</f>
        <v>0</v>
      </c>
      <c r="E114" s="286">
        <f>+'TTA Pivot Table'!E$204</f>
        <v>0</v>
      </c>
      <c r="F114" s="286">
        <f>+'TTA Pivot Table'!E$206</f>
        <v>0</v>
      </c>
      <c r="G114" s="285">
        <f>+'TTA Pivot Table'!E$208</f>
        <v>0</v>
      </c>
      <c r="H114" s="285">
        <f>+'TTA Pivot Table'!E$210</f>
        <v>0</v>
      </c>
      <c r="I114" s="286">
        <f>+'TTA Pivot Table'!E$212</f>
        <v>0</v>
      </c>
      <c r="J114" s="286">
        <f>+'TTA Pivot Table'!E$214</f>
        <v>0</v>
      </c>
      <c r="K114" s="285">
        <f>+'TTA Pivot Table'!E$216</f>
        <v>0</v>
      </c>
      <c r="L114" s="285">
        <f>+'TTA Pivot Table'!E$218</f>
        <v>0</v>
      </c>
      <c r="M114" s="287">
        <f>+'TTA Pivot Table'!E$220</f>
        <v>0</v>
      </c>
      <c r="N114" s="286">
        <f>+'TTA Pivot Table'!E$222</f>
        <v>0</v>
      </c>
      <c r="O114" s="100"/>
      <c r="P114" s="101">
        <f t="shared" si="6"/>
        <v>0</v>
      </c>
    </row>
    <row r="115" spans="1:16">
      <c r="A115" s="22" t="s">
        <v>272</v>
      </c>
      <c r="B115" s="281">
        <f>+'TTA Pivot Table'!E$230</f>
        <v>0</v>
      </c>
      <c r="C115" s="281">
        <f>+'TTA Pivot Table'!E$232</f>
        <v>0</v>
      </c>
      <c r="D115" s="281">
        <f>+'TTA Pivot Table'!E$234</f>
        <v>0</v>
      </c>
      <c r="E115" s="282">
        <f>+'TTA Pivot Table'!E$236</f>
        <v>0</v>
      </c>
      <c r="F115" s="282">
        <f>+'TTA Pivot Table'!E$238</f>
        <v>0</v>
      </c>
      <c r="G115" s="281">
        <f>+'TTA Pivot Table'!E$240</f>
        <v>0</v>
      </c>
      <c r="H115" s="281">
        <f>+'TTA Pivot Table'!E$242</f>
        <v>0</v>
      </c>
      <c r="I115" s="282">
        <f>+'TTA Pivot Table'!E$244</f>
        <v>0</v>
      </c>
      <c r="J115" s="282">
        <f>+'TTA Pivot Table'!E$246</f>
        <v>0</v>
      </c>
      <c r="K115" s="281">
        <f>+'TTA Pivot Table'!E$248</f>
        <v>0</v>
      </c>
      <c r="L115" s="281">
        <f>+'TTA Pivot Table'!E$250</f>
        <v>0</v>
      </c>
      <c r="M115" s="283">
        <f>+'TTA Pivot Table'!E$252</f>
        <v>0</v>
      </c>
      <c r="N115" s="282">
        <f>+'TTA Pivot Table'!E$254</f>
        <v>0</v>
      </c>
      <c r="O115" s="100"/>
      <c r="P115" s="101">
        <f t="shared" si="6"/>
        <v>0</v>
      </c>
    </row>
    <row r="116" spans="1:16">
      <c r="A116" s="22"/>
      <c r="B116" s="281"/>
      <c r="C116" s="281"/>
      <c r="D116" s="281"/>
      <c r="E116" s="282"/>
      <c r="F116" s="282"/>
      <c r="G116" s="281"/>
      <c r="H116" s="281"/>
      <c r="I116" s="282"/>
      <c r="J116" s="282"/>
      <c r="K116" s="281"/>
      <c r="L116" s="281"/>
      <c r="M116" s="283"/>
      <c r="N116" s="282"/>
      <c r="O116" s="100"/>
      <c r="P116" s="101"/>
    </row>
    <row r="117" spans="1:16">
      <c r="A117" s="22" t="s">
        <v>273</v>
      </c>
      <c r="B117" s="281">
        <f>+'TTA Pivot Table'!E$262</f>
        <v>0</v>
      </c>
      <c r="C117" s="281">
        <f>+'TTA Pivot Table'!E$264</f>
        <v>0</v>
      </c>
      <c r="D117" s="281">
        <f>+'TTA Pivot Table'!E$266</f>
        <v>0</v>
      </c>
      <c r="E117" s="282">
        <f>+'TTA Pivot Table'!E$268</f>
        <v>0</v>
      </c>
      <c r="F117" s="282">
        <f>+'TTA Pivot Table'!E$270</f>
        <v>0</v>
      </c>
      <c r="G117" s="281">
        <f>+'TTA Pivot Table'!E$272</f>
        <v>0</v>
      </c>
      <c r="H117" s="281">
        <f>+'TTA Pivot Table'!E$274</f>
        <v>0</v>
      </c>
      <c r="I117" s="282">
        <f>+'TTA Pivot Table'!E$276</f>
        <v>0</v>
      </c>
      <c r="J117" s="282">
        <f>+'TTA Pivot Table'!E$278</f>
        <v>0</v>
      </c>
      <c r="K117" s="281">
        <f>+'TTA Pivot Table'!E$280</f>
        <v>0</v>
      </c>
      <c r="L117" s="281">
        <f>+'TTA Pivot Table'!E$282</f>
        <v>0</v>
      </c>
      <c r="M117" s="283">
        <f>+'TTA Pivot Table'!E$284</f>
        <v>0</v>
      </c>
      <c r="N117" s="282">
        <f>+'TTA Pivot Table'!E$286</f>
        <v>0</v>
      </c>
      <c r="O117" s="100"/>
      <c r="P117" s="101">
        <f t="shared" si="6"/>
        <v>0</v>
      </c>
    </row>
    <row r="118" spans="1:16">
      <c r="A118" s="22" t="s">
        <v>274</v>
      </c>
      <c r="B118" s="281">
        <f>+'TTA Pivot Table'!E$294</f>
        <v>4.8277777777777784</v>
      </c>
      <c r="C118" s="281">
        <f>+'TTA Pivot Table'!E$296</f>
        <v>4</v>
      </c>
      <c r="D118" s="281">
        <f>+'TTA Pivot Table'!E$298</f>
        <v>5.833333333333333</v>
      </c>
      <c r="E118" s="282">
        <f>+'TTA Pivot Table'!E$300</f>
        <v>4.9488372093023258</v>
      </c>
      <c r="F118" s="282">
        <f>+'TTA Pivot Table'!E$302</f>
        <v>4.8267783505154647</v>
      </c>
      <c r="G118" s="281">
        <f>+'TTA Pivot Table'!E$304</f>
        <v>5.0472222222222216</v>
      </c>
      <c r="H118" s="281">
        <f>+'TTA Pivot Table'!E$306</f>
        <v>6.839999999999999</v>
      </c>
      <c r="I118" s="282">
        <f>+'TTA Pivot Table'!E$308</f>
        <v>4.8329452405322417</v>
      </c>
      <c r="J118" s="282">
        <f>+'TTA Pivot Table'!E$310</f>
        <v>3.5630102040816323</v>
      </c>
      <c r="K118" s="281">
        <f>+'TTA Pivot Table'!E$312</f>
        <v>3.6711586901763225</v>
      </c>
      <c r="L118" s="281">
        <f>+'TTA Pivot Table'!E$314</f>
        <v>6.3371134020618562</v>
      </c>
      <c r="M118" s="283">
        <f>+'TTA Pivot Table'!E$316</f>
        <v>3.6433355962887526</v>
      </c>
      <c r="N118" s="282">
        <f>+'TTA Pivot Table'!E$318</f>
        <v>5.6910994764397902</v>
      </c>
      <c r="O118" s="100"/>
      <c r="P118" s="101">
        <f t="shared" si="6"/>
        <v>-1.1896096442434891</v>
      </c>
    </row>
    <row r="119" spans="1:16">
      <c r="A119" s="22" t="s">
        <v>275</v>
      </c>
      <c r="B119" s="281">
        <f>+'TTA Pivot Table'!E$326</f>
        <v>0</v>
      </c>
      <c r="C119" s="281">
        <f>+'TTA Pivot Table'!E$328</f>
        <v>0</v>
      </c>
      <c r="D119" s="281">
        <f>+'TTA Pivot Table'!E$330</f>
        <v>0</v>
      </c>
      <c r="E119" s="282">
        <f>+'TTA Pivot Table'!E$332</f>
        <v>0</v>
      </c>
      <c r="F119" s="282">
        <f>+'TTA Pivot Table'!E$334</f>
        <v>0</v>
      </c>
      <c r="G119" s="281">
        <f>+'TTA Pivot Table'!E$336</f>
        <v>0</v>
      </c>
      <c r="H119" s="281">
        <f>+'TTA Pivot Table'!E$338</f>
        <v>0</v>
      </c>
      <c r="I119" s="282">
        <f>+'TTA Pivot Table'!E$340</f>
        <v>0</v>
      </c>
      <c r="J119" s="282">
        <f>+'TTA Pivot Table'!E$342</f>
        <v>0</v>
      </c>
      <c r="K119" s="281">
        <f>+'TTA Pivot Table'!E$344</f>
        <v>0</v>
      </c>
      <c r="L119" s="281">
        <f>+'TTA Pivot Table'!E$346</f>
        <v>0</v>
      </c>
      <c r="M119" s="283">
        <f>+'TTA Pivot Table'!E$348</f>
        <v>0</v>
      </c>
      <c r="N119" s="282">
        <f>+'TTA Pivot Table'!E$350</f>
        <v>0</v>
      </c>
      <c r="O119" s="100"/>
      <c r="P119" s="101">
        <f t="shared" si="6"/>
        <v>0</v>
      </c>
    </row>
    <row r="120" spans="1:16">
      <c r="A120" s="22" t="s">
        <v>276</v>
      </c>
      <c r="B120" s="281">
        <f>+'TTA Pivot Table'!E$358</f>
        <v>0</v>
      </c>
      <c r="C120" s="281">
        <f>+'TTA Pivot Table'!E$360</f>
        <v>0</v>
      </c>
      <c r="D120" s="281">
        <f>+'TTA Pivot Table'!E$362</f>
        <v>0</v>
      </c>
      <c r="E120" s="282">
        <f>+'TTA Pivot Table'!E$364</f>
        <v>0</v>
      </c>
      <c r="F120" s="282">
        <f>+'TTA Pivot Table'!E$366</f>
        <v>0</v>
      </c>
      <c r="G120" s="281">
        <f>+'TTA Pivot Table'!E$368</f>
        <v>0</v>
      </c>
      <c r="H120" s="281">
        <f>+'TTA Pivot Table'!E$370</f>
        <v>0</v>
      </c>
      <c r="I120" s="282">
        <f>+'TTA Pivot Table'!E$372</f>
        <v>0</v>
      </c>
      <c r="J120" s="282">
        <f>+'TTA Pivot Table'!E$374</f>
        <v>0</v>
      </c>
      <c r="K120" s="281">
        <f>+'TTA Pivot Table'!E$376</f>
        <v>0</v>
      </c>
      <c r="L120" s="281">
        <f>+'TTA Pivot Table'!E$378</f>
        <v>0</v>
      </c>
      <c r="M120" s="283">
        <f>+'TTA Pivot Table'!E$380</f>
        <v>0</v>
      </c>
      <c r="N120" s="282">
        <f>+'TTA Pivot Table'!E$382</f>
        <v>0</v>
      </c>
      <c r="O120" s="100"/>
      <c r="P120" s="101">
        <f t="shared" si="6"/>
        <v>0</v>
      </c>
    </row>
    <row r="121" spans="1:16">
      <c r="A121" s="22"/>
      <c r="B121" s="281"/>
      <c r="C121" s="281"/>
      <c r="D121" s="281"/>
      <c r="E121" s="282"/>
      <c r="F121" s="282"/>
      <c r="G121" s="281"/>
      <c r="H121" s="281"/>
      <c r="I121" s="282"/>
      <c r="J121" s="282"/>
      <c r="K121" s="281"/>
      <c r="L121" s="281"/>
      <c r="M121" s="283"/>
      <c r="N121" s="282"/>
      <c r="O121" s="100"/>
      <c r="P121" s="101"/>
    </row>
    <row r="122" spans="1:16">
      <c r="A122" s="22" t="s">
        <v>277</v>
      </c>
      <c r="B122" s="281">
        <f>+'TTA Pivot Table'!E$390</f>
        <v>4.3455199999999996</v>
      </c>
      <c r="C122" s="281">
        <f>+'TTA Pivot Table'!E$392</f>
        <v>4.7201612903225811</v>
      </c>
      <c r="D122" s="281">
        <f>+'TTA Pivot Table'!E$394</f>
        <v>0</v>
      </c>
      <c r="E122" s="282">
        <f>+'TTA Pivot Table'!E$396</f>
        <v>4.3632240853658537</v>
      </c>
      <c r="F122" s="282">
        <f>+'TTA Pivot Table'!E$398</f>
        <v>4.6101026067664996</v>
      </c>
      <c r="G122" s="281">
        <f>+'TTA Pivot Table'!E$400</f>
        <v>5.471640625</v>
      </c>
      <c r="H122" s="281">
        <f>+'TTA Pivot Table'!E$402</f>
        <v>0</v>
      </c>
      <c r="I122" s="282">
        <f>+'TTA Pivot Table'!E$404</f>
        <v>4.6396357793251211</v>
      </c>
      <c r="J122" s="282">
        <f>+'TTA Pivot Table'!E$406</f>
        <v>3.4849429446145277</v>
      </c>
      <c r="K122" s="281">
        <f>+'TTA Pivot Table'!E$408</f>
        <v>3.6296196660482369</v>
      </c>
      <c r="L122" s="281">
        <f>+'TTA Pivot Table'!E$410</f>
        <v>0</v>
      </c>
      <c r="M122" s="283">
        <f>+'TTA Pivot Table'!E$412</f>
        <v>3.518332262898737</v>
      </c>
      <c r="N122" s="282">
        <f>+'TTA Pivot Table'!E$414</f>
        <v>0</v>
      </c>
      <c r="O122" s="100"/>
      <c r="P122" s="101">
        <f t="shared" si="6"/>
        <v>-1.121303516426384</v>
      </c>
    </row>
    <row r="123" spans="1:16">
      <c r="A123" s="22" t="s">
        <v>278</v>
      </c>
      <c r="B123" s="281">
        <f>+'TTA Pivot Table'!E$422</f>
        <v>4.5446614042376403</v>
      </c>
      <c r="C123" s="281">
        <f>+'TTA Pivot Table'!E$424</f>
        <v>4.6220930232558137</v>
      </c>
      <c r="D123" s="281">
        <f>+'TTA Pivot Table'!E$426</f>
        <v>0</v>
      </c>
      <c r="E123" s="282">
        <f>+'TTA Pivot Table'!E$428</f>
        <v>4.5498255137650254</v>
      </c>
      <c r="F123" s="282">
        <f>+'TTA Pivot Table'!E$430</f>
        <v>5.2642890515496026</v>
      </c>
      <c r="G123" s="281">
        <f>+'TTA Pivot Table'!E$432</f>
        <v>5.8343434343434346</v>
      </c>
      <c r="H123" s="281">
        <f>+'TTA Pivot Table'!E$434</f>
        <v>0</v>
      </c>
      <c r="I123" s="282">
        <f>+'TTA Pivot Table'!E$436</f>
        <v>5.3050896471949107</v>
      </c>
      <c r="J123" s="282">
        <f>+'TTA Pivot Table'!E$438</f>
        <v>3.481203007518797</v>
      </c>
      <c r="K123" s="281">
        <f>+'TTA Pivot Table'!E$440</f>
        <v>3.5050692801622167</v>
      </c>
      <c r="L123" s="281">
        <f>+'TTA Pivot Table'!E$442</f>
        <v>0</v>
      </c>
      <c r="M123" s="283">
        <f>+'TTA Pivot Table'!E$444</f>
        <v>3.4894675248683442</v>
      </c>
      <c r="N123" s="282">
        <f>+'TTA Pivot Table'!E$446</f>
        <v>5.0374531835205989</v>
      </c>
      <c r="O123" s="100"/>
      <c r="P123" s="101">
        <f t="shared" si="6"/>
        <v>-1.8156221223265665</v>
      </c>
    </row>
    <row r="124" spans="1:16">
      <c r="A124" s="22" t="s">
        <v>279</v>
      </c>
      <c r="B124" s="281">
        <f>+'TTA Pivot Table'!E$454</f>
        <v>5.6666666666666599</v>
      </c>
      <c r="C124" s="281">
        <f>+'TTA Pivot Table'!E$456</f>
        <v>0</v>
      </c>
      <c r="D124" s="281">
        <f>+'TTA Pivot Table'!E$458</f>
        <v>0</v>
      </c>
      <c r="E124" s="282">
        <f>+'TTA Pivot Table'!E$460</f>
        <v>5.6666666666666599</v>
      </c>
      <c r="F124" s="282">
        <f>+'TTA Pivot Table'!E$462</f>
        <v>4.4709917938762844</v>
      </c>
      <c r="G124" s="281">
        <f>+'TTA Pivot Table'!E$464</f>
        <v>5.6071428571428488</v>
      </c>
      <c r="H124" s="281">
        <f>+'TTA Pivot Table'!E$466</f>
        <v>0</v>
      </c>
      <c r="I124" s="282">
        <f>+'TTA Pivot Table'!E$468</f>
        <v>4.5043679342240432</v>
      </c>
      <c r="J124" s="282">
        <f>+'TTA Pivot Table'!E$470</f>
        <v>3.4487107873804597</v>
      </c>
      <c r="K124" s="281">
        <f>+'TTA Pivot Table'!E$472</f>
        <v>4.0656108597285048</v>
      </c>
      <c r="L124" s="281">
        <f>+'TTA Pivot Table'!E$474</f>
        <v>0</v>
      </c>
      <c r="M124" s="283">
        <f>+'TTA Pivot Table'!E$476</f>
        <v>3.6020683981666441</v>
      </c>
      <c r="N124" s="282">
        <f>+'TTA Pivot Table'!E$478</f>
        <v>7.1027397260273908</v>
      </c>
      <c r="O124" s="100"/>
      <c r="P124" s="101">
        <f t="shared" si="6"/>
        <v>-0.9022995360573991</v>
      </c>
    </row>
    <row r="125" spans="1:16">
      <c r="A125" s="71" t="s">
        <v>280</v>
      </c>
      <c r="B125" s="288">
        <f>+'TTA Pivot Table'!E$486</f>
        <v>4.8</v>
      </c>
      <c r="C125" s="288">
        <f>+'TTA Pivot Table'!E$488</f>
        <v>0</v>
      </c>
      <c r="D125" s="288">
        <f>+'TTA Pivot Table'!E$490</f>
        <v>0</v>
      </c>
      <c r="E125" s="289">
        <f>+'TTA Pivot Table'!E$492</f>
        <v>4.8</v>
      </c>
      <c r="F125" s="289">
        <f>+'TTA Pivot Table'!E$494</f>
        <v>5.8</v>
      </c>
      <c r="G125" s="288">
        <f>+'TTA Pivot Table'!E$496</f>
        <v>9.8000000000000007</v>
      </c>
      <c r="H125" s="288">
        <f>+'TTA Pivot Table'!E$498</f>
        <v>0</v>
      </c>
      <c r="I125" s="289">
        <f>+'TTA Pivot Table'!E$500</f>
        <v>5.8812182741116743</v>
      </c>
      <c r="J125" s="289">
        <f>+'TTA Pivot Table'!E$502</f>
        <v>4.3</v>
      </c>
      <c r="K125" s="288">
        <f>+'TTA Pivot Table'!E$504</f>
        <v>4</v>
      </c>
      <c r="L125" s="288">
        <f>+'TTA Pivot Table'!E$506</f>
        <v>0</v>
      </c>
      <c r="M125" s="290">
        <f>+'TTA Pivot Table'!E$508</f>
        <v>4.2653521126760561</v>
      </c>
      <c r="N125" s="289">
        <f>+'TTA Pivot Table'!E$510</f>
        <v>7.5</v>
      </c>
      <c r="O125" s="100"/>
      <c r="P125" s="107">
        <f t="shared" si="6"/>
        <v>-1.6158661614356182</v>
      </c>
    </row>
    <row r="126" spans="1:16">
      <c r="A126" s="232" t="s">
        <v>394</v>
      </c>
      <c r="B126" s="254"/>
      <c r="C126" s="254"/>
      <c r="D126" s="254"/>
      <c r="E126" s="254"/>
      <c r="F126" s="255"/>
      <c r="G126" s="255"/>
      <c r="H126" s="255"/>
      <c r="I126" s="255"/>
      <c r="J126" s="256"/>
      <c r="K126" s="256"/>
      <c r="L126" s="256"/>
      <c r="M126" s="256"/>
      <c r="N126" s="256"/>
    </row>
    <row r="127" spans="1:16" s="23" customFormat="1">
      <c r="A127" s="232" t="s">
        <v>738</v>
      </c>
      <c r="B127" s="257"/>
      <c r="C127" s="257"/>
      <c r="D127" s="257"/>
      <c r="E127" s="258"/>
      <c r="F127" s="257"/>
      <c r="G127" s="257"/>
      <c r="H127" s="257"/>
      <c r="I127" s="258"/>
      <c r="J127" s="259"/>
      <c r="K127" s="259"/>
      <c r="L127" s="259"/>
      <c r="M127" s="260"/>
      <c r="N127" s="259"/>
      <c r="O127" s="114"/>
    </row>
    <row r="128" spans="1:16">
      <c r="A128" s="232"/>
      <c r="B128" s="254"/>
      <c r="C128" s="254"/>
      <c r="D128" s="254"/>
      <c r="E128" s="254"/>
      <c r="F128" s="255"/>
      <c r="G128" s="255"/>
      <c r="H128" s="255"/>
      <c r="I128" s="255"/>
      <c r="J128" s="256"/>
      <c r="K128" s="256"/>
      <c r="L128" s="256"/>
      <c r="M128" s="256"/>
      <c r="N128" s="233" t="s">
        <v>1166</v>
      </c>
    </row>
    <row r="129" spans="1:16" ht="18">
      <c r="A129" s="230" t="s">
        <v>712</v>
      </c>
      <c r="B129" s="210"/>
      <c r="C129" s="210"/>
      <c r="D129" s="210"/>
      <c r="E129" s="210"/>
      <c r="F129" s="213"/>
      <c r="G129" s="213"/>
      <c r="H129" s="213"/>
      <c r="I129" s="214"/>
      <c r="J129" s="60"/>
      <c r="K129" s="60"/>
      <c r="L129" s="60"/>
      <c r="M129" s="209"/>
      <c r="N129" s="60"/>
      <c r="P129" s="95"/>
    </row>
    <row r="130" spans="1:16" ht="18">
      <c r="A130" s="230"/>
      <c r="B130" s="210"/>
      <c r="C130" s="210"/>
      <c r="D130" s="210"/>
      <c r="E130" s="210"/>
      <c r="F130" s="213"/>
      <c r="G130" s="213"/>
      <c r="H130" s="213"/>
      <c r="I130" s="214"/>
      <c r="J130" s="60"/>
      <c r="K130" s="60"/>
      <c r="L130" s="60"/>
      <c r="M130" s="209"/>
      <c r="N130" s="60"/>
      <c r="P130" s="95"/>
    </row>
    <row r="131" spans="1:16" ht="15.75">
      <c r="A131" s="231" t="s">
        <v>432</v>
      </c>
      <c r="B131" s="210"/>
      <c r="C131" s="210"/>
      <c r="D131" s="210"/>
      <c r="E131" s="210"/>
      <c r="F131" s="213"/>
      <c r="G131" s="213"/>
      <c r="H131" s="213"/>
      <c r="I131" s="214"/>
      <c r="J131" s="60"/>
      <c r="K131" s="60"/>
      <c r="L131" s="60"/>
      <c r="M131" s="209"/>
      <c r="N131" s="60"/>
      <c r="P131" s="95"/>
    </row>
    <row r="132" spans="1:16" ht="15.75">
      <c r="A132" s="231" t="s">
        <v>509</v>
      </c>
      <c r="B132" s="210"/>
      <c r="C132" s="210"/>
      <c r="D132" s="210"/>
      <c r="E132" s="210"/>
      <c r="F132" s="213"/>
      <c r="G132" s="213"/>
      <c r="H132" s="213"/>
      <c r="I132" s="214"/>
      <c r="J132" s="60"/>
      <c r="K132" s="60"/>
      <c r="L132" s="60"/>
      <c r="M132" s="209"/>
      <c r="N132" s="60"/>
      <c r="P132" s="95"/>
    </row>
    <row r="133" spans="1:16" ht="18" customHeight="1">
      <c r="A133" s="82"/>
      <c r="B133" s="82"/>
      <c r="C133" s="82"/>
      <c r="D133" s="82"/>
      <c r="E133" s="82"/>
      <c r="F133" s="59"/>
      <c r="G133" s="224"/>
      <c r="H133" s="224"/>
      <c r="I133" s="221"/>
      <c r="J133" s="73"/>
      <c r="K133" s="73"/>
      <c r="L133" s="73"/>
      <c r="M133" s="73"/>
      <c r="N133" s="73"/>
      <c r="O133" s="20"/>
      <c r="P133" s="95"/>
    </row>
    <row r="134" spans="1:16" ht="18" customHeight="1">
      <c r="A134" s="64"/>
      <c r="B134" s="234" t="s">
        <v>671</v>
      </c>
      <c r="C134" s="235"/>
      <c r="D134" s="235"/>
      <c r="E134" s="235"/>
      <c r="F134" s="235"/>
      <c r="G134" s="235"/>
      <c r="H134" s="235"/>
      <c r="I134" s="236"/>
      <c r="J134" s="250" t="s">
        <v>390</v>
      </c>
      <c r="K134" s="251"/>
      <c r="L134" s="251"/>
      <c r="M134" s="252"/>
      <c r="N134" s="680" t="s">
        <v>670</v>
      </c>
      <c r="O134" s="93"/>
      <c r="P134" s="95"/>
    </row>
    <row r="135" spans="1:16" ht="45" customHeight="1">
      <c r="A135" s="94"/>
      <c r="B135" s="235" t="s">
        <v>735</v>
      </c>
      <c r="C135" s="235"/>
      <c r="D135" s="235"/>
      <c r="E135" s="240"/>
      <c r="F135" s="241" t="s">
        <v>737</v>
      </c>
      <c r="G135" s="235"/>
      <c r="H135" s="235"/>
      <c r="I135" s="236"/>
      <c r="J135" s="242" t="s">
        <v>672</v>
      </c>
      <c r="K135" s="243"/>
      <c r="L135" s="243"/>
      <c r="M135" s="244"/>
      <c r="N135" s="681"/>
      <c r="O135" s="93"/>
      <c r="P135" s="95"/>
    </row>
    <row r="136" spans="1:16" ht="27" customHeight="1">
      <c r="A136" s="82"/>
      <c r="B136" s="245" t="s">
        <v>391</v>
      </c>
      <c r="C136" s="245" t="s">
        <v>392</v>
      </c>
      <c r="D136" s="245" t="s">
        <v>281</v>
      </c>
      <c r="E136" s="247" t="s">
        <v>124</v>
      </c>
      <c r="F136" s="247" t="s">
        <v>391</v>
      </c>
      <c r="G136" s="245" t="s">
        <v>392</v>
      </c>
      <c r="H136" s="245" t="s">
        <v>281</v>
      </c>
      <c r="I136" s="247" t="s">
        <v>124</v>
      </c>
      <c r="J136" s="248" t="s">
        <v>391</v>
      </c>
      <c r="K136" s="249" t="s">
        <v>392</v>
      </c>
      <c r="L136" s="253" t="s">
        <v>281</v>
      </c>
      <c r="M136" s="248" t="s">
        <v>124</v>
      </c>
      <c r="N136" s="682"/>
      <c r="O136" s="93"/>
      <c r="P136" s="95" t="s">
        <v>504</v>
      </c>
    </row>
    <row r="137" spans="1:16" hidden="1">
      <c r="A137" s="22" t="s">
        <v>264</v>
      </c>
      <c r="B137" s="117"/>
      <c r="C137" s="117"/>
      <c r="D137" s="117"/>
      <c r="E137" s="117"/>
      <c r="F137" s="97">
        <f>'TTA Pivot Table'!F$230</f>
        <v>0</v>
      </c>
      <c r="G137" s="97">
        <f>'TTA Pivot Table'!F$231</f>
        <v>0</v>
      </c>
      <c r="H137" s="97">
        <f>'TTA Pivot Table'!F$232</f>
        <v>0</v>
      </c>
      <c r="I137" s="96">
        <f>'TTA Pivot Table'!F$233</f>
        <v>0</v>
      </c>
      <c r="J137" s="96">
        <f>'TTA Pivot Table'!F$234</f>
        <v>0</v>
      </c>
      <c r="K137" s="97">
        <f>'TTA Pivot Table'!F$235</f>
        <v>0</v>
      </c>
      <c r="L137" s="97">
        <f>'TTA Pivot Table'!F$236</f>
        <v>0</v>
      </c>
      <c r="M137" s="98">
        <f>'TTA Pivot Table'!F$237</f>
        <v>0</v>
      </c>
      <c r="N137" s="96">
        <f>'TTA Pivot Table'!F$238</f>
        <v>0</v>
      </c>
      <c r="O137" s="100"/>
      <c r="P137" s="101">
        <f>+M137-I137</f>
        <v>0</v>
      </c>
    </row>
    <row r="138" spans="1:16" ht="15.75" hidden="1">
      <c r="A138" s="22"/>
      <c r="B138" s="117"/>
      <c r="C138" s="117"/>
      <c r="D138" s="117"/>
      <c r="E138" s="117"/>
      <c r="F138" s="106"/>
      <c r="G138" s="106"/>
      <c r="H138" s="106"/>
      <c r="I138" s="99"/>
      <c r="J138" s="102"/>
      <c r="K138" s="103"/>
      <c r="L138" s="103"/>
      <c r="M138" s="104"/>
      <c r="N138" s="102"/>
      <c r="O138" s="100"/>
      <c r="P138" s="105">
        <f t="shared" ref="P138" si="7">+I138-M138</f>
        <v>0</v>
      </c>
    </row>
    <row r="139" spans="1:16">
      <c r="A139" s="22" t="s">
        <v>265</v>
      </c>
      <c r="B139" s="281">
        <f>+'TTA Pivot Table'!F$6</f>
        <v>0</v>
      </c>
      <c r="C139" s="281">
        <f>+'TTA Pivot Table'!F$8</f>
        <v>0</v>
      </c>
      <c r="D139" s="281">
        <f>+'TTA Pivot Table'!F$10</f>
        <v>0</v>
      </c>
      <c r="E139" s="282">
        <f>+'TTA Pivot Table'!F$12</f>
        <v>0</v>
      </c>
      <c r="F139" s="282">
        <f>+'TTA Pivot Table'!F$14</f>
        <v>0</v>
      </c>
      <c r="G139" s="281">
        <f>+'TTA Pivot Table'!F$16</f>
        <v>0</v>
      </c>
      <c r="H139" s="281">
        <f>+'TTA Pivot Table'!F$18</f>
        <v>0</v>
      </c>
      <c r="I139" s="282">
        <f>+'TTA Pivot Table'!F$20</f>
        <v>0</v>
      </c>
      <c r="J139" s="282">
        <f>+'TTA Pivot Table'!F$22</f>
        <v>0</v>
      </c>
      <c r="K139" s="281">
        <f>+'TTA Pivot Table'!F$24</f>
        <v>0</v>
      </c>
      <c r="L139" s="281">
        <f>+'TTA Pivot Table'!F$26</f>
        <v>0</v>
      </c>
      <c r="M139" s="283">
        <f>+'TTA Pivot Table'!F$28</f>
        <v>0</v>
      </c>
      <c r="N139" s="282">
        <f>+'TTA Pivot Table'!F$30</f>
        <v>0</v>
      </c>
      <c r="O139" s="100"/>
      <c r="P139" s="101">
        <f t="shared" ref="P139:P157" si="8">+M139-I139</f>
        <v>0</v>
      </c>
    </row>
    <row r="140" spans="1:16">
      <c r="A140" s="22" t="s">
        <v>266</v>
      </c>
      <c r="B140" s="281">
        <f>+'TTA Pivot Table'!F$38</f>
        <v>4.82</v>
      </c>
      <c r="C140" s="281">
        <f>+'TTA Pivot Table'!F$40</f>
        <v>0</v>
      </c>
      <c r="D140" s="281">
        <f>+'TTA Pivot Table'!F$42</f>
        <v>5.5</v>
      </c>
      <c r="E140" s="282">
        <f>+'TTA Pivot Table'!F$44</f>
        <v>4.8483333333333336</v>
      </c>
      <c r="F140" s="282">
        <f>+'TTA Pivot Table'!F$46</f>
        <v>4.71</v>
      </c>
      <c r="G140" s="281">
        <f>+'TTA Pivot Table'!F$48</f>
        <v>0</v>
      </c>
      <c r="H140" s="281">
        <f>+'TTA Pivot Table'!F$50</f>
        <v>4.09</v>
      </c>
      <c r="I140" s="282">
        <f>+'TTA Pivot Table'!F$52</f>
        <v>4.6794581280788172</v>
      </c>
      <c r="J140" s="282">
        <f>+'TTA Pivot Table'!F$54</f>
        <v>2.1144350282485878</v>
      </c>
      <c r="K140" s="281">
        <f>+'TTA Pivot Table'!F$56</f>
        <v>1.1772727272727272</v>
      </c>
      <c r="L140" s="281">
        <f>+'TTA Pivot Table'!F$58</f>
        <v>0.40302936630602781</v>
      </c>
      <c r="M140" s="283">
        <f>+'TTA Pivot Table'!F$60</f>
        <v>1.0219191919191919</v>
      </c>
      <c r="N140" s="282">
        <f>+'TTA Pivot Table'!F$62</f>
        <v>0.21</v>
      </c>
      <c r="O140" s="100"/>
      <c r="P140" s="101">
        <f t="shared" si="8"/>
        <v>-3.6575389361596251</v>
      </c>
    </row>
    <row r="141" spans="1:16">
      <c r="A141" s="22" t="s">
        <v>267</v>
      </c>
      <c r="B141" s="281">
        <f>+'TTA Pivot Table'!F$70</f>
        <v>0</v>
      </c>
      <c r="C141" s="281">
        <f>+'TTA Pivot Table'!F$72</f>
        <v>0</v>
      </c>
      <c r="D141" s="281">
        <f>+'TTA Pivot Table'!F$74</f>
        <v>0</v>
      </c>
      <c r="E141" s="282">
        <f>+'TTA Pivot Table'!F$76</f>
        <v>0</v>
      </c>
      <c r="F141" s="282">
        <f>+'TTA Pivot Table'!F$78</f>
        <v>0</v>
      </c>
      <c r="G141" s="281">
        <f>+'TTA Pivot Table'!F$80</f>
        <v>0</v>
      </c>
      <c r="H141" s="281">
        <f>+'TTA Pivot Table'!F$82</f>
        <v>0</v>
      </c>
      <c r="I141" s="282">
        <f>+'TTA Pivot Table'!F$84</f>
        <v>0</v>
      </c>
      <c r="J141" s="282">
        <f>+'TTA Pivot Table'!F$86</f>
        <v>0</v>
      </c>
      <c r="K141" s="281">
        <f>+'TTA Pivot Table'!F$88</f>
        <v>0</v>
      </c>
      <c r="L141" s="281">
        <f>+'TTA Pivot Table'!F$90</f>
        <v>0</v>
      </c>
      <c r="M141" s="283">
        <f>+'TTA Pivot Table'!F$92</f>
        <v>0</v>
      </c>
      <c r="N141" s="282">
        <f>+'TTA Pivot Table'!F$94</f>
        <v>0</v>
      </c>
      <c r="O141" s="100"/>
      <c r="P141" s="101">
        <f t="shared" si="8"/>
        <v>0</v>
      </c>
    </row>
    <row r="142" spans="1:16">
      <c r="A142" s="22" t="s">
        <v>268</v>
      </c>
      <c r="B142" s="281">
        <f>+'TTA Pivot Table'!F$102</f>
        <v>4.42</v>
      </c>
      <c r="C142" s="281">
        <f>+'TTA Pivot Table'!F$104</f>
        <v>4.75</v>
      </c>
      <c r="D142" s="281">
        <f>+'TTA Pivot Table'!F$106</f>
        <v>0</v>
      </c>
      <c r="E142" s="282">
        <f>+'TTA Pivot Table'!F$108</f>
        <v>4.435137614678899</v>
      </c>
      <c r="F142" s="282">
        <f>+'TTA Pivot Table'!F$110</f>
        <v>4.8099999999999996</v>
      </c>
      <c r="G142" s="281">
        <f>+'TTA Pivot Table'!F$112</f>
        <v>6.39</v>
      </c>
      <c r="H142" s="281">
        <f>+'TTA Pivot Table'!F$114</f>
        <v>4</v>
      </c>
      <c r="I142" s="282">
        <f>+'TTA Pivot Table'!F$116</f>
        <v>4.8747720364741642</v>
      </c>
      <c r="J142" s="282">
        <f>+'TTA Pivot Table'!F$118</f>
        <v>3.12</v>
      </c>
      <c r="K142" s="281">
        <f>+'TTA Pivot Table'!F$120</f>
        <v>4</v>
      </c>
      <c r="L142" s="281">
        <f>+'TTA Pivot Table'!F$122</f>
        <v>4.67</v>
      </c>
      <c r="M142" s="283">
        <f>+'TTA Pivot Table'!F$124</f>
        <v>3.3644514501891556</v>
      </c>
      <c r="N142" s="282">
        <f>+'TTA Pivot Table'!F$126</f>
        <v>0</v>
      </c>
      <c r="O142" s="100"/>
      <c r="P142" s="101">
        <f t="shared" si="8"/>
        <v>-1.5103205862850086</v>
      </c>
    </row>
    <row r="143" spans="1:16">
      <c r="A143" s="22"/>
      <c r="B143" s="281"/>
      <c r="C143" s="281"/>
      <c r="D143" s="281"/>
      <c r="E143" s="282"/>
      <c r="F143" s="282"/>
      <c r="G143" s="281"/>
      <c r="H143" s="281"/>
      <c r="I143" s="282"/>
      <c r="J143" s="282"/>
      <c r="K143" s="281"/>
      <c r="L143" s="281"/>
      <c r="M143" s="283"/>
      <c r="N143" s="282"/>
      <c r="O143" s="100"/>
      <c r="P143" s="101"/>
    </row>
    <row r="144" spans="1:16">
      <c r="A144" s="22" t="s">
        <v>269</v>
      </c>
      <c r="B144" s="281">
        <f>+'TTA Pivot Table'!F$134</f>
        <v>5.577464788732394</v>
      </c>
      <c r="C144" s="281">
        <f>+'TTA Pivot Table'!F$136</f>
        <v>4.6875</v>
      </c>
      <c r="D144" s="281">
        <f>+'TTA Pivot Table'!F$138</f>
        <v>0</v>
      </c>
      <c r="E144" s="282">
        <f>+'TTA Pivot Table'!F$140</f>
        <v>5.4137931034482758</v>
      </c>
      <c r="F144" s="282">
        <f>+'TTA Pivot Table'!F$142</f>
        <v>5.6319906140007818</v>
      </c>
      <c r="G144" s="281">
        <f>+'TTA Pivot Table'!F$144</f>
        <v>6.7507739938080498</v>
      </c>
      <c r="H144" s="281">
        <f>+'TTA Pivot Table'!F$146</f>
        <v>0</v>
      </c>
      <c r="I144" s="282">
        <f>+'TTA Pivot Table'!F$148</f>
        <v>5.7574652777777775</v>
      </c>
      <c r="J144" s="282">
        <f>+'TTA Pivot Table'!F$150</f>
        <v>3.9842824601366744</v>
      </c>
      <c r="K144" s="281">
        <f>+'TTA Pivot Table'!F$152</f>
        <v>4.5251630941286116</v>
      </c>
      <c r="L144" s="281">
        <f>+'TTA Pivot Table'!F$154</f>
        <v>0</v>
      </c>
      <c r="M144" s="283">
        <f>+'TTA Pivot Table'!F$156</f>
        <v>4.1618727050183599</v>
      </c>
      <c r="N144" s="282">
        <f>+'TTA Pivot Table'!F$158</f>
        <v>2</v>
      </c>
      <c r="O144" s="100"/>
      <c r="P144" s="101">
        <f t="shared" si="8"/>
        <v>-1.5955925727594176</v>
      </c>
    </row>
    <row r="145" spans="1:16">
      <c r="A145" s="22" t="s">
        <v>270</v>
      </c>
      <c r="B145" s="281">
        <f>+'TTA Pivot Table'!F$166</f>
        <v>4.9128571428571428</v>
      </c>
      <c r="C145" s="281">
        <f>+'TTA Pivot Table'!F$168</f>
        <v>5.5024999999999995</v>
      </c>
      <c r="D145" s="281">
        <f>+'TTA Pivot Table'!F$170</f>
        <v>0</v>
      </c>
      <c r="E145" s="282">
        <f>+'TTA Pivot Table'!F$172</f>
        <v>4.9865624999999998</v>
      </c>
      <c r="F145" s="282">
        <f>+'TTA Pivot Table'!F$174</f>
        <v>5.6765021008403362</v>
      </c>
      <c r="G145" s="281">
        <f>+'TTA Pivot Table'!F$176</f>
        <v>6.7893277310924365</v>
      </c>
      <c r="H145" s="281">
        <f>+'TTA Pivot Table'!F$178</f>
        <v>0</v>
      </c>
      <c r="I145" s="282">
        <f>+'TTA Pivot Table'!F$180</f>
        <v>5.8001493930905692</v>
      </c>
      <c r="J145" s="282">
        <f>+'TTA Pivot Table'!F$182</f>
        <v>4.1088671875000005</v>
      </c>
      <c r="K145" s="281">
        <f>+'TTA Pivot Table'!F$184</f>
        <v>4.3631250000000001</v>
      </c>
      <c r="L145" s="281">
        <f>+'TTA Pivot Table'!F$186</f>
        <v>0</v>
      </c>
      <c r="M145" s="283">
        <f>+'TTA Pivot Table'!F$188</f>
        <v>4.1646798780487799</v>
      </c>
      <c r="N145" s="282">
        <f>+'TTA Pivot Table'!F$190</f>
        <v>5.362145593869732</v>
      </c>
      <c r="O145" s="100"/>
      <c r="P145" s="101">
        <f t="shared" si="8"/>
        <v>-1.6354695150417893</v>
      </c>
    </row>
    <row r="146" spans="1:16">
      <c r="A146" s="22" t="s">
        <v>271</v>
      </c>
      <c r="B146" s="284">
        <f>+'TTA Pivot Table'!F$198</f>
        <v>0</v>
      </c>
      <c r="C146" s="285">
        <f>+'TTA Pivot Table'!F$200</f>
        <v>0</v>
      </c>
      <c r="D146" s="285">
        <f>+'TTA Pivot Table'!F$202</f>
        <v>0</v>
      </c>
      <c r="E146" s="286">
        <f>+'TTA Pivot Table'!F$204</f>
        <v>0</v>
      </c>
      <c r="F146" s="286">
        <f>+'TTA Pivot Table'!F$206</f>
        <v>0</v>
      </c>
      <c r="G146" s="285">
        <f>+'TTA Pivot Table'!F$208</f>
        <v>0</v>
      </c>
      <c r="H146" s="285">
        <f>+'TTA Pivot Table'!F$210</f>
        <v>0</v>
      </c>
      <c r="I146" s="286">
        <f>+'TTA Pivot Table'!F$212</f>
        <v>0</v>
      </c>
      <c r="J146" s="286">
        <f>+'TTA Pivot Table'!F$214</f>
        <v>0</v>
      </c>
      <c r="K146" s="285">
        <f>+'TTA Pivot Table'!F$216</f>
        <v>0</v>
      </c>
      <c r="L146" s="285">
        <f>+'TTA Pivot Table'!F$218</f>
        <v>0</v>
      </c>
      <c r="M146" s="287">
        <f>+'TTA Pivot Table'!F$220</f>
        <v>0</v>
      </c>
      <c r="N146" s="286">
        <f>+'TTA Pivot Table'!F$222</f>
        <v>0</v>
      </c>
      <c r="O146" s="100"/>
      <c r="P146" s="101">
        <f t="shared" si="8"/>
        <v>0</v>
      </c>
    </row>
    <row r="147" spans="1:16">
      <c r="A147" s="22" t="s">
        <v>272</v>
      </c>
      <c r="B147" s="281">
        <f>+'TTA Pivot Table'!F$230</f>
        <v>0</v>
      </c>
      <c r="C147" s="281">
        <f>+'TTA Pivot Table'!F$232</f>
        <v>0</v>
      </c>
      <c r="D147" s="281">
        <f>+'TTA Pivot Table'!F$234</f>
        <v>0</v>
      </c>
      <c r="E147" s="282">
        <f>+'TTA Pivot Table'!F$236</f>
        <v>0</v>
      </c>
      <c r="F147" s="282">
        <f>+'TTA Pivot Table'!F$238</f>
        <v>0</v>
      </c>
      <c r="G147" s="281">
        <f>+'TTA Pivot Table'!F$240</f>
        <v>0</v>
      </c>
      <c r="H147" s="281">
        <f>+'TTA Pivot Table'!F$242</f>
        <v>0</v>
      </c>
      <c r="I147" s="282">
        <f>+'TTA Pivot Table'!F$244</f>
        <v>0</v>
      </c>
      <c r="J147" s="282">
        <f>+'TTA Pivot Table'!F$246</f>
        <v>0</v>
      </c>
      <c r="K147" s="281">
        <f>+'TTA Pivot Table'!F$248</f>
        <v>0</v>
      </c>
      <c r="L147" s="281">
        <f>+'TTA Pivot Table'!F$250</f>
        <v>0</v>
      </c>
      <c r="M147" s="283">
        <f>+'TTA Pivot Table'!F$252</f>
        <v>0</v>
      </c>
      <c r="N147" s="282">
        <f>+'TTA Pivot Table'!F$254</f>
        <v>0</v>
      </c>
      <c r="O147" s="100"/>
      <c r="P147" s="101">
        <f t="shared" si="8"/>
        <v>0</v>
      </c>
    </row>
    <row r="148" spans="1:16">
      <c r="A148" s="22"/>
      <c r="B148" s="281"/>
      <c r="C148" s="281"/>
      <c r="D148" s="281"/>
      <c r="E148" s="282"/>
      <c r="F148" s="282"/>
      <c r="G148" s="281"/>
      <c r="H148" s="281"/>
      <c r="I148" s="282"/>
      <c r="J148" s="282"/>
      <c r="K148" s="281"/>
      <c r="L148" s="281"/>
      <c r="M148" s="283"/>
      <c r="N148" s="282"/>
      <c r="O148" s="100"/>
      <c r="P148" s="101"/>
    </row>
    <row r="149" spans="1:16">
      <c r="A149" s="22" t="s">
        <v>273</v>
      </c>
      <c r="B149" s="281">
        <f>+'TTA Pivot Table'!F$262</f>
        <v>4.9723255813953493</v>
      </c>
      <c r="C149" s="281">
        <f>+'TTA Pivot Table'!F$264</f>
        <v>5.1665000000000001</v>
      </c>
      <c r="D149" s="281">
        <f>+'TTA Pivot Table'!F$266</f>
        <v>0</v>
      </c>
      <c r="E149" s="282">
        <f>+'TTA Pivot Table'!F$268</f>
        <v>5.0521232876712325</v>
      </c>
      <c r="F149" s="282">
        <f>+'TTA Pivot Table'!F$270</f>
        <v>5.0968976897689764</v>
      </c>
      <c r="G149" s="281">
        <f>+'TTA Pivot Table'!F$272</f>
        <v>5.9027450980392153</v>
      </c>
      <c r="H149" s="281">
        <f>+'TTA Pivot Table'!F$274</f>
        <v>0</v>
      </c>
      <c r="I149" s="282">
        <f>+'TTA Pivot Table'!F$276</f>
        <v>5.2998518518518507</v>
      </c>
      <c r="J149" s="282">
        <f>+'TTA Pivot Table'!F$278</f>
        <v>3.5760481099656363</v>
      </c>
      <c r="K149" s="281">
        <f>+'TTA Pivot Table'!F$280</f>
        <v>3.9590304709141275</v>
      </c>
      <c r="L149" s="281">
        <f>+'TTA Pivot Table'!F$282</f>
        <v>0</v>
      </c>
      <c r="M149" s="283">
        <f>+'TTA Pivot Table'!F$284</f>
        <v>3.7880981595092025</v>
      </c>
      <c r="N149" s="282">
        <f>+'TTA Pivot Table'!F$286</f>
        <v>5.4522222222222219</v>
      </c>
      <c r="O149" s="100"/>
      <c r="P149" s="101">
        <f t="shared" si="8"/>
        <v>-1.5117536923426482</v>
      </c>
    </row>
    <row r="150" spans="1:16">
      <c r="A150" s="22" t="s">
        <v>274</v>
      </c>
      <c r="B150" s="281">
        <f>+'TTA Pivot Table'!F$294</f>
        <v>0</v>
      </c>
      <c r="C150" s="281">
        <f>+'TTA Pivot Table'!F$296</f>
        <v>9</v>
      </c>
      <c r="D150" s="281">
        <f>+'TTA Pivot Table'!F$298</f>
        <v>6</v>
      </c>
      <c r="E150" s="282">
        <f>+'TTA Pivot Table'!F$300</f>
        <v>8</v>
      </c>
      <c r="F150" s="282">
        <f>+'TTA Pivot Table'!F$302</f>
        <v>5.9</v>
      </c>
      <c r="G150" s="281">
        <f>+'TTA Pivot Table'!F$304</f>
        <v>11.6</v>
      </c>
      <c r="H150" s="281">
        <f>+'TTA Pivot Table'!F$306</f>
        <v>7.8</v>
      </c>
      <c r="I150" s="282">
        <f>+'TTA Pivot Table'!F$308</f>
        <v>6.0287096774193554</v>
      </c>
      <c r="J150" s="282">
        <f>+'TTA Pivot Table'!F$310</f>
        <v>4.8</v>
      </c>
      <c r="K150" s="281">
        <f>+'TTA Pivot Table'!F$312</f>
        <v>4.4000000000000004</v>
      </c>
      <c r="L150" s="281">
        <f>+'TTA Pivot Table'!F$314</f>
        <v>7.8</v>
      </c>
      <c r="M150" s="283">
        <f>+'TTA Pivot Table'!F$316</f>
        <v>4.7729468599033815</v>
      </c>
      <c r="N150" s="282">
        <f>+'TTA Pivot Table'!F$318</f>
        <v>10.1</v>
      </c>
      <c r="O150" s="100"/>
      <c r="P150" s="101">
        <f t="shared" si="8"/>
        <v>-1.2557628175159739</v>
      </c>
    </row>
    <row r="151" spans="1:16">
      <c r="A151" s="22" t="s">
        <v>275</v>
      </c>
      <c r="B151" s="281">
        <f>+'TTA Pivot Table'!F$326</f>
        <v>0</v>
      </c>
      <c r="C151" s="281">
        <f>+'TTA Pivot Table'!F$328</f>
        <v>0</v>
      </c>
      <c r="D151" s="281">
        <f>+'TTA Pivot Table'!F$330</f>
        <v>0</v>
      </c>
      <c r="E151" s="282">
        <f>+'TTA Pivot Table'!F$332</f>
        <v>0</v>
      </c>
      <c r="F151" s="282">
        <f>+'TTA Pivot Table'!F$334</f>
        <v>0</v>
      </c>
      <c r="G151" s="281">
        <f>+'TTA Pivot Table'!F$336</f>
        <v>0</v>
      </c>
      <c r="H151" s="281">
        <f>+'TTA Pivot Table'!F$338</f>
        <v>0</v>
      </c>
      <c r="I151" s="282">
        <f>+'TTA Pivot Table'!F$340</f>
        <v>0</v>
      </c>
      <c r="J151" s="282">
        <f>+'TTA Pivot Table'!F$342</f>
        <v>0</v>
      </c>
      <c r="K151" s="281">
        <f>+'TTA Pivot Table'!F$344</f>
        <v>0</v>
      </c>
      <c r="L151" s="281">
        <f>+'TTA Pivot Table'!F$346</f>
        <v>0</v>
      </c>
      <c r="M151" s="283">
        <f>+'TTA Pivot Table'!F$348</f>
        <v>0</v>
      </c>
      <c r="N151" s="282">
        <f>+'TTA Pivot Table'!F$350</f>
        <v>0</v>
      </c>
      <c r="O151" s="100"/>
      <c r="P151" s="101">
        <f t="shared" si="8"/>
        <v>0</v>
      </c>
    </row>
    <row r="152" spans="1:16">
      <c r="A152" s="22" t="s">
        <v>276</v>
      </c>
      <c r="B152" s="281">
        <f>+'TTA Pivot Table'!F$358</f>
        <v>0</v>
      </c>
      <c r="C152" s="281">
        <f>+'TTA Pivot Table'!F$360</f>
        <v>0</v>
      </c>
      <c r="D152" s="281">
        <f>+'TTA Pivot Table'!F$362</f>
        <v>0</v>
      </c>
      <c r="E152" s="282">
        <f>+'TTA Pivot Table'!F$364</f>
        <v>0</v>
      </c>
      <c r="F152" s="282">
        <f>+'TTA Pivot Table'!F$366</f>
        <v>0</v>
      </c>
      <c r="G152" s="281">
        <f>+'TTA Pivot Table'!F$368</f>
        <v>0</v>
      </c>
      <c r="H152" s="281">
        <f>+'TTA Pivot Table'!F$370</f>
        <v>0</v>
      </c>
      <c r="I152" s="282">
        <f>+'TTA Pivot Table'!F$372</f>
        <v>0</v>
      </c>
      <c r="J152" s="282">
        <f>+'TTA Pivot Table'!F$374</f>
        <v>0</v>
      </c>
      <c r="K152" s="281">
        <f>+'TTA Pivot Table'!F$376</f>
        <v>0</v>
      </c>
      <c r="L152" s="281">
        <f>+'TTA Pivot Table'!F$378</f>
        <v>0</v>
      </c>
      <c r="M152" s="283">
        <f>+'TTA Pivot Table'!F$380</f>
        <v>0</v>
      </c>
      <c r="N152" s="282">
        <f>+'TTA Pivot Table'!F$382</f>
        <v>0</v>
      </c>
      <c r="O152" s="100"/>
      <c r="P152" s="101">
        <f t="shared" si="8"/>
        <v>0</v>
      </c>
    </row>
    <row r="153" spans="1:16">
      <c r="A153" s="22"/>
      <c r="B153" s="281"/>
      <c r="C153" s="281"/>
      <c r="D153" s="281"/>
      <c r="E153" s="282"/>
      <c r="F153" s="282"/>
      <c r="G153" s="281"/>
      <c r="H153" s="281"/>
      <c r="I153" s="282"/>
      <c r="J153" s="282"/>
      <c r="K153" s="281"/>
      <c r="L153" s="281"/>
      <c r="M153" s="283"/>
      <c r="N153" s="282"/>
      <c r="O153" s="100"/>
      <c r="P153" s="101"/>
    </row>
    <row r="154" spans="1:16">
      <c r="A154" s="22" t="s">
        <v>277</v>
      </c>
      <c r="B154" s="281">
        <f>+'TTA Pivot Table'!F$390</f>
        <v>0</v>
      </c>
      <c r="C154" s="281">
        <f>+'TTA Pivot Table'!F$392</f>
        <v>0</v>
      </c>
      <c r="D154" s="281">
        <f>+'TTA Pivot Table'!F$394</f>
        <v>0</v>
      </c>
      <c r="E154" s="282">
        <f>+'TTA Pivot Table'!F$396</f>
        <v>0</v>
      </c>
      <c r="F154" s="282">
        <f>+'TTA Pivot Table'!F$398</f>
        <v>0</v>
      </c>
      <c r="G154" s="281">
        <f>+'TTA Pivot Table'!F$400</f>
        <v>0</v>
      </c>
      <c r="H154" s="281">
        <f>+'TTA Pivot Table'!F$402</f>
        <v>0</v>
      </c>
      <c r="I154" s="282">
        <f>+'TTA Pivot Table'!F$404</f>
        <v>0</v>
      </c>
      <c r="J154" s="282">
        <f>+'TTA Pivot Table'!F$406</f>
        <v>0</v>
      </c>
      <c r="K154" s="281">
        <f>+'TTA Pivot Table'!F$408</f>
        <v>0</v>
      </c>
      <c r="L154" s="281">
        <f>+'TTA Pivot Table'!F$410</f>
        <v>0</v>
      </c>
      <c r="M154" s="283">
        <f>+'TTA Pivot Table'!F$412</f>
        <v>0</v>
      </c>
      <c r="N154" s="282">
        <f>+'TTA Pivot Table'!F$414</f>
        <v>0</v>
      </c>
      <c r="O154" s="100"/>
      <c r="P154" s="101">
        <f t="shared" si="8"/>
        <v>0</v>
      </c>
    </row>
    <row r="155" spans="1:16">
      <c r="A155" s="22" t="s">
        <v>278</v>
      </c>
      <c r="B155" s="281">
        <f>+'TTA Pivot Table'!F$422</f>
        <v>4.4893617021276597</v>
      </c>
      <c r="C155" s="281">
        <f>+'TTA Pivot Table'!F$424</f>
        <v>0</v>
      </c>
      <c r="D155" s="281">
        <f>+'TTA Pivot Table'!F$426</f>
        <v>0</v>
      </c>
      <c r="E155" s="282">
        <f>+'TTA Pivot Table'!F$428</f>
        <v>4.4893617021276597</v>
      </c>
      <c r="F155" s="282">
        <f>+'TTA Pivot Table'!F$430</f>
        <v>5.0166666666666666</v>
      </c>
      <c r="G155" s="281">
        <f>+'TTA Pivot Table'!F$432</f>
        <v>6</v>
      </c>
      <c r="H155" s="281">
        <f>+'TTA Pivot Table'!F$434</f>
        <v>0</v>
      </c>
      <c r="I155" s="282">
        <f>+'TTA Pivot Table'!F$436</f>
        <v>5.0327868852459012</v>
      </c>
      <c r="J155" s="282">
        <f>+'TTA Pivot Table'!F$438</f>
        <v>2.9092495636998255</v>
      </c>
      <c r="K155" s="281">
        <f>+'TTA Pivot Table'!F$440</f>
        <v>3.2555555555555555</v>
      </c>
      <c r="L155" s="281">
        <f>+'TTA Pivot Table'!F$442</f>
        <v>0</v>
      </c>
      <c r="M155" s="283">
        <f>+'TTA Pivot Table'!F$444</f>
        <v>3.0906068162926017</v>
      </c>
      <c r="N155" s="282">
        <f>+'TTA Pivot Table'!F$446</f>
        <v>3.9772727272727271</v>
      </c>
      <c r="O155" s="100"/>
      <c r="P155" s="101">
        <f t="shared" si="8"/>
        <v>-1.9421800689532995</v>
      </c>
    </row>
    <row r="156" spans="1:16">
      <c r="A156" s="22" t="s">
        <v>279</v>
      </c>
      <c r="B156" s="281">
        <f>+'TTA Pivot Table'!F$454</f>
        <v>0</v>
      </c>
      <c r="C156" s="281">
        <f>+'TTA Pivot Table'!F$456</f>
        <v>0</v>
      </c>
      <c r="D156" s="281">
        <f>+'TTA Pivot Table'!F$458</f>
        <v>0</v>
      </c>
      <c r="E156" s="282">
        <f>+'TTA Pivot Table'!F$460</f>
        <v>0</v>
      </c>
      <c r="F156" s="282">
        <f>+'TTA Pivot Table'!F$462</f>
        <v>4.4812206572769915</v>
      </c>
      <c r="G156" s="281">
        <f>+'TTA Pivot Table'!F$464</f>
        <v>5.4975728155339763</v>
      </c>
      <c r="H156" s="281">
        <f>+'TTA Pivot Table'!F$466</f>
        <v>0</v>
      </c>
      <c r="I156" s="282">
        <f>+'TTA Pivot Table'!F$468</f>
        <v>4.5798398492698968</v>
      </c>
      <c r="J156" s="282">
        <f>+'TTA Pivot Table'!F$470</f>
        <v>3.3387356500960941</v>
      </c>
      <c r="K156" s="281">
        <f>+'TTA Pivot Table'!F$472</f>
        <v>4.1282051282051251</v>
      </c>
      <c r="L156" s="281">
        <f>+'TTA Pivot Table'!F$474</f>
        <v>0</v>
      </c>
      <c r="M156" s="283">
        <f>+'TTA Pivot Table'!F$476</f>
        <v>3.508280306738452</v>
      </c>
      <c r="N156" s="282">
        <f>+'TTA Pivot Table'!F$478</f>
        <v>5.3222222222222149</v>
      </c>
      <c r="O156" s="100"/>
      <c r="P156" s="101">
        <f t="shared" si="8"/>
        <v>-1.0715595425314448</v>
      </c>
    </row>
    <row r="157" spans="1:16">
      <c r="A157" s="71" t="s">
        <v>280</v>
      </c>
      <c r="B157" s="288">
        <f>+'TTA Pivot Table'!F$486</f>
        <v>0</v>
      </c>
      <c r="C157" s="288">
        <f>+'TTA Pivot Table'!F$488</f>
        <v>0</v>
      </c>
      <c r="D157" s="288">
        <f>+'TTA Pivot Table'!F$490</f>
        <v>0</v>
      </c>
      <c r="E157" s="289">
        <f>+'TTA Pivot Table'!F$492</f>
        <v>0</v>
      </c>
      <c r="F157" s="289">
        <f>+'TTA Pivot Table'!F$494</f>
        <v>0</v>
      </c>
      <c r="G157" s="288">
        <f>+'TTA Pivot Table'!F$496</f>
        <v>0</v>
      </c>
      <c r="H157" s="288">
        <f>+'TTA Pivot Table'!F$498</f>
        <v>0</v>
      </c>
      <c r="I157" s="289">
        <f>+'TTA Pivot Table'!F$500</f>
        <v>0</v>
      </c>
      <c r="J157" s="289">
        <f>+'TTA Pivot Table'!F$502</f>
        <v>0</v>
      </c>
      <c r="K157" s="288">
        <f>+'TTA Pivot Table'!F$504</f>
        <v>0</v>
      </c>
      <c r="L157" s="288">
        <f>+'TTA Pivot Table'!F$506</f>
        <v>0</v>
      </c>
      <c r="M157" s="290">
        <f>+'TTA Pivot Table'!F$508</f>
        <v>0</v>
      </c>
      <c r="N157" s="289">
        <f>+'TTA Pivot Table'!F$510</f>
        <v>0</v>
      </c>
      <c r="O157" s="100"/>
      <c r="P157" s="107">
        <f t="shared" si="8"/>
        <v>0</v>
      </c>
    </row>
    <row r="158" spans="1:16">
      <c r="A158" s="232" t="s">
        <v>394</v>
      </c>
      <c r="B158" s="254"/>
      <c r="C158" s="254"/>
      <c r="D158" s="254"/>
      <c r="E158" s="254"/>
      <c r="F158" s="255"/>
      <c r="G158" s="255"/>
      <c r="H158" s="255"/>
      <c r="I158" s="255"/>
      <c r="J158" s="256"/>
      <c r="K158" s="256"/>
      <c r="L158" s="256"/>
      <c r="M158" s="256"/>
      <c r="N158" s="256"/>
    </row>
    <row r="159" spans="1:16" s="23" customFormat="1">
      <c r="A159" s="232"/>
      <c r="B159" s="257"/>
      <c r="C159" s="257"/>
      <c r="D159" s="257"/>
      <c r="E159" s="258"/>
      <c r="F159" s="257"/>
      <c r="G159" s="257"/>
      <c r="H159" s="257"/>
      <c r="I159" s="258"/>
      <c r="J159" s="259"/>
      <c r="K159" s="259"/>
      <c r="L159" s="259"/>
      <c r="M159" s="260"/>
      <c r="N159" s="259"/>
      <c r="O159" s="114"/>
    </row>
    <row r="160" spans="1:16">
      <c r="A160" s="232"/>
      <c r="B160" s="254"/>
      <c r="C160" s="254"/>
      <c r="D160" s="254"/>
      <c r="E160" s="254"/>
      <c r="F160" s="255"/>
      <c r="G160" s="255"/>
      <c r="H160" s="255"/>
      <c r="I160" s="255"/>
      <c r="J160" s="256"/>
      <c r="K160" s="256"/>
      <c r="L160" s="256"/>
      <c r="M160" s="256"/>
      <c r="N160" s="233" t="s">
        <v>1166</v>
      </c>
    </row>
    <row r="161" spans="1:16" ht="18">
      <c r="A161" s="230" t="s">
        <v>713</v>
      </c>
      <c r="B161" s="210"/>
      <c r="C161" s="210"/>
      <c r="D161" s="210"/>
      <c r="E161" s="210"/>
      <c r="F161" s="213"/>
      <c r="G161" s="213"/>
      <c r="H161" s="213"/>
      <c r="I161" s="214"/>
      <c r="J161" s="60"/>
      <c r="K161" s="60"/>
      <c r="L161" s="60"/>
      <c r="M161" s="209"/>
      <c r="N161" s="60"/>
      <c r="P161" s="95"/>
    </row>
    <row r="162" spans="1:16" ht="18">
      <c r="A162" s="230"/>
      <c r="B162" s="210"/>
      <c r="C162" s="210"/>
      <c r="D162" s="210"/>
      <c r="E162" s="210"/>
      <c r="F162" s="213"/>
      <c r="G162" s="213"/>
      <c r="H162" s="213"/>
      <c r="I162" s="214"/>
      <c r="J162" s="60"/>
      <c r="K162" s="60"/>
      <c r="L162" s="60"/>
      <c r="M162" s="209"/>
      <c r="N162" s="60"/>
      <c r="P162" s="95"/>
    </row>
    <row r="163" spans="1:16" ht="15.75">
      <c r="A163" s="231" t="s">
        <v>432</v>
      </c>
      <c r="B163" s="210"/>
      <c r="C163" s="210"/>
      <c r="D163" s="210"/>
      <c r="E163" s="210"/>
      <c r="F163" s="213"/>
      <c r="G163" s="213"/>
      <c r="H163" s="213"/>
      <c r="I163" s="214"/>
      <c r="J163" s="60"/>
      <c r="K163" s="60"/>
      <c r="L163" s="60"/>
      <c r="M163" s="209"/>
      <c r="N163" s="60"/>
      <c r="P163" s="95"/>
    </row>
    <row r="164" spans="1:16" ht="15.75">
      <c r="A164" s="231" t="s">
        <v>510</v>
      </c>
      <c r="B164" s="210"/>
      <c r="C164" s="210"/>
      <c r="D164" s="210"/>
      <c r="E164" s="210"/>
      <c r="F164" s="213"/>
      <c r="G164" s="213"/>
      <c r="H164" s="213"/>
      <c r="I164" s="214"/>
      <c r="J164" s="60"/>
      <c r="K164" s="60"/>
      <c r="L164" s="60"/>
      <c r="M164" s="209"/>
      <c r="N164" s="60"/>
      <c r="P164" s="95"/>
    </row>
    <row r="165" spans="1:16" ht="18" customHeight="1">
      <c r="A165" s="82"/>
      <c r="B165" s="82"/>
      <c r="C165" s="82"/>
      <c r="D165" s="82"/>
      <c r="E165" s="82"/>
      <c r="F165" s="59"/>
      <c r="G165" s="224"/>
      <c r="H165" s="224"/>
      <c r="I165" s="221"/>
      <c r="J165" s="73"/>
      <c r="K165" s="73"/>
      <c r="L165" s="73"/>
      <c r="M165" s="73"/>
      <c r="N165" s="73"/>
      <c r="O165" s="20"/>
      <c r="P165" s="95"/>
    </row>
    <row r="166" spans="1:16" ht="18" customHeight="1">
      <c r="A166" s="64"/>
      <c r="B166" s="234" t="s">
        <v>671</v>
      </c>
      <c r="C166" s="235"/>
      <c r="D166" s="235"/>
      <c r="E166" s="235"/>
      <c r="F166" s="235"/>
      <c r="G166" s="235"/>
      <c r="H166" s="235"/>
      <c r="I166" s="236"/>
      <c r="J166" s="250" t="s">
        <v>390</v>
      </c>
      <c r="K166" s="251"/>
      <c r="L166" s="251"/>
      <c r="M166" s="252"/>
      <c r="N166" s="680" t="s">
        <v>670</v>
      </c>
      <c r="O166" s="93"/>
      <c r="P166" s="95"/>
    </row>
    <row r="167" spans="1:16" ht="42" customHeight="1">
      <c r="A167" s="94"/>
      <c r="B167" s="235" t="s">
        <v>735</v>
      </c>
      <c r="C167" s="235"/>
      <c r="D167" s="235"/>
      <c r="E167" s="240"/>
      <c r="F167" s="241" t="s">
        <v>737</v>
      </c>
      <c r="G167" s="235"/>
      <c r="H167" s="235"/>
      <c r="I167" s="236"/>
      <c r="J167" s="242" t="s">
        <v>672</v>
      </c>
      <c r="K167" s="243"/>
      <c r="L167" s="243"/>
      <c r="M167" s="244"/>
      <c r="N167" s="681"/>
      <c r="O167" s="93"/>
      <c r="P167" s="95"/>
    </row>
    <row r="168" spans="1:16" ht="31.5" customHeight="1">
      <c r="A168" s="82"/>
      <c r="B168" s="245" t="s">
        <v>391</v>
      </c>
      <c r="C168" s="245" t="s">
        <v>392</v>
      </c>
      <c r="D168" s="245" t="s">
        <v>281</v>
      </c>
      <c r="E168" s="247" t="s">
        <v>124</v>
      </c>
      <c r="F168" s="247" t="s">
        <v>391</v>
      </c>
      <c r="G168" s="245" t="s">
        <v>392</v>
      </c>
      <c r="H168" s="245" t="s">
        <v>281</v>
      </c>
      <c r="I168" s="247" t="s">
        <v>124</v>
      </c>
      <c r="J168" s="248" t="s">
        <v>391</v>
      </c>
      <c r="K168" s="249" t="s">
        <v>392</v>
      </c>
      <c r="L168" s="253" t="s">
        <v>281</v>
      </c>
      <c r="M168" s="248" t="s">
        <v>124</v>
      </c>
      <c r="N168" s="682"/>
      <c r="O168" s="93"/>
      <c r="P168" s="95" t="s">
        <v>504</v>
      </c>
    </row>
    <row r="169" spans="1:16" hidden="1">
      <c r="A169" s="22" t="s">
        <v>264</v>
      </c>
      <c r="B169" s="117"/>
      <c r="C169" s="117"/>
      <c r="D169" s="117"/>
      <c r="E169" s="117"/>
      <c r="F169" s="97">
        <f>'TTA Pivot Table'!G$230</f>
        <v>0</v>
      </c>
      <c r="G169" s="97">
        <f>'TTA Pivot Table'!G$231</f>
        <v>0</v>
      </c>
      <c r="H169" s="97">
        <f>'TTA Pivot Table'!G$232</f>
        <v>0</v>
      </c>
      <c r="I169" s="96">
        <f>'TTA Pivot Table'!G$233</f>
        <v>0</v>
      </c>
      <c r="J169" s="96">
        <f>'TTA Pivot Table'!G$234</f>
        <v>0</v>
      </c>
      <c r="K169" s="97">
        <f>'TTA Pivot Table'!G$235</f>
        <v>0</v>
      </c>
      <c r="L169" s="97">
        <f>'TTA Pivot Table'!G$236</f>
        <v>0</v>
      </c>
      <c r="M169" s="98">
        <f>'TTA Pivot Table'!G$237</f>
        <v>0</v>
      </c>
      <c r="N169" s="96">
        <f>'TTA Pivot Table'!G$238</f>
        <v>0</v>
      </c>
      <c r="O169" s="100"/>
      <c r="P169" s="101">
        <f>+M169-I169</f>
        <v>0</v>
      </c>
    </row>
    <row r="170" spans="1:16" ht="15.75" hidden="1">
      <c r="A170" s="22"/>
      <c r="B170" s="117"/>
      <c r="C170" s="117"/>
      <c r="D170" s="117"/>
      <c r="E170" s="117"/>
      <c r="F170" s="106"/>
      <c r="G170" s="106"/>
      <c r="H170" s="106"/>
      <c r="I170" s="99"/>
      <c r="J170" s="102"/>
      <c r="K170" s="103"/>
      <c r="L170" s="103"/>
      <c r="M170" s="104"/>
      <c r="N170" s="102"/>
      <c r="O170" s="100"/>
      <c r="P170" s="105">
        <f t="shared" ref="P170" si="9">+I170-M170</f>
        <v>0</v>
      </c>
    </row>
    <row r="171" spans="1:16">
      <c r="A171" s="22" t="s">
        <v>265</v>
      </c>
      <c r="B171" s="281">
        <f>+'TTA Pivot Table'!G$6</f>
        <v>0</v>
      </c>
      <c r="C171" s="281">
        <f>+'TTA Pivot Table'!G$8</f>
        <v>0</v>
      </c>
      <c r="D171" s="281">
        <f>+'TTA Pivot Table'!G$10</f>
        <v>0</v>
      </c>
      <c r="E171" s="282">
        <f>+'TTA Pivot Table'!G$12</f>
        <v>0</v>
      </c>
      <c r="F171" s="282">
        <f>+'TTA Pivot Table'!G$14</f>
        <v>0</v>
      </c>
      <c r="G171" s="281">
        <f>+'TTA Pivot Table'!G$16</f>
        <v>0</v>
      </c>
      <c r="H171" s="281">
        <f>+'TTA Pivot Table'!G$18</f>
        <v>0</v>
      </c>
      <c r="I171" s="282">
        <f>+'TTA Pivot Table'!G$20</f>
        <v>0</v>
      </c>
      <c r="J171" s="282">
        <f>+'TTA Pivot Table'!G$22</f>
        <v>0</v>
      </c>
      <c r="K171" s="281">
        <f>+'TTA Pivot Table'!G$24</f>
        <v>0</v>
      </c>
      <c r="L171" s="281">
        <f>+'TTA Pivot Table'!G$26</f>
        <v>0</v>
      </c>
      <c r="M171" s="283">
        <f>+'TTA Pivot Table'!G$28</f>
        <v>0</v>
      </c>
      <c r="N171" s="282">
        <f>+'TTA Pivot Table'!G$30</f>
        <v>0</v>
      </c>
      <c r="O171" s="100"/>
      <c r="P171" s="101">
        <f t="shared" ref="P171:P189" si="10">+M171-I171</f>
        <v>0</v>
      </c>
    </row>
    <row r="172" spans="1:16">
      <c r="A172" s="22" t="s">
        <v>266</v>
      </c>
      <c r="B172" s="281">
        <f>+'TTA Pivot Table'!G$38</f>
        <v>4.67</v>
      </c>
      <c r="C172" s="281">
        <f>+'TTA Pivot Table'!G$40</f>
        <v>5.3499999999999988</v>
      </c>
      <c r="D172" s="281">
        <f>+'TTA Pivot Table'!G$42</f>
        <v>0</v>
      </c>
      <c r="E172" s="282">
        <f>+'TTA Pivot Table'!G$44</f>
        <v>5.0409090909090901</v>
      </c>
      <c r="F172" s="282">
        <f>+'TTA Pivot Table'!G$46</f>
        <v>5.6419354838709683</v>
      </c>
      <c r="G172" s="281">
        <f>+'TTA Pivot Table'!G$48</f>
        <v>6.1324999999999994</v>
      </c>
      <c r="H172" s="281">
        <f>+'TTA Pivot Table'!G$50</f>
        <v>0</v>
      </c>
      <c r="I172" s="282">
        <f>+'TTA Pivot Table'!G$52</f>
        <v>5.6593777777777783</v>
      </c>
      <c r="J172" s="282">
        <f>+'TTA Pivot Table'!G$54</f>
        <v>3.9556818181818181</v>
      </c>
      <c r="K172" s="281">
        <f>+'TTA Pivot Table'!G$56</f>
        <v>5.4908333333333337</v>
      </c>
      <c r="L172" s="281">
        <f>+'TTA Pivot Table'!G$58</f>
        <v>9.1049999999999986</v>
      </c>
      <c r="M172" s="283">
        <f>+'TTA Pivot Table'!G$60</f>
        <v>4.5427976190476196</v>
      </c>
      <c r="N172" s="282">
        <f>+'TTA Pivot Table'!G$62</f>
        <v>10</v>
      </c>
      <c r="O172" s="100"/>
      <c r="P172" s="101">
        <f t="shared" si="10"/>
        <v>-1.1165801587301587</v>
      </c>
    </row>
    <row r="173" spans="1:16">
      <c r="A173" s="22" t="s">
        <v>267</v>
      </c>
      <c r="B173" s="281">
        <f>+'TTA Pivot Table'!G$70</f>
        <v>0</v>
      </c>
      <c r="C173" s="281">
        <f>+'TTA Pivot Table'!G$72</f>
        <v>0</v>
      </c>
      <c r="D173" s="281">
        <f>+'TTA Pivot Table'!G$74</f>
        <v>0</v>
      </c>
      <c r="E173" s="282">
        <f>+'TTA Pivot Table'!G$76</f>
        <v>0</v>
      </c>
      <c r="F173" s="282">
        <f>+'TTA Pivot Table'!G$78</f>
        <v>0</v>
      </c>
      <c r="G173" s="281">
        <f>+'TTA Pivot Table'!G$80</f>
        <v>0</v>
      </c>
      <c r="H173" s="281">
        <f>+'TTA Pivot Table'!G$82</f>
        <v>0</v>
      </c>
      <c r="I173" s="282">
        <f>+'TTA Pivot Table'!G$84</f>
        <v>0</v>
      </c>
      <c r="J173" s="282">
        <f>+'TTA Pivot Table'!G$86</f>
        <v>0</v>
      </c>
      <c r="K173" s="281">
        <f>+'TTA Pivot Table'!G$88</f>
        <v>0</v>
      </c>
      <c r="L173" s="281">
        <f>+'TTA Pivot Table'!G$90</f>
        <v>0</v>
      </c>
      <c r="M173" s="283">
        <f>+'TTA Pivot Table'!G$92</f>
        <v>0</v>
      </c>
      <c r="N173" s="282">
        <f>+'TTA Pivot Table'!G$94</f>
        <v>0</v>
      </c>
      <c r="O173" s="100"/>
      <c r="P173" s="101">
        <f t="shared" si="10"/>
        <v>0</v>
      </c>
    </row>
    <row r="174" spans="1:16">
      <c r="A174" s="22" t="s">
        <v>268</v>
      </c>
      <c r="B174" s="281">
        <f>+'TTA Pivot Table'!G$102</f>
        <v>0</v>
      </c>
      <c r="C174" s="281">
        <f>+'TTA Pivot Table'!G$104</f>
        <v>0</v>
      </c>
      <c r="D174" s="281">
        <f>+'TTA Pivot Table'!G$106</f>
        <v>0</v>
      </c>
      <c r="E174" s="282">
        <f>+'TTA Pivot Table'!G$108</f>
        <v>0</v>
      </c>
      <c r="F174" s="282">
        <f>+'TTA Pivot Table'!G$110</f>
        <v>0</v>
      </c>
      <c r="G174" s="281">
        <f>+'TTA Pivot Table'!G$112</f>
        <v>0</v>
      </c>
      <c r="H174" s="281">
        <f>+'TTA Pivot Table'!G$114</f>
        <v>0</v>
      </c>
      <c r="I174" s="282">
        <f>+'TTA Pivot Table'!G$116</f>
        <v>0</v>
      </c>
      <c r="J174" s="282">
        <f>+'TTA Pivot Table'!G$118</f>
        <v>0</v>
      </c>
      <c r="K174" s="281">
        <f>+'TTA Pivot Table'!G$120</f>
        <v>0</v>
      </c>
      <c r="L174" s="281">
        <f>+'TTA Pivot Table'!G$122</f>
        <v>0</v>
      </c>
      <c r="M174" s="283">
        <f>+'TTA Pivot Table'!G$124</f>
        <v>0</v>
      </c>
      <c r="N174" s="282">
        <f>+'TTA Pivot Table'!G$126</f>
        <v>0</v>
      </c>
      <c r="O174" s="100"/>
      <c r="P174" s="101">
        <f t="shared" si="10"/>
        <v>0</v>
      </c>
    </row>
    <row r="175" spans="1:16">
      <c r="A175" s="22"/>
      <c r="B175" s="281"/>
      <c r="C175" s="281"/>
      <c r="D175" s="281"/>
      <c r="E175" s="282"/>
      <c r="F175" s="282"/>
      <c r="G175" s="281"/>
      <c r="H175" s="281"/>
      <c r="I175" s="282"/>
      <c r="J175" s="282"/>
      <c r="K175" s="281"/>
      <c r="L175" s="281"/>
      <c r="M175" s="283"/>
      <c r="N175" s="282"/>
      <c r="O175" s="100"/>
      <c r="P175" s="101"/>
    </row>
    <row r="176" spans="1:16">
      <c r="A176" s="22" t="s">
        <v>269</v>
      </c>
      <c r="B176" s="281">
        <f>+'TTA Pivot Table'!G$134</f>
        <v>5.2954545454545459</v>
      </c>
      <c r="C176" s="281">
        <f>+'TTA Pivot Table'!G$136</f>
        <v>7.666666666666667</v>
      </c>
      <c r="D176" s="281">
        <f>+'TTA Pivot Table'!G$138</f>
        <v>0</v>
      </c>
      <c r="E176" s="282">
        <f>+'TTA Pivot Table'!G$140</f>
        <v>5.58</v>
      </c>
      <c r="F176" s="282">
        <f>+'TTA Pivot Table'!G$142</f>
        <v>5.5278514588859418</v>
      </c>
      <c r="G176" s="281">
        <f>+'TTA Pivot Table'!G$144</f>
        <v>6.7783018867924527</v>
      </c>
      <c r="H176" s="281">
        <f>+'TTA Pivot Table'!G$146</f>
        <v>0</v>
      </c>
      <c r="I176" s="282">
        <f>+'TTA Pivot Table'!G$148</f>
        <v>5.6350040420371865</v>
      </c>
      <c r="J176" s="282">
        <f>+'TTA Pivot Table'!G$150</f>
        <v>3.8011968085106385</v>
      </c>
      <c r="K176" s="281">
        <f>+'TTA Pivot Table'!G$152</f>
        <v>4.1250000000000009</v>
      </c>
      <c r="L176" s="281">
        <f>+'TTA Pivot Table'!G$154</f>
        <v>0</v>
      </c>
      <c r="M176" s="283">
        <f>+'TTA Pivot Table'!G$156</f>
        <v>3.8952830188679246</v>
      </c>
      <c r="N176" s="282">
        <f>+'TTA Pivot Table'!G$158</f>
        <v>10</v>
      </c>
      <c r="O176" s="100"/>
      <c r="P176" s="101">
        <f t="shared" si="10"/>
        <v>-1.7397210231692619</v>
      </c>
    </row>
    <row r="177" spans="1:16">
      <c r="A177" s="22" t="s">
        <v>270</v>
      </c>
      <c r="B177" s="281">
        <f>+'TTA Pivot Table'!G$166</f>
        <v>0</v>
      </c>
      <c r="C177" s="281">
        <f>+'TTA Pivot Table'!G$168</f>
        <v>0</v>
      </c>
      <c r="D177" s="281">
        <f>+'TTA Pivot Table'!G$170</f>
        <v>0</v>
      </c>
      <c r="E177" s="282">
        <f>+'TTA Pivot Table'!G$172</f>
        <v>0</v>
      </c>
      <c r="F177" s="282">
        <f>+'TTA Pivot Table'!G$174</f>
        <v>0</v>
      </c>
      <c r="G177" s="281">
        <f>+'TTA Pivot Table'!G$176</f>
        <v>0</v>
      </c>
      <c r="H177" s="281">
        <f>+'TTA Pivot Table'!G$178</f>
        <v>0</v>
      </c>
      <c r="I177" s="282">
        <f>+'TTA Pivot Table'!G$180</f>
        <v>0</v>
      </c>
      <c r="J177" s="282">
        <f>+'TTA Pivot Table'!G$182</f>
        <v>0</v>
      </c>
      <c r="K177" s="281">
        <f>+'TTA Pivot Table'!G$184</f>
        <v>0</v>
      </c>
      <c r="L177" s="281">
        <f>+'TTA Pivot Table'!G$186</f>
        <v>0</v>
      </c>
      <c r="M177" s="283">
        <f>+'TTA Pivot Table'!G$188</f>
        <v>0</v>
      </c>
      <c r="N177" s="282">
        <f>+'TTA Pivot Table'!G$190</f>
        <v>0</v>
      </c>
      <c r="O177" s="100"/>
      <c r="P177" s="101">
        <f t="shared" si="10"/>
        <v>0</v>
      </c>
    </row>
    <row r="178" spans="1:16">
      <c r="A178" s="22" t="s">
        <v>271</v>
      </c>
      <c r="B178" s="284">
        <f>+'TTA Pivot Table'!G$198</f>
        <v>0</v>
      </c>
      <c r="C178" s="285">
        <f>+'TTA Pivot Table'!G$200</f>
        <v>0</v>
      </c>
      <c r="D178" s="285">
        <f>+'TTA Pivot Table'!G$202</f>
        <v>0</v>
      </c>
      <c r="E178" s="286">
        <f>+'TTA Pivot Table'!G$204</f>
        <v>0</v>
      </c>
      <c r="F178" s="286">
        <f>+'TTA Pivot Table'!G$206</f>
        <v>0</v>
      </c>
      <c r="G178" s="285">
        <f>+'TTA Pivot Table'!G$208</f>
        <v>0</v>
      </c>
      <c r="H178" s="285">
        <f>+'TTA Pivot Table'!G$210</f>
        <v>0</v>
      </c>
      <c r="I178" s="286">
        <f>+'TTA Pivot Table'!G$212</f>
        <v>0</v>
      </c>
      <c r="J178" s="286">
        <f>+'TTA Pivot Table'!G$214</f>
        <v>0</v>
      </c>
      <c r="K178" s="285">
        <f>+'TTA Pivot Table'!G$216</f>
        <v>0</v>
      </c>
      <c r="L178" s="285">
        <f>+'TTA Pivot Table'!G$218</f>
        <v>0</v>
      </c>
      <c r="M178" s="287">
        <f>+'TTA Pivot Table'!G$220</f>
        <v>0</v>
      </c>
      <c r="N178" s="286">
        <f>+'TTA Pivot Table'!G$222</f>
        <v>0</v>
      </c>
      <c r="O178" s="100"/>
      <c r="P178" s="101">
        <f t="shared" si="10"/>
        <v>0</v>
      </c>
    </row>
    <row r="179" spans="1:16">
      <c r="A179" s="22" t="s">
        <v>272</v>
      </c>
      <c r="B179" s="281">
        <f>+'TTA Pivot Table'!G$230</f>
        <v>0</v>
      </c>
      <c r="C179" s="281">
        <f>+'TTA Pivot Table'!G$232</f>
        <v>0</v>
      </c>
      <c r="D179" s="281">
        <f>+'TTA Pivot Table'!G$234</f>
        <v>0</v>
      </c>
      <c r="E179" s="282">
        <f>+'TTA Pivot Table'!G$236</f>
        <v>0</v>
      </c>
      <c r="F179" s="282">
        <f>+'TTA Pivot Table'!G$238</f>
        <v>0</v>
      </c>
      <c r="G179" s="281">
        <f>+'TTA Pivot Table'!G$240</f>
        <v>0</v>
      </c>
      <c r="H179" s="281">
        <f>+'TTA Pivot Table'!G$242</f>
        <v>0</v>
      </c>
      <c r="I179" s="282">
        <f>+'TTA Pivot Table'!G$244</f>
        <v>0</v>
      </c>
      <c r="J179" s="282">
        <f>+'TTA Pivot Table'!G$246</f>
        <v>0</v>
      </c>
      <c r="K179" s="281">
        <f>+'TTA Pivot Table'!G$248</f>
        <v>0</v>
      </c>
      <c r="L179" s="281">
        <f>+'TTA Pivot Table'!G$250</f>
        <v>0</v>
      </c>
      <c r="M179" s="283">
        <f>+'TTA Pivot Table'!G$252</f>
        <v>0</v>
      </c>
      <c r="N179" s="282">
        <f>+'TTA Pivot Table'!G$254</f>
        <v>0</v>
      </c>
      <c r="O179" s="100"/>
      <c r="P179" s="101">
        <f t="shared" si="10"/>
        <v>0</v>
      </c>
    </row>
    <row r="180" spans="1:16">
      <c r="A180" s="22"/>
      <c r="B180" s="281"/>
      <c r="C180" s="281"/>
      <c r="D180" s="281"/>
      <c r="E180" s="282"/>
      <c r="F180" s="282"/>
      <c r="G180" s="281"/>
      <c r="H180" s="281"/>
      <c r="I180" s="282"/>
      <c r="J180" s="282"/>
      <c r="K180" s="281"/>
      <c r="L180" s="281"/>
      <c r="M180" s="283"/>
      <c r="N180" s="282"/>
      <c r="O180" s="100"/>
      <c r="P180" s="101"/>
    </row>
    <row r="181" spans="1:16">
      <c r="A181" s="22" t="s">
        <v>273</v>
      </c>
      <c r="B181" s="281">
        <f>+'TTA Pivot Table'!G$262</f>
        <v>4</v>
      </c>
      <c r="C181" s="281">
        <f>+'TTA Pivot Table'!G$264</f>
        <v>5</v>
      </c>
      <c r="D181" s="281">
        <f>+'TTA Pivot Table'!G$266</f>
        <v>0</v>
      </c>
      <c r="E181" s="282">
        <f>+'TTA Pivot Table'!G$268</f>
        <v>4.45</v>
      </c>
      <c r="F181" s="282">
        <f>+'TTA Pivot Table'!G$270</f>
        <v>5.3499999999999988</v>
      </c>
      <c r="G181" s="281">
        <f>+'TTA Pivot Table'!G$272</f>
        <v>6.63</v>
      </c>
      <c r="H181" s="281">
        <f>+'TTA Pivot Table'!G$274</f>
        <v>0</v>
      </c>
      <c r="I181" s="282">
        <f>+'TTA Pivot Table'!G$276</f>
        <v>5.5229729729729726</v>
      </c>
      <c r="J181" s="282">
        <f>+'TTA Pivot Table'!G$278</f>
        <v>3.46</v>
      </c>
      <c r="K181" s="281">
        <f>+'TTA Pivot Table'!G$280</f>
        <v>3.35</v>
      </c>
      <c r="L181" s="281">
        <f>+'TTA Pivot Table'!G$282</f>
        <v>0</v>
      </c>
      <c r="M181" s="283">
        <f>+'TTA Pivot Table'!G$284</f>
        <v>3.3966536964980545</v>
      </c>
      <c r="N181" s="282">
        <f>+'TTA Pivot Table'!G$286</f>
        <v>5.5</v>
      </c>
      <c r="O181" s="100"/>
      <c r="P181" s="101">
        <f t="shared" si="10"/>
        <v>-2.1263192764749181</v>
      </c>
    </row>
    <row r="182" spans="1:16">
      <c r="A182" s="22" t="s">
        <v>274</v>
      </c>
      <c r="B182" s="281">
        <f>+'TTA Pivot Table'!G$294</f>
        <v>5.8</v>
      </c>
      <c r="C182" s="281">
        <f>+'TTA Pivot Table'!G$296</f>
        <v>5</v>
      </c>
      <c r="D182" s="281">
        <f>+'TTA Pivot Table'!G$298</f>
        <v>0</v>
      </c>
      <c r="E182" s="282">
        <f>+'TTA Pivot Table'!G$300</f>
        <v>5.64</v>
      </c>
      <c r="F182" s="282">
        <f>+'TTA Pivot Table'!G$302</f>
        <v>5.3902631578947373</v>
      </c>
      <c r="G182" s="281">
        <f>+'TTA Pivot Table'!G$304</f>
        <v>5.1111111111111107</v>
      </c>
      <c r="H182" s="281">
        <f>+'TTA Pivot Table'!G$306</f>
        <v>8.25</v>
      </c>
      <c r="I182" s="282">
        <f>+'TTA Pivot Table'!G$308</f>
        <v>5.4129770992366417</v>
      </c>
      <c r="J182" s="282">
        <f>+'TTA Pivot Table'!G$310</f>
        <v>3.7269890795631824</v>
      </c>
      <c r="K182" s="281">
        <f>+'TTA Pivot Table'!G$312</f>
        <v>3.6352678571428569</v>
      </c>
      <c r="L182" s="281">
        <f>+'TTA Pivot Table'!G$314</f>
        <v>7.5128205128205128</v>
      </c>
      <c r="M182" s="283">
        <f>+'TTA Pivot Table'!G$316</f>
        <v>3.8675884955752209</v>
      </c>
      <c r="N182" s="282">
        <f>+'TTA Pivot Table'!G$318</f>
        <v>7.8807692307692312</v>
      </c>
      <c r="O182" s="100"/>
      <c r="P182" s="101">
        <f t="shared" si="10"/>
        <v>-1.5453886036614208</v>
      </c>
    </row>
    <row r="183" spans="1:16">
      <c r="A183" s="22" t="s">
        <v>275</v>
      </c>
      <c r="B183" s="281">
        <f>+'TTA Pivot Table'!G$326</f>
        <v>0</v>
      </c>
      <c r="C183" s="281">
        <f>+'TTA Pivot Table'!G$328</f>
        <v>0</v>
      </c>
      <c r="D183" s="281">
        <f>+'TTA Pivot Table'!G$330</f>
        <v>0</v>
      </c>
      <c r="E183" s="282">
        <f>+'TTA Pivot Table'!G$332</f>
        <v>0</v>
      </c>
      <c r="F183" s="282">
        <f>+'TTA Pivot Table'!G$334</f>
        <v>0</v>
      </c>
      <c r="G183" s="281">
        <f>+'TTA Pivot Table'!G$336</f>
        <v>0</v>
      </c>
      <c r="H183" s="281">
        <f>+'TTA Pivot Table'!G$338</f>
        <v>0</v>
      </c>
      <c r="I183" s="282">
        <f>+'TTA Pivot Table'!G$340</f>
        <v>0</v>
      </c>
      <c r="J183" s="282">
        <f>+'TTA Pivot Table'!G$342</f>
        <v>0</v>
      </c>
      <c r="K183" s="281">
        <f>+'TTA Pivot Table'!G$344</f>
        <v>0</v>
      </c>
      <c r="L183" s="281">
        <f>+'TTA Pivot Table'!G$346</f>
        <v>0</v>
      </c>
      <c r="M183" s="283">
        <f>+'TTA Pivot Table'!G$348</f>
        <v>0</v>
      </c>
      <c r="N183" s="282">
        <f>+'TTA Pivot Table'!G$350</f>
        <v>0</v>
      </c>
      <c r="O183" s="100"/>
      <c r="P183" s="101">
        <f t="shared" si="10"/>
        <v>0</v>
      </c>
    </row>
    <row r="184" spans="1:16">
      <c r="A184" s="22" t="s">
        <v>276</v>
      </c>
      <c r="B184" s="281">
        <f>+'TTA Pivot Table'!G$358</f>
        <v>0</v>
      </c>
      <c r="C184" s="281">
        <f>+'TTA Pivot Table'!G$360</f>
        <v>0</v>
      </c>
      <c r="D184" s="281">
        <f>+'TTA Pivot Table'!G$362</f>
        <v>0</v>
      </c>
      <c r="E184" s="282">
        <f>+'TTA Pivot Table'!G$364</f>
        <v>0</v>
      </c>
      <c r="F184" s="282">
        <f>+'TTA Pivot Table'!G$366</f>
        <v>0</v>
      </c>
      <c r="G184" s="281">
        <f>+'TTA Pivot Table'!G$368</f>
        <v>0</v>
      </c>
      <c r="H184" s="281">
        <f>+'TTA Pivot Table'!G$370</f>
        <v>0</v>
      </c>
      <c r="I184" s="282">
        <f>+'TTA Pivot Table'!G$372</f>
        <v>0</v>
      </c>
      <c r="J184" s="282">
        <f>+'TTA Pivot Table'!G$374</f>
        <v>0</v>
      </c>
      <c r="K184" s="281">
        <f>+'TTA Pivot Table'!G$376</f>
        <v>0</v>
      </c>
      <c r="L184" s="281">
        <f>+'TTA Pivot Table'!G$378</f>
        <v>0</v>
      </c>
      <c r="M184" s="283">
        <f>+'TTA Pivot Table'!G$380</f>
        <v>0</v>
      </c>
      <c r="N184" s="282">
        <f>+'TTA Pivot Table'!G$382</f>
        <v>0</v>
      </c>
      <c r="O184" s="100"/>
      <c r="P184" s="101">
        <f t="shared" si="10"/>
        <v>0</v>
      </c>
    </row>
    <row r="185" spans="1:16">
      <c r="A185" s="22"/>
      <c r="B185" s="281"/>
      <c r="C185" s="281"/>
      <c r="D185" s="281"/>
      <c r="E185" s="282"/>
      <c r="F185" s="282"/>
      <c r="G185" s="281"/>
      <c r="H185" s="281"/>
      <c r="I185" s="282"/>
      <c r="J185" s="282"/>
      <c r="K185" s="281"/>
      <c r="L185" s="281"/>
      <c r="M185" s="283"/>
      <c r="N185" s="282"/>
      <c r="O185" s="100"/>
      <c r="P185" s="101"/>
    </row>
    <row r="186" spans="1:16">
      <c r="A186" s="22" t="s">
        <v>277</v>
      </c>
      <c r="B186" s="281">
        <f>+'TTA Pivot Table'!G$390</f>
        <v>4.49</v>
      </c>
      <c r="C186" s="281">
        <f>+'TTA Pivot Table'!G$392</f>
        <v>4.95</v>
      </c>
      <c r="D186" s="281">
        <f>+'TTA Pivot Table'!G$394</f>
        <v>0</v>
      </c>
      <c r="E186" s="282">
        <f>+'TTA Pivot Table'!G$396</f>
        <v>4.5607692307692309</v>
      </c>
      <c r="F186" s="282">
        <f>+'TTA Pivot Table'!G$398</f>
        <v>4.34</v>
      </c>
      <c r="G186" s="281">
        <f>+'TTA Pivot Table'!G$400</f>
        <v>4.74</v>
      </c>
      <c r="H186" s="281">
        <f>+'TTA Pivot Table'!G$402</f>
        <v>0</v>
      </c>
      <c r="I186" s="282">
        <f>+'TTA Pivot Table'!G$404</f>
        <v>4.345533596837944</v>
      </c>
      <c r="J186" s="282">
        <f>+'TTA Pivot Table'!G$406</f>
        <v>3.44</v>
      </c>
      <c r="K186" s="281">
        <f>+'TTA Pivot Table'!G$408</f>
        <v>3.48</v>
      </c>
      <c r="L186" s="281">
        <f>+'TTA Pivot Table'!G$410</f>
        <v>0</v>
      </c>
      <c r="M186" s="283">
        <f>+'TTA Pivot Table'!G$412</f>
        <v>3.454385964912281</v>
      </c>
      <c r="N186" s="282">
        <f>+'TTA Pivot Table'!G$414</f>
        <v>0</v>
      </c>
      <c r="O186" s="100"/>
      <c r="P186" s="101">
        <f t="shared" si="10"/>
        <v>-0.89114763192566304</v>
      </c>
    </row>
    <row r="187" spans="1:16">
      <c r="A187" s="22" t="s">
        <v>278</v>
      </c>
      <c r="B187" s="281">
        <f>+'TTA Pivot Table'!G$422</f>
        <v>5.166666666666667</v>
      </c>
      <c r="C187" s="281">
        <f>+'TTA Pivot Table'!G$424</f>
        <v>0</v>
      </c>
      <c r="D187" s="281">
        <f>+'TTA Pivot Table'!G$426</f>
        <v>0</v>
      </c>
      <c r="E187" s="282">
        <f>+'TTA Pivot Table'!G$428</f>
        <v>5.166666666666667</v>
      </c>
      <c r="F187" s="282">
        <f>+'TTA Pivot Table'!G$430</f>
        <v>6.4099099099099099</v>
      </c>
      <c r="G187" s="281">
        <f>+'TTA Pivot Table'!G$432</f>
        <v>6.5111111111111111</v>
      </c>
      <c r="H187" s="281">
        <f>+'TTA Pivot Table'!G$434</f>
        <v>0</v>
      </c>
      <c r="I187" s="282">
        <f>+'TTA Pivot Table'!G$436</f>
        <v>6.4269662921348303</v>
      </c>
      <c r="J187" s="282">
        <f>+'TTA Pivot Table'!G$438</f>
        <v>3.3655323819978045</v>
      </c>
      <c r="K187" s="281">
        <f>+'TTA Pivot Table'!G$440</f>
        <v>3.5404595404595405</v>
      </c>
      <c r="L187" s="281">
        <f>+'TTA Pivot Table'!G$442</f>
        <v>0</v>
      </c>
      <c r="M187" s="283">
        <f>+'TTA Pivot Table'!G$444</f>
        <v>3.4571129707112971</v>
      </c>
      <c r="N187" s="282">
        <f>+'TTA Pivot Table'!G$446</f>
        <v>6.0187499999999998</v>
      </c>
      <c r="O187" s="100"/>
      <c r="P187" s="101">
        <f t="shared" si="10"/>
        <v>-2.9698533214235332</v>
      </c>
    </row>
    <row r="188" spans="1:16">
      <c r="A188" s="22" t="s">
        <v>279</v>
      </c>
      <c r="B188" s="281">
        <f>+'TTA Pivot Table'!G$454</f>
        <v>4</v>
      </c>
      <c r="C188" s="281">
        <f>+'TTA Pivot Table'!G$456</f>
        <v>6.75</v>
      </c>
      <c r="D188" s="281">
        <f>+'TTA Pivot Table'!G$458</f>
        <v>0</v>
      </c>
      <c r="E188" s="282">
        <f>+'TTA Pivot Table'!G$460</f>
        <v>4.5</v>
      </c>
      <c r="F188" s="282">
        <f>+'TTA Pivot Table'!G$462</f>
        <v>4.2704447632711586</v>
      </c>
      <c r="G188" s="281">
        <f>+'TTA Pivot Table'!G$464</f>
        <v>4.848214285714282</v>
      </c>
      <c r="H188" s="281">
        <f>+'TTA Pivot Table'!G$466</f>
        <v>0</v>
      </c>
      <c r="I188" s="282">
        <f>+'TTA Pivot Table'!G$468</f>
        <v>4.2927586206896517</v>
      </c>
      <c r="J188" s="282">
        <f>+'TTA Pivot Table'!G$470</f>
        <v>3.2779783393501751</v>
      </c>
      <c r="K188" s="281">
        <f>+'TTA Pivot Table'!G$472</f>
        <v>4.3377192982456121</v>
      </c>
      <c r="L188" s="281">
        <f>+'TTA Pivot Table'!G$474</f>
        <v>0</v>
      </c>
      <c r="M188" s="283">
        <f>+'TTA Pivot Table'!G$476</f>
        <v>3.5869565217391264</v>
      </c>
      <c r="N188" s="282">
        <f>+'TTA Pivot Table'!G$478</f>
        <v>5.7741935483870952</v>
      </c>
      <c r="O188" s="100"/>
      <c r="P188" s="101">
        <f t="shared" si="10"/>
        <v>-0.70580209895052537</v>
      </c>
    </row>
    <row r="189" spans="1:16">
      <c r="A189" s="71" t="s">
        <v>280</v>
      </c>
      <c r="B189" s="288">
        <f>+'TTA Pivot Table'!G$486</f>
        <v>4.8</v>
      </c>
      <c r="C189" s="288">
        <f>+'TTA Pivot Table'!G$488</f>
        <v>6.5</v>
      </c>
      <c r="D189" s="288">
        <f>+'TTA Pivot Table'!G$490</f>
        <v>0</v>
      </c>
      <c r="E189" s="289">
        <f>+'TTA Pivot Table'!G$492</f>
        <v>4.8087628865979379</v>
      </c>
      <c r="F189" s="289">
        <f>+'TTA Pivot Table'!G$494</f>
        <v>5.7230769230769223</v>
      </c>
      <c r="G189" s="288">
        <f>+'TTA Pivot Table'!G$496</f>
        <v>7.9571428571428555</v>
      </c>
      <c r="H189" s="288">
        <f>+'TTA Pivot Table'!G$498</f>
        <v>0</v>
      </c>
      <c r="I189" s="289">
        <f>+'TTA Pivot Table'!G$500</f>
        <v>5.8190184049079754</v>
      </c>
      <c r="J189" s="289">
        <f>+'TTA Pivot Table'!G$502</f>
        <v>3.7000000000000006</v>
      </c>
      <c r="K189" s="288">
        <f>+'TTA Pivot Table'!G$504</f>
        <v>4.8758064516129025</v>
      </c>
      <c r="L189" s="288">
        <f>+'TTA Pivot Table'!G$506</f>
        <v>0</v>
      </c>
      <c r="M189" s="290">
        <f>+'TTA Pivot Table'!G$508</f>
        <v>3.8426614481409</v>
      </c>
      <c r="N189" s="289">
        <f>+'TTA Pivot Table'!G$510</f>
        <v>6.9480000000000004</v>
      </c>
      <c r="O189" s="100"/>
      <c r="P189" s="107">
        <f t="shared" si="10"/>
        <v>-1.9763569567670753</v>
      </c>
    </row>
    <row r="190" spans="1:16">
      <c r="A190" s="232" t="s">
        <v>394</v>
      </c>
      <c r="B190" s="254"/>
      <c r="C190" s="254"/>
      <c r="D190" s="254"/>
      <c r="E190" s="254"/>
      <c r="F190" s="255"/>
      <c r="G190" s="255"/>
      <c r="H190" s="255"/>
      <c r="I190" s="255"/>
      <c r="J190" s="256"/>
      <c r="K190" s="256"/>
      <c r="L190" s="256"/>
      <c r="M190" s="256"/>
      <c r="N190" s="256"/>
    </row>
    <row r="191" spans="1:16" s="23" customFormat="1">
      <c r="A191" s="232"/>
      <c r="B191" s="257"/>
      <c r="C191" s="257"/>
      <c r="D191" s="257"/>
      <c r="E191" s="258"/>
      <c r="F191" s="257"/>
      <c r="G191" s="257"/>
      <c r="H191" s="257"/>
      <c r="I191" s="258"/>
      <c r="J191" s="259"/>
      <c r="K191" s="259"/>
      <c r="L191" s="259"/>
      <c r="M191" s="260"/>
      <c r="N191" s="259"/>
      <c r="O191" s="114"/>
    </row>
    <row r="192" spans="1:16">
      <c r="A192" s="232"/>
      <c r="B192" s="254"/>
      <c r="C192" s="254"/>
      <c r="D192" s="254"/>
      <c r="E192" s="254"/>
      <c r="F192" s="255"/>
      <c r="G192" s="255"/>
      <c r="H192" s="255"/>
      <c r="I192" s="255"/>
      <c r="J192" s="256"/>
      <c r="K192" s="256"/>
      <c r="L192" s="256"/>
      <c r="M192" s="256"/>
      <c r="N192" s="233" t="s">
        <v>1166</v>
      </c>
    </row>
    <row r="193" spans="1:16" ht="18">
      <c r="A193" s="230" t="s">
        <v>714</v>
      </c>
      <c r="B193" s="210"/>
      <c r="C193" s="210"/>
      <c r="D193" s="210"/>
      <c r="E193" s="210"/>
      <c r="F193" s="213"/>
      <c r="G193" s="213"/>
      <c r="H193" s="213"/>
      <c r="I193" s="214"/>
      <c r="J193" s="60"/>
      <c r="K193" s="60"/>
      <c r="L193" s="60"/>
      <c r="M193" s="209"/>
      <c r="N193" s="60"/>
      <c r="P193" s="95"/>
    </row>
    <row r="194" spans="1:16" ht="18">
      <c r="A194" s="230"/>
      <c r="B194" s="210"/>
      <c r="C194" s="210"/>
      <c r="D194" s="210"/>
      <c r="E194" s="210"/>
      <c r="F194" s="213"/>
      <c r="G194" s="213"/>
      <c r="H194" s="213"/>
      <c r="I194" s="214"/>
      <c r="J194" s="60"/>
      <c r="K194" s="60"/>
      <c r="L194" s="60"/>
      <c r="M194" s="209"/>
      <c r="N194" s="60"/>
      <c r="P194" s="95"/>
    </row>
    <row r="195" spans="1:16" ht="15.75">
      <c r="A195" s="231" t="s">
        <v>432</v>
      </c>
      <c r="B195" s="210"/>
      <c r="C195" s="210"/>
      <c r="D195" s="210"/>
      <c r="E195" s="210"/>
      <c r="F195" s="213"/>
      <c r="G195" s="213"/>
      <c r="H195" s="213"/>
      <c r="I195" s="214"/>
      <c r="J195" s="60"/>
      <c r="K195" s="60"/>
      <c r="L195" s="60"/>
      <c r="M195" s="209"/>
      <c r="N195" s="60"/>
      <c r="P195" s="95"/>
    </row>
    <row r="196" spans="1:16" ht="15.75">
      <c r="A196" s="231" t="s">
        <v>511</v>
      </c>
      <c r="B196" s="210"/>
      <c r="C196" s="210"/>
      <c r="D196" s="210"/>
      <c r="E196" s="210"/>
      <c r="F196" s="213"/>
      <c r="G196" s="213"/>
      <c r="H196" s="213"/>
      <c r="I196" s="214"/>
      <c r="J196" s="60"/>
      <c r="K196" s="60"/>
      <c r="L196" s="60"/>
      <c r="M196" s="209"/>
      <c r="N196" s="60"/>
      <c r="P196" s="95"/>
    </row>
    <row r="197" spans="1:16" ht="18" customHeight="1">
      <c r="A197" s="82"/>
      <c r="B197" s="82"/>
      <c r="C197" s="82"/>
      <c r="D197" s="82"/>
      <c r="E197" s="82"/>
      <c r="F197" s="59"/>
      <c r="G197" s="224"/>
      <c r="H197" s="224"/>
      <c r="I197" s="221"/>
      <c r="J197" s="73"/>
      <c r="K197" s="73"/>
      <c r="L197" s="73"/>
      <c r="M197" s="73"/>
      <c r="N197" s="73"/>
      <c r="O197" s="20"/>
      <c r="P197" s="95"/>
    </row>
    <row r="198" spans="1:16" ht="18" customHeight="1">
      <c r="A198" s="64"/>
      <c r="B198" s="234" t="s">
        <v>671</v>
      </c>
      <c r="C198" s="235"/>
      <c r="D198" s="235"/>
      <c r="E198" s="235"/>
      <c r="F198" s="235"/>
      <c r="G198" s="235"/>
      <c r="H198" s="235"/>
      <c r="I198" s="236"/>
      <c r="J198" s="250" t="s">
        <v>390</v>
      </c>
      <c r="K198" s="251"/>
      <c r="L198" s="251"/>
      <c r="M198" s="252"/>
      <c r="N198" s="680" t="s">
        <v>670</v>
      </c>
      <c r="O198" s="93"/>
      <c r="P198" s="95"/>
    </row>
    <row r="199" spans="1:16" ht="39.75" customHeight="1">
      <c r="A199" s="94"/>
      <c r="B199" s="235" t="s">
        <v>735</v>
      </c>
      <c r="C199" s="235"/>
      <c r="D199" s="235"/>
      <c r="E199" s="240"/>
      <c r="F199" s="241" t="s">
        <v>737</v>
      </c>
      <c r="G199" s="235"/>
      <c r="H199" s="235"/>
      <c r="I199" s="236"/>
      <c r="J199" s="242" t="s">
        <v>672</v>
      </c>
      <c r="K199" s="243"/>
      <c r="L199" s="243"/>
      <c r="M199" s="244"/>
      <c r="N199" s="681"/>
      <c r="O199" s="93"/>
      <c r="P199" s="95"/>
    </row>
    <row r="200" spans="1:16" ht="26.25" customHeight="1">
      <c r="A200" s="82"/>
      <c r="B200" s="245" t="s">
        <v>391</v>
      </c>
      <c r="C200" s="245" t="s">
        <v>392</v>
      </c>
      <c r="D200" s="245" t="s">
        <v>281</v>
      </c>
      <c r="E200" s="247" t="s">
        <v>124</v>
      </c>
      <c r="F200" s="247" t="s">
        <v>391</v>
      </c>
      <c r="G200" s="245" t="s">
        <v>392</v>
      </c>
      <c r="H200" s="245" t="s">
        <v>281</v>
      </c>
      <c r="I200" s="247" t="s">
        <v>124</v>
      </c>
      <c r="J200" s="248" t="s">
        <v>391</v>
      </c>
      <c r="K200" s="249" t="s">
        <v>392</v>
      </c>
      <c r="L200" s="253" t="s">
        <v>281</v>
      </c>
      <c r="M200" s="248" t="s">
        <v>124</v>
      </c>
      <c r="N200" s="682"/>
      <c r="O200" s="93"/>
      <c r="P200" s="95" t="s">
        <v>504</v>
      </c>
    </row>
    <row r="201" spans="1:16" hidden="1">
      <c r="A201" s="22" t="s">
        <v>264</v>
      </c>
      <c r="B201" s="117"/>
      <c r="C201" s="117"/>
      <c r="D201" s="117"/>
      <c r="E201" s="117"/>
      <c r="F201" s="97">
        <f>'TTA Pivot Table'!H$230</f>
        <v>0</v>
      </c>
      <c r="G201" s="97">
        <f>'TTA Pivot Table'!H$231</f>
        <v>0</v>
      </c>
      <c r="H201" s="97">
        <f>'TTA Pivot Table'!H$232</f>
        <v>0</v>
      </c>
      <c r="I201" s="96">
        <f>'TTA Pivot Table'!H$233</f>
        <v>0</v>
      </c>
      <c r="J201" s="96">
        <f>'TTA Pivot Table'!H$234</f>
        <v>0</v>
      </c>
      <c r="K201" s="97">
        <f>'TTA Pivot Table'!H$235</f>
        <v>0</v>
      </c>
      <c r="L201" s="97">
        <f>'TTA Pivot Table'!H$236</f>
        <v>0</v>
      </c>
      <c r="M201" s="98">
        <f>'TTA Pivot Table'!H$237</f>
        <v>0</v>
      </c>
      <c r="N201" s="96">
        <f>'TTA Pivot Table'!H$238</f>
        <v>0</v>
      </c>
      <c r="O201" s="100"/>
      <c r="P201" s="101">
        <f>+M201-I201</f>
        <v>0</v>
      </c>
    </row>
    <row r="202" spans="1:16" ht="15.75" hidden="1">
      <c r="A202" s="22"/>
      <c r="B202" s="117"/>
      <c r="C202" s="117"/>
      <c r="D202" s="117"/>
      <c r="E202" s="117"/>
      <c r="F202" s="106"/>
      <c r="G202" s="106"/>
      <c r="H202" s="106"/>
      <c r="I202" s="99"/>
      <c r="J202" s="102"/>
      <c r="K202" s="103"/>
      <c r="L202" s="103"/>
      <c r="M202" s="104"/>
      <c r="N202" s="102"/>
      <c r="O202" s="100"/>
      <c r="P202" s="105">
        <f t="shared" ref="P202" si="11">+I202-M202</f>
        <v>0</v>
      </c>
    </row>
    <row r="203" spans="1:16">
      <c r="A203" s="22" t="s">
        <v>265</v>
      </c>
      <c r="B203" s="281">
        <f>+'TTA Pivot Table'!H$6</f>
        <v>0</v>
      </c>
      <c r="C203" s="281">
        <f>+'TTA Pivot Table'!H$8</f>
        <v>0</v>
      </c>
      <c r="D203" s="281">
        <f>+'TTA Pivot Table'!H$10</f>
        <v>0</v>
      </c>
      <c r="E203" s="282">
        <f>+'TTA Pivot Table'!H$12</f>
        <v>0</v>
      </c>
      <c r="F203" s="282">
        <f>+'TTA Pivot Table'!H$14</f>
        <v>0</v>
      </c>
      <c r="G203" s="281">
        <f>+'TTA Pivot Table'!H$16</f>
        <v>0</v>
      </c>
      <c r="H203" s="281">
        <f>+'TTA Pivot Table'!H$18</f>
        <v>0</v>
      </c>
      <c r="I203" s="282">
        <f>+'TTA Pivot Table'!H$20</f>
        <v>0</v>
      </c>
      <c r="J203" s="282">
        <f>+'TTA Pivot Table'!H$22</f>
        <v>0</v>
      </c>
      <c r="K203" s="281">
        <f>+'TTA Pivot Table'!H$24</f>
        <v>0</v>
      </c>
      <c r="L203" s="281">
        <f>+'TTA Pivot Table'!H$26</f>
        <v>0</v>
      </c>
      <c r="M203" s="283">
        <f>+'TTA Pivot Table'!H$28</f>
        <v>0</v>
      </c>
      <c r="N203" s="282">
        <f>+'TTA Pivot Table'!H$30</f>
        <v>0</v>
      </c>
      <c r="O203" s="100"/>
      <c r="P203" s="101">
        <f t="shared" ref="P203:P221" si="12">+M203-I203</f>
        <v>0</v>
      </c>
    </row>
    <row r="204" spans="1:16">
      <c r="A204" s="22" t="s">
        <v>266</v>
      </c>
      <c r="B204" s="281">
        <f>+'TTA Pivot Table'!H$38</f>
        <v>5.79</v>
      </c>
      <c r="C204" s="281">
        <f>+'TTA Pivot Table'!H$40</f>
        <v>6.92</v>
      </c>
      <c r="D204" s="281">
        <f>+'TTA Pivot Table'!H$42</f>
        <v>0</v>
      </c>
      <c r="E204" s="282">
        <f>+'TTA Pivot Table'!H$44</f>
        <v>5.8465000000000007</v>
      </c>
      <c r="F204" s="282">
        <f>+'TTA Pivot Table'!H$46</f>
        <v>6.9735891647855537</v>
      </c>
      <c r="G204" s="281">
        <f>+'TTA Pivot Table'!H$48</f>
        <v>12.857011494252873</v>
      </c>
      <c r="H204" s="281">
        <f>+'TTA Pivot Table'!H$50</f>
        <v>15.926999999999998</v>
      </c>
      <c r="I204" s="282">
        <f>+'TTA Pivot Table'!H$52</f>
        <v>8.0872777777777785</v>
      </c>
      <c r="J204" s="282">
        <f>+'TTA Pivot Table'!H$54</f>
        <v>3.9942857142857142</v>
      </c>
      <c r="K204" s="281">
        <f>+'TTA Pivot Table'!H$56</f>
        <v>5.1989041095890407</v>
      </c>
      <c r="L204" s="281">
        <f>+'TTA Pivot Table'!H$58</f>
        <v>4.2450000000000001</v>
      </c>
      <c r="M204" s="283">
        <f>+'TTA Pivot Table'!H$60</f>
        <v>4.3770212765957446</v>
      </c>
      <c r="N204" s="282">
        <f>+'TTA Pivot Table'!H$62</f>
        <v>8.33</v>
      </c>
      <c r="O204" s="100"/>
      <c r="P204" s="101">
        <f t="shared" si="12"/>
        <v>-3.7102565011820339</v>
      </c>
    </row>
    <row r="205" spans="1:16">
      <c r="A205" s="22" t="s">
        <v>267</v>
      </c>
      <c r="B205" s="281">
        <f>+'TTA Pivot Table'!H$70</f>
        <v>0</v>
      </c>
      <c r="C205" s="281">
        <f>+'TTA Pivot Table'!H$72</f>
        <v>0</v>
      </c>
      <c r="D205" s="281">
        <f>+'TTA Pivot Table'!H$74</f>
        <v>0</v>
      </c>
      <c r="E205" s="282">
        <f>+'TTA Pivot Table'!H$76</f>
        <v>0</v>
      </c>
      <c r="F205" s="282">
        <f>+'TTA Pivot Table'!H$78</f>
        <v>0</v>
      </c>
      <c r="G205" s="281">
        <f>+'TTA Pivot Table'!H$80</f>
        <v>0</v>
      </c>
      <c r="H205" s="281">
        <f>+'TTA Pivot Table'!H$82</f>
        <v>0</v>
      </c>
      <c r="I205" s="282">
        <f>+'TTA Pivot Table'!H$84</f>
        <v>0</v>
      </c>
      <c r="J205" s="282">
        <f>+'TTA Pivot Table'!H$86</f>
        <v>0</v>
      </c>
      <c r="K205" s="281">
        <f>+'TTA Pivot Table'!H$88</f>
        <v>0</v>
      </c>
      <c r="L205" s="281">
        <f>+'TTA Pivot Table'!H$90</f>
        <v>0</v>
      </c>
      <c r="M205" s="283">
        <f>+'TTA Pivot Table'!H$92</f>
        <v>0</v>
      </c>
      <c r="N205" s="282">
        <f>+'TTA Pivot Table'!H$94</f>
        <v>0</v>
      </c>
      <c r="O205" s="100"/>
      <c r="P205" s="101">
        <f t="shared" si="12"/>
        <v>0</v>
      </c>
    </row>
    <row r="206" spans="1:16">
      <c r="A206" s="22" t="s">
        <v>268</v>
      </c>
      <c r="B206" s="281">
        <f>+'TTA Pivot Table'!H$102</f>
        <v>3.92</v>
      </c>
      <c r="C206" s="281">
        <f>+'TTA Pivot Table'!H$104</f>
        <v>0</v>
      </c>
      <c r="D206" s="281">
        <f>+'TTA Pivot Table'!H$106</f>
        <v>0</v>
      </c>
      <c r="E206" s="282">
        <f>+'TTA Pivot Table'!H$108</f>
        <v>3.92</v>
      </c>
      <c r="F206" s="282">
        <f>+'TTA Pivot Table'!H$110</f>
        <v>4.2</v>
      </c>
      <c r="G206" s="281">
        <f>+'TTA Pivot Table'!H$112</f>
        <v>0</v>
      </c>
      <c r="H206" s="281">
        <f>+'TTA Pivot Table'!H$114</f>
        <v>4</v>
      </c>
      <c r="I206" s="282">
        <f>+'TTA Pivot Table'!H$116</f>
        <v>4.1983471074380168</v>
      </c>
      <c r="J206" s="282">
        <f>+'TTA Pivot Table'!H$118</f>
        <v>3.19</v>
      </c>
      <c r="K206" s="281">
        <f>+'TTA Pivot Table'!H$120</f>
        <v>0</v>
      </c>
      <c r="L206" s="281">
        <f>+'TTA Pivot Table'!H$122</f>
        <v>0</v>
      </c>
      <c r="M206" s="283">
        <f>+'TTA Pivot Table'!H$124</f>
        <v>3.19</v>
      </c>
      <c r="N206" s="282">
        <f>+'TTA Pivot Table'!H$126</f>
        <v>0</v>
      </c>
      <c r="O206" s="100"/>
      <c r="P206" s="101">
        <f t="shared" si="12"/>
        <v>-1.0083471074380168</v>
      </c>
    </row>
    <row r="207" spans="1:16">
      <c r="A207" s="22"/>
      <c r="B207" s="281"/>
      <c r="C207" s="281"/>
      <c r="D207" s="281"/>
      <c r="E207" s="282"/>
      <c r="F207" s="282"/>
      <c r="G207" s="281"/>
      <c r="H207" s="281"/>
      <c r="I207" s="282"/>
      <c r="J207" s="282"/>
      <c r="K207" s="281"/>
      <c r="L207" s="281"/>
      <c r="M207" s="283"/>
      <c r="N207" s="282"/>
      <c r="O207" s="100"/>
      <c r="P207" s="101"/>
    </row>
    <row r="208" spans="1:16">
      <c r="A208" s="22" t="s">
        <v>269</v>
      </c>
      <c r="B208" s="281">
        <f>+'TTA Pivot Table'!H$134</f>
        <v>4.8499999999999996</v>
      </c>
      <c r="C208" s="281">
        <f>+'TTA Pivot Table'!H$136</f>
        <v>6.6</v>
      </c>
      <c r="D208" s="281">
        <f>+'TTA Pivot Table'!H$138</f>
        <v>0</v>
      </c>
      <c r="E208" s="282">
        <f>+'TTA Pivot Table'!H$140</f>
        <v>5.4333333333333336</v>
      </c>
      <c r="F208" s="282">
        <f>+'TTA Pivot Table'!H$142</f>
        <v>6.1417682926829267</v>
      </c>
      <c r="G208" s="281">
        <f>+'TTA Pivot Table'!H$144</f>
        <v>7.72</v>
      </c>
      <c r="H208" s="281">
        <f>+'TTA Pivot Table'!H$146</f>
        <v>0</v>
      </c>
      <c r="I208" s="282">
        <f>+'TTA Pivot Table'!H$148</f>
        <v>6.5772626931567331</v>
      </c>
      <c r="J208" s="282">
        <f>+'TTA Pivot Table'!H$150</f>
        <v>4.0846681922196799</v>
      </c>
      <c r="K208" s="281">
        <f>+'TTA Pivot Table'!H$152</f>
        <v>4.8299748110831233</v>
      </c>
      <c r="L208" s="281">
        <f>+'TTA Pivot Table'!H$154</f>
        <v>0</v>
      </c>
      <c r="M208" s="283">
        <f>+'TTA Pivot Table'!H$156</f>
        <v>4.4394484412470021</v>
      </c>
      <c r="N208" s="282">
        <f>+'TTA Pivot Table'!H$158</f>
        <v>0</v>
      </c>
      <c r="O208" s="100"/>
      <c r="P208" s="101">
        <f t="shared" si="12"/>
        <v>-2.137814251909731</v>
      </c>
    </row>
    <row r="209" spans="1:16">
      <c r="A209" s="22" t="s">
        <v>270</v>
      </c>
      <c r="B209" s="281">
        <f>+'TTA Pivot Table'!H$166</f>
        <v>0</v>
      </c>
      <c r="C209" s="281">
        <f>+'TTA Pivot Table'!H$168</f>
        <v>0</v>
      </c>
      <c r="D209" s="281">
        <f>+'TTA Pivot Table'!H$170</f>
        <v>0</v>
      </c>
      <c r="E209" s="282">
        <f>+'TTA Pivot Table'!H$172</f>
        <v>0</v>
      </c>
      <c r="F209" s="282">
        <f>+'TTA Pivot Table'!H$174</f>
        <v>0</v>
      </c>
      <c r="G209" s="281">
        <f>+'TTA Pivot Table'!H$176</f>
        <v>0</v>
      </c>
      <c r="H209" s="281">
        <f>+'TTA Pivot Table'!H$178</f>
        <v>0</v>
      </c>
      <c r="I209" s="282">
        <f>+'TTA Pivot Table'!H$180</f>
        <v>0</v>
      </c>
      <c r="J209" s="282">
        <f>+'TTA Pivot Table'!H$182</f>
        <v>0</v>
      </c>
      <c r="K209" s="281">
        <f>+'TTA Pivot Table'!H$184</f>
        <v>0</v>
      </c>
      <c r="L209" s="281">
        <f>+'TTA Pivot Table'!H$186</f>
        <v>0</v>
      </c>
      <c r="M209" s="283">
        <f>+'TTA Pivot Table'!H$188</f>
        <v>0</v>
      </c>
      <c r="N209" s="282">
        <f>+'TTA Pivot Table'!H$190</f>
        <v>0</v>
      </c>
      <c r="O209" s="100"/>
      <c r="P209" s="101">
        <f t="shared" si="12"/>
        <v>0</v>
      </c>
    </row>
    <row r="210" spans="1:16">
      <c r="A210" s="22" t="s">
        <v>271</v>
      </c>
      <c r="B210" s="284">
        <f>+'TTA Pivot Table'!H$198</f>
        <v>0</v>
      </c>
      <c r="C210" s="285">
        <f>+'TTA Pivot Table'!H$200</f>
        <v>0</v>
      </c>
      <c r="D210" s="285">
        <f>+'TTA Pivot Table'!H$202</f>
        <v>0</v>
      </c>
      <c r="E210" s="286">
        <f>+'TTA Pivot Table'!H$204</f>
        <v>0</v>
      </c>
      <c r="F210" s="286">
        <f>+'TTA Pivot Table'!H$206</f>
        <v>0</v>
      </c>
      <c r="G210" s="285">
        <f>+'TTA Pivot Table'!H$208</f>
        <v>0</v>
      </c>
      <c r="H210" s="285">
        <f>+'TTA Pivot Table'!H$210</f>
        <v>0</v>
      </c>
      <c r="I210" s="286">
        <f>+'TTA Pivot Table'!H$212</f>
        <v>0</v>
      </c>
      <c r="J210" s="286">
        <f>+'TTA Pivot Table'!H$214</f>
        <v>0</v>
      </c>
      <c r="K210" s="285">
        <f>+'TTA Pivot Table'!H$216</f>
        <v>0</v>
      </c>
      <c r="L210" s="285">
        <f>+'TTA Pivot Table'!H$218</f>
        <v>0</v>
      </c>
      <c r="M210" s="287">
        <f>+'TTA Pivot Table'!H$220</f>
        <v>0</v>
      </c>
      <c r="N210" s="286">
        <f>+'TTA Pivot Table'!H$222</f>
        <v>0</v>
      </c>
      <c r="O210" s="100"/>
      <c r="P210" s="101">
        <f t="shared" si="12"/>
        <v>0</v>
      </c>
    </row>
    <row r="211" spans="1:16">
      <c r="A211" s="22" t="s">
        <v>272</v>
      </c>
      <c r="B211" s="281">
        <f>+'TTA Pivot Table'!H$230</f>
        <v>0</v>
      </c>
      <c r="C211" s="281">
        <f>+'TTA Pivot Table'!H$232</f>
        <v>0</v>
      </c>
      <c r="D211" s="281">
        <f>+'TTA Pivot Table'!H$234</f>
        <v>0</v>
      </c>
      <c r="E211" s="282">
        <f>+'TTA Pivot Table'!H$236</f>
        <v>0</v>
      </c>
      <c r="F211" s="282">
        <f>+'TTA Pivot Table'!H$238</f>
        <v>0</v>
      </c>
      <c r="G211" s="281">
        <f>+'TTA Pivot Table'!H$240</f>
        <v>0</v>
      </c>
      <c r="H211" s="281">
        <f>+'TTA Pivot Table'!H$242</f>
        <v>0</v>
      </c>
      <c r="I211" s="282">
        <f>+'TTA Pivot Table'!H$244</f>
        <v>0</v>
      </c>
      <c r="J211" s="282">
        <f>+'TTA Pivot Table'!H$246</f>
        <v>0</v>
      </c>
      <c r="K211" s="281">
        <f>+'TTA Pivot Table'!H$248</f>
        <v>0</v>
      </c>
      <c r="L211" s="281">
        <f>+'TTA Pivot Table'!H$250</f>
        <v>0</v>
      </c>
      <c r="M211" s="283">
        <f>+'TTA Pivot Table'!H$252</f>
        <v>0</v>
      </c>
      <c r="N211" s="282">
        <f>+'TTA Pivot Table'!H$254</f>
        <v>0</v>
      </c>
      <c r="O211" s="100"/>
      <c r="P211" s="101">
        <f t="shared" si="12"/>
        <v>0</v>
      </c>
    </row>
    <row r="212" spans="1:16">
      <c r="A212" s="22"/>
      <c r="B212" s="281"/>
      <c r="C212" s="281"/>
      <c r="D212" s="281"/>
      <c r="E212" s="282"/>
      <c r="F212" s="282"/>
      <c r="G212" s="281"/>
      <c r="H212" s="281"/>
      <c r="I212" s="282"/>
      <c r="J212" s="282"/>
      <c r="K212" s="281"/>
      <c r="L212" s="281"/>
      <c r="M212" s="283"/>
      <c r="N212" s="282"/>
      <c r="O212" s="100"/>
      <c r="P212" s="101"/>
    </row>
    <row r="213" spans="1:16">
      <c r="A213" s="22" t="s">
        <v>273</v>
      </c>
      <c r="B213" s="281">
        <f>+'TTA Pivot Table'!H$262</f>
        <v>0</v>
      </c>
      <c r="C213" s="281">
        <f>+'TTA Pivot Table'!H$264</f>
        <v>0</v>
      </c>
      <c r="D213" s="281">
        <f>+'TTA Pivot Table'!H$266</f>
        <v>0</v>
      </c>
      <c r="E213" s="282">
        <f>+'TTA Pivot Table'!H$268</f>
        <v>0</v>
      </c>
      <c r="F213" s="282">
        <f>+'TTA Pivot Table'!H$270</f>
        <v>0</v>
      </c>
      <c r="G213" s="281">
        <f>+'TTA Pivot Table'!H$272</f>
        <v>0</v>
      </c>
      <c r="H213" s="281">
        <f>+'TTA Pivot Table'!H$274</f>
        <v>0</v>
      </c>
      <c r="I213" s="282">
        <f>+'TTA Pivot Table'!H$276</f>
        <v>0</v>
      </c>
      <c r="J213" s="282">
        <f>+'TTA Pivot Table'!H$278</f>
        <v>0</v>
      </c>
      <c r="K213" s="281">
        <f>+'TTA Pivot Table'!H$280</f>
        <v>0</v>
      </c>
      <c r="L213" s="281">
        <f>+'TTA Pivot Table'!H$282</f>
        <v>0</v>
      </c>
      <c r="M213" s="283">
        <f>+'TTA Pivot Table'!H$284</f>
        <v>0</v>
      </c>
      <c r="N213" s="282">
        <f>+'TTA Pivot Table'!H$286</f>
        <v>0</v>
      </c>
      <c r="O213" s="100"/>
      <c r="P213" s="101">
        <f t="shared" si="12"/>
        <v>0</v>
      </c>
    </row>
    <row r="214" spans="1:16">
      <c r="A214" s="22" t="s">
        <v>274</v>
      </c>
      <c r="B214" s="281">
        <f>+'TTA Pivot Table'!H$294</f>
        <v>4</v>
      </c>
      <c r="C214" s="281">
        <f>+'TTA Pivot Table'!H$296</f>
        <v>0</v>
      </c>
      <c r="D214" s="281">
        <f>+'TTA Pivot Table'!H$298</f>
        <v>0</v>
      </c>
      <c r="E214" s="282">
        <f>+'TTA Pivot Table'!H$300</f>
        <v>4</v>
      </c>
      <c r="F214" s="282">
        <f>+'TTA Pivot Table'!H$302</f>
        <v>5.0218905472636814</v>
      </c>
      <c r="G214" s="281">
        <f>+'TTA Pivot Table'!H$304</f>
        <v>9.6</v>
      </c>
      <c r="H214" s="281">
        <f>+'TTA Pivot Table'!H$306</f>
        <v>8</v>
      </c>
      <c r="I214" s="282">
        <f>+'TTA Pivot Table'!H$308</f>
        <v>5.0691803278688523</v>
      </c>
      <c r="J214" s="282">
        <f>+'TTA Pivot Table'!H$310</f>
        <v>4.0362229102167175</v>
      </c>
      <c r="K214" s="281">
        <f>+'TTA Pivot Table'!H$312</f>
        <v>4.32</v>
      </c>
      <c r="L214" s="281">
        <f>+'TTA Pivot Table'!H$314</f>
        <v>6.62</v>
      </c>
      <c r="M214" s="283">
        <f>+'TTA Pivot Table'!H$316</f>
        <v>4.1282122905027938</v>
      </c>
      <c r="N214" s="282">
        <f>+'TTA Pivot Table'!H$318</f>
        <v>6.3500000000000005</v>
      </c>
      <c r="O214" s="100"/>
      <c r="P214" s="101">
        <f t="shared" si="12"/>
        <v>-0.9409680373660585</v>
      </c>
    </row>
    <row r="215" spans="1:16">
      <c r="A215" s="22" t="s">
        <v>275</v>
      </c>
      <c r="B215" s="281">
        <f>+'TTA Pivot Table'!H$326</f>
        <v>0</v>
      </c>
      <c r="C215" s="281">
        <f>+'TTA Pivot Table'!H$328</f>
        <v>0</v>
      </c>
      <c r="D215" s="281">
        <f>+'TTA Pivot Table'!H$330</f>
        <v>0</v>
      </c>
      <c r="E215" s="282">
        <f>+'TTA Pivot Table'!H$332</f>
        <v>0</v>
      </c>
      <c r="F215" s="282">
        <f>+'TTA Pivot Table'!H$334</f>
        <v>0</v>
      </c>
      <c r="G215" s="281">
        <f>+'TTA Pivot Table'!H$336</f>
        <v>0</v>
      </c>
      <c r="H215" s="281">
        <f>+'TTA Pivot Table'!H$338</f>
        <v>0</v>
      </c>
      <c r="I215" s="282">
        <f>+'TTA Pivot Table'!H$340</f>
        <v>0</v>
      </c>
      <c r="J215" s="282">
        <f>+'TTA Pivot Table'!H$342</f>
        <v>0</v>
      </c>
      <c r="K215" s="281">
        <f>+'TTA Pivot Table'!H$344</f>
        <v>0</v>
      </c>
      <c r="L215" s="281">
        <f>+'TTA Pivot Table'!H$346</f>
        <v>0</v>
      </c>
      <c r="M215" s="283">
        <f>+'TTA Pivot Table'!H$348</f>
        <v>0</v>
      </c>
      <c r="N215" s="282">
        <f>+'TTA Pivot Table'!H$350</f>
        <v>0</v>
      </c>
      <c r="O215" s="100"/>
      <c r="P215" s="101">
        <f t="shared" si="12"/>
        <v>0</v>
      </c>
    </row>
    <row r="216" spans="1:16">
      <c r="A216" s="22" t="s">
        <v>276</v>
      </c>
      <c r="B216" s="281">
        <f>+'TTA Pivot Table'!H$358</f>
        <v>0</v>
      </c>
      <c r="C216" s="281">
        <f>+'TTA Pivot Table'!H$360</f>
        <v>0</v>
      </c>
      <c r="D216" s="281">
        <f>+'TTA Pivot Table'!H$362</f>
        <v>0</v>
      </c>
      <c r="E216" s="282">
        <f>+'TTA Pivot Table'!H$364</f>
        <v>0</v>
      </c>
      <c r="F216" s="282">
        <f>+'TTA Pivot Table'!H$366</f>
        <v>0</v>
      </c>
      <c r="G216" s="281">
        <f>+'TTA Pivot Table'!H$368</f>
        <v>0</v>
      </c>
      <c r="H216" s="281">
        <f>+'TTA Pivot Table'!H$370</f>
        <v>0</v>
      </c>
      <c r="I216" s="282">
        <f>+'TTA Pivot Table'!H$372</f>
        <v>0</v>
      </c>
      <c r="J216" s="282">
        <f>+'TTA Pivot Table'!H$374</f>
        <v>0</v>
      </c>
      <c r="K216" s="281">
        <f>+'TTA Pivot Table'!H$376</f>
        <v>0</v>
      </c>
      <c r="L216" s="281">
        <f>+'TTA Pivot Table'!H$378</f>
        <v>0</v>
      </c>
      <c r="M216" s="283">
        <f>+'TTA Pivot Table'!H$380</f>
        <v>0</v>
      </c>
      <c r="N216" s="282">
        <f>+'TTA Pivot Table'!H$382</f>
        <v>0</v>
      </c>
      <c r="O216" s="100"/>
      <c r="P216" s="101">
        <f t="shared" si="12"/>
        <v>0</v>
      </c>
    </row>
    <row r="217" spans="1:16">
      <c r="A217" s="22"/>
      <c r="B217" s="281"/>
      <c r="C217" s="281"/>
      <c r="D217" s="281"/>
      <c r="E217" s="282"/>
      <c r="F217" s="282"/>
      <c r="G217" s="281"/>
      <c r="H217" s="281"/>
      <c r="I217" s="282"/>
      <c r="J217" s="282"/>
      <c r="K217" s="281"/>
      <c r="L217" s="281"/>
      <c r="M217" s="283"/>
      <c r="N217" s="282"/>
      <c r="O217" s="100"/>
      <c r="P217" s="101"/>
    </row>
    <row r="218" spans="1:16">
      <c r="A218" s="22" t="s">
        <v>277</v>
      </c>
      <c r="B218" s="281">
        <f>+'TTA Pivot Table'!H$390</f>
        <v>0</v>
      </c>
      <c r="C218" s="281">
        <f>+'TTA Pivot Table'!H$392</f>
        <v>0</v>
      </c>
      <c r="D218" s="281">
        <f>+'TTA Pivot Table'!H$394</f>
        <v>0</v>
      </c>
      <c r="E218" s="282">
        <f>+'TTA Pivot Table'!H$396</f>
        <v>0</v>
      </c>
      <c r="F218" s="282">
        <f>+'TTA Pivot Table'!H$398</f>
        <v>0</v>
      </c>
      <c r="G218" s="281">
        <f>+'TTA Pivot Table'!H$400</f>
        <v>0</v>
      </c>
      <c r="H218" s="281">
        <f>+'TTA Pivot Table'!H$402</f>
        <v>0</v>
      </c>
      <c r="I218" s="282">
        <f>+'TTA Pivot Table'!H$404</f>
        <v>0</v>
      </c>
      <c r="J218" s="282">
        <f>+'TTA Pivot Table'!H$406</f>
        <v>0</v>
      </c>
      <c r="K218" s="281">
        <f>+'TTA Pivot Table'!H$408</f>
        <v>0</v>
      </c>
      <c r="L218" s="281">
        <f>+'TTA Pivot Table'!H$410</f>
        <v>0</v>
      </c>
      <c r="M218" s="283">
        <f>+'TTA Pivot Table'!H$412</f>
        <v>0</v>
      </c>
      <c r="N218" s="282">
        <f>+'TTA Pivot Table'!H$414</f>
        <v>0</v>
      </c>
      <c r="O218" s="100"/>
      <c r="P218" s="101">
        <f t="shared" si="12"/>
        <v>0</v>
      </c>
    </row>
    <row r="219" spans="1:16">
      <c r="A219" s="22" t="s">
        <v>278</v>
      </c>
      <c r="B219" s="281">
        <f>+'TTA Pivot Table'!H$422</f>
        <v>4.4285714285714288</v>
      </c>
      <c r="C219" s="281">
        <f>+'TTA Pivot Table'!H$424</f>
        <v>4</v>
      </c>
      <c r="D219" s="281">
        <f>+'TTA Pivot Table'!H$426</f>
        <v>0</v>
      </c>
      <c r="E219" s="282">
        <f>+'TTA Pivot Table'!H$428</f>
        <v>4.4137931034482758</v>
      </c>
      <c r="F219" s="282">
        <f>+'TTA Pivot Table'!H$430</f>
        <v>4.7816091954022992</v>
      </c>
      <c r="G219" s="281">
        <f>+'TTA Pivot Table'!H$432</f>
        <v>5.4666666666666668</v>
      </c>
      <c r="H219" s="281">
        <f>+'TTA Pivot Table'!H$434</f>
        <v>0</v>
      </c>
      <c r="I219" s="282">
        <f>+'TTA Pivot Table'!H$436</f>
        <v>4.882352941176471</v>
      </c>
      <c r="J219" s="282">
        <f>+'TTA Pivot Table'!H$438</f>
        <v>4.0113636363636367</v>
      </c>
      <c r="K219" s="281">
        <f>+'TTA Pivot Table'!H$440</f>
        <v>3.1111111111111112</v>
      </c>
      <c r="L219" s="281">
        <f>+'TTA Pivot Table'!H$442</f>
        <v>0</v>
      </c>
      <c r="M219" s="283">
        <f>+'TTA Pivot Table'!H$444</f>
        <v>3.9278350515463916</v>
      </c>
      <c r="N219" s="282">
        <f>+'TTA Pivot Table'!H$446</f>
        <v>4</v>
      </c>
      <c r="O219" s="100"/>
      <c r="P219" s="101">
        <f t="shared" si="12"/>
        <v>-0.95451788963007944</v>
      </c>
    </row>
    <row r="220" spans="1:16">
      <c r="A220" s="22" t="s">
        <v>279</v>
      </c>
      <c r="B220" s="281">
        <f>+'TTA Pivot Table'!H$454</f>
        <v>4.0333333333333297</v>
      </c>
      <c r="C220" s="281">
        <f>+'TTA Pivot Table'!H$456</f>
        <v>0</v>
      </c>
      <c r="D220" s="281">
        <f>+'TTA Pivot Table'!H$458</f>
        <v>0</v>
      </c>
      <c r="E220" s="282">
        <f>+'TTA Pivot Table'!H$460</f>
        <v>4.0333333333333297</v>
      </c>
      <c r="F220" s="282">
        <f>+'TTA Pivot Table'!H$462</f>
        <v>4.57421875</v>
      </c>
      <c r="G220" s="281">
        <f>+'TTA Pivot Table'!H$464</f>
        <v>5.3148148148148104</v>
      </c>
      <c r="H220" s="281">
        <f>+'TTA Pivot Table'!H$466</f>
        <v>0</v>
      </c>
      <c r="I220" s="282">
        <f>+'TTA Pivot Table'!H$468</f>
        <v>4.7032258064516119</v>
      </c>
      <c r="J220" s="282">
        <f>+'TTA Pivot Table'!H$470</f>
        <v>3.3115942028985499</v>
      </c>
      <c r="K220" s="281">
        <f>+'TTA Pivot Table'!H$472</f>
        <v>3.7692307692307598</v>
      </c>
      <c r="L220" s="281">
        <f>+'TTA Pivot Table'!H$474</f>
        <v>0</v>
      </c>
      <c r="M220" s="283">
        <f>+'TTA Pivot Table'!H$476</f>
        <v>3.436842105263155</v>
      </c>
      <c r="N220" s="282">
        <f>+'TTA Pivot Table'!H$478</f>
        <v>5.6363636363636296</v>
      </c>
      <c r="O220" s="100"/>
      <c r="P220" s="101">
        <f t="shared" si="12"/>
        <v>-1.2663837011884569</v>
      </c>
    </row>
    <row r="221" spans="1:16">
      <c r="A221" s="71" t="s">
        <v>280</v>
      </c>
      <c r="B221" s="288">
        <f>+'TTA Pivot Table'!H$486</f>
        <v>4.6277056277056277</v>
      </c>
      <c r="C221" s="288">
        <f>+'TTA Pivot Table'!H$488</f>
        <v>7.8666666666666671</v>
      </c>
      <c r="D221" s="288">
        <f>+'TTA Pivot Table'!H$490</f>
        <v>0</v>
      </c>
      <c r="E221" s="289">
        <f>+'TTA Pivot Table'!H$492</f>
        <v>4.6692307692307686</v>
      </c>
      <c r="F221" s="289">
        <f>+'TTA Pivot Table'!H$494</f>
        <v>5.6634751773049645</v>
      </c>
      <c r="G221" s="288">
        <f>+'TTA Pivot Table'!H$496</f>
        <v>9.3650000000000002</v>
      </c>
      <c r="H221" s="288">
        <f>+'TTA Pivot Table'!H$498</f>
        <v>0</v>
      </c>
      <c r="I221" s="289">
        <f>+'TTA Pivot Table'!H$500</f>
        <v>5.790239726027397</v>
      </c>
      <c r="J221" s="289">
        <f>+'TTA Pivot Table'!H$502</f>
        <v>4.2238549618320613</v>
      </c>
      <c r="K221" s="288">
        <f>+'TTA Pivot Table'!H$504</f>
        <v>5.1259259259259258</v>
      </c>
      <c r="L221" s="288">
        <f>+'TTA Pivot Table'!H$506</f>
        <v>0</v>
      </c>
      <c r="M221" s="290">
        <f>+'TTA Pivot Table'!H$508</f>
        <v>4.344628099173554</v>
      </c>
      <c r="N221" s="289">
        <f>+'TTA Pivot Table'!H$510</f>
        <v>7.0169398907103835</v>
      </c>
      <c r="O221" s="100"/>
      <c r="P221" s="107">
        <f t="shared" si="12"/>
        <v>-1.445611626853843</v>
      </c>
    </row>
    <row r="222" spans="1:16">
      <c r="A222" s="232" t="s">
        <v>394</v>
      </c>
      <c r="B222" s="254"/>
      <c r="C222" s="254"/>
      <c r="D222" s="254"/>
      <c r="E222" s="254"/>
      <c r="F222" s="255"/>
      <c r="G222" s="255"/>
      <c r="H222" s="255"/>
      <c r="I222" s="255"/>
      <c r="J222" s="256"/>
      <c r="K222" s="256"/>
      <c r="L222" s="256"/>
      <c r="M222" s="256"/>
      <c r="N222" s="256"/>
    </row>
    <row r="223" spans="1:16" s="23" customFormat="1">
      <c r="A223" s="232"/>
      <c r="B223" s="257"/>
      <c r="C223" s="257"/>
      <c r="D223" s="257"/>
      <c r="E223" s="258"/>
      <c r="F223" s="257"/>
      <c r="G223" s="257"/>
      <c r="H223" s="257"/>
      <c r="I223" s="258"/>
      <c r="J223" s="259"/>
      <c r="K223" s="259"/>
      <c r="L223" s="259"/>
      <c r="M223" s="260"/>
      <c r="N223" s="259"/>
      <c r="O223" s="114"/>
    </row>
    <row r="224" spans="1:16">
      <c r="A224" s="232"/>
      <c r="B224" s="254"/>
      <c r="C224" s="254"/>
      <c r="D224" s="254"/>
      <c r="E224" s="254"/>
      <c r="F224" s="255"/>
      <c r="G224" s="255"/>
      <c r="H224" s="255"/>
      <c r="I224" s="255"/>
      <c r="J224" s="256"/>
      <c r="K224" s="256"/>
      <c r="L224" s="256"/>
      <c r="M224" s="256"/>
      <c r="N224" s="233" t="s">
        <v>1166</v>
      </c>
    </row>
    <row r="225" spans="1:16" ht="18">
      <c r="A225" s="230" t="s">
        <v>715</v>
      </c>
      <c r="B225" s="210"/>
      <c r="C225" s="210"/>
      <c r="D225" s="210"/>
      <c r="E225" s="210"/>
      <c r="F225" s="213"/>
      <c r="G225" s="213"/>
      <c r="H225" s="213"/>
      <c r="I225" s="214"/>
      <c r="J225" s="60"/>
      <c r="K225" s="60"/>
      <c r="L225" s="60"/>
      <c r="M225" s="209"/>
      <c r="N225" s="60"/>
      <c r="P225" s="95"/>
    </row>
    <row r="226" spans="1:16" ht="18">
      <c r="A226" s="230"/>
      <c r="B226" s="210"/>
      <c r="C226" s="210"/>
      <c r="D226" s="210"/>
      <c r="E226" s="210"/>
      <c r="F226" s="213"/>
      <c r="G226" s="213"/>
      <c r="H226" s="213"/>
      <c r="I226" s="214"/>
      <c r="J226" s="60"/>
      <c r="K226" s="60"/>
      <c r="L226" s="60"/>
      <c r="M226" s="209"/>
      <c r="N226" s="60"/>
      <c r="P226" s="95"/>
    </row>
    <row r="227" spans="1:16" ht="15.75">
      <c r="A227" s="231" t="s">
        <v>433</v>
      </c>
      <c r="B227" s="210"/>
      <c r="C227" s="210"/>
      <c r="D227" s="210"/>
      <c r="E227" s="210"/>
      <c r="F227" s="213"/>
      <c r="G227" s="213"/>
      <c r="H227" s="213"/>
      <c r="I227" s="214"/>
      <c r="J227" s="60"/>
      <c r="K227" s="60"/>
      <c r="L227" s="60"/>
      <c r="M227" s="209"/>
      <c r="N227" s="60"/>
      <c r="P227" s="95"/>
    </row>
    <row r="228" spans="1:16" ht="15.75">
      <c r="A228" s="231" t="s">
        <v>512</v>
      </c>
      <c r="B228" s="210"/>
      <c r="C228" s="210"/>
      <c r="D228" s="210"/>
      <c r="E228" s="210"/>
      <c r="F228" s="213"/>
      <c r="G228" s="213"/>
      <c r="H228" s="213"/>
      <c r="I228" s="214"/>
      <c r="J228" s="60"/>
      <c r="K228" s="60"/>
      <c r="L228" s="60"/>
      <c r="M228" s="209"/>
      <c r="N228" s="60"/>
      <c r="P228" s="95"/>
    </row>
    <row r="229" spans="1:16" ht="18" customHeight="1">
      <c r="A229" s="82"/>
      <c r="B229" s="82"/>
      <c r="C229" s="82"/>
      <c r="D229" s="82"/>
      <c r="E229" s="82"/>
      <c r="F229" s="59"/>
      <c r="G229" s="224"/>
      <c r="H229" s="224"/>
      <c r="I229" s="221"/>
      <c r="J229" s="73"/>
      <c r="K229" s="73"/>
      <c r="L229" s="73"/>
      <c r="M229" s="73"/>
      <c r="N229" s="73"/>
      <c r="O229" s="20"/>
      <c r="P229" s="95"/>
    </row>
    <row r="230" spans="1:16" ht="18" customHeight="1">
      <c r="A230" s="64"/>
      <c r="B230" s="234" t="s">
        <v>671</v>
      </c>
      <c r="C230" s="235"/>
      <c r="D230" s="235"/>
      <c r="E230" s="235"/>
      <c r="F230" s="235"/>
      <c r="G230" s="235"/>
      <c r="H230" s="235"/>
      <c r="I230" s="236"/>
      <c r="J230" s="250" t="s">
        <v>390</v>
      </c>
      <c r="K230" s="251"/>
      <c r="L230" s="251"/>
      <c r="M230" s="252"/>
      <c r="N230" s="680" t="s">
        <v>670</v>
      </c>
      <c r="O230" s="93"/>
      <c r="P230" s="95"/>
    </row>
    <row r="231" spans="1:16" ht="43.5" customHeight="1">
      <c r="A231" s="94"/>
      <c r="B231" s="235" t="s">
        <v>735</v>
      </c>
      <c r="C231" s="235"/>
      <c r="D231" s="235"/>
      <c r="E231" s="240"/>
      <c r="F231" s="241" t="s">
        <v>737</v>
      </c>
      <c r="G231" s="235"/>
      <c r="H231" s="235"/>
      <c r="I231" s="236"/>
      <c r="J231" s="242" t="s">
        <v>672</v>
      </c>
      <c r="K231" s="243"/>
      <c r="L231" s="243"/>
      <c r="M231" s="244"/>
      <c r="N231" s="681"/>
      <c r="O231" s="93"/>
      <c r="P231" s="95"/>
    </row>
    <row r="232" spans="1:16" ht="30.75" customHeight="1">
      <c r="A232" s="82"/>
      <c r="B232" s="245" t="s">
        <v>391</v>
      </c>
      <c r="C232" s="245" t="s">
        <v>392</v>
      </c>
      <c r="D232" s="245" t="s">
        <v>281</v>
      </c>
      <c r="E232" s="247" t="s">
        <v>124</v>
      </c>
      <c r="F232" s="247" t="s">
        <v>391</v>
      </c>
      <c r="G232" s="245" t="s">
        <v>392</v>
      </c>
      <c r="H232" s="245" t="s">
        <v>281</v>
      </c>
      <c r="I232" s="247" t="s">
        <v>124</v>
      </c>
      <c r="J232" s="248" t="s">
        <v>391</v>
      </c>
      <c r="K232" s="249" t="s">
        <v>392</v>
      </c>
      <c r="L232" s="253" t="s">
        <v>281</v>
      </c>
      <c r="M232" s="248" t="s">
        <v>124</v>
      </c>
      <c r="N232" s="682"/>
      <c r="O232" s="93"/>
      <c r="P232" s="95" t="s">
        <v>504</v>
      </c>
    </row>
    <row r="233" spans="1:16" hidden="1">
      <c r="A233" s="22" t="s">
        <v>264</v>
      </c>
      <c r="B233" s="216">
        <f>+GETPIVOTDATA(" AvHS1stT-FT-TTA",'TTA Pivot Table'!$A$3,"Type2","Two-Year")</f>
        <v>2.8870592373716053</v>
      </c>
      <c r="C233" s="216">
        <f>+GETPIVOTDATA(" AvHS1stT-PT-TTA",'TTA Pivot Table'!$A$3,"Type2","Two-Year")</f>
        <v>3.4563276836158194</v>
      </c>
      <c r="D233" s="216">
        <f>+GETPIVOTDATA(" AvHS1stT-UNK-TTA",'TTA Pivot Table'!$A$3,"Type2","Two-Year")</f>
        <v>0.99576319543509273</v>
      </c>
      <c r="E233" s="225">
        <f>+GETPIVOTDATA(" AvHS1stT-TTA",'TTA Pivot Table'!$A$3,"Type2","Two-Year")</f>
        <v>2.9228482943514837</v>
      </c>
      <c r="F233" s="123">
        <f>+GETPIVOTDATA(" Av1stT-FT-TTA",'TTA Pivot Table'!$A$3,"Type2","Two-Year")</f>
        <v>4.1123287323594955</v>
      </c>
      <c r="G233" s="124">
        <f>+GETPIVOTDATA(" Av1stT-PT-TTA",'TTA Pivot Table'!$A$3,"Type2","Two-Year")</f>
        <v>5.1426977469670705</v>
      </c>
      <c r="H233" s="124">
        <f>+GETPIVOTDATA(" Av1stT-UNK-TTA",'TTA Pivot Table'!$A$3,"Type2","Two-Year")</f>
        <v>7.016650246305419</v>
      </c>
      <c r="I233" s="123">
        <f>+GETPIVOTDATA(" Av1stT-TTA",'TTA Pivot Table'!$A$3,"Type2","Two-Year")</f>
        <v>4.5560771257502219</v>
      </c>
      <c r="J233" s="123">
        <f>+GETPIVOTDATA(" AvTRF-FT-TTA",'TTA Pivot Table'!$A$3,"Type2","Two-Year")</f>
        <v>3.0107382276216521</v>
      </c>
      <c r="K233" s="124">
        <f>+GETPIVOTDATA(" AvTRF-PT-TTA",'TTA Pivot Table'!$A$3,"Type2","Two-Year")</f>
        <v>3.7106757358397227</v>
      </c>
      <c r="L233" s="124">
        <f>+GETPIVOTDATA(" AvTRF-UNK-TTA",'TTA Pivot Table'!$A$3,"Type2","Two-Year")</f>
        <v>4.7206906077348059</v>
      </c>
      <c r="M233" s="125">
        <f>+GETPIVOTDATA(" AvTRF-TTA",'TTA Pivot Table'!$A$3,"Type2","Two-Year")</f>
        <v>3.4192084112817063</v>
      </c>
      <c r="N233" s="123">
        <f>+GETPIVOTDATA(" AvUNK-TTA",'TTA Pivot Table'!$A$3,"Type2","Two-Year")</f>
        <v>5.4207296127907973</v>
      </c>
      <c r="O233" s="100"/>
      <c r="P233" s="101">
        <f>+M233-I233</f>
        <v>-1.1368687144685157</v>
      </c>
    </row>
    <row r="234" spans="1:16" ht="15.75" hidden="1">
      <c r="A234" s="22"/>
      <c r="B234" s="117"/>
      <c r="C234" s="117"/>
      <c r="D234" s="117"/>
      <c r="E234" s="117"/>
      <c r="F234" s="106"/>
      <c r="G234" s="106"/>
      <c r="H234" s="106"/>
      <c r="I234" s="99"/>
      <c r="J234" s="102"/>
      <c r="K234" s="103"/>
      <c r="L234" s="103"/>
      <c r="M234" s="104"/>
      <c r="N234" s="102"/>
      <c r="O234" s="100"/>
      <c r="P234" s="105">
        <f t="shared" ref="P234" si="13">+I234-M234</f>
        <v>0</v>
      </c>
    </row>
    <row r="235" spans="1:16">
      <c r="A235" s="22" t="s">
        <v>265</v>
      </c>
      <c r="B235" s="281">
        <f>+'TTA Pivot Table'!N$6</f>
        <v>0</v>
      </c>
      <c r="C235" s="281">
        <f>+'TTA Pivot Table'!N$8</f>
        <v>0</v>
      </c>
      <c r="D235" s="281">
        <f>+'TTA Pivot Table'!N$10</f>
        <v>0</v>
      </c>
      <c r="E235" s="282">
        <f>+'TTA Pivot Table'!N$12</f>
        <v>0</v>
      </c>
      <c r="F235" s="282">
        <f>+'TTA Pivot Table'!N$14</f>
        <v>0</v>
      </c>
      <c r="G235" s="281">
        <f>+'TTA Pivot Table'!N$16</f>
        <v>0</v>
      </c>
      <c r="H235" s="281">
        <f>+'TTA Pivot Table'!N$18</f>
        <v>0</v>
      </c>
      <c r="I235" s="282">
        <f>+'TTA Pivot Table'!N$20</f>
        <v>0</v>
      </c>
      <c r="J235" s="282">
        <f>+'TTA Pivot Table'!N$22</f>
        <v>0</v>
      </c>
      <c r="K235" s="281">
        <f>+'TTA Pivot Table'!N$24</f>
        <v>0</v>
      </c>
      <c r="L235" s="281">
        <f>+'TTA Pivot Table'!N$26</f>
        <v>0</v>
      </c>
      <c r="M235" s="283">
        <f>+'TTA Pivot Table'!N$28</f>
        <v>0</v>
      </c>
      <c r="N235" s="282">
        <f>+'TTA Pivot Table'!N$30</f>
        <v>0</v>
      </c>
      <c r="O235" s="100"/>
      <c r="P235" s="101">
        <f t="shared" ref="P235:P253" si="14">+M235-I235</f>
        <v>0</v>
      </c>
    </row>
    <row r="236" spans="1:16">
      <c r="A236" s="22" t="s">
        <v>266</v>
      </c>
      <c r="B236" s="281">
        <f>+'TTA Pivot Table'!N$38</f>
        <v>4.604285714285715</v>
      </c>
      <c r="C236" s="281">
        <f>+'TTA Pivot Table'!N$40</f>
        <v>6.5595774647887319</v>
      </c>
      <c r="D236" s="281">
        <f>+'TTA Pivot Table'!N$42</f>
        <v>5.7881818181818181</v>
      </c>
      <c r="E236" s="282">
        <f>+'TTA Pivot Table'!N$44</f>
        <v>5.7644322344322347</v>
      </c>
      <c r="F236" s="282">
        <f>+'TTA Pivot Table'!N$46</f>
        <v>5.5938403856454215</v>
      </c>
      <c r="G236" s="281">
        <f>+'TTA Pivot Table'!N$48</f>
        <v>8.0607464454976299</v>
      </c>
      <c r="H236" s="281">
        <f>+'TTA Pivot Table'!N$50</f>
        <v>11.401881720430108</v>
      </c>
      <c r="I236" s="282">
        <f>+'TTA Pivot Table'!N$52</f>
        <v>6.6854401104590959</v>
      </c>
      <c r="J236" s="282">
        <f>+'TTA Pivot Table'!N$54</f>
        <v>4.0371453590192665</v>
      </c>
      <c r="K236" s="281">
        <f>+'TTA Pivot Table'!N$56</f>
        <v>5.104099783080259</v>
      </c>
      <c r="L236" s="281">
        <f>+'TTA Pivot Table'!N$58</f>
        <v>5.0657823129251698</v>
      </c>
      <c r="M236" s="283">
        <f>+'TTA Pivot Table'!N$60</f>
        <v>4.6361538461538458</v>
      </c>
      <c r="N236" s="282">
        <f>+'TTA Pivot Table'!N$62</f>
        <v>2.867692307692308</v>
      </c>
      <c r="O236" s="100"/>
      <c r="P236" s="101">
        <f t="shared" si="14"/>
        <v>-2.0492862643052501</v>
      </c>
    </row>
    <row r="237" spans="1:16">
      <c r="A237" s="22" t="s">
        <v>267</v>
      </c>
      <c r="B237" s="281">
        <f>+'TTA Pivot Table'!N$70</f>
        <v>0</v>
      </c>
      <c r="C237" s="281">
        <f>+'TTA Pivot Table'!N$72</f>
        <v>0</v>
      </c>
      <c r="D237" s="281">
        <f>+'TTA Pivot Table'!N$74</f>
        <v>0</v>
      </c>
      <c r="E237" s="282">
        <f>+'TTA Pivot Table'!N$76</f>
        <v>0</v>
      </c>
      <c r="F237" s="282">
        <f>+'TTA Pivot Table'!N$78</f>
        <v>0</v>
      </c>
      <c r="G237" s="281">
        <f>+'TTA Pivot Table'!N$80</f>
        <v>0</v>
      </c>
      <c r="H237" s="281">
        <f>+'TTA Pivot Table'!N$82</f>
        <v>0</v>
      </c>
      <c r="I237" s="282">
        <f>+'TTA Pivot Table'!N$84</f>
        <v>0</v>
      </c>
      <c r="J237" s="282">
        <f>+'TTA Pivot Table'!N$86</f>
        <v>0</v>
      </c>
      <c r="K237" s="281">
        <f>+'TTA Pivot Table'!N$88</f>
        <v>0</v>
      </c>
      <c r="L237" s="281">
        <f>+'TTA Pivot Table'!N$90</f>
        <v>0</v>
      </c>
      <c r="M237" s="283">
        <f>+'TTA Pivot Table'!N$92</f>
        <v>0</v>
      </c>
      <c r="N237" s="282">
        <f>+'TTA Pivot Table'!N$94</f>
        <v>0</v>
      </c>
      <c r="O237" s="100"/>
      <c r="P237" s="101">
        <f t="shared" si="14"/>
        <v>0</v>
      </c>
    </row>
    <row r="238" spans="1:16">
      <c r="A238" s="22" t="s">
        <v>268</v>
      </c>
      <c r="B238" s="281">
        <f>+'TTA Pivot Table'!N$102</f>
        <v>2.7858197932053175</v>
      </c>
      <c r="C238" s="281">
        <f>+'TTA Pivot Table'!N$104</f>
        <v>3.6059757236227825</v>
      </c>
      <c r="D238" s="281">
        <f>+'TTA Pivot Table'!N$106</f>
        <v>0.65634674922600622</v>
      </c>
      <c r="E238" s="282">
        <f>+'TTA Pivot Table'!N$108</f>
        <v>2.6883575068600547</v>
      </c>
      <c r="F238" s="282">
        <f>+'TTA Pivot Table'!N$110</f>
        <v>3.9048135803426089</v>
      </c>
      <c r="G238" s="281">
        <f>+'TTA Pivot Table'!N$112</f>
        <v>5.2957660940482389</v>
      </c>
      <c r="H238" s="281">
        <f>+'TTA Pivot Table'!N$114</f>
        <v>3.5555555555555554</v>
      </c>
      <c r="I238" s="282">
        <f>+'TTA Pivot Table'!N$116</f>
        <v>4.333931344722326</v>
      </c>
      <c r="J238" s="282">
        <f>+'TTA Pivot Table'!N$118</f>
        <v>2.659019134311722</v>
      </c>
      <c r="K238" s="281">
        <f>+'TTA Pivot Table'!N$120</f>
        <v>3.8126862494678586</v>
      </c>
      <c r="L238" s="281">
        <f>+'TTA Pivot Table'!N$122</f>
        <v>3.8571428571428572</v>
      </c>
      <c r="M238" s="283">
        <f>+'TTA Pivot Table'!N$124</f>
        <v>3.1975730559683013</v>
      </c>
      <c r="N238" s="282">
        <f>+'TTA Pivot Table'!N$126</f>
        <v>5.0200998751560553</v>
      </c>
      <c r="O238" s="100"/>
      <c r="P238" s="101">
        <f t="shared" si="14"/>
        <v>-1.1363582887540247</v>
      </c>
    </row>
    <row r="239" spans="1:16">
      <c r="A239" s="22"/>
      <c r="B239" s="281"/>
      <c r="C239" s="281"/>
      <c r="D239" s="281"/>
      <c r="E239" s="282"/>
      <c r="F239" s="282"/>
      <c r="G239" s="281"/>
      <c r="H239" s="281"/>
      <c r="I239" s="282"/>
      <c r="J239" s="282"/>
      <c r="K239" s="281"/>
      <c r="L239" s="281"/>
      <c r="M239" s="283"/>
      <c r="N239" s="282"/>
      <c r="O239" s="100"/>
      <c r="P239" s="101"/>
    </row>
    <row r="240" spans="1:16">
      <c r="A240" s="22" t="s">
        <v>269</v>
      </c>
      <c r="B240" s="281">
        <f>+'TTA Pivot Table'!N$134</f>
        <v>3.5750000000000002</v>
      </c>
      <c r="C240" s="281">
        <f>+'TTA Pivot Table'!N$136</f>
        <v>3.6547619047619047</v>
      </c>
      <c r="D240" s="281">
        <f>+'TTA Pivot Table'!N$138</f>
        <v>0</v>
      </c>
      <c r="E240" s="282">
        <f>+'TTA Pivot Table'!N$140</f>
        <v>3.6024590163934427</v>
      </c>
      <c r="F240" s="282">
        <f>+'TTA Pivot Table'!N$142</f>
        <v>4.4261063743402351</v>
      </c>
      <c r="G240" s="281">
        <f>+'TTA Pivot Table'!N$144</f>
        <v>5.6238195173137457</v>
      </c>
      <c r="H240" s="281">
        <f>+'TTA Pivot Table'!N$146</f>
        <v>0</v>
      </c>
      <c r="I240" s="282">
        <f>+'TTA Pivot Table'!N$148</f>
        <v>4.7602459016393439</v>
      </c>
      <c r="J240" s="282">
        <f>+'TTA Pivot Table'!N$150</f>
        <v>3.3942307692307692</v>
      </c>
      <c r="K240" s="281">
        <f>+'TTA Pivot Table'!N$152</f>
        <v>4.0180616740088109</v>
      </c>
      <c r="L240" s="281">
        <f>+'TTA Pivot Table'!N$154</f>
        <v>0</v>
      </c>
      <c r="M240" s="283">
        <f>+'TTA Pivot Table'!N$156</f>
        <v>3.7449232293214463</v>
      </c>
      <c r="N240" s="282">
        <f>+'TTA Pivot Table'!N$158</f>
        <v>2.4375</v>
      </c>
      <c r="O240" s="100"/>
      <c r="P240" s="101">
        <f t="shared" si="14"/>
        <v>-1.0153226723178976</v>
      </c>
    </row>
    <row r="241" spans="1:16">
      <c r="A241" s="22" t="s">
        <v>270</v>
      </c>
      <c r="B241" s="281">
        <f>+'TTA Pivot Table'!N$166</f>
        <v>3.3543809523809522</v>
      </c>
      <c r="C241" s="281">
        <f>+'TTA Pivot Table'!N$168</f>
        <v>4.0269999999999992</v>
      </c>
      <c r="D241" s="281">
        <f>+'TTA Pivot Table'!N$170</f>
        <v>0</v>
      </c>
      <c r="E241" s="282">
        <f>+'TTA Pivot Table'!N$172</f>
        <v>3.4619999999999997</v>
      </c>
      <c r="F241" s="282">
        <f>+'TTA Pivot Table'!N$174</f>
        <v>4.4887955894826126</v>
      </c>
      <c r="G241" s="281">
        <f>+'TTA Pivot Table'!N$176</f>
        <v>5.1569004524886877</v>
      </c>
      <c r="H241" s="281">
        <f>+'TTA Pivot Table'!N$178</f>
        <v>0</v>
      </c>
      <c r="I241" s="282">
        <f>+'TTA Pivot Table'!N$180</f>
        <v>4.7292698154180233</v>
      </c>
      <c r="J241" s="282">
        <f>+'TTA Pivot Table'!N$182</f>
        <v>3.5524</v>
      </c>
      <c r="K241" s="281">
        <f>+'TTA Pivot Table'!N$184</f>
        <v>3.7677659574468083</v>
      </c>
      <c r="L241" s="281">
        <f>+'TTA Pivot Table'!N$186</f>
        <v>0</v>
      </c>
      <c r="M241" s="283">
        <f>+'TTA Pivot Table'!N$188</f>
        <v>3.6541306532663307</v>
      </c>
      <c r="N241" s="282">
        <f>+'TTA Pivot Table'!N$190</f>
        <v>5.1814155528554062</v>
      </c>
      <c r="O241" s="100"/>
      <c r="P241" s="101">
        <f t="shared" si="14"/>
        <v>-1.0751391621516926</v>
      </c>
    </row>
    <row r="242" spans="1:16">
      <c r="A242" s="22" t="s">
        <v>271</v>
      </c>
      <c r="B242" s="284">
        <f>+'TTA Pivot Table'!N$198</f>
        <v>0</v>
      </c>
      <c r="C242" s="285">
        <f>+'TTA Pivot Table'!N$200</f>
        <v>0</v>
      </c>
      <c r="D242" s="285">
        <f>+'TTA Pivot Table'!N$202</f>
        <v>0</v>
      </c>
      <c r="E242" s="286">
        <f>+'TTA Pivot Table'!N$204</f>
        <v>0</v>
      </c>
      <c r="F242" s="286">
        <f>+'TTA Pivot Table'!N$206</f>
        <v>0</v>
      </c>
      <c r="G242" s="285">
        <f>+'TTA Pivot Table'!N$208</f>
        <v>0</v>
      </c>
      <c r="H242" s="285">
        <f>+'TTA Pivot Table'!N$210</f>
        <v>0</v>
      </c>
      <c r="I242" s="286">
        <f>+'TTA Pivot Table'!N$212</f>
        <v>0</v>
      </c>
      <c r="J242" s="286">
        <f>+'TTA Pivot Table'!N$214</f>
        <v>0</v>
      </c>
      <c r="K242" s="285">
        <f>+'TTA Pivot Table'!N$216</f>
        <v>0</v>
      </c>
      <c r="L242" s="285">
        <f>+'TTA Pivot Table'!N$218</f>
        <v>0</v>
      </c>
      <c r="M242" s="287">
        <f>+'TTA Pivot Table'!N$220</f>
        <v>0</v>
      </c>
      <c r="N242" s="286">
        <f>+'TTA Pivot Table'!N$222</f>
        <v>0</v>
      </c>
      <c r="O242" s="100"/>
      <c r="P242" s="101">
        <f t="shared" si="14"/>
        <v>0</v>
      </c>
    </row>
    <row r="243" spans="1:16">
      <c r="A243" s="22" t="s">
        <v>272</v>
      </c>
      <c r="B243" s="281">
        <f>+'TTA Pivot Table'!N$230</f>
        <v>0</v>
      </c>
      <c r="C243" s="281">
        <f>+'TTA Pivot Table'!N$232</f>
        <v>0</v>
      </c>
      <c r="D243" s="281">
        <f>+'TTA Pivot Table'!N$234</f>
        <v>0</v>
      </c>
      <c r="E243" s="282">
        <f>+'TTA Pivot Table'!N$236</f>
        <v>0</v>
      </c>
      <c r="F243" s="282">
        <f>+'TTA Pivot Table'!N$238</f>
        <v>0</v>
      </c>
      <c r="G243" s="281">
        <f>+'TTA Pivot Table'!N$240</f>
        <v>0</v>
      </c>
      <c r="H243" s="281">
        <f>+'TTA Pivot Table'!N$242</f>
        <v>0</v>
      </c>
      <c r="I243" s="282">
        <f>+'TTA Pivot Table'!N$244</f>
        <v>0</v>
      </c>
      <c r="J243" s="282">
        <f>+'TTA Pivot Table'!N$246</f>
        <v>0</v>
      </c>
      <c r="K243" s="281">
        <f>+'TTA Pivot Table'!N$248</f>
        <v>0</v>
      </c>
      <c r="L243" s="281">
        <f>+'TTA Pivot Table'!N$250</f>
        <v>0</v>
      </c>
      <c r="M243" s="283">
        <f>+'TTA Pivot Table'!N$252</f>
        <v>0</v>
      </c>
      <c r="N243" s="282">
        <f>+'TTA Pivot Table'!N$254</f>
        <v>0</v>
      </c>
      <c r="O243" s="100"/>
      <c r="P243" s="101">
        <f t="shared" si="14"/>
        <v>0</v>
      </c>
    </row>
    <row r="244" spans="1:16">
      <c r="A244" s="22"/>
      <c r="B244" s="281"/>
      <c r="C244" s="281"/>
      <c r="D244" s="281"/>
      <c r="E244" s="282"/>
      <c r="F244" s="282"/>
      <c r="G244" s="281"/>
      <c r="H244" s="281"/>
      <c r="I244" s="282"/>
      <c r="J244" s="282"/>
      <c r="K244" s="281"/>
      <c r="L244" s="281"/>
      <c r="M244" s="283"/>
      <c r="N244" s="282"/>
      <c r="O244" s="100"/>
      <c r="P244" s="101"/>
    </row>
    <row r="245" spans="1:16">
      <c r="A245" s="22" t="s">
        <v>273</v>
      </c>
      <c r="B245" s="281">
        <f>+'TTA Pivot Table'!N$262</f>
        <v>0</v>
      </c>
      <c r="C245" s="281">
        <f>+'TTA Pivot Table'!N$264</f>
        <v>0</v>
      </c>
      <c r="D245" s="281">
        <f>+'TTA Pivot Table'!N$266</f>
        <v>0</v>
      </c>
      <c r="E245" s="282">
        <f>+'TTA Pivot Table'!N$268</f>
        <v>0</v>
      </c>
      <c r="F245" s="282">
        <f>+'TTA Pivot Table'!N$270</f>
        <v>0</v>
      </c>
      <c r="G245" s="281">
        <f>+'TTA Pivot Table'!N$272</f>
        <v>0</v>
      </c>
      <c r="H245" s="281">
        <f>+'TTA Pivot Table'!N$274</f>
        <v>0</v>
      </c>
      <c r="I245" s="282">
        <f>+'TTA Pivot Table'!N$276</f>
        <v>0</v>
      </c>
      <c r="J245" s="282">
        <f>+'TTA Pivot Table'!N$278</f>
        <v>0</v>
      </c>
      <c r="K245" s="281">
        <f>+'TTA Pivot Table'!N$280</f>
        <v>0</v>
      </c>
      <c r="L245" s="281">
        <f>+'TTA Pivot Table'!N$282</f>
        <v>0</v>
      </c>
      <c r="M245" s="283">
        <f>+'TTA Pivot Table'!N$284</f>
        <v>0</v>
      </c>
      <c r="N245" s="282">
        <f>+'TTA Pivot Table'!N$286</f>
        <v>0</v>
      </c>
      <c r="O245" s="100"/>
      <c r="P245" s="101">
        <f t="shared" si="14"/>
        <v>0</v>
      </c>
    </row>
    <row r="246" spans="1:16">
      <c r="A246" s="22" t="s">
        <v>274</v>
      </c>
      <c r="B246" s="281">
        <f>+'TTA Pivot Table'!N$294</f>
        <v>2.6849572649572644</v>
      </c>
      <c r="C246" s="281">
        <f>+'TTA Pivot Table'!N$296</f>
        <v>2.8202574257425739</v>
      </c>
      <c r="D246" s="281">
        <f>+'TTA Pivot Table'!N$298</f>
        <v>3.7736363636363635</v>
      </c>
      <c r="E246" s="282">
        <f>+'TTA Pivot Table'!N$300</f>
        <v>2.7433607594936711</v>
      </c>
      <c r="F246" s="282">
        <f>+'TTA Pivot Table'!N$302</f>
        <v>3.8536825295432773</v>
      </c>
      <c r="G246" s="281">
        <f>+'TTA Pivot Table'!N$304</f>
        <v>4.5667864150943398</v>
      </c>
      <c r="H246" s="281">
        <f>+'TTA Pivot Table'!N$306</f>
        <v>3.2986255924170615</v>
      </c>
      <c r="I246" s="282">
        <f>+'TTA Pivot Table'!N$308</f>
        <v>4.2054306000916171</v>
      </c>
      <c r="J246" s="282">
        <f>+'TTA Pivot Table'!N$310</f>
        <v>2.7264071856287426</v>
      </c>
      <c r="K246" s="281">
        <f>+'TTA Pivot Table'!N$312</f>
        <v>2.8212163814180937</v>
      </c>
      <c r="L246" s="281">
        <f>+'TTA Pivot Table'!N$314</f>
        <v>3.0657407407407402</v>
      </c>
      <c r="M246" s="283">
        <f>+'TTA Pivot Table'!N$316</f>
        <v>2.7908320950965821</v>
      </c>
      <c r="N246" s="282">
        <f>+'TTA Pivot Table'!N$318</f>
        <v>0</v>
      </c>
      <c r="O246" s="100"/>
      <c r="P246" s="101">
        <f t="shared" si="14"/>
        <v>-1.4145985049950349</v>
      </c>
    </row>
    <row r="247" spans="1:16">
      <c r="A247" s="22" t="s">
        <v>275</v>
      </c>
      <c r="B247" s="281">
        <f>+'TTA Pivot Table'!N$326</f>
        <v>0</v>
      </c>
      <c r="C247" s="281">
        <f>+'TTA Pivot Table'!N$328</f>
        <v>0</v>
      </c>
      <c r="D247" s="281">
        <f>+'TTA Pivot Table'!N$330</f>
        <v>0</v>
      </c>
      <c r="E247" s="282">
        <f>+'TTA Pivot Table'!N$332</f>
        <v>0</v>
      </c>
      <c r="F247" s="282">
        <f>+'TTA Pivot Table'!N$334</f>
        <v>0</v>
      </c>
      <c r="G247" s="281">
        <f>+'TTA Pivot Table'!N$336</f>
        <v>0</v>
      </c>
      <c r="H247" s="281">
        <f>+'TTA Pivot Table'!N$338</f>
        <v>0</v>
      </c>
      <c r="I247" s="282">
        <f>+'TTA Pivot Table'!N$340</f>
        <v>0</v>
      </c>
      <c r="J247" s="282">
        <f>+'TTA Pivot Table'!N$342</f>
        <v>0</v>
      </c>
      <c r="K247" s="281">
        <f>+'TTA Pivot Table'!N$344</f>
        <v>0</v>
      </c>
      <c r="L247" s="281">
        <f>+'TTA Pivot Table'!N$346</f>
        <v>0</v>
      </c>
      <c r="M247" s="283">
        <f>+'TTA Pivot Table'!N$348</f>
        <v>0</v>
      </c>
      <c r="N247" s="282">
        <f>+'TTA Pivot Table'!N$350</f>
        <v>0</v>
      </c>
      <c r="O247" s="100"/>
      <c r="P247" s="101">
        <f t="shared" si="14"/>
        <v>0</v>
      </c>
    </row>
    <row r="248" spans="1:16">
      <c r="A248" s="22" t="s">
        <v>276</v>
      </c>
      <c r="B248" s="281">
        <f>+'TTA Pivot Table'!N$358</f>
        <v>0</v>
      </c>
      <c r="C248" s="281">
        <f>+'TTA Pivot Table'!N$360</f>
        <v>0</v>
      </c>
      <c r="D248" s="281">
        <f>+'TTA Pivot Table'!N$362</f>
        <v>0</v>
      </c>
      <c r="E248" s="282">
        <f>+'TTA Pivot Table'!N$364</f>
        <v>0</v>
      </c>
      <c r="F248" s="282">
        <f>+'TTA Pivot Table'!N$366</f>
        <v>0</v>
      </c>
      <c r="G248" s="281">
        <f>+'TTA Pivot Table'!N$368</f>
        <v>0</v>
      </c>
      <c r="H248" s="281">
        <f>+'TTA Pivot Table'!N$370</f>
        <v>0</v>
      </c>
      <c r="I248" s="282">
        <f>+'TTA Pivot Table'!N$372</f>
        <v>0</v>
      </c>
      <c r="J248" s="282">
        <f>+'TTA Pivot Table'!N$374</f>
        <v>0</v>
      </c>
      <c r="K248" s="281">
        <f>+'TTA Pivot Table'!N$376</f>
        <v>0</v>
      </c>
      <c r="L248" s="281">
        <f>+'TTA Pivot Table'!N$378</f>
        <v>0</v>
      </c>
      <c r="M248" s="283">
        <f>+'TTA Pivot Table'!N$380</f>
        <v>0</v>
      </c>
      <c r="N248" s="282">
        <f>+'TTA Pivot Table'!N$382</f>
        <v>0</v>
      </c>
      <c r="O248" s="100"/>
      <c r="P248" s="101">
        <f t="shared" si="14"/>
        <v>0</v>
      </c>
    </row>
    <row r="249" spans="1:16">
      <c r="A249" s="22"/>
      <c r="B249" s="281"/>
      <c r="C249" s="281"/>
      <c r="D249" s="281"/>
      <c r="E249" s="282"/>
      <c r="F249" s="282"/>
      <c r="G249" s="281"/>
      <c r="H249" s="281"/>
      <c r="I249" s="282"/>
      <c r="J249" s="282"/>
      <c r="K249" s="281"/>
      <c r="L249" s="281"/>
      <c r="M249" s="283"/>
      <c r="N249" s="282"/>
      <c r="O249" s="100"/>
      <c r="P249" s="101"/>
    </row>
    <row r="250" spans="1:16">
      <c r="A250" s="22" t="s">
        <v>277</v>
      </c>
      <c r="B250" s="281">
        <f>+'TTA Pivot Table'!N$390</f>
        <v>2.9594186046511628</v>
      </c>
      <c r="C250" s="281">
        <f>+'TTA Pivot Table'!N$392</f>
        <v>3.4282183908045982</v>
      </c>
      <c r="D250" s="281">
        <f>+'TTA Pivot Table'!N$394</f>
        <v>0</v>
      </c>
      <c r="E250" s="282">
        <f>+'TTA Pivot Table'!N$396</f>
        <v>3.1168918918918922</v>
      </c>
      <c r="F250" s="282">
        <f>+'TTA Pivot Table'!N$398</f>
        <v>2.9737393887945669</v>
      </c>
      <c r="G250" s="281">
        <f>+'TTA Pivot Table'!N$400</f>
        <v>3.7915384615384609</v>
      </c>
      <c r="H250" s="281">
        <f>+'TTA Pivot Table'!N$402</f>
        <v>0</v>
      </c>
      <c r="I250" s="282">
        <f>+'TTA Pivot Table'!N$404</f>
        <v>3.1364093845630738</v>
      </c>
      <c r="J250" s="282">
        <f>+'TTA Pivot Table'!N$406</f>
        <v>2.049464285714286</v>
      </c>
      <c r="K250" s="281">
        <f>+'TTA Pivot Table'!N$408</f>
        <v>2.7546267140680549</v>
      </c>
      <c r="L250" s="281">
        <f>+'TTA Pivot Table'!N$410</f>
        <v>0</v>
      </c>
      <c r="M250" s="283">
        <f>+'TTA Pivot Table'!N$412</f>
        <v>2.4757660423702794</v>
      </c>
      <c r="N250" s="282">
        <f>+'TTA Pivot Table'!N$414</f>
        <v>0</v>
      </c>
      <c r="O250" s="100"/>
      <c r="P250" s="101">
        <f t="shared" si="14"/>
        <v>-0.66064334219279441</v>
      </c>
    </row>
    <row r="251" spans="1:16">
      <c r="A251" s="22" t="s">
        <v>278</v>
      </c>
      <c r="B251" s="281">
        <f>+'TTA Pivot Table'!N$422</f>
        <v>3.16815988973122</v>
      </c>
      <c r="C251" s="281">
        <f>+'TTA Pivot Table'!N$424</f>
        <v>3.2737445414847159</v>
      </c>
      <c r="D251" s="281">
        <f>+'TTA Pivot Table'!N$426</f>
        <v>0</v>
      </c>
      <c r="E251" s="282">
        <f>+'TTA Pivot Table'!N$428</f>
        <v>3.2090198563582595</v>
      </c>
      <c r="F251" s="282">
        <f>+'TTA Pivot Table'!N$430</f>
        <v>4.4320398422909317</v>
      </c>
      <c r="G251" s="281">
        <f>+'TTA Pivot Table'!N$432</f>
        <v>5.0356309924850997</v>
      </c>
      <c r="H251" s="281">
        <f>+'TTA Pivot Table'!N$434</f>
        <v>0</v>
      </c>
      <c r="I251" s="282">
        <f>+'TTA Pivot Table'!N$436</f>
        <v>4.7004494123069831</v>
      </c>
      <c r="J251" s="282">
        <f>+'TTA Pivot Table'!N$438</f>
        <v>3.3239779005524861</v>
      </c>
      <c r="K251" s="281">
        <f>+'TTA Pivot Table'!N$440</f>
        <v>3.707395498392283</v>
      </c>
      <c r="L251" s="281">
        <f>+'TTA Pivot Table'!N$442</f>
        <v>0</v>
      </c>
      <c r="M251" s="283">
        <f>+'TTA Pivot Table'!N$444</f>
        <v>3.5626824589206771</v>
      </c>
      <c r="N251" s="282">
        <f>+'TTA Pivot Table'!N$446</f>
        <v>5.1765513126491642</v>
      </c>
      <c r="O251" s="100"/>
      <c r="P251" s="101">
        <f t="shared" si="14"/>
        <v>-1.137766953386306</v>
      </c>
    </row>
    <row r="252" spans="1:16">
      <c r="A252" s="22" t="s">
        <v>279</v>
      </c>
      <c r="B252" s="281">
        <f>+'TTA Pivot Table'!N$454</f>
        <v>2.2199999999999971</v>
      </c>
      <c r="C252" s="281">
        <f>+'TTA Pivot Table'!N$456</f>
        <v>2.4888888888888867</v>
      </c>
      <c r="D252" s="281">
        <f>+'TTA Pivot Table'!N$458</f>
        <v>0</v>
      </c>
      <c r="E252" s="282">
        <f>+'TTA Pivot Table'!N$460</f>
        <v>2.2878504672897169</v>
      </c>
      <c r="F252" s="282">
        <f>+'TTA Pivot Table'!N$462</f>
        <v>3.793555525751068</v>
      </c>
      <c r="G252" s="281">
        <f>+'TTA Pivot Table'!N$464</f>
        <v>5.4809387169501935</v>
      </c>
      <c r="H252" s="281">
        <f>+'TTA Pivot Table'!N$466</f>
        <v>0</v>
      </c>
      <c r="I252" s="282">
        <f>+'TTA Pivot Table'!N$468</f>
        <v>5.0144872460329211</v>
      </c>
      <c r="J252" s="282">
        <f>+'TTA Pivot Table'!N$470</f>
        <v>3.0048026048026011</v>
      </c>
      <c r="K252" s="281">
        <f>+'TTA Pivot Table'!N$472</f>
        <v>4.6030444964871142</v>
      </c>
      <c r="L252" s="281">
        <f>+'TTA Pivot Table'!N$474</f>
        <v>0</v>
      </c>
      <c r="M252" s="283">
        <f>+'TTA Pivot Table'!N$476</f>
        <v>4.163460139181697</v>
      </c>
      <c r="N252" s="282">
        <f>+'TTA Pivot Table'!N$478</f>
        <v>6.9704554488193731</v>
      </c>
      <c r="O252" s="100"/>
      <c r="P252" s="101">
        <f t="shared" si="14"/>
        <v>-0.85102710685122407</v>
      </c>
    </row>
    <row r="253" spans="1:16">
      <c r="A253" s="71" t="s">
        <v>280</v>
      </c>
      <c r="B253" s="288">
        <f>+'TTA Pivot Table'!N$486</f>
        <v>3.5005235602094236</v>
      </c>
      <c r="C253" s="288">
        <f>+'TTA Pivot Table'!N$488</f>
        <v>4.2750000000000004</v>
      </c>
      <c r="D253" s="288">
        <f>+'TTA Pivot Table'!N$490</f>
        <v>0</v>
      </c>
      <c r="E253" s="289">
        <f>+'TTA Pivot Table'!N$492</f>
        <v>3.5164102564102562</v>
      </c>
      <c r="F253" s="289">
        <f>+'TTA Pivot Table'!N$494</f>
        <v>4.2086637298091043</v>
      </c>
      <c r="G253" s="288">
        <f>+'TTA Pivot Table'!N$496</f>
        <v>4.8853503184713372</v>
      </c>
      <c r="H253" s="288">
        <f>+'TTA Pivot Table'!N$498</f>
        <v>0</v>
      </c>
      <c r="I253" s="289">
        <f>+'TTA Pivot Table'!N$500</f>
        <v>4.3354415274463003</v>
      </c>
      <c r="J253" s="289">
        <f>+'TTA Pivot Table'!N$502</f>
        <v>4.3569491525423727</v>
      </c>
      <c r="K253" s="288">
        <f>+'TTA Pivot Table'!N$504</f>
        <v>3.5469635627530369</v>
      </c>
      <c r="L253" s="288">
        <f>+'TTA Pivot Table'!N$506</f>
        <v>0</v>
      </c>
      <c r="M253" s="290">
        <f>+'TTA Pivot Table'!N$508</f>
        <v>4.1179211469534049</v>
      </c>
      <c r="N253" s="289">
        <f>+'TTA Pivot Table'!N$510</f>
        <v>6.0165191740412984</v>
      </c>
      <c r="O253" s="100"/>
      <c r="P253" s="107">
        <f t="shared" si="14"/>
        <v>-0.21752038049289535</v>
      </c>
    </row>
    <row r="254" spans="1:16">
      <c r="A254" s="232" t="s">
        <v>394</v>
      </c>
      <c r="B254" s="254"/>
      <c r="C254" s="254"/>
      <c r="D254" s="254"/>
      <c r="E254" s="254"/>
      <c r="F254" s="255"/>
      <c r="G254" s="255"/>
      <c r="H254" s="255"/>
      <c r="I254" s="255"/>
      <c r="J254" s="256"/>
      <c r="K254" s="256"/>
      <c r="L254" s="256"/>
      <c r="M254" s="256"/>
      <c r="N254" s="256"/>
    </row>
    <row r="255" spans="1:16" s="23" customFormat="1">
      <c r="A255" s="232"/>
      <c r="B255" s="257"/>
      <c r="C255" s="257"/>
      <c r="D255" s="257"/>
      <c r="E255" s="258"/>
      <c r="F255" s="257"/>
      <c r="G255" s="257"/>
      <c r="H255" s="257"/>
      <c r="I255" s="258"/>
      <c r="J255" s="259"/>
      <c r="K255" s="259"/>
      <c r="L255" s="259"/>
      <c r="M255" s="260"/>
      <c r="N255" s="259"/>
      <c r="O255" s="114"/>
    </row>
    <row r="256" spans="1:16">
      <c r="A256" s="232"/>
      <c r="B256" s="254"/>
      <c r="C256" s="254"/>
      <c r="D256" s="254"/>
      <c r="E256" s="254"/>
      <c r="F256" s="255"/>
      <c r="G256" s="255"/>
      <c r="H256" s="255"/>
      <c r="I256" s="255"/>
      <c r="J256" s="256"/>
      <c r="K256" s="256"/>
      <c r="L256" s="256"/>
      <c r="M256" s="256"/>
      <c r="N256" s="233" t="s">
        <v>1166</v>
      </c>
    </row>
    <row r="257" spans="1:16" ht="18">
      <c r="A257" s="230" t="s">
        <v>716</v>
      </c>
      <c r="B257" s="210"/>
      <c r="C257" s="210"/>
      <c r="D257" s="210"/>
      <c r="E257" s="210"/>
      <c r="F257" s="213"/>
      <c r="G257" s="213"/>
      <c r="H257" s="213"/>
      <c r="I257" s="214"/>
      <c r="J257" s="60"/>
      <c r="K257" s="60"/>
      <c r="L257" s="60"/>
      <c r="M257" s="209"/>
      <c r="N257" s="60"/>
      <c r="P257" s="95"/>
    </row>
    <row r="258" spans="1:16" ht="18">
      <c r="A258" s="230"/>
      <c r="B258" s="210"/>
      <c r="C258" s="210"/>
      <c r="D258" s="210"/>
      <c r="E258" s="210"/>
      <c r="F258" s="213"/>
      <c r="G258" s="213"/>
      <c r="H258" s="213"/>
      <c r="I258" s="214"/>
      <c r="J258" s="60"/>
      <c r="K258" s="60"/>
      <c r="L258" s="60"/>
      <c r="M258" s="209"/>
      <c r="N258" s="60"/>
      <c r="P258" s="95"/>
    </row>
    <row r="259" spans="1:16" ht="15.75">
      <c r="A259" s="231" t="s">
        <v>433</v>
      </c>
      <c r="B259" s="210"/>
      <c r="C259" s="210"/>
      <c r="D259" s="210"/>
      <c r="E259" s="210"/>
      <c r="F259" s="213"/>
      <c r="G259" s="213"/>
      <c r="H259" s="213"/>
      <c r="I259" s="214"/>
      <c r="J259" s="60"/>
      <c r="K259" s="60"/>
      <c r="L259" s="60"/>
      <c r="M259" s="209"/>
      <c r="N259" s="60"/>
      <c r="P259" s="95"/>
    </row>
    <row r="260" spans="1:16" ht="15.75">
      <c r="A260" s="231" t="s">
        <v>517</v>
      </c>
      <c r="B260" s="210"/>
      <c r="C260" s="210"/>
      <c r="D260" s="210"/>
      <c r="E260" s="210"/>
      <c r="F260" s="213"/>
      <c r="G260" s="213"/>
      <c r="H260" s="213"/>
      <c r="I260" s="214"/>
      <c r="J260" s="60"/>
      <c r="K260" s="60"/>
      <c r="L260" s="60"/>
      <c r="M260" s="209"/>
      <c r="N260" s="60"/>
      <c r="P260" s="95"/>
    </row>
    <row r="261" spans="1:16" ht="18" customHeight="1">
      <c r="A261" s="82"/>
      <c r="B261" s="82"/>
      <c r="C261" s="82"/>
      <c r="D261" s="82"/>
      <c r="E261" s="82"/>
      <c r="F261" s="59"/>
      <c r="G261" s="224"/>
      <c r="H261" s="224"/>
      <c r="I261" s="221"/>
      <c r="J261" s="73"/>
      <c r="K261" s="73"/>
      <c r="L261" s="73"/>
      <c r="M261" s="73"/>
      <c r="N261" s="73"/>
      <c r="O261" s="20"/>
      <c r="P261" s="95"/>
    </row>
    <row r="262" spans="1:16" ht="18" customHeight="1">
      <c r="A262" s="64"/>
      <c r="B262" s="234" t="s">
        <v>671</v>
      </c>
      <c r="C262" s="235"/>
      <c r="D262" s="235"/>
      <c r="E262" s="235"/>
      <c r="F262" s="235"/>
      <c r="G262" s="235"/>
      <c r="H262" s="235"/>
      <c r="I262" s="236"/>
      <c r="J262" s="250" t="s">
        <v>390</v>
      </c>
      <c r="K262" s="251"/>
      <c r="L262" s="251"/>
      <c r="M262" s="252"/>
      <c r="N262" s="680" t="s">
        <v>670</v>
      </c>
      <c r="O262" s="93"/>
      <c r="P262" s="95"/>
    </row>
    <row r="263" spans="1:16" ht="42.75" customHeight="1">
      <c r="A263" s="94"/>
      <c r="B263" s="235" t="s">
        <v>735</v>
      </c>
      <c r="C263" s="235"/>
      <c r="D263" s="235"/>
      <c r="E263" s="240"/>
      <c r="F263" s="241" t="s">
        <v>737</v>
      </c>
      <c r="G263" s="235"/>
      <c r="H263" s="235"/>
      <c r="I263" s="236"/>
      <c r="J263" s="242" t="s">
        <v>672</v>
      </c>
      <c r="K263" s="243"/>
      <c r="L263" s="243"/>
      <c r="M263" s="244"/>
      <c r="N263" s="681"/>
      <c r="O263" s="93"/>
      <c r="P263" s="95"/>
    </row>
    <row r="264" spans="1:16" ht="28.5" customHeight="1">
      <c r="A264" s="82"/>
      <c r="B264" s="245" t="s">
        <v>391</v>
      </c>
      <c r="C264" s="245" t="s">
        <v>392</v>
      </c>
      <c r="D264" s="245" t="s">
        <v>281</v>
      </c>
      <c r="E264" s="247" t="s">
        <v>124</v>
      </c>
      <c r="F264" s="247" t="s">
        <v>391</v>
      </c>
      <c r="G264" s="245" t="s">
        <v>392</v>
      </c>
      <c r="H264" s="245" t="s">
        <v>281</v>
      </c>
      <c r="I264" s="247" t="s">
        <v>124</v>
      </c>
      <c r="J264" s="248" t="s">
        <v>391</v>
      </c>
      <c r="K264" s="249" t="s">
        <v>392</v>
      </c>
      <c r="L264" s="253" t="s">
        <v>281</v>
      </c>
      <c r="M264" s="248" t="s">
        <v>124</v>
      </c>
      <c r="N264" s="682"/>
      <c r="O264" s="93"/>
      <c r="P264" s="95" t="s">
        <v>504</v>
      </c>
    </row>
    <row r="265" spans="1:16" ht="24.75" hidden="1" customHeight="1">
      <c r="A265" s="22" t="s">
        <v>264</v>
      </c>
      <c r="B265" s="117"/>
      <c r="C265" s="117"/>
      <c r="D265" s="117"/>
      <c r="E265" s="117"/>
      <c r="F265" s="97">
        <f>'TTA Pivot Table'!J$230</f>
        <v>0</v>
      </c>
      <c r="G265" s="97">
        <f>'TTA Pivot Table'!J$231</f>
        <v>0</v>
      </c>
      <c r="H265" s="97">
        <f>'TTA Pivot Table'!J$232</f>
        <v>0</v>
      </c>
      <c r="I265" s="96">
        <f>'TTA Pivot Table'!J$233</f>
        <v>0</v>
      </c>
      <c r="J265" s="96">
        <f>'TTA Pivot Table'!J$234</f>
        <v>0</v>
      </c>
      <c r="K265" s="97">
        <f>'TTA Pivot Table'!J$235</f>
        <v>0</v>
      </c>
      <c r="L265" s="97">
        <f>'TTA Pivot Table'!J$236</f>
        <v>0</v>
      </c>
      <c r="M265" s="98">
        <f>'TTA Pivot Table'!J$237</f>
        <v>0</v>
      </c>
      <c r="N265" s="96">
        <f>'TTA Pivot Table'!J$238</f>
        <v>0</v>
      </c>
      <c r="O265" s="100"/>
      <c r="P265" s="101">
        <f>+M265-I265</f>
        <v>0</v>
      </c>
    </row>
    <row r="266" spans="1:16" ht="15.75" hidden="1">
      <c r="A266" s="22"/>
      <c r="B266" s="117"/>
      <c r="C266" s="117"/>
      <c r="D266" s="117"/>
      <c r="E266" s="117"/>
      <c r="F266" s="106"/>
      <c r="G266" s="106"/>
      <c r="H266" s="106"/>
      <c r="I266" s="99"/>
      <c r="J266" s="102"/>
      <c r="K266" s="103"/>
      <c r="L266" s="103"/>
      <c r="M266" s="104"/>
      <c r="N266" s="102"/>
      <c r="O266" s="100"/>
      <c r="P266" s="105">
        <f t="shared" ref="P266" si="15">+I266-M266</f>
        <v>0</v>
      </c>
    </row>
    <row r="267" spans="1:16">
      <c r="A267" s="22" t="s">
        <v>265</v>
      </c>
      <c r="B267" s="281">
        <f>+'TTA Pivot Table'!J$6</f>
        <v>0</v>
      </c>
      <c r="C267" s="281">
        <f>+'TTA Pivot Table'!J$8</f>
        <v>0</v>
      </c>
      <c r="D267" s="281">
        <f>+'TTA Pivot Table'!J$10</f>
        <v>0</v>
      </c>
      <c r="E267" s="282">
        <f>+'TTA Pivot Table'!J$12</f>
        <v>0</v>
      </c>
      <c r="F267" s="282">
        <f>+'TTA Pivot Table'!J$14</f>
        <v>0</v>
      </c>
      <c r="G267" s="281">
        <f>+'TTA Pivot Table'!J$16</f>
        <v>0</v>
      </c>
      <c r="H267" s="281">
        <f>+'TTA Pivot Table'!J$18</f>
        <v>0</v>
      </c>
      <c r="I267" s="282">
        <f>+'TTA Pivot Table'!J$20</f>
        <v>0</v>
      </c>
      <c r="J267" s="282">
        <f>+'TTA Pivot Table'!J$22</f>
        <v>0</v>
      </c>
      <c r="K267" s="281">
        <f>+'TTA Pivot Table'!J$24</f>
        <v>0</v>
      </c>
      <c r="L267" s="281">
        <f>+'TTA Pivot Table'!J$26</f>
        <v>0</v>
      </c>
      <c r="M267" s="283">
        <f>+'TTA Pivot Table'!J$28</f>
        <v>0</v>
      </c>
      <c r="N267" s="282">
        <f>+'TTA Pivot Table'!J$30</f>
        <v>0</v>
      </c>
      <c r="O267" s="100"/>
      <c r="P267" s="101">
        <f t="shared" ref="P267:P285" si="16">+M267-I267</f>
        <v>0</v>
      </c>
    </row>
    <row r="268" spans="1:16">
      <c r="A268" s="22" t="s">
        <v>266</v>
      </c>
      <c r="B268" s="281">
        <f>+'TTA Pivot Table'!J$38</f>
        <v>0</v>
      </c>
      <c r="C268" s="281">
        <f>+'TTA Pivot Table'!J$40</f>
        <v>0</v>
      </c>
      <c r="D268" s="281">
        <f>+'TTA Pivot Table'!J$42</f>
        <v>0</v>
      </c>
      <c r="E268" s="282">
        <f>+'TTA Pivot Table'!J$44</f>
        <v>0</v>
      </c>
      <c r="F268" s="282">
        <f>+'TTA Pivot Table'!J$46</f>
        <v>0</v>
      </c>
      <c r="G268" s="281">
        <f>+'TTA Pivot Table'!J$48</f>
        <v>0</v>
      </c>
      <c r="H268" s="281">
        <f>+'TTA Pivot Table'!J$50</f>
        <v>0</v>
      </c>
      <c r="I268" s="282">
        <f>+'TTA Pivot Table'!J$52</f>
        <v>0</v>
      </c>
      <c r="J268" s="282">
        <f>+'TTA Pivot Table'!J$54</f>
        <v>0</v>
      </c>
      <c r="K268" s="281">
        <f>+'TTA Pivot Table'!J$56</f>
        <v>0</v>
      </c>
      <c r="L268" s="281">
        <f>+'TTA Pivot Table'!J$58</f>
        <v>0</v>
      </c>
      <c r="M268" s="283">
        <f>+'TTA Pivot Table'!J$60</f>
        <v>0</v>
      </c>
      <c r="N268" s="282">
        <f>+'TTA Pivot Table'!J$62</f>
        <v>0</v>
      </c>
      <c r="O268" s="100"/>
      <c r="P268" s="101">
        <f t="shared" si="16"/>
        <v>0</v>
      </c>
    </row>
    <row r="269" spans="1:16">
      <c r="A269" s="22" t="s">
        <v>267</v>
      </c>
      <c r="B269" s="281">
        <f>+'TTA Pivot Table'!J$70</f>
        <v>0</v>
      </c>
      <c r="C269" s="281">
        <f>+'TTA Pivot Table'!J$72</f>
        <v>0</v>
      </c>
      <c r="D269" s="281">
        <f>+'TTA Pivot Table'!J$74</f>
        <v>0</v>
      </c>
      <c r="E269" s="282">
        <f>+'TTA Pivot Table'!J$76</f>
        <v>0</v>
      </c>
      <c r="F269" s="282">
        <f>+'TTA Pivot Table'!J$78</f>
        <v>0</v>
      </c>
      <c r="G269" s="281">
        <f>+'TTA Pivot Table'!J$80</f>
        <v>0</v>
      </c>
      <c r="H269" s="281">
        <f>+'TTA Pivot Table'!J$82</f>
        <v>0</v>
      </c>
      <c r="I269" s="282">
        <f>+'TTA Pivot Table'!J$84</f>
        <v>0</v>
      </c>
      <c r="J269" s="282">
        <f>+'TTA Pivot Table'!J$86</f>
        <v>0</v>
      </c>
      <c r="K269" s="281">
        <f>+'TTA Pivot Table'!J$88</f>
        <v>0</v>
      </c>
      <c r="L269" s="281">
        <f>+'TTA Pivot Table'!J$90</f>
        <v>0</v>
      </c>
      <c r="M269" s="283">
        <f>+'TTA Pivot Table'!J$92</f>
        <v>0</v>
      </c>
      <c r="N269" s="282">
        <f>+'TTA Pivot Table'!J$94</f>
        <v>0</v>
      </c>
      <c r="O269" s="100"/>
      <c r="P269" s="101">
        <f t="shared" si="16"/>
        <v>0</v>
      </c>
    </row>
    <row r="270" spans="1:16">
      <c r="A270" s="22" t="s">
        <v>268</v>
      </c>
      <c r="B270" s="281">
        <f>+'TTA Pivot Table'!J$102</f>
        <v>2.9283387622149837</v>
      </c>
      <c r="C270" s="281">
        <f>+'TTA Pivot Table'!J$104</f>
        <v>3.7428571428571429</v>
      </c>
      <c r="D270" s="281">
        <f>+'TTA Pivot Table'!J$106</f>
        <v>0.7</v>
      </c>
      <c r="E270" s="282">
        <f>+'TTA Pivot Table'!J$108</f>
        <v>2.7607802874743328</v>
      </c>
      <c r="F270" s="282">
        <f>+'TTA Pivot Table'!J$110</f>
        <v>4.2116686114352389</v>
      </c>
      <c r="G270" s="281">
        <f>+'TTA Pivot Table'!J$112</f>
        <v>5.432472691161867</v>
      </c>
      <c r="H270" s="281">
        <f>+'TTA Pivot Table'!J$114</f>
        <v>3.3125</v>
      </c>
      <c r="I270" s="282">
        <f>+'TTA Pivot Table'!J$116</f>
        <v>4.6003646741715558</v>
      </c>
      <c r="J270" s="282">
        <f>+'TTA Pivot Table'!J$118</f>
        <v>3.0760368663594471</v>
      </c>
      <c r="K270" s="281">
        <f>+'TTA Pivot Table'!J$120</f>
        <v>4.1162260711030081</v>
      </c>
      <c r="L270" s="281">
        <f>+'TTA Pivot Table'!J$122</f>
        <v>4.3</v>
      </c>
      <c r="M270" s="283">
        <f>+'TTA Pivot Table'!J$124</f>
        <v>3.600594421582076</v>
      </c>
      <c r="N270" s="282">
        <f>+'TTA Pivot Table'!J$126</f>
        <v>4.9221664275466281</v>
      </c>
      <c r="O270" s="100"/>
      <c r="P270" s="101">
        <f t="shared" si="16"/>
        <v>-0.99977025258947982</v>
      </c>
    </row>
    <row r="271" spans="1:16">
      <c r="A271" s="22"/>
      <c r="B271" s="281"/>
      <c r="C271" s="281"/>
      <c r="D271" s="281"/>
      <c r="E271" s="282"/>
      <c r="F271" s="282"/>
      <c r="G271" s="281"/>
      <c r="H271" s="281"/>
      <c r="I271" s="282"/>
      <c r="J271" s="282"/>
      <c r="K271" s="281"/>
      <c r="L271" s="281"/>
      <c r="M271" s="283"/>
      <c r="N271" s="282"/>
      <c r="O271" s="100"/>
      <c r="P271" s="101"/>
    </row>
    <row r="272" spans="1:16">
      <c r="A272" s="22" t="s">
        <v>269</v>
      </c>
      <c r="B272" s="281">
        <f>+'TTA Pivot Table'!J$134</f>
        <v>3.3571428571428572</v>
      </c>
      <c r="C272" s="281">
        <f>+'TTA Pivot Table'!J$136</f>
        <v>4.083333333333333</v>
      </c>
      <c r="D272" s="281">
        <f>+'TTA Pivot Table'!J$138</f>
        <v>0</v>
      </c>
      <c r="E272" s="282">
        <f>+'TTA Pivot Table'!J$140</f>
        <v>3.5750000000000002</v>
      </c>
      <c r="F272" s="282">
        <f>+'TTA Pivot Table'!J$142</f>
        <v>4.53125</v>
      </c>
      <c r="G272" s="281">
        <f>+'TTA Pivot Table'!J$144</f>
        <v>5.6382978723404253</v>
      </c>
      <c r="H272" s="281">
        <f>+'TTA Pivot Table'!J$146</f>
        <v>0</v>
      </c>
      <c r="I272" s="282">
        <f>+'TTA Pivot Table'!J$148</f>
        <v>4.7762951334379915</v>
      </c>
      <c r="J272" s="282">
        <f>+'TTA Pivot Table'!J$150</f>
        <v>3.0389221556886228</v>
      </c>
      <c r="K272" s="281">
        <f>+'TTA Pivot Table'!J$152</f>
        <v>3.9217687074829932</v>
      </c>
      <c r="L272" s="281">
        <f>+'TTA Pivot Table'!J$154</f>
        <v>0</v>
      </c>
      <c r="M272" s="283">
        <f>+'TTA Pivot Table'!J$156</f>
        <v>3.4522292993630574</v>
      </c>
      <c r="N272" s="282">
        <f>+'TTA Pivot Table'!J$158</f>
        <v>0</v>
      </c>
      <c r="O272" s="100"/>
      <c r="P272" s="101">
        <f t="shared" si="16"/>
        <v>-1.3240658340749341</v>
      </c>
    </row>
    <row r="273" spans="1:16">
      <c r="A273" s="22" t="s">
        <v>270</v>
      </c>
      <c r="B273" s="281">
        <f>+'TTA Pivot Table'!J$166</f>
        <v>0</v>
      </c>
      <c r="C273" s="281">
        <f>+'TTA Pivot Table'!J$168</f>
        <v>0</v>
      </c>
      <c r="D273" s="281">
        <f>+'TTA Pivot Table'!J$170</f>
        <v>0</v>
      </c>
      <c r="E273" s="282">
        <f>+'TTA Pivot Table'!J$172</f>
        <v>0</v>
      </c>
      <c r="F273" s="282">
        <f>+'TTA Pivot Table'!J$174</f>
        <v>0</v>
      </c>
      <c r="G273" s="281">
        <f>+'TTA Pivot Table'!J$176</f>
        <v>0</v>
      </c>
      <c r="H273" s="281">
        <f>+'TTA Pivot Table'!J$178</f>
        <v>0</v>
      </c>
      <c r="I273" s="282">
        <f>+'TTA Pivot Table'!J$180</f>
        <v>0</v>
      </c>
      <c r="J273" s="282">
        <f>+'TTA Pivot Table'!J$182</f>
        <v>0</v>
      </c>
      <c r="K273" s="281">
        <f>+'TTA Pivot Table'!J$184</f>
        <v>0</v>
      </c>
      <c r="L273" s="281">
        <f>+'TTA Pivot Table'!J$186</f>
        <v>0</v>
      </c>
      <c r="M273" s="283">
        <f>+'TTA Pivot Table'!J$188</f>
        <v>0</v>
      </c>
      <c r="N273" s="282">
        <f>+'TTA Pivot Table'!J$190</f>
        <v>0</v>
      </c>
      <c r="O273" s="100"/>
      <c r="P273" s="101">
        <f t="shared" si="16"/>
        <v>0</v>
      </c>
    </row>
    <row r="274" spans="1:16">
      <c r="A274" s="22" t="s">
        <v>271</v>
      </c>
      <c r="B274" s="284">
        <f>+'TTA Pivot Table'!J$198</f>
        <v>0</v>
      </c>
      <c r="C274" s="285">
        <f>+'TTA Pivot Table'!J$200</f>
        <v>0</v>
      </c>
      <c r="D274" s="285">
        <f>+'TTA Pivot Table'!J$202</f>
        <v>0</v>
      </c>
      <c r="E274" s="286">
        <f>+'TTA Pivot Table'!J$204</f>
        <v>0</v>
      </c>
      <c r="F274" s="286">
        <f>+'TTA Pivot Table'!J$206</f>
        <v>0</v>
      </c>
      <c r="G274" s="285">
        <f>+'TTA Pivot Table'!J$208</f>
        <v>0</v>
      </c>
      <c r="H274" s="285">
        <f>+'TTA Pivot Table'!J$210</f>
        <v>0</v>
      </c>
      <c r="I274" s="286">
        <f>+'TTA Pivot Table'!J$212</f>
        <v>0</v>
      </c>
      <c r="J274" s="286">
        <f>+'TTA Pivot Table'!J$214</f>
        <v>0</v>
      </c>
      <c r="K274" s="285">
        <f>+'TTA Pivot Table'!J$216</f>
        <v>0</v>
      </c>
      <c r="L274" s="285">
        <f>+'TTA Pivot Table'!J$218</f>
        <v>0</v>
      </c>
      <c r="M274" s="287">
        <f>+'TTA Pivot Table'!J$220</f>
        <v>0</v>
      </c>
      <c r="N274" s="286">
        <f>+'TTA Pivot Table'!J$222</f>
        <v>0</v>
      </c>
      <c r="O274" s="100"/>
      <c r="P274" s="101">
        <f t="shared" si="16"/>
        <v>0</v>
      </c>
    </row>
    <row r="275" spans="1:16">
      <c r="A275" s="22" t="s">
        <v>272</v>
      </c>
      <c r="B275" s="281">
        <f>+'TTA Pivot Table'!J$230</f>
        <v>0</v>
      </c>
      <c r="C275" s="281">
        <f>+'TTA Pivot Table'!J$232</f>
        <v>0</v>
      </c>
      <c r="D275" s="281">
        <f>+'TTA Pivot Table'!J$234</f>
        <v>0</v>
      </c>
      <c r="E275" s="282">
        <f>+'TTA Pivot Table'!J$236</f>
        <v>0</v>
      </c>
      <c r="F275" s="282">
        <f>+'TTA Pivot Table'!J$238</f>
        <v>0</v>
      </c>
      <c r="G275" s="281">
        <f>+'TTA Pivot Table'!J$240</f>
        <v>0</v>
      </c>
      <c r="H275" s="281">
        <f>+'TTA Pivot Table'!J$242</f>
        <v>0</v>
      </c>
      <c r="I275" s="282">
        <f>+'TTA Pivot Table'!J$244</f>
        <v>0</v>
      </c>
      <c r="J275" s="282">
        <f>+'TTA Pivot Table'!J$246</f>
        <v>0</v>
      </c>
      <c r="K275" s="281">
        <f>+'TTA Pivot Table'!J$248</f>
        <v>0</v>
      </c>
      <c r="L275" s="281">
        <f>+'TTA Pivot Table'!J$250</f>
        <v>0</v>
      </c>
      <c r="M275" s="283">
        <f>+'TTA Pivot Table'!J$252</f>
        <v>0</v>
      </c>
      <c r="N275" s="282">
        <f>+'TTA Pivot Table'!J$254</f>
        <v>0</v>
      </c>
      <c r="O275" s="100"/>
      <c r="P275" s="101">
        <f t="shared" si="16"/>
        <v>0</v>
      </c>
    </row>
    <row r="276" spans="1:16">
      <c r="A276" s="22"/>
      <c r="B276" s="281"/>
      <c r="C276" s="281"/>
      <c r="D276" s="281"/>
      <c r="E276" s="282"/>
      <c r="F276" s="282"/>
      <c r="G276" s="281"/>
      <c r="H276" s="281"/>
      <c r="I276" s="282"/>
      <c r="J276" s="282"/>
      <c r="K276" s="281"/>
      <c r="L276" s="281"/>
      <c r="M276" s="283"/>
      <c r="N276" s="282"/>
      <c r="O276" s="100"/>
      <c r="P276" s="101"/>
    </row>
    <row r="277" spans="1:16">
      <c r="A277" s="22" t="s">
        <v>273</v>
      </c>
      <c r="B277" s="281">
        <f>+'TTA Pivot Table'!J$262</f>
        <v>0</v>
      </c>
      <c r="C277" s="281">
        <f>+'TTA Pivot Table'!J$264</f>
        <v>0</v>
      </c>
      <c r="D277" s="281">
        <f>+'TTA Pivot Table'!J$266</f>
        <v>0</v>
      </c>
      <c r="E277" s="282">
        <f>+'TTA Pivot Table'!J$268</f>
        <v>0</v>
      </c>
      <c r="F277" s="282">
        <f>+'TTA Pivot Table'!J$270</f>
        <v>0</v>
      </c>
      <c r="G277" s="281">
        <f>+'TTA Pivot Table'!J$272</f>
        <v>0</v>
      </c>
      <c r="H277" s="281">
        <f>+'TTA Pivot Table'!J$274</f>
        <v>0</v>
      </c>
      <c r="I277" s="282">
        <f>+'TTA Pivot Table'!J$276</f>
        <v>0</v>
      </c>
      <c r="J277" s="282">
        <f>+'TTA Pivot Table'!J$278</f>
        <v>0</v>
      </c>
      <c r="K277" s="281">
        <f>+'TTA Pivot Table'!J$280</f>
        <v>0</v>
      </c>
      <c r="L277" s="281">
        <f>+'TTA Pivot Table'!J$282</f>
        <v>0</v>
      </c>
      <c r="M277" s="283">
        <f>+'TTA Pivot Table'!J$284</f>
        <v>0</v>
      </c>
      <c r="N277" s="282">
        <f>+'TTA Pivot Table'!J$286</f>
        <v>0</v>
      </c>
      <c r="O277" s="100"/>
      <c r="P277" s="101">
        <f t="shared" si="16"/>
        <v>0</v>
      </c>
    </row>
    <row r="278" spans="1:16">
      <c r="A278" s="22" t="s">
        <v>274</v>
      </c>
      <c r="B278" s="281">
        <f>+'TTA Pivot Table'!J$294</f>
        <v>0</v>
      </c>
      <c r="C278" s="281">
        <f>+'TTA Pivot Table'!J$296</f>
        <v>0</v>
      </c>
      <c r="D278" s="281">
        <f>+'TTA Pivot Table'!J$298</f>
        <v>0</v>
      </c>
      <c r="E278" s="282">
        <f>+'TTA Pivot Table'!J$300</f>
        <v>0</v>
      </c>
      <c r="F278" s="282">
        <f>+'TTA Pivot Table'!J$302</f>
        <v>0</v>
      </c>
      <c r="G278" s="281">
        <f>+'TTA Pivot Table'!J$304</f>
        <v>0</v>
      </c>
      <c r="H278" s="281">
        <f>+'TTA Pivot Table'!J$306</f>
        <v>0</v>
      </c>
      <c r="I278" s="282">
        <f>+'TTA Pivot Table'!J$308</f>
        <v>0</v>
      </c>
      <c r="J278" s="282">
        <f>+'TTA Pivot Table'!J$310</f>
        <v>0</v>
      </c>
      <c r="K278" s="281">
        <f>+'TTA Pivot Table'!J$312</f>
        <v>0</v>
      </c>
      <c r="L278" s="281">
        <f>+'TTA Pivot Table'!J$314</f>
        <v>0</v>
      </c>
      <c r="M278" s="283">
        <f>+'TTA Pivot Table'!J$316</f>
        <v>0</v>
      </c>
      <c r="N278" s="282">
        <f>+'TTA Pivot Table'!J$318</f>
        <v>0</v>
      </c>
      <c r="O278" s="100"/>
      <c r="P278" s="101">
        <f t="shared" si="16"/>
        <v>0</v>
      </c>
    </row>
    <row r="279" spans="1:16">
      <c r="A279" s="22" t="s">
        <v>275</v>
      </c>
      <c r="B279" s="281">
        <f>+'TTA Pivot Table'!J$326</f>
        <v>0</v>
      </c>
      <c r="C279" s="281">
        <f>+'TTA Pivot Table'!J$328</f>
        <v>0</v>
      </c>
      <c r="D279" s="281">
        <f>+'TTA Pivot Table'!J$330</f>
        <v>0</v>
      </c>
      <c r="E279" s="282">
        <f>+'TTA Pivot Table'!J$332</f>
        <v>0</v>
      </c>
      <c r="F279" s="282">
        <f>+'TTA Pivot Table'!J$334</f>
        <v>0</v>
      </c>
      <c r="G279" s="281">
        <f>+'TTA Pivot Table'!J$336</f>
        <v>0</v>
      </c>
      <c r="H279" s="281">
        <f>+'TTA Pivot Table'!J$338</f>
        <v>0</v>
      </c>
      <c r="I279" s="282">
        <f>+'TTA Pivot Table'!J$340</f>
        <v>0</v>
      </c>
      <c r="J279" s="282">
        <f>+'TTA Pivot Table'!J$342</f>
        <v>0</v>
      </c>
      <c r="K279" s="281">
        <f>+'TTA Pivot Table'!J$344</f>
        <v>0</v>
      </c>
      <c r="L279" s="281">
        <f>+'TTA Pivot Table'!J$346</f>
        <v>0</v>
      </c>
      <c r="M279" s="283">
        <f>+'TTA Pivot Table'!J$348</f>
        <v>0</v>
      </c>
      <c r="N279" s="282">
        <f>+'TTA Pivot Table'!J$350</f>
        <v>0</v>
      </c>
      <c r="O279" s="100"/>
      <c r="P279" s="101">
        <f t="shared" si="16"/>
        <v>0</v>
      </c>
    </row>
    <row r="280" spans="1:16">
      <c r="A280" s="22" t="s">
        <v>276</v>
      </c>
      <c r="B280" s="281">
        <f>+'TTA Pivot Table'!J$358</f>
        <v>0</v>
      </c>
      <c r="C280" s="281">
        <f>+'TTA Pivot Table'!J$360</f>
        <v>0</v>
      </c>
      <c r="D280" s="281">
        <f>+'TTA Pivot Table'!J$362</f>
        <v>0</v>
      </c>
      <c r="E280" s="282">
        <f>+'TTA Pivot Table'!J$364</f>
        <v>0</v>
      </c>
      <c r="F280" s="282">
        <f>+'TTA Pivot Table'!J$366</f>
        <v>0</v>
      </c>
      <c r="G280" s="281">
        <f>+'TTA Pivot Table'!J$368</f>
        <v>0</v>
      </c>
      <c r="H280" s="281">
        <f>+'TTA Pivot Table'!J$370</f>
        <v>0</v>
      </c>
      <c r="I280" s="282">
        <f>+'TTA Pivot Table'!J$372</f>
        <v>0</v>
      </c>
      <c r="J280" s="282">
        <f>+'TTA Pivot Table'!J$374</f>
        <v>0</v>
      </c>
      <c r="K280" s="281">
        <f>+'TTA Pivot Table'!J$376</f>
        <v>0</v>
      </c>
      <c r="L280" s="281">
        <f>+'TTA Pivot Table'!J$378</f>
        <v>0</v>
      </c>
      <c r="M280" s="283">
        <f>+'TTA Pivot Table'!J$380</f>
        <v>0</v>
      </c>
      <c r="N280" s="282">
        <f>+'TTA Pivot Table'!J$382</f>
        <v>0</v>
      </c>
      <c r="O280" s="100"/>
      <c r="P280" s="101">
        <f t="shared" si="16"/>
        <v>0</v>
      </c>
    </row>
    <row r="281" spans="1:16">
      <c r="A281" s="22"/>
      <c r="B281" s="281"/>
      <c r="C281" s="281"/>
      <c r="D281" s="281"/>
      <c r="E281" s="282"/>
      <c r="F281" s="282"/>
      <c r="G281" s="281"/>
      <c r="H281" s="281"/>
      <c r="I281" s="282"/>
      <c r="J281" s="282"/>
      <c r="K281" s="281"/>
      <c r="L281" s="281"/>
      <c r="M281" s="283"/>
      <c r="N281" s="282"/>
      <c r="O281" s="100"/>
      <c r="P281" s="101"/>
    </row>
    <row r="282" spans="1:16">
      <c r="A282" s="22" t="s">
        <v>277</v>
      </c>
      <c r="B282" s="281">
        <f>+'TTA Pivot Table'!J$390</f>
        <v>0</v>
      </c>
      <c r="C282" s="281">
        <f>+'TTA Pivot Table'!J$392</f>
        <v>0</v>
      </c>
      <c r="D282" s="281">
        <f>+'TTA Pivot Table'!J$394</f>
        <v>0</v>
      </c>
      <c r="E282" s="282">
        <f>+'TTA Pivot Table'!J$396</f>
        <v>0</v>
      </c>
      <c r="F282" s="282">
        <f>+'TTA Pivot Table'!J$398</f>
        <v>0</v>
      </c>
      <c r="G282" s="281">
        <f>+'TTA Pivot Table'!J$400</f>
        <v>0</v>
      </c>
      <c r="H282" s="281">
        <f>+'TTA Pivot Table'!J$402</f>
        <v>0</v>
      </c>
      <c r="I282" s="282">
        <f>+'TTA Pivot Table'!J$404</f>
        <v>0</v>
      </c>
      <c r="J282" s="282">
        <f>+'TTA Pivot Table'!J$406</f>
        <v>0</v>
      </c>
      <c r="K282" s="281">
        <f>+'TTA Pivot Table'!J$408</f>
        <v>0</v>
      </c>
      <c r="L282" s="281">
        <f>+'TTA Pivot Table'!J$410</f>
        <v>0</v>
      </c>
      <c r="M282" s="283">
        <f>+'TTA Pivot Table'!J$412</f>
        <v>0</v>
      </c>
      <c r="N282" s="282">
        <f>+'TTA Pivot Table'!J$414</f>
        <v>0</v>
      </c>
      <c r="O282" s="100"/>
      <c r="P282" s="101">
        <f t="shared" si="16"/>
        <v>0</v>
      </c>
    </row>
    <row r="283" spans="1:16">
      <c r="A283" s="22" t="s">
        <v>278</v>
      </c>
      <c r="B283" s="281">
        <f>+'TTA Pivot Table'!J$422</f>
        <v>3.2311827956989245</v>
      </c>
      <c r="C283" s="281">
        <f>+'TTA Pivot Table'!J$424</f>
        <v>3.5185185185185186</v>
      </c>
      <c r="D283" s="281">
        <f>+'TTA Pivot Table'!J$426</f>
        <v>0</v>
      </c>
      <c r="E283" s="282">
        <f>+'TTA Pivot Table'!J$428</f>
        <v>3.3367346938775508</v>
      </c>
      <c r="F283" s="282">
        <f>+'TTA Pivot Table'!J$430</f>
        <v>4.8724696356275308</v>
      </c>
      <c r="G283" s="281">
        <f>+'TTA Pivot Table'!J$432</f>
        <v>5.2282608695652177</v>
      </c>
      <c r="H283" s="281">
        <f>+'TTA Pivot Table'!J$434</f>
        <v>0</v>
      </c>
      <c r="I283" s="282">
        <f>+'TTA Pivot Table'!J$436</f>
        <v>4.9999999999999991</v>
      </c>
      <c r="J283" s="282">
        <f>+'TTA Pivot Table'!J$438</f>
        <v>4.1598360655737707</v>
      </c>
      <c r="K283" s="281">
        <f>+'TTA Pivot Table'!J$440</f>
        <v>4.1246684350132625</v>
      </c>
      <c r="L283" s="281">
        <f>+'TTA Pivot Table'!J$442</f>
        <v>0</v>
      </c>
      <c r="M283" s="283">
        <f>+'TTA Pivot Table'!J$444</f>
        <v>4.1384863123993556</v>
      </c>
      <c r="N283" s="282">
        <f>+'TTA Pivot Table'!J$446</f>
        <v>5.3693693693693696</v>
      </c>
      <c r="O283" s="100"/>
      <c r="P283" s="101">
        <f t="shared" si="16"/>
        <v>-0.86151368760064351</v>
      </c>
    </row>
    <row r="284" spans="1:16">
      <c r="A284" s="22" t="s">
        <v>279</v>
      </c>
      <c r="B284" s="281">
        <f>+'TTA Pivot Table'!J$454</f>
        <v>0</v>
      </c>
      <c r="C284" s="281">
        <f>+'TTA Pivot Table'!J$456</f>
        <v>0</v>
      </c>
      <c r="D284" s="281">
        <f>+'TTA Pivot Table'!J$458</f>
        <v>0</v>
      </c>
      <c r="E284" s="282">
        <f>+'TTA Pivot Table'!J$460</f>
        <v>0</v>
      </c>
      <c r="F284" s="282">
        <f>+'TTA Pivot Table'!J$462</f>
        <v>0</v>
      </c>
      <c r="G284" s="281">
        <f>+'TTA Pivot Table'!J$464</f>
        <v>0</v>
      </c>
      <c r="H284" s="281">
        <f>+'TTA Pivot Table'!J$466</f>
        <v>0</v>
      </c>
      <c r="I284" s="282">
        <f>+'TTA Pivot Table'!J$468</f>
        <v>0</v>
      </c>
      <c r="J284" s="282">
        <f>+'TTA Pivot Table'!J$470</f>
        <v>0</v>
      </c>
      <c r="K284" s="281">
        <f>+'TTA Pivot Table'!J$472</f>
        <v>0</v>
      </c>
      <c r="L284" s="281">
        <f>+'TTA Pivot Table'!J$474</f>
        <v>0</v>
      </c>
      <c r="M284" s="283">
        <f>+'TTA Pivot Table'!J$476</f>
        <v>0</v>
      </c>
      <c r="N284" s="282">
        <f>+'TTA Pivot Table'!J$478</f>
        <v>0</v>
      </c>
      <c r="O284" s="100"/>
      <c r="P284" s="101">
        <f t="shared" si="16"/>
        <v>0</v>
      </c>
    </row>
    <row r="285" spans="1:16">
      <c r="A285" s="71" t="s">
        <v>280</v>
      </c>
      <c r="B285" s="288">
        <f>+'TTA Pivot Table'!J$486</f>
        <v>3.5031914893617024</v>
      </c>
      <c r="C285" s="288">
        <f>+'TTA Pivot Table'!J$488</f>
        <v>0</v>
      </c>
      <c r="D285" s="288">
        <f>+'TTA Pivot Table'!J$490</f>
        <v>0</v>
      </c>
      <c r="E285" s="289">
        <f>+'TTA Pivot Table'!J$492</f>
        <v>3.5031914893617024</v>
      </c>
      <c r="F285" s="289">
        <f>+'TTA Pivot Table'!J$494</f>
        <v>4.3580645161290317</v>
      </c>
      <c r="G285" s="288">
        <f>+'TTA Pivot Table'!J$496</f>
        <v>6.2785714285714294</v>
      </c>
      <c r="H285" s="288">
        <f>+'TTA Pivot Table'!J$498</f>
        <v>0</v>
      </c>
      <c r="I285" s="289">
        <f>+'TTA Pivot Table'!J$500</f>
        <v>4.6093457943925236</v>
      </c>
      <c r="J285" s="289">
        <f>+'TTA Pivot Table'!J$502</f>
        <v>3.5307692307692307</v>
      </c>
      <c r="K285" s="288">
        <f>+'TTA Pivot Table'!J$504</f>
        <v>3.1285714285714286</v>
      </c>
      <c r="L285" s="288">
        <f>+'TTA Pivot Table'!J$506</f>
        <v>0</v>
      </c>
      <c r="M285" s="290">
        <f>+'TTA Pivot Table'!J$508</f>
        <v>3.4061946902654867</v>
      </c>
      <c r="N285" s="289">
        <f>+'TTA Pivot Table'!J$510</f>
        <v>5.2874999999999996</v>
      </c>
      <c r="O285" s="100"/>
      <c r="P285" s="107">
        <f t="shared" si="16"/>
        <v>-1.2031511041270369</v>
      </c>
    </row>
    <row r="286" spans="1:16">
      <c r="A286" s="232" t="s">
        <v>394</v>
      </c>
      <c r="B286" s="254"/>
      <c r="C286" s="254"/>
      <c r="D286" s="254"/>
      <c r="E286" s="254"/>
      <c r="F286" s="255"/>
      <c r="G286" s="255"/>
      <c r="H286" s="255"/>
      <c r="I286" s="255"/>
      <c r="J286" s="256"/>
      <c r="K286" s="256"/>
      <c r="L286" s="256"/>
      <c r="M286" s="256"/>
      <c r="N286" s="256"/>
    </row>
    <row r="287" spans="1:16" s="23" customFormat="1">
      <c r="A287" s="232"/>
      <c r="B287" s="257"/>
      <c r="C287" s="257"/>
      <c r="D287" s="257"/>
      <c r="E287" s="258"/>
      <c r="F287" s="257"/>
      <c r="G287" s="257"/>
      <c r="H287" s="257"/>
      <c r="I287" s="258"/>
      <c r="J287" s="259"/>
      <c r="K287" s="259"/>
      <c r="L287" s="259"/>
      <c r="M287" s="260"/>
      <c r="N287" s="259"/>
      <c r="O287" s="114"/>
    </row>
    <row r="288" spans="1:16">
      <c r="A288" s="232"/>
      <c r="B288" s="254"/>
      <c r="C288" s="254"/>
      <c r="D288" s="254"/>
      <c r="E288" s="254"/>
      <c r="F288" s="255"/>
      <c r="G288" s="255"/>
      <c r="H288" s="255"/>
      <c r="I288" s="255"/>
      <c r="J288" s="256"/>
      <c r="K288" s="256"/>
      <c r="L288" s="256"/>
      <c r="M288" s="256"/>
      <c r="N288" s="233" t="s">
        <v>1166</v>
      </c>
    </row>
    <row r="289" spans="1:16" ht="18">
      <c r="A289" s="230" t="s">
        <v>717</v>
      </c>
      <c r="B289" s="210"/>
      <c r="C289" s="210"/>
      <c r="D289" s="210"/>
      <c r="E289" s="210"/>
      <c r="F289" s="213"/>
      <c r="G289" s="213"/>
      <c r="H289" s="213"/>
      <c r="I289" s="214"/>
      <c r="J289" s="60"/>
      <c r="K289" s="60"/>
      <c r="L289" s="60"/>
      <c r="M289" s="209"/>
      <c r="N289" s="60"/>
      <c r="P289" s="95"/>
    </row>
    <row r="290" spans="1:16" ht="18">
      <c r="A290" s="230"/>
      <c r="B290" s="210"/>
      <c r="C290" s="210"/>
      <c r="D290" s="210"/>
      <c r="E290" s="210"/>
      <c r="F290" s="213"/>
      <c r="G290" s="213"/>
      <c r="H290" s="213"/>
      <c r="I290" s="214"/>
      <c r="J290" s="60"/>
      <c r="K290" s="60"/>
      <c r="L290" s="60"/>
      <c r="M290" s="209"/>
      <c r="N290" s="60"/>
      <c r="P290" s="95"/>
    </row>
    <row r="291" spans="1:16" ht="15.75">
      <c r="A291" s="231" t="s">
        <v>433</v>
      </c>
      <c r="B291" s="210"/>
      <c r="C291" s="210"/>
      <c r="D291" s="210"/>
      <c r="E291" s="210"/>
      <c r="F291" s="213"/>
      <c r="G291" s="213"/>
      <c r="H291" s="213"/>
      <c r="I291" s="214"/>
      <c r="J291" s="60"/>
      <c r="K291" s="60"/>
      <c r="L291" s="60"/>
      <c r="M291" s="209"/>
      <c r="N291" s="60"/>
      <c r="P291" s="95"/>
    </row>
    <row r="292" spans="1:16" ht="15.75">
      <c r="A292" s="231" t="s">
        <v>518</v>
      </c>
      <c r="B292" s="210"/>
      <c r="C292" s="210"/>
      <c r="D292" s="210"/>
      <c r="E292" s="210"/>
      <c r="F292" s="213"/>
      <c r="G292" s="213"/>
      <c r="H292" s="213"/>
      <c r="I292" s="214"/>
      <c r="J292" s="60"/>
      <c r="K292" s="60"/>
      <c r="L292" s="60"/>
      <c r="M292" s="209"/>
      <c r="N292" s="60"/>
      <c r="P292" s="95"/>
    </row>
    <row r="293" spans="1:16" ht="18" customHeight="1">
      <c r="A293" s="82"/>
      <c r="B293" s="82"/>
      <c r="C293" s="82"/>
      <c r="D293" s="82"/>
      <c r="E293" s="82"/>
      <c r="F293" s="59"/>
      <c r="G293" s="224"/>
      <c r="H293" s="224"/>
      <c r="I293" s="221"/>
      <c r="J293" s="73"/>
      <c r="K293" s="73"/>
      <c r="L293" s="73"/>
      <c r="M293" s="73"/>
      <c r="N293" s="73"/>
      <c r="O293" s="20"/>
      <c r="P293" s="95"/>
    </row>
    <row r="294" spans="1:16" ht="18" customHeight="1">
      <c r="A294" s="64"/>
      <c r="B294" s="234" t="s">
        <v>671</v>
      </c>
      <c r="C294" s="235"/>
      <c r="D294" s="235"/>
      <c r="E294" s="235"/>
      <c r="F294" s="235"/>
      <c r="G294" s="235"/>
      <c r="H294" s="235"/>
      <c r="I294" s="236"/>
      <c r="J294" s="250" t="s">
        <v>390</v>
      </c>
      <c r="K294" s="251"/>
      <c r="L294" s="251"/>
      <c r="M294" s="252"/>
      <c r="N294" s="680" t="s">
        <v>670</v>
      </c>
      <c r="O294" s="93"/>
      <c r="P294" s="95"/>
    </row>
    <row r="295" spans="1:16" ht="47.25" customHeight="1">
      <c r="A295" s="94"/>
      <c r="B295" s="235" t="s">
        <v>735</v>
      </c>
      <c r="C295" s="235"/>
      <c r="D295" s="235"/>
      <c r="E295" s="240"/>
      <c r="F295" s="241" t="s">
        <v>737</v>
      </c>
      <c r="G295" s="235"/>
      <c r="H295" s="235"/>
      <c r="I295" s="236"/>
      <c r="J295" s="242" t="s">
        <v>672</v>
      </c>
      <c r="K295" s="243"/>
      <c r="L295" s="243"/>
      <c r="M295" s="244"/>
      <c r="N295" s="681"/>
      <c r="O295" s="93"/>
      <c r="P295" s="95"/>
    </row>
    <row r="296" spans="1:16" ht="30.75" customHeight="1">
      <c r="A296" s="82"/>
      <c r="B296" s="245" t="s">
        <v>391</v>
      </c>
      <c r="C296" s="245" t="s">
        <v>392</v>
      </c>
      <c r="D296" s="245" t="s">
        <v>281</v>
      </c>
      <c r="E296" s="247" t="s">
        <v>124</v>
      </c>
      <c r="F296" s="247" t="s">
        <v>391</v>
      </c>
      <c r="G296" s="245" t="s">
        <v>392</v>
      </c>
      <c r="H296" s="245" t="s">
        <v>281</v>
      </c>
      <c r="I296" s="247" t="s">
        <v>124</v>
      </c>
      <c r="J296" s="248" t="s">
        <v>391</v>
      </c>
      <c r="K296" s="249" t="s">
        <v>392</v>
      </c>
      <c r="L296" s="253" t="s">
        <v>281</v>
      </c>
      <c r="M296" s="248" t="s">
        <v>124</v>
      </c>
      <c r="N296" s="682"/>
      <c r="O296" s="93"/>
      <c r="P296" s="95" t="s">
        <v>504</v>
      </c>
    </row>
    <row r="297" spans="1:16" hidden="1">
      <c r="A297" s="22" t="s">
        <v>264</v>
      </c>
      <c r="B297" s="117"/>
      <c r="C297" s="117"/>
      <c r="D297" s="117"/>
      <c r="E297" s="117"/>
      <c r="F297" s="97">
        <f>'TTA Pivot Table'!K$230</f>
        <v>0</v>
      </c>
      <c r="G297" s="97">
        <f>'TTA Pivot Table'!K$231</f>
        <v>0</v>
      </c>
      <c r="H297" s="97">
        <f>'TTA Pivot Table'!K$232</f>
        <v>0</v>
      </c>
      <c r="I297" s="96">
        <f>'TTA Pivot Table'!K$233</f>
        <v>0</v>
      </c>
      <c r="J297" s="96">
        <f>'TTA Pivot Table'!K$234</f>
        <v>0</v>
      </c>
      <c r="K297" s="97">
        <f>'TTA Pivot Table'!K$235</f>
        <v>0</v>
      </c>
      <c r="L297" s="97">
        <f>'TTA Pivot Table'!K$236</f>
        <v>0</v>
      </c>
      <c r="M297" s="98">
        <f>'TTA Pivot Table'!K$237</f>
        <v>0</v>
      </c>
      <c r="N297" s="96">
        <f>'TTA Pivot Table'!K$238</f>
        <v>0</v>
      </c>
      <c r="O297" s="100"/>
      <c r="P297" s="101">
        <f>+M297-I297</f>
        <v>0</v>
      </c>
    </row>
    <row r="298" spans="1:16" ht="15.75" hidden="1">
      <c r="A298" s="22"/>
      <c r="B298" s="117"/>
      <c r="C298" s="117"/>
      <c r="D298" s="117"/>
      <c r="E298" s="117"/>
      <c r="F298" s="106"/>
      <c r="G298" s="106"/>
      <c r="H298" s="106"/>
      <c r="I298" s="99"/>
      <c r="J298" s="102"/>
      <c r="K298" s="103"/>
      <c r="L298" s="103"/>
      <c r="M298" s="104"/>
      <c r="N298" s="102"/>
      <c r="O298" s="100"/>
      <c r="P298" s="105">
        <f t="shared" ref="P298" si="17">+I298-M298</f>
        <v>0</v>
      </c>
    </row>
    <row r="299" spans="1:16">
      <c r="A299" s="22" t="s">
        <v>265</v>
      </c>
      <c r="B299" s="281">
        <f>+'TTA Pivot Table'!K$6</f>
        <v>0</v>
      </c>
      <c r="C299" s="281">
        <f>+'TTA Pivot Table'!K$8</f>
        <v>0</v>
      </c>
      <c r="D299" s="281">
        <f>+'TTA Pivot Table'!K$10</f>
        <v>0</v>
      </c>
      <c r="E299" s="282">
        <f>+'TTA Pivot Table'!K$12</f>
        <v>0</v>
      </c>
      <c r="F299" s="282">
        <f>+'TTA Pivot Table'!K$14</f>
        <v>0</v>
      </c>
      <c r="G299" s="281">
        <f>+'TTA Pivot Table'!K$16</f>
        <v>0</v>
      </c>
      <c r="H299" s="281">
        <f>+'TTA Pivot Table'!K$18</f>
        <v>0</v>
      </c>
      <c r="I299" s="282">
        <f>+'TTA Pivot Table'!K$20</f>
        <v>0</v>
      </c>
      <c r="J299" s="282">
        <f>+'TTA Pivot Table'!K$22</f>
        <v>0</v>
      </c>
      <c r="K299" s="281">
        <f>+'TTA Pivot Table'!K$24</f>
        <v>0</v>
      </c>
      <c r="L299" s="281">
        <f>+'TTA Pivot Table'!K$26</f>
        <v>0</v>
      </c>
      <c r="M299" s="283">
        <f>+'TTA Pivot Table'!K$28</f>
        <v>0</v>
      </c>
      <c r="N299" s="282">
        <f>+'TTA Pivot Table'!K$30</f>
        <v>0</v>
      </c>
      <c r="O299" s="100"/>
      <c r="P299" s="101">
        <f t="shared" ref="P299:P317" si="18">+M299-I299</f>
        <v>0</v>
      </c>
    </row>
    <row r="300" spans="1:16">
      <c r="A300" s="22" t="s">
        <v>266</v>
      </c>
      <c r="B300" s="281">
        <f>+'TTA Pivot Table'!K$38</f>
        <v>6.12</v>
      </c>
      <c r="C300" s="281">
        <f>+'TTA Pivot Table'!K$40</f>
        <v>5.36</v>
      </c>
      <c r="D300" s="281">
        <f>+'TTA Pivot Table'!K$42</f>
        <v>0</v>
      </c>
      <c r="E300" s="282">
        <f>+'TTA Pivot Table'!K$44</f>
        <v>5.8350000000000009</v>
      </c>
      <c r="F300" s="282">
        <f>+'TTA Pivot Table'!K$46</f>
        <v>5.49</v>
      </c>
      <c r="G300" s="281">
        <f>+'TTA Pivot Table'!K$48</f>
        <v>6.29</v>
      </c>
      <c r="H300" s="281">
        <f>+'TTA Pivot Table'!K$50</f>
        <v>0</v>
      </c>
      <c r="I300" s="282">
        <f>+'TTA Pivot Table'!K$52</f>
        <v>5.7295833333333333</v>
      </c>
      <c r="J300" s="282">
        <f>+'TTA Pivot Table'!K$54</f>
        <v>5.1100000000000003</v>
      </c>
      <c r="K300" s="281">
        <f>+'TTA Pivot Table'!K$56</f>
        <v>5.26</v>
      </c>
      <c r="L300" s="281">
        <f>+'TTA Pivot Table'!K$58</f>
        <v>0</v>
      </c>
      <c r="M300" s="283">
        <f>+'TTA Pivot Table'!K$60</f>
        <v>5.1781818181818187</v>
      </c>
      <c r="N300" s="282">
        <f>+'TTA Pivot Table'!K$62</f>
        <v>2.69</v>
      </c>
      <c r="O300" s="100"/>
      <c r="P300" s="101">
        <f t="shared" si="18"/>
        <v>-0.55140151515151459</v>
      </c>
    </row>
    <row r="301" spans="1:16">
      <c r="A301" s="22" t="s">
        <v>267</v>
      </c>
      <c r="B301" s="281">
        <f>+'TTA Pivot Table'!K$70</f>
        <v>0</v>
      </c>
      <c r="C301" s="281">
        <f>+'TTA Pivot Table'!K$72</f>
        <v>0</v>
      </c>
      <c r="D301" s="281">
        <f>+'TTA Pivot Table'!K$74</f>
        <v>0</v>
      </c>
      <c r="E301" s="282">
        <f>+'TTA Pivot Table'!K$76</f>
        <v>0</v>
      </c>
      <c r="F301" s="282">
        <f>+'TTA Pivot Table'!K$78</f>
        <v>0</v>
      </c>
      <c r="G301" s="281">
        <f>+'TTA Pivot Table'!K$80</f>
        <v>0</v>
      </c>
      <c r="H301" s="281">
        <f>+'TTA Pivot Table'!K$82</f>
        <v>0</v>
      </c>
      <c r="I301" s="282">
        <f>+'TTA Pivot Table'!K$84</f>
        <v>0</v>
      </c>
      <c r="J301" s="282">
        <f>+'TTA Pivot Table'!K$86</f>
        <v>0</v>
      </c>
      <c r="K301" s="281">
        <f>+'TTA Pivot Table'!K$88</f>
        <v>0</v>
      </c>
      <c r="L301" s="281">
        <f>+'TTA Pivot Table'!K$90</f>
        <v>0</v>
      </c>
      <c r="M301" s="283">
        <f>+'TTA Pivot Table'!K$92</f>
        <v>0</v>
      </c>
      <c r="N301" s="282">
        <f>+'TTA Pivot Table'!K$94</f>
        <v>0</v>
      </c>
      <c r="O301" s="100"/>
      <c r="P301" s="101">
        <f t="shared" si="18"/>
        <v>0</v>
      </c>
    </row>
    <row r="302" spans="1:16">
      <c r="A302" s="22" t="s">
        <v>268</v>
      </c>
      <c r="B302" s="281">
        <f>+'TTA Pivot Table'!K$102</f>
        <v>2.7284007352941178</v>
      </c>
      <c r="C302" s="281">
        <f>+'TTA Pivot Table'!K$104</f>
        <v>3.4822646657571625</v>
      </c>
      <c r="D302" s="281">
        <f>+'TTA Pivot Table'!K$106</f>
        <v>0.64029535864978904</v>
      </c>
      <c r="E302" s="282">
        <f>+'TTA Pivot Table'!K$108</f>
        <v>2.5991723322494829</v>
      </c>
      <c r="F302" s="282">
        <f>+'TTA Pivot Table'!K$110</f>
        <v>3.7442175196850394</v>
      </c>
      <c r="G302" s="281">
        <f>+'TTA Pivot Table'!K$112</f>
        <v>5.2154061624649861</v>
      </c>
      <c r="H302" s="281">
        <f>+'TTA Pivot Table'!K$114</f>
        <v>0</v>
      </c>
      <c r="I302" s="282">
        <f>+'TTA Pivot Table'!K$116</f>
        <v>4.1931954180201743</v>
      </c>
      <c r="J302" s="282">
        <f>+'TTA Pivot Table'!K$118</f>
        <v>2.5469897209985315</v>
      </c>
      <c r="K302" s="281">
        <f>+'TTA Pivot Table'!K$120</f>
        <v>3.7363367799113738</v>
      </c>
      <c r="L302" s="281">
        <f>+'TTA Pivot Table'!K$122</f>
        <v>3.9</v>
      </c>
      <c r="M302" s="283">
        <f>+'TTA Pivot Table'!K$124</f>
        <v>3.0864098448368109</v>
      </c>
      <c r="N302" s="282">
        <f>+'TTA Pivot Table'!K$126</f>
        <v>5.0396265560165974</v>
      </c>
      <c r="O302" s="100"/>
      <c r="P302" s="101">
        <f t="shared" si="18"/>
        <v>-1.1067855731833633</v>
      </c>
    </row>
    <row r="303" spans="1:16">
      <c r="A303" s="22"/>
      <c r="B303" s="281"/>
      <c r="C303" s="281"/>
      <c r="D303" s="281"/>
      <c r="E303" s="282"/>
      <c r="F303" s="282"/>
      <c r="G303" s="281"/>
      <c r="H303" s="281"/>
      <c r="I303" s="282"/>
      <c r="J303" s="282"/>
      <c r="K303" s="281"/>
      <c r="L303" s="281"/>
      <c r="M303" s="283"/>
      <c r="N303" s="282"/>
      <c r="O303" s="100"/>
      <c r="P303" s="101"/>
    </row>
    <row r="304" spans="1:16">
      <c r="A304" s="22" t="s">
        <v>269</v>
      </c>
      <c r="B304" s="281">
        <f>+'TTA Pivot Table'!K$134</f>
        <v>4.7</v>
      </c>
      <c r="C304" s="281">
        <f>+'TTA Pivot Table'!K$136</f>
        <v>3</v>
      </c>
      <c r="D304" s="281">
        <f>+'TTA Pivot Table'!K$138</f>
        <v>0</v>
      </c>
      <c r="E304" s="282">
        <f>+'TTA Pivot Table'!K$140</f>
        <v>4.1590909090909092</v>
      </c>
      <c r="F304" s="282">
        <f>+'TTA Pivot Table'!K$142</f>
        <v>4.4537572254335265</v>
      </c>
      <c r="G304" s="281">
        <f>+'TTA Pivot Table'!K$144</f>
        <v>5.6094339622641511</v>
      </c>
      <c r="H304" s="281">
        <f>+'TTA Pivot Table'!K$146</f>
        <v>0</v>
      </c>
      <c r="I304" s="282">
        <f>+'TTA Pivot Table'!K$148</f>
        <v>4.8443877551020416</v>
      </c>
      <c r="J304" s="282">
        <f>+'TTA Pivot Table'!K$150</f>
        <v>3.7182130584192441</v>
      </c>
      <c r="K304" s="281">
        <f>+'TTA Pivot Table'!K$152</f>
        <v>4.6608478802992517</v>
      </c>
      <c r="L304" s="281">
        <f>+'TTA Pivot Table'!K$154</f>
        <v>0</v>
      </c>
      <c r="M304" s="283">
        <f>+'TTA Pivot Table'!K$156</f>
        <v>4.2644508670520231</v>
      </c>
      <c r="N304" s="282">
        <f>+'TTA Pivot Table'!K$158</f>
        <v>0</v>
      </c>
      <c r="O304" s="100"/>
      <c r="P304" s="101">
        <f t="shared" si="18"/>
        <v>-0.57993688805001842</v>
      </c>
    </row>
    <row r="305" spans="1:16">
      <c r="A305" s="22" t="s">
        <v>270</v>
      </c>
      <c r="B305" s="281">
        <f>+'TTA Pivot Table'!K$166</f>
        <v>3.402307692307692</v>
      </c>
      <c r="C305" s="281">
        <f>+'TTA Pivot Table'!K$168</f>
        <v>3.42</v>
      </c>
      <c r="D305" s="281">
        <f>+'TTA Pivot Table'!K$170</f>
        <v>0</v>
      </c>
      <c r="E305" s="282">
        <f>+'TTA Pivot Table'!K$172</f>
        <v>3.4046666666666661</v>
      </c>
      <c r="F305" s="282">
        <f>+'TTA Pivot Table'!K$174</f>
        <v>4.5880373831775705</v>
      </c>
      <c r="G305" s="281">
        <f>+'TTA Pivot Table'!K$176</f>
        <v>5.3632943469785577</v>
      </c>
      <c r="H305" s="281">
        <f>+'TTA Pivot Table'!K$178</f>
        <v>0</v>
      </c>
      <c r="I305" s="282">
        <f>+'TTA Pivot Table'!K$180</f>
        <v>4.9323722943722954</v>
      </c>
      <c r="J305" s="282">
        <f>+'TTA Pivot Table'!K$182</f>
        <v>3.6591810344827591</v>
      </c>
      <c r="K305" s="281">
        <f>+'TTA Pivot Table'!K$184</f>
        <v>4.0766666666666662</v>
      </c>
      <c r="L305" s="281">
        <f>+'TTA Pivot Table'!K$186</f>
        <v>0</v>
      </c>
      <c r="M305" s="283">
        <f>+'TTA Pivot Table'!K$188</f>
        <v>3.8674730021598269</v>
      </c>
      <c r="N305" s="282">
        <f>+'TTA Pivot Table'!K$190</f>
        <v>5.1675692307692307</v>
      </c>
      <c r="O305" s="100"/>
      <c r="P305" s="101">
        <f t="shared" si="18"/>
        <v>-1.0648992922124685</v>
      </c>
    </row>
    <row r="306" spans="1:16">
      <c r="A306" s="22" t="s">
        <v>271</v>
      </c>
      <c r="B306" s="284">
        <f>+'TTA Pivot Table'!K$198</f>
        <v>0</v>
      </c>
      <c r="C306" s="285">
        <f>+'TTA Pivot Table'!K$200</f>
        <v>0</v>
      </c>
      <c r="D306" s="285">
        <f>+'TTA Pivot Table'!K$202</f>
        <v>0</v>
      </c>
      <c r="E306" s="286">
        <f>+'TTA Pivot Table'!K$204</f>
        <v>0</v>
      </c>
      <c r="F306" s="286">
        <f>+'TTA Pivot Table'!K$206</f>
        <v>0</v>
      </c>
      <c r="G306" s="285">
        <f>+'TTA Pivot Table'!K$208</f>
        <v>0</v>
      </c>
      <c r="H306" s="285">
        <f>+'TTA Pivot Table'!K$210</f>
        <v>0</v>
      </c>
      <c r="I306" s="286">
        <f>+'TTA Pivot Table'!K$212</f>
        <v>0</v>
      </c>
      <c r="J306" s="286">
        <f>+'TTA Pivot Table'!K$214</f>
        <v>0</v>
      </c>
      <c r="K306" s="285">
        <f>+'TTA Pivot Table'!K$216</f>
        <v>0</v>
      </c>
      <c r="L306" s="285">
        <f>+'TTA Pivot Table'!K$218</f>
        <v>0</v>
      </c>
      <c r="M306" s="287">
        <f>+'TTA Pivot Table'!K$220</f>
        <v>0</v>
      </c>
      <c r="N306" s="286">
        <f>+'TTA Pivot Table'!K$222</f>
        <v>0</v>
      </c>
      <c r="O306" s="100"/>
      <c r="P306" s="101">
        <f t="shared" si="18"/>
        <v>0</v>
      </c>
    </row>
    <row r="307" spans="1:16">
      <c r="A307" s="22" t="s">
        <v>272</v>
      </c>
      <c r="B307" s="281">
        <f>+'TTA Pivot Table'!K$230</f>
        <v>0</v>
      </c>
      <c r="C307" s="281">
        <f>+'TTA Pivot Table'!K$232</f>
        <v>0</v>
      </c>
      <c r="D307" s="281">
        <f>+'TTA Pivot Table'!K$234</f>
        <v>0</v>
      </c>
      <c r="E307" s="282">
        <f>+'TTA Pivot Table'!K$236</f>
        <v>0</v>
      </c>
      <c r="F307" s="282">
        <f>+'TTA Pivot Table'!K$238</f>
        <v>0</v>
      </c>
      <c r="G307" s="281">
        <f>+'TTA Pivot Table'!K$240</f>
        <v>0</v>
      </c>
      <c r="H307" s="281">
        <f>+'TTA Pivot Table'!K$242</f>
        <v>0</v>
      </c>
      <c r="I307" s="282">
        <f>+'TTA Pivot Table'!K$244</f>
        <v>0</v>
      </c>
      <c r="J307" s="282">
        <f>+'TTA Pivot Table'!K$246</f>
        <v>0</v>
      </c>
      <c r="K307" s="281">
        <f>+'TTA Pivot Table'!K$248</f>
        <v>0</v>
      </c>
      <c r="L307" s="281">
        <f>+'TTA Pivot Table'!K$250</f>
        <v>0</v>
      </c>
      <c r="M307" s="283">
        <f>+'TTA Pivot Table'!K$252</f>
        <v>0</v>
      </c>
      <c r="N307" s="282">
        <f>+'TTA Pivot Table'!K$254</f>
        <v>0</v>
      </c>
      <c r="O307" s="100"/>
      <c r="P307" s="101">
        <f t="shared" si="18"/>
        <v>0</v>
      </c>
    </row>
    <row r="308" spans="1:16">
      <c r="A308" s="22"/>
      <c r="B308" s="281"/>
      <c r="C308" s="281"/>
      <c r="D308" s="281"/>
      <c r="E308" s="282"/>
      <c r="F308" s="282"/>
      <c r="G308" s="281"/>
      <c r="H308" s="281"/>
      <c r="I308" s="282"/>
      <c r="J308" s="282"/>
      <c r="K308" s="281"/>
      <c r="L308" s="281"/>
      <c r="M308" s="283"/>
      <c r="N308" s="282"/>
      <c r="O308" s="100"/>
      <c r="P308" s="101"/>
    </row>
    <row r="309" spans="1:16">
      <c r="A309" s="22" t="s">
        <v>273</v>
      </c>
      <c r="B309" s="281">
        <f>+'TTA Pivot Table'!K$262</f>
        <v>0</v>
      </c>
      <c r="C309" s="281">
        <f>+'TTA Pivot Table'!K$264</f>
        <v>0</v>
      </c>
      <c r="D309" s="281">
        <f>+'TTA Pivot Table'!K$266</f>
        <v>0</v>
      </c>
      <c r="E309" s="282">
        <f>+'TTA Pivot Table'!K$268</f>
        <v>0</v>
      </c>
      <c r="F309" s="282">
        <f>+'TTA Pivot Table'!K$270</f>
        <v>0</v>
      </c>
      <c r="G309" s="281">
        <f>+'TTA Pivot Table'!K$272</f>
        <v>0</v>
      </c>
      <c r="H309" s="281">
        <f>+'TTA Pivot Table'!K$274</f>
        <v>0</v>
      </c>
      <c r="I309" s="282">
        <f>+'TTA Pivot Table'!K$276</f>
        <v>0</v>
      </c>
      <c r="J309" s="282">
        <f>+'TTA Pivot Table'!K$278</f>
        <v>0</v>
      </c>
      <c r="K309" s="281">
        <f>+'TTA Pivot Table'!K$280</f>
        <v>0</v>
      </c>
      <c r="L309" s="281">
        <f>+'TTA Pivot Table'!K$282</f>
        <v>0</v>
      </c>
      <c r="M309" s="283">
        <f>+'TTA Pivot Table'!K$284</f>
        <v>0</v>
      </c>
      <c r="N309" s="282">
        <f>+'TTA Pivot Table'!K$286</f>
        <v>0</v>
      </c>
      <c r="O309" s="100"/>
      <c r="P309" s="101">
        <f t="shared" si="18"/>
        <v>0</v>
      </c>
    </row>
    <row r="310" spans="1:16">
      <c r="A310" s="22" t="s">
        <v>274</v>
      </c>
      <c r="B310" s="281">
        <f>+'TTA Pivot Table'!K$294</f>
        <v>2.7881311475409838</v>
      </c>
      <c r="C310" s="281">
        <f>+'TTA Pivot Table'!K$296</f>
        <v>3.0955428571428567</v>
      </c>
      <c r="D310" s="281">
        <f>+'TTA Pivot Table'!K$298</f>
        <v>4.1442857142857141</v>
      </c>
      <c r="E310" s="282">
        <f>+'TTA Pivot Table'!K$300</f>
        <v>2.9354655870445341</v>
      </c>
      <c r="F310" s="282">
        <f>+'TTA Pivot Table'!K$302</f>
        <v>3.8859246031746033</v>
      </c>
      <c r="G310" s="281">
        <f>+'TTA Pivot Table'!K$304</f>
        <v>4.4825402446877014</v>
      </c>
      <c r="H310" s="281">
        <f>+'TTA Pivot Table'!K$306</f>
        <v>3.3353048780487806</v>
      </c>
      <c r="I310" s="282">
        <f>+'TTA Pivot Table'!K$308</f>
        <v>4.1903782383419683</v>
      </c>
      <c r="J310" s="282">
        <f>+'TTA Pivot Table'!K$310</f>
        <v>2.7101275510204084</v>
      </c>
      <c r="K310" s="281">
        <f>+'TTA Pivot Table'!K$312</f>
        <v>2.8295310136157341</v>
      </c>
      <c r="L310" s="281">
        <f>+'TTA Pivot Table'!K$314</f>
        <v>3.3606249999999998</v>
      </c>
      <c r="M310" s="283">
        <f>+'TTA Pivot Table'!K$316</f>
        <v>2.8020552995391705</v>
      </c>
      <c r="N310" s="282">
        <f>+'TTA Pivot Table'!K$318</f>
        <v>0</v>
      </c>
      <c r="O310" s="100"/>
      <c r="P310" s="101">
        <f t="shared" si="18"/>
        <v>-1.3883229388027978</v>
      </c>
    </row>
    <row r="311" spans="1:16">
      <c r="A311" s="22" t="s">
        <v>275</v>
      </c>
      <c r="B311" s="281">
        <f>+'TTA Pivot Table'!K$326</f>
        <v>0</v>
      </c>
      <c r="C311" s="281">
        <f>+'TTA Pivot Table'!K$328</f>
        <v>0</v>
      </c>
      <c r="D311" s="281">
        <f>+'TTA Pivot Table'!K$330</f>
        <v>0</v>
      </c>
      <c r="E311" s="282">
        <f>+'TTA Pivot Table'!K$332</f>
        <v>0</v>
      </c>
      <c r="F311" s="282">
        <f>+'TTA Pivot Table'!K$334</f>
        <v>0</v>
      </c>
      <c r="G311" s="281">
        <f>+'TTA Pivot Table'!K$336</f>
        <v>0</v>
      </c>
      <c r="H311" s="281">
        <f>+'TTA Pivot Table'!K$338</f>
        <v>0</v>
      </c>
      <c r="I311" s="282">
        <f>+'TTA Pivot Table'!K$340</f>
        <v>0</v>
      </c>
      <c r="J311" s="282">
        <f>+'TTA Pivot Table'!K$342</f>
        <v>0</v>
      </c>
      <c r="K311" s="281">
        <f>+'TTA Pivot Table'!K$344</f>
        <v>0</v>
      </c>
      <c r="L311" s="281">
        <f>+'TTA Pivot Table'!K$346</f>
        <v>0</v>
      </c>
      <c r="M311" s="283">
        <f>+'TTA Pivot Table'!K$348</f>
        <v>0</v>
      </c>
      <c r="N311" s="282">
        <f>+'TTA Pivot Table'!K$350</f>
        <v>0</v>
      </c>
      <c r="O311" s="100"/>
      <c r="P311" s="101">
        <f t="shared" si="18"/>
        <v>0</v>
      </c>
    </row>
    <row r="312" spans="1:16">
      <c r="A312" s="22" t="s">
        <v>276</v>
      </c>
      <c r="B312" s="281">
        <f>+'TTA Pivot Table'!K$358</f>
        <v>0</v>
      </c>
      <c r="C312" s="281">
        <f>+'TTA Pivot Table'!K$360</f>
        <v>0</v>
      </c>
      <c r="D312" s="281">
        <f>+'TTA Pivot Table'!K$362</f>
        <v>0</v>
      </c>
      <c r="E312" s="282">
        <f>+'TTA Pivot Table'!K$364</f>
        <v>0</v>
      </c>
      <c r="F312" s="282">
        <f>+'TTA Pivot Table'!K$366</f>
        <v>0</v>
      </c>
      <c r="G312" s="281">
        <f>+'TTA Pivot Table'!K$368</f>
        <v>0</v>
      </c>
      <c r="H312" s="281">
        <f>+'TTA Pivot Table'!K$370</f>
        <v>0</v>
      </c>
      <c r="I312" s="282">
        <f>+'TTA Pivot Table'!K$372</f>
        <v>0</v>
      </c>
      <c r="J312" s="282">
        <f>+'TTA Pivot Table'!K$374</f>
        <v>0</v>
      </c>
      <c r="K312" s="281">
        <f>+'TTA Pivot Table'!K$376</f>
        <v>0</v>
      </c>
      <c r="L312" s="281">
        <f>+'TTA Pivot Table'!K$378</f>
        <v>0</v>
      </c>
      <c r="M312" s="283">
        <f>+'TTA Pivot Table'!K$380</f>
        <v>0</v>
      </c>
      <c r="N312" s="282">
        <f>+'TTA Pivot Table'!K$382</f>
        <v>0</v>
      </c>
      <c r="O312" s="100"/>
      <c r="P312" s="101">
        <f t="shared" si="18"/>
        <v>0</v>
      </c>
    </row>
    <row r="313" spans="1:16">
      <c r="A313" s="22"/>
      <c r="B313" s="281"/>
      <c r="C313" s="281"/>
      <c r="D313" s="281"/>
      <c r="E313" s="282"/>
      <c r="F313" s="282"/>
      <c r="G313" s="281"/>
      <c r="H313" s="281"/>
      <c r="I313" s="282"/>
      <c r="J313" s="282"/>
      <c r="K313" s="281"/>
      <c r="L313" s="281"/>
      <c r="M313" s="283"/>
      <c r="N313" s="282"/>
      <c r="O313" s="100"/>
      <c r="P313" s="101"/>
    </row>
    <row r="314" spans="1:16">
      <c r="A314" s="22" t="s">
        <v>277</v>
      </c>
      <c r="B314" s="281">
        <f>+'TTA Pivot Table'!K$390</f>
        <v>3.4370422535211262</v>
      </c>
      <c r="C314" s="281">
        <f>+'TTA Pivot Table'!K$392</f>
        <v>3.5824489795918364</v>
      </c>
      <c r="D314" s="281">
        <f>+'TTA Pivot Table'!K$394</f>
        <v>0</v>
      </c>
      <c r="E314" s="282">
        <f>+'TTA Pivot Table'!K$396</f>
        <v>3.4964166666666663</v>
      </c>
      <c r="F314" s="282">
        <f>+'TTA Pivot Table'!K$398</f>
        <v>3.1981818181818178</v>
      </c>
      <c r="G314" s="281">
        <f>+'TTA Pivot Table'!K$400</f>
        <v>3.9240816326530612</v>
      </c>
      <c r="H314" s="281">
        <f>+'TTA Pivot Table'!K$402</f>
        <v>0</v>
      </c>
      <c r="I314" s="282">
        <f>+'TTA Pivot Table'!K$404</f>
        <v>3.3946961325966853</v>
      </c>
      <c r="J314" s="282">
        <f>+'TTA Pivot Table'!K$406</f>
        <v>2.0274514038876892</v>
      </c>
      <c r="K314" s="281">
        <f>+'TTA Pivot Table'!K$408</f>
        <v>2.940109589041096</v>
      </c>
      <c r="L314" s="281">
        <f>+'TTA Pivot Table'!K$410</f>
        <v>0</v>
      </c>
      <c r="M314" s="283">
        <f>+'TTA Pivot Table'!K$412</f>
        <v>2.5859094719195306</v>
      </c>
      <c r="N314" s="282">
        <f>+'TTA Pivot Table'!K$414</f>
        <v>0</v>
      </c>
      <c r="O314" s="100"/>
      <c r="P314" s="101">
        <f t="shared" si="18"/>
        <v>-0.80878666067715477</v>
      </c>
    </row>
    <row r="315" spans="1:16">
      <c r="A315" s="22" t="s">
        <v>278</v>
      </c>
      <c r="B315" s="281">
        <f>+'TTA Pivot Table'!K$422</f>
        <v>3.2015404364569959</v>
      </c>
      <c r="C315" s="281">
        <f>+'TTA Pivot Table'!K$424</f>
        <v>3.1003861003861002</v>
      </c>
      <c r="D315" s="281">
        <f>+'TTA Pivot Table'!K$426</f>
        <v>0</v>
      </c>
      <c r="E315" s="282">
        <f>+'TTA Pivot Table'!K$428</f>
        <v>3.1611410948342327</v>
      </c>
      <c r="F315" s="282">
        <f>+'TTA Pivot Table'!K$430</f>
        <v>4.5992913512642941</v>
      </c>
      <c r="G315" s="281">
        <f>+'TTA Pivot Table'!K$432</f>
        <v>5.0544253173361158</v>
      </c>
      <c r="H315" s="281">
        <f>+'TTA Pivot Table'!K$434</f>
        <v>0</v>
      </c>
      <c r="I315" s="282">
        <f>+'TTA Pivot Table'!K$436</f>
        <v>4.8181438127090299</v>
      </c>
      <c r="J315" s="282">
        <f>+'TTA Pivot Table'!K$438</f>
        <v>3.4640619240692958</v>
      </c>
      <c r="K315" s="281">
        <f>+'TTA Pivot Table'!K$440</f>
        <v>3.8056756248825407</v>
      </c>
      <c r="L315" s="281">
        <f>+'TTA Pivot Table'!K$442</f>
        <v>0</v>
      </c>
      <c r="M315" s="283">
        <f>+'TTA Pivot Table'!K$444</f>
        <v>3.690316156335574</v>
      </c>
      <c r="N315" s="282">
        <f>+'TTA Pivot Table'!K$446</f>
        <v>5.1990419557317473</v>
      </c>
      <c r="O315" s="100"/>
      <c r="P315" s="101">
        <f t="shared" si="18"/>
        <v>-1.1278276563734559</v>
      </c>
    </row>
    <row r="316" spans="1:16">
      <c r="A316" s="22" t="s">
        <v>279</v>
      </c>
      <c r="B316" s="281">
        <f>+'TTA Pivot Table'!K$454</f>
        <v>2.2884615384615321</v>
      </c>
      <c r="C316" s="281">
        <f>+'TTA Pivot Table'!K$456</f>
        <v>2.6451612903225787</v>
      </c>
      <c r="D316" s="281">
        <f>+'TTA Pivot Table'!K$458</f>
        <v>0</v>
      </c>
      <c r="E316" s="282">
        <f>+'TTA Pivot Table'!K$460</f>
        <v>2.4216867469879468</v>
      </c>
      <c r="F316" s="282">
        <f>+'TTA Pivot Table'!K$462</f>
        <v>3.8313449023861113</v>
      </c>
      <c r="G316" s="281">
        <f>+'TTA Pivot Table'!K$464</f>
        <v>5.2590733590733576</v>
      </c>
      <c r="H316" s="281">
        <f>+'TTA Pivot Table'!K$466</f>
        <v>0</v>
      </c>
      <c r="I316" s="282">
        <f>+'TTA Pivot Table'!K$468</f>
        <v>4.8842539863325714</v>
      </c>
      <c r="J316" s="282">
        <f>+'TTA Pivot Table'!K$470</f>
        <v>3.1111139440605742</v>
      </c>
      <c r="K316" s="281">
        <f>+'TTA Pivot Table'!K$472</f>
        <v>4.8785880527540675</v>
      </c>
      <c r="L316" s="281">
        <f>+'TTA Pivot Table'!K$474</f>
        <v>0</v>
      </c>
      <c r="M316" s="283">
        <f>+'TTA Pivot Table'!K$476</f>
        <v>4.4356919243547095</v>
      </c>
      <c r="N316" s="282">
        <f>+'TTA Pivot Table'!K$478</f>
        <v>7.0333909594513058</v>
      </c>
      <c r="O316" s="100"/>
      <c r="P316" s="101">
        <f t="shared" si="18"/>
        <v>-0.44856206197786186</v>
      </c>
    </row>
    <row r="317" spans="1:16">
      <c r="A317" s="71" t="s">
        <v>280</v>
      </c>
      <c r="B317" s="288">
        <f>+'TTA Pivot Table'!K$486</f>
        <v>0</v>
      </c>
      <c r="C317" s="288">
        <f>+'TTA Pivot Table'!K$488</f>
        <v>0</v>
      </c>
      <c r="D317" s="288">
        <f>+'TTA Pivot Table'!K$490</f>
        <v>0</v>
      </c>
      <c r="E317" s="289">
        <f>+'TTA Pivot Table'!K$492</f>
        <v>0</v>
      </c>
      <c r="F317" s="289">
        <f>+'TTA Pivot Table'!K$494</f>
        <v>0</v>
      </c>
      <c r="G317" s="288">
        <f>+'TTA Pivot Table'!K$496</f>
        <v>0</v>
      </c>
      <c r="H317" s="288">
        <f>+'TTA Pivot Table'!K$498</f>
        <v>0</v>
      </c>
      <c r="I317" s="289">
        <f>+'TTA Pivot Table'!K$500</f>
        <v>0</v>
      </c>
      <c r="J317" s="289">
        <f>+'TTA Pivot Table'!K$502</f>
        <v>0</v>
      </c>
      <c r="K317" s="288">
        <f>+'TTA Pivot Table'!K$504</f>
        <v>0</v>
      </c>
      <c r="L317" s="288">
        <f>+'TTA Pivot Table'!K$506</f>
        <v>0</v>
      </c>
      <c r="M317" s="290">
        <f>+'TTA Pivot Table'!K$508</f>
        <v>0</v>
      </c>
      <c r="N317" s="289">
        <f>+'TTA Pivot Table'!K$510</f>
        <v>0</v>
      </c>
      <c r="O317" s="100"/>
      <c r="P317" s="107">
        <f t="shared" si="18"/>
        <v>0</v>
      </c>
    </row>
    <row r="318" spans="1:16">
      <c r="A318" s="232" t="s">
        <v>394</v>
      </c>
      <c r="B318" s="254"/>
      <c r="C318" s="254"/>
      <c r="D318" s="254"/>
      <c r="E318" s="254"/>
      <c r="F318" s="255"/>
      <c r="G318" s="255"/>
      <c r="H318" s="255"/>
      <c r="I318" s="255"/>
      <c r="J318" s="256"/>
      <c r="K318" s="256"/>
      <c r="L318" s="256"/>
      <c r="M318" s="256"/>
      <c r="N318" s="256"/>
    </row>
    <row r="319" spans="1:16" s="23" customFormat="1">
      <c r="A319" s="232"/>
      <c r="B319" s="257"/>
      <c r="C319" s="257"/>
      <c r="D319" s="257"/>
      <c r="E319" s="258"/>
      <c r="F319" s="257"/>
      <c r="G319" s="257"/>
      <c r="H319" s="257"/>
      <c r="I319" s="258"/>
      <c r="J319" s="259"/>
      <c r="K319" s="259"/>
      <c r="L319" s="259"/>
      <c r="M319" s="260"/>
      <c r="N319" s="259"/>
      <c r="O319" s="114"/>
    </row>
    <row r="320" spans="1:16">
      <c r="A320" s="232"/>
      <c r="B320" s="254"/>
      <c r="C320" s="254"/>
      <c r="D320" s="254"/>
      <c r="E320" s="254"/>
      <c r="F320" s="255"/>
      <c r="G320" s="255"/>
      <c r="H320" s="255"/>
      <c r="I320" s="255"/>
      <c r="J320" s="256"/>
      <c r="K320" s="256"/>
      <c r="L320" s="256"/>
      <c r="M320" s="256"/>
      <c r="N320" s="233" t="s">
        <v>1166</v>
      </c>
    </row>
    <row r="321" spans="1:16" ht="18">
      <c r="A321" s="230" t="s">
        <v>718</v>
      </c>
      <c r="B321" s="210"/>
      <c r="C321" s="210"/>
      <c r="D321" s="210"/>
      <c r="E321" s="210"/>
      <c r="F321" s="213"/>
      <c r="G321" s="213"/>
      <c r="H321" s="213"/>
      <c r="I321" s="214"/>
      <c r="J321" s="60"/>
      <c r="K321" s="60"/>
      <c r="L321" s="60"/>
      <c r="M321" s="209"/>
      <c r="N321" s="60"/>
      <c r="P321" s="95"/>
    </row>
    <row r="322" spans="1:16" ht="18">
      <c r="A322" s="230"/>
      <c r="B322" s="210"/>
      <c r="C322" s="210"/>
      <c r="D322" s="210"/>
      <c r="E322" s="210"/>
      <c r="F322" s="213"/>
      <c r="G322" s="213"/>
      <c r="H322" s="213"/>
      <c r="I322" s="214"/>
      <c r="J322" s="60"/>
      <c r="K322" s="60"/>
      <c r="L322" s="60"/>
      <c r="M322" s="209"/>
      <c r="N322" s="60"/>
      <c r="P322" s="95"/>
    </row>
    <row r="323" spans="1:16" ht="15.75">
      <c r="A323" s="231" t="s">
        <v>433</v>
      </c>
      <c r="B323" s="210"/>
      <c r="C323" s="210"/>
      <c r="D323" s="210"/>
      <c r="E323" s="210"/>
      <c r="F323" s="213"/>
      <c r="G323" s="213"/>
      <c r="H323" s="213"/>
      <c r="I323" s="214"/>
      <c r="J323" s="60"/>
      <c r="K323" s="60"/>
      <c r="L323" s="60"/>
      <c r="M323" s="209"/>
      <c r="N323" s="60"/>
      <c r="P323" s="95"/>
    </row>
    <row r="324" spans="1:16" ht="15.75">
      <c r="A324" s="231" t="s">
        <v>519</v>
      </c>
      <c r="B324" s="210"/>
      <c r="C324" s="210"/>
      <c r="D324" s="210"/>
      <c r="E324" s="210"/>
      <c r="F324" s="213"/>
      <c r="G324" s="213"/>
      <c r="H324" s="213"/>
      <c r="I324" s="214"/>
      <c r="J324" s="60"/>
      <c r="K324" s="60"/>
      <c r="L324" s="60"/>
      <c r="M324" s="209"/>
      <c r="N324" s="60"/>
      <c r="P324" s="95"/>
    </row>
    <row r="325" spans="1:16" ht="18" customHeight="1">
      <c r="A325" s="82"/>
      <c r="B325" s="82"/>
      <c r="C325" s="82"/>
      <c r="D325" s="82"/>
      <c r="E325" s="82"/>
      <c r="F325" s="59"/>
      <c r="G325" s="224"/>
      <c r="H325" s="224"/>
      <c r="I325" s="221"/>
      <c r="J325" s="73"/>
      <c r="K325" s="73"/>
      <c r="L325" s="73"/>
      <c r="M325" s="73"/>
      <c r="N325" s="73"/>
      <c r="O325" s="20"/>
      <c r="P325" s="95"/>
    </row>
    <row r="326" spans="1:16" ht="18" customHeight="1">
      <c r="A326" s="64"/>
      <c r="B326" s="234" t="s">
        <v>671</v>
      </c>
      <c r="C326" s="235"/>
      <c r="D326" s="235"/>
      <c r="E326" s="235"/>
      <c r="F326" s="235"/>
      <c r="G326" s="235"/>
      <c r="H326" s="235"/>
      <c r="I326" s="236"/>
      <c r="J326" s="250" t="s">
        <v>390</v>
      </c>
      <c r="K326" s="251"/>
      <c r="L326" s="251"/>
      <c r="M326" s="252"/>
      <c r="N326" s="680" t="s">
        <v>670</v>
      </c>
      <c r="O326" s="93"/>
      <c r="P326" s="95"/>
    </row>
    <row r="327" spans="1:16" ht="48" customHeight="1">
      <c r="A327" s="94"/>
      <c r="B327" s="235" t="s">
        <v>735</v>
      </c>
      <c r="C327" s="235"/>
      <c r="D327" s="235"/>
      <c r="E327" s="240"/>
      <c r="F327" s="241" t="s">
        <v>737</v>
      </c>
      <c r="G327" s="235"/>
      <c r="H327" s="235"/>
      <c r="I327" s="236"/>
      <c r="J327" s="242" t="s">
        <v>672</v>
      </c>
      <c r="K327" s="243"/>
      <c r="L327" s="243"/>
      <c r="M327" s="244"/>
      <c r="N327" s="681"/>
      <c r="O327" s="93"/>
      <c r="P327" s="95"/>
    </row>
    <row r="328" spans="1:16" ht="25.5" customHeight="1">
      <c r="A328" s="82"/>
      <c r="B328" s="245" t="s">
        <v>391</v>
      </c>
      <c r="C328" s="245" t="s">
        <v>392</v>
      </c>
      <c r="D328" s="245" t="s">
        <v>281</v>
      </c>
      <c r="E328" s="247" t="s">
        <v>124</v>
      </c>
      <c r="F328" s="247" t="s">
        <v>391</v>
      </c>
      <c r="G328" s="245" t="s">
        <v>392</v>
      </c>
      <c r="H328" s="245" t="s">
        <v>281</v>
      </c>
      <c r="I328" s="247" t="s">
        <v>124</v>
      </c>
      <c r="J328" s="248" t="s">
        <v>391</v>
      </c>
      <c r="K328" s="249" t="s">
        <v>392</v>
      </c>
      <c r="L328" s="253" t="s">
        <v>281</v>
      </c>
      <c r="M328" s="248" t="s">
        <v>124</v>
      </c>
      <c r="N328" s="682"/>
      <c r="O328" s="93"/>
      <c r="P328" s="95" t="s">
        <v>504</v>
      </c>
    </row>
    <row r="329" spans="1:16" hidden="1">
      <c r="A329" s="22" t="s">
        <v>264</v>
      </c>
      <c r="B329" s="117"/>
      <c r="C329" s="117"/>
      <c r="D329" s="117"/>
      <c r="E329" s="117"/>
      <c r="F329" s="97">
        <f>'TTA Pivot Table'!L$230</f>
        <v>0</v>
      </c>
      <c r="G329" s="97">
        <f>'TTA Pivot Table'!L$231</f>
        <v>0</v>
      </c>
      <c r="H329" s="97">
        <f>'TTA Pivot Table'!L$232</f>
        <v>0</v>
      </c>
      <c r="I329" s="96">
        <f>'TTA Pivot Table'!L$233</f>
        <v>0</v>
      </c>
      <c r="J329" s="96">
        <f>'TTA Pivot Table'!L$234</f>
        <v>0</v>
      </c>
      <c r="K329" s="97">
        <f>'TTA Pivot Table'!L$235</f>
        <v>0</v>
      </c>
      <c r="L329" s="97">
        <f>'TTA Pivot Table'!L$236</f>
        <v>0</v>
      </c>
      <c r="M329" s="98">
        <f>'TTA Pivot Table'!L$237</f>
        <v>0</v>
      </c>
      <c r="N329" s="96">
        <f>'TTA Pivot Table'!L$238</f>
        <v>0</v>
      </c>
      <c r="O329" s="100"/>
      <c r="P329" s="101">
        <f>+M329-I329</f>
        <v>0</v>
      </c>
    </row>
    <row r="330" spans="1:16" ht="15.75" hidden="1">
      <c r="A330" s="22"/>
      <c r="B330" s="117"/>
      <c r="C330" s="117"/>
      <c r="D330" s="117"/>
      <c r="E330" s="117"/>
      <c r="F330" s="106"/>
      <c r="G330" s="106"/>
      <c r="H330" s="106"/>
      <c r="I330" s="99"/>
      <c r="J330" s="102"/>
      <c r="K330" s="103"/>
      <c r="L330" s="103"/>
      <c r="M330" s="104"/>
      <c r="N330" s="102"/>
      <c r="O330" s="100"/>
      <c r="P330" s="105">
        <f t="shared" ref="P330" si="19">+I330-M330</f>
        <v>0</v>
      </c>
    </row>
    <row r="331" spans="1:16">
      <c r="A331" s="22" t="s">
        <v>265</v>
      </c>
      <c r="B331" s="281">
        <f>+'TTA Pivot Table'!L$6</f>
        <v>0</v>
      </c>
      <c r="C331" s="281">
        <f>+'TTA Pivot Table'!L$8</f>
        <v>0</v>
      </c>
      <c r="D331" s="281">
        <f>+'TTA Pivot Table'!L$10</f>
        <v>0</v>
      </c>
      <c r="E331" s="282">
        <f>+'TTA Pivot Table'!L$12</f>
        <v>0</v>
      </c>
      <c r="F331" s="282">
        <f>+'TTA Pivot Table'!L$14</f>
        <v>0</v>
      </c>
      <c r="G331" s="281">
        <f>+'TTA Pivot Table'!L$16</f>
        <v>0</v>
      </c>
      <c r="H331" s="281">
        <f>+'TTA Pivot Table'!L$18</f>
        <v>0</v>
      </c>
      <c r="I331" s="282">
        <f>+'TTA Pivot Table'!L$20</f>
        <v>0</v>
      </c>
      <c r="J331" s="282">
        <f>+'TTA Pivot Table'!L$22</f>
        <v>0</v>
      </c>
      <c r="K331" s="281">
        <f>+'TTA Pivot Table'!L$24</f>
        <v>0</v>
      </c>
      <c r="L331" s="281">
        <f>+'TTA Pivot Table'!L$26</f>
        <v>0</v>
      </c>
      <c r="M331" s="283">
        <f>+'TTA Pivot Table'!L$28</f>
        <v>0</v>
      </c>
      <c r="N331" s="282">
        <f>+'TTA Pivot Table'!L$30</f>
        <v>0</v>
      </c>
      <c r="O331" s="100"/>
      <c r="P331" s="101">
        <f t="shared" ref="P331:P349" si="20">+M331-I331</f>
        <v>0</v>
      </c>
    </row>
    <row r="332" spans="1:16">
      <c r="A332" s="22" t="s">
        <v>266</v>
      </c>
      <c r="B332" s="281">
        <f>+'TTA Pivot Table'!L$38</f>
        <v>4.3806349206349209</v>
      </c>
      <c r="C332" s="281">
        <f>+'TTA Pivot Table'!L$40</f>
        <v>5.6795294117647055</v>
      </c>
      <c r="D332" s="281">
        <f>+'TTA Pivot Table'!L$42</f>
        <v>5.5116666666666667</v>
      </c>
      <c r="E332" s="282">
        <f>+'TTA Pivot Table'!L$44</f>
        <v>5.1555</v>
      </c>
      <c r="F332" s="282">
        <f>+'TTA Pivot Table'!L$46</f>
        <v>4.7532121212121208</v>
      </c>
      <c r="G332" s="281">
        <f>+'TTA Pivot Table'!L$48</f>
        <v>7.9951012145748983</v>
      </c>
      <c r="H332" s="281">
        <f>+'TTA Pivot Table'!L$50</f>
        <v>10.330833333333334</v>
      </c>
      <c r="I332" s="282">
        <f>+'TTA Pivot Table'!L$52</f>
        <v>6.3477207637231494</v>
      </c>
      <c r="J332" s="282">
        <f>+'TTA Pivot Table'!L$54</f>
        <v>3.7770322580645166</v>
      </c>
      <c r="K332" s="281">
        <f>+'TTA Pivot Table'!L$56</f>
        <v>4.6033962264150947</v>
      </c>
      <c r="L332" s="281">
        <f>+'TTA Pivot Table'!L$58</f>
        <v>4.5101612903225803</v>
      </c>
      <c r="M332" s="283">
        <f>+'TTA Pivot Table'!L$60</f>
        <v>4.2473670212765962</v>
      </c>
      <c r="N332" s="282">
        <f>+'TTA Pivot Table'!L$62</f>
        <v>0</v>
      </c>
      <c r="O332" s="100"/>
      <c r="P332" s="101">
        <f t="shared" si="20"/>
        <v>-2.1003537424465533</v>
      </c>
    </row>
    <row r="333" spans="1:16">
      <c r="A333" s="22" t="s">
        <v>267</v>
      </c>
      <c r="B333" s="281">
        <f>+'TTA Pivot Table'!L$70</f>
        <v>0</v>
      </c>
      <c r="C333" s="281">
        <f>+'TTA Pivot Table'!L$72</f>
        <v>0</v>
      </c>
      <c r="D333" s="281">
        <f>+'TTA Pivot Table'!L$74</f>
        <v>0</v>
      </c>
      <c r="E333" s="282">
        <f>+'TTA Pivot Table'!L$76</f>
        <v>0</v>
      </c>
      <c r="F333" s="282">
        <f>+'TTA Pivot Table'!L$78</f>
        <v>0</v>
      </c>
      <c r="G333" s="281">
        <f>+'TTA Pivot Table'!L$80</f>
        <v>0</v>
      </c>
      <c r="H333" s="281">
        <f>+'TTA Pivot Table'!L$82</f>
        <v>0</v>
      </c>
      <c r="I333" s="282">
        <f>+'TTA Pivot Table'!L$84</f>
        <v>0</v>
      </c>
      <c r="J333" s="282">
        <f>+'TTA Pivot Table'!L$86</f>
        <v>0</v>
      </c>
      <c r="K333" s="281">
        <f>+'TTA Pivot Table'!L$88</f>
        <v>0</v>
      </c>
      <c r="L333" s="281">
        <f>+'TTA Pivot Table'!L$90</f>
        <v>0</v>
      </c>
      <c r="M333" s="283">
        <f>+'TTA Pivot Table'!L$92</f>
        <v>0</v>
      </c>
      <c r="N333" s="282">
        <f>+'TTA Pivot Table'!L$94</f>
        <v>0</v>
      </c>
      <c r="O333" s="100"/>
      <c r="P333" s="101">
        <f t="shared" si="20"/>
        <v>0</v>
      </c>
    </row>
    <row r="334" spans="1:16">
      <c r="A334" s="22" t="s">
        <v>268</v>
      </c>
      <c r="B334" s="281">
        <f>+'TTA Pivot Table'!L$102</f>
        <v>2.8793418647166362</v>
      </c>
      <c r="C334" s="281">
        <f>+'TTA Pivot Table'!L$104</f>
        <v>4.1725663716814161</v>
      </c>
      <c r="D334" s="281">
        <f>+'TTA Pivot Table'!L$106</f>
        <v>0.70588235294117652</v>
      </c>
      <c r="E334" s="282">
        <f>+'TTA Pivot Table'!L$108</f>
        <v>3.0406203840472674</v>
      </c>
      <c r="F334" s="282">
        <f>+'TTA Pivot Table'!L$110</f>
        <v>3.9020501138952164</v>
      </c>
      <c r="G334" s="281">
        <f>+'TTA Pivot Table'!L$112</f>
        <v>5.2607361963190185</v>
      </c>
      <c r="H334" s="281">
        <f>+'TTA Pivot Table'!L$114</f>
        <v>5.5</v>
      </c>
      <c r="I334" s="282">
        <f>+'TTA Pivot Table'!L$116</f>
        <v>4.2719734660033168</v>
      </c>
      <c r="J334" s="282">
        <f>+'TTA Pivot Table'!L$118</f>
        <v>2.7078947368421051</v>
      </c>
      <c r="K334" s="281">
        <f>+'TTA Pivot Table'!L$120</f>
        <v>3.4696969696969697</v>
      </c>
      <c r="L334" s="281">
        <f>+'TTA Pivot Table'!L$122</f>
        <v>3.25</v>
      </c>
      <c r="M334" s="283">
        <f>+'TTA Pivot Table'!L$124</f>
        <v>3.0982142857142856</v>
      </c>
      <c r="N334" s="282">
        <f>+'TTA Pivot Table'!L$126</f>
        <v>5.3517441860465116</v>
      </c>
      <c r="O334" s="100"/>
      <c r="P334" s="101">
        <f t="shared" si="20"/>
        <v>-1.1737591802890313</v>
      </c>
    </row>
    <row r="335" spans="1:16">
      <c r="A335" s="22"/>
      <c r="B335" s="281"/>
      <c r="C335" s="281"/>
      <c r="D335" s="281"/>
      <c r="E335" s="282"/>
      <c r="F335" s="282"/>
      <c r="G335" s="281"/>
      <c r="H335" s="281"/>
      <c r="I335" s="282"/>
      <c r="J335" s="282"/>
      <c r="K335" s="281"/>
      <c r="L335" s="281"/>
      <c r="M335" s="283"/>
      <c r="N335" s="282"/>
      <c r="O335" s="100"/>
      <c r="P335" s="101"/>
    </row>
    <row r="336" spans="1:16">
      <c r="A336" s="22" t="s">
        <v>269</v>
      </c>
      <c r="B336" s="281">
        <f>+'TTA Pivot Table'!L$134</f>
        <v>3.5238095238095237</v>
      </c>
      <c r="C336" s="281">
        <f>+'TTA Pivot Table'!L$136</f>
        <v>3.8653846153846154</v>
      </c>
      <c r="D336" s="281">
        <f>+'TTA Pivot Table'!L$138</f>
        <v>0</v>
      </c>
      <c r="E336" s="282">
        <f>+'TTA Pivot Table'!L$140</f>
        <v>3.6544117647058822</v>
      </c>
      <c r="F336" s="282">
        <f>+'TTA Pivot Table'!L$142</f>
        <v>4.4061685490877496</v>
      </c>
      <c r="G336" s="281">
        <f>+'TTA Pivot Table'!L$144</f>
        <v>5.6256097560975613</v>
      </c>
      <c r="H336" s="281">
        <f>+'TTA Pivot Table'!L$146</f>
        <v>0</v>
      </c>
      <c r="I336" s="282">
        <f>+'TTA Pivot Table'!L$148</f>
        <v>4.7264573991031389</v>
      </c>
      <c r="J336" s="282">
        <f>+'TTA Pivot Table'!L$150</f>
        <v>3.3292307692307692</v>
      </c>
      <c r="K336" s="281">
        <f>+'TTA Pivot Table'!L$152</f>
        <v>3.5487288135593222</v>
      </c>
      <c r="L336" s="281">
        <f>+'TTA Pivot Table'!L$154</f>
        <v>0</v>
      </c>
      <c r="M336" s="283">
        <f>+'TTA Pivot Table'!L$156</f>
        <v>3.4592220828105393</v>
      </c>
      <c r="N336" s="282">
        <f>+'TTA Pivot Table'!L$158</f>
        <v>2.4375</v>
      </c>
      <c r="O336" s="100"/>
      <c r="P336" s="101">
        <f t="shared" si="20"/>
        <v>-1.2672353162925996</v>
      </c>
    </row>
    <row r="337" spans="1:16">
      <c r="A337" s="22" t="s">
        <v>270</v>
      </c>
      <c r="B337" s="281">
        <f>+'TTA Pivot Table'!L$166</f>
        <v>3.2761224489795917</v>
      </c>
      <c r="C337" s="281">
        <f>+'TTA Pivot Table'!L$168</f>
        <v>5.3571428571428568</v>
      </c>
      <c r="D337" s="281">
        <f>+'TTA Pivot Table'!L$170</f>
        <v>0</v>
      </c>
      <c r="E337" s="282">
        <f>+'TTA Pivot Table'!L$172</f>
        <v>3.5362499999999999</v>
      </c>
      <c r="F337" s="282">
        <f>+'TTA Pivot Table'!L$174</f>
        <v>4.4015676795580108</v>
      </c>
      <c r="G337" s="281">
        <f>+'TTA Pivot Table'!L$176</f>
        <v>5.0253809523809521</v>
      </c>
      <c r="H337" s="281">
        <f>+'TTA Pivot Table'!L$178</f>
        <v>0</v>
      </c>
      <c r="I337" s="282">
        <f>+'TTA Pivot Table'!L$180</f>
        <v>4.590692974013475</v>
      </c>
      <c r="J337" s="282">
        <f>+'TTA Pivot Table'!L$182</f>
        <v>3.4272764227642276</v>
      </c>
      <c r="K337" s="281">
        <f>+'TTA Pivot Table'!L$184</f>
        <v>3.5419767441860466</v>
      </c>
      <c r="L337" s="281">
        <f>+'TTA Pivot Table'!L$186</f>
        <v>0</v>
      </c>
      <c r="M337" s="283">
        <f>+'TTA Pivot Table'!L$188</f>
        <v>3.4744736842105262</v>
      </c>
      <c r="N337" s="282">
        <f>+'TTA Pivot Table'!L$190</f>
        <v>5.1397953488372092</v>
      </c>
      <c r="O337" s="100"/>
      <c r="P337" s="101">
        <f t="shared" si="20"/>
        <v>-1.1162192898029488</v>
      </c>
    </row>
    <row r="338" spans="1:16">
      <c r="A338" s="22" t="s">
        <v>271</v>
      </c>
      <c r="B338" s="284">
        <f>+'TTA Pivot Table'!L$198</f>
        <v>0</v>
      </c>
      <c r="C338" s="285">
        <f>+'TTA Pivot Table'!L$200</f>
        <v>0</v>
      </c>
      <c r="D338" s="285">
        <f>+'TTA Pivot Table'!L$202</f>
        <v>0</v>
      </c>
      <c r="E338" s="286">
        <f>+'TTA Pivot Table'!L$204</f>
        <v>0</v>
      </c>
      <c r="F338" s="286">
        <f>+'TTA Pivot Table'!L$206</f>
        <v>0</v>
      </c>
      <c r="G338" s="285">
        <f>+'TTA Pivot Table'!L$208</f>
        <v>0</v>
      </c>
      <c r="H338" s="285">
        <f>+'TTA Pivot Table'!L$210</f>
        <v>0</v>
      </c>
      <c r="I338" s="286">
        <f>+'TTA Pivot Table'!L$212</f>
        <v>0</v>
      </c>
      <c r="J338" s="286">
        <f>+'TTA Pivot Table'!L$214</f>
        <v>0</v>
      </c>
      <c r="K338" s="285">
        <f>+'TTA Pivot Table'!L$216</f>
        <v>0</v>
      </c>
      <c r="L338" s="285">
        <f>+'TTA Pivot Table'!L$218</f>
        <v>0</v>
      </c>
      <c r="M338" s="287">
        <f>+'TTA Pivot Table'!L$220</f>
        <v>0</v>
      </c>
      <c r="N338" s="286">
        <f>+'TTA Pivot Table'!L$222</f>
        <v>0</v>
      </c>
      <c r="O338" s="100"/>
      <c r="P338" s="101">
        <f t="shared" si="20"/>
        <v>0</v>
      </c>
    </row>
    <row r="339" spans="1:16">
      <c r="A339" s="22" t="s">
        <v>272</v>
      </c>
      <c r="B339" s="281">
        <f>+'TTA Pivot Table'!L$230</f>
        <v>0</v>
      </c>
      <c r="C339" s="281">
        <f>+'TTA Pivot Table'!L$232</f>
        <v>0</v>
      </c>
      <c r="D339" s="281">
        <f>+'TTA Pivot Table'!L$234</f>
        <v>0</v>
      </c>
      <c r="E339" s="282">
        <f>+'TTA Pivot Table'!L$236</f>
        <v>0</v>
      </c>
      <c r="F339" s="282">
        <f>+'TTA Pivot Table'!L$238</f>
        <v>0</v>
      </c>
      <c r="G339" s="281">
        <f>+'TTA Pivot Table'!L$240</f>
        <v>0</v>
      </c>
      <c r="H339" s="281">
        <f>+'TTA Pivot Table'!L$242</f>
        <v>0</v>
      </c>
      <c r="I339" s="282">
        <f>+'TTA Pivot Table'!L$244</f>
        <v>0</v>
      </c>
      <c r="J339" s="282">
        <f>+'TTA Pivot Table'!L$246</f>
        <v>0</v>
      </c>
      <c r="K339" s="281">
        <f>+'TTA Pivot Table'!L$248</f>
        <v>0</v>
      </c>
      <c r="L339" s="281">
        <f>+'TTA Pivot Table'!L$250</f>
        <v>0</v>
      </c>
      <c r="M339" s="283">
        <f>+'TTA Pivot Table'!L$252</f>
        <v>0</v>
      </c>
      <c r="N339" s="282">
        <f>+'TTA Pivot Table'!L$254</f>
        <v>0</v>
      </c>
      <c r="O339" s="100"/>
      <c r="P339" s="101">
        <f t="shared" si="20"/>
        <v>0</v>
      </c>
    </row>
    <row r="340" spans="1:16">
      <c r="A340" s="22"/>
      <c r="B340" s="281"/>
      <c r="C340" s="281"/>
      <c r="D340" s="281"/>
      <c r="E340" s="282"/>
      <c r="F340" s="282"/>
      <c r="G340" s="281"/>
      <c r="H340" s="281"/>
      <c r="I340" s="282"/>
      <c r="J340" s="282"/>
      <c r="K340" s="281"/>
      <c r="L340" s="281"/>
      <c r="M340" s="283"/>
      <c r="N340" s="282"/>
      <c r="O340" s="100"/>
      <c r="P340" s="101"/>
    </row>
    <row r="341" spans="1:16">
      <c r="A341" s="22" t="s">
        <v>273</v>
      </c>
      <c r="B341" s="281">
        <f>+'TTA Pivot Table'!L$262</f>
        <v>0</v>
      </c>
      <c r="C341" s="281">
        <f>+'TTA Pivot Table'!L$264</f>
        <v>0</v>
      </c>
      <c r="D341" s="281">
        <f>+'TTA Pivot Table'!L$266</f>
        <v>0</v>
      </c>
      <c r="E341" s="282">
        <f>+'TTA Pivot Table'!L$268</f>
        <v>0</v>
      </c>
      <c r="F341" s="282">
        <f>+'TTA Pivot Table'!L$270</f>
        <v>0</v>
      </c>
      <c r="G341" s="281">
        <f>+'TTA Pivot Table'!L$272</f>
        <v>0</v>
      </c>
      <c r="H341" s="281">
        <f>+'TTA Pivot Table'!L$274</f>
        <v>0</v>
      </c>
      <c r="I341" s="282">
        <f>+'TTA Pivot Table'!L$276</f>
        <v>0</v>
      </c>
      <c r="J341" s="282">
        <f>+'TTA Pivot Table'!L$278</f>
        <v>0</v>
      </c>
      <c r="K341" s="281">
        <f>+'TTA Pivot Table'!L$280</f>
        <v>0</v>
      </c>
      <c r="L341" s="281">
        <f>+'TTA Pivot Table'!L$282</f>
        <v>0</v>
      </c>
      <c r="M341" s="283">
        <f>+'TTA Pivot Table'!L$284</f>
        <v>0</v>
      </c>
      <c r="N341" s="282">
        <f>+'TTA Pivot Table'!L$286</f>
        <v>0</v>
      </c>
      <c r="O341" s="100"/>
      <c r="P341" s="101">
        <f t="shared" si="20"/>
        <v>0</v>
      </c>
    </row>
    <row r="342" spans="1:16">
      <c r="A342" s="22" t="s">
        <v>274</v>
      </c>
      <c r="B342" s="281">
        <f>+'TTA Pivot Table'!L$294</f>
        <v>2.6433455210237655</v>
      </c>
      <c r="C342" s="281">
        <f>+'TTA Pivot Table'!L$296</f>
        <v>2.6334222222222214</v>
      </c>
      <c r="D342" s="281">
        <f>+'TTA Pivot Table'!L$298</f>
        <v>3.3333333333333335</v>
      </c>
      <c r="E342" s="282">
        <f>+'TTA Pivot Table'!L$300</f>
        <v>2.6457969151670957</v>
      </c>
      <c r="F342" s="282">
        <f>+'TTA Pivot Table'!L$302</f>
        <v>3.7616536312849158</v>
      </c>
      <c r="G342" s="281">
        <f>+'TTA Pivot Table'!L$304</f>
        <v>4.5984656900539713</v>
      </c>
      <c r="H342" s="281">
        <f>+'TTA Pivot Table'!L$306</f>
        <v>3.1028205128205131</v>
      </c>
      <c r="I342" s="282">
        <f>+'TTA Pivot Table'!L$308</f>
        <v>4.1649999999999991</v>
      </c>
      <c r="J342" s="282">
        <f>+'TTA Pivot Table'!L$310</f>
        <v>2.7017954545454543</v>
      </c>
      <c r="K342" s="281">
        <f>+'TTA Pivot Table'!L$312</f>
        <v>2.7892471590909089</v>
      </c>
      <c r="L342" s="281">
        <f>+'TTA Pivot Table'!L$314</f>
        <v>2.6949999999999998</v>
      </c>
      <c r="M342" s="283">
        <f>+'TTA Pivot Table'!L$316</f>
        <v>2.7546729776247845</v>
      </c>
      <c r="N342" s="282">
        <f>+'TTA Pivot Table'!L$318</f>
        <v>0</v>
      </c>
      <c r="O342" s="100"/>
      <c r="P342" s="101">
        <f t="shared" si="20"/>
        <v>-1.4103270223752147</v>
      </c>
    </row>
    <row r="343" spans="1:16">
      <c r="A343" s="22" t="s">
        <v>275</v>
      </c>
      <c r="B343" s="281">
        <f>+'TTA Pivot Table'!L$326</f>
        <v>0</v>
      </c>
      <c r="C343" s="281">
        <f>+'TTA Pivot Table'!L$328</f>
        <v>0</v>
      </c>
      <c r="D343" s="281">
        <f>+'TTA Pivot Table'!L$330</f>
        <v>0</v>
      </c>
      <c r="E343" s="282">
        <f>+'TTA Pivot Table'!L$332</f>
        <v>0</v>
      </c>
      <c r="F343" s="282">
        <f>+'TTA Pivot Table'!L$334</f>
        <v>0</v>
      </c>
      <c r="G343" s="281">
        <f>+'TTA Pivot Table'!L$336</f>
        <v>0</v>
      </c>
      <c r="H343" s="281">
        <f>+'TTA Pivot Table'!L$338</f>
        <v>0</v>
      </c>
      <c r="I343" s="282">
        <f>+'TTA Pivot Table'!L$340</f>
        <v>0</v>
      </c>
      <c r="J343" s="282">
        <f>+'TTA Pivot Table'!L$342</f>
        <v>0</v>
      </c>
      <c r="K343" s="281">
        <f>+'TTA Pivot Table'!L$344</f>
        <v>0</v>
      </c>
      <c r="L343" s="281">
        <f>+'TTA Pivot Table'!L$346</f>
        <v>0</v>
      </c>
      <c r="M343" s="283">
        <f>+'TTA Pivot Table'!L$348</f>
        <v>0</v>
      </c>
      <c r="N343" s="282">
        <f>+'TTA Pivot Table'!L$350</f>
        <v>0</v>
      </c>
      <c r="O343" s="100"/>
      <c r="P343" s="101">
        <f t="shared" si="20"/>
        <v>0</v>
      </c>
    </row>
    <row r="344" spans="1:16">
      <c r="A344" s="22" t="s">
        <v>276</v>
      </c>
      <c r="B344" s="281">
        <f>+'TTA Pivot Table'!L$358</f>
        <v>0</v>
      </c>
      <c r="C344" s="281">
        <f>+'TTA Pivot Table'!L$360</f>
        <v>0</v>
      </c>
      <c r="D344" s="281">
        <f>+'TTA Pivot Table'!L$362</f>
        <v>0</v>
      </c>
      <c r="E344" s="282">
        <f>+'TTA Pivot Table'!L$364</f>
        <v>0</v>
      </c>
      <c r="F344" s="282">
        <f>+'TTA Pivot Table'!L$366</f>
        <v>0</v>
      </c>
      <c r="G344" s="281">
        <f>+'TTA Pivot Table'!L$368</f>
        <v>0</v>
      </c>
      <c r="H344" s="281">
        <f>+'TTA Pivot Table'!L$370</f>
        <v>0</v>
      </c>
      <c r="I344" s="282">
        <f>+'TTA Pivot Table'!L$372</f>
        <v>0</v>
      </c>
      <c r="J344" s="282">
        <f>+'TTA Pivot Table'!L$374</f>
        <v>0</v>
      </c>
      <c r="K344" s="281">
        <f>+'TTA Pivot Table'!L$376</f>
        <v>0</v>
      </c>
      <c r="L344" s="281">
        <f>+'TTA Pivot Table'!L$378</f>
        <v>0</v>
      </c>
      <c r="M344" s="283">
        <f>+'TTA Pivot Table'!L$380</f>
        <v>0</v>
      </c>
      <c r="N344" s="282">
        <f>+'TTA Pivot Table'!L$382</f>
        <v>0</v>
      </c>
      <c r="O344" s="100"/>
      <c r="P344" s="101">
        <f t="shared" si="20"/>
        <v>0</v>
      </c>
    </row>
    <row r="345" spans="1:16">
      <c r="A345" s="22"/>
      <c r="B345" s="281"/>
      <c r="C345" s="281"/>
      <c r="D345" s="281"/>
      <c r="E345" s="282"/>
      <c r="F345" s="282"/>
      <c r="G345" s="281"/>
      <c r="H345" s="281"/>
      <c r="I345" s="282"/>
      <c r="J345" s="282"/>
      <c r="K345" s="281"/>
      <c r="L345" s="281"/>
      <c r="M345" s="283"/>
      <c r="N345" s="282"/>
      <c r="O345" s="100"/>
      <c r="P345" s="101"/>
    </row>
    <row r="346" spans="1:16">
      <c r="A346" s="22" t="s">
        <v>277</v>
      </c>
      <c r="B346" s="281">
        <f>+'TTA Pivot Table'!L$390</f>
        <v>2.8294615384615383</v>
      </c>
      <c r="C346" s="281">
        <f>+'TTA Pivot Table'!L$392</f>
        <v>3.3706896551724137</v>
      </c>
      <c r="D346" s="281">
        <f>+'TTA Pivot Table'!L$394</f>
        <v>0</v>
      </c>
      <c r="E346" s="282">
        <f>+'TTA Pivot Table'!L$396</f>
        <v>2.9964361702127658</v>
      </c>
      <c r="F346" s="282">
        <f>+'TTA Pivot Table'!L$398</f>
        <v>2.9002979942693408</v>
      </c>
      <c r="G346" s="281">
        <f>+'TTA Pivot Table'!L$400</f>
        <v>3.7488617886178859</v>
      </c>
      <c r="H346" s="281">
        <f>+'TTA Pivot Table'!L$402</f>
        <v>0</v>
      </c>
      <c r="I346" s="282">
        <f>+'TTA Pivot Table'!L$404</f>
        <v>3.048415326395459</v>
      </c>
      <c r="J346" s="282">
        <f>+'TTA Pivot Table'!L$406</f>
        <v>2.0629773869346737</v>
      </c>
      <c r="K346" s="281">
        <f>+'TTA Pivot Table'!L$408</f>
        <v>2.6474046434494194</v>
      </c>
      <c r="L346" s="281">
        <f>+'TTA Pivot Table'!L$410</f>
        <v>0</v>
      </c>
      <c r="M346" s="283">
        <f>+'TTA Pivot Table'!L$412</f>
        <v>2.4150349650349647</v>
      </c>
      <c r="N346" s="282">
        <f>+'TTA Pivot Table'!L$414</f>
        <v>0</v>
      </c>
      <c r="O346" s="100"/>
      <c r="P346" s="101">
        <f t="shared" si="20"/>
        <v>-0.63338036136049425</v>
      </c>
    </row>
    <row r="347" spans="1:16">
      <c r="A347" s="22" t="s">
        <v>278</v>
      </c>
      <c r="B347" s="281">
        <f>+'TTA Pivot Table'!L$422</f>
        <v>3.1211401425178149</v>
      </c>
      <c r="C347" s="281">
        <f>+'TTA Pivot Table'!L$424</f>
        <v>3.5263157894736841</v>
      </c>
      <c r="D347" s="281">
        <f>+'TTA Pivot Table'!L$426</f>
        <v>0</v>
      </c>
      <c r="E347" s="282">
        <f>+'TTA Pivot Table'!L$428</f>
        <v>3.2709580838323356</v>
      </c>
      <c r="F347" s="282">
        <f>+'TTA Pivot Table'!L$430</f>
        <v>4.080993080993081</v>
      </c>
      <c r="G347" s="281">
        <f>+'TTA Pivot Table'!L$432</f>
        <v>5.0285913528591353</v>
      </c>
      <c r="H347" s="281">
        <f>+'TTA Pivot Table'!L$434</f>
        <v>0</v>
      </c>
      <c r="I347" s="282">
        <f>+'TTA Pivot Table'!L$436</f>
        <v>4.4302235929067075</v>
      </c>
      <c r="J347" s="282">
        <f>+'TTA Pivot Table'!L$438</f>
        <v>3.0038402457757298</v>
      </c>
      <c r="K347" s="281">
        <f>+'TTA Pivot Table'!L$440</f>
        <v>3.370967741935484</v>
      </c>
      <c r="L347" s="281">
        <f>+'TTA Pivot Table'!L$442</f>
        <v>0</v>
      </c>
      <c r="M347" s="283">
        <f>+'TTA Pivot Table'!L$444</f>
        <v>3.1996415770609321</v>
      </c>
      <c r="N347" s="282">
        <f>+'TTA Pivot Table'!L$446</f>
        <v>4.9856716417910452</v>
      </c>
      <c r="O347" s="100"/>
      <c r="P347" s="101">
        <f t="shared" si="20"/>
        <v>-1.2305820158457754</v>
      </c>
    </row>
    <row r="348" spans="1:16">
      <c r="A348" s="22" t="s">
        <v>279</v>
      </c>
      <c r="B348" s="281">
        <f>+'TTA Pivot Table'!L$454</f>
        <v>2.2544642857142838</v>
      </c>
      <c r="C348" s="281">
        <f>+'TTA Pivot Table'!L$456</f>
        <v>2.4927536231884035</v>
      </c>
      <c r="D348" s="281">
        <f>+'TTA Pivot Table'!L$458</f>
        <v>0</v>
      </c>
      <c r="E348" s="282">
        <f>+'TTA Pivot Table'!L$460</f>
        <v>2.3105802047781552</v>
      </c>
      <c r="F348" s="282">
        <f>+'TTA Pivot Table'!L$462</f>
        <v>3.786276223776218</v>
      </c>
      <c r="G348" s="281">
        <f>+'TTA Pivot Table'!L$464</f>
        <v>5.7064836448598086</v>
      </c>
      <c r="H348" s="281">
        <f>+'TTA Pivot Table'!L$466</f>
        <v>0</v>
      </c>
      <c r="I348" s="282">
        <f>+'TTA Pivot Table'!L$468</f>
        <v>5.1407859497321757</v>
      </c>
      <c r="J348" s="282">
        <f>+'TTA Pivot Table'!L$470</f>
        <v>2.8003095975232175</v>
      </c>
      <c r="K348" s="281">
        <f>+'TTA Pivot Table'!L$472</f>
        <v>4.0798611111111063</v>
      </c>
      <c r="L348" s="281">
        <f>+'TTA Pivot Table'!L$474</f>
        <v>0</v>
      </c>
      <c r="M348" s="283">
        <f>+'TTA Pivot Table'!L$476</f>
        <v>3.6836049856184041</v>
      </c>
      <c r="N348" s="282">
        <f>+'TTA Pivot Table'!L$478</f>
        <v>6.5953462177584656</v>
      </c>
      <c r="O348" s="100"/>
      <c r="P348" s="101">
        <f t="shared" si="20"/>
        <v>-1.4571809641137716</v>
      </c>
    </row>
    <row r="349" spans="1:16">
      <c r="A349" s="71" t="s">
        <v>280</v>
      </c>
      <c r="B349" s="288">
        <f>+'TTA Pivot Table'!L$486</f>
        <v>0</v>
      </c>
      <c r="C349" s="288">
        <f>+'TTA Pivot Table'!L$488</f>
        <v>0</v>
      </c>
      <c r="D349" s="288">
        <f>+'TTA Pivot Table'!L$490</f>
        <v>0</v>
      </c>
      <c r="E349" s="289">
        <f>+'TTA Pivot Table'!L$492</f>
        <v>0</v>
      </c>
      <c r="F349" s="289">
        <f>+'TTA Pivot Table'!L$494</f>
        <v>0</v>
      </c>
      <c r="G349" s="288">
        <f>+'TTA Pivot Table'!L$496</f>
        <v>0</v>
      </c>
      <c r="H349" s="288">
        <f>+'TTA Pivot Table'!L$498</f>
        <v>0</v>
      </c>
      <c r="I349" s="289">
        <f>+'TTA Pivot Table'!L$500</f>
        <v>0</v>
      </c>
      <c r="J349" s="289">
        <f>+'TTA Pivot Table'!L$502</f>
        <v>0</v>
      </c>
      <c r="K349" s="288">
        <f>+'TTA Pivot Table'!L$504</f>
        <v>0</v>
      </c>
      <c r="L349" s="288">
        <f>+'TTA Pivot Table'!L$506</f>
        <v>0</v>
      </c>
      <c r="M349" s="290">
        <f>+'TTA Pivot Table'!L$508</f>
        <v>0</v>
      </c>
      <c r="N349" s="289">
        <f>+'TTA Pivot Table'!L$510</f>
        <v>0</v>
      </c>
      <c r="O349" s="100"/>
      <c r="P349" s="107">
        <f t="shared" si="20"/>
        <v>0</v>
      </c>
    </row>
    <row r="350" spans="1:16">
      <c r="A350" s="232" t="s">
        <v>394</v>
      </c>
      <c r="B350" s="254"/>
      <c r="C350" s="254"/>
      <c r="D350" s="254"/>
      <c r="E350" s="254"/>
      <c r="F350" s="255"/>
      <c r="G350" s="255"/>
      <c r="H350" s="255"/>
      <c r="I350" s="255"/>
      <c r="J350" s="256"/>
      <c r="K350" s="256"/>
      <c r="L350" s="256"/>
      <c r="M350" s="256"/>
      <c r="N350" s="256"/>
    </row>
    <row r="351" spans="1:16" s="23" customFormat="1">
      <c r="A351" s="232"/>
      <c r="B351" s="257"/>
      <c r="C351" s="257"/>
      <c r="D351" s="257"/>
      <c r="E351" s="258"/>
      <c r="F351" s="257"/>
      <c r="G351" s="257"/>
      <c r="H351" s="257"/>
      <c r="I351" s="258"/>
      <c r="J351" s="259"/>
      <c r="K351" s="259"/>
      <c r="L351" s="259"/>
      <c r="M351" s="260"/>
      <c r="N351" s="259"/>
      <c r="O351" s="114"/>
    </row>
    <row r="352" spans="1:16">
      <c r="A352" s="232"/>
      <c r="B352" s="254"/>
      <c r="C352" s="254"/>
      <c r="D352" s="254"/>
      <c r="E352" s="254"/>
      <c r="F352" s="255"/>
      <c r="G352" s="255"/>
      <c r="H352" s="255"/>
      <c r="I352" s="255"/>
      <c r="J352" s="256"/>
      <c r="K352" s="256"/>
      <c r="L352" s="256"/>
      <c r="M352" s="256"/>
      <c r="N352" s="233" t="s">
        <v>1166</v>
      </c>
    </row>
    <row r="353" spans="1:16" ht="18">
      <c r="A353" s="230" t="s">
        <v>719</v>
      </c>
      <c r="B353" s="210"/>
      <c r="C353" s="210"/>
      <c r="D353" s="210"/>
      <c r="E353" s="210"/>
      <c r="F353" s="213"/>
      <c r="G353" s="213"/>
      <c r="H353" s="213"/>
      <c r="I353" s="214"/>
      <c r="J353" s="60"/>
      <c r="K353" s="60"/>
      <c r="L353" s="60"/>
      <c r="M353" s="209"/>
      <c r="N353" s="60"/>
      <c r="P353" s="95"/>
    </row>
    <row r="354" spans="1:16" ht="18">
      <c r="A354" s="230"/>
      <c r="B354" s="210"/>
      <c r="C354" s="210"/>
      <c r="D354" s="210"/>
      <c r="E354" s="210"/>
      <c r="F354" s="213"/>
      <c r="G354" s="213"/>
      <c r="H354" s="213"/>
      <c r="I354" s="214"/>
      <c r="J354" s="60"/>
      <c r="K354" s="60"/>
      <c r="L354" s="60"/>
      <c r="M354" s="209"/>
      <c r="N354" s="60"/>
      <c r="P354" s="95"/>
    </row>
    <row r="355" spans="1:16" ht="15.75">
      <c r="A355" s="231" t="s">
        <v>433</v>
      </c>
      <c r="B355" s="210"/>
      <c r="C355" s="210"/>
      <c r="D355" s="210"/>
      <c r="E355" s="210"/>
      <c r="F355" s="213"/>
      <c r="G355" s="213"/>
      <c r="H355" s="213"/>
      <c r="I355" s="214"/>
      <c r="J355" s="60"/>
      <c r="K355" s="60"/>
      <c r="L355" s="60"/>
      <c r="M355" s="209"/>
      <c r="N355" s="60"/>
      <c r="P355" s="95"/>
    </row>
    <row r="356" spans="1:16" ht="15.75">
      <c r="A356" s="231" t="s">
        <v>520</v>
      </c>
      <c r="B356" s="210"/>
      <c r="C356" s="210"/>
      <c r="D356" s="210"/>
      <c r="E356" s="210"/>
      <c r="F356" s="213"/>
      <c r="G356" s="213"/>
      <c r="H356" s="213"/>
      <c r="I356" s="214"/>
      <c r="J356" s="60"/>
      <c r="K356" s="60"/>
      <c r="L356" s="60"/>
      <c r="M356" s="209"/>
      <c r="N356" s="60"/>
      <c r="P356" s="95"/>
    </row>
    <row r="357" spans="1:16" ht="17.25" customHeight="1">
      <c r="A357" s="82"/>
      <c r="B357" s="82"/>
      <c r="C357" s="82"/>
      <c r="D357" s="82"/>
      <c r="E357" s="82"/>
      <c r="F357" s="59"/>
      <c r="G357" s="224"/>
      <c r="H357" s="224"/>
      <c r="I357" s="221"/>
      <c r="J357" s="73"/>
      <c r="K357" s="73"/>
      <c r="L357" s="73"/>
      <c r="M357" s="73"/>
      <c r="N357" s="73"/>
      <c r="O357" s="20"/>
      <c r="P357" s="95"/>
    </row>
    <row r="358" spans="1:16" ht="17.25" customHeight="1">
      <c r="A358" s="64"/>
      <c r="B358" s="234" t="s">
        <v>671</v>
      </c>
      <c r="C358" s="235"/>
      <c r="D358" s="235"/>
      <c r="E358" s="235"/>
      <c r="F358" s="235"/>
      <c r="G358" s="235"/>
      <c r="H358" s="235"/>
      <c r="I358" s="236"/>
      <c r="J358" s="250" t="s">
        <v>390</v>
      </c>
      <c r="K358" s="251"/>
      <c r="L358" s="251"/>
      <c r="M358" s="252"/>
      <c r="N358" s="680" t="s">
        <v>670</v>
      </c>
      <c r="O358" s="93"/>
      <c r="P358" s="95"/>
    </row>
    <row r="359" spans="1:16" ht="44.25" customHeight="1">
      <c r="A359" s="94"/>
      <c r="B359" s="235" t="s">
        <v>735</v>
      </c>
      <c r="C359" s="235"/>
      <c r="D359" s="235"/>
      <c r="E359" s="240"/>
      <c r="F359" s="241" t="s">
        <v>737</v>
      </c>
      <c r="G359" s="235"/>
      <c r="H359" s="235"/>
      <c r="I359" s="236"/>
      <c r="J359" s="242" t="s">
        <v>672</v>
      </c>
      <c r="K359" s="243"/>
      <c r="L359" s="243"/>
      <c r="M359" s="244"/>
      <c r="N359" s="681"/>
      <c r="O359" s="93"/>
      <c r="P359" s="95"/>
    </row>
    <row r="360" spans="1:16" ht="30.75" customHeight="1">
      <c r="A360" s="82"/>
      <c r="B360" s="245" t="s">
        <v>391</v>
      </c>
      <c r="C360" s="245" t="s">
        <v>392</v>
      </c>
      <c r="D360" s="245" t="s">
        <v>281</v>
      </c>
      <c r="E360" s="247" t="s">
        <v>124</v>
      </c>
      <c r="F360" s="247" t="s">
        <v>391</v>
      </c>
      <c r="G360" s="245" t="s">
        <v>392</v>
      </c>
      <c r="H360" s="245" t="s">
        <v>281</v>
      </c>
      <c r="I360" s="247" t="s">
        <v>124</v>
      </c>
      <c r="J360" s="248" t="s">
        <v>391</v>
      </c>
      <c r="K360" s="249" t="s">
        <v>392</v>
      </c>
      <c r="L360" s="253" t="s">
        <v>281</v>
      </c>
      <c r="M360" s="248" t="s">
        <v>124</v>
      </c>
      <c r="N360" s="682"/>
      <c r="O360" s="93"/>
      <c r="P360" s="95" t="s">
        <v>504</v>
      </c>
    </row>
    <row r="361" spans="1:16" hidden="1">
      <c r="A361" s="22" t="s">
        <v>264</v>
      </c>
      <c r="B361" s="117"/>
      <c r="C361" s="117"/>
      <c r="D361" s="117"/>
      <c r="E361" s="117"/>
      <c r="F361" s="97">
        <f>'TTA Pivot Table'!M$230</f>
        <v>0</v>
      </c>
      <c r="G361" s="97">
        <f>'TTA Pivot Table'!M$231</f>
        <v>0</v>
      </c>
      <c r="H361" s="97">
        <f>'TTA Pivot Table'!M$232</f>
        <v>0</v>
      </c>
      <c r="I361" s="96">
        <f>'TTA Pivot Table'!M$233</f>
        <v>0</v>
      </c>
      <c r="J361" s="96">
        <f>'TTA Pivot Table'!M$234</f>
        <v>0</v>
      </c>
      <c r="K361" s="97">
        <f>'TTA Pivot Table'!M$235</f>
        <v>0</v>
      </c>
      <c r="L361" s="97">
        <f>'TTA Pivot Table'!M$236</f>
        <v>0</v>
      </c>
      <c r="M361" s="98">
        <f>'TTA Pivot Table'!M$237</f>
        <v>0</v>
      </c>
      <c r="N361" s="96">
        <f>'TTA Pivot Table'!M$238</f>
        <v>0</v>
      </c>
      <c r="O361" s="100"/>
      <c r="P361" s="101">
        <f>+M361-I361</f>
        <v>0</v>
      </c>
    </row>
    <row r="362" spans="1:16" ht="15.75" hidden="1">
      <c r="A362" s="22"/>
      <c r="B362" s="117"/>
      <c r="C362" s="117"/>
      <c r="D362" s="117"/>
      <c r="E362" s="117"/>
      <c r="F362" s="106"/>
      <c r="G362" s="106"/>
      <c r="H362" s="106"/>
      <c r="I362" s="99"/>
      <c r="J362" s="102"/>
      <c r="K362" s="103"/>
      <c r="L362" s="103"/>
      <c r="M362" s="104"/>
      <c r="N362" s="102"/>
      <c r="O362" s="100"/>
      <c r="P362" s="105">
        <f t="shared" ref="P362" si="21">+I362-M362</f>
        <v>0</v>
      </c>
    </row>
    <row r="363" spans="1:16">
      <c r="A363" s="22" t="s">
        <v>265</v>
      </c>
      <c r="B363" s="281">
        <f>+'TTA Pivot Table'!M$6</f>
        <v>0</v>
      </c>
      <c r="C363" s="281">
        <f>+'TTA Pivot Table'!M$8</f>
        <v>0</v>
      </c>
      <c r="D363" s="281">
        <f>+'TTA Pivot Table'!M$10</f>
        <v>0</v>
      </c>
      <c r="E363" s="282">
        <f>+'TTA Pivot Table'!M$12</f>
        <v>0</v>
      </c>
      <c r="F363" s="282">
        <f>+'TTA Pivot Table'!M$14</f>
        <v>0</v>
      </c>
      <c r="G363" s="281">
        <f>+'TTA Pivot Table'!M$16</f>
        <v>0</v>
      </c>
      <c r="H363" s="281">
        <f>+'TTA Pivot Table'!M$18</f>
        <v>0</v>
      </c>
      <c r="I363" s="282">
        <f>+'TTA Pivot Table'!M$20</f>
        <v>0</v>
      </c>
      <c r="J363" s="282">
        <f>+'TTA Pivot Table'!M$22</f>
        <v>0</v>
      </c>
      <c r="K363" s="281">
        <f>+'TTA Pivot Table'!M$24</f>
        <v>0</v>
      </c>
      <c r="L363" s="281">
        <f>+'TTA Pivot Table'!M$26</f>
        <v>0</v>
      </c>
      <c r="M363" s="283">
        <f>+'TTA Pivot Table'!M$28</f>
        <v>0</v>
      </c>
      <c r="N363" s="282">
        <f>+'TTA Pivot Table'!M$30</f>
        <v>0</v>
      </c>
      <c r="O363" s="100"/>
      <c r="P363" s="101">
        <f t="shared" ref="P363:P381" si="22">+M363-I363</f>
        <v>0</v>
      </c>
    </row>
    <row r="364" spans="1:16">
      <c r="A364" s="22" t="s">
        <v>266</v>
      </c>
      <c r="B364" s="281">
        <f>+'TTA Pivot Table'!M$38</f>
        <v>4.8213333333333326</v>
      </c>
      <c r="C364" s="281">
        <f>+'TTA Pivot Table'!M$40</f>
        <v>8.0114814814814821</v>
      </c>
      <c r="D364" s="281">
        <f>+'TTA Pivot Table'!M$42</f>
        <v>5.946190476190476</v>
      </c>
      <c r="E364" s="282">
        <f>+'TTA Pivot Table'!M$44</f>
        <v>6.6869523809523823</v>
      </c>
      <c r="F364" s="282">
        <f>+'TTA Pivot Table'!M$46</f>
        <v>5.9964188576609248</v>
      </c>
      <c r="G364" s="281">
        <f>+'TTA Pivot Table'!M$48</f>
        <v>8.5168672199170139</v>
      </c>
      <c r="H364" s="281">
        <f>+'TTA Pivot Table'!M$50</f>
        <v>12.544333333333334</v>
      </c>
      <c r="I364" s="282">
        <f>+'TTA Pivot Table'!M$52</f>
        <v>7.0735343283582086</v>
      </c>
      <c r="J364" s="282">
        <f>+'TTA Pivot Table'!M$54</f>
        <v>3.680457746478873</v>
      </c>
      <c r="K364" s="281">
        <f>+'TTA Pivot Table'!M$56</f>
        <v>5.4294270833333327</v>
      </c>
      <c r="L364" s="281">
        <f>+'TTA Pivot Table'!M$58</f>
        <v>5.2142672413793099</v>
      </c>
      <c r="M364" s="283">
        <f>+'TTA Pivot Table'!M$60</f>
        <v>4.6573587570621466</v>
      </c>
      <c r="N364" s="282">
        <f>+'TTA Pivot Table'!M$62</f>
        <v>2.9466666666666672</v>
      </c>
      <c r="O364" s="100"/>
      <c r="P364" s="101">
        <f t="shared" si="22"/>
        <v>-2.416175571296062</v>
      </c>
    </row>
    <row r="365" spans="1:16">
      <c r="A365" s="22" t="s">
        <v>267</v>
      </c>
      <c r="B365" s="281">
        <f>+'TTA Pivot Table'!M$70</f>
        <v>0</v>
      </c>
      <c r="C365" s="281">
        <f>+'TTA Pivot Table'!M$72</f>
        <v>0</v>
      </c>
      <c r="D365" s="281">
        <f>+'TTA Pivot Table'!M$74</f>
        <v>0</v>
      </c>
      <c r="E365" s="282">
        <f>+'TTA Pivot Table'!M$76</f>
        <v>0</v>
      </c>
      <c r="F365" s="282">
        <f>+'TTA Pivot Table'!M$78</f>
        <v>0</v>
      </c>
      <c r="G365" s="281">
        <f>+'TTA Pivot Table'!M$80</f>
        <v>0</v>
      </c>
      <c r="H365" s="281">
        <f>+'TTA Pivot Table'!M$82</f>
        <v>0</v>
      </c>
      <c r="I365" s="282">
        <f>+'TTA Pivot Table'!M$84</f>
        <v>0</v>
      </c>
      <c r="J365" s="282">
        <f>+'TTA Pivot Table'!M$86</f>
        <v>0</v>
      </c>
      <c r="K365" s="281">
        <f>+'TTA Pivot Table'!M$88</f>
        <v>0</v>
      </c>
      <c r="L365" s="281">
        <f>+'TTA Pivot Table'!M$90</f>
        <v>0</v>
      </c>
      <c r="M365" s="283">
        <f>+'TTA Pivot Table'!M$92</f>
        <v>0</v>
      </c>
      <c r="N365" s="282">
        <f>+'TTA Pivot Table'!M$94</f>
        <v>0</v>
      </c>
      <c r="O365" s="100"/>
      <c r="P365" s="101">
        <f t="shared" si="22"/>
        <v>0</v>
      </c>
    </row>
    <row r="366" spans="1:16">
      <c r="A366" s="22" t="s">
        <v>268</v>
      </c>
      <c r="B366" s="281">
        <f>+'TTA Pivot Table'!M$102</f>
        <v>2.5000000000000004</v>
      </c>
      <c r="C366" s="281">
        <f>+'TTA Pivot Table'!M$104</f>
        <v>3.4666666666666668</v>
      </c>
      <c r="D366" s="281">
        <f>+'TTA Pivot Table'!M$106</f>
        <v>0.7</v>
      </c>
      <c r="E366" s="282">
        <f>+'TTA Pivot Table'!M$108</f>
        <v>2.5808823529411766</v>
      </c>
      <c r="F366" s="282">
        <f>+'TTA Pivot Table'!M$110</f>
        <v>3.7346938775510203</v>
      </c>
      <c r="G366" s="281">
        <f>+'TTA Pivot Table'!M$112</f>
        <v>6.375</v>
      </c>
      <c r="H366" s="281">
        <f>+'TTA Pivot Table'!M$114</f>
        <v>0</v>
      </c>
      <c r="I366" s="282">
        <f>+'TTA Pivot Table'!M$116</f>
        <v>4.384615384615385</v>
      </c>
      <c r="J366" s="282">
        <f>+'TTA Pivot Table'!M$118</f>
        <v>2.4772727272727271</v>
      </c>
      <c r="K366" s="281">
        <f>+'TTA Pivot Table'!M$120</f>
        <v>3.4444444444444446</v>
      </c>
      <c r="L366" s="281">
        <f>+'TTA Pivot Table'!M$122</f>
        <v>0</v>
      </c>
      <c r="M366" s="283">
        <f>+'TTA Pivot Table'!M$124</f>
        <v>2.9125000000000001</v>
      </c>
      <c r="N366" s="282">
        <f>+'TTA Pivot Table'!M$126</f>
        <v>6.1379310344827589</v>
      </c>
      <c r="O366" s="100"/>
      <c r="P366" s="101">
        <f t="shared" si="22"/>
        <v>-1.4721153846153849</v>
      </c>
    </row>
    <row r="367" spans="1:16">
      <c r="A367" s="22"/>
      <c r="B367" s="281"/>
      <c r="C367" s="281"/>
      <c r="D367" s="281"/>
      <c r="E367" s="282"/>
      <c r="F367" s="282"/>
      <c r="G367" s="281"/>
      <c r="H367" s="281"/>
      <c r="I367" s="282"/>
      <c r="J367" s="282"/>
      <c r="K367" s="281"/>
      <c r="L367" s="281"/>
      <c r="M367" s="283"/>
      <c r="N367" s="282"/>
      <c r="O367" s="100"/>
      <c r="P367" s="101"/>
    </row>
    <row r="368" spans="1:16">
      <c r="A368" s="22" t="s">
        <v>269</v>
      </c>
      <c r="B368" s="281">
        <f>+'TTA Pivot Table'!M$134</f>
        <v>2.2777777777777777</v>
      </c>
      <c r="C368" s="281">
        <f>+'TTA Pivot Table'!M$136</f>
        <v>2.5</v>
      </c>
      <c r="D368" s="281">
        <f>+'TTA Pivot Table'!M$138</f>
        <v>0</v>
      </c>
      <c r="E368" s="282">
        <f>+'TTA Pivot Table'!M$140</f>
        <v>2.3333333333333335</v>
      </c>
      <c r="F368" s="282">
        <f>+'TTA Pivot Table'!M$142</f>
        <v>4.2794612794612794</v>
      </c>
      <c r="G368" s="281">
        <f>+'TTA Pivot Table'!M$144</f>
        <v>5.6313868613138682</v>
      </c>
      <c r="H368" s="281">
        <f>+'TTA Pivot Table'!M$146</f>
        <v>0</v>
      </c>
      <c r="I368" s="282">
        <f>+'TTA Pivot Table'!M$148</f>
        <v>4.7062211981566824</v>
      </c>
      <c r="J368" s="282">
        <f>+'TTA Pivot Table'!M$150</f>
        <v>3.2574257425742572</v>
      </c>
      <c r="K368" s="281">
        <f>+'TTA Pivot Table'!M$152</f>
        <v>3.8260869565217392</v>
      </c>
      <c r="L368" s="281">
        <f>+'TTA Pivot Table'!M$154</f>
        <v>0</v>
      </c>
      <c r="M368" s="283">
        <f>+'TTA Pivot Table'!M$156</f>
        <v>3.5601851851851851</v>
      </c>
      <c r="N368" s="282">
        <f>+'TTA Pivot Table'!M$158</f>
        <v>0</v>
      </c>
      <c r="O368" s="100"/>
      <c r="P368" s="101">
        <f t="shared" si="22"/>
        <v>-1.1460360129714973</v>
      </c>
    </row>
    <row r="369" spans="1:16">
      <c r="A369" s="22" t="s">
        <v>270</v>
      </c>
      <c r="B369" s="281">
        <f>+'TTA Pivot Table'!M$166</f>
        <v>3.47</v>
      </c>
      <c r="C369" s="281">
        <f>+'TTA Pivot Table'!M$168</f>
        <v>3.2171428571428571</v>
      </c>
      <c r="D369" s="281">
        <f>+'TTA Pivot Table'!M$170</f>
        <v>0</v>
      </c>
      <c r="E369" s="282">
        <f>+'TTA Pivot Table'!M$172</f>
        <v>3.3962500000000002</v>
      </c>
      <c r="F369" s="282">
        <f>+'TTA Pivot Table'!M$174</f>
        <v>4.7223507462686571</v>
      </c>
      <c r="G369" s="281">
        <f>+'TTA Pivot Table'!M$176</f>
        <v>5.0310928961748633</v>
      </c>
      <c r="H369" s="281">
        <f>+'TTA Pivot Table'!M$178</f>
        <v>0</v>
      </c>
      <c r="I369" s="282">
        <f>+'TTA Pivot Table'!M$180</f>
        <v>4.8476274944567619</v>
      </c>
      <c r="J369" s="282">
        <f>+'TTA Pivot Table'!M$182</f>
        <v>3.6802127659574468</v>
      </c>
      <c r="K369" s="281">
        <f>+'TTA Pivot Table'!M$184</f>
        <v>3.2823880597014923</v>
      </c>
      <c r="L369" s="281">
        <f>+'TTA Pivot Table'!M$186</f>
        <v>0</v>
      </c>
      <c r="M369" s="283">
        <f>+'TTA Pivot Table'!M$188</f>
        <v>3.4464035087719296</v>
      </c>
      <c r="N369" s="282">
        <f>+'TTA Pivot Table'!M$190</f>
        <v>5.3815853658536579</v>
      </c>
      <c r="O369" s="100"/>
      <c r="P369" s="101">
        <f t="shared" si="22"/>
        <v>-1.4012239856848323</v>
      </c>
    </row>
    <row r="370" spans="1:16">
      <c r="A370" s="22" t="s">
        <v>271</v>
      </c>
      <c r="B370" s="284">
        <f>+'TTA Pivot Table'!M$198</f>
        <v>0</v>
      </c>
      <c r="C370" s="285">
        <f>+'TTA Pivot Table'!M$200</f>
        <v>0</v>
      </c>
      <c r="D370" s="285">
        <f>+'TTA Pivot Table'!M$202</f>
        <v>0</v>
      </c>
      <c r="E370" s="286">
        <f>+'TTA Pivot Table'!M$204</f>
        <v>0</v>
      </c>
      <c r="F370" s="286">
        <f>+'TTA Pivot Table'!M$206</f>
        <v>0</v>
      </c>
      <c r="G370" s="285">
        <f>+'TTA Pivot Table'!M$208</f>
        <v>0</v>
      </c>
      <c r="H370" s="285">
        <f>+'TTA Pivot Table'!M$210</f>
        <v>0</v>
      </c>
      <c r="I370" s="286">
        <f>+'TTA Pivot Table'!M$212</f>
        <v>0</v>
      </c>
      <c r="J370" s="286">
        <f>+'TTA Pivot Table'!M$214</f>
        <v>0</v>
      </c>
      <c r="K370" s="285">
        <f>+'TTA Pivot Table'!M$216</f>
        <v>0</v>
      </c>
      <c r="L370" s="285">
        <f>+'TTA Pivot Table'!M$218</f>
        <v>0</v>
      </c>
      <c r="M370" s="287">
        <f>+'TTA Pivot Table'!M$220</f>
        <v>0</v>
      </c>
      <c r="N370" s="286">
        <f>+'TTA Pivot Table'!M$222</f>
        <v>0</v>
      </c>
      <c r="O370" s="100"/>
      <c r="P370" s="101">
        <f t="shared" si="22"/>
        <v>0</v>
      </c>
    </row>
    <row r="371" spans="1:16">
      <c r="A371" s="22" t="s">
        <v>272</v>
      </c>
      <c r="B371" s="281">
        <f>+'TTA Pivot Table'!M$230</f>
        <v>0</v>
      </c>
      <c r="C371" s="281">
        <f>+'TTA Pivot Table'!M$232</f>
        <v>0</v>
      </c>
      <c r="D371" s="281">
        <f>+'TTA Pivot Table'!M$234</f>
        <v>0</v>
      </c>
      <c r="E371" s="282">
        <f>+'TTA Pivot Table'!M$236</f>
        <v>0</v>
      </c>
      <c r="F371" s="282">
        <f>+'TTA Pivot Table'!M$238</f>
        <v>0</v>
      </c>
      <c r="G371" s="281">
        <f>+'TTA Pivot Table'!M$240</f>
        <v>0</v>
      </c>
      <c r="H371" s="281">
        <f>+'TTA Pivot Table'!M$242</f>
        <v>0</v>
      </c>
      <c r="I371" s="282">
        <f>+'TTA Pivot Table'!M$244</f>
        <v>0</v>
      </c>
      <c r="J371" s="282">
        <f>+'TTA Pivot Table'!M$246</f>
        <v>0</v>
      </c>
      <c r="K371" s="281">
        <f>+'TTA Pivot Table'!M$248</f>
        <v>0</v>
      </c>
      <c r="L371" s="281">
        <f>+'TTA Pivot Table'!M$250</f>
        <v>0</v>
      </c>
      <c r="M371" s="283">
        <f>+'TTA Pivot Table'!M$252</f>
        <v>0</v>
      </c>
      <c r="N371" s="282">
        <f>+'TTA Pivot Table'!M$254</f>
        <v>0</v>
      </c>
      <c r="O371" s="100"/>
      <c r="P371" s="101">
        <f t="shared" si="22"/>
        <v>0</v>
      </c>
    </row>
    <row r="372" spans="1:16">
      <c r="A372" s="22"/>
      <c r="B372" s="281"/>
      <c r="C372" s="281"/>
      <c r="D372" s="281"/>
      <c r="E372" s="282"/>
      <c r="F372" s="282"/>
      <c r="G372" s="281"/>
      <c r="H372" s="281"/>
      <c r="I372" s="282"/>
      <c r="J372" s="282"/>
      <c r="K372" s="281"/>
      <c r="L372" s="281"/>
      <c r="M372" s="283"/>
      <c r="N372" s="282"/>
      <c r="O372" s="100"/>
      <c r="P372" s="101"/>
    </row>
    <row r="373" spans="1:16">
      <c r="A373" s="22" t="s">
        <v>273</v>
      </c>
      <c r="B373" s="281">
        <f>+'TTA Pivot Table'!M$262</f>
        <v>0</v>
      </c>
      <c r="C373" s="281">
        <f>+'TTA Pivot Table'!M$264</f>
        <v>0</v>
      </c>
      <c r="D373" s="281">
        <f>+'TTA Pivot Table'!M$266</f>
        <v>0</v>
      </c>
      <c r="E373" s="282">
        <f>+'TTA Pivot Table'!M$268</f>
        <v>0</v>
      </c>
      <c r="F373" s="282">
        <f>+'TTA Pivot Table'!M$270</f>
        <v>0</v>
      </c>
      <c r="G373" s="281">
        <f>+'TTA Pivot Table'!M$272</f>
        <v>0</v>
      </c>
      <c r="H373" s="281">
        <f>+'TTA Pivot Table'!M$274</f>
        <v>0</v>
      </c>
      <c r="I373" s="282">
        <f>+'TTA Pivot Table'!M$276</f>
        <v>0</v>
      </c>
      <c r="J373" s="282">
        <f>+'TTA Pivot Table'!M$278</f>
        <v>0</v>
      </c>
      <c r="K373" s="281">
        <f>+'TTA Pivot Table'!M$280</f>
        <v>0</v>
      </c>
      <c r="L373" s="281">
        <f>+'TTA Pivot Table'!M$282</f>
        <v>0</v>
      </c>
      <c r="M373" s="283">
        <f>+'TTA Pivot Table'!M$284</f>
        <v>0</v>
      </c>
      <c r="N373" s="282">
        <f>+'TTA Pivot Table'!M$286</f>
        <v>0</v>
      </c>
      <c r="O373" s="100"/>
      <c r="P373" s="101">
        <f t="shared" si="22"/>
        <v>0</v>
      </c>
    </row>
    <row r="374" spans="1:16">
      <c r="A374" s="22" t="s">
        <v>274</v>
      </c>
      <c r="B374" s="281">
        <f>+'TTA Pivot Table'!M$294</f>
        <v>2.6416417910447763</v>
      </c>
      <c r="C374" s="281">
        <f>+'TTA Pivot Table'!M$296</f>
        <v>2.7618095238095233</v>
      </c>
      <c r="D374" s="281">
        <f>+'TTA Pivot Table'!M$298</f>
        <v>2.5</v>
      </c>
      <c r="E374" s="282">
        <f>+'TTA Pivot Table'!M$300</f>
        <v>2.6816883116883119</v>
      </c>
      <c r="F374" s="282">
        <f>+'TTA Pivot Table'!M$302</f>
        <v>4.0105865657521296</v>
      </c>
      <c r="G374" s="281">
        <f>+'TTA Pivot Table'!M$304</f>
        <v>4.7608324324324336</v>
      </c>
      <c r="H374" s="281">
        <f>+'TTA Pivot Table'!M$306</f>
        <v>3.5012499999999998</v>
      </c>
      <c r="I374" s="282">
        <f>+'TTA Pivot Table'!M$308</f>
        <v>4.3572713567839205</v>
      </c>
      <c r="J374" s="282">
        <f>+'TTA Pivot Table'!M$310</f>
        <v>2.8276470588235298</v>
      </c>
      <c r="K374" s="281">
        <f>+'TTA Pivot Table'!M$312</f>
        <v>2.8839852398523989</v>
      </c>
      <c r="L374" s="281">
        <f>+'TTA Pivot Table'!M$314</f>
        <v>2.375</v>
      </c>
      <c r="M374" s="283">
        <f>+'TTA Pivot Table'!M$316</f>
        <v>2.8578876404494382</v>
      </c>
      <c r="N374" s="282">
        <f>+'TTA Pivot Table'!M$318</f>
        <v>0</v>
      </c>
      <c r="O374" s="100"/>
      <c r="P374" s="101">
        <f t="shared" si="22"/>
        <v>-1.4993837163344823</v>
      </c>
    </row>
    <row r="375" spans="1:16">
      <c r="A375" s="22" t="s">
        <v>275</v>
      </c>
      <c r="B375" s="281">
        <f>+'TTA Pivot Table'!M$326</f>
        <v>0</v>
      </c>
      <c r="C375" s="281">
        <f>+'TTA Pivot Table'!M$328</f>
        <v>0</v>
      </c>
      <c r="D375" s="281">
        <f>+'TTA Pivot Table'!M$330</f>
        <v>0</v>
      </c>
      <c r="E375" s="282">
        <f>+'TTA Pivot Table'!M$332</f>
        <v>0</v>
      </c>
      <c r="F375" s="282">
        <f>+'TTA Pivot Table'!M$334</f>
        <v>0</v>
      </c>
      <c r="G375" s="281">
        <f>+'TTA Pivot Table'!M$336</f>
        <v>0</v>
      </c>
      <c r="H375" s="281">
        <f>+'TTA Pivot Table'!M$338</f>
        <v>0</v>
      </c>
      <c r="I375" s="282">
        <f>+'TTA Pivot Table'!M$340</f>
        <v>0</v>
      </c>
      <c r="J375" s="282">
        <f>+'TTA Pivot Table'!M$342</f>
        <v>0</v>
      </c>
      <c r="K375" s="281">
        <f>+'TTA Pivot Table'!M$344</f>
        <v>0</v>
      </c>
      <c r="L375" s="281">
        <f>+'TTA Pivot Table'!M$346</f>
        <v>0</v>
      </c>
      <c r="M375" s="283">
        <f>+'TTA Pivot Table'!M$348</f>
        <v>0</v>
      </c>
      <c r="N375" s="282">
        <f>+'TTA Pivot Table'!M$350</f>
        <v>0</v>
      </c>
      <c r="O375" s="100"/>
      <c r="P375" s="101">
        <f t="shared" si="22"/>
        <v>0</v>
      </c>
    </row>
    <row r="376" spans="1:16">
      <c r="A376" s="22" t="s">
        <v>276</v>
      </c>
      <c r="B376" s="281">
        <f>+'TTA Pivot Table'!M$358</f>
        <v>0</v>
      </c>
      <c r="C376" s="281">
        <f>+'TTA Pivot Table'!M$360</f>
        <v>0</v>
      </c>
      <c r="D376" s="281">
        <f>+'TTA Pivot Table'!M$362</f>
        <v>0</v>
      </c>
      <c r="E376" s="282">
        <f>+'TTA Pivot Table'!M$364</f>
        <v>0</v>
      </c>
      <c r="F376" s="282">
        <f>+'TTA Pivot Table'!M$366</f>
        <v>0</v>
      </c>
      <c r="G376" s="281">
        <f>+'TTA Pivot Table'!M$368</f>
        <v>0</v>
      </c>
      <c r="H376" s="281">
        <f>+'TTA Pivot Table'!M$370</f>
        <v>0</v>
      </c>
      <c r="I376" s="282">
        <f>+'TTA Pivot Table'!M$372</f>
        <v>0</v>
      </c>
      <c r="J376" s="282">
        <f>+'TTA Pivot Table'!M$374</f>
        <v>0</v>
      </c>
      <c r="K376" s="281">
        <f>+'TTA Pivot Table'!M$376</f>
        <v>0</v>
      </c>
      <c r="L376" s="281">
        <f>+'TTA Pivot Table'!M$378</f>
        <v>0</v>
      </c>
      <c r="M376" s="283">
        <f>+'TTA Pivot Table'!M$380</f>
        <v>0</v>
      </c>
      <c r="N376" s="282">
        <f>+'TTA Pivot Table'!M$382</f>
        <v>0</v>
      </c>
      <c r="O376" s="100"/>
      <c r="P376" s="101">
        <f t="shared" si="22"/>
        <v>0</v>
      </c>
    </row>
    <row r="377" spans="1:16">
      <c r="A377" s="22"/>
      <c r="B377" s="281"/>
      <c r="C377" s="281"/>
      <c r="D377" s="281"/>
      <c r="E377" s="282"/>
      <c r="F377" s="282"/>
      <c r="G377" s="281"/>
      <c r="H377" s="281"/>
      <c r="I377" s="282"/>
      <c r="J377" s="282"/>
      <c r="K377" s="281"/>
      <c r="L377" s="281"/>
      <c r="M377" s="283"/>
      <c r="N377" s="282"/>
      <c r="O377" s="100"/>
      <c r="P377" s="101"/>
    </row>
    <row r="378" spans="1:16">
      <c r="A378" s="22" t="s">
        <v>277</v>
      </c>
      <c r="B378" s="281">
        <f>+'TTA Pivot Table'!M$390</f>
        <v>2.95</v>
      </c>
      <c r="C378" s="281">
        <f>+'TTA Pivot Table'!M$392</f>
        <v>3.33</v>
      </c>
      <c r="D378" s="281">
        <f>+'TTA Pivot Table'!M$394</f>
        <v>0</v>
      </c>
      <c r="E378" s="282">
        <f>+'TTA Pivot Table'!M$396</f>
        <v>3.105454545454545</v>
      </c>
      <c r="F378" s="282">
        <f>+'TTA Pivot Table'!M$398</f>
        <v>3.09</v>
      </c>
      <c r="G378" s="281">
        <f>+'TTA Pivot Table'!M$400</f>
        <v>3.28</v>
      </c>
      <c r="H378" s="281">
        <f>+'TTA Pivot Table'!M$402</f>
        <v>0</v>
      </c>
      <c r="I378" s="282">
        <f>+'TTA Pivot Table'!M$404</f>
        <v>3.1268932038834945</v>
      </c>
      <c r="J378" s="282">
        <f>+'TTA Pivot Table'!M$406</f>
        <v>2.0299999999999998</v>
      </c>
      <c r="K378" s="281">
        <f>+'TTA Pivot Table'!M$408</f>
        <v>2.57</v>
      </c>
      <c r="L378" s="281">
        <f>+'TTA Pivot Table'!M$410</f>
        <v>0</v>
      </c>
      <c r="M378" s="283">
        <f>+'TTA Pivot Table'!M$412</f>
        <v>2.3174193548387092</v>
      </c>
      <c r="N378" s="282">
        <f>+'TTA Pivot Table'!M$414</f>
        <v>0</v>
      </c>
      <c r="O378" s="100"/>
      <c r="P378" s="101">
        <f t="shared" si="22"/>
        <v>-0.80947384904478525</v>
      </c>
    </row>
    <row r="379" spans="1:16">
      <c r="A379" s="22" t="s">
        <v>278</v>
      </c>
      <c r="B379" s="281">
        <f>+'TTA Pivot Table'!M$422</f>
        <v>2.8923076923076922</v>
      </c>
      <c r="C379" s="281">
        <f>+'TTA Pivot Table'!M$424</f>
        <v>3.2965116279069768</v>
      </c>
      <c r="D379" s="281">
        <f>+'TTA Pivot Table'!M$426</f>
        <v>0</v>
      </c>
      <c r="E379" s="282">
        <f>+'TTA Pivot Table'!M$428</f>
        <v>3.0532407407407409</v>
      </c>
      <c r="F379" s="282">
        <f>+'TTA Pivot Table'!M$430</f>
        <v>3.6087866108786613</v>
      </c>
      <c r="G379" s="281">
        <f>+'TTA Pivot Table'!M$432</f>
        <v>4.4474708171206228</v>
      </c>
      <c r="H379" s="281">
        <f>+'TTA Pivot Table'!M$434</f>
        <v>0</v>
      </c>
      <c r="I379" s="282">
        <f>+'TTA Pivot Table'!M$436</f>
        <v>3.9020408163265308</v>
      </c>
      <c r="J379" s="282">
        <f>+'TTA Pivot Table'!M$438</f>
        <v>2.6954887218045114</v>
      </c>
      <c r="K379" s="281">
        <f>+'TTA Pivot Table'!M$440</f>
        <v>3.0611510791366907</v>
      </c>
      <c r="L379" s="281">
        <f>+'TTA Pivot Table'!M$442</f>
        <v>0</v>
      </c>
      <c r="M379" s="283">
        <f>+'TTA Pivot Table'!M$444</f>
        <v>2.8823529411764706</v>
      </c>
      <c r="N379" s="282">
        <f>+'TTA Pivot Table'!M$446</f>
        <v>5.64975845410628</v>
      </c>
      <c r="O379" s="100"/>
      <c r="P379" s="101">
        <f t="shared" si="22"/>
        <v>-1.0196878751500602</v>
      </c>
    </row>
    <row r="380" spans="1:16">
      <c r="A380" s="22" t="s">
        <v>279</v>
      </c>
      <c r="B380" s="281">
        <f>+'TTA Pivot Table'!M$454</f>
        <v>2.1290322580645125</v>
      </c>
      <c r="C380" s="281">
        <f>+'TTA Pivot Table'!M$456</f>
        <v>2.3428571428571403</v>
      </c>
      <c r="D380" s="281">
        <f>+'TTA Pivot Table'!M$458</f>
        <v>0</v>
      </c>
      <c r="E380" s="282">
        <f>+'TTA Pivot Table'!M$460</f>
        <v>2.176100628930814</v>
      </c>
      <c r="F380" s="282">
        <f>+'TTA Pivot Table'!M$462</f>
        <v>3.6629955947136552</v>
      </c>
      <c r="G380" s="281">
        <f>+'TTA Pivot Table'!M$464</f>
        <v>5.8076256499133398</v>
      </c>
      <c r="H380" s="281">
        <f>+'TTA Pivot Table'!M$466</f>
        <v>0</v>
      </c>
      <c r="I380" s="282">
        <f>+'TTA Pivot Table'!M$468</f>
        <v>5.2021144278606934</v>
      </c>
      <c r="J380" s="282">
        <f>+'TTA Pivot Table'!M$470</f>
        <v>3.3660714285714235</v>
      </c>
      <c r="K380" s="281">
        <f>+'TTA Pivot Table'!M$472</f>
        <v>4.7738095238095202</v>
      </c>
      <c r="L380" s="281">
        <f>+'TTA Pivot Table'!M$474</f>
        <v>0</v>
      </c>
      <c r="M380" s="283">
        <f>+'TTA Pivot Table'!M$476</f>
        <v>4.3406593406593368</v>
      </c>
      <c r="N380" s="282">
        <f>+'TTA Pivot Table'!M$478</f>
        <v>7.8218871595330679</v>
      </c>
      <c r="O380" s="100"/>
      <c r="P380" s="101">
        <f t="shared" si="22"/>
        <v>-0.86145508720135666</v>
      </c>
    </row>
    <row r="381" spans="1:16">
      <c r="A381" s="71" t="s">
        <v>280</v>
      </c>
      <c r="B381" s="288">
        <f>+'TTA Pivot Table'!M$486</f>
        <v>3.4979381443298969</v>
      </c>
      <c r="C381" s="288">
        <f>+'TTA Pivot Table'!M$488</f>
        <v>4.2750000000000004</v>
      </c>
      <c r="D381" s="288">
        <f>+'TTA Pivot Table'!M$490</f>
        <v>0</v>
      </c>
      <c r="E381" s="289">
        <f>+'TTA Pivot Table'!M$492</f>
        <v>3.5287128712871283</v>
      </c>
      <c r="F381" s="289">
        <f>+'TTA Pivot Table'!M$494</f>
        <v>4.1525252525252512</v>
      </c>
      <c r="G381" s="288">
        <f>+'TTA Pivot Table'!M$496</f>
        <v>4.582945736434108</v>
      </c>
      <c r="H381" s="288">
        <f>+'TTA Pivot Table'!M$498</f>
        <v>0</v>
      </c>
      <c r="I381" s="289">
        <f>+'TTA Pivot Table'!M$500</f>
        <v>4.2415064102564104</v>
      </c>
      <c r="J381" s="289">
        <f>+'TTA Pivot Table'!M$502</f>
        <v>4.4828125000000005</v>
      </c>
      <c r="K381" s="288">
        <f>+'TTA Pivot Table'!M$504</f>
        <v>3.6160377358490572</v>
      </c>
      <c r="L381" s="288">
        <f>+'TTA Pivot Table'!M$506</f>
        <v>0</v>
      </c>
      <c r="M381" s="290">
        <f>+'TTA Pivot Table'!M$508</f>
        <v>4.2290055248618783</v>
      </c>
      <c r="N381" s="289">
        <f>+'TTA Pivot Table'!M$510</f>
        <v>6.2131086142322101</v>
      </c>
      <c r="O381" s="100"/>
      <c r="P381" s="107">
        <f t="shared" si="22"/>
        <v>-1.2500885394532091E-2</v>
      </c>
    </row>
    <row r="382" spans="1:16">
      <c r="A382" s="232" t="s">
        <v>394</v>
      </c>
      <c r="B382" s="254"/>
      <c r="C382" s="254"/>
      <c r="D382" s="254"/>
      <c r="E382" s="254"/>
      <c r="F382" s="255"/>
      <c r="G382" s="255"/>
      <c r="H382" s="255"/>
      <c r="I382" s="255"/>
      <c r="J382" s="256"/>
      <c r="K382" s="256"/>
      <c r="L382" s="256"/>
      <c r="M382" s="256"/>
      <c r="N382" s="256"/>
    </row>
    <row r="383" spans="1:16" s="23" customFormat="1">
      <c r="A383" s="232"/>
      <c r="B383" s="257"/>
      <c r="C383" s="257"/>
      <c r="D383" s="257"/>
      <c r="E383" s="258"/>
      <c r="F383" s="257"/>
      <c r="G383" s="257"/>
      <c r="H383" s="257"/>
      <c r="I383" s="258"/>
      <c r="J383" s="259"/>
      <c r="K383" s="259"/>
      <c r="L383" s="259"/>
      <c r="M383" s="260"/>
      <c r="N383" s="259"/>
      <c r="O383" s="114"/>
    </row>
    <row r="384" spans="1:16">
      <c r="A384" s="232"/>
      <c r="B384" s="254"/>
      <c r="C384" s="254"/>
      <c r="D384" s="254"/>
      <c r="E384" s="254"/>
      <c r="F384" s="255"/>
      <c r="G384" s="255"/>
      <c r="H384" s="255"/>
      <c r="I384" s="255"/>
      <c r="J384" s="256"/>
      <c r="K384" s="256"/>
      <c r="L384" s="256"/>
      <c r="M384" s="256"/>
      <c r="N384" s="233" t="s">
        <v>1166</v>
      </c>
    </row>
  </sheetData>
  <mergeCells count="12">
    <mergeCell ref="N6:N8"/>
    <mergeCell ref="N38:N40"/>
    <mergeCell ref="N70:N72"/>
    <mergeCell ref="N102:N104"/>
    <mergeCell ref="N134:N136"/>
    <mergeCell ref="N326:N328"/>
    <mergeCell ref="N358:N360"/>
    <mergeCell ref="N166:N168"/>
    <mergeCell ref="N198:N200"/>
    <mergeCell ref="N230:N232"/>
    <mergeCell ref="N262:N264"/>
    <mergeCell ref="N294:N296"/>
  </mergeCells>
  <phoneticPr fontId="25" type="noConversion"/>
  <pageMargins left="0.75" right="0.75" top="1" bottom="1" header="0.5" footer="0.5"/>
  <pageSetup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dimension ref="A1:C28"/>
  <sheetViews>
    <sheetView showGridLines="0" view="pageBreakPreview" zoomScaleNormal="100" zoomScaleSheetLayoutView="100" workbookViewId="0">
      <selection activeCell="G16" sqref="G16"/>
    </sheetView>
  </sheetViews>
  <sheetFormatPr defaultRowHeight="15.75"/>
  <cols>
    <col min="1" max="1" width="11.75" customWidth="1"/>
    <col min="2" max="3" width="23.875" customWidth="1"/>
  </cols>
  <sheetData>
    <row r="1" spans="1:3" ht="18">
      <c r="A1" s="230" t="s">
        <v>1167</v>
      </c>
      <c r="B1" s="210"/>
      <c r="C1" s="210"/>
    </row>
    <row r="2" spans="1:3" ht="18">
      <c r="A2" s="230"/>
      <c r="B2" s="210"/>
      <c r="C2" s="210"/>
    </row>
    <row r="3" spans="1:3">
      <c r="A3" s="229" t="s">
        <v>1168</v>
      </c>
      <c r="B3" s="210"/>
      <c r="C3" s="210"/>
    </row>
    <row r="4" spans="1:3">
      <c r="A4" s="229" t="s">
        <v>1169</v>
      </c>
      <c r="B4" s="210"/>
      <c r="C4" s="210"/>
    </row>
    <row r="5" spans="1:3">
      <c r="A5" s="229" t="s">
        <v>1170</v>
      </c>
      <c r="B5" s="210"/>
      <c r="C5" s="210"/>
    </row>
    <row r="6" spans="1:3">
      <c r="A6" s="63"/>
      <c r="B6" s="215"/>
      <c r="C6" s="215"/>
    </row>
    <row r="7" spans="1:3" ht="24.75">
      <c r="A7" s="675"/>
      <c r="B7" s="235" t="s">
        <v>1171</v>
      </c>
      <c r="C7" s="235" t="s">
        <v>1172</v>
      </c>
    </row>
    <row r="8" spans="1:3">
      <c r="A8" s="22"/>
      <c r="B8" s="117"/>
      <c r="C8" s="117"/>
    </row>
    <row r="9" spans="1:3">
      <c r="A9" s="117" t="s">
        <v>265</v>
      </c>
      <c r="B9" s="673" t="s">
        <v>1173</v>
      </c>
      <c r="C9" s="673" t="s">
        <v>1173</v>
      </c>
    </row>
    <row r="10" spans="1:3">
      <c r="A10" s="117" t="s">
        <v>266</v>
      </c>
      <c r="B10" s="673">
        <v>124</v>
      </c>
      <c r="C10" s="673">
        <v>60</v>
      </c>
    </row>
    <row r="11" spans="1:3">
      <c r="A11" s="117" t="s">
        <v>267</v>
      </c>
      <c r="B11" s="673" t="s">
        <v>1173</v>
      </c>
      <c r="C11" s="673" t="s">
        <v>1173</v>
      </c>
    </row>
    <row r="12" spans="1:3">
      <c r="A12" s="117" t="s">
        <v>268</v>
      </c>
      <c r="B12" s="673">
        <v>121</v>
      </c>
      <c r="C12" s="673">
        <v>60</v>
      </c>
    </row>
    <row r="13" spans="1:3">
      <c r="A13" s="117"/>
      <c r="B13" s="673"/>
      <c r="C13" s="673"/>
    </row>
    <row r="14" spans="1:3">
      <c r="A14" s="117" t="s">
        <v>269</v>
      </c>
      <c r="B14" s="673">
        <v>120</v>
      </c>
      <c r="C14" s="673">
        <v>64</v>
      </c>
    </row>
    <row r="15" spans="1:3">
      <c r="A15" s="117" t="s">
        <v>270</v>
      </c>
      <c r="B15" s="673" t="s">
        <v>1173</v>
      </c>
      <c r="C15" s="673" t="s">
        <v>1173</v>
      </c>
    </row>
    <row r="16" spans="1:3">
      <c r="A16" s="117" t="s">
        <v>271</v>
      </c>
      <c r="B16" s="673" t="s">
        <v>1173</v>
      </c>
      <c r="C16" s="673" t="s">
        <v>1173</v>
      </c>
    </row>
    <row r="17" spans="1:3">
      <c r="A17" s="117" t="s">
        <v>272</v>
      </c>
      <c r="B17" s="673" t="s">
        <v>1173</v>
      </c>
      <c r="C17" s="673" t="s">
        <v>1173</v>
      </c>
    </row>
    <row r="18" spans="1:3">
      <c r="A18" s="117"/>
      <c r="B18" s="673"/>
      <c r="C18" s="673"/>
    </row>
    <row r="19" spans="1:3">
      <c r="A19" s="117" t="s">
        <v>273</v>
      </c>
      <c r="B19" s="673">
        <v>120</v>
      </c>
      <c r="C19" s="673" t="s">
        <v>1173</v>
      </c>
    </row>
    <row r="20" spans="1:3">
      <c r="A20" s="117" t="s">
        <v>274</v>
      </c>
      <c r="B20" s="673" t="s">
        <v>1175</v>
      </c>
      <c r="C20" s="673" t="s">
        <v>1174</v>
      </c>
    </row>
    <row r="21" spans="1:3">
      <c r="A21" s="117" t="s">
        <v>275</v>
      </c>
      <c r="B21" s="673">
        <v>120</v>
      </c>
      <c r="C21" s="673">
        <v>60</v>
      </c>
    </row>
    <row r="22" spans="1:3">
      <c r="A22" s="117" t="s">
        <v>276</v>
      </c>
      <c r="B22" s="673" t="s">
        <v>1173</v>
      </c>
      <c r="C22" s="673" t="s">
        <v>1173</v>
      </c>
    </row>
    <row r="23" spans="1:3">
      <c r="A23" s="117"/>
      <c r="B23" s="673"/>
      <c r="C23" s="673"/>
    </row>
    <row r="24" spans="1:3">
      <c r="A24" s="117" t="s">
        <v>277</v>
      </c>
      <c r="B24" s="673" t="s">
        <v>1173</v>
      </c>
      <c r="C24" s="673" t="s">
        <v>1173</v>
      </c>
    </row>
    <row r="25" spans="1:3">
      <c r="A25" s="117" t="s">
        <v>278</v>
      </c>
      <c r="B25" s="673" t="s">
        <v>1173</v>
      </c>
      <c r="C25" s="673" t="s">
        <v>1173</v>
      </c>
    </row>
    <row r="26" spans="1:3">
      <c r="A26" s="226" t="s">
        <v>279</v>
      </c>
      <c r="B26" s="673">
        <v>120</v>
      </c>
      <c r="C26" s="673" t="s">
        <v>999</v>
      </c>
    </row>
    <row r="27" spans="1:3">
      <c r="A27" s="122" t="s">
        <v>280</v>
      </c>
      <c r="B27" s="674">
        <v>120</v>
      </c>
      <c r="C27" s="674">
        <v>60</v>
      </c>
    </row>
    <row r="28" spans="1:3">
      <c r="A28" s="232"/>
      <c r="B28" s="117"/>
      <c r="C28" s="117"/>
    </row>
  </sheetData>
  <pageMargins left="0.7" right="0.7" top="0.75" bottom="0.75" header="0.3" footer="0.3"/>
  <pageSetup orientation="landscape" r:id="rId1"/>
  <headerFooter>
    <oddFooter>&amp;R&amp;"Arial,Regular"&amp;8January 2012</oddFooter>
  </headerFooter>
</worksheet>
</file>

<file path=xl/worksheets/sheet6.xml><?xml version="1.0" encoding="utf-8"?>
<worksheet xmlns="http://schemas.openxmlformats.org/spreadsheetml/2006/main" xmlns:r="http://schemas.openxmlformats.org/officeDocument/2006/relationships">
  <sheetPr>
    <tabColor indexed="16"/>
  </sheetPr>
  <dimension ref="A1:P373"/>
  <sheetViews>
    <sheetView showGridLines="0" showZeros="0" view="pageBreakPreview" zoomScaleNormal="100" zoomScaleSheetLayoutView="100" workbookViewId="0">
      <selection activeCell="N373" sqref="N373"/>
    </sheetView>
  </sheetViews>
  <sheetFormatPr defaultColWidth="9" defaultRowHeight="15.75"/>
  <cols>
    <col min="1" max="1" width="11.25" style="18" customWidth="1"/>
    <col min="2" max="2" width="7.25" style="134" customWidth="1"/>
    <col min="3" max="3" width="7.125" style="134" customWidth="1"/>
    <col min="4" max="4" width="9" style="134"/>
    <col min="5" max="5" width="7.125" style="134" customWidth="1"/>
    <col min="6" max="6" width="6.75" style="134" customWidth="1"/>
    <col min="7" max="7" width="7.375" style="134" customWidth="1"/>
    <col min="8" max="8" width="9" style="134" customWidth="1"/>
    <col min="9" max="9" width="7.875" style="134" customWidth="1"/>
    <col min="10" max="10" width="6.125" style="134" customWidth="1"/>
    <col min="11" max="11" width="6" style="134" customWidth="1"/>
    <col min="12" max="12" width="8.5" style="134" customWidth="1"/>
    <col min="13" max="13" width="5.125" style="134" customWidth="1"/>
    <col min="14" max="14" width="9" style="134"/>
    <col min="15" max="15" width="4.25" style="18" customWidth="1"/>
    <col min="16" max="16384" width="9" style="126"/>
  </cols>
  <sheetData>
    <row r="1" spans="1:16" ht="18">
      <c r="A1" s="609" t="s">
        <v>720</v>
      </c>
      <c r="B1" s="160"/>
      <c r="C1" s="160"/>
      <c r="D1" s="160"/>
      <c r="E1" s="211"/>
      <c r="F1" s="211"/>
      <c r="G1" s="211"/>
      <c r="H1" s="211"/>
      <c r="I1" s="211"/>
      <c r="J1" s="160"/>
      <c r="K1" s="160"/>
      <c r="L1" s="160"/>
      <c r="M1" s="211"/>
      <c r="N1" s="212"/>
    </row>
    <row r="2" spans="1:16" ht="18">
      <c r="A2" s="609"/>
      <c r="B2" s="160"/>
      <c r="C2" s="160"/>
      <c r="D2" s="160"/>
      <c r="E2" s="211"/>
      <c r="F2" s="211"/>
      <c r="G2" s="211"/>
      <c r="H2" s="211"/>
      <c r="I2" s="211"/>
      <c r="J2" s="160"/>
      <c r="K2" s="160"/>
      <c r="L2" s="160"/>
      <c r="M2" s="211"/>
      <c r="N2" s="212"/>
    </row>
    <row r="3" spans="1:16">
      <c r="A3" s="231" t="s">
        <v>411</v>
      </c>
      <c r="B3" s="160"/>
      <c r="C3" s="160"/>
      <c r="D3" s="160"/>
      <c r="E3" s="211"/>
      <c r="F3" s="211"/>
      <c r="G3" s="211"/>
      <c r="H3" s="211"/>
      <c r="I3" s="211"/>
      <c r="J3" s="160"/>
      <c r="K3" s="160"/>
      <c r="L3" s="160"/>
      <c r="M3" s="211"/>
      <c r="N3" s="212"/>
    </row>
    <row r="4" spans="1:16">
      <c r="A4" s="231" t="s">
        <v>979</v>
      </c>
      <c r="B4" s="160"/>
      <c r="C4" s="160"/>
      <c r="D4" s="160"/>
      <c r="E4" s="211"/>
      <c r="F4" s="211"/>
      <c r="G4" s="211"/>
      <c r="H4" s="211"/>
      <c r="I4" s="211"/>
      <c r="J4" s="160"/>
      <c r="K4" s="160"/>
      <c r="L4" s="160"/>
      <c r="M4" s="211"/>
      <c r="N4" s="212"/>
    </row>
    <row r="5" spans="1:16" ht="15.75" customHeight="1">
      <c r="A5" s="82"/>
      <c r="B5" s="128"/>
      <c r="C5" s="128"/>
      <c r="D5" s="128"/>
      <c r="E5" s="128"/>
      <c r="F5" s="129"/>
      <c r="G5" s="162"/>
      <c r="H5" s="162"/>
      <c r="I5" s="163"/>
      <c r="J5" s="163"/>
      <c r="K5" s="163"/>
      <c r="L5" s="163"/>
      <c r="M5" s="163"/>
      <c r="N5" s="163"/>
      <c r="O5" s="20"/>
    </row>
    <row r="6" spans="1:16" ht="15.75" customHeight="1">
      <c r="A6" s="64"/>
      <c r="B6" s="234" t="s">
        <v>671</v>
      </c>
      <c r="C6" s="291"/>
      <c r="D6" s="291"/>
      <c r="E6" s="291"/>
      <c r="F6" s="291"/>
      <c r="G6" s="291"/>
      <c r="H6" s="291"/>
      <c r="I6" s="292"/>
      <c r="J6" s="293" t="s">
        <v>390</v>
      </c>
      <c r="K6" s="294"/>
      <c r="L6" s="294"/>
      <c r="M6" s="295"/>
      <c r="N6" s="680" t="s">
        <v>670</v>
      </c>
      <c r="O6" s="164"/>
    </row>
    <row r="7" spans="1:16" ht="42" customHeight="1">
      <c r="A7" s="94"/>
      <c r="B7" s="235" t="s">
        <v>735</v>
      </c>
      <c r="C7" s="235"/>
      <c r="D7" s="235"/>
      <c r="E7" s="240"/>
      <c r="F7" s="241" t="s">
        <v>737</v>
      </c>
      <c r="G7" s="235"/>
      <c r="H7" s="235"/>
      <c r="I7" s="236"/>
      <c r="J7" s="242" t="s">
        <v>672</v>
      </c>
      <c r="K7" s="291"/>
      <c r="L7" s="291"/>
      <c r="M7" s="292"/>
      <c r="N7" s="683"/>
      <c r="O7" s="164"/>
    </row>
    <row r="8" spans="1:16" ht="30" customHeight="1">
      <c r="A8" s="82"/>
      <c r="B8" s="296" t="s">
        <v>391</v>
      </c>
      <c r="C8" s="296" t="s">
        <v>392</v>
      </c>
      <c r="D8" s="296" t="s">
        <v>281</v>
      </c>
      <c r="E8" s="297" t="s">
        <v>124</v>
      </c>
      <c r="F8" s="297" t="s">
        <v>391</v>
      </c>
      <c r="G8" s="296" t="s">
        <v>392</v>
      </c>
      <c r="H8" s="296" t="s">
        <v>281</v>
      </c>
      <c r="I8" s="297" t="s">
        <v>124</v>
      </c>
      <c r="J8" s="298" t="s">
        <v>391</v>
      </c>
      <c r="K8" s="299" t="s">
        <v>392</v>
      </c>
      <c r="L8" s="300" t="s">
        <v>281</v>
      </c>
      <c r="M8" s="298" t="s">
        <v>124</v>
      </c>
      <c r="N8" s="684"/>
      <c r="O8" s="164"/>
    </row>
    <row r="9" spans="1:16" ht="15.75" hidden="1" customHeight="1">
      <c r="A9" s="165" t="s">
        <v>264</v>
      </c>
      <c r="B9" s="152"/>
      <c r="C9" s="152"/>
      <c r="D9" s="152"/>
      <c r="E9" s="153"/>
      <c r="F9" s="153"/>
      <c r="G9" s="152"/>
      <c r="H9" s="152"/>
      <c r="I9" s="153"/>
      <c r="J9" s="153"/>
      <c r="K9" s="152"/>
      <c r="L9" s="152"/>
      <c r="M9" s="154"/>
      <c r="N9" s="153"/>
      <c r="O9" s="21"/>
      <c r="P9" s="166"/>
    </row>
    <row r="10" spans="1:16" ht="15.75" hidden="1" customHeight="1">
      <c r="A10" s="165"/>
      <c r="B10" s="152"/>
      <c r="C10" s="152"/>
      <c r="D10" s="152"/>
      <c r="E10" s="153"/>
      <c r="F10" s="153"/>
      <c r="G10" s="167"/>
      <c r="H10" s="168"/>
      <c r="I10" s="153"/>
      <c r="J10" s="153"/>
      <c r="K10" s="152"/>
      <c r="L10" s="152"/>
      <c r="M10" s="154"/>
      <c r="N10" s="153"/>
      <c r="O10" s="21"/>
    </row>
    <row r="11" spans="1:16">
      <c r="A11" s="165" t="s">
        <v>265</v>
      </c>
      <c r="B11" s="301">
        <f>+'CTA Pivot Table'!I$7</f>
        <v>0</v>
      </c>
      <c r="C11" s="301">
        <f>+'CTA Pivot Table'!I$9</f>
        <v>0</v>
      </c>
      <c r="D11" s="301">
        <f>+'CTA Pivot Table'!I$11</f>
        <v>0</v>
      </c>
      <c r="E11" s="302">
        <f>+'CTA Pivot Table'!I$13</f>
        <v>0</v>
      </c>
      <c r="F11" s="302">
        <f>+'CTA Pivot Table'!I$15</f>
        <v>0</v>
      </c>
      <c r="G11" s="301">
        <f>+'CTA Pivot Table'!I$17</f>
        <v>0</v>
      </c>
      <c r="H11" s="301">
        <f>+'CTA Pivot Table'!I$19</f>
        <v>0</v>
      </c>
      <c r="I11" s="302">
        <f>+'CTA Pivot Table'!I$21</f>
        <v>0</v>
      </c>
      <c r="J11" s="302">
        <f>+'CTA Pivot Table'!I$23</f>
        <v>0</v>
      </c>
      <c r="K11" s="301">
        <f>+'CTA Pivot Table'!I$25</f>
        <v>0</v>
      </c>
      <c r="L11" s="301">
        <f>+'CTA Pivot Table'!I$27</f>
        <v>0</v>
      </c>
      <c r="M11" s="303">
        <f>+'CTA Pivot Table'!I$29</f>
        <v>0</v>
      </c>
      <c r="N11" s="302">
        <f>+'CTA Pivot Table'!I$31</f>
        <v>0</v>
      </c>
      <c r="O11" s="21"/>
    </row>
    <row r="12" spans="1:16">
      <c r="A12" s="165" t="s">
        <v>266</v>
      </c>
      <c r="B12" s="301">
        <f>+'CTA Pivot Table'!I$39</f>
        <v>136.30302325581397</v>
      </c>
      <c r="C12" s="301">
        <f>+'CTA Pivot Table'!I$41</f>
        <v>131.15269230769232</v>
      </c>
      <c r="D12" s="301">
        <f>+'CTA Pivot Table'!I$43</f>
        <v>112.11111111111111</v>
      </c>
      <c r="E12" s="302">
        <f>+'CTA Pivot Table'!I$45</f>
        <v>131.7948717948718</v>
      </c>
      <c r="F12" s="302">
        <f>+'CTA Pivot Table'!I$47</f>
        <v>128.30898096101541</v>
      </c>
      <c r="G12" s="301">
        <f>+'CTA Pivot Table'!I$49</f>
        <v>118.22325123152709</v>
      </c>
      <c r="H12" s="301">
        <f>+'CTA Pivot Table'!I$51</f>
        <v>90.536331236897283</v>
      </c>
      <c r="I12" s="302">
        <f>+'CTA Pivot Table'!I$53</f>
        <v>124.83333333333331</v>
      </c>
      <c r="J12" s="302">
        <f>+'CTA Pivot Table'!I$55</f>
        <v>88.237529940119771</v>
      </c>
      <c r="K12" s="301">
        <f>+'CTA Pivot Table'!I$57</f>
        <v>64.174043419267306</v>
      </c>
      <c r="L12" s="301">
        <f>+'CTA Pivot Table'!IO$59</f>
        <v>0</v>
      </c>
      <c r="M12" s="303">
        <f>+'CTA Pivot Table'!I$61</f>
        <v>72.65465975372652</v>
      </c>
      <c r="N12" s="302">
        <f>+'CTA Pivot Table'!I$63</f>
        <v>72.146181818181816</v>
      </c>
      <c r="O12" s="21"/>
    </row>
    <row r="13" spans="1:16">
      <c r="A13" s="165" t="s">
        <v>267</v>
      </c>
      <c r="B13" s="301">
        <f>+'CTA Pivot Table'!I$71</f>
        <v>0</v>
      </c>
      <c r="C13" s="301">
        <f>+'CTA Pivot Table'!I$73</f>
        <v>0</v>
      </c>
      <c r="D13" s="301">
        <f>+'CTA Pivot Table'!I$75</f>
        <v>0</v>
      </c>
      <c r="E13" s="302">
        <f>+'CTA Pivot Table'!I$77</f>
        <v>0</v>
      </c>
      <c r="F13" s="302">
        <f>+'CTA Pivot Table'!I$79</f>
        <v>0</v>
      </c>
      <c r="G13" s="301">
        <f>+'CTA Pivot Table'!I$81</f>
        <v>0</v>
      </c>
      <c r="H13" s="301">
        <f>+'CTA Pivot Table'!I$83</f>
        <v>0</v>
      </c>
      <c r="I13" s="302">
        <f>+'CTA Pivot Table'!I$85</f>
        <v>0</v>
      </c>
      <c r="J13" s="302">
        <f>+'CTA Pivot Table'!I$87</f>
        <v>0</v>
      </c>
      <c r="K13" s="301">
        <f>+'CTA Pivot Table'!I$89</f>
        <v>0</v>
      </c>
      <c r="L13" s="301">
        <f>+'CTA Pivot Table'!I$91</f>
        <v>0</v>
      </c>
      <c r="M13" s="303">
        <f>+'CTA Pivot Table'!I$93</f>
        <v>0</v>
      </c>
      <c r="N13" s="302">
        <f>+'CTA Pivot Table'!I$95</f>
        <v>0</v>
      </c>
      <c r="O13" s="21"/>
    </row>
    <row r="14" spans="1:16">
      <c r="A14" s="165" t="s">
        <v>268</v>
      </c>
      <c r="B14" s="301">
        <f>+'CTA Pivot Table'!I$103</f>
        <v>0</v>
      </c>
      <c r="C14" s="301">
        <f>+'CTA Pivot Table'!I$105</f>
        <v>0</v>
      </c>
      <c r="D14" s="301">
        <f>+'CTA Pivot Table'!I$107</f>
        <v>0</v>
      </c>
      <c r="E14" s="302">
        <f>+'CTA Pivot Table'!I$109</f>
        <v>0</v>
      </c>
      <c r="F14" s="302">
        <f>+'CTA Pivot Table'!I$111</f>
        <v>0</v>
      </c>
      <c r="G14" s="301">
        <f>+'CTA Pivot Table'!I$113</f>
        <v>0</v>
      </c>
      <c r="H14" s="301">
        <f>+'CTA Pivot Table'!I$115</f>
        <v>0</v>
      </c>
      <c r="I14" s="302">
        <f>+'CTA Pivot Table'!I$117</f>
        <v>0</v>
      </c>
      <c r="J14" s="302">
        <f>+'CTA Pivot Table'!I$119</f>
        <v>0</v>
      </c>
      <c r="K14" s="301">
        <f>+'CTA Pivot Table'!I$121</f>
        <v>0</v>
      </c>
      <c r="L14" s="301">
        <f>+'CTA Pivot Table'!I$123</f>
        <v>0</v>
      </c>
      <c r="M14" s="303">
        <f>+'CTA Pivot Table'!I$125</f>
        <v>0</v>
      </c>
      <c r="N14" s="302">
        <f>+'CTA Pivot Table'!I$127</f>
        <v>0</v>
      </c>
      <c r="O14" s="21"/>
    </row>
    <row r="15" spans="1:16">
      <c r="A15" s="165"/>
      <c r="B15" s="301"/>
      <c r="C15" s="301"/>
      <c r="D15" s="301"/>
      <c r="E15" s="302"/>
      <c r="F15" s="302"/>
      <c r="G15" s="301"/>
      <c r="H15" s="301"/>
      <c r="I15" s="302"/>
      <c r="J15" s="302"/>
      <c r="K15" s="301"/>
      <c r="L15" s="301"/>
      <c r="M15" s="303"/>
      <c r="N15" s="302"/>
      <c r="O15" s="21"/>
    </row>
    <row r="16" spans="1:16">
      <c r="A16" s="165" t="s">
        <v>269</v>
      </c>
      <c r="B16" s="301">
        <f>+'CTA Pivot Table'!I$135</f>
        <v>131.01018404907978</v>
      </c>
      <c r="C16" s="301">
        <f>+'CTA Pivot Table'!I$137</f>
        <v>126.88707692307692</v>
      </c>
      <c r="D16" s="301">
        <f>+'CTA Pivot Table'!I$139</f>
        <v>0</v>
      </c>
      <c r="E16" s="302">
        <f>+'CTA Pivot Table'!I$141</f>
        <v>130.32475703324809</v>
      </c>
      <c r="F16" s="302">
        <f>+'CTA Pivot Table'!I$143</f>
        <v>137.6038109912686</v>
      </c>
      <c r="G16" s="301">
        <f>+'CTA Pivot Table'!I$145</f>
        <v>135.22113675213677</v>
      </c>
      <c r="H16" s="301">
        <f>+'CTA Pivot Table'!I$147</f>
        <v>0</v>
      </c>
      <c r="I16" s="302">
        <f>+'CTA Pivot Table'!I$149</f>
        <v>137.41543820528412</v>
      </c>
      <c r="J16" s="302">
        <f>+'CTA Pivot Table'!I$151</f>
        <v>94.98454442383013</v>
      </c>
      <c r="K16" s="301">
        <f>+'CTA Pivot Table'!I$153</f>
        <v>84.823060016906169</v>
      </c>
      <c r="L16" s="301">
        <f>+'CTA Pivot Table'!I$155</f>
        <v>0</v>
      </c>
      <c r="M16" s="303">
        <f>+'CTA Pivot Table'!I$157</f>
        <v>92.263005810882191</v>
      </c>
      <c r="N16" s="302">
        <f>+'CTA Pivot Table'!I$159</f>
        <v>68.588823529411769</v>
      </c>
      <c r="O16" s="21"/>
    </row>
    <row r="17" spans="1:16">
      <c r="A17" s="165" t="s">
        <v>270</v>
      </c>
      <c r="B17" s="301">
        <f>+'CTA Pivot Table'!I$167</f>
        <v>137.52346178967994</v>
      </c>
      <c r="C17" s="301">
        <f>+'CTA Pivot Table'!I$169</f>
        <v>141.19483870967741</v>
      </c>
      <c r="D17" s="301">
        <f>+'CTA Pivot Table'!I$171</f>
        <v>0</v>
      </c>
      <c r="E17" s="302">
        <f>+'CTA Pivot Table'!I$173</f>
        <v>137.59632522407171</v>
      </c>
      <c r="F17" s="302">
        <f>+'CTA Pivot Table'!I$175</f>
        <v>143.40555924855494</v>
      </c>
      <c r="G17" s="301">
        <f>+'CTA Pivot Table'!I$177</f>
        <v>138.05748344370861</v>
      </c>
      <c r="H17" s="301">
        <f>+'CTA Pivot Table'!I$179</f>
        <v>0</v>
      </c>
      <c r="I17" s="302">
        <f>+'CTA Pivot Table'!I$181</f>
        <v>143.07697138206967</v>
      </c>
      <c r="J17" s="302">
        <f>+'CTA Pivot Table'!I$183</f>
        <v>99.908807390817486</v>
      </c>
      <c r="K17" s="301">
        <f>+'CTA Pivot Table'!I$185</f>
        <v>83.050770370370373</v>
      </c>
      <c r="L17" s="301">
        <f>+'CTA Pivot Table'!I$187</f>
        <v>0</v>
      </c>
      <c r="M17" s="303">
        <f>+'CTA Pivot Table'!I$189</f>
        <v>95.28500609508329</v>
      </c>
      <c r="N17" s="302">
        <f>+'CTA Pivot Table'!I$191</f>
        <v>96.877895050685751</v>
      </c>
      <c r="O17" s="21"/>
    </row>
    <row r="18" spans="1:16">
      <c r="A18" s="165" t="s">
        <v>271</v>
      </c>
      <c r="B18" s="301">
        <f>+'CTA Pivot Table'!I$199</f>
        <v>0</v>
      </c>
      <c r="C18" s="301">
        <f>+'CTA Pivot Table'!I$201</f>
        <v>0</v>
      </c>
      <c r="D18" s="301">
        <f>+'CTA Pivot Table'!I$203</f>
        <v>0</v>
      </c>
      <c r="E18" s="302">
        <f>+'CTA Pivot Table'!I$205</f>
        <v>0</v>
      </c>
      <c r="F18" s="302">
        <f>+'CTA Pivot Table'!I$207</f>
        <v>0</v>
      </c>
      <c r="G18" s="301">
        <f>+'CTA Pivot Table'!I$209</f>
        <v>0</v>
      </c>
      <c r="H18" s="301">
        <f>+'CTA Pivot Table'!I$211</f>
        <v>0</v>
      </c>
      <c r="I18" s="302">
        <f>+'CTA Pivot Table'!I$213</f>
        <v>0</v>
      </c>
      <c r="J18" s="302">
        <f>+'CTA Pivot Table'!I$215</f>
        <v>0</v>
      </c>
      <c r="K18" s="301">
        <f>+'CTA Pivot Table'!I$217</f>
        <v>0</v>
      </c>
      <c r="L18" s="301">
        <f>+'CTA Pivot Table'!I$219</f>
        <v>0</v>
      </c>
      <c r="M18" s="303">
        <f>+'CTA Pivot Table'!I$221</f>
        <v>0</v>
      </c>
      <c r="N18" s="302">
        <f>+'CTA Pivot Table'!I$223</f>
        <v>0</v>
      </c>
      <c r="O18" s="21"/>
    </row>
    <row r="19" spans="1:16">
      <c r="A19" s="165" t="s">
        <v>272</v>
      </c>
      <c r="B19" s="301">
        <f>+'CTA Pivot Table'!I$231</f>
        <v>0</v>
      </c>
      <c r="C19" s="301">
        <f>+'CTA Pivot Table'!I$233</f>
        <v>0</v>
      </c>
      <c r="D19" s="301">
        <f>+'CTA Pivot Table'!I$235</f>
        <v>0</v>
      </c>
      <c r="E19" s="302">
        <f>+'CTA Pivot Table'!I$237</f>
        <v>0</v>
      </c>
      <c r="F19" s="302">
        <f>+'CTA Pivot Table'!I$239</f>
        <v>0</v>
      </c>
      <c r="G19" s="301">
        <f>+'CTA Pivot Table'!I$241</f>
        <v>0</v>
      </c>
      <c r="H19" s="301">
        <f>+'CTA Pivot Table'!I$243</f>
        <v>0</v>
      </c>
      <c r="I19" s="302">
        <f>+'CTA Pivot Table'!I$245</f>
        <v>0</v>
      </c>
      <c r="J19" s="302">
        <f>+'CTA Pivot Table'!I$247</f>
        <v>0</v>
      </c>
      <c r="K19" s="301">
        <f>+'CTA Pivot Table'!I$249</f>
        <v>0</v>
      </c>
      <c r="L19" s="301">
        <f>+'CTA Pivot Table'!I$251</f>
        <v>0</v>
      </c>
      <c r="M19" s="303">
        <f>+'CTA Pivot Table'!I$253</f>
        <v>0</v>
      </c>
      <c r="N19" s="302">
        <f>+'CTA Pivot Table'!I$255</f>
        <v>0</v>
      </c>
      <c r="O19" s="21"/>
    </row>
    <row r="20" spans="1:16">
      <c r="A20" s="165"/>
      <c r="B20" s="301"/>
      <c r="C20" s="301"/>
      <c r="D20" s="301"/>
      <c r="E20" s="302"/>
      <c r="F20" s="302"/>
      <c r="G20" s="301"/>
      <c r="H20" s="301"/>
      <c r="I20" s="302"/>
      <c r="J20" s="302"/>
      <c r="K20" s="301"/>
      <c r="L20" s="301"/>
      <c r="M20" s="303"/>
      <c r="N20" s="302"/>
      <c r="O20" s="21"/>
    </row>
    <row r="21" spans="1:16">
      <c r="A21" s="165" t="s">
        <v>273</v>
      </c>
      <c r="B21" s="301">
        <f>+'CTA Pivot Table'!I$263</f>
        <v>0</v>
      </c>
      <c r="C21" s="301">
        <f>+'CTA Pivot Table'!I$265</f>
        <v>0</v>
      </c>
      <c r="D21" s="301">
        <f>+'CTA Pivot Table'!I$267</f>
        <v>0</v>
      </c>
      <c r="E21" s="302">
        <f>+'CTA Pivot Table'!I$269</f>
        <v>0</v>
      </c>
      <c r="F21" s="302">
        <f>+'CTA Pivot Table'!I$271</f>
        <v>0</v>
      </c>
      <c r="G21" s="301">
        <f>+'CTA Pivot Table'!I$273</f>
        <v>0</v>
      </c>
      <c r="H21" s="301">
        <f>+'CTA Pivot Table'!I$275</f>
        <v>0</v>
      </c>
      <c r="I21" s="302">
        <f>+'CTA Pivot Table'!I$277</f>
        <v>0</v>
      </c>
      <c r="J21" s="302">
        <f>+'CTA Pivot Table'!I$279</f>
        <v>0</v>
      </c>
      <c r="K21" s="301">
        <f>+'CTA Pivot Table'!I$281</f>
        <v>0</v>
      </c>
      <c r="L21" s="301">
        <f>+'CTA Pivot Table'!I$283</f>
        <v>0</v>
      </c>
      <c r="M21" s="303">
        <f>+'CTA Pivot Table'!I$285</f>
        <v>0</v>
      </c>
      <c r="N21" s="302">
        <f>+'CTA Pivot Table'!I$287</f>
        <v>0</v>
      </c>
      <c r="O21" s="21"/>
    </row>
    <row r="22" spans="1:16">
      <c r="A22" s="165" t="s">
        <v>274</v>
      </c>
      <c r="B22" s="301">
        <f>+'CTA Pivot Table'!I$295</f>
        <v>155.48055555555558</v>
      </c>
      <c r="C22" s="301">
        <f>+'CTA Pivot Table'!I$297</f>
        <v>136</v>
      </c>
      <c r="D22" s="301">
        <f>+'CTA Pivot Table'!I$299</f>
        <v>0</v>
      </c>
      <c r="E22" s="302">
        <f>+'CTA Pivot Table'!I$301</f>
        <v>155.12636363636366</v>
      </c>
      <c r="F22" s="302">
        <f>+'CTA Pivot Table'!I$303</f>
        <v>145.06432651834035</v>
      </c>
      <c r="G22" s="301">
        <f>+'CTA Pivot Table'!I$305</f>
        <v>126.36630434782612</v>
      </c>
      <c r="H22" s="301">
        <f>+'CTA Pivot Table'!I$307</f>
        <v>145.16250000000002</v>
      </c>
      <c r="I22" s="302">
        <f>+'CTA Pivot Table'!I$309</f>
        <v>144.97881474103582</v>
      </c>
      <c r="J22" s="302">
        <f>+'CTA Pivot Table'!I$311</f>
        <v>98.810960605034438</v>
      </c>
      <c r="K22" s="301">
        <f>+'CTA Pivot Table'!I$313</f>
        <v>69.791480038948393</v>
      </c>
      <c r="L22" s="301">
        <f>+'CTA Pivot Table'!I$315</f>
        <v>98.752469135802471</v>
      </c>
      <c r="M22" s="303">
        <f>+'CTA Pivot Table'!I$317</f>
        <v>93.428072234762979</v>
      </c>
      <c r="N22" s="302">
        <f>+'CTA Pivot Table'!I$319</f>
        <v>105.26929392446634</v>
      </c>
      <c r="O22" s="21"/>
      <c r="P22" s="169"/>
    </row>
    <row r="23" spans="1:16">
      <c r="A23" s="165" t="s">
        <v>275</v>
      </c>
      <c r="B23" s="301">
        <f>+'CTA Pivot Table'!I$327</f>
        <v>0</v>
      </c>
      <c r="C23" s="301">
        <f>+'CTA Pivot Table'!I$329</f>
        <v>0</v>
      </c>
      <c r="D23" s="301">
        <f>+'CTA Pivot Table'!I$331</f>
        <v>0</v>
      </c>
      <c r="E23" s="302">
        <f>+'CTA Pivot Table'!I$333</f>
        <v>0</v>
      </c>
      <c r="F23" s="302">
        <f>+'CTA Pivot Table'!I$335</f>
        <v>0</v>
      </c>
      <c r="G23" s="301">
        <f>+'CTA Pivot Table'!I$337</f>
        <v>0</v>
      </c>
      <c r="H23" s="301">
        <f>+'CTA Pivot Table'!I$339</f>
        <v>0</v>
      </c>
      <c r="I23" s="302">
        <f>+'CTA Pivot Table'!I$341</f>
        <v>0</v>
      </c>
      <c r="J23" s="302">
        <f>+'CTA Pivot Table'!I$343</f>
        <v>0</v>
      </c>
      <c r="K23" s="301">
        <f>+'CTA Pivot Table'!I$345</f>
        <v>0</v>
      </c>
      <c r="L23" s="301">
        <f>+'CTA Pivot Table'!I$347</f>
        <v>0</v>
      </c>
      <c r="M23" s="303">
        <f>+'CTA Pivot Table'!I$349</f>
        <v>0</v>
      </c>
      <c r="N23" s="302">
        <f>+'CTA Pivot Table'!I$351</f>
        <v>0</v>
      </c>
      <c r="O23" s="21"/>
    </row>
    <row r="24" spans="1:16">
      <c r="A24" s="165" t="s">
        <v>276</v>
      </c>
      <c r="B24" s="301">
        <f>+'CTA Pivot Table'!I$359</f>
        <v>0</v>
      </c>
      <c r="C24" s="301">
        <f>+'CTA Pivot Table'!I$361</f>
        <v>0</v>
      </c>
      <c r="D24" s="301">
        <f>+'CTA Pivot Table'!I$363</f>
        <v>0</v>
      </c>
      <c r="E24" s="302">
        <f>+'CTA Pivot Table'!I$365</f>
        <v>0</v>
      </c>
      <c r="F24" s="302">
        <f>+'CTA Pivot Table'!I$367</f>
        <v>0</v>
      </c>
      <c r="G24" s="301">
        <f>+'CTA Pivot Table'!I$369</f>
        <v>0</v>
      </c>
      <c r="H24" s="301">
        <f>+'CTA Pivot Table'!I$371</f>
        <v>0</v>
      </c>
      <c r="I24" s="302">
        <f>+'CTA Pivot Table'!I$373</f>
        <v>0</v>
      </c>
      <c r="J24" s="302">
        <f>+'CTA Pivot Table'!I$375</f>
        <v>0</v>
      </c>
      <c r="K24" s="301">
        <f>+'CTA Pivot Table'!I$377</f>
        <v>0</v>
      </c>
      <c r="L24" s="301">
        <f>+'CTA Pivot Table'!I$379</f>
        <v>0</v>
      </c>
      <c r="M24" s="303">
        <f>+'CTA Pivot Table'!I$381</f>
        <v>0</v>
      </c>
      <c r="N24" s="302">
        <f>+'CTA Pivot Table'!I$383</f>
        <v>0</v>
      </c>
      <c r="O24" s="21"/>
    </row>
    <row r="25" spans="1:16">
      <c r="A25" s="165"/>
      <c r="B25" s="301"/>
      <c r="C25" s="301"/>
      <c r="D25" s="301"/>
      <c r="E25" s="302"/>
      <c r="F25" s="302"/>
      <c r="G25" s="301"/>
      <c r="H25" s="301"/>
      <c r="I25" s="302"/>
      <c r="J25" s="302"/>
      <c r="K25" s="301"/>
      <c r="L25" s="301"/>
      <c r="M25" s="303"/>
      <c r="N25" s="302"/>
      <c r="O25" s="21"/>
    </row>
    <row r="26" spans="1:16">
      <c r="A26" s="165" t="s">
        <v>277</v>
      </c>
      <c r="B26" s="301">
        <f>+'CTA Pivot Table'!I$391</f>
        <v>0</v>
      </c>
      <c r="C26" s="301">
        <f>+'CTA Pivot Table'!I$393</f>
        <v>0</v>
      </c>
      <c r="D26" s="301">
        <f>+'CTA Pivot Table'!I$395</f>
        <v>0</v>
      </c>
      <c r="E26" s="302">
        <f>+'CTA Pivot Table'!I$397</f>
        <v>0</v>
      </c>
      <c r="F26" s="302">
        <f>+'CTA Pivot Table'!I$399</f>
        <v>0</v>
      </c>
      <c r="G26" s="301">
        <f>+'CTA Pivot Table'!I$401</f>
        <v>0</v>
      </c>
      <c r="H26" s="301">
        <f>+'CTA Pivot Table'!I$403</f>
        <v>0</v>
      </c>
      <c r="I26" s="302">
        <f>+'CTA Pivot Table'!I$405</f>
        <v>0</v>
      </c>
      <c r="J26" s="302">
        <f>+'CTA Pivot Table'!I$407</f>
        <v>0</v>
      </c>
      <c r="K26" s="301">
        <f>+'CTA Pivot Table'!I$409</f>
        <v>0</v>
      </c>
      <c r="L26" s="301">
        <f>+'CTA Pivot Table'!I$411</f>
        <v>0</v>
      </c>
      <c r="M26" s="303">
        <f>+'CTA Pivot Table'!I$413</f>
        <v>0</v>
      </c>
      <c r="N26" s="302">
        <f>+'CTA Pivot Table'!I$415</f>
        <v>0</v>
      </c>
      <c r="O26" s="21"/>
    </row>
    <row r="27" spans="1:16">
      <c r="A27" s="165" t="s">
        <v>278</v>
      </c>
      <c r="B27" s="301">
        <f>+'CTA Pivot Table'!I$423</f>
        <v>123.14023944130363</v>
      </c>
      <c r="C27" s="301">
        <f>+'CTA Pivot Table'!I$425</f>
        <v>120.70867430441899</v>
      </c>
      <c r="D27" s="301">
        <f>+'CTA Pivot Table'!I$427</f>
        <v>0</v>
      </c>
      <c r="E27" s="302">
        <f>+'CTA Pivot Table'!I$429</f>
        <v>122.98599460132891</v>
      </c>
      <c r="F27" s="302">
        <f>+'CTA Pivot Table'!I$431</f>
        <v>134.19583875162544</v>
      </c>
      <c r="G27" s="301">
        <f>+'CTA Pivot Table'!I$433</f>
        <v>133.19201759899434</v>
      </c>
      <c r="H27" s="301">
        <f>+'CTA Pivot Table'!I$435</f>
        <v>0</v>
      </c>
      <c r="I27" s="302">
        <f>+'CTA Pivot Table'!I$437</f>
        <v>134.12184850590688</v>
      </c>
      <c r="J27" s="302">
        <f>+'CTA Pivot Table'!I$439</f>
        <v>89.676648278612262</v>
      </c>
      <c r="K27" s="301">
        <f>+'CTA Pivot Table'!I$441</f>
        <v>70.911557006156812</v>
      </c>
      <c r="L27" s="301">
        <f>+'CTA Pivot Table'!I$443</f>
        <v>0</v>
      </c>
      <c r="M27" s="303">
        <f>+'CTA Pivot Table'!I$445</f>
        <v>83.870938425171545</v>
      </c>
      <c r="N27" s="302">
        <f>+'CTA Pivot Table'!I$447</f>
        <v>70.885156971375821</v>
      </c>
      <c r="O27" s="21"/>
    </row>
    <row r="28" spans="1:16">
      <c r="A28" s="165" t="s">
        <v>279</v>
      </c>
      <c r="B28" s="301">
        <f>+'CTA Pivot Table'!I$455</f>
        <v>129.51807228915627</v>
      </c>
      <c r="C28" s="301">
        <f>+'CTA Pivot Table'!I$457</f>
        <v>116.87499999999997</v>
      </c>
      <c r="D28" s="301">
        <f>+'CTA Pivot Table'!I$459</f>
        <v>0</v>
      </c>
      <c r="E28" s="302">
        <f>+'CTA Pivot Table'!I$461</f>
        <v>128.40659340659309</v>
      </c>
      <c r="F28" s="302">
        <f>+'CTA Pivot Table'!I$463</f>
        <v>123.63791234319295</v>
      </c>
      <c r="G28" s="301">
        <f>+'CTA Pivot Table'!I$465</f>
        <v>115.77847113884525</v>
      </c>
      <c r="H28" s="301">
        <f>+'CTA Pivot Table'!I$467</f>
        <v>0</v>
      </c>
      <c r="I28" s="302">
        <f>+'CTA Pivot Table'!I$469</f>
        <v>122.9281487743021</v>
      </c>
      <c r="J28" s="302">
        <f>+'CTA Pivot Table'!I$471</f>
        <v>81.783268482490215</v>
      </c>
      <c r="K28" s="301">
        <f>+'CTA Pivot Table'!I$473</f>
        <v>71.210824540836242</v>
      </c>
      <c r="L28" s="301">
        <f>+'CTA Pivot Table'!I$475</f>
        <v>0</v>
      </c>
      <c r="M28" s="303">
        <f>+'CTA Pivot Table'!I$477</f>
        <v>78.771816562778227</v>
      </c>
      <c r="N28" s="302">
        <f>+'CTA Pivot Table'!I$479</f>
        <v>78.191224268688984</v>
      </c>
      <c r="O28" s="21"/>
    </row>
    <row r="29" spans="1:16">
      <c r="A29" s="170" t="s">
        <v>280</v>
      </c>
      <c r="B29" s="304">
        <f>+'CTA Pivot Table'!I$487</f>
        <v>0</v>
      </c>
      <c r="C29" s="304">
        <f>+'CTA Pivot Table'!I$489</f>
        <v>0</v>
      </c>
      <c r="D29" s="304">
        <f>+'CTA Pivot Table'!I$491</f>
        <v>0</v>
      </c>
      <c r="E29" s="305">
        <f>+'CTA Pivot Table'!I$493</f>
        <v>0</v>
      </c>
      <c r="F29" s="305">
        <f>+'CTA Pivot Table'!I$495</f>
        <v>0</v>
      </c>
      <c r="G29" s="304">
        <f>+'CTA Pivot Table'!I$497</f>
        <v>0</v>
      </c>
      <c r="H29" s="304">
        <f>+'CTA Pivot Table'!I$499</f>
        <v>0</v>
      </c>
      <c r="I29" s="305">
        <f>+'CTA Pivot Table'!I$501</f>
        <v>0</v>
      </c>
      <c r="J29" s="305">
        <f>+'CTA Pivot Table'!I$503</f>
        <v>0</v>
      </c>
      <c r="K29" s="304">
        <f>+'CTA Pivot Table'!I$505</f>
        <v>0</v>
      </c>
      <c r="L29" s="304">
        <f>+'CTA Pivot Table'!I$507</f>
        <v>0</v>
      </c>
      <c r="M29" s="306">
        <f>+'CTA Pivot Table'!I$509</f>
        <v>0</v>
      </c>
      <c r="N29" s="305">
        <f>+'CTA Pivot Table'!I$511</f>
        <v>0</v>
      </c>
      <c r="O29" s="21"/>
    </row>
    <row r="30" spans="1:16">
      <c r="A30" s="254" t="s">
        <v>394</v>
      </c>
      <c r="B30" s="307"/>
      <c r="C30" s="307"/>
      <c r="D30" s="307"/>
      <c r="E30" s="307"/>
      <c r="F30" s="307"/>
      <c r="G30" s="307"/>
      <c r="H30" s="307"/>
      <c r="I30" s="307"/>
      <c r="J30" s="307"/>
      <c r="K30" s="307"/>
      <c r="L30" s="307"/>
      <c r="M30" s="307"/>
      <c r="N30" s="308"/>
    </row>
    <row r="31" spans="1:16">
      <c r="A31" s="254"/>
      <c r="B31" s="307"/>
      <c r="C31" s="307"/>
      <c r="D31" s="307"/>
      <c r="E31" s="307"/>
      <c r="F31" s="307"/>
      <c r="G31" s="307"/>
      <c r="H31" s="307"/>
      <c r="I31" s="307"/>
      <c r="J31" s="307"/>
      <c r="K31" s="307"/>
      <c r="L31" s="307"/>
      <c r="M31" s="307"/>
      <c r="N31" s="610" t="s">
        <v>1166</v>
      </c>
    </row>
    <row r="32" spans="1:16" ht="18">
      <c r="A32" s="609" t="s">
        <v>721</v>
      </c>
      <c r="B32" s="160"/>
      <c r="C32" s="160"/>
      <c r="D32" s="160"/>
      <c r="E32" s="211"/>
      <c r="F32" s="211"/>
      <c r="G32" s="211"/>
      <c r="H32" s="211"/>
      <c r="I32" s="211"/>
      <c r="J32" s="160"/>
      <c r="K32" s="160"/>
      <c r="L32" s="160"/>
      <c r="M32" s="211"/>
      <c r="N32" s="212"/>
    </row>
    <row r="33" spans="1:15" ht="18">
      <c r="A33" s="609"/>
      <c r="B33" s="160"/>
      <c r="C33" s="160"/>
      <c r="D33" s="160"/>
      <c r="E33" s="211"/>
      <c r="F33" s="211"/>
      <c r="G33" s="211"/>
      <c r="H33" s="211"/>
      <c r="I33" s="211"/>
      <c r="J33" s="160"/>
      <c r="K33" s="160"/>
      <c r="L33" s="160"/>
      <c r="M33" s="211"/>
      <c r="N33" s="212"/>
    </row>
    <row r="34" spans="1:15">
      <c r="A34" s="231" t="s">
        <v>411</v>
      </c>
      <c r="B34" s="160"/>
      <c r="C34" s="160"/>
      <c r="D34" s="160"/>
      <c r="E34" s="211"/>
      <c r="F34" s="211"/>
      <c r="G34" s="211"/>
      <c r="H34" s="211"/>
      <c r="I34" s="211"/>
      <c r="J34" s="160"/>
      <c r="K34" s="160"/>
      <c r="L34" s="160"/>
      <c r="M34" s="211"/>
      <c r="N34" s="212"/>
    </row>
    <row r="35" spans="1:15">
      <c r="A35" s="231" t="s">
        <v>980</v>
      </c>
      <c r="B35" s="160"/>
      <c r="C35" s="160"/>
      <c r="D35" s="160"/>
      <c r="E35" s="211"/>
      <c r="F35" s="211"/>
      <c r="G35" s="211"/>
      <c r="H35" s="211"/>
      <c r="I35" s="211"/>
      <c r="J35" s="160"/>
      <c r="K35" s="160"/>
      <c r="L35" s="160"/>
      <c r="M35" s="211"/>
      <c r="N35" s="212"/>
    </row>
    <row r="36" spans="1:15" ht="15.75" customHeight="1">
      <c r="A36" s="82"/>
      <c r="B36" s="128"/>
      <c r="C36" s="128"/>
      <c r="D36" s="128"/>
      <c r="E36" s="128"/>
      <c r="F36" s="129"/>
      <c r="G36" s="162"/>
      <c r="H36" s="162"/>
      <c r="I36" s="163"/>
      <c r="J36" s="163"/>
      <c r="K36" s="163"/>
      <c r="L36" s="163"/>
      <c r="M36" s="163"/>
      <c r="N36" s="163"/>
      <c r="O36" s="20"/>
    </row>
    <row r="37" spans="1:15" ht="15.75" customHeight="1">
      <c r="A37" s="64"/>
      <c r="B37" s="234" t="s">
        <v>671</v>
      </c>
      <c r="C37" s="291"/>
      <c r="D37" s="291"/>
      <c r="E37" s="291"/>
      <c r="F37" s="291"/>
      <c r="G37" s="291"/>
      <c r="H37" s="291"/>
      <c r="I37" s="292"/>
      <c r="J37" s="293" t="s">
        <v>390</v>
      </c>
      <c r="K37" s="294"/>
      <c r="L37" s="294"/>
      <c r="M37" s="295"/>
      <c r="N37" s="680" t="s">
        <v>670</v>
      </c>
      <c r="O37" s="164"/>
    </row>
    <row r="38" spans="1:15" ht="39.75" customHeight="1">
      <c r="A38" s="94"/>
      <c r="B38" s="235" t="s">
        <v>735</v>
      </c>
      <c r="C38" s="235"/>
      <c r="D38" s="235"/>
      <c r="E38" s="240"/>
      <c r="F38" s="241" t="s">
        <v>737</v>
      </c>
      <c r="G38" s="235"/>
      <c r="H38" s="235"/>
      <c r="I38" s="236"/>
      <c r="J38" s="242" t="s">
        <v>672</v>
      </c>
      <c r="K38" s="291"/>
      <c r="L38" s="291"/>
      <c r="M38" s="292"/>
      <c r="N38" s="683"/>
      <c r="O38" s="164"/>
    </row>
    <row r="39" spans="1:15" ht="27.75" customHeight="1">
      <c r="A39" s="82"/>
      <c r="B39" s="296" t="s">
        <v>391</v>
      </c>
      <c r="C39" s="296" t="s">
        <v>392</v>
      </c>
      <c r="D39" s="296" t="s">
        <v>281</v>
      </c>
      <c r="E39" s="297" t="s">
        <v>124</v>
      </c>
      <c r="F39" s="297" t="s">
        <v>391</v>
      </c>
      <c r="G39" s="296" t="s">
        <v>392</v>
      </c>
      <c r="H39" s="296" t="s">
        <v>281</v>
      </c>
      <c r="I39" s="297" t="s">
        <v>124</v>
      </c>
      <c r="J39" s="298" t="s">
        <v>391</v>
      </c>
      <c r="K39" s="299" t="s">
        <v>392</v>
      </c>
      <c r="L39" s="300" t="s">
        <v>281</v>
      </c>
      <c r="M39" s="298" t="s">
        <v>124</v>
      </c>
      <c r="N39" s="684"/>
      <c r="O39" s="164"/>
    </row>
    <row r="40" spans="1:15" ht="15.75" hidden="1" customHeight="1">
      <c r="A40" s="165" t="s">
        <v>264</v>
      </c>
      <c r="B40" s="152"/>
      <c r="C40" s="152"/>
      <c r="D40" s="152"/>
      <c r="E40" s="153"/>
      <c r="F40" s="153"/>
      <c r="G40" s="152"/>
      <c r="H40" s="152"/>
      <c r="I40" s="153"/>
      <c r="J40" s="153"/>
      <c r="K40" s="152"/>
      <c r="L40" s="152"/>
      <c r="M40" s="154"/>
      <c r="N40" s="153"/>
      <c r="O40" s="21"/>
    </row>
    <row r="41" spans="1:15" ht="15.75" hidden="1" customHeight="1">
      <c r="A41" s="165"/>
      <c r="B41" s="152"/>
      <c r="C41" s="152"/>
      <c r="D41" s="152"/>
      <c r="E41" s="153"/>
      <c r="F41" s="153"/>
      <c r="G41" s="167"/>
      <c r="H41" s="168"/>
      <c r="I41" s="153"/>
      <c r="J41" s="153"/>
      <c r="K41" s="152"/>
      <c r="L41" s="152"/>
      <c r="M41" s="154"/>
      <c r="N41" s="153"/>
      <c r="O41" s="21"/>
    </row>
    <row r="42" spans="1:15">
      <c r="A42" s="165" t="s">
        <v>265</v>
      </c>
      <c r="B42" s="301">
        <f>+'CTA Pivot Table'!C$7</f>
        <v>0</v>
      </c>
      <c r="C42" s="301">
        <f>+'CTA Pivot Table'!C$9</f>
        <v>0</v>
      </c>
      <c r="D42" s="301">
        <f>+'CTA Pivot Table'!C$11</f>
        <v>0</v>
      </c>
      <c r="E42" s="302">
        <f>+'CTA Pivot Table'!C$13</f>
        <v>0</v>
      </c>
      <c r="F42" s="302">
        <f>+'CTA Pivot Table'!C$15</f>
        <v>0</v>
      </c>
      <c r="G42" s="301">
        <f>+'CTA Pivot Table'!C$17</f>
        <v>0</v>
      </c>
      <c r="H42" s="301">
        <f>+'CTA Pivot Table'!C$19</f>
        <v>0</v>
      </c>
      <c r="I42" s="302">
        <f>+'CTA Pivot Table'!C$21</f>
        <v>0</v>
      </c>
      <c r="J42" s="302">
        <f>+'CTA Pivot Table'!C$23</f>
        <v>0</v>
      </c>
      <c r="K42" s="301">
        <f>+'CTA Pivot Table'!C$25</f>
        <v>0</v>
      </c>
      <c r="L42" s="301">
        <f>+'CTA Pivot Table'!C$27</f>
        <v>0</v>
      </c>
      <c r="M42" s="303">
        <f>+'CTA Pivot Table'!C$29</f>
        <v>0</v>
      </c>
      <c r="N42" s="302">
        <f>+'CTA Pivot Table'!C$31</f>
        <v>0</v>
      </c>
      <c r="O42" s="21"/>
    </row>
    <row r="43" spans="1:15">
      <c r="A43" s="165" t="s">
        <v>266</v>
      </c>
      <c r="B43" s="301">
        <f>+'CTA Pivot Table'!C$39</f>
        <v>114.5</v>
      </c>
      <c r="C43" s="301">
        <f>+'CTA Pivot Table'!C$41</f>
        <v>121.75</v>
      </c>
      <c r="D43" s="301">
        <f>+'CTA Pivot Table'!C$43</f>
        <v>0</v>
      </c>
      <c r="E43" s="302">
        <f>+'CTA Pivot Table'!C$45</f>
        <v>120.3</v>
      </c>
      <c r="F43" s="302">
        <f>+'CTA Pivot Table'!C$47</f>
        <v>124.39</v>
      </c>
      <c r="G43" s="301">
        <f>+'CTA Pivot Table'!C$49</f>
        <v>109.28</v>
      </c>
      <c r="H43" s="301">
        <f>+'CTA Pivot Table'!C$51</f>
        <v>0</v>
      </c>
      <c r="I43" s="302">
        <f>+'CTA Pivot Table'!C$53</f>
        <v>123.41141602634468</v>
      </c>
      <c r="J43" s="302">
        <f>+'CTA Pivot Table'!C$55</f>
        <v>90.08</v>
      </c>
      <c r="K43" s="301">
        <f>+'CTA Pivot Table'!C$57</f>
        <v>42</v>
      </c>
      <c r="L43" s="301">
        <f>+'CTA Pivot Table'!CO$59</f>
        <v>0</v>
      </c>
      <c r="M43" s="303">
        <f>+'CTA Pivot Table'!C$61</f>
        <v>75.042899328859065</v>
      </c>
      <c r="N43" s="302">
        <f>+'CTA Pivot Table'!C$63</f>
        <v>0</v>
      </c>
      <c r="O43" s="21"/>
    </row>
    <row r="44" spans="1:15">
      <c r="A44" s="165" t="s">
        <v>267</v>
      </c>
      <c r="B44" s="301">
        <f>+'CTA Pivot Table'!C$71</f>
        <v>0</v>
      </c>
      <c r="C44" s="301">
        <f>+'CTA Pivot Table'!C$73</f>
        <v>0</v>
      </c>
      <c r="D44" s="301">
        <f>+'CTA Pivot Table'!C$75</f>
        <v>0</v>
      </c>
      <c r="E44" s="302">
        <f>+'CTA Pivot Table'!C$77</f>
        <v>0</v>
      </c>
      <c r="F44" s="302">
        <f>+'CTA Pivot Table'!C$79</f>
        <v>0</v>
      </c>
      <c r="G44" s="301">
        <f>+'CTA Pivot Table'!C$81</f>
        <v>0</v>
      </c>
      <c r="H44" s="301">
        <f>+'CTA Pivot Table'!C$83</f>
        <v>0</v>
      </c>
      <c r="I44" s="302">
        <f>+'CTA Pivot Table'!C$85</f>
        <v>0</v>
      </c>
      <c r="J44" s="302">
        <f>+'CTA Pivot Table'!C$87</f>
        <v>0</v>
      </c>
      <c r="K44" s="301">
        <f>+'CTA Pivot Table'!C$89</f>
        <v>0</v>
      </c>
      <c r="L44" s="301">
        <f>+'CTA Pivot Table'!C$91</f>
        <v>0</v>
      </c>
      <c r="M44" s="303">
        <f>+'CTA Pivot Table'!C$93</f>
        <v>0</v>
      </c>
      <c r="N44" s="302">
        <f>+'CTA Pivot Table'!C$95</f>
        <v>0</v>
      </c>
      <c r="O44" s="21"/>
    </row>
    <row r="45" spans="1:15">
      <c r="A45" s="165" t="s">
        <v>268</v>
      </c>
      <c r="B45" s="301">
        <f>+'CTA Pivot Table'!C$103</f>
        <v>0</v>
      </c>
      <c r="C45" s="301">
        <f>+'CTA Pivot Table'!C$105</f>
        <v>0</v>
      </c>
      <c r="D45" s="301">
        <f>+'CTA Pivot Table'!C$107</f>
        <v>0</v>
      </c>
      <c r="E45" s="302">
        <f>+'CTA Pivot Table'!C$109</f>
        <v>0</v>
      </c>
      <c r="F45" s="302">
        <f>+'CTA Pivot Table'!C$111</f>
        <v>0</v>
      </c>
      <c r="G45" s="301">
        <f>+'CTA Pivot Table'!C$113</f>
        <v>0</v>
      </c>
      <c r="H45" s="301">
        <f>+'CTA Pivot Table'!C$115</f>
        <v>0</v>
      </c>
      <c r="I45" s="302">
        <f>+'CTA Pivot Table'!C$117</f>
        <v>0</v>
      </c>
      <c r="J45" s="302">
        <f>+'CTA Pivot Table'!C$119</f>
        <v>0</v>
      </c>
      <c r="K45" s="301">
        <f>+'CTA Pivot Table'!C$121</f>
        <v>0</v>
      </c>
      <c r="L45" s="301">
        <f>+'CTA Pivot Table'!C$123</f>
        <v>0</v>
      </c>
      <c r="M45" s="303">
        <f>+'CTA Pivot Table'!C$125</f>
        <v>0</v>
      </c>
      <c r="N45" s="302">
        <f>+'CTA Pivot Table'!C$127</f>
        <v>0</v>
      </c>
      <c r="O45" s="21"/>
    </row>
    <row r="46" spans="1:15">
      <c r="A46" s="165"/>
      <c r="B46" s="301"/>
      <c r="C46" s="301"/>
      <c r="D46" s="301"/>
      <c r="E46" s="302"/>
      <c r="F46" s="302"/>
      <c r="G46" s="301"/>
      <c r="H46" s="301"/>
      <c r="I46" s="302"/>
      <c r="J46" s="302"/>
      <c r="K46" s="301"/>
      <c r="L46" s="301"/>
      <c r="M46" s="303"/>
      <c r="N46" s="302"/>
      <c r="O46" s="21"/>
    </row>
    <row r="47" spans="1:15">
      <c r="A47" s="165" t="s">
        <v>269</v>
      </c>
      <c r="B47" s="301">
        <f>+'CTA Pivot Table'!C$135</f>
        <v>116.48623853211009</v>
      </c>
      <c r="C47" s="301">
        <f>+'CTA Pivot Table'!C$137</f>
        <v>116.5</v>
      </c>
      <c r="D47" s="301">
        <f>+'CTA Pivot Table'!C$139</f>
        <v>0</v>
      </c>
      <c r="E47" s="302">
        <f>+'CTA Pivot Table'!C$141</f>
        <v>116.48837209302326</v>
      </c>
      <c r="F47" s="302">
        <f>+'CTA Pivot Table'!C$143</f>
        <v>123.37815749401784</v>
      </c>
      <c r="G47" s="301">
        <f>+'CTA Pivot Table'!C$145</f>
        <v>125.05193798449612</v>
      </c>
      <c r="H47" s="301">
        <f>+'CTA Pivot Table'!C$147</f>
        <v>0</v>
      </c>
      <c r="I47" s="302">
        <f>+'CTA Pivot Table'!C$149</f>
        <v>123.50812399678972</v>
      </c>
      <c r="J47" s="302">
        <f>+'CTA Pivot Table'!C$151</f>
        <v>85.307648885125602</v>
      </c>
      <c r="K47" s="301">
        <f>+'CTA Pivot Table'!C$153</f>
        <v>81.938364888123928</v>
      </c>
      <c r="L47" s="301">
        <f>+'CTA Pivot Table'!C$155</f>
        <v>0</v>
      </c>
      <c r="M47" s="303">
        <f>+'CTA Pivot Table'!C$157</f>
        <v>84.475532412327311</v>
      </c>
      <c r="N47" s="302">
        <f>+'CTA Pivot Table'!C$159</f>
        <v>73</v>
      </c>
      <c r="O47" s="21"/>
    </row>
    <row r="48" spans="1:15">
      <c r="A48" s="165" t="s">
        <v>270</v>
      </c>
      <c r="B48" s="301">
        <f>+'CTA Pivot Table'!C$167</f>
        <v>136.47933680104032</v>
      </c>
      <c r="C48" s="301">
        <f>+'CTA Pivot Table'!C$169</f>
        <v>129.86799999999999</v>
      </c>
      <c r="D48" s="301">
        <f>+'CTA Pivot Table'!C$171</f>
        <v>0</v>
      </c>
      <c r="E48" s="302">
        <f>+'CTA Pivot Table'!C$173</f>
        <v>136.35284438775511</v>
      </c>
      <c r="F48" s="302">
        <f>+'CTA Pivot Table'!C$175</f>
        <v>139.01126033741318</v>
      </c>
      <c r="G48" s="301">
        <f>+'CTA Pivot Table'!C$177</f>
        <v>130.93540983606556</v>
      </c>
      <c r="H48" s="301">
        <f>+'CTA Pivot Table'!C$179</f>
        <v>0</v>
      </c>
      <c r="I48" s="302">
        <f>+'CTA Pivot Table'!C$181</f>
        <v>138.6979841017488</v>
      </c>
      <c r="J48" s="302">
        <f>+'CTA Pivot Table'!C$183</f>
        <v>100.14185606060606</v>
      </c>
      <c r="K48" s="301">
        <f>+'CTA Pivot Table'!C$185</f>
        <v>86.85288311688312</v>
      </c>
      <c r="L48" s="301">
        <f>+'CTA Pivot Table'!C$187</f>
        <v>0</v>
      </c>
      <c r="M48" s="303">
        <f>+'CTA Pivot Table'!C$189</f>
        <v>97.141120234604102</v>
      </c>
      <c r="N48" s="302">
        <f>+'CTA Pivot Table'!C$191</f>
        <v>85.841716247139587</v>
      </c>
      <c r="O48" s="21"/>
    </row>
    <row r="49" spans="1:16">
      <c r="A49" s="165" t="s">
        <v>271</v>
      </c>
      <c r="B49" s="301">
        <f>+'CTA Pivot Table'!C$199</f>
        <v>0</v>
      </c>
      <c r="C49" s="301">
        <f>+'CTA Pivot Table'!C$201</f>
        <v>0</v>
      </c>
      <c r="D49" s="301">
        <f>+'CTA Pivot Table'!C$203</f>
        <v>0</v>
      </c>
      <c r="E49" s="302">
        <f>+'CTA Pivot Table'!C$205</f>
        <v>0</v>
      </c>
      <c r="F49" s="302">
        <f>+'CTA Pivot Table'!C$207</f>
        <v>0</v>
      </c>
      <c r="G49" s="301">
        <f>+'CTA Pivot Table'!C$209</f>
        <v>0</v>
      </c>
      <c r="H49" s="301">
        <f>+'CTA Pivot Table'!C$211</f>
        <v>0</v>
      </c>
      <c r="I49" s="302">
        <f>+'CTA Pivot Table'!C$213</f>
        <v>0</v>
      </c>
      <c r="J49" s="302">
        <f>+'CTA Pivot Table'!C$215</f>
        <v>0</v>
      </c>
      <c r="K49" s="301">
        <f>+'CTA Pivot Table'!C$217</f>
        <v>0</v>
      </c>
      <c r="L49" s="301">
        <f>+'CTA Pivot Table'!C$219</f>
        <v>0</v>
      </c>
      <c r="M49" s="303">
        <f>+'CTA Pivot Table'!C$221</f>
        <v>0</v>
      </c>
      <c r="N49" s="302">
        <f>+'CTA Pivot Table'!C$223</f>
        <v>0</v>
      </c>
      <c r="O49" s="21"/>
    </row>
    <row r="50" spans="1:16">
      <c r="A50" s="165" t="s">
        <v>272</v>
      </c>
      <c r="B50" s="301">
        <f>+'CTA Pivot Table'!C$231</f>
        <v>0</v>
      </c>
      <c r="C50" s="301">
        <f>+'CTA Pivot Table'!C$233</f>
        <v>0</v>
      </c>
      <c r="D50" s="301">
        <f>+'CTA Pivot Table'!C$235</f>
        <v>0</v>
      </c>
      <c r="E50" s="302">
        <f>+'CTA Pivot Table'!C$237</f>
        <v>0</v>
      </c>
      <c r="F50" s="302">
        <f>+'CTA Pivot Table'!C$239</f>
        <v>0</v>
      </c>
      <c r="G50" s="301">
        <f>+'CTA Pivot Table'!C$241</f>
        <v>0</v>
      </c>
      <c r="H50" s="301">
        <f>+'CTA Pivot Table'!C$243</f>
        <v>0</v>
      </c>
      <c r="I50" s="302">
        <f>+'CTA Pivot Table'!C$245</f>
        <v>0</v>
      </c>
      <c r="J50" s="302">
        <f>+'CTA Pivot Table'!C$247</f>
        <v>0</v>
      </c>
      <c r="K50" s="301">
        <f>+'CTA Pivot Table'!C$249</f>
        <v>0</v>
      </c>
      <c r="L50" s="301">
        <f>+'CTA Pivot Table'!C$251</f>
        <v>0</v>
      </c>
      <c r="M50" s="303">
        <f>+'CTA Pivot Table'!C$253</f>
        <v>0</v>
      </c>
      <c r="N50" s="302">
        <f>+'CTA Pivot Table'!C$255</f>
        <v>0</v>
      </c>
      <c r="O50" s="21"/>
    </row>
    <row r="51" spans="1:16">
      <c r="A51" s="165"/>
      <c r="B51" s="301"/>
      <c r="C51" s="301"/>
      <c r="D51" s="301"/>
      <c r="E51" s="302"/>
      <c r="F51" s="302"/>
      <c r="G51" s="301"/>
      <c r="H51" s="301"/>
      <c r="I51" s="302"/>
      <c r="J51" s="302"/>
      <c r="K51" s="301"/>
      <c r="L51" s="301"/>
      <c r="M51" s="303"/>
      <c r="N51" s="302"/>
      <c r="O51" s="21"/>
    </row>
    <row r="52" spans="1:16">
      <c r="A52" s="165" t="s">
        <v>273</v>
      </c>
      <c r="B52" s="301">
        <f>+'CTA Pivot Table'!C$263</f>
        <v>0</v>
      </c>
      <c r="C52" s="301">
        <f>+'CTA Pivot Table'!C$265</f>
        <v>0</v>
      </c>
      <c r="D52" s="301">
        <f>+'CTA Pivot Table'!C$267</f>
        <v>0</v>
      </c>
      <c r="E52" s="302">
        <f>+'CTA Pivot Table'!C$269</f>
        <v>0</v>
      </c>
      <c r="F52" s="302">
        <f>+'CTA Pivot Table'!C$271</f>
        <v>0</v>
      </c>
      <c r="G52" s="301">
        <f>+'CTA Pivot Table'!C$273</f>
        <v>0</v>
      </c>
      <c r="H52" s="301">
        <f>+'CTA Pivot Table'!C$275</f>
        <v>0</v>
      </c>
      <c r="I52" s="302">
        <f>+'CTA Pivot Table'!C$277</f>
        <v>0</v>
      </c>
      <c r="J52" s="302">
        <f>+'CTA Pivot Table'!C$279</f>
        <v>0</v>
      </c>
      <c r="K52" s="301">
        <f>+'CTA Pivot Table'!C$281</f>
        <v>0</v>
      </c>
      <c r="L52" s="301">
        <f>+'CTA Pivot Table'!C$283</f>
        <v>0</v>
      </c>
      <c r="M52" s="303">
        <f>+'CTA Pivot Table'!C$285</f>
        <v>0</v>
      </c>
      <c r="N52" s="302">
        <f>+'CTA Pivot Table'!C$287</f>
        <v>0</v>
      </c>
      <c r="O52" s="21"/>
    </row>
    <row r="53" spans="1:16">
      <c r="A53" s="165" t="s">
        <v>274</v>
      </c>
      <c r="B53" s="301">
        <f>+'CTA Pivot Table'!C$295</f>
        <v>157.33571428571426</v>
      </c>
      <c r="C53" s="301">
        <f>+'CTA Pivot Table'!C$297</f>
        <v>0</v>
      </c>
      <c r="D53" s="301">
        <f>+'CTA Pivot Table'!C$299</f>
        <v>0</v>
      </c>
      <c r="E53" s="302">
        <f>+'CTA Pivot Table'!C$301</f>
        <v>157.33571428571426</v>
      </c>
      <c r="F53" s="302">
        <f>+'CTA Pivot Table'!C$303</f>
        <v>147.78444867476938</v>
      </c>
      <c r="G53" s="301">
        <f>+'CTA Pivot Table'!C$305</f>
        <v>151.32857142857142</v>
      </c>
      <c r="H53" s="301">
        <f>+'CTA Pivot Table'!C$307</f>
        <v>149</v>
      </c>
      <c r="I53" s="302">
        <f>+'CTA Pivot Table'!C$309</f>
        <v>147.78843229014333</v>
      </c>
      <c r="J53" s="302">
        <f>+'CTA Pivot Table'!C$311</f>
        <v>120.4609785202864</v>
      </c>
      <c r="K53" s="301">
        <f>+'CTA Pivot Table'!C$313</f>
        <v>123.72264150943397</v>
      </c>
      <c r="L53" s="301">
        <f>+'CTA Pivot Table'!C$315</f>
        <v>130.80000000000001</v>
      </c>
      <c r="M53" s="303">
        <f>+'CTA Pivot Table'!C$317</f>
        <v>120.68903803131991</v>
      </c>
      <c r="N53" s="302">
        <f>+'CTA Pivot Table'!C$319</f>
        <v>120.45136612021857</v>
      </c>
      <c r="O53" s="21"/>
      <c r="P53" s="169"/>
    </row>
    <row r="54" spans="1:16">
      <c r="A54" s="165" t="s">
        <v>275</v>
      </c>
      <c r="B54" s="301">
        <f>+'CTA Pivot Table'!C$327</f>
        <v>0</v>
      </c>
      <c r="C54" s="301">
        <f>+'CTA Pivot Table'!C$329</f>
        <v>0</v>
      </c>
      <c r="D54" s="301">
        <f>+'CTA Pivot Table'!C$331</f>
        <v>0</v>
      </c>
      <c r="E54" s="302">
        <f>+'CTA Pivot Table'!C$333</f>
        <v>0</v>
      </c>
      <c r="F54" s="302">
        <f>+'CTA Pivot Table'!C$335</f>
        <v>0</v>
      </c>
      <c r="G54" s="301">
        <f>+'CTA Pivot Table'!C$337</f>
        <v>0</v>
      </c>
      <c r="H54" s="301">
        <f>+'CTA Pivot Table'!C$339</f>
        <v>0</v>
      </c>
      <c r="I54" s="302">
        <f>+'CTA Pivot Table'!C$341</f>
        <v>0</v>
      </c>
      <c r="J54" s="302">
        <f>+'CTA Pivot Table'!C$343</f>
        <v>0</v>
      </c>
      <c r="K54" s="301">
        <f>+'CTA Pivot Table'!C$345</f>
        <v>0</v>
      </c>
      <c r="L54" s="301">
        <f>+'CTA Pivot Table'!C$347</f>
        <v>0</v>
      </c>
      <c r="M54" s="303">
        <f>+'CTA Pivot Table'!C$349</f>
        <v>0</v>
      </c>
      <c r="N54" s="302">
        <f>+'CTA Pivot Table'!C$351</f>
        <v>0</v>
      </c>
      <c r="O54" s="21"/>
    </row>
    <row r="55" spans="1:16">
      <c r="A55" s="165" t="s">
        <v>276</v>
      </c>
      <c r="B55" s="301">
        <f>+'CTA Pivot Table'!C$359</f>
        <v>0</v>
      </c>
      <c r="C55" s="301">
        <f>+'CTA Pivot Table'!C$361</f>
        <v>0</v>
      </c>
      <c r="D55" s="301">
        <f>+'CTA Pivot Table'!C$363</f>
        <v>0</v>
      </c>
      <c r="E55" s="302">
        <f>+'CTA Pivot Table'!C$365</f>
        <v>0</v>
      </c>
      <c r="F55" s="302">
        <f>+'CTA Pivot Table'!C$367</f>
        <v>0</v>
      </c>
      <c r="G55" s="301">
        <f>+'CTA Pivot Table'!C$369</f>
        <v>0</v>
      </c>
      <c r="H55" s="301">
        <f>+'CTA Pivot Table'!C$371</f>
        <v>0</v>
      </c>
      <c r="I55" s="302">
        <f>+'CTA Pivot Table'!C$373</f>
        <v>0</v>
      </c>
      <c r="J55" s="302">
        <f>+'CTA Pivot Table'!C$375</f>
        <v>0</v>
      </c>
      <c r="K55" s="301">
        <f>+'CTA Pivot Table'!C$377</f>
        <v>0</v>
      </c>
      <c r="L55" s="301">
        <f>+'CTA Pivot Table'!C$379</f>
        <v>0</v>
      </c>
      <c r="M55" s="303">
        <f>+'CTA Pivot Table'!C$381</f>
        <v>0</v>
      </c>
      <c r="N55" s="302">
        <f>+'CTA Pivot Table'!C$383</f>
        <v>0</v>
      </c>
      <c r="O55" s="21"/>
    </row>
    <row r="56" spans="1:16">
      <c r="A56" s="165"/>
      <c r="B56" s="301"/>
      <c r="C56" s="301"/>
      <c r="D56" s="301"/>
      <c r="E56" s="302"/>
      <c r="F56" s="302"/>
      <c r="G56" s="301"/>
      <c r="H56" s="301"/>
      <c r="I56" s="302"/>
      <c r="J56" s="302"/>
      <c r="K56" s="301"/>
      <c r="L56" s="301"/>
      <c r="M56" s="303"/>
      <c r="N56" s="302"/>
      <c r="O56" s="21"/>
    </row>
    <row r="57" spans="1:16">
      <c r="A57" s="165" t="s">
        <v>277</v>
      </c>
      <c r="B57" s="301">
        <f>+'CTA Pivot Table'!C$391</f>
        <v>0</v>
      </c>
      <c r="C57" s="301">
        <f>+'CTA Pivot Table'!C$393</f>
        <v>0</v>
      </c>
      <c r="D57" s="301">
        <f>+'CTA Pivot Table'!C$395</f>
        <v>0</v>
      </c>
      <c r="E57" s="302">
        <f>+'CTA Pivot Table'!C$397</f>
        <v>0</v>
      </c>
      <c r="F57" s="302">
        <f>+'CTA Pivot Table'!C$399</f>
        <v>0</v>
      </c>
      <c r="G57" s="301">
        <f>+'CTA Pivot Table'!C$401</f>
        <v>0</v>
      </c>
      <c r="H57" s="301">
        <f>+'CTA Pivot Table'!C$403</f>
        <v>0</v>
      </c>
      <c r="I57" s="302">
        <f>+'CTA Pivot Table'!C$405</f>
        <v>0</v>
      </c>
      <c r="J57" s="302">
        <f>+'CTA Pivot Table'!C$407</f>
        <v>0</v>
      </c>
      <c r="K57" s="301">
        <f>+'CTA Pivot Table'!C$409</f>
        <v>0</v>
      </c>
      <c r="L57" s="301">
        <f>+'CTA Pivot Table'!C$411</f>
        <v>0</v>
      </c>
      <c r="M57" s="303">
        <f>+'CTA Pivot Table'!C$413</f>
        <v>0</v>
      </c>
      <c r="N57" s="302">
        <f>+'CTA Pivot Table'!C$415</f>
        <v>0</v>
      </c>
      <c r="O57" s="21"/>
    </row>
    <row r="58" spans="1:16">
      <c r="A58" s="165" t="s">
        <v>278</v>
      </c>
      <c r="B58" s="301">
        <f>+'CTA Pivot Table'!C$423</f>
        <v>120.60601490418736</v>
      </c>
      <c r="C58" s="301">
        <f>+'CTA Pivot Table'!C$425</f>
        <v>117.50268096514745</v>
      </c>
      <c r="D58" s="301">
        <f>+'CTA Pivot Table'!C$427</f>
        <v>0</v>
      </c>
      <c r="E58" s="302">
        <f>+'CTA Pivot Table'!C$429</f>
        <v>120.41337993010484</v>
      </c>
      <c r="F58" s="302">
        <f>+'CTA Pivot Table'!C$431</f>
        <v>128.64679632827409</v>
      </c>
      <c r="G58" s="301">
        <f>+'CTA Pivot Table'!C$433</f>
        <v>128.79295454545453</v>
      </c>
      <c r="H58" s="301">
        <f>+'CTA Pivot Table'!C$435</f>
        <v>0</v>
      </c>
      <c r="I58" s="302">
        <f>+'CTA Pivot Table'!C$437</f>
        <v>128.65762012959689</v>
      </c>
      <c r="J58" s="302">
        <f>+'CTA Pivot Table'!C$439</f>
        <v>91.940251833402527</v>
      </c>
      <c r="K58" s="301">
        <f>+'CTA Pivot Table'!C$441</f>
        <v>74.199398127507806</v>
      </c>
      <c r="L58" s="301">
        <f>+'CTA Pivot Table'!C$443</f>
        <v>0</v>
      </c>
      <c r="M58" s="303">
        <f>+'CTA Pivot Table'!C$445</f>
        <v>87.738273495248151</v>
      </c>
      <c r="N58" s="302">
        <f>+'CTA Pivot Table'!C$447</f>
        <v>63.032942708333337</v>
      </c>
      <c r="O58" s="21"/>
    </row>
    <row r="59" spans="1:16">
      <c r="A59" s="165" t="s">
        <v>279</v>
      </c>
      <c r="B59" s="301">
        <f>+'CTA Pivot Table'!C$455</f>
        <v>120.23809523809472</v>
      </c>
      <c r="C59" s="301">
        <f>+'CTA Pivot Table'!C$457</f>
        <v>103</v>
      </c>
      <c r="D59" s="301">
        <f>+'CTA Pivot Table'!C$459</f>
        <v>0</v>
      </c>
      <c r="E59" s="302">
        <f>+'CTA Pivot Table'!C$461</f>
        <v>118.73913043478214</v>
      </c>
      <c r="F59" s="302">
        <f>+'CTA Pivot Table'!C$463</f>
        <v>123.4210108914026</v>
      </c>
      <c r="G59" s="301">
        <f>+'CTA Pivot Table'!C$465</f>
        <v>113.51528175740174</v>
      </c>
      <c r="H59" s="301">
        <f>+'CTA Pivot Table'!C$467</f>
        <v>0</v>
      </c>
      <c r="I59" s="302">
        <f>+'CTA Pivot Table'!C$469</f>
        <v>122.43364432597048</v>
      </c>
      <c r="J59" s="302">
        <f>+'CTA Pivot Table'!C$471</f>
        <v>79.825516471245052</v>
      </c>
      <c r="K59" s="301">
        <f>+'CTA Pivot Table'!C$473</f>
        <v>71.086162716207539</v>
      </c>
      <c r="L59" s="301">
        <f>+'CTA Pivot Table'!C$475</f>
        <v>0</v>
      </c>
      <c r="M59" s="303">
        <f>+'CTA Pivot Table'!C$477</f>
        <v>77.172953529068579</v>
      </c>
      <c r="N59" s="302">
        <f>+'CTA Pivot Table'!C$479</f>
        <v>81.281857451403823</v>
      </c>
      <c r="O59" s="21"/>
    </row>
    <row r="60" spans="1:16">
      <c r="A60" s="170" t="s">
        <v>280</v>
      </c>
      <c r="B60" s="304">
        <f>+'CTA Pivot Table'!C$487</f>
        <v>0</v>
      </c>
      <c r="C60" s="304">
        <f>+'CTA Pivot Table'!C$489</f>
        <v>0</v>
      </c>
      <c r="D60" s="304">
        <f>+'CTA Pivot Table'!C$491</f>
        <v>0</v>
      </c>
      <c r="E60" s="305">
        <f>+'CTA Pivot Table'!C$493</f>
        <v>0</v>
      </c>
      <c r="F60" s="305">
        <f>+'CTA Pivot Table'!C$495</f>
        <v>0</v>
      </c>
      <c r="G60" s="304">
        <f>+'CTA Pivot Table'!C$497</f>
        <v>0</v>
      </c>
      <c r="H60" s="304">
        <f>+'CTA Pivot Table'!C$499</f>
        <v>0</v>
      </c>
      <c r="I60" s="305">
        <f>+'CTA Pivot Table'!C$501</f>
        <v>0</v>
      </c>
      <c r="J60" s="305">
        <f>+'CTA Pivot Table'!C$503</f>
        <v>0</v>
      </c>
      <c r="K60" s="304">
        <f>+'CTA Pivot Table'!C$505</f>
        <v>0</v>
      </c>
      <c r="L60" s="304">
        <f>+'CTA Pivot Table'!C$507</f>
        <v>0</v>
      </c>
      <c r="M60" s="306">
        <f>+'CTA Pivot Table'!C$509</f>
        <v>0</v>
      </c>
      <c r="N60" s="305">
        <f>+'CTA Pivot Table'!C$511</f>
        <v>0</v>
      </c>
      <c r="O60" s="21"/>
    </row>
    <row r="61" spans="1:16">
      <c r="A61" s="254" t="s">
        <v>394</v>
      </c>
      <c r="B61" s="307"/>
      <c r="C61" s="307"/>
      <c r="D61" s="307"/>
      <c r="E61" s="307"/>
      <c r="F61" s="307"/>
      <c r="G61" s="307"/>
      <c r="H61" s="307"/>
      <c r="I61" s="307"/>
      <c r="J61" s="307"/>
      <c r="K61" s="307"/>
      <c r="L61" s="307"/>
      <c r="M61" s="307"/>
      <c r="N61" s="308"/>
    </row>
    <row r="62" spans="1:16" s="121" customFormat="1" ht="12.75">
      <c r="A62" s="254" t="s">
        <v>739</v>
      </c>
      <c r="B62" s="307"/>
      <c r="C62" s="307"/>
      <c r="D62" s="307"/>
      <c r="E62" s="307"/>
      <c r="F62" s="307"/>
      <c r="G62" s="307"/>
      <c r="H62" s="307"/>
      <c r="I62" s="307"/>
      <c r="J62" s="307"/>
      <c r="K62" s="307"/>
      <c r="L62" s="307"/>
      <c r="M62" s="307"/>
      <c r="N62" s="308"/>
      <c r="O62" s="171"/>
    </row>
    <row r="63" spans="1:16">
      <c r="A63" s="117"/>
      <c r="N63" s="610" t="s">
        <v>1166</v>
      </c>
    </row>
    <row r="64" spans="1:16" ht="18">
      <c r="A64" s="609" t="s">
        <v>722</v>
      </c>
      <c r="B64" s="160"/>
      <c r="C64" s="160"/>
      <c r="D64" s="160"/>
      <c r="E64" s="211"/>
      <c r="F64" s="211"/>
      <c r="G64" s="211"/>
      <c r="H64" s="211"/>
      <c r="I64" s="211"/>
      <c r="J64" s="160"/>
      <c r="K64" s="160"/>
      <c r="L64" s="160"/>
      <c r="M64" s="211"/>
      <c r="N64" s="212"/>
    </row>
    <row r="65" spans="1:15" ht="18">
      <c r="A65" s="609"/>
      <c r="B65" s="160"/>
      <c r="C65" s="160"/>
      <c r="D65" s="160"/>
      <c r="E65" s="211"/>
      <c r="F65" s="211"/>
      <c r="G65" s="211"/>
      <c r="H65" s="211"/>
      <c r="I65" s="211"/>
      <c r="J65" s="160"/>
      <c r="K65" s="160"/>
      <c r="L65" s="160"/>
      <c r="M65" s="211"/>
      <c r="N65" s="212"/>
    </row>
    <row r="66" spans="1:15">
      <c r="A66" s="231" t="s">
        <v>411</v>
      </c>
      <c r="B66" s="160"/>
      <c r="C66" s="160"/>
      <c r="D66" s="160"/>
      <c r="E66" s="211"/>
      <c r="F66" s="211"/>
      <c r="G66" s="211"/>
      <c r="H66" s="211"/>
      <c r="I66" s="211"/>
      <c r="J66" s="160"/>
      <c r="K66" s="160"/>
      <c r="L66" s="160"/>
      <c r="M66" s="211"/>
      <c r="N66" s="212"/>
    </row>
    <row r="67" spans="1:15">
      <c r="A67" s="231" t="s">
        <v>981</v>
      </c>
      <c r="B67" s="160"/>
      <c r="C67" s="160"/>
      <c r="D67" s="160"/>
      <c r="E67" s="211"/>
      <c r="F67" s="211"/>
      <c r="G67" s="211"/>
      <c r="H67" s="211"/>
      <c r="I67" s="211"/>
      <c r="J67" s="160"/>
      <c r="K67" s="160"/>
      <c r="L67" s="160"/>
      <c r="M67" s="211"/>
      <c r="N67" s="212"/>
    </row>
    <row r="68" spans="1:15" ht="15.75" customHeight="1">
      <c r="A68" s="82"/>
      <c r="B68" s="128"/>
      <c r="C68" s="128"/>
      <c r="D68" s="128"/>
      <c r="E68" s="128"/>
      <c r="F68" s="129"/>
      <c r="G68" s="162"/>
      <c r="H68" s="162"/>
      <c r="I68" s="163"/>
      <c r="J68" s="163"/>
      <c r="K68" s="163"/>
      <c r="L68" s="163"/>
      <c r="M68" s="163"/>
      <c r="N68" s="163"/>
      <c r="O68" s="20"/>
    </row>
    <row r="69" spans="1:15" ht="15.75" customHeight="1">
      <c r="A69" s="64"/>
      <c r="B69" s="234" t="s">
        <v>671</v>
      </c>
      <c r="C69" s="291"/>
      <c r="D69" s="291"/>
      <c r="E69" s="291"/>
      <c r="F69" s="291"/>
      <c r="G69" s="291"/>
      <c r="H69" s="291"/>
      <c r="I69" s="292"/>
      <c r="J69" s="293" t="s">
        <v>390</v>
      </c>
      <c r="K69" s="294"/>
      <c r="L69" s="294"/>
      <c r="M69" s="295"/>
      <c r="N69" s="680" t="s">
        <v>670</v>
      </c>
      <c r="O69" s="164"/>
    </row>
    <row r="70" spans="1:15" ht="42.75" customHeight="1">
      <c r="A70" s="94"/>
      <c r="B70" s="235" t="s">
        <v>735</v>
      </c>
      <c r="C70" s="235"/>
      <c r="D70" s="235"/>
      <c r="E70" s="240"/>
      <c r="F70" s="241" t="s">
        <v>737</v>
      </c>
      <c r="G70" s="235"/>
      <c r="H70" s="235"/>
      <c r="I70" s="236"/>
      <c r="J70" s="242" t="s">
        <v>672</v>
      </c>
      <c r="K70" s="291"/>
      <c r="L70" s="291"/>
      <c r="M70" s="292"/>
      <c r="N70" s="683"/>
      <c r="O70" s="164"/>
    </row>
    <row r="71" spans="1:15" ht="28.5" customHeight="1">
      <c r="A71" s="82"/>
      <c r="B71" s="296" t="s">
        <v>391</v>
      </c>
      <c r="C71" s="296" t="s">
        <v>392</v>
      </c>
      <c r="D71" s="296" t="s">
        <v>281</v>
      </c>
      <c r="E71" s="297" t="s">
        <v>124</v>
      </c>
      <c r="F71" s="297" t="s">
        <v>391</v>
      </c>
      <c r="G71" s="296" t="s">
        <v>392</v>
      </c>
      <c r="H71" s="296" t="s">
        <v>281</v>
      </c>
      <c r="I71" s="297" t="s">
        <v>124</v>
      </c>
      <c r="J71" s="298" t="s">
        <v>391</v>
      </c>
      <c r="K71" s="299" t="s">
        <v>392</v>
      </c>
      <c r="L71" s="300" t="s">
        <v>281</v>
      </c>
      <c r="M71" s="298" t="s">
        <v>124</v>
      </c>
      <c r="N71" s="684"/>
      <c r="O71" s="164"/>
    </row>
    <row r="72" spans="1:15" ht="15.75" hidden="1" customHeight="1">
      <c r="A72" s="165" t="s">
        <v>264</v>
      </c>
      <c r="B72" s="131">
        <f>+'CTA Pivot Table'!D$230</f>
        <v>0</v>
      </c>
      <c r="C72" s="131">
        <f>+'CTA Pivot Table'!D$231</f>
        <v>0</v>
      </c>
      <c r="D72" s="131">
        <f>+'CTA Pivot Table'!D$232</f>
        <v>0</v>
      </c>
      <c r="E72" s="130">
        <f>+'CTA Pivot Table'!D$233</f>
        <v>0</v>
      </c>
      <c r="F72" s="130"/>
      <c r="G72" s="130"/>
      <c r="H72" s="130"/>
      <c r="I72" s="130"/>
      <c r="J72" s="130">
        <f>+'CTA Pivot Table'!D$234</f>
        <v>0</v>
      </c>
      <c r="K72" s="131">
        <f>+'CTA Pivot Table'!D$235</f>
        <v>0</v>
      </c>
      <c r="L72" s="131">
        <f>+'CTA Pivot Table'!D$236</f>
        <v>0</v>
      </c>
      <c r="M72" s="132">
        <f>+'CTA Pivot Table'!D$237</f>
        <v>0</v>
      </c>
      <c r="N72" s="130">
        <f>+'CTA Pivot Table'!D$238</f>
        <v>0</v>
      </c>
      <c r="O72" s="21"/>
    </row>
    <row r="73" spans="1:15" ht="15.75" hidden="1" customHeight="1">
      <c r="A73" s="165"/>
      <c r="E73" s="133"/>
      <c r="I73" s="133"/>
      <c r="J73" s="133"/>
      <c r="M73" s="135"/>
      <c r="N73" s="133"/>
      <c r="O73" s="21"/>
    </row>
    <row r="74" spans="1:15">
      <c r="A74" s="165" t="s">
        <v>265</v>
      </c>
      <c r="B74" s="301">
        <f>+'CTA Pivot Table'!D$7</f>
        <v>0</v>
      </c>
      <c r="C74" s="301">
        <f>+'CTA Pivot Table'!D$9</f>
        <v>0</v>
      </c>
      <c r="D74" s="301">
        <f>+'CTA Pivot Table'!D$11</f>
        <v>0</v>
      </c>
      <c r="E74" s="302">
        <f>+'CTA Pivot Table'!D$13</f>
        <v>0</v>
      </c>
      <c r="F74" s="302">
        <f>+'CTA Pivot Table'!D$15</f>
        <v>0</v>
      </c>
      <c r="G74" s="301">
        <f>+'CTA Pivot Table'!D$17</f>
        <v>0</v>
      </c>
      <c r="H74" s="301">
        <f>+'CTA Pivot Table'!D$19</f>
        <v>0</v>
      </c>
      <c r="I74" s="302">
        <f>+'CTA Pivot Table'!D$21</f>
        <v>0</v>
      </c>
      <c r="J74" s="302">
        <f>+'CTA Pivot Table'!D$23</f>
        <v>0</v>
      </c>
      <c r="K74" s="301">
        <f>+'CTA Pivot Table'!D$25</f>
        <v>0</v>
      </c>
      <c r="L74" s="301">
        <f>+'CTA Pivot Table'!D$27</f>
        <v>0</v>
      </c>
      <c r="M74" s="303">
        <f>+'CTA Pivot Table'!D$29</f>
        <v>0</v>
      </c>
      <c r="N74" s="302">
        <f>+'CTA Pivot Table'!D$31</f>
        <v>0</v>
      </c>
      <c r="O74" s="21"/>
    </row>
    <row r="75" spans="1:15">
      <c r="A75" s="165" t="s">
        <v>266</v>
      </c>
      <c r="B75" s="301">
        <f>+'CTA Pivot Table'!D$39</f>
        <v>0</v>
      </c>
      <c r="C75" s="301">
        <f>+'CTA Pivot Table'!D$41</f>
        <v>0</v>
      </c>
      <c r="D75" s="301">
        <f>+'CTA Pivot Table'!D$43</f>
        <v>0</v>
      </c>
      <c r="E75" s="302">
        <f>+'CTA Pivot Table'!D$45</f>
        <v>0</v>
      </c>
      <c r="F75" s="302">
        <f>+'CTA Pivot Table'!D$47</f>
        <v>0</v>
      </c>
      <c r="G75" s="301">
        <f>+'CTA Pivot Table'!D$49</f>
        <v>0</v>
      </c>
      <c r="H75" s="301">
        <f>+'CTA Pivot Table'!D$51</f>
        <v>0</v>
      </c>
      <c r="I75" s="302">
        <f>+'CTA Pivot Table'!D$53</f>
        <v>0</v>
      </c>
      <c r="J75" s="302">
        <f>+'CTA Pivot Table'!D$55</f>
        <v>0</v>
      </c>
      <c r="K75" s="301">
        <f>+'CTA Pivot Table'!D$57</f>
        <v>0</v>
      </c>
      <c r="L75" s="301">
        <f>+'CTA Pivot Table'!DO$59</f>
        <v>0</v>
      </c>
      <c r="M75" s="303">
        <f>+'CTA Pivot Table'!D$61</f>
        <v>0</v>
      </c>
      <c r="N75" s="302">
        <f>+'CTA Pivot Table'!D$63</f>
        <v>0</v>
      </c>
      <c r="O75" s="21"/>
    </row>
    <row r="76" spans="1:15">
      <c r="A76" s="165" t="s">
        <v>267</v>
      </c>
      <c r="B76" s="301">
        <f>+'CTA Pivot Table'!D$71</f>
        <v>0</v>
      </c>
      <c r="C76" s="301">
        <f>+'CTA Pivot Table'!D$73</f>
        <v>0</v>
      </c>
      <c r="D76" s="301">
        <f>+'CTA Pivot Table'!D$75</f>
        <v>0</v>
      </c>
      <c r="E76" s="302">
        <f>+'CTA Pivot Table'!D$77</f>
        <v>0</v>
      </c>
      <c r="F76" s="302">
        <f>+'CTA Pivot Table'!D$79</f>
        <v>0</v>
      </c>
      <c r="G76" s="301">
        <f>+'CTA Pivot Table'!D$81</f>
        <v>0</v>
      </c>
      <c r="H76" s="301">
        <f>+'CTA Pivot Table'!D$83</f>
        <v>0</v>
      </c>
      <c r="I76" s="302">
        <f>+'CTA Pivot Table'!D$85</f>
        <v>0</v>
      </c>
      <c r="J76" s="302">
        <f>+'CTA Pivot Table'!D$87</f>
        <v>0</v>
      </c>
      <c r="K76" s="301">
        <f>+'CTA Pivot Table'!D$89</f>
        <v>0</v>
      </c>
      <c r="L76" s="301">
        <f>+'CTA Pivot Table'!D$91</f>
        <v>0</v>
      </c>
      <c r="M76" s="303">
        <f>+'CTA Pivot Table'!D$93</f>
        <v>0</v>
      </c>
      <c r="N76" s="302">
        <f>+'CTA Pivot Table'!D$95</f>
        <v>0</v>
      </c>
      <c r="O76" s="21"/>
    </row>
    <row r="77" spans="1:15">
      <c r="A77" s="165" t="s">
        <v>268</v>
      </c>
      <c r="B77" s="301">
        <f>+'CTA Pivot Table'!D$103</f>
        <v>0</v>
      </c>
      <c r="C77" s="301">
        <f>+'CTA Pivot Table'!D$105</f>
        <v>0</v>
      </c>
      <c r="D77" s="301">
        <f>+'CTA Pivot Table'!D$107</f>
        <v>0</v>
      </c>
      <c r="E77" s="302">
        <f>+'CTA Pivot Table'!D$109</f>
        <v>0</v>
      </c>
      <c r="F77" s="302">
        <f>+'CTA Pivot Table'!D$111</f>
        <v>0</v>
      </c>
      <c r="G77" s="301">
        <f>+'CTA Pivot Table'!D$113</f>
        <v>0</v>
      </c>
      <c r="H77" s="301">
        <f>+'CTA Pivot Table'!D$115</f>
        <v>0</v>
      </c>
      <c r="I77" s="302">
        <f>+'CTA Pivot Table'!D$117</f>
        <v>0</v>
      </c>
      <c r="J77" s="302">
        <f>+'CTA Pivot Table'!D$119</f>
        <v>0</v>
      </c>
      <c r="K77" s="301">
        <f>+'CTA Pivot Table'!D$121</f>
        <v>0</v>
      </c>
      <c r="L77" s="301">
        <f>+'CTA Pivot Table'!D$123</f>
        <v>0</v>
      </c>
      <c r="M77" s="303">
        <f>+'CTA Pivot Table'!D$125</f>
        <v>0</v>
      </c>
      <c r="N77" s="302">
        <f>+'CTA Pivot Table'!D$127</f>
        <v>0</v>
      </c>
      <c r="O77" s="21"/>
    </row>
    <row r="78" spans="1:15">
      <c r="A78" s="165"/>
      <c r="B78" s="301"/>
      <c r="C78" s="301"/>
      <c r="D78" s="301"/>
      <c r="E78" s="302"/>
      <c r="F78" s="302"/>
      <c r="G78" s="301"/>
      <c r="H78" s="301"/>
      <c r="I78" s="302"/>
      <c r="J78" s="302"/>
      <c r="K78" s="301"/>
      <c r="L78" s="301"/>
      <c r="M78" s="303"/>
      <c r="N78" s="302"/>
      <c r="O78" s="21"/>
    </row>
    <row r="79" spans="1:15">
      <c r="A79" s="165" t="s">
        <v>269</v>
      </c>
      <c r="B79" s="301">
        <f>+'CTA Pivot Table'!D$135</f>
        <v>140.92307692307691</v>
      </c>
      <c r="C79" s="301">
        <f>+'CTA Pivot Table'!D$137</f>
        <v>123</v>
      </c>
      <c r="D79" s="301">
        <f>+'CTA Pivot Table'!D$139</f>
        <v>0</v>
      </c>
      <c r="E79" s="302">
        <f>+'CTA Pivot Table'!D$141</f>
        <v>137.87234042553189</v>
      </c>
      <c r="F79" s="302">
        <f>+'CTA Pivot Table'!D$143</f>
        <v>148.30607951408061</v>
      </c>
      <c r="G79" s="301">
        <f>+'CTA Pivot Table'!D$145</f>
        <v>136.45282051282052</v>
      </c>
      <c r="H79" s="301">
        <f>+'CTA Pivot Table'!D$147</f>
        <v>0</v>
      </c>
      <c r="I79" s="302">
        <f>+'CTA Pivot Table'!D$149</f>
        <v>148.05619999999999</v>
      </c>
      <c r="J79" s="302">
        <f>+'CTA Pivot Table'!D$151</f>
        <v>110.59510975609754</v>
      </c>
      <c r="K79" s="301">
        <f>+'CTA Pivot Table'!D$153</f>
        <v>86.790224719101118</v>
      </c>
      <c r="L79" s="301">
        <f>+'CTA Pivot Table'!D$155</f>
        <v>0</v>
      </c>
      <c r="M79" s="303">
        <f>+'CTA Pivot Table'!D$157</f>
        <v>108.26437843784377</v>
      </c>
      <c r="N79" s="302">
        <f>+'CTA Pivot Table'!D$159</f>
        <v>0</v>
      </c>
      <c r="O79" s="21"/>
    </row>
    <row r="80" spans="1:15">
      <c r="A80" s="165" t="s">
        <v>270</v>
      </c>
      <c r="B80" s="301">
        <f>+'CTA Pivot Table'!D$167</f>
        <v>0</v>
      </c>
      <c r="C80" s="301">
        <f>+'CTA Pivot Table'!D$169</f>
        <v>0</v>
      </c>
      <c r="D80" s="301">
        <f>+'CTA Pivot Table'!D$171</f>
        <v>0</v>
      </c>
      <c r="E80" s="302">
        <f>+'CTA Pivot Table'!D$173</f>
        <v>0</v>
      </c>
      <c r="F80" s="302">
        <f>+'CTA Pivot Table'!D$175</f>
        <v>0</v>
      </c>
      <c r="G80" s="301">
        <f>+'CTA Pivot Table'!D$177</f>
        <v>0</v>
      </c>
      <c r="H80" s="301">
        <f>+'CTA Pivot Table'!D$179</f>
        <v>0</v>
      </c>
      <c r="I80" s="302">
        <f>+'CTA Pivot Table'!D$181</f>
        <v>0</v>
      </c>
      <c r="J80" s="302">
        <f>+'CTA Pivot Table'!D$183</f>
        <v>0</v>
      </c>
      <c r="K80" s="301">
        <f>+'CTA Pivot Table'!D$185</f>
        <v>0</v>
      </c>
      <c r="L80" s="301">
        <f>+'CTA Pivot Table'!D$187</f>
        <v>0</v>
      </c>
      <c r="M80" s="303">
        <f>+'CTA Pivot Table'!D$189</f>
        <v>0</v>
      </c>
      <c r="N80" s="302">
        <f>+'CTA Pivot Table'!D$191</f>
        <v>0</v>
      </c>
      <c r="O80" s="21"/>
    </row>
    <row r="81" spans="1:16">
      <c r="A81" s="165" t="s">
        <v>271</v>
      </c>
      <c r="B81" s="301">
        <f>+'CTA Pivot Table'!D$199</f>
        <v>0</v>
      </c>
      <c r="C81" s="301">
        <f>+'CTA Pivot Table'!D$201</f>
        <v>0</v>
      </c>
      <c r="D81" s="301">
        <f>+'CTA Pivot Table'!D$203</f>
        <v>0</v>
      </c>
      <c r="E81" s="302">
        <f>+'CTA Pivot Table'!D$205</f>
        <v>0</v>
      </c>
      <c r="F81" s="302">
        <f>+'CTA Pivot Table'!D$207</f>
        <v>0</v>
      </c>
      <c r="G81" s="301">
        <f>+'CTA Pivot Table'!D$209</f>
        <v>0</v>
      </c>
      <c r="H81" s="301">
        <f>+'CTA Pivot Table'!D$211</f>
        <v>0</v>
      </c>
      <c r="I81" s="302">
        <f>+'CTA Pivot Table'!D$213</f>
        <v>0</v>
      </c>
      <c r="J81" s="302">
        <f>+'CTA Pivot Table'!D$215</f>
        <v>0</v>
      </c>
      <c r="K81" s="301">
        <f>+'CTA Pivot Table'!D$217</f>
        <v>0</v>
      </c>
      <c r="L81" s="301">
        <f>+'CTA Pivot Table'!D$219</f>
        <v>0</v>
      </c>
      <c r="M81" s="303">
        <f>+'CTA Pivot Table'!D$221</f>
        <v>0</v>
      </c>
      <c r="N81" s="302">
        <f>+'CTA Pivot Table'!D$223</f>
        <v>0</v>
      </c>
      <c r="O81" s="21"/>
    </row>
    <row r="82" spans="1:16">
      <c r="A82" s="165" t="s">
        <v>272</v>
      </c>
      <c r="B82" s="301">
        <f>+'CTA Pivot Table'!D$231</f>
        <v>0</v>
      </c>
      <c r="C82" s="301">
        <f>+'CTA Pivot Table'!D$233</f>
        <v>0</v>
      </c>
      <c r="D82" s="301">
        <f>+'CTA Pivot Table'!D$235</f>
        <v>0</v>
      </c>
      <c r="E82" s="302">
        <f>+'CTA Pivot Table'!D$237</f>
        <v>0</v>
      </c>
      <c r="F82" s="302">
        <f>+'CTA Pivot Table'!D$239</f>
        <v>0</v>
      </c>
      <c r="G82" s="301">
        <f>+'CTA Pivot Table'!D$241</f>
        <v>0</v>
      </c>
      <c r="H82" s="301">
        <f>+'CTA Pivot Table'!D$243</f>
        <v>0</v>
      </c>
      <c r="I82" s="302">
        <f>+'CTA Pivot Table'!D$245</f>
        <v>0</v>
      </c>
      <c r="J82" s="302">
        <f>+'CTA Pivot Table'!D$247</f>
        <v>0</v>
      </c>
      <c r="K82" s="301">
        <f>+'CTA Pivot Table'!D$249</f>
        <v>0</v>
      </c>
      <c r="L82" s="301">
        <f>+'CTA Pivot Table'!D$251</f>
        <v>0</v>
      </c>
      <c r="M82" s="303">
        <f>+'CTA Pivot Table'!D$253</f>
        <v>0</v>
      </c>
      <c r="N82" s="302">
        <f>+'CTA Pivot Table'!D$255</f>
        <v>0</v>
      </c>
      <c r="O82" s="21"/>
    </row>
    <row r="83" spans="1:16">
      <c r="A83" s="165"/>
      <c r="B83" s="301"/>
      <c r="C83" s="301"/>
      <c r="D83" s="301"/>
      <c r="E83" s="302"/>
      <c r="F83" s="302"/>
      <c r="G83" s="301"/>
      <c r="H83" s="301"/>
      <c r="I83" s="302"/>
      <c r="J83" s="302"/>
      <c r="K83" s="301"/>
      <c r="L83" s="301"/>
      <c r="M83" s="303"/>
      <c r="N83" s="302"/>
      <c r="O83" s="21"/>
    </row>
    <row r="84" spans="1:16">
      <c r="A84" s="165" t="s">
        <v>273</v>
      </c>
      <c r="B84" s="301">
        <f>+'CTA Pivot Table'!D$263</f>
        <v>0</v>
      </c>
      <c r="C84" s="301">
        <f>+'CTA Pivot Table'!D$265</f>
        <v>0</v>
      </c>
      <c r="D84" s="301">
        <f>+'CTA Pivot Table'!D$267</f>
        <v>0</v>
      </c>
      <c r="E84" s="302">
        <f>+'CTA Pivot Table'!D$269</f>
        <v>0</v>
      </c>
      <c r="F84" s="302">
        <f>+'CTA Pivot Table'!D$271</f>
        <v>0</v>
      </c>
      <c r="G84" s="301">
        <f>+'CTA Pivot Table'!D$273</f>
        <v>0</v>
      </c>
      <c r="H84" s="301">
        <f>+'CTA Pivot Table'!D$275</f>
        <v>0</v>
      </c>
      <c r="I84" s="302">
        <f>+'CTA Pivot Table'!D$277</f>
        <v>0</v>
      </c>
      <c r="J84" s="302">
        <f>+'CTA Pivot Table'!D$279</f>
        <v>0</v>
      </c>
      <c r="K84" s="301">
        <f>+'CTA Pivot Table'!D$281</f>
        <v>0</v>
      </c>
      <c r="L84" s="301">
        <f>+'CTA Pivot Table'!D$283</f>
        <v>0</v>
      </c>
      <c r="M84" s="303">
        <f>+'CTA Pivot Table'!D$285</f>
        <v>0</v>
      </c>
      <c r="N84" s="302">
        <f>+'CTA Pivot Table'!D$287</f>
        <v>0</v>
      </c>
      <c r="O84" s="21"/>
    </row>
    <row r="85" spans="1:16">
      <c r="A85" s="165" t="s">
        <v>274</v>
      </c>
      <c r="B85" s="301">
        <f>+'CTA Pivot Table'!D$295</f>
        <v>75</v>
      </c>
      <c r="C85" s="301">
        <f>+'CTA Pivot Table'!D$297</f>
        <v>0</v>
      </c>
      <c r="D85" s="301">
        <f>+'CTA Pivot Table'!D$299</f>
        <v>0</v>
      </c>
      <c r="E85" s="302">
        <f>+'CTA Pivot Table'!D$301</f>
        <v>75</v>
      </c>
      <c r="F85" s="302">
        <f>+'CTA Pivot Table'!D$303</f>
        <v>138.30853540252181</v>
      </c>
      <c r="G85" s="301">
        <f>+'CTA Pivot Table'!D$305</f>
        <v>112.15</v>
      </c>
      <c r="H85" s="301">
        <f>+'CTA Pivot Table'!D$307</f>
        <v>159</v>
      </c>
      <c r="I85" s="302">
        <f>+'CTA Pivot Table'!D$309</f>
        <v>138.17726396917149</v>
      </c>
      <c r="J85" s="302">
        <f>+'CTA Pivot Table'!D$311</f>
        <v>92.98441258094357</v>
      </c>
      <c r="K85" s="301">
        <f>+'CTA Pivot Table'!D$313</f>
        <v>70.49257884972171</v>
      </c>
      <c r="L85" s="301">
        <f>+'CTA Pivot Table'!D$315</f>
        <v>100.88524590163935</v>
      </c>
      <c r="M85" s="303">
        <f>+'CTA Pivot Table'!D$317</f>
        <v>88.769659666908026</v>
      </c>
      <c r="N85" s="302">
        <f>+'CTA Pivot Table'!D$319</f>
        <v>99.160215053763437</v>
      </c>
      <c r="O85" s="21"/>
      <c r="P85" s="169"/>
    </row>
    <row r="86" spans="1:16">
      <c r="A86" s="165" t="s">
        <v>275</v>
      </c>
      <c r="B86" s="301">
        <f>+'CTA Pivot Table'!D$327</f>
        <v>0</v>
      </c>
      <c r="C86" s="301">
        <f>+'CTA Pivot Table'!D$329</f>
        <v>0</v>
      </c>
      <c r="D86" s="301">
        <f>+'CTA Pivot Table'!D$331</f>
        <v>0</v>
      </c>
      <c r="E86" s="302">
        <f>+'CTA Pivot Table'!D$333</f>
        <v>0</v>
      </c>
      <c r="F86" s="302">
        <f>+'CTA Pivot Table'!D$335</f>
        <v>0</v>
      </c>
      <c r="G86" s="301">
        <f>+'CTA Pivot Table'!D$337</f>
        <v>0</v>
      </c>
      <c r="H86" s="301">
        <f>+'CTA Pivot Table'!D$339</f>
        <v>0</v>
      </c>
      <c r="I86" s="302">
        <f>+'CTA Pivot Table'!D$341</f>
        <v>0</v>
      </c>
      <c r="J86" s="302">
        <f>+'CTA Pivot Table'!D$343</f>
        <v>0</v>
      </c>
      <c r="K86" s="301">
        <f>+'CTA Pivot Table'!D$345</f>
        <v>0</v>
      </c>
      <c r="L86" s="301">
        <f>+'CTA Pivot Table'!D$347</f>
        <v>0</v>
      </c>
      <c r="M86" s="303">
        <f>+'CTA Pivot Table'!D$349</f>
        <v>0</v>
      </c>
      <c r="N86" s="302">
        <f>+'CTA Pivot Table'!D$351</f>
        <v>0</v>
      </c>
      <c r="O86" s="21"/>
    </row>
    <row r="87" spans="1:16">
      <c r="A87" s="165" t="s">
        <v>276</v>
      </c>
      <c r="B87" s="301">
        <f>+'CTA Pivot Table'!D$359</f>
        <v>0</v>
      </c>
      <c r="C87" s="301">
        <f>+'CTA Pivot Table'!D$361</f>
        <v>0</v>
      </c>
      <c r="D87" s="301">
        <f>+'CTA Pivot Table'!D$363</f>
        <v>0</v>
      </c>
      <c r="E87" s="302">
        <f>+'CTA Pivot Table'!D$365</f>
        <v>0</v>
      </c>
      <c r="F87" s="302">
        <f>+'CTA Pivot Table'!D$367</f>
        <v>0</v>
      </c>
      <c r="G87" s="301">
        <f>+'CTA Pivot Table'!D$369</f>
        <v>0</v>
      </c>
      <c r="H87" s="301">
        <f>+'CTA Pivot Table'!D$371</f>
        <v>0</v>
      </c>
      <c r="I87" s="302">
        <f>+'CTA Pivot Table'!D$373</f>
        <v>0</v>
      </c>
      <c r="J87" s="302">
        <f>+'CTA Pivot Table'!D$375</f>
        <v>0</v>
      </c>
      <c r="K87" s="301">
        <f>+'CTA Pivot Table'!D$377</f>
        <v>0</v>
      </c>
      <c r="L87" s="301">
        <f>+'CTA Pivot Table'!D$379</f>
        <v>0</v>
      </c>
      <c r="M87" s="303">
        <f>+'CTA Pivot Table'!D$381</f>
        <v>0</v>
      </c>
      <c r="N87" s="302">
        <f>+'CTA Pivot Table'!D$383</f>
        <v>0</v>
      </c>
      <c r="O87" s="21"/>
    </row>
    <row r="88" spans="1:16">
      <c r="A88" s="165"/>
      <c r="B88" s="301"/>
      <c r="C88" s="301"/>
      <c r="D88" s="301"/>
      <c r="E88" s="302"/>
      <c r="F88" s="302"/>
      <c r="G88" s="301"/>
      <c r="H88" s="301"/>
      <c r="I88" s="302"/>
      <c r="J88" s="302"/>
      <c r="K88" s="301"/>
      <c r="L88" s="301"/>
      <c r="M88" s="303"/>
      <c r="N88" s="302"/>
      <c r="O88" s="21"/>
    </row>
    <row r="89" spans="1:16">
      <c r="A89" s="165" t="s">
        <v>277</v>
      </c>
      <c r="B89" s="301">
        <f>+'CTA Pivot Table'!D$391</f>
        <v>0</v>
      </c>
      <c r="C89" s="301">
        <f>+'CTA Pivot Table'!D$393</f>
        <v>0</v>
      </c>
      <c r="D89" s="301">
        <f>+'CTA Pivot Table'!D$395</f>
        <v>0</v>
      </c>
      <c r="E89" s="302">
        <f>+'CTA Pivot Table'!D$397</f>
        <v>0</v>
      </c>
      <c r="F89" s="302">
        <f>+'CTA Pivot Table'!D$399</f>
        <v>0</v>
      </c>
      <c r="G89" s="301">
        <f>+'CTA Pivot Table'!D$401</f>
        <v>0</v>
      </c>
      <c r="H89" s="301">
        <f>+'CTA Pivot Table'!D$403</f>
        <v>0</v>
      </c>
      <c r="I89" s="302">
        <f>+'CTA Pivot Table'!D$405</f>
        <v>0</v>
      </c>
      <c r="J89" s="302">
        <f>+'CTA Pivot Table'!D$407</f>
        <v>0</v>
      </c>
      <c r="K89" s="301">
        <f>+'CTA Pivot Table'!D$409</f>
        <v>0</v>
      </c>
      <c r="L89" s="301">
        <f>+'CTA Pivot Table'!D$411</f>
        <v>0</v>
      </c>
      <c r="M89" s="303">
        <f>+'CTA Pivot Table'!D$413</f>
        <v>0</v>
      </c>
      <c r="N89" s="302">
        <f>+'CTA Pivot Table'!D$415</f>
        <v>0</v>
      </c>
      <c r="O89" s="21"/>
    </row>
    <row r="90" spans="1:16">
      <c r="A90" s="165" t="s">
        <v>278</v>
      </c>
      <c r="B90" s="301">
        <f>+'CTA Pivot Table'!D$423</f>
        <v>127.24864864864864</v>
      </c>
      <c r="C90" s="301">
        <f>+'CTA Pivot Table'!D$425</f>
        <v>123.23333333333332</v>
      </c>
      <c r="D90" s="301">
        <f>+'CTA Pivot Table'!D$427</f>
        <v>0</v>
      </c>
      <c r="E90" s="302">
        <f>+'CTA Pivot Table'!D$429</f>
        <v>126.99731743666167</v>
      </c>
      <c r="F90" s="302">
        <f>+'CTA Pivot Table'!D$431</f>
        <v>138.97549783549783</v>
      </c>
      <c r="G90" s="301">
        <f>+'CTA Pivot Table'!D$433</f>
        <v>133.82857142857145</v>
      </c>
      <c r="H90" s="301">
        <f>+'CTA Pivot Table'!D$435</f>
        <v>0</v>
      </c>
      <c r="I90" s="302">
        <f>+'CTA Pivot Table'!D$437</f>
        <v>138.64014569000406</v>
      </c>
      <c r="J90" s="302">
        <f>+'CTA Pivot Table'!D$439</f>
        <v>87.135288237254244</v>
      </c>
      <c r="K90" s="301">
        <f>+'CTA Pivot Table'!D$441</f>
        <v>73.175236505286591</v>
      </c>
      <c r="L90" s="301">
        <f>+'CTA Pivot Table'!D$443</f>
        <v>0</v>
      </c>
      <c r="M90" s="303">
        <f>+'CTA Pivot Table'!D$445</f>
        <v>81.906815339724886</v>
      </c>
      <c r="N90" s="302">
        <f>+'CTA Pivot Table'!D$447</f>
        <v>75.506809583858754</v>
      </c>
      <c r="O90" s="21"/>
    </row>
    <row r="91" spans="1:16">
      <c r="A91" s="165" t="s">
        <v>279</v>
      </c>
      <c r="B91" s="301">
        <f>+'CTA Pivot Table'!D$455</f>
        <v>128.8529411764701</v>
      </c>
      <c r="C91" s="301">
        <f>+'CTA Pivot Table'!D$457</f>
        <v>95.666666666666586</v>
      </c>
      <c r="D91" s="301">
        <f>+'CTA Pivot Table'!D$459</f>
        <v>0</v>
      </c>
      <c r="E91" s="302">
        <f>+'CTA Pivot Table'!D$461</f>
        <v>123.87499999999959</v>
      </c>
      <c r="F91" s="302">
        <f>+'CTA Pivot Table'!D$463</f>
        <v>121.65232793522175</v>
      </c>
      <c r="G91" s="301">
        <f>+'CTA Pivot Table'!D$465</f>
        <v>116.88023952095803</v>
      </c>
      <c r="H91" s="301">
        <f>+'CTA Pivot Table'!D$467</f>
        <v>0</v>
      </c>
      <c r="I91" s="302">
        <f>+'CTA Pivot Table'!D$469</f>
        <v>120.96233766233685</v>
      </c>
      <c r="J91" s="302">
        <f>+'CTA Pivot Table'!D$471</f>
        <v>83.972579263067644</v>
      </c>
      <c r="K91" s="301">
        <f>+'CTA Pivot Table'!D$473</f>
        <v>73.404958677685926</v>
      </c>
      <c r="L91" s="301">
        <f>+'CTA Pivot Table'!D$475</f>
        <v>0</v>
      </c>
      <c r="M91" s="303">
        <f>+'CTA Pivot Table'!D$477</f>
        <v>80.874621441550516</v>
      </c>
      <c r="N91" s="302">
        <f>+'CTA Pivot Table'!D$479</f>
        <v>68.91898148148141</v>
      </c>
      <c r="O91" s="21"/>
    </row>
    <row r="92" spans="1:16">
      <c r="A92" s="170" t="s">
        <v>280</v>
      </c>
      <c r="B92" s="304">
        <f>+'CTA Pivot Table'!D$487</f>
        <v>0</v>
      </c>
      <c r="C92" s="304">
        <f>+'CTA Pivot Table'!D$489</f>
        <v>0</v>
      </c>
      <c r="D92" s="304">
        <f>+'CTA Pivot Table'!D$491</f>
        <v>0</v>
      </c>
      <c r="E92" s="305">
        <f>+'CTA Pivot Table'!D$493</f>
        <v>0</v>
      </c>
      <c r="F92" s="305">
        <f>+'CTA Pivot Table'!D$495</f>
        <v>0</v>
      </c>
      <c r="G92" s="304">
        <f>+'CTA Pivot Table'!D$497</f>
        <v>0</v>
      </c>
      <c r="H92" s="304">
        <f>+'CTA Pivot Table'!D$499</f>
        <v>0</v>
      </c>
      <c r="I92" s="305">
        <f>+'CTA Pivot Table'!D$501</f>
        <v>0</v>
      </c>
      <c r="J92" s="305">
        <f>+'CTA Pivot Table'!D$503</f>
        <v>0</v>
      </c>
      <c r="K92" s="304">
        <f>+'CTA Pivot Table'!D$505</f>
        <v>0</v>
      </c>
      <c r="L92" s="304">
        <f>+'CTA Pivot Table'!D$507</f>
        <v>0</v>
      </c>
      <c r="M92" s="306">
        <f>+'CTA Pivot Table'!D$509</f>
        <v>0</v>
      </c>
      <c r="N92" s="305">
        <f>+'CTA Pivot Table'!D$511</f>
        <v>0</v>
      </c>
      <c r="O92" s="21"/>
    </row>
    <row r="93" spans="1:16">
      <c r="A93" s="254" t="s">
        <v>394</v>
      </c>
      <c r="B93" s="307"/>
      <c r="C93" s="307"/>
      <c r="D93" s="307"/>
      <c r="E93" s="307"/>
      <c r="F93" s="307"/>
      <c r="G93" s="307"/>
      <c r="H93" s="307"/>
      <c r="I93" s="307"/>
      <c r="J93" s="307"/>
      <c r="K93" s="307"/>
      <c r="L93" s="307"/>
      <c r="M93" s="307"/>
      <c r="N93" s="308"/>
    </row>
    <row r="94" spans="1:16">
      <c r="A94" s="309"/>
      <c r="B94" s="307"/>
      <c r="C94" s="307"/>
      <c r="D94" s="307"/>
      <c r="E94" s="307"/>
      <c r="F94" s="307"/>
      <c r="G94" s="307"/>
      <c r="H94" s="307"/>
      <c r="I94" s="307"/>
      <c r="J94" s="307"/>
      <c r="K94" s="307"/>
      <c r="L94" s="307"/>
      <c r="M94" s="307"/>
      <c r="N94" s="610" t="s">
        <v>1166</v>
      </c>
    </row>
    <row r="95" spans="1:16" ht="18">
      <c r="A95" s="609" t="s">
        <v>723</v>
      </c>
      <c r="B95" s="160"/>
      <c r="C95" s="160"/>
      <c r="D95" s="160"/>
      <c r="E95" s="211"/>
      <c r="F95" s="211"/>
      <c r="G95" s="211"/>
      <c r="H95" s="211"/>
      <c r="I95" s="211"/>
      <c r="J95" s="160"/>
      <c r="K95" s="160"/>
      <c r="L95" s="160"/>
      <c r="M95" s="211"/>
      <c r="N95" s="212"/>
    </row>
    <row r="96" spans="1:16" ht="18">
      <c r="A96" s="609"/>
      <c r="B96" s="160"/>
      <c r="C96" s="160"/>
      <c r="D96" s="160"/>
      <c r="E96" s="211"/>
      <c r="F96" s="211"/>
      <c r="G96" s="211"/>
      <c r="H96" s="211"/>
      <c r="I96" s="211"/>
      <c r="J96" s="160"/>
      <c r="K96" s="160"/>
      <c r="L96" s="160"/>
      <c r="M96" s="211"/>
      <c r="N96" s="212"/>
    </row>
    <row r="97" spans="1:15">
      <c r="A97" s="231" t="s">
        <v>411</v>
      </c>
      <c r="B97" s="160"/>
      <c r="C97" s="160"/>
      <c r="D97" s="160"/>
      <c r="E97" s="211"/>
      <c r="F97" s="211"/>
      <c r="G97" s="211"/>
      <c r="H97" s="211"/>
      <c r="I97" s="211"/>
      <c r="J97" s="160"/>
      <c r="K97" s="160"/>
      <c r="L97" s="160"/>
      <c r="M97" s="211"/>
      <c r="N97" s="212"/>
    </row>
    <row r="98" spans="1:15">
      <c r="A98" s="231" t="s">
        <v>982</v>
      </c>
      <c r="B98" s="160"/>
      <c r="C98" s="160"/>
      <c r="D98" s="160"/>
      <c r="E98" s="211"/>
      <c r="F98" s="211"/>
      <c r="G98" s="211"/>
      <c r="H98" s="211"/>
      <c r="I98" s="211"/>
      <c r="J98" s="160"/>
      <c r="K98" s="160"/>
      <c r="L98" s="160"/>
      <c r="M98" s="211"/>
      <c r="N98" s="212"/>
    </row>
    <row r="99" spans="1:15" ht="15.75" customHeight="1">
      <c r="A99" s="82"/>
      <c r="B99" s="128"/>
      <c r="C99" s="128"/>
      <c r="D99" s="128"/>
      <c r="E99" s="128"/>
      <c r="F99" s="129"/>
      <c r="G99" s="162"/>
      <c r="H99" s="162"/>
      <c r="I99" s="163"/>
      <c r="J99" s="163"/>
      <c r="K99" s="163"/>
      <c r="L99" s="163"/>
      <c r="M99" s="163"/>
      <c r="N99" s="163"/>
      <c r="O99" s="20"/>
    </row>
    <row r="100" spans="1:15" ht="15.75" customHeight="1">
      <c r="A100" s="64"/>
      <c r="B100" s="234" t="s">
        <v>671</v>
      </c>
      <c r="C100" s="291"/>
      <c r="D100" s="291"/>
      <c r="E100" s="291"/>
      <c r="F100" s="291"/>
      <c r="G100" s="291"/>
      <c r="H100" s="291"/>
      <c r="I100" s="292"/>
      <c r="J100" s="293" t="s">
        <v>390</v>
      </c>
      <c r="K100" s="294"/>
      <c r="L100" s="294"/>
      <c r="M100" s="295"/>
      <c r="N100" s="680" t="s">
        <v>670</v>
      </c>
      <c r="O100" s="164"/>
    </row>
    <row r="101" spans="1:15" ht="40.5" customHeight="1">
      <c r="A101" s="94"/>
      <c r="B101" s="235" t="s">
        <v>735</v>
      </c>
      <c r="C101" s="235"/>
      <c r="D101" s="235"/>
      <c r="E101" s="240"/>
      <c r="F101" s="241" t="s">
        <v>737</v>
      </c>
      <c r="G101" s="235"/>
      <c r="H101" s="235"/>
      <c r="I101" s="236"/>
      <c r="J101" s="242" t="s">
        <v>672</v>
      </c>
      <c r="K101" s="291"/>
      <c r="L101" s="291"/>
      <c r="M101" s="292"/>
      <c r="N101" s="683"/>
      <c r="O101" s="164"/>
    </row>
    <row r="102" spans="1:15" ht="27" customHeight="1">
      <c r="A102" s="82"/>
      <c r="B102" s="296" t="s">
        <v>391</v>
      </c>
      <c r="C102" s="296" t="s">
        <v>392</v>
      </c>
      <c r="D102" s="296" t="s">
        <v>281</v>
      </c>
      <c r="E102" s="297" t="s">
        <v>124</v>
      </c>
      <c r="F102" s="297" t="s">
        <v>391</v>
      </c>
      <c r="G102" s="296" t="s">
        <v>392</v>
      </c>
      <c r="H102" s="296" t="s">
        <v>281</v>
      </c>
      <c r="I102" s="297" t="s">
        <v>124</v>
      </c>
      <c r="J102" s="298" t="s">
        <v>391</v>
      </c>
      <c r="K102" s="299" t="s">
        <v>392</v>
      </c>
      <c r="L102" s="300" t="s">
        <v>281</v>
      </c>
      <c r="M102" s="298" t="s">
        <v>124</v>
      </c>
      <c r="N102" s="684"/>
      <c r="O102" s="164"/>
    </row>
    <row r="103" spans="1:15" ht="15.75" hidden="1" customHeight="1">
      <c r="A103" s="165" t="s">
        <v>264</v>
      </c>
      <c r="B103" s="131">
        <f>+'CTA Pivot Table'!E$230</f>
        <v>0</v>
      </c>
      <c r="C103" s="131">
        <f>+'CTA Pivot Table'!E$231</f>
        <v>0</v>
      </c>
      <c r="D103" s="131">
        <f>+'CTA Pivot Table'!E$232</f>
        <v>0</v>
      </c>
      <c r="E103" s="130">
        <f>+'CTA Pivot Table'!E$233</f>
        <v>0</v>
      </c>
      <c r="F103" s="130"/>
      <c r="G103" s="130"/>
      <c r="H103" s="130"/>
      <c r="I103" s="130"/>
      <c r="J103" s="130">
        <f>+'CTA Pivot Table'!E$234</f>
        <v>0</v>
      </c>
      <c r="K103" s="131">
        <f>+'CTA Pivot Table'!E$235</f>
        <v>0</v>
      </c>
      <c r="L103" s="131">
        <f>+'CTA Pivot Table'!E$236</f>
        <v>0</v>
      </c>
      <c r="M103" s="132">
        <f>+'CTA Pivot Table'!E$237</f>
        <v>0</v>
      </c>
      <c r="N103" s="130">
        <f>+'CTA Pivot Table'!E$238</f>
        <v>0</v>
      </c>
      <c r="O103" s="21"/>
    </row>
    <row r="104" spans="1:15" ht="15.75" hidden="1" customHeight="1">
      <c r="A104" s="165"/>
      <c r="E104" s="133"/>
      <c r="I104" s="133"/>
      <c r="J104" s="133"/>
      <c r="M104" s="135"/>
      <c r="N104" s="133"/>
      <c r="O104" s="21"/>
    </row>
    <row r="105" spans="1:15">
      <c r="A105" s="165" t="s">
        <v>265</v>
      </c>
      <c r="B105" s="301">
        <f>+'CTA Pivot Table'!E$7</f>
        <v>0</v>
      </c>
      <c r="C105" s="301">
        <f>+'CTA Pivot Table'!E$9</f>
        <v>0</v>
      </c>
      <c r="D105" s="301">
        <f>+'CTA Pivot Table'!E$11</f>
        <v>0</v>
      </c>
      <c r="E105" s="302">
        <f>+'CTA Pivot Table'!E$13</f>
        <v>0</v>
      </c>
      <c r="F105" s="302">
        <f>+'CTA Pivot Table'!E$15</f>
        <v>0</v>
      </c>
      <c r="G105" s="301">
        <f>+'CTA Pivot Table'!E$17</f>
        <v>0</v>
      </c>
      <c r="H105" s="301">
        <f>+'CTA Pivot Table'!E$19</f>
        <v>0</v>
      </c>
      <c r="I105" s="302">
        <f>+'CTA Pivot Table'!E$21</f>
        <v>0</v>
      </c>
      <c r="J105" s="302">
        <f>+'CTA Pivot Table'!E$23</f>
        <v>0</v>
      </c>
      <c r="K105" s="301">
        <f>+'CTA Pivot Table'!E$25</f>
        <v>0</v>
      </c>
      <c r="L105" s="301">
        <f>+'CTA Pivot Table'!E$27</f>
        <v>0</v>
      </c>
      <c r="M105" s="303">
        <f>+'CTA Pivot Table'!E$29</f>
        <v>0</v>
      </c>
      <c r="N105" s="302">
        <f>+'CTA Pivot Table'!E$31</f>
        <v>0</v>
      </c>
      <c r="O105" s="21"/>
    </row>
    <row r="106" spans="1:15">
      <c r="A106" s="165" t="s">
        <v>266</v>
      </c>
      <c r="B106" s="301">
        <f>+'CTA Pivot Table'!E$39</f>
        <v>141.16666666666666</v>
      </c>
      <c r="C106" s="301">
        <f>+'CTA Pivot Table'!E$41</f>
        <v>135.33333333333334</v>
      </c>
      <c r="D106" s="301">
        <f>+'CTA Pivot Table'!E$43</f>
        <v>93</v>
      </c>
      <c r="E106" s="302">
        <f>+'CTA Pivot Table'!E$45</f>
        <v>134.6</v>
      </c>
      <c r="F106" s="302">
        <f>+'CTA Pivot Table'!E$47</f>
        <v>128.38202015574896</v>
      </c>
      <c r="G106" s="301">
        <f>+'CTA Pivot Table'!E$49</f>
        <v>120.88193548387098</v>
      </c>
      <c r="H106" s="301">
        <f>+'CTA Pivot Table'!E$51</f>
        <v>88.132873303167429</v>
      </c>
      <c r="I106" s="302">
        <f>+'CTA Pivot Table'!E$53</f>
        <v>121.56452517985612</v>
      </c>
      <c r="J106" s="302">
        <f>+'CTA Pivot Table'!E$55</f>
        <v>84.397715231788098</v>
      </c>
      <c r="K106" s="301">
        <f>+'CTA Pivot Table'!E$57</f>
        <v>73.070291262135925</v>
      </c>
      <c r="L106" s="301">
        <f>+'CTA Pivot Table'!EO$59</f>
        <v>0</v>
      </c>
      <c r="M106" s="303">
        <f>+'CTA Pivot Table'!E$61</f>
        <v>74.749471698113211</v>
      </c>
      <c r="N106" s="302">
        <f>+'CTA Pivot Table'!E$63</f>
        <v>67.08</v>
      </c>
      <c r="O106" s="21"/>
    </row>
    <row r="107" spans="1:15">
      <c r="A107" s="165" t="s">
        <v>267</v>
      </c>
      <c r="B107" s="301">
        <f>+'CTA Pivot Table'!E$71</f>
        <v>0</v>
      </c>
      <c r="C107" s="301">
        <f>+'CTA Pivot Table'!E$73</f>
        <v>0</v>
      </c>
      <c r="D107" s="301">
        <f>+'CTA Pivot Table'!E$75</f>
        <v>0</v>
      </c>
      <c r="E107" s="302">
        <f>+'CTA Pivot Table'!E$77</f>
        <v>0</v>
      </c>
      <c r="F107" s="302">
        <f>+'CTA Pivot Table'!E$79</f>
        <v>0</v>
      </c>
      <c r="G107" s="301">
        <f>+'CTA Pivot Table'!E$81</f>
        <v>0</v>
      </c>
      <c r="H107" s="301">
        <f>+'CTA Pivot Table'!E$83</f>
        <v>0</v>
      </c>
      <c r="I107" s="302">
        <f>+'CTA Pivot Table'!E$85</f>
        <v>0</v>
      </c>
      <c r="J107" s="302">
        <f>+'CTA Pivot Table'!E$87</f>
        <v>0</v>
      </c>
      <c r="K107" s="301">
        <f>+'CTA Pivot Table'!E$89</f>
        <v>0</v>
      </c>
      <c r="L107" s="301">
        <f>+'CTA Pivot Table'!E$91</f>
        <v>0</v>
      </c>
      <c r="M107" s="303">
        <f>+'CTA Pivot Table'!E$93</f>
        <v>0</v>
      </c>
      <c r="N107" s="302">
        <f>+'CTA Pivot Table'!E$95</f>
        <v>0</v>
      </c>
      <c r="O107" s="21"/>
    </row>
    <row r="108" spans="1:15">
      <c r="A108" s="165" t="s">
        <v>268</v>
      </c>
      <c r="B108" s="301">
        <f>+'CTA Pivot Table'!E$103</f>
        <v>0</v>
      </c>
      <c r="C108" s="301">
        <f>+'CTA Pivot Table'!E$105</f>
        <v>0</v>
      </c>
      <c r="D108" s="301">
        <f>+'CTA Pivot Table'!E$107</f>
        <v>0</v>
      </c>
      <c r="E108" s="302">
        <f>+'CTA Pivot Table'!E$109</f>
        <v>0</v>
      </c>
      <c r="F108" s="302">
        <f>+'CTA Pivot Table'!E$111</f>
        <v>0</v>
      </c>
      <c r="G108" s="301">
        <f>+'CTA Pivot Table'!E$113</f>
        <v>0</v>
      </c>
      <c r="H108" s="301">
        <f>+'CTA Pivot Table'!E$115</f>
        <v>0</v>
      </c>
      <c r="I108" s="302">
        <f>+'CTA Pivot Table'!E$117</f>
        <v>0</v>
      </c>
      <c r="J108" s="302">
        <f>+'CTA Pivot Table'!E$119</f>
        <v>0</v>
      </c>
      <c r="K108" s="301">
        <f>+'CTA Pivot Table'!E$121</f>
        <v>0</v>
      </c>
      <c r="L108" s="301">
        <f>+'CTA Pivot Table'!E$123</f>
        <v>0</v>
      </c>
      <c r="M108" s="303">
        <f>+'CTA Pivot Table'!E$125</f>
        <v>0</v>
      </c>
      <c r="N108" s="302">
        <f>+'CTA Pivot Table'!E$127</f>
        <v>0</v>
      </c>
      <c r="O108" s="21"/>
    </row>
    <row r="109" spans="1:15">
      <c r="A109" s="165"/>
      <c r="B109" s="301"/>
      <c r="C109" s="301"/>
      <c r="D109" s="301"/>
      <c r="E109" s="302"/>
      <c r="F109" s="302"/>
      <c r="G109" s="301"/>
      <c r="H109" s="301"/>
      <c r="I109" s="302"/>
      <c r="J109" s="302"/>
      <c r="K109" s="301"/>
      <c r="L109" s="301"/>
      <c r="M109" s="303"/>
      <c r="N109" s="302"/>
      <c r="O109" s="21"/>
    </row>
    <row r="110" spans="1:15">
      <c r="A110" s="165" t="s">
        <v>269</v>
      </c>
      <c r="B110" s="301">
        <f>+'CTA Pivot Table'!E$135</f>
        <v>140.5792857142857</v>
      </c>
      <c r="C110" s="301">
        <f>+'CTA Pivot Table'!E$137</f>
        <v>131.54545454545453</v>
      </c>
      <c r="D110" s="301">
        <f>+'CTA Pivot Table'!E$139</f>
        <v>0</v>
      </c>
      <c r="E110" s="302">
        <f>+'CTA Pivot Table'!E$141</f>
        <v>139.53326315789474</v>
      </c>
      <c r="F110" s="302">
        <f>+'CTA Pivot Table'!E$143</f>
        <v>145.04419112627986</v>
      </c>
      <c r="G110" s="301">
        <f>+'CTA Pivot Table'!E$145</f>
        <v>141.25439814814817</v>
      </c>
      <c r="H110" s="301">
        <f>+'CTA Pivot Table'!E$147</f>
        <v>0</v>
      </c>
      <c r="I110" s="302">
        <f>+'CTA Pivot Table'!E$149</f>
        <v>144.78398919262554</v>
      </c>
      <c r="J110" s="302">
        <f>+'CTA Pivot Table'!E$151</f>
        <v>100.75653742595584</v>
      </c>
      <c r="K110" s="301">
        <f>+'CTA Pivot Table'!E$153</f>
        <v>78.166957403651111</v>
      </c>
      <c r="L110" s="301">
        <f>+'CTA Pivot Table'!E$155</f>
        <v>0</v>
      </c>
      <c r="M110" s="303">
        <f>+'CTA Pivot Table'!E$157</f>
        <v>96.017531914893624</v>
      </c>
      <c r="N110" s="302">
        <f>+'CTA Pivot Table'!E$159</f>
        <v>64.7</v>
      </c>
      <c r="O110" s="21"/>
    </row>
    <row r="111" spans="1:15">
      <c r="A111" s="165" t="s">
        <v>270</v>
      </c>
      <c r="B111" s="301">
        <f>+'CTA Pivot Table'!E$167</f>
        <v>138.52252824858758</v>
      </c>
      <c r="C111" s="301">
        <f>+'CTA Pivot Table'!E$169</f>
        <v>155.50166666666667</v>
      </c>
      <c r="D111" s="301">
        <f>+'CTA Pivot Table'!E$171</f>
        <v>0</v>
      </c>
      <c r="E111" s="302">
        <f>+'CTA Pivot Table'!E$173</f>
        <v>138.8055138888889</v>
      </c>
      <c r="F111" s="302">
        <f>+'CTA Pivot Table'!E$175</f>
        <v>146.46435967302452</v>
      </c>
      <c r="G111" s="301">
        <f>+'CTA Pivot Table'!E$177</f>
        <v>140.01201005025126</v>
      </c>
      <c r="H111" s="301">
        <f>+'CTA Pivot Table'!E$179</f>
        <v>0</v>
      </c>
      <c r="I111" s="302">
        <f>+'CTA Pivot Table'!E$181</f>
        <v>146.05478468899523</v>
      </c>
      <c r="J111" s="302">
        <f>+'CTA Pivot Table'!E$183</f>
        <v>98.738014874141868</v>
      </c>
      <c r="K111" s="301">
        <f>+'CTA Pivot Table'!E$185</f>
        <v>81.836873385012922</v>
      </c>
      <c r="L111" s="301">
        <f>+'CTA Pivot Table'!E$187</f>
        <v>0</v>
      </c>
      <c r="M111" s="303">
        <f>+'CTA Pivot Table'!E$189</f>
        <v>93.551066613798568</v>
      </c>
      <c r="N111" s="302">
        <f>+'CTA Pivot Table'!E$191</f>
        <v>103.91658757062147</v>
      </c>
      <c r="O111" s="21"/>
    </row>
    <row r="112" spans="1:15">
      <c r="A112" s="165" t="s">
        <v>271</v>
      </c>
      <c r="B112" s="301">
        <f>+'CTA Pivot Table'!E$199</f>
        <v>0</v>
      </c>
      <c r="C112" s="301">
        <f>+'CTA Pivot Table'!E$201</f>
        <v>0</v>
      </c>
      <c r="D112" s="301">
        <f>+'CTA Pivot Table'!E$203</f>
        <v>0</v>
      </c>
      <c r="E112" s="302">
        <f>+'CTA Pivot Table'!E$205</f>
        <v>0</v>
      </c>
      <c r="F112" s="302">
        <f>+'CTA Pivot Table'!E$207</f>
        <v>0</v>
      </c>
      <c r="G112" s="301">
        <f>+'CTA Pivot Table'!E$209</f>
        <v>0</v>
      </c>
      <c r="H112" s="301">
        <f>+'CTA Pivot Table'!E$211</f>
        <v>0</v>
      </c>
      <c r="I112" s="302">
        <f>+'CTA Pivot Table'!E$213</f>
        <v>0</v>
      </c>
      <c r="J112" s="302">
        <f>+'CTA Pivot Table'!E$215</f>
        <v>0</v>
      </c>
      <c r="K112" s="301">
        <f>+'CTA Pivot Table'!E$217</f>
        <v>0</v>
      </c>
      <c r="L112" s="301">
        <f>+'CTA Pivot Table'!E$219</f>
        <v>0</v>
      </c>
      <c r="M112" s="303">
        <f>+'CTA Pivot Table'!E$221</f>
        <v>0</v>
      </c>
      <c r="N112" s="302">
        <f>+'CTA Pivot Table'!E$223</f>
        <v>0</v>
      </c>
      <c r="O112" s="21"/>
    </row>
    <row r="113" spans="1:16">
      <c r="A113" s="165" t="s">
        <v>272</v>
      </c>
      <c r="B113" s="301">
        <f>+'CTA Pivot Table'!E$231</f>
        <v>0</v>
      </c>
      <c r="C113" s="301">
        <f>+'CTA Pivot Table'!E$233</f>
        <v>0</v>
      </c>
      <c r="D113" s="301">
        <f>+'CTA Pivot Table'!E$235</f>
        <v>0</v>
      </c>
      <c r="E113" s="302">
        <f>+'CTA Pivot Table'!E$237</f>
        <v>0</v>
      </c>
      <c r="F113" s="302">
        <f>+'CTA Pivot Table'!E$239</f>
        <v>0</v>
      </c>
      <c r="G113" s="301">
        <f>+'CTA Pivot Table'!E$241</f>
        <v>0</v>
      </c>
      <c r="H113" s="301">
        <f>+'CTA Pivot Table'!E$243</f>
        <v>0</v>
      </c>
      <c r="I113" s="302">
        <f>+'CTA Pivot Table'!E$245</f>
        <v>0</v>
      </c>
      <c r="J113" s="302">
        <f>+'CTA Pivot Table'!E$247</f>
        <v>0</v>
      </c>
      <c r="K113" s="301">
        <f>+'CTA Pivot Table'!E$249</f>
        <v>0</v>
      </c>
      <c r="L113" s="301">
        <f>+'CTA Pivot Table'!E$251</f>
        <v>0</v>
      </c>
      <c r="M113" s="303">
        <f>+'CTA Pivot Table'!E$253</f>
        <v>0</v>
      </c>
      <c r="N113" s="302">
        <f>+'CTA Pivot Table'!E$255</f>
        <v>0</v>
      </c>
      <c r="O113" s="21"/>
    </row>
    <row r="114" spans="1:16">
      <c r="A114" s="165"/>
      <c r="B114" s="301"/>
      <c r="C114" s="301"/>
      <c r="D114" s="301"/>
      <c r="E114" s="302"/>
      <c r="F114" s="302"/>
      <c r="G114" s="301"/>
      <c r="H114" s="301"/>
      <c r="I114" s="302"/>
      <c r="J114" s="302"/>
      <c r="K114" s="301"/>
      <c r="L114" s="301"/>
      <c r="M114" s="303"/>
      <c r="N114" s="302"/>
      <c r="O114" s="21"/>
    </row>
    <row r="115" spans="1:16">
      <c r="A115" s="165" t="s">
        <v>273</v>
      </c>
      <c r="B115" s="301">
        <f>+'CTA Pivot Table'!E$263</f>
        <v>0</v>
      </c>
      <c r="C115" s="301">
        <f>+'CTA Pivot Table'!E$265</f>
        <v>0</v>
      </c>
      <c r="D115" s="301">
        <f>+'CTA Pivot Table'!E$267</f>
        <v>0</v>
      </c>
      <c r="E115" s="302">
        <f>+'CTA Pivot Table'!E$269</f>
        <v>0</v>
      </c>
      <c r="F115" s="302">
        <f>+'CTA Pivot Table'!E$271</f>
        <v>0</v>
      </c>
      <c r="G115" s="301">
        <f>+'CTA Pivot Table'!E$273</f>
        <v>0</v>
      </c>
      <c r="H115" s="301">
        <f>+'CTA Pivot Table'!E$275</f>
        <v>0</v>
      </c>
      <c r="I115" s="302">
        <f>+'CTA Pivot Table'!E$277</f>
        <v>0</v>
      </c>
      <c r="J115" s="302">
        <f>+'CTA Pivot Table'!E$279</f>
        <v>0</v>
      </c>
      <c r="K115" s="301">
        <f>+'CTA Pivot Table'!E$281</f>
        <v>0</v>
      </c>
      <c r="L115" s="301">
        <f>+'CTA Pivot Table'!E$283</f>
        <v>0</v>
      </c>
      <c r="M115" s="303">
        <f>+'CTA Pivot Table'!E$285</f>
        <v>0</v>
      </c>
      <c r="N115" s="302">
        <f>+'CTA Pivot Table'!E$287</f>
        <v>0</v>
      </c>
      <c r="O115" s="21"/>
    </row>
    <row r="116" spans="1:16">
      <c r="A116" s="165" t="s">
        <v>274</v>
      </c>
      <c r="B116" s="301">
        <f>+'CTA Pivot Table'!E$295</f>
        <v>162.13555555555556</v>
      </c>
      <c r="C116" s="301">
        <f>+'CTA Pivot Table'!E$297</f>
        <v>136</v>
      </c>
      <c r="D116" s="301">
        <f>+'CTA Pivot Table'!E$299</f>
        <v>0</v>
      </c>
      <c r="E116" s="302">
        <f>+'CTA Pivot Table'!E$301</f>
        <v>161.02340425531915</v>
      </c>
      <c r="F116" s="302">
        <f>+'CTA Pivot Table'!E$303</f>
        <v>144.73702755425506</v>
      </c>
      <c r="G116" s="301">
        <f>+'CTA Pivot Table'!E$305</f>
        <v>129.75121951219512</v>
      </c>
      <c r="H116" s="301">
        <f>+'CTA Pivot Table'!E$307</f>
        <v>141.25625000000002</v>
      </c>
      <c r="I116" s="302">
        <f>+'CTA Pivot Table'!E$309</f>
        <v>144.65589054364935</v>
      </c>
      <c r="J116" s="302">
        <f>+'CTA Pivot Table'!E$311</f>
        <v>94.978283810052773</v>
      </c>
      <c r="K116" s="301">
        <f>+'CTA Pivot Table'!E$313</f>
        <v>64.992901878914395</v>
      </c>
      <c r="L116" s="301">
        <f>+'CTA Pivot Table'!E$315</f>
        <v>87.619354838709683</v>
      </c>
      <c r="M116" s="303">
        <f>+'CTA Pivot Table'!E$317</f>
        <v>88.663146505085493</v>
      </c>
      <c r="N116" s="302">
        <f>+'CTA Pivot Table'!E$319</f>
        <v>98.143406593406581</v>
      </c>
      <c r="O116" s="21"/>
      <c r="P116" s="169"/>
    </row>
    <row r="117" spans="1:16">
      <c r="A117" s="165" t="s">
        <v>275</v>
      </c>
      <c r="B117" s="301">
        <f>+'CTA Pivot Table'!E$327</f>
        <v>0</v>
      </c>
      <c r="C117" s="301">
        <f>+'CTA Pivot Table'!E$329</f>
        <v>0</v>
      </c>
      <c r="D117" s="301">
        <f>+'CTA Pivot Table'!E$331</f>
        <v>0</v>
      </c>
      <c r="E117" s="302">
        <f>+'CTA Pivot Table'!E$333</f>
        <v>0</v>
      </c>
      <c r="F117" s="302">
        <f>+'CTA Pivot Table'!E$335</f>
        <v>0</v>
      </c>
      <c r="G117" s="301">
        <f>+'CTA Pivot Table'!E$337</f>
        <v>0</v>
      </c>
      <c r="H117" s="301">
        <f>+'CTA Pivot Table'!E$339</f>
        <v>0</v>
      </c>
      <c r="I117" s="302">
        <f>+'CTA Pivot Table'!E$341</f>
        <v>0</v>
      </c>
      <c r="J117" s="302">
        <f>+'CTA Pivot Table'!E$343</f>
        <v>0</v>
      </c>
      <c r="K117" s="301">
        <f>+'CTA Pivot Table'!E$345</f>
        <v>0</v>
      </c>
      <c r="L117" s="301">
        <f>+'CTA Pivot Table'!E$347</f>
        <v>0</v>
      </c>
      <c r="M117" s="303">
        <f>+'CTA Pivot Table'!E$349</f>
        <v>0</v>
      </c>
      <c r="N117" s="302">
        <f>+'CTA Pivot Table'!E$351</f>
        <v>0</v>
      </c>
      <c r="O117" s="21"/>
    </row>
    <row r="118" spans="1:16">
      <c r="A118" s="165" t="s">
        <v>276</v>
      </c>
      <c r="B118" s="301">
        <f>+'CTA Pivot Table'!E$359</f>
        <v>0</v>
      </c>
      <c r="C118" s="301">
        <f>+'CTA Pivot Table'!E$361</f>
        <v>0</v>
      </c>
      <c r="D118" s="301">
        <f>+'CTA Pivot Table'!E$363</f>
        <v>0</v>
      </c>
      <c r="E118" s="302">
        <f>+'CTA Pivot Table'!E$365</f>
        <v>0</v>
      </c>
      <c r="F118" s="302">
        <f>+'CTA Pivot Table'!E$367</f>
        <v>0</v>
      </c>
      <c r="G118" s="301">
        <f>+'CTA Pivot Table'!E$369</f>
        <v>0</v>
      </c>
      <c r="H118" s="301">
        <f>+'CTA Pivot Table'!E$371</f>
        <v>0</v>
      </c>
      <c r="I118" s="302">
        <f>+'CTA Pivot Table'!E$373</f>
        <v>0</v>
      </c>
      <c r="J118" s="302">
        <f>+'CTA Pivot Table'!E$375</f>
        <v>0</v>
      </c>
      <c r="K118" s="301">
        <f>+'CTA Pivot Table'!E$377</f>
        <v>0</v>
      </c>
      <c r="L118" s="301">
        <f>+'CTA Pivot Table'!E$379</f>
        <v>0</v>
      </c>
      <c r="M118" s="303">
        <f>+'CTA Pivot Table'!E$381</f>
        <v>0</v>
      </c>
      <c r="N118" s="302">
        <f>+'CTA Pivot Table'!E$383</f>
        <v>0</v>
      </c>
      <c r="O118" s="21"/>
    </row>
    <row r="119" spans="1:16">
      <c r="A119" s="165"/>
      <c r="B119" s="301"/>
      <c r="C119" s="301"/>
      <c r="D119" s="301"/>
      <c r="E119" s="302"/>
      <c r="F119" s="302"/>
      <c r="G119" s="301"/>
      <c r="H119" s="301"/>
      <c r="I119" s="302"/>
      <c r="J119" s="302"/>
      <c r="K119" s="301"/>
      <c r="L119" s="301"/>
      <c r="M119" s="303"/>
      <c r="N119" s="302"/>
      <c r="O119" s="21"/>
    </row>
    <row r="120" spans="1:16">
      <c r="A120" s="165" t="s">
        <v>277</v>
      </c>
      <c r="B120" s="301">
        <f>+'CTA Pivot Table'!E$391</f>
        <v>0</v>
      </c>
      <c r="C120" s="301">
        <f>+'CTA Pivot Table'!E$393</f>
        <v>0</v>
      </c>
      <c r="D120" s="301">
        <f>+'CTA Pivot Table'!E$395</f>
        <v>0</v>
      </c>
      <c r="E120" s="302">
        <f>+'CTA Pivot Table'!E$397</f>
        <v>0</v>
      </c>
      <c r="F120" s="302">
        <f>+'CTA Pivot Table'!E$399</f>
        <v>0</v>
      </c>
      <c r="G120" s="301">
        <f>+'CTA Pivot Table'!E$401</f>
        <v>0</v>
      </c>
      <c r="H120" s="301">
        <f>+'CTA Pivot Table'!E$403</f>
        <v>0</v>
      </c>
      <c r="I120" s="302">
        <f>+'CTA Pivot Table'!E$405</f>
        <v>0</v>
      </c>
      <c r="J120" s="302">
        <f>+'CTA Pivot Table'!E$407</f>
        <v>0</v>
      </c>
      <c r="K120" s="301">
        <f>+'CTA Pivot Table'!E$409</f>
        <v>0</v>
      </c>
      <c r="L120" s="301">
        <f>+'CTA Pivot Table'!E$411</f>
        <v>0</v>
      </c>
      <c r="M120" s="303">
        <f>+'CTA Pivot Table'!E$413</f>
        <v>0</v>
      </c>
      <c r="N120" s="302">
        <f>+'CTA Pivot Table'!E$415</f>
        <v>0</v>
      </c>
      <c r="O120" s="21"/>
    </row>
    <row r="121" spans="1:16">
      <c r="A121" s="165" t="s">
        <v>278</v>
      </c>
      <c r="B121" s="301">
        <f>+'CTA Pivot Table'!E$423</f>
        <v>127.5249906611879</v>
      </c>
      <c r="C121" s="301">
        <f>+'CTA Pivot Table'!E$425</f>
        <v>126.44</v>
      </c>
      <c r="D121" s="301">
        <f>+'CTA Pivot Table'!E$427</f>
        <v>0</v>
      </c>
      <c r="E121" s="302">
        <f>+'CTA Pivot Table'!E$429</f>
        <v>127.45308685036623</v>
      </c>
      <c r="F121" s="302">
        <f>+'CTA Pivot Table'!E$431</f>
        <v>141.83149023314428</v>
      </c>
      <c r="G121" s="301">
        <f>+'CTA Pivot Table'!E$433</f>
        <v>139.85752032520324</v>
      </c>
      <c r="H121" s="301">
        <f>+'CTA Pivot Table'!E$435</f>
        <v>0</v>
      </c>
      <c r="I121" s="302">
        <f>+'CTA Pivot Table'!E$437</f>
        <v>141.68950292397662</v>
      </c>
      <c r="J121" s="302">
        <f>+'CTA Pivot Table'!E$439</f>
        <v>89.655659520348834</v>
      </c>
      <c r="K121" s="301">
        <f>+'CTA Pivot Table'!E$441</f>
        <v>69.769577205882356</v>
      </c>
      <c r="L121" s="301">
        <f>+'CTA Pivot Table'!E$443</f>
        <v>0</v>
      </c>
      <c r="M121" s="303">
        <f>+'CTA Pivot Table'!E$445</f>
        <v>83.078550583657602</v>
      </c>
      <c r="N121" s="302">
        <f>+'CTA Pivot Table'!E$447</f>
        <v>76.076825028968713</v>
      </c>
      <c r="O121" s="21"/>
    </row>
    <row r="122" spans="1:16">
      <c r="A122" s="165" t="s">
        <v>279</v>
      </c>
      <c r="B122" s="301">
        <f>+'CTA Pivot Table'!E$455</f>
        <v>149.08333333333266</v>
      </c>
      <c r="C122" s="301">
        <f>+'CTA Pivot Table'!E$457</f>
        <v>168</v>
      </c>
      <c r="D122" s="301">
        <f>+'CTA Pivot Table'!E$459</f>
        <v>0</v>
      </c>
      <c r="E122" s="302">
        <f>+'CTA Pivot Table'!E$461</f>
        <v>150.53846153846092</v>
      </c>
      <c r="F122" s="302">
        <f>+'CTA Pivot Table'!E$463</f>
        <v>126.45326542840004</v>
      </c>
      <c r="G122" s="301">
        <f>+'CTA Pivot Table'!E$465</f>
        <v>119.72881355932144</v>
      </c>
      <c r="H122" s="301">
        <f>+'CTA Pivot Table'!E$467</f>
        <v>0</v>
      </c>
      <c r="I122" s="302">
        <f>+'CTA Pivot Table'!E$469</f>
        <v>126.22366898148128</v>
      </c>
      <c r="J122" s="302">
        <f>+'CTA Pivot Table'!E$471</f>
        <v>86.242921013412769</v>
      </c>
      <c r="K122" s="301">
        <f>+'CTA Pivot Table'!E$473</f>
        <v>73.765765765765735</v>
      </c>
      <c r="L122" s="301">
        <f>+'CTA Pivot Table'!E$475</f>
        <v>0</v>
      </c>
      <c r="M122" s="303">
        <f>+'CTA Pivot Table'!E$477</f>
        <v>83.141097424412038</v>
      </c>
      <c r="N122" s="302">
        <f>+'CTA Pivot Table'!E$479</f>
        <v>83.349514563106723</v>
      </c>
      <c r="O122" s="21"/>
    </row>
    <row r="123" spans="1:16">
      <c r="A123" s="170" t="s">
        <v>280</v>
      </c>
      <c r="B123" s="304">
        <f>+'CTA Pivot Table'!E$487</f>
        <v>0</v>
      </c>
      <c r="C123" s="304">
        <f>+'CTA Pivot Table'!E$489</f>
        <v>0</v>
      </c>
      <c r="D123" s="304">
        <f>+'CTA Pivot Table'!E$491</f>
        <v>0</v>
      </c>
      <c r="E123" s="305">
        <f>+'CTA Pivot Table'!E$493</f>
        <v>0</v>
      </c>
      <c r="F123" s="305">
        <f>+'CTA Pivot Table'!E$495</f>
        <v>0</v>
      </c>
      <c r="G123" s="304">
        <f>+'CTA Pivot Table'!E$497</f>
        <v>0</v>
      </c>
      <c r="H123" s="304">
        <f>+'CTA Pivot Table'!E$499</f>
        <v>0</v>
      </c>
      <c r="I123" s="305">
        <f>+'CTA Pivot Table'!E$501</f>
        <v>0</v>
      </c>
      <c r="J123" s="305">
        <f>+'CTA Pivot Table'!E$503</f>
        <v>0</v>
      </c>
      <c r="K123" s="304">
        <f>+'CTA Pivot Table'!E$505</f>
        <v>0</v>
      </c>
      <c r="L123" s="304">
        <f>+'CTA Pivot Table'!E$507</f>
        <v>0</v>
      </c>
      <c r="M123" s="306">
        <f>+'CTA Pivot Table'!E$509</f>
        <v>0</v>
      </c>
      <c r="N123" s="305">
        <f>+'CTA Pivot Table'!E$511</f>
        <v>0</v>
      </c>
      <c r="O123" s="21"/>
    </row>
    <row r="124" spans="1:16">
      <c r="A124" s="254" t="s">
        <v>394</v>
      </c>
      <c r="B124" s="307"/>
      <c r="C124" s="307"/>
      <c r="D124" s="307"/>
      <c r="E124" s="307"/>
      <c r="F124" s="307"/>
      <c r="G124" s="307"/>
      <c r="H124" s="307"/>
      <c r="I124" s="307"/>
      <c r="J124" s="307"/>
      <c r="K124" s="307"/>
      <c r="L124" s="307"/>
      <c r="M124" s="307"/>
      <c r="N124" s="308"/>
    </row>
    <row r="125" spans="1:16">
      <c r="A125" s="309"/>
      <c r="B125" s="307"/>
      <c r="C125" s="307"/>
      <c r="D125" s="307"/>
      <c r="E125" s="307"/>
      <c r="F125" s="307"/>
      <c r="G125" s="307"/>
      <c r="H125" s="307"/>
      <c r="I125" s="307"/>
      <c r="J125" s="307"/>
      <c r="K125" s="307"/>
      <c r="L125" s="307"/>
      <c r="M125" s="307"/>
      <c r="N125" s="610" t="s">
        <v>1166</v>
      </c>
    </row>
    <row r="126" spans="1:16" ht="18">
      <c r="A126" s="609" t="s">
        <v>724</v>
      </c>
      <c r="B126" s="160"/>
      <c r="C126" s="160"/>
      <c r="D126" s="160"/>
      <c r="E126" s="211"/>
      <c r="F126" s="211"/>
      <c r="G126" s="211"/>
      <c r="H126" s="211"/>
      <c r="I126" s="211"/>
      <c r="J126" s="160"/>
      <c r="K126" s="160"/>
      <c r="L126" s="160"/>
      <c r="M126" s="211"/>
      <c r="N126" s="212"/>
    </row>
    <row r="127" spans="1:16" ht="18">
      <c r="A127" s="609"/>
      <c r="B127" s="160"/>
      <c r="C127" s="160"/>
      <c r="D127" s="160"/>
      <c r="E127" s="211"/>
      <c r="F127" s="211"/>
      <c r="G127" s="211"/>
      <c r="H127" s="211"/>
      <c r="I127" s="211"/>
      <c r="J127" s="160"/>
      <c r="K127" s="160"/>
      <c r="L127" s="160"/>
      <c r="M127" s="211"/>
      <c r="N127" s="212"/>
    </row>
    <row r="128" spans="1:16">
      <c r="A128" s="231" t="s">
        <v>411</v>
      </c>
      <c r="B128" s="160"/>
      <c r="C128" s="160"/>
      <c r="D128" s="160"/>
      <c r="E128" s="211"/>
      <c r="F128" s="211"/>
      <c r="G128" s="211"/>
      <c r="H128" s="211"/>
      <c r="I128" s="211"/>
      <c r="J128" s="160"/>
      <c r="K128" s="160"/>
      <c r="L128" s="160"/>
      <c r="M128" s="211"/>
      <c r="N128" s="212"/>
    </row>
    <row r="129" spans="1:15">
      <c r="A129" s="231" t="s">
        <v>983</v>
      </c>
      <c r="B129" s="160"/>
      <c r="C129" s="160"/>
      <c r="D129" s="160"/>
      <c r="E129" s="211"/>
      <c r="F129" s="211"/>
      <c r="G129" s="211"/>
      <c r="H129" s="211"/>
      <c r="I129" s="211"/>
      <c r="J129" s="160"/>
      <c r="K129" s="160"/>
      <c r="L129" s="160"/>
      <c r="M129" s="211"/>
      <c r="N129" s="212"/>
    </row>
    <row r="130" spans="1:15" ht="15.75" customHeight="1">
      <c r="A130" s="82"/>
      <c r="B130" s="128"/>
      <c r="C130" s="128"/>
      <c r="D130" s="128"/>
      <c r="E130" s="128"/>
      <c r="F130" s="129"/>
      <c r="G130" s="162"/>
      <c r="H130" s="162"/>
      <c r="I130" s="163"/>
      <c r="J130" s="163"/>
      <c r="K130" s="163"/>
      <c r="L130" s="163"/>
      <c r="M130" s="163"/>
      <c r="N130" s="163"/>
      <c r="O130" s="20"/>
    </row>
    <row r="131" spans="1:15" ht="15.75" customHeight="1">
      <c r="A131" s="64"/>
      <c r="B131" s="234" t="s">
        <v>671</v>
      </c>
      <c r="C131" s="291"/>
      <c r="D131" s="291"/>
      <c r="E131" s="291"/>
      <c r="F131" s="291"/>
      <c r="G131" s="291"/>
      <c r="H131" s="291"/>
      <c r="I131" s="292"/>
      <c r="J131" s="293" t="s">
        <v>390</v>
      </c>
      <c r="K131" s="294"/>
      <c r="L131" s="294"/>
      <c r="M131" s="295"/>
      <c r="N131" s="680" t="s">
        <v>670</v>
      </c>
      <c r="O131" s="164"/>
    </row>
    <row r="132" spans="1:15" ht="42.75" customHeight="1">
      <c r="A132" s="94"/>
      <c r="B132" s="235" t="s">
        <v>735</v>
      </c>
      <c r="C132" s="235"/>
      <c r="D132" s="235"/>
      <c r="E132" s="240"/>
      <c r="F132" s="241" t="s">
        <v>737</v>
      </c>
      <c r="G132" s="235"/>
      <c r="H132" s="235"/>
      <c r="I132" s="236"/>
      <c r="J132" s="242" t="s">
        <v>672</v>
      </c>
      <c r="K132" s="291"/>
      <c r="L132" s="291"/>
      <c r="M132" s="292"/>
      <c r="N132" s="683"/>
      <c r="O132" s="164"/>
    </row>
    <row r="133" spans="1:15" ht="27.75" customHeight="1">
      <c r="A133" s="82"/>
      <c r="B133" s="296" t="s">
        <v>391</v>
      </c>
      <c r="C133" s="296" t="s">
        <v>392</v>
      </c>
      <c r="D133" s="296" t="s">
        <v>281</v>
      </c>
      <c r="E133" s="297" t="s">
        <v>124</v>
      </c>
      <c r="F133" s="297" t="s">
        <v>391</v>
      </c>
      <c r="G133" s="296" t="s">
        <v>392</v>
      </c>
      <c r="H133" s="296" t="s">
        <v>281</v>
      </c>
      <c r="I133" s="297" t="s">
        <v>124</v>
      </c>
      <c r="J133" s="298" t="s">
        <v>391</v>
      </c>
      <c r="K133" s="299" t="s">
        <v>392</v>
      </c>
      <c r="L133" s="300" t="s">
        <v>281</v>
      </c>
      <c r="M133" s="298" t="s">
        <v>124</v>
      </c>
      <c r="N133" s="684"/>
      <c r="O133" s="164"/>
    </row>
    <row r="134" spans="1:15" ht="15.75" hidden="1" customHeight="1">
      <c r="A134" s="165" t="s">
        <v>264</v>
      </c>
      <c r="B134" s="131">
        <f>+'CTA Pivot Table'!F$230</f>
        <v>0</v>
      </c>
      <c r="C134" s="131">
        <f>+'CTA Pivot Table'!F$231</f>
        <v>0</v>
      </c>
      <c r="D134" s="131">
        <f>+'CTA Pivot Table'!F$232</f>
        <v>0</v>
      </c>
      <c r="E134" s="130">
        <f>+'CTA Pivot Table'!F$233</f>
        <v>0</v>
      </c>
      <c r="F134" s="130"/>
      <c r="G134" s="130"/>
      <c r="H134" s="130"/>
      <c r="I134" s="130"/>
      <c r="J134" s="130">
        <f>+'CTA Pivot Table'!F$234</f>
        <v>0</v>
      </c>
      <c r="K134" s="131">
        <f>+'CTA Pivot Table'!F$235</f>
        <v>0</v>
      </c>
      <c r="L134" s="131">
        <f>+'CTA Pivot Table'!F$236</f>
        <v>0</v>
      </c>
      <c r="M134" s="132">
        <f>+'CTA Pivot Table'!F$237</f>
        <v>0</v>
      </c>
      <c r="N134" s="130">
        <f>+'CTA Pivot Table'!F$238</f>
        <v>0</v>
      </c>
      <c r="O134" s="21"/>
    </row>
    <row r="135" spans="1:15" ht="15.75" hidden="1" customHeight="1">
      <c r="A135" s="165"/>
      <c r="E135" s="133"/>
      <c r="I135" s="133"/>
      <c r="J135" s="133"/>
      <c r="M135" s="135"/>
      <c r="N135" s="133"/>
      <c r="O135" s="21"/>
    </row>
    <row r="136" spans="1:15">
      <c r="A136" s="165" t="s">
        <v>265</v>
      </c>
      <c r="B136" s="301">
        <f>+'CTA Pivot Table'!F$7</f>
        <v>0</v>
      </c>
      <c r="C136" s="301">
        <f>+'CTA Pivot Table'!F$9</f>
        <v>0</v>
      </c>
      <c r="D136" s="301">
        <f>+'CTA Pivot Table'!F$11</f>
        <v>0</v>
      </c>
      <c r="E136" s="302">
        <f>+'CTA Pivot Table'!F$13</f>
        <v>0</v>
      </c>
      <c r="F136" s="302">
        <f>+'CTA Pivot Table'!F$15</f>
        <v>0</v>
      </c>
      <c r="G136" s="301">
        <f>+'CTA Pivot Table'!F$17</f>
        <v>0</v>
      </c>
      <c r="H136" s="301">
        <f>+'CTA Pivot Table'!F$19</f>
        <v>0</v>
      </c>
      <c r="I136" s="302">
        <f>+'CTA Pivot Table'!F$21</f>
        <v>0</v>
      </c>
      <c r="J136" s="302">
        <f>+'CTA Pivot Table'!F$23</f>
        <v>0</v>
      </c>
      <c r="K136" s="301">
        <f>+'CTA Pivot Table'!F$25</f>
        <v>0</v>
      </c>
      <c r="L136" s="301">
        <f>+'CTA Pivot Table'!F$27</f>
        <v>0</v>
      </c>
      <c r="M136" s="303">
        <f>+'CTA Pivot Table'!F$29</f>
        <v>0</v>
      </c>
      <c r="N136" s="302">
        <f>+'CTA Pivot Table'!F$31</f>
        <v>0</v>
      </c>
      <c r="O136" s="21"/>
    </row>
    <row r="137" spans="1:15">
      <c r="A137" s="165" t="s">
        <v>266</v>
      </c>
      <c r="B137" s="301">
        <f>+'CTA Pivot Table'!F$39</f>
        <v>122.5</v>
      </c>
      <c r="C137" s="301">
        <f>+'CTA Pivot Table'!F$41</f>
        <v>126.5</v>
      </c>
      <c r="D137" s="301">
        <f>+'CTA Pivot Table'!F$43</f>
        <v>0</v>
      </c>
      <c r="E137" s="302">
        <f>+'CTA Pivot Table'!F$45</f>
        <v>124.5</v>
      </c>
      <c r="F137" s="302">
        <f>+'CTA Pivot Table'!F$47</f>
        <v>129.54386281588447</v>
      </c>
      <c r="G137" s="301">
        <f>+'CTA Pivot Table'!F$49</f>
        <v>120.38</v>
      </c>
      <c r="H137" s="301">
        <f>+'CTA Pivot Table'!F$51</f>
        <v>0</v>
      </c>
      <c r="I137" s="302">
        <f>+'CTA Pivot Table'!F$53</f>
        <v>129.05452546296297</v>
      </c>
      <c r="J137" s="302">
        <f>+'CTA Pivot Table'!F$55</f>
        <v>90.667630057803464</v>
      </c>
      <c r="K137" s="301">
        <f>+'CTA Pivot Table'!F$57</f>
        <v>68.166890756302521</v>
      </c>
      <c r="L137" s="301">
        <f>+'CTA Pivot Table'!FO$59</f>
        <v>0</v>
      </c>
      <c r="M137" s="303">
        <f>+'CTA Pivot Table'!F$61</f>
        <v>76.814902723735415</v>
      </c>
      <c r="N137" s="302">
        <f>+'CTA Pivot Table'!F$63</f>
        <v>0</v>
      </c>
      <c r="O137" s="21"/>
    </row>
    <row r="138" spans="1:15">
      <c r="A138" s="165" t="s">
        <v>267</v>
      </c>
      <c r="B138" s="301">
        <f>+'CTA Pivot Table'!F$71</f>
        <v>0</v>
      </c>
      <c r="C138" s="301">
        <f>+'CTA Pivot Table'!F$73</f>
        <v>0</v>
      </c>
      <c r="D138" s="301">
        <f>+'CTA Pivot Table'!F$75</f>
        <v>0</v>
      </c>
      <c r="E138" s="302">
        <f>+'CTA Pivot Table'!F$77</f>
        <v>0</v>
      </c>
      <c r="F138" s="302">
        <f>+'CTA Pivot Table'!F$79</f>
        <v>0</v>
      </c>
      <c r="G138" s="301">
        <f>+'CTA Pivot Table'!F$81</f>
        <v>0</v>
      </c>
      <c r="H138" s="301">
        <f>+'CTA Pivot Table'!F$83</f>
        <v>0</v>
      </c>
      <c r="I138" s="302">
        <f>+'CTA Pivot Table'!F$85</f>
        <v>0</v>
      </c>
      <c r="J138" s="302">
        <f>+'CTA Pivot Table'!F$87</f>
        <v>0</v>
      </c>
      <c r="K138" s="301">
        <f>+'CTA Pivot Table'!F$89</f>
        <v>0</v>
      </c>
      <c r="L138" s="301">
        <f>+'CTA Pivot Table'!F$91</f>
        <v>0</v>
      </c>
      <c r="M138" s="303">
        <f>+'CTA Pivot Table'!F$93</f>
        <v>0</v>
      </c>
      <c r="N138" s="302">
        <f>+'CTA Pivot Table'!F$95</f>
        <v>0</v>
      </c>
      <c r="O138" s="21"/>
    </row>
    <row r="139" spans="1:15">
      <c r="A139" s="165" t="s">
        <v>268</v>
      </c>
      <c r="B139" s="301">
        <f>+'CTA Pivot Table'!F$103</f>
        <v>0</v>
      </c>
      <c r="C139" s="301">
        <f>+'CTA Pivot Table'!F$105</f>
        <v>0</v>
      </c>
      <c r="D139" s="301">
        <f>+'CTA Pivot Table'!F$107</f>
        <v>0</v>
      </c>
      <c r="E139" s="302">
        <f>+'CTA Pivot Table'!F$109</f>
        <v>0</v>
      </c>
      <c r="F139" s="302">
        <f>+'CTA Pivot Table'!F$111</f>
        <v>0</v>
      </c>
      <c r="G139" s="301">
        <f>+'CTA Pivot Table'!F$113</f>
        <v>0</v>
      </c>
      <c r="H139" s="301">
        <f>+'CTA Pivot Table'!F$115</f>
        <v>0</v>
      </c>
      <c r="I139" s="302">
        <f>+'CTA Pivot Table'!F$117</f>
        <v>0</v>
      </c>
      <c r="J139" s="302">
        <f>+'CTA Pivot Table'!F$119</f>
        <v>0</v>
      </c>
      <c r="K139" s="301">
        <f>+'CTA Pivot Table'!F$121</f>
        <v>0</v>
      </c>
      <c r="L139" s="301">
        <f>+'CTA Pivot Table'!F$123</f>
        <v>0</v>
      </c>
      <c r="M139" s="303">
        <f>+'CTA Pivot Table'!F$125</f>
        <v>0</v>
      </c>
      <c r="N139" s="302">
        <f>+'CTA Pivot Table'!F$127</f>
        <v>0</v>
      </c>
      <c r="O139" s="21"/>
    </row>
    <row r="140" spans="1:15">
      <c r="A140" s="165"/>
      <c r="B140" s="301"/>
      <c r="C140" s="301"/>
      <c r="D140" s="301"/>
      <c r="E140" s="302"/>
      <c r="F140" s="302"/>
      <c r="G140" s="301"/>
      <c r="H140" s="301"/>
      <c r="I140" s="302"/>
      <c r="J140" s="302"/>
      <c r="K140" s="301"/>
      <c r="L140" s="301"/>
      <c r="M140" s="303"/>
      <c r="N140" s="302"/>
      <c r="O140" s="21"/>
    </row>
    <row r="141" spans="1:15">
      <c r="A141" s="165" t="s">
        <v>269</v>
      </c>
      <c r="B141" s="301">
        <f>+'CTA Pivot Table'!F$135</f>
        <v>135.0571875</v>
      </c>
      <c r="C141" s="301">
        <f>+'CTA Pivot Table'!F$137</f>
        <v>127.73299999999999</v>
      </c>
      <c r="D141" s="301">
        <f>+'CTA Pivot Table'!F$139</f>
        <v>0</v>
      </c>
      <c r="E141" s="302">
        <f>+'CTA Pivot Table'!F$141</f>
        <v>133.31333333333333</v>
      </c>
      <c r="F141" s="302">
        <f>+'CTA Pivot Table'!F$143</f>
        <v>141.21655982109579</v>
      </c>
      <c r="G141" s="301">
        <f>+'CTA Pivot Table'!F$145</f>
        <v>137.47890365448507</v>
      </c>
      <c r="H141" s="301">
        <f>+'CTA Pivot Table'!F$147</f>
        <v>0</v>
      </c>
      <c r="I141" s="302">
        <f>+'CTA Pivot Table'!F$149</f>
        <v>140.83953753351207</v>
      </c>
      <c r="J141" s="302">
        <f>+'CTA Pivot Table'!F$151</f>
        <v>98.798244584837562</v>
      </c>
      <c r="K141" s="301">
        <f>+'CTA Pivot Table'!F$153</f>
        <v>89.201367924528299</v>
      </c>
      <c r="L141" s="301">
        <f>+'CTA Pivot Table'!F$155</f>
        <v>0</v>
      </c>
      <c r="M141" s="303">
        <f>+'CTA Pivot Table'!F$157</f>
        <v>95.693028083028082</v>
      </c>
      <c r="N141" s="302">
        <f>+'CTA Pivot Table'!F$159</f>
        <v>74.602000000000004</v>
      </c>
      <c r="O141" s="21"/>
    </row>
    <row r="142" spans="1:15">
      <c r="A142" s="165" t="s">
        <v>270</v>
      </c>
      <c r="B142" s="301">
        <f>+'CTA Pivot Table'!F$167</f>
        <v>139.2937037037037</v>
      </c>
      <c r="C142" s="301">
        <f>+'CTA Pivot Table'!F$169</f>
        <v>140.75</v>
      </c>
      <c r="D142" s="301">
        <f>+'CTA Pivot Table'!F$171</f>
        <v>0</v>
      </c>
      <c r="E142" s="302">
        <f>+'CTA Pivot Table'!F$173</f>
        <v>139.39413793103446</v>
      </c>
      <c r="F142" s="302">
        <f>+'CTA Pivot Table'!F$175</f>
        <v>147.88352757544226</v>
      </c>
      <c r="G142" s="301">
        <f>+'CTA Pivot Table'!F$177</f>
        <v>141.69340909090911</v>
      </c>
      <c r="H142" s="301">
        <f>+'CTA Pivot Table'!F$179</f>
        <v>0</v>
      </c>
      <c r="I142" s="302">
        <f>+'CTA Pivot Table'!F$181</f>
        <v>147.13595608417202</v>
      </c>
      <c r="J142" s="302">
        <f>+'CTA Pivot Table'!F$183</f>
        <v>103.35904761904762</v>
      </c>
      <c r="K142" s="301">
        <f>+'CTA Pivot Table'!F$185</f>
        <v>80.305968586387422</v>
      </c>
      <c r="L142" s="301">
        <f>+'CTA Pivot Table'!F$187</f>
        <v>0</v>
      </c>
      <c r="M142" s="303">
        <f>+'CTA Pivot Table'!F$189</f>
        <v>97.023597122302149</v>
      </c>
      <c r="N142" s="302">
        <f>+'CTA Pivot Table'!F$191</f>
        <v>92.916112676056343</v>
      </c>
      <c r="O142" s="21"/>
    </row>
    <row r="143" spans="1:15">
      <c r="A143" s="165" t="s">
        <v>271</v>
      </c>
      <c r="B143" s="301">
        <f>+'CTA Pivot Table'!F$199</f>
        <v>0</v>
      </c>
      <c r="C143" s="301">
        <f>+'CTA Pivot Table'!F$201</f>
        <v>0</v>
      </c>
      <c r="D143" s="301">
        <f>+'CTA Pivot Table'!F$203</f>
        <v>0</v>
      </c>
      <c r="E143" s="302">
        <f>+'CTA Pivot Table'!F$205</f>
        <v>0</v>
      </c>
      <c r="F143" s="302">
        <f>+'CTA Pivot Table'!F$207</f>
        <v>0</v>
      </c>
      <c r="G143" s="301">
        <f>+'CTA Pivot Table'!F$209</f>
        <v>0</v>
      </c>
      <c r="H143" s="301">
        <f>+'CTA Pivot Table'!F$211</f>
        <v>0</v>
      </c>
      <c r="I143" s="302">
        <f>+'CTA Pivot Table'!F$213</f>
        <v>0</v>
      </c>
      <c r="J143" s="302">
        <f>+'CTA Pivot Table'!F$215</f>
        <v>0</v>
      </c>
      <c r="K143" s="301">
        <f>+'CTA Pivot Table'!F$217</f>
        <v>0</v>
      </c>
      <c r="L143" s="301">
        <f>+'CTA Pivot Table'!F$219</f>
        <v>0</v>
      </c>
      <c r="M143" s="303">
        <f>+'CTA Pivot Table'!F$221</f>
        <v>0</v>
      </c>
      <c r="N143" s="302">
        <f>+'CTA Pivot Table'!F$223</f>
        <v>0</v>
      </c>
      <c r="O143" s="21"/>
    </row>
    <row r="144" spans="1:15" ht="16.5" customHeight="1">
      <c r="A144" s="165" t="s">
        <v>272</v>
      </c>
      <c r="B144" s="301">
        <f>+'CTA Pivot Table'!F$231</f>
        <v>0</v>
      </c>
      <c r="C144" s="301">
        <f>+'CTA Pivot Table'!F$233</f>
        <v>0</v>
      </c>
      <c r="D144" s="301">
        <f>+'CTA Pivot Table'!F$235</f>
        <v>0</v>
      </c>
      <c r="E144" s="302">
        <f>+'CTA Pivot Table'!F$237</f>
        <v>0</v>
      </c>
      <c r="F144" s="302">
        <f>+'CTA Pivot Table'!F$239</f>
        <v>0</v>
      </c>
      <c r="G144" s="301">
        <f>+'CTA Pivot Table'!F$241</f>
        <v>0</v>
      </c>
      <c r="H144" s="301">
        <f>+'CTA Pivot Table'!F$243</f>
        <v>0</v>
      </c>
      <c r="I144" s="302">
        <f>+'CTA Pivot Table'!F$245</f>
        <v>0</v>
      </c>
      <c r="J144" s="302">
        <f>+'CTA Pivot Table'!F$247</f>
        <v>0</v>
      </c>
      <c r="K144" s="301">
        <f>+'CTA Pivot Table'!F$249</f>
        <v>0</v>
      </c>
      <c r="L144" s="301">
        <f>+'CTA Pivot Table'!F$251</f>
        <v>0</v>
      </c>
      <c r="M144" s="303">
        <f>+'CTA Pivot Table'!F$253</f>
        <v>0</v>
      </c>
      <c r="N144" s="302">
        <f>+'CTA Pivot Table'!F$255</f>
        <v>0</v>
      </c>
      <c r="O144" s="21"/>
    </row>
    <row r="145" spans="1:16" ht="16.5" customHeight="1">
      <c r="A145" s="165"/>
      <c r="B145" s="301"/>
      <c r="C145" s="301"/>
      <c r="D145" s="301"/>
      <c r="E145" s="302"/>
      <c r="F145" s="302"/>
      <c r="G145" s="301"/>
      <c r="H145" s="301"/>
      <c r="I145" s="302"/>
      <c r="J145" s="302"/>
      <c r="K145" s="301"/>
      <c r="L145" s="301"/>
      <c r="M145" s="303"/>
      <c r="N145" s="302"/>
      <c r="O145" s="21"/>
    </row>
    <row r="146" spans="1:16">
      <c r="A146" s="165" t="s">
        <v>273</v>
      </c>
      <c r="B146" s="301">
        <f>+'CTA Pivot Table'!F$263</f>
        <v>0</v>
      </c>
      <c r="C146" s="301">
        <f>+'CTA Pivot Table'!F$265</f>
        <v>0</v>
      </c>
      <c r="D146" s="301">
        <f>+'CTA Pivot Table'!F$267</f>
        <v>0</v>
      </c>
      <c r="E146" s="302">
        <f>+'CTA Pivot Table'!F$269</f>
        <v>0</v>
      </c>
      <c r="F146" s="302">
        <f>+'CTA Pivot Table'!F$271</f>
        <v>0</v>
      </c>
      <c r="G146" s="301">
        <f>+'CTA Pivot Table'!F$273</f>
        <v>0</v>
      </c>
      <c r="H146" s="301">
        <f>+'CTA Pivot Table'!F$275</f>
        <v>0</v>
      </c>
      <c r="I146" s="302">
        <f>+'CTA Pivot Table'!F$277</f>
        <v>0</v>
      </c>
      <c r="J146" s="302">
        <f>+'CTA Pivot Table'!F$279</f>
        <v>0</v>
      </c>
      <c r="K146" s="301">
        <f>+'CTA Pivot Table'!F$281</f>
        <v>0</v>
      </c>
      <c r="L146" s="301">
        <f>+'CTA Pivot Table'!F$283</f>
        <v>0</v>
      </c>
      <c r="M146" s="303">
        <f>+'CTA Pivot Table'!F$285</f>
        <v>0</v>
      </c>
      <c r="N146" s="302">
        <f>+'CTA Pivot Table'!F$287</f>
        <v>0</v>
      </c>
      <c r="O146" s="21"/>
    </row>
    <row r="147" spans="1:16">
      <c r="A147" s="165" t="s">
        <v>274</v>
      </c>
      <c r="B147" s="301">
        <f>+'CTA Pivot Table'!F$295</f>
        <v>0</v>
      </c>
      <c r="C147" s="301">
        <f>+'CTA Pivot Table'!F$297</f>
        <v>0</v>
      </c>
      <c r="D147" s="301">
        <f>+'CTA Pivot Table'!F$299</f>
        <v>0</v>
      </c>
      <c r="E147" s="302">
        <f>+'CTA Pivot Table'!F$301</f>
        <v>0</v>
      </c>
      <c r="F147" s="302">
        <f>+'CTA Pivot Table'!F$303</f>
        <v>158.6</v>
      </c>
      <c r="G147" s="301">
        <f>+'CTA Pivot Table'!F$305</f>
        <v>132.30000000000001</v>
      </c>
      <c r="H147" s="301">
        <f>+'CTA Pivot Table'!F$307</f>
        <v>166</v>
      </c>
      <c r="I147" s="302">
        <f>+'CTA Pivot Table'!F$309</f>
        <v>158.37807486631016</v>
      </c>
      <c r="J147" s="302">
        <f>+'CTA Pivot Table'!F$311</f>
        <v>103.3</v>
      </c>
      <c r="K147" s="301">
        <f>+'CTA Pivot Table'!F$313</f>
        <v>73.900000000000006</v>
      </c>
      <c r="L147" s="301">
        <f>+'CTA Pivot Table'!F$315</f>
        <v>118.7</v>
      </c>
      <c r="M147" s="303">
        <f>+'CTA Pivot Table'!F$317</f>
        <v>95.511899313501132</v>
      </c>
      <c r="N147" s="302">
        <f>+'CTA Pivot Table'!F$319</f>
        <v>90.7</v>
      </c>
      <c r="O147" s="21"/>
      <c r="P147" s="169"/>
    </row>
    <row r="148" spans="1:16">
      <c r="A148" s="165" t="s">
        <v>275</v>
      </c>
      <c r="B148" s="301">
        <f>+'CTA Pivot Table'!F$327</f>
        <v>0</v>
      </c>
      <c r="C148" s="301">
        <f>+'CTA Pivot Table'!F$329</f>
        <v>0</v>
      </c>
      <c r="D148" s="301">
        <f>+'CTA Pivot Table'!F$331</f>
        <v>0</v>
      </c>
      <c r="E148" s="302">
        <f>+'CTA Pivot Table'!F$333</f>
        <v>0</v>
      </c>
      <c r="F148" s="302">
        <f>+'CTA Pivot Table'!F$335</f>
        <v>0</v>
      </c>
      <c r="G148" s="301">
        <f>+'CTA Pivot Table'!F$337</f>
        <v>0</v>
      </c>
      <c r="H148" s="301">
        <f>+'CTA Pivot Table'!F$339</f>
        <v>0</v>
      </c>
      <c r="I148" s="302">
        <f>+'CTA Pivot Table'!F$341</f>
        <v>0</v>
      </c>
      <c r="J148" s="302">
        <f>+'CTA Pivot Table'!F$343</f>
        <v>0</v>
      </c>
      <c r="K148" s="301">
        <f>+'CTA Pivot Table'!F$345</f>
        <v>0</v>
      </c>
      <c r="L148" s="301">
        <f>+'CTA Pivot Table'!F$347</f>
        <v>0</v>
      </c>
      <c r="M148" s="303">
        <f>+'CTA Pivot Table'!F$349</f>
        <v>0</v>
      </c>
      <c r="N148" s="302">
        <f>+'CTA Pivot Table'!F$351</f>
        <v>0</v>
      </c>
      <c r="O148" s="21"/>
    </row>
    <row r="149" spans="1:16">
      <c r="A149" s="165" t="s">
        <v>276</v>
      </c>
      <c r="B149" s="301">
        <f>+'CTA Pivot Table'!F$359</f>
        <v>0</v>
      </c>
      <c r="C149" s="301">
        <f>+'CTA Pivot Table'!F$361</f>
        <v>0</v>
      </c>
      <c r="D149" s="301">
        <f>+'CTA Pivot Table'!F$363</f>
        <v>0</v>
      </c>
      <c r="E149" s="302">
        <f>+'CTA Pivot Table'!F$365</f>
        <v>0</v>
      </c>
      <c r="F149" s="302">
        <f>+'CTA Pivot Table'!F$367</f>
        <v>0</v>
      </c>
      <c r="G149" s="301">
        <f>+'CTA Pivot Table'!F$369</f>
        <v>0</v>
      </c>
      <c r="H149" s="301">
        <f>+'CTA Pivot Table'!F$371</f>
        <v>0</v>
      </c>
      <c r="I149" s="302">
        <f>+'CTA Pivot Table'!F$373</f>
        <v>0</v>
      </c>
      <c r="J149" s="302">
        <f>+'CTA Pivot Table'!F$375</f>
        <v>0</v>
      </c>
      <c r="K149" s="301">
        <f>+'CTA Pivot Table'!F$377</f>
        <v>0</v>
      </c>
      <c r="L149" s="301">
        <f>+'CTA Pivot Table'!F$379</f>
        <v>0</v>
      </c>
      <c r="M149" s="303">
        <f>+'CTA Pivot Table'!F$381</f>
        <v>0</v>
      </c>
      <c r="N149" s="302">
        <f>+'CTA Pivot Table'!F$383</f>
        <v>0</v>
      </c>
      <c r="O149" s="21"/>
    </row>
    <row r="150" spans="1:16">
      <c r="A150" s="165"/>
      <c r="B150" s="301"/>
      <c r="C150" s="301"/>
      <c r="D150" s="301"/>
      <c r="E150" s="302"/>
      <c r="F150" s="302"/>
      <c r="G150" s="301"/>
      <c r="H150" s="301"/>
      <c r="I150" s="302"/>
      <c r="J150" s="302"/>
      <c r="K150" s="301"/>
      <c r="L150" s="301"/>
      <c r="M150" s="303"/>
      <c r="N150" s="302"/>
      <c r="O150" s="21"/>
    </row>
    <row r="151" spans="1:16">
      <c r="A151" s="165" t="s">
        <v>277</v>
      </c>
      <c r="B151" s="301">
        <f>+'CTA Pivot Table'!F$391</f>
        <v>0</v>
      </c>
      <c r="C151" s="301">
        <f>+'CTA Pivot Table'!F$393</f>
        <v>0</v>
      </c>
      <c r="D151" s="301">
        <f>+'CTA Pivot Table'!F$395</f>
        <v>0</v>
      </c>
      <c r="E151" s="302">
        <f>+'CTA Pivot Table'!F$397</f>
        <v>0</v>
      </c>
      <c r="F151" s="302">
        <f>+'CTA Pivot Table'!F$399</f>
        <v>0</v>
      </c>
      <c r="G151" s="301">
        <f>+'CTA Pivot Table'!F$401</f>
        <v>0</v>
      </c>
      <c r="H151" s="301">
        <f>+'CTA Pivot Table'!F$403</f>
        <v>0</v>
      </c>
      <c r="I151" s="302">
        <f>+'CTA Pivot Table'!F$405</f>
        <v>0</v>
      </c>
      <c r="J151" s="302">
        <f>+'CTA Pivot Table'!F$407</f>
        <v>0</v>
      </c>
      <c r="K151" s="301">
        <f>+'CTA Pivot Table'!F$409</f>
        <v>0</v>
      </c>
      <c r="L151" s="301">
        <f>+'CTA Pivot Table'!F$411</f>
        <v>0</v>
      </c>
      <c r="M151" s="303">
        <f>+'CTA Pivot Table'!F$413</f>
        <v>0</v>
      </c>
      <c r="N151" s="302">
        <f>+'CTA Pivot Table'!F$415</f>
        <v>0</v>
      </c>
      <c r="O151" s="21"/>
    </row>
    <row r="152" spans="1:16">
      <c r="A152" s="165" t="s">
        <v>278</v>
      </c>
      <c r="B152" s="301">
        <f>+'CTA Pivot Table'!F$423</f>
        <v>119.7</v>
      </c>
      <c r="C152" s="301">
        <f>+'CTA Pivot Table'!F$425</f>
        <v>126</v>
      </c>
      <c r="D152" s="301">
        <f>+'CTA Pivot Table'!F$427</f>
        <v>0</v>
      </c>
      <c r="E152" s="302">
        <f>+'CTA Pivot Table'!F$429</f>
        <v>120.21081081081081</v>
      </c>
      <c r="F152" s="302">
        <f>+'CTA Pivot Table'!F$431</f>
        <v>132.80000000000001</v>
      </c>
      <c r="G152" s="301">
        <f>+'CTA Pivot Table'!F$433</f>
        <v>111.47500000000001</v>
      </c>
      <c r="H152" s="301">
        <f>+'CTA Pivot Table'!F$435</f>
        <v>0</v>
      </c>
      <c r="I152" s="302">
        <f>+'CTA Pivot Table'!F$437</f>
        <v>131.58142857142857</v>
      </c>
      <c r="J152" s="302">
        <f>+'CTA Pivot Table'!F$439</f>
        <v>70.486654478976234</v>
      </c>
      <c r="K152" s="301">
        <f>+'CTA Pivot Table'!F$441</f>
        <v>57.898284734133796</v>
      </c>
      <c r="L152" s="301">
        <f>+'CTA Pivot Table'!F$443</f>
        <v>0</v>
      </c>
      <c r="M152" s="303">
        <f>+'CTA Pivot Table'!F$445</f>
        <v>63.99194690265486</v>
      </c>
      <c r="N152" s="302">
        <f>+'CTA Pivot Table'!F$447</f>
        <v>55.994736842105262</v>
      </c>
      <c r="O152" s="21"/>
    </row>
    <row r="153" spans="1:16">
      <c r="A153" s="165" t="s">
        <v>279</v>
      </c>
      <c r="B153" s="301">
        <f>+'CTA Pivot Table'!F$455</f>
        <v>124</v>
      </c>
      <c r="C153" s="301">
        <f>+'CTA Pivot Table'!F$457</f>
        <v>137</v>
      </c>
      <c r="D153" s="301">
        <f>+'CTA Pivot Table'!F$459</f>
        <v>0</v>
      </c>
      <c r="E153" s="302">
        <f>+'CTA Pivot Table'!F$461</f>
        <v>130.5</v>
      </c>
      <c r="F153" s="302">
        <f>+'CTA Pivot Table'!F$463</f>
        <v>125.18204001952161</v>
      </c>
      <c r="G153" s="301">
        <f>+'CTA Pivot Table'!F$465</f>
        <v>123.77401129943458</v>
      </c>
      <c r="H153" s="301">
        <f>+'CTA Pivot Table'!F$467</f>
        <v>0</v>
      </c>
      <c r="I153" s="302">
        <f>+'CTA Pivot Table'!F$469</f>
        <v>125.07008086253356</v>
      </c>
      <c r="J153" s="302">
        <f>+'CTA Pivot Table'!F$471</f>
        <v>84.713876967095814</v>
      </c>
      <c r="K153" s="301">
        <f>+'CTA Pivot Table'!F$473</f>
        <v>70.903743315507981</v>
      </c>
      <c r="L153" s="301">
        <f>+'CTA Pivot Table'!F$475</f>
        <v>0</v>
      </c>
      <c r="M153" s="303">
        <f>+'CTA Pivot Table'!F$477</f>
        <v>81.799097065462718</v>
      </c>
      <c r="N153" s="302">
        <f>+'CTA Pivot Table'!F$479</f>
        <v>78.018691588784975</v>
      </c>
      <c r="O153" s="21"/>
    </row>
    <row r="154" spans="1:16">
      <c r="A154" s="170" t="s">
        <v>280</v>
      </c>
      <c r="B154" s="304">
        <f>+'CTA Pivot Table'!F$487</f>
        <v>0</v>
      </c>
      <c r="C154" s="304">
        <f>+'CTA Pivot Table'!F$489</f>
        <v>0</v>
      </c>
      <c r="D154" s="304">
        <f>+'CTA Pivot Table'!F$491</f>
        <v>0</v>
      </c>
      <c r="E154" s="305">
        <f>+'CTA Pivot Table'!F$493</f>
        <v>0</v>
      </c>
      <c r="F154" s="305">
        <f>+'CTA Pivot Table'!F$495</f>
        <v>0</v>
      </c>
      <c r="G154" s="304">
        <f>+'CTA Pivot Table'!F$497</f>
        <v>0</v>
      </c>
      <c r="H154" s="304">
        <f>+'CTA Pivot Table'!F$499</f>
        <v>0</v>
      </c>
      <c r="I154" s="305">
        <f>+'CTA Pivot Table'!F$501</f>
        <v>0</v>
      </c>
      <c r="J154" s="305">
        <f>+'CTA Pivot Table'!F$503</f>
        <v>0</v>
      </c>
      <c r="K154" s="304">
        <f>+'CTA Pivot Table'!F$505</f>
        <v>0</v>
      </c>
      <c r="L154" s="304">
        <f>+'CTA Pivot Table'!F$507</f>
        <v>0</v>
      </c>
      <c r="M154" s="306">
        <f>+'CTA Pivot Table'!F$509</f>
        <v>0</v>
      </c>
      <c r="N154" s="305">
        <f>+'CTA Pivot Table'!F$511</f>
        <v>0</v>
      </c>
      <c r="O154" s="21"/>
    </row>
    <row r="155" spans="1:16">
      <c r="A155" s="254" t="s">
        <v>394</v>
      </c>
      <c r="B155" s="307"/>
      <c r="C155" s="307"/>
      <c r="D155" s="307"/>
      <c r="E155" s="307"/>
      <c r="F155" s="307"/>
      <c r="G155" s="307"/>
      <c r="H155" s="307"/>
      <c r="I155" s="307"/>
      <c r="J155" s="307"/>
      <c r="K155" s="307"/>
      <c r="L155" s="307"/>
      <c r="M155" s="307"/>
      <c r="N155" s="308"/>
    </row>
    <row r="156" spans="1:16">
      <c r="A156" s="309"/>
      <c r="B156" s="307"/>
      <c r="C156" s="307"/>
      <c r="D156" s="307"/>
      <c r="E156" s="307"/>
      <c r="F156" s="307"/>
      <c r="G156" s="307"/>
      <c r="H156" s="307"/>
      <c r="I156" s="307"/>
      <c r="J156" s="307"/>
      <c r="K156" s="307"/>
      <c r="L156" s="307"/>
      <c r="M156" s="307"/>
      <c r="N156" s="610" t="s">
        <v>1166</v>
      </c>
    </row>
    <row r="157" spans="1:16" ht="18">
      <c r="A157" s="609" t="s">
        <v>725</v>
      </c>
      <c r="B157" s="160"/>
      <c r="C157" s="160"/>
      <c r="D157" s="160"/>
      <c r="E157" s="211"/>
      <c r="F157" s="211"/>
      <c r="G157" s="211"/>
      <c r="H157" s="211"/>
      <c r="I157" s="211"/>
      <c r="J157" s="160"/>
      <c r="K157" s="160"/>
      <c r="L157" s="160"/>
      <c r="M157" s="211"/>
      <c r="N157" s="212"/>
    </row>
    <row r="158" spans="1:16" ht="18">
      <c r="A158" s="609"/>
      <c r="B158" s="160"/>
      <c r="C158" s="160"/>
      <c r="D158" s="160"/>
      <c r="E158" s="211"/>
      <c r="F158" s="211"/>
      <c r="G158" s="211"/>
      <c r="H158" s="211"/>
      <c r="I158" s="211"/>
      <c r="J158" s="160"/>
      <c r="K158" s="160"/>
      <c r="L158" s="160"/>
      <c r="M158" s="211"/>
      <c r="N158" s="212"/>
    </row>
    <row r="159" spans="1:16">
      <c r="A159" s="231" t="s">
        <v>411</v>
      </c>
      <c r="B159" s="160"/>
      <c r="C159" s="160"/>
      <c r="D159" s="160"/>
      <c r="E159" s="211"/>
      <c r="F159" s="211"/>
      <c r="G159" s="211"/>
      <c r="H159" s="211"/>
      <c r="I159" s="211"/>
      <c r="J159" s="160"/>
      <c r="K159" s="160"/>
      <c r="L159" s="160"/>
      <c r="M159" s="211"/>
      <c r="N159" s="212"/>
    </row>
    <row r="160" spans="1:16">
      <c r="A160" s="231" t="s">
        <v>984</v>
      </c>
      <c r="B160" s="160"/>
      <c r="C160" s="160"/>
      <c r="D160" s="160"/>
      <c r="E160" s="211"/>
      <c r="F160" s="211"/>
      <c r="G160" s="211"/>
      <c r="H160" s="211"/>
      <c r="I160" s="211"/>
      <c r="J160" s="160"/>
      <c r="K160" s="160"/>
      <c r="L160" s="160"/>
      <c r="M160" s="211"/>
      <c r="N160" s="212"/>
    </row>
    <row r="161" spans="1:15" ht="15.75" customHeight="1">
      <c r="A161" s="82"/>
      <c r="B161" s="128"/>
      <c r="C161" s="128"/>
      <c r="D161" s="128"/>
      <c r="E161" s="128"/>
      <c r="F161" s="129"/>
      <c r="G161" s="162"/>
      <c r="H161" s="162"/>
      <c r="I161" s="163"/>
      <c r="J161" s="163"/>
      <c r="K161" s="163"/>
      <c r="L161" s="163"/>
      <c r="M161" s="163"/>
      <c r="N161" s="163"/>
      <c r="O161" s="20"/>
    </row>
    <row r="162" spans="1:15" ht="15.75" customHeight="1">
      <c r="A162" s="64"/>
      <c r="B162" s="234" t="s">
        <v>671</v>
      </c>
      <c r="C162" s="291"/>
      <c r="D162" s="291"/>
      <c r="E162" s="291"/>
      <c r="F162" s="291"/>
      <c r="G162" s="291"/>
      <c r="H162" s="291"/>
      <c r="I162" s="292"/>
      <c r="J162" s="293" t="s">
        <v>390</v>
      </c>
      <c r="K162" s="294"/>
      <c r="L162" s="294"/>
      <c r="M162" s="295"/>
      <c r="N162" s="680" t="s">
        <v>670</v>
      </c>
      <c r="O162" s="164"/>
    </row>
    <row r="163" spans="1:15" ht="46.5" customHeight="1">
      <c r="A163" s="94"/>
      <c r="B163" s="235" t="s">
        <v>735</v>
      </c>
      <c r="C163" s="235"/>
      <c r="D163" s="235"/>
      <c r="E163" s="240"/>
      <c r="F163" s="241" t="s">
        <v>737</v>
      </c>
      <c r="G163" s="235"/>
      <c r="H163" s="235"/>
      <c r="I163" s="236"/>
      <c r="J163" s="242" t="s">
        <v>672</v>
      </c>
      <c r="K163" s="291"/>
      <c r="L163" s="291"/>
      <c r="M163" s="292"/>
      <c r="N163" s="683"/>
      <c r="O163" s="164"/>
    </row>
    <row r="164" spans="1:15" ht="30.75" customHeight="1">
      <c r="A164" s="82"/>
      <c r="B164" s="296" t="s">
        <v>391</v>
      </c>
      <c r="C164" s="296" t="s">
        <v>392</v>
      </c>
      <c r="D164" s="296" t="s">
        <v>281</v>
      </c>
      <c r="E164" s="297" t="s">
        <v>124</v>
      </c>
      <c r="F164" s="297" t="s">
        <v>391</v>
      </c>
      <c r="G164" s="296" t="s">
        <v>392</v>
      </c>
      <c r="H164" s="296" t="s">
        <v>281</v>
      </c>
      <c r="I164" s="297" t="s">
        <v>124</v>
      </c>
      <c r="J164" s="298" t="s">
        <v>391</v>
      </c>
      <c r="K164" s="299" t="s">
        <v>392</v>
      </c>
      <c r="L164" s="300" t="s">
        <v>281</v>
      </c>
      <c r="M164" s="298" t="s">
        <v>124</v>
      </c>
      <c r="N164" s="684"/>
      <c r="O164" s="164"/>
    </row>
    <row r="165" spans="1:15" ht="15.75" hidden="1" customHeight="1">
      <c r="A165" s="165" t="s">
        <v>264</v>
      </c>
      <c r="B165" s="131">
        <f>+'CTA Pivot Table'!G$230</f>
        <v>0</v>
      </c>
      <c r="C165" s="131">
        <f>+'CTA Pivot Table'!G$231</f>
        <v>0</v>
      </c>
      <c r="D165" s="131">
        <f>+'CTA Pivot Table'!G$232</f>
        <v>0</v>
      </c>
      <c r="E165" s="130">
        <f>+'CTA Pivot Table'!G$233</f>
        <v>0</v>
      </c>
      <c r="F165" s="130"/>
      <c r="G165" s="130"/>
      <c r="H165" s="130"/>
      <c r="I165" s="130"/>
      <c r="J165" s="130">
        <f>+'CTA Pivot Table'!G$234</f>
        <v>0</v>
      </c>
      <c r="K165" s="131">
        <f>+'CTA Pivot Table'!G$235</f>
        <v>0</v>
      </c>
      <c r="L165" s="131">
        <f>+'CTA Pivot Table'!G$236</f>
        <v>0</v>
      </c>
      <c r="M165" s="132">
        <f>+'CTA Pivot Table'!G$237</f>
        <v>0</v>
      </c>
      <c r="N165" s="130">
        <f>+'CTA Pivot Table'!G$238</f>
        <v>0</v>
      </c>
      <c r="O165" s="21"/>
    </row>
    <row r="166" spans="1:15" ht="15.75" hidden="1" customHeight="1">
      <c r="A166" s="165"/>
      <c r="E166" s="133"/>
      <c r="I166" s="133"/>
      <c r="J166" s="133"/>
      <c r="M166" s="135"/>
      <c r="N166" s="133"/>
      <c r="O166" s="21"/>
    </row>
    <row r="167" spans="1:15">
      <c r="A167" s="165" t="s">
        <v>265</v>
      </c>
      <c r="B167" s="301">
        <f>+'CTA Pivot Table'!G$7</f>
        <v>0</v>
      </c>
      <c r="C167" s="301">
        <f>+'CTA Pivot Table'!G$9</f>
        <v>0</v>
      </c>
      <c r="D167" s="301">
        <f>+'CTA Pivot Table'!G$11</f>
        <v>0</v>
      </c>
      <c r="E167" s="302">
        <f>+'CTA Pivot Table'!G$13</f>
        <v>0</v>
      </c>
      <c r="F167" s="302">
        <f>+'CTA Pivot Table'!G$15</f>
        <v>0</v>
      </c>
      <c r="G167" s="301">
        <f>+'CTA Pivot Table'!G$17</f>
        <v>0</v>
      </c>
      <c r="H167" s="301">
        <f>+'CTA Pivot Table'!G$19</f>
        <v>0</v>
      </c>
      <c r="I167" s="302">
        <f>+'CTA Pivot Table'!G$21</f>
        <v>0</v>
      </c>
      <c r="J167" s="302">
        <f>+'CTA Pivot Table'!G$23</f>
        <v>0</v>
      </c>
      <c r="K167" s="301">
        <f>+'CTA Pivot Table'!G$25</f>
        <v>0</v>
      </c>
      <c r="L167" s="301">
        <f>+'CTA Pivot Table'!G$27</f>
        <v>0</v>
      </c>
      <c r="M167" s="303">
        <f>+'CTA Pivot Table'!G$29</f>
        <v>0</v>
      </c>
      <c r="N167" s="302">
        <f>+'CTA Pivot Table'!G$31</f>
        <v>0</v>
      </c>
      <c r="O167" s="21"/>
    </row>
    <row r="168" spans="1:15">
      <c r="A168" s="165" t="s">
        <v>266</v>
      </c>
      <c r="B168" s="301">
        <f>+'CTA Pivot Table'!G$39</f>
        <v>133.91</v>
      </c>
      <c r="C168" s="301">
        <f>+'CTA Pivot Table'!G$41</f>
        <v>125.33</v>
      </c>
      <c r="D168" s="301">
        <f>+'CTA Pivot Table'!G$43</f>
        <v>114.5</v>
      </c>
      <c r="E168" s="302">
        <f>+'CTA Pivot Table'!G$45</f>
        <v>125.60642857142857</v>
      </c>
      <c r="F168" s="302">
        <f>+'CTA Pivot Table'!G$47</f>
        <v>134.08843137254902</v>
      </c>
      <c r="G168" s="301">
        <f>+'CTA Pivot Table'!G$49</f>
        <v>118.08666666666666</v>
      </c>
      <c r="H168" s="301">
        <f>+'CTA Pivot Table'!G$51</f>
        <v>122.1</v>
      </c>
      <c r="I168" s="302">
        <f>+'CTA Pivot Table'!G$53</f>
        <v>132.95053846153846</v>
      </c>
      <c r="J168" s="302">
        <f>+'CTA Pivot Table'!G$55</f>
        <v>88.45</v>
      </c>
      <c r="K168" s="301">
        <f>+'CTA Pivot Table'!G$57</f>
        <v>81.45</v>
      </c>
      <c r="L168" s="301">
        <f>+'CTA Pivot Table'!GO$59</f>
        <v>0</v>
      </c>
      <c r="M168" s="303">
        <f>+'CTA Pivot Table'!G$61</f>
        <v>33.618231046931406</v>
      </c>
      <c r="N168" s="302">
        <f>+'CTA Pivot Table'!G$63</f>
        <v>82.56</v>
      </c>
      <c r="O168" s="21"/>
    </row>
    <row r="169" spans="1:15">
      <c r="A169" s="165" t="s">
        <v>267</v>
      </c>
      <c r="B169" s="301">
        <f>+'CTA Pivot Table'!G$71</f>
        <v>0</v>
      </c>
      <c r="C169" s="301">
        <f>+'CTA Pivot Table'!G$73</f>
        <v>0</v>
      </c>
      <c r="D169" s="301">
        <f>+'CTA Pivot Table'!G$75</f>
        <v>0</v>
      </c>
      <c r="E169" s="302">
        <f>+'CTA Pivot Table'!G$77</f>
        <v>0</v>
      </c>
      <c r="F169" s="302">
        <f>+'CTA Pivot Table'!G$79</f>
        <v>0</v>
      </c>
      <c r="G169" s="301">
        <f>+'CTA Pivot Table'!G$81</f>
        <v>0</v>
      </c>
      <c r="H169" s="301">
        <f>+'CTA Pivot Table'!G$83</f>
        <v>0</v>
      </c>
      <c r="I169" s="302">
        <f>+'CTA Pivot Table'!G$85</f>
        <v>0</v>
      </c>
      <c r="J169" s="302">
        <f>+'CTA Pivot Table'!G$87</f>
        <v>0</v>
      </c>
      <c r="K169" s="301">
        <f>+'CTA Pivot Table'!G$89</f>
        <v>0</v>
      </c>
      <c r="L169" s="301">
        <f>+'CTA Pivot Table'!G$91</f>
        <v>0</v>
      </c>
      <c r="M169" s="303">
        <f>+'CTA Pivot Table'!G$93</f>
        <v>0</v>
      </c>
      <c r="N169" s="302">
        <f>+'CTA Pivot Table'!G$95</f>
        <v>0</v>
      </c>
      <c r="O169" s="21"/>
    </row>
    <row r="170" spans="1:15">
      <c r="A170" s="165" t="s">
        <v>268</v>
      </c>
      <c r="B170" s="301">
        <f>+'CTA Pivot Table'!G$103</f>
        <v>0</v>
      </c>
      <c r="C170" s="301">
        <f>+'CTA Pivot Table'!G$105</f>
        <v>0</v>
      </c>
      <c r="D170" s="301">
        <f>+'CTA Pivot Table'!G$107</f>
        <v>0</v>
      </c>
      <c r="E170" s="302">
        <f>+'CTA Pivot Table'!G$109</f>
        <v>0</v>
      </c>
      <c r="F170" s="302">
        <f>+'CTA Pivot Table'!G$111</f>
        <v>0</v>
      </c>
      <c r="G170" s="301">
        <f>+'CTA Pivot Table'!G$113</f>
        <v>0</v>
      </c>
      <c r="H170" s="301">
        <f>+'CTA Pivot Table'!G$115</f>
        <v>0</v>
      </c>
      <c r="I170" s="302">
        <f>+'CTA Pivot Table'!G$117</f>
        <v>0</v>
      </c>
      <c r="J170" s="302">
        <f>+'CTA Pivot Table'!G$119</f>
        <v>0</v>
      </c>
      <c r="K170" s="301">
        <f>+'CTA Pivot Table'!G$121</f>
        <v>0</v>
      </c>
      <c r="L170" s="301">
        <f>+'CTA Pivot Table'!G$123</f>
        <v>0</v>
      </c>
      <c r="M170" s="303">
        <f>+'CTA Pivot Table'!G$125</f>
        <v>0</v>
      </c>
      <c r="N170" s="302">
        <f>+'CTA Pivot Table'!G$127</f>
        <v>0</v>
      </c>
      <c r="O170" s="21"/>
    </row>
    <row r="171" spans="1:15">
      <c r="A171" s="165"/>
      <c r="B171" s="301"/>
      <c r="C171" s="301"/>
      <c r="D171" s="301"/>
      <c r="E171" s="302"/>
      <c r="F171" s="302"/>
      <c r="G171" s="301"/>
      <c r="H171" s="301"/>
      <c r="I171" s="302"/>
      <c r="J171" s="302"/>
      <c r="K171" s="301"/>
      <c r="L171" s="301"/>
      <c r="M171" s="303"/>
      <c r="N171" s="302"/>
      <c r="O171" s="21"/>
    </row>
    <row r="172" spans="1:15">
      <c r="A172" s="165" t="s">
        <v>269</v>
      </c>
      <c r="B172" s="301">
        <f>+'CTA Pivot Table'!G$135</f>
        <v>138.09090909090909</v>
      </c>
      <c r="C172" s="301">
        <f>+'CTA Pivot Table'!G$137</f>
        <v>155.33333333333334</v>
      </c>
      <c r="D172" s="301">
        <f>+'CTA Pivot Table'!G$139</f>
        <v>0</v>
      </c>
      <c r="E172" s="302">
        <f>+'CTA Pivot Table'!G$141</f>
        <v>140.16</v>
      </c>
      <c r="F172" s="302">
        <f>+'CTA Pivot Table'!G$143</f>
        <v>147.83903954802261</v>
      </c>
      <c r="G172" s="301">
        <f>+'CTA Pivot Table'!G$145</f>
        <v>149.68779816513762</v>
      </c>
      <c r="H172" s="301">
        <f>+'CTA Pivot Table'!G$147</f>
        <v>0</v>
      </c>
      <c r="I172" s="302">
        <f>+'CTA Pivot Table'!G$149</f>
        <v>147.98853115727005</v>
      </c>
      <c r="J172" s="302">
        <f>+'CTA Pivot Table'!G$151</f>
        <v>98.379936948297598</v>
      </c>
      <c r="K172" s="301">
        <f>+'CTA Pivot Table'!G$153</f>
        <v>81.026181818181811</v>
      </c>
      <c r="L172" s="301">
        <f>+'CTA Pivot Table'!G$155</f>
        <v>0</v>
      </c>
      <c r="M172" s="303">
        <f>+'CTA Pivot Table'!G$157</f>
        <v>93.280436331255572</v>
      </c>
      <c r="N172" s="302">
        <f>+'CTA Pivot Table'!G$159</f>
        <v>0</v>
      </c>
      <c r="O172" s="21"/>
    </row>
    <row r="173" spans="1:15">
      <c r="A173" s="165" t="s">
        <v>270</v>
      </c>
      <c r="B173" s="301">
        <f>+'CTA Pivot Table'!G$167</f>
        <v>0</v>
      </c>
      <c r="C173" s="301">
        <f>+'CTA Pivot Table'!G$169</f>
        <v>0</v>
      </c>
      <c r="D173" s="301">
        <f>+'CTA Pivot Table'!G$171</f>
        <v>0</v>
      </c>
      <c r="E173" s="302">
        <f>+'CTA Pivot Table'!G$173</f>
        <v>0</v>
      </c>
      <c r="F173" s="302">
        <f>+'CTA Pivot Table'!G$175</f>
        <v>0</v>
      </c>
      <c r="G173" s="301">
        <f>+'CTA Pivot Table'!G$177</f>
        <v>0</v>
      </c>
      <c r="H173" s="301">
        <f>+'CTA Pivot Table'!G$179</f>
        <v>0</v>
      </c>
      <c r="I173" s="302">
        <f>+'CTA Pivot Table'!G$181</f>
        <v>0</v>
      </c>
      <c r="J173" s="302">
        <f>+'CTA Pivot Table'!G$183</f>
        <v>0</v>
      </c>
      <c r="K173" s="301">
        <f>+'CTA Pivot Table'!G$185</f>
        <v>0</v>
      </c>
      <c r="L173" s="301">
        <f>+'CTA Pivot Table'!G$187</f>
        <v>0</v>
      </c>
      <c r="M173" s="303">
        <f>+'CTA Pivot Table'!G$189</f>
        <v>0</v>
      </c>
      <c r="N173" s="302">
        <f>+'CTA Pivot Table'!G$191</f>
        <v>0</v>
      </c>
      <c r="O173" s="21"/>
    </row>
    <row r="174" spans="1:15">
      <c r="A174" s="165" t="s">
        <v>271</v>
      </c>
      <c r="B174" s="301">
        <f>+'CTA Pivot Table'!G$199</f>
        <v>0</v>
      </c>
      <c r="C174" s="301">
        <f>+'CTA Pivot Table'!G$201</f>
        <v>0</v>
      </c>
      <c r="D174" s="301">
        <f>+'CTA Pivot Table'!G$203</f>
        <v>0</v>
      </c>
      <c r="E174" s="302">
        <f>+'CTA Pivot Table'!G$205</f>
        <v>0</v>
      </c>
      <c r="F174" s="302">
        <f>+'CTA Pivot Table'!G$207</f>
        <v>0</v>
      </c>
      <c r="G174" s="301">
        <f>+'CTA Pivot Table'!G$209</f>
        <v>0</v>
      </c>
      <c r="H174" s="301">
        <f>+'CTA Pivot Table'!G$211</f>
        <v>0</v>
      </c>
      <c r="I174" s="302">
        <f>+'CTA Pivot Table'!G$213</f>
        <v>0</v>
      </c>
      <c r="J174" s="302">
        <f>+'CTA Pivot Table'!G$215</f>
        <v>0</v>
      </c>
      <c r="K174" s="301">
        <f>+'CTA Pivot Table'!G$217</f>
        <v>0</v>
      </c>
      <c r="L174" s="301">
        <f>+'CTA Pivot Table'!G$219</f>
        <v>0</v>
      </c>
      <c r="M174" s="303">
        <f>+'CTA Pivot Table'!G$221</f>
        <v>0</v>
      </c>
      <c r="N174" s="302">
        <f>+'CTA Pivot Table'!G$223</f>
        <v>0</v>
      </c>
      <c r="O174" s="21"/>
    </row>
    <row r="175" spans="1:15">
      <c r="A175" s="165" t="s">
        <v>272</v>
      </c>
      <c r="B175" s="301">
        <f>+'CTA Pivot Table'!G$231</f>
        <v>0</v>
      </c>
      <c r="C175" s="301">
        <f>+'CTA Pivot Table'!G$233</f>
        <v>0</v>
      </c>
      <c r="D175" s="301">
        <f>+'CTA Pivot Table'!G$235</f>
        <v>0</v>
      </c>
      <c r="E175" s="302">
        <f>+'CTA Pivot Table'!G$237</f>
        <v>0</v>
      </c>
      <c r="F175" s="302">
        <f>+'CTA Pivot Table'!G$239</f>
        <v>0</v>
      </c>
      <c r="G175" s="301">
        <f>+'CTA Pivot Table'!G$241</f>
        <v>0</v>
      </c>
      <c r="H175" s="301">
        <f>+'CTA Pivot Table'!G$243</f>
        <v>0</v>
      </c>
      <c r="I175" s="302">
        <f>+'CTA Pivot Table'!G$245</f>
        <v>0</v>
      </c>
      <c r="J175" s="302">
        <f>+'CTA Pivot Table'!G$247</f>
        <v>0</v>
      </c>
      <c r="K175" s="301">
        <f>+'CTA Pivot Table'!G$249</f>
        <v>0</v>
      </c>
      <c r="L175" s="301">
        <f>+'CTA Pivot Table'!G$251</f>
        <v>0</v>
      </c>
      <c r="M175" s="303">
        <f>+'CTA Pivot Table'!G$253</f>
        <v>0</v>
      </c>
      <c r="N175" s="302">
        <f>+'CTA Pivot Table'!G$255</f>
        <v>0</v>
      </c>
      <c r="O175" s="21"/>
    </row>
    <row r="176" spans="1:15">
      <c r="A176" s="165"/>
      <c r="B176" s="301"/>
      <c r="C176" s="301"/>
      <c r="D176" s="301"/>
      <c r="E176" s="302"/>
      <c r="F176" s="302"/>
      <c r="G176" s="301"/>
      <c r="H176" s="301"/>
      <c r="I176" s="302"/>
      <c r="J176" s="302"/>
      <c r="K176" s="301"/>
      <c r="L176" s="301"/>
      <c r="M176" s="303"/>
      <c r="N176" s="302"/>
      <c r="O176" s="21"/>
    </row>
    <row r="177" spans="1:16">
      <c r="A177" s="165" t="s">
        <v>273</v>
      </c>
      <c r="B177" s="301">
        <f>+'CTA Pivot Table'!G$263</f>
        <v>0</v>
      </c>
      <c r="C177" s="301">
        <f>+'CTA Pivot Table'!G$265</f>
        <v>0</v>
      </c>
      <c r="D177" s="301">
        <f>+'CTA Pivot Table'!G$267</f>
        <v>0</v>
      </c>
      <c r="E177" s="302">
        <f>+'CTA Pivot Table'!G$269</f>
        <v>0</v>
      </c>
      <c r="F177" s="302">
        <f>+'CTA Pivot Table'!G$271</f>
        <v>0</v>
      </c>
      <c r="G177" s="301">
        <f>+'CTA Pivot Table'!G$273</f>
        <v>0</v>
      </c>
      <c r="H177" s="301">
        <f>+'CTA Pivot Table'!G$275</f>
        <v>0</v>
      </c>
      <c r="I177" s="302">
        <f>+'CTA Pivot Table'!G$277</f>
        <v>0</v>
      </c>
      <c r="J177" s="302">
        <f>+'CTA Pivot Table'!G$279</f>
        <v>0</v>
      </c>
      <c r="K177" s="301">
        <f>+'CTA Pivot Table'!G$281</f>
        <v>0</v>
      </c>
      <c r="L177" s="301">
        <f>+'CTA Pivot Table'!G$283</f>
        <v>0</v>
      </c>
      <c r="M177" s="303">
        <f>+'CTA Pivot Table'!G$285</f>
        <v>0</v>
      </c>
      <c r="N177" s="302">
        <f>+'CTA Pivot Table'!G$287</f>
        <v>0</v>
      </c>
      <c r="O177" s="21"/>
    </row>
    <row r="178" spans="1:16">
      <c r="A178" s="165" t="s">
        <v>274</v>
      </c>
      <c r="B178" s="301">
        <f>+'CTA Pivot Table'!G$295</f>
        <v>135</v>
      </c>
      <c r="C178" s="301">
        <f>+'CTA Pivot Table'!G$297</f>
        <v>0</v>
      </c>
      <c r="D178" s="301">
        <f>+'CTA Pivot Table'!G$299</f>
        <v>0</v>
      </c>
      <c r="E178" s="302">
        <f>+'CTA Pivot Table'!G$301</f>
        <v>135</v>
      </c>
      <c r="F178" s="302">
        <f>+'CTA Pivot Table'!G$303</f>
        <v>147.13167259786476</v>
      </c>
      <c r="G178" s="301">
        <f>+'CTA Pivot Table'!G$305</f>
        <v>122.45789473684209</v>
      </c>
      <c r="H178" s="301">
        <f>+'CTA Pivot Table'!G$307</f>
        <v>146.82</v>
      </c>
      <c r="I178" s="302">
        <f>+'CTA Pivot Table'!G$309</f>
        <v>146.58915801614762</v>
      </c>
      <c r="J178" s="302">
        <f>+'CTA Pivot Table'!G$311</f>
        <v>83.123676880222845</v>
      </c>
      <c r="K178" s="301">
        <f>+'CTA Pivot Table'!G$313</f>
        <v>61.591065292096218</v>
      </c>
      <c r="L178" s="301">
        <f>+'CTA Pivot Table'!G$315</f>
        <v>105.46315789473685</v>
      </c>
      <c r="M178" s="303">
        <f>+'CTA Pivot Table'!G$317</f>
        <v>77.44124513618678</v>
      </c>
      <c r="N178" s="302">
        <f>+'CTA Pivot Table'!G$319</f>
        <v>95.399999999999991</v>
      </c>
      <c r="O178" s="21"/>
      <c r="P178" s="169"/>
    </row>
    <row r="179" spans="1:16">
      <c r="A179" s="165" t="s">
        <v>275</v>
      </c>
      <c r="B179" s="301">
        <f>+'CTA Pivot Table'!G$327</f>
        <v>0</v>
      </c>
      <c r="C179" s="301">
        <f>+'CTA Pivot Table'!G$329</f>
        <v>0</v>
      </c>
      <c r="D179" s="301">
        <f>+'CTA Pivot Table'!G$331</f>
        <v>0</v>
      </c>
      <c r="E179" s="302">
        <f>+'CTA Pivot Table'!G$333</f>
        <v>0</v>
      </c>
      <c r="F179" s="302">
        <f>+'CTA Pivot Table'!G$335</f>
        <v>0</v>
      </c>
      <c r="G179" s="301">
        <f>+'CTA Pivot Table'!G$337</f>
        <v>0</v>
      </c>
      <c r="H179" s="301">
        <f>+'CTA Pivot Table'!G$339</f>
        <v>0</v>
      </c>
      <c r="I179" s="302">
        <f>+'CTA Pivot Table'!G$341</f>
        <v>0</v>
      </c>
      <c r="J179" s="302">
        <f>+'CTA Pivot Table'!G$343</f>
        <v>0</v>
      </c>
      <c r="K179" s="301">
        <f>+'CTA Pivot Table'!G$345</f>
        <v>0</v>
      </c>
      <c r="L179" s="301">
        <f>+'CTA Pivot Table'!G$347</f>
        <v>0</v>
      </c>
      <c r="M179" s="303">
        <f>+'CTA Pivot Table'!G$349</f>
        <v>0</v>
      </c>
      <c r="N179" s="302">
        <f>+'CTA Pivot Table'!G$351</f>
        <v>0</v>
      </c>
      <c r="O179" s="21"/>
    </row>
    <row r="180" spans="1:16">
      <c r="A180" s="165" t="s">
        <v>276</v>
      </c>
      <c r="B180" s="301">
        <f>+'CTA Pivot Table'!G$359</f>
        <v>0</v>
      </c>
      <c r="C180" s="301">
        <f>+'CTA Pivot Table'!G$361</f>
        <v>0</v>
      </c>
      <c r="D180" s="301">
        <f>+'CTA Pivot Table'!G$363</f>
        <v>0</v>
      </c>
      <c r="E180" s="302">
        <f>+'CTA Pivot Table'!G$365</f>
        <v>0</v>
      </c>
      <c r="F180" s="302">
        <f>+'CTA Pivot Table'!G$367</f>
        <v>0</v>
      </c>
      <c r="G180" s="301">
        <f>+'CTA Pivot Table'!G$369</f>
        <v>0</v>
      </c>
      <c r="H180" s="301">
        <f>+'CTA Pivot Table'!G$371</f>
        <v>0</v>
      </c>
      <c r="I180" s="302">
        <f>+'CTA Pivot Table'!G$373</f>
        <v>0</v>
      </c>
      <c r="J180" s="302">
        <f>+'CTA Pivot Table'!G$375</f>
        <v>0</v>
      </c>
      <c r="K180" s="301">
        <f>+'CTA Pivot Table'!G$377</f>
        <v>0</v>
      </c>
      <c r="L180" s="301">
        <f>+'CTA Pivot Table'!G$379</f>
        <v>0</v>
      </c>
      <c r="M180" s="303">
        <f>+'CTA Pivot Table'!G$381</f>
        <v>0</v>
      </c>
      <c r="N180" s="302">
        <f>+'CTA Pivot Table'!G$383</f>
        <v>0</v>
      </c>
      <c r="O180" s="21"/>
    </row>
    <row r="181" spans="1:16">
      <c r="A181" s="165"/>
      <c r="B181" s="301"/>
      <c r="C181" s="301"/>
      <c r="D181" s="301"/>
      <c r="E181" s="302"/>
      <c r="F181" s="302"/>
      <c r="G181" s="301"/>
      <c r="H181" s="301"/>
      <c r="I181" s="302"/>
      <c r="J181" s="302"/>
      <c r="K181" s="301"/>
      <c r="L181" s="301"/>
      <c r="M181" s="303"/>
      <c r="N181" s="302"/>
      <c r="O181" s="21"/>
    </row>
    <row r="182" spans="1:16">
      <c r="A182" s="165" t="s">
        <v>277</v>
      </c>
      <c r="B182" s="301">
        <f>+'CTA Pivot Table'!G$391</f>
        <v>0</v>
      </c>
      <c r="C182" s="301">
        <f>+'CTA Pivot Table'!G$393</f>
        <v>0</v>
      </c>
      <c r="D182" s="301">
        <f>+'CTA Pivot Table'!G$395</f>
        <v>0</v>
      </c>
      <c r="E182" s="302">
        <f>+'CTA Pivot Table'!G$397</f>
        <v>0</v>
      </c>
      <c r="F182" s="302">
        <f>+'CTA Pivot Table'!G$399</f>
        <v>0</v>
      </c>
      <c r="G182" s="301">
        <f>+'CTA Pivot Table'!G$401</f>
        <v>0</v>
      </c>
      <c r="H182" s="301">
        <f>+'CTA Pivot Table'!G$403</f>
        <v>0</v>
      </c>
      <c r="I182" s="302">
        <f>+'CTA Pivot Table'!G$405</f>
        <v>0</v>
      </c>
      <c r="J182" s="302">
        <f>+'CTA Pivot Table'!G$407</f>
        <v>0</v>
      </c>
      <c r="K182" s="301">
        <f>+'CTA Pivot Table'!G$409</f>
        <v>0</v>
      </c>
      <c r="L182" s="301">
        <f>+'CTA Pivot Table'!G$411</f>
        <v>0</v>
      </c>
      <c r="M182" s="303">
        <f>+'CTA Pivot Table'!G$413</f>
        <v>0</v>
      </c>
      <c r="N182" s="302">
        <f>+'CTA Pivot Table'!G$415</f>
        <v>0</v>
      </c>
      <c r="O182" s="21"/>
    </row>
    <row r="183" spans="1:16">
      <c r="A183" s="165" t="s">
        <v>278</v>
      </c>
      <c r="B183" s="301">
        <f>+'CTA Pivot Table'!G$423</f>
        <v>135</v>
      </c>
      <c r="C183" s="301">
        <f>+'CTA Pivot Table'!G$425</f>
        <v>0</v>
      </c>
      <c r="D183" s="301">
        <f>+'CTA Pivot Table'!G$427</f>
        <v>0</v>
      </c>
      <c r="E183" s="302">
        <f>+'CTA Pivot Table'!G$429</f>
        <v>135</v>
      </c>
      <c r="F183" s="302">
        <f>+'CTA Pivot Table'!G$431</f>
        <v>142.4</v>
      </c>
      <c r="G183" s="301">
        <f>+'CTA Pivot Table'!G$433</f>
        <v>144.5</v>
      </c>
      <c r="H183" s="301">
        <f>+'CTA Pivot Table'!G$435</f>
        <v>0</v>
      </c>
      <c r="I183" s="302">
        <f>+'CTA Pivot Table'!G$437</f>
        <v>142.6945701357466</v>
      </c>
      <c r="J183" s="302">
        <f>+'CTA Pivot Table'!G$439</f>
        <v>73.822289766970627</v>
      </c>
      <c r="K183" s="301">
        <f>+'CTA Pivot Table'!G$441</f>
        <v>66.301384083044979</v>
      </c>
      <c r="L183" s="301">
        <f>+'CTA Pivot Table'!G$443</f>
        <v>0</v>
      </c>
      <c r="M183" s="303">
        <f>+'CTA Pivot Table'!G$445</f>
        <v>69.765282314512362</v>
      </c>
      <c r="N183" s="302">
        <f>+'CTA Pivot Table'!G$447</f>
        <v>78.5</v>
      </c>
      <c r="O183" s="21"/>
    </row>
    <row r="184" spans="1:16">
      <c r="A184" s="165" t="s">
        <v>279</v>
      </c>
      <c r="B184" s="301">
        <f>+'CTA Pivot Table'!G$455</f>
        <v>127.695652173913</v>
      </c>
      <c r="C184" s="301">
        <f>+'CTA Pivot Table'!G$457</f>
        <v>0</v>
      </c>
      <c r="D184" s="301">
        <f>+'CTA Pivot Table'!G$459</f>
        <v>0</v>
      </c>
      <c r="E184" s="302">
        <f>+'CTA Pivot Table'!G$461</f>
        <v>127.695652173913</v>
      </c>
      <c r="F184" s="302">
        <f>+'CTA Pivot Table'!G$463</f>
        <v>120.28107734806589</v>
      </c>
      <c r="G184" s="301">
        <f>+'CTA Pivot Table'!G$465</f>
        <v>113.59374999999946</v>
      </c>
      <c r="H184" s="301">
        <f>+'CTA Pivot Table'!G$467</f>
        <v>0</v>
      </c>
      <c r="I184" s="302">
        <f>+'CTA Pivot Table'!G$469</f>
        <v>119.99801587301545</v>
      </c>
      <c r="J184" s="302">
        <f>+'CTA Pivot Table'!G$471</f>
        <v>79.844961240310056</v>
      </c>
      <c r="K184" s="301">
        <f>+'CTA Pivot Table'!G$473</f>
        <v>56.402173913043399</v>
      </c>
      <c r="L184" s="301">
        <f>+'CTA Pivot Table'!G$475</f>
        <v>0</v>
      </c>
      <c r="M184" s="303">
        <f>+'CTA Pivot Table'!G$477</f>
        <v>73.682857142857102</v>
      </c>
      <c r="N184" s="302">
        <f>+'CTA Pivot Table'!G$479</f>
        <v>69.652173913043484</v>
      </c>
      <c r="O184" s="21"/>
    </row>
    <row r="185" spans="1:16">
      <c r="A185" s="170" t="s">
        <v>280</v>
      </c>
      <c r="B185" s="304">
        <f>+'CTA Pivot Table'!G$487</f>
        <v>0</v>
      </c>
      <c r="C185" s="304">
        <f>+'CTA Pivot Table'!G$489</f>
        <v>0</v>
      </c>
      <c r="D185" s="304">
        <f>+'CTA Pivot Table'!G$491</f>
        <v>0</v>
      </c>
      <c r="E185" s="305">
        <f>+'CTA Pivot Table'!G$493</f>
        <v>0</v>
      </c>
      <c r="F185" s="305">
        <f>+'CTA Pivot Table'!G$495</f>
        <v>0</v>
      </c>
      <c r="G185" s="304">
        <f>+'CTA Pivot Table'!G$497</f>
        <v>0</v>
      </c>
      <c r="H185" s="304">
        <f>+'CTA Pivot Table'!G$499</f>
        <v>0</v>
      </c>
      <c r="I185" s="305">
        <f>+'CTA Pivot Table'!G$501</f>
        <v>0</v>
      </c>
      <c r="J185" s="305">
        <f>+'CTA Pivot Table'!G$503</f>
        <v>0</v>
      </c>
      <c r="K185" s="304">
        <f>+'CTA Pivot Table'!G$505</f>
        <v>0</v>
      </c>
      <c r="L185" s="304">
        <f>+'CTA Pivot Table'!G$507</f>
        <v>0</v>
      </c>
      <c r="M185" s="306">
        <f>+'CTA Pivot Table'!G$509</f>
        <v>0</v>
      </c>
      <c r="N185" s="305">
        <f>+'CTA Pivot Table'!G$511</f>
        <v>0</v>
      </c>
      <c r="O185" s="21"/>
    </row>
    <row r="186" spans="1:16">
      <c r="A186" s="254" t="s">
        <v>394</v>
      </c>
      <c r="B186" s="307"/>
      <c r="C186" s="307"/>
      <c r="D186" s="307"/>
      <c r="E186" s="307"/>
      <c r="F186" s="307"/>
      <c r="G186" s="307"/>
      <c r="H186" s="307"/>
      <c r="I186" s="307"/>
      <c r="J186" s="307"/>
      <c r="K186" s="307"/>
      <c r="L186" s="307"/>
      <c r="M186" s="307"/>
      <c r="N186" s="308"/>
    </row>
    <row r="187" spans="1:16">
      <c r="A187" s="309"/>
      <c r="B187" s="307"/>
      <c r="C187" s="307"/>
      <c r="D187" s="307"/>
      <c r="E187" s="307"/>
      <c r="F187" s="307"/>
      <c r="G187" s="307"/>
      <c r="H187" s="307"/>
      <c r="I187" s="307"/>
      <c r="J187" s="307"/>
      <c r="K187" s="307"/>
      <c r="L187" s="307"/>
      <c r="M187" s="307"/>
      <c r="N187" s="610" t="s">
        <v>1166</v>
      </c>
    </row>
    <row r="188" spans="1:16" ht="18">
      <c r="A188" s="609" t="s">
        <v>726</v>
      </c>
      <c r="B188" s="160"/>
      <c r="C188" s="160"/>
      <c r="D188" s="160"/>
      <c r="E188" s="211"/>
      <c r="F188" s="211"/>
      <c r="G188" s="211"/>
      <c r="H188" s="211"/>
      <c r="I188" s="211"/>
      <c r="J188" s="160"/>
      <c r="K188" s="160"/>
      <c r="L188" s="160"/>
      <c r="M188" s="211"/>
      <c r="N188" s="212"/>
    </row>
    <row r="189" spans="1:16" ht="18">
      <c r="A189" s="609"/>
      <c r="B189" s="160"/>
      <c r="C189" s="160"/>
      <c r="D189" s="160"/>
      <c r="E189" s="211"/>
      <c r="F189" s="211"/>
      <c r="G189" s="211"/>
      <c r="H189" s="211"/>
      <c r="I189" s="211"/>
      <c r="J189" s="160"/>
      <c r="K189" s="160"/>
      <c r="L189" s="160"/>
      <c r="M189" s="211"/>
      <c r="N189" s="212"/>
    </row>
    <row r="190" spans="1:16">
      <c r="A190" s="231" t="s">
        <v>411</v>
      </c>
      <c r="B190" s="160"/>
      <c r="C190" s="160"/>
      <c r="D190" s="160"/>
      <c r="E190" s="211"/>
      <c r="F190" s="211"/>
      <c r="G190" s="211"/>
      <c r="H190" s="211"/>
      <c r="I190" s="211"/>
      <c r="J190" s="160"/>
      <c r="K190" s="160"/>
      <c r="L190" s="160"/>
      <c r="M190" s="211"/>
      <c r="N190" s="212"/>
    </row>
    <row r="191" spans="1:16">
      <c r="A191" s="231" t="s">
        <v>985</v>
      </c>
      <c r="B191" s="160"/>
      <c r="C191" s="160"/>
      <c r="D191" s="160"/>
      <c r="E191" s="211"/>
      <c r="F191" s="211"/>
      <c r="G191" s="211"/>
      <c r="H191" s="211"/>
      <c r="I191" s="211"/>
      <c r="J191" s="160"/>
      <c r="K191" s="160"/>
      <c r="L191" s="160"/>
      <c r="M191" s="211"/>
      <c r="N191" s="212"/>
    </row>
    <row r="192" spans="1:16" ht="15.75" customHeight="1">
      <c r="A192" s="82"/>
      <c r="B192" s="128"/>
      <c r="C192" s="128"/>
      <c r="D192" s="128"/>
      <c r="E192" s="128"/>
      <c r="F192" s="129"/>
      <c r="G192" s="162"/>
      <c r="H192" s="162"/>
      <c r="I192" s="163"/>
      <c r="J192" s="163"/>
      <c r="K192" s="163"/>
      <c r="L192" s="163"/>
      <c r="M192" s="163"/>
      <c r="N192" s="163"/>
      <c r="O192" s="20"/>
    </row>
    <row r="193" spans="1:15" ht="15.75" customHeight="1">
      <c r="A193" s="64"/>
      <c r="B193" s="234" t="s">
        <v>671</v>
      </c>
      <c r="C193" s="291"/>
      <c r="D193" s="291"/>
      <c r="E193" s="291"/>
      <c r="F193" s="291"/>
      <c r="G193" s="291"/>
      <c r="H193" s="291"/>
      <c r="I193" s="292"/>
      <c r="J193" s="293" t="s">
        <v>390</v>
      </c>
      <c r="K193" s="294"/>
      <c r="L193" s="294"/>
      <c r="M193" s="295"/>
      <c r="N193" s="680" t="s">
        <v>670</v>
      </c>
      <c r="O193" s="164"/>
    </row>
    <row r="194" spans="1:15" ht="43.5" customHeight="1">
      <c r="A194" s="94"/>
      <c r="B194" s="235" t="s">
        <v>735</v>
      </c>
      <c r="C194" s="235"/>
      <c r="D194" s="235"/>
      <c r="E194" s="240"/>
      <c r="F194" s="241" t="s">
        <v>737</v>
      </c>
      <c r="G194" s="235"/>
      <c r="H194" s="235"/>
      <c r="I194" s="236"/>
      <c r="J194" s="242" t="s">
        <v>672</v>
      </c>
      <c r="K194" s="291"/>
      <c r="L194" s="291"/>
      <c r="M194" s="292"/>
      <c r="N194" s="683"/>
      <c r="O194" s="164"/>
    </row>
    <row r="195" spans="1:15" ht="30" customHeight="1">
      <c r="A195" s="82"/>
      <c r="B195" s="296" t="s">
        <v>391</v>
      </c>
      <c r="C195" s="296" t="s">
        <v>392</v>
      </c>
      <c r="D195" s="296" t="s">
        <v>281</v>
      </c>
      <c r="E195" s="297" t="s">
        <v>124</v>
      </c>
      <c r="F195" s="297" t="s">
        <v>391</v>
      </c>
      <c r="G195" s="296" t="s">
        <v>392</v>
      </c>
      <c r="H195" s="296" t="s">
        <v>281</v>
      </c>
      <c r="I195" s="297" t="s">
        <v>124</v>
      </c>
      <c r="J195" s="298" t="s">
        <v>391</v>
      </c>
      <c r="K195" s="299" t="s">
        <v>392</v>
      </c>
      <c r="L195" s="300" t="s">
        <v>281</v>
      </c>
      <c r="M195" s="298" t="s">
        <v>124</v>
      </c>
      <c r="N195" s="684"/>
      <c r="O195" s="164"/>
    </row>
    <row r="196" spans="1:15" ht="15.75" hidden="1" customHeight="1">
      <c r="A196" s="165" t="s">
        <v>264</v>
      </c>
      <c r="B196" s="131">
        <f>+'CTA Pivot Table'!H$230</f>
        <v>0</v>
      </c>
      <c r="C196" s="131">
        <f>+'CTA Pivot Table'!H$231</f>
        <v>0</v>
      </c>
      <c r="D196" s="131">
        <f>+'CTA Pivot Table'!H$232</f>
        <v>0</v>
      </c>
      <c r="E196" s="130">
        <f>+'CTA Pivot Table'!H$233</f>
        <v>0</v>
      </c>
      <c r="F196" s="130"/>
      <c r="G196" s="130"/>
      <c r="H196" s="130"/>
      <c r="I196" s="130"/>
      <c r="J196" s="130">
        <f>+'CTA Pivot Table'!H$234</f>
        <v>0</v>
      </c>
      <c r="K196" s="131">
        <f>+'CTA Pivot Table'!H$235</f>
        <v>0</v>
      </c>
      <c r="L196" s="131">
        <f>+'CTA Pivot Table'!H$236</f>
        <v>0</v>
      </c>
      <c r="M196" s="132">
        <f>+'CTA Pivot Table'!H$237</f>
        <v>0</v>
      </c>
      <c r="N196" s="130">
        <f>+'CTA Pivot Table'!H$238</f>
        <v>0</v>
      </c>
      <c r="O196" s="21"/>
    </row>
    <row r="197" spans="1:15" ht="15.75" hidden="1" customHeight="1">
      <c r="A197" s="165"/>
      <c r="E197" s="133"/>
      <c r="I197" s="133"/>
      <c r="J197" s="133"/>
      <c r="M197" s="135"/>
      <c r="N197" s="133"/>
      <c r="O197" s="21"/>
    </row>
    <row r="198" spans="1:15">
      <c r="A198" s="165" t="s">
        <v>265</v>
      </c>
      <c r="B198" s="301">
        <f>+'CTA Pivot Table'!H$7</f>
        <v>0</v>
      </c>
      <c r="C198" s="301">
        <f>+'CTA Pivot Table'!H$9</f>
        <v>0</v>
      </c>
      <c r="D198" s="301">
        <f>+'CTA Pivot Table'!H$11</f>
        <v>0</v>
      </c>
      <c r="E198" s="302">
        <f>+'CTA Pivot Table'!H$13</f>
        <v>0</v>
      </c>
      <c r="F198" s="302">
        <f>+'CTA Pivot Table'!H$15</f>
        <v>0</v>
      </c>
      <c r="G198" s="301">
        <f>+'CTA Pivot Table'!H$17</f>
        <v>0</v>
      </c>
      <c r="H198" s="301">
        <f>+'CTA Pivot Table'!H$19</f>
        <v>0</v>
      </c>
      <c r="I198" s="302">
        <f>+'CTA Pivot Table'!H$21</f>
        <v>0</v>
      </c>
      <c r="J198" s="302">
        <f>+'CTA Pivot Table'!H$23</f>
        <v>0</v>
      </c>
      <c r="K198" s="301">
        <f>+'CTA Pivot Table'!H$25</f>
        <v>0</v>
      </c>
      <c r="L198" s="301">
        <f>+'CTA Pivot Table'!H$27</f>
        <v>0</v>
      </c>
      <c r="M198" s="303">
        <f>+'CTA Pivot Table'!H$29</f>
        <v>0</v>
      </c>
      <c r="N198" s="302">
        <f>+'CTA Pivot Table'!H$31</f>
        <v>0</v>
      </c>
      <c r="O198" s="21"/>
    </row>
    <row r="199" spans="1:15">
      <c r="A199" s="165" t="s">
        <v>266</v>
      </c>
      <c r="B199" s="301">
        <f>+'CTA Pivot Table'!H$39</f>
        <v>139.41</v>
      </c>
      <c r="C199" s="301">
        <f>+'CTA Pivot Table'!H$41</f>
        <v>162.25</v>
      </c>
      <c r="D199" s="301">
        <f>+'CTA Pivot Table'!H$43</f>
        <v>0</v>
      </c>
      <c r="E199" s="302">
        <f>+'CTA Pivot Table'!H$45</f>
        <v>142.92384615384614</v>
      </c>
      <c r="F199" s="302">
        <f>+'CTA Pivot Table'!H$47</f>
        <v>136.10227272727272</v>
      </c>
      <c r="G199" s="301">
        <f>+'CTA Pivot Table'!H$49</f>
        <v>124.69325842696628</v>
      </c>
      <c r="H199" s="301">
        <f>+'CTA Pivot Table'!H$51</f>
        <v>119.07142857142857</v>
      </c>
      <c r="I199" s="302">
        <f>+'CTA Pivot Table'!H$53</f>
        <v>133.79318600368327</v>
      </c>
      <c r="J199" s="302">
        <f>+'CTA Pivot Table'!H$55</f>
        <v>99.864722222222227</v>
      </c>
      <c r="K199" s="301">
        <f>+'CTA Pivot Table'!H$57</f>
        <v>90.845373134328355</v>
      </c>
      <c r="L199" s="301">
        <f>+'CTA Pivot Table'!HO$59</f>
        <v>0</v>
      </c>
      <c r="M199" s="303">
        <f>+'CTA Pivot Table'!H$61</f>
        <v>90.965155555555555</v>
      </c>
      <c r="N199" s="302">
        <f>+'CTA Pivot Table'!H$63</f>
        <v>0</v>
      </c>
      <c r="O199" s="21"/>
    </row>
    <row r="200" spans="1:15">
      <c r="A200" s="165" t="s">
        <v>267</v>
      </c>
      <c r="B200" s="301">
        <f>+'CTA Pivot Table'!H$71</f>
        <v>0</v>
      </c>
      <c r="C200" s="301">
        <f>+'CTA Pivot Table'!H$73</f>
        <v>0</v>
      </c>
      <c r="D200" s="301">
        <f>+'CTA Pivot Table'!H$75</f>
        <v>0</v>
      </c>
      <c r="E200" s="302">
        <f>+'CTA Pivot Table'!H$77</f>
        <v>0</v>
      </c>
      <c r="F200" s="302">
        <f>+'CTA Pivot Table'!H$79</f>
        <v>0</v>
      </c>
      <c r="G200" s="301">
        <f>+'CTA Pivot Table'!H$81</f>
        <v>0</v>
      </c>
      <c r="H200" s="301">
        <f>+'CTA Pivot Table'!H$83</f>
        <v>0</v>
      </c>
      <c r="I200" s="302">
        <f>+'CTA Pivot Table'!H$85</f>
        <v>0</v>
      </c>
      <c r="J200" s="302">
        <f>+'CTA Pivot Table'!H$87</f>
        <v>0</v>
      </c>
      <c r="K200" s="301">
        <f>+'CTA Pivot Table'!H$89</f>
        <v>0</v>
      </c>
      <c r="L200" s="301">
        <f>+'CTA Pivot Table'!H$91</f>
        <v>0</v>
      </c>
      <c r="M200" s="303">
        <f>+'CTA Pivot Table'!H$93</f>
        <v>0</v>
      </c>
      <c r="N200" s="302">
        <f>+'CTA Pivot Table'!H$95</f>
        <v>0</v>
      </c>
      <c r="O200" s="21"/>
    </row>
    <row r="201" spans="1:15">
      <c r="A201" s="165" t="s">
        <v>268</v>
      </c>
      <c r="B201" s="301">
        <f>+'CTA Pivot Table'!H$103</f>
        <v>0</v>
      </c>
      <c r="C201" s="301">
        <f>+'CTA Pivot Table'!H$105</f>
        <v>0</v>
      </c>
      <c r="D201" s="301">
        <f>+'CTA Pivot Table'!H$107</f>
        <v>0</v>
      </c>
      <c r="E201" s="302">
        <f>+'CTA Pivot Table'!H$109</f>
        <v>0</v>
      </c>
      <c r="F201" s="302">
        <f>+'CTA Pivot Table'!H$111</f>
        <v>0</v>
      </c>
      <c r="G201" s="301">
        <f>+'CTA Pivot Table'!H$113</f>
        <v>0</v>
      </c>
      <c r="H201" s="301">
        <f>+'CTA Pivot Table'!H$115</f>
        <v>0</v>
      </c>
      <c r="I201" s="302">
        <f>+'CTA Pivot Table'!H$117</f>
        <v>0</v>
      </c>
      <c r="J201" s="302">
        <f>+'CTA Pivot Table'!H$119</f>
        <v>0</v>
      </c>
      <c r="K201" s="301">
        <f>+'CTA Pivot Table'!H$121</f>
        <v>0</v>
      </c>
      <c r="L201" s="301">
        <f>+'CTA Pivot Table'!H$123</f>
        <v>0</v>
      </c>
      <c r="M201" s="303">
        <f>+'CTA Pivot Table'!H$125</f>
        <v>0</v>
      </c>
      <c r="N201" s="302">
        <f>+'CTA Pivot Table'!H$127</f>
        <v>0</v>
      </c>
      <c r="O201" s="21"/>
    </row>
    <row r="202" spans="1:15">
      <c r="A202" s="165"/>
      <c r="B202" s="301"/>
      <c r="C202" s="301"/>
      <c r="D202" s="301"/>
      <c r="E202" s="302"/>
      <c r="F202" s="302"/>
      <c r="G202" s="301"/>
      <c r="H202" s="301"/>
      <c r="I202" s="302"/>
      <c r="J202" s="302"/>
      <c r="K202" s="301"/>
      <c r="L202" s="301"/>
      <c r="M202" s="303"/>
      <c r="N202" s="302"/>
      <c r="O202" s="21"/>
    </row>
    <row r="203" spans="1:15">
      <c r="A203" s="165" t="s">
        <v>269</v>
      </c>
      <c r="B203" s="301">
        <f>+'CTA Pivot Table'!H$135</f>
        <v>128.25</v>
      </c>
      <c r="C203" s="301">
        <f>+'CTA Pivot Table'!H$137</f>
        <v>155.33333333333334</v>
      </c>
      <c r="D203" s="301">
        <f>+'CTA Pivot Table'!H$139</f>
        <v>0</v>
      </c>
      <c r="E203" s="302">
        <f>+'CTA Pivot Table'!H$141</f>
        <v>135.63636363636363</v>
      </c>
      <c r="F203" s="302">
        <f>+'CTA Pivot Table'!H$143</f>
        <v>142.58688346883469</v>
      </c>
      <c r="G203" s="301">
        <f>+'CTA Pivot Table'!H$145</f>
        <v>137.99915254237288</v>
      </c>
      <c r="H203" s="301">
        <f>+'CTA Pivot Table'!H$147</f>
        <v>0</v>
      </c>
      <c r="I203" s="302">
        <f>+'CTA Pivot Table'!H$149</f>
        <v>141.47527720739222</v>
      </c>
      <c r="J203" s="302">
        <f>+'CTA Pivot Table'!H$151</f>
        <v>94.185983086680764</v>
      </c>
      <c r="K203" s="301">
        <f>+'CTA Pivot Table'!H$153</f>
        <v>92.221518072289157</v>
      </c>
      <c r="L203" s="301">
        <f>+'CTA Pivot Table'!H$155</f>
        <v>0</v>
      </c>
      <c r="M203" s="303">
        <f>+'CTA Pivot Table'!H$157</f>
        <v>93.267905405405415</v>
      </c>
      <c r="N203" s="302">
        <f>+'CTA Pivot Table'!H$159</f>
        <v>0</v>
      </c>
      <c r="O203" s="21"/>
    </row>
    <row r="204" spans="1:15">
      <c r="A204" s="165" t="s">
        <v>270</v>
      </c>
      <c r="B204" s="301">
        <f>+'CTA Pivot Table'!H$167</f>
        <v>0</v>
      </c>
      <c r="C204" s="301">
        <f>+'CTA Pivot Table'!H$169</f>
        <v>0</v>
      </c>
      <c r="D204" s="301">
        <f>+'CTA Pivot Table'!H$171</f>
        <v>0</v>
      </c>
      <c r="E204" s="302">
        <f>+'CTA Pivot Table'!H$173</f>
        <v>0</v>
      </c>
      <c r="F204" s="302">
        <f>+'CTA Pivot Table'!H$175</f>
        <v>0</v>
      </c>
      <c r="G204" s="301">
        <f>+'CTA Pivot Table'!H$177</f>
        <v>0</v>
      </c>
      <c r="H204" s="301">
        <f>+'CTA Pivot Table'!H$179</f>
        <v>0</v>
      </c>
      <c r="I204" s="302">
        <f>+'CTA Pivot Table'!H$181</f>
        <v>0</v>
      </c>
      <c r="J204" s="302">
        <f>+'CTA Pivot Table'!H$183</f>
        <v>0</v>
      </c>
      <c r="K204" s="301">
        <f>+'CTA Pivot Table'!H$185</f>
        <v>0</v>
      </c>
      <c r="L204" s="301">
        <f>+'CTA Pivot Table'!H$187</f>
        <v>0</v>
      </c>
      <c r="M204" s="303">
        <f>+'CTA Pivot Table'!H$189</f>
        <v>0</v>
      </c>
      <c r="N204" s="302">
        <f>+'CTA Pivot Table'!H$191</f>
        <v>0</v>
      </c>
      <c r="O204" s="21"/>
    </row>
    <row r="205" spans="1:15">
      <c r="A205" s="165" t="s">
        <v>271</v>
      </c>
      <c r="B205" s="301">
        <f>+'CTA Pivot Table'!H$199</f>
        <v>0</v>
      </c>
      <c r="C205" s="301">
        <f>+'CTA Pivot Table'!H$201</f>
        <v>0</v>
      </c>
      <c r="D205" s="301">
        <f>+'CTA Pivot Table'!H$203</f>
        <v>0</v>
      </c>
      <c r="E205" s="302">
        <f>+'CTA Pivot Table'!H$205</f>
        <v>0</v>
      </c>
      <c r="F205" s="302">
        <f>+'CTA Pivot Table'!H$207</f>
        <v>0</v>
      </c>
      <c r="G205" s="301">
        <f>+'CTA Pivot Table'!H$209</f>
        <v>0</v>
      </c>
      <c r="H205" s="301">
        <f>+'CTA Pivot Table'!H$211</f>
        <v>0</v>
      </c>
      <c r="I205" s="302">
        <f>+'CTA Pivot Table'!H$213</f>
        <v>0</v>
      </c>
      <c r="J205" s="302">
        <f>+'CTA Pivot Table'!H$215</f>
        <v>0</v>
      </c>
      <c r="K205" s="301">
        <f>+'CTA Pivot Table'!H$217</f>
        <v>0</v>
      </c>
      <c r="L205" s="301">
        <f>+'CTA Pivot Table'!H$219</f>
        <v>0</v>
      </c>
      <c r="M205" s="303">
        <f>+'CTA Pivot Table'!H$221</f>
        <v>0</v>
      </c>
      <c r="N205" s="302">
        <f>+'CTA Pivot Table'!H$223</f>
        <v>0</v>
      </c>
      <c r="O205" s="21"/>
    </row>
    <row r="206" spans="1:15">
      <c r="A206" s="165" t="s">
        <v>272</v>
      </c>
      <c r="B206" s="301">
        <f>+'CTA Pivot Table'!H$231</f>
        <v>0</v>
      </c>
      <c r="C206" s="301">
        <f>+'CTA Pivot Table'!H$233</f>
        <v>0</v>
      </c>
      <c r="D206" s="301">
        <f>+'CTA Pivot Table'!H$235</f>
        <v>0</v>
      </c>
      <c r="E206" s="302">
        <f>+'CTA Pivot Table'!H$237</f>
        <v>0</v>
      </c>
      <c r="F206" s="302">
        <f>+'CTA Pivot Table'!H$239</f>
        <v>0</v>
      </c>
      <c r="G206" s="301">
        <f>+'CTA Pivot Table'!H$241</f>
        <v>0</v>
      </c>
      <c r="H206" s="301">
        <f>+'CTA Pivot Table'!H$243</f>
        <v>0</v>
      </c>
      <c r="I206" s="302">
        <f>+'CTA Pivot Table'!H$245</f>
        <v>0</v>
      </c>
      <c r="J206" s="302">
        <f>+'CTA Pivot Table'!H$247</f>
        <v>0</v>
      </c>
      <c r="K206" s="301">
        <f>+'CTA Pivot Table'!H$249</f>
        <v>0</v>
      </c>
      <c r="L206" s="301">
        <f>+'CTA Pivot Table'!H$251</f>
        <v>0</v>
      </c>
      <c r="M206" s="303">
        <f>+'CTA Pivot Table'!H$253</f>
        <v>0</v>
      </c>
      <c r="N206" s="302">
        <f>+'CTA Pivot Table'!H$255</f>
        <v>0</v>
      </c>
      <c r="O206" s="21"/>
    </row>
    <row r="207" spans="1:15">
      <c r="A207" s="165"/>
      <c r="B207" s="301"/>
      <c r="C207" s="301"/>
      <c r="D207" s="301"/>
      <c r="E207" s="302"/>
      <c r="F207" s="302"/>
      <c r="G207" s="301"/>
      <c r="H207" s="301"/>
      <c r="I207" s="302"/>
      <c r="J207" s="302"/>
      <c r="K207" s="301"/>
      <c r="L207" s="301"/>
      <c r="M207" s="303"/>
      <c r="N207" s="302"/>
      <c r="O207" s="21"/>
    </row>
    <row r="208" spans="1:15">
      <c r="A208" s="165" t="s">
        <v>273</v>
      </c>
      <c r="B208" s="301">
        <f>+'CTA Pivot Table'!H$263</f>
        <v>0</v>
      </c>
      <c r="C208" s="301">
        <f>+'CTA Pivot Table'!H$265</f>
        <v>0</v>
      </c>
      <c r="D208" s="301">
        <f>+'CTA Pivot Table'!H$267</f>
        <v>0</v>
      </c>
      <c r="E208" s="302">
        <f>+'CTA Pivot Table'!H$269</f>
        <v>0</v>
      </c>
      <c r="F208" s="302">
        <f>+'CTA Pivot Table'!H$271</f>
        <v>0</v>
      </c>
      <c r="G208" s="301">
        <f>+'CTA Pivot Table'!H$273</f>
        <v>0</v>
      </c>
      <c r="H208" s="301">
        <f>+'CTA Pivot Table'!H$275</f>
        <v>0</v>
      </c>
      <c r="I208" s="302">
        <f>+'CTA Pivot Table'!H$277</f>
        <v>0</v>
      </c>
      <c r="J208" s="302">
        <f>+'CTA Pivot Table'!H$279</f>
        <v>0</v>
      </c>
      <c r="K208" s="301">
        <f>+'CTA Pivot Table'!H$281</f>
        <v>0</v>
      </c>
      <c r="L208" s="301">
        <f>+'CTA Pivot Table'!H$283</f>
        <v>0</v>
      </c>
      <c r="M208" s="303">
        <f>+'CTA Pivot Table'!H$285</f>
        <v>0</v>
      </c>
      <c r="N208" s="302">
        <f>+'CTA Pivot Table'!H$287</f>
        <v>0</v>
      </c>
      <c r="O208" s="21"/>
    </row>
    <row r="209" spans="1:16">
      <c r="A209" s="165" t="s">
        <v>274</v>
      </c>
      <c r="B209" s="301">
        <f>+'CTA Pivot Table'!H$295</f>
        <v>175</v>
      </c>
      <c r="C209" s="301">
        <f>+'CTA Pivot Table'!H$297</f>
        <v>0</v>
      </c>
      <c r="D209" s="301">
        <f>+'CTA Pivot Table'!H$299</f>
        <v>0</v>
      </c>
      <c r="E209" s="302">
        <f>+'CTA Pivot Table'!H$301</f>
        <v>175</v>
      </c>
      <c r="F209" s="302">
        <f>+'CTA Pivot Table'!H$303</f>
        <v>142.32170418006433</v>
      </c>
      <c r="G209" s="301">
        <f>+'CTA Pivot Table'!H$305</f>
        <v>124</v>
      </c>
      <c r="H209" s="301">
        <f>+'CTA Pivot Table'!H$307</f>
        <v>126</v>
      </c>
      <c r="I209" s="302">
        <f>+'CTA Pivot Table'!H$309</f>
        <v>142.15621019108281</v>
      </c>
      <c r="J209" s="302">
        <f>+'CTA Pivot Table'!H$311</f>
        <v>98.818181818181813</v>
      </c>
      <c r="K209" s="301">
        <f>+'CTA Pivot Table'!H$313</f>
        <v>79.833333333333329</v>
      </c>
      <c r="L209" s="301">
        <f>+'CTA Pivot Table'!H$315</f>
        <v>108.97499999999999</v>
      </c>
      <c r="M209" s="303">
        <f>+'CTA Pivot Table'!H$317</f>
        <v>97.224145785876985</v>
      </c>
      <c r="N209" s="302">
        <f>+'CTA Pivot Table'!H$319</f>
        <v>130.69999999999999</v>
      </c>
      <c r="O209" s="21"/>
      <c r="P209" s="169"/>
    </row>
    <row r="210" spans="1:16">
      <c r="A210" s="165" t="s">
        <v>275</v>
      </c>
      <c r="B210" s="301">
        <f>+'CTA Pivot Table'!H$327</f>
        <v>0</v>
      </c>
      <c r="C210" s="301">
        <f>+'CTA Pivot Table'!H$329</f>
        <v>0</v>
      </c>
      <c r="D210" s="301">
        <f>+'CTA Pivot Table'!H$331</f>
        <v>0</v>
      </c>
      <c r="E210" s="302">
        <f>+'CTA Pivot Table'!H$333</f>
        <v>0</v>
      </c>
      <c r="F210" s="302">
        <f>+'CTA Pivot Table'!H$335</f>
        <v>0</v>
      </c>
      <c r="G210" s="301">
        <f>+'CTA Pivot Table'!H$337</f>
        <v>0</v>
      </c>
      <c r="H210" s="301">
        <f>+'CTA Pivot Table'!H$339</f>
        <v>0</v>
      </c>
      <c r="I210" s="302">
        <f>+'CTA Pivot Table'!H$341</f>
        <v>0</v>
      </c>
      <c r="J210" s="302">
        <f>+'CTA Pivot Table'!H$343</f>
        <v>0</v>
      </c>
      <c r="K210" s="301">
        <f>+'CTA Pivot Table'!H$345</f>
        <v>0</v>
      </c>
      <c r="L210" s="301">
        <f>+'CTA Pivot Table'!H$347</f>
        <v>0</v>
      </c>
      <c r="M210" s="303">
        <f>+'CTA Pivot Table'!H$349</f>
        <v>0</v>
      </c>
      <c r="N210" s="302">
        <f>+'CTA Pivot Table'!H$351</f>
        <v>0</v>
      </c>
      <c r="O210" s="21"/>
    </row>
    <row r="211" spans="1:16">
      <c r="A211" s="165" t="s">
        <v>276</v>
      </c>
      <c r="B211" s="301">
        <f>+'CTA Pivot Table'!H$359</f>
        <v>0</v>
      </c>
      <c r="C211" s="301">
        <f>+'CTA Pivot Table'!H$361</f>
        <v>0</v>
      </c>
      <c r="D211" s="301">
        <f>+'CTA Pivot Table'!H$363</f>
        <v>0</v>
      </c>
      <c r="E211" s="302">
        <f>+'CTA Pivot Table'!H$365</f>
        <v>0</v>
      </c>
      <c r="F211" s="302">
        <f>+'CTA Pivot Table'!H$367</f>
        <v>0</v>
      </c>
      <c r="G211" s="301">
        <f>+'CTA Pivot Table'!H$369</f>
        <v>0</v>
      </c>
      <c r="H211" s="301">
        <f>+'CTA Pivot Table'!H$371</f>
        <v>0</v>
      </c>
      <c r="I211" s="302">
        <f>+'CTA Pivot Table'!H$373</f>
        <v>0</v>
      </c>
      <c r="J211" s="302">
        <f>+'CTA Pivot Table'!H$375</f>
        <v>0</v>
      </c>
      <c r="K211" s="301">
        <f>+'CTA Pivot Table'!H$377</f>
        <v>0</v>
      </c>
      <c r="L211" s="301">
        <f>+'CTA Pivot Table'!H$379</f>
        <v>0</v>
      </c>
      <c r="M211" s="303">
        <f>+'CTA Pivot Table'!H$381</f>
        <v>0</v>
      </c>
      <c r="N211" s="302">
        <f>+'CTA Pivot Table'!H$383</f>
        <v>0</v>
      </c>
      <c r="O211" s="21"/>
    </row>
    <row r="212" spans="1:16">
      <c r="A212" s="165"/>
      <c r="B212" s="301"/>
      <c r="C212" s="301"/>
      <c r="D212" s="301"/>
      <c r="E212" s="302"/>
      <c r="F212" s="302"/>
      <c r="G212" s="301"/>
      <c r="H212" s="301"/>
      <c r="I212" s="302"/>
      <c r="J212" s="302"/>
      <c r="K212" s="301"/>
      <c r="L212" s="301"/>
      <c r="M212" s="303"/>
      <c r="N212" s="302"/>
      <c r="O212" s="21"/>
    </row>
    <row r="213" spans="1:16">
      <c r="A213" s="165" t="s">
        <v>277</v>
      </c>
      <c r="B213" s="301">
        <f>+'CTA Pivot Table'!H$391</f>
        <v>0</v>
      </c>
      <c r="C213" s="301">
        <f>+'CTA Pivot Table'!H$393</f>
        <v>0</v>
      </c>
      <c r="D213" s="301">
        <f>+'CTA Pivot Table'!H$395</f>
        <v>0</v>
      </c>
      <c r="E213" s="302">
        <f>+'CTA Pivot Table'!H$397</f>
        <v>0</v>
      </c>
      <c r="F213" s="302">
        <f>+'CTA Pivot Table'!H$399</f>
        <v>0</v>
      </c>
      <c r="G213" s="301">
        <f>+'CTA Pivot Table'!H$401</f>
        <v>0</v>
      </c>
      <c r="H213" s="301">
        <f>+'CTA Pivot Table'!H$403</f>
        <v>0</v>
      </c>
      <c r="I213" s="302">
        <f>+'CTA Pivot Table'!H$405</f>
        <v>0</v>
      </c>
      <c r="J213" s="302">
        <f>+'CTA Pivot Table'!H$407</f>
        <v>0</v>
      </c>
      <c r="K213" s="301">
        <f>+'CTA Pivot Table'!H$409</f>
        <v>0</v>
      </c>
      <c r="L213" s="301">
        <f>+'CTA Pivot Table'!H$411</f>
        <v>0</v>
      </c>
      <c r="M213" s="303">
        <f>+'CTA Pivot Table'!H$413</f>
        <v>0</v>
      </c>
      <c r="N213" s="302">
        <f>+'CTA Pivot Table'!H$415</f>
        <v>0</v>
      </c>
      <c r="O213" s="21"/>
    </row>
    <row r="214" spans="1:16">
      <c r="A214" s="165" t="s">
        <v>278</v>
      </c>
      <c r="B214" s="301">
        <f>+'CTA Pivot Table'!H$423</f>
        <v>123</v>
      </c>
      <c r="C214" s="301">
        <f>+'CTA Pivot Table'!H$425</f>
        <v>115.7</v>
      </c>
      <c r="D214" s="301">
        <f>+'CTA Pivot Table'!H$427</f>
        <v>0</v>
      </c>
      <c r="E214" s="302">
        <f>+'CTA Pivot Table'!H$429</f>
        <v>122.46585365853659</v>
      </c>
      <c r="F214" s="302">
        <f>+'CTA Pivot Table'!H$431</f>
        <v>135.19999999999999</v>
      </c>
      <c r="G214" s="301">
        <f>+'CTA Pivot Table'!H$433</f>
        <v>143</v>
      </c>
      <c r="H214" s="301">
        <f>+'CTA Pivot Table'!H$435</f>
        <v>0</v>
      </c>
      <c r="I214" s="302">
        <f>+'CTA Pivot Table'!H$437</f>
        <v>136.994</v>
      </c>
      <c r="J214" s="302">
        <f>+'CTA Pivot Table'!H$439</f>
        <v>103.2</v>
      </c>
      <c r="K214" s="301">
        <f>+'CTA Pivot Table'!H$441</f>
        <v>87.3</v>
      </c>
      <c r="L214" s="301">
        <f>+'CTA Pivot Table'!H$443</f>
        <v>0</v>
      </c>
      <c r="M214" s="303">
        <f>+'CTA Pivot Table'!H$445</f>
        <v>100.55000000000001</v>
      </c>
      <c r="N214" s="302">
        <f>+'CTA Pivot Table'!H$447</f>
        <v>63</v>
      </c>
      <c r="O214" s="21"/>
    </row>
    <row r="215" spans="1:16">
      <c r="A215" s="165" t="s">
        <v>279</v>
      </c>
      <c r="B215" s="301">
        <f>+'CTA Pivot Table'!H$455</f>
        <v>131.611111111111</v>
      </c>
      <c r="C215" s="301">
        <f>+'CTA Pivot Table'!H$457</f>
        <v>137</v>
      </c>
      <c r="D215" s="301">
        <f>+'CTA Pivot Table'!H$459</f>
        <v>0</v>
      </c>
      <c r="E215" s="302">
        <f>+'CTA Pivot Table'!H$461</f>
        <v>132.14999999999992</v>
      </c>
      <c r="F215" s="302">
        <f>+'CTA Pivot Table'!H$463</f>
        <v>125.68695652173901</v>
      </c>
      <c r="G215" s="301">
        <f>+'CTA Pivot Table'!H$465</f>
        <v>120.53125</v>
      </c>
      <c r="H215" s="301">
        <f>+'CTA Pivot Table'!H$467</f>
        <v>0</v>
      </c>
      <c r="I215" s="302">
        <f>+'CTA Pivot Table'!H$469</f>
        <v>125.05725190839684</v>
      </c>
      <c r="J215" s="302">
        <f>+'CTA Pivot Table'!H$471</f>
        <v>80.0520833333333</v>
      </c>
      <c r="K215" s="301">
        <f>+'CTA Pivot Table'!H$473</f>
        <v>70.076923076922995</v>
      </c>
      <c r="L215" s="301">
        <f>+'CTA Pivot Table'!H$475</f>
        <v>0</v>
      </c>
      <c r="M215" s="303">
        <f>+'CTA Pivot Table'!H$477</f>
        <v>77.92622950819667</v>
      </c>
      <c r="N215" s="302">
        <f>+'CTA Pivot Table'!H$479</f>
        <v>101.40909090909</v>
      </c>
      <c r="O215" s="21"/>
    </row>
    <row r="216" spans="1:16">
      <c r="A216" s="170" t="s">
        <v>280</v>
      </c>
      <c r="B216" s="304">
        <f>+'CTA Pivot Table'!H$487</f>
        <v>0</v>
      </c>
      <c r="C216" s="304">
        <f>+'CTA Pivot Table'!H$489</f>
        <v>0</v>
      </c>
      <c r="D216" s="304">
        <f>+'CTA Pivot Table'!H$491</f>
        <v>0</v>
      </c>
      <c r="E216" s="305">
        <f>+'CTA Pivot Table'!H$493</f>
        <v>0</v>
      </c>
      <c r="F216" s="305">
        <f>+'CTA Pivot Table'!H$495</f>
        <v>0</v>
      </c>
      <c r="G216" s="304">
        <f>+'CTA Pivot Table'!H$497</f>
        <v>0</v>
      </c>
      <c r="H216" s="304">
        <f>+'CTA Pivot Table'!H$499</f>
        <v>0</v>
      </c>
      <c r="I216" s="305">
        <f>+'CTA Pivot Table'!H$501</f>
        <v>0</v>
      </c>
      <c r="J216" s="305">
        <f>+'CTA Pivot Table'!H$503</f>
        <v>0</v>
      </c>
      <c r="K216" s="304">
        <f>+'CTA Pivot Table'!H$505</f>
        <v>0</v>
      </c>
      <c r="L216" s="304">
        <f>+'CTA Pivot Table'!H$507</f>
        <v>0</v>
      </c>
      <c r="M216" s="306">
        <f>+'CTA Pivot Table'!H$509</f>
        <v>0</v>
      </c>
      <c r="N216" s="305">
        <f>+'CTA Pivot Table'!H$511</f>
        <v>0</v>
      </c>
      <c r="O216" s="21"/>
    </row>
    <row r="217" spans="1:16">
      <c r="A217" s="254" t="s">
        <v>394</v>
      </c>
      <c r="B217" s="307"/>
      <c r="C217" s="307"/>
      <c r="D217" s="307"/>
      <c r="E217" s="307"/>
      <c r="F217" s="307"/>
      <c r="G217" s="307"/>
      <c r="H217" s="307"/>
      <c r="I217" s="307"/>
      <c r="J217" s="307"/>
      <c r="K217" s="307"/>
      <c r="L217" s="307"/>
      <c r="M217" s="307"/>
      <c r="N217" s="308"/>
    </row>
    <row r="218" spans="1:16">
      <c r="A218" s="309"/>
      <c r="B218" s="307"/>
      <c r="C218" s="307"/>
      <c r="D218" s="307"/>
      <c r="E218" s="307"/>
      <c r="F218" s="307"/>
      <c r="G218" s="307"/>
      <c r="H218" s="307"/>
      <c r="I218" s="307"/>
      <c r="J218" s="307"/>
      <c r="K218" s="307"/>
      <c r="L218" s="307"/>
      <c r="M218" s="307"/>
      <c r="N218" s="610" t="s">
        <v>1166</v>
      </c>
    </row>
    <row r="219" spans="1:16" ht="18">
      <c r="A219" s="609" t="s">
        <v>727</v>
      </c>
      <c r="B219" s="160"/>
      <c r="C219" s="160"/>
      <c r="D219" s="160"/>
      <c r="E219" s="211"/>
      <c r="F219" s="211"/>
      <c r="G219" s="211"/>
      <c r="H219" s="211"/>
      <c r="I219" s="211"/>
      <c r="J219" s="160"/>
      <c r="K219" s="160"/>
      <c r="L219" s="160"/>
      <c r="M219" s="211"/>
      <c r="N219" s="212"/>
    </row>
    <row r="220" spans="1:16" ht="18">
      <c r="A220" s="609"/>
      <c r="B220" s="160"/>
      <c r="C220" s="160"/>
      <c r="D220" s="160"/>
      <c r="E220" s="211"/>
      <c r="F220" s="211"/>
      <c r="G220" s="211"/>
      <c r="H220" s="211"/>
      <c r="I220" s="211"/>
      <c r="J220" s="160"/>
      <c r="K220" s="160"/>
      <c r="L220" s="160"/>
      <c r="M220" s="211"/>
      <c r="N220" s="212"/>
    </row>
    <row r="221" spans="1:16">
      <c r="A221" s="231" t="s">
        <v>412</v>
      </c>
      <c r="B221" s="160"/>
      <c r="C221" s="160"/>
      <c r="D221" s="160"/>
      <c r="E221" s="211"/>
      <c r="F221" s="211"/>
      <c r="G221" s="211"/>
      <c r="H221" s="211"/>
      <c r="I221" s="211"/>
      <c r="J221" s="160"/>
      <c r="K221" s="160"/>
      <c r="L221" s="160"/>
      <c r="M221" s="211"/>
      <c r="N221" s="212"/>
    </row>
    <row r="222" spans="1:16">
      <c r="A222" s="231" t="s">
        <v>986</v>
      </c>
      <c r="B222" s="160"/>
      <c r="C222" s="160"/>
      <c r="D222" s="160"/>
      <c r="E222" s="211"/>
      <c r="F222" s="211"/>
      <c r="G222" s="211"/>
      <c r="H222" s="211"/>
      <c r="I222" s="211"/>
      <c r="J222" s="160"/>
      <c r="K222" s="160"/>
      <c r="L222" s="160"/>
      <c r="M222" s="211"/>
      <c r="N222" s="212"/>
    </row>
    <row r="223" spans="1:16" ht="15.75" customHeight="1">
      <c r="A223" s="82"/>
      <c r="B223" s="128"/>
      <c r="C223" s="128"/>
      <c r="D223" s="128"/>
      <c r="E223" s="128"/>
      <c r="F223" s="129"/>
      <c r="G223" s="162"/>
      <c r="H223" s="162"/>
      <c r="I223" s="163"/>
      <c r="J223" s="163"/>
      <c r="K223" s="163"/>
      <c r="L223" s="163"/>
      <c r="M223" s="163"/>
      <c r="N223" s="163"/>
      <c r="O223" s="20"/>
    </row>
    <row r="224" spans="1:16" ht="15.75" customHeight="1">
      <c r="A224" s="64"/>
      <c r="B224" s="234" t="s">
        <v>671</v>
      </c>
      <c r="C224" s="291"/>
      <c r="D224" s="291"/>
      <c r="E224" s="291"/>
      <c r="F224" s="291"/>
      <c r="G224" s="291"/>
      <c r="H224" s="291"/>
      <c r="I224" s="292"/>
      <c r="J224" s="293" t="s">
        <v>390</v>
      </c>
      <c r="K224" s="294"/>
      <c r="L224" s="294"/>
      <c r="M224" s="295"/>
      <c r="N224" s="680" t="s">
        <v>670</v>
      </c>
      <c r="O224" s="164"/>
    </row>
    <row r="225" spans="1:15" ht="50.25" customHeight="1">
      <c r="A225" s="94"/>
      <c r="B225" s="235" t="s">
        <v>735</v>
      </c>
      <c r="C225" s="235"/>
      <c r="D225" s="235"/>
      <c r="E225" s="240"/>
      <c r="F225" s="241" t="s">
        <v>737</v>
      </c>
      <c r="G225" s="235"/>
      <c r="H225" s="235"/>
      <c r="I225" s="236"/>
      <c r="J225" s="242" t="s">
        <v>672</v>
      </c>
      <c r="K225" s="291"/>
      <c r="L225" s="291"/>
      <c r="M225" s="292"/>
      <c r="N225" s="683"/>
      <c r="O225" s="164"/>
    </row>
    <row r="226" spans="1:15" ht="30.75" customHeight="1">
      <c r="A226" s="82"/>
      <c r="B226" s="296" t="s">
        <v>391</v>
      </c>
      <c r="C226" s="296" t="s">
        <v>392</v>
      </c>
      <c r="D226" s="296" t="s">
        <v>281</v>
      </c>
      <c r="E226" s="297" t="s">
        <v>124</v>
      </c>
      <c r="F226" s="297" t="s">
        <v>391</v>
      </c>
      <c r="G226" s="296" t="s">
        <v>392</v>
      </c>
      <c r="H226" s="296" t="s">
        <v>281</v>
      </c>
      <c r="I226" s="297" t="s">
        <v>124</v>
      </c>
      <c r="J226" s="298" t="s">
        <v>391</v>
      </c>
      <c r="K226" s="299" t="s">
        <v>392</v>
      </c>
      <c r="L226" s="300" t="s">
        <v>281</v>
      </c>
      <c r="M226" s="298" t="s">
        <v>124</v>
      </c>
      <c r="N226" s="684"/>
      <c r="O226" s="164"/>
    </row>
    <row r="227" spans="1:15" ht="15.75" hidden="1" customHeight="1">
      <c r="A227" s="165" t="s">
        <v>264</v>
      </c>
      <c r="B227" s="134">
        <f>+'CTA Pivot Table'!N$278</f>
        <v>0</v>
      </c>
      <c r="C227" s="134">
        <f>+'CTA Pivot Table'!N$279</f>
        <v>0</v>
      </c>
      <c r="D227" s="134">
        <f>+'CTA Pivot Table'!N$280</f>
        <v>0</v>
      </c>
      <c r="E227" s="133">
        <f>+'CTA Pivot Table'!N$281</f>
        <v>0</v>
      </c>
      <c r="F227" s="133">
        <f>+'CTA Pivot Table'!N$282</f>
        <v>0</v>
      </c>
      <c r="G227" s="134">
        <f>+'CTA Pivot Table'!N$283</f>
        <v>0</v>
      </c>
      <c r="H227" s="134">
        <f>+'CTA Pivot Table'!N$284</f>
        <v>0</v>
      </c>
      <c r="I227" s="133">
        <f>+'CTA Pivot Table'!N$285</f>
        <v>0</v>
      </c>
      <c r="J227" s="133">
        <f>+'CTA Pivot Table'!N$286</f>
        <v>0</v>
      </c>
      <c r="K227" s="134">
        <f>+'CTA Pivot Table'!N$287</f>
        <v>0</v>
      </c>
      <c r="L227" s="134">
        <f>+'CTA Pivot Table'!N$288</f>
        <v>0</v>
      </c>
      <c r="M227" s="135">
        <f>+'CTA Pivot Table'!N$289</f>
        <v>0</v>
      </c>
      <c r="N227" s="133">
        <f>+'CTA Pivot Table'!N$290</f>
        <v>0</v>
      </c>
      <c r="O227" s="21"/>
    </row>
    <row r="228" spans="1:15" ht="15.75" hidden="1" customHeight="1">
      <c r="A228" s="165"/>
      <c r="E228" s="133"/>
      <c r="F228" s="133"/>
      <c r="I228" s="133"/>
      <c r="J228" s="133"/>
      <c r="M228" s="135"/>
      <c r="N228" s="133"/>
      <c r="O228" s="21"/>
    </row>
    <row r="229" spans="1:15">
      <c r="A229" s="165" t="s">
        <v>265</v>
      </c>
      <c r="B229" s="301">
        <f>+'CTA Pivot Table'!N$7</f>
        <v>0</v>
      </c>
      <c r="C229" s="301">
        <f>+'CTA Pivot Table'!N$9</f>
        <v>0</v>
      </c>
      <c r="D229" s="301">
        <f>+'CTA Pivot Table'!N$11</f>
        <v>0</v>
      </c>
      <c r="E229" s="302">
        <f>+'CTA Pivot Table'!N$13</f>
        <v>0</v>
      </c>
      <c r="F229" s="302">
        <f>+'CTA Pivot Table'!N$15</f>
        <v>0</v>
      </c>
      <c r="G229" s="301">
        <f>+'CTA Pivot Table'!N$17</f>
        <v>0</v>
      </c>
      <c r="H229" s="301">
        <f>+'CTA Pivot Table'!N$19</f>
        <v>0</v>
      </c>
      <c r="I229" s="302">
        <f>+'CTA Pivot Table'!N$21</f>
        <v>0</v>
      </c>
      <c r="J229" s="302">
        <f>+'CTA Pivot Table'!N$23</f>
        <v>0</v>
      </c>
      <c r="K229" s="301">
        <f>+'CTA Pivot Table'!N$25</f>
        <v>0</v>
      </c>
      <c r="L229" s="301">
        <f>+'CTA Pivot Table'!N$27</f>
        <v>0</v>
      </c>
      <c r="M229" s="303">
        <f>+'CTA Pivot Table'!N$29</f>
        <v>0</v>
      </c>
      <c r="N229" s="302">
        <f>+'CTA Pivot Table'!N$31</f>
        <v>0</v>
      </c>
      <c r="O229" s="21"/>
    </row>
    <row r="230" spans="1:15">
      <c r="A230" s="165" t="s">
        <v>266</v>
      </c>
      <c r="B230" s="301">
        <f>+'CTA Pivot Table'!N$39</f>
        <v>73.705897435897441</v>
      </c>
      <c r="C230" s="301">
        <f>+'CTA Pivot Table'!N$41</f>
        <v>69.979627329192539</v>
      </c>
      <c r="D230" s="301">
        <f>+'CTA Pivot Table'!N$43</f>
        <v>70.5</v>
      </c>
      <c r="E230" s="302">
        <f>+'CTA Pivot Table'!N$45</f>
        <v>71.781046153846148</v>
      </c>
      <c r="F230" s="302">
        <f>+'CTA Pivot Table'!N$47</f>
        <v>76.882928015564175</v>
      </c>
      <c r="G230" s="301">
        <f>+'CTA Pivot Table'!N$49</f>
        <v>73.522145877378421</v>
      </c>
      <c r="H230" s="301">
        <f>+'CTA Pivot Table'!N$51</f>
        <v>70.039593495934952</v>
      </c>
      <c r="I230" s="302">
        <f>+'CTA Pivot Table'!N$53</f>
        <v>75.596198399999977</v>
      </c>
      <c r="J230" s="302">
        <f>+'CTA Pivot Table'!N$55</f>
        <v>81.446661184210541</v>
      </c>
      <c r="K230" s="301">
        <f>+'CTA Pivot Table'!N$57</f>
        <v>59.513918918918918</v>
      </c>
      <c r="L230" s="301">
        <f>+'CTA Pivot Table'!NO$59</f>
        <v>0</v>
      </c>
      <c r="M230" s="303">
        <f>+'CTA Pivot Table'!N$61</f>
        <v>60.337383177570111</v>
      </c>
      <c r="N230" s="302">
        <f>+'CTA Pivot Table'!N$63</f>
        <v>60.332222222222221</v>
      </c>
      <c r="O230" s="21"/>
    </row>
    <row r="231" spans="1:15">
      <c r="A231" s="165" t="s">
        <v>267</v>
      </c>
      <c r="B231" s="301">
        <f>+'CTA Pivot Table'!N$71</f>
        <v>0</v>
      </c>
      <c r="C231" s="301">
        <f>+'CTA Pivot Table'!N$73</f>
        <v>0</v>
      </c>
      <c r="D231" s="301">
        <f>+'CTA Pivot Table'!N$75</f>
        <v>0</v>
      </c>
      <c r="E231" s="302">
        <f>+'CTA Pivot Table'!N$77</f>
        <v>0</v>
      </c>
      <c r="F231" s="302">
        <f>+'CTA Pivot Table'!N$79</f>
        <v>0</v>
      </c>
      <c r="G231" s="301">
        <f>+'CTA Pivot Table'!N$81</f>
        <v>0</v>
      </c>
      <c r="H231" s="301">
        <f>+'CTA Pivot Table'!N$83</f>
        <v>0</v>
      </c>
      <c r="I231" s="302">
        <f>+'CTA Pivot Table'!N$85</f>
        <v>0</v>
      </c>
      <c r="J231" s="302">
        <f>+'CTA Pivot Table'!N$87</f>
        <v>0</v>
      </c>
      <c r="K231" s="301">
        <f>+'CTA Pivot Table'!N$89</f>
        <v>0</v>
      </c>
      <c r="L231" s="301">
        <f>+'CTA Pivot Table'!N$91</f>
        <v>0</v>
      </c>
      <c r="M231" s="303">
        <f>+'CTA Pivot Table'!N$93</f>
        <v>0</v>
      </c>
      <c r="N231" s="302">
        <f>+'CTA Pivot Table'!N$95</f>
        <v>0</v>
      </c>
      <c r="O231" s="21"/>
    </row>
    <row r="232" spans="1:15">
      <c r="A232" s="165" t="s">
        <v>268</v>
      </c>
      <c r="B232" s="301">
        <f>+'CTA Pivot Table'!N$103</f>
        <v>73.859077733860346</v>
      </c>
      <c r="C232" s="301">
        <f>+'CTA Pivot Table'!N$105</f>
        <v>72.606921241050117</v>
      </c>
      <c r="D232" s="301">
        <f>+'CTA Pivot Table'!N$107</f>
        <v>68.685851318944842</v>
      </c>
      <c r="E232" s="302">
        <f>+'CTA Pivot Table'!N$109</f>
        <v>72.858664627930679</v>
      </c>
      <c r="F232" s="302">
        <f>+'CTA Pivot Table'!N$111</f>
        <v>77.294469385210121</v>
      </c>
      <c r="G232" s="301">
        <f>+'CTA Pivot Table'!N$113</f>
        <v>77.986577925679413</v>
      </c>
      <c r="H232" s="301">
        <f>+'CTA Pivot Table'!N$115</f>
        <v>82.9375</v>
      </c>
      <c r="I232" s="302">
        <f>+'CTA Pivot Table'!N$117</f>
        <v>77.511024163728607</v>
      </c>
      <c r="J232" s="302">
        <f>+'CTA Pivot Table'!N$119</f>
        <v>51.563104045332921</v>
      </c>
      <c r="K232" s="301">
        <f>+'CTA Pivot Table'!N$121</f>
        <v>49.413683662851192</v>
      </c>
      <c r="L232" s="301">
        <f>+'CTA Pivot Table'!N$123</f>
        <v>42.454545454545453</v>
      </c>
      <c r="M232" s="303">
        <f>+'CTA Pivot Table'!N$125</f>
        <v>50.533116240725469</v>
      </c>
      <c r="N232" s="302">
        <f>+'CTA Pivot Table'!N$127</f>
        <v>72.918546759363082</v>
      </c>
      <c r="O232" s="21"/>
    </row>
    <row r="233" spans="1:15">
      <c r="A233" s="165"/>
      <c r="B233" s="301"/>
      <c r="C233" s="301"/>
      <c r="D233" s="301"/>
      <c r="E233" s="302"/>
      <c r="F233" s="302"/>
      <c r="G233" s="301"/>
      <c r="H233" s="301"/>
      <c r="I233" s="302"/>
      <c r="J233" s="302"/>
      <c r="K233" s="301"/>
      <c r="L233" s="301"/>
      <c r="M233" s="303"/>
      <c r="N233" s="302"/>
      <c r="O233" s="21"/>
    </row>
    <row r="234" spans="1:15">
      <c r="A234" s="165" t="s">
        <v>269</v>
      </c>
      <c r="B234" s="301">
        <f>+'CTA Pivot Table'!N$135</f>
        <v>80.005697674418599</v>
      </c>
      <c r="C234" s="301">
        <f>+'CTA Pivot Table'!N$137</f>
        <v>81.66101694915254</v>
      </c>
      <c r="D234" s="301">
        <f>+'CTA Pivot Table'!N$139</f>
        <v>0</v>
      </c>
      <c r="E234" s="302">
        <f>+'CTA Pivot Table'!N$141</f>
        <v>80.679241379310341</v>
      </c>
      <c r="F234" s="302">
        <f>+'CTA Pivot Table'!N$143</f>
        <v>83.848645329363592</v>
      </c>
      <c r="G234" s="301">
        <f>+'CTA Pivot Table'!N$145</f>
        <v>84.659729729729719</v>
      </c>
      <c r="H234" s="301">
        <f>+'CTA Pivot Table'!N$147</f>
        <v>0</v>
      </c>
      <c r="I234" s="302">
        <f>+'CTA Pivot Table'!N$149</f>
        <v>84.074345957561107</v>
      </c>
      <c r="J234" s="302">
        <f>+'CTA Pivot Table'!N$151</f>
        <v>65.066952662721889</v>
      </c>
      <c r="K234" s="301">
        <f>+'CTA Pivot Table'!N$153</f>
        <v>56.979103392568661</v>
      </c>
      <c r="L234" s="301">
        <f>+'CTA Pivot Table'!N$155</f>
        <v>0</v>
      </c>
      <c r="M234" s="303">
        <f>+'CTA Pivot Table'!N$157</f>
        <v>60.62079040852575</v>
      </c>
      <c r="N234" s="302">
        <f>+'CTA Pivot Table'!N$159</f>
        <v>61.43878048780487</v>
      </c>
      <c r="O234" s="21"/>
    </row>
    <row r="235" spans="1:15">
      <c r="A235" s="165" t="s">
        <v>270</v>
      </c>
      <c r="B235" s="301">
        <f>+'CTA Pivot Table'!N$167</f>
        <v>75.059037037037015</v>
      </c>
      <c r="C235" s="301">
        <f>+'CTA Pivot Table'!N$169</f>
        <v>74.727142857142852</v>
      </c>
      <c r="D235" s="301">
        <f>+'CTA Pivot Table'!N$171</f>
        <v>0</v>
      </c>
      <c r="E235" s="302">
        <f>+'CTA Pivot Table'!N$173</f>
        <v>75.014358974358984</v>
      </c>
      <c r="F235" s="302">
        <f>+'CTA Pivot Table'!N$175</f>
        <v>90.590680327868839</v>
      </c>
      <c r="G235" s="301">
        <f>+'CTA Pivot Table'!N$177</f>
        <v>79.713078635014838</v>
      </c>
      <c r="H235" s="301">
        <f>+'CTA Pivot Table'!N$179</f>
        <v>0</v>
      </c>
      <c r="I235" s="302">
        <f>+'CTA Pivot Table'!N$181</f>
        <v>86.719770327349508</v>
      </c>
      <c r="J235" s="302">
        <f>+'CTA Pivot Table'!N$183</f>
        <v>70.61836267605635</v>
      </c>
      <c r="K235" s="301">
        <f>+'CTA Pivot Table'!N$185</f>
        <v>63.163846153846144</v>
      </c>
      <c r="L235" s="301">
        <f>+'CTA Pivot Table'!N$187</f>
        <v>0</v>
      </c>
      <c r="M235" s="303">
        <f>+'CTA Pivot Table'!N$189</f>
        <v>67.15081920903954</v>
      </c>
      <c r="N235" s="302">
        <f>+'CTA Pivot Table'!N$191</f>
        <v>73.761479257641909</v>
      </c>
      <c r="O235" s="21"/>
    </row>
    <row r="236" spans="1:15">
      <c r="A236" s="165" t="s">
        <v>271</v>
      </c>
      <c r="B236" s="301">
        <f>+'CTA Pivot Table'!N$199</f>
        <v>0</v>
      </c>
      <c r="C236" s="301">
        <f>+'CTA Pivot Table'!N$201</f>
        <v>0</v>
      </c>
      <c r="D236" s="301">
        <f>+'CTA Pivot Table'!N$203</f>
        <v>0</v>
      </c>
      <c r="E236" s="302">
        <f>+'CTA Pivot Table'!N$205</f>
        <v>0</v>
      </c>
      <c r="F236" s="302">
        <f>+'CTA Pivot Table'!N$207</f>
        <v>0</v>
      </c>
      <c r="G236" s="301">
        <f>+'CTA Pivot Table'!N$209</f>
        <v>0</v>
      </c>
      <c r="H236" s="301">
        <f>+'CTA Pivot Table'!N$211</f>
        <v>0</v>
      </c>
      <c r="I236" s="302">
        <f>+'CTA Pivot Table'!N$213</f>
        <v>0</v>
      </c>
      <c r="J236" s="302">
        <f>+'CTA Pivot Table'!N$215</f>
        <v>0</v>
      </c>
      <c r="K236" s="301">
        <f>+'CTA Pivot Table'!N$217</f>
        <v>0</v>
      </c>
      <c r="L236" s="301">
        <f>+'CTA Pivot Table'!N$219</f>
        <v>0</v>
      </c>
      <c r="M236" s="303">
        <f>+'CTA Pivot Table'!N$221</f>
        <v>0</v>
      </c>
      <c r="N236" s="302">
        <f>+'CTA Pivot Table'!N$223</f>
        <v>0</v>
      </c>
      <c r="O236" s="21"/>
    </row>
    <row r="237" spans="1:15">
      <c r="A237" s="165" t="s">
        <v>272</v>
      </c>
      <c r="B237" s="301">
        <f>+'CTA Pivot Table'!N$231</f>
        <v>0</v>
      </c>
      <c r="C237" s="301">
        <f>+'CTA Pivot Table'!N$233</f>
        <v>0</v>
      </c>
      <c r="D237" s="301">
        <f>+'CTA Pivot Table'!N$235</f>
        <v>0</v>
      </c>
      <c r="E237" s="302">
        <f>+'CTA Pivot Table'!N$237</f>
        <v>0</v>
      </c>
      <c r="F237" s="302">
        <f>+'CTA Pivot Table'!N$239</f>
        <v>0</v>
      </c>
      <c r="G237" s="301">
        <f>+'CTA Pivot Table'!N$241</f>
        <v>0</v>
      </c>
      <c r="H237" s="301">
        <f>+'CTA Pivot Table'!N$243</f>
        <v>0</v>
      </c>
      <c r="I237" s="302">
        <f>+'CTA Pivot Table'!N$245</f>
        <v>0</v>
      </c>
      <c r="J237" s="302">
        <f>+'CTA Pivot Table'!N$247</f>
        <v>0</v>
      </c>
      <c r="K237" s="301">
        <f>+'CTA Pivot Table'!N$249</f>
        <v>0</v>
      </c>
      <c r="L237" s="301">
        <f>+'CTA Pivot Table'!N$251</f>
        <v>0</v>
      </c>
      <c r="M237" s="303">
        <f>+'CTA Pivot Table'!N$253</f>
        <v>0</v>
      </c>
      <c r="N237" s="302">
        <f>+'CTA Pivot Table'!N$255</f>
        <v>0</v>
      </c>
      <c r="O237" s="21"/>
    </row>
    <row r="238" spans="1:15">
      <c r="A238" s="165"/>
      <c r="B238" s="301"/>
      <c r="C238" s="301"/>
      <c r="D238" s="301"/>
      <c r="E238" s="302"/>
      <c r="F238" s="302"/>
      <c r="G238" s="301"/>
      <c r="H238" s="301"/>
      <c r="I238" s="302"/>
      <c r="J238" s="302"/>
      <c r="K238" s="301"/>
      <c r="L238" s="301"/>
      <c r="M238" s="303"/>
      <c r="N238" s="302"/>
      <c r="O238" s="21"/>
    </row>
    <row r="239" spans="1:15">
      <c r="A239" s="165" t="s">
        <v>273</v>
      </c>
      <c r="B239" s="301">
        <f>+'CTA Pivot Table'!N$263</f>
        <v>0</v>
      </c>
      <c r="C239" s="301">
        <f>+'CTA Pivot Table'!N$265</f>
        <v>0</v>
      </c>
      <c r="D239" s="301">
        <f>+'CTA Pivot Table'!N$267</f>
        <v>0</v>
      </c>
      <c r="E239" s="302">
        <f>+'CTA Pivot Table'!N$269</f>
        <v>0</v>
      </c>
      <c r="F239" s="302">
        <f>+'CTA Pivot Table'!N$271</f>
        <v>0</v>
      </c>
      <c r="G239" s="301">
        <f>+'CTA Pivot Table'!N$273</f>
        <v>0</v>
      </c>
      <c r="H239" s="301">
        <f>+'CTA Pivot Table'!N$275</f>
        <v>0</v>
      </c>
      <c r="I239" s="302">
        <f>+'CTA Pivot Table'!N$277</f>
        <v>0</v>
      </c>
      <c r="J239" s="302">
        <f>+'CTA Pivot Table'!N$279</f>
        <v>0</v>
      </c>
      <c r="K239" s="301">
        <f>+'CTA Pivot Table'!N$281</f>
        <v>0</v>
      </c>
      <c r="L239" s="301">
        <f>+'CTA Pivot Table'!N$283</f>
        <v>0</v>
      </c>
      <c r="M239" s="303">
        <f>+'CTA Pivot Table'!N$285</f>
        <v>0</v>
      </c>
      <c r="N239" s="302">
        <f>+'CTA Pivot Table'!N$287</f>
        <v>0</v>
      </c>
      <c r="O239" s="21"/>
    </row>
    <row r="240" spans="1:15">
      <c r="A240" s="165" t="s">
        <v>274</v>
      </c>
      <c r="B240" s="301">
        <f>+'CTA Pivot Table'!N$295</f>
        <v>88.379142117802573</v>
      </c>
      <c r="C240" s="301">
        <f>+'CTA Pivot Table'!N$297</f>
        <v>87.191570739151857</v>
      </c>
      <c r="D240" s="301">
        <f>+'CTA Pivot Table'!N$299</f>
        <v>85.725939849624055</v>
      </c>
      <c r="E240" s="302">
        <f>+'CTA Pivot Table'!N$301</f>
        <v>87.832221936491038</v>
      </c>
      <c r="F240" s="302">
        <f>+'CTA Pivot Table'!N$303</f>
        <v>90.499697982775956</v>
      </c>
      <c r="G240" s="301">
        <f>+'CTA Pivot Table'!N$305</f>
        <v>81.987015200324564</v>
      </c>
      <c r="H240" s="301">
        <f>+'CTA Pivot Table'!N$307</f>
        <v>80.199970841313686</v>
      </c>
      <c r="I240" s="302">
        <f>+'CTA Pivot Table'!N$309</f>
        <v>85.704175832647834</v>
      </c>
      <c r="J240" s="302">
        <f>+'CTA Pivot Table'!N$311</f>
        <v>85.77754168377939</v>
      </c>
      <c r="K240" s="301">
        <f>+'CTA Pivot Table'!N$313</f>
        <v>76.467550710732652</v>
      </c>
      <c r="L240" s="301">
        <f>+'CTA Pivot Table'!N$315</f>
        <v>73.265819209039535</v>
      </c>
      <c r="M240" s="303">
        <f>+'CTA Pivot Table'!N$317</f>
        <v>79.410883335852077</v>
      </c>
      <c r="N240" s="302">
        <f>+'CTA Pivot Table'!N$319</f>
        <v>0</v>
      </c>
      <c r="O240" s="21"/>
    </row>
    <row r="241" spans="1:15">
      <c r="A241" s="165" t="s">
        <v>275</v>
      </c>
      <c r="B241" s="301">
        <f>+'CTA Pivot Table'!N$327</f>
        <v>0</v>
      </c>
      <c r="C241" s="301">
        <f>+'CTA Pivot Table'!N$329</f>
        <v>0</v>
      </c>
      <c r="D241" s="301">
        <f>+'CTA Pivot Table'!N$331</f>
        <v>0</v>
      </c>
      <c r="E241" s="302">
        <f>+'CTA Pivot Table'!N$333</f>
        <v>0</v>
      </c>
      <c r="F241" s="302">
        <f>+'CTA Pivot Table'!N$335</f>
        <v>0</v>
      </c>
      <c r="G241" s="301">
        <f>+'CTA Pivot Table'!N$337</f>
        <v>0</v>
      </c>
      <c r="H241" s="301">
        <f>+'CTA Pivot Table'!N$339</f>
        <v>0</v>
      </c>
      <c r="I241" s="302">
        <f>+'CTA Pivot Table'!N$341</f>
        <v>0</v>
      </c>
      <c r="J241" s="302">
        <f>+'CTA Pivot Table'!N$343</f>
        <v>0</v>
      </c>
      <c r="K241" s="301">
        <f>+'CTA Pivot Table'!N$345</f>
        <v>0</v>
      </c>
      <c r="L241" s="301">
        <f>+'CTA Pivot Table'!N$347</f>
        <v>0</v>
      </c>
      <c r="M241" s="303">
        <f>+'CTA Pivot Table'!N$349</f>
        <v>0</v>
      </c>
      <c r="N241" s="302">
        <f>+'CTA Pivot Table'!N$351</f>
        <v>0</v>
      </c>
      <c r="O241" s="21"/>
    </row>
    <row r="242" spans="1:15">
      <c r="A242" s="165" t="s">
        <v>276</v>
      </c>
      <c r="B242" s="301">
        <f>+'CTA Pivot Table'!N$359</f>
        <v>0</v>
      </c>
      <c r="C242" s="301">
        <f>+'CTA Pivot Table'!N$361</f>
        <v>0</v>
      </c>
      <c r="D242" s="301">
        <f>+'CTA Pivot Table'!N$363</f>
        <v>0</v>
      </c>
      <c r="E242" s="302">
        <f>+'CTA Pivot Table'!N$365</f>
        <v>0</v>
      </c>
      <c r="F242" s="302">
        <f>+'CTA Pivot Table'!N$367</f>
        <v>0</v>
      </c>
      <c r="G242" s="301">
        <f>+'CTA Pivot Table'!N$369</f>
        <v>0</v>
      </c>
      <c r="H242" s="301">
        <f>+'CTA Pivot Table'!N$371</f>
        <v>0</v>
      </c>
      <c r="I242" s="302">
        <f>+'CTA Pivot Table'!N$373</f>
        <v>0</v>
      </c>
      <c r="J242" s="302">
        <f>+'CTA Pivot Table'!N$375</f>
        <v>0</v>
      </c>
      <c r="K242" s="301">
        <f>+'CTA Pivot Table'!N$377</f>
        <v>0</v>
      </c>
      <c r="L242" s="301">
        <f>+'CTA Pivot Table'!N$379</f>
        <v>0</v>
      </c>
      <c r="M242" s="303">
        <f>+'CTA Pivot Table'!N$381</f>
        <v>0</v>
      </c>
      <c r="N242" s="302">
        <f>+'CTA Pivot Table'!N$383</f>
        <v>0</v>
      </c>
      <c r="O242" s="21"/>
    </row>
    <row r="243" spans="1:15">
      <c r="A243" s="165"/>
      <c r="B243" s="301"/>
      <c r="C243" s="301"/>
      <c r="D243" s="301"/>
      <c r="E243" s="302"/>
      <c r="F243" s="302"/>
      <c r="G243" s="301"/>
      <c r="H243" s="301"/>
      <c r="I243" s="302"/>
      <c r="J243" s="302"/>
      <c r="K243" s="301"/>
      <c r="L243" s="301"/>
      <c r="M243" s="303"/>
      <c r="N243" s="302"/>
      <c r="O243" s="21"/>
    </row>
    <row r="244" spans="1:15">
      <c r="A244" s="165" t="s">
        <v>277</v>
      </c>
      <c r="B244" s="301">
        <f>+'CTA Pivot Table'!N$391</f>
        <v>0</v>
      </c>
      <c r="C244" s="301">
        <f>+'CTA Pivot Table'!N$393</f>
        <v>0</v>
      </c>
      <c r="D244" s="301">
        <f>+'CTA Pivot Table'!N$395</f>
        <v>0</v>
      </c>
      <c r="E244" s="302">
        <f>+'CTA Pivot Table'!N$397</f>
        <v>0</v>
      </c>
      <c r="F244" s="302">
        <f>+'CTA Pivot Table'!N$399</f>
        <v>0</v>
      </c>
      <c r="G244" s="301">
        <f>+'CTA Pivot Table'!N$401</f>
        <v>0</v>
      </c>
      <c r="H244" s="301">
        <f>+'CTA Pivot Table'!N$403</f>
        <v>0</v>
      </c>
      <c r="I244" s="302">
        <f>+'CTA Pivot Table'!N$405</f>
        <v>0</v>
      </c>
      <c r="J244" s="302">
        <f>+'CTA Pivot Table'!N$407</f>
        <v>0</v>
      </c>
      <c r="K244" s="301">
        <f>+'CTA Pivot Table'!N$409</f>
        <v>0</v>
      </c>
      <c r="L244" s="301">
        <f>+'CTA Pivot Table'!N$411</f>
        <v>0</v>
      </c>
      <c r="M244" s="303">
        <f>+'CTA Pivot Table'!N$413</f>
        <v>0</v>
      </c>
      <c r="N244" s="302">
        <f>+'CTA Pivot Table'!N$415</f>
        <v>0</v>
      </c>
      <c r="O244" s="21"/>
    </row>
    <row r="245" spans="1:15">
      <c r="A245" s="165" t="s">
        <v>278</v>
      </c>
      <c r="B245" s="301">
        <f>+'CTA Pivot Table'!N$423</f>
        <v>71.833743016759783</v>
      </c>
      <c r="C245" s="301">
        <f>+'CTA Pivot Table'!N$425</f>
        <v>64.40578373847444</v>
      </c>
      <c r="D245" s="301">
        <f>+'CTA Pivot Table'!N$427</f>
        <v>0</v>
      </c>
      <c r="E245" s="302">
        <f>+'CTA Pivot Table'!N$429</f>
        <v>68.863057324840753</v>
      </c>
      <c r="F245" s="302">
        <f>+'CTA Pivot Table'!N$431</f>
        <v>90.199209448518943</v>
      </c>
      <c r="G245" s="301">
        <f>+'CTA Pivot Table'!N$433</f>
        <v>85.809707724425877</v>
      </c>
      <c r="H245" s="301">
        <f>+'CTA Pivot Table'!N$435</f>
        <v>0</v>
      </c>
      <c r="I245" s="302">
        <f>+'CTA Pivot Table'!N$437</f>
        <v>88.219904816693699</v>
      </c>
      <c r="J245" s="302">
        <f>+'CTA Pivot Table'!N$439</f>
        <v>67.541348747591528</v>
      </c>
      <c r="K245" s="301">
        <f>+'CTA Pivot Table'!N$441</f>
        <v>57.466837074905541</v>
      </c>
      <c r="L245" s="301">
        <f>+'CTA Pivot Table'!N$443</f>
        <v>0</v>
      </c>
      <c r="M245" s="303">
        <f>+'CTA Pivot Table'!N$445</f>
        <v>61.152114462926427</v>
      </c>
      <c r="N245" s="302">
        <f>+'CTA Pivot Table'!N$447</f>
        <v>62.88708738838168</v>
      </c>
      <c r="O245" s="21"/>
    </row>
    <row r="246" spans="1:15">
      <c r="A246" s="165" t="s">
        <v>279</v>
      </c>
      <c r="B246" s="301">
        <f>+'CTA Pivot Table'!N$455</f>
        <v>74.749999999999943</v>
      </c>
      <c r="C246" s="301">
        <f>+'CTA Pivot Table'!N$457</f>
        <v>71.979057591623018</v>
      </c>
      <c r="D246" s="301">
        <f>+'CTA Pivot Table'!N$459</f>
        <v>0</v>
      </c>
      <c r="E246" s="302">
        <f>+'CTA Pivot Table'!N$461</f>
        <v>73.63578947368417</v>
      </c>
      <c r="F246" s="302">
        <f>+'CTA Pivot Table'!N$463</f>
        <v>76.75597269624572</v>
      </c>
      <c r="G246" s="301">
        <f>+'CTA Pivot Table'!N$465</f>
        <v>73.972388213476165</v>
      </c>
      <c r="H246" s="301">
        <f>+'CTA Pivot Table'!N$467</f>
        <v>0</v>
      </c>
      <c r="I246" s="302">
        <f>+'CTA Pivot Table'!N$469</f>
        <v>74.712600211768233</v>
      </c>
      <c r="J246" s="302">
        <f>+'CTA Pivot Table'!N$471</f>
        <v>59.93495934959347</v>
      </c>
      <c r="K246" s="301">
        <f>+'CTA Pivot Table'!N$473</f>
        <v>56.448868778280506</v>
      </c>
      <c r="L246" s="301">
        <f>+'CTA Pivot Table'!N$475</f>
        <v>0</v>
      </c>
      <c r="M246" s="303">
        <f>+'CTA Pivot Table'!N$477</f>
        <v>57.426245522631035</v>
      </c>
      <c r="N246" s="302">
        <f>+'CTA Pivot Table'!N$479</f>
        <v>56.347318157661988</v>
      </c>
      <c r="O246" s="21"/>
    </row>
    <row r="247" spans="1:15">
      <c r="A247" s="170" t="s">
        <v>280</v>
      </c>
      <c r="B247" s="304">
        <f>+'CTA Pivot Table'!N$487</f>
        <v>0</v>
      </c>
      <c r="C247" s="304">
        <f>+'CTA Pivot Table'!N$489</f>
        <v>0</v>
      </c>
      <c r="D247" s="304">
        <f>+'CTA Pivot Table'!N$491</f>
        <v>0</v>
      </c>
      <c r="E247" s="305">
        <f>+'CTA Pivot Table'!N$493</f>
        <v>0</v>
      </c>
      <c r="F247" s="305">
        <f>+'CTA Pivot Table'!N$495</f>
        <v>0</v>
      </c>
      <c r="G247" s="304">
        <f>+'CTA Pivot Table'!N$497</f>
        <v>0</v>
      </c>
      <c r="H247" s="304">
        <f>+'CTA Pivot Table'!N$499</f>
        <v>0</v>
      </c>
      <c r="I247" s="305">
        <f>+'CTA Pivot Table'!N$501</f>
        <v>0</v>
      </c>
      <c r="J247" s="305">
        <f>+'CTA Pivot Table'!N$503</f>
        <v>0</v>
      </c>
      <c r="K247" s="304">
        <f>+'CTA Pivot Table'!N$505</f>
        <v>0</v>
      </c>
      <c r="L247" s="304">
        <f>+'CTA Pivot Table'!N$507</f>
        <v>0</v>
      </c>
      <c r="M247" s="306">
        <f>+'CTA Pivot Table'!N$509</f>
        <v>0</v>
      </c>
      <c r="N247" s="305">
        <f>+'CTA Pivot Table'!N$511</f>
        <v>0</v>
      </c>
      <c r="O247" s="21"/>
    </row>
    <row r="248" spans="1:15">
      <c r="A248" s="254" t="s">
        <v>394</v>
      </c>
      <c r="B248" s="307"/>
      <c r="C248" s="307"/>
      <c r="D248" s="307"/>
      <c r="E248" s="307"/>
      <c r="F248" s="307"/>
      <c r="G248" s="307"/>
      <c r="H248" s="307"/>
      <c r="I248" s="307"/>
      <c r="J248" s="307"/>
      <c r="K248" s="307"/>
      <c r="L248" s="307"/>
      <c r="M248" s="307"/>
      <c r="N248" s="308"/>
    </row>
    <row r="249" spans="1:15">
      <c r="A249" s="309"/>
      <c r="B249" s="307"/>
      <c r="C249" s="307"/>
      <c r="D249" s="307"/>
      <c r="E249" s="307"/>
      <c r="F249" s="307"/>
      <c r="G249" s="307"/>
      <c r="H249" s="307"/>
      <c r="I249" s="307"/>
      <c r="J249" s="307"/>
      <c r="K249" s="307"/>
      <c r="L249" s="307"/>
      <c r="M249" s="307"/>
      <c r="N249" s="610" t="s">
        <v>1166</v>
      </c>
    </row>
    <row r="250" spans="1:15" ht="18">
      <c r="A250" s="609" t="s">
        <v>728</v>
      </c>
      <c r="B250" s="160"/>
      <c r="C250" s="160"/>
      <c r="D250" s="160"/>
      <c r="E250" s="211"/>
      <c r="F250" s="211"/>
      <c r="G250" s="211"/>
      <c r="H250" s="211"/>
      <c r="I250" s="211"/>
      <c r="J250" s="160"/>
      <c r="K250" s="160"/>
      <c r="L250" s="160"/>
      <c r="M250" s="211"/>
      <c r="N250" s="212"/>
    </row>
    <row r="251" spans="1:15" ht="18">
      <c r="A251" s="609"/>
      <c r="B251" s="160"/>
      <c r="C251" s="160"/>
      <c r="D251" s="160"/>
      <c r="E251" s="211"/>
      <c r="F251" s="211"/>
      <c r="G251" s="211"/>
      <c r="H251" s="211"/>
      <c r="I251" s="211"/>
      <c r="J251" s="160"/>
      <c r="K251" s="160"/>
      <c r="L251" s="160"/>
      <c r="M251" s="211"/>
      <c r="N251" s="212"/>
    </row>
    <row r="252" spans="1:15">
      <c r="A252" s="231" t="s">
        <v>412</v>
      </c>
      <c r="B252" s="160"/>
      <c r="C252" s="160"/>
      <c r="D252" s="160"/>
      <c r="E252" s="211"/>
      <c r="F252" s="211"/>
      <c r="G252" s="211"/>
      <c r="H252" s="211"/>
      <c r="I252" s="211"/>
      <c r="J252" s="160"/>
      <c r="K252" s="160"/>
      <c r="L252" s="160"/>
      <c r="M252" s="211"/>
      <c r="N252" s="212"/>
    </row>
    <row r="253" spans="1:15">
      <c r="A253" s="231" t="s">
        <v>987</v>
      </c>
      <c r="B253" s="160"/>
      <c r="C253" s="160"/>
      <c r="D253" s="160"/>
      <c r="E253" s="211"/>
      <c r="F253" s="211"/>
      <c r="G253" s="211"/>
      <c r="H253" s="211"/>
      <c r="I253" s="211"/>
      <c r="J253" s="160"/>
      <c r="K253" s="160"/>
      <c r="L253" s="160"/>
      <c r="M253" s="211"/>
      <c r="N253" s="212"/>
    </row>
    <row r="254" spans="1:15" ht="15.75" customHeight="1">
      <c r="A254" s="82"/>
      <c r="B254" s="128"/>
      <c r="C254" s="128"/>
      <c r="D254" s="128"/>
      <c r="E254" s="128"/>
      <c r="F254" s="129"/>
      <c r="G254" s="162"/>
      <c r="H254" s="162"/>
      <c r="I254" s="163"/>
      <c r="J254" s="163"/>
      <c r="K254" s="163"/>
      <c r="L254" s="163"/>
      <c r="M254" s="163"/>
      <c r="N254" s="163"/>
      <c r="O254" s="20"/>
    </row>
    <row r="255" spans="1:15" ht="15.75" customHeight="1">
      <c r="A255" s="64"/>
      <c r="B255" s="234" t="s">
        <v>671</v>
      </c>
      <c r="C255" s="291"/>
      <c r="D255" s="291"/>
      <c r="E255" s="291"/>
      <c r="F255" s="291"/>
      <c r="G255" s="291"/>
      <c r="H255" s="291"/>
      <c r="I255" s="292"/>
      <c r="J255" s="293" t="s">
        <v>390</v>
      </c>
      <c r="K255" s="294"/>
      <c r="L255" s="294"/>
      <c r="M255" s="295"/>
      <c r="N255" s="680" t="s">
        <v>670</v>
      </c>
      <c r="O255" s="164"/>
    </row>
    <row r="256" spans="1:15" ht="49.5" customHeight="1">
      <c r="A256" s="94"/>
      <c r="B256" s="235" t="s">
        <v>735</v>
      </c>
      <c r="C256" s="235"/>
      <c r="D256" s="235"/>
      <c r="E256" s="240"/>
      <c r="F256" s="241" t="s">
        <v>737</v>
      </c>
      <c r="G256" s="235"/>
      <c r="H256" s="235"/>
      <c r="I256" s="236"/>
      <c r="J256" s="242" t="s">
        <v>672</v>
      </c>
      <c r="K256" s="291"/>
      <c r="L256" s="291"/>
      <c r="M256" s="292"/>
      <c r="N256" s="683"/>
      <c r="O256" s="164"/>
    </row>
    <row r="257" spans="1:15" ht="29.25" customHeight="1">
      <c r="A257" s="82"/>
      <c r="B257" s="296" t="s">
        <v>391</v>
      </c>
      <c r="C257" s="296" t="s">
        <v>392</v>
      </c>
      <c r="D257" s="296" t="s">
        <v>281</v>
      </c>
      <c r="E257" s="297" t="s">
        <v>124</v>
      </c>
      <c r="F257" s="297" t="s">
        <v>391</v>
      </c>
      <c r="G257" s="296" t="s">
        <v>392</v>
      </c>
      <c r="H257" s="296" t="s">
        <v>281</v>
      </c>
      <c r="I257" s="297" t="s">
        <v>124</v>
      </c>
      <c r="J257" s="298" t="s">
        <v>391</v>
      </c>
      <c r="K257" s="299" t="s">
        <v>392</v>
      </c>
      <c r="L257" s="300" t="s">
        <v>281</v>
      </c>
      <c r="M257" s="298" t="s">
        <v>124</v>
      </c>
      <c r="N257" s="684"/>
      <c r="O257" s="164"/>
    </row>
    <row r="258" spans="1:15" ht="15.75" hidden="1" customHeight="1">
      <c r="A258" s="165" t="s">
        <v>264</v>
      </c>
      <c r="B258" s="131">
        <f>+'CTA Pivot Table'!J$230</f>
        <v>0</v>
      </c>
      <c r="C258" s="131">
        <f>+'CTA Pivot Table'!J$231</f>
        <v>0</v>
      </c>
      <c r="D258" s="131">
        <f>+'CTA Pivot Table'!J$232</f>
        <v>0</v>
      </c>
      <c r="E258" s="130">
        <f>+'CTA Pivot Table'!J$233</f>
        <v>0</v>
      </c>
      <c r="F258" s="130"/>
      <c r="G258" s="130"/>
      <c r="H258" s="130"/>
      <c r="I258" s="130"/>
      <c r="J258" s="130">
        <f>+'CTA Pivot Table'!J$234</f>
        <v>0</v>
      </c>
      <c r="K258" s="131">
        <f>+'CTA Pivot Table'!J$235</f>
        <v>0</v>
      </c>
      <c r="L258" s="131">
        <f>+'CTA Pivot Table'!J$236</f>
        <v>0</v>
      </c>
      <c r="M258" s="132">
        <f>+'CTA Pivot Table'!J$237</f>
        <v>0</v>
      </c>
      <c r="N258" s="130">
        <f>+'CTA Pivot Table'!J$238</f>
        <v>0</v>
      </c>
      <c r="O258" s="21"/>
    </row>
    <row r="259" spans="1:15" ht="15.75" hidden="1" customHeight="1">
      <c r="A259" s="165"/>
      <c r="E259" s="133"/>
      <c r="I259" s="133"/>
      <c r="J259" s="133"/>
      <c r="M259" s="135"/>
      <c r="N259" s="133"/>
      <c r="O259" s="21"/>
    </row>
    <row r="260" spans="1:15">
      <c r="A260" s="165" t="s">
        <v>265</v>
      </c>
      <c r="B260" s="301">
        <f>+'CTA Pivot Table'!J$7</f>
        <v>0</v>
      </c>
      <c r="C260" s="301">
        <f>+'CTA Pivot Table'!J$9</f>
        <v>0</v>
      </c>
      <c r="D260" s="301">
        <f>+'CTA Pivot Table'!J$11</f>
        <v>0</v>
      </c>
      <c r="E260" s="302">
        <f>+'CTA Pivot Table'!J$13</f>
        <v>0</v>
      </c>
      <c r="F260" s="302">
        <f>+'CTA Pivot Table'!J$15</f>
        <v>0</v>
      </c>
      <c r="G260" s="301">
        <f>+'CTA Pivot Table'!J$17</f>
        <v>0</v>
      </c>
      <c r="H260" s="301">
        <f>+'CTA Pivot Table'!J$19</f>
        <v>0</v>
      </c>
      <c r="I260" s="302">
        <f>+'CTA Pivot Table'!J$21</f>
        <v>0</v>
      </c>
      <c r="J260" s="302">
        <f>+'CTA Pivot Table'!J$23</f>
        <v>0</v>
      </c>
      <c r="K260" s="301">
        <f>+'CTA Pivot Table'!J$25</f>
        <v>0</v>
      </c>
      <c r="L260" s="301">
        <f>+'CTA Pivot Table'!J$27</f>
        <v>0</v>
      </c>
      <c r="M260" s="303">
        <f>+'CTA Pivot Table'!J$29</f>
        <v>0</v>
      </c>
      <c r="N260" s="302">
        <f>+'CTA Pivot Table'!J$31</f>
        <v>0</v>
      </c>
      <c r="O260" s="21"/>
    </row>
    <row r="261" spans="1:15">
      <c r="A261" s="165" t="s">
        <v>266</v>
      </c>
      <c r="B261" s="301">
        <f>+'CTA Pivot Table'!J$39</f>
        <v>0</v>
      </c>
      <c r="C261" s="301">
        <f>+'CTA Pivot Table'!J$41</f>
        <v>0</v>
      </c>
      <c r="D261" s="301">
        <f>+'CTA Pivot Table'!J$43</f>
        <v>0</v>
      </c>
      <c r="E261" s="302">
        <f>+'CTA Pivot Table'!J$45</f>
        <v>0</v>
      </c>
      <c r="F261" s="302">
        <f>+'CTA Pivot Table'!J$47</f>
        <v>0</v>
      </c>
      <c r="G261" s="301">
        <f>+'CTA Pivot Table'!J$49</f>
        <v>0</v>
      </c>
      <c r="H261" s="301">
        <f>+'CTA Pivot Table'!J$51</f>
        <v>0</v>
      </c>
      <c r="I261" s="302">
        <f>+'CTA Pivot Table'!J$53</f>
        <v>0</v>
      </c>
      <c r="J261" s="302">
        <f>+'CTA Pivot Table'!J$55</f>
        <v>0</v>
      </c>
      <c r="K261" s="301">
        <f>+'CTA Pivot Table'!J$57</f>
        <v>0</v>
      </c>
      <c r="L261" s="301">
        <f>+'CTA Pivot Table'!JO$59</f>
        <v>0</v>
      </c>
      <c r="M261" s="303">
        <f>+'CTA Pivot Table'!J$61</f>
        <v>0</v>
      </c>
      <c r="N261" s="302">
        <f>+'CTA Pivot Table'!J$63</f>
        <v>0</v>
      </c>
      <c r="O261" s="21"/>
    </row>
    <row r="262" spans="1:15">
      <c r="A262" s="165" t="s">
        <v>267</v>
      </c>
      <c r="B262" s="301">
        <f>+'CTA Pivot Table'!J$71</f>
        <v>0</v>
      </c>
      <c r="C262" s="301">
        <f>+'CTA Pivot Table'!J$73</f>
        <v>0</v>
      </c>
      <c r="D262" s="301">
        <f>+'CTA Pivot Table'!J$75</f>
        <v>0</v>
      </c>
      <c r="E262" s="302">
        <f>+'CTA Pivot Table'!J$77</f>
        <v>0</v>
      </c>
      <c r="F262" s="302">
        <f>+'CTA Pivot Table'!J$79</f>
        <v>0</v>
      </c>
      <c r="G262" s="301">
        <f>+'CTA Pivot Table'!J$81</f>
        <v>0</v>
      </c>
      <c r="H262" s="301">
        <f>+'CTA Pivot Table'!J$83</f>
        <v>0</v>
      </c>
      <c r="I262" s="302">
        <f>+'CTA Pivot Table'!J$85</f>
        <v>0</v>
      </c>
      <c r="J262" s="302">
        <f>+'CTA Pivot Table'!J$87</f>
        <v>0</v>
      </c>
      <c r="K262" s="301">
        <f>+'CTA Pivot Table'!J$89</f>
        <v>0</v>
      </c>
      <c r="L262" s="301">
        <f>+'CTA Pivot Table'!J$91</f>
        <v>0</v>
      </c>
      <c r="M262" s="303">
        <f>+'CTA Pivot Table'!J$93</f>
        <v>0</v>
      </c>
      <c r="N262" s="302">
        <f>+'CTA Pivot Table'!J$95</f>
        <v>0</v>
      </c>
      <c r="O262" s="21"/>
    </row>
    <row r="263" spans="1:15">
      <c r="A263" s="165" t="s">
        <v>268</v>
      </c>
      <c r="B263" s="301">
        <f>+'CTA Pivot Table'!J$103</f>
        <v>74.486560693641621</v>
      </c>
      <c r="C263" s="301">
        <f>+'CTA Pivot Table'!J$105</f>
        <v>74.172992700729935</v>
      </c>
      <c r="D263" s="301">
        <f>+'CTA Pivot Table'!J$107</f>
        <v>69.747863247863251</v>
      </c>
      <c r="E263" s="302">
        <f>+'CTA Pivot Table'!J$109</f>
        <v>73.490916666666678</v>
      </c>
      <c r="F263" s="302">
        <f>+'CTA Pivot Table'!J$111</f>
        <v>81.164295353769035</v>
      </c>
      <c r="G263" s="301">
        <f>+'CTA Pivot Table'!J$113</f>
        <v>80.36927308447936</v>
      </c>
      <c r="H263" s="301">
        <f>+'CTA Pivot Table'!J$115</f>
        <v>71.833333333333329</v>
      </c>
      <c r="I263" s="302">
        <f>+'CTA Pivot Table'!J$117</f>
        <v>80.895580253295421</v>
      </c>
      <c r="J263" s="302">
        <f>+'CTA Pivot Table'!J$119</f>
        <v>55.311179173047471</v>
      </c>
      <c r="K263" s="301">
        <f>+'CTA Pivot Table'!J$121</f>
        <v>51.965289912629075</v>
      </c>
      <c r="L263" s="301">
        <f>+'CTA Pivot Table'!J$123</f>
        <v>61</v>
      </c>
      <c r="M263" s="303">
        <f>+'CTA Pivot Table'!J$125</f>
        <v>53.683151750972769</v>
      </c>
      <c r="N263" s="302">
        <f>+'CTA Pivot Table'!J$127</f>
        <v>75.597574123989205</v>
      </c>
      <c r="O263" s="21"/>
    </row>
    <row r="264" spans="1:15">
      <c r="A264" s="165"/>
      <c r="B264" s="301"/>
      <c r="C264" s="301"/>
      <c r="D264" s="301"/>
      <c r="E264" s="302"/>
      <c r="F264" s="302"/>
      <c r="G264" s="301"/>
      <c r="H264" s="301"/>
      <c r="I264" s="302"/>
      <c r="J264" s="302"/>
      <c r="K264" s="301"/>
      <c r="L264" s="301"/>
      <c r="M264" s="303"/>
      <c r="N264" s="302"/>
      <c r="O264" s="21"/>
    </row>
    <row r="265" spans="1:15">
      <c r="A265" s="165" t="s">
        <v>269</v>
      </c>
      <c r="B265" s="301">
        <f>+'CTA Pivot Table'!J$135</f>
        <v>84.5</v>
      </c>
      <c r="C265" s="301">
        <f>+'CTA Pivot Table'!J$137</f>
        <v>57.333333333333336</v>
      </c>
      <c r="D265" s="301">
        <f>+'CTA Pivot Table'!J$139</f>
        <v>0</v>
      </c>
      <c r="E265" s="302">
        <f>+'CTA Pivot Table'!J$141</f>
        <v>72.857142857142861</v>
      </c>
      <c r="F265" s="302">
        <f>+'CTA Pivot Table'!J$143</f>
        <v>83.494616724738677</v>
      </c>
      <c r="G265" s="301">
        <f>+'CTA Pivot Table'!J$145</f>
        <v>81.317094594594593</v>
      </c>
      <c r="H265" s="301">
        <f>+'CTA Pivot Table'!J$147</f>
        <v>0</v>
      </c>
      <c r="I265" s="302">
        <f>+'CTA Pivot Table'!J$149</f>
        <v>83.048254847645438</v>
      </c>
      <c r="J265" s="302">
        <f>+'CTA Pivot Table'!J$151</f>
        <v>59.065989847715734</v>
      </c>
      <c r="K265" s="301">
        <f>+'CTA Pivot Table'!J$153</f>
        <v>55.988413793103447</v>
      </c>
      <c r="L265" s="301">
        <f>+'CTA Pivot Table'!J$155</f>
        <v>0</v>
      </c>
      <c r="M265" s="303">
        <f>+'CTA Pivot Table'!J$157</f>
        <v>57.761169590643277</v>
      </c>
      <c r="N265" s="302">
        <f>+'CTA Pivot Table'!J$159</f>
        <v>48</v>
      </c>
      <c r="O265" s="21"/>
    </row>
    <row r="266" spans="1:15">
      <c r="A266" s="165" t="s">
        <v>270</v>
      </c>
      <c r="B266" s="301">
        <f>+'CTA Pivot Table'!J$167</f>
        <v>0</v>
      </c>
      <c r="C266" s="301">
        <f>+'CTA Pivot Table'!J$169</f>
        <v>0</v>
      </c>
      <c r="D266" s="301">
        <f>+'CTA Pivot Table'!J$171</f>
        <v>0</v>
      </c>
      <c r="E266" s="302">
        <f>+'CTA Pivot Table'!J$173</f>
        <v>0</v>
      </c>
      <c r="F266" s="302">
        <f>+'CTA Pivot Table'!J$175</f>
        <v>0</v>
      </c>
      <c r="G266" s="301">
        <f>+'CTA Pivot Table'!J$177</f>
        <v>0</v>
      </c>
      <c r="H266" s="301">
        <f>+'CTA Pivot Table'!J$179</f>
        <v>0</v>
      </c>
      <c r="I266" s="302">
        <f>+'CTA Pivot Table'!J$181</f>
        <v>0</v>
      </c>
      <c r="J266" s="302">
        <f>+'CTA Pivot Table'!J$183</f>
        <v>0</v>
      </c>
      <c r="K266" s="301">
        <f>+'CTA Pivot Table'!J$185</f>
        <v>0</v>
      </c>
      <c r="L266" s="301">
        <f>+'CTA Pivot Table'!J$187</f>
        <v>0</v>
      </c>
      <c r="M266" s="303">
        <f>+'CTA Pivot Table'!J$189</f>
        <v>0</v>
      </c>
      <c r="N266" s="302">
        <f>+'CTA Pivot Table'!J$191</f>
        <v>0</v>
      </c>
      <c r="O266" s="21"/>
    </row>
    <row r="267" spans="1:15">
      <c r="A267" s="165" t="s">
        <v>271</v>
      </c>
      <c r="B267" s="301">
        <f>+'CTA Pivot Table'!J$199</f>
        <v>0</v>
      </c>
      <c r="C267" s="301">
        <f>+'CTA Pivot Table'!J$201</f>
        <v>0</v>
      </c>
      <c r="D267" s="301">
        <f>+'CTA Pivot Table'!J$203</f>
        <v>0</v>
      </c>
      <c r="E267" s="302">
        <f>+'CTA Pivot Table'!J$205</f>
        <v>0</v>
      </c>
      <c r="F267" s="302">
        <f>+'CTA Pivot Table'!J$207</f>
        <v>0</v>
      </c>
      <c r="G267" s="301">
        <f>+'CTA Pivot Table'!J$209</f>
        <v>0</v>
      </c>
      <c r="H267" s="301">
        <f>+'CTA Pivot Table'!J$211</f>
        <v>0</v>
      </c>
      <c r="I267" s="302">
        <f>+'CTA Pivot Table'!J$213</f>
        <v>0</v>
      </c>
      <c r="J267" s="302">
        <f>+'CTA Pivot Table'!J$215</f>
        <v>0</v>
      </c>
      <c r="K267" s="301">
        <f>+'CTA Pivot Table'!J$217</f>
        <v>0</v>
      </c>
      <c r="L267" s="301">
        <f>+'CTA Pivot Table'!J$219</f>
        <v>0</v>
      </c>
      <c r="M267" s="303">
        <f>+'CTA Pivot Table'!J$221</f>
        <v>0</v>
      </c>
      <c r="N267" s="302">
        <f>+'CTA Pivot Table'!J$223</f>
        <v>0</v>
      </c>
      <c r="O267" s="21"/>
    </row>
    <row r="268" spans="1:15">
      <c r="A268" s="165" t="s">
        <v>272</v>
      </c>
      <c r="B268" s="301">
        <f>+'CTA Pivot Table'!J$231</f>
        <v>0</v>
      </c>
      <c r="C268" s="301">
        <f>+'CTA Pivot Table'!J$233</f>
        <v>0</v>
      </c>
      <c r="D268" s="301">
        <f>+'CTA Pivot Table'!J$235</f>
        <v>0</v>
      </c>
      <c r="E268" s="302">
        <f>+'CTA Pivot Table'!J$237</f>
        <v>0</v>
      </c>
      <c r="F268" s="302">
        <f>+'CTA Pivot Table'!J$239</f>
        <v>0</v>
      </c>
      <c r="G268" s="301">
        <f>+'CTA Pivot Table'!J$241</f>
        <v>0</v>
      </c>
      <c r="H268" s="301">
        <f>+'CTA Pivot Table'!J$243</f>
        <v>0</v>
      </c>
      <c r="I268" s="302">
        <f>+'CTA Pivot Table'!J$245</f>
        <v>0</v>
      </c>
      <c r="J268" s="302">
        <f>+'CTA Pivot Table'!J$247</f>
        <v>0</v>
      </c>
      <c r="K268" s="301">
        <f>+'CTA Pivot Table'!J$249</f>
        <v>0</v>
      </c>
      <c r="L268" s="301">
        <f>+'CTA Pivot Table'!J$251</f>
        <v>0</v>
      </c>
      <c r="M268" s="303">
        <f>+'CTA Pivot Table'!J$253</f>
        <v>0</v>
      </c>
      <c r="N268" s="302">
        <f>+'CTA Pivot Table'!J$255</f>
        <v>0</v>
      </c>
      <c r="O268" s="21"/>
    </row>
    <row r="269" spans="1:15">
      <c r="A269" s="165"/>
      <c r="B269" s="301"/>
      <c r="C269" s="301"/>
      <c r="D269" s="301"/>
      <c r="E269" s="302"/>
      <c r="F269" s="302"/>
      <c r="G269" s="301"/>
      <c r="H269" s="301"/>
      <c r="I269" s="302"/>
      <c r="J269" s="302"/>
      <c r="K269" s="301"/>
      <c r="L269" s="301"/>
      <c r="M269" s="303"/>
      <c r="N269" s="302"/>
      <c r="O269" s="21"/>
    </row>
    <row r="270" spans="1:15">
      <c r="A270" s="165" t="s">
        <v>273</v>
      </c>
      <c r="B270" s="301">
        <f>+'CTA Pivot Table'!J$263</f>
        <v>0</v>
      </c>
      <c r="C270" s="301">
        <f>+'CTA Pivot Table'!J$265</f>
        <v>0</v>
      </c>
      <c r="D270" s="301">
        <f>+'CTA Pivot Table'!J$267</f>
        <v>0</v>
      </c>
      <c r="E270" s="302">
        <f>+'CTA Pivot Table'!J$269</f>
        <v>0</v>
      </c>
      <c r="F270" s="302">
        <f>+'CTA Pivot Table'!J$271</f>
        <v>0</v>
      </c>
      <c r="G270" s="301">
        <f>+'CTA Pivot Table'!J$273</f>
        <v>0</v>
      </c>
      <c r="H270" s="301">
        <f>+'CTA Pivot Table'!J$275</f>
        <v>0</v>
      </c>
      <c r="I270" s="302">
        <f>+'CTA Pivot Table'!J$277</f>
        <v>0</v>
      </c>
      <c r="J270" s="302">
        <f>+'CTA Pivot Table'!J$279</f>
        <v>0</v>
      </c>
      <c r="K270" s="301">
        <f>+'CTA Pivot Table'!J$281</f>
        <v>0</v>
      </c>
      <c r="L270" s="301">
        <f>+'CTA Pivot Table'!J$283</f>
        <v>0</v>
      </c>
      <c r="M270" s="303">
        <f>+'CTA Pivot Table'!J$285</f>
        <v>0</v>
      </c>
      <c r="N270" s="302">
        <f>+'CTA Pivot Table'!J$287</f>
        <v>0</v>
      </c>
      <c r="O270" s="21"/>
    </row>
    <row r="271" spans="1:15">
      <c r="A271" s="165" t="s">
        <v>274</v>
      </c>
      <c r="B271" s="301">
        <f>+'CTA Pivot Table'!J$295</f>
        <v>0</v>
      </c>
      <c r="C271" s="301">
        <f>+'CTA Pivot Table'!J$297</f>
        <v>0</v>
      </c>
      <c r="D271" s="301">
        <f>+'CTA Pivot Table'!J$299</f>
        <v>0</v>
      </c>
      <c r="E271" s="302">
        <f>+'CTA Pivot Table'!J$301</f>
        <v>0</v>
      </c>
      <c r="F271" s="302">
        <f>+'CTA Pivot Table'!J$303</f>
        <v>0</v>
      </c>
      <c r="G271" s="301">
        <f>+'CTA Pivot Table'!J$305</f>
        <v>0</v>
      </c>
      <c r="H271" s="301">
        <f>+'CTA Pivot Table'!J$307</f>
        <v>0</v>
      </c>
      <c r="I271" s="302">
        <f>+'CTA Pivot Table'!J$309</f>
        <v>0</v>
      </c>
      <c r="J271" s="302">
        <f>+'CTA Pivot Table'!J$311</f>
        <v>0</v>
      </c>
      <c r="K271" s="301">
        <f>+'CTA Pivot Table'!J$313</f>
        <v>0</v>
      </c>
      <c r="L271" s="301">
        <f>+'CTA Pivot Table'!J$315</f>
        <v>0</v>
      </c>
      <c r="M271" s="303">
        <f>+'CTA Pivot Table'!J$317</f>
        <v>0</v>
      </c>
      <c r="N271" s="302">
        <f>+'CTA Pivot Table'!J$319</f>
        <v>0</v>
      </c>
      <c r="O271" s="21"/>
    </row>
    <row r="272" spans="1:15">
      <c r="A272" s="165" t="s">
        <v>275</v>
      </c>
      <c r="B272" s="301">
        <f>+'CTA Pivot Table'!J$327</f>
        <v>0</v>
      </c>
      <c r="C272" s="301">
        <f>+'CTA Pivot Table'!J$329</f>
        <v>0</v>
      </c>
      <c r="D272" s="301">
        <f>+'CTA Pivot Table'!J$331</f>
        <v>0</v>
      </c>
      <c r="E272" s="302">
        <f>+'CTA Pivot Table'!J$333</f>
        <v>0</v>
      </c>
      <c r="F272" s="302">
        <f>+'CTA Pivot Table'!J$335</f>
        <v>0</v>
      </c>
      <c r="G272" s="301">
        <f>+'CTA Pivot Table'!J$337</f>
        <v>0</v>
      </c>
      <c r="H272" s="301">
        <f>+'CTA Pivot Table'!J$339</f>
        <v>0</v>
      </c>
      <c r="I272" s="302">
        <f>+'CTA Pivot Table'!J$341</f>
        <v>0</v>
      </c>
      <c r="J272" s="302">
        <f>+'CTA Pivot Table'!J$343</f>
        <v>0</v>
      </c>
      <c r="K272" s="301">
        <f>+'CTA Pivot Table'!J$345</f>
        <v>0</v>
      </c>
      <c r="L272" s="301">
        <f>+'CTA Pivot Table'!J$347</f>
        <v>0</v>
      </c>
      <c r="M272" s="303">
        <f>+'CTA Pivot Table'!J$349</f>
        <v>0</v>
      </c>
      <c r="N272" s="302">
        <f>+'CTA Pivot Table'!J$351</f>
        <v>0</v>
      </c>
      <c r="O272" s="21"/>
    </row>
    <row r="273" spans="1:15">
      <c r="A273" s="165" t="s">
        <v>276</v>
      </c>
      <c r="B273" s="301">
        <f>+'CTA Pivot Table'!J$359</f>
        <v>0</v>
      </c>
      <c r="C273" s="301">
        <f>+'CTA Pivot Table'!J$361</f>
        <v>0</v>
      </c>
      <c r="D273" s="301">
        <f>+'CTA Pivot Table'!J$363</f>
        <v>0</v>
      </c>
      <c r="E273" s="302">
        <f>+'CTA Pivot Table'!J$365</f>
        <v>0</v>
      </c>
      <c r="F273" s="302">
        <f>+'CTA Pivot Table'!J$367</f>
        <v>0</v>
      </c>
      <c r="G273" s="301">
        <f>+'CTA Pivot Table'!J$369</f>
        <v>0</v>
      </c>
      <c r="H273" s="301">
        <f>+'CTA Pivot Table'!J$371</f>
        <v>0</v>
      </c>
      <c r="I273" s="302">
        <f>+'CTA Pivot Table'!J$373</f>
        <v>0</v>
      </c>
      <c r="J273" s="302">
        <f>+'CTA Pivot Table'!J$375</f>
        <v>0</v>
      </c>
      <c r="K273" s="301">
        <f>+'CTA Pivot Table'!J$377</f>
        <v>0</v>
      </c>
      <c r="L273" s="301">
        <f>+'CTA Pivot Table'!J$379</f>
        <v>0</v>
      </c>
      <c r="M273" s="303">
        <f>+'CTA Pivot Table'!J$381</f>
        <v>0</v>
      </c>
      <c r="N273" s="302">
        <f>+'CTA Pivot Table'!J$383</f>
        <v>0</v>
      </c>
      <c r="O273" s="21"/>
    </row>
    <row r="274" spans="1:15">
      <c r="A274" s="165"/>
      <c r="B274" s="301"/>
      <c r="C274" s="301"/>
      <c r="D274" s="301"/>
      <c r="E274" s="302"/>
      <c r="F274" s="302"/>
      <c r="G274" s="301"/>
      <c r="H274" s="301"/>
      <c r="I274" s="302"/>
      <c r="J274" s="302"/>
      <c r="K274" s="301"/>
      <c r="L274" s="301"/>
      <c r="M274" s="303"/>
      <c r="N274" s="302"/>
      <c r="O274" s="21"/>
    </row>
    <row r="275" spans="1:15">
      <c r="A275" s="165" t="s">
        <v>277</v>
      </c>
      <c r="B275" s="301">
        <f>+'CTA Pivot Table'!J$391</f>
        <v>0</v>
      </c>
      <c r="C275" s="301">
        <f>+'CTA Pivot Table'!J$393</f>
        <v>0</v>
      </c>
      <c r="D275" s="301">
        <f>+'CTA Pivot Table'!J$395</f>
        <v>0</v>
      </c>
      <c r="E275" s="302">
        <f>+'CTA Pivot Table'!J$397</f>
        <v>0</v>
      </c>
      <c r="F275" s="302">
        <f>+'CTA Pivot Table'!J$399</f>
        <v>0</v>
      </c>
      <c r="G275" s="301">
        <f>+'CTA Pivot Table'!J$401</f>
        <v>0</v>
      </c>
      <c r="H275" s="301">
        <f>+'CTA Pivot Table'!J$403</f>
        <v>0</v>
      </c>
      <c r="I275" s="302">
        <f>+'CTA Pivot Table'!J$405</f>
        <v>0</v>
      </c>
      <c r="J275" s="302">
        <f>+'CTA Pivot Table'!J$407</f>
        <v>0</v>
      </c>
      <c r="K275" s="301">
        <f>+'CTA Pivot Table'!J$409</f>
        <v>0</v>
      </c>
      <c r="L275" s="301">
        <f>+'CTA Pivot Table'!J$411</f>
        <v>0</v>
      </c>
      <c r="M275" s="303">
        <f>+'CTA Pivot Table'!J$413</f>
        <v>0</v>
      </c>
      <c r="N275" s="302">
        <f>+'CTA Pivot Table'!J$415</f>
        <v>0</v>
      </c>
      <c r="O275" s="21"/>
    </row>
    <row r="276" spans="1:15">
      <c r="A276" s="165" t="s">
        <v>278</v>
      </c>
      <c r="B276" s="301">
        <f>+'CTA Pivot Table'!J$423</f>
        <v>74.474336283185849</v>
      </c>
      <c r="C276" s="301">
        <f>+'CTA Pivot Table'!J$425</f>
        <v>65.076428571428579</v>
      </c>
      <c r="D276" s="301">
        <f>+'CTA Pivot Table'!J$427</f>
        <v>0</v>
      </c>
      <c r="E276" s="302">
        <f>+'CTA Pivot Table'!J$429</f>
        <v>70.879508196721304</v>
      </c>
      <c r="F276" s="302">
        <f>+'CTA Pivot Table'!J$431</f>
        <v>94.6328125</v>
      </c>
      <c r="G276" s="301">
        <f>+'CTA Pivot Table'!J$433</f>
        <v>91.462420382165604</v>
      </c>
      <c r="H276" s="301">
        <f>+'CTA Pivot Table'!J$435</f>
        <v>0</v>
      </c>
      <c r="I276" s="302">
        <f>+'CTA Pivot Table'!J$437</f>
        <v>93.51426966292135</v>
      </c>
      <c r="J276" s="302">
        <f>+'CTA Pivot Table'!J$439</f>
        <v>76.040377358490574</v>
      </c>
      <c r="K276" s="301">
        <f>+'CTA Pivot Table'!J$441</f>
        <v>63.320000000000007</v>
      </c>
      <c r="L276" s="301">
        <f>+'CTA Pivot Table'!J$443</f>
        <v>0</v>
      </c>
      <c r="M276" s="303">
        <f>+'CTA Pivot Table'!J$445</f>
        <v>68.17021582733814</v>
      </c>
      <c r="N276" s="302">
        <f>+'CTA Pivot Table'!J$447</f>
        <v>66.992141453831039</v>
      </c>
      <c r="O276" s="21"/>
    </row>
    <row r="277" spans="1:15">
      <c r="A277" s="165" t="s">
        <v>279</v>
      </c>
      <c r="B277" s="301">
        <f>+'CTA Pivot Table'!J$455</f>
        <v>0</v>
      </c>
      <c r="C277" s="301">
        <f>+'CTA Pivot Table'!J$457</f>
        <v>0</v>
      </c>
      <c r="D277" s="301">
        <f>+'CTA Pivot Table'!J$459</f>
        <v>0</v>
      </c>
      <c r="E277" s="302">
        <f>+'CTA Pivot Table'!J$461</f>
        <v>0</v>
      </c>
      <c r="F277" s="302">
        <f>+'CTA Pivot Table'!J$463</f>
        <v>0</v>
      </c>
      <c r="G277" s="301">
        <f>+'CTA Pivot Table'!J$465</f>
        <v>0</v>
      </c>
      <c r="H277" s="301">
        <f>+'CTA Pivot Table'!J$467</f>
        <v>0</v>
      </c>
      <c r="I277" s="302">
        <f>+'CTA Pivot Table'!J$469</f>
        <v>0</v>
      </c>
      <c r="J277" s="302">
        <f>+'CTA Pivot Table'!J$471</f>
        <v>0</v>
      </c>
      <c r="K277" s="301">
        <f>+'CTA Pivot Table'!J$473</f>
        <v>0</v>
      </c>
      <c r="L277" s="301">
        <f>+'CTA Pivot Table'!J$475</f>
        <v>0</v>
      </c>
      <c r="M277" s="303">
        <f>+'CTA Pivot Table'!J$477</f>
        <v>0</v>
      </c>
      <c r="N277" s="302">
        <f>+'CTA Pivot Table'!J$479</f>
        <v>0</v>
      </c>
      <c r="O277" s="21"/>
    </row>
    <row r="278" spans="1:15">
      <c r="A278" s="170" t="s">
        <v>280</v>
      </c>
      <c r="B278" s="304">
        <f>+'CTA Pivot Table'!J$487</f>
        <v>0</v>
      </c>
      <c r="C278" s="304">
        <f>+'CTA Pivot Table'!J$489</f>
        <v>0</v>
      </c>
      <c r="D278" s="304">
        <f>+'CTA Pivot Table'!J$491</f>
        <v>0</v>
      </c>
      <c r="E278" s="305">
        <f>+'CTA Pivot Table'!J$493</f>
        <v>0</v>
      </c>
      <c r="F278" s="305">
        <f>+'CTA Pivot Table'!J$495</f>
        <v>0</v>
      </c>
      <c r="G278" s="304">
        <f>+'CTA Pivot Table'!J$497</f>
        <v>0</v>
      </c>
      <c r="H278" s="304">
        <f>+'CTA Pivot Table'!J$499</f>
        <v>0</v>
      </c>
      <c r="I278" s="305">
        <f>+'CTA Pivot Table'!J$501</f>
        <v>0</v>
      </c>
      <c r="J278" s="305">
        <f>+'CTA Pivot Table'!J$503</f>
        <v>0</v>
      </c>
      <c r="K278" s="304">
        <f>+'CTA Pivot Table'!J$505</f>
        <v>0</v>
      </c>
      <c r="L278" s="304">
        <f>+'CTA Pivot Table'!J$507</f>
        <v>0</v>
      </c>
      <c r="M278" s="306">
        <f>+'CTA Pivot Table'!J$509</f>
        <v>0</v>
      </c>
      <c r="N278" s="305">
        <f>+'CTA Pivot Table'!J$511</f>
        <v>0</v>
      </c>
      <c r="O278" s="21"/>
    </row>
    <row r="279" spans="1:15">
      <c r="A279" s="254" t="s">
        <v>394</v>
      </c>
      <c r="B279" s="307"/>
      <c r="C279" s="307"/>
      <c r="D279" s="307"/>
      <c r="E279" s="307"/>
      <c r="F279" s="307"/>
      <c r="G279" s="307"/>
      <c r="H279" s="307"/>
      <c r="I279" s="307"/>
      <c r="J279" s="307"/>
      <c r="K279" s="307"/>
      <c r="L279" s="307"/>
      <c r="M279" s="307"/>
      <c r="N279" s="308"/>
    </row>
    <row r="280" spans="1:15">
      <c r="A280" s="309"/>
      <c r="B280" s="307"/>
      <c r="C280" s="307"/>
      <c r="D280" s="307"/>
      <c r="E280" s="307"/>
      <c r="F280" s="307"/>
      <c r="G280" s="307"/>
      <c r="H280" s="307"/>
      <c r="I280" s="307"/>
      <c r="J280" s="307"/>
      <c r="K280" s="307"/>
      <c r="L280" s="307"/>
      <c r="M280" s="307"/>
      <c r="N280" s="610" t="s">
        <v>1166</v>
      </c>
    </row>
    <row r="281" spans="1:15" ht="18">
      <c r="A281" s="609" t="s">
        <v>729</v>
      </c>
      <c r="B281" s="160"/>
      <c r="C281" s="160"/>
      <c r="D281" s="160"/>
      <c r="E281" s="211"/>
      <c r="F281" s="211"/>
      <c r="G281" s="211"/>
      <c r="H281" s="211"/>
      <c r="I281" s="211"/>
      <c r="J281" s="160"/>
      <c r="K281" s="160"/>
      <c r="L281" s="160"/>
      <c r="M281" s="211"/>
      <c r="N281" s="212"/>
    </row>
    <row r="282" spans="1:15" ht="18">
      <c r="A282" s="609"/>
      <c r="B282" s="160"/>
      <c r="C282" s="160"/>
      <c r="D282" s="160"/>
      <c r="E282" s="211"/>
      <c r="F282" s="211"/>
      <c r="G282" s="211"/>
      <c r="H282" s="211"/>
      <c r="I282" s="211"/>
      <c r="J282" s="160"/>
      <c r="K282" s="160"/>
      <c r="L282" s="160"/>
      <c r="M282" s="211"/>
      <c r="N282" s="212"/>
    </row>
    <row r="283" spans="1:15">
      <c r="A283" s="231" t="s">
        <v>412</v>
      </c>
      <c r="B283" s="160"/>
      <c r="C283" s="160"/>
      <c r="D283" s="160"/>
      <c r="E283" s="211"/>
      <c r="F283" s="211"/>
      <c r="G283" s="211"/>
      <c r="H283" s="211"/>
      <c r="I283" s="211"/>
      <c r="J283" s="160"/>
      <c r="K283" s="160"/>
      <c r="L283" s="160"/>
      <c r="M283" s="211"/>
      <c r="N283" s="212"/>
    </row>
    <row r="284" spans="1:15">
      <c r="A284" s="231" t="s">
        <v>988</v>
      </c>
      <c r="B284" s="160"/>
      <c r="C284" s="160"/>
      <c r="D284" s="160"/>
      <c r="E284" s="211"/>
      <c r="F284" s="211"/>
      <c r="G284" s="211"/>
      <c r="H284" s="211"/>
      <c r="I284" s="211"/>
      <c r="J284" s="160"/>
      <c r="K284" s="160"/>
      <c r="L284" s="160"/>
      <c r="M284" s="211"/>
      <c r="N284" s="212"/>
    </row>
    <row r="285" spans="1:15" ht="15.75" customHeight="1">
      <c r="A285" s="82"/>
      <c r="B285" s="128"/>
      <c r="C285" s="128"/>
      <c r="D285" s="128"/>
      <c r="E285" s="128"/>
      <c r="F285" s="129"/>
      <c r="G285" s="162"/>
      <c r="H285" s="162"/>
      <c r="I285" s="163"/>
      <c r="J285" s="163"/>
      <c r="K285" s="163"/>
      <c r="L285" s="163"/>
      <c r="M285" s="163"/>
      <c r="N285" s="163"/>
      <c r="O285" s="20"/>
    </row>
    <row r="286" spans="1:15" ht="15.75" customHeight="1">
      <c r="A286" s="64"/>
      <c r="B286" s="234" t="s">
        <v>671</v>
      </c>
      <c r="C286" s="291"/>
      <c r="D286" s="291"/>
      <c r="E286" s="291"/>
      <c r="F286" s="291"/>
      <c r="G286" s="291"/>
      <c r="H286" s="291"/>
      <c r="I286" s="292"/>
      <c r="J286" s="293" t="s">
        <v>390</v>
      </c>
      <c r="K286" s="294"/>
      <c r="L286" s="294"/>
      <c r="M286" s="295"/>
      <c r="N286" s="680" t="s">
        <v>670</v>
      </c>
      <c r="O286" s="164"/>
    </row>
    <row r="287" spans="1:15" ht="50.25" customHeight="1">
      <c r="A287" s="94"/>
      <c r="B287" s="235" t="s">
        <v>735</v>
      </c>
      <c r="C287" s="235"/>
      <c r="D287" s="235"/>
      <c r="E287" s="240"/>
      <c r="F287" s="241" t="s">
        <v>737</v>
      </c>
      <c r="G287" s="235"/>
      <c r="H287" s="235"/>
      <c r="I287" s="236"/>
      <c r="J287" s="242" t="s">
        <v>672</v>
      </c>
      <c r="K287" s="291"/>
      <c r="L287" s="291"/>
      <c r="M287" s="292"/>
      <c r="N287" s="683"/>
      <c r="O287" s="164"/>
    </row>
    <row r="288" spans="1:15" ht="27" customHeight="1">
      <c r="A288" s="82"/>
      <c r="B288" s="296" t="s">
        <v>391</v>
      </c>
      <c r="C288" s="296" t="s">
        <v>392</v>
      </c>
      <c r="D288" s="296" t="s">
        <v>281</v>
      </c>
      <c r="E288" s="297" t="s">
        <v>124</v>
      </c>
      <c r="F288" s="297" t="s">
        <v>391</v>
      </c>
      <c r="G288" s="296" t="s">
        <v>392</v>
      </c>
      <c r="H288" s="296" t="s">
        <v>281</v>
      </c>
      <c r="I288" s="297" t="s">
        <v>124</v>
      </c>
      <c r="J288" s="298" t="s">
        <v>391</v>
      </c>
      <c r="K288" s="299" t="s">
        <v>392</v>
      </c>
      <c r="L288" s="300" t="s">
        <v>281</v>
      </c>
      <c r="M288" s="298" t="s">
        <v>124</v>
      </c>
      <c r="N288" s="684"/>
      <c r="O288" s="164"/>
    </row>
    <row r="289" spans="1:15" ht="15.75" hidden="1" customHeight="1">
      <c r="A289" s="165" t="s">
        <v>264</v>
      </c>
      <c r="B289" s="131">
        <f>+'CTA Pivot Table'!K$230</f>
        <v>0</v>
      </c>
      <c r="C289" s="131">
        <f>+'CTA Pivot Table'!K$231</f>
        <v>0</v>
      </c>
      <c r="D289" s="131">
        <f>+'CTA Pivot Table'!K$232</f>
        <v>0</v>
      </c>
      <c r="E289" s="130">
        <f>+'CTA Pivot Table'!K$233</f>
        <v>0</v>
      </c>
      <c r="F289" s="130"/>
      <c r="G289" s="130"/>
      <c r="H289" s="130"/>
      <c r="I289" s="130"/>
      <c r="J289" s="130">
        <f>+'CTA Pivot Table'!K$234</f>
        <v>0</v>
      </c>
      <c r="K289" s="131">
        <f>+'CTA Pivot Table'!K$235</f>
        <v>0</v>
      </c>
      <c r="L289" s="131">
        <f>+'CTA Pivot Table'!K$236</f>
        <v>0</v>
      </c>
      <c r="M289" s="132">
        <f>+'CTA Pivot Table'!K$237</f>
        <v>0</v>
      </c>
      <c r="N289" s="130">
        <f>+'CTA Pivot Table'!K$238</f>
        <v>0</v>
      </c>
      <c r="O289" s="21"/>
    </row>
    <row r="290" spans="1:15" ht="15.75" hidden="1" customHeight="1">
      <c r="A290" s="165"/>
      <c r="E290" s="133"/>
      <c r="I290" s="133"/>
      <c r="J290" s="133"/>
      <c r="M290" s="135"/>
      <c r="N290" s="133"/>
      <c r="O290" s="21"/>
    </row>
    <row r="291" spans="1:15">
      <c r="A291" s="165" t="s">
        <v>265</v>
      </c>
      <c r="B291" s="301">
        <f>+'CTA Pivot Table'!K$7</f>
        <v>0</v>
      </c>
      <c r="C291" s="301">
        <f>+'CTA Pivot Table'!K$9</f>
        <v>0</v>
      </c>
      <c r="D291" s="301">
        <f>+'CTA Pivot Table'!K$11</f>
        <v>0</v>
      </c>
      <c r="E291" s="302">
        <f>+'CTA Pivot Table'!K$13</f>
        <v>0</v>
      </c>
      <c r="F291" s="302">
        <f>+'CTA Pivot Table'!K$15</f>
        <v>0</v>
      </c>
      <c r="G291" s="301">
        <f>+'CTA Pivot Table'!K$17</f>
        <v>0</v>
      </c>
      <c r="H291" s="301">
        <f>+'CTA Pivot Table'!K$19</f>
        <v>0</v>
      </c>
      <c r="I291" s="302">
        <f>+'CTA Pivot Table'!K$21</f>
        <v>0</v>
      </c>
      <c r="J291" s="302">
        <f>+'CTA Pivot Table'!K$23</f>
        <v>0</v>
      </c>
      <c r="K291" s="301">
        <f>+'CTA Pivot Table'!K$25</f>
        <v>0</v>
      </c>
      <c r="L291" s="301">
        <f>+'CTA Pivot Table'!K$27</f>
        <v>0</v>
      </c>
      <c r="M291" s="303">
        <f>+'CTA Pivot Table'!K$29</f>
        <v>0</v>
      </c>
      <c r="N291" s="302">
        <f>+'CTA Pivot Table'!K$31</f>
        <v>0</v>
      </c>
      <c r="O291" s="21"/>
    </row>
    <row r="292" spans="1:15">
      <c r="A292" s="165" t="s">
        <v>266</v>
      </c>
      <c r="B292" s="301">
        <f>+'CTA Pivot Table'!K$39</f>
        <v>0</v>
      </c>
      <c r="C292" s="301">
        <f>+'CTA Pivot Table'!K$41</f>
        <v>0</v>
      </c>
      <c r="D292" s="301">
        <f>+'CTA Pivot Table'!K$43</f>
        <v>0</v>
      </c>
      <c r="E292" s="302">
        <f>+'CTA Pivot Table'!K$45</f>
        <v>0</v>
      </c>
      <c r="F292" s="302">
        <f>+'CTA Pivot Table'!K$47</f>
        <v>80.89</v>
      </c>
      <c r="G292" s="301">
        <f>+'CTA Pivot Table'!K$49</f>
        <v>75.989999999999995</v>
      </c>
      <c r="H292" s="301">
        <f>+'CTA Pivot Table'!K$51</f>
        <v>0</v>
      </c>
      <c r="I292" s="302">
        <f>+'CTA Pivot Table'!K$53</f>
        <v>79.248247422680407</v>
      </c>
      <c r="J292" s="302">
        <f>+'CTA Pivot Table'!K$55</f>
        <v>66.59</v>
      </c>
      <c r="K292" s="301">
        <f>+'CTA Pivot Table'!K$57</f>
        <v>61.72999999999999</v>
      </c>
      <c r="L292" s="301">
        <f>+'CTA Pivot Table'!KO$59</f>
        <v>0</v>
      </c>
      <c r="M292" s="303">
        <f>+'CTA Pivot Table'!K$61</f>
        <v>64.527783783783775</v>
      </c>
      <c r="N292" s="302">
        <f>+'CTA Pivot Table'!K$63</f>
        <v>54.7</v>
      </c>
      <c r="O292" s="21"/>
    </row>
    <row r="293" spans="1:15">
      <c r="A293" s="165" t="s">
        <v>267</v>
      </c>
      <c r="B293" s="301">
        <f>+'CTA Pivot Table'!K$71</f>
        <v>0</v>
      </c>
      <c r="C293" s="301">
        <f>+'CTA Pivot Table'!K$73</f>
        <v>0</v>
      </c>
      <c r="D293" s="301">
        <f>+'CTA Pivot Table'!K$75</f>
        <v>0</v>
      </c>
      <c r="E293" s="302">
        <f>+'CTA Pivot Table'!K$77</f>
        <v>0</v>
      </c>
      <c r="F293" s="302">
        <f>+'CTA Pivot Table'!K$79</f>
        <v>0</v>
      </c>
      <c r="G293" s="301">
        <f>+'CTA Pivot Table'!K$81</f>
        <v>0</v>
      </c>
      <c r="H293" s="301">
        <f>+'CTA Pivot Table'!K$83</f>
        <v>0</v>
      </c>
      <c r="I293" s="302">
        <f>+'CTA Pivot Table'!K$85</f>
        <v>0</v>
      </c>
      <c r="J293" s="302">
        <f>+'CTA Pivot Table'!K$87</f>
        <v>0</v>
      </c>
      <c r="K293" s="301">
        <f>+'CTA Pivot Table'!K$89</f>
        <v>0</v>
      </c>
      <c r="L293" s="301">
        <f>+'CTA Pivot Table'!K$91</f>
        <v>0</v>
      </c>
      <c r="M293" s="303">
        <f>+'CTA Pivot Table'!K$93</f>
        <v>0</v>
      </c>
      <c r="N293" s="302">
        <f>+'CTA Pivot Table'!K$95</f>
        <v>0</v>
      </c>
      <c r="O293" s="21"/>
    </row>
    <row r="294" spans="1:15">
      <c r="A294" s="165" t="s">
        <v>268</v>
      </c>
      <c r="B294" s="301">
        <f>+'CTA Pivot Table'!K$103</f>
        <v>74.326583801122695</v>
      </c>
      <c r="C294" s="301">
        <f>+'CTA Pivot Table'!K$105</f>
        <v>72.591920374707257</v>
      </c>
      <c r="D294" s="301">
        <f>+'CTA Pivot Table'!K$107</f>
        <v>68.843806104129257</v>
      </c>
      <c r="E294" s="302">
        <f>+'CTA Pivot Table'!K$109</f>
        <v>73.165172855313699</v>
      </c>
      <c r="F294" s="302">
        <f>+'CTA Pivot Table'!K$111</f>
        <v>75.479690992129051</v>
      </c>
      <c r="G294" s="301">
        <f>+'CTA Pivot Table'!K$113</f>
        <v>76.844204851752025</v>
      </c>
      <c r="H294" s="301">
        <f>+'CTA Pivot Table'!K$115</f>
        <v>116.25</v>
      </c>
      <c r="I294" s="302">
        <f>+'CTA Pivot Table'!K$117</f>
        <v>75.897212614445564</v>
      </c>
      <c r="J294" s="302">
        <f>+'CTA Pivot Table'!K$119</f>
        <v>50.602253756260431</v>
      </c>
      <c r="K294" s="301">
        <f>+'CTA Pivot Table'!K$121</f>
        <v>48.842167255594816</v>
      </c>
      <c r="L294" s="301">
        <f>+'CTA Pivot Table'!K$123</f>
        <v>27</v>
      </c>
      <c r="M294" s="303">
        <f>+'CTA Pivot Table'!K$125</f>
        <v>49.760367134800397</v>
      </c>
      <c r="N294" s="302">
        <f>+'CTA Pivot Table'!K$127</f>
        <v>71.369612068965523</v>
      </c>
      <c r="O294" s="21"/>
    </row>
    <row r="295" spans="1:15">
      <c r="A295" s="165"/>
      <c r="B295" s="301"/>
      <c r="C295" s="301"/>
      <c r="D295" s="301"/>
      <c r="E295" s="302"/>
      <c r="F295" s="302"/>
      <c r="G295" s="301"/>
      <c r="H295" s="301"/>
      <c r="I295" s="302"/>
      <c r="J295" s="302"/>
      <c r="K295" s="301"/>
      <c r="L295" s="301"/>
      <c r="M295" s="303"/>
      <c r="N295" s="302"/>
      <c r="O295" s="21"/>
    </row>
    <row r="296" spans="1:15">
      <c r="A296" s="165" t="s">
        <v>269</v>
      </c>
      <c r="B296" s="301">
        <f>+'CTA Pivot Table'!K$135</f>
        <v>90.665833333333339</v>
      </c>
      <c r="C296" s="301">
        <f>+'CTA Pivot Table'!K$137</f>
        <v>87.89769230769231</v>
      </c>
      <c r="D296" s="301">
        <f>+'CTA Pivot Table'!K$139</f>
        <v>0</v>
      </c>
      <c r="E296" s="302">
        <f>+'CTA Pivot Table'!K$141</f>
        <v>89.226399999999998</v>
      </c>
      <c r="F296" s="302">
        <f>+'CTA Pivot Table'!K$143</f>
        <v>85.200212014134266</v>
      </c>
      <c r="G296" s="301">
        <f>+'CTA Pivot Table'!K$145</f>
        <v>84.025030864197532</v>
      </c>
      <c r="H296" s="301">
        <f>+'CTA Pivot Table'!K$147</f>
        <v>0</v>
      </c>
      <c r="I296" s="302">
        <f>+'CTA Pivot Table'!K$149</f>
        <v>84.772393258426959</v>
      </c>
      <c r="J296" s="302">
        <f>+'CTA Pivot Table'!K$151</f>
        <v>68.620610932475884</v>
      </c>
      <c r="K296" s="301">
        <f>+'CTA Pivot Table'!K$153</f>
        <v>64.644391408114558</v>
      </c>
      <c r="L296" s="301">
        <f>+'CTA Pivot Table'!K$155</f>
        <v>0</v>
      </c>
      <c r="M296" s="303">
        <f>+'CTA Pivot Table'!K$157</f>
        <v>66.338369863013696</v>
      </c>
      <c r="N296" s="302">
        <f>+'CTA Pivot Table'!K$159</f>
        <v>0</v>
      </c>
      <c r="O296" s="21"/>
    </row>
    <row r="297" spans="1:15">
      <c r="A297" s="165" t="s">
        <v>270</v>
      </c>
      <c r="B297" s="301">
        <f>+'CTA Pivot Table'!K$167</f>
        <v>68.356470588235297</v>
      </c>
      <c r="C297" s="301">
        <f>+'CTA Pivot Table'!K$169</f>
        <v>66.997</v>
      </c>
      <c r="D297" s="301">
        <f>+'CTA Pivot Table'!K$171</f>
        <v>0</v>
      </c>
      <c r="E297" s="302">
        <f>+'CTA Pivot Table'!K$173</f>
        <v>68.047499999999999</v>
      </c>
      <c r="F297" s="302">
        <f>+'CTA Pivot Table'!K$175</f>
        <v>92.593770764119597</v>
      </c>
      <c r="G297" s="301">
        <f>+'CTA Pivot Table'!K$177</f>
        <v>82.411933471933466</v>
      </c>
      <c r="H297" s="301">
        <f>+'CTA Pivot Table'!K$179</f>
        <v>0</v>
      </c>
      <c r="I297" s="302">
        <f>+'CTA Pivot Table'!K$181</f>
        <v>88.071643582640803</v>
      </c>
      <c r="J297" s="302">
        <f>+'CTA Pivot Table'!K$183</f>
        <v>72.547095435684653</v>
      </c>
      <c r="K297" s="301">
        <f>+'CTA Pivot Table'!K$185</f>
        <v>66.898965517241365</v>
      </c>
      <c r="L297" s="301">
        <f>+'CTA Pivot Table'!K$187</f>
        <v>0</v>
      </c>
      <c r="M297" s="303">
        <f>+'CTA Pivot Table'!K$189</f>
        <v>69.776765327695571</v>
      </c>
      <c r="N297" s="302">
        <f>+'CTA Pivot Table'!K$191</f>
        <v>64.234262820512825</v>
      </c>
      <c r="O297" s="21"/>
    </row>
    <row r="298" spans="1:15">
      <c r="A298" s="165" t="s">
        <v>271</v>
      </c>
      <c r="B298" s="301">
        <f>+'CTA Pivot Table'!K$199</f>
        <v>0</v>
      </c>
      <c r="C298" s="301">
        <f>+'CTA Pivot Table'!K$201</f>
        <v>0</v>
      </c>
      <c r="D298" s="301">
        <f>+'CTA Pivot Table'!K$203</f>
        <v>0</v>
      </c>
      <c r="E298" s="302">
        <f>+'CTA Pivot Table'!K$205</f>
        <v>0</v>
      </c>
      <c r="F298" s="302">
        <f>+'CTA Pivot Table'!K$207</f>
        <v>0</v>
      </c>
      <c r="G298" s="301">
        <f>+'CTA Pivot Table'!K$209</f>
        <v>0</v>
      </c>
      <c r="H298" s="301">
        <f>+'CTA Pivot Table'!K$211</f>
        <v>0</v>
      </c>
      <c r="I298" s="302">
        <f>+'CTA Pivot Table'!K$213</f>
        <v>0</v>
      </c>
      <c r="J298" s="302">
        <f>+'CTA Pivot Table'!K$215</f>
        <v>0</v>
      </c>
      <c r="K298" s="301">
        <f>+'CTA Pivot Table'!K$217</f>
        <v>0</v>
      </c>
      <c r="L298" s="301">
        <f>+'CTA Pivot Table'!K$219</f>
        <v>0</v>
      </c>
      <c r="M298" s="303">
        <f>+'CTA Pivot Table'!K$221</f>
        <v>0</v>
      </c>
      <c r="N298" s="302">
        <f>+'CTA Pivot Table'!K$223</f>
        <v>0</v>
      </c>
      <c r="O298" s="21"/>
    </row>
    <row r="299" spans="1:15">
      <c r="A299" s="165" t="s">
        <v>272</v>
      </c>
      <c r="B299" s="301">
        <f>+'CTA Pivot Table'!K$231</f>
        <v>0</v>
      </c>
      <c r="C299" s="301">
        <f>+'CTA Pivot Table'!K$233</f>
        <v>0</v>
      </c>
      <c r="D299" s="301">
        <f>+'CTA Pivot Table'!K$235</f>
        <v>0</v>
      </c>
      <c r="E299" s="302">
        <f>+'CTA Pivot Table'!K$237</f>
        <v>0</v>
      </c>
      <c r="F299" s="302">
        <f>+'CTA Pivot Table'!K$239</f>
        <v>0</v>
      </c>
      <c r="G299" s="301">
        <f>+'CTA Pivot Table'!K$241</f>
        <v>0</v>
      </c>
      <c r="H299" s="301">
        <f>+'CTA Pivot Table'!K$243</f>
        <v>0</v>
      </c>
      <c r="I299" s="302">
        <f>+'CTA Pivot Table'!K$245</f>
        <v>0</v>
      </c>
      <c r="J299" s="302">
        <f>+'CTA Pivot Table'!K$247</f>
        <v>0</v>
      </c>
      <c r="K299" s="301">
        <f>+'CTA Pivot Table'!K$249</f>
        <v>0</v>
      </c>
      <c r="L299" s="301">
        <f>+'CTA Pivot Table'!K$251</f>
        <v>0</v>
      </c>
      <c r="M299" s="303">
        <f>+'CTA Pivot Table'!K$253</f>
        <v>0</v>
      </c>
      <c r="N299" s="302">
        <f>+'CTA Pivot Table'!K$255</f>
        <v>0</v>
      </c>
      <c r="O299" s="21"/>
    </row>
    <row r="300" spans="1:15">
      <c r="A300" s="165"/>
      <c r="B300" s="301"/>
      <c r="C300" s="301"/>
      <c r="D300" s="301"/>
      <c r="E300" s="302"/>
      <c r="F300" s="302"/>
      <c r="G300" s="301"/>
      <c r="H300" s="301"/>
      <c r="I300" s="302"/>
      <c r="J300" s="302"/>
      <c r="K300" s="301"/>
      <c r="L300" s="301"/>
      <c r="M300" s="303"/>
      <c r="N300" s="302"/>
      <c r="O300" s="21"/>
    </row>
    <row r="301" spans="1:15">
      <c r="A301" s="165" t="s">
        <v>273</v>
      </c>
      <c r="B301" s="301">
        <f>+'CTA Pivot Table'!K$263</f>
        <v>0</v>
      </c>
      <c r="C301" s="301">
        <f>+'CTA Pivot Table'!K$265</f>
        <v>0</v>
      </c>
      <c r="D301" s="301">
        <f>+'CTA Pivot Table'!K$267</f>
        <v>0</v>
      </c>
      <c r="E301" s="302">
        <f>+'CTA Pivot Table'!K$269</f>
        <v>0</v>
      </c>
      <c r="F301" s="302">
        <f>+'CTA Pivot Table'!K$271</f>
        <v>0</v>
      </c>
      <c r="G301" s="301">
        <f>+'CTA Pivot Table'!K$273</f>
        <v>0</v>
      </c>
      <c r="H301" s="301">
        <f>+'CTA Pivot Table'!K$275</f>
        <v>0</v>
      </c>
      <c r="I301" s="302">
        <f>+'CTA Pivot Table'!K$277</f>
        <v>0</v>
      </c>
      <c r="J301" s="302">
        <f>+'CTA Pivot Table'!K$279</f>
        <v>0</v>
      </c>
      <c r="K301" s="301">
        <f>+'CTA Pivot Table'!K$281</f>
        <v>0</v>
      </c>
      <c r="L301" s="301">
        <f>+'CTA Pivot Table'!K$283</f>
        <v>0</v>
      </c>
      <c r="M301" s="303">
        <f>+'CTA Pivot Table'!K$285</f>
        <v>0</v>
      </c>
      <c r="N301" s="302">
        <f>+'CTA Pivot Table'!K$287</f>
        <v>0</v>
      </c>
      <c r="O301" s="21"/>
    </row>
    <row r="302" spans="1:15">
      <c r="A302" s="165" t="s">
        <v>274</v>
      </c>
      <c r="B302" s="301">
        <f>+'CTA Pivot Table'!K$295</f>
        <v>87.566024557043448</v>
      </c>
      <c r="C302" s="301">
        <f>+'CTA Pivot Table'!K$297</f>
        <v>86.494133351281008</v>
      </c>
      <c r="D302" s="301">
        <f>+'CTA Pivot Table'!K$299</f>
        <v>85.17763157894737</v>
      </c>
      <c r="E302" s="302">
        <f>+'CTA Pivot Table'!K$301</f>
        <v>86.95034677455854</v>
      </c>
      <c r="F302" s="302">
        <f>+'CTA Pivot Table'!K$303</f>
        <v>88.955618653885011</v>
      </c>
      <c r="G302" s="301">
        <f>+'CTA Pivot Table'!K$305</f>
        <v>79.843594235063435</v>
      </c>
      <c r="H302" s="301">
        <f>+'CTA Pivot Table'!K$307</f>
        <v>79.827801197554564</v>
      </c>
      <c r="I302" s="302">
        <f>+'CTA Pivot Table'!K$309</f>
        <v>83.4009693732024</v>
      </c>
      <c r="J302" s="302">
        <f>+'CTA Pivot Table'!K$311</f>
        <v>83.527284122461239</v>
      </c>
      <c r="K302" s="301">
        <f>+'CTA Pivot Table'!K$313</f>
        <v>72.389595759394808</v>
      </c>
      <c r="L302" s="301">
        <f>+'CTA Pivot Table'!K$315</f>
        <v>76.016269841269832</v>
      </c>
      <c r="M302" s="303">
        <f>+'CTA Pivot Table'!K$317</f>
        <v>76.658467806921024</v>
      </c>
      <c r="N302" s="302">
        <f>+'CTA Pivot Table'!K$319</f>
        <v>0</v>
      </c>
      <c r="O302" s="21"/>
    </row>
    <row r="303" spans="1:15">
      <c r="A303" s="165" t="s">
        <v>275</v>
      </c>
      <c r="B303" s="301">
        <f>+'CTA Pivot Table'!K$327</f>
        <v>0</v>
      </c>
      <c r="C303" s="301">
        <f>+'CTA Pivot Table'!K$329</f>
        <v>0</v>
      </c>
      <c r="D303" s="301">
        <f>+'CTA Pivot Table'!K$331</f>
        <v>0</v>
      </c>
      <c r="E303" s="302">
        <f>+'CTA Pivot Table'!K$333</f>
        <v>0</v>
      </c>
      <c r="F303" s="302">
        <f>+'CTA Pivot Table'!K$335</f>
        <v>0</v>
      </c>
      <c r="G303" s="301">
        <f>+'CTA Pivot Table'!K$337</f>
        <v>0</v>
      </c>
      <c r="H303" s="301">
        <f>+'CTA Pivot Table'!K$339</f>
        <v>0</v>
      </c>
      <c r="I303" s="302">
        <f>+'CTA Pivot Table'!K$341</f>
        <v>0</v>
      </c>
      <c r="J303" s="302">
        <f>+'CTA Pivot Table'!K$343</f>
        <v>0</v>
      </c>
      <c r="K303" s="301">
        <f>+'CTA Pivot Table'!K$345</f>
        <v>0</v>
      </c>
      <c r="L303" s="301">
        <f>+'CTA Pivot Table'!K$347</f>
        <v>0</v>
      </c>
      <c r="M303" s="303">
        <f>+'CTA Pivot Table'!K$349</f>
        <v>0</v>
      </c>
      <c r="N303" s="302">
        <f>+'CTA Pivot Table'!K$351</f>
        <v>0</v>
      </c>
      <c r="O303" s="21"/>
    </row>
    <row r="304" spans="1:15">
      <c r="A304" s="165" t="s">
        <v>276</v>
      </c>
      <c r="B304" s="301">
        <f>+'CTA Pivot Table'!K$359</f>
        <v>0</v>
      </c>
      <c r="C304" s="301">
        <f>+'CTA Pivot Table'!K$361</f>
        <v>0</v>
      </c>
      <c r="D304" s="301">
        <f>+'CTA Pivot Table'!K$363</f>
        <v>0</v>
      </c>
      <c r="E304" s="302">
        <f>+'CTA Pivot Table'!K$365</f>
        <v>0</v>
      </c>
      <c r="F304" s="302">
        <f>+'CTA Pivot Table'!K$367</f>
        <v>0</v>
      </c>
      <c r="G304" s="301">
        <f>+'CTA Pivot Table'!K$369</f>
        <v>0</v>
      </c>
      <c r="H304" s="301">
        <f>+'CTA Pivot Table'!K$371</f>
        <v>0</v>
      </c>
      <c r="I304" s="302">
        <f>+'CTA Pivot Table'!K$373</f>
        <v>0</v>
      </c>
      <c r="J304" s="302">
        <f>+'CTA Pivot Table'!K$375</f>
        <v>0</v>
      </c>
      <c r="K304" s="301">
        <f>+'CTA Pivot Table'!K$377</f>
        <v>0</v>
      </c>
      <c r="L304" s="301">
        <f>+'CTA Pivot Table'!K$379</f>
        <v>0</v>
      </c>
      <c r="M304" s="303">
        <f>+'CTA Pivot Table'!K$381</f>
        <v>0</v>
      </c>
      <c r="N304" s="302">
        <f>+'CTA Pivot Table'!K$383</f>
        <v>0</v>
      </c>
      <c r="O304" s="21"/>
    </row>
    <row r="305" spans="1:15">
      <c r="A305" s="165"/>
      <c r="B305" s="301"/>
      <c r="C305" s="301"/>
      <c r="D305" s="301"/>
      <c r="E305" s="302"/>
      <c r="F305" s="302"/>
      <c r="G305" s="301"/>
      <c r="H305" s="301"/>
      <c r="I305" s="302"/>
      <c r="J305" s="302"/>
      <c r="K305" s="301"/>
      <c r="L305" s="301"/>
      <c r="M305" s="303"/>
      <c r="N305" s="302"/>
      <c r="O305" s="21"/>
    </row>
    <row r="306" spans="1:15">
      <c r="A306" s="165" t="s">
        <v>277</v>
      </c>
      <c r="B306" s="301">
        <f>+'CTA Pivot Table'!K$391</f>
        <v>0</v>
      </c>
      <c r="C306" s="301">
        <f>+'CTA Pivot Table'!K$393</f>
        <v>0</v>
      </c>
      <c r="D306" s="301">
        <f>+'CTA Pivot Table'!K$395</f>
        <v>0</v>
      </c>
      <c r="E306" s="302">
        <f>+'CTA Pivot Table'!K$397</f>
        <v>0</v>
      </c>
      <c r="F306" s="302">
        <f>+'CTA Pivot Table'!K$399</f>
        <v>0</v>
      </c>
      <c r="G306" s="301">
        <f>+'CTA Pivot Table'!K$401</f>
        <v>0</v>
      </c>
      <c r="H306" s="301">
        <f>+'CTA Pivot Table'!K$403</f>
        <v>0</v>
      </c>
      <c r="I306" s="302">
        <f>+'CTA Pivot Table'!K$405</f>
        <v>0</v>
      </c>
      <c r="J306" s="302">
        <f>+'CTA Pivot Table'!K$407</f>
        <v>0</v>
      </c>
      <c r="K306" s="301">
        <f>+'CTA Pivot Table'!K$409</f>
        <v>0</v>
      </c>
      <c r="L306" s="301">
        <f>+'CTA Pivot Table'!K$411</f>
        <v>0</v>
      </c>
      <c r="M306" s="303">
        <f>+'CTA Pivot Table'!K$413</f>
        <v>0</v>
      </c>
      <c r="N306" s="302">
        <f>+'CTA Pivot Table'!K$415</f>
        <v>0</v>
      </c>
      <c r="O306" s="21"/>
    </row>
    <row r="307" spans="1:15">
      <c r="A307" s="165" t="s">
        <v>278</v>
      </c>
      <c r="B307" s="301">
        <f>+'CTA Pivot Table'!K$423</f>
        <v>72.138986556359868</v>
      </c>
      <c r="C307" s="301">
        <f>+'CTA Pivot Table'!K$425</f>
        <v>63.569230769230771</v>
      </c>
      <c r="D307" s="301">
        <f>+'CTA Pivot Table'!K$427</f>
        <v>0</v>
      </c>
      <c r="E307" s="302">
        <f>+'CTA Pivot Table'!K$429</f>
        <v>68.421077283372369</v>
      </c>
      <c r="F307" s="302">
        <f>+'CTA Pivot Table'!K$431</f>
        <v>90.954731679169043</v>
      </c>
      <c r="G307" s="301">
        <f>+'CTA Pivot Table'!K$433</f>
        <v>85.792701062215485</v>
      </c>
      <c r="H307" s="301">
        <f>+'CTA Pivot Table'!K$435</f>
        <v>0</v>
      </c>
      <c r="I307" s="302">
        <f>+'CTA Pivot Table'!K$437</f>
        <v>88.438995710693675</v>
      </c>
      <c r="J307" s="302">
        <f>+'CTA Pivot Table'!K$439</f>
        <v>67.814887126296512</v>
      </c>
      <c r="K307" s="301">
        <f>+'CTA Pivot Table'!K$441</f>
        <v>57.495934593459353</v>
      </c>
      <c r="L307" s="301">
        <f>+'CTA Pivot Table'!K$443</f>
        <v>0</v>
      </c>
      <c r="M307" s="303">
        <f>+'CTA Pivot Table'!K$445</f>
        <v>60.897536202735317</v>
      </c>
      <c r="N307" s="302">
        <f>+'CTA Pivot Table'!K$447</f>
        <v>61.619220953660168</v>
      </c>
      <c r="O307" s="21"/>
    </row>
    <row r="308" spans="1:15">
      <c r="A308" s="165" t="s">
        <v>279</v>
      </c>
      <c r="B308" s="301">
        <f>+'CTA Pivot Table'!K$455</f>
        <v>73.812499999999972</v>
      </c>
      <c r="C308" s="301">
        <f>+'CTA Pivot Table'!K$457</f>
        <v>73.999999999999986</v>
      </c>
      <c r="D308" s="301">
        <f>+'CTA Pivot Table'!K$459</f>
        <v>0</v>
      </c>
      <c r="E308" s="302">
        <f>+'CTA Pivot Table'!K$461</f>
        <v>73.908163265306101</v>
      </c>
      <c r="F308" s="302">
        <f>+'CTA Pivot Table'!K$463</f>
        <v>77.594922737306817</v>
      </c>
      <c r="G308" s="301">
        <f>+'CTA Pivot Table'!K$465</f>
        <v>72.981111111111048</v>
      </c>
      <c r="H308" s="301">
        <f>+'CTA Pivot Table'!K$467</f>
        <v>0</v>
      </c>
      <c r="I308" s="302">
        <f>+'CTA Pivot Table'!K$469</f>
        <v>74.140321686078707</v>
      </c>
      <c r="J308" s="302">
        <f>+'CTA Pivot Table'!K$471</f>
        <v>60.916839916839884</v>
      </c>
      <c r="K308" s="301">
        <f>+'CTA Pivot Table'!K$473</f>
        <v>57.655810510732735</v>
      </c>
      <c r="L308" s="301">
        <f>+'CTA Pivot Table'!K$475</f>
        <v>0</v>
      </c>
      <c r="M308" s="303">
        <f>+'CTA Pivot Table'!K$477</f>
        <v>58.512008733624405</v>
      </c>
      <c r="N308" s="302">
        <f>+'CTA Pivot Table'!K$479</f>
        <v>55.477788094682708</v>
      </c>
      <c r="O308" s="21"/>
    </row>
    <row r="309" spans="1:15">
      <c r="A309" s="170" t="s">
        <v>280</v>
      </c>
      <c r="B309" s="304">
        <f>+'CTA Pivot Table'!K$487</f>
        <v>0</v>
      </c>
      <c r="C309" s="304">
        <f>+'CTA Pivot Table'!K$489</f>
        <v>0</v>
      </c>
      <c r="D309" s="304">
        <f>+'CTA Pivot Table'!K$491</f>
        <v>0</v>
      </c>
      <c r="E309" s="305">
        <f>+'CTA Pivot Table'!K$493</f>
        <v>0</v>
      </c>
      <c r="F309" s="305">
        <f>+'CTA Pivot Table'!K$495</f>
        <v>0</v>
      </c>
      <c r="G309" s="304">
        <f>+'CTA Pivot Table'!K$497</f>
        <v>0</v>
      </c>
      <c r="H309" s="304">
        <f>+'CTA Pivot Table'!K$499</f>
        <v>0</v>
      </c>
      <c r="I309" s="305">
        <f>+'CTA Pivot Table'!K$501</f>
        <v>0</v>
      </c>
      <c r="J309" s="305">
        <f>+'CTA Pivot Table'!K$503</f>
        <v>0</v>
      </c>
      <c r="K309" s="304">
        <f>+'CTA Pivot Table'!K$505</f>
        <v>0</v>
      </c>
      <c r="L309" s="304">
        <f>+'CTA Pivot Table'!K$507</f>
        <v>0</v>
      </c>
      <c r="M309" s="306">
        <f>+'CTA Pivot Table'!K$509</f>
        <v>0</v>
      </c>
      <c r="N309" s="305">
        <f>+'CTA Pivot Table'!K$511</f>
        <v>0</v>
      </c>
      <c r="O309" s="21"/>
    </row>
    <row r="310" spans="1:15">
      <c r="A310" s="254" t="s">
        <v>394</v>
      </c>
      <c r="B310" s="307"/>
      <c r="C310" s="307"/>
      <c r="D310" s="307"/>
      <c r="E310" s="307"/>
      <c r="F310" s="307"/>
      <c r="G310" s="307"/>
      <c r="H310" s="307"/>
      <c r="I310" s="307"/>
      <c r="J310" s="307"/>
      <c r="K310" s="307"/>
      <c r="L310" s="307"/>
      <c r="M310" s="307"/>
      <c r="N310" s="308"/>
    </row>
    <row r="311" spans="1:15">
      <c r="A311" s="309"/>
      <c r="B311" s="307"/>
      <c r="C311" s="307"/>
      <c r="D311" s="307"/>
      <c r="E311" s="307"/>
      <c r="F311" s="307"/>
      <c r="G311" s="307"/>
      <c r="H311" s="307"/>
      <c r="I311" s="307"/>
      <c r="J311" s="307"/>
      <c r="K311" s="307"/>
      <c r="L311" s="307"/>
      <c r="M311" s="307"/>
      <c r="N311" s="610" t="s">
        <v>1166</v>
      </c>
    </row>
    <row r="312" spans="1:15" ht="18">
      <c r="A312" s="609" t="s">
        <v>730</v>
      </c>
      <c r="B312" s="160"/>
      <c r="C312" s="160"/>
      <c r="D312" s="160"/>
      <c r="E312" s="211"/>
      <c r="F312" s="211"/>
      <c r="G312" s="211"/>
      <c r="H312" s="211"/>
      <c r="I312" s="211"/>
      <c r="J312" s="160"/>
      <c r="K312" s="160"/>
      <c r="L312" s="160"/>
      <c r="M312" s="211"/>
      <c r="N312" s="212"/>
    </row>
    <row r="313" spans="1:15" ht="18">
      <c r="A313" s="609"/>
      <c r="B313" s="160"/>
      <c r="C313" s="160"/>
      <c r="D313" s="160"/>
      <c r="E313" s="211"/>
      <c r="F313" s="211"/>
      <c r="G313" s="211"/>
      <c r="H313" s="211"/>
      <c r="I313" s="211"/>
      <c r="J313" s="160"/>
      <c r="K313" s="160"/>
      <c r="L313" s="160"/>
      <c r="M313" s="211"/>
      <c r="N313" s="212"/>
    </row>
    <row r="314" spans="1:15">
      <c r="A314" s="231" t="s">
        <v>412</v>
      </c>
      <c r="B314" s="160"/>
      <c r="C314" s="160"/>
      <c r="D314" s="160"/>
      <c r="E314" s="211"/>
      <c r="F314" s="211"/>
      <c r="G314" s="211"/>
      <c r="H314" s="211"/>
      <c r="I314" s="211"/>
      <c r="J314" s="160"/>
      <c r="K314" s="160"/>
      <c r="L314" s="160"/>
      <c r="M314" s="211"/>
      <c r="N314" s="212"/>
    </row>
    <row r="315" spans="1:15">
      <c r="A315" s="231" t="s">
        <v>989</v>
      </c>
      <c r="B315" s="160"/>
      <c r="C315" s="160"/>
      <c r="D315" s="160"/>
      <c r="E315" s="211"/>
      <c r="F315" s="211"/>
      <c r="G315" s="211"/>
      <c r="H315" s="211"/>
      <c r="I315" s="211"/>
      <c r="J315" s="160"/>
      <c r="K315" s="160"/>
      <c r="L315" s="160"/>
      <c r="M315" s="211"/>
      <c r="N315" s="212"/>
    </row>
    <row r="316" spans="1:15" ht="15.75" customHeight="1">
      <c r="A316" s="82"/>
      <c r="B316" s="128"/>
      <c r="C316" s="128"/>
      <c r="D316" s="128"/>
      <c r="E316" s="128"/>
      <c r="F316" s="129"/>
      <c r="G316" s="162"/>
      <c r="H316" s="162"/>
      <c r="I316" s="163"/>
      <c r="J316" s="163"/>
      <c r="K316" s="163"/>
      <c r="L316" s="163"/>
      <c r="M316" s="163"/>
      <c r="N316" s="163"/>
      <c r="O316" s="20"/>
    </row>
    <row r="317" spans="1:15" ht="15.75" customHeight="1">
      <c r="A317" s="64"/>
      <c r="B317" s="234" t="s">
        <v>671</v>
      </c>
      <c r="C317" s="291"/>
      <c r="D317" s="291"/>
      <c r="E317" s="291"/>
      <c r="F317" s="291"/>
      <c r="G317" s="291"/>
      <c r="H317" s="291"/>
      <c r="I317" s="292"/>
      <c r="J317" s="293" t="s">
        <v>390</v>
      </c>
      <c r="K317" s="294"/>
      <c r="L317" s="294"/>
      <c r="M317" s="295"/>
      <c r="N317" s="680" t="s">
        <v>670</v>
      </c>
      <c r="O317" s="164"/>
    </row>
    <row r="318" spans="1:15" ht="45" customHeight="1">
      <c r="A318" s="94"/>
      <c r="B318" s="235" t="s">
        <v>735</v>
      </c>
      <c r="C318" s="235"/>
      <c r="D318" s="235"/>
      <c r="E318" s="240"/>
      <c r="F318" s="241" t="s">
        <v>737</v>
      </c>
      <c r="G318" s="235"/>
      <c r="H318" s="235"/>
      <c r="I318" s="236"/>
      <c r="J318" s="242" t="s">
        <v>672</v>
      </c>
      <c r="K318" s="291"/>
      <c r="L318" s="291"/>
      <c r="M318" s="292"/>
      <c r="N318" s="683"/>
      <c r="O318" s="164"/>
    </row>
    <row r="319" spans="1:15" ht="30" customHeight="1">
      <c r="A319" s="82"/>
      <c r="B319" s="296" t="s">
        <v>391</v>
      </c>
      <c r="C319" s="296" t="s">
        <v>392</v>
      </c>
      <c r="D319" s="296" t="s">
        <v>281</v>
      </c>
      <c r="E319" s="297" t="s">
        <v>124</v>
      </c>
      <c r="F319" s="297" t="s">
        <v>391</v>
      </c>
      <c r="G319" s="296" t="s">
        <v>392</v>
      </c>
      <c r="H319" s="296" t="s">
        <v>281</v>
      </c>
      <c r="I319" s="297" t="s">
        <v>124</v>
      </c>
      <c r="J319" s="298" t="s">
        <v>391</v>
      </c>
      <c r="K319" s="299" t="s">
        <v>392</v>
      </c>
      <c r="L319" s="300" t="s">
        <v>281</v>
      </c>
      <c r="M319" s="298" t="s">
        <v>124</v>
      </c>
      <c r="N319" s="684"/>
      <c r="O319" s="164"/>
    </row>
    <row r="320" spans="1:15" ht="15.75" hidden="1" customHeight="1">
      <c r="A320" s="165" t="s">
        <v>264</v>
      </c>
      <c r="B320" s="131">
        <f>+'CTA Pivot Table'!L$230</f>
        <v>0</v>
      </c>
      <c r="C320" s="131">
        <f>+'CTA Pivot Table'!L$231</f>
        <v>0</v>
      </c>
      <c r="D320" s="131">
        <f>+'CTA Pivot Table'!L$232</f>
        <v>0</v>
      </c>
      <c r="E320" s="130">
        <f>+'CTA Pivot Table'!L$233</f>
        <v>0</v>
      </c>
      <c r="F320" s="130"/>
      <c r="G320" s="130"/>
      <c r="H320" s="130"/>
      <c r="I320" s="130"/>
      <c r="J320" s="130">
        <f>+'CTA Pivot Table'!L$234</f>
        <v>0</v>
      </c>
      <c r="K320" s="131">
        <f>+'CTA Pivot Table'!L$235</f>
        <v>0</v>
      </c>
      <c r="L320" s="131">
        <f>+'CTA Pivot Table'!L$236</f>
        <v>0</v>
      </c>
      <c r="M320" s="132">
        <f>+'CTA Pivot Table'!L$237</f>
        <v>0</v>
      </c>
      <c r="N320" s="130">
        <f>+'CTA Pivot Table'!L$238</f>
        <v>0</v>
      </c>
      <c r="O320" s="21"/>
    </row>
    <row r="321" spans="1:15" ht="15.75" hidden="1" customHeight="1">
      <c r="A321" s="165"/>
      <c r="E321" s="133"/>
      <c r="I321" s="133"/>
      <c r="J321" s="133"/>
      <c r="M321" s="135"/>
      <c r="N321" s="133"/>
      <c r="O321" s="21"/>
    </row>
    <row r="322" spans="1:15">
      <c r="A322" s="165" t="s">
        <v>265</v>
      </c>
      <c r="B322" s="301">
        <f>+'CTA Pivot Table'!L$7</f>
        <v>0</v>
      </c>
      <c r="C322" s="301">
        <f>+'CTA Pivot Table'!L$9</f>
        <v>0</v>
      </c>
      <c r="D322" s="301">
        <f>+'CTA Pivot Table'!L$11</f>
        <v>0</v>
      </c>
      <c r="E322" s="302">
        <f>+'CTA Pivot Table'!L$13</f>
        <v>0</v>
      </c>
      <c r="F322" s="302">
        <f>+'CTA Pivot Table'!L$15</f>
        <v>0</v>
      </c>
      <c r="G322" s="301">
        <f>+'CTA Pivot Table'!L$17</f>
        <v>0</v>
      </c>
      <c r="H322" s="301">
        <f>+'CTA Pivot Table'!L$19</f>
        <v>0</v>
      </c>
      <c r="I322" s="302">
        <f>+'CTA Pivot Table'!L$21</f>
        <v>0</v>
      </c>
      <c r="J322" s="302">
        <f>+'CTA Pivot Table'!L$23</f>
        <v>0</v>
      </c>
      <c r="K322" s="301">
        <f>+'CTA Pivot Table'!L$25</f>
        <v>0</v>
      </c>
      <c r="L322" s="301">
        <f>+'CTA Pivot Table'!L$27</f>
        <v>0</v>
      </c>
      <c r="M322" s="303">
        <f>+'CTA Pivot Table'!L$29</f>
        <v>0</v>
      </c>
      <c r="N322" s="302">
        <f>+'CTA Pivot Table'!L$31</f>
        <v>0</v>
      </c>
      <c r="O322" s="21"/>
    </row>
    <row r="323" spans="1:15">
      <c r="A323" s="165" t="s">
        <v>266</v>
      </c>
      <c r="B323" s="301">
        <f>+'CTA Pivot Table'!L$39</f>
        <v>74.30149999999999</v>
      </c>
      <c r="C323" s="301">
        <f>+'CTA Pivot Table'!L$41</f>
        <v>67.294455445544557</v>
      </c>
      <c r="D323" s="301">
        <f>+'CTA Pivot Table'!L$43</f>
        <v>61.5</v>
      </c>
      <c r="E323" s="302">
        <f>+'CTA Pivot Table'!L$45</f>
        <v>70.689113300492608</v>
      </c>
      <c r="F323" s="302">
        <f>+'CTA Pivot Table'!L$47</f>
        <v>74.584500000000006</v>
      </c>
      <c r="G323" s="301">
        <f>+'CTA Pivot Table'!L$49</f>
        <v>71.552460937500001</v>
      </c>
      <c r="H323" s="301">
        <f>+'CTA Pivot Table'!L$51</f>
        <v>61.669375000000002</v>
      </c>
      <c r="I323" s="302">
        <f>+'CTA Pivot Table'!L$53</f>
        <v>72.475592105263161</v>
      </c>
      <c r="J323" s="302">
        <f>+'CTA Pivot Table'!L$55</f>
        <v>55.423818181818184</v>
      </c>
      <c r="K323" s="301">
        <f>+'CTA Pivot Table'!L$57</f>
        <v>53.935927835051544</v>
      </c>
      <c r="L323" s="301">
        <f>+'CTA Pivot Table'!LO$59</f>
        <v>0</v>
      </c>
      <c r="M323" s="303">
        <f>+'CTA Pivot Table'!L$61</f>
        <v>45.707459207459209</v>
      </c>
      <c r="N323" s="302">
        <f>+'CTA Pivot Table'!L$63</f>
        <v>0</v>
      </c>
      <c r="O323" s="21"/>
    </row>
    <row r="324" spans="1:15">
      <c r="A324" s="165" t="s">
        <v>267</v>
      </c>
      <c r="B324" s="301">
        <f>+'CTA Pivot Table'!L$71</f>
        <v>0</v>
      </c>
      <c r="C324" s="301">
        <f>+'CTA Pivot Table'!L$73</f>
        <v>0</v>
      </c>
      <c r="D324" s="301">
        <f>+'CTA Pivot Table'!L$75</f>
        <v>0</v>
      </c>
      <c r="E324" s="302">
        <f>+'CTA Pivot Table'!L$77</f>
        <v>0</v>
      </c>
      <c r="F324" s="302">
        <f>+'CTA Pivot Table'!L$79</f>
        <v>0</v>
      </c>
      <c r="G324" s="301">
        <f>+'CTA Pivot Table'!L$81</f>
        <v>0</v>
      </c>
      <c r="H324" s="301">
        <f>+'CTA Pivot Table'!L$83</f>
        <v>0</v>
      </c>
      <c r="I324" s="302">
        <f>+'CTA Pivot Table'!L$85</f>
        <v>0</v>
      </c>
      <c r="J324" s="302">
        <f>+'CTA Pivot Table'!L$87</f>
        <v>0</v>
      </c>
      <c r="K324" s="301">
        <f>+'CTA Pivot Table'!L$89</f>
        <v>0</v>
      </c>
      <c r="L324" s="301">
        <f>+'CTA Pivot Table'!L$91</f>
        <v>0</v>
      </c>
      <c r="M324" s="303">
        <f>+'CTA Pivot Table'!L$93</f>
        <v>0</v>
      </c>
      <c r="N324" s="302">
        <f>+'CTA Pivot Table'!L$95</f>
        <v>0</v>
      </c>
      <c r="O324" s="21"/>
    </row>
    <row r="325" spans="1:15">
      <c r="A325" s="165" t="s">
        <v>268</v>
      </c>
      <c r="B325" s="301">
        <f>+'CTA Pivot Table'!L$103</f>
        <v>71.573770491803273</v>
      </c>
      <c r="C325" s="301">
        <f>+'CTA Pivot Table'!L$105</f>
        <v>69.5</v>
      </c>
      <c r="D325" s="301">
        <f>+'CTA Pivot Table'!L$107</f>
        <v>59.6</v>
      </c>
      <c r="E325" s="302">
        <f>+'CTA Pivot Table'!L$109</f>
        <v>70.70386266094421</v>
      </c>
      <c r="F325" s="302">
        <f>+'CTA Pivot Table'!L$111</f>
        <v>74.756972111553779</v>
      </c>
      <c r="G325" s="301">
        <f>+'CTA Pivot Table'!L$113</f>
        <v>74.55670103092784</v>
      </c>
      <c r="H325" s="301">
        <f>+'CTA Pivot Table'!L$115</f>
        <v>0</v>
      </c>
      <c r="I325" s="302">
        <f>+'CTA Pivot Table'!L$117</f>
        <v>74.701149425287355</v>
      </c>
      <c r="J325" s="302">
        <f>+'CTA Pivot Table'!L$119</f>
        <v>51.22072072072072</v>
      </c>
      <c r="K325" s="301">
        <f>+'CTA Pivot Table'!L$121</f>
        <v>46.995762711864408</v>
      </c>
      <c r="L325" s="301">
        <f>+'CTA Pivot Table'!L$123</f>
        <v>0</v>
      </c>
      <c r="M325" s="303">
        <f>+'CTA Pivot Table'!L$125</f>
        <v>49.043668122270745</v>
      </c>
      <c r="N325" s="302">
        <f>+'CTA Pivot Table'!L$127</f>
        <v>74.917647058823533</v>
      </c>
      <c r="O325" s="21"/>
    </row>
    <row r="326" spans="1:15">
      <c r="A326" s="165"/>
      <c r="B326" s="301"/>
      <c r="C326" s="301"/>
      <c r="D326" s="301"/>
      <c r="E326" s="302"/>
      <c r="F326" s="302"/>
      <c r="G326" s="301"/>
      <c r="H326" s="301"/>
      <c r="I326" s="302"/>
      <c r="J326" s="302"/>
      <c r="K326" s="301"/>
      <c r="L326" s="301"/>
      <c r="M326" s="303"/>
      <c r="N326" s="302"/>
      <c r="O326" s="21"/>
    </row>
    <row r="327" spans="1:15">
      <c r="A327" s="165" t="s">
        <v>269</v>
      </c>
      <c r="B327" s="301">
        <f>+'CTA Pivot Table'!L$135</f>
        <v>82.75</v>
      </c>
      <c r="C327" s="301">
        <f>+'CTA Pivot Table'!L$137</f>
        <v>87.620689655172413</v>
      </c>
      <c r="D327" s="301">
        <f>+'CTA Pivot Table'!L$139</f>
        <v>0</v>
      </c>
      <c r="E327" s="302">
        <f>+'CTA Pivot Table'!L$141</f>
        <v>84.63333333333334</v>
      </c>
      <c r="F327" s="302">
        <f>+'CTA Pivot Table'!L$143</f>
        <v>84.763158333333323</v>
      </c>
      <c r="G327" s="301">
        <f>+'CTA Pivot Table'!L$145</f>
        <v>88.168942528735627</v>
      </c>
      <c r="H327" s="301">
        <f>+'CTA Pivot Table'!L$147</f>
        <v>0</v>
      </c>
      <c r="I327" s="302">
        <f>+'CTA Pivot Table'!L$149</f>
        <v>85.669284403669721</v>
      </c>
      <c r="J327" s="302">
        <f>+'CTA Pivot Table'!L$151</f>
        <v>65.530025252525263</v>
      </c>
      <c r="K327" s="301">
        <f>+'CTA Pivot Table'!L$153</f>
        <v>52.210397236614853</v>
      </c>
      <c r="L327" s="301">
        <f>+'CTA Pivot Table'!L$155</f>
        <v>0</v>
      </c>
      <c r="M327" s="303">
        <f>+'CTA Pivot Table'!L$157</f>
        <v>57.620215384615385</v>
      </c>
      <c r="N327" s="302">
        <f>+'CTA Pivot Table'!L$159</f>
        <v>62.333076923076916</v>
      </c>
      <c r="O327" s="21"/>
    </row>
    <row r="328" spans="1:15">
      <c r="A328" s="165" t="s">
        <v>270</v>
      </c>
      <c r="B328" s="301">
        <f>+'CTA Pivot Table'!L$167</f>
        <v>75.627051282051283</v>
      </c>
      <c r="C328" s="301">
        <f>+'CTA Pivot Table'!L$169</f>
        <v>84.255555555555546</v>
      </c>
      <c r="D328" s="301">
        <f>+'CTA Pivot Table'!L$171</f>
        <v>0</v>
      </c>
      <c r="E328" s="302">
        <f>+'CTA Pivot Table'!L$173</f>
        <v>76.519655172413792</v>
      </c>
      <c r="F328" s="302">
        <f>+'CTA Pivot Table'!L$175</f>
        <v>89.955490196078429</v>
      </c>
      <c r="G328" s="301">
        <f>+'CTA Pivot Table'!L$177</f>
        <v>79.64973013493254</v>
      </c>
      <c r="H328" s="301">
        <f>+'CTA Pivot Table'!L$179</f>
        <v>0</v>
      </c>
      <c r="I328" s="302">
        <f>+'CTA Pivot Table'!L$181</f>
        <v>86.826704597177979</v>
      </c>
      <c r="J328" s="302">
        <f>+'CTA Pivot Table'!L$183</f>
        <v>71.67527559055118</v>
      </c>
      <c r="K328" s="301">
        <f>+'CTA Pivot Table'!L$185</f>
        <v>62.666421052631577</v>
      </c>
      <c r="L328" s="301">
        <f>+'CTA Pivot Table'!L$187</f>
        <v>0</v>
      </c>
      <c r="M328" s="303">
        <f>+'CTA Pivot Table'!L$189</f>
        <v>67.820135135135132</v>
      </c>
      <c r="N328" s="302">
        <f>+'CTA Pivot Table'!L$191</f>
        <v>75.148777777777767</v>
      </c>
      <c r="O328" s="21"/>
    </row>
    <row r="329" spans="1:15">
      <c r="A329" s="165" t="s">
        <v>271</v>
      </c>
      <c r="B329" s="301">
        <f>+'CTA Pivot Table'!L$199</f>
        <v>0</v>
      </c>
      <c r="C329" s="301">
        <f>+'CTA Pivot Table'!L$201</f>
        <v>0</v>
      </c>
      <c r="D329" s="301">
        <f>+'CTA Pivot Table'!L$203</f>
        <v>0</v>
      </c>
      <c r="E329" s="302">
        <f>+'CTA Pivot Table'!L$205</f>
        <v>0</v>
      </c>
      <c r="F329" s="302">
        <f>+'CTA Pivot Table'!L$207</f>
        <v>0</v>
      </c>
      <c r="G329" s="301">
        <f>+'CTA Pivot Table'!L$209</f>
        <v>0</v>
      </c>
      <c r="H329" s="301">
        <f>+'CTA Pivot Table'!L$211</f>
        <v>0</v>
      </c>
      <c r="I329" s="302">
        <f>+'CTA Pivot Table'!L$213</f>
        <v>0</v>
      </c>
      <c r="J329" s="302">
        <f>+'CTA Pivot Table'!L$215</f>
        <v>0</v>
      </c>
      <c r="K329" s="301">
        <f>+'CTA Pivot Table'!L$217</f>
        <v>0</v>
      </c>
      <c r="L329" s="301">
        <f>+'CTA Pivot Table'!L$219</f>
        <v>0</v>
      </c>
      <c r="M329" s="303">
        <f>+'CTA Pivot Table'!L$221</f>
        <v>0</v>
      </c>
      <c r="N329" s="302">
        <f>+'CTA Pivot Table'!L$223</f>
        <v>0</v>
      </c>
      <c r="O329" s="21"/>
    </row>
    <row r="330" spans="1:15">
      <c r="A330" s="165" t="s">
        <v>272</v>
      </c>
      <c r="B330" s="301">
        <f>+'CTA Pivot Table'!L$231</f>
        <v>0</v>
      </c>
      <c r="C330" s="301">
        <f>+'CTA Pivot Table'!L$233</f>
        <v>0</v>
      </c>
      <c r="D330" s="301">
        <f>+'CTA Pivot Table'!L$235</f>
        <v>0</v>
      </c>
      <c r="E330" s="302">
        <f>+'CTA Pivot Table'!L$237</f>
        <v>0</v>
      </c>
      <c r="F330" s="302">
        <f>+'CTA Pivot Table'!L$239</f>
        <v>0</v>
      </c>
      <c r="G330" s="301">
        <f>+'CTA Pivot Table'!L$241</f>
        <v>0</v>
      </c>
      <c r="H330" s="301">
        <f>+'CTA Pivot Table'!L$243</f>
        <v>0</v>
      </c>
      <c r="I330" s="302">
        <f>+'CTA Pivot Table'!L$245</f>
        <v>0</v>
      </c>
      <c r="J330" s="302">
        <f>+'CTA Pivot Table'!L$247</f>
        <v>0</v>
      </c>
      <c r="K330" s="301">
        <f>+'CTA Pivot Table'!L$249</f>
        <v>0</v>
      </c>
      <c r="L330" s="301">
        <f>+'CTA Pivot Table'!L$251</f>
        <v>0</v>
      </c>
      <c r="M330" s="303">
        <f>+'CTA Pivot Table'!L$253</f>
        <v>0</v>
      </c>
      <c r="N330" s="302">
        <f>+'CTA Pivot Table'!L$255</f>
        <v>0</v>
      </c>
      <c r="O330" s="21"/>
    </row>
    <row r="331" spans="1:15">
      <c r="A331" s="165"/>
      <c r="B331" s="301"/>
      <c r="C331" s="301"/>
      <c r="D331" s="301"/>
      <c r="E331" s="302"/>
      <c r="F331" s="302"/>
      <c r="G331" s="301"/>
      <c r="H331" s="301"/>
      <c r="I331" s="302"/>
      <c r="J331" s="302"/>
      <c r="K331" s="301"/>
      <c r="L331" s="301"/>
      <c r="M331" s="303"/>
      <c r="N331" s="302"/>
      <c r="O331" s="21"/>
    </row>
    <row r="332" spans="1:15">
      <c r="A332" s="165" t="s">
        <v>273</v>
      </c>
      <c r="B332" s="301">
        <f>+'CTA Pivot Table'!L$263</f>
        <v>0</v>
      </c>
      <c r="C332" s="301">
        <f>+'CTA Pivot Table'!L$265</f>
        <v>0</v>
      </c>
      <c r="D332" s="301">
        <f>+'CTA Pivot Table'!L$267</f>
        <v>0</v>
      </c>
      <c r="E332" s="302">
        <f>+'CTA Pivot Table'!L$269</f>
        <v>0</v>
      </c>
      <c r="F332" s="302">
        <f>+'CTA Pivot Table'!L$271</f>
        <v>0</v>
      </c>
      <c r="G332" s="301">
        <f>+'CTA Pivot Table'!L$273</f>
        <v>0</v>
      </c>
      <c r="H332" s="301">
        <f>+'CTA Pivot Table'!L$275</f>
        <v>0</v>
      </c>
      <c r="I332" s="302">
        <f>+'CTA Pivot Table'!L$277</f>
        <v>0</v>
      </c>
      <c r="J332" s="302">
        <f>+'CTA Pivot Table'!L$279</f>
        <v>0</v>
      </c>
      <c r="K332" s="301">
        <f>+'CTA Pivot Table'!L$281</f>
        <v>0</v>
      </c>
      <c r="L332" s="301">
        <f>+'CTA Pivot Table'!L$283</f>
        <v>0</v>
      </c>
      <c r="M332" s="303">
        <f>+'CTA Pivot Table'!L$285</f>
        <v>0</v>
      </c>
      <c r="N332" s="302">
        <f>+'CTA Pivot Table'!L$287</f>
        <v>0</v>
      </c>
      <c r="O332" s="21"/>
    </row>
    <row r="333" spans="1:15">
      <c r="A333" s="165" t="s">
        <v>274</v>
      </c>
      <c r="B333" s="301">
        <f>+'CTA Pivot Table'!L$295</f>
        <v>88.341770771536886</v>
      </c>
      <c r="C333" s="301">
        <f>+'CTA Pivot Table'!L$297</f>
        <v>85.910842897281142</v>
      </c>
      <c r="D333" s="301">
        <f>+'CTA Pivot Table'!L$299</f>
        <v>87.409090909090907</v>
      </c>
      <c r="E333" s="302">
        <f>+'CTA Pivot Table'!L$301</f>
        <v>87.458575820574623</v>
      </c>
      <c r="F333" s="302">
        <f>+'CTA Pivot Table'!L$303</f>
        <v>89.913768461530324</v>
      </c>
      <c r="G333" s="301">
        <f>+'CTA Pivot Table'!L$305</f>
        <v>83.407348231835698</v>
      </c>
      <c r="H333" s="301">
        <f>+'CTA Pivot Table'!L$307</f>
        <v>82.032139093782931</v>
      </c>
      <c r="I333" s="302">
        <f>+'CTA Pivot Table'!L$309</f>
        <v>86.477981407350185</v>
      </c>
      <c r="J333" s="302">
        <f>+'CTA Pivot Table'!L$311</f>
        <v>85.843517788649649</v>
      </c>
      <c r="K333" s="301">
        <f>+'CTA Pivot Table'!L$313</f>
        <v>77.912048736881957</v>
      </c>
      <c r="L333" s="301">
        <f>+'CTA Pivot Table'!L$315</f>
        <v>65.375</v>
      </c>
      <c r="M333" s="303">
        <f>+'CTA Pivot Table'!L$317</f>
        <v>79.934467420640175</v>
      </c>
      <c r="N333" s="302">
        <f>+'CTA Pivot Table'!L$319</f>
        <v>0</v>
      </c>
      <c r="O333" s="21"/>
    </row>
    <row r="334" spans="1:15">
      <c r="A334" s="165" t="s">
        <v>275</v>
      </c>
      <c r="B334" s="301">
        <f>+'CTA Pivot Table'!L$327</f>
        <v>0</v>
      </c>
      <c r="C334" s="301">
        <f>+'CTA Pivot Table'!L$329</f>
        <v>0</v>
      </c>
      <c r="D334" s="301">
        <f>+'CTA Pivot Table'!L$331</f>
        <v>0</v>
      </c>
      <c r="E334" s="302">
        <f>+'CTA Pivot Table'!L$333</f>
        <v>0</v>
      </c>
      <c r="F334" s="302">
        <f>+'CTA Pivot Table'!L$335</f>
        <v>0</v>
      </c>
      <c r="G334" s="301">
        <f>+'CTA Pivot Table'!L$337</f>
        <v>0</v>
      </c>
      <c r="H334" s="301">
        <f>+'CTA Pivot Table'!L$339</f>
        <v>0</v>
      </c>
      <c r="I334" s="302">
        <f>+'CTA Pivot Table'!L$341</f>
        <v>0</v>
      </c>
      <c r="J334" s="302">
        <f>+'CTA Pivot Table'!L$343</f>
        <v>0</v>
      </c>
      <c r="K334" s="301">
        <f>+'CTA Pivot Table'!L$345</f>
        <v>0</v>
      </c>
      <c r="L334" s="301">
        <f>+'CTA Pivot Table'!L$347</f>
        <v>0</v>
      </c>
      <c r="M334" s="303">
        <f>+'CTA Pivot Table'!L$349</f>
        <v>0</v>
      </c>
      <c r="N334" s="302">
        <f>+'CTA Pivot Table'!L$351</f>
        <v>0</v>
      </c>
      <c r="O334" s="21"/>
    </row>
    <row r="335" spans="1:15">
      <c r="A335" s="165" t="s">
        <v>276</v>
      </c>
      <c r="B335" s="301">
        <f>+'CTA Pivot Table'!L$359</f>
        <v>0</v>
      </c>
      <c r="C335" s="301">
        <f>+'CTA Pivot Table'!L$361</f>
        <v>0</v>
      </c>
      <c r="D335" s="301">
        <f>+'CTA Pivot Table'!L$363</f>
        <v>0</v>
      </c>
      <c r="E335" s="302">
        <f>+'CTA Pivot Table'!L$365</f>
        <v>0</v>
      </c>
      <c r="F335" s="302">
        <f>+'CTA Pivot Table'!L$367</f>
        <v>0</v>
      </c>
      <c r="G335" s="301">
        <f>+'CTA Pivot Table'!L$369</f>
        <v>0</v>
      </c>
      <c r="H335" s="301">
        <f>+'CTA Pivot Table'!L$371</f>
        <v>0</v>
      </c>
      <c r="I335" s="302">
        <f>+'CTA Pivot Table'!L$373</f>
        <v>0</v>
      </c>
      <c r="J335" s="302">
        <f>+'CTA Pivot Table'!L$375</f>
        <v>0</v>
      </c>
      <c r="K335" s="301">
        <f>+'CTA Pivot Table'!L$377</f>
        <v>0</v>
      </c>
      <c r="L335" s="301">
        <f>+'CTA Pivot Table'!L$379</f>
        <v>0</v>
      </c>
      <c r="M335" s="303">
        <f>+'CTA Pivot Table'!L$381</f>
        <v>0</v>
      </c>
      <c r="N335" s="302">
        <f>+'CTA Pivot Table'!L$383</f>
        <v>0</v>
      </c>
      <c r="O335" s="21"/>
    </row>
    <row r="336" spans="1:15">
      <c r="A336" s="165"/>
      <c r="B336" s="301"/>
      <c r="C336" s="301"/>
      <c r="D336" s="301"/>
      <c r="E336" s="302"/>
      <c r="F336" s="302"/>
      <c r="G336" s="301"/>
      <c r="H336" s="301"/>
      <c r="I336" s="302"/>
      <c r="J336" s="302"/>
      <c r="K336" s="301"/>
      <c r="L336" s="301"/>
      <c r="M336" s="303"/>
      <c r="N336" s="302"/>
      <c r="O336" s="21"/>
    </row>
    <row r="337" spans="1:15">
      <c r="A337" s="165" t="s">
        <v>277</v>
      </c>
      <c r="B337" s="301">
        <f>+'CTA Pivot Table'!L$391</f>
        <v>0</v>
      </c>
      <c r="C337" s="301">
        <f>+'CTA Pivot Table'!L$393</f>
        <v>0</v>
      </c>
      <c r="D337" s="301">
        <f>+'CTA Pivot Table'!L$395</f>
        <v>0</v>
      </c>
      <c r="E337" s="302">
        <f>+'CTA Pivot Table'!L$397</f>
        <v>0</v>
      </c>
      <c r="F337" s="302">
        <f>+'CTA Pivot Table'!L$399</f>
        <v>0</v>
      </c>
      <c r="G337" s="301">
        <f>+'CTA Pivot Table'!L$401</f>
        <v>0</v>
      </c>
      <c r="H337" s="301">
        <f>+'CTA Pivot Table'!L$403</f>
        <v>0</v>
      </c>
      <c r="I337" s="302">
        <f>+'CTA Pivot Table'!L$405</f>
        <v>0</v>
      </c>
      <c r="J337" s="302">
        <f>+'CTA Pivot Table'!L$407</f>
        <v>0</v>
      </c>
      <c r="K337" s="301">
        <f>+'CTA Pivot Table'!L$409</f>
        <v>0</v>
      </c>
      <c r="L337" s="301">
        <f>+'CTA Pivot Table'!L$411</f>
        <v>0</v>
      </c>
      <c r="M337" s="303">
        <f>+'CTA Pivot Table'!L$413</f>
        <v>0</v>
      </c>
      <c r="N337" s="302">
        <f>+'CTA Pivot Table'!L$415</f>
        <v>0</v>
      </c>
      <c r="O337" s="21"/>
    </row>
    <row r="338" spans="1:15">
      <c r="A338" s="165" t="s">
        <v>278</v>
      </c>
      <c r="B338" s="301">
        <f>+'CTA Pivot Table'!L$423</f>
        <v>70.722007722007731</v>
      </c>
      <c r="C338" s="301">
        <f>+'CTA Pivot Table'!L$425</f>
        <v>67.200380228136879</v>
      </c>
      <c r="D338" s="301">
        <f>+'CTA Pivot Table'!L$427</f>
        <v>0</v>
      </c>
      <c r="E338" s="302">
        <f>+'CTA Pivot Table'!L$429</f>
        <v>69.536107554417427</v>
      </c>
      <c r="F338" s="302">
        <f>+'CTA Pivot Table'!L$431</f>
        <v>88.71540605095538</v>
      </c>
      <c r="G338" s="301">
        <f>+'CTA Pivot Table'!L$433</f>
        <v>86.29226519337017</v>
      </c>
      <c r="H338" s="301">
        <f>+'CTA Pivot Table'!L$435</f>
        <v>0</v>
      </c>
      <c r="I338" s="302">
        <f>+'CTA Pivot Table'!L$437</f>
        <v>87.82936868686869</v>
      </c>
      <c r="J338" s="302">
        <f>+'CTA Pivot Table'!L$439</f>
        <v>66.535268185157975</v>
      </c>
      <c r="K338" s="301">
        <f>+'CTA Pivot Table'!L$441</f>
        <v>56.045041061276066</v>
      </c>
      <c r="L338" s="301">
        <f>+'CTA Pivot Table'!L$443</f>
        <v>0</v>
      </c>
      <c r="M338" s="303">
        <f>+'CTA Pivot Table'!L$445</f>
        <v>60.89463315217391</v>
      </c>
      <c r="N338" s="302">
        <f>+'CTA Pivot Table'!L$447</f>
        <v>66.572953539823018</v>
      </c>
      <c r="O338" s="21"/>
    </row>
    <row r="339" spans="1:15">
      <c r="A339" s="165" t="s">
        <v>279</v>
      </c>
      <c r="B339" s="301">
        <f>+'CTA Pivot Table'!L$455</f>
        <v>73.951219512195053</v>
      </c>
      <c r="C339" s="301">
        <f>+'CTA Pivot Table'!L$457</f>
        <v>70.374999999999943</v>
      </c>
      <c r="D339" s="301">
        <f>+'CTA Pivot Table'!L$459</f>
        <v>0</v>
      </c>
      <c r="E339" s="302">
        <f>+'CTA Pivot Table'!L$461</f>
        <v>72.630769230769161</v>
      </c>
      <c r="F339" s="302">
        <f>+'CTA Pivot Table'!L$463</f>
        <v>75.893129770992317</v>
      </c>
      <c r="G339" s="301">
        <f>+'CTA Pivot Table'!L$465</f>
        <v>74.691167387276067</v>
      </c>
      <c r="H339" s="301">
        <f>+'CTA Pivot Table'!L$467</f>
        <v>0</v>
      </c>
      <c r="I339" s="302">
        <f>+'CTA Pivot Table'!L$469</f>
        <v>75.037379067722057</v>
      </c>
      <c r="J339" s="302">
        <f>+'CTA Pivot Table'!L$471</f>
        <v>57.662379421221821</v>
      </c>
      <c r="K339" s="301">
        <f>+'CTA Pivot Table'!L$473</f>
        <v>54.88193456614507</v>
      </c>
      <c r="L339" s="301">
        <f>+'CTA Pivot Table'!L$475</f>
        <v>0</v>
      </c>
      <c r="M339" s="303">
        <f>+'CTA Pivot Table'!L$477</f>
        <v>55.734714003944745</v>
      </c>
      <c r="N339" s="302">
        <f>+'CTA Pivot Table'!L$479</f>
        <v>54.660936088647759</v>
      </c>
      <c r="O339" s="21"/>
    </row>
    <row r="340" spans="1:15">
      <c r="A340" s="170" t="s">
        <v>280</v>
      </c>
      <c r="B340" s="304">
        <f>+'CTA Pivot Table'!L$487</f>
        <v>0</v>
      </c>
      <c r="C340" s="304">
        <f>+'CTA Pivot Table'!L$489</f>
        <v>0</v>
      </c>
      <c r="D340" s="304">
        <f>+'CTA Pivot Table'!L$491</f>
        <v>0</v>
      </c>
      <c r="E340" s="305">
        <f>+'CTA Pivot Table'!L$493</f>
        <v>0</v>
      </c>
      <c r="F340" s="305">
        <f>+'CTA Pivot Table'!L$495</f>
        <v>0</v>
      </c>
      <c r="G340" s="304">
        <f>+'CTA Pivot Table'!L$497</f>
        <v>0</v>
      </c>
      <c r="H340" s="304">
        <f>+'CTA Pivot Table'!L$499</f>
        <v>0</v>
      </c>
      <c r="I340" s="305">
        <f>+'CTA Pivot Table'!L$501</f>
        <v>0</v>
      </c>
      <c r="J340" s="305">
        <f>+'CTA Pivot Table'!L$503</f>
        <v>0</v>
      </c>
      <c r="K340" s="304">
        <f>+'CTA Pivot Table'!L$505</f>
        <v>0</v>
      </c>
      <c r="L340" s="304">
        <f>+'CTA Pivot Table'!L$507</f>
        <v>0</v>
      </c>
      <c r="M340" s="306">
        <f>+'CTA Pivot Table'!L$509</f>
        <v>0</v>
      </c>
      <c r="N340" s="305">
        <f>+'CTA Pivot Table'!L$511</f>
        <v>0</v>
      </c>
      <c r="O340" s="21"/>
    </row>
    <row r="341" spans="1:15">
      <c r="A341" s="254" t="s">
        <v>394</v>
      </c>
      <c r="B341" s="307"/>
      <c r="C341" s="307"/>
      <c r="D341" s="307"/>
      <c r="E341" s="307"/>
      <c r="F341" s="307"/>
      <c r="G341" s="307"/>
      <c r="H341" s="307"/>
      <c r="I341" s="307"/>
      <c r="J341" s="307"/>
      <c r="K341" s="307"/>
      <c r="L341" s="307"/>
      <c r="M341" s="307"/>
      <c r="N341" s="308"/>
    </row>
    <row r="342" spans="1:15">
      <c r="A342" s="309"/>
      <c r="B342" s="307"/>
      <c r="C342" s="307"/>
      <c r="D342" s="307"/>
      <c r="E342" s="307"/>
      <c r="F342" s="307"/>
      <c r="G342" s="307"/>
      <c r="H342" s="307"/>
      <c r="I342" s="307"/>
      <c r="J342" s="307"/>
      <c r="K342" s="307"/>
      <c r="L342" s="307"/>
      <c r="M342" s="307"/>
      <c r="N342" s="610" t="s">
        <v>1166</v>
      </c>
    </row>
    <row r="343" spans="1:15" ht="18">
      <c r="A343" s="609" t="s">
        <v>731</v>
      </c>
      <c r="B343" s="160"/>
      <c r="C343" s="160"/>
      <c r="D343" s="160"/>
      <c r="E343" s="211"/>
      <c r="F343" s="211"/>
      <c r="G343" s="211"/>
      <c r="H343" s="211"/>
      <c r="I343" s="211"/>
      <c r="J343" s="160"/>
      <c r="K343" s="160"/>
      <c r="L343" s="160"/>
      <c r="M343" s="211"/>
      <c r="N343" s="212"/>
    </row>
    <row r="344" spans="1:15" ht="18">
      <c r="A344" s="609"/>
      <c r="B344" s="160"/>
      <c r="C344" s="160"/>
      <c r="D344" s="160"/>
      <c r="E344" s="211"/>
      <c r="F344" s="211"/>
      <c r="G344" s="211"/>
      <c r="H344" s="211"/>
      <c r="I344" s="211"/>
      <c r="J344" s="160"/>
      <c r="K344" s="160"/>
      <c r="L344" s="160"/>
      <c r="M344" s="211"/>
      <c r="N344" s="212"/>
    </row>
    <row r="345" spans="1:15">
      <c r="A345" s="231" t="s">
        <v>412</v>
      </c>
      <c r="B345" s="160"/>
      <c r="C345" s="160"/>
      <c r="D345" s="160"/>
      <c r="E345" s="211"/>
      <c r="F345" s="211"/>
      <c r="G345" s="211"/>
      <c r="H345" s="211"/>
      <c r="I345" s="211"/>
      <c r="J345" s="160"/>
      <c r="K345" s="160"/>
      <c r="L345" s="160"/>
      <c r="M345" s="211"/>
      <c r="N345" s="212"/>
    </row>
    <row r="346" spans="1:15">
      <c r="A346" s="231" t="s">
        <v>990</v>
      </c>
      <c r="B346" s="160"/>
      <c r="C346" s="160"/>
      <c r="D346" s="160"/>
      <c r="E346" s="211"/>
      <c r="F346" s="211"/>
      <c r="G346" s="211"/>
      <c r="H346" s="211"/>
      <c r="I346" s="211"/>
      <c r="J346" s="160"/>
      <c r="K346" s="160"/>
      <c r="L346" s="160"/>
      <c r="M346" s="211"/>
      <c r="N346" s="212"/>
    </row>
    <row r="347" spans="1:15" ht="15.75" customHeight="1">
      <c r="A347" s="82"/>
      <c r="B347" s="128"/>
      <c r="C347" s="128"/>
      <c r="D347" s="128"/>
      <c r="E347" s="128"/>
      <c r="F347" s="129"/>
      <c r="G347" s="162"/>
      <c r="H347" s="162"/>
      <c r="I347" s="163"/>
      <c r="J347" s="163"/>
      <c r="K347" s="163"/>
      <c r="L347" s="163"/>
      <c r="M347" s="163"/>
      <c r="N347" s="163"/>
      <c r="O347" s="20"/>
    </row>
    <row r="348" spans="1:15" ht="15.75" customHeight="1">
      <c r="A348" s="64"/>
      <c r="B348" s="234" t="s">
        <v>671</v>
      </c>
      <c r="C348" s="291"/>
      <c r="D348" s="291"/>
      <c r="E348" s="291"/>
      <c r="F348" s="291"/>
      <c r="G348" s="291"/>
      <c r="H348" s="291"/>
      <c r="I348" s="292"/>
      <c r="J348" s="293" t="s">
        <v>390</v>
      </c>
      <c r="K348" s="294"/>
      <c r="L348" s="294"/>
      <c r="M348" s="295"/>
      <c r="N348" s="680" t="s">
        <v>670</v>
      </c>
      <c r="O348" s="164"/>
    </row>
    <row r="349" spans="1:15" ht="45.75" customHeight="1">
      <c r="A349" s="94"/>
      <c r="B349" s="235" t="s">
        <v>735</v>
      </c>
      <c r="C349" s="235"/>
      <c r="D349" s="235"/>
      <c r="E349" s="240"/>
      <c r="F349" s="241" t="s">
        <v>737</v>
      </c>
      <c r="G349" s="235"/>
      <c r="H349" s="235"/>
      <c r="I349" s="236"/>
      <c r="J349" s="242" t="s">
        <v>672</v>
      </c>
      <c r="K349" s="291"/>
      <c r="L349" s="291"/>
      <c r="M349" s="292"/>
      <c r="N349" s="683"/>
      <c r="O349" s="164"/>
    </row>
    <row r="350" spans="1:15" ht="29.25" customHeight="1">
      <c r="A350" s="82"/>
      <c r="B350" s="296" t="s">
        <v>391</v>
      </c>
      <c r="C350" s="296" t="s">
        <v>392</v>
      </c>
      <c r="D350" s="296" t="s">
        <v>281</v>
      </c>
      <c r="E350" s="297" t="s">
        <v>124</v>
      </c>
      <c r="F350" s="297" t="s">
        <v>391</v>
      </c>
      <c r="G350" s="296" t="s">
        <v>392</v>
      </c>
      <c r="H350" s="296" t="s">
        <v>281</v>
      </c>
      <c r="I350" s="297" t="s">
        <v>124</v>
      </c>
      <c r="J350" s="298" t="s">
        <v>391</v>
      </c>
      <c r="K350" s="299" t="s">
        <v>392</v>
      </c>
      <c r="L350" s="300" t="s">
        <v>281</v>
      </c>
      <c r="M350" s="298" t="s">
        <v>124</v>
      </c>
      <c r="N350" s="684"/>
      <c r="O350" s="164"/>
    </row>
    <row r="351" spans="1:15" ht="15.75" hidden="1" customHeight="1">
      <c r="A351" s="165" t="s">
        <v>264</v>
      </c>
      <c r="B351" s="131">
        <f>+'CTA Pivot Table'!M$230</f>
        <v>0</v>
      </c>
      <c r="C351" s="131">
        <f>+'CTA Pivot Table'!M$231</f>
        <v>0</v>
      </c>
      <c r="D351" s="131">
        <f>+'CTA Pivot Table'!M$232</f>
        <v>0</v>
      </c>
      <c r="E351" s="130">
        <f>+'CTA Pivot Table'!M$233</f>
        <v>0</v>
      </c>
      <c r="F351" s="130"/>
      <c r="G351" s="130"/>
      <c r="H351" s="130"/>
      <c r="I351" s="130"/>
      <c r="J351" s="130">
        <f>+'CTA Pivot Table'!M$234</f>
        <v>0</v>
      </c>
      <c r="K351" s="131">
        <f>+'CTA Pivot Table'!M$235</f>
        <v>0</v>
      </c>
      <c r="L351" s="131">
        <f>+'CTA Pivot Table'!M$236</f>
        <v>0</v>
      </c>
      <c r="M351" s="132">
        <f>+'CTA Pivot Table'!M$237</f>
        <v>0</v>
      </c>
      <c r="N351" s="130">
        <f>+'CTA Pivot Table'!M$238</f>
        <v>0</v>
      </c>
      <c r="O351" s="21"/>
    </row>
    <row r="352" spans="1:15" ht="15.75" hidden="1" customHeight="1">
      <c r="A352" s="165"/>
      <c r="E352" s="133"/>
      <c r="I352" s="133"/>
      <c r="J352" s="133"/>
      <c r="M352" s="135"/>
      <c r="N352" s="133"/>
      <c r="O352" s="21"/>
    </row>
    <row r="353" spans="1:15">
      <c r="A353" s="165" t="s">
        <v>265</v>
      </c>
      <c r="B353" s="301">
        <f>+'CTA Pivot Table'!M$7</f>
        <v>0</v>
      </c>
      <c r="C353" s="301">
        <f>+'CTA Pivot Table'!M$9</f>
        <v>0</v>
      </c>
      <c r="D353" s="301">
        <f>+'CTA Pivot Table'!M$11</f>
        <v>0</v>
      </c>
      <c r="E353" s="302">
        <f>+'CTA Pivot Table'!M$13</f>
        <v>0</v>
      </c>
      <c r="F353" s="302">
        <f>+'CTA Pivot Table'!M$15</f>
        <v>0</v>
      </c>
      <c r="G353" s="301">
        <f>+'CTA Pivot Table'!M$17</f>
        <v>0</v>
      </c>
      <c r="H353" s="301">
        <f>+'CTA Pivot Table'!M$19</f>
        <v>0</v>
      </c>
      <c r="I353" s="302">
        <f>+'CTA Pivot Table'!M$21</f>
        <v>0</v>
      </c>
      <c r="J353" s="302">
        <f>+'CTA Pivot Table'!M$23</f>
        <v>0</v>
      </c>
      <c r="K353" s="301">
        <f>+'CTA Pivot Table'!M$25</f>
        <v>0</v>
      </c>
      <c r="L353" s="301">
        <f>+'CTA Pivot Table'!M$27</f>
        <v>0</v>
      </c>
      <c r="M353" s="303">
        <f>+'CTA Pivot Table'!M$29</f>
        <v>0</v>
      </c>
      <c r="N353" s="302">
        <f>+'CTA Pivot Table'!M$31</f>
        <v>0</v>
      </c>
      <c r="O353" s="21"/>
    </row>
    <row r="354" spans="1:15">
      <c r="A354" s="165" t="s">
        <v>266</v>
      </c>
      <c r="B354" s="301">
        <f>+'CTA Pivot Table'!M$39</f>
        <v>72.642321428571435</v>
      </c>
      <c r="C354" s="301">
        <f>+'CTA Pivot Table'!M$41</f>
        <v>74.499666666666656</v>
      </c>
      <c r="D354" s="301">
        <f>+'CTA Pivot Table'!M$43</f>
        <v>73.5</v>
      </c>
      <c r="E354" s="302">
        <f>+'CTA Pivot Table'!M$45</f>
        <v>73.597950819672121</v>
      </c>
      <c r="F354" s="302">
        <f>+'CTA Pivot Table'!M$47</f>
        <v>76.444011391375099</v>
      </c>
      <c r="G354" s="301">
        <f>+'CTA Pivot Table'!M$49</f>
        <v>73.568626262626267</v>
      </c>
      <c r="H354" s="301">
        <f>+'CTA Pivot Table'!M$51</f>
        <v>79.119152542372888</v>
      </c>
      <c r="I354" s="302">
        <f>+'CTA Pivot Table'!M$53</f>
        <v>75.73426247896802</v>
      </c>
      <c r="J354" s="302">
        <f>+'CTA Pivot Table'!M$55</f>
        <v>113.87378260869566</v>
      </c>
      <c r="K354" s="301">
        <f>+'CTA Pivot Table'!M$57</f>
        <v>63.910359281437131</v>
      </c>
      <c r="L354" s="301">
        <f>+'CTA Pivot Table'!MO$59</f>
        <v>0</v>
      </c>
      <c r="M354" s="303">
        <f>+'CTA Pivot Table'!M$61</f>
        <v>67.098168812589421</v>
      </c>
      <c r="N354" s="302">
        <f>+'CTA Pivot Table'!M$63</f>
        <v>67.372500000000002</v>
      </c>
      <c r="O354" s="21"/>
    </row>
    <row r="355" spans="1:15">
      <c r="A355" s="165" t="s">
        <v>267</v>
      </c>
      <c r="B355" s="301">
        <f>+'CTA Pivot Table'!M$71</f>
        <v>0</v>
      </c>
      <c r="C355" s="301">
        <f>+'CTA Pivot Table'!M$73</f>
        <v>0</v>
      </c>
      <c r="D355" s="301">
        <f>+'CTA Pivot Table'!M$75</f>
        <v>0</v>
      </c>
      <c r="E355" s="302">
        <f>+'CTA Pivot Table'!M$77</f>
        <v>0</v>
      </c>
      <c r="F355" s="302">
        <f>+'CTA Pivot Table'!M$79</f>
        <v>0</v>
      </c>
      <c r="G355" s="301">
        <f>+'CTA Pivot Table'!M$81</f>
        <v>0</v>
      </c>
      <c r="H355" s="301">
        <f>+'CTA Pivot Table'!M$83</f>
        <v>0</v>
      </c>
      <c r="I355" s="302">
        <f>+'CTA Pivot Table'!M$85</f>
        <v>0</v>
      </c>
      <c r="J355" s="302">
        <f>+'CTA Pivot Table'!M$87</f>
        <v>0</v>
      </c>
      <c r="K355" s="301">
        <f>+'CTA Pivot Table'!M$89</f>
        <v>0</v>
      </c>
      <c r="L355" s="301">
        <f>+'CTA Pivot Table'!M$91</f>
        <v>0</v>
      </c>
      <c r="M355" s="303">
        <f>+'CTA Pivot Table'!M$93</f>
        <v>0</v>
      </c>
      <c r="N355" s="302">
        <f>+'CTA Pivot Table'!M$95</f>
        <v>0</v>
      </c>
      <c r="O355" s="21"/>
    </row>
    <row r="356" spans="1:15">
      <c r="A356" s="165" t="s">
        <v>268</v>
      </c>
      <c r="B356" s="301">
        <f>+'CTA Pivot Table'!M$103</f>
        <v>68.099999999999994</v>
      </c>
      <c r="C356" s="301">
        <f>+'CTA Pivot Table'!M$105</f>
        <v>67.777777777777771</v>
      </c>
      <c r="D356" s="301">
        <f>+'CTA Pivot Table'!M$107</f>
        <v>63.769230769230766</v>
      </c>
      <c r="E356" s="302">
        <f>+'CTA Pivot Table'!M$109</f>
        <v>67.378048780487802</v>
      </c>
      <c r="F356" s="302">
        <f>+'CTA Pivot Table'!M$111</f>
        <v>75.172413793103445</v>
      </c>
      <c r="G356" s="301">
        <f>+'CTA Pivot Table'!M$113</f>
        <v>63.095238095238095</v>
      </c>
      <c r="H356" s="301">
        <f>+'CTA Pivot Table'!M$115</f>
        <v>0</v>
      </c>
      <c r="I356" s="302">
        <f>+'CTA Pivot Table'!M$117</f>
        <v>71.962025316455694</v>
      </c>
      <c r="J356" s="302">
        <f>+'CTA Pivot Table'!M$119</f>
        <v>45.060606060606062</v>
      </c>
      <c r="K356" s="301">
        <f>+'CTA Pivot Table'!M$121</f>
        <v>41.115384615384613</v>
      </c>
      <c r="L356" s="301">
        <f>+'CTA Pivot Table'!M$123</f>
        <v>0</v>
      </c>
      <c r="M356" s="303">
        <f>+'CTA Pivot Table'!M$125</f>
        <v>43.322033898305087</v>
      </c>
      <c r="N356" s="302">
        <f>+'CTA Pivot Table'!M$127</f>
        <v>72.761904761904759</v>
      </c>
      <c r="O356" s="21"/>
    </row>
    <row r="357" spans="1:15">
      <c r="A357" s="165"/>
      <c r="B357" s="301"/>
      <c r="C357" s="301"/>
      <c r="D357" s="301"/>
      <c r="E357" s="302"/>
      <c r="F357" s="302"/>
      <c r="G357" s="301"/>
      <c r="H357" s="301"/>
      <c r="I357" s="302"/>
      <c r="J357" s="302"/>
      <c r="K357" s="301"/>
      <c r="L357" s="301"/>
      <c r="M357" s="303"/>
      <c r="N357" s="302"/>
      <c r="O357" s="21"/>
    </row>
    <row r="358" spans="1:15">
      <c r="A358" s="165" t="s">
        <v>269</v>
      </c>
      <c r="B358" s="301">
        <f>+'CTA Pivot Table'!M$135</f>
        <v>65.5</v>
      </c>
      <c r="C358" s="301">
        <f>+'CTA Pivot Table'!M$137</f>
        <v>71.848181818181814</v>
      </c>
      <c r="D358" s="301">
        <f>+'CTA Pivot Table'!M$139</f>
        <v>0</v>
      </c>
      <c r="E358" s="302">
        <f>+'CTA Pivot Table'!M$141</f>
        <v>67.752580645161288</v>
      </c>
      <c r="F358" s="302">
        <f>+'CTA Pivot Table'!M$143</f>
        <v>79.067118155619596</v>
      </c>
      <c r="G358" s="301">
        <f>+'CTA Pivot Table'!M$145</f>
        <v>78.25542635658914</v>
      </c>
      <c r="H358" s="301">
        <f>+'CTA Pivot Table'!M$147</f>
        <v>0</v>
      </c>
      <c r="I358" s="302">
        <f>+'CTA Pivot Table'!M$149</f>
        <v>78.84714285714287</v>
      </c>
      <c r="J358" s="302">
        <f>+'CTA Pivot Table'!M$151</f>
        <v>64.099909090909094</v>
      </c>
      <c r="K358" s="301">
        <f>+'CTA Pivot Table'!M$153</f>
        <v>53.747263157894736</v>
      </c>
      <c r="L358" s="301">
        <f>+'CTA Pivot Table'!M$155</f>
        <v>0</v>
      </c>
      <c r="M358" s="303">
        <f>+'CTA Pivot Table'!M$157</f>
        <v>59.302341463414635</v>
      </c>
      <c r="N358" s="302">
        <f>+'CTA Pivot Table'!M$159</f>
        <v>40</v>
      </c>
      <c r="O358" s="21"/>
    </row>
    <row r="359" spans="1:15">
      <c r="A359" s="165" t="s">
        <v>270</v>
      </c>
      <c r="B359" s="301">
        <f>+'CTA Pivot Table'!M$167</f>
        <v>83.040869565217392</v>
      </c>
      <c r="C359" s="301">
        <f>+'CTA Pivot Table'!M$169</f>
        <v>70.5</v>
      </c>
      <c r="D359" s="301">
        <f>+'CTA Pivot Table'!M$171</f>
        <v>0</v>
      </c>
      <c r="E359" s="302">
        <f>+'CTA Pivot Table'!M$173</f>
        <v>82.037599999999998</v>
      </c>
      <c r="F359" s="302">
        <f>+'CTA Pivot Table'!M$175</f>
        <v>89.830876623376625</v>
      </c>
      <c r="G359" s="301">
        <f>+'CTA Pivot Table'!M$177</f>
        <v>73.433600000000013</v>
      </c>
      <c r="H359" s="301">
        <f>+'CTA Pivot Table'!M$179</f>
        <v>0</v>
      </c>
      <c r="I359" s="302">
        <f>+'CTA Pivot Table'!M$181</f>
        <v>83.375255905511821</v>
      </c>
      <c r="J359" s="302">
        <f>+'CTA Pivot Table'!M$183</f>
        <v>60.573424657534254</v>
      </c>
      <c r="K359" s="301">
        <f>+'CTA Pivot Table'!M$185</f>
        <v>52.441111111111113</v>
      </c>
      <c r="L359" s="301">
        <f>+'CTA Pivot Table'!M$187</f>
        <v>0</v>
      </c>
      <c r="M359" s="303">
        <f>+'CTA Pivot Table'!M$189</f>
        <v>56.535310344827579</v>
      </c>
      <c r="N359" s="302">
        <f>+'CTA Pivot Table'!M$191</f>
        <v>78.471076923076922</v>
      </c>
      <c r="O359" s="21"/>
    </row>
    <row r="360" spans="1:15">
      <c r="A360" s="165" t="s">
        <v>271</v>
      </c>
      <c r="B360" s="301">
        <f>+'CTA Pivot Table'!M$199</f>
        <v>0</v>
      </c>
      <c r="C360" s="301">
        <f>+'CTA Pivot Table'!M$201</f>
        <v>0</v>
      </c>
      <c r="D360" s="301">
        <f>+'CTA Pivot Table'!M$203</f>
        <v>0</v>
      </c>
      <c r="E360" s="302">
        <f>+'CTA Pivot Table'!M$205</f>
        <v>0</v>
      </c>
      <c r="F360" s="302">
        <f>+'CTA Pivot Table'!M$207</f>
        <v>0</v>
      </c>
      <c r="G360" s="301">
        <f>+'CTA Pivot Table'!M$209</f>
        <v>0</v>
      </c>
      <c r="H360" s="301">
        <f>+'CTA Pivot Table'!M$211</f>
        <v>0</v>
      </c>
      <c r="I360" s="302">
        <f>+'CTA Pivot Table'!M$213</f>
        <v>0</v>
      </c>
      <c r="J360" s="302">
        <f>+'CTA Pivot Table'!M$215</f>
        <v>0</v>
      </c>
      <c r="K360" s="301">
        <f>+'CTA Pivot Table'!M$217</f>
        <v>0</v>
      </c>
      <c r="L360" s="301">
        <f>+'CTA Pivot Table'!M$219</f>
        <v>0</v>
      </c>
      <c r="M360" s="303">
        <f>+'CTA Pivot Table'!M$221</f>
        <v>0</v>
      </c>
      <c r="N360" s="302">
        <f>+'CTA Pivot Table'!M$223</f>
        <v>0</v>
      </c>
      <c r="O360" s="21"/>
    </row>
    <row r="361" spans="1:15">
      <c r="A361" s="165" t="s">
        <v>272</v>
      </c>
      <c r="B361" s="301">
        <f>+'CTA Pivot Table'!M$231</f>
        <v>0</v>
      </c>
      <c r="C361" s="301">
        <f>+'CTA Pivot Table'!M$233</f>
        <v>0</v>
      </c>
      <c r="D361" s="301">
        <f>+'CTA Pivot Table'!M$235</f>
        <v>0</v>
      </c>
      <c r="E361" s="302">
        <f>+'CTA Pivot Table'!M$237</f>
        <v>0</v>
      </c>
      <c r="F361" s="302">
        <f>+'CTA Pivot Table'!M$239</f>
        <v>0</v>
      </c>
      <c r="G361" s="301">
        <f>+'CTA Pivot Table'!M$241</f>
        <v>0</v>
      </c>
      <c r="H361" s="301">
        <f>+'CTA Pivot Table'!M$243</f>
        <v>0</v>
      </c>
      <c r="I361" s="302">
        <f>+'CTA Pivot Table'!M$245</f>
        <v>0</v>
      </c>
      <c r="J361" s="302">
        <f>+'CTA Pivot Table'!M$247</f>
        <v>0</v>
      </c>
      <c r="K361" s="301">
        <f>+'CTA Pivot Table'!M$249</f>
        <v>0</v>
      </c>
      <c r="L361" s="301">
        <f>+'CTA Pivot Table'!M$251</f>
        <v>0</v>
      </c>
      <c r="M361" s="303">
        <f>+'CTA Pivot Table'!M$253</f>
        <v>0</v>
      </c>
      <c r="N361" s="302">
        <f>+'CTA Pivot Table'!M$255</f>
        <v>0</v>
      </c>
      <c r="O361" s="21"/>
    </row>
    <row r="362" spans="1:15">
      <c r="A362" s="165"/>
      <c r="B362" s="301"/>
      <c r="C362" s="301"/>
      <c r="D362" s="301"/>
      <c r="E362" s="302"/>
      <c r="F362" s="302"/>
      <c r="G362" s="301"/>
      <c r="H362" s="301"/>
      <c r="I362" s="302"/>
      <c r="J362" s="302"/>
      <c r="K362" s="301"/>
      <c r="L362" s="301"/>
      <c r="M362" s="303"/>
      <c r="N362" s="302"/>
      <c r="O362" s="21"/>
    </row>
    <row r="363" spans="1:15">
      <c r="A363" s="165" t="s">
        <v>273</v>
      </c>
      <c r="B363" s="301">
        <f>+'CTA Pivot Table'!M$263</f>
        <v>0</v>
      </c>
      <c r="C363" s="301">
        <f>+'CTA Pivot Table'!M$265</f>
        <v>0</v>
      </c>
      <c r="D363" s="301">
        <f>+'CTA Pivot Table'!M$267</f>
        <v>0</v>
      </c>
      <c r="E363" s="302">
        <f>+'CTA Pivot Table'!M$269</f>
        <v>0</v>
      </c>
      <c r="F363" s="302">
        <f>+'CTA Pivot Table'!M$271</f>
        <v>0</v>
      </c>
      <c r="G363" s="301">
        <f>+'CTA Pivot Table'!M$273</f>
        <v>0</v>
      </c>
      <c r="H363" s="301">
        <f>+'CTA Pivot Table'!M$275</f>
        <v>0</v>
      </c>
      <c r="I363" s="302">
        <f>+'CTA Pivot Table'!M$277</f>
        <v>0</v>
      </c>
      <c r="J363" s="302">
        <f>+'CTA Pivot Table'!M$279</f>
        <v>0</v>
      </c>
      <c r="K363" s="301">
        <f>+'CTA Pivot Table'!M$281</f>
        <v>0</v>
      </c>
      <c r="L363" s="301">
        <f>+'CTA Pivot Table'!M$283</f>
        <v>0</v>
      </c>
      <c r="M363" s="303">
        <f>+'CTA Pivot Table'!M$285</f>
        <v>0</v>
      </c>
      <c r="N363" s="302">
        <f>+'CTA Pivot Table'!M$287</f>
        <v>0</v>
      </c>
      <c r="O363" s="21"/>
    </row>
    <row r="364" spans="1:15">
      <c r="A364" s="165" t="s">
        <v>274</v>
      </c>
      <c r="B364" s="301">
        <f>+'CTA Pivot Table'!M$295</f>
        <v>89.785186416938217</v>
      </c>
      <c r="C364" s="301">
        <f>+'CTA Pivot Table'!M$297</f>
        <v>90.957142857142856</v>
      </c>
      <c r="D364" s="301">
        <f>+'CTA Pivot Table'!M$299</f>
        <v>82.5</v>
      </c>
      <c r="E364" s="302">
        <f>+'CTA Pivot Table'!M$301</f>
        <v>90.22523261873242</v>
      </c>
      <c r="F364" s="302">
        <f>+'CTA Pivot Table'!M$303</f>
        <v>95.413074859251267</v>
      </c>
      <c r="G364" s="301">
        <f>+'CTA Pivot Table'!M$305</f>
        <v>85.470140797756301</v>
      </c>
      <c r="H364" s="301">
        <f>+'CTA Pivot Table'!M$307</f>
        <v>75.222222222222229</v>
      </c>
      <c r="I364" s="302">
        <f>+'CTA Pivot Table'!M$309</f>
        <v>90.446119921928002</v>
      </c>
      <c r="J364" s="302">
        <f>+'CTA Pivot Table'!M$311</f>
        <v>90.38398065335727</v>
      </c>
      <c r="K364" s="301">
        <f>+'CTA Pivot Table'!M$313</f>
        <v>81.965305847662592</v>
      </c>
      <c r="L364" s="301">
        <f>+'CTA Pivot Table'!M$315</f>
        <v>84</v>
      </c>
      <c r="M364" s="303">
        <f>+'CTA Pivot Table'!M$317</f>
        <v>84.303681658237494</v>
      </c>
      <c r="N364" s="302">
        <f>+'CTA Pivot Table'!M$319</f>
        <v>0</v>
      </c>
      <c r="O364" s="21"/>
    </row>
    <row r="365" spans="1:15">
      <c r="A365" s="165" t="s">
        <v>275</v>
      </c>
      <c r="B365" s="301">
        <f>+'CTA Pivot Table'!M$327</f>
        <v>0</v>
      </c>
      <c r="C365" s="301">
        <f>+'CTA Pivot Table'!M$329</f>
        <v>0</v>
      </c>
      <c r="D365" s="301">
        <f>+'CTA Pivot Table'!M$331</f>
        <v>0</v>
      </c>
      <c r="E365" s="302">
        <f>+'CTA Pivot Table'!M$333</f>
        <v>0</v>
      </c>
      <c r="F365" s="302">
        <f>+'CTA Pivot Table'!M$335</f>
        <v>0</v>
      </c>
      <c r="G365" s="301">
        <f>+'CTA Pivot Table'!M$337</f>
        <v>0</v>
      </c>
      <c r="H365" s="301">
        <f>+'CTA Pivot Table'!M$339</f>
        <v>0</v>
      </c>
      <c r="I365" s="302">
        <f>+'CTA Pivot Table'!M$341</f>
        <v>0</v>
      </c>
      <c r="J365" s="302">
        <f>+'CTA Pivot Table'!M$343</f>
        <v>0</v>
      </c>
      <c r="K365" s="301">
        <f>+'CTA Pivot Table'!M$345</f>
        <v>0</v>
      </c>
      <c r="L365" s="301">
        <f>+'CTA Pivot Table'!M$347</f>
        <v>0</v>
      </c>
      <c r="M365" s="303">
        <f>+'CTA Pivot Table'!M$349</f>
        <v>0</v>
      </c>
      <c r="N365" s="302">
        <f>+'CTA Pivot Table'!M$351</f>
        <v>0</v>
      </c>
      <c r="O365" s="21"/>
    </row>
    <row r="366" spans="1:15">
      <c r="A366" s="165" t="s">
        <v>276</v>
      </c>
      <c r="B366" s="301">
        <f>+'CTA Pivot Table'!M$359</f>
        <v>0</v>
      </c>
      <c r="C366" s="301">
        <f>+'CTA Pivot Table'!M$361</f>
        <v>0</v>
      </c>
      <c r="D366" s="301">
        <f>+'CTA Pivot Table'!M$363</f>
        <v>0</v>
      </c>
      <c r="E366" s="302">
        <f>+'CTA Pivot Table'!M$365</f>
        <v>0</v>
      </c>
      <c r="F366" s="302">
        <f>+'CTA Pivot Table'!M$367</f>
        <v>0</v>
      </c>
      <c r="G366" s="301">
        <f>+'CTA Pivot Table'!M$369</f>
        <v>0</v>
      </c>
      <c r="H366" s="301">
        <f>+'CTA Pivot Table'!M$371</f>
        <v>0</v>
      </c>
      <c r="I366" s="302">
        <f>+'CTA Pivot Table'!M$373</f>
        <v>0</v>
      </c>
      <c r="J366" s="302">
        <f>+'CTA Pivot Table'!M$375</f>
        <v>0</v>
      </c>
      <c r="K366" s="301">
        <f>+'CTA Pivot Table'!M$377</f>
        <v>0</v>
      </c>
      <c r="L366" s="301">
        <f>+'CTA Pivot Table'!M$379</f>
        <v>0</v>
      </c>
      <c r="M366" s="303">
        <f>+'CTA Pivot Table'!M$381</f>
        <v>0</v>
      </c>
      <c r="N366" s="302">
        <f>+'CTA Pivot Table'!M$383</f>
        <v>0</v>
      </c>
      <c r="O366" s="21"/>
    </row>
    <row r="367" spans="1:15">
      <c r="A367" s="165"/>
      <c r="B367" s="301"/>
      <c r="C367" s="301"/>
      <c r="D367" s="301"/>
      <c r="E367" s="302"/>
      <c r="F367" s="302"/>
      <c r="G367" s="301"/>
      <c r="H367" s="301"/>
      <c r="I367" s="302"/>
      <c r="J367" s="302"/>
      <c r="K367" s="301"/>
      <c r="L367" s="301"/>
      <c r="M367" s="303"/>
      <c r="N367" s="302"/>
      <c r="O367" s="21"/>
    </row>
    <row r="368" spans="1:15">
      <c r="A368" s="165" t="s">
        <v>277</v>
      </c>
      <c r="B368" s="301">
        <f>+'CTA Pivot Table'!M$391</f>
        <v>0</v>
      </c>
      <c r="C368" s="301">
        <f>+'CTA Pivot Table'!M$393</f>
        <v>0</v>
      </c>
      <c r="D368" s="301">
        <f>+'CTA Pivot Table'!M$395</f>
        <v>0</v>
      </c>
      <c r="E368" s="302">
        <f>+'CTA Pivot Table'!M$397</f>
        <v>0</v>
      </c>
      <c r="F368" s="302">
        <f>+'CTA Pivot Table'!M$399</f>
        <v>0</v>
      </c>
      <c r="G368" s="301">
        <f>+'CTA Pivot Table'!M$401</f>
        <v>0</v>
      </c>
      <c r="H368" s="301">
        <f>+'CTA Pivot Table'!M$403</f>
        <v>0</v>
      </c>
      <c r="I368" s="302">
        <f>+'CTA Pivot Table'!M$405</f>
        <v>0</v>
      </c>
      <c r="J368" s="302">
        <f>+'CTA Pivot Table'!M$407</f>
        <v>0</v>
      </c>
      <c r="K368" s="301">
        <f>+'CTA Pivot Table'!M$409</f>
        <v>0</v>
      </c>
      <c r="L368" s="301">
        <f>+'CTA Pivot Table'!M$411</f>
        <v>0</v>
      </c>
      <c r="M368" s="303">
        <f>+'CTA Pivot Table'!M$413</f>
        <v>0</v>
      </c>
      <c r="N368" s="302">
        <f>+'CTA Pivot Table'!M$415</f>
        <v>0</v>
      </c>
      <c r="O368" s="21"/>
    </row>
    <row r="369" spans="1:15">
      <c r="A369" s="165" t="s">
        <v>278</v>
      </c>
      <c r="B369" s="301">
        <f>+'CTA Pivot Table'!M$423</f>
        <v>67.832911392405066</v>
      </c>
      <c r="C369" s="301">
        <f>+'CTA Pivot Table'!M$425</f>
        <v>60.140816326530604</v>
      </c>
      <c r="D369" s="301">
        <f>+'CTA Pivot Table'!M$427</f>
        <v>0</v>
      </c>
      <c r="E369" s="302">
        <f>+'CTA Pivot Table'!M$429</f>
        <v>64.888281250000006</v>
      </c>
      <c r="F369" s="302">
        <f>+'CTA Pivot Table'!M$431</f>
        <v>81.715448851774525</v>
      </c>
      <c r="G369" s="301">
        <f>+'CTA Pivot Table'!M$433</f>
        <v>77.062962962962956</v>
      </c>
      <c r="H369" s="301">
        <f>+'CTA Pivot Table'!M$435</f>
        <v>0</v>
      </c>
      <c r="I369" s="302">
        <f>+'CTA Pivot Table'!M$437</f>
        <v>80.038317757009338</v>
      </c>
      <c r="J369" s="302">
        <f>+'CTA Pivot Table'!M$439</f>
        <v>61.318881118881109</v>
      </c>
      <c r="K369" s="301">
        <f>+'CTA Pivot Table'!M$441</f>
        <v>56.024451410658308</v>
      </c>
      <c r="L369" s="301">
        <f>+'CTA Pivot Table'!M$443</f>
        <v>0</v>
      </c>
      <c r="M369" s="303">
        <f>+'CTA Pivot Table'!M$445</f>
        <v>58.527272727272724</v>
      </c>
      <c r="N369" s="302">
        <f>+'CTA Pivot Table'!M$447</f>
        <v>66.232195121951221</v>
      </c>
      <c r="O369" s="21"/>
    </row>
    <row r="370" spans="1:15">
      <c r="A370" s="165" t="s">
        <v>279</v>
      </c>
      <c r="B370" s="301">
        <f>+'CTA Pivot Table'!M$455</f>
        <v>77.1944444444444</v>
      </c>
      <c r="C370" s="301">
        <f>+'CTA Pivot Table'!M$457</f>
        <v>73.155555555555551</v>
      </c>
      <c r="D370" s="301">
        <f>+'CTA Pivot Table'!M$459</f>
        <v>0</v>
      </c>
      <c r="E370" s="302">
        <f>+'CTA Pivot Table'!M$461</f>
        <v>75.641025641025607</v>
      </c>
      <c r="F370" s="302">
        <f>+'CTA Pivot Table'!M$463</f>
        <v>75.766497461928893</v>
      </c>
      <c r="G370" s="301">
        <f>+'CTA Pivot Table'!M$465</f>
        <v>76.805243445692824</v>
      </c>
      <c r="H370" s="301">
        <f>+'CTA Pivot Table'!M$467</f>
        <v>0</v>
      </c>
      <c r="I370" s="302">
        <f>+'CTA Pivot Table'!M$469</f>
        <v>76.525307797537565</v>
      </c>
      <c r="J370" s="302">
        <f>+'CTA Pivot Table'!M$471</f>
        <v>63.333333333333279</v>
      </c>
      <c r="K370" s="301">
        <f>+'CTA Pivot Table'!M$473</f>
        <v>53.057692307692285</v>
      </c>
      <c r="L370" s="301">
        <f>+'CTA Pivot Table'!M$475</f>
        <v>0</v>
      </c>
      <c r="M370" s="303">
        <f>+'CTA Pivot Table'!M$477</f>
        <v>56.20888888888885</v>
      </c>
      <c r="N370" s="302">
        <f>+'CTA Pivot Table'!M$479</f>
        <v>67.887592986723376</v>
      </c>
      <c r="O370" s="21"/>
    </row>
    <row r="371" spans="1:15">
      <c r="A371" s="170" t="s">
        <v>280</v>
      </c>
      <c r="B371" s="304">
        <f>+'CTA Pivot Table'!M$487</f>
        <v>0</v>
      </c>
      <c r="C371" s="304">
        <f>+'CTA Pivot Table'!M$489</f>
        <v>0</v>
      </c>
      <c r="D371" s="304">
        <f>+'CTA Pivot Table'!M$491</f>
        <v>0</v>
      </c>
      <c r="E371" s="305">
        <f>+'CTA Pivot Table'!M$493</f>
        <v>0</v>
      </c>
      <c r="F371" s="305">
        <f>+'CTA Pivot Table'!M$495</f>
        <v>0</v>
      </c>
      <c r="G371" s="304">
        <f>+'CTA Pivot Table'!M$497</f>
        <v>0</v>
      </c>
      <c r="H371" s="304">
        <f>+'CTA Pivot Table'!M$499</f>
        <v>0</v>
      </c>
      <c r="I371" s="305">
        <f>+'CTA Pivot Table'!M$501</f>
        <v>0</v>
      </c>
      <c r="J371" s="305">
        <f>+'CTA Pivot Table'!M$503</f>
        <v>0</v>
      </c>
      <c r="K371" s="304">
        <f>+'CTA Pivot Table'!M$505</f>
        <v>0</v>
      </c>
      <c r="L371" s="304">
        <f>+'CTA Pivot Table'!M$507</f>
        <v>0</v>
      </c>
      <c r="M371" s="306">
        <f>+'CTA Pivot Table'!M$509</f>
        <v>0</v>
      </c>
      <c r="N371" s="305">
        <f>+'CTA Pivot Table'!M$511</f>
        <v>0</v>
      </c>
      <c r="O371" s="21"/>
    </row>
    <row r="372" spans="1:15">
      <c r="A372" s="254" t="s">
        <v>394</v>
      </c>
      <c r="B372" s="307"/>
      <c r="C372" s="307"/>
      <c r="D372" s="307"/>
      <c r="E372" s="307"/>
      <c r="F372" s="307"/>
      <c r="G372" s="307"/>
      <c r="H372" s="307"/>
      <c r="I372" s="307"/>
      <c r="J372" s="307"/>
      <c r="K372" s="307"/>
      <c r="L372" s="307"/>
      <c r="M372" s="307"/>
      <c r="N372" s="308"/>
    </row>
    <row r="373" spans="1:15">
      <c r="A373" s="309"/>
      <c r="B373" s="307"/>
      <c r="C373" s="307"/>
      <c r="D373" s="307"/>
      <c r="E373" s="307"/>
      <c r="F373" s="307"/>
      <c r="G373" s="307"/>
      <c r="H373" s="307"/>
      <c r="I373" s="307"/>
      <c r="J373" s="307"/>
      <c r="K373" s="307"/>
      <c r="L373" s="307"/>
      <c r="M373" s="307"/>
      <c r="N373" s="610" t="s">
        <v>1166</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3" orientation="landscape" useFirstPageNumber="1" r:id="rId1"/>
  <headerFooter alignWithMargins="0">
    <oddHeader>&amp;R&amp;"Arial,Regular"&amp;8SREB-State Data Exchange</oddHeader>
    <oddFooter>&amp;C&amp;"Arial,Regular"&amp;10&amp;P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6383" man="1"/>
    <brk id="342" max="16383" man="1"/>
  </rowBreaks>
  <legacyDrawing r:id="rId2"/>
</worksheet>
</file>

<file path=xl/worksheets/sheet7.xml><?xml version="1.0" encoding="utf-8"?>
<worksheet xmlns="http://schemas.openxmlformats.org/spreadsheetml/2006/main" xmlns:r="http://schemas.openxmlformats.org/officeDocument/2006/relationships">
  <sheetPr enableFormatConditionsCalculation="0">
    <tabColor theme="5" tint="0.59999389629810485"/>
  </sheetPr>
  <dimension ref="A1:P373"/>
  <sheetViews>
    <sheetView showGridLines="0" showZeros="0" view="pageBreakPreview" zoomScaleNormal="100" zoomScaleSheetLayoutView="100" workbookViewId="0">
      <selection activeCell="F20" sqref="F20"/>
    </sheetView>
  </sheetViews>
  <sheetFormatPr defaultColWidth="9" defaultRowHeight="15.75"/>
  <cols>
    <col min="1" max="1" width="11.25" style="18" customWidth="1"/>
    <col min="2" max="2" width="7.25" style="134" customWidth="1"/>
    <col min="3" max="3" width="7.125" style="134" customWidth="1"/>
    <col min="4" max="4" width="9" style="134"/>
    <col min="5" max="5" width="7.125" style="134" customWidth="1"/>
    <col min="6" max="6" width="6.75" style="134" customWidth="1"/>
    <col min="7" max="7" width="7.375" style="134" customWidth="1"/>
    <col min="8" max="8" width="9" style="134" customWidth="1"/>
    <col min="9" max="9" width="7.875" style="134" customWidth="1"/>
    <col min="10" max="10" width="6.125" style="134" customWidth="1"/>
    <col min="11" max="11" width="6" style="134" customWidth="1"/>
    <col min="12" max="12" width="8.5" style="134" customWidth="1"/>
    <col min="13" max="13" width="5.125" style="134" customWidth="1"/>
    <col min="14" max="14" width="9" style="161"/>
    <col min="15" max="15" width="4.25" style="18" customWidth="1"/>
    <col min="16" max="16384" width="9" style="126"/>
  </cols>
  <sheetData>
    <row r="1" spans="1:16" ht="18">
      <c r="A1" s="609" t="s">
        <v>720</v>
      </c>
      <c r="B1" s="160"/>
      <c r="C1" s="160"/>
      <c r="D1" s="160"/>
      <c r="E1" s="211"/>
      <c r="F1" s="211"/>
      <c r="G1" s="211"/>
      <c r="H1" s="211"/>
      <c r="I1" s="211"/>
      <c r="J1" s="160"/>
      <c r="K1" s="160"/>
      <c r="L1" s="160"/>
      <c r="M1" s="211"/>
      <c r="N1" s="212"/>
    </row>
    <row r="2" spans="1:16" ht="18">
      <c r="A2" s="609"/>
      <c r="B2" s="160"/>
      <c r="C2" s="160"/>
      <c r="D2" s="160"/>
      <c r="E2" s="211"/>
      <c r="F2" s="211"/>
      <c r="G2" s="211"/>
      <c r="H2" s="211"/>
      <c r="I2" s="211"/>
      <c r="J2" s="160"/>
      <c r="K2" s="160"/>
      <c r="L2" s="160"/>
      <c r="M2" s="211"/>
      <c r="N2" s="212"/>
    </row>
    <row r="3" spans="1:16">
      <c r="A3" s="231" t="s">
        <v>411</v>
      </c>
      <c r="B3" s="160"/>
      <c r="C3" s="160"/>
      <c r="D3" s="160"/>
      <c r="E3" s="211"/>
      <c r="F3" s="211"/>
      <c r="G3" s="211"/>
      <c r="H3" s="211"/>
      <c r="I3" s="211"/>
      <c r="J3" s="160"/>
      <c r="K3" s="160"/>
      <c r="L3" s="160"/>
      <c r="M3" s="211"/>
      <c r="N3" s="212"/>
    </row>
    <row r="4" spans="1:16">
      <c r="A4" s="231" t="s">
        <v>505</v>
      </c>
      <c r="B4" s="160"/>
      <c r="C4" s="160"/>
      <c r="D4" s="160"/>
      <c r="E4" s="211"/>
      <c r="F4" s="211"/>
      <c r="G4" s="211"/>
      <c r="H4" s="211"/>
      <c r="I4" s="211"/>
      <c r="J4" s="160"/>
      <c r="K4" s="160"/>
      <c r="L4" s="160"/>
      <c r="M4" s="211"/>
      <c r="N4" s="212"/>
    </row>
    <row r="5" spans="1:16" ht="15.75" customHeight="1">
      <c r="A5" s="82"/>
      <c r="B5" s="128"/>
      <c r="C5" s="128"/>
      <c r="D5" s="128"/>
      <c r="E5" s="128"/>
      <c r="F5" s="129"/>
      <c r="G5" s="162"/>
      <c r="H5" s="162"/>
      <c r="I5" s="163"/>
      <c r="J5" s="163"/>
      <c r="K5" s="163"/>
      <c r="L5" s="163"/>
      <c r="M5" s="163"/>
      <c r="N5" s="163"/>
      <c r="O5" s="20"/>
    </row>
    <row r="6" spans="1:16" ht="15.75" customHeight="1">
      <c r="A6" s="64"/>
      <c r="B6" s="234" t="s">
        <v>671</v>
      </c>
      <c r="C6" s="291"/>
      <c r="D6" s="291"/>
      <c r="E6" s="291"/>
      <c r="F6" s="291"/>
      <c r="G6" s="291"/>
      <c r="H6" s="291"/>
      <c r="I6" s="292"/>
      <c r="J6" s="293" t="s">
        <v>390</v>
      </c>
      <c r="K6" s="294"/>
      <c r="L6" s="294"/>
      <c r="M6" s="295"/>
      <c r="N6" s="680" t="s">
        <v>670</v>
      </c>
      <c r="O6" s="164"/>
    </row>
    <row r="7" spans="1:16" ht="42" customHeight="1">
      <c r="A7" s="94"/>
      <c r="B7" s="235" t="s">
        <v>735</v>
      </c>
      <c r="C7" s="235"/>
      <c r="D7" s="235"/>
      <c r="E7" s="240"/>
      <c r="F7" s="241" t="s">
        <v>737</v>
      </c>
      <c r="G7" s="235"/>
      <c r="H7" s="235"/>
      <c r="I7" s="236"/>
      <c r="J7" s="242" t="s">
        <v>672</v>
      </c>
      <c r="K7" s="291"/>
      <c r="L7" s="291"/>
      <c r="M7" s="292"/>
      <c r="N7" s="683"/>
      <c r="O7" s="164"/>
    </row>
    <row r="8" spans="1:16" ht="45.75" customHeight="1">
      <c r="A8" s="82"/>
      <c r="B8" s="296" t="s">
        <v>391</v>
      </c>
      <c r="C8" s="296" t="s">
        <v>392</v>
      </c>
      <c r="D8" s="296" t="s">
        <v>281</v>
      </c>
      <c r="E8" s="297" t="s">
        <v>124</v>
      </c>
      <c r="F8" s="297" t="s">
        <v>391</v>
      </c>
      <c r="G8" s="296" t="s">
        <v>392</v>
      </c>
      <c r="H8" s="296" t="s">
        <v>281</v>
      </c>
      <c r="I8" s="297" t="s">
        <v>124</v>
      </c>
      <c r="J8" s="298" t="s">
        <v>391</v>
      </c>
      <c r="K8" s="299" t="s">
        <v>392</v>
      </c>
      <c r="L8" s="300" t="s">
        <v>281</v>
      </c>
      <c r="M8" s="298" t="s">
        <v>124</v>
      </c>
      <c r="N8" s="684"/>
      <c r="O8" s="164"/>
    </row>
    <row r="9" spans="1:16" ht="14.25" hidden="1" customHeight="1">
      <c r="A9" s="165" t="s">
        <v>264</v>
      </c>
      <c r="B9" s="152"/>
      <c r="C9" s="152"/>
      <c r="D9" s="152"/>
      <c r="E9" s="153"/>
      <c r="F9" s="153"/>
      <c r="G9" s="152"/>
      <c r="H9" s="152"/>
      <c r="I9" s="153"/>
      <c r="J9" s="153"/>
      <c r="K9" s="152"/>
      <c r="L9" s="152"/>
      <c r="M9" s="154"/>
      <c r="N9" s="153"/>
      <c r="O9" s="21"/>
      <c r="P9" s="166"/>
    </row>
    <row r="10" spans="1:16" ht="18" hidden="1" customHeight="1">
      <c r="A10" s="165"/>
      <c r="B10" s="152"/>
      <c r="C10" s="152"/>
      <c r="D10" s="152"/>
      <c r="E10" s="153"/>
      <c r="F10" s="153"/>
      <c r="G10" s="167"/>
      <c r="H10" s="168"/>
      <c r="I10" s="153"/>
      <c r="J10" s="153"/>
      <c r="K10" s="152"/>
      <c r="L10" s="152"/>
      <c r="M10" s="154"/>
      <c r="N10" s="153"/>
      <c r="O10" s="21"/>
    </row>
    <row r="11" spans="1:16">
      <c r="A11" s="165" t="s">
        <v>265</v>
      </c>
      <c r="B11" s="301">
        <f>+'CTA Pivot Table'!I$6</f>
        <v>0</v>
      </c>
      <c r="C11" s="301">
        <f>+'CTA Pivot Table'!I$8</f>
        <v>0</v>
      </c>
      <c r="D11" s="301">
        <f>+'CTA Pivot Table'!I$10</f>
        <v>0</v>
      </c>
      <c r="E11" s="302">
        <f>+'CTA Pivot Table'!I$12</f>
        <v>0</v>
      </c>
      <c r="F11" s="302">
        <f>+'CTA Pivot Table'!I$14</f>
        <v>0</v>
      </c>
      <c r="G11" s="301">
        <f>+'CTA Pivot Table'!I$16</f>
        <v>0</v>
      </c>
      <c r="H11" s="301">
        <f>+'CTA Pivot Table'!I$18</f>
        <v>0</v>
      </c>
      <c r="I11" s="302">
        <f>+'CTA Pivot Table'!I$20</f>
        <v>0</v>
      </c>
      <c r="J11" s="302">
        <f>+'CTA Pivot Table'!I$22</f>
        <v>0</v>
      </c>
      <c r="K11" s="301">
        <f>+'CTA Pivot Table'!I$24</f>
        <v>0</v>
      </c>
      <c r="L11" s="301">
        <f>+'CTA Pivot Table'!I$26</f>
        <v>0</v>
      </c>
      <c r="M11" s="303">
        <f>+'CTA Pivot Table'!I$28</f>
        <v>0</v>
      </c>
      <c r="N11" s="302">
        <f>+'CTA Pivot Table'!I$30</f>
        <v>0</v>
      </c>
      <c r="O11" s="21"/>
    </row>
    <row r="12" spans="1:16">
      <c r="A12" s="165" t="s">
        <v>266</v>
      </c>
      <c r="B12" s="301">
        <f>+'CTA Pivot Table'!I$38</f>
        <v>126.49494505494505</v>
      </c>
      <c r="C12" s="301">
        <f>+'CTA Pivot Table'!I$40</f>
        <v>123.24833333333333</v>
      </c>
      <c r="D12" s="301">
        <f>+'CTA Pivot Table'!I$42</f>
        <v>96.666666666666671</v>
      </c>
      <c r="E12" s="302">
        <f>+'CTA Pivot Table'!I$44</f>
        <v>125.28320754716979</v>
      </c>
      <c r="F12" s="302">
        <f>+'CTA Pivot Table'!I$46</f>
        <v>123.05633773308192</v>
      </c>
      <c r="G12" s="301">
        <f>+'CTA Pivot Table'!I$48</f>
        <v>109.43614473684211</v>
      </c>
      <c r="H12" s="301">
        <f>+'CTA Pivot Table'!I$50</f>
        <v>94.655517241379314</v>
      </c>
      <c r="I12" s="302">
        <f>+'CTA Pivot Table'!I$52</f>
        <v>121.04717367853289</v>
      </c>
      <c r="J12" s="302">
        <f>+'CTA Pivot Table'!I$54</f>
        <v>76.095833333333331</v>
      </c>
      <c r="K12" s="301">
        <f>+'CTA Pivot Table'!I$56</f>
        <v>68.828519230769217</v>
      </c>
      <c r="L12" s="301">
        <f>+'CTA Pivot Table'!IO$58</f>
        <v>0</v>
      </c>
      <c r="M12" s="303">
        <f>+'CTA Pivot Table'!I$60</f>
        <v>82.622499257057939</v>
      </c>
      <c r="N12" s="302">
        <f>+'CTA Pivot Table'!I$62</f>
        <v>109.73556603773586</v>
      </c>
      <c r="O12" s="21"/>
    </row>
    <row r="13" spans="1:16">
      <c r="A13" s="165" t="s">
        <v>267</v>
      </c>
      <c r="B13" s="301">
        <f>+'CTA Pivot Table'!I$70</f>
        <v>0</v>
      </c>
      <c r="C13" s="301">
        <f>+'CTA Pivot Table'!I$72</f>
        <v>0</v>
      </c>
      <c r="D13" s="301">
        <f>+'CTA Pivot Table'!I$74</f>
        <v>0</v>
      </c>
      <c r="E13" s="302">
        <f>+'CTA Pivot Table'!I$76</f>
        <v>0</v>
      </c>
      <c r="F13" s="302">
        <f>+'CTA Pivot Table'!I$78</f>
        <v>0</v>
      </c>
      <c r="G13" s="301">
        <f>+'CTA Pivot Table'!I$80</f>
        <v>0</v>
      </c>
      <c r="H13" s="301">
        <f>+'CTA Pivot Table'!I$82</f>
        <v>0</v>
      </c>
      <c r="I13" s="302">
        <f>+'CTA Pivot Table'!I$84</f>
        <v>0</v>
      </c>
      <c r="J13" s="302">
        <f>+'CTA Pivot Table'!I$86</f>
        <v>0</v>
      </c>
      <c r="K13" s="301">
        <f>+'CTA Pivot Table'!I$88</f>
        <v>0</v>
      </c>
      <c r="L13" s="301">
        <f>+'CTA Pivot Table'!I$90</f>
        <v>0</v>
      </c>
      <c r="M13" s="303">
        <f>+'CTA Pivot Table'!I$92</f>
        <v>0</v>
      </c>
      <c r="N13" s="302">
        <f>+'CTA Pivot Table'!I$94</f>
        <v>0</v>
      </c>
      <c r="O13" s="21"/>
    </row>
    <row r="14" spans="1:16">
      <c r="A14" s="165" t="s">
        <v>268</v>
      </c>
      <c r="B14" s="301">
        <f>+'CTA Pivot Table'!I$102</f>
        <v>0</v>
      </c>
      <c r="C14" s="301">
        <f>+'CTA Pivot Table'!I$104</f>
        <v>0</v>
      </c>
      <c r="D14" s="301">
        <f>+'CTA Pivot Table'!I$106</f>
        <v>0</v>
      </c>
      <c r="E14" s="302">
        <f>+'CTA Pivot Table'!I$108</f>
        <v>0</v>
      </c>
      <c r="F14" s="302">
        <f>+'CTA Pivot Table'!I$110</f>
        <v>0</v>
      </c>
      <c r="G14" s="301">
        <f>+'CTA Pivot Table'!I$112</f>
        <v>0</v>
      </c>
      <c r="H14" s="301">
        <f>+'CTA Pivot Table'!I$114</f>
        <v>0</v>
      </c>
      <c r="I14" s="302">
        <f>+'CTA Pivot Table'!I$116</f>
        <v>0</v>
      </c>
      <c r="J14" s="302">
        <f>+'CTA Pivot Table'!I$118</f>
        <v>0</v>
      </c>
      <c r="K14" s="301">
        <f>+'CTA Pivot Table'!I$120</f>
        <v>0</v>
      </c>
      <c r="L14" s="301">
        <f>+'CTA Pivot Table'!I$122</f>
        <v>0</v>
      </c>
      <c r="M14" s="303">
        <f>+'CTA Pivot Table'!I$124</f>
        <v>0</v>
      </c>
      <c r="N14" s="302">
        <f>+'CTA Pivot Table'!I$126</f>
        <v>0</v>
      </c>
      <c r="O14" s="21"/>
    </row>
    <row r="15" spans="1:16">
      <c r="A15" s="165"/>
      <c r="B15" s="301"/>
      <c r="C15" s="301"/>
      <c r="D15" s="301"/>
      <c r="E15" s="302"/>
      <c r="F15" s="302"/>
      <c r="G15" s="301"/>
      <c r="H15" s="301"/>
      <c r="I15" s="302"/>
      <c r="J15" s="302"/>
      <c r="K15" s="301"/>
      <c r="L15" s="301"/>
      <c r="M15" s="303"/>
      <c r="N15" s="302"/>
      <c r="O15" s="21"/>
    </row>
    <row r="16" spans="1:16">
      <c r="A16" s="165" t="s">
        <v>269</v>
      </c>
      <c r="B16" s="301">
        <f>+'CTA Pivot Table'!I$134</f>
        <v>133.87158878504673</v>
      </c>
      <c r="C16" s="301">
        <f>+'CTA Pivot Table'!I$136</f>
        <v>128.13542372881355</v>
      </c>
      <c r="D16" s="301">
        <f>+'CTA Pivot Table'!I$138</f>
        <v>0</v>
      </c>
      <c r="E16" s="302">
        <f>+'CTA Pivot Table'!I$140</f>
        <v>132.98097368421054</v>
      </c>
      <c r="F16" s="302">
        <f>+'CTA Pivot Table'!I$142</f>
        <v>138.0367526931721</v>
      </c>
      <c r="G16" s="301">
        <f>+'CTA Pivot Table'!I$144</f>
        <v>135.39973118279568</v>
      </c>
      <c r="H16" s="301">
        <f>+'CTA Pivot Table'!I$146</f>
        <v>0</v>
      </c>
      <c r="I16" s="302">
        <f>+'CTA Pivot Table'!I$148</f>
        <v>137.82682930308866</v>
      </c>
      <c r="J16" s="302">
        <f>+'CTA Pivot Table'!I$150</f>
        <v>94.784918273260715</v>
      </c>
      <c r="K16" s="301">
        <f>+'CTA Pivot Table'!I$152</f>
        <v>85.002648870636563</v>
      </c>
      <c r="L16" s="301">
        <f>+'CTA Pivot Table'!I$154</f>
        <v>0</v>
      </c>
      <c r="M16" s="303">
        <f>+'CTA Pivot Table'!I$156</f>
        <v>92.210398363313502</v>
      </c>
      <c r="N16" s="302">
        <f>+'CTA Pivot Table'!I$158</f>
        <v>59</v>
      </c>
      <c r="O16" s="21"/>
    </row>
    <row r="17" spans="1:16">
      <c r="A17" s="165" t="s">
        <v>270</v>
      </c>
      <c r="B17" s="301">
        <f>+'CTA Pivot Table'!I$166</f>
        <v>138.67422920892494</v>
      </c>
      <c r="C17" s="301">
        <f>+'CTA Pivot Table'!I$168</f>
        <v>134.99949999999998</v>
      </c>
      <c r="D17" s="301">
        <f>+'CTA Pivot Table'!I$170</f>
        <v>0</v>
      </c>
      <c r="E17" s="302">
        <f>+'CTA Pivot Table'!I$172</f>
        <v>138.60117296222663</v>
      </c>
      <c r="F17" s="302">
        <f>+'CTA Pivot Table'!I$174</f>
        <v>144.3147102626591</v>
      </c>
      <c r="G17" s="301">
        <f>+'CTA Pivot Table'!I$176</f>
        <v>138.47726161369189</v>
      </c>
      <c r="H17" s="301">
        <f>+'CTA Pivot Table'!I$178</f>
        <v>0</v>
      </c>
      <c r="I17" s="302">
        <f>+'CTA Pivot Table'!I$180</f>
        <v>144.00842206542657</v>
      </c>
      <c r="J17" s="302">
        <f>+'CTA Pivot Table'!I$182</f>
        <v>99.979338358458961</v>
      </c>
      <c r="K17" s="301">
        <f>+'CTA Pivot Table'!I$184</f>
        <v>89.156671826625384</v>
      </c>
      <c r="L17" s="301">
        <f>+'CTA Pivot Table'!I$186</f>
        <v>0</v>
      </c>
      <c r="M17" s="303">
        <f>+'CTA Pivot Table'!I$188</f>
        <v>97.110465736561324</v>
      </c>
      <c r="N17" s="302">
        <f>+'CTA Pivot Table'!I$190</f>
        <v>98.627573680603163</v>
      </c>
      <c r="O17" s="21"/>
    </row>
    <row r="18" spans="1:16">
      <c r="A18" s="165" t="s">
        <v>271</v>
      </c>
      <c r="B18" s="301">
        <f>+'CTA Pivot Table'!I$198</f>
        <v>0</v>
      </c>
      <c r="C18" s="301">
        <f>+'CTA Pivot Table'!I$200</f>
        <v>0</v>
      </c>
      <c r="D18" s="301">
        <f>+'CTA Pivot Table'!I$202</f>
        <v>0</v>
      </c>
      <c r="E18" s="302">
        <f>+'CTA Pivot Table'!I$204</f>
        <v>0</v>
      </c>
      <c r="F18" s="302">
        <f>+'CTA Pivot Table'!I$206</f>
        <v>0</v>
      </c>
      <c r="G18" s="301">
        <f>+'CTA Pivot Table'!I$208</f>
        <v>0</v>
      </c>
      <c r="H18" s="301">
        <f>+'CTA Pivot Table'!I$210</f>
        <v>0</v>
      </c>
      <c r="I18" s="302">
        <f>+'CTA Pivot Table'!I$212</f>
        <v>0</v>
      </c>
      <c r="J18" s="302">
        <f>+'CTA Pivot Table'!I$214</f>
        <v>0</v>
      </c>
      <c r="K18" s="301">
        <f>+'CTA Pivot Table'!I$216</f>
        <v>0</v>
      </c>
      <c r="L18" s="301">
        <f>+'CTA Pivot Table'!I$218</f>
        <v>0</v>
      </c>
      <c r="M18" s="303">
        <f>+'CTA Pivot Table'!I$220</f>
        <v>0</v>
      </c>
      <c r="N18" s="302">
        <f>+'CTA Pivot Table'!I$222</f>
        <v>0</v>
      </c>
      <c r="O18" s="21"/>
    </row>
    <row r="19" spans="1:16">
      <c r="A19" s="165" t="s">
        <v>272</v>
      </c>
      <c r="B19" s="301">
        <f>+'CTA Pivot Table'!I$230</f>
        <v>0</v>
      </c>
      <c r="C19" s="301">
        <f>+'CTA Pivot Table'!I$232</f>
        <v>0</v>
      </c>
      <c r="D19" s="301">
        <f>+'CTA Pivot Table'!I$234</f>
        <v>0</v>
      </c>
      <c r="E19" s="302">
        <f>+'CTA Pivot Table'!I$236</f>
        <v>0</v>
      </c>
      <c r="F19" s="302">
        <f>+'CTA Pivot Table'!I$238</f>
        <v>0</v>
      </c>
      <c r="G19" s="301">
        <f>+'CTA Pivot Table'!I$240</f>
        <v>0</v>
      </c>
      <c r="H19" s="301">
        <f>+'CTA Pivot Table'!I$242</f>
        <v>0</v>
      </c>
      <c r="I19" s="302">
        <f>+'CTA Pivot Table'!I$244</f>
        <v>0</v>
      </c>
      <c r="J19" s="302">
        <f>+'CTA Pivot Table'!I$246</f>
        <v>0</v>
      </c>
      <c r="K19" s="301">
        <f>+'CTA Pivot Table'!I$248</f>
        <v>0</v>
      </c>
      <c r="L19" s="301">
        <f>+'CTA Pivot Table'!I$250</f>
        <v>0</v>
      </c>
      <c r="M19" s="303">
        <f>+'CTA Pivot Table'!I$252</f>
        <v>0</v>
      </c>
      <c r="N19" s="302">
        <f>+'CTA Pivot Table'!I$254</f>
        <v>0</v>
      </c>
      <c r="O19" s="21"/>
    </row>
    <row r="20" spans="1:16">
      <c r="A20" s="165"/>
      <c r="B20" s="301"/>
      <c r="C20" s="301"/>
      <c r="D20" s="301"/>
      <c r="E20" s="302"/>
      <c r="F20" s="302"/>
      <c r="G20" s="301"/>
      <c r="H20" s="301"/>
      <c r="I20" s="302"/>
      <c r="J20" s="302"/>
      <c r="K20" s="301"/>
      <c r="L20" s="301"/>
      <c r="M20" s="303"/>
      <c r="N20" s="302"/>
      <c r="O20" s="21"/>
    </row>
    <row r="21" spans="1:16">
      <c r="A21" s="165" t="s">
        <v>273</v>
      </c>
      <c r="B21" s="301">
        <f>+'CTA Pivot Table'!I$262</f>
        <v>0</v>
      </c>
      <c r="C21" s="301">
        <f>+'CTA Pivot Table'!I$264</f>
        <v>0</v>
      </c>
      <c r="D21" s="301">
        <f>+'CTA Pivot Table'!I$266</f>
        <v>0</v>
      </c>
      <c r="E21" s="302">
        <f>+'CTA Pivot Table'!I$268</f>
        <v>0</v>
      </c>
      <c r="F21" s="302">
        <f>+'CTA Pivot Table'!I$270</f>
        <v>0</v>
      </c>
      <c r="G21" s="301">
        <f>+'CTA Pivot Table'!I$272</f>
        <v>0</v>
      </c>
      <c r="H21" s="301">
        <f>+'CTA Pivot Table'!I$274</f>
        <v>0</v>
      </c>
      <c r="I21" s="302">
        <f>+'CTA Pivot Table'!I$276</f>
        <v>0</v>
      </c>
      <c r="J21" s="302">
        <f>+'CTA Pivot Table'!I$278</f>
        <v>0</v>
      </c>
      <c r="K21" s="301">
        <f>+'CTA Pivot Table'!I$280</f>
        <v>0</v>
      </c>
      <c r="L21" s="301">
        <f>+'CTA Pivot Table'!I$282</f>
        <v>0</v>
      </c>
      <c r="M21" s="303">
        <f>+'CTA Pivot Table'!I$284</f>
        <v>0</v>
      </c>
      <c r="N21" s="302">
        <f>+'CTA Pivot Table'!I$286</f>
        <v>0</v>
      </c>
      <c r="O21" s="21"/>
    </row>
    <row r="22" spans="1:16">
      <c r="A22" s="165" t="s">
        <v>274</v>
      </c>
      <c r="B22" s="301">
        <f>+'CTA Pivot Table'!I$294</f>
        <v>162.24302325581397</v>
      </c>
      <c r="C22" s="301">
        <f>+'CTA Pivot Table'!I$296</f>
        <v>125</v>
      </c>
      <c r="D22" s="301">
        <f>+'CTA Pivot Table'!I$298</f>
        <v>143.12857142857143</v>
      </c>
      <c r="E22" s="302">
        <f>+'CTA Pivot Table'!I$300</f>
        <v>159.32783505154637</v>
      </c>
      <c r="F22" s="302">
        <f>+'CTA Pivot Table'!I$302</f>
        <v>144.59014426887913</v>
      </c>
      <c r="G22" s="301">
        <f>+'CTA Pivot Table'!I$304</f>
        <v>119.21931818181817</v>
      </c>
      <c r="H22" s="301">
        <f>+'CTA Pivot Table'!I$306</f>
        <v>138.49215686274511</v>
      </c>
      <c r="I22" s="302">
        <f>+'CTA Pivot Table'!I$308</f>
        <v>144.45670443814925</v>
      </c>
      <c r="J22" s="302">
        <f>+'CTA Pivot Table'!I$310</f>
        <v>96.472773207990599</v>
      </c>
      <c r="K22" s="301">
        <f>+'CTA Pivot Table'!I$312</f>
        <v>70.90305651672432</v>
      </c>
      <c r="L22" s="301">
        <f>+'CTA Pivot Table'!I$314</f>
        <v>91.616165413533821</v>
      </c>
      <c r="M22" s="303">
        <f>+'CTA Pivot Table'!I$316</f>
        <v>92.131217887725981</v>
      </c>
      <c r="N22" s="302">
        <f>+'CTA Pivot Table'!I$318</f>
        <v>103.09965397923875</v>
      </c>
      <c r="O22" s="21"/>
      <c r="P22" s="169"/>
    </row>
    <row r="23" spans="1:16">
      <c r="A23" s="165" t="s">
        <v>275</v>
      </c>
      <c r="B23" s="301">
        <f>+'CTA Pivot Table'!I$326</f>
        <v>0</v>
      </c>
      <c r="C23" s="301">
        <f>+'CTA Pivot Table'!I$328</f>
        <v>0</v>
      </c>
      <c r="D23" s="301">
        <f>+'CTA Pivot Table'!I$330</f>
        <v>0</v>
      </c>
      <c r="E23" s="302">
        <f>+'CTA Pivot Table'!I$332</f>
        <v>0</v>
      </c>
      <c r="F23" s="302">
        <f>+'CTA Pivot Table'!I$334</f>
        <v>0</v>
      </c>
      <c r="G23" s="301">
        <f>+'CTA Pivot Table'!I$336</f>
        <v>0</v>
      </c>
      <c r="H23" s="301">
        <f>+'CTA Pivot Table'!I$338</f>
        <v>0</v>
      </c>
      <c r="I23" s="302">
        <f>+'CTA Pivot Table'!I$340</f>
        <v>0</v>
      </c>
      <c r="J23" s="302">
        <f>+'CTA Pivot Table'!I$342</f>
        <v>0</v>
      </c>
      <c r="K23" s="301">
        <f>+'CTA Pivot Table'!I$344</f>
        <v>0</v>
      </c>
      <c r="L23" s="301">
        <f>+'CTA Pivot Table'!I$346</f>
        <v>0</v>
      </c>
      <c r="M23" s="303">
        <f>+'CTA Pivot Table'!I$348</f>
        <v>0</v>
      </c>
      <c r="N23" s="302">
        <f>+'CTA Pivot Table'!I$350</f>
        <v>0</v>
      </c>
      <c r="O23" s="21"/>
    </row>
    <row r="24" spans="1:16">
      <c r="A24" s="165" t="s">
        <v>276</v>
      </c>
      <c r="B24" s="301">
        <f>+'CTA Pivot Table'!I$358</f>
        <v>0</v>
      </c>
      <c r="C24" s="301">
        <f>+'CTA Pivot Table'!I$360</f>
        <v>0</v>
      </c>
      <c r="D24" s="301">
        <f>+'CTA Pivot Table'!I$362</f>
        <v>0</v>
      </c>
      <c r="E24" s="302">
        <f>+'CTA Pivot Table'!I$364</f>
        <v>0</v>
      </c>
      <c r="F24" s="302">
        <f>+'CTA Pivot Table'!I$366</f>
        <v>0</v>
      </c>
      <c r="G24" s="301">
        <f>+'CTA Pivot Table'!I$368</f>
        <v>0</v>
      </c>
      <c r="H24" s="301">
        <f>+'CTA Pivot Table'!I$370</f>
        <v>0</v>
      </c>
      <c r="I24" s="302">
        <f>+'CTA Pivot Table'!I$372</f>
        <v>0</v>
      </c>
      <c r="J24" s="302">
        <f>+'CTA Pivot Table'!I$374</f>
        <v>0</v>
      </c>
      <c r="K24" s="301">
        <f>+'CTA Pivot Table'!I$376</f>
        <v>0</v>
      </c>
      <c r="L24" s="301">
        <f>+'CTA Pivot Table'!I$378</f>
        <v>0</v>
      </c>
      <c r="M24" s="303">
        <f>+'CTA Pivot Table'!I$380</f>
        <v>0</v>
      </c>
      <c r="N24" s="302">
        <f>+'CTA Pivot Table'!I$382</f>
        <v>0</v>
      </c>
      <c r="O24" s="21"/>
    </row>
    <row r="25" spans="1:16">
      <c r="A25" s="165"/>
      <c r="B25" s="301"/>
      <c r="C25" s="301"/>
      <c r="D25" s="301"/>
      <c r="E25" s="302"/>
      <c r="F25" s="302"/>
      <c r="G25" s="301"/>
      <c r="H25" s="301"/>
      <c r="I25" s="302"/>
      <c r="J25" s="302"/>
      <c r="K25" s="301"/>
      <c r="L25" s="301"/>
      <c r="M25" s="303"/>
      <c r="N25" s="302"/>
      <c r="O25" s="21"/>
    </row>
    <row r="26" spans="1:16">
      <c r="A26" s="165" t="s">
        <v>277</v>
      </c>
      <c r="B26" s="301">
        <f>+'CTA Pivot Table'!I$390</f>
        <v>0</v>
      </c>
      <c r="C26" s="301">
        <f>+'CTA Pivot Table'!I$392</f>
        <v>0</v>
      </c>
      <c r="D26" s="301">
        <f>+'CTA Pivot Table'!I$394</f>
        <v>0</v>
      </c>
      <c r="E26" s="302">
        <f>+'CTA Pivot Table'!I$396</f>
        <v>0</v>
      </c>
      <c r="F26" s="302">
        <f>+'CTA Pivot Table'!I$398</f>
        <v>0</v>
      </c>
      <c r="G26" s="301">
        <f>+'CTA Pivot Table'!I$400</f>
        <v>0</v>
      </c>
      <c r="H26" s="301">
        <f>+'CTA Pivot Table'!I$402</f>
        <v>0</v>
      </c>
      <c r="I26" s="302">
        <f>+'CTA Pivot Table'!I$404</f>
        <v>0</v>
      </c>
      <c r="J26" s="302">
        <f>+'CTA Pivot Table'!I$406</f>
        <v>0</v>
      </c>
      <c r="K26" s="301">
        <f>+'CTA Pivot Table'!I$408</f>
        <v>0</v>
      </c>
      <c r="L26" s="301">
        <f>+'CTA Pivot Table'!I$410</f>
        <v>0</v>
      </c>
      <c r="M26" s="303">
        <f>+'CTA Pivot Table'!I$412</f>
        <v>0</v>
      </c>
      <c r="N26" s="302">
        <f>+'CTA Pivot Table'!I$414</f>
        <v>0</v>
      </c>
      <c r="O26" s="21"/>
    </row>
    <row r="27" spans="1:16">
      <c r="A27" s="165" t="s">
        <v>278</v>
      </c>
      <c r="B27" s="301">
        <f>+'CTA Pivot Table'!I$422</f>
        <v>0</v>
      </c>
      <c r="C27" s="301">
        <f>+'CTA Pivot Table'!I$424</f>
        <v>0</v>
      </c>
      <c r="D27" s="301">
        <f>+'CTA Pivot Table'!I$426</f>
        <v>0</v>
      </c>
      <c r="E27" s="302">
        <f>+'CTA Pivot Table'!I$428</f>
        <v>0</v>
      </c>
      <c r="F27" s="302">
        <f>+'CTA Pivot Table'!I$430</f>
        <v>0</v>
      </c>
      <c r="G27" s="301">
        <f>+'CTA Pivot Table'!I$432</f>
        <v>0</v>
      </c>
      <c r="H27" s="301">
        <f>+'CTA Pivot Table'!I$434</f>
        <v>0</v>
      </c>
      <c r="I27" s="302">
        <f>+'CTA Pivot Table'!I$436</f>
        <v>0</v>
      </c>
      <c r="J27" s="302">
        <f>+'CTA Pivot Table'!I$438</f>
        <v>0</v>
      </c>
      <c r="K27" s="301">
        <f>+'CTA Pivot Table'!I$440</f>
        <v>0</v>
      </c>
      <c r="L27" s="301">
        <f>+'CTA Pivot Table'!I$442</f>
        <v>0</v>
      </c>
      <c r="M27" s="303">
        <f>+'CTA Pivot Table'!I$444</f>
        <v>0</v>
      </c>
      <c r="N27" s="302">
        <f>+'CTA Pivot Table'!I$446</f>
        <v>0</v>
      </c>
      <c r="O27" s="21"/>
    </row>
    <row r="28" spans="1:16">
      <c r="A28" s="165" t="s">
        <v>279</v>
      </c>
      <c r="B28" s="301">
        <f>+'CTA Pivot Table'!I$454</f>
        <v>127.89436619718289</v>
      </c>
      <c r="C28" s="301">
        <f>+'CTA Pivot Table'!I$456</f>
        <v>120.71428571428571</v>
      </c>
      <c r="D28" s="301">
        <f>+'CTA Pivot Table'!I$458</f>
        <v>0</v>
      </c>
      <c r="E28" s="302">
        <f>+'CTA Pivot Table'!I$460</f>
        <v>127.24999999999982</v>
      </c>
      <c r="F28" s="302">
        <f>+'CTA Pivot Table'!I$462</f>
        <v>123.39133653033545</v>
      </c>
      <c r="G28" s="301">
        <f>+'CTA Pivot Table'!I$464</f>
        <v>115.12353878852242</v>
      </c>
      <c r="H28" s="301">
        <f>+'CTA Pivot Table'!I$466</f>
        <v>0</v>
      </c>
      <c r="I28" s="302">
        <f>+'CTA Pivot Table'!I$468</f>
        <v>122.63563010245333</v>
      </c>
      <c r="J28" s="302">
        <f>+'CTA Pivot Table'!I$470</f>
        <v>81.681052899039926</v>
      </c>
      <c r="K28" s="301">
        <f>+'CTA Pivot Table'!I$472</f>
        <v>70.286167261196937</v>
      </c>
      <c r="L28" s="301">
        <f>+'CTA Pivot Table'!I$474</f>
        <v>0</v>
      </c>
      <c r="M28" s="303">
        <f>+'CTA Pivot Table'!I$476</f>
        <v>78.370828781103498</v>
      </c>
      <c r="N28" s="302">
        <f>+'CTA Pivot Table'!I$478</f>
        <v>84.716470259088325</v>
      </c>
      <c r="O28" s="21"/>
    </row>
    <row r="29" spans="1:16">
      <c r="A29" s="170" t="s">
        <v>280</v>
      </c>
      <c r="B29" s="304">
        <f>+'CTA Pivot Table'!I$486</f>
        <v>0</v>
      </c>
      <c r="C29" s="304">
        <f>+'CTA Pivot Table'!I$488</f>
        <v>0</v>
      </c>
      <c r="D29" s="304">
        <f>+'CTA Pivot Table'!I$490</f>
        <v>0</v>
      </c>
      <c r="E29" s="305">
        <f>+'CTA Pivot Table'!I$492</f>
        <v>0</v>
      </c>
      <c r="F29" s="305">
        <f>+'CTA Pivot Table'!I$494</f>
        <v>0</v>
      </c>
      <c r="G29" s="304">
        <f>+'CTA Pivot Table'!I$496</f>
        <v>0</v>
      </c>
      <c r="H29" s="304">
        <f>+'CTA Pivot Table'!I$498</f>
        <v>0</v>
      </c>
      <c r="I29" s="305">
        <f>+'CTA Pivot Table'!I$500</f>
        <v>0</v>
      </c>
      <c r="J29" s="305">
        <f>+'CTA Pivot Table'!I$502</f>
        <v>0</v>
      </c>
      <c r="K29" s="304">
        <f>+'CTA Pivot Table'!I$504</f>
        <v>0</v>
      </c>
      <c r="L29" s="304">
        <f>+'CTA Pivot Table'!I$506</f>
        <v>0</v>
      </c>
      <c r="M29" s="306">
        <f>+'CTA Pivot Table'!I$508</f>
        <v>0</v>
      </c>
      <c r="N29" s="305">
        <f>+'CTA Pivot Table'!I$510</f>
        <v>0</v>
      </c>
      <c r="O29" s="21"/>
    </row>
    <row r="30" spans="1:16">
      <c r="A30" s="254" t="s">
        <v>394</v>
      </c>
      <c r="B30" s="307"/>
      <c r="C30" s="307"/>
      <c r="D30" s="307"/>
      <c r="E30" s="307"/>
      <c r="F30" s="307"/>
      <c r="G30" s="307"/>
      <c r="H30" s="307"/>
      <c r="I30" s="307"/>
      <c r="J30" s="307"/>
      <c r="K30" s="307"/>
      <c r="L30" s="307"/>
      <c r="M30" s="307"/>
      <c r="N30" s="308"/>
    </row>
    <row r="31" spans="1:16">
      <c r="A31" s="254"/>
      <c r="B31" s="307"/>
      <c r="C31" s="307"/>
      <c r="D31" s="307"/>
      <c r="E31" s="307"/>
      <c r="F31" s="307"/>
      <c r="G31" s="307"/>
      <c r="H31" s="307"/>
      <c r="I31" s="307"/>
      <c r="J31" s="307"/>
      <c r="K31" s="307"/>
      <c r="L31" s="307"/>
      <c r="M31" s="307"/>
      <c r="N31" s="610" t="s">
        <v>1166</v>
      </c>
    </row>
    <row r="32" spans="1:16" ht="18">
      <c r="A32" s="609" t="s">
        <v>721</v>
      </c>
      <c r="B32" s="160"/>
      <c r="C32" s="160"/>
      <c r="D32" s="160"/>
      <c r="E32" s="211"/>
      <c r="F32" s="211"/>
      <c r="G32" s="211"/>
      <c r="H32" s="211"/>
      <c r="I32" s="211"/>
      <c r="J32" s="160"/>
      <c r="K32" s="160"/>
      <c r="L32" s="160"/>
      <c r="M32" s="211"/>
      <c r="N32" s="212"/>
    </row>
    <row r="33" spans="1:15" ht="18">
      <c r="A33" s="609"/>
      <c r="B33" s="160"/>
      <c r="C33" s="160"/>
      <c r="D33" s="160"/>
      <c r="E33" s="211"/>
      <c r="F33" s="211"/>
      <c r="G33" s="211"/>
      <c r="H33" s="211"/>
      <c r="I33" s="211"/>
      <c r="J33" s="160"/>
      <c r="K33" s="160"/>
      <c r="L33" s="160"/>
      <c r="M33" s="211"/>
      <c r="N33" s="212"/>
    </row>
    <row r="34" spans="1:15">
      <c r="A34" s="231" t="s">
        <v>411</v>
      </c>
      <c r="B34" s="160"/>
      <c r="C34" s="160"/>
      <c r="D34" s="160"/>
      <c r="E34" s="211"/>
      <c r="F34" s="211"/>
      <c r="G34" s="211"/>
      <c r="H34" s="211"/>
      <c r="I34" s="211"/>
      <c r="J34" s="160"/>
      <c r="K34" s="160"/>
      <c r="L34" s="160"/>
      <c r="M34" s="211"/>
      <c r="N34" s="212"/>
    </row>
    <row r="35" spans="1:15">
      <c r="A35" s="231" t="s">
        <v>506</v>
      </c>
      <c r="B35" s="160"/>
      <c r="C35" s="160"/>
      <c r="D35" s="160"/>
      <c r="E35" s="211"/>
      <c r="F35" s="211"/>
      <c r="G35" s="211"/>
      <c r="H35" s="211"/>
      <c r="I35" s="211"/>
      <c r="J35" s="160"/>
      <c r="K35" s="160"/>
      <c r="L35" s="160"/>
      <c r="M35" s="211"/>
      <c r="N35" s="212"/>
    </row>
    <row r="36" spans="1:15" ht="15.75" customHeight="1">
      <c r="A36" s="82"/>
      <c r="B36" s="128"/>
      <c r="C36" s="128"/>
      <c r="D36" s="128"/>
      <c r="E36" s="128"/>
      <c r="F36" s="129"/>
      <c r="G36" s="162"/>
      <c r="H36" s="162"/>
      <c r="I36" s="163"/>
      <c r="J36" s="163"/>
      <c r="K36" s="163"/>
      <c r="L36" s="163"/>
      <c r="M36" s="163"/>
      <c r="N36" s="163"/>
      <c r="O36" s="20"/>
    </row>
    <row r="37" spans="1:15" ht="15.75" customHeight="1">
      <c r="A37" s="64"/>
      <c r="B37" s="234" t="s">
        <v>671</v>
      </c>
      <c r="C37" s="291"/>
      <c r="D37" s="291"/>
      <c r="E37" s="291"/>
      <c r="F37" s="291"/>
      <c r="G37" s="291"/>
      <c r="H37" s="291"/>
      <c r="I37" s="292"/>
      <c r="J37" s="293" t="s">
        <v>390</v>
      </c>
      <c r="K37" s="294"/>
      <c r="L37" s="294"/>
      <c r="M37" s="295"/>
      <c r="N37" s="680" t="s">
        <v>670</v>
      </c>
      <c r="O37" s="164"/>
    </row>
    <row r="38" spans="1:15" ht="39.75" customHeight="1">
      <c r="A38" s="94"/>
      <c r="B38" s="235" t="s">
        <v>735</v>
      </c>
      <c r="C38" s="235"/>
      <c r="D38" s="235"/>
      <c r="E38" s="240"/>
      <c r="F38" s="241" t="s">
        <v>737</v>
      </c>
      <c r="G38" s="235"/>
      <c r="H38" s="235"/>
      <c r="I38" s="236"/>
      <c r="J38" s="242" t="s">
        <v>672</v>
      </c>
      <c r="K38" s="291"/>
      <c r="L38" s="291"/>
      <c r="M38" s="292"/>
      <c r="N38" s="683"/>
      <c r="O38" s="164"/>
    </row>
    <row r="39" spans="1:15" ht="27.75" customHeight="1">
      <c r="A39" s="82"/>
      <c r="B39" s="296" t="s">
        <v>391</v>
      </c>
      <c r="C39" s="296" t="s">
        <v>392</v>
      </c>
      <c r="D39" s="296" t="s">
        <v>281</v>
      </c>
      <c r="E39" s="297" t="s">
        <v>124</v>
      </c>
      <c r="F39" s="297" t="s">
        <v>391</v>
      </c>
      <c r="G39" s="296" t="s">
        <v>392</v>
      </c>
      <c r="H39" s="296" t="s">
        <v>281</v>
      </c>
      <c r="I39" s="297" t="s">
        <v>124</v>
      </c>
      <c r="J39" s="298" t="s">
        <v>391</v>
      </c>
      <c r="K39" s="299" t="s">
        <v>392</v>
      </c>
      <c r="L39" s="300" t="s">
        <v>281</v>
      </c>
      <c r="M39" s="298" t="s">
        <v>124</v>
      </c>
      <c r="N39" s="684"/>
      <c r="O39" s="164"/>
    </row>
    <row r="40" spans="1:15" ht="17.25" hidden="1" customHeight="1">
      <c r="A40" s="165" t="s">
        <v>264</v>
      </c>
      <c r="B40" s="152"/>
      <c r="C40" s="152"/>
      <c r="D40" s="152"/>
      <c r="E40" s="153"/>
      <c r="F40" s="153"/>
      <c r="G40" s="152"/>
      <c r="H40" s="152"/>
      <c r="I40" s="153"/>
      <c r="J40" s="153"/>
      <c r="K40" s="152"/>
      <c r="L40" s="152"/>
      <c r="M40" s="154"/>
      <c r="N40" s="153"/>
      <c r="O40" s="21"/>
    </row>
    <row r="41" spans="1:15" ht="13.5" hidden="1" customHeight="1">
      <c r="A41" s="165"/>
      <c r="B41" s="152"/>
      <c r="C41" s="152"/>
      <c r="D41" s="152"/>
      <c r="E41" s="153"/>
      <c r="F41" s="153"/>
      <c r="G41" s="167"/>
      <c r="H41" s="168"/>
      <c r="I41" s="153"/>
      <c r="J41" s="153"/>
      <c r="K41" s="152"/>
      <c r="L41" s="152"/>
      <c r="M41" s="154"/>
      <c r="N41" s="153"/>
      <c r="O41" s="21"/>
    </row>
    <row r="42" spans="1:15">
      <c r="A42" s="165" t="s">
        <v>265</v>
      </c>
      <c r="B42" s="301">
        <f>+'CTA Pivot Table'!C$6</f>
        <v>0</v>
      </c>
      <c r="C42" s="301">
        <f>+'CTA Pivot Table'!C$8</f>
        <v>0</v>
      </c>
      <c r="D42" s="301">
        <f>+'CTA Pivot Table'!C$10</f>
        <v>0</v>
      </c>
      <c r="E42" s="302">
        <f>+'CTA Pivot Table'!C$12</f>
        <v>0</v>
      </c>
      <c r="F42" s="302">
        <f>+'CTA Pivot Table'!C$14</f>
        <v>0</v>
      </c>
      <c r="G42" s="301">
        <f>+'CTA Pivot Table'!C$16</f>
        <v>0</v>
      </c>
      <c r="H42" s="301">
        <f>+'CTA Pivot Table'!C$18</f>
        <v>0</v>
      </c>
      <c r="I42" s="302">
        <f>+'CTA Pivot Table'!C$120</f>
        <v>0</v>
      </c>
      <c r="J42" s="302">
        <f>+'CTA Pivot Table'!C$22</f>
        <v>0</v>
      </c>
      <c r="K42" s="301">
        <f>+'CTA Pivot Table'!C$24</f>
        <v>0</v>
      </c>
      <c r="L42" s="301">
        <f>+'CTA Pivot Table'!C$26</f>
        <v>0</v>
      </c>
      <c r="M42" s="303">
        <f>+'CTA Pivot Table'!C$28</f>
        <v>0</v>
      </c>
      <c r="N42" s="302">
        <f>+'CTA Pivot Table'!C$30</f>
        <v>0</v>
      </c>
      <c r="O42" s="21"/>
    </row>
    <row r="43" spans="1:15">
      <c r="A43" s="165" t="s">
        <v>266</v>
      </c>
      <c r="B43" s="301">
        <f>+'CTA Pivot Table'!C$38</f>
        <v>124</v>
      </c>
      <c r="C43" s="301">
        <f>+'CTA Pivot Table'!C$40</f>
        <v>119</v>
      </c>
      <c r="D43" s="301">
        <f>+'CTA Pivot Table'!C$42</f>
        <v>0</v>
      </c>
      <c r="E43" s="302">
        <f>+'CTA Pivot Table'!C$44</f>
        <v>123.44444444444444</v>
      </c>
      <c r="F43" s="302">
        <f>+'CTA Pivot Table'!C$46</f>
        <v>112.48</v>
      </c>
      <c r="G43" s="301">
        <f>+'CTA Pivot Table'!C$48</f>
        <v>105.08</v>
      </c>
      <c r="H43" s="301">
        <f>+'CTA Pivot Table'!C$50</f>
        <v>0</v>
      </c>
      <c r="I43" s="302">
        <f>+'CTA Pivot Table'!C$52</f>
        <v>110.79715408118726</v>
      </c>
      <c r="J43" s="302">
        <f>+'CTA Pivot Table'!C$54</f>
        <v>71.33</v>
      </c>
      <c r="K43" s="301">
        <f>+'CTA Pivot Table'!C$56</f>
        <v>62.829999999999991</v>
      </c>
      <c r="L43" s="301">
        <f>+'CTA Pivot Table'!CO$58</f>
        <v>0</v>
      </c>
      <c r="M43" s="303">
        <f>+'CTA Pivot Table'!C$60</f>
        <v>67.717500000000001</v>
      </c>
      <c r="N43" s="302">
        <f>+'CTA Pivot Table'!C$62</f>
        <v>120.77000000000001</v>
      </c>
      <c r="O43" s="21"/>
    </row>
    <row r="44" spans="1:15">
      <c r="A44" s="165" t="s">
        <v>267</v>
      </c>
      <c r="B44" s="301">
        <f>+'CTA Pivot Table'!C$70</f>
        <v>0</v>
      </c>
      <c r="C44" s="301">
        <f>+'CTA Pivot Table'!C$72</f>
        <v>0</v>
      </c>
      <c r="D44" s="301">
        <f>+'CTA Pivot Table'!C$74</f>
        <v>0</v>
      </c>
      <c r="E44" s="302">
        <f>+'CTA Pivot Table'!C$76</f>
        <v>0</v>
      </c>
      <c r="F44" s="302">
        <f>+'CTA Pivot Table'!C$78</f>
        <v>0</v>
      </c>
      <c r="G44" s="301">
        <f>+'CTA Pivot Table'!C$80</f>
        <v>0</v>
      </c>
      <c r="H44" s="301">
        <f>+'CTA Pivot Table'!C$82</f>
        <v>0</v>
      </c>
      <c r="I44" s="302">
        <f>+'CTA Pivot Table'!C$84</f>
        <v>0</v>
      </c>
      <c r="J44" s="302">
        <f>+'CTA Pivot Table'!C$86</f>
        <v>0</v>
      </c>
      <c r="K44" s="301">
        <f>+'CTA Pivot Table'!C$88</f>
        <v>0</v>
      </c>
      <c r="L44" s="301">
        <f>+'CTA Pivot Table'!C$90</f>
        <v>0</v>
      </c>
      <c r="M44" s="303">
        <f>+'CTA Pivot Table'!C$92</f>
        <v>0</v>
      </c>
      <c r="N44" s="302">
        <f>+'CTA Pivot Table'!C$94</f>
        <v>0</v>
      </c>
      <c r="O44" s="21"/>
    </row>
    <row r="45" spans="1:15">
      <c r="A45" s="165" t="s">
        <v>268</v>
      </c>
      <c r="B45" s="301">
        <f>+'CTA Pivot Table'!C$102</f>
        <v>0</v>
      </c>
      <c r="C45" s="301">
        <f>+'CTA Pivot Table'!C$104</f>
        <v>0</v>
      </c>
      <c r="D45" s="301">
        <f>+'CTA Pivot Table'!C$106</f>
        <v>0</v>
      </c>
      <c r="E45" s="302">
        <f>+'CTA Pivot Table'!C$108</f>
        <v>0</v>
      </c>
      <c r="F45" s="302">
        <f>+'CTA Pivot Table'!C$110</f>
        <v>0</v>
      </c>
      <c r="G45" s="301">
        <f>+'CTA Pivot Table'!C$112</f>
        <v>0</v>
      </c>
      <c r="H45" s="301">
        <f>+'CTA Pivot Table'!C$114</f>
        <v>0</v>
      </c>
      <c r="I45" s="302">
        <f>+'CTA Pivot Table'!C$116</f>
        <v>0</v>
      </c>
      <c r="J45" s="302">
        <f>+'CTA Pivot Table'!C$118</f>
        <v>0</v>
      </c>
      <c r="K45" s="301">
        <f>+'CTA Pivot Table'!C$120</f>
        <v>0</v>
      </c>
      <c r="L45" s="301">
        <f>+'CTA Pivot Table'!C$122</f>
        <v>0</v>
      </c>
      <c r="M45" s="303">
        <f>+'CTA Pivot Table'!C$124</f>
        <v>0</v>
      </c>
      <c r="N45" s="302">
        <f>+'CTA Pivot Table'!C$126</f>
        <v>0</v>
      </c>
      <c r="O45" s="21"/>
    </row>
    <row r="46" spans="1:15">
      <c r="A46" s="165"/>
      <c r="B46" s="301"/>
      <c r="C46" s="301"/>
      <c r="D46" s="301"/>
      <c r="E46" s="302"/>
      <c r="F46" s="302"/>
      <c r="G46" s="301"/>
      <c r="H46" s="301"/>
      <c r="I46" s="302"/>
      <c r="J46" s="302"/>
      <c r="K46" s="301"/>
      <c r="L46" s="301"/>
      <c r="M46" s="303"/>
      <c r="N46" s="302"/>
      <c r="O46" s="21"/>
    </row>
    <row r="47" spans="1:15">
      <c r="A47" s="165" t="s">
        <v>269</v>
      </c>
      <c r="B47" s="301">
        <f>+'CTA Pivot Table'!C$134</f>
        <v>120.57317073170732</v>
      </c>
      <c r="C47" s="301">
        <f>+'CTA Pivot Table'!C$136</f>
        <v>121.94444444444444</v>
      </c>
      <c r="D47" s="301">
        <f>+'CTA Pivot Table'!C$138</f>
        <v>0</v>
      </c>
      <c r="E47" s="302">
        <f>+'CTA Pivot Table'!C$140</f>
        <v>120.74822695035461</v>
      </c>
      <c r="F47" s="302">
        <f>+'CTA Pivot Table'!C$142</f>
        <v>123.91877452111702</v>
      </c>
      <c r="G47" s="301">
        <f>+'CTA Pivot Table'!C$144</f>
        <v>127.30168765743075</v>
      </c>
      <c r="H47" s="301">
        <f>+'CTA Pivot Table'!C$146</f>
        <v>0</v>
      </c>
      <c r="I47" s="302">
        <f>+'CTA Pivot Table'!C$148</f>
        <v>124.20271035940802</v>
      </c>
      <c r="J47" s="302">
        <f>+'CTA Pivot Table'!C$150</f>
        <v>85.944439752252265</v>
      </c>
      <c r="K47" s="301">
        <f>+'CTA Pivot Table'!C$152</f>
        <v>79.776193433895315</v>
      </c>
      <c r="L47" s="301">
        <f>+'CTA Pivot Table'!C$154</f>
        <v>0</v>
      </c>
      <c r="M47" s="303">
        <f>+'CTA Pivot Table'!C$156</f>
        <v>84.458734772387274</v>
      </c>
      <c r="N47" s="302">
        <f>+'CTA Pivot Table'!C$158</f>
        <v>0</v>
      </c>
      <c r="O47" s="21"/>
    </row>
    <row r="48" spans="1:15">
      <c r="A48" s="165" t="s">
        <v>270</v>
      </c>
      <c r="B48" s="301">
        <f>+'CTA Pivot Table'!C$166</f>
        <v>134.05097560975611</v>
      </c>
      <c r="C48" s="301">
        <f>+'CTA Pivot Table'!C$168</f>
        <v>122.42714285714285</v>
      </c>
      <c r="D48" s="301">
        <f>+'CTA Pivot Table'!C$170</f>
        <v>0</v>
      </c>
      <c r="E48" s="302">
        <f>+'CTA Pivot Table'!C$172</f>
        <v>133.88791583166335</v>
      </c>
      <c r="F48" s="302">
        <f>+'CTA Pivot Table'!C$174</f>
        <v>139.18652173913043</v>
      </c>
      <c r="G48" s="301">
        <f>+'CTA Pivot Table'!C$176</f>
        <v>127.44626168224299</v>
      </c>
      <c r="H48" s="301">
        <f>+'CTA Pivot Table'!C$178</f>
        <v>0</v>
      </c>
      <c r="I48" s="302">
        <f>+'CTA Pivot Table'!C$180</f>
        <v>138.8191020766306</v>
      </c>
      <c r="J48" s="302">
        <f>+'CTA Pivot Table'!C$182</f>
        <v>99.865756698044891</v>
      </c>
      <c r="K48" s="301">
        <f>+'CTA Pivot Table'!C$184</f>
        <v>91.876470588235293</v>
      </c>
      <c r="L48" s="301">
        <f>+'CTA Pivot Table'!C$186</f>
        <v>0</v>
      </c>
      <c r="M48" s="303">
        <f>+'CTA Pivot Table'!C$188</f>
        <v>97.985664451827233</v>
      </c>
      <c r="N48" s="302">
        <f>+'CTA Pivot Table'!C$190</f>
        <v>94.09492647058822</v>
      </c>
      <c r="O48" s="21"/>
    </row>
    <row r="49" spans="1:16">
      <c r="A49" s="165" t="s">
        <v>271</v>
      </c>
      <c r="B49" s="301">
        <f>+'CTA Pivot Table'!C$198</f>
        <v>0</v>
      </c>
      <c r="C49" s="301">
        <f>+'CTA Pivot Table'!C$200</f>
        <v>0</v>
      </c>
      <c r="D49" s="301">
        <f>+'CTA Pivot Table'!C$202</f>
        <v>0</v>
      </c>
      <c r="E49" s="302">
        <f>+'CTA Pivot Table'!C$204</f>
        <v>0</v>
      </c>
      <c r="F49" s="302">
        <f>+'CTA Pivot Table'!C$206</f>
        <v>0</v>
      </c>
      <c r="G49" s="301">
        <f>+'CTA Pivot Table'!C$208</f>
        <v>0</v>
      </c>
      <c r="H49" s="301">
        <f>+'CTA Pivot Table'!C$210</f>
        <v>0</v>
      </c>
      <c r="I49" s="302">
        <f>+'CTA Pivot Table'!C$212</f>
        <v>0</v>
      </c>
      <c r="J49" s="302">
        <f>+'CTA Pivot Table'!C$214</f>
        <v>0</v>
      </c>
      <c r="K49" s="301">
        <f>+'CTA Pivot Table'!C$216</f>
        <v>0</v>
      </c>
      <c r="L49" s="301">
        <f>+'CTA Pivot Table'!C$218</f>
        <v>0</v>
      </c>
      <c r="M49" s="303">
        <f>+'CTA Pivot Table'!C$220</f>
        <v>0</v>
      </c>
      <c r="N49" s="302">
        <f>+'CTA Pivot Table'!C$222</f>
        <v>0</v>
      </c>
      <c r="O49" s="21"/>
    </row>
    <row r="50" spans="1:16">
      <c r="A50" s="165" t="s">
        <v>272</v>
      </c>
      <c r="B50" s="301">
        <f>+'CTA Pivot Table'!C$230</f>
        <v>0</v>
      </c>
      <c r="C50" s="301">
        <f>+'CTA Pivot Table'!C$232</f>
        <v>0</v>
      </c>
      <c r="D50" s="301">
        <f>+'CTA Pivot Table'!C$234</f>
        <v>0</v>
      </c>
      <c r="E50" s="302">
        <f>+'CTA Pivot Table'!C$236</f>
        <v>0</v>
      </c>
      <c r="F50" s="302">
        <f>+'CTA Pivot Table'!C$238</f>
        <v>0</v>
      </c>
      <c r="G50" s="301">
        <f>+'CTA Pivot Table'!C$240</f>
        <v>0</v>
      </c>
      <c r="H50" s="301">
        <f>+'CTA Pivot Table'!C$242</f>
        <v>0</v>
      </c>
      <c r="I50" s="302">
        <f>+'CTA Pivot Table'!C$244</f>
        <v>0</v>
      </c>
      <c r="J50" s="302">
        <f>+'CTA Pivot Table'!C$246</f>
        <v>0</v>
      </c>
      <c r="K50" s="301">
        <f>+'CTA Pivot Table'!C$248</f>
        <v>0</v>
      </c>
      <c r="L50" s="301">
        <f>+'CTA Pivot Table'!C$250</f>
        <v>0</v>
      </c>
      <c r="M50" s="303">
        <f>+'CTA Pivot Table'!C$252</f>
        <v>0</v>
      </c>
      <c r="N50" s="302">
        <f>+'CTA Pivot Table'!C$254</f>
        <v>0</v>
      </c>
      <c r="O50" s="21"/>
    </row>
    <row r="51" spans="1:16">
      <c r="A51" s="165"/>
      <c r="B51" s="301"/>
      <c r="C51" s="301"/>
      <c r="D51" s="301"/>
      <c r="E51" s="302"/>
      <c r="F51" s="302"/>
      <c r="G51" s="301"/>
      <c r="H51" s="301"/>
      <c r="I51" s="302"/>
      <c r="J51" s="302"/>
      <c r="K51" s="301"/>
      <c r="L51" s="301"/>
      <c r="M51" s="303"/>
      <c r="N51" s="302"/>
      <c r="O51" s="21"/>
    </row>
    <row r="52" spans="1:16">
      <c r="A52" s="165" t="s">
        <v>273</v>
      </c>
      <c r="B52" s="301">
        <f>+'CTA Pivot Table'!C$262</f>
        <v>0</v>
      </c>
      <c r="C52" s="301">
        <f>+'CTA Pivot Table'!C$264</f>
        <v>0</v>
      </c>
      <c r="D52" s="301">
        <f>+'CTA Pivot Table'!C$266</f>
        <v>0</v>
      </c>
      <c r="E52" s="302">
        <f>+'CTA Pivot Table'!C$268</f>
        <v>0</v>
      </c>
      <c r="F52" s="302">
        <f>+'CTA Pivot Table'!C$270</f>
        <v>0</v>
      </c>
      <c r="G52" s="301">
        <f>+'CTA Pivot Table'!C$272</f>
        <v>0</v>
      </c>
      <c r="H52" s="301">
        <f>+'CTA Pivot Table'!C$274</f>
        <v>0</v>
      </c>
      <c r="I52" s="302">
        <f>+'CTA Pivot Table'!C$276</f>
        <v>0</v>
      </c>
      <c r="J52" s="302">
        <f>+'CTA Pivot Table'!C$278</f>
        <v>0</v>
      </c>
      <c r="K52" s="301">
        <f>+'CTA Pivot Table'!C$280</f>
        <v>0</v>
      </c>
      <c r="L52" s="301">
        <f>+'CTA Pivot Table'!C$282</f>
        <v>0</v>
      </c>
      <c r="M52" s="303">
        <f>+'CTA Pivot Table'!C$284</f>
        <v>0</v>
      </c>
      <c r="N52" s="302">
        <f>+'CTA Pivot Table'!C$286</f>
        <v>0</v>
      </c>
      <c r="O52" s="21"/>
    </row>
    <row r="53" spans="1:16">
      <c r="A53" s="165" t="s">
        <v>274</v>
      </c>
      <c r="B53" s="301">
        <f>+'CTA Pivot Table'!C$294</f>
        <v>181.42820512820515</v>
      </c>
      <c r="C53" s="301">
        <f>+'CTA Pivot Table'!C$296</f>
        <v>0</v>
      </c>
      <c r="D53" s="301">
        <f>+'CTA Pivot Table'!C$298</f>
        <v>0</v>
      </c>
      <c r="E53" s="302">
        <f>+'CTA Pivot Table'!C$300</f>
        <v>181.42820512820515</v>
      </c>
      <c r="F53" s="302">
        <f>+'CTA Pivot Table'!C$302</f>
        <v>148.36842427958308</v>
      </c>
      <c r="G53" s="301">
        <f>+'CTA Pivot Table'!C$304</f>
        <v>133.5</v>
      </c>
      <c r="H53" s="301">
        <f>+'CTA Pivot Table'!C$306</f>
        <v>145</v>
      </c>
      <c r="I53" s="302">
        <f>+'CTA Pivot Table'!C$308</f>
        <v>148.34970151538343</v>
      </c>
      <c r="J53" s="302">
        <f>+'CTA Pivot Table'!C$310</f>
        <v>111.61315002988643</v>
      </c>
      <c r="K53" s="301">
        <f>+'CTA Pivot Table'!C$312</f>
        <v>117.9344827586207</v>
      </c>
      <c r="L53" s="301">
        <f>+'CTA Pivot Table'!C$314</f>
        <v>95.307692307692307</v>
      </c>
      <c r="M53" s="303">
        <f>+'CTA Pivot Table'!C$316</f>
        <v>111.90244173140955</v>
      </c>
      <c r="N53" s="302">
        <f>+'CTA Pivot Table'!C$318</f>
        <v>112.8</v>
      </c>
      <c r="O53" s="21"/>
      <c r="P53" s="169"/>
    </row>
    <row r="54" spans="1:16">
      <c r="A54" s="165" t="s">
        <v>275</v>
      </c>
      <c r="B54" s="301">
        <f>+'CTA Pivot Table'!C$326</f>
        <v>0</v>
      </c>
      <c r="C54" s="301">
        <f>+'CTA Pivot Table'!C$328</f>
        <v>0</v>
      </c>
      <c r="D54" s="301">
        <f>+'CTA Pivot Table'!C$330</f>
        <v>0</v>
      </c>
      <c r="E54" s="302">
        <f>+'CTA Pivot Table'!C$332</f>
        <v>0</v>
      </c>
      <c r="F54" s="302">
        <f>+'CTA Pivot Table'!C$334</f>
        <v>0</v>
      </c>
      <c r="G54" s="301">
        <f>+'CTA Pivot Table'!C$336</f>
        <v>0</v>
      </c>
      <c r="H54" s="301">
        <f>+'CTA Pivot Table'!C$338</f>
        <v>0</v>
      </c>
      <c r="I54" s="302">
        <f>+'CTA Pivot Table'!C$340</f>
        <v>0</v>
      </c>
      <c r="J54" s="302">
        <f>+'CTA Pivot Table'!C$342</f>
        <v>0</v>
      </c>
      <c r="K54" s="301">
        <f>+'CTA Pivot Table'!C$344</f>
        <v>0</v>
      </c>
      <c r="L54" s="301">
        <f>+'CTA Pivot Table'!C$346</f>
        <v>0</v>
      </c>
      <c r="M54" s="303">
        <f>+'CTA Pivot Table'!C$348</f>
        <v>0</v>
      </c>
      <c r="N54" s="302">
        <f>+'CTA Pivot Table'!C$350</f>
        <v>0</v>
      </c>
      <c r="O54" s="21"/>
    </row>
    <row r="55" spans="1:16">
      <c r="A55" s="165" t="s">
        <v>276</v>
      </c>
      <c r="B55" s="301">
        <f>+'CTA Pivot Table'!C$358</f>
        <v>0</v>
      </c>
      <c r="C55" s="301">
        <f>+'CTA Pivot Table'!C$360</f>
        <v>0</v>
      </c>
      <c r="D55" s="301">
        <f>+'CTA Pivot Table'!C$362</f>
        <v>0</v>
      </c>
      <c r="E55" s="302">
        <f>+'CTA Pivot Table'!C$364</f>
        <v>0</v>
      </c>
      <c r="F55" s="302">
        <f>+'CTA Pivot Table'!C$366</f>
        <v>0</v>
      </c>
      <c r="G55" s="301">
        <f>+'CTA Pivot Table'!C$368</f>
        <v>0</v>
      </c>
      <c r="H55" s="301">
        <f>+'CTA Pivot Table'!C$370</f>
        <v>0</v>
      </c>
      <c r="I55" s="302">
        <f>+'CTA Pivot Table'!C$372</f>
        <v>0</v>
      </c>
      <c r="J55" s="302">
        <f>+'CTA Pivot Table'!C$374</f>
        <v>0</v>
      </c>
      <c r="K55" s="301">
        <f>+'CTA Pivot Table'!C$376</f>
        <v>0</v>
      </c>
      <c r="L55" s="301">
        <f>+'CTA Pivot Table'!C$378</f>
        <v>0</v>
      </c>
      <c r="M55" s="303">
        <f>+'CTA Pivot Table'!C$380</f>
        <v>0</v>
      </c>
      <c r="N55" s="302">
        <f>+'CTA Pivot Table'!C$382</f>
        <v>0</v>
      </c>
      <c r="O55" s="21"/>
    </row>
    <row r="56" spans="1:16">
      <c r="A56" s="165"/>
      <c r="B56" s="301"/>
      <c r="C56" s="301"/>
      <c r="D56" s="301"/>
      <c r="E56" s="302"/>
      <c r="F56" s="302"/>
      <c r="G56" s="301"/>
      <c r="H56" s="301"/>
      <c r="I56" s="302"/>
      <c r="J56" s="302"/>
      <c r="K56" s="301"/>
      <c r="L56" s="301"/>
      <c r="M56" s="303"/>
      <c r="N56" s="302"/>
      <c r="O56" s="21"/>
    </row>
    <row r="57" spans="1:16">
      <c r="A57" s="165" t="s">
        <v>277</v>
      </c>
      <c r="B57" s="301">
        <f>+'CTA Pivot Table'!C$390</f>
        <v>0</v>
      </c>
      <c r="C57" s="301">
        <f>+'CTA Pivot Table'!C$392</f>
        <v>0</v>
      </c>
      <c r="D57" s="301">
        <f>+'CTA Pivot Table'!C$394</f>
        <v>0</v>
      </c>
      <c r="E57" s="302">
        <f>+'CTA Pivot Table'!C$396</f>
        <v>0</v>
      </c>
      <c r="F57" s="302">
        <f>+'CTA Pivot Table'!C$398</f>
        <v>0</v>
      </c>
      <c r="G57" s="301">
        <f>+'CTA Pivot Table'!C$400</f>
        <v>0</v>
      </c>
      <c r="H57" s="301">
        <f>+'CTA Pivot Table'!C$402</f>
        <v>0</v>
      </c>
      <c r="I57" s="302">
        <f>+'CTA Pivot Table'!C$404</f>
        <v>0</v>
      </c>
      <c r="J57" s="302">
        <f>+'CTA Pivot Table'!C$406</f>
        <v>0</v>
      </c>
      <c r="K57" s="301">
        <f>+'CTA Pivot Table'!C$408</f>
        <v>0</v>
      </c>
      <c r="L57" s="301">
        <f>+'CTA Pivot Table'!C$410</f>
        <v>0</v>
      </c>
      <c r="M57" s="303">
        <f>+'CTA Pivot Table'!C$412</f>
        <v>0</v>
      </c>
      <c r="N57" s="302">
        <f>+'CTA Pivot Table'!C$414</f>
        <v>0</v>
      </c>
      <c r="O57" s="21"/>
    </row>
    <row r="58" spans="1:16">
      <c r="A58" s="165" t="s">
        <v>278</v>
      </c>
      <c r="B58" s="301">
        <f>+'CTA Pivot Table'!C$422</f>
        <v>0</v>
      </c>
      <c r="C58" s="301">
        <f>+'CTA Pivot Table'!C$424</f>
        <v>0</v>
      </c>
      <c r="D58" s="301">
        <f>+'CTA Pivot Table'!C$426</f>
        <v>0</v>
      </c>
      <c r="E58" s="302">
        <f>+'CTA Pivot Table'!C$428</f>
        <v>0</v>
      </c>
      <c r="F58" s="302">
        <f>+'CTA Pivot Table'!C$430</f>
        <v>0</v>
      </c>
      <c r="G58" s="301">
        <f>+'CTA Pivot Table'!C$432</f>
        <v>0</v>
      </c>
      <c r="H58" s="301">
        <f>+'CTA Pivot Table'!C$434</f>
        <v>0</v>
      </c>
      <c r="I58" s="302">
        <f>+'CTA Pivot Table'!C$436</f>
        <v>0</v>
      </c>
      <c r="J58" s="302">
        <f>+'CTA Pivot Table'!C$438</f>
        <v>0</v>
      </c>
      <c r="K58" s="301">
        <f>+'CTA Pivot Table'!C$440</f>
        <v>0</v>
      </c>
      <c r="L58" s="301">
        <f>+'CTA Pivot Table'!C$442</f>
        <v>0</v>
      </c>
      <c r="M58" s="303">
        <f>+'CTA Pivot Table'!C$444</f>
        <v>0</v>
      </c>
      <c r="N58" s="302">
        <f>+'CTA Pivot Table'!C$446</f>
        <v>0</v>
      </c>
      <c r="O58" s="21"/>
    </row>
    <row r="59" spans="1:16">
      <c r="A59" s="165" t="s">
        <v>279</v>
      </c>
      <c r="B59" s="301">
        <f>+'CTA Pivot Table'!C$454</f>
        <v>134</v>
      </c>
      <c r="C59" s="301">
        <f>+'CTA Pivot Table'!C$456</f>
        <v>126.66666666666667</v>
      </c>
      <c r="D59" s="301">
        <f>+'CTA Pivot Table'!C$458</f>
        <v>0</v>
      </c>
      <c r="E59" s="302">
        <f>+'CTA Pivot Table'!C$460</f>
        <v>130.33333333333334</v>
      </c>
      <c r="F59" s="302">
        <f>+'CTA Pivot Table'!C$462</f>
        <v>122.94850086281227</v>
      </c>
      <c r="G59" s="301">
        <f>+'CTA Pivot Table'!C$464</f>
        <v>112.44022289766943</v>
      </c>
      <c r="H59" s="301">
        <f>+'CTA Pivot Table'!C$466</f>
        <v>0</v>
      </c>
      <c r="I59" s="302">
        <f>+'CTA Pivot Table'!C$468</f>
        <v>121.93751827663468</v>
      </c>
      <c r="J59" s="302">
        <f>+'CTA Pivot Table'!C$470</f>
        <v>79.971204961606546</v>
      </c>
      <c r="K59" s="301">
        <f>+'CTA Pivot Table'!C$472</f>
        <v>71.228424657534177</v>
      </c>
      <c r="L59" s="301">
        <f>+'CTA Pivot Table'!C$474</f>
        <v>0</v>
      </c>
      <c r="M59" s="303">
        <f>+'CTA Pivot Table'!C$476</f>
        <v>77.337185307470023</v>
      </c>
      <c r="N59" s="302">
        <f>+'CTA Pivot Table'!C$478</f>
        <v>87.178761441647566</v>
      </c>
      <c r="O59" s="21"/>
    </row>
    <row r="60" spans="1:16">
      <c r="A60" s="170" t="s">
        <v>280</v>
      </c>
      <c r="B60" s="304">
        <f>+'CTA Pivot Table'!C$486</f>
        <v>0</v>
      </c>
      <c r="C60" s="304">
        <f>+'CTA Pivot Table'!C$488</f>
        <v>0</v>
      </c>
      <c r="D60" s="304">
        <f>+'CTA Pivot Table'!C$490</f>
        <v>0</v>
      </c>
      <c r="E60" s="305">
        <f>+'CTA Pivot Table'!C$492</f>
        <v>0</v>
      </c>
      <c r="F60" s="305">
        <f>+'CTA Pivot Table'!C$494</f>
        <v>0</v>
      </c>
      <c r="G60" s="304">
        <f>+'CTA Pivot Table'!C$496</f>
        <v>0</v>
      </c>
      <c r="H60" s="304">
        <f>+'CTA Pivot Table'!C$498</f>
        <v>0</v>
      </c>
      <c r="I60" s="305">
        <f>+'CTA Pivot Table'!C$500</f>
        <v>0</v>
      </c>
      <c r="J60" s="305">
        <f>+'CTA Pivot Table'!C$502</f>
        <v>0</v>
      </c>
      <c r="K60" s="304">
        <f>+'CTA Pivot Table'!C$504</f>
        <v>0</v>
      </c>
      <c r="L60" s="304">
        <f>+'CTA Pivot Table'!C$506</f>
        <v>0</v>
      </c>
      <c r="M60" s="306">
        <f>+'CTA Pivot Table'!C$508</f>
        <v>0</v>
      </c>
      <c r="N60" s="305">
        <f>+'CTA Pivot Table'!C$510</f>
        <v>0</v>
      </c>
      <c r="O60" s="21"/>
    </row>
    <row r="61" spans="1:16">
      <c r="A61" s="254" t="s">
        <v>394</v>
      </c>
      <c r="B61" s="307"/>
      <c r="C61" s="307"/>
      <c r="D61" s="307"/>
      <c r="E61" s="307"/>
      <c r="F61" s="307"/>
      <c r="G61" s="307"/>
      <c r="H61" s="307"/>
      <c r="I61" s="307"/>
      <c r="J61" s="307"/>
      <c r="K61" s="307"/>
      <c r="L61" s="307"/>
      <c r="M61" s="307"/>
      <c r="N61" s="308"/>
    </row>
    <row r="62" spans="1:16" s="121" customFormat="1" ht="12.75">
      <c r="A62" s="254" t="s">
        <v>739</v>
      </c>
      <c r="B62" s="307"/>
      <c r="C62" s="307"/>
      <c r="D62" s="307"/>
      <c r="E62" s="307"/>
      <c r="F62" s="307"/>
      <c r="G62" s="307"/>
      <c r="H62" s="307"/>
      <c r="I62" s="307"/>
      <c r="J62" s="307"/>
      <c r="K62" s="307"/>
      <c r="L62" s="307"/>
      <c r="M62" s="307"/>
      <c r="N62" s="308"/>
      <c r="O62" s="171"/>
    </row>
    <row r="63" spans="1:16">
      <c r="A63" s="117"/>
      <c r="N63" s="610" t="s">
        <v>1166</v>
      </c>
    </row>
    <row r="64" spans="1:16" ht="18">
      <c r="A64" s="609" t="s">
        <v>722</v>
      </c>
      <c r="B64" s="160"/>
      <c r="C64" s="160"/>
      <c r="D64" s="160"/>
      <c r="E64" s="211"/>
      <c r="F64" s="211"/>
      <c r="G64" s="211"/>
      <c r="H64" s="211"/>
      <c r="I64" s="211"/>
      <c r="J64" s="160"/>
      <c r="K64" s="160"/>
      <c r="L64" s="160"/>
      <c r="M64" s="211"/>
      <c r="N64" s="212"/>
    </row>
    <row r="65" spans="1:15" ht="18">
      <c r="A65" s="609"/>
      <c r="B65" s="160"/>
      <c r="C65" s="160"/>
      <c r="D65" s="160"/>
      <c r="E65" s="211"/>
      <c r="F65" s="211"/>
      <c r="G65" s="211"/>
      <c r="H65" s="211"/>
      <c r="I65" s="211"/>
      <c r="J65" s="160"/>
      <c r="K65" s="160"/>
      <c r="L65" s="160"/>
      <c r="M65" s="211"/>
      <c r="N65" s="212"/>
    </row>
    <row r="66" spans="1:15">
      <c r="A66" s="231" t="s">
        <v>411</v>
      </c>
      <c r="B66" s="160"/>
      <c r="C66" s="160"/>
      <c r="D66" s="160"/>
      <c r="E66" s="211"/>
      <c r="F66" s="211"/>
      <c r="G66" s="211"/>
      <c r="H66" s="211"/>
      <c r="I66" s="211"/>
      <c r="J66" s="160"/>
      <c r="K66" s="160"/>
      <c r="L66" s="160"/>
      <c r="M66" s="211"/>
      <c r="N66" s="212"/>
    </row>
    <row r="67" spans="1:15">
      <c r="A67" s="231" t="s">
        <v>507</v>
      </c>
      <c r="B67" s="160"/>
      <c r="C67" s="160"/>
      <c r="D67" s="160"/>
      <c r="E67" s="211"/>
      <c r="F67" s="211"/>
      <c r="G67" s="211"/>
      <c r="H67" s="211"/>
      <c r="I67" s="211"/>
      <c r="J67" s="160"/>
      <c r="K67" s="160"/>
      <c r="L67" s="160"/>
      <c r="M67" s="211"/>
      <c r="N67" s="212"/>
    </row>
    <row r="68" spans="1:15" ht="15.75" customHeight="1">
      <c r="A68" s="82"/>
      <c r="B68" s="128"/>
      <c r="C68" s="128"/>
      <c r="D68" s="128"/>
      <c r="E68" s="128"/>
      <c r="F68" s="129"/>
      <c r="G68" s="162"/>
      <c r="H68" s="162"/>
      <c r="I68" s="163"/>
      <c r="J68" s="163"/>
      <c r="K68" s="163"/>
      <c r="L68" s="163"/>
      <c r="M68" s="163"/>
      <c r="N68" s="163"/>
      <c r="O68" s="20"/>
    </row>
    <row r="69" spans="1:15" ht="15.75" customHeight="1">
      <c r="A69" s="64"/>
      <c r="B69" s="234" t="s">
        <v>671</v>
      </c>
      <c r="C69" s="291"/>
      <c r="D69" s="291"/>
      <c r="E69" s="291"/>
      <c r="F69" s="291"/>
      <c r="G69" s="291"/>
      <c r="H69" s="291"/>
      <c r="I69" s="292"/>
      <c r="J69" s="293" t="s">
        <v>390</v>
      </c>
      <c r="K69" s="294"/>
      <c r="L69" s="294"/>
      <c r="M69" s="295"/>
      <c r="N69" s="680" t="s">
        <v>670</v>
      </c>
      <c r="O69" s="164"/>
    </row>
    <row r="70" spans="1:15" ht="42.75" customHeight="1">
      <c r="A70" s="94"/>
      <c r="B70" s="235" t="s">
        <v>735</v>
      </c>
      <c r="C70" s="235"/>
      <c r="D70" s="235"/>
      <c r="E70" s="240"/>
      <c r="F70" s="241" t="s">
        <v>737</v>
      </c>
      <c r="G70" s="235"/>
      <c r="H70" s="235"/>
      <c r="I70" s="236"/>
      <c r="J70" s="242" t="s">
        <v>672</v>
      </c>
      <c r="K70" s="291"/>
      <c r="L70" s="291"/>
      <c r="M70" s="292"/>
      <c r="N70" s="683"/>
      <c r="O70" s="164"/>
    </row>
    <row r="71" spans="1:15" ht="28.5" customHeight="1">
      <c r="A71" s="82"/>
      <c r="B71" s="296" t="s">
        <v>391</v>
      </c>
      <c r="C71" s="296" t="s">
        <v>392</v>
      </c>
      <c r="D71" s="296" t="s">
        <v>281</v>
      </c>
      <c r="E71" s="297" t="s">
        <v>124</v>
      </c>
      <c r="F71" s="297" t="s">
        <v>391</v>
      </c>
      <c r="G71" s="296" t="s">
        <v>392</v>
      </c>
      <c r="H71" s="296" t="s">
        <v>281</v>
      </c>
      <c r="I71" s="297" t="s">
        <v>124</v>
      </c>
      <c r="J71" s="298" t="s">
        <v>391</v>
      </c>
      <c r="K71" s="299" t="s">
        <v>392</v>
      </c>
      <c r="L71" s="300" t="s">
        <v>281</v>
      </c>
      <c r="M71" s="298" t="s">
        <v>124</v>
      </c>
      <c r="N71" s="684"/>
      <c r="O71" s="164"/>
    </row>
    <row r="72" spans="1:15" ht="15.75" hidden="1" customHeight="1">
      <c r="A72" s="165" t="s">
        <v>264</v>
      </c>
      <c r="B72" s="131">
        <f>+'CTA Pivot Table'!D$230</f>
        <v>0</v>
      </c>
      <c r="C72" s="131">
        <f>+'CTA Pivot Table'!D$231</f>
        <v>0</v>
      </c>
      <c r="D72" s="131">
        <f>+'CTA Pivot Table'!D$232</f>
        <v>0</v>
      </c>
      <c r="E72" s="130">
        <f>+'CTA Pivot Table'!D$233</f>
        <v>0</v>
      </c>
      <c r="F72" s="130"/>
      <c r="G72" s="130"/>
      <c r="H72" s="130"/>
      <c r="I72" s="130"/>
      <c r="J72" s="130">
        <f>+'CTA Pivot Table'!D$234</f>
        <v>0</v>
      </c>
      <c r="K72" s="131">
        <f>+'CTA Pivot Table'!D$235</f>
        <v>0</v>
      </c>
      <c r="L72" s="131">
        <f>+'CTA Pivot Table'!D$236</f>
        <v>0</v>
      </c>
      <c r="M72" s="132">
        <f>+'CTA Pivot Table'!D$237</f>
        <v>0</v>
      </c>
      <c r="N72" s="130">
        <f>+'CTA Pivot Table'!D$238</f>
        <v>0</v>
      </c>
      <c r="O72" s="21"/>
    </row>
    <row r="73" spans="1:15" ht="15.75" hidden="1" customHeight="1">
      <c r="A73" s="165"/>
      <c r="E73" s="133"/>
      <c r="I73" s="133"/>
      <c r="J73" s="133"/>
      <c r="M73" s="135"/>
      <c r="N73" s="133"/>
      <c r="O73" s="21"/>
    </row>
    <row r="74" spans="1:15">
      <c r="A74" s="165" t="s">
        <v>265</v>
      </c>
      <c r="B74" s="301">
        <f>+'CTA Pivot Table'!D$6</f>
        <v>0</v>
      </c>
      <c r="C74" s="301">
        <f>+'CTA Pivot Table'!D$8</f>
        <v>0</v>
      </c>
      <c r="D74" s="301">
        <f>+'CTA Pivot Table'!D$10</f>
        <v>0</v>
      </c>
      <c r="E74" s="302">
        <f>+'CTA Pivot Table'!D$12</f>
        <v>0</v>
      </c>
      <c r="F74" s="302">
        <f>+'CTA Pivot Table'!D$14</f>
        <v>0</v>
      </c>
      <c r="G74" s="301">
        <f>+'CTA Pivot Table'!D$16</f>
        <v>0</v>
      </c>
      <c r="H74" s="301">
        <f>+'CTA Pivot Table'!D$18</f>
        <v>0</v>
      </c>
      <c r="I74" s="302">
        <f>+'CTA Pivot Table'!D$120</f>
        <v>0</v>
      </c>
      <c r="J74" s="302">
        <f>+'CTA Pivot Table'!D$22</f>
        <v>0</v>
      </c>
      <c r="K74" s="301">
        <f>+'CTA Pivot Table'!D$24</f>
        <v>0</v>
      </c>
      <c r="L74" s="301">
        <f>+'CTA Pivot Table'!D$26</f>
        <v>0</v>
      </c>
      <c r="M74" s="303">
        <f>+'CTA Pivot Table'!D$28</f>
        <v>0</v>
      </c>
      <c r="N74" s="302">
        <f>+'CTA Pivot Table'!D$30</f>
        <v>0</v>
      </c>
      <c r="O74" s="21"/>
    </row>
    <row r="75" spans="1:15">
      <c r="A75" s="165" t="s">
        <v>266</v>
      </c>
      <c r="B75" s="301">
        <f>+'CTA Pivot Table'!D$38</f>
        <v>0</v>
      </c>
      <c r="C75" s="301">
        <f>+'CTA Pivot Table'!D$40</f>
        <v>0</v>
      </c>
      <c r="D75" s="301">
        <f>+'CTA Pivot Table'!D$42</f>
        <v>0</v>
      </c>
      <c r="E75" s="302">
        <f>+'CTA Pivot Table'!D$44</f>
        <v>0</v>
      </c>
      <c r="F75" s="302">
        <f>+'CTA Pivot Table'!D$46</f>
        <v>0</v>
      </c>
      <c r="G75" s="301">
        <f>+'CTA Pivot Table'!D$48</f>
        <v>0</v>
      </c>
      <c r="H75" s="301">
        <f>+'CTA Pivot Table'!D$50</f>
        <v>0</v>
      </c>
      <c r="I75" s="302">
        <f>+'CTA Pivot Table'!D$52</f>
        <v>0</v>
      </c>
      <c r="J75" s="302">
        <f>+'CTA Pivot Table'!D$54</f>
        <v>0</v>
      </c>
      <c r="K75" s="301">
        <f>+'CTA Pivot Table'!D$56</f>
        <v>0</v>
      </c>
      <c r="L75" s="301">
        <f>+'CTA Pivot Table'!DO$58</f>
        <v>0</v>
      </c>
      <c r="M75" s="303">
        <f>+'CTA Pivot Table'!D$60</f>
        <v>0</v>
      </c>
      <c r="N75" s="302">
        <f>+'CTA Pivot Table'!D$62</f>
        <v>0</v>
      </c>
      <c r="O75" s="21"/>
    </row>
    <row r="76" spans="1:15">
      <c r="A76" s="165" t="s">
        <v>267</v>
      </c>
      <c r="B76" s="301">
        <f>+'CTA Pivot Table'!D$70</f>
        <v>0</v>
      </c>
      <c r="C76" s="301">
        <f>+'CTA Pivot Table'!D$72</f>
        <v>0</v>
      </c>
      <c r="D76" s="301">
        <f>+'CTA Pivot Table'!D$74</f>
        <v>0</v>
      </c>
      <c r="E76" s="302">
        <f>+'CTA Pivot Table'!D$76</f>
        <v>0</v>
      </c>
      <c r="F76" s="302">
        <f>+'CTA Pivot Table'!D$78</f>
        <v>0</v>
      </c>
      <c r="G76" s="301">
        <f>+'CTA Pivot Table'!D$80</f>
        <v>0</v>
      </c>
      <c r="H76" s="301">
        <f>+'CTA Pivot Table'!D$82</f>
        <v>0</v>
      </c>
      <c r="I76" s="302">
        <f>+'CTA Pivot Table'!D$84</f>
        <v>0</v>
      </c>
      <c r="J76" s="302">
        <f>+'CTA Pivot Table'!D$86</f>
        <v>0</v>
      </c>
      <c r="K76" s="301">
        <f>+'CTA Pivot Table'!D$88</f>
        <v>0</v>
      </c>
      <c r="L76" s="301">
        <f>+'CTA Pivot Table'!D$90</f>
        <v>0</v>
      </c>
      <c r="M76" s="303">
        <f>+'CTA Pivot Table'!D$92</f>
        <v>0</v>
      </c>
      <c r="N76" s="302">
        <f>+'CTA Pivot Table'!D$94</f>
        <v>0</v>
      </c>
      <c r="O76" s="21"/>
    </row>
    <row r="77" spans="1:15">
      <c r="A77" s="165" t="s">
        <v>268</v>
      </c>
      <c r="B77" s="301">
        <f>+'CTA Pivot Table'!D$102</f>
        <v>0</v>
      </c>
      <c r="C77" s="301">
        <f>+'CTA Pivot Table'!D$104</f>
        <v>0</v>
      </c>
      <c r="D77" s="301">
        <f>+'CTA Pivot Table'!D$106</f>
        <v>0</v>
      </c>
      <c r="E77" s="302">
        <f>+'CTA Pivot Table'!D$108</f>
        <v>0</v>
      </c>
      <c r="F77" s="302">
        <f>+'CTA Pivot Table'!D$110</f>
        <v>0</v>
      </c>
      <c r="G77" s="301">
        <f>+'CTA Pivot Table'!D$112</f>
        <v>0</v>
      </c>
      <c r="H77" s="301">
        <f>+'CTA Pivot Table'!D$114</f>
        <v>0</v>
      </c>
      <c r="I77" s="302">
        <f>+'CTA Pivot Table'!D$116</f>
        <v>0</v>
      </c>
      <c r="J77" s="302">
        <f>+'CTA Pivot Table'!D$118</f>
        <v>0</v>
      </c>
      <c r="K77" s="301">
        <f>+'CTA Pivot Table'!D$120</f>
        <v>0</v>
      </c>
      <c r="L77" s="301">
        <f>+'CTA Pivot Table'!D$122</f>
        <v>0</v>
      </c>
      <c r="M77" s="303">
        <f>+'CTA Pivot Table'!D$124</f>
        <v>0</v>
      </c>
      <c r="N77" s="302">
        <f>+'CTA Pivot Table'!D$126</f>
        <v>0</v>
      </c>
      <c r="O77" s="21"/>
    </row>
    <row r="78" spans="1:15">
      <c r="A78" s="165"/>
      <c r="B78" s="301"/>
      <c r="C78" s="301"/>
      <c r="D78" s="301"/>
      <c r="E78" s="302"/>
      <c r="F78" s="302"/>
      <c r="G78" s="301"/>
      <c r="H78" s="301"/>
      <c r="I78" s="302"/>
      <c r="J78" s="302"/>
      <c r="K78" s="301"/>
      <c r="L78" s="301"/>
      <c r="M78" s="303"/>
      <c r="N78" s="302"/>
      <c r="O78" s="21"/>
    </row>
    <row r="79" spans="1:15">
      <c r="A79" s="165" t="s">
        <v>269</v>
      </c>
      <c r="B79" s="301">
        <f>+'CTA Pivot Table'!D$134</f>
        <v>149.48354838709679</v>
      </c>
      <c r="C79" s="301">
        <f>+'CTA Pivot Table'!D$136</f>
        <v>0</v>
      </c>
      <c r="D79" s="301">
        <f>+'CTA Pivot Table'!D$138</f>
        <v>0</v>
      </c>
      <c r="E79" s="302">
        <f>+'CTA Pivot Table'!D$140</f>
        <v>149.48354838709679</v>
      </c>
      <c r="F79" s="302">
        <f>+'CTA Pivot Table'!D$142</f>
        <v>148.67569657615113</v>
      </c>
      <c r="G79" s="301">
        <f>+'CTA Pivot Table'!D$144</f>
        <v>134.88666666666666</v>
      </c>
      <c r="H79" s="301">
        <f>+'CTA Pivot Table'!D$146</f>
        <v>0</v>
      </c>
      <c r="I79" s="302">
        <f>+'CTA Pivot Table'!D$148</f>
        <v>148.65131997642899</v>
      </c>
      <c r="J79" s="302">
        <f>+'CTA Pivot Table'!D$150</f>
        <v>114.10643540669857</v>
      </c>
      <c r="K79" s="301">
        <f>+'CTA Pivot Table'!D$152</f>
        <v>88.146122448979582</v>
      </c>
      <c r="L79" s="301">
        <f>+'CTA Pivot Table'!D$154</f>
        <v>0</v>
      </c>
      <c r="M79" s="303">
        <f>+'CTA Pivot Table'!D$156</f>
        <v>111.38254817987151</v>
      </c>
      <c r="N79" s="302">
        <f>+'CTA Pivot Table'!D$158</f>
        <v>0</v>
      </c>
      <c r="O79" s="21"/>
    </row>
    <row r="80" spans="1:15">
      <c r="A80" s="165" t="s">
        <v>270</v>
      </c>
      <c r="B80" s="301">
        <f>+'CTA Pivot Table'!D$166</f>
        <v>0</v>
      </c>
      <c r="C80" s="301">
        <f>+'CTA Pivot Table'!D$168</f>
        <v>0</v>
      </c>
      <c r="D80" s="301">
        <f>+'CTA Pivot Table'!D$170</f>
        <v>0</v>
      </c>
      <c r="E80" s="302">
        <f>+'CTA Pivot Table'!D$172</f>
        <v>0</v>
      </c>
      <c r="F80" s="302">
        <f>+'CTA Pivot Table'!D$174</f>
        <v>0</v>
      </c>
      <c r="G80" s="301">
        <f>+'CTA Pivot Table'!D$176</f>
        <v>0</v>
      </c>
      <c r="H80" s="301">
        <f>+'CTA Pivot Table'!D$178</f>
        <v>0</v>
      </c>
      <c r="I80" s="302">
        <f>+'CTA Pivot Table'!D$180</f>
        <v>0</v>
      </c>
      <c r="J80" s="302">
        <f>+'CTA Pivot Table'!D$182</f>
        <v>0</v>
      </c>
      <c r="K80" s="301">
        <f>+'CTA Pivot Table'!D$184</f>
        <v>0</v>
      </c>
      <c r="L80" s="301">
        <f>+'CTA Pivot Table'!D$186</f>
        <v>0</v>
      </c>
      <c r="M80" s="303">
        <f>+'CTA Pivot Table'!D$188</f>
        <v>0</v>
      </c>
      <c r="N80" s="302">
        <f>+'CTA Pivot Table'!D$190</f>
        <v>0</v>
      </c>
      <c r="O80" s="21"/>
    </row>
    <row r="81" spans="1:16">
      <c r="A81" s="165" t="s">
        <v>271</v>
      </c>
      <c r="B81" s="301">
        <f>+'CTA Pivot Table'!D$198</f>
        <v>0</v>
      </c>
      <c r="C81" s="301">
        <f>+'CTA Pivot Table'!D$200</f>
        <v>0</v>
      </c>
      <c r="D81" s="301">
        <f>+'CTA Pivot Table'!D$202</f>
        <v>0</v>
      </c>
      <c r="E81" s="302">
        <f>+'CTA Pivot Table'!D$204</f>
        <v>0</v>
      </c>
      <c r="F81" s="302">
        <f>+'CTA Pivot Table'!D$206</f>
        <v>0</v>
      </c>
      <c r="G81" s="301">
        <f>+'CTA Pivot Table'!D$208</f>
        <v>0</v>
      </c>
      <c r="H81" s="301">
        <f>+'CTA Pivot Table'!D$210</f>
        <v>0</v>
      </c>
      <c r="I81" s="302">
        <f>+'CTA Pivot Table'!D$212</f>
        <v>0</v>
      </c>
      <c r="J81" s="302">
        <f>+'CTA Pivot Table'!D$214</f>
        <v>0</v>
      </c>
      <c r="K81" s="301">
        <f>+'CTA Pivot Table'!D$216</f>
        <v>0</v>
      </c>
      <c r="L81" s="301">
        <f>+'CTA Pivot Table'!D$218</f>
        <v>0</v>
      </c>
      <c r="M81" s="303">
        <f>+'CTA Pivot Table'!D$220</f>
        <v>0</v>
      </c>
      <c r="N81" s="302">
        <f>+'CTA Pivot Table'!D$222</f>
        <v>0</v>
      </c>
      <c r="O81" s="21"/>
    </row>
    <row r="82" spans="1:16">
      <c r="A82" s="165" t="s">
        <v>272</v>
      </c>
      <c r="B82" s="301">
        <f>+'CTA Pivot Table'!D$230</f>
        <v>0</v>
      </c>
      <c r="C82" s="301">
        <f>+'CTA Pivot Table'!D$232</f>
        <v>0</v>
      </c>
      <c r="D82" s="301">
        <f>+'CTA Pivot Table'!D$234</f>
        <v>0</v>
      </c>
      <c r="E82" s="302">
        <f>+'CTA Pivot Table'!D$236</f>
        <v>0</v>
      </c>
      <c r="F82" s="302">
        <f>+'CTA Pivot Table'!D$238</f>
        <v>0</v>
      </c>
      <c r="G82" s="301">
        <f>+'CTA Pivot Table'!D$240</f>
        <v>0</v>
      </c>
      <c r="H82" s="301">
        <f>+'CTA Pivot Table'!D$242</f>
        <v>0</v>
      </c>
      <c r="I82" s="302">
        <f>+'CTA Pivot Table'!D$244</f>
        <v>0</v>
      </c>
      <c r="J82" s="302">
        <f>+'CTA Pivot Table'!D$246</f>
        <v>0</v>
      </c>
      <c r="K82" s="301">
        <f>+'CTA Pivot Table'!D$248</f>
        <v>0</v>
      </c>
      <c r="L82" s="301">
        <f>+'CTA Pivot Table'!D$250</f>
        <v>0</v>
      </c>
      <c r="M82" s="303">
        <f>+'CTA Pivot Table'!D$252</f>
        <v>0</v>
      </c>
      <c r="N82" s="302">
        <f>+'CTA Pivot Table'!D$254</f>
        <v>0</v>
      </c>
      <c r="O82" s="21"/>
    </row>
    <row r="83" spans="1:16">
      <c r="A83" s="165"/>
      <c r="B83" s="301"/>
      <c r="C83" s="301"/>
      <c r="D83" s="301"/>
      <c r="E83" s="302"/>
      <c r="F83" s="302"/>
      <c r="G83" s="301"/>
      <c r="H83" s="301"/>
      <c r="I83" s="302"/>
      <c r="J83" s="302"/>
      <c r="K83" s="301"/>
      <c r="L83" s="301"/>
      <c r="M83" s="303"/>
      <c r="N83" s="302"/>
      <c r="O83" s="21"/>
    </row>
    <row r="84" spans="1:16">
      <c r="A84" s="165" t="s">
        <v>273</v>
      </c>
      <c r="B84" s="301">
        <f>+'CTA Pivot Table'!D$262</f>
        <v>0</v>
      </c>
      <c r="C84" s="301">
        <f>+'CTA Pivot Table'!D$264</f>
        <v>0</v>
      </c>
      <c r="D84" s="301">
        <f>+'CTA Pivot Table'!D$266</f>
        <v>0</v>
      </c>
      <c r="E84" s="302">
        <f>+'CTA Pivot Table'!D$268</f>
        <v>0</v>
      </c>
      <c r="F84" s="302">
        <f>+'CTA Pivot Table'!D$270</f>
        <v>0</v>
      </c>
      <c r="G84" s="301">
        <f>+'CTA Pivot Table'!D$272</f>
        <v>0</v>
      </c>
      <c r="H84" s="301">
        <f>+'CTA Pivot Table'!D$274</f>
        <v>0</v>
      </c>
      <c r="I84" s="302">
        <f>+'CTA Pivot Table'!D$276</f>
        <v>0</v>
      </c>
      <c r="J84" s="302">
        <f>+'CTA Pivot Table'!D$278</f>
        <v>0</v>
      </c>
      <c r="K84" s="301">
        <f>+'CTA Pivot Table'!D$280</f>
        <v>0</v>
      </c>
      <c r="L84" s="301">
        <f>+'CTA Pivot Table'!D$282</f>
        <v>0</v>
      </c>
      <c r="M84" s="303">
        <f>+'CTA Pivot Table'!D$284</f>
        <v>0</v>
      </c>
      <c r="N84" s="302">
        <f>+'CTA Pivot Table'!D$286</f>
        <v>0</v>
      </c>
      <c r="O84" s="21"/>
    </row>
    <row r="85" spans="1:16">
      <c r="A85" s="165" t="s">
        <v>274</v>
      </c>
      <c r="B85" s="301">
        <f>+'CTA Pivot Table'!D$294</f>
        <v>174.86666666666667</v>
      </c>
      <c r="C85" s="301">
        <f>+'CTA Pivot Table'!D$296</f>
        <v>0</v>
      </c>
      <c r="D85" s="301">
        <f>+'CTA Pivot Table'!D$298</f>
        <v>0</v>
      </c>
      <c r="E85" s="302">
        <f>+'CTA Pivot Table'!D$300</f>
        <v>174.86666666666667</v>
      </c>
      <c r="F85" s="302">
        <f>+'CTA Pivot Table'!D$302</f>
        <v>137.74040980853206</v>
      </c>
      <c r="G85" s="301">
        <f>+'CTA Pivot Table'!D$304</f>
        <v>119.25</v>
      </c>
      <c r="H85" s="301">
        <f>+'CTA Pivot Table'!D$306</f>
        <v>115.67142857142856</v>
      </c>
      <c r="I85" s="302">
        <f>+'CTA Pivot Table'!D$308</f>
        <v>137.53927502494179</v>
      </c>
      <c r="J85" s="302">
        <f>+'CTA Pivot Table'!D$310</f>
        <v>90.119863013698634</v>
      </c>
      <c r="K85" s="301">
        <f>+'CTA Pivot Table'!D$312</f>
        <v>69.40169491525424</v>
      </c>
      <c r="L85" s="301">
        <f>+'CTA Pivot Table'!D$314</f>
        <v>89.472164948453596</v>
      </c>
      <c r="M85" s="303">
        <f>+'CTA Pivot Table'!D$316</f>
        <v>86.353386911595877</v>
      </c>
      <c r="N85" s="302">
        <f>+'CTA Pivot Table'!D$318</f>
        <v>101.26190476190476</v>
      </c>
      <c r="O85" s="21"/>
      <c r="P85" s="169"/>
    </row>
    <row r="86" spans="1:16">
      <c r="A86" s="165" t="s">
        <v>275</v>
      </c>
      <c r="B86" s="301">
        <f>+'CTA Pivot Table'!D$326</f>
        <v>0</v>
      </c>
      <c r="C86" s="301">
        <f>+'CTA Pivot Table'!D$328</f>
        <v>0</v>
      </c>
      <c r="D86" s="301">
        <f>+'CTA Pivot Table'!D$330</f>
        <v>0</v>
      </c>
      <c r="E86" s="302">
        <f>+'CTA Pivot Table'!D$332</f>
        <v>0</v>
      </c>
      <c r="F86" s="302">
        <f>+'CTA Pivot Table'!D$334</f>
        <v>0</v>
      </c>
      <c r="G86" s="301">
        <f>+'CTA Pivot Table'!D$336</f>
        <v>0</v>
      </c>
      <c r="H86" s="301">
        <f>+'CTA Pivot Table'!D$338</f>
        <v>0</v>
      </c>
      <c r="I86" s="302">
        <f>+'CTA Pivot Table'!D$340</f>
        <v>0</v>
      </c>
      <c r="J86" s="302">
        <f>+'CTA Pivot Table'!D$342</f>
        <v>0</v>
      </c>
      <c r="K86" s="301">
        <f>+'CTA Pivot Table'!D$344</f>
        <v>0</v>
      </c>
      <c r="L86" s="301">
        <f>+'CTA Pivot Table'!D$346</f>
        <v>0</v>
      </c>
      <c r="M86" s="303">
        <f>+'CTA Pivot Table'!D$348</f>
        <v>0</v>
      </c>
      <c r="N86" s="302">
        <f>+'CTA Pivot Table'!D$350</f>
        <v>0</v>
      </c>
      <c r="O86" s="21"/>
    </row>
    <row r="87" spans="1:16">
      <c r="A87" s="165" t="s">
        <v>276</v>
      </c>
      <c r="B87" s="301">
        <f>+'CTA Pivot Table'!D$358</f>
        <v>0</v>
      </c>
      <c r="C87" s="301">
        <f>+'CTA Pivot Table'!D$360</f>
        <v>0</v>
      </c>
      <c r="D87" s="301">
        <f>+'CTA Pivot Table'!D$362</f>
        <v>0</v>
      </c>
      <c r="E87" s="302">
        <f>+'CTA Pivot Table'!D$364</f>
        <v>0</v>
      </c>
      <c r="F87" s="302">
        <f>+'CTA Pivot Table'!D$366</f>
        <v>0</v>
      </c>
      <c r="G87" s="301">
        <f>+'CTA Pivot Table'!D$368</f>
        <v>0</v>
      </c>
      <c r="H87" s="301">
        <f>+'CTA Pivot Table'!D$370</f>
        <v>0</v>
      </c>
      <c r="I87" s="302">
        <f>+'CTA Pivot Table'!D$372</f>
        <v>0</v>
      </c>
      <c r="J87" s="302">
        <f>+'CTA Pivot Table'!D$374</f>
        <v>0</v>
      </c>
      <c r="K87" s="301">
        <f>+'CTA Pivot Table'!D$376</f>
        <v>0</v>
      </c>
      <c r="L87" s="301">
        <f>+'CTA Pivot Table'!D$378</f>
        <v>0</v>
      </c>
      <c r="M87" s="303">
        <f>+'CTA Pivot Table'!D$380</f>
        <v>0</v>
      </c>
      <c r="N87" s="302">
        <f>+'CTA Pivot Table'!D$382</f>
        <v>0</v>
      </c>
      <c r="O87" s="21"/>
    </row>
    <row r="88" spans="1:16">
      <c r="A88" s="165"/>
      <c r="B88" s="301"/>
      <c r="C88" s="301"/>
      <c r="D88" s="301"/>
      <c r="E88" s="302"/>
      <c r="F88" s="302"/>
      <c r="G88" s="301"/>
      <c r="H88" s="301"/>
      <c r="I88" s="302"/>
      <c r="J88" s="302"/>
      <c r="K88" s="301"/>
      <c r="L88" s="301"/>
      <c r="M88" s="303"/>
      <c r="N88" s="302"/>
      <c r="O88" s="21"/>
    </row>
    <row r="89" spans="1:16">
      <c r="A89" s="165" t="s">
        <v>277</v>
      </c>
      <c r="B89" s="301">
        <f>+'CTA Pivot Table'!D$390</f>
        <v>0</v>
      </c>
      <c r="C89" s="301">
        <f>+'CTA Pivot Table'!D$392</f>
        <v>0</v>
      </c>
      <c r="D89" s="301">
        <f>+'CTA Pivot Table'!D$394</f>
        <v>0</v>
      </c>
      <c r="E89" s="302">
        <f>+'CTA Pivot Table'!D$396</f>
        <v>0</v>
      </c>
      <c r="F89" s="302">
        <f>+'CTA Pivot Table'!D$398</f>
        <v>0</v>
      </c>
      <c r="G89" s="301">
        <f>+'CTA Pivot Table'!D$400</f>
        <v>0</v>
      </c>
      <c r="H89" s="301">
        <f>+'CTA Pivot Table'!D$402</f>
        <v>0</v>
      </c>
      <c r="I89" s="302">
        <f>+'CTA Pivot Table'!D$404</f>
        <v>0</v>
      </c>
      <c r="J89" s="302">
        <f>+'CTA Pivot Table'!D$406</f>
        <v>0</v>
      </c>
      <c r="K89" s="301">
        <f>+'CTA Pivot Table'!D$408</f>
        <v>0</v>
      </c>
      <c r="L89" s="301">
        <f>+'CTA Pivot Table'!D$410</f>
        <v>0</v>
      </c>
      <c r="M89" s="303">
        <f>+'CTA Pivot Table'!D$412</f>
        <v>0</v>
      </c>
      <c r="N89" s="302">
        <f>+'CTA Pivot Table'!D$414</f>
        <v>0</v>
      </c>
      <c r="O89" s="21"/>
    </row>
    <row r="90" spans="1:16">
      <c r="A90" s="165" t="s">
        <v>278</v>
      </c>
      <c r="B90" s="301">
        <f>+'CTA Pivot Table'!D$422</f>
        <v>0</v>
      </c>
      <c r="C90" s="301">
        <f>+'CTA Pivot Table'!D$424</f>
        <v>0</v>
      </c>
      <c r="D90" s="301">
        <f>+'CTA Pivot Table'!D$426</f>
        <v>0</v>
      </c>
      <c r="E90" s="302">
        <f>+'CTA Pivot Table'!D$428</f>
        <v>0</v>
      </c>
      <c r="F90" s="302">
        <f>+'CTA Pivot Table'!D$430</f>
        <v>0</v>
      </c>
      <c r="G90" s="301">
        <f>+'CTA Pivot Table'!D$432</f>
        <v>0</v>
      </c>
      <c r="H90" s="301">
        <f>+'CTA Pivot Table'!D$434</f>
        <v>0</v>
      </c>
      <c r="I90" s="302">
        <f>+'CTA Pivot Table'!D$436</f>
        <v>0</v>
      </c>
      <c r="J90" s="302">
        <f>+'CTA Pivot Table'!D$438</f>
        <v>0</v>
      </c>
      <c r="K90" s="301">
        <f>+'CTA Pivot Table'!D$440</f>
        <v>0</v>
      </c>
      <c r="L90" s="301">
        <f>+'CTA Pivot Table'!D$442</f>
        <v>0</v>
      </c>
      <c r="M90" s="303">
        <f>+'CTA Pivot Table'!D$444</f>
        <v>0</v>
      </c>
      <c r="N90" s="302">
        <f>+'CTA Pivot Table'!D$446</f>
        <v>0</v>
      </c>
      <c r="O90" s="21"/>
    </row>
    <row r="91" spans="1:16">
      <c r="A91" s="165" t="s">
        <v>279</v>
      </c>
      <c r="B91" s="301">
        <f>+'CTA Pivot Table'!D$454</f>
        <v>121.8793103448273</v>
      </c>
      <c r="C91" s="301">
        <f>+'CTA Pivot Table'!D$456</f>
        <v>75.5</v>
      </c>
      <c r="D91" s="301">
        <f>+'CTA Pivot Table'!D$458</f>
        <v>0</v>
      </c>
      <c r="E91" s="302">
        <f>+'CTA Pivot Table'!D$460</f>
        <v>118.88709677419328</v>
      </c>
      <c r="F91" s="302">
        <f>+'CTA Pivot Table'!D$462</f>
        <v>122.06038419717254</v>
      </c>
      <c r="G91" s="301">
        <f>+'CTA Pivot Table'!D$464</f>
        <v>116.62992125984185</v>
      </c>
      <c r="H91" s="301">
        <f>+'CTA Pivot Table'!D$466</f>
        <v>0</v>
      </c>
      <c r="I91" s="302">
        <f>+'CTA Pivot Table'!D$468</f>
        <v>121.2159779614321</v>
      </c>
      <c r="J91" s="302">
        <f>+'CTA Pivot Table'!D$470</f>
        <v>84.263584366062872</v>
      </c>
      <c r="K91" s="301">
        <f>+'CTA Pivot Table'!D$472</f>
        <v>68.809664694279988</v>
      </c>
      <c r="L91" s="301">
        <f>+'CTA Pivot Table'!D$474</f>
        <v>0</v>
      </c>
      <c r="M91" s="303">
        <f>+'CTA Pivot Table'!D$476</f>
        <v>79.228149100256999</v>
      </c>
      <c r="N91" s="302">
        <f>+'CTA Pivot Table'!D$478</f>
        <v>74.306071969511834</v>
      </c>
      <c r="O91" s="21"/>
    </row>
    <row r="92" spans="1:16">
      <c r="A92" s="170" t="s">
        <v>280</v>
      </c>
      <c r="B92" s="304">
        <f>+'CTA Pivot Table'!D$486</f>
        <v>0</v>
      </c>
      <c r="C92" s="304">
        <f>+'CTA Pivot Table'!D$488</f>
        <v>0</v>
      </c>
      <c r="D92" s="304">
        <f>+'CTA Pivot Table'!D$490</f>
        <v>0</v>
      </c>
      <c r="E92" s="305">
        <f>+'CTA Pivot Table'!D$492</f>
        <v>0</v>
      </c>
      <c r="F92" s="305">
        <f>+'CTA Pivot Table'!D$494</f>
        <v>0</v>
      </c>
      <c r="G92" s="304">
        <f>+'CTA Pivot Table'!D$496</f>
        <v>0</v>
      </c>
      <c r="H92" s="304">
        <f>+'CTA Pivot Table'!D$498</f>
        <v>0</v>
      </c>
      <c r="I92" s="305">
        <f>+'CTA Pivot Table'!D$500</f>
        <v>0</v>
      </c>
      <c r="J92" s="305">
        <f>+'CTA Pivot Table'!D$502</f>
        <v>0</v>
      </c>
      <c r="K92" s="304">
        <f>+'CTA Pivot Table'!D$504</f>
        <v>0</v>
      </c>
      <c r="L92" s="304">
        <f>+'CTA Pivot Table'!D$506</f>
        <v>0</v>
      </c>
      <c r="M92" s="306">
        <f>+'CTA Pivot Table'!D$508</f>
        <v>0</v>
      </c>
      <c r="N92" s="305">
        <f>+'CTA Pivot Table'!D$510</f>
        <v>0</v>
      </c>
      <c r="O92" s="21"/>
    </row>
    <row r="93" spans="1:16">
      <c r="A93" s="254" t="s">
        <v>394</v>
      </c>
      <c r="B93" s="307"/>
      <c r="C93" s="307"/>
      <c r="D93" s="307"/>
      <c r="E93" s="307"/>
      <c r="F93" s="307"/>
      <c r="G93" s="307"/>
      <c r="H93" s="307"/>
      <c r="I93" s="307"/>
      <c r="J93" s="307"/>
      <c r="K93" s="307"/>
      <c r="L93" s="307"/>
      <c r="M93" s="307"/>
      <c r="N93" s="308"/>
    </row>
    <row r="94" spans="1:16">
      <c r="A94" s="309"/>
      <c r="B94" s="307"/>
      <c r="C94" s="307"/>
      <c r="D94" s="307"/>
      <c r="E94" s="307"/>
      <c r="F94" s="307"/>
      <c r="G94" s="307"/>
      <c r="H94" s="307"/>
      <c r="I94" s="307"/>
      <c r="J94" s="307"/>
      <c r="K94" s="307"/>
      <c r="L94" s="307"/>
      <c r="M94" s="307"/>
      <c r="N94" s="610" t="s">
        <v>1166</v>
      </c>
    </row>
    <row r="95" spans="1:16" ht="18">
      <c r="A95" s="609" t="s">
        <v>723</v>
      </c>
      <c r="B95" s="160"/>
      <c r="C95" s="160"/>
      <c r="D95" s="160"/>
      <c r="E95" s="211"/>
      <c r="F95" s="211"/>
      <c r="G95" s="211"/>
      <c r="H95" s="211"/>
      <c r="I95" s="211"/>
      <c r="J95" s="160"/>
      <c r="K95" s="160"/>
      <c r="L95" s="160"/>
      <c r="M95" s="211"/>
      <c r="N95" s="212"/>
    </row>
    <row r="96" spans="1:16" ht="18">
      <c r="A96" s="609"/>
      <c r="B96" s="160"/>
      <c r="C96" s="160"/>
      <c r="D96" s="160"/>
      <c r="E96" s="211"/>
      <c r="F96" s="211"/>
      <c r="G96" s="211"/>
      <c r="H96" s="211"/>
      <c r="I96" s="211"/>
      <c r="J96" s="160"/>
      <c r="K96" s="160"/>
      <c r="L96" s="160"/>
      <c r="M96" s="211"/>
      <c r="N96" s="212"/>
    </row>
    <row r="97" spans="1:15">
      <c r="A97" s="231" t="s">
        <v>411</v>
      </c>
      <c r="B97" s="160"/>
      <c r="C97" s="160"/>
      <c r="D97" s="160"/>
      <c r="E97" s="211"/>
      <c r="F97" s="211"/>
      <c r="G97" s="211"/>
      <c r="H97" s="211"/>
      <c r="I97" s="211"/>
      <c r="J97" s="160"/>
      <c r="K97" s="160"/>
      <c r="L97" s="160"/>
      <c r="M97" s="211"/>
      <c r="N97" s="212"/>
    </row>
    <row r="98" spans="1:15">
      <c r="A98" s="231" t="s">
        <v>508</v>
      </c>
      <c r="B98" s="160"/>
      <c r="C98" s="160"/>
      <c r="D98" s="160"/>
      <c r="E98" s="211"/>
      <c r="F98" s="211"/>
      <c r="G98" s="211"/>
      <c r="H98" s="211"/>
      <c r="I98" s="211"/>
      <c r="J98" s="160"/>
      <c r="K98" s="160"/>
      <c r="L98" s="160"/>
      <c r="M98" s="211"/>
      <c r="N98" s="212"/>
    </row>
    <row r="99" spans="1:15" ht="15.75" customHeight="1">
      <c r="A99" s="82"/>
      <c r="B99" s="128"/>
      <c r="C99" s="128"/>
      <c r="D99" s="128"/>
      <c r="E99" s="128"/>
      <c r="F99" s="129"/>
      <c r="G99" s="162"/>
      <c r="H99" s="162"/>
      <c r="I99" s="163"/>
      <c r="J99" s="163"/>
      <c r="K99" s="163"/>
      <c r="L99" s="163"/>
      <c r="M99" s="163"/>
      <c r="N99" s="163"/>
      <c r="O99" s="20"/>
    </row>
    <row r="100" spans="1:15" ht="15.75" customHeight="1">
      <c r="A100" s="64"/>
      <c r="B100" s="234" t="s">
        <v>671</v>
      </c>
      <c r="C100" s="291"/>
      <c r="D100" s="291"/>
      <c r="E100" s="291"/>
      <c r="F100" s="291"/>
      <c r="G100" s="291"/>
      <c r="H100" s="291"/>
      <c r="I100" s="292"/>
      <c r="J100" s="293" t="s">
        <v>390</v>
      </c>
      <c r="K100" s="294"/>
      <c r="L100" s="294"/>
      <c r="M100" s="295"/>
      <c r="N100" s="680" t="s">
        <v>670</v>
      </c>
      <c r="O100" s="164"/>
    </row>
    <row r="101" spans="1:15" ht="40.5" customHeight="1">
      <c r="A101" s="94"/>
      <c r="B101" s="235" t="s">
        <v>735</v>
      </c>
      <c r="C101" s="235"/>
      <c r="D101" s="235"/>
      <c r="E101" s="240"/>
      <c r="F101" s="241" t="s">
        <v>737</v>
      </c>
      <c r="G101" s="235"/>
      <c r="H101" s="235"/>
      <c r="I101" s="236"/>
      <c r="J101" s="242" t="s">
        <v>672</v>
      </c>
      <c r="K101" s="291"/>
      <c r="L101" s="291"/>
      <c r="M101" s="292"/>
      <c r="N101" s="683"/>
      <c r="O101" s="164"/>
    </row>
    <row r="102" spans="1:15" ht="27" customHeight="1">
      <c r="A102" s="82"/>
      <c r="B102" s="296" t="s">
        <v>391</v>
      </c>
      <c r="C102" s="296" t="s">
        <v>392</v>
      </c>
      <c r="D102" s="296" t="s">
        <v>281</v>
      </c>
      <c r="E102" s="297" t="s">
        <v>124</v>
      </c>
      <c r="F102" s="297" t="s">
        <v>391</v>
      </c>
      <c r="G102" s="296" t="s">
        <v>392</v>
      </c>
      <c r="H102" s="296" t="s">
        <v>281</v>
      </c>
      <c r="I102" s="297" t="s">
        <v>124</v>
      </c>
      <c r="J102" s="298" t="s">
        <v>391</v>
      </c>
      <c r="K102" s="299" t="s">
        <v>392</v>
      </c>
      <c r="L102" s="300" t="s">
        <v>281</v>
      </c>
      <c r="M102" s="298" t="s">
        <v>124</v>
      </c>
      <c r="N102" s="684"/>
      <c r="O102" s="164"/>
    </row>
    <row r="103" spans="1:15" hidden="1">
      <c r="A103" s="165" t="s">
        <v>264</v>
      </c>
      <c r="B103" s="131">
        <f>+'CTA Pivot Table'!E$230</f>
        <v>0</v>
      </c>
      <c r="C103" s="131">
        <f>+'CTA Pivot Table'!E$231</f>
        <v>0</v>
      </c>
      <c r="D103" s="131">
        <f>+'CTA Pivot Table'!E$232</f>
        <v>0</v>
      </c>
      <c r="E103" s="130">
        <f>+'CTA Pivot Table'!E$233</f>
        <v>0</v>
      </c>
      <c r="F103" s="130"/>
      <c r="G103" s="130"/>
      <c r="H103" s="130"/>
      <c r="I103" s="130"/>
      <c r="J103" s="130">
        <f>+'CTA Pivot Table'!E$234</f>
        <v>0</v>
      </c>
      <c r="K103" s="131">
        <f>+'CTA Pivot Table'!E$235</f>
        <v>0</v>
      </c>
      <c r="L103" s="131">
        <f>+'CTA Pivot Table'!E$236</f>
        <v>0</v>
      </c>
      <c r="M103" s="132">
        <f>+'CTA Pivot Table'!E$237</f>
        <v>0</v>
      </c>
      <c r="N103" s="130">
        <f>+'CTA Pivot Table'!E$238</f>
        <v>0</v>
      </c>
      <c r="O103" s="21"/>
    </row>
    <row r="104" spans="1:15" hidden="1">
      <c r="A104" s="165"/>
      <c r="E104" s="133"/>
      <c r="I104" s="133"/>
      <c r="J104" s="133"/>
      <c r="M104" s="135"/>
      <c r="N104" s="133"/>
      <c r="O104" s="21"/>
    </row>
    <row r="105" spans="1:15">
      <c r="A105" s="165" t="s">
        <v>265</v>
      </c>
      <c r="B105" s="301">
        <f>+'CTA Pivot Table'!E$6</f>
        <v>0</v>
      </c>
      <c r="C105" s="301">
        <f>+'CTA Pivot Table'!E$8</f>
        <v>0</v>
      </c>
      <c r="D105" s="301">
        <f>+'CTA Pivot Table'!E$10</f>
        <v>0</v>
      </c>
      <c r="E105" s="302">
        <f>+'CTA Pivot Table'!E$12</f>
        <v>0</v>
      </c>
      <c r="F105" s="302">
        <f>+'CTA Pivot Table'!E$14</f>
        <v>0</v>
      </c>
      <c r="G105" s="301">
        <f>+'CTA Pivot Table'!E$16</f>
        <v>0</v>
      </c>
      <c r="H105" s="301">
        <f>+'CTA Pivot Table'!E$18</f>
        <v>0</v>
      </c>
      <c r="I105" s="302">
        <f>+'CTA Pivot Table'!E$120</f>
        <v>0</v>
      </c>
      <c r="J105" s="302">
        <f>+'CTA Pivot Table'!E$22</f>
        <v>0</v>
      </c>
      <c r="K105" s="301">
        <f>+'CTA Pivot Table'!E$24</f>
        <v>0</v>
      </c>
      <c r="L105" s="301">
        <f>+'CTA Pivot Table'!E$26</f>
        <v>0</v>
      </c>
      <c r="M105" s="303">
        <f>+'CTA Pivot Table'!E$28</f>
        <v>0</v>
      </c>
      <c r="N105" s="302">
        <f>+'CTA Pivot Table'!E$30</f>
        <v>0</v>
      </c>
      <c r="O105" s="21"/>
    </row>
    <row r="106" spans="1:15">
      <c r="A106" s="165" t="s">
        <v>266</v>
      </c>
      <c r="B106" s="301">
        <f>+'CTA Pivot Table'!E$38</f>
        <v>121</v>
      </c>
      <c r="C106" s="301">
        <f>+'CTA Pivot Table'!E$40</f>
        <v>128.33333333333334</v>
      </c>
      <c r="D106" s="301">
        <f>+'CTA Pivot Table'!E$42</f>
        <v>45</v>
      </c>
      <c r="E106" s="302">
        <f>+'CTA Pivot Table'!E$44</f>
        <v>115</v>
      </c>
      <c r="F106" s="302">
        <f>+'CTA Pivot Table'!E$46</f>
        <v>129.67486290739782</v>
      </c>
      <c r="G106" s="301">
        <f>+'CTA Pivot Table'!E$48</f>
        <v>116.41463235294117</v>
      </c>
      <c r="H106" s="301">
        <f>+'CTA Pivot Table'!E$50</f>
        <v>94</v>
      </c>
      <c r="I106" s="302">
        <f>+'CTA Pivot Table'!E$52</f>
        <v>128.65250240615978</v>
      </c>
      <c r="J106" s="302">
        <f>+'CTA Pivot Table'!E$54</f>
        <v>78.7601872074883</v>
      </c>
      <c r="K106" s="301">
        <f>+'CTA Pivot Table'!E$56</f>
        <v>72.413388704318933</v>
      </c>
      <c r="L106" s="301">
        <f>+'CTA Pivot Table'!EO$58</f>
        <v>0</v>
      </c>
      <c r="M106" s="303">
        <f>+'CTA Pivot Table'!E$60</f>
        <v>78.094417177914096</v>
      </c>
      <c r="N106" s="302">
        <f>+'CTA Pivot Table'!E$62</f>
        <v>64.709999999999994</v>
      </c>
      <c r="O106" s="21"/>
    </row>
    <row r="107" spans="1:15">
      <c r="A107" s="165" t="s">
        <v>267</v>
      </c>
      <c r="B107" s="301">
        <f>+'CTA Pivot Table'!E$70</f>
        <v>0</v>
      </c>
      <c r="C107" s="301">
        <f>+'CTA Pivot Table'!E$72</f>
        <v>0</v>
      </c>
      <c r="D107" s="301">
        <f>+'CTA Pivot Table'!E$74</f>
        <v>0</v>
      </c>
      <c r="E107" s="302">
        <f>+'CTA Pivot Table'!E$76</f>
        <v>0</v>
      </c>
      <c r="F107" s="302">
        <f>+'CTA Pivot Table'!E$78</f>
        <v>0</v>
      </c>
      <c r="G107" s="301">
        <f>+'CTA Pivot Table'!E$80</f>
        <v>0</v>
      </c>
      <c r="H107" s="301">
        <f>+'CTA Pivot Table'!E$82</f>
        <v>0</v>
      </c>
      <c r="I107" s="302">
        <f>+'CTA Pivot Table'!E$84</f>
        <v>0</v>
      </c>
      <c r="J107" s="302">
        <f>+'CTA Pivot Table'!E$86</f>
        <v>0</v>
      </c>
      <c r="K107" s="301">
        <f>+'CTA Pivot Table'!E$88</f>
        <v>0</v>
      </c>
      <c r="L107" s="301">
        <f>+'CTA Pivot Table'!E$90</f>
        <v>0</v>
      </c>
      <c r="M107" s="303">
        <f>+'CTA Pivot Table'!E$92</f>
        <v>0</v>
      </c>
      <c r="N107" s="302">
        <f>+'CTA Pivot Table'!E$94</f>
        <v>0</v>
      </c>
      <c r="O107" s="21"/>
    </row>
    <row r="108" spans="1:15">
      <c r="A108" s="165" t="s">
        <v>268</v>
      </c>
      <c r="B108" s="301">
        <f>+'CTA Pivot Table'!E$102</f>
        <v>0</v>
      </c>
      <c r="C108" s="301">
        <f>+'CTA Pivot Table'!E$104</f>
        <v>0</v>
      </c>
      <c r="D108" s="301">
        <f>+'CTA Pivot Table'!E$106</f>
        <v>0</v>
      </c>
      <c r="E108" s="302">
        <f>+'CTA Pivot Table'!E$108</f>
        <v>0</v>
      </c>
      <c r="F108" s="302">
        <f>+'CTA Pivot Table'!E$110</f>
        <v>0</v>
      </c>
      <c r="G108" s="301">
        <f>+'CTA Pivot Table'!E$112</f>
        <v>0</v>
      </c>
      <c r="H108" s="301">
        <f>+'CTA Pivot Table'!E$114</f>
        <v>0</v>
      </c>
      <c r="I108" s="302">
        <f>+'CTA Pivot Table'!E$116</f>
        <v>0</v>
      </c>
      <c r="J108" s="302">
        <f>+'CTA Pivot Table'!E$118</f>
        <v>0</v>
      </c>
      <c r="K108" s="301">
        <f>+'CTA Pivot Table'!E$120</f>
        <v>0</v>
      </c>
      <c r="L108" s="301">
        <f>+'CTA Pivot Table'!E$122</f>
        <v>0</v>
      </c>
      <c r="M108" s="303">
        <f>+'CTA Pivot Table'!E$124</f>
        <v>0</v>
      </c>
      <c r="N108" s="302">
        <f>+'CTA Pivot Table'!E$126</f>
        <v>0</v>
      </c>
      <c r="O108" s="21"/>
    </row>
    <row r="109" spans="1:15">
      <c r="A109" s="165"/>
      <c r="B109" s="301"/>
      <c r="C109" s="301"/>
      <c r="D109" s="301"/>
      <c r="E109" s="302"/>
      <c r="F109" s="302"/>
      <c r="G109" s="301"/>
      <c r="H109" s="301"/>
      <c r="I109" s="302"/>
      <c r="J109" s="302"/>
      <c r="K109" s="301"/>
      <c r="L109" s="301"/>
      <c r="M109" s="303"/>
      <c r="N109" s="302"/>
      <c r="O109" s="21"/>
    </row>
    <row r="110" spans="1:15">
      <c r="A110" s="165" t="s">
        <v>269</v>
      </c>
      <c r="B110" s="301">
        <f>+'CTA Pivot Table'!E$134</f>
        <v>139.46875</v>
      </c>
      <c r="C110" s="301">
        <f>+'CTA Pivot Table'!E$136</f>
        <v>141.11764705882354</v>
      </c>
      <c r="D110" s="301">
        <f>+'CTA Pivot Table'!E$138</f>
        <v>0</v>
      </c>
      <c r="E110" s="302">
        <f>+'CTA Pivot Table'!E$140</f>
        <v>139.81481481481481</v>
      </c>
      <c r="F110" s="302">
        <f>+'CTA Pivot Table'!E$142</f>
        <v>145.42676923076922</v>
      </c>
      <c r="G110" s="301">
        <f>+'CTA Pivot Table'!E$144</f>
        <v>139.35246913580249</v>
      </c>
      <c r="H110" s="301">
        <f>+'CTA Pivot Table'!E$146</f>
        <v>0</v>
      </c>
      <c r="I110" s="302">
        <f>+'CTA Pivot Table'!E$148</f>
        <v>145.10114493712774</v>
      </c>
      <c r="J110" s="302">
        <f>+'CTA Pivot Table'!E$150</f>
        <v>98.586111738149</v>
      </c>
      <c r="K110" s="301">
        <f>+'CTA Pivot Table'!E$152</f>
        <v>80.315985221674879</v>
      </c>
      <c r="L110" s="301">
        <f>+'CTA Pivot Table'!E$154</f>
        <v>0</v>
      </c>
      <c r="M110" s="303">
        <f>+'CTA Pivot Table'!E$156</f>
        <v>95.180385674931131</v>
      </c>
      <c r="N110" s="302">
        <f>+'CTA Pivot Table'!E$158</f>
        <v>58.8</v>
      </c>
      <c r="O110" s="21"/>
    </row>
    <row r="111" spans="1:15">
      <c r="A111" s="165" t="s">
        <v>270</v>
      </c>
      <c r="B111" s="301">
        <f>+'CTA Pivot Table'!E$166</f>
        <v>143.03585836909869</v>
      </c>
      <c r="C111" s="301">
        <f>+'CTA Pivot Table'!E$168</f>
        <v>139.88888888888889</v>
      </c>
      <c r="D111" s="301">
        <f>+'CTA Pivot Table'!E$170</f>
        <v>0</v>
      </c>
      <c r="E111" s="302">
        <f>+'CTA Pivot Table'!E$172</f>
        <v>142.97623157894739</v>
      </c>
      <c r="F111" s="302">
        <f>+'CTA Pivot Table'!E$174</f>
        <v>147.91196028187059</v>
      </c>
      <c r="G111" s="301">
        <f>+'CTA Pivot Table'!E$176</f>
        <v>146.54333333333332</v>
      </c>
      <c r="H111" s="301">
        <f>+'CTA Pivot Table'!E$178</f>
        <v>0</v>
      </c>
      <c r="I111" s="302">
        <f>+'CTA Pivot Table'!E$180</f>
        <v>147.83617851739788</v>
      </c>
      <c r="J111" s="302">
        <f>+'CTA Pivot Table'!E$182</f>
        <v>99.24075784487863</v>
      </c>
      <c r="K111" s="301">
        <f>+'CTA Pivot Table'!E$184</f>
        <v>87.339640387275239</v>
      </c>
      <c r="L111" s="301">
        <f>+'CTA Pivot Table'!E$186</f>
        <v>0</v>
      </c>
      <c r="M111" s="303">
        <f>+'CTA Pivot Table'!E$188</f>
        <v>95.673383084577125</v>
      </c>
      <c r="N111" s="302">
        <f>+'CTA Pivot Table'!E$190</f>
        <v>103.64916455696202</v>
      </c>
      <c r="O111" s="21"/>
    </row>
    <row r="112" spans="1:15">
      <c r="A112" s="165" t="s">
        <v>271</v>
      </c>
      <c r="B112" s="301">
        <f>+'CTA Pivot Table'!E$198</f>
        <v>0</v>
      </c>
      <c r="C112" s="301">
        <f>+'CTA Pivot Table'!E$200</f>
        <v>0</v>
      </c>
      <c r="D112" s="301">
        <f>+'CTA Pivot Table'!E$202</f>
        <v>0</v>
      </c>
      <c r="E112" s="302">
        <f>+'CTA Pivot Table'!E$204</f>
        <v>0</v>
      </c>
      <c r="F112" s="302">
        <f>+'CTA Pivot Table'!E$206</f>
        <v>0</v>
      </c>
      <c r="G112" s="301">
        <f>+'CTA Pivot Table'!E$208</f>
        <v>0</v>
      </c>
      <c r="H112" s="301">
        <f>+'CTA Pivot Table'!E$210</f>
        <v>0</v>
      </c>
      <c r="I112" s="302">
        <f>+'CTA Pivot Table'!E$212</f>
        <v>0</v>
      </c>
      <c r="J112" s="302">
        <f>+'CTA Pivot Table'!E$214</f>
        <v>0</v>
      </c>
      <c r="K112" s="301">
        <f>+'CTA Pivot Table'!E$216</f>
        <v>0</v>
      </c>
      <c r="L112" s="301">
        <f>+'CTA Pivot Table'!E$218</f>
        <v>0</v>
      </c>
      <c r="M112" s="303">
        <f>+'CTA Pivot Table'!E$220</f>
        <v>0</v>
      </c>
      <c r="N112" s="302">
        <f>+'CTA Pivot Table'!E$222</f>
        <v>0</v>
      </c>
      <c r="O112" s="21"/>
    </row>
    <row r="113" spans="1:16">
      <c r="A113" s="165" t="s">
        <v>272</v>
      </c>
      <c r="B113" s="301">
        <f>+'CTA Pivot Table'!E$230</f>
        <v>0</v>
      </c>
      <c r="C113" s="301">
        <f>+'CTA Pivot Table'!E$232</f>
        <v>0</v>
      </c>
      <c r="D113" s="301">
        <f>+'CTA Pivot Table'!E$234</f>
        <v>0</v>
      </c>
      <c r="E113" s="302">
        <f>+'CTA Pivot Table'!E$236</f>
        <v>0</v>
      </c>
      <c r="F113" s="302">
        <f>+'CTA Pivot Table'!E$238</f>
        <v>0</v>
      </c>
      <c r="G113" s="301">
        <f>+'CTA Pivot Table'!E$240</f>
        <v>0</v>
      </c>
      <c r="H113" s="301">
        <f>+'CTA Pivot Table'!E$242</f>
        <v>0</v>
      </c>
      <c r="I113" s="302">
        <f>+'CTA Pivot Table'!E$244</f>
        <v>0</v>
      </c>
      <c r="J113" s="302">
        <f>+'CTA Pivot Table'!E$246</f>
        <v>0</v>
      </c>
      <c r="K113" s="301">
        <f>+'CTA Pivot Table'!E$248</f>
        <v>0</v>
      </c>
      <c r="L113" s="301">
        <f>+'CTA Pivot Table'!E$250</f>
        <v>0</v>
      </c>
      <c r="M113" s="303">
        <f>+'CTA Pivot Table'!E$252</f>
        <v>0</v>
      </c>
      <c r="N113" s="302">
        <f>+'CTA Pivot Table'!E$254</f>
        <v>0</v>
      </c>
      <c r="O113" s="21"/>
    </row>
    <row r="114" spans="1:16">
      <c r="A114" s="165"/>
      <c r="B114" s="301"/>
      <c r="C114" s="301"/>
      <c r="D114" s="301"/>
      <c r="E114" s="302"/>
      <c r="F114" s="302"/>
      <c r="G114" s="301"/>
      <c r="H114" s="301"/>
      <c r="I114" s="302"/>
      <c r="J114" s="302"/>
      <c r="K114" s="301"/>
      <c r="L114" s="301"/>
      <c r="M114" s="303"/>
      <c r="N114" s="302"/>
      <c r="O114" s="21"/>
    </row>
    <row r="115" spans="1:16">
      <c r="A115" s="165" t="s">
        <v>273</v>
      </c>
      <c r="B115" s="301">
        <f>+'CTA Pivot Table'!E$262</f>
        <v>0</v>
      </c>
      <c r="C115" s="301">
        <f>+'CTA Pivot Table'!E$264</f>
        <v>0</v>
      </c>
      <c r="D115" s="301">
        <f>+'CTA Pivot Table'!E$266</f>
        <v>0</v>
      </c>
      <c r="E115" s="302">
        <f>+'CTA Pivot Table'!E$268</f>
        <v>0</v>
      </c>
      <c r="F115" s="302">
        <f>+'CTA Pivot Table'!E$270</f>
        <v>0</v>
      </c>
      <c r="G115" s="301">
        <f>+'CTA Pivot Table'!E$272</f>
        <v>0</v>
      </c>
      <c r="H115" s="301">
        <f>+'CTA Pivot Table'!E$274</f>
        <v>0</v>
      </c>
      <c r="I115" s="302">
        <f>+'CTA Pivot Table'!E$276</f>
        <v>0</v>
      </c>
      <c r="J115" s="302">
        <f>+'CTA Pivot Table'!E$278</f>
        <v>0</v>
      </c>
      <c r="K115" s="301">
        <f>+'CTA Pivot Table'!E$280</f>
        <v>0</v>
      </c>
      <c r="L115" s="301">
        <f>+'CTA Pivot Table'!E$282</f>
        <v>0</v>
      </c>
      <c r="M115" s="303">
        <f>+'CTA Pivot Table'!E$284</f>
        <v>0</v>
      </c>
      <c r="N115" s="302">
        <f>+'CTA Pivot Table'!E$286</f>
        <v>0</v>
      </c>
      <c r="O115" s="21"/>
    </row>
    <row r="116" spans="1:16">
      <c r="A116" s="165" t="s">
        <v>274</v>
      </c>
      <c r="B116" s="301">
        <f>+'CTA Pivot Table'!E$294</f>
        <v>142.63888888888889</v>
      </c>
      <c r="C116" s="301">
        <f>+'CTA Pivot Table'!E$296</f>
        <v>150</v>
      </c>
      <c r="D116" s="301">
        <f>+'CTA Pivot Table'!E$298</f>
        <v>138.48333333333335</v>
      </c>
      <c r="E116" s="302">
        <f>+'CTA Pivot Table'!E$300</f>
        <v>142.23023255813953</v>
      </c>
      <c r="F116" s="302">
        <f>+'CTA Pivot Table'!E$302</f>
        <v>143.49949742268043</v>
      </c>
      <c r="G116" s="301">
        <f>+'CTA Pivot Table'!E$304</f>
        <v>123.70277777777778</v>
      </c>
      <c r="H116" s="301">
        <f>+'CTA Pivot Table'!E$306</f>
        <v>142.44</v>
      </c>
      <c r="I116" s="302">
        <f>+'CTA Pivot Table'!E$308</f>
        <v>143.40560388945752</v>
      </c>
      <c r="J116" s="302">
        <f>+'CTA Pivot Table'!E$310</f>
        <v>94.759070294784578</v>
      </c>
      <c r="K116" s="301">
        <f>+'CTA Pivot Table'!E$312</f>
        <v>66.060201511335009</v>
      </c>
      <c r="L116" s="301">
        <f>+'CTA Pivot Table'!E$314</f>
        <v>86.536082474226802</v>
      </c>
      <c r="M116" s="303">
        <f>+'CTA Pivot Table'!E$316</f>
        <v>89.421995926680239</v>
      </c>
      <c r="N116" s="302">
        <f>+'CTA Pivot Table'!E$318</f>
        <v>98.237172774869123</v>
      </c>
      <c r="O116" s="21"/>
      <c r="P116" s="169"/>
    </row>
    <row r="117" spans="1:16">
      <c r="A117" s="165" t="s">
        <v>275</v>
      </c>
      <c r="B117" s="301">
        <f>+'CTA Pivot Table'!E$326</f>
        <v>0</v>
      </c>
      <c r="C117" s="301">
        <f>+'CTA Pivot Table'!E$328</f>
        <v>0</v>
      </c>
      <c r="D117" s="301">
        <f>+'CTA Pivot Table'!E$330</f>
        <v>0</v>
      </c>
      <c r="E117" s="302">
        <f>+'CTA Pivot Table'!E$332</f>
        <v>0</v>
      </c>
      <c r="F117" s="302">
        <f>+'CTA Pivot Table'!E$334</f>
        <v>0</v>
      </c>
      <c r="G117" s="301">
        <f>+'CTA Pivot Table'!E$336</f>
        <v>0</v>
      </c>
      <c r="H117" s="301">
        <f>+'CTA Pivot Table'!E$338</f>
        <v>0</v>
      </c>
      <c r="I117" s="302">
        <f>+'CTA Pivot Table'!E$340</f>
        <v>0</v>
      </c>
      <c r="J117" s="302">
        <f>+'CTA Pivot Table'!E$342</f>
        <v>0</v>
      </c>
      <c r="K117" s="301">
        <f>+'CTA Pivot Table'!E$344</f>
        <v>0</v>
      </c>
      <c r="L117" s="301">
        <f>+'CTA Pivot Table'!E$346</f>
        <v>0</v>
      </c>
      <c r="M117" s="303">
        <f>+'CTA Pivot Table'!E$348</f>
        <v>0</v>
      </c>
      <c r="N117" s="302">
        <f>+'CTA Pivot Table'!E$350</f>
        <v>0</v>
      </c>
      <c r="O117" s="21"/>
    </row>
    <row r="118" spans="1:16">
      <c r="A118" s="165" t="s">
        <v>276</v>
      </c>
      <c r="B118" s="301">
        <f>+'CTA Pivot Table'!E$358</f>
        <v>0</v>
      </c>
      <c r="C118" s="301">
        <f>+'CTA Pivot Table'!E$360</f>
        <v>0</v>
      </c>
      <c r="D118" s="301">
        <f>+'CTA Pivot Table'!E$362</f>
        <v>0</v>
      </c>
      <c r="E118" s="302">
        <f>+'CTA Pivot Table'!E$364</f>
        <v>0</v>
      </c>
      <c r="F118" s="302">
        <f>+'CTA Pivot Table'!E$366</f>
        <v>0</v>
      </c>
      <c r="G118" s="301">
        <f>+'CTA Pivot Table'!E$368</f>
        <v>0</v>
      </c>
      <c r="H118" s="301">
        <f>+'CTA Pivot Table'!E$370</f>
        <v>0</v>
      </c>
      <c r="I118" s="302">
        <f>+'CTA Pivot Table'!E$372</f>
        <v>0</v>
      </c>
      <c r="J118" s="302">
        <f>+'CTA Pivot Table'!E$374</f>
        <v>0</v>
      </c>
      <c r="K118" s="301">
        <f>+'CTA Pivot Table'!E$376</f>
        <v>0</v>
      </c>
      <c r="L118" s="301">
        <f>+'CTA Pivot Table'!E$378</f>
        <v>0</v>
      </c>
      <c r="M118" s="303">
        <f>+'CTA Pivot Table'!E$380</f>
        <v>0</v>
      </c>
      <c r="N118" s="302">
        <f>+'CTA Pivot Table'!E$382</f>
        <v>0</v>
      </c>
      <c r="O118" s="21"/>
    </row>
    <row r="119" spans="1:16">
      <c r="A119" s="165"/>
      <c r="B119" s="301"/>
      <c r="C119" s="301"/>
      <c r="D119" s="301"/>
      <c r="E119" s="302"/>
      <c r="F119" s="302"/>
      <c r="G119" s="301"/>
      <c r="H119" s="301"/>
      <c r="I119" s="302"/>
      <c r="J119" s="302"/>
      <c r="K119" s="301"/>
      <c r="L119" s="301"/>
      <c r="M119" s="303"/>
      <c r="N119" s="302"/>
      <c r="O119" s="21"/>
    </row>
    <row r="120" spans="1:16">
      <c r="A120" s="165" t="s">
        <v>277</v>
      </c>
      <c r="B120" s="301">
        <f>+'CTA Pivot Table'!E$390</f>
        <v>0</v>
      </c>
      <c r="C120" s="301">
        <f>+'CTA Pivot Table'!E$392</f>
        <v>0</v>
      </c>
      <c r="D120" s="301">
        <f>+'CTA Pivot Table'!E$394</f>
        <v>0</v>
      </c>
      <c r="E120" s="302">
        <f>+'CTA Pivot Table'!E$396</f>
        <v>0</v>
      </c>
      <c r="F120" s="302">
        <f>+'CTA Pivot Table'!E$398</f>
        <v>0</v>
      </c>
      <c r="G120" s="301">
        <f>+'CTA Pivot Table'!E$400</f>
        <v>0</v>
      </c>
      <c r="H120" s="301">
        <f>+'CTA Pivot Table'!E$402</f>
        <v>0</v>
      </c>
      <c r="I120" s="302">
        <f>+'CTA Pivot Table'!E$404</f>
        <v>0</v>
      </c>
      <c r="J120" s="302">
        <f>+'CTA Pivot Table'!E$406</f>
        <v>0</v>
      </c>
      <c r="K120" s="301">
        <f>+'CTA Pivot Table'!E$408</f>
        <v>0</v>
      </c>
      <c r="L120" s="301">
        <f>+'CTA Pivot Table'!E$410</f>
        <v>0</v>
      </c>
      <c r="M120" s="303">
        <f>+'CTA Pivot Table'!E$412</f>
        <v>0</v>
      </c>
      <c r="N120" s="302">
        <f>+'CTA Pivot Table'!E$414</f>
        <v>0</v>
      </c>
      <c r="O120" s="21"/>
    </row>
    <row r="121" spans="1:16">
      <c r="A121" s="165" t="s">
        <v>278</v>
      </c>
      <c r="B121" s="301">
        <f>+'CTA Pivot Table'!E$422</f>
        <v>0</v>
      </c>
      <c r="C121" s="301">
        <f>+'CTA Pivot Table'!E$424</f>
        <v>0</v>
      </c>
      <c r="D121" s="301">
        <f>+'CTA Pivot Table'!E$426</f>
        <v>0</v>
      </c>
      <c r="E121" s="302">
        <f>+'CTA Pivot Table'!E$428</f>
        <v>0</v>
      </c>
      <c r="F121" s="302">
        <f>+'CTA Pivot Table'!E$430</f>
        <v>0</v>
      </c>
      <c r="G121" s="301">
        <f>+'CTA Pivot Table'!E$432</f>
        <v>0</v>
      </c>
      <c r="H121" s="301">
        <f>+'CTA Pivot Table'!E$434</f>
        <v>0</v>
      </c>
      <c r="I121" s="302">
        <f>+'CTA Pivot Table'!E$436</f>
        <v>0</v>
      </c>
      <c r="J121" s="302">
        <f>+'CTA Pivot Table'!E$438</f>
        <v>0</v>
      </c>
      <c r="K121" s="301">
        <f>+'CTA Pivot Table'!E$440</f>
        <v>0</v>
      </c>
      <c r="L121" s="301">
        <f>+'CTA Pivot Table'!E$442</f>
        <v>0</v>
      </c>
      <c r="M121" s="303">
        <f>+'CTA Pivot Table'!E$444</f>
        <v>0</v>
      </c>
      <c r="N121" s="302">
        <f>+'CTA Pivot Table'!E$446</f>
        <v>0</v>
      </c>
      <c r="O121" s="21"/>
    </row>
    <row r="122" spans="1:16">
      <c r="A122" s="165" t="s">
        <v>279</v>
      </c>
      <c r="B122" s="301">
        <f>+'CTA Pivot Table'!E$454</f>
        <v>146.73333333333301</v>
      </c>
      <c r="C122" s="301">
        <f>+'CTA Pivot Table'!E$456</f>
        <v>0</v>
      </c>
      <c r="D122" s="301">
        <f>+'CTA Pivot Table'!E$458</f>
        <v>0</v>
      </c>
      <c r="E122" s="302">
        <f>+'CTA Pivot Table'!E$460</f>
        <v>146.73333333333301</v>
      </c>
      <c r="F122" s="302">
        <f>+'CTA Pivot Table'!E$462</f>
        <v>126.39145268978417</v>
      </c>
      <c r="G122" s="301">
        <f>+'CTA Pivot Table'!E$464</f>
        <v>119.87755102040727</v>
      </c>
      <c r="H122" s="301">
        <f>+'CTA Pivot Table'!E$466</f>
        <v>0</v>
      </c>
      <c r="I122" s="302">
        <f>+'CTA Pivot Table'!E$468</f>
        <v>126.20009706520418</v>
      </c>
      <c r="J122" s="302">
        <f>+'CTA Pivot Table'!E$470</f>
        <v>86.039882920725645</v>
      </c>
      <c r="K122" s="301">
        <f>+'CTA Pivot Table'!E$472</f>
        <v>72.660633484162844</v>
      </c>
      <c r="L122" s="301">
        <f>+'CTA Pivot Table'!E$474</f>
        <v>0</v>
      </c>
      <c r="M122" s="303">
        <f>+'CTA Pivot Table'!E$476</f>
        <v>82.713882779577858</v>
      </c>
      <c r="N122" s="302">
        <f>+'CTA Pivot Table'!E$478</f>
        <v>101.58904109588987</v>
      </c>
      <c r="O122" s="21"/>
    </row>
    <row r="123" spans="1:16">
      <c r="A123" s="170" t="s">
        <v>280</v>
      </c>
      <c r="B123" s="304">
        <f>+'CTA Pivot Table'!E$486</f>
        <v>0</v>
      </c>
      <c r="C123" s="304">
        <f>+'CTA Pivot Table'!E$488</f>
        <v>0</v>
      </c>
      <c r="D123" s="304">
        <f>+'CTA Pivot Table'!E$490</f>
        <v>0</v>
      </c>
      <c r="E123" s="305">
        <f>+'CTA Pivot Table'!E$492</f>
        <v>0</v>
      </c>
      <c r="F123" s="305">
        <f>+'CTA Pivot Table'!E$494</f>
        <v>0</v>
      </c>
      <c r="G123" s="304">
        <f>+'CTA Pivot Table'!E$496</f>
        <v>0</v>
      </c>
      <c r="H123" s="304">
        <f>+'CTA Pivot Table'!E$498</f>
        <v>0</v>
      </c>
      <c r="I123" s="305">
        <f>+'CTA Pivot Table'!E$500</f>
        <v>0</v>
      </c>
      <c r="J123" s="305">
        <f>+'CTA Pivot Table'!E$502</f>
        <v>0</v>
      </c>
      <c r="K123" s="304">
        <f>+'CTA Pivot Table'!E$504</f>
        <v>0</v>
      </c>
      <c r="L123" s="304">
        <f>+'CTA Pivot Table'!E$506</f>
        <v>0</v>
      </c>
      <c r="M123" s="306">
        <f>+'CTA Pivot Table'!E$508</f>
        <v>0</v>
      </c>
      <c r="N123" s="305">
        <f>+'CTA Pivot Table'!E$510</f>
        <v>0</v>
      </c>
      <c r="O123" s="21"/>
    </row>
    <row r="124" spans="1:16">
      <c r="A124" s="254" t="s">
        <v>394</v>
      </c>
      <c r="B124" s="307"/>
      <c r="C124" s="307"/>
      <c r="D124" s="307"/>
      <c r="E124" s="307"/>
      <c r="F124" s="307"/>
      <c r="G124" s="307"/>
      <c r="H124" s="307"/>
      <c r="I124" s="307"/>
      <c r="J124" s="307"/>
      <c r="K124" s="307"/>
      <c r="L124" s="307"/>
      <c r="M124" s="307"/>
      <c r="N124" s="308"/>
    </row>
    <row r="125" spans="1:16">
      <c r="A125" s="309"/>
      <c r="B125" s="307"/>
      <c r="C125" s="307"/>
      <c r="D125" s="307"/>
      <c r="E125" s="307"/>
      <c r="F125" s="307"/>
      <c r="G125" s="307"/>
      <c r="H125" s="307"/>
      <c r="I125" s="307"/>
      <c r="J125" s="307"/>
      <c r="K125" s="307"/>
      <c r="L125" s="307"/>
      <c r="M125" s="307"/>
      <c r="N125" s="610" t="s">
        <v>1166</v>
      </c>
    </row>
    <row r="126" spans="1:16" ht="18">
      <c r="A126" s="609" t="s">
        <v>724</v>
      </c>
      <c r="B126" s="160"/>
      <c r="C126" s="160"/>
      <c r="D126" s="160"/>
      <c r="E126" s="211"/>
      <c r="F126" s="211"/>
      <c r="G126" s="211"/>
      <c r="H126" s="211"/>
      <c r="I126" s="211"/>
      <c r="J126" s="160"/>
      <c r="K126" s="160"/>
      <c r="L126" s="160"/>
      <c r="M126" s="211"/>
      <c r="N126" s="212"/>
    </row>
    <row r="127" spans="1:16" ht="18">
      <c r="A127" s="609"/>
      <c r="B127" s="160"/>
      <c r="C127" s="160"/>
      <c r="D127" s="160"/>
      <c r="E127" s="211"/>
      <c r="F127" s="211"/>
      <c r="G127" s="211"/>
      <c r="H127" s="211"/>
      <c r="I127" s="211"/>
      <c r="J127" s="160"/>
      <c r="K127" s="160"/>
      <c r="L127" s="160"/>
      <c r="M127" s="211"/>
      <c r="N127" s="212"/>
    </row>
    <row r="128" spans="1:16">
      <c r="A128" s="231" t="s">
        <v>411</v>
      </c>
      <c r="B128" s="160"/>
      <c r="C128" s="160"/>
      <c r="D128" s="160"/>
      <c r="E128" s="211"/>
      <c r="F128" s="211"/>
      <c r="G128" s="211"/>
      <c r="H128" s="211"/>
      <c r="I128" s="211"/>
      <c r="J128" s="160"/>
      <c r="K128" s="160"/>
      <c r="L128" s="160"/>
      <c r="M128" s="211"/>
      <c r="N128" s="212"/>
    </row>
    <row r="129" spans="1:15">
      <c r="A129" s="231" t="s">
        <v>509</v>
      </c>
      <c r="B129" s="160"/>
      <c r="C129" s="160"/>
      <c r="D129" s="160"/>
      <c r="E129" s="211"/>
      <c r="F129" s="211"/>
      <c r="G129" s="211"/>
      <c r="H129" s="211"/>
      <c r="I129" s="211"/>
      <c r="J129" s="160"/>
      <c r="K129" s="160"/>
      <c r="L129" s="160"/>
      <c r="M129" s="211"/>
      <c r="N129" s="212"/>
    </row>
    <row r="130" spans="1:15" ht="15.75" customHeight="1">
      <c r="A130" s="82"/>
      <c r="B130" s="128"/>
      <c r="C130" s="128"/>
      <c r="D130" s="128"/>
      <c r="E130" s="128"/>
      <c r="F130" s="129"/>
      <c r="G130" s="162"/>
      <c r="H130" s="162"/>
      <c r="I130" s="163"/>
      <c r="J130" s="163"/>
      <c r="K130" s="163"/>
      <c r="L130" s="163"/>
      <c r="M130" s="163"/>
      <c r="N130" s="163"/>
      <c r="O130" s="20"/>
    </row>
    <row r="131" spans="1:15" ht="15.75" customHeight="1">
      <c r="A131" s="64"/>
      <c r="B131" s="234" t="s">
        <v>671</v>
      </c>
      <c r="C131" s="291"/>
      <c r="D131" s="291"/>
      <c r="E131" s="291"/>
      <c r="F131" s="291"/>
      <c r="G131" s="291"/>
      <c r="H131" s="291"/>
      <c r="I131" s="292"/>
      <c r="J131" s="293" t="s">
        <v>390</v>
      </c>
      <c r="K131" s="294"/>
      <c r="L131" s="294"/>
      <c r="M131" s="295"/>
      <c r="N131" s="680" t="s">
        <v>670</v>
      </c>
      <c r="O131" s="164"/>
    </row>
    <row r="132" spans="1:15" ht="42.75" customHeight="1">
      <c r="A132" s="94"/>
      <c r="B132" s="235" t="s">
        <v>735</v>
      </c>
      <c r="C132" s="235"/>
      <c r="D132" s="235"/>
      <c r="E132" s="240"/>
      <c r="F132" s="241" t="s">
        <v>737</v>
      </c>
      <c r="G132" s="235"/>
      <c r="H132" s="235"/>
      <c r="I132" s="236"/>
      <c r="J132" s="242" t="s">
        <v>672</v>
      </c>
      <c r="K132" s="291"/>
      <c r="L132" s="291"/>
      <c r="M132" s="292"/>
      <c r="N132" s="683"/>
      <c r="O132" s="164"/>
    </row>
    <row r="133" spans="1:15" ht="27.75" customHeight="1">
      <c r="A133" s="82"/>
      <c r="B133" s="296" t="s">
        <v>391</v>
      </c>
      <c r="C133" s="296" t="s">
        <v>392</v>
      </c>
      <c r="D133" s="296" t="s">
        <v>281</v>
      </c>
      <c r="E133" s="297" t="s">
        <v>124</v>
      </c>
      <c r="F133" s="297" t="s">
        <v>391</v>
      </c>
      <c r="G133" s="296" t="s">
        <v>392</v>
      </c>
      <c r="H133" s="296" t="s">
        <v>281</v>
      </c>
      <c r="I133" s="297" t="s">
        <v>124</v>
      </c>
      <c r="J133" s="298" t="s">
        <v>391</v>
      </c>
      <c r="K133" s="299" t="s">
        <v>392</v>
      </c>
      <c r="L133" s="300" t="s">
        <v>281</v>
      </c>
      <c r="M133" s="298" t="s">
        <v>124</v>
      </c>
      <c r="N133" s="684"/>
      <c r="O133" s="164"/>
    </row>
    <row r="134" spans="1:15" hidden="1">
      <c r="A134" s="165" t="s">
        <v>264</v>
      </c>
      <c r="B134" s="131">
        <f>+'CTA Pivot Table'!F$230</f>
        <v>0</v>
      </c>
      <c r="C134" s="131">
        <f>+'CTA Pivot Table'!F$231</f>
        <v>0</v>
      </c>
      <c r="D134" s="131">
        <f>+'CTA Pivot Table'!F$232</f>
        <v>0</v>
      </c>
      <c r="E134" s="130">
        <f>+'CTA Pivot Table'!F$233</f>
        <v>0</v>
      </c>
      <c r="F134" s="130"/>
      <c r="G134" s="130"/>
      <c r="H134" s="130"/>
      <c r="I134" s="130"/>
      <c r="J134" s="130">
        <f>+'CTA Pivot Table'!F$234</f>
        <v>0</v>
      </c>
      <c r="K134" s="131">
        <f>+'CTA Pivot Table'!F$235</f>
        <v>0</v>
      </c>
      <c r="L134" s="131">
        <f>+'CTA Pivot Table'!F$236</f>
        <v>0</v>
      </c>
      <c r="M134" s="132">
        <f>+'CTA Pivot Table'!F$237</f>
        <v>0</v>
      </c>
      <c r="N134" s="130">
        <f>+'CTA Pivot Table'!F$238</f>
        <v>0</v>
      </c>
      <c r="O134" s="21"/>
    </row>
    <row r="135" spans="1:15" hidden="1">
      <c r="A135" s="165"/>
      <c r="E135" s="133"/>
      <c r="I135" s="133"/>
      <c r="J135" s="133"/>
      <c r="M135" s="135"/>
      <c r="N135" s="133"/>
      <c r="O135" s="21"/>
    </row>
    <row r="136" spans="1:15">
      <c r="A136" s="165" t="s">
        <v>265</v>
      </c>
      <c r="B136" s="301">
        <f>+'CTA Pivot Table'!F$6</f>
        <v>0</v>
      </c>
      <c r="C136" s="301">
        <f>+'CTA Pivot Table'!F$8</f>
        <v>0</v>
      </c>
      <c r="D136" s="301">
        <f>+'CTA Pivot Table'!F$10</f>
        <v>0</v>
      </c>
      <c r="E136" s="302">
        <f>+'CTA Pivot Table'!F$12</f>
        <v>0</v>
      </c>
      <c r="F136" s="302">
        <f>+'CTA Pivot Table'!F$14</f>
        <v>0</v>
      </c>
      <c r="G136" s="301">
        <f>+'CTA Pivot Table'!F$16</f>
        <v>0</v>
      </c>
      <c r="H136" s="301">
        <f>+'CTA Pivot Table'!F$18</f>
        <v>0</v>
      </c>
      <c r="I136" s="302">
        <f>+'CTA Pivot Table'!F$120</f>
        <v>0</v>
      </c>
      <c r="J136" s="302">
        <f>+'CTA Pivot Table'!F$22</f>
        <v>0</v>
      </c>
      <c r="K136" s="301">
        <f>+'CTA Pivot Table'!F$24</f>
        <v>0</v>
      </c>
      <c r="L136" s="301">
        <f>+'CTA Pivot Table'!F$26</f>
        <v>0</v>
      </c>
      <c r="M136" s="303">
        <f>+'CTA Pivot Table'!F$28</f>
        <v>0</v>
      </c>
      <c r="N136" s="302">
        <f>+'CTA Pivot Table'!F$30</f>
        <v>0</v>
      </c>
      <c r="O136" s="21"/>
    </row>
    <row r="137" spans="1:15">
      <c r="A137" s="165" t="s">
        <v>266</v>
      </c>
      <c r="B137" s="301">
        <f>+'CTA Pivot Table'!F$38</f>
        <v>122.22</v>
      </c>
      <c r="C137" s="301">
        <f>+'CTA Pivot Table'!F$40</f>
        <v>0</v>
      </c>
      <c r="D137" s="301">
        <f>+'CTA Pivot Table'!F$42</f>
        <v>122.5</v>
      </c>
      <c r="E137" s="302">
        <f>+'CTA Pivot Table'!F$44</f>
        <v>122.23166666666667</v>
      </c>
      <c r="F137" s="302">
        <f>+'CTA Pivot Table'!F$46</f>
        <v>120.73</v>
      </c>
      <c r="G137" s="301">
        <f>+'CTA Pivot Table'!F$48</f>
        <v>0</v>
      </c>
      <c r="H137" s="301">
        <f>+'CTA Pivot Table'!F$50</f>
        <v>81.3</v>
      </c>
      <c r="I137" s="302">
        <f>+'CTA Pivot Table'!F$52</f>
        <v>118.78763546798029</v>
      </c>
      <c r="J137" s="302">
        <f>+'CTA Pivot Table'!F$54</f>
        <v>52.351666666666659</v>
      </c>
      <c r="K137" s="301">
        <f>+'CTA Pivot Table'!F$56</f>
        <v>37.532954545454544</v>
      </c>
      <c r="L137" s="301">
        <f>+'CTA Pivot Table'!FO$58</f>
        <v>0</v>
      </c>
      <c r="M137" s="303">
        <f>+'CTA Pivot Table'!F$60</f>
        <v>87.477125803489443</v>
      </c>
      <c r="N137" s="302">
        <f>+'CTA Pivot Table'!F$62</f>
        <v>118.56</v>
      </c>
      <c r="O137" s="21"/>
    </row>
    <row r="138" spans="1:15">
      <c r="A138" s="165" t="s">
        <v>267</v>
      </c>
      <c r="B138" s="301">
        <f>+'CTA Pivot Table'!F$70</f>
        <v>0</v>
      </c>
      <c r="C138" s="301">
        <f>+'CTA Pivot Table'!F$72</f>
        <v>0</v>
      </c>
      <c r="D138" s="301">
        <f>+'CTA Pivot Table'!F$74</f>
        <v>0</v>
      </c>
      <c r="E138" s="302">
        <f>+'CTA Pivot Table'!F$76</f>
        <v>0</v>
      </c>
      <c r="F138" s="302">
        <f>+'CTA Pivot Table'!F$78</f>
        <v>0</v>
      </c>
      <c r="G138" s="301">
        <f>+'CTA Pivot Table'!F$80</f>
        <v>0</v>
      </c>
      <c r="H138" s="301">
        <f>+'CTA Pivot Table'!F$82</f>
        <v>0</v>
      </c>
      <c r="I138" s="302">
        <f>+'CTA Pivot Table'!F$84</f>
        <v>0</v>
      </c>
      <c r="J138" s="302">
        <f>+'CTA Pivot Table'!F$86</f>
        <v>0</v>
      </c>
      <c r="K138" s="301">
        <f>+'CTA Pivot Table'!F$88</f>
        <v>0</v>
      </c>
      <c r="L138" s="301">
        <f>+'CTA Pivot Table'!F$90</f>
        <v>0</v>
      </c>
      <c r="M138" s="303">
        <f>+'CTA Pivot Table'!F$92</f>
        <v>0</v>
      </c>
      <c r="N138" s="302">
        <f>+'CTA Pivot Table'!F$94</f>
        <v>0</v>
      </c>
      <c r="O138" s="21"/>
    </row>
    <row r="139" spans="1:15">
      <c r="A139" s="165" t="s">
        <v>268</v>
      </c>
      <c r="B139" s="301">
        <f>+'CTA Pivot Table'!F$102</f>
        <v>0</v>
      </c>
      <c r="C139" s="301">
        <f>+'CTA Pivot Table'!F$104</f>
        <v>0</v>
      </c>
      <c r="D139" s="301">
        <f>+'CTA Pivot Table'!F$106</f>
        <v>0</v>
      </c>
      <c r="E139" s="302">
        <f>+'CTA Pivot Table'!F$108</f>
        <v>0</v>
      </c>
      <c r="F139" s="302">
        <f>+'CTA Pivot Table'!F$110</f>
        <v>0</v>
      </c>
      <c r="G139" s="301">
        <f>+'CTA Pivot Table'!F$112</f>
        <v>0</v>
      </c>
      <c r="H139" s="301">
        <f>+'CTA Pivot Table'!F$114</f>
        <v>0</v>
      </c>
      <c r="I139" s="302">
        <f>+'CTA Pivot Table'!F$116</f>
        <v>0</v>
      </c>
      <c r="J139" s="302">
        <f>+'CTA Pivot Table'!F$118</f>
        <v>0</v>
      </c>
      <c r="K139" s="301">
        <f>+'CTA Pivot Table'!F$120</f>
        <v>0</v>
      </c>
      <c r="L139" s="301">
        <f>+'CTA Pivot Table'!F$122</f>
        <v>0</v>
      </c>
      <c r="M139" s="303">
        <f>+'CTA Pivot Table'!F$124</f>
        <v>0</v>
      </c>
      <c r="N139" s="302">
        <f>+'CTA Pivot Table'!F$126</f>
        <v>0</v>
      </c>
      <c r="O139" s="21"/>
    </row>
    <row r="140" spans="1:15">
      <c r="A140" s="165"/>
      <c r="B140" s="301"/>
      <c r="C140" s="301"/>
      <c r="D140" s="301"/>
      <c r="E140" s="302"/>
      <c r="F140" s="302"/>
      <c r="G140" s="301"/>
      <c r="H140" s="301"/>
      <c r="I140" s="302"/>
      <c r="J140" s="302"/>
      <c r="K140" s="301"/>
      <c r="L140" s="301"/>
      <c r="M140" s="303"/>
      <c r="N140" s="302"/>
      <c r="O140" s="21"/>
    </row>
    <row r="141" spans="1:15">
      <c r="A141" s="165" t="s">
        <v>269</v>
      </c>
      <c r="B141" s="301">
        <f>+'CTA Pivot Table'!F$134</f>
        <v>140.9618309859155</v>
      </c>
      <c r="C141" s="301">
        <f>+'CTA Pivot Table'!F$136</f>
        <v>109.061875</v>
      </c>
      <c r="D141" s="301">
        <f>+'CTA Pivot Table'!F$138</f>
        <v>0</v>
      </c>
      <c r="E141" s="302">
        <f>+'CTA Pivot Table'!F$140</f>
        <v>135.09517241379308</v>
      </c>
      <c r="F141" s="302">
        <f>+'CTA Pivot Table'!F$142</f>
        <v>142.04482596793116</v>
      </c>
      <c r="G141" s="301">
        <f>+'CTA Pivot Table'!F$144</f>
        <v>137.98284829721365</v>
      </c>
      <c r="H141" s="301">
        <f>+'CTA Pivot Table'!F$146</f>
        <v>0</v>
      </c>
      <c r="I141" s="302">
        <f>+'CTA Pivot Table'!F$148</f>
        <v>141.58926388888889</v>
      </c>
      <c r="J141" s="302">
        <f>+'CTA Pivot Table'!F$150</f>
        <v>97.436815489749435</v>
      </c>
      <c r="K141" s="301">
        <f>+'CTA Pivot Table'!F$152</f>
        <v>90.044864864864863</v>
      </c>
      <c r="L141" s="301">
        <f>+'CTA Pivot Table'!F$154</f>
        <v>0</v>
      </c>
      <c r="M141" s="303">
        <f>+'CTA Pivot Table'!F$156</f>
        <v>95.009776621787012</v>
      </c>
      <c r="N141" s="302">
        <f>+'CTA Pivot Table'!F$158</f>
        <v>54.5</v>
      </c>
      <c r="O141" s="21"/>
    </row>
    <row r="142" spans="1:15">
      <c r="A142" s="165" t="s">
        <v>270</v>
      </c>
      <c r="B142" s="301">
        <f>+'CTA Pivot Table'!F$166</f>
        <v>147.32142857142858</v>
      </c>
      <c r="C142" s="301">
        <f>+'CTA Pivot Table'!F$168</f>
        <v>146</v>
      </c>
      <c r="D142" s="301">
        <f>+'CTA Pivot Table'!F$170</f>
        <v>0</v>
      </c>
      <c r="E142" s="302">
        <f>+'CTA Pivot Table'!F$172</f>
        <v>147.15625</v>
      </c>
      <c r="F142" s="302">
        <f>+'CTA Pivot Table'!F$174</f>
        <v>150.35877100840338</v>
      </c>
      <c r="G142" s="301">
        <f>+'CTA Pivot Table'!F$176</f>
        <v>135.99176470588236</v>
      </c>
      <c r="H142" s="301">
        <f>+'CTA Pivot Table'!F$178</f>
        <v>0</v>
      </c>
      <c r="I142" s="302">
        <f>+'CTA Pivot Table'!F$180</f>
        <v>148.76243697478992</v>
      </c>
      <c r="J142" s="302">
        <f>+'CTA Pivot Table'!F$182</f>
        <v>102.7221484375</v>
      </c>
      <c r="K142" s="301">
        <f>+'CTA Pivot Table'!F$184</f>
        <v>90.252499999999998</v>
      </c>
      <c r="L142" s="301">
        <f>+'CTA Pivot Table'!F$186</f>
        <v>0</v>
      </c>
      <c r="M142" s="303">
        <f>+'CTA Pivot Table'!F$188</f>
        <v>99.984908536585351</v>
      </c>
      <c r="N142" s="302">
        <f>+'CTA Pivot Table'!F$190</f>
        <v>90.513639846743303</v>
      </c>
      <c r="O142" s="21"/>
    </row>
    <row r="143" spans="1:15">
      <c r="A143" s="165" t="s">
        <v>271</v>
      </c>
      <c r="B143" s="301">
        <f>+'CTA Pivot Table'!F$198</f>
        <v>0</v>
      </c>
      <c r="C143" s="301">
        <f>+'CTA Pivot Table'!F$200</f>
        <v>0</v>
      </c>
      <c r="D143" s="301">
        <f>+'CTA Pivot Table'!F$202</f>
        <v>0</v>
      </c>
      <c r="E143" s="302">
        <f>+'CTA Pivot Table'!F$204</f>
        <v>0</v>
      </c>
      <c r="F143" s="302">
        <f>+'CTA Pivot Table'!F$206</f>
        <v>0</v>
      </c>
      <c r="G143" s="301">
        <f>+'CTA Pivot Table'!F$208</f>
        <v>0</v>
      </c>
      <c r="H143" s="301">
        <f>+'CTA Pivot Table'!F$210</f>
        <v>0</v>
      </c>
      <c r="I143" s="302">
        <f>+'CTA Pivot Table'!F$212</f>
        <v>0</v>
      </c>
      <c r="J143" s="302">
        <f>+'CTA Pivot Table'!F$214</f>
        <v>0</v>
      </c>
      <c r="K143" s="301">
        <f>+'CTA Pivot Table'!F$216</f>
        <v>0</v>
      </c>
      <c r="L143" s="301">
        <f>+'CTA Pivot Table'!F$218</f>
        <v>0</v>
      </c>
      <c r="M143" s="303">
        <f>+'CTA Pivot Table'!F$220</f>
        <v>0</v>
      </c>
      <c r="N143" s="302">
        <f>+'CTA Pivot Table'!F$222</f>
        <v>0</v>
      </c>
      <c r="O143" s="21"/>
    </row>
    <row r="144" spans="1:15" ht="16.5" customHeight="1">
      <c r="A144" s="165" t="s">
        <v>272</v>
      </c>
      <c r="B144" s="301">
        <f>+'CTA Pivot Table'!F$230</f>
        <v>0</v>
      </c>
      <c r="C144" s="301">
        <f>+'CTA Pivot Table'!F$232</f>
        <v>0</v>
      </c>
      <c r="D144" s="301">
        <f>+'CTA Pivot Table'!F$234</f>
        <v>0</v>
      </c>
      <c r="E144" s="302">
        <f>+'CTA Pivot Table'!F$236</f>
        <v>0</v>
      </c>
      <c r="F144" s="302">
        <f>+'CTA Pivot Table'!F$238</f>
        <v>0</v>
      </c>
      <c r="G144" s="301">
        <f>+'CTA Pivot Table'!F$240</f>
        <v>0</v>
      </c>
      <c r="H144" s="301">
        <f>+'CTA Pivot Table'!F$242</f>
        <v>0</v>
      </c>
      <c r="I144" s="302">
        <f>+'CTA Pivot Table'!F$244</f>
        <v>0</v>
      </c>
      <c r="J144" s="302">
        <f>+'CTA Pivot Table'!F$246</f>
        <v>0</v>
      </c>
      <c r="K144" s="301">
        <f>+'CTA Pivot Table'!F$248</f>
        <v>0</v>
      </c>
      <c r="L144" s="301">
        <f>+'CTA Pivot Table'!F$250</f>
        <v>0</v>
      </c>
      <c r="M144" s="303">
        <f>+'CTA Pivot Table'!F$252</f>
        <v>0</v>
      </c>
      <c r="N144" s="302">
        <f>+'CTA Pivot Table'!F$254</f>
        <v>0</v>
      </c>
      <c r="O144" s="21"/>
    </row>
    <row r="145" spans="1:16" ht="16.5" customHeight="1">
      <c r="A145" s="165"/>
      <c r="B145" s="301"/>
      <c r="C145" s="301"/>
      <c r="D145" s="301"/>
      <c r="E145" s="302"/>
      <c r="F145" s="302"/>
      <c r="G145" s="301"/>
      <c r="H145" s="301"/>
      <c r="I145" s="302"/>
      <c r="J145" s="302"/>
      <c r="K145" s="301"/>
      <c r="L145" s="301"/>
      <c r="M145" s="303"/>
      <c r="N145" s="302"/>
      <c r="O145" s="21"/>
    </row>
    <row r="146" spans="1:16">
      <c r="A146" s="165" t="s">
        <v>273</v>
      </c>
      <c r="B146" s="301">
        <f>+'CTA Pivot Table'!F$262</f>
        <v>0</v>
      </c>
      <c r="C146" s="301">
        <f>+'CTA Pivot Table'!F$264</f>
        <v>0</v>
      </c>
      <c r="D146" s="301">
        <f>+'CTA Pivot Table'!F$266</f>
        <v>0</v>
      </c>
      <c r="E146" s="302">
        <f>+'CTA Pivot Table'!F$268</f>
        <v>0</v>
      </c>
      <c r="F146" s="302">
        <f>+'CTA Pivot Table'!F$270</f>
        <v>0</v>
      </c>
      <c r="G146" s="301">
        <f>+'CTA Pivot Table'!F$272</f>
        <v>0</v>
      </c>
      <c r="H146" s="301">
        <f>+'CTA Pivot Table'!F$274</f>
        <v>0</v>
      </c>
      <c r="I146" s="302">
        <f>+'CTA Pivot Table'!F$276</f>
        <v>0</v>
      </c>
      <c r="J146" s="302">
        <f>+'CTA Pivot Table'!F$278</f>
        <v>0</v>
      </c>
      <c r="K146" s="301">
        <f>+'CTA Pivot Table'!F$280</f>
        <v>0</v>
      </c>
      <c r="L146" s="301">
        <f>+'CTA Pivot Table'!F$282</f>
        <v>0</v>
      </c>
      <c r="M146" s="303">
        <f>+'CTA Pivot Table'!F$284</f>
        <v>0</v>
      </c>
      <c r="N146" s="302">
        <f>+'CTA Pivot Table'!F$286</f>
        <v>0</v>
      </c>
      <c r="O146" s="21"/>
    </row>
    <row r="147" spans="1:16">
      <c r="A147" s="165" t="s">
        <v>274</v>
      </c>
      <c r="B147" s="301">
        <f>+'CTA Pivot Table'!F$294</f>
        <v>0</v>
      </c>
      <c r="C147" s="301">
        <f>+'CTA Pivot Table'!F$296</f>
        <v>112</v>
      </c>
      <c r="D147" s="301">
        <f>+'CTA Pivot Table'!F$298</f>
        <v>171</v>
      </c>
      <c r="E147" s="302">
        <f>+'CTA Pivot Table'!F$300</f>
        <v>131.66666666666666</v>
      </c>
      <c r="F147" s="302">
        <f>+'CTA Pivot Table'!F$302</f>
        <v>157.6</v>
      </c>
      <c r="G147" s="301">
        <f>+'CTA Pivot Table'!F$304</f>
        <v>125.8</v>
      </c>
      <c r="H147" s="301">
        <f>+'CTA Pivot Table'!F$306</f>
        <v>180.30000000000004</v>
      </c>
      <c r="I147" s="302">
        <f>+'CTA Pivot Table'!F$308</f>
        <v>157.52645161290323</v>
      </c>
      <c r="J147" s="302">
        <f>+'CTA Pivot Table'!F$310</f>
        <v>98.5</v>
      </c>
      <c r="K147" s="301">
        <f>+'CTA Pivot Table'!F$312</f>
        <v>71.8</v>
      </c>
      <c r="L147" s="301">
        <f>+'CTA Pivot Table'!F$314</f>
        <v>106.9</v>
      </c>
      <c r="M147" s="303">
        <f>+'CTA Pivot Table'!F$316</f>
        <v>92.060144927536228</v>
      </c>
      <c r="N147" s="302">
        <f>+'CTA Pivot Table'!F$318</f>
        <v>94.8</v>
      </c>
      <c r="O147" s="21"/>
      <c r="P147" s="169"/>
    </row>
    <row r="148" spans="1:16">
      <c r="A148" s="165" t="s">
        <v>275</v>
      </c>
      <c r="B148" s="301">
        <f>+'CTA Pivot Table'!F$326</f>
        <v>0</v>
      </c>
      <c r="C148" s="301">
        <f>+'CTA Pivot Table'!F$328</f>
        <v>0</v>
      </c>
      <c r="D148" s="301">
        <f>+'CTA Pivot Table'!F$330</f>
        <v>0</v>
      </c>
      <c r="E148" s="302">
        <f>+'CTA Pivot Table'!F$332</f>
        <v>0</v>
      </c>
      <c r="F148" s="302">
        <f>+'CTA Pivot Table'!F$334</f>
        <v>0</v>
      </c>
      <c r="G148" s="301">
        <f>+'CTA Pivot Table'!F$336</f>
        <v>0</v>
      </c>
      <c r="H148" s="301">
        <f>+'CTA Pivot Table'!F$338</f>
        <v>0</v>
      </c>
      <c r="I148" s="302">
        <f>+'CTA Pivot Table'!F$340</f>
        <v>0</v>
      </c>
      <c r="J148" s="302">
        <f>+'CTA Pivot Table'!F$342</f>
        <v>0</v>
      </c>
      <c r="K148" s="301">
        <f>+'CTA Pivot Table'!F$344</f>
        <v>0</v>
      </c>
      <c r="L148" s="301">
        <f>+'CTA Pivot Table'!F$346</f>
        <v>0</v>
      </c>
      <c r="M148" s="303">
        <f>+'CTA Pivot Table'!F$348</f>
        <v>0</v>
      </c>
      <c r="N148" s="302">
        <f>+'CTA Pivot Table'!F$350</f>
        <v>0</v>
      </c>
      <c r="O148" s="21"/>
    </row>
    <row r="149" spans="1:16">
      <c r="A149" s="165" t="s">
        <v>276</v>
      </c>
      <c r="B149" s="301">
        <f>+'CTA Pivot Table'!F$358</f>
        <v>0</v>
      </c>
      <c r="C149" s="301">
        <f>+'CTA Pivot Table'!F$360</f>
        <v>0</v>
      </c>
      <c r="D149" s="301">
        <f>+'CTA Pivot Table'!F$362</f>
        <v>0</v>
      </c>
      <c r="E149" s="302">
        <f>+'CTA Pivot Table'!F$364</f>
        <v>0</v>
      </c>
      <c r="F149" s="302">
        <f>+'CTA Pivot Table'!F$366</f>
        <v>0</v>
      </c>
      <c r="G149" s="301">
        <f>+'CTA Pivot Table'!F$368</f>
        <v>0</v>
      </c>
      <c r="H149" s="301">
        <f>+'CTA Pivot Table'!F$370</f>
        <v>0</v>
      </c>
      <c r="I149" s="302">
        <f>+'CTA Pivot Table'!F$372</f>
        <v>0</v>
      </c>
      <c r="J149" s="302">
        <f>+'CTA Pivot Table'!F$374</f>
        <v>0</v>
      </c>
      <c r="K149" s="301">
        <f>+'CTA Pivot Table'!F$376</f>
        <v>0</v>
      </c>
      <c r="L149" s="301">
        <f>+'CTA Pivot Table'!F$378</f>
        <v>0</v>
      </c>
      <c r="M149" s="303">
        <f>+'CTA Pivot Table'!F$380</f>
        <v>0</v>
      </c>
      <c r="N149" s="302">
        <f>+'CTA Pivot Table'!F$382</f>
        <v>0</v>
      </c>
      <c r="O149" s="21"/>
    </row>
    <row r="150" spans="1:16">
      <c r="A150" s="165"/>
      <c r="B150" s="301"/>
      <c r="C150" s="301"/>
      <c r="D150" s="301"/>
      <c r="E150" s="302"/>
      <c r="F150" s="302"/>
      <c r="G150" s="301"/>
      <c r="H150" s="301"/>
      <c r="I150" s="302"/>
      <c r="J150" s="302"/>
      <c r="K150" s="301"/>
      <c r="L150" s="301"/>
      <c r="M150" s="303"/>
      <c r="N150" s="302"/>
      <c r="O150" s="21"/>
    </row>
    <row r="151" spans="1:16">
      <c r="A151" s="165" t="s">
        <v>277</v>
      </c>
      <c r="B151" s="301">
        <f>+'CTA Pivot Table'!F$390</f>
        <v>0</v>
      </c>
      <c r="C151" s="301">
        <f>+'CTA Pivot Table'!F$392</f>
        <v>0</v>
      </c>
      <c r="D151" s="301">
        <f>+'CTA Pivot Table'!F$394</f>
        <v>0</v>
      </c>
      <c r="E151" s="302">
        <f>+'CTA Pivot Table'!F$396</f>
        <v>0</v>
      </c>
      <c r="F151" s="302">
        <f>+'CTA Pivot Table'!F$398</f>
        <v>0</v>
      </c>
      <c r="G151" s="301">
        <f>+'CTA Pivot Table'!F$400</f>
        <v>0</v>
      </c>
      <c r="H151" s="301">
        <f>+'CTA Pivot Table'!F$402</f>
        <v>0</v>
      </c>
      <c r="I151" s="302">
        <f>+'CTA Pivot Table'!F$404</f>
        <v>0</v>
      </c>
      <c r="J151" s="302">
        <f>+'CTA Pivot Table'!F$406</f>
        <v>0</v>
      </c>
      <c r="K151" s="301">
        <f>+'CTA Pivot Table'!F$408</f>
        <v>0</v>
      </c>
      <c r="L151" s="301">
        <f>+'CTA Pivot Table'!F$410</f>
        <v>0</v>
      </c>
      <c r="M151" s="303">
        <f>+'CTA Pivot Table'!F$412</f>
        <v>0</v>
      </c>
      <c r="N151" s="302">
        <f>+'CTA Pivot Table'!F$414</f>
        <v>0</v>
      </c>
      <c r="O151" s="21"/>
    </row>
    <row r="152" spans="1:16">
      <c r="A152" s="165" t="s">
        <v>278</v>
      </c>
      <c r="B152" s="301">
        <f>+'CTA Pivot Table'!F$422</f>
        <v>0</v>
      </c>
      <c r="C152" s="301">
        <f>+'CTA Pivot Table'!F$424</f>
        <v>0</v>
      </c>
      <c r="D152" s="301">
        <f>+'CTA Pivot Table'!F$426</f>
        <v>0</v>
      </c>
      <c r="E152" s="302">
        <f>+'CTA Pivot Table'!F$428</f>
        <v>0</v>
      </c>
      <c r="F152" s="302">
        <f>+'CTA Pivot Table'!F$430</f>
        <v>0</v>
      </c>
      <c r="G152" s="301">
        <f>+'CTA Pivot Table'!F$432</f>
        <v>0</v>
      </c>
      <c r="H152" s="301">
        <f>+'CTA Pivot Table'!F$434</f>
        <v>0</v>
      </c>
      <c r="I152" s="302">
        <f>+'CTA Pivot Table'!F$436</f>
        <v>0</v>
      </c>
      <c r="J152" s="302">
        <f>+'CTA Pivot Table'!F$438</f>
        <v>0</v>
      </c>
      <c r="K152" s="301">
        <f>+'CTA Pivot Table'!F$440</f>
        <v>0</v>
      </c>
      <c r="L152" s="301">
        <f>+'CTA Pivot Table'!F$442</f>
        <v>0</v>
      </c>
      <c r="M152" s="303">
        <f>+'CTA Pivot Table'!F$444</f>
        <v>0</v>
      </c>
      <c r="N152" s="302">
        <f>+'CTA Pivot Table'!F$446</f>
        <v>0</v>
      </c>
      <c r="O152" s="21"/>
    </row>
    <row r="153" spans="1:16">
      <c r="A153" s="165" t="s">
        <v>279</v>
      </c>
      <c r="B153" s="301">
        <f>+'CTA Pivot Table'!F$454</f>
        <v>0</v>
      </c>
      <c r="C153" s="301">
        <f>+'CTA Pivot Table'!F$456</f>
        <v>0</v>
      </c>
      <c r="D153" s="301">
        <f>+'CTA Pivot Table'!F$458</f>
        <v>0</v>
      </c>
      <c r="E153" s="302">
        <f>+'CTA Pivot Table'!F$460</f>
        <v>0</v>
      </c>
      <c r="F153" s="302">
        <f>+'CTA Pivot Table'!F$462</f>
        <v>124.29890453834095</v>
      </c>
      <c r="G153" s="301">
        <f>+'CTA Pivot Table'!F$464</f>
        <v>121.02912621359198</v>
      </c>
      <c r="H153" s="301">
        <f>+'CTA Pivot Table'!F$466</f>
        <v>0</v>
      </c>
      <c r="I153" s="302">
        <f>+'CTA Pivot Table'!F$468</f>
        <v>123.98162976919431</v>
      </c>
      <c r="J153" s="302">
        <f>+'CTA Pivot Table'!F$470</f>
        <v>82.672519176492983</v>
      </c>
      <c r="K153" s="301">
        <f>+'CTA Pivot Table'!F$472</f>
        <v>70.066666666666663</v>
      </c>
      <c r="L153" s="301">
        <f>+'CTA Pivot Table'!F$474</f>
        <v>0</v>
      </c>
      <c r="M153" s="303">
        <f>+'CTA Pivot Table'!F$476</f>
        <v>79.965315168325446</v>
      </c>
      <c r="N153" s="302">
        <f>+'CTA Pivot Table'!F$478</f>
        <v>69.822222222222209</v>
      </c>
      <c r="O153" s="21"/>
    </row>
    <row r="154" spans="1:16">
      <c r="A154" s="170" t="s">
        <v>280</v>
      </c>
      <c r="B154" s="304">
        <f>+'CTA Pivot Table'!F$486</f>
        <v>0</v>
      </c>
      <c r="C154" s="304">
        <f>+'CTA Pivot Table'!F$488</f>
        <v>0</v>
      </c>
      <c r="D154" s="304">
        <f>+'CTA Pivot Table'!F$490</f>
        <v>0</v>
      </c>
      <c r="E154" s="305">
        <f>+'CTA Pivot Table'!F$492</f>
        <v>0</v>
      </c>
      <c r="F154" s="305">
        <f>+'CTA Pivot Table'!F$494</f>
        <v>0</v>
      </c>
      <c r="G154" s="304">
        <f>+'CTA Pivot Table'!F$496</f>
        <v>0</v>
      </c>
      <c r="H154" s="304">
        <f>+'CTA Pivot Table'!F$498</f>
        <v>0</v>
      </c>
      <c r="I154" s="305">
        <f>+'CTA Pivot Table'!F$500</f>
        <v>0</v>
      </c>
      <c r="J154" s="305">
        <f>+'CTA Pivot Table'!F$502</f>
        <v>0</v>
      </c>
      <c r="K154" s="304">
        <f>+'CTA Pivot Table'!F$504</f>
        <v>0</v>
      </c>
      <c r="L154" s="304">
        <f>+'CTA Pivot Table'!F$506</f>
        <v>0</v>
      </c>
      <c r="M154" s="306">
        <f>+'CTA Pivot Table'!F$508</f>
        <v>0</v>
      </c>
      <c r="N154" s="305">
        <f>+'CTA Pivot Table'!F$510</f>
        <v>0</v>
      </c>
      <c r="O154" s="21"/>
    </row>
    <row r="155" spans="1:16">
      <c r="A155" s="254" t="s">
        <v>394</v>
      </c>
      <c r="B155" s="307"/>
      <c r="C155" s="307"/>
      <c r="D155" s="307"/>
      <c r="E155" s="307"/>
      <c r="F155" s="307"/>
      <c r="G155" s="307"/>
      <c r="H155" s="307"/>
      <c r="I155" s="307"/>
      <c r="J155" s="307"/>
      <c r="K155" s="307"/>
      <c r="L155" s="307"/>
      <c r="M155" s="307"/>
      <c r="N155" s="308"/>
    </row>
    <row r="156" spans="1:16">
      <c r="A156" s="309"/>
      <c r="B156" s="307"/>
      <c r="C156" s="307"/>
      <c r="D156" s="307"/>
      <c r="E156" s="307"/>
      <c r="F156" s="307"/>
      <c r="G156" s="307"/>
      <c r="H156" s="307"/>
      <c r="I156" s="307"/>
      <c r="J156" s="307"/>
      <c r="K156" s="307"/>
      <c r="L156" s="307"/>
      <c r="M156" s="307"/>
      <c r="N156" s="610" t="s">
        <v>1166</v>
      </c>
    </row>
    <row r="157" spans="1:16" ht="18">
      <c r="A157" s="609" t="s">
        <v>725</v>
      </c>
      <c r="B157" s="160"/>
      <c r="C157" s="160"/>
      <c r="D157" s="160"/>
      <c r="E157" s="211"/>
      <c r="F157" s="211"/>
      <c r="G157" s="211"/>
      <c r="H157" s="211"/>
      <c r="I157" s="211"/>
      <c r="J157" s="160"/>
      <c r="K157" s="160"/>
      <c r="L157" s="160"/>
      <c r="M157" s="211"/>
      <c r="N157" s="212"/>
    </row>
    <row r="158" spans="1:16" ht="18">
      <c r="A158" s="609"/>
      <c r="B158" s="160"/>
      <c r="C158" s="160"/>
      <c r="D158" s="160"/>
      <c r="E158" s="211"/>
      <c r="F158" s="211"/>
      <c r="G158" s="211"/>
      <c r="H158" s="211"/>
      <c r="I158" s="211"/>
      <c r="J158" s="160"/>
      <c r="K158" s="160"/>
      <c r="L158" s="160"/>
      <c r="M158" s="211"/>
      <c r="N158" s="212"/>
    </row>
    <row r="159" spans="1:16">
      <c r="A159" s="231" t="s">
        <v>411</v>
      </c>
      <c r="B159" s="160"/>
      <c r="C159" s="160"/>
      <c r="D159" s="160"/>
      <c r="E159" s="211"/>
      <c r="F159" s="211"/>
      <c r="G159" s="211"/>
      <c r="H159" s="211"/>
      <c r="I159" s="211"/>
      <c r="J159" s="160"/>
      <c r="K159" s="160"/>
      <c r="L159" s="160"/>
      <c r="M159" s="211"/>
      <c r="N159" s="212"/>
    </row>
    <row r="160" spans="1:16">
      <c r="A160" s="231" t="s">
        <v>510</v>
      </c>
      <c r="B160" s="160"/>
      <c r="C160" s="160"/>
      <c r="D160" s="160"/>
      <c r="E160" s="211"/>
      <c r="F160" s="211"/>
      <c r="G160" s="211"/>
      <c r="H160" s="211"/>
      <c r="I160" s="211"/>
      <c r="J160" s="160"/>
      <c r="K160" s="160"/>
      <c r="L160" s="160"/>
      <c r="M160" s="211"/>
      <c r="N160" s="212"/>
    </row>
    <row r="161" spans="1:15" ht="15.75" customHeight="1">
      <c r="A161" s="82"/>
      <c r="B161" s="128"/>
      <c r="C161" s="128"/>
      <c r="D161" s="128"/>
      <c r="E161" s="128"/>
      <c r="F161" s="129"/>
      <c r="G161" s="162"/>
      <c r="H161" s="162"/>
      <c r="I161" s="163"/>
      <c r="J161" s="163"/>
      <c r="K161" s="163"/>
      <c r="L161" s="163"/>
      <c r="M161" s="163"/>
      <c r="N161" s="163"/>
      <c r="O161" s="20"/>
    </row>
    <row r="162" spans="1:15" ht="15.75" customHeight="1">
      <c r="A162" s="64"/>
      <c r="B162" s="234" t="s">
        <v>671</v>
      </c>
      <c r="C162" s="291"/>
      <c r="D162" s="291"/>
      <c r="E162" s="291"/>
      <c r="F162" s="291"/>
      <c r="G162" s="291"/>
      <c r="H162" s="291"/>
      <c r="I162" s="292"/>
      <c r="J162" s="293" t="s">
        <v>390</v>
      </c>
      <c r="K162" s="294"/>
      <c r="L162" s="294"/>
      <c r="M162" s="295"/>
      <c r="N162" s="680" t="s">
        <v>670</v>
      </c>
      <c r="O162" s="164"/>
    </row>
    <row r="163" spans="1:15" ht="46.5" customHeight="1">
      <c r="A163" s="94"/>
      <c r="B163" s="235" t="s">
        <v>735</v>
      </c>
      <c r="C163" s="235"/>
      <c r="D163" s="235"/>
      <c r="E163" s="240"/>
      <c r="F163" s="241" t="s">
        <v>737</v>
      </c>
      <c r="G163" s="235"/>
      <c r="H163" s="235"/>
      <c r="I163" s="236"/>
      <c r="J163" s="242" t="s">
        <v>672</v>
      </c>
      <c r="K163" s="291"/>
      <c r="L163" s="291"/>
      <c r="M163" s="292"/>
      <c r="N163" s="683"/>
      <c r="O163" s="164"/>
    </row>
    <row r="164" spans="1:15" ht="30.75" customHeight="1">
      <c r="A164" s="82"/>
      <c r="B164" s="296" t="s">
        <v>391</v>
      </c>
      <c r="C164" s="296" t="s">
        <v>392</v>
      </c>
      <c r="D164" s="296" t="s">
        <v>281</v>
      </c>
      <c r="E164" s="297" t="s">
        <v>124</v>
      </c>
      <c r="F164" s="297" t="s">
        <v>391</v>
      </c>
      <c r="G164" s="296" t="s">
        <v>392</v>
      </c>
      <c r="H164" s="296" t="s">
        <v>281</v>
      </c>
      <c r="I164" s="297" t="s">
        <v>124</v>
      </c>
      <c r="J164" s="298" t="s">
        <v>391</v>
      </c>
      <c r="K164" s="299" t="s">
        <v>392</v>
      </c>
      <c r="L164" s="300" t="s">
        <v>281</v>
      </c>
      <c r="M164" s="298" t="s">
        <v>124</v>
      </c>
      <c r="N164" s="684"/>
      <c r="O164" s="164"/>
    </row>
    <row r="165" spans="1:15" hidden="1">
      <c r="A165" s="165" t="s">
        <v>264</v>
      </c>
      <c r="B165" s="131">
        <f>+'CTA Pivot Table'!G$230</f>
        <v>0</v>
      </c>
      <c r="C165" s="131">
        <f>+'CTA Pivot Table'!G$231</f>
        <v>0</v>
      </c>
      <c r="D165" s="131">
        <f>+'CTA Pivot Table'!G$232</f>
        <v>0</v>
      </c>
      <c r="E165" s="130">
        <f>+'CTA Pivot Table'!G$233</f>
        <v>0</v>
      </c>
      <c r="F165" s="130"/>
      <c r="G165" s="130"/>
      <c r="H165" s="130"/>
      <c r="I165" s="130"/>
      <c r="J165" s="130">
        <f>+'CTA Pivot Table'!G$234</f>
        <v>0</v>
      </c>
      <c r="K165" s="131">
        <f>+'CTA Pivot Table'!G$235</f>
        <v>0</v>
      </c>
      <c r="L165" s="131">
        <f>+'CTA Pivot Table'!G$236</f>
        <v>0</v>
      </c>
      <c r="M165" s="132">
        <f>+'CTA Pivot Table'!G$237</f>
        <v>0</v>
      </c>
      <c r="N165" s="130">
        <f>+'CTA Pivot Table'!G$238</f>
        <v>0</v>
      </c>
      <c r="O165" s="21"/>
    </row>
    <row r="166" spans="1:15" hidden="1">
      <c r="A166" s="165"/>
      <c r="E166" s="133"/>
      <c r="I166" s="133"/>
      <c r="J166" s="133"/>
      <c r="M166" s="135"/>
      <c r="N166" s="133"/>
      <c r="O166" s="21"/>
    </row>
    <row r="167" spans="1:15">
      <c r="A167" s="165" t="s">
        <v>265</v>
      </c>
      <c r="B167" s="301">
        <f>+'CTA Pivot Table'!G$6</f>
        <v>0</v>
      </c>
      <c r="C167" s="301">
        <f>+'CTA Pivot Table'!G$8</f>
        <v>0</v>
      </c>
      <c r="D167" s="301">
        <f>+'CTA Pivot Table'!G$10</f>
        <v>0</v>
      </c>
      <c r="E167" s="302">
        <f>+'CTA Pivot Table'!G$12</f>
        <v>0</v>
      </c>
      <c r="F167" s="302">
        <f>+'CTA Pivot Table'!G$14</f>
        <v>0</v>
      </c>
      <c r="G167" s="301">
        <f>+'CTA Pivot Table'!G$16</f>
        <v>0</v>
      </c>
      <c r="H167" s="301">
        <f>+'CTA Pivot Table'!G$18</f>
        <v>0</v>
      </c>
      <c r="I167" s="302">
        <f>+'CTA Pivot Table'!G$120</f>
        <v>0</v>
      </c>
      <c r="J167" s="302">
        <f>+'CTA Pivot Table'!G$22</f>
        <v>0</v>
      </c>
      <c r="K167" s="301">
        <f>+'CTA Pivot Table'!G$24</f>
        <v>0</v>
      </c>
      <c r="L167" s="301">
        <f>+'CTA Pivot Table'!G$26</f>
        <v>0</v>
      </c>
      <c r="M167" s="303">
        <f>+'CTA Pivot Table'!G$28</f>
        <v>0</v>
      </c>
      <c r="N167" s="302">
        <f>+'CTA Pivot Table'!G$30</f>
        <v>0</v>
      </c>
      <c r="O167" s="21"/>
    </row>
    <row r="168" spans="1:15">
      <c r="A168" s="165" t="s">
        <v>266</v>
      </c>
      <c r="B168" s="301">
        <f>+'CTA Pivot Table'!G$38</f>
        <v>133</v>
      </c>
      <c r="C168" s="301">
        <f>+'CTA Pivot Table'!G$40</f>
        <v>120.83</v>
      </c>
      <c r="D168" s="301">
        <f>+'CTA Pivot Table'!G$42</f>
        <v>0</v>
      </c>
      <c r="E168" s="302">
        <f>+'CTA Pivot Table'!G$44</f>
        <v>126.36181818181818</v>
      </c>
      <c r="F168" s="302">
        <f>+'CTA Pivot Table'!G$46</f>
        <v>123.29290322580646</v>
      </c>
      <c r="G168" s="301">
        <f>+'CTA Pivot Table'!G$48</f>
        <v>105.99875</v>
      </c>
      <c r="H168" s="301">
        <f>+'CTA Pivot Table'!G$50</f>
        <v>0</v>
      </c>
      <c r="I168" s="302">
        <f>+'CTA Pivot Table'!G$52</f>
        <v>122.67800000000001</v>
      </c>
      <c r="J168" s="302">
        <f>+'CTA Pivot Table'!G$54</f>
        <v>88.786136363636373</v>
      </c>
      <c r="K168" s="301">
        <f>+'CTA Pivot Table'!G$56</f>
        <v>73.334583333333342</v>
      </c>
      <c r="L168" s="301">
        <f>+'CTA Pivot Table'!GO$58</f>
        <v>0</v>
      </c>
      <c r="M168" s="303">
        <f>+'CTA Pivot Table'!G$60</f>
        <v>86.231190476190477</v>
      </c>
      <c r="N168" s="302">
        <f>+'CTA Pivot Table'!G$62</f>
        <v>132</v>
      </c>
      <c r="O168" s="21"/>
    </row>
    <row r="169" spans="1:15">
      <c r="A169" s="165" t="s">
        <v>267</v>
      </c>
      <c r="B169" s="301">
        <f>+'CTA Pivot Table'!G$70</f>
        <v>0</v>
      </c>
      <c r="C169" s="301">
        <f>+'CTA Pivot Table'!G$72</f>
        <v>0</v>
      </c>
      <c r="D169" s="301">
        <f>+'CTA Pivot Table'!G$74</f>
        <v>0</v>
      </c>
      <c r="E169" s="302">
        <f>+'CTA Pivot Table'!G$76</f>
        <v>0</v>
      </c>
      <c r="F169" s="302">
        <f>+'CTA Pivot Table'!G$78</f>
        <v>0</v>
      </c>
      <c r="G169" s="301">
        <f>+'CTA Pivot Table'!G$80</f>
        <v>0</v>
      </c>
      <c r="H169" s="301">
        <f>+'CTA Pivot Table'!G$82</f>
        <v>0</v>
      </c>
      <c r="I169" s="302">
        <f>+'CTA Pivot Table'!G$84</f>
        <v>0</v>
      </c>
      <c r="J169" s="302">
        <f>+'CTA Pivot Table'!G$86</f>
        <v>0</v>
      </c>
      <c r="K169" s="301">
        <f>+'CTA Pivot Table'!G$88</f>
        <v>0</v>
      </c>
      <c r="L169" s="301">
        <f>+'CTA Pivot Table'!G$90</f>
        <v>0</v>
      </c>
      <c r="M169" s="303">
        <f>+'CTA Pivot Table'!G$92</f>
        <v>0</v>
      </c>
      <c r="N169" s="302">
        <f>+'CTA Pivot Table'!G$94</f>
        <v>0</v>
      </c>
      <c r="O169" s="21"/>
    </row>
    <row r="170" spans="1:15">
      <c r="A170" s="165" t="s">
        <v>268</v>
      </c>
      <c r="B170" s="301">
        <f>+'CTA Pivot Table'!G$102</f>
        <v>0</v>
      </c>
      <c r="C170" s="301">
        <f>+'CTA Pivot Table'!G$104</f>
        <v>0</v>
      </c>
      <c r="D170" s="301">
        <f>+'CTA Pivot Table'!G$106</f>
        <v>0</v>
      </c>
      <c r="E170" s="302">
        <f>+'CTA Pivot Table'!G$108</f>
        <v>0</v>
      </c>
      <c r="F170" s="302">
        <f>+'CTA Pivot Table'!G$110</f>
        <v>0</v>
      </c>
      <c r="G170" s="301">
        <f>+'CTA Pivot Table'!G$112</f>
        <v>0</v>
      </c>
      <c r="H170" s="301">
        <f>+'CTA Pivot Table'!G$114</f>
        <v>0</v>
      </c>
      <c r="I170" s="302">
        <f>+'CTA Pivot Table'!G$116</f>
        <v>0</v>
      </c>
      <c r="J170" s="302">
        <f>+'CTA Pivot Table'!G$118</f>
        <v>0</v>
      </c>
      <c r="K170" s="301">
        <f>+'CTA Pivot Table'!G$120</f>
        <v>0</v>
      </c>
      <c r="L170" s="301">
        <f>+'CTA Pivot Table'!G$122</f>
        <v>0</v>
      </c>
      <c r="M170" s="303">
        <f>+'CTA Pivot Table'!G$124</f>
        <v>0</v>
      </c>
      <c r="N170" s="302">
        <f>+'CTA Pivot Table'!G$126</f>
        <v>0</v>
      </c>
      <c r="O170" s="21"/>
    </row>
    <row r="171" spans="1:15">
      <c r="A171" s="165"/>
      <c r="B171" s="301"/>
      <c r="C171" s="301"/>
      <c r="D171" s="301"/>
      <c r="E171" s="302"/>
      <c r="F171" s="302"/>
      <c r="G171" s="301"/>
      <c r="H171" s="301"/>
      <c r="I171" s="302"/>
      <c r="J171" s="302"/>
      <c r="K171" s="301"/>
      <c r="L171" s="301"/>
      <c r="M171" s="303"/>
      <c r="N171" s="302"/>
      <c r="O171" s="21"/>
    </row>
    <row r="172" spans="1:15">
      <c r="A172" s="165" t="s">
        <v>269</v>
      </c>
      <c r="B172" s="301">
        <f>+'CTA Pivot Table'!G$134</f>
        <v>147.31818181818181</v>
      </c>
      <c r="C172" s="301">
        <f>+'CTA Pivot Table'!G$136</f>
        <v>156.33333333333334</v>
      </c>
      <c r="D172" s="301">
        <f>+'CTA Pivot Table'!G$138</f>
        <v>0</v>
      </c>
      <c r="E172" s="302">
        <f>+'CTA Pivot Table'!G$140</f>
        <v>148.4</v>
      </c>
      <c r="F172" s="302">
        <f>+'CTA Pivot Table'!G$142</f>
        <v>147.02635720601236</v>
      </c>
      <c r="G172" s="301">
        <f>+'CTA Pivot Table'!G$144</f>
        <v>145.02132075471698</v>
      </c>
      <c r="H172" s="301">
        <f>+'CTA Pivot Table'!G$146</f>
        <v>0</v>
      </c>
      <c r="I172" s="302">
        <f>+'CTA Pivot Table'!G$148</f>
        <v>146.8545432497979</v>
      </c>
      <c r="J172" s="302">
        <f>+'CTA Pivot Table'!G$150</f>
        <v>96.142646276595755</v>
      </c>
      <c r="K172" s="301">
        <f>+'CTA Pivot Table'!G$152</f>
        <v>84.144935064935069</v>
      </c>
      <c r="L172" s="301">
        <f>+'CTA Pivot Table'!G$154</f>
        <v>0</v>
      </c>
      <c r="M172" s="303">
        <f>+'CTA Pivot Table'!G$156</f>
        <v>92.656518867924532</v>
      </c>
      <c r="N172" s="302">
        <f>+'CTA Pivot Table'!G$158</f>
        <v>88</v>
      </c>
      <c r="O172" s="21"/>
    </row>
    <row r="173" spans="1:15">
      <c r="A173" s="165" t="s">
        <v>270</v>
      </c>
      <c r="B173" s="301">
        <f>+'CTA Pivot Table'!G$166</f>
        <v>0</v>
      </c>
      <c r="C173" s="301">
        <f>+'CTA Pivot Table'!G$168</f>
        <v>0</v>
      </c>
      <c r="D173" s="301">
        <f>+'CTA Pivot Table'!G$170</f>
        <v>0</v>
      </c>
      <c r="E173" s="302">
        <f>+'CTA Pivot Table'!G$172</f>
        <v>0</v>
      </c>
      <c r="F173" s="302">
        <f>+'CTA Pivot Table'!G$174</f>
        <v>0</v>
      </c>
      <c r="G173" s="301">
        <f>+'CTA Pivot Table'!G$176</f>
        <v>0</v>
      </c>
      <c r="H173" s="301">
        <f>+'CTA Pivot Table'!G$178</f>
        <v>0</v>
      </c>
      <c r="I173" s="302">
        <f>+'CTA Pivot Table'!G$180</f>
        <v>0</v>
      </c>
      <c r="J173" s="302">
        <f>+'CTA Pivot Table'!G$182</f>
        <v>0</v>
      </c>
      <c r="K173" s="301">
        <f>+'CTA Pivot Table'!G$184</f>
        <v>0</v>
      </c>
      <c r="L173" s="301">
        <f>+'CTA Pivot Table'!G$186</f>
        <v>0</v>
      </c>
      <c r="M173" s="303">
        <f>+'CTA Pivot Table'!G$188</f>
        <v>0</v>
      </c>
      <c r="N173" s="302">
        <f>+'CTA Pivot Table'!G$190</f>
        <v>0</v>
      </c>
      <c r="O173" s="21"/>
    </row>
    <row r="174" spans="1:15">
      <c r="A174" s="165" t="s">
        <v>271</v>
      </c>
      <c r="B174" s="301">
        <f>+'CTA Pivot Table'!G$198</f>
        <v>0</v>
      </c>
      <c r="C174" s="301">
        <f>+'CTA Pivot Table'!G$200</f>
        <v>0</v>
      </c>
      <c r="D174" s="301">
        <f>+'CTA Pivot Table'!G$202</f>
        <v>0</v>
      </c>
      <c r="E174" s="302">
        <f>+'CTA Pivot Table'!G$204</f>
        <v>0</v>
      </c>
      <c r="F174" s="302">
        <f>+'CTA Pivot Table'!G$206</f>
        <v>0</v>
      </c>
      <c r="G174" s="301">
        <f>+'CTA Pivot Table'!G$208</f>
        <v>0</v>
      </c>
      <c r="H174" s="301">
        <f>+'CTA Pivot Table'!G$210</f>
        <v>0</v>
      </c>
      <c r="I174" s="302">
        <f>+'CTA Pivot Table'!G$212</f>
        <v>0</v>
      </c>
      <c r="J174" s="302">
        <f>+'CTA Pivot Table'!G$214</f>
        <v>0</v>
      </c>
      <c r="K174" s="301">
        <f>+'CTA Pivot Table'!G$216</f>
        <v>0</v>
      </c>
      <c r="L174" s="301">
        <f>+'CTA Pivot Table'!G$218</f>
        <v>0</v>
      </c>
      <c r="M174" s="303">
        <f>+'CTA Pivot Table'!G$220</f>
        <v>0</v>
      </c>
      <c r="N174" s="302">
        <f>+'CTA Pivot Table'!G$222</f>
        <v>0</v>
      </c>
      <c r="O174" s="21"/>
    </row>
    <row r="175" spans="1:15">
      <c r="A175" s="165" t="s">
        <v>272</v>
      </c>
      <c r="B175" s="301">
        <f>+'CTA Pivot Table'!G$230</f>
        <v>0</v>
      </c>
      <c r="C175" s="301">
        <f>+'CTA Pivot Table'!G$232</f>
        <v>0</v>
      </c>
      <c r="D175" s="301">
        <f>+'CTA Pivot Table'!G$234</f>
        <v>0</v>
      </c>
      <c r="E175" s="302">
        <f>+'CTA Pivot Table'!G$236</f>
        <v>0</v>
      </c>
      <c r="F175" s="302">
        <f>+'CTA Pivot Table'!G$238</f>
        <v>0</v>
      </c>
      <c r="G175" s="301">
        <f>+'CTA Pivot Table'!G$240</f>
        <v>0</v>
      </c>
      <c r="H175" s="301">
        <f>+'CTA Pivot Table'!G$242</f>
        <v>0</v>
      </c>
      <c r="I175" s="302">
        <f>+'CTA Pivot Table'!G$244</f>
        <v>0</v>
      </c>
      <c r="J175" s="302">
        <f>+'CTA Pivot Table'!G$246</f>
        <v>0</v>
      </c>
      <c r="K175" s="301">
        <f>+'CTA Pivot Table'!G$248</f>
        <v>0</v>
      </c>
      <c r="L175" s="301">
        <f>+'CTA Pivot Table'!G$250</f>
        <v>0</v>
      </c>
      <c r="M175" s="303">
        <f>+'CTA Pivot Table'!G$252</f>
        <v>0</v>
      </c>
      <c r="N175" s="302">
        <f>+'CTA Pivot Table'!G$254</f>
        <v>0</v>
      </c>
      <c r="O175" s="21"/>
    </row>
    <row r="176" spans="1:15">
      <c r="A176" s="165"/>
      <c r="B176" s="301"/>
      <c r="C176" s="301"/>
      <c r="D176" s="301"/>
      <c r="E176" s="302"/>
      <c r="F176" s="302"/>
      <c r="G176" s="301"/>
      <c r="H176" s="301"/>
      <c r="I176" s="302"/>
      <c r="J176" s="302"/>
      <c r="K176" s="301"/>
      <c r="L176" s="301"/>
      <c r="M176" s="303"/>
      <c r="N176" s="302"/>
      <c r="O176" s="21"/>
    </row>
    <row r="177" spans="1:16">
      <c r="A177" s="165" t="s">
        <v>273</v>
      </c>
      <c r="B177" s="301">
        <f>+'CTA Pivot Table'!G$262</f>
        <v>0</v>
      </c>
      <c r="C177" s="301">
        <f>+'CTA Pivot Table'!G$264</f>
        <v>0</v>
      </c>
      <c r="D177" s="301">
        <f>+'CTA Pivot Table'!G$266</f>
        <v>0</v>
      </c>
      <c r="E177" s="302">
        <f>+'CTA Pivot Table'!G$268</f>
        <v>0</v>
      </c>
      <c r="F177" s="302">
        <f>+'CTA Pivot Table'!G$270</f>
        <v>0</v>
      </c>
      <c r="G177" s="301">
        <f>+'CTA Pivot Table'!G$272</f>
        <v>0</v>
      </c>
      <c r="H177" s="301">
        <f>+'CTA Pivot Table'!G$274</f>
        <v>0</v>
      </c>
      <c r="I177" s="302">
        <f>+'CTA Pivot Table'!G$276</f>
        <v>0</v>
      </c>
      <c r="J177" s="302">
        <f>+'CTA Pivot Table'!G$278</f>
        <v>0</v>
      </c>
      <c r="K177" s="301">
        <f>+'CTA Pivot Table'!G$280</f>
        <v>0</v>
      </c>
      <c r="L177" s="301">
        <f>+'CTA Pivot Table'!G$282</f>
        <v>0</v>
      </c>
      <c r="M177" s="303">
        <f>+'CTA Pivot Table'!G$284</f>
        <v>0</v>
      </c>
      <c r="N177" s="302">
        <f>+'CTA Pivot Table'!G$286</f>
        <v>0</v>
      </c>
      <c r="O177" s="21"/>
    </row>
    <row r="178" spans="1:16">
      <c r="A178" s="165" t="s">
        <v>274</v>
      </c>
      <c r="B178" s="301">
        <f>+'CTA Pivot Table'!G$294</f>
        <v>142</v>
      </c>
      <c r="C178" s="301">
        <f>+'CTA Pivot Table'!G$296</f>
        <v>126</v>
      </c>
      <c r="D178" s="301">
        <f>+'CTA Pivot Table'!G$298</f>
        <v>0</v>
      </c>
      <c r="E178" s="302">
        <f>+'CTA Pivot Table'!G$300</f>
        <v>138.80000000000001</v>
      </c>
      <c r="F178" s="302">
        <f>+'CTA Pivot Table'!G$302</f>
        <v>146.09026315789475</v>
      </c>
      <c r="G178" s="301">
        <f>+'CTA Pivot Table'!G$304</f>
        <v>103.05555555555556</v>
      </c>
      <c r="H178" s="301">
        <f>+'CTA Pivot Table'!G$306</f>
        <v>130.51249999999999</v>
      </c>
      <c r="I178" s="302">
        <f>+'CTA Pivot Table'!G$308</f>
        <v>144.94618320610687</v>
      </c>
      <c r="J178" s="302">
        <f>+'CTA Pivot Table'!G$310</f>
        <v>82.966770670826833</v>
      </c>
      <c r="K178" s="301">
        <f>+'CTA Pivot Table'!G$312</f>
        <v>65.067857142857136</v>
      </c>
      <c r="L178" s="301">
        <f>+'CTA Pivot Table'!G$314</f>
        <v>100.23333333333335</v>
      </c>
      <c r="M178" s="303">
        <f>+'CTA Pivot Table'!G$316</f>
        <v>79.276548672566378</v>
      </c>
      <c r="N178" s="302">
        <f>+'CTA Pivot Table'!G$318</f>
        <v>92.615384615384613</v>
      </c>
      <c r="O178" s="21"/>
      <c r="P178" s="169"/>
    </row>
    <row r="179" spans="1:16">
      <c r="A179" s="165" t="s">
        <v>275</v>
      </c>
      <c r="B179" s="301">
        <f>+'CTA Pivot Table'!G$326</f>
        <v>0</v>
      </c>
      <c r="C179" s="301">
        <f>+'CTA Pivot Table'!G$328</f>
        <v>0</v>
      </c>
      <c r="D179" s="301">
        <f>+'CTA Pivot Table'!G$330</f>
        <v>0</v>
      </c>
      <c r="E179" s="302">
        <f>+'CTA Pivot Table'!G$332</f>
        <v>0</v>
      </c>
      <c r="F179" s="302">
        <f>+'CTA Pivot Table'!G$334</f>
        <v>0</v>
      </c>
      <c r="G179" s="301">
        <f>+'CTA Pivot Table'!G$336</f>
        <v>0</v>
      </c>
      <c r="H179" s="301">
        <f>+'CTA Pivot Table'!G$338</f>
        <v>0</v>
      </c>
      <c r="I179" s="302">
        <f>+'CTA Pivot Table'!G$340</f>
        <v>0</v>
      </c>
      <c r="J179" s="302">
        <f>+'CTA Pivot Table'!G$342</f>
        <v>0</v>
      </c>
      <c r="K179" s="301">
        <f>+'CTA Pivot Table'!G$344</f>
        <v>0</v>
      </c>
      <c r="L179" s="301">
        <f>+'CTA Pivot Table'!G$346</f>
        <v>0</v>
      </c>
      <c r="M179" s="303">
        <f>+'CTA Pivot Table'!G$348</f>
        <v>0</v>
      </c>
      <c r="N179" s="302">
        <f>+'CTA Pivot Table'!G$350</f>
        <v>0</v>
      </c>
      <c r="O179" s="21"/>
    </row>
    <row r="180" spans="1:16">
      <c r="A180" s="165" t="s">
        <v>276</v>
      </c>
      <c r="B180" s="301">
        <f>+'CTA Pivot Table'!G$358</f>
        <v>0</v>
      </c>
      <c r="C180" s="301">
        <f>+'CTA Pivot Table'!G$360</f>
        <v>0</v>
      </c>
      <c r="D180" s="301">
        <f>+'CTA Pivot Table'!G$362</f>
        <v>0</v>
      </c>
      <c r="E180" s="302">
        <f>+'CTA Pivot Table'!G$364</f>
        <v>0</v>
      </c>
      <c r="F180" s="302">
        <f>+'CTA Pivot Table'!G$366</f>
        <v>0</v>
      </c>
      <c r="G180" s="301">
        <f>+'CTA Pivot Table'!G$368</f>
        <v>0</v>
      </c>
      <c r="H180" s="301">
        <f>+'CTA Pivot Table'!G$370</f>
        <v>0</v>
      </c>
      <c r="I180" s="302">
        <f>+'CTA Pivot Table'!G$372</f>
        <v>0</v>
      </c>
      <c r="J180" s="302">
        <f>+'CTA Pivot Table'!G$374</f>
        <v>0</v>
      </c>
      <c r="K180" s="301">
        <f>+'CTA Pivot Table'!G$376</f>
        <v>0</v>
      </c>
      <c r="L180" s="301">
        <f>+'CTA Pivot Table'!G$378</f>
        <v>0</v>
      </c>
      <c r="M180" s="303">
        <f>+'CTA Pivot Table'!G$380</f>
        <v>0</v>
      </c>
      <c r="N180" s="302">
        <f>+'CTA Pivot Table'!G$382</f>
        <v>0</v>
      </c>
      <c r="O180" s="21"/>
    </row>
    <row r="181" spans="1:16">
      <c r="A181" s="165"/>
      <c r="B181" s="301"/>
      <c r="C181" s="301"/>
      <c r="D181" s="301"/>
      <c r="E181" s="302"/>
      <c r="F181" s="302"/>
      <c r="G181" s="301"/>
      <c r="H181" s="301"/>
      <c r="I181" s="302"/>
      <c r="J181" s="302"/>
      <c r="K181" s="301"/>
      <c r="L181" s="301"/>
      <c r="M181" s="303"/>
      <c r="N181" s="302"/>
      <c r="O181" s="21"/>
    </row>
    <row r="182" spans="1:16">
      <c r="A182" s="165" t="s">
        <v>277</v>
      </c>
      <c r="B182" s="301">
        <f>+'CTA Pivot Table'!G$390</f>
        <v>0</v>
      </c>
      <c r="C182" s="301">
        <f>+'CTA Pivot Table'!G$392</f>
        <v>0</v>
      </c>
      <c r="D182" s="301">
        <f>+'CTA Pivot Table'!G$394</f>
        <v>0</v>
      </c>
      <c r="E182" s="302">
        <f>+'CTA Pivot Table'!G$396</f>
        <v>0</v>
      </c>
      <c r="F182" s="302">
        <f>+'CTA Pivot Table'!G$398</f>
        <v>0</v>
      </c>
      <c r="G182" s="301">
        <f>+'CTA Pivot Table'!G$400</f>
        <v>0</v>
      </c>
      <c r="H182" s="301">
        <f>+'CTA Pivot Table'!G$402</f>
        <v>0</v>
      </c>
      <c r="I182" s="302">
        <f>+'CTA Pivot Table'!G$404</f>
        <v>0</v>
      </c>
      <c r="J182" s="302">
        <f>+'CTA Pivot Table'!G$406</f>
        <v>0</v>
      </c>
      <c r="K182" s="301">
        <f>+'CTA Pivot Table'!G$408</f>
        <v>0</v>
      </c>
      <c r="L182" s="301">
        <f>+'CTA Pivot Table'!G$410</f>
        <v>0</v>
      </c>
      <c r="M182" s="303">
        <f>+'CTA Pivot Table'!G$412</f>
        <v>0</v>
      </c>
      <c r="N182" s="302">
        <f>+'CTA Pivot Table'!G$414</f>
        <v>0</v>
      </c>
      <c r="O182" s="21"/>
    </row>
    <row r="183" spans="1:16">
      <c r="A183" s="165" t="s">
        <v>278</v>
      </c>
      <c r="B183" s="301">
        <f>+'CTA Pivot Table'!G$422</f>
        <v>0</v>
      </c>
      <c r="C183" s="301">
        <f>+'CTA Pivot Table'!G$424</f>
        <v>0</v>
      </c>
      <c r="D183" s="301">
        <f>+'CTA Pivot Table'!G$426</f>
        <v>0</v>
      </c>
      <c r="E183" s="302">
        <f>+'CTA Pivot Table'!G$428</f>
        <v>0</v>
      </c>
      <c r="F183" s="302">
        <f>+'CTA Pivot Table'!G$430</f>
        <v>0</v>
      </c>
      <c r="G183" s="301">
        <f>+'CTA Pivot Table'!G$432</f>
        <v>0</v>
      </c>
      <c r="H183" s="301">
        <f>+'CTA Pivot Table'!G$434</f>
        <v>0</v>
      </c>
      <c r="I183" s="302">
        <f>+'CTA Pivot Table'!G$436</f>
        <v>0</v>
      </c>
      <c r="J183" s="302">
        <f>+'CTA Pivot Table'!G$438</f>
        <v>0</v>
      </c>
      <c r="K183" s="301">
        <f>+'CTA Pivot Table'!G$440</f>
        <v>0</v>
      </c>
      <c r="L183" s="301">
        <f>+'CTA Pivot Table'!G$442</f>
        <v>0</v>
      </c>
      <c r="M183" s="303">
        <f>+'CTA Pivot Table'!G$444</f>
        <v>0</v>
      </c>
      <c r="N183" s="302">
        <f>+'CTA Pivot Table'!G$446</f>
        <v>0</v>
      </c>
      <c r="O183" s="21"/>
    </row>
    <row r="184" spans="1:16">
      <c r="A184" s="165" t="s">
        <v>279</v>
      </c>
      <c r="B184" s="301">
        <f>+'CTA Pivot Table'!G$454</f>
        <v>127.333333333333</v>
      </c>
      <c r="C184" s="301">
        <f>+'CTA Pivot Table'!G$456</f>
        <v>157</v>
      </c>
      <c r="D184" s="301">
        <f>+'CTA Pivot Table'!G$458</f>
        <v>0</v>
      </c>
      <c r="E184" s="302">
        <f>+'CTA Pivot Table'!G$460</f>
        <v>132.72727272727246</v>
      </c>
      <c r="F184" s="302">
        <f>+'CTA Pivot Table'!G$462</f>
        <v>120.67575322812037</v>
      </c>
      <c r="G184" s="301">
        <f>+'CTA Pivot Table'!G$464</f>
        <v>117.803571428571</v>
      </c>
      <c r="H184" s="301">
        <f>+'CTA Pivot Table'!G$466</f>
        <v>0</v>
      </c>
      <c r="I184" s="302">
        <f>+'CTA Pivot Table'!G$468</f>
        <v>120.56482758620673</v>
      </c>
      <c r="J184" s="302">
        <f>+'CTA Pivot Table'!G$470</f>
        <v>80.512635379061322</v>
      </c>
      <c r="K184" s="301">
        <f>+'CTA Pivot Table'!G$472</f>
        <v>59.710526315789465</v>
      </c>
      <c r="L184" s="301">
        <f>+'CTA Pivot Table'!G$474</f>
        <v>0</v>
      </c>
      <c r="M184" s="303">
        <f>+'CTA Pivot Table'!G$476</f>
        <v>74.44757033248078</v>
      </c>
      <c r="N184" s="302">
        <f>+'CTA Pivot Table'!G$478</f>
        <v>75.096774193548384</v>
      </c>
      <c r="O184" s="21"/>
    </row>
    <row r="185" spans="1:16">
      <c r="A185" s="170" t="s">
        <v>280</v>
      </c>
      <c r="B185" s="304">
        <f>+'CTA Pivot Table'!G$486</f>
        <v>0</v>
      </c>
      <c r="C185" s="304">
        <f>+'CTA Pivot Table'!G$488</f>
        <v>0</v>
      </c>
      <c r="D185" s="304">
        <f>+'CTA Pivot Table'!G$490</f>
        <v>0</v>
      </c>
      <c r="E185" s="305">
        <f>+'CTA Pivot Table'!G$492</f>
        <v>0</v>
      </c>
      <c r="F185" s="305">
        <f>+'CTA Pivot Table'!G$494</f>
        <v>0</v>
      </c>
      <c r="G185" s="304">
        <f>+'CTA Pivot Table'!G$496</f>
        <v>0</v>
      </c>
      <c r="H185" s="304">
        <f>+'CTA Pivot Table'!G$498</f>
        <v>0</v>
      </c>
      <c r="I185" s="305">
        <f>+'CTA Pivot Table'!G$500</f>
        <v>0</v>
      </c>
      <c r="J185" s="305">
        <f>+'CTA Pivot Table'!G$502</f>
        <v>0</v>
      </c>
      <c r="K185" s="304">
        <f>+'CTA Pivot Table'!G$504</f>
        <v>0</v>
      </c>
      <c r="L185" s="304">
        <f>+'CTA Pivot Table'!G$506</f>
        <v>0</v>
      </c>
      <c r="M185" s="306">
        <f>+'CTA Pivot Table'!G$508</f>
        <v>0</v>
      </c>
      <c r="N185" s="305">
        <f>+'CTA Pivot Table'!G$510</f>
        <v>0</v>
      </c>
      <c r="O185" s="21"/>
    </row>
    <row r="186" spans="1:16">
      <c r="A186" s="254" t="s">
        <v>394</v>
      </c>
      <c r="B186" s="307"/>
      <c r="C186" s="307"/>
      <c r="D186" s="307"/>
      <c r="E186" s="307"/>
      <c r="F186" s="307"/>
      <c r="G186" s="307"/>
      <c r="H186" s="307"/>
      <c r="I186" s="307"/>
      <c r="J186" s="307"/>
      <c r="K186" s="307"/>
      <c r="L186" s="307"/>
      <c r="M186" s="307"/>
      <c r="N186" s="308"/>
    </row>
    <row r="187" spans="1:16">
      <c r="A187" s="309"/>
      <c r="B187" s="307"/>
      <c r="C187" s="307"/>
      <c r="D187" s="307"/>
      <c r="E187" s="307"/>
      <c r="F187" s="307"/>
      <c r="G187" s="307"/>
      <c r="H187" s="307"/>
      <c r="I187" s="307"/>
      <c r="J187" s="307"/>
      <c r="K187" s="307"/>
      <c r="L187" s="307"/>
      <c r="M187" s="307"/>
      <c r="N187" s="610" t="s">
        <v>1166</v>
      </c>
    </row>
    <row r="188" spans="1:16" ht="18">
      <c r="A188" s="609" t="s">
        <v>726</v>
      </c>
      <c r="B188" s="160"/>
      <c r="C188" s="160"/>
      <c r="D188" s="160"/>
      <c r="E188" s="211"/>
      <c r="F188" s="211"/>
      <c r="G188" s="211"/>
      <c r="H188" s="211"/>
      <c r="I188" s="211"/>
      <c r="J188" s="160"/>
      <c r="K188" s="160"/>
      <c r="L188" s="160"/>
      <c r="M188" s="211"/>
      <c r="N188" s="212"/>
    </row>
    <row r="189" spans="1:16" ht="18">
      <c r="A189" s="609"/>
      <c r="B189" s="160"/>
      <c r="C189" s="160"/>
      <c r="D189" s="160"/>
      <c r="E189" s="211"/>
      <c r="F189" s="211"/>
      <c r="G189" s="211"/>
      <c r="H189" s="211"/>
      <c r="I189" s="211"/>
      <c r="J189" s="160"/>
      <c r="K189" s="160"/>
      <c r="L189" s="160"/>
      <c r="M189" s="211"/>
      <c r="N189" s="212"/>
    </row>
    <row r="190" spans="1:16">
      <c r="A190" s="231" t="s">
        <v>411</v>
      </c>
      <c r="B190" s="160"/>
      <c r="C190" s="160"/>
      <c r="D190" s="160"/>
      <c r="E190" s="211"/>
      <c r="F190" s="211"/>
      <c r="G190" s="211"/>
      <c r="H190" s="211"/>
      <c r="I190" s="211"/>
      <c r="J190" s="160"/>
      <c r="K190" s="160"/>
      <c r="L190" s="160"/>
      <c r="M190" s="211"/>
      <c r="N190" s="212"/>
    </row>
    <row r="191" spans="1:16">
      <c r="A191" s="231" t="s">
        <v>511</v>
      </c>
      <c r="B191" s="160"/>
      <c r="C191" s="160"/>
      <c r="D191" s="160"/>
      <c r="E191" s="211"/>
      <c r="F191" s="211"/>
      <c r="G191" s="211"/>
      <c r="H191" s="211"/>
      <c r="I191" s="211"/>
      <c r="J191" s="160"/>
      <c r="K191" s="160"/>
      <c r="L191" s="160"/>
      <c r="M191" s="211"/>
      <c r="N191" s="212"/>
    </row>
    <row r="192" spans="1:16" ht="15.75" customHeight="1">
      <c r="A192" s="82"/>
      <c r="B192" s="128"/>
      <c r="C192" s="128"/>
      <c r="D192" s="128"/>
      <c r="E192" s="128"/>
      <c r="F192" s="129"/>
      <c r="G192" s="162"/>
      <c r="H192" s="162"/>
      <c r="I192" s="163"/>
      <c r="J192" s="163"/>
      <c r="K192" s="163"/>
      <c r="L192" s="163"/>
      <c r="M192" s="163"/>
      <c r="N192" s="163"/>
      <c r="O192" s="20"/>
    </row>
    <row r="193" spans="1:15" ht="15.75" customHeight="1">
      <c r="A193" s="64"/>
      <c r="B193" s="234" t="s">
        <v>671</v>
      </c>
      <c r="C193" s="291"/>
      <c r="D193" s="291"/>
      <c r="E193" s="291"/>
      <c r="F193" s="291"/>
      <c r="G193" s="291"/>
      <c r="H193" s="291"/>
      <c r="I193" s="292"/>
      <c r="J193" s="293" t="s">
        <v>390</v>
      </c>
      <c r="K193" s="294"/>
      <c r="L193" s="294"/>
      <c r="M193" s="295"/>
      <c r="N193" s="680" t="s">
        <v>670</v>
      </c>
      <c r="O193" s="164"/>
    </row>
    <row r="194" spans="1:15" ht="43.5" customHeight="1">
      <c r="A194" s="94"/>
      <c r="B194" s="235" t="s">
        <v>735</v>
      </c>
      <c r="C194" s="235"/>
      <c r="D194" s="235"/>
      <c r="E194" s="240"/>
      <c r="F194" s="241" t="s">
        <v>737</v>
      </c>
      <c r="G194" s="235"/>
      <c r="H194" s="235"/>
      <c r="I194" s="236"/>
      <c r="J194" s="242" t="s">
        <v>672</v>
      </c>
      <c r="K194" s="291"/>
      <c r="L194" s="291"/>
      <c r="M194" s="292"/>
      <c r="N194" s="683"/>
      <c r="O194" s="164"/>
    </row>
    <row r="195" spans="1:15" ht="30" customHeight="1">
      <c r="A195" s="82"/>
      <c r="B195" s="296" t="s">
        <v>391</v>
      </c>
      <c r="C195" s="296" t="s">
        <v>392</v>
      </c>
      <c r="D195" s="296" t="s">
        <v>281</v>
      </c>
      <c r="E195" s="297" t="s">
        <v>124</v>
      </c>
      <c r="F195" s="297" t="s">
        <v>391</v>
      </c>
      <c r="G195" s="296" t="s">
        <v>392</v>
      </c>
      <c r="H195" s="296" t="s">
        <v>281</v>
      </c>
      <c r="I195" s="297" t="s">
        <v>124</v>
      </c>
      <c r="J195" s="298" t="s">
        <v>391</v>
      </c>
      <c r="K195" s="299" t="s">
        <v>392</v>
      </c>
      <c r="L195" s="300" t="s">
        <v>281</v>
      </c>
      <c r="M195" s="298" t="s">
        <v>124</v>
      </c>
      <c r="N195" s="684"/>
      <c r="O195" s="164"/>
    </row>
    <row r="196" spans="1:15" hidden="1">
      <c r="A196" s="165" t="s">
        <v>264</v>
      </c>
      <c r="B196" s="131">
        <f>+'CTA Pivot Table'!H$230</f>
        <v>0</v>
      </c>
      <c r="C196" s="131">
        <f>+'CTA Pivot Table'!H$231</f>
        <v>0</v>
      </c>
      <c r="D196" s="131">
        <f>+'CTA Pivot Table'!H$232</f>
        <v>0</v>
      </c>
      <c r="E196" s="130">
        <f>+'CTA Pivot Table'!H$233</f>
        <v>0</v>
      </c>
      <c r="F196" s="130"/>
      <c r="G196" s="130"/>
      <c r="H196" s="130"/>
      <c r="I196" s="130"/>
      <c r="J196" s="130">
        <f>+'CTA Pivot Table'!H$234</f>
        <v>0</v>
      </c>
      <c r="K196" s="131">
        <f>+'CTA Pivot Table'!H$235</f>
        <v>0</v>
      </c>
      <c r="L196" s="131">
        <f>+'CTA Pivot Table'!H$236</f>
        <v>0</v>
      </c>
      <c r="M196" s="132">
        <f>+'CTA Pivot Table'!H$237</f>
        <v>0</v>
      </c>
      <c r="N196" s="130">
        <f>+'CTA Pivot Table'!H$238</f>
        <v>0</v>
      </c>
      <c r="O196" s="21"/>
    </row>
    <row r="197" spans="1:15" hidden="1">
      <c r="A197" s="165"/>
      <c r="E197" s="133"/>
      <c r="I197" s="133"/>
      <c r="J197" s="133"/>
      <c r="M197" s="135"/>
      <c r="N197" s="133"/>
      <c r="O197" s="21"/>
    </row>
    <row r="198" spans="1:15">
      <c r="A198" s="165" t="s">
        <v>265</v>
      </c>
      <c r="B198" s="301">
        <f>+'CTA Pivot Table'!H$6</f>
        <v>0</v>
      </c>
      <c r="C198" s="301">
        <f>+'CTA Pivot Table'!H$8</f>
        <v>0</v>
      </c>
      <c r="D198" s="301">
        <f>+'CTA Pivot Table'!H$10</f>
        <v>0</v>
      </c>
      <c r="E198" s="302">
        <f>+'CTA Pivot Table'!H$12</f>
        <v>0</v>
      </c>
      <c r="F198" s="302">
        <f>+'CTA Pivot Table'!H$14</f>
        <v>0</v>
      </c>
      <c r="G198" s="301">
        <f>+'CTA Pivot Table'!H$16</f>
        <v>0</v>
      </c>
      <c r="H198" s="301">
        <f>+'CTA Pivot Table'!H$18</f>
        <v>0</v>
      </c>
      <c r="I198" s="302">
        <f>+'CTA Pivot Table'!H$120</f>
        <v>0</v>
      </c>
      <c r="J198" s="302">
        <f>+'CTA Pivot Table'!H$22</f>
        <v>0</v>
      </c>
      <c r="K198" s="301">
        <f>+'CTA Pivot Table'!H$24</f>
        <v>0</v>
      </c>
      <c r="L198" s="301">
        <f>+'CTA Pivot Table'!H$26</f>
        <v>0</v>
      </c>
      <c r="M198" s="303">
        <f>+'CTA Pivot Table'!H$28</f>
        <v>0</v>
      </c>
      <c r="N198" s="302">
        <f>+'CTA Pivot Table'!H$30</f>
        <v>0</v>
      </c>
      <c r="O198" s="21"/>
    </row>
    <row r="199" spans="1:15">
      <c r="A199" s="165" t="s">
        <v>266</v>
      </c>
      <c r="B199" s="301">
        <f>+'CTA Pivot Table'!H$38</f>
        <v>138.68</v>
      </c>
      <c r="C199" s="301">
        <f>+'CTA Pivot Table'!H$40</f>
        <v>131</v>
      </c>
      <c r="D199" s="301">
        <f>+'CTA Pivot Table'!H$42</f>
        <v>0</v>
      </c>
      <c r="E199" s="302">
        <f>+'CTA Pivot Table'!H$44</f>
        <v>138.29599999999999</v>
      </c>
      <c r="F199" s="302">
        <f>+'CTA Pivot Table'!H$46</f>
        <v>137.21620767494358</v>
      </c>
      <c r="G199" s="301">
        <f>+'CTA Pivot Table'!H$48</f>
        <v>125.24620689655173</v>
      </c>
      <c r="H199" s="301">
        <f>+'CTA Pivot Table'!H$50</f>
        <v>108.601</v>
      </c>
      <c r="I199" s="302">
        <f>+'CTA Pivot Table'!H$52</f>
        <v>134.75779629629628</v>
      </c>
      <c r="J199" s="302">
        <f>+'CTA Pivot Table'!H$54</f>
        <v>99.042857142857159</v>
      </c>
      <c r="K199" s="301">
        <f>+'CTA Pivot Table'!H$56</f>
        <v>93.085616438356169</v>
      </c>
      <c r="L199" s="301">
        <f>+'CTA Pivot Table'!HO$58</f>
        <v>0</v>
      </c>
      <c r="M199" s="303">
        <f>+'CTA Pivot Table'!H$60</f>
        <v>97.168468085106397</v>
      </c>
      <c r="N199" s="302">
        <f>+'CTA Pivot Table'!H$62</f>
        <v>95</v>
      </c>
      <c r="O199" s="21"/>
    </row>
    <row r="200" spans="1:15">
      <c r="A200" s="165" t="s">
        <v>267</v>
      </c>
      <c r="B200" s="301">
        <f>+'CTA Pivot Table'!H$70</f>
        <v>0</v>
      </c>
      <c r="C200" s="301">
        <f>+'CTA Pivot Table'!H$72</f>
        <v>0</v>
      </c>
      <c r="D200" s="301">
        <f>+'CTA Pivot Table'!H$74</f>
        <v>0</v>
      </c>
      <c r="E200" s="302">
        <f>+'CTA Pivot Table'!H$76</f>
        <v>0</v>
      </c>
      <c r="F200" s="302">
        <f>+'CTA Pivot Table'!H$78</f>
        <v>0</v>
      </c>
      <c r="G200" s="301">
        <f>+'CTA Pivot Table'!H$80</f>
        <v>0</v>
      </c>
      <c r="H200" s="301">
        <f>+'CTA Pivot Table'!H$82</f>
        <v>0</v>
      </c>
      <c r="I200" s="302">
        <f>+'CTA Pivot Table'!H$84</f>
        <v>0</v>
      </c>
      <c r="J200" s="302">
        <f>+'CTA Pivot Table'!H$86</f>
        <v>0</v>
      </c>
      <c r="K200" s="301">
        <f>+'CTA Pivot Table'!H$88</f>
        <v>0</v>
      </c>
      <c r="L200" s="301">
        <f>+'CTA Pivot Table'!H$90</f>
        <v>0</v>
      </c>
      <c r="M200" s="303">
        <f>+'CTA Pivot Table'!H$92</f>
        <v>0</v>
      </c>
      <c r="N200" s="302">
        <f>+'CTA Pivot Table'!H$94</f>
        <v>0</v>
      </c>
      <c r="O200" s="21"/>
    </row>
    <row r="201" spans="1:15">
      <c r="A201" s="165" t="s">
        <v>268</v>
      </c>
      <c r="B201" s="301">
        <f>+'CTA Pivot Table'!H$102</f>
        <v>0</v>
      </c>
      <c r="C201" s="301">
        <f>+'CTA Pivot Table'!H$104</f>
        <v>0</v>
      </c>
      <c r="D201" s="301">
        <f>+'CTA Pivot Table'!H$106</f>
        <v>0</v>
      </c>
      <c r="E201" s="302">
        <f>+'CTA Pivot Table'!H$108</f>
        <v>0</v>
      </c>
      <c r="F201" s="302">
        <f>+'CTA Pivot Table'!H$110</f>
        <v>0</v>
      </c>
      <c r="G201" s="301">
        <f>+'CTA Pivot Table'!H$112</f>
        <v>0</v>
      </c>
      <c r="H201" s="301">
        <f>+'CTA Pivot Table'!H$114</f>
        <v>0</v>
      </c>
      <c r="I201" s="302">
        <f>+'CTA Pivot Table'!H$116</f>
        <v>0</v>
      </c>
      <c r="J201" s="302">
        <f>+'CTA Pivot Table'!H$118</f>
        <v>0</v>
      </c>
      <c r="K201" s="301">
        <f>+'CTA Pivot Table'!H$120</f>
        <v>0</v>
      </c>
      <c r="L201" s="301">
        <f>+'CTA Pivot Table'!H$122</f>
        <v>0</v>
      </c>
      <c r="M201" s="303">
        <f>+'CTA Pivot Table'!H$124</f>
        <v>0</v>
      </c>
      <c r="N201" s="302">
        <f>+'CTA Pivot Table'!H$126</f>
        <v>0</v>
      </c>
      <c r="O201" s="21"/>
    </row>
    <row r="202" spans="1:15">
      <c r="A202" s="165"/>
      <c r="B202" s="301"/>
      <c r="C202" s="301"/>
      <c r="D202" s="301"/>
      <c r="E202" s="302"/>
      <c r="F202" s="302"/>
      <c r="G202" s="301"/>
      <c r="H202" s="301"/>
      <c r="I202" s="302"/>
      <c r="J202" s="302"/>
      <c r="K202" s="301"/>
      <c r="L202" s="301"/>
      <c r="M202" s="303"/>
      <c r="N202" s="302"/>
      <c r="O202" s="21"/>
    </row>
    <row r="203" spans="1:15">
      <c r="A203" s="165" t="s">
        <v>269</v>
      </c>
      <c r="B203" s="301">
        <f>+'CTA Pivot Table'!H$134</f>
        <v>133.30000000000001</v>
      </c>
      <c r="C203" s="301">
        <f>+'CTA Pivot Table'!H$136</f>
        <v>150.4</v>
      </c>
      <c r="D203" s="301">
        <f>+'CTA Pivot Table'!H$138</f>
        <v>0</v>
      </c>
      <c r="E203" s="302">
        <f>+'CTA Pivot Table'!H$140</f>
        <v>139</v>
      </c>
      <c r="F203" s="302">
        <f>+'CTA Pivot Table'!H$142</f>
        <v>142.91326219512197</v>
      </c>
      <c r="G203" s="301">
        <f>+'CTA Pivot Table'!H$144</f>
        <v>141.17479999999998</v>
      </c>
      <c r="H203" s="301">
        <f>+'CTA Pivot Table'!H$146</f>
        <v>0</v>
      </c>
      <c r="I203" s="302">
        <f>+'CTA Pivot Table'!H$148</f>
        <v>142.43355408388521</v>
      </c>
      <c r="J203" s="302">
        <f>+'CTA Pivot Table'!H$150</f>
        <v>98.608604118993156</v>
      </c>
      <c r="K203" s="301">
        <f>+'CTA Pivot Table'!H$152</f>
        <v>90.893879093199004</v>
      </c>
      <c r="L203" s="301">
        <f>+'CTA Pivot Table'!H$154</f>
        <v>0</v>
      </c>
      <c r="M203" s="303">
        <f>+'CTA Pivot Table'!H$156</f>
        <v>94.936247002398105</v>
      </c>
      <c r="N203" s="302">
        <f>+'CTA Pivot Table'!H$158</f>
        <v>0</v>
      </c>
      <c r="O203" s="21"/>
    </row>
    <row r="204" spans="1:15">
      <c r="A204" s="165" t="s">
        <v>270</v>
      </c>
      <c r="B204" s="301">
        <f>+'CTA Pivot Table'!H$166</f>
        <v>0</v>
      </c>
      <c r="C204" s="301">
        <f>+'CTA Pivot Table'!H$168</f>
        <v>0</v>
      </c>
      <c r="D204" s="301">
        <f>+'CTA Pivot Table'!H$170</f>
        <v>0</v>
      </c>
      <c r="E204" s="302">
        <f>+'CTA Pivot Table'!H$172</f>
        <v>0</v>
      </c>
      <c r="F204" s="302">
        <f>+'CTA Pivot Table'!H$174</f>
        <v>0</v>
      </c>
      <c r="G204" s="301">
        <f>+'CTA Pivot Table'!H$176</f>
        <v>0</v>
      </c>
      <c r="H204" s="301">
        <f>+'CTA Pivot Table'!H$178</f>
        <v>0</v>
      </c>
      <c r="I204" s="302">
        <f>+'CTA Pivot Table'!H$180</f>
        <v>0</v>
      </c>
      <c r="J204" s="302">
        <f>+'CTA Pivot Table'!H$182</f>
        <v>0</v>
      </c>
      <c r="K204" s="301">
        <f>+'CTA Pivot Table'!H$184</f>
        <v>0</v>
      </c>
      <c r="L204" s="301">
        <f>+'CTA Pivot Table'!H$186</f>
        <v>0</v>
      </c>
      <c r="M204" s="303">
        <f>+'CTA Pivot Table'!H$188</f>
        <v>0</v>
      </c>
      <c r="N204" s="302">
        <f>+'CTA Pivot Table'!H$190</f>
        <v>0</v>
      </c>
      <c r="O204" s="21"/>
    </row>
    <row r="205" spans="1:15">
      <c r="A205" s="165" t="s">
        <v>271</v>
      </c>
      <c r="B205" s="301">
        <f>+'CTA Pivot Table'!H$198</f>
        <v>0</v>
      </c>
      <c r="C205" s="301">
        <f>+'CTA Pivot Table'!H$200</f>
        <v>0</v>
      </c>
      <c r="D205" s="301">
        <f>+'CTA Pivot Table'!H$202</f>
        <v>0</v>
      </c>
      <c r="E205" s="302">
        <f>+'CTA Pivot Table'!H$204</f>
        <v>0</v>
      </c>
      <c r="F205" s="302">
        <f>+'CTA Pivot Table'!H$206</f>
        <v>0</v>
      </c>
      <c r="G205" s="301">
        <f>+'CTA Pivot Table'!H$208</f>
        <v>0</v>
      </c>
      <c r="H205" s="301">
        <f>+'CTA Pivot Table'!H$210</f>
        <v>0</v>
      </c>
      <c r="I205" s="302">
        <f>+'CTA Pivot Table'!H$212</f>
        <v>0</v>
      </c>
      <c r="J205" s="302">
        <f>+'CTA Pivot Table'!H$214</f>
        <v>0</v>
      </c>
      <c r="K205" s="301">
        <f>+'CTA Pivot Table'!H$216</f>
        <v>0</v>
      </c>
      <c r="L205" s="301">
        <f>+'CTA Pivot Table'!H$218</f>
        <v>0</v>
      </c>
      <c r="M205" s="303">
        <f>+'CTA Pivot Table'!H$220</f>
        <v>0</v>
      </c>
      <c r="N205" s="302">
        <f>+'CTA Pivot Table'!H$222</f>
        <v>0</v>
      </c>
      <c r="O205" s="21"/>
    </row>
    <row r="206" spans="1:15">
      <c r="A206" s="165" t="s">
        <v>272</v>
      </c>
      <c r="B206" s="301">
        <f>+'CTA Pivot Table'!H$230</f>
        <v>0</v>
      </c>
      <c r="C206" s="301">
        <f>+'CTA Pivot Table'!H$232</f>
        <v>0</v>
      </c>
      <c r="D206" s="301">
        <f>+'CTA Pivot Table'!H$234</f>
        <v>0</v>
      </c>
      <c r="E206" s="302">
        <f>+'CTA Pivot Table'!H$236</f>
        <v>0</v>
      </c>
      <c r="F206" s="302">
        <f>+'CTA Pivot Table'!H$238</f>
        <v>0</v>
      </c>
      <c r="G206" s="301">
        <f>+'CTA Pivot Table'!H$240</f>
        <v>0</v>
      </c>
      <c r="H206" s="301">
        <f>+'CTA Pivot Table'!H$242</f>
        <v>0</v>
      </c>
      <c r="I206" s="302">
        <f>+'CTA Pivot Table'!H$244</f>
        <v>0</v>
      </c>
      <c r="J206" s="302">
        <f>+'CTA Pivot Table'!H$246</f>
        <v>0</v>
      </c>
      <c r="K206" s="301">
        <f>+'CTA Pivot Table'!H$248</f>
        <v>0</v>
      </c>
      <c r="L206" s="301">
        <f>+'CTA Pivot Table'!H$250</f>
        <v>0</v>
      </c>
      <c r="M206" s="303">
        <f>+'CTA Pivot Table'!H$252</f>
        <v>0</v>
      </c>
      <c r="N206" s="302">
        <f>+'CTA Pivot Table'!H$254</f>
        <v>0</v>
      </c>
      <c r="O206" s="21"/>
    </row>
    <row r="207" spans="1:15">
      <c r="A207" s="165"/>
      <c r="B207" s="301"/>
      <c r="C207" s="301"/>
      <c r="D207" s="301"/>
      <c r="E207" s="302"/>
      <c r="F207" s="302"/>
      <c r="G207" s="301"/>
      <c r="H207" s="301"/>
      <c r="I207" s="302"/>
      <c r="J207" s="302"/>
      <c r="K207" s="301"/>
      <c r="L207" s="301"/>
      <c r="M207" s="303"/>
      <c r="N207" s="302"/>
      <c r="O207" s="21"/>
    </row>
    <row r="208" spans="1:15">
      <c r="A208" s="165" t="s">
        <v>273</v>
      </c>
      <c r="B208" s="301">
        <f>+'CTA Pivot Table'!H$262</f>
        <v>0</v>
      </c>
      <c r="C208" s="301">
        <f>+'CTA Pivot Table'!H$264</f>
        <v>0</v>
      </c>
      <c r="D208" s="301">
        <f>+'CTA Pivot Table'!H$266</f>
        <v>0</v>
      </c>
      <c r="E208" s="302">
        <f>+'CTA Pivot Table'!H$268</f>
        <v>0</v>
      </c>
      <c r="F208" s="302">
        <f>+'CTA Pivot Table'!H$270</f>
        <v>0</v>
      </c>
      <c r="G208" s="301">
        <f>+'CTA Pivot Table'!H$272</f>
        <v>0</v>
      </c>
      <c r="H208" s="301">
        <f>+'CTA Pivot Table'!H$274</f>
        <v>0</v>
      </c>
      <c r="I208" s="302">
        <f>+'CTA Pivot Table'!H$276</f>
        <v>0</v>
      </c>
      <c r="J208" s="302">
        <f>+'CTA Pivot Table'!H$278</f>
        <v>0</v>
      </c>
      <c r="K208" s="301">
        <f>+'CTA Pivot Table'!H$280</f>
        <v>0</v>
      </c>
      <c r="L208" s="301">
        <f>+'CTA Pivot Table'!H$282</f>
        <v>0</v>
      </c>
      <c r="M208" s="303">
        <f>+'CTA Pivot Table'!H$284</f>
        <v>0</v>
      </c>
      <c r="N208" s="302">
        <f>+'CTA Pivot Table'!H$286</f>
        <v>0</v>
      </c>
      <c r="O208" s="21"/>
    </row>
    <row r="209" spans="1:16">
      <c r="A209" s="165" t="s">
        <v>274</v>
      </c>
      <c r="B209" s="301">
        <f>+'CTA Pivot Table'!H$294</f>
        <v>125</v>
      </c>
      <c r="C209" s="301">
        <f>+'CTA Pivot Table'!H$296</f>
        <v>0</v>
      </c>
      <c r="D209" s="301">
        <f>+'CTA Pivot Table'!H$298</f>
        <v>0</v>
      </c>
      <c r="E209" s="302">
        <f>+'CTA Pivot Table'!H$300</f>
        <v>125</v>
      </c>
      <c r="F209" s="302">
        <f>+'CTA Pivot Table'!H$302</f>
        <v>143.22288557213929</v>
      </c>
      <c r="G209" s="301">
        <f>+'CTA Pivot Table'!H$304</f>
        <v>115.6</v>
      </c>
      <c r="H209" s="301">
        <f>+'CTA Pivot Table'!H$306</f>
        <v>162</v>
      </c>
      <c r="I209" s="302">
        <f>+'CTA Pivot Table'!H$308</f>
        <v>143.05803278688524</v>
      </c>
      <c r="J209" s="302">
        <f>+'CTA Pivot Table'!H$310</f>
        <v>101.88637770897834</v>
      </c>
      <c r="K209" s="301">
        <f>+'CTA Pivot Table'!H$312</f>
        <v>83.42</v>
      </c>
      <c r="L209" s="301">
        <f>+'CTA Pivot Table'!H$314</f>
        <v>108</v>
      </c>
      <c r="M209" s="303">
        <f>+'CTA Pivot Table'!H$316</f>
        <v>100.76759776536313</v>
      </c>
      <c r="N209" s="302">
        <f>+'CTA Pivot Table'!H$318</f>
        <v>130.875</v>
      </c>
      <c r="O209" s="21"/>
      <c r="P209" s="169"/>
    </row>
    <row r="210" spans="1:16">
      <c r="A210" s="165" t="s">
        <v>275</v>
      </c>
      <c r="B210" s="301">
        <f>+'CTA Pivot Table'!H$326</f>
        <v>0</v>
      </c>
      <c r="C210" s="301">
        <f>+'CTA Pivot Table'!H$328</f>
        <v>0</v>
      </c>
      <c r="D210" s="301">
        <f>+'CTA Pivot Table'!H$330</f>
        <v>0</v>
      </c>
      <c r="E210" s="302">
        <f>+'CTA Pivot Table'!H$332</f>
        <v>0</v>
      </c>
      <c r="F210" s="302">
        <f>+'CTA Pivot Table'!H$334</f>
        <v>0</v>
      </c>
      <c r="G210" s="301">
        <f>+'CTA Pivot Table'!H$336</f>
        <v>0</v>
      </c>
      <c r="H210" s="301">
        <f>+'CTA Pivot Table'!H$338</f>
        <v>0</v>
      </c>
      <c r="I210" s="302">
        <f>+'CTA Pivot Table'!H$340</f>
        <v>0</v>
      </c>
      <c r="J210" s="302">
        <f>+'CTA Pivot Table'!H$342</f>
        <v>0</v>
      </c>
      <c r="K210" s="301">
        <f>+'CTA Pivot Table'!H$344</f>
        <v>0</v>
      </c>
      <c r="L210" s="301">
        <f>+'CTA Pivot Table'!H$346</f>
        <v>0</v>
      </c>
      <c r="M210" s="303">
        <f>+'CTA Pivot Table'!H$348</f>
        <v>0</v>
      </c>
      <c r="N210" s="302">
        <f>+'CTA Pivot Table'!H$350</f>
        <v>0</v>
      </c>
      <c r="O210" s="21"/>
    </row>
    <row r="211" spans="1:16">
      <c r="A211" s="165" t="s">
        <v>276</v>
      </c>
      <c r="B211" s="301">
        <f>+'CTA Pivot Table'!H$358</f>
        <v>0</v>
      </c>
      <c r="C211" s="301">
        <f>+'CTA Pivot Table'!H$360</f>
        <v>0</v>
      </c>
      <c r="D211" s="301">
        <f>+'CTA Pivot Table'!H$362</f>
        <v>0</v>
      </c>
      <c r="E211" s="302">
        <f>+'CTA Pivot Table'!H$364</f>
        <v>0</v>
      </c>
      <c r="F211" s="302">
        <f>+'CTA Pivot Table'!H$366</f>
        <v>0</v>
      </c>
      <c r="G211" s="301">
        <f>+'CTA Pivot Table'!H$368</f>
        <v>0</v>
      </c>
      <c r="H211" s="301">
        <f>+'CTA Pivot Table'!H$370</f>
        <v>0</v>
      </c>
      <c r="I211" s="302">
        <f>+'CTA Pivot Table'!H$372</f>
        <v>0</v>
      </c>
      <c r="J211" s="302">
        <f>+'CTA Pivot Table'!H$374</f>
        <v>0</v>
      </c>
      <c r="K211" s="301">
        <f>+'CTA Pivot Table'!H$376</f>
        <v>0</v>
      </c>
      <c r="L211" s="301">
        <f>+'CTA Pivot Table'!H$378</f>
        <v>0</v>
      </c>
      <c r="M211" s="303">
        <f>+'CTA Pivot Table'!H$380</f>
        <v>0</v>
      </c>
      <c r="N211" s="302">
        <f>+'CTA Pivot Table'!H$382</f>
        <v>0</v>
      </c>
      <c r="O211" s="21"/>
    </row>
    <row r="212" spans="1:16">
      <c r="A212" s="165"/>
      <c r="B212" s="301"/>
      <c r="C212" s="301"/>
      <c r="D212" s="301"/>
      <c r="E212" s="302"/>
      <c r="F212" s="302"/>
      <c r="G212" s="301"/>
      <c r="H212" s="301"/>
      <c r="I212" s="302"/>
      <c r="J212" s="302"/>
      <c r="K212" s="301"/>
      <c r="L212" s="301"/>
      <c r="M212" s="303"/>
      <c r="N212" s="302"/>
      <c r="O212" s="21"/>
    </row>
    <row r="213" spans="1:16">
      <c r="A213" s="165" t="s">
        <v>277</v>
      </c>
      <c r="B213" s="301">
        <f>+'CTA Pivot Table'!H$390</f>
        <v>0</v>
      </c>
      <c r="C213" s="301">
        <f>+'CTA Pivot Table'!H$392</f>
        <v>0</v>
      </c>
      <c r="D213" s="301">
        <f>+'CTA Pivot Table'!H$394</f>
        <v>0</v>
      </c>
      <c r="E213" s="302">
        <f>+'CTA Pivot Table'!H$396</f>
        <v>0</v>
      </c>
      <c r="F213" s="302">
        <f>+'CTA Pivot Table'!H$398</f>
        <v>0</v>
      </c>
      <c r="G213" s="301">
        <f>+'CTA Pivot Table'!H$400</f>
        <v>0</v>
      </c>
      <c r="H213" s="301">
        <f>+'CTA Pivot Table'!H$402</f>
        <v>0</v>
      </c>
      <c r="I213" s="302">
        <f>+'CTA Pivot Table'!H$404</f>
        <v>0</v>
      </c>
      <c r="J213" s="302">
        <f>+'CTA Pivot Table'!H$406</f>
        <v>0</v>
      </c>
      <c r="K213" s="301">
        <f>+'CTA Pivot Table'!H$408</f>
        <v>0</v>
      </c>
      <c r="L213" s="301">
        <f>+'CTA Pivot Table'!H$410</f>
        <v>0</v>
      </c>
      <c r="M213" s="303">
        <f>+'CTA Pivot Table'!H$412</f>
        <v>0</v>
      </c>
      <c r="N213" s="302">
        <f>+'CTA Pivot Table'!H$414</f>
        <v>0</v>
      </c>
      <c r="O213" s="21"/>
    </row>
    <row r="214" spans="1:16">
      <c r="A214" s="165" t="s">
        <v>278</v>
      </c>
      <c r="B214" s="301">
        <f>+'CTA Pivot Table'!H$422</f>
        <v>0</v>
      </c>
      <c r="C214" s="301">
        <f>+'CTA Pivot Table'!H$424</f>
        <v>0</v>
      </c>
      <c r="D214" s="301">
        <f>+'CTA Pivot Table'!H$426</f>
        <v>0</v>
      </c>
      <c r="E214" s="302">
        <f>+'CTA Pivot Table'!H$428</f>
        <v>0</v>
      </c>
      <c r="F214" s="302">
        <f>+'CTA Pivot Table'!H$430</f>
        <v>0</v>
      </c>
      <c r="G214" s="301">
        <f>+'CTA Pivot Table'!H$432</f>
        <v>0</v>
      </c>
      <c r="H214" s="301">
        <f>+'CTA Pivot Table'!H$434</f>
        <v>0</v>
      </c>
      <c r="I214" s="302">
        <f>+'CTA Pivot Table'!H$436</f>
        <v>0</v>
      </c>
      <c r="J214" s="302">
        <f>+'CTA Pivot Table'!H$438</f>
        <v>0</v>
      </c>
      <c r="K214" s="301">
        <f>+'CTA Pivot Table'!H$440</f>
        <v>0</v>
      </c>
      <c r="L214" s="301">
        <f>+'CTA Pivot Table'!H$442</f>
        <v>0</v>
      </c>
      <c r="M214" s="303">
        <f>+'CTA Pivot Table'!H$444</f>
        <v>0</v>
      </c>
      <c r="N214" s="302">
        <f>+'CTA Pivot Table'!H$446</f>
        <v>0</v>
      </c>
      <c r="O214" s="21"/>
    </row>
    <row r="215" spans="1:16">
      <c r="A215" s="165" t="s">
        <v>279</v>
      </c>
      <c r="B215" s="301">
        <f>+'CTA Pivot Table'!H$454</f>
        <v>119.8</v>
      </c>
      <c r="C215" s="301">
        <f>+'CTA Pivot Table'!H$456</f>
        <v>0</v>
      </c>
      <c r="D215" s="301">
        <f>+'CTA Pivot Table'!H$458</f>
        <v>0</v>
      </c>
      <c r="E215" s="302">
        <f>+'CTA Pivot Table'!H$460</f>
        <v>119.8</v>
      </c>
      <c r="F215" s="302">
        <f>+'CTA Pivot Table'!H$462</f>
        <v>124.24609375</v>
      </c>
      <c r="G215" s="301">
        <f>+'CTA Pivot Table'!H$464</f>
        <v>117</v>
      </c>
      <c r="H215" s="301">
        <f>+'CTA Pivot Table'!H$466</f>
        <v>0</v>
      </c>
      <c r="I215" s="302">
        <f>+'CTA Pivot Table'!H$468</f>
        <v>122.98387096774194</v>
      </c>
      <c r="J215" s="302">
        <f>+'CTA Pivot Table'!H$470</f>
        <v>78.572463768115895</v>
      </c>
      <c r="K215" s="301">
        <f>+'CTA Pivot Table'!H$472</f>
        <v>74</v>
      </c>
      <c r="L215" s="301">
        <f>+'CTA Pivot Table'!H$474</f>
        <v>0</v>
      </c>
      <c r="M215" s="303">
        <f>+'CTA Pivot Table'!H$476</f>
        <v>77.321052631578908</v>
      </c>
      <c r="N215" s="302">
        <f>+'CTA Pivot Table'!H$478</f>
        <v>95.590909090908994</v>
      </c>
      <c r="O215" s="21"/>
    </row>
    <row r="216" spans="1:16">
      <c r="A216" s="170" t="s">
        <v>280</v>
      </c>
      <c r="B216" s="304">
        <f>+'CTA Pivot Table'!H$486</f>
        <v>0</v>
      </c>
      <c r="C216" s="304">
        <f>+'CTA Pivot Table'!H$488</f>
        <v>0</v>
      </c>
      <c r="D216" s="304">
        <f>+'CTA Pivot Table'!H$490</f>
        <v>0</v>
      </c>
      <c r="E216" s="305">
        <f>+'CTA Pivot Table'!H$492</f>
        <v>0</v>
      </c>
      <c r="F216" s="305">
        <f>+'CTA Pivot Table'!H$494</f>
        <v>0</v>
      </c>
      <c r="G216" s="304">
        <f>+'CTA Pivot Table'!H$496</f>
        <v>0</v>
      </c>
      <c r="H216" s="304">
        <f>+'CTA Pivot Table'!H$498</f>
        <v>0</v>
      </c>
      <c r="I216" s="305">
        <f>+'CTA Pivot Table'!H$500</f>
        <v>0</v>
      </c>
      <c r="J216" s="305">
        <f>+'CTA Pivot Table'!H$502</f>
        <v>0</v>
      </c>
      <c r="K216" s="304">
        <f>+'CTA Pivot Table'!H$504</f>
        <v>0</v>
      </c>
      <c r="L216" s="304">
        <f>+'CTA Pivot Table'!H$506</f>
        <v>0</v>
      </c>
      <c r="M216" s="306">
        <f>+'CTA Pivot Table'!H$508</f>
        <v>0</v>
      </c>
      <c r="N216" s="305">
        <f>+'CTA Pivot Table'!H$510</f>
        <v>0</v>
      </c>
      <c r="O216" s="21"/>
    </row>
    <row r="217" spans="1:16">
      <c r="A217" s="254" t="s">
        <v>394</v>
      </c>
      <c r="B217" s="307"/>
      <c r="C217" s="307"/>
      <c r="D217" s="307"/>
      <c r="E217" s="307"/>
      <c r="F217" s="307"/>
      <c r="G217" s="307"/>
      <c r="H217" s="307"/>
      <c r="I217" s="307"/>
      <c r="J217" s="307"/>
      <c r="K217" s="307"/>
      <c r="L217" s="307"/>
      <c r="M217" s="307"/>
      <c r="N217" s="308"/>
    </row>
    <row r="218" spans="1:16">
      <c r="A218" s="309"/>
      <c r="B218" s="307"/>
      <c r="C218" s="307"/>
      <c r="D218" s="307"/>
      <c r="E218" s="307"/>
      <c r="F218" s="307"/>
      <c r="G218" s="307"/>
      <c r="H218" s="307"/>
      <c r="I218" s="307"/>
      <c r="J218" s="307"/>
      <c r="K218" s="307"/>
      <c r="L218" s="307"/>
      <c r="M218" s="307"/>
      <c r="N218" s="610" t="s">
        <v>1166</v>
      </c>
    </row>
    <row r="219" spans="1:16" ht="18">
      <c r="A219" s="609" t="s">
        <v>727</v>
      </c>
      <c r="B219" s="160"/>
      <c r="C219" s="160"/>
      <c r="D219" s="160"/>
      <c r="E219" s="211"/>
      <c r="F219" s="211"/>
      <c r="G219" s="211"/>
      <c r="H219" s="211"/>
      <c r="I219" s="211"/>
      <c r="J219" s="160"/>
      <c r="K219" s="160"/>
      <c r="L219" s="160"/>
      <c r="M219" s="211"/>
      <c r="N219" s="212"/>
    </row>
    <row r="220" spans="1:16" ht="18">
      <c r="A220" s="609"/>
      <c r="B220" s="160"/>
      <c r="C220" s="160"/>
      <c r="D220" s="160"/>
      <c r="E220" s="211"/>
      <c r="F220" s="211"/>
      <c r="G220" s="211"/>
      <c r="H220" s="211"/>
      <c r="I220" s="211"/>
      <c r="J220" s="160"/>
      <c r="K220" s="160"/>
      <c r="L220" s="160"/>
      <c r="M220" s="211"/>
      <c r="N220" s="212"/>
    </row>
    <row r="221" spans="1:16">
      <c r="A221" s="231" t="s">
        <v>412</v>
      </c>
      <c r="B221" s="160"/>
      <c r="C221" s="160"/>
      <c r="D221" s="160"/>
      <c r="E221" s="211"/>
      <c r="F221" s="211"/>
      <c r="G221" s="211"/>
      <c r="H221" s="211"/>
      <c r="I221" s="211"/>
      <c r="J221" s="160"/>
      <c r="K221" s="160"/>
      <c r="L221" s="160"/>
      <c r="M221" s="211"/>
      <c r="N221" s="212"/>
    </row>
    <row r="222" spans="1:16">
      <c r="A222" s="231" t="s">
        <v>512</v>
      </c>
      <c r="B222" s="160"/>
      <c r="C222" s="160"/>
      <c r="D222" s="160"/>
      <c r="E222" s="211"/>
      <c r="F222" s="211"/>
      <c r="G222" s="211"/>
      <c r="H222" s="211"/>
      <c r="I222" s="211"/>
      <c r="J222" s="160"/>
      <c r="K222" s="160"/>
      <c r="L222" s="160"/>
      <c r="M222" s="211"/>
      <c r="N222" s="212"/>
    </row>
    <row r="223" spans="1:16" ht="15.75" customHeight="1">
      <c r="A223" s="82"/>
      <c r="B223" s="128"/>
      <c r="C223" s="128"/>
      <c r="D223" s="128"/>
      <c r="E223" s="128"/>
      <c r="F223" s="129"/>
      <c r="G223" s="162"/>
      <c r="H223" s="162"/>
      <c r="I223" s="163"/>
      <c r="J223" s="163"/>
      <c r="K223" s="163"/>
      <c r="L223" s="163"/>
      <c r="M223" s="163"/>
      <c r="N223" s="163"/>
      <c r="O223" s="20"/>
    </row>
    <row r="224" spans="1:16" ht="15.75" customHeight="1">
      <c r="A224" s="64"/>
      <c r="B224" s="234" t="s">
        <v>671</v>
      </c>
      <c r="C224" s="291"/>
      <c r="D224" s="291"/>
      <c r="E224" s="291"/>
      <c r="F224" s="291"/>
      <c r="G224" s="291"/>
      <c r="H224" s="291"/>
      <c r="I224" s="292"/>
      <c r="J224" s="293" t="s">
        <v>390</v>
      </c>
      <c r="K224" s="294"/>
      <c r="L224" s="294"/>
      <c r="M224" s="295"/>
      <c r="N224" s="680" t="s">
        <v>670</v>
      </c>
      <c r="O224" s="164"/>
    </row>
    <row r="225" spans="1:15" ht="50.25" customHeight="1">
      <c r="A225" s="94"/>
      <c r="B225" s="235" t="s">
        <v>735</v>
      </c>
      <c r="C225" s="235"/>
      <c r="D225" s="235"/>
      <c r="E225" s="240"/>
      <c r="F225" s="241" t="s">
        <v>737</v>
      </c>
      <c r="G225" s="235"/>
      <c r="H225" s="235"/>
      <c r="I225" s="236"/>
      <c r="J225" s="242" t="s">
        <v>672</v>
      </c>
      <c r="K225" s="291"/>
      <c r="L225" s="291"/>
      <c r="M225" s="292"/>
      <c r="N225" s="683"/>
      <c r="O225" s="164"/>
    </row>
    <row r="226" spans="1:15" ht="30.75" customHeight="1">
      <c r="A226" s="82"/>
      <c r="B226" s="296" t="s">
        <v>391</v>
      </c>
      <c r="C226" s="296" t="s">
        <v>392</v>
      </c>
      <c r="D226" s="296" t="s">
        <v>281</v>
      </c>
      <c r="E226" s="297" t="s">
        <v>124</v>
      </c>
      <c r="F226" s="297" t="s">
        <v>391</v>
      </c>
      <c r="G226" s="296" t="s">
        <v>392</v>
      </c>
      <c r="H226" s="296" t="s">
        <v>281</v>
      </c>
      <c r="I226" s="297" t="s">
        <v>124</v>
      </c>
      <c r="J226" s="298" t="s">
        <v>391</v>
      </c>
      <c r="K226" s="299" t="s">
        <v>392</v>
      </c>
      <c r="L226" s="300" t="s">
        <v>281</v>
      </c>
      <c r="M226" s="298" t="s">
        <v>124</v>
      </c>
      <c r="N226" s="684"/>
      <c r="O226" s="164"/>
    </row>
    <row r="227" spans="1:15" hidden="1">
      <c r="A227" s="165" t="s">
        <v>264</v>
      </c>
      <c r="B227" s="134">
        <f>+'CTA Pivot Table'!N$278</f>
        <v>0</v>
      </c>
      <c r="C227" s="134">
        <f>+'CTA Pivot Table'!N$279</f>
        <v>0</v>
      </c>
      <c r="D227" s="134">
        <f>+'CTA Pivot Table'!N$280</f>
        <v>0</v>
      </c>
      <c r="E227" s="133">
        <f>+'CTA Pivot Table'!N$281</f>
        <v>0</v>
      </c>
      <c r="F227" s="133">
        <f>+'CTA Pivot Table'!N$282</f>
        <v>0</v>
      </c>
      <c r="G227" s="134">
        <f>+'CTA Pivot Table'!N$283</f>
        <v>0</v>
      </c>
      <c r="H227" s="134">
        <f>+'CTA Pivot Table'!N$284</f>
        <v>0</v>
      </c>
      <c r="I227" s="133">
        <f>+'CTA Pivot Table'!N$285</f>
        <v>0</v>
      </c>
      <c r="J227" s="133">
        <f>+'CTA Pivot Table'!N$286</f>
        <v>0</v>
      </c>
      <c r="K227" s="134">
        <f>+'CTA Pivot Table'!N$287</f>
        <v>0</v>
      </c>
      <c r="L227" s="134">
        <f>+'CTA Pivot Table'!N$288</f>
        <v>0</v>
      </c>
      <c r="M227" s="135">
        <f>+'CTA Pivot Table'!N$289</f>
        <v>0</v>
      </c>
      <c r="N227" s="133">
        <f>+'CTA Pivot Table'!N$290</f>
        <v>0</v>
      </c>
      <c r="O227" s="21"/>
    </row>
    <row r="228" spans="1:15" hidden="1">
      <c r="A228" s="165"/>
      <c r="E228" s="133"/>
      <c r="F228" s="133"/>
      <c r="I228" s="133"/>
      <c r="J228" s="133"/>
      <c r="M228" s="135"/>
      <c r="N228" s="133"/>
      <c r="O228" s="21"/>
    </row>
    <row r="229" spans="1:15">
      <c r="A229" s="165" t="s">
        <v>265</v>
      </c>
      <c r="B229" s="301">
        <f>+'CTA Pivot Table'!N$6</f>
        <v>0</v>
      </c>
      <c r="C229" s="301">
        <f>+'CTA Pivot Table'!N$8</f>
        <v>0</v>
      </c>
      <c r="D229" s="301">
        <f>+'CTA Pivot Table'!N$10</f>
        <v>0</v>
      </c>
      <c r="E229" s="302">
        <f>+'CTA Pivot Table'!N$12</f>
        <v>0</v>
      </c>
      <c r="F229" s="302">
        <f>+'CTA Pivot Table'!N$14</f>
        <v>0</v>
      </c>
      <c r="G229" s="301">
        <f>+'CTA Pivot Table'!N$16</f>
        <v>0</v>
      </c>
      <c r="H229" s="301">
        <f>+'CTA Pivot Table'!N$18</f>
        <v>0</v>
      </c>
      <c r="I229" s="302">
        <f>+'CTA Pivot Table'!N$120</f>
        <v>48.340357598978287</v>
      </c>
      <c r="J229" s="302">
        <f>+'CTA Pivot Table'!N$22</f>
        <v>0</v>
      </c>
      <c r="K229" s="301">
        <f>+'CTA Pivot Table'!N$24</f>
        <v>0</v>
      </c>
      <c r="L229" s="301">
        <f>+'CTA Pivot Table'!N$26</f>
        <v>0</v>
      </c>
      <c r="M229" s="303">
        <f>+'CTA Pivot Table'!N$28</f>
        <v>0</v>
      </c>
      <c r="N229" s="302">
        <f>+'CTA Pivot Table'!N$30</f>
        <v>0</v>
      </c>
      <c r="O229" s="21"/>
    </row>
    <row r="230" spans="1:15">
      <c r="A230" s="165" t="s">
        <v>266</v>
      </c>
      <c r="B230" s="301">
        <f>+'CTA Pivot Table'!N$38</f>
        <v>73.59132653061225</v>
      </c>
      <c r="C230" s="301">
        <f>+'CTA Pivot Table'!N$40</f>
        <v>71.55</v>
      </c>
      <c r="D230" s="301">
        <f>+'CTA Pivot Table'!N$42</f>
        <v>66.092727272727274</v>
      </c>
      <c r="E230" s="302">
        <f>+'CTA Pivot Table'!N$44</f>
        <v>71.623113553113569</v>
      </c>
      <c r="F230" s="302">
        <f>+'CTA Pivot Table'!N$46</f>
        <v>76.174911622924498</v>
      </c>
      <c r="G230" s="301">
        <f>+'CTA Pivot Table'!N$48</f>
        <v>72.685675355450229</v>
      </c>
      <c r="H230" s="301">
        <f>+'CTA Pivot Table'!N$50</f>
        <v>63.596935483870972</v>
      </c>
      <c r="I230" s="302">
        <f>+'CTA Pivot Table'!N$52</f>
        <v>74.35081118398341</v>
      </c>
      <c r="J230" s="302">
        <f>+'CTA Pivot Table'!N$54</f>
        <v>62.643555166374767</v>
      </c>
      <c r="K230" s="301">
        <f>+'CTA Pivot Table'!N$56</f>
        <v>55.583861171366586</v>
      </c>
      <c r="L230" s="301">
        <f>+'CTA Pivot Table'!NO$58</f>
        <v>0</v>
      </c>
      <c r="M230" s="303">
        <f>+'CTA Pivot Table'!N$60</f>
        <v>58.794185520361985</v>
      </c>
      <c r="N230" s="302">
        <f>+'CTA Pivot Table'!N$62</f>
        <v>66.384615384615387</v>
      </c>
      <c r="O230" s="21"/>
    </row>
    <row r="231" spans="1:15">
      <c r="A231" s="165" t="s">
        <v>267</v>
      </c>
      <c r="B231" s="301">
        <f>+'CTA Pivot Table'!N$70</f>
        <v>0</v>
      </c>
      <c r="C231" s="301">
        <f>+'CTA Pivot Table'!N$72</f>
        <v>0</v>
      </c>
      <c r="D231" s="301">
        <f>+'CTA Pivot Table'!N$74</f>
        <v>0</v>
      </c>
      <c r="E231" s="302">
        <f>+'CTA Pivot Table'!N$76</f>
        <v>0</v>
      </c>
      <c r="F231" s="302">
        <f>+'CTA Pivot Table'!N$78</f>
        <v>0</v>
      </c>
      <c r="G231" s="301">
        <f>+'CTA Pivot Table'!N$80</f>
        <v>0</v>
      </c>
      <c r="H231" s="301">
        <f>+'CTA Pivot Table'!N$82</f>
        <v>0</v>
      </c>
      <c r="I231" s="302">
        <f>+'CTA Pivot Table'!N$84</f>
        <v>0</v>
      </c>
      <c r="J231" s="302">
        <f>+'CTA Pivot Table'!N$86</f>
        <v>0</v>
      </c>
      <c r="K231" s="301">
        <f>+'CTA Pivot Table'!N$88</f>
        <v>0</v>
      </c>
      <c r="L231" s="301">
        <f>+'CTA Pivot Table'!N$90</f>
        <v>0</v>
      </c>
      <c r="M231" s="303">
        <f>+'CTA Pivot Table'!N$92</f>
        <v>0</v>
      </c>
      <c r="N231" s="302">
        <f>+'CTA Pivot Table'!N$94</f>
        <v>0</v>
      </c>
      <c r="O231" s="21"/>
    </row>
    <row r="232" spans="1:15">
      <c r="A232" s="165" t="s">
        <v>268</v>
      </c>
      <c r="B232" s="301">
        <f>+'CTA Pivot Table'!N$102</f>
        <v>73.119704579025111</v>
      </c>
      <c r="C232" s="301">
        <f>+'CTA Pivot Table'!N$104</f>
        <v>72.921942110177397</v>
      </c>
      <c r="D232" s="301">
        <f>+'CTA Pivot Table'!N$106</f>
        <v>68.389318885448915</v>
      </c>
      <c r="E232" s="302">
        <f>+'CTA Pivot Table'!N$108</f>
        <v>72.479243433947474</v>
      </c>
      <c r="F232" s="302">
        <f>+'CTA Pivot Table'!N$110</f>
        <v>76.581140996821958</v>
      </c>
      <c r="G232" s="301">
        <f>+'CTA Pivot Table'!N$112</f>
        <v>77.603522470935275</v>
      </c>
      <c r="H232" s="301">
        <f>+'CTA Pivot Table'!N$114</f>
        <v>65.888888888888886</v>
      </c>
      <c r="I232" s="302">
        <f>+'CTA Pivot Table'!N$116</f>
        <v>76.891522519145283</v>
      </c>
      <c r="J232" s="302">
        <f>+'CTA Pivot Table'!N$118</f>
        <v>50.857477243172951</v>
      </c>
      <c r="K232" s="301">
        <f>+'CTA Pivot Table'!N$120</f>
        <v>48.340357598978287</v>
      </c>
      <c r="L232" s="301">
        <f>+'CTA Pivot Table'!N$122</f>
        <v>46.214285714285715</v>
      </c>
      <c r="M232" s="303">
        <f>+'CTA Pivot Table'!N$124</f>
        <v>49.679623576027737</v>
      </c>
      <c r="N232" s="302">
        <f>+'CTA Pivot Table'!N$126</f>
        <v>71.912659176029962</v>
      </c>
      <c r="O232" s="21"/>
    </row>
    <row r="233" spans="1:15">
      <c r="A233" s="165"/>
      <c r="B233" s="301"/>
      <c r="C233" s="301"/>
      <c r="D233" s="301"/>
      <c r="E233" s="302"/>
      <c r="F233" s="302"/>
      <c r="G233" s="301"/>
      <c r="H233" s="301"/>
      <c r="I233" s="302"/>
      <c r="J233" s="302"/>
      <c r="K233" s="301"/>
      <c r="L233" s="301"/>
      <c r="M233" s="303"/>
      <c r="N233" s="302"/>
      <c r="O233" s="21"/>
    </row>
    <row r="234" spans="1:15">
      <c r="A234" s="165" t="s">
        <v>269</v>
      </c>
      <c r="B234" s="301">
        <f>+'CTA Pivot Table'!N$134</f>
        <v>79.052125000000004</v>
      </c>
      <c r="C234" s="301">
        <f>+'CTA Pivot Table'!N$136</f>
        <v>76.237857142857138</v>
      </c>
      <c r="D234" s="301">
        <f>+'CTA Pivot Table'!N$138</f>
        <v>0</v>
      </c>
      <c r="E234" s="302">
        <f>+'CTA Pivot Table'!N$140</f>
        <v>78.083278688524587</v>
      </c>
      <c r="F234" s="302">
        <f>+'CTA Pivot Table'!N$142</f>
        <v>82.758749492488803</v>
      </c>
      <c r="G234" s="301">
        <f>+'CTA Pivot Table'!N$144</f>
        <v>81.805508919202509</v>
      </c>
      <c r="H234" s="301">
        <f>+'CTA Pivot Table'!N$146</f>
        <v>0</v>
      </c>
      <c r="I234" s="302">
        <f>+'CTA Pivot Table'!N$148</f>
        <v>82.492813231850107</v>
      </c>
      <c r="J234" s="302">
        <f>+'CTA Pivot Table'!N$150</f>
        <v>65.628925339366518</v>
      </c>
      <c r="K234" s="301">
        <f>+'CTA Pivot Table'!N$152</f>
        <v>58.116845814977971</v>
      </c>
      <c r="L234" s="301">
        <f>+'CTA Pivot Table'!N$154</f>
        <v>0</v>
      </c>
      <c r="M234" s="303">
        <f>+'CTA Pivot Table'!N$156</f>
        <v>61.405938583457178</v>
      </c>
      <c r="N234" s="302">
        <f>+'CTA Pivot Table'!N$158</f>
        <v>69.8245</v>
      </c>
      <c r="O234" s="21"/>
    </row>
    <row r="235" spans="1:15">
      <c r="A235" s="165" t="s">
        <v>270</v>
      </c>
      <c r="B235" s="301">
        <f>+'CTA Pivot Table'!N$166</f>
        <v>75.316190476190471</v>
      </c>
      <c r="C235" s="301">
        <f>+'CTA Pivot Table'!N$168</f>
        <v>74.789999999999992</v>
      </c>
      <c r="D235" s="301">
        <f>+'CTA Pivot Table'!N$170</f>
        <v>0</v>
      </c>
      <c r="E235" s="302">
        <f>+'CTA Pivot Table'!N$172</f>
        <v>75.231999999999999</v>
      </c>
      <c r="F235" s="302">
        <f>+'CTA Pivot Table'!N$174</f>
        <v>90.776450381679382</v>
      </c>
      <c r="G235" s="301">
        <f>+'CTA Pivot Table'!N$176</f>
        <v>79.294577677224751</v>
      </c>
      <c r="H235" s="301">
        <f>+'CTA Pivot Table'!N$178</f>
        <v>0</v>
      </c>
      <c r="I235" s="302">
        <f>+'CTA Pivot Table'!N$180</f>
        <v>86.643724212812174</v>
      </c>
      <c r="J235" s="302">
        <f>+'CTA Pivot Table'!N$182</f>
        <v>70.7864</v>
      </c>
      <c r="K235" s="301">
        <f>+'CTA Pivot Table'!N$184</f>
        <v>58.351212765957449</v>
      </c>
      <c r="L235" s="301">
        <f>+'CTA Pivot Table'!N$186</f>
        <v>0</v>
      </c>
      <c r="M235" s="303">
        <f>+'CTA Pivot Table'!N$188</f>
        <v>64.912492462311548</v>
      </c>
      <c r="N235" s="302">
        <f>+'CTA Pivot Table'!N$190</f>
        <v>73.051773997569853</v>
      </c>
      <c r="O235" s="21"/>
    </row>
    <row r="236" spans="1:15">
      <c r="A236" s="165" t="s">
        <v>271</v>
      </c>
      <c r="B236" s="301">
        <f>+'CTA Pivot Table'!N$198</f>
        <v>0</v>
      </c>
      <c r="C236" s="301">
        <f>+'CTA Pivot Table'!N$200</f>
        <v>0</v>
      </c>
      <c r="D236" s="301">
        <f>+'CTA Pivot Table'!N$202</f>
        <v>0</v>
      </c>
      <c r="E236" s="302">
        <f>+'CTA Pivot Table'!N$204</f>
        <v>0</v>
      </c>
      <c r="F236" s="302">
        <f>+'CTA Pivot Table'!N$206</f>
        <v>0</v>
      </c>
      <c r="G236" s="301">
        <f>+'CTA Pivot Table'!N$208</f>
        <v>0</v>
      </c>
      <c r="H236" s="301">
        <f>+'CTA Pivot Table'!N$210</f>
        <v>0</v>
      </c>
      <c r="I236" s="302">
        <f>+'CTA Pivot Table'!N$212</f>
        <v>0</v>
      </c>
      <c r="J236" s="302">
        <f>+'CTA Pivot Table'!N$214</f>
        <v>0</v>
      </c>
      <c r="K236" s="301">
        <f>+'CTA Pivot Table'!N$216</f>
        <v>0</v>
      </c>
      <c r="L236" s="301">
        <f>+'CTA Pivot Table'!N$218</f>
        <v>0</v>
      </c>
      <c r="M236" s="303">
        <f>+'CTA Pivot Table'!N$220</f>
        <v>0</v>
      </c>
      <c r="N236" s="302">
        <f>+'CTA Pivot Table'!N$222</f>
        <v>0</v>
      </c>
      <c r="O236" s="21"/>
    </row>
    <row r="237" spans="1:15">
      <c r="A237" s="165" t="s">
        <v>272</v>
      </c>
      <c r="B237" s="301">
        <f>+'CTA Pivot Table'!N$230</f>
        <v>0</v>
      </c>
      <c r="C237" s="301">
        <f>+'CTA Pivot Table'!N$232</f>
        <v>0</v>
      </c>
      <c r="D237" s="301">
        <f>+'CTA Pivot Table'!N$234</f>
        <v>0</v>
      </c>
      <c r="E237" s="302">
        <f>+'CTA Pivot Table'!N$236</f>
        <v>0</v>
      </c>
      <c r="F237" s="302">
        <f>+'CTA Pivot Table'!N$238</f>
        <v>0</v>
      </c>
      <c r="G237" s="301">
        <f>+'CTA Pivot Table'!N$240</f>
        <v>0</v>
      </c>
      <c r="H237" s="301">
        <f>+'CTA Pivot Table'!N$242</f>
        <v>0</v>
      </c>
      <c r="I237" s="302">
        <f>+'CTA Pivot Table'!N$244</f>
        <v>0</v>
      </c>
      <c r="J237" s="302">
        <f>+'CTA Pivot Table'!N$246</f>
        <v>0</v>
      </c>
      <c r="K237" s="301">
        <f>+'CTA Pivot Table'!N$248</f>
        <v>0</v>
      </c>
      <c r="L237" s="301">
        <f>+'CTA Pivot Table'!N$250</f>
        <v>0</v>
      </c>
      <c r="M237" s="303">
        <f>+'CTA Pivot Table'!N$252</f>
        <v>0</v>
      </c>
      <c r="N237" s="302">
        <f>+'CTA Pivot Table'!N$254</f>
        <v>0</v>
      </c>
      <c r="O237" s="21"/>
    </row>
    <row r="238" spans="1:15">
      <c r="A238" s="165"/>
      <c r="B238" s="301"/>
      <c r="C238" s="301"/>
      <c r="D238" s="301"/>
      <c r="E238" s="302"/>
      <c r="F238" s="302"/>
      <c r="G238" s="301"/>
      <c r="H238" s="301"/>
      <c r="I238" s="302"/>
      <c r="J238" s="302"/>
      <c r="K238" s="301"/>
      <c r="L238" s="301"/>
      <c r="M238" s="303"/>
      <c r="N238" s="302"/>
      <c r="O238" s="21"/>
    </row>
    <row r="239" spans="1:15">
      <c r="A239" s="165" t="s">
        <v>273</v>
      </c>
      <c r="B239" s="301">
        <f>+'CTA Pivot Table'!N$262</f>
        <v>0</v>
      </c>
      <c r="C239" s="301">
        <f>+'CTA Pivot Table'!N$264</f>
        <v>0</v>
      </c>
      <c r="D239" s="301">
        <f>+'CTA Pivot Table'!N$266</f>
        <v>0</v>
      </c>
      <c r="E239" s="302">
        <f>+'CTA Pivot Table'!N$268</f>
        <v>0</v>
      </c>
      <c r="F239" s="302">
        <f>+'CTA Pivot Table'!N$270</f>
        <v>0</v>
      </c>
      <c r="G239" s="301">
        <f>+'CTA Pivot Table'!N$272</f>
        <v>0</v>
      </c>
      <c r="H239" s="301">
        <f>+'CTA Pivot Table'!N$274</f>
        <v>0</v>
      </c>
      <c r="I239" s="302">
        <f>+'CTA Pivot Table'!N$276</f>
        <v>0</v>
      </c>
      <c r="J239" s="302">
        <f>+'CTA Pivot Table'!N$278</f>
        <v>0</v>
      </c>
      <c r="K239" s="301">
        <f>+'CTA Pivot Table'!N$280</f>
        <v>0</v>
      </c>
      <c r="L239" s="301">
        <f>+'CTA Pivot Table'!N$282</f>
        <v>0</v>
      </c>
      <c r="M239" s="303">
        <f>+'CTA Pivot Table'!N$284</f>
        <v>0</v>
      </c>
      <c r="N239" s="302">
        <f>+'CTA Pivot Table'!N$286</f>
        <v>0</v>
      </c>
      <c r="O239" s="21"/>
    </row>
    <row r="240" spans="1:15">
      <c r="A240" s="165" t="s">
        <v>274</v>
      </c>
      <c r="B240" s="301">
        <f>+'CTA Pivot Table'!N$294</f>
        <v>84.683246076740105</v>
      </c>
      <c r="C240" s="301">
        <f>+'CTA Pivot Table'!N$296</f>
        <v>81.988014590932778</v>
      </c>
      <c r="D240" s="301">
        <f>+'CTA Pivot Table'!N$298</f>
        <v>83.818181818181813</v>
      </c>
      <c r="E240" s="302">
        <f>+'CTA Pivot Table'!N$300</f>
        <v>83.809750308372401</v>
      </c>
      <c r="F240" s="302">
        <f>+'CTA Pivot Table'!N$302</f>
        <v>82.490498038952097</v>
      </c>
      <c r="G240" s="301">
        <f>+'CTA Pivot Table'!N$304</f>
        <v>75.068649056603775</v>
      </c>
      <c r="H240" s="301">
        <f>+'CTA Pivot Table'!N$306</f>
        <v>74.549763033175353</v>
      </c>
      <c r="I240" s="302">
        <f>+'CTA Pivot Table'!N$308</f>
        <v>78.608588999841061</v>
      </c>
      <c r="J240" s="302">
        <f>+'CTA Pivot Table'!N$310</f>
        <v>89.826846307385225</v>
      </c>
      <c r="K240" s="301">
        <f>+'CTA Pivot Table'!N$312</f>
        <v>85.759352078239601</v>
      </c>
      <c r="L240" s="301">
        <f>+'CTA Pivot Table'!N$314</f>
        <v>88.425925925925924</v>
      </c>
      <c r="M240" s="303">
        <f>+'CTA Pivot Table'!N$316</f>
        <v>87.326820208023776</v>
      </c>
      <c r="N240" s="302">
        <f>+'CTA Pivot Table'!N$318</f>
        <v>0</v>
      </c>
      <c r="O240" s="21"/>
    </row>
    <row r="241" spans="1:15">
      <c r="A241" s="165" t="s">
        <v>275</v>
      </c>
      <c r="B241" s="301">
        <f>+'CTA Pivot Table'!N$326</f>
        <v>0</v>
      </c>
      <c r="C241" s="301">
        <f>+'CTA Pivot Table'!N$328</f>
        <v>0</v>
      </c>
      <c r="D241" s="301">
        <f>+'CTA Pivot Table'!N$330</f>
        <v>0</v>
      </c>
      <c r="E241" s="302">
        <f>+'CTA Pivot Table'!N$332</f>
        <v>0</v>
      </c>
      <c r="F241" s="302">
        <f>+'CTA Pivot Table'!N$334</f>
        <v>0</v>
      </c>
      <c r="G241" s="301">
        <f>+'CTA Pivot Table'!N$336</f>
        <v>0</v>
      </c>
      <c r="H241" s="301">
        <f>+'CTA Pivot Table'!N$338</f>
        <v>0</v>
      </c>
      <c r="I241" s="302">
        <f>+'CTA Pivot Table'!N$340</f>
        <v>0</v>
      </c>
      <c r="J241" s="302">
        <f>+'CTA Pivot Table'!N$342</f>
        <v>0</v>
      </c>
      <c r="K241" s="301">
        <f>+'CTA Pivot Table'!N$344</f>
        <v>0</v>
      </c>
      <c r="L241" s="301">
        <f>+'CTA Pivot Table'!N$346</f>
        <v>0</v>
      </c>
      <c r="M241" s="303">
        <f>+'CTA Pivot Table'!N$348</f>
        <v>0</v>
      </c>
      <c r="N241" s="302">
        <f>+'CTA Pivot Table'!N$350</f>
        <v>0</v>
      </c>
      <c r="O241" s="21"/>
    </row>
    <row r="242" spans="1:15">
      <c r="A242" s="165" t="s">
        <v>276</v>
      </c>
      <c r="B242" s="301">
        <f>+'CTA Pivot Table'!N$358</f>
        <v>0</v>
      </c>
      <c r="C242" s="301">
        <f>+'CTA Pivot Table'!N$360</f>
        <v>0</v>
      </c>
      <c r="D242" s="301">
        <f>+'CTA Pivot Table'!N$362</f>
        <v>0</v>
      </c>
      <c r="E242" s="302">
        <f>+'CTA Pivot Table'!N$364</f>
        <v>0</v>
      </c>
      <c r="F242" s="302">
        <f>+'CTA Pivot Table'!N$366</f>
        <v>0</v>
      </c>
      <c r="G242" s="301">
        <f>+'CTA Pivot Table'!N$368</f>
        <v>0</v>
      </c>
      <c r="H242" s="301">
        <f>+'CTA Pivot Table'!N$370</f>
        <v>0</v>
      </c>
      <c r="I242" s="302">
        <f>+'CTA Pivot Table'!N$372</f>
        <v>0</v>
      </c>
      <c r="J242" s="302">
        <f>+'CTA Pivot Table'!N$374</f>
        <v>0</v>
      </c>
      <c r="K242" s="301">
        <f>+'CTA Pivot Table'!N$376</f>
        <v>0</v>
      </c>
      <c r="L242" s="301">
        <f>+'CTA Pivot Table'!N$378</f>
        <v>0</v>
      </c>
      <c r="M242" s="303">
        <f>+'CTA Pivot Table'!N$380</f>
        <v>0</v>
      </c>
      <c r="N242" s="302">
        <f>+'CTA Pivot Table'!N$382</f>
        <v>0</v>
      </c>
      <c r="O242" s="21"/>
    </row>
    <row r="243" spans="1:15">
      <c r="A243" s="165"/>
      <c r="B243" s="301"/>
      <c r="C243" s="301"/>
      <c r="D243" s="301"/>
      <c r="E243" s="302"/>
      <c r="F243" s="302"/>
      <c r="G243" s="301"/>
      <c r="H243" s="301"/>
      <c r="I243" s="302"/>
      <c r="J243" s="302"/>
      <c r="K243" s="301"/>
      <c r="L243" s="301"/>
      <c r="M243" s="303"/>
      <c r="N243" s="302"/>
      <c r="O243" s="21"/>
    </row>
    <row r="244" spans="1:15">
      <c r="A244" s="165" t="s">
        <v>277</v>
      </c>
      <c r="B244" s="301">
        <f>+'CTA Pivot Table'!N$390</f>
        <v>0</v>
      </c>
      <c r="C244" s="301">
        <f>+'CTA Pivot Table'!N$392</f>
        <v>0</v>
      </c>
      <c r="D244" s="301">
        <f>+'CTA Pivot Table'!N$394</f>
        <v>0</v>
      </c>
      <c r="E244" s="302">
        <f>+'CTA Pivot Table'!N$396</f>
        <v>0</v>
      </c>
      <c r="F244" s="302">
        <f>+'CTA Pivot Table'!N$398</f>
        <v>0</v>
      </c>
      <c r="G244" s="301">
        <f>+'CTA Pivot Table'!N$400</f>
        <v>0</v>
      </c>
      <c r="H244" s="301">
        <f>+'CTA Pivot Table'!N$402</f>
        <v>0</v>
      </c>
      <c r="I244" s="302">
        <f>+'CTA Pivot Table'!N$404</f>
        <v>0</v>
      </c>
      <c r="J244" s="302">
        <f>+'CTA Pivot Table'!N$406</f>
        <v>0</v>
      </c>
      <c r="K244" s="301">
        <f>+'CTA Pivot Table'!N$408</f>
        <v>0</v>
      </c>
      <c r="L244" s="301">
        <f>+'CTA Pivot Table'!N$410</f>
        <v>0</v>
      </c>
      <c r="M244" s="303">
        <f>+'CTA Pivot Table'!N$412</f>
        <v>0</v>
      </c>
      <c r="N244" s="302">
        <f>+'CTA Pivot Table'!N$414</f>
        <v>0</v>
      </c>
      <c r="O244" s="21"/>
    </row>
    <row r="245" spans="1:15">
      <c r="A245" s="165" t="s">
        <v>278</v>
      </c>
      <c r="B245" s="301">
        <f>+'CTA Pivot Table'!N$422</f>
        <v>0</v>
      </c>
      <c r="C245" s="301">
        <f>+'CTA Pivot Table'!N$424</f>
        <v>0</v>
      </c>
      <c r="D245" s="301">
        <f>+'CTA Pivot Table'!N$426</f>
        <v>0</v>
      </c>
      <c r="E245" s="302">
        <f>+'CTA Pivot Table'!N$428</f>
        <v>0</v>
      </c>
      <c r="F245" s="302">
        <f>+'CTA Pivot Table'!N$430</f>
        <v>0</v>
      </c>
      <c r="G245" s="301">
        <f>+'CTA Pivot Table'!N$432</f>
        <v>0</v>
      </c>
      <c r="H245" s="301">
        <f>+'CTA Pivot Table'!N$434</f>
        <v>0</v>
      </c>
      <c r="I245" s="302">
        <f>+'CTA Pivot Table'!N$436</f>
        <v>0</v>
      </c>
      <c r="J245" s="302">
        <f>+'CTA Pivot Table'!N$438</f>
        <v>0</v>
      </c>
      <c r="K245" s="301">
        <f>+'CTA Pivot Table'!N$440</f>
        <v>0</v>
      </c>
      <c r="L245" s="301">
        <f>+'CTA Pivot Table'!N$442</f>
        <v>0</v>
      </c>
      <c r="M245" s="303">
        <f>+'CTA Pivot Table'!N$444</f>
        <v>0</v>
      </c>
      <c r="N245" s="302">
        <f>+'CTA Pivot Table'!N$446</f>
        <v>0</v>
      </c>
      <c r="O245" s="21"/>
    </row>
    <row r="246" spans="1:15">
      <c r="A246" s="165" t="s">
        <v>279</v>
      </c>
      <c r="B246" s="301">
        <f>+'CTA Pivot Table'!N$454</f>
        <v>71.084999999999965</v>
      </c>
      <c r="C246" s="301">
        <f>+'CTA Pivot Table'!N$456</f>
        <v>70.133333333333312</v>
      </c>
      <c r="D246" s="301">
        <f>+'CTA Pivot Table'!N$458</f>
        <v>0</v>
      </c>
      <c r="E246" s="302">
        <f>+'CTA Pivot Table'!N$460</f>
        <v>70.844859813084071</v>
      </c>
      <c r="F246" s="302">
        <f>+'CTA Pivot Table'!N$462</f>
        <v>76.510863733905566</v>
      </c>
      <c r="G246" s="301">
        <f>+'CTA Pivot Table'!N$464</f>
        <v>73.830293092846873</v>
      </c>
      <c r="H246" s="301">
        <f>+'CTA Pivot Table'!N$466</f>
        <v>0</v>
      </c>
      <c r="I246" s="302">
        <f>+'CTA Pivot Table'!N$468</f>
        <v>74.571296158979663</v>
      </c>
      <c r="J246" s="302">
        <f>+'CTA Pivot Table'!N$470</f>
        <v>59.912996879663517</v>
      </c>
      <c r="K246" s="301">
        <f>+'CTA Pivot Table'!N$472</f>
        <v>56.910070257611196</v>
      </c>
      <c r="L246" s="301">
        <f>+'CTA Pivot Table'!N$474</f>
        <v>0</v>
      </c>
      <c r="M246" s="303">
        <f>+'CTA Pivot Table'!N$476</f>
        <v>57.73600253736074</v>
      </c>
      <c r="N246" s="302">
        <f>+'CTA Pivot Table'!N$478</f>
        <v>68.707782768074566</v>
      </c>
      <c r="O246" s="21"/>
    </row>
    <row r="247" spans="1:15">
      <c r="A247" s="170" t="s">
        <v>280</v>
      </c>
      <c r="B247" s="304">
        <f>+'CTA Pivot Table'!N$486</f>
        <v>0</v>
      </c>
      <c r="C247" s="304">
        <f>+'CTA Pivot Table'!N$488</f>
        <v>0</v>
      </c>
      <c r="D247" s="304">
        <f>+'CTA Pivot Table'!N$490</f>
        <v>0</v>
      </c>
      <c r="E247" s="305">
        <f>+'CTA Pivot Table'!N$492</f>
        <v>0</v>
      </c>
      <c r="F247" s="305">
        <f>+'CTA Pivot Table'!N$494</f>
        <v>0</v>
      </c>
      <c r="G247" s="304">
        <f>+'CTA Pivot Table'!N$496</f>
        <v>0</v>
      </c>
      <c r="H247" s="304">
        <f>+'CTA Pivot Table'!N$498</f>
        <v>0</v>
      </c>
      <c r="I247" s="305">
        <f>+'CTA Pivot Table'!N$500</f>
        <v>0</v>
      </c>
      <c r="J247" s="305">
        <f>+'CTA Pivot Table'!N$502</f>
        <v>0</v>
      </c>
      <c r="K247" s="304">
        <f>+'CTA Pivot Table'!N$504</f>
        <v>0</v>
      </c>
      <c r="L247" s="304">
        <f>+'CTA Pivot Table'!N$506</f>
        <v>0</v>
      </c>
      <c r="M247" s="306">
        <f>+'CTA Pivot Table'!N$508</f>
        <v>0</v>
      </c>
      <c r="N247" s="305">
        <f>+'CTA Pivot Table'!N$510</f>
        <v>0</v>
      </c>
      <c r="O247" s="21"/>
    </row>
    <row r="248" spans="1:15">
      <c r="A248" s="254" t="s">
        <v>394</v>
      </c>
      <c r="B248" s="307"/>
      <c r="C248" s="307"/>
      <c r="D248" s="307"/>
      <c r="E248" s="307"/>
      <c r="F248" s="307"/>
      <c r="G248" s="307"/>
      <c r="H248" s="307"/>
      <c r="I248" s="307"/>
      <c r="J248" s="307"/>
      <c r="K248" s="307"/>
      <c r="L248" s="307"/>
      <c r="M248" s="307"/>
      <c r="N248" s="308"/>
    </row>
    <row r="249" spans="1:15">
      <c r="A249" s="309"/>
      <c r="B249" s="307"/>
      <c r="C249" s="307"/>
      <c r="D249" s="307"/>
      <c r="E249" s="307"/>
      <c r="F249" s="307"/>
      <c r="G249" s="307"/>
      <c r="H249" s="307"/>
      <c r="I249" s="307"/>
      <c r="J249" s="307"/>
      <c r="K249" s="307"/>
      <c r="L249" s="307"/>
      <c r="M249" s="307"/>
      <c r="N249" s="610" t="s">
        <v>1166</v>
      </c>
    </row>
    <row r="250" spans="1:15" ht="18">
      <c r="A250" s="609" t="s">
        <v>728</v>
      </c>
      <c r="B250" s="160"/>
      <c r="C250" s="160"/>
      <c r="D250" s="160"/>
      <c r="E250" s="211"/>
      <c r="F250" s="211"/>
      <c r="G250" s="211"/>
      <c r="H250" s="211"/>
      <c r="I250" s="211"/>
      <c r="J250" s="160"/>
      <c r="K250" s="160"/>
      <c r="L250" s="160"/>
      <c r="M250" s="211"/>
      <c r="N250" s="212"/>
    </row>
    <row r="251" spans="1:15" ht="18">
      <c r="A251" s="609"/>
      <c r="B251" s="160"/>
      <c r="C251" s="160"/>
      <c r="D251" s="160"/>
      <c r="E251" s="211"/>
      <c r="F251" s="211"/>
      <c r="G251" s="211"/>
      <c r="H251" s="211"/>
      <c r="I251" s="211"/>
      <c r="J251" s="160"/>
      <c r="K251" s="160"/>
      <c r="L251" s="160"/>
      <c r="M251" s="211"/>
      <c r="N251" s="212"/>
    </row>
    <row r="252" spans="1:15">
      <c r="A252" s="231" t="s">
        <v>412</v>
      </c>
      <c r="B252" s="160"/>
      <c r="C252" s="160"/>
      <c r="D252" s="160"/>
      <c r="E252" s="211"/>
      <c r="F252" s="211"/>
      <c r="G252" s="211"/>
      <c r="H252" s="211"/>
      <c r="I252" s="211"/>
      <c r="J252" s="160"/>
      <c r="K252" s="160"/>
      <c r="L252" s="160"/>
      <c r="M252" s="211"/>
      <c r="N252" s="212"/>
    </row>
    <row r="253" spans="1:15">
      <c r="A253" s="231" t="s">
        <v>517</v>
      </c>
      <c r="B253" s="160"/>
      <c r="C253" s="160"/>
      <c r="D253" s="160"/>
      <c r="E253" s="211"/>
      <c r="F253" s="211"/>
      <c r="G253" s="211"/>
      <c r="H253" s="211"/>
      <c r="I253" s="211"/>
      <c r="J253" s="160"/>
      <c r="K253" s="160"/>
      <c r="L253" s="160"/>
      <c r="M253" s="211"/>
      <c r="N253" s="212"/>
    </row>
    <row r="254" spans="1:15" ht="15.75" customHeight="1">
      <c r="A254" s="82"/>
      <c r="B254" s="128"/>
      <c r="C254" s="128"/>
      <c r="D254" s="128"/>
      <c r="E254" s="128"/>
      <c r="F254" s="129"/>
      <c r="G254" s="162"/>
      <c r="H254" s="162"/>
      <c r="I254" s="163"/>
      <c r="J254" s="163"/>
      <c r="K254" s="163"/>
      <c r="L254" s="163"/>
      <c r="M254" s="163"/>
      <c r="N254" s="163"/>
      <c r="O254" s="20"/>
    </row>
    <row r="255" spans="1:15" ht="15.75" customHeight="1">
      <c r="A255" s="64"/>
      <c r="B255" s="234" t="s">
        <v>671</v>
      </c>
      <c r="C255" s="291"/>
      <c r="D255" s="291"/>
      <c r="E255" s="291"/>
      <c r="F255" s="291"/>
      <c r="G255" s="291"/>
      <c r="H255" s="291"/>
      <c r="I255" s="292"/>
      <c r="J255" s="293" t="s">
        <v>390</v>
      </c>
      <c r="K255" s="294"/>
      <c r="L255" s="294"/>
      <c r="M255" s="295"/>
      <c r="N255" s="680" t="s">
        <v>670</v>
      </c>
      <c r="O255" s="164"/>
    </row>
    <row r="256" spans="1:15" ht="49.5" customHeight="1">
      <c r="A256" s="94"/>
      <c r="B256" s="235" t="s">
        <v>735</v>
      </c>
      <c r="C256" s="235"/>
      <c r="D256" s="235"/>
      <c r="E256" s="240"/>
      <c r="F256" s="241" t="s">
        <v>737</v>
      </c>
      <c r="G256" s="235"/>
      <c r="H256" s="235"/>
      <c r="I256" s="236"/>
      <c r="J256" s="242" t="s">
        <v>672</v>
      </c>
      <c r="K256" s="291"/>
      <c r="L256" s="291"/>
      <c r="M256" s="292"/>
      <c r="N256" s="683"/>
      <c r="O256" s="164"/>
    </row>
    <row r="257" spans="1:15" ht="29.25" customHeight="1">
      <c r="A257" s="82"/>
      <c r="B257" s="296" t="s">
        <v>391</v>
      </c>
      <c r="C257" s="296" t="s">
        <v>392</v>
      </c>
      <c r="D257" s="296" t="s">
        <v>281</v>
      </c>
      <c r="E257" s="297" t="s">
        <v>124</v>
      </c>
      <c r="F257" s="297" t="s">
        <v>391</v>
      </c>
      <c r="G257" s="296" t="s">
        <v>392</v>
      </c>
      <c r="H257" s="296" t="s">
        <v>281</v>
      </c>
      <c r="I257" s="297" t="s">
        <v>124</v>
      </c>
      <c r="J257" s="298" t="s">
        <v>391</v>
      </c>
      <c r="K257" s="299" t="s">
        <v>392</v>
      </c>
      <c r="L257" s="300" t="s">
        <v>281</v>
      </c>
      <c r="M257" s="298" t="s">
        <v>124</v>
      </c>
      <c r="N257" s="684"/>
      <c r="O257" s="164"/>
    </row>
    <row r="258" spans="1:15" hidden="1">
      <c r="A258" s="165" t="s">
        <v>264</v>
      </c>
      <c r="B258" s="131">
        <f>+'CTA Pivot Table'!J$230</f>
        <v>0</v>
      </c>
      <c r="C258" s="131">
        <f>+'CTA Pivot Table'!J$231</f>
        <v>0</v>
      </c>
      <c r="D258" s="131">
        <f>+'CTA Pivot Table'!J$232</f>
        <v>0</v>
      </c>
      <c r="E258" s="130">
        <f>+'CTA Pivot Table'!J$233</f>
        <v>0</v>
      </c>
      <c r="F258" s="130"/>
      <c r="G258" s="130"/>
      <c r="H258" s="130"/>
      <c r="I258" s="130"/>
      <c r="J258" s="130">
        <f>+'CTA Pivot Table'!J$234</f>
        <v>0</v>
      </c>
      <c r="K258" s="131">
        <f>+'CTA Pivot Table'!J$235</f>
        <v>0</v>
      </c>
      <c r="L258" s="131">
        <f>+'CTA Pivot Table'!J$236</f>
        <v>0</v>
      </c>
      <c r="M258" s="132">
        <f>+'CTA Pivot Table'!J$237</f>
        <v>0</v>
      </c>
      <c r="N258" s="130">
        <f>+'CTA Pivot Table'!J$238</f>
        <v>0</v>
      </c>
      <c r="O258" s="21"/>
    </row>
    <row r="259" spans="1:15" hidden="1">
      <c r="A259" s="165"/>
      <c r="E259" s="133"/>
      <c r="I259" s="133"/>
      <c r="J259" s="133"/>
      <c r="M259" s="135"/>
      <c r="N259" s="133"/>
      <c r="O259" s="21"/>
    </row>
    <row r="260" spans="1:15">
      <c r="A260" s="165" t="s">
        <v>265</v>
      </c>
      <c r="B260" s="301">
        <f>+'CTA Pivot Table'!J$6</f>
        <v>0</v>
      </c>
      <c r="C260" s="301">
        <f>+'CTA Pivot Table'!J$8</f>
        <v>0</v>
      </c>
      <c r="D260" s="301">
        <f>+'CTA Pivot Table'!J$10</f>
        <v>0</v>
      </c>
      <c r="E260" s="302">
        <f>+'CTA Pivot Table'!J$12</f>
        <v>0</v>
      </c>
      <c r="F260" s="302">
        <f>+'CTA Pivot Table'!J$14</f>
        <v>0</v>
      </c>
      <c r="G260" s="301">
        <f>+'CTA Pivot Table'!J$16</f>
        <v>0</v>
      </c>
      <c r="H260" s="301">
        <f>+'CTA Pivot Table'!J$18</f>
        <v>0</v>
      </c>
      <c r="I260" s="302">
        <f>+'CTA Pivot Table'!J$120</f>
        <v>51.456791248860526</v>
      </c>
      <c r="J260" s="302">
        <f>+'CTA Pivot Table'!J$22</f>
        <v>0</v>
      </c>
      <c r="K260" s="301">
        <f>+'CTA Pivot Table'!J$24</f>
        <v>0</v>
      </c>
      <c r="L260" s="301">
        <f>+'CTA Pivot Table'!J$26</f>
        <v>0</v>
      </c>
      <c r="M260" s="303">
        <f>+'CTA Pivot Table'!J$28</f>
        <v>0</v>
      </c>
      <c r="N260" s="302">
        <f>+'CTA Pivot Table'!J$30</f>
        <v>0</v>
      </c>
      <c r="O260" s="21"/>
    </row>
    <row r="261" spans="1:15">
      <c r="A261" s="165" t="s">
        <v>266</v>
      </c>
      <c r="B261" s="301">
        <f>+'CTA Pivot Table'!J$38</f>
        <v>0</v>
      </c>
      <c r="C261" s="301">
        <f>+'CTA Pivot Table'!J$40</f>
        <v>0</v>
      </c>
      <c r="D261" s="301">
        <f>+'CTA Pivot Table'!J$42</f>
        <v>0</v>
      </c>
      <c r="E261" s="302">
        <f>+'CTA Pivot Table'!J$44</f>
        <v>0</v>
      </c>
      <c r="F261" s="302">
        <f>+'CTA Pivot Table'!J$46</f>
        <v>0</v>
      </c>
      <c r="G261" s="301">
        <f>+'CTA Pivot Table'!J$48</f>
        <v>0</v>
      </c>
      <c r="H261" s="301">
        <f>+'CTA Pivot Table'!J$50</f>
        <v>0</v>
      </c>
      <c r="I261" s="302">
        <f>+'CTA Pivot Table'!J$52</f>
        <v>0</v>
      </c>
      <c r="J261" s="302">
        <f>+'CTA Pivot Table'!J$54</f>
        <v>0</v>
      </c>
      <c r="K261" s="301">
        <f>+'CTA Pivot Table'!J$56</f>
        <v>0</v>
      </c>
      <c r="L261" s="301">
        <f>+'CTA Pivot Table'!JO$58</f>
        <v>0</v>
      </c>
      <c r="M261" s="303">
        <f>+'CTA Pivot Table'!J$60</f>
        <v>0</v>
      </c>
      <c r="N261" s="302">
        <f>+'CTA Pivot Table'!J$62</f>
        <v>0</v>
      </c>
      <c r="O261" s="21"/>
    </row>
    <row r="262" spans="1:15">
      <c r="A262" s="165" t="s">
        <v>267</v>
      </c>
      <c r="B262" s="301">
        <f>+'CTA Pivot Table'!J$70</f>
        <v>0</v>
      </c>
      <c r="C262" s="301">
        <f>+'CTA Pivot Table'!J$72</f>
        <v>0</v>
      </c>
      <c r="D262" s="301">
        <f>+'CTA Pivot Table'!J$74</f>
        <v>0</v>
      </c>
      <c r="E262" s="302">
        <f>+'CTA Pivot Table'!J$76</f>
        <v>0</v>
      </c>
      <c r="F262" s="302">
        <f>+'CTA Pivot Table'!J$78</f>
        <v>0</v>
      </c>
      <c r="G262" s="301">
        <f>+'CTA Pivot Table'!J$80</f>
        <v>0</v>
      </c>
      <c r="H262" s="301">
        <f>+'CTA Pivot Table'!J$82</f>
        <v>0</v>
      </c>
      <c r="I262" s="302">
        <f>+'CTA Pivot Table'!J$84</f>
        <v>0</v>
      </c>
      <c r="J262" s="302">
        <f>+'CTA Pivot Table'!J$86</f>
        <v>0</v>
      </c>
      <c r="K262" s="301">
        <f>+'CTA Pivot Table'!J$88</f>
        <v>0</v>
      </c>
      <c r="L262" s="301">
        <f>+'CTA Pivot Table'!J$90</f>
        <v>0</v>
      </c>
      <c r="M262" s="303">
        <f>+'CTA Pivot Table'!J$92</f>
        <v>0</v>
      </c>
      <c r="N262" s="302">
        <f>+'CTA Pivot Table'!J$94</f>
        <v>0</v>
      </c>
      <c r="O262" s="21"/>
    </row>
    <row r="263" spans="1:15">
      <c r="A263" s="165" t="s">
        <v>268</v>
      </c>
      <c r="B263" s="301">
        <f>+'CTA Pivot Table'!J$102</f>
        <v>76.112703583061887</v>
      </c>
      <c r="C263" s="301">
        <f>+'CTA Pivot Table'!J$104</f>
        <v>75.911428571428573</v>
      </c>
      <c r="D263" s="301">
        <f>+'CTA Pivot Table'!J$106</f>
        <v>70.72</v>
      </c>
      <c r="E263" s="302">
        <f>+'CTA Pivot Table'!J$108</f>
        <v>75.238809034907604</v>
      </c>
      <c r="F263" s="302">
        <f>+'CTA Pivot Table'!J$110</f>
        <v>80.87369894982497</v>
      </c>
      <c r="G263" s="301">
        <f>+'CTA Pivot Table'!J$112</f>
        <v>80.854369414101299</v>
      </c>
      <c r="H263" s="301">
        <f>+'CTA Pivot Table'!J$114</f>
        <v>64.75</v>
      </c>
      <c r="I263" s="302">
        <f>+'CTA Pivot Table'!J$116</f>
        <v>80.84707467892818</v>
      </c>
      <c r="J263" s="302">
        <f>+'CTA Pivot Table'!J$118</f>
        <v>55.621382488479263</v>
      </c>
      <c r="K263" s="301">
        <f>+'CTA Pivot Table'!J$120</f>
        <v>51.456791248860526</v>
      </c>
      <c r="L263" s="301">
        <f>+'CTA Pivot Table'!J$122</f>
        <v>49.8</v>
      </c>
      <c r="M263" s="303">
        <f>+'CTA Pivot Table'!J$124</f>
        <v>53.519112940100598</v>
      </c>
      <c r="N263" s="302">
        <f>+'CTA Pivot Table'!J$126</f>
        <v>74.335868005738874</v>
      </c>
      <c r="O263" s="21"/>
    </row>
    <row r="264" spans="1:15">
      <c r="A264" s="165"/>
      <c r="B264" s="301"/>
      <c r="C264" s="301"/>
      <c r="D264" s="301"/>
      <c r="E264" s="302"/>
      <c r="F264" s="302"/>
      <c r="G264" s="301"/>
      <c r="H264" s="301"/>
      <c r="I264" s="302"/>
      <c r="J264" s="302"/>
      <c r="K264" s="301"/>
      <c r="L264" s="301"/>
      <c r="M264" s="303"/>
      <c r="N264" s="302"/>
      <c r="O264" s="21"/>
    </row>
    <row r="265" spans="1:15">
      <c r="A265" s="165" t="s">
        <v>269</v>
      </c>
      <c r="B265" s="301">
        <f>+'CTA Pivot Table'!J$134</f>
        <v>78.642857142857139</v>
      </c>
      <c r="C265" s="301">
        <f>+'CTA Pivot Table'!J$136</f>
        <v>72</v>
      </c>
      <c r="D265" s="301">
        <f>+'CTA Pivot Table'!J$138</f>
        <v>0</v>
      </c>
      <c r="E265" s="302">
        <f>+'CTA Pivot Table'!J$140</f>
        <v>76.650000000000006</v>
      </c>
      <c r="F265" s="302">
        <f>+'CTA Pivot Table'!J$142</f>
        <v>80.497822580645163</v>
      </c>
      <c r="G265" s="301">
        <f>+'CTA Pivot Table'!J$144</f>
        <v>81.689787234042555</v>
      </c>
      <c r="H265" s="301">
        <f>+'CTA Pivot Table'!J$146</f>
        <v>0</v>
      </c>
      <c r="I265" s="302">
        <f>+'CTA Pivot Table'!J$148</f>
        <v>80.761664050235481</v>
      </c>
      <c r="J265" s="302">
        <f>+'CTA Pivot Table'!J$150</f>
        <v>56.694610778443113</v>
      </c>
      <c r="K265" s="301">
        <f>+'CTA Pivot Table'!J$152</f>
        <v>51.188027210884357</v>
      </c>
      <c r="L265" s="301">
        <f>+'CTA Pivot Table'!J$154</f>
        <v>0</v>
      </c>
      <c r="M265" s="303">
        <f>+'CTA Pivot Table'!J$156</f>
        <v>54.116687898089168</v>
      </c>
      <c r="N265" s="302">
        <f>+'CTA Pivot Table'!J$158</f>
        <v>0</v>
      </c>
      <c r="O265" s="21"/>
    </row>
    <row r="266" spans="1:15">
      <c r="A266" s="165" t="s">
        <v>270</v>
      </c>
      <c r="B266" s="301">
        <f>+'CTA Pivot Table'!J$166</f>
        <v>0</v>
      </c>
      <c r="C266" s="301">
        <f>+'CTA Pivot Table'!J$168</f>
        <v>0</v>
      </c>
      <c r="D266" s="301">
        <f>+'CTA Pivot Table'!J$170</f>
        <v>0</v>
      </c>
      <c r="E266" s="302">
        <f>+'CTA Pivot Table'!J$172</f>
        <v>0</v>
      </c>
      <c r="F266" s="302">
        <f>+'CTA Pivot Table'!J$174</f>
        <v>0</v>
      </c>
      <c r="G266" s="301">
        <f>+'CTA Pivot Table'!J$176</f>
        <v>0</v>
      </c>
      <c r="H266" s="301">
        <f>+'CTA Pivot Table'!J$178</f>
        <v>0</v>
      </c>
      <c r="I266" s="302">
        <f>+'CTA Pivot Table'!J$180</f>
        <v>0</v>
      </c>
      <c r="J266" s="302">
        <f>+'CTA Pivot Table'!J$182</f>
        <v>0</v>
      </c>
      <c r="K266" s="301">
        <f>+'CTA Pivot Table'!J$184</f>
        <v>0</v>
      </c>
      <c r="L266" s="301">
        <f>+'CTA Pivot Table'!J$186</f>
        <v>0</v>
      </c>
      <c r="M266" s="303">
        <f>+'CTA Pivot Table'!J$188</f>
        <v>0</v>
      </c>
      <c r="N266" s="302">
        <f>+'CTA Pivot Table'!J$190</f>
        <v>0</v>
      </c>
      <c r="O266" s="21"/>
    </row>
    <row r="267" spans="1:15">
      <c r="A267" s="165" t="s">
        <v>271</v>
      </c>
      <c r="B267" s="301">
        <f>+'CTA Pivot Table'!J$198</f>
        <v>0</v>
      </c>
      <c r="C267" s="301">
        <f>+'CTA Pivot Table'!J$200</f>
        <v>0</v>
      </c>
      <c r="D267" s="301">
        <f>+'CTA Pivot Table'!J$202</f>
        <v>0</v>
      </c>
      <c r="E267" s="302">
        <f>+'CTA Pivot Table'!J$204</f>
        <v>0</v>
      </c>
      <c r="F267" s="302">
        <f>+'CTA Pivot Table'!J$206</f>
        <v>0</v>
      </c>
      <c r="G267" s="301">
        <f>+'CTA Pivot Table'!J$208</f>
        <v>0</v>
      </c>
      <c r="H267" s="301">
        <f>+'CTA Pivot Table'!J$210</f>
        <v>0</v>
      </c>
      <c r="I267" s="302">
        <f>+'CTA Pivot Table'!J$212</f>
        <v>0</v>
      </c>
      <c r="J267" s="302">
        <f>+'CTA Pivot Table'!J$214</f>
        <v>0</v>
      </c>
      <c r="K267" s="301">
        <f>+'CTA Pivot Table'!J$216</f>
        <v>0</v>
      </c>
      <c r="L267" s="301">
        <f>+'CTA Pivot Table'!J$218</f>
        <v>0</v>
      </c>
      <c r="M267" s="303">
        <f>+'CTA Pivot Table'!J$220</f>
        <v>0</v>
      </c>
      <c r="N267" s="302">
        <f>+'CTA Pivot Table'!J$222</f>
        <v>0</v>
      </c>
      <c r="O267" s="21"/>
    </row>
    <row r="268" spans="1:15">
      <c r="A268" s="165" t="s">
        <v>272</v>
      </c>
      <c r="B268" s="301">
        <f>+'CTA Pivot Table'!J$230</f>
        <v>0</v>
      </c>
      <c r="C268" s="301">
        <f>+'CTA Pivot Table'!J$232</f>
        <v>0</v>
      </c>
      <c r="D268" s="301">
        <f>+'CTA Pivot Table'!J$234</f>
        <v>0</v>
      </c>
      <c r="E268" s="302">
        <f>+'CTA Pivot Table'!J$236</f>
        <v>0</v>
      </c>
      <c r="F268" s="302">
        <f>+'CTA Pivot Table'!J$238</f>
        <v>0</v>
      </c>
      <c r="G268" s="301">
        <f>+'CTA Pivot Table'!J$240</f>
        <v>0</v>
      </c>
      <c r="H268" s="301">
        <f>+'CTA Pivot Table'!J$242</f>
        <v>0</v>
      </c>
      <c r="I268" s="302">
        <f>+'CTA Pivot Table'!J$244</f>
        <v>0</v>
      </c>
      <c r="J268" s="302">
        <f>+'CTA Pivot Table'!J$246</f>
        <v>0</v>
      </c>
      <c r="K268" s="301">
        <f>+'CTA Pivot Table'!J$248</f>
        <v>0</v>
      </c>
      <c r="L268" s="301">
        <f>+'CTA Pivot Table'!J$250</f>
        <v>0</v>
      </c>
      <c r="M268" s="303">
        <f>+'CTA Pivot Table'!J$252</f>
        <v>0</v>
      </c>
      <c r="N268" s="302">
        <f>+'CTA Pivot Table'!J$254</f>
        <v>0</v>
      </c>
      <c r="O268" s="21"/>
    </row>
    <row r="269" spans="1:15">
      <c r="A269" s="165"/>
      <c r="B269" s="301"/>
      <c r="C269" s="301"/>
      <c r="D269" s="301"/>
      <c r="E269" s="302"/>
      <c r="F269" s="302"/>
      <c r="G269" s="301"/>
      <c r="H269" s="301"/>
      <c r="I269" s="302"/>
      <c r="J269" s="302"/>
      <c r="K269" s="301"/>
      <c r="L269" s="301"/>
      <c r="M269" s="303"/>
      <c r="N269" s="302"/>
      <c r="O269" s="21"/>
    </row>
    <row r="270" spans="1:15">
      <c r="A270" s="165" t="s">
        <v>273</v>
      </c>
      <c r="B270" s="301">
        <f>+'CTA Pivot Table'!J$262</f>
        <v>0</v>
      </c>
      <c r="C270" s="301">
        <f>+'CTA Pivot Table'!J$264</f>
        <v>0</v>
      </c>
      <c r="D270" s="301">
        <f>+'CTA Pivot Table'!J$266</f>
        <v>0</v>
      </c>
      <c r="E270" s="302">
        <f>+'CTA Pivot Table'!J$268</f>
        <v>0</v>
      </c>
      <c r="F270" s="302">
        <f>+'CTA Pivot Table'!J$270</f>
        <v>0</v>
      </c>
      <c r="G270" s="301">
        <f>+'CTA Pivot Table'!J$272</f>
        <v>0</v>
      </c>
      <c r="H270" s="301">
        <f>+'CTA Pivot Table'!J$274</f>
        <v>0</v>
      </c>
      <c r="I270" s="302">
        <f>+'CTA Pivot Table'!J$276</f>
        <v>0</v>
      </c>
      <c r="J270" s="302">
        <f>+'CTA Pivot Table'!J$278</f>
        <v>0</v>
      </c>
      <c r="K270" s="301">
        <f>+'CTA Pivot Table'!J$280</f>
        <v>0</v>
      </c>
      <c r="L270" s="301">
        <f>+'CTA Pivot Table'!J$282</f>
        <v>0</v>
      </c>
      <c r="M270" s="303">
        <f>+'CTA Pivot Table'!J$284</f>
        <v>0</v>
      </c>
      <c r="N270" s="302">
        <f>+'CTA Pivot Table'!J$286</f>
        <v>0</v>
      </c>
      <c r="O270" s="21"/>
    </row>
    <row r="271" spans="1:15">
      <c r="A271" s="165" t="s">
        <v>274</v>
      </c>
      <c r="B271" s="301">
        <f>+'CTA Pivot Table'!J$294</f>
        <v>0</v>
      </c>
      <c r="C271" s="301">
        <f>+'CTA Pivot Table'!J$296</f>
        <v>0</v>
      </c>
      <c r="D271" s="301">
        <f>+'CTA Pivot Table'!J$298</f>
        <v>0</v>
      </c>
      <c r="E271" s="302">
        <f>+'CTA Pivot Table'!J$300</f>
        <v>0</v>
      </c>
      <c r="F271" s="302">
        <f>+'CTA Pivot Table'!J$302</f>
        <v>0</v>
      </c>
      <c r="G271" s="301">
        <f>+'CTA Pivot Table'!J$304</f>
        <v>0</v>
      </c>
      <c r="H271" s="301">
        <f>+'CTA Pivot Table'!J$306</f>
        <v>0</v>
      </c>
      <c r="I271" s="302">
        <f>+'CTA Pivot Table'!J$308</f>
        <v>0</v>
      </c>
      <c r="J271" s="302">
        <f>+'CTA Pivot Table'!J$310</f>
        <v>0</v>
      </c>
      <c r="K271" s="301">
        <f>+'CTA Pivot Table'!J$312</f>
        <v>0</v>
      </c>
      <c r="L271" s="301">
        <f>+'CTA Pivot Table'!J$314</f>
        <v>0</v>
      </c>
      <c r="M271" s="303">
        <f>+'CTA Pivot Table'!J$316</f>
        <v>0</v>
      </c>
      <c r="N271" s="302">
        <f>+'CTA Pivot Table'!J$318</f>
        <v>0</v>
      </c>
      <c r="O271" s="21"/>
    </row>
    <row r="272" spans="1:15">
      <c r="A272" s="165" t="s">
        <v>275</v>
      </c>
      <c r="B272" s="301">
        <f>+'CTA Pivot Table'!J$326</f>
        <v>0</v>
      </c>
      <c r="C272" s="301">
        <f>+'CTA Pivot Table'!J$328</f>
        <v>0</v>
      </c>
      <c r="D272" s="301">
        <f>+'CTA Pivot Table'!J$330</f>
        <v>0</v>
      </c>
      <c r="E272" s="302">
        <f>+'CTA Pivot Table'!J$332</f>
        <v>0</v>
      </c>
      <c r="F272" s="302">
        <f>+'CTA Pivot Table'!J$334</f>
        <v>0</v>
      </c>
      <c r="G272" s="301">
        <f>+'CTA Pivot Table'!J$336</f>
        <v>0</v>
      </c>
      <c r="H272" s="301">
        <f>+'CTA Pivot Table'!J$338</f>
        <v>0</v>
      </c>
      <c r="I272" s="302">
        <f>+'CTA Pivot Table'!J$340</f>
        <v>0</v>
      </c>
      <c r="J272" s="302">
        <f>+'CTA Pivot Table'!J$342</f>
        <v>0</v>
      </c>
      <c r="K272" s="301">
        <f>+'CTA Pivot Table'!J$344</f>
        <v>0</v>
      </c>
      <c r="L272" s="301">
        <f>+'CTA Pivot Table'!J$346</f>
        <v>0</v>
      </c>
      <c r="M272" s="303">
        <f>+'CTA Pivot Table'!J$348</f>
        <v>0</v>
      </c>
      <c r="N272" s="302">
        <f>+'CTA Pivot Table'!J$350</f>
        <v>0</v>
      </c>
      <c r="O272" s="21"/>
    </row>
    <row r="273" spans="1:15">
      <c r="A273" s="165" t="s">
        <v>276</v>
      </c>
      <c r="B273" s="301">
        <f>+'CTA Pivot Table'!J$358</f>
        <v>0</v>
      </c>
      <c r="C273" s="301">
        <f>+'CTA Pivot Table'!J$360</f>
        <v>0</v>
      </c>
      <c r="D273" s="301">
        <f>+'CTA Pivot Table'!J$362</f>
        <v>0</v>
      </c>
      <c r="E273" s="302">
        <f>+'CTA Pivot Table'!J$364</f>
        <v>0</v>
      </c>
      <c r="F273" s="302">
        <f>+'CTA Pivot Table'!J$366</f>
        <v>0</v>
      </c>
      <c r="G273" s="301">
        <f>+'CTA Pivot Table'!J$368</f>
        <v>0</v>
      </c>
      <c r="H273" s="301">
        <f>+'CTA Pivot Table'!J$370</f>
        <v>0</v>
      </c>
      <c r="I273" s="302">
        <f>+'CTA Pivot Table'!J$372</f>
        <v>0</v>
      </c>
      <c r="J273" s="302">
        <f>+'CTA Pivot Table'!J$374</f>
        <v>0</v>
      </c>
      <c r="K273" s="301">
        <f>+'CTA Pivot Table'!J$376</f>
        <v>0</v>
      </c>
      <c r="L273" s="301">
        <f>+'CTA Pivot Table'!J$378</f>
        <v>0</v>
      </c>
      <c r="M273" s="303">
        <f>+'CTA Pivot Table'!J$380</f>
        <v>0</v>
      </c>
      <c r="N273" s="302">
        <f>+'CTA Pivot Table'!J$382</f>
        <v>0</v>
      </c>
      <c r="O273" s="21"/>
    </row>
    <row r="274" spans="1:15">
      <c r="A274" s="165"/>
      <c r="B274" s="301"/>
      <c r="C274" s="301"/>
      <c r="D274" s="301"/>
      <c r="E274" s="302"/>
      <c r="F274" s="302"/>
      <c r="G274" s="301"/>
      <c r="H274" s="301"/>
      <c r="I274" s="302"/>
      <c r="J274" s="302"/>
      <c r="K274" s="301"/>
      <c r="L274" s="301"/>
      <c r="M274" s="303"/>
      <c r="N274" s="302"/>
      <c r="O274" s="21"/>
    </row>
    <row r="275" spans="1:15">
      <c r="A275" s="165" t="s">
        <v>277</v>
      </c>
      <c r="B275" s="301">
        <f>+'CTA Pivot Table'!J$390</f>
        <v>0</v>
      </c>
      <c r="C275" s="301">
        <f>+'CTA Pivot Table'!J$392</f>
        <v>0</v>
      </c>
      <c r="D275" s="301">
        <f>+'CTA Pivot Table'!J$394</f>
        <v>0</v>
      </c>
      <c r="E275" s="302">
        <f>+'CTA Pivot Table'!J$396</f>
        <v>0</v>
      </c>
      <c r="F275" s="302">
        <f>+'CTA Pivot Table'!J$398</f>
        <v>0</v>
      </c>
      <c r="G275" s="301">
        <f>+'CTA Pivot Table'!J$400</f>
        <v>0</v>
      </c>
      <c r="H275" s="301">
        <f>+'CTA Pivot Table'!J$402</f>
        <v>0</v>
      </c>
      <c r="I275" s="302">
        <f>+'CTA Pivot Table'!J$404</f>
        <v>0</v>
      </c>
      <c r="J275" s="302">
        <f>+'CTA Pivot Table'!J$406</f>
        <v>0</v>
      </c>
      <c r="K275" s="301">
        <f>+'CTA Pivot Table'!J$408</f>
        <v>0</v>
      </c>
      <c r="L275" s="301">
        <f>+'CTA Pivot Table'!J$410</f>
        <v>0</v>
      </c>
      <c r="M275" s="303">
        <f>+'CTA Pivot Table'!J$412</f>
        <v>0</v>
      </c>
      <c r="N275" s="302">
        <f>+'CTA Pivot Table'!J$414</f>
        <v>0</v>
      </c>
      <c r="O275" s="21"/>
    </row>
    <row r="276" spans="1:15">
      <c r="A276" s="165" t="s">
        <v>278</v>
      </c>
      <c r="B276" s="301">
        <f>+'CTA Pivot Table'!J$422</f>
        <v>0</v>
      </c>
      <c r="C276" s="301">
        <f>+'CTA Pivot Table'!J$424</f>
        <v>0</v>
      </c>
      <c r="D276" s="301">
        <f>+'CTA Pivot Table'!J$426</f>
        <v>0</v>
      </c>
      <c r="E276" s="302">
        <f>+'CTA Pivot Table'!J$428</f>
        <v>0</v>
      </c>
      <c r="F276" s="302">
        <f>+'CTA Pivot Table'!J$430</f>
        <v>0</v>
      </c>
      <c r="G276" s="301">
        <f>+'CTA Pivot Table'!J$432</f>
        <v>0</v>
      </c>
      <c r="H276" s="301">
        <f>+'CTA Pivot Table'!J$434</f>
        <v>0</v>
      </c>
      <c r="I276" s="302">
        <f>+'CTA Pivot Table'!J$436</f>
        <v>0</v>
      </c>
      <c r="J276" s="302">
        <f>+'CTA Pivot Table'!J$438</f>
        <v>0</v>
      </c>
      <c r="K276" s="301">
        <f>+'CTA Pivot Table'!J$440</f>
        <v>0</v>
      </c>
      <c r="L276" s="301">
        <f>+'CTA Pivot Table'!J$442</f>
        <v>0</v>
      </c>
      <c r="M276" s="303">
        <f>+'CTA Pivot Table'!J$444</f>
        <v>0</v>
      </c>
      <c r="N276" s="302">
        <f>+'CTA Pivot Table'!J$446</f>
        <v>0</v>
      </c>
      <c r="O276" s="21"/>
    </row>
    <row r="277" spans="1:15">
      <c r="A277" s="165" t="s">
        <v>279</v>
      </c>
      <c r="B277" s="301">
        <f>+'CTA Pivot Table'!J$454</f>
        <v>0</v>
      </c>
      <c r="C277" s="301">
        <f>+'CTA Pivot Table'!J$456</f>
        <v>0</v>
      </c>
      <c r="D277" s="301">
        <f>+'CTA Pivot Table'!J$458</f>
        <v>0</v>
      </c>
      <c r="E277" s="302">
        <f>+'CTA Pivot Table'!J$460</f>
        <v>0</v>
      </c>
      <c r="F277" s="302">
        <f>+'CTA Pivot Table'!J$462</f>
        <v>0</v>
      </c>
      <c r="G277" s="301">
        <f>+'CTA Pivot Table'!J$464</f>
        <v>0</v>
      </c>
      <c r="H277" s="301">
        <f>+'CTA Pivot Table'!J$466</f>
        <v>0</v>
      </c>
      <c r="I277" s="302">
        <f>+'CTA Pivot Table'!J$468</f>
        <v>0</v>
      </c>
      <c r="J277" s="302">
        <f>+'CTA Pivot Table'!J$470</f>
        <v>0</v>
      </c>
      <c r="K277" s="301">
        <f>+'CTA Pivot Table'!J$472</f>
        <v>0</v>
      </c>
      <c r="L277" s="301">
        <f>+'CTA Pivot Table'!J$474</f>
        <v>0</v>
      </c>
      <c r="M277" s="303">
        <f>+'CTA Pivot Table'!J$476</f>
        <v>0</v>
      </c>
      <c r="N277" s="302">
        <f>+'CTA Pivot Table'!J$478</f>
        <v>0</v>
      </c>
      <c r="O277" s="21"/>
    </row>
    <row r="278" spans="1:15">
      <c r="A278" s="170" t="s">
        <v>280</v>
      </c>
      <c r="B278" s="304">
        <f>+'CTA Pivot Table'!J$486</f>
        <v>0</v>
      </c>
      <c r="C278" s="304">
        <f>+'CTA Pivot Table'!J$488</f>
        <v>0</v>
      </c>
      <c r="D278" s="304">
        <f>+'CTA Pivot Table'!J$490</f>
        <v>0</v>
      </c>
      <c r="E278" s="305">
        <f>+'CTA Pivot Table'!J$492</f>
        <v>0</v>
      </c>
      <c r="F278" s="305">
        <f>+'CTA Pivot Table'!J$494</f>
        <v>0</v>
      </c>
      <c r="G278" s="304">
        <f>+'CTA Pivot Table'!J$496</f>
        <v>0</v>
      </c>
      <c r="H278" s="304">
        <f>+'CTA Pivot Table'!J$498</f>
        <v>0</v>
      </c>
      <c r="I278" s="305">
        <f>+'CTA Pivot Table'!J$500</f>
        <v>0</v>
      </c>
      <c r="J278" s="305">
        <f>+'CTA Pivot Table'!J$502</f>
        <v>0</v>
      </c>
      <c r="K278" s="304">
        <f>+'CTA Pivot Table'!J$504</f>
        <v>0</v>
      </c>
      <c r="L278" s="304">
        <f>+'CTA Pivot Table'!J$506</f>
        <v>0</v>
      </c>
      <c r="M278" s="306">
        <f>+'CTA Pivot Table'!J$508</f>
        <v>0</v>
      </c>
      <c r="N278" s="305">
        <f>+'CTA Pivot Table'!J$510</f>
        <v>0</v>
      </c>
      <c r="O278" s="21"/>
    </row>
    <row r="279" spans="1:15">
      <c r="A279" s="254" t="s">
        <v>394</v>
      </c>
      <c r="B279" s="307"/>
      <c r="C279" s="307"/>
      <c r="D279" s="307"/>
      <c r="E279" s="307"/>
      <c r="F279" s="307"/>
      <c r="G279" s="307"/>
      <c r="H279" s="307"/>
      <c r="I279" s="307"/>
      <c r="J279" s="307"/>
      <c r="K279" s="307"/>
      <c r="L279" s="307"/>
      <c r="M279" s="307"/>
      <c r="N279" s="308"/>
    </row>
    <row r="280" spans="1:15">
      <c r="A280" s="309"/>
      <c r="B280" s="307"/>
      <c r="C280" s="307"/>
      <c r="D280" s="307"/>
      <c r="E280" s="307"/>
      <c r="F280" s="307"/>
      <c r="G280" s="307"/>
      <c r="H280" s="307"/>
      <c r="I280" s="307"/>
      <c r="J280" s="307"/>
      <c r="K280" s="307"/>
      <c r="L280" s="307"/>
      <c r="M280" s="307"/>
      <c r="N280" s="610" t="s">
        <v>1166</v>
      </c>
    </row>
    <row r="281" spans="1:15" ht="18">
      <c r="A281" s="609" t="s">
        <v>729</v>
      </c>
      <c r="B281" s="160"/>
      <c r="C281" s="160"/>
      <c r="D281" s="160"/>
      <c r="E281" s="211"/>
      <c r="F281" s="211"/>
      <c r="G281" s="211"/>
      <c r="H281" s="211"/>
      <c r="I281" s="211"/>
      <c r="J281" s="160"/>
      <c r="K281" s="160"/>
      <c r="L281" s="160"/>
      <c r="M281" s="211"/>
      <c r="N281" s="212"/>
    </row>
    <row r="282" spans="1:15" ht="18">
      <c r="A282" s="609"/>
      <c r="B282" s="160"/>
      <c r="C282" s="160"/>
      <c r="D282" s="160"/>
      <c r="E282" s="211"/>
      <c r="F282" s="211"/>
      <c r="G282" s="211"/>
      <c r="H282" s="211"/>
      <c r="I282" s="211"/>
      <c r="J282" s="160"/>
      <c r="K282" s="160"/>
      <c r="L282" s="160"/>
      <c r="M282" s="211"/>
      <c r="N282" s="212"/>
    </row>
    <row r="283" spans="1:15">
      <c r="A283" s="231" t="s">
        <v>412</v>
      </c>
      <c r="B283" s="160"/>
      <c r="C283" s="160"/>
      <c r="D283" s="160"/>
      <c r="E283" s="211"/>
      <c r="F283" s="211"/>
      <c r="G283" s="211"/>
      <c r="H283" s="211"/>
      <c r="I283" s="211"/>
      <c r="J283" s="160"/>
      <c r="K283" s="160"/>
      <c r="L283" s="160"/>
      <c r="M283" s="211"/>
      <c r="N283" s="212"/>
    </row>
    <row r="284" spans="1:15">
      <c r="A284" s="231" t="s">
        <v>518</v>
      </c>
      <c r="B284" s="160"/>
      <c r="C284" s="160"/>
      <c r="D284" s="160"/>
      <c r="E284" s="211"/>
      <c r="F284" s="211"/>
      <c r="G284" s="211"/>
      <c r="H284" s="211"/>
      <c r="I284" s="211"/>
      <c r="J284" s="160"/>
      <c r="K284" s="160"/>
      <c r="L284" s="160"/>
      <c r="M284" s="211"/>
      <c r="N284" s="212"/>
    </row>
    <row r="285" spans="1:15" ht="15.75" customHeight="1">
      <c r="A285" s="82"/>
      <c r="B285" s="128"/>
      <c r="C285" s="128"/>
      <c r="D285" s="128"/>
      <c r="E285" s="128"/>
      <c r="F285" s="129"/>
      <c r="G285" s="162"/>
      <c r="H285" s="162"/>
      <c r="I285" s="163"/>
      <c r="J285" s="163"/>
      <c r="K285" s="163"/>
      <c r="L285" s="163"/>
      <c r="M285" s="163"/>
      <c r="N285" s="163"/>
      <c r="O285" s="20"/>
    </row>
    <row r="286" spans="1:15" ht="15.75" customHeight="1">
      <c r="A286" s="64"/>
      <c r="B286" s="234" t="s">
        <v>671</v>
      </c>
      <c r="C286" s="291"/>
      <c r="D286" s="291"/>
      <c r="E286" s="291"/>
      <c r="F286" s="291"/>
      <c r="G286" s="291"/>
      <c r="H286" s="291"/>
      <c r="I286" s="292"/>
      <c r="J286" s="293" t="s">
        <v>390</v>
      </c>
      <c r="K286" s="294"/>
      <c r="L286" s="294"/>
      <c r="M286" s="295"/>
      <c r="N286" s="680" t="s">
        <v>670</v>
      </c>
      <c r="O286" s="164"/>
    </row>
    <row r="287" spans="1:15" ht="50.25" customHeight="1">
      <c r="A287" s="94"/>
      <c r="B287" s="235" t="s">
        <v>735</v>
      </c>
      <c r="C287" s="235"/>
      <c r="D287" s="235"/>
      <c r="E287" s="240"/>
      <c r="F287" s="241" t="s">
        <v>737</v>
      </c>
      <c r="G287" s="235"/>
      <c r="H287" s="235"/>
      <c r="I287" s="236"/>
      <c r="J287" s="242" t="s">
        <v>672</v>
      </c>
      <c r="K287" s="291"/>
      <c r="L287" s="291"/>
      <c r="M287" s="292"/>
      <c r="N287" s="683"/>
      <c r="O287" s="164"/>
    </row>
    <row r="288" spans="1:15" ht="27" customHeight="1">
      <c r="A288" s="82"/>
      <c r="B288" s="296" t="s">
        <v>391</v>
      </c>
      <c r="C288" s="296" t="s">
        <v>392</v>
      </c>
      <c r="D288" s="296" t="s">
        <v>281</v>
      </c>
      <c r="E288" s="297" t="s">
        <v>124</v>
      </c>
      <c r="F288" s="297" t="s">
        <v>391</v>
      </c>
      <c r="G288" s="296" t="s">
        <v>392</v>
      </c>
      <c r="H288" s="296" t="s">
        <v>281</v>
      </c>
      <c r="I288" s="297" t="s">
        <v>124</v>
      </c>
      <c r="J288" s="298" t="s">
        <v>391</v>
      </c>
      <c r="K288" s="299" t="s">
        <v>392</v>
      </c>
      <c r="L288" s="300" t="s">
        <v>281</v>
      </c>
      <c r="M288" s="298" t="s">
        <v>124</v>
      </c>
      <c r="N288" s="684"/>
      <c r="O288" s="164"/>
    </row>
    <row r="289" spans="1:15" hidden="1">
      <c r="A289" s="165" t="s">
        <v>264</v>
      </c>
      <c r="B289" s="131">
        <f>+'CTA Pivot Table'!K$230</f>
        <v>0</v>
      </c>
      <c r="C289" s="131">
        <f>+'CTA Pivot Table'!K$231</f>
        <v>0</v>
      </c>
      <c r="D289" s="131">
        <f>+'CTA Pivot Table'!K$232</f>
        <v>0</v>
      </c>
      <c r="E289" s="130">
        <f>+'CTA Pivot Table'!K$233</f>
        <v>0</v>
      </c>
      <c r="F289" s="130"/>
      <c r="G289" s="130"/>
      <c r="H289" s="130"/>
      <c r="I289" s="130"/>
      <c r="J289" s="130">
        <f>+'CTA Pivot Table'!K$234</f>
        <v>0</v>
      </c>
      <c r="K289" s="131">
        <f>+'CTA Pivot Table'!K$235</f>
        <v>0</v>
      </c>
      <c r="L289" s="131">
        <f>+'CTA Pivot Table'!K$236</f>
        <v>0</v>
      </c>
      <c r="M289" s="132">
        <f>+'CTA Pivot Table'!K$237</f>
        <v>0</v>
      </c>
      <c r="N289" s="130">
        <f>+'CTA Pivot Table'!K$238</f>
        <v>0</v>
      </c>
      <c r="O289" s="21"/>
    </row>
    <row r="290" spans="1:15" hidden="1">
      <c r="A290" s="165"/>
      <c r="E290" s="133"/>
      <c r="I290" s="133"/>
      <c r="J290" s="133"/>
      <c r="M290" s="135"/>
      <c r="N290" s="133"/>
      <c r="O290" s="21"/>
    </row>
    <row r="291" spans="1:15">
      <c r="A291" s="165" t="s">
        <v>265</v>
      </c>
      <c r="B291" s="301">
        <f>+'CTA Pivot Table'!K$6</f>
        <v>0</v>
      </c>
      <c r="C291" s="301">
        <f>+'CTA Pivot Table'!K$8</f>
        <v>0</v>
      </c>
      <c r="D291" s="301">
        <f>+'CTA Pivot Table'!K$10</f>
        <v>0</v>
      </c>
      <c r="E291" s="302">
        <f>+'CTA Pivot Table'!K$12</f>
        <v>0</v>
      </c>
      <c r="F291" s="302">
        <f>+'CTA Pivot Table'!K$14</f>
        <v>0</v>
      </c>
      <c r="G291" s="301">
        <f>+'CTA Pivot Table'!K$16</f>
        <v>0</v>
      </c>
      <c r="H291" s="301">
        <f>+'CTA Pivot Table'!K$18</f>
        <v>0</v>
      </c>
      <c r="I291" s="302">
        <f>+'CTA Pivot Table'!K$120</f>
        <v>47.57205317577548</v>
      </c>
      <c r="J291" s="302">
        <f>+'CTA Pivot Table'!K$22</f>
        <v>0</v>
      </c>
      <c r="K291" s="301">
        <f>+'CTA Pivot Table'!K$24</f>
        <v>0</v>
      </c>
      <c r="L291" s="301">
        <f>+'CTA Pivot Table'!K$26</f>
        <v>0</v>
      </c>
      <c r="M291" s="303">
        <f>+'CTA Pivot Table'!K$28</f>
        <v>0</v>
      </c>
      <c r="N291" s="302">
        <f>+'CTA Pivot Table'!K$30</f>
        <v>0</v>
      </c>
      <c r="O291" s="21"/>
    </row>
    <row r="292" spans="1:15">
      <c r="A292" s="165" t="s">
        <v>266</v>
      </c>
      <c r="B292" s="301">
        <f>+'CTA Pivot Table'!K$38</f>
        <v>60.4</v>
      </c>
      <c r="C292" s="301">
        <f>+'CTA Pivot Table'!K$40</f>
        <v>60</v>
      </c>
      <c r="D292" s="301">
        <f>+'CTA Pivot Table'!K$42</f>
        <v>0</v>
      </c>
      <c r="E292" s="302">
        <f>+'CTA Pivot Table'!K$44</f>
        <v>60.25</v>
      </c>
      <c r="F292" s="302">
        <f>+'CTA Pivot Table'!K$46</f>
        <v>77.48</v>
      </c>
      <c r="G292" s="301">
        <f>+'CTA Pivot Table'!K$48</f>
        <v>73.13</v>
      </c>
      <c r="H292" s="301">
        <f>+'CTA Pivot Table'!K$50</f>
        <v>0</v>
      </c>
      <c r="I292" s="302">
        <f>+'CTA Pivot Table'!K$52</f>
        <v>76.177265625000004</v>
      </c>
      <c r="J292" s="302">
        <f>+'CTA Pivot Table'!K$54</f>
        <v>68.23</v>
      </c>
      <c r="K292" s="301">
        <f>+'CTA Pivot Table'!K$56</f>
        <v>57.17</v>
      </c>
      <c r="L292" s="301">
        <f>+'CTA Pivot Table'!KO$58</f>
        <v>0</v>
      </c>
      <c r="M292" s="303">
        <f>+'CTA Pivot Table'!K$60</f>
        <v>63.20272727272728</v>
      </c>
      <c r="N292" s="302">
        <f>+'CTA Pivot Table'!K$62</f>
        <v>63</v>
      </c>
      <c r="O292" s="21"/>
    </row>
    <row r="293" spans="1:15">
      <c r="A293" s="165" t="s">
        <v>267</v>
      </c>
      <c r="B293" s="301">
        <f>+'CTA Pivot Table'!K$70</f>
        <v>0</v>
      </c>
      <c r="C293" s="301">
        <f>+'CTA Pivot Table'!K$72</f>
        <v>0</v>
      </c>
      <c r="D293" s="301">
        <f>+'CTA Pivot Table'!K$74</f>
        <v>0</v>
      </c>
      <c r="E293" s="302">
        <f>+'CTA Pivot Table'!K$76</f>
        <v>0</v>
      </c>
      <c r="F293" s="302">
        <f>+'CTA Pivot Table'!K$78</f>
        <v>0</v>
      </c>
      <c r="G293" s="301">
        <f>+'CTA Pivot Table'!K$80</f>
        <v>0</v>
      </c>
      <c r="H293" s="301">
        <f>+'CTA Pivot Table'!K$82</f>
        <v>0</v>
      </c>
      <c r="I293" s="302">
        <f>+'CTA Pivot Table'!K$84</f>
        <v>0</v>
      </c>
      <c r="J293" s="302">
        <f>+'CTA Pivot Table'!K$86</f>
        <v>0</v>
      </c>
      <c r="K293" s="301">
        <f>+'CTA Pivot Table'!K$88</f>
        <v>0</v>
      </c>
      <c r="L293" s="301">
        <f>+'CTA Pivot Table'!K$90</f>
        <v>0</v>
      </c>
      <c r="M293" s="303">
        <f>+'CTA Pivot Table'!K$92</f>
        <v>0</v>
      </c>
      <c r="N293" s="302">
        <f>+'CTA Pivot Table'!K$94</f>
        <v>0</v>
      </c>
      <c r="O293" s="21"/>
    </row>
    <row r="294" spans="1:15">
      <c r="A294" s="165" t="s">
        <v>268</v>
      </c>
      <c r="B294" s="301">
        <f>+'CTA Pivot Table'!K$102</f>
        <v>72.855009191176464</v>
      </c>
      <c r="C294" s="301">
        <f>+'CTA Pivot Table'!K$104</f>
        <v>72.405184174624836</v>
      </c>
      <c r="D294" s="301">
        <f>+'CTA Pivot Table'!K$106</f>
        <v>67.733122362869196</v>
      </c>
      <c r="E294" s="302">
        <f>+'CTA Pivot Table'!K$108</f>
        <v>72.039905409399935</v>
      </c>
      <c r="F294" s="302">
        <f>+'CTA Pivot Table'!K$110</f>
        <v>74.59934793307086</v>
      </c>
      <c r="G294" s="301">
        <f>+'CTA Pivot Table'!K$112</f>
        <v>76.027563025210085</v>
      </c>
      <c r="H294" s="301">
        <f>+'CTA Pivot Table'!K$114</f>
        <v>0</v>
      </c>
      <c r="I294" s="302">
        <f>+'CTA Pivot Table'!K$116</f>
        <v>75.035211147204649</v>
      </c>
      <c r="J294" s="302">
        <f>+'CTA Pivot Table'!K$118</f>
        <v>49.576994615761137</v>
      </c>
      <c r="K294" s="301">
        <f>+'CTA Pivot Table'!K$120</f>
        <v>47.57205317577548</v>
      </c>
      <c r="L294" s="301">
        <f>+'CTA Pivot Table'!K$122</f>
        <v>49.4</v>
      </c>
      <c r="M294" s="303">
        <f>+'CTA Pivot Table'!K$124</f>
        <v>48.669074371321564</v>
      </c>
      <c r="N294" s="302">
        <f>+'CTA Pivot Table'!K$126</f>
        <v>70.840871369294604</v>
      </c>
      <c r="O294" s="21"/>
    </row>
    <row r="295" spans="1:15">
      <c r="A295" s="165"/>
      <c r="B295" s="301"/>
      <c r="C295" s="301"/>
      <c r="D295" s="301"/>
      <c r="E295" s="302"/>
      <c r="F295" s="302"/>
      <c r="G295" s="301"/>
      <c r="H295" s="301"/>
      <c r="I295" s="302"/>
      <c r="J295" s="302"/>
      <c r="K295" s="301"/>
      <c r="L295" s="301"/>
      <c r="M295" s="303"/>
      <c r="N295" s="302"/>
      <c r="O295" s="21"/>
    </row>
    <row r="296" spans="1:15">
      <c r="A296" s="165" t="s">
        <v>269</v>
      </c>
      <c r="B296" s="301">
        <f>+'CTA Pivot Table'!K$134</f>
        <v>84.777999999999992</v>
      </c>
      <c r="C296" s="301">
        <f>+'CTA Pivot Table'!K$136</f>
        <v>65.952857142857141</v>
      </c>
      <c r="D296" s="301">
        <f>+'CTA Pivot Table'!K$138</f>
        <v>0</v>
      </c>
      <c r="E296" s="302">
        <f>+'CTA Pivot Table'!K$140</f>
        <v>78.788181818181798</v>
      </c>
      <c r="F296" s="302">
        <f>+'CTA Pivot Table'!K$142</f>
        <v>85.766897880539489</v>
      </c>
      <c r="G296" s="301">
        <f>+'CTA Pivot Table'!K$144</f>
        <v>83.722113207547167</v>
      </c>
      <c r="H296" s="301">
        <f>+'CTA Pivot Table'!K$146</f>
        <v>0</v>
      </c>
      <c r="I296" s="302">
        <f>+'CTA Pivot Table'!K$148</f>
        <v>85.075739795918366</v>
      </c>
      <c r="J296" s="302">
        <f>+'CTA Pivot Table'!K$150</f>
        <v>72.047010309278349</v>
      </c>
      <c r="K296" s="301">
        <f>+'CTA Pivot Table'!K$152</f>
        <v>63.954264339152125</v>
      </c>
      <c r="L296" s="301">
        <f>+'CTA Pivot Table'!K$154</f>
        <v>0</v>
      </c>
      <c r="M296" s="303">
        <f>+'CTA Pivot Table'!K$156</f>
        <v>67.357427745664751</v>
      </c>
      <c r="N296" s="302">
        <f>+'CTA Pivot Table'!K$158</f>
        <v>0</v>
      </c>
      <c r="O296" s="21"/>
    </row>
    <row r="297" spans="1:15">
      <c r="A297" s="165" t="s">
        <v>270</v>
      </c>
      <c r="B297" s="301">
        <f>+'CTA Pivot Table'!K$166</f>
        <v>76.744615384615386</v>
      </c>
      <c r="C297" s="301">
        <f>+'CTA Pivot Table'!K$168</f>
        <v>67</v>
      </c>
      <c r="D297" s="301">
        <f>+'CTA Pivot Table'!K$170</f>
        <v>0</v>
      </c>
      <c r="E297" s="302">
        <f>+'CTA Pivot Table'!K$172</f>
        <v>75.445333333333338</v>
      </c>
      <c r="F297" s="302">
        <f>+'CTA Pivot Table'!K$174</f>
        <v>89.158130841121505</v>
      </c>
      <c r="G297" s="301">
        <f>+'CTA Pivot Table'!K$176</f>
        <v>82.653118908382069</v>
      </c>
      <c r="H297" s="301">
        <f>+'CTA Pivot Table'!K$178</f>
        <v>0</v>
      </c>
      <c r="I297" s="302">
        <f>+'CTA Pivot Table'!K$180</f>
        <v>86.26889177489177</v>
      </c>
      <c r="J297" s="302">
        <f>+'CTA Pivot Table'!K$182</f>
        <v>73.844224137931036</v>
      </c>
      <c r="K297" s="301">
        <f>+'CTA Pivot Table'!K$184</f>
        <v>61.280909090909091</v>
      </c>
      <c r="L297" s="301">
        <f>+'CTA Pivot Table'!K$186</f>
        <v>0</v>
      </c>
      <c r="M297" s="303">
        <f>+'CTA Pivot Table'!K$188</f>
        <v>67.57613390928725</v>
      </c>
      <c r="N297" s="302">
        <f>+'CTA Pivot Table'!K$190</f>
        <v>66.940923076923085</v>
      </c>
      <c r="O297" s="21"/>
    </row>
    <row r="298" spans="1:15">
      <c r="A298" s="165" t="s">
        <v>271</v>
      </c>
      <c r="B298" s="301">
        <f>+'CTA Pivot Table'!K$198</f>
        <v>0</v>
      </c>
      <c r="C298" s="301">
        <f>+'CTA Pivot Table'!K$200</f>
        <v>0</v>
      </c>
      <c r="D298" s="301">
        <f>+'CTA Pivot Table'!K$202</f>
        <v>0</v>
      </c>
      <c r="E298" s="302">
        <f>+'CTA Pivot Table'!K$204</f>
        <v>0</v>
      </c>
      <c r="F298" s="302">
        <f>+'CTA Pivot Table'!K$206</f>
        <v>0</v>
      </c>
      <c r="G298" s="301">
        <f>+'CTA Pivot Table'!K$208</f>
        <v>0</v>
      </c>
      <c r="H298" s="301">
        <f>+'CTA Pivot Table'!K$210</f>
        <v>0</v>
      </c>
      <c r="I298" s="302">
        <f>+'CTA Pivot Table'!K$212</f>
        <v>0</v>
      </c>
      <c r="J298" s="302">
        <f>+'CTA Pivot Table'!K$214</f>
        <v>0</v>
      </c>
      <c r="K298" s="301">
        <f>+'CTA Pivot Table'!K$216</f>
        <v>0</v>
      </c>
      <c r="L298" s="301">
        <f>+'CTA Pivot Table'!K$218</f>
        <v>0</v>
      </c>
      <c r="M298" s="303">
        <f>+'CTA Pivot Table'!K$220</f>
        <v>0</v>
      </c>
      <c r="N298" s="302">
        <f>+'CTA Pivot Table'!K$222</f>
        <v>0</v>
      </c>
      <c r="O298" s="21"/>
    </row>
    <row r="299" spans="1:15">
      <c r="A299" s="165" t="s">
        <v>272</v>
      </c>
      <c r="B299" s="301">
        <f>+'CTA Pivot Table'!K$230</f>
        <v>0</v>
      </c>
      <c r="C299" s="301">
        <f>+'CTA Pivot Table'!K$232</f>
        <v>0</v>
      </c>
      <c r="D299" s="301">
        <f>+'CTA Pivot Table'!K$234</f>
        <v>0</v>
      </c>
      <c r="E299" s="302">
        <f>+'CTA Pivot Table'!K$236</f>
        <v>0</v>
      </c>
      <c r="F299" s="302">
        <f>+'CTA Pivot Table'!K$238</f>
        <v>0</v>
      </c>
      <c r="G299" s="301">
        <f>+'CTA Pivot Table'!K$240</f>
        <v>0</v>
      </c>
      <c r="H299" s="301">
        <f>+'CTA Pivot Table'!K$242</f>
        <v>0</v>
      </c>
      <c r="I299" s="302">
        <f>+'CTA Pivot Table'!K$244</f>
        <v>0</v>
      </c>
      <c r="J299" s="302">
        <f>+'CTA Pivot Table'!K$246</f>
        <v>0</v>
      </c>
      <c r="K299" s="301">
        <f>+'CTA Pivot Table'!K$248</f>
        <v>0</v>
      </c>
      <c r="L299" s="301">
        <f>+'CTA Pivot Table'!K$250</f>
        <v>0</v>
      </c>
      <c r="M299" s="303">
        <f>+'CTA Pivot Table'!K$252</f>
        <v>0</v>
      </c>
      <c r="N299" s="302">
        <f>+'CTA Pivot Table'!K$254</f>
        <v>0</v>
      </c>
      <c r="O299" s="21"/>
    </row>
    <row r="300" spans="1:15">
      <c r="A300" s="165"/>
      <c r="B300" s="301"/>
      <c r="C300" s="301"/>
      <c r="D300" s="301"/>
      <c r="E300" s="302"/>
      <c r="F300" s="302"/>
      <c r="G300" s="301"/>
      <c r="H300" s="301"/>
      <c r="I300" s="302"/>
      <c r="J300" s="302"/>
      <c r="K300" s="301"/>
      <c r="L300" s="301"/>
      <c r="M300" s="303"/>
      <c r="N300" s="302"/>
      <c r="O300" s="21"/>
    </row>
    <row r="301" spans="1:15">
      <c r="A301" s="165" t="s">
        <v>273</v>
      </c>
      <c r="B301" s="301">
        <f>+'CTA Pivot Table'!K$262</f>
        <v>0</v>
      </c>
      <c r="C301" s="301">
        <f>+'CTA Pivot Table'!K$264</f>
        <v>0</v>
      </c>
      <c r="D301" s="301">
        <f>+'CTA Pivot Table'!K$266</f>
        <v>0</v>
      </c>
      <c r="E301" s="302">
        <f>+'CTA Pivot Table'!K$268</f>
        <v>0</v>
      </c>
      <c r="F301" s="302">
        <f>+'CTA Pivot Table'!K$270</f>
        <v>0</v>
      </c>
      <c r="G301" s="301">
        <f>+'CTA Pivot Table'!K$272</f>
        <v>0</v>
      </c>
      <c r="H301" s="301">
        <f>+'CTA Pivot Table'!K$274</f>
        <v>0</v>
      </c>
      <c r="I301" s="302">
        <f>+'CTA Pivot Table'!K$276</f>
        <v>0</v>
      </c>
      <c r="J301" s="302">
        <f>+'CTA Pivot Table'!K$278</f>
        <v>0</v>
      </c>
      <c r="K301" s="301">
        <f>+'CTA Pivot Table'!K$280</f>
        <v>0</v>
      </c>
      <c r="L301" s="301">
        <f>+'CTA Pivot Table'!K$282</f>
        <v>0</v>
      </c>
      <c r="M301" s="303">
        <f>+'CTA Pivot Table'!K$284</f>
        <v>0</v>
      </c>
      <c r="N301" s="302">
        <f>+'CTA Pivot Table'!K$286</f>
        <v>0</v>
      </c>
      <c r="O301" s="21"/>
    </row>
    <row r="302" spans="1:15">
      <c r="A302" s="165" t="s">
        <v>274</v>
      </c>
      <c r="B302" s="301">
        <f>+'CTA Pivot Table'!K$294</f>
        <v>84.856279561004726</v>
      </c>
      <c r="C302" s="301">
        <f>+'CTA Pivot Table'!K$296</f>
        <v>82.051428571428573</v>
      </c>
      <c r="D302" s="301">
        <f>+'CTA Pivot Table'!K$298</f>
        <v>82.428571428571431</v>
      </c>
      <c r="E302" s="302">
        <f>+'CTA Pivot Table'!K$300</f>
        <v>83.793856813980653</v>
      </c>
      <c r="F302" s="302">
        <f>+'CTA Pivot Table'!K$302</f>
        <v>81.050793650793651</v>
      </c>
      <c r="G302" s="301">
        <f>+'CTA Pivot Table'!K$304</f>
        <v>73.503638119768183</v>
      </c>
      <c r="H302" s="301">
        <f>+'CTA Pivot Table'!K$306</f>
        <v>74.597560975609753</v>
      </c>
      <c r="I302" s="302">
        <f>+'CTA Pivot Table'!K$308</f>
        <v>76.819395509499131</v>
      </c>
      <c r="J302" s="302">
        <f>+'CTA Pivot Table'!K$310</f>
        <v>88.714285714285708</v>
      </c>
      <c r="K302" s="301">
        <f>+'CTA Pivot Table'!K$312</f>
        <v>85.212254160363088</v>
      </c>
      <c r="L302" s="301">
        <f>+'CTA Pivot Table'!K$314</f>
        <v>86.1875</v>
      </c>
      <c r="M302" s="303">
        <f>+'CTA Pivot Table'!K$316</f>
        <v>86.506267281105991</v>
      </c>
      <c r="N302" s="302">
        <f>+'CTA Pivot Table'!K$318</f>
        <v>0</v>
      </c>
      <c r="O302" s="21"/>
    </row>
    <row r="303" spans="1:15">
      <c r="A303" s="165" t="s">
        <v>275</v>
      </c>
      <c r="B303" s="301">
        <f>+'CTA Pivot Table'!K$326</f>
        <v>0</v>
      </c>
      <c r="C303" s="301">
        <f>+'CTA Pivot Table'!K$328</f>
        <v>0</v>
      </c>
      <c r="D303" s="301">
        <f>+'CTA Pivot Table'!K$330</f>
        <v>0</v>
      </c>
      <c r="E303" s="302">
        <f>+'CTA Pivot Table'!K$332</f>
        <v>0</v>
      </c>
      <c r="F303" s="302">
        <f>+'CTA Pivot Table'!K$334</f>
        <v>0</v>
      </c>
      <c r="G303" s="301">
        <f>+'CTA Pivot Table'!K$336</f>
        <v>0</v>
      </c>
      <c r="H303" s="301">
        <f>+'CTA Pivot Table'!K$338</f>
        <v>0</v>
      </c>
      <c r="I303" s="302">
        <f>+'CTA Pivot Table'!K$340</f>
        <v>0</v>
      </c>
      <c r="J303" s="302">
        <f>+'CTA Pivot Table'!K$342</f>
        <v>0</v>
      </c>
      <c r="K303" s="301">
        <f>+'CTA Pivot Table'!K$344</f>
        <v>0</v>
      </c>
      <c r="L303" s="301">
        <f>+'CTA Pivot Table'!K$346</f>
        <v>0</v>
      </c>
      <c r="M303" s="303">
        <f>+'CTA Pivot Table'!K$348</f>
        <v>0</v>
      </c>
      <c r="N303" s="302">
        <f>+'CTA Pivot Table'!K$350</f>
        <v>0</v>
      </c>
      <c r="O303" s="21"/>
    </row>
    <row r="304" spans="1:15">
      <c r="A304" s="165" t="s">
        <v>276</v>
      </c>
      <c r="B304" s="301">
        <f>+'CTA Pivot Table'!K$358</f>
        <v>0</v>
      </c>
      <c r="C304" s="301">
        <f>+'CTA Pivot Table'!K$360</f>
        <v>0</v>
      </c>
      <c r="D304" s="301">
        <f>+'CTA Pivot Table'!K$362</f>
        <v>0</v>
      </c>
      <c r="E304" s="302">
        <f>+'CTA Pivot Table'!K$364</f>
        <v>0</v>
      </c>
      <c r="F304" s="302">
        <f>+'CTA Pivot Table'!K$366</f>
        <v>0</v>
      </c>
      <c r="G304" s="301">
        <f>+'CTA Pivot Table'!K$368</f>
        <v>0</v>
      </c>
      <c r="H304" s="301">
        <f>+'CTA Pivot Table'!K$370</f>
        <v>0</v>
      </c>
      <c r="I304" s="302">
        <f>+'CTA Pivot Table'!K$372</f>
        <v>0</v>
      </c>
      <c r="J304" s="302">
        <f>+'CTA Pivot Table'!K$374</f>
        <v>0</v>
      </c>
      <c r="K304" s="301">
        <f>+'CTA Pivot Table'!K$376</f>
        <v>0</v>
      </c>
      <c r="L304" s="301">
        <f>+'CTA Pivot Table'!K$378</f>
        <v>0</v>
      </c>
      <c r="M304" s="303">
        <f>+'CTA Pivot Table'!K$380</f>
        <v>0</v>
      </c>
      <c r="N304" s="302">
        <f>+'CTA Pivot Table'!K$382</f>
        <v>0</v>
      </c>
      <c r="O304" s="21"/>
    </row>
    <row r="305" spans="1:15">
      <c r="A305" s="165"/>
      <c r="B305" s="301"/>
      <c r="C305" s="301"/>
      <c r="D305" s="301"/>
      <c r="E305" s="302"/>
      <c r="F305" s="302"/>
      <c r="G305" s="301"/>
      <c r="H305" s="301"/>
      <c r="I305" s="302"/>
      <c r="J305" s="302"/>
      <c r="K305" s="301"/>
      <c r="L305" s="301"/>
      <c r="M305" s="303"/>
      <c r="N305" s="302"/>
      <c r="O305" s="21"/>
    </row>
    <row r="306" spans="1:15">
      <c r="A306" s="165" t="s">
        <v>277</v>
      </c>
      <c r="B306" s="301">
        <f>+'CTA Pivot Table'!K$390</f>
        <v>0</v>
      </c>
      <c r="C306" s="301">
        <f>+'CTA Pivot Table'!K$392</f>
        <v>0</v>
      </c>
      <c r="D306" s="301">
        <f>+'CTA Pivot Table'!K$394</f>
        <v>0</v>
      </c>
      <c r="E306" s="302">
        <f>+'CTA Pivot Table'!K$396</f>
        <v>0</v>
      </c>
      <c r="F306" s="302">
        <f>+'CTA Pivot Table'!K$398</f>
        <v>0</v>
      </c>
      <c r="G306" s="301">
        <f>+'CTA Pivot Table'!K$400</f>
        <v>0</v>
      </c>
      <c r="H306" s="301">
        <f>+'CTA Pivot Table'!K$402</f>
        <v>0</v>
      </c>
      <c r="I306" s="302">
        <f>+'CTA Pivot Table'!K$404</f>
        <v>0</v>
      </c>
      <c r="J306" s="302">
        <f>+'CTA Pivot Table'!K$406</f>
        <v>0</v>
      </c>
      <c r="K306" s="301">
        <f>+'CTA Pivot Table'!K$408</f>
        <v>0</v>
      </c>
      <c r="L306" s="301">
        <f>+'CTA Pivot Table'!K$410</f>
        <v>0</v>
      </c>
      <c r="M306" s="303">
        <f>+'CTA Pivot Table'!K$412</f>
        <v>0</v>
      </c>
      <c r="N306" s="302">
        <f>+'CTA Pivot Table'!K$414</f>
        <v>0</v>
      </c>
      <c r="O306" s="21"/>
    </row>
    <row r="307" spans="1:15">
      <c r="A307" s="165" t="s">
        <v>278</v>
      </c>
      <c r="B307" s="301">
        <f>+'CTA Pivot Table'!K$422</f>
        <v>0</v>
      </c>
      <c r="C307" s="301">
        <f>+'CTA Pivot Table'!K$424</f>
        <v>0</v>
      </c>
      <c r="D307" s="301">
        <f>+'CTA Pivot Table'!K$426</f>
        <v>0</v>
      </c>
      <c r="E307" s="302">
        <f>+'CTA Pivot Table'!K$428</f>
        <v>0</v>
      </c>
      <c r="F307" s="302">
        <f>+'CTA Pivot Table'!K$430</f>
        <v>0</v>
      </c>
      <c r="G307" s="301">
        <f>+'CTA Pivot Table'!K$432</f>
        <v>0</v>
      </c>
      <c r="H307" s="301">
        <f>+'CTA Pivot Table'!K$434</f>
        <v>0</v>
      </c>
      <c r="I307" s="302">
        <f>+'CTA Pivot Table'!K$436</f>
        <v>0</v>
      </c>
      <c r="J307" s="302">
        <f>+'CTA Pivot Table'!K$438</f>
        <v>0</v>
      </c>
      <c r="K307" s="301">
        <f>+'CTA Pivot Table'!K$440</f>
        <v>0</v>
      </c>
      <c r="L307" s="301">
        <f>+'CTA Pivot Table'!K$442</f>
        <v>0</v>
      </c>
      <c r="M307" s="303">
        <f>+'CTA Pivot Table'!K$444</f>
        <v>0</v>
      </c>
      <c r="N307" s="302">
        <f>+'CTA Pivot Table'!K$446</f>
        <v>0</v>
      </c>
      <c r="O307" s="21"/>
    </row>
    <row r="308" spans="1:15">
      <c r="A308" s="165" t="s">
        <v>279</v>
      </c>
      <c r="B308" s="301">
        <f>+'CTA Pivot Table'!K$454</f>
        <v>70.499999999999943</v>
      </c>
      <c r="C308" s="301">
        <f>+'CTA Pivot Table'!K$456</f>
        <v>71.290322580645153</v>
      </c>
      <c r="D308" s="301">
        <f>+'CTA Pivot Table'!K$458</f>
        <v>0</v>
      </c>
      <c r="E308" s="302">
        <f>+'CTA Pivot Table'!K$460</f>
        <v>70.79518072289153</v>
      </c>
      <c r="F308" s="302">
        <f>+'CTA Pivot Table'!K$462</f>
        <v>78.382863340563972</v>
      </c>
      <c r="G308" s="301">
        <f>+'CTA Pivot Table'!K$464</f>
        <v>72.897683397683366</v>
      </c>
      <c r="H308" s="301">
        <f>+'CTA Pivot Table'!K$466</f>
        <v>0</v>
      </c>
      <c r="I308" s="302">
        <f>+'CTA Pivot Table'!K$468</f>
        <v>74.337699316628672</v>
      </c>
      <c r="J308" s="302">
        <f>+'CTA Pivot Table'!K$470</f>
        <v>61.126513857372281</v>
      </c>
      <c r="K308" s="301">
        <f>+'CTA Pivot Table'!K$472</f>
        <v>57.821567106283872</v>
      </c>
      <c r="L308" s="301">
        <f>+'CTA Pivot Table'!K$474</f>
        <v>0</v>
      </c>
      <c r="M308" s="303">
        <f>+'CTA Pivot Table'!K$476</f>
        <v>58.64972527472522</v>
      </c>
      <c r="N308" s="302">
        <f>+'CTA Pivot Table'!K$478</f>
        <v>70.114105994372423</v>
      </c>
      <c r="O308" s="21"/>
    </row>
    <row r="309" spans="1:15">
      <c r="A309" s="170" t="s">
        <v>280</v>
      </c>
      <c r="B309" s="304">
        <f>+'CTA Pivot Table'!K$486</f>
        <v>0</v>
      </c>
      <c r="C309" s="304">
        <f>+'CTA Pivot Table'!K$488</f>
        <v>0</v>
      </c>
      <c r="D309" s="304">
        <f>+'CTA Pivot Table'!K$490</f>
        <v>0</v>
      </c>
      <c r="E309" s="305">
        <f>+'CTA Pivot Table'!K$492</f>
        <v>0</v>
      </c>
      <c r="F309" s="305">
        <f>+'CTA Pivot Table'!K$494</f>
        <v>0</v>
      </c>
      <c r="G309" s="304">
        <f>+'CTA Pivot Table'!K$496</f>
        <v>0</v>
      </c>
      <c r="H309" s="304">
        <f>+'CTA Pivot Table'!K$498</f>
        <v>0</v>
      </c>
      <c r="I309" s="305">
        <f>+'CTA Pivot Table'!K$500</f>
        <v>0</v>
      </c>
      <c r="J309" s="305">
        <f>+'CTA Pivot Table'!K$502</f>
        <v>0</v>
      </c>
      <c r="K309" s="304">
        <f>+'CTA Pivot Table'!K$504</f>
        <v>0</v>
      </c>
      <c r="L309" s="304">
        <f>+'CTA Pivot Table'!K$506</f>
        <v>0</v>
      </c>
      <c r="M309" s="306">
        <f>+'CTA Pivot Table'!K$508</f>
        <v>0</v>
      </c>
      <c r="N309" s="305">
        <f>+'CTA Pivot Table'!K$510</f>
        <v>0</v>
      </c>
      <c r="O309" s="21"/>
    </row>
    <row r="310" spans="1:15">
      <c r="A310" s="254" t="s">
        <v>394</v>
      </c>
      <c r="B310" s="307"/>
      <c r="C310" s="307"/>
      <c r="D310" s="307"/>
      <c r="E310" s="307"/>
      <c r="F310" s="307"/>
      <c r="G310" s="307"/>
      <c r="H310" s="307"/>
      <c r="I310" s="307"/>
      <c r="J310" s="307"/>
      <c r="K310" s="307"/>
      <c r="L310" s="307"/>
      <c r="M310" s="307"/>
      <c r="N310" s="308"/>
    </row>
    <row r="311" spans="1:15">
      <c r="A311" s="309"/>
      <c r="B311" s="307"/>
      <c r="C311" s="307"/>
      <c r="D311" s="307"/>
      <c r="E311" s="307"/>
      <c r="F311" s="307"/>
      <c r="G311" s="307"/>
      <c r="H311" s="307"/>
      <c r="I311" s="307"/>
      <c r="J311" s="307"/>
      <c r="K311" s="307"/>
      <c r="L311" s="307"/>
      <c r="M311" s="307"/>
      <c r="N311" s="610" t="s">
        <v>1166</v>
      </c>
    </row>
    <row r="312" spans="1:15" ht="18">
      <c r="A312" s="609" t="s">
        <v>730</v>
      </c>
      <c r="B312" s="160"/>
      <c r="C312" s="160"/>
      <c r="D312" s="160"/>
      <c r="E312" s="211"/>
      <c r="F312" s="211"/>
      <c r="G312" s="211"/>
      <c r="H312" s="211"/>
      <c r="I312" s="211"/>
      <c r="J312" s="160"/>
      <c r="K312" s="160"/>
      <c r="L312" s="160"/>
      <c r="M312" s="211"/>
      <c r="N312" s="212"/>
    </row>
    <row r="313" spans="1:15" ht="18">
      <c r="A313" s="609"/>
      <c r="B313" s="160"/>
      <c r="C313" s="160"/>
      <c r="D313" s="160"/>
      <c r="E313" s="211"/>
      <c r="F313" s="211"/>
      <c r="G313" s="211"/>
      <c r="H313" s="211"/>
      <c r="I313" s="211"/>
      <c r="J313" s="160"/>
      <c r="K313" s="160"/>
      <c r="L313" s="160"/>
      <c r="M313" s="211"/>
      <c r="N313" s="212"/>
    </row>
    <row r="314" spans="1:15">
      <c r="A314" s="231" t="s">
        <v>412</v>
      </c>
      <c r="B314" s="160"/>
      <c r="C314" s="160"/>
      <c r="D314" s="160"/>
      <c r="E314" s="211"/>
      <c r="F314" s="211"/>
      <c r="G314" s="211"/>
      <c r="H314" s="211"/>
      <c r="I314" s="211"/>
      <c r="J314" s="160"/>
      <c r="K314" s="160"/>
      <c r="L314" s="160"/>
      <c r="M314" s="211"/>
      <c r="N314" s="212"/>
    </row>
    <row r="315" spans="1:15">
      <c r="A315" s="231" t="s">
        <v>519</v>
      </c>
      <c r="B315" s="160"/>
      <c r="C315" s="160"/>
      <c r="D315" s="160"/>
      <c r="E315" s="211"/>
      <c r="F315" s="211"/>
      <c r="G315" s="211"/>
      <c r="H315" s="211"/>
      <c r="I315" s="211"/>
      <c r="J315" s="160"/>
      <c r="K315" s="160"/>
      <c r="L315" s="160"/>
      <c r="M315" s="211"/>
      <c r="N315" s="212"/>
    </row>
    <row r="316" spans="1:15" ht="15.75" customHeight="1">
      <c r="A316" s="82"/>
      <c r="B316" s="128"/>
      <c r="C316" s="128"/>
      <c r="D316" s="128"/>
      <c r="E316" s="128"/>
      <c r="F316" s="129"/>
      <c r="G316" s="162"/>
      <c r="H316" s="162"/>
      <c r="I316" s="163"/>
      <c r="J316" s="163"/>
      <c r="K316" s="163"/>
      <c r="L316" s="163"/>
      <c r="M316" s="163"/>
      <c r="N316" s="163"/>
      <c r="O316" s="20"/>
    </row>
    <row r="317" spans="1:15" ht="15.75" customHeight="1">
      <c r="A317" s="64"/>
      <c r="B317" s="234" t="s">
        <v>671</v>
      </c>
      <c r="C317" s="291"/>
      <c r="D317" s="291"/>
      <c r="E317" s="291"/>
      <c r="F317" s="291"/>
      <c r="G317" s="291"/>
      <c r="H317" s="291"/>
      <c r="I317" s="292"/>
      <c r="J317" s="293" t="s">
        <v>390</v>
      </c>
      <c r="K317" s="294"/>
      <c r="L317" s="294"/>
      <c r="M317" s="295"/>
      <c r="N317" s="680" t="s">
        <v>670</v>
      </c>
      <c r="O317" s="164"/>
    </row>
    <row r="318" spans="1:15" ht="45" customHeight="1">
      <c r="A318" s="94"/>
      <c r="B318" s="235" t="s">
        <v>735</v>
      </c>
      <c r="C318" s="235"/>
      <c r="D318" s="235"/>
      <c r="E318" s="240"/>
      <c r="F318" s="241" t="s">
        <v>737</v>
      </c>
      <c r="G318" s="235"/>
      <c r="H318" s="235"/>
      <c r="I318" s="236"/>
      <c r="J318" s="242" t="s">
        <v>672</v>
      </c>
      <c r="K318" s="291"/>
      <c r="L318" s="291"/>
      <c r="M318" s="292"/>
      <c r="N318" s="683"/>
      <c r="O318" s="164"/>
    </row>
    <row r="319" spans="1:15" ht="30" customHeight="1">
      <c r="A319" s="82"/>
      <c r="B319" s="296" t="s">
        <v>391</v>
      </c>
      <c r="C319" s="296" t="s">
        <v>392</v>
      </c>
      <c r="D319" s="296" t="s">
        <v>281</v>
      </c>
      <c r="E319" s="297" t="s">
        <v>124</v>
      </c>
      <c r="F319" s="297" t="s">
        <v>391</v>
      </c>
      <c r="G319" s="296" t="s">
        <v>392</v>
      </c>
      <c r="H319" s="296" t="s">
        <v>281</v>
      </c>
      <c r="I319" s="297" t="s">
        <v>124</v>
      </c>
      <c r="J319" s="298" t="s">
        <v>391</v>
      </c>
      <c r="K319" s="299" t="s">
        <v>392</v>
      </c>
      <c r="L319" s="300" t="s">
        <v>281</v>
      </c>
      <c r="M319" s="298" t="s">
        <v>124</v>
      </c>
      <c r="N319" s="684"/>
      <c r="O319" s="164"/>
    </row>
    <row r="320" spans="1:15" hidden="1">
      <c r="A320" s="165" t="s">
        <v>264</v>
      </c>
      <c r="B320" s="131">
        <f>+'CTA Pivot Table'!L$230</f>
        <v>0</v>
      </c>
      <c r="C320" s="131">
        <f>+'CTA Pivot Table'!L$231</f>
        <v>0</v>
      </c>
      <c r="D320" s="131">
        <f>+'CTA Pivot Table'!L$232</f>
        <v>0</v>
      </c>
      <c r="E320" s="130">
        <f>+'CTA Pivot Table'!L$233</f>
        <v>0</v>
      </c>
      <c r="F320" s="130"/>
      <c r="G320" s="130"/>
      <c r="H320" s="130"/>
      <c r="I320" s="130"/>
      <c r="J320" s="130">
        <f>+'CTA Pivot Table'!L$234</f>
        <v>0</v>
      </c>
      <c r="K320" s="131">
        <f>+'CTA Pivot Table'!L$235</f>
        <v>0</v>
      </c>
      <c r="L320" s="131">
        <f>+'CTA Pivot Table'!L$236</f>
        <v>0</v>
      </c>
      <c r="M320" s="132">
        <f>+'CTA Pivot Table'!L$237</f>
        <v>0</v>
      </c>
      <c r="N320" s="130">
        <f>+'CTA Pivot Table'!L$238</f>
        <v>0</v>
      </c>
      <c r="O320" s="21"/>
    </row>
    <row r="321" spans="1:15" hidden="1">
      <c r="A321" s="165"/>
      <c r="E321" s="133"/>
      <c r="I321" s="133"/>
      <c r="J321" s="133"/>
      <c r="M321" s="135"/>
      <c r="N321" s="133"/>
      <c r="O321" s="21"/>
    </row>
    <row r="322" spans="1:15">
      <c r="A322" s="165" t="s">
        <v>265</v>
      </c>
      <c r="B322" s="301">
        <f>+'CTA Pivot Table'!L$6</f>
        <v>0</v>
      </c>
      <c r="C322" s="301">
        <f>+'CTA Pivot Table'!L$8</f>
        <v>0</v>
      </c>
      <c r="D322" s="301">
        <f>+'CTA Pivot Table'!L$10</f>
        <v>0</v>
      </c>
      <c r="E322" s="302">
        <f>+'CTA Pivot Table'!L$12</f>
        <v>0</v>
      </c>
      <c r="F322" s="302">
        <f>+'CTA Pivot Table'!L$14</f>
        <v>0</v>
      </c>
      <c r="G322" s="301">
        <f>+'CTA Pivot Table'!L$16</f>
        <v>0</v>
      </c>
      <c r="H322" s="301">
        <f>+'CTA Pivot Table'!L$18</f>
        <v>0</v>
      </c>
      <c r="I322" s="302">
        <f>+'CTA Pivot Table'!L$120</f>
        <v>44.81818181818182</v>
      </c>
      <c r="J322" s="302">
        <f>+'CTA Pivot Table'!L$22</f>
        <v>0</v>
      </c>
      <c r="K322" s="301">
        <f>+'CTA Pivot Table'!L$24</f>
        <v>0</v>
      </c>
      <c r="L322" s="301">
        <f>+'CTA Pivot Table'!L$26</f>
        <v>0</v>
      </c>
      <c r="M322" s="303">
        <f>+'CTA Pivot Table'!L$28</f>
        <v>0</v>
      </c>
      <c r="N322" s="302">
        <f>+'CTA Pivot Table'!L$30</f>
        <v>0</v>
      </c>
      <c r="O322" s="21"/>
    </row>
    <row r="323" spans="1:15">
      <c r="A323" s="165" t="s">
        <v>266</v>
      </c>
      <c r="B323" s="301">
        <f>+'CTA Pivot Table'!L$38</f>
        <v>73.253968253968253</v>
      </c>
      <c r="C323" s="301">
        <f>+'CTA Pivot Table'!L$40</f>
        <v>68.365176470588239</v>
      </c>
      <c r="D323" s="301">
        <f>+'CTA Pivot Table'!L$42</f>
        <v>56.583333333333336</v>
      </c>
      <c r="E323" s="302">
        <f>+'CTA Pivot Table'!L$44</f>
        <v>69.406500000000008</v>
      </c>
      <c r="F323" s="302">
        <f>+'CTA Pivot Table'!L$46</f>
        <v>75.233636363636364</v>
      </c>
      <c r="G323" s="301">
        <f>+'CTA Pivot Table'!L$48</f>
        <v>69.747975708502025</v>
      </c>
      <c r="H323" s="301">
        <f>+'CTA Pivot Table'!L$50</f>
        <v>62.708125000000003</v>
      </c>
      <c r="I323" s="302">
        <f>+'CTA Pivot Table'!L$52</f>
        <v>72.181837708830557</v>
      </c>
      <c r="J323" s="302">
        <f>+'CTA Pivot Table'!L$54</f>
        <v>63.679419354838707</v>
      </c>
      <c r="K323" s="301">
        <f>+'CTA Pivot Table'!L$56</f>
        <v>52.792201257861628</v>
      </c>
      <c r="L323" s="301">
        <f>+'CTA Pivot Table'!LO$58</f>
        <v>0</v>
      </c>
      <c r="M323" s="303">
        <f>+'CTA Pivot Table'!L$60</f>
        <v>57.660691489361696</v>
      </c>
      <c r="N323" s="302">
        <f>+'CTA Pivot Table'!L$62</f>
        <v>0</v>
      </c>
      <c r="O323" s="21"/>
    </row>
    <row r="324" spans="1:15">
      <c r="A324" s="165" t="s">
        <v>267</v>
      </c>
      <c r="B324" s="301">
        <f>+'CTA Pivot Table'!L$70</f>
        <v>0</v>
      </c>
      <c r="C324" s="301">
        <f>+'CTA Pivot Table'!L$72</f>
        <v>0</v>
      </c>
      <c r="D324" s="301">
        <f>+'CTA Pivot Table'!L$74</f>
        <v>0</v>
      </c>
      <c r="E324" s="302">
        <f>+'CTA Pivot Table'!L$76</f>
        <v>0</v>
      </c>
      <c r="F324" s="302">
        <f>+'CTA Pivot Table'!L$78</f>
        <v>0</v>
      </c>
      <c r="G324" s="301">
        <f>+'CTA Pivot Table'!L$80</f>
        <v>0</v>
      </c>
      <c r="H324" s="301">
        <f>+'CTA Pivot Table'!L$82</f>
        <v>0</v>
      </c>
      <c r="I324" s="302">
        <f>+'CTA Pivot Table'!L$84</f>
        <v>0</v>
      </c>
      <c r="J324" s="302">
        <f>+'CTA Pivot Table'!L$86</f>
        <v>0</v>
      </c>
      <c r="K324" s="301">
        <f>+'CTA Pivot Table'!L$88</f>
        <v>0</v>
      </c>
      <c r="L324" s="301">
        <f>+'CTA Pivot Table'!L$90</f>
        <v>0</v>
      </c>
      <c r="M324" s="303">
        <f>+'CTA Pivot Table'!L$92</f>
        <v>0</v>
      </c>
      <c r="N324" s="302">
        <f>+'CTA Pivot Table'!L$94</f>
        <v>0</v>
      </c>
      <c r="O324" s="21"/>
    </row>
    <row r="325" spans="1:15">
      <c r="A325" s="165" t="s">
        <v>268</v>
      </c>
      <c r="B325" s="301">
        <f>+'CTA Pivot Table'!L$102</f>
        <v>70.791590493601461</v>
      </c>
      <c r="C325" s="301">
        <f>+'CTA Pivot Table'!L$104</f>
        <v>72.371681415929203</v>
      </c>
      <c r="D325" s="301">
        <f>+'CTA Pivot Table'!L$106</f>
        <v>67.411764705882348</v>
      </c>
      <c r="E325" s="302">
        <f>+'CTA Pivot Table'!L$108</f>
        <v>70.970457902511072</v>
      </c>
      <c r="F325" s="302">
        <f>+'CTA Pivot Table'!L$110</f>
        <v>71.719817767653765</v>
      </c>
      <c r="G325" s="301">
        <f>+'CTA Pivot Table'!L$112</f>
        <v>73.398773006134974</v>
      </c>
      <c r="H325" s="301">
        <f>+'CTA Pivot Table'!L$114</f>
        <v>75</v>
      </c>
      <c r="I325" s="302">
        <f>+'CTA Pivot Table'!L$116</f>
        <v>72.179104477611943</v>
      </c>
      <c r="J325" s="302">
        <f>+'CTA Pivot Table'!L$118</f>
        <v>51.484210526315792</v>
      </c>
      <c r="K325" s="301">
        <f>+'CTA Pivot Table'!L$120</f>
        <v>44.81818181818182</v>
      </c>
      <c r="L325" s="301">
        <f>+'CTA Pivot Table'!L$122</f>
        <v>37.75</v>
      </c>
      <c r="M325" s="303">
        <f>+'CTA Pivot Table'!L$124</f>
        <v>47.977040816326529</v>
      </c>
      <c r="N325" s="302">
        <f>+'CTA Pivot Table'!L$126</f>
        <v>66.465116279069761</v>
      </c>
      <c r="O325" s="21"/>
    </row>
    <row r="326" spans="1:15">
      <c r="A326" s="165"/>
      <c r="B326" s="301"/>
      <c r="C326" s="301"/>
      <c r="D326" s="301"/>
      <c r="E326" s="302"/>
      <c r="F326" s="302"/>
      <c r="G326" s="301"/>
      <c r="H326" s="301"/>
      <c r="I326" s="302"/>
      <c r="J326" s="302"/>
      <c r="K326" s="301"/>
      <c r="L326" s="301"/>
      <c r="M326" s="303"/>
      <c r="N326" s="302"/>
      <c r="O326" s="21"/>
    </row>
    <row r="327" spans="1:15">
      <c r="A327" s="165" t="s">
        <v>269</v>
      </c>
      <c r="B327" s="301">
        <f>+'CTA Pivot Table'!L$134</f>
        <v>78.845238095238102</v>
      </c>
      <c r="C327" s="301">
        <f>+'CTA Pivot Table'!L$136</f>
        <v>79.70461538461538</v>
      </c>
      <c r="D327" s="301">
        <f>+'CTA Pivot Table'!L$138</f>
        <v>0</v>
      </c>
      <c r="E327" s="302">
        <f>+'CTA Pivot Table'!L$140</f>
        <v>79.173823529411763</v>
      </c>
      <c r="F327" s="302">
        <f>+'CTA Pivot Table'!L$142</f>
        <v>83.573327541268455</v>
      </c>
      <c r="G327" s="301">
        <f>+'CTA Pivot Table'!L$144</f>
        <v>82.672585365853664</v>
      </c>
      <c r="H327" s="301">
        <f>+'CTA Pivot Table'!L$146</f>
        <v>0</v>
      </c>
      <c r="I327" s="302">
        <f>+'CTA Pivot Table'!L$148</f>
        <v>83.336745675848817</v>
      </c>
      <c r="J327" s="302">
        <f>+'CTA Pivot Table'!L$150</f>
        <v>66.326061538461545</v>
      </c>
      <c r="K327" s="301">
        <f>+'CTA Pivot Table'!L$152</f>
        <v>56.102478813559323</v>
      </c>
      <c r="L327" s="301">
        <f>+'CTA Pivot Table'!L$154</f>
        <v>0</v>
      </c>
      <c r="M327" s="303">
        <f>+'CTA Pivot Table'!L$156</f>
        <v>60.27144291091593</v>
      </c>
      <c r="N327" s="302">
        <f>+'CTA Pivot Table'!L$158</f>
        <v>69.8245</v>
      </c>
      <c r="O327" s="21"/>
    </row>
    <row r="328" spans="1:15">
      <c r="A328" s="165" t="s">
        <v>270</v>
      </c>
      <c r="B328" s="301">
        <f>+'CTA Pivot Table'!L$166</f>
        <v>73.030816326530612</v>
      </c>
      <c r="C328" s="301">
        <f>+'CTA Pivot Table'!L$168</f>
        <v>80.685714285714283</v>
      </c>
      <c r="D328" s="301">
        <f>+'CTA Pivot Table'!L$170</f>
        <v>0</v>
      </c>
      <c r="E328" s="302">
        <f>+'CTA Pivot Table'!L$172</f>
        <v>73.98767857142856</v>
      </c>
      <c r="F328" s="302">
        <f>+'CTA Pivot Table'!L$174</f>
        <v>91.485276243093921</v>
      </c>
      <c r="G328" s="301">
        <f>+'CTA Pivot Table'!L$176</f>
        <v>78.85093650793651</v>
      </c>
      <c r="H328" s="301">
        <f>+'CTA Pivot Table'!L$178</f>
        <v>0</v>
      </c>
      <c r="I328" s="302">
        <f>+'CTA Pivot Table'!L$180</f>
        <v>87.654846005774772</v>
      </c>
      <c r="J328" s="302">
        <f>+'CTA Pivot Table'!L$182</f>
        <v>68.875650406504064</v>
      </c>
      <c r="K328" s="301">
        <f>+'CTA Pivot Table'!L$184</f>
        <v>57.43918604651163</v>
      </c>
      <c r="L328" s="301">
        <f>+'CTA Pivot Table'!L$186</f>
        <v>0</v>
      </c>
      <c r="M328" s="303">
        <f>+'CTA Pivot Table'!L$188</f>
        <v>64.169736842105266</v>
      </c>
      <c r="N328" s="302">
        <f>+'CTA Pivot Table'!L$190</f>
        <v>74.699711627906979</v>
      </c>
      <c r="O328" s="21"/>
    </row>
    <row r="329" spans="1:15">
      <c r="A329" s="165" t="s">
        <v>271</v>
      </c>
      <c r="B329" s="301">
        <f>+'CTA Pivot Table'!L$198</f>
        <v>0</v>
      </c>
      <c r="C329" s="301">
        <f>+'CTA Pivot Table'!L$200</f>
        <v>0</v>
      </c>
      <c r="D329" s="301">
        <f>+'CTA Pivot Table'!L$202</f>
        <v>0</v>
      </c>
      <c r="E329" s="302">
        <f>+'CTA Pivot Table'!L$204</f>
        <v>0</v>
      </c>
      <c r="F329" s="302">
        <f>+'CTA Pivot Table'!L$206</f>
        <v>0</v>
      </c>
      <c r="G329" s="301">
        <f>+'CTA Pivot Table'!L$208</f>
        <v>0</v>
      </c>
      <c r="H329" s="301">
        <f>+'CTA Pivot Table'!L$210</f>
        <v>0</v>
      </c>
      <c r="I329" s="302">
        <f>+'CTA Pivot Table'!L$212</f>
        <v>0</v>
      </c>
      <c r="J329" s="302">
        <f>+'CTA Pivot Table'!L$214</f>
        <v>0</v>
      </c>
      <c r="K329" s="301">
        <f>+'CTA Pivot Table'!L$216</f>
        <v>0</v>
      </c>
      <c r="L329" s="301">
        <f>+'CTA Pivot Table'!L$218</f>
        <v>0</v>
      </c>
      <c r="M329" s="303">
        <f>+'CTA Pivot Table'!L$220</f>
        <v>0</v>
      </c>
      <c r="N329" s="302">
        <f>+'CTA Pivot Table'!L$222</f>
        <v>0</v>
      </c>
      <c r="O329" s="21"/>
    </row>
    <row r="330" spans="1:15">
      <c r="A330" s="165" t="s">
        <v>272</v>
      </c>
      <c r="B330" s="301">
        <f>+'CTA Pivot Table'!L$230</f>
        <v>0</v>
      </c>
      <c r="C330" s="301">
        <f>+'CTA Pivot Table'!L$232</f>
        <v>0</v>
      </c>
      <c r="D330" s="301">
        <f>+'CTA Pivot Table'!L$234</f>
        <v>0</v>
      </c>
      <c r="E330" s="302">
        <f>+'CTA Pivot Table'!L$236</f>
        <v>0</v>
      </c>
      <c r="F330" s="302">
        <f>+'CTA Pivot Table'!L$238</f>
        <v>0</v>
      </c>
      <c r="G330" s="301">
        <f>+'CTA Pivot Table'!L$240</f>
        <v>0</v>
      </c>
      <c r="H330" s="301">
        <f>+'CTA Pivot Table'!L$242</f>
        <v>0</v>
      </c>
      <c r="I330" s="302">
        <f>+'CTA Pivot Table'!L$244</f>
        <v>0</v>
      </c>
      <c r="J330" s="302">
        <f>+'CTA Pivot Table'!L$246</f>
        <v>0</v>
      </c>
      <c r="K330" s="301">
        <f>+'CTA Pivot Table'!L$248</f>
        <v>0</v>
      </c>
      <c r="L330" s="301">
        <f>+'CTA Pivot Table'!L$250</f>
        <v>0</v>
      </c>
      <c r="M330" s="303">
        <f>+'CTA Pivot Table'!L$252</f>
        <v>0</v>
      </c>
      <c r="N330" s="302">
        <f>+'CTA Pivot Table'!L$254</f>
        <v>0</v>
      </c>
      <c r="O330" s="21"/>
    </row>
    <row r="331" spans="1:15">
      <c r="A331" s="165"/>
      <c r="B331" s="301"/>
      <c r="C331" s="301"/>
      <c r="D331" s="301"/>
      <c r="E331" s="302"/>
      <c r="F331" s="302"/>
      <c r="G331" s="301"/>
      <c r="H331" s="301"/>
      <c r="I331" s="302"/>
      <c r="J331" s="302"/>
      <c r="K331" s="301"/>
      <c r="L331" s="301"/>
      <c r="M331" s="303"/>
      <c r="N331" s="302"/>
      <c r="O331" s="21"/>
    </row>
    <row r="332" spans="1:15">
      <c r="A332" s="165" t="s">
        <v>273</v>
      </c>
      <c r="B332" s="301">
        <f>+'CTA Pivot Table'!L$262</f>
        <v>0</v>
      </c>
      <c r="C332" s="301">
        <f>+'CTA Pivot Table'!L$264</f>
        <v>0</v>
      </c>
      <c r="D332" s="301">
        <f>+'CTA Pivot Table'!L$266</f>
        <v>0</v>
      </c>
      <c r="E332" s="302">
        <f>+'CTA Pivot Table'!L$268</f>
        <v>0</v>
      </c>
      <c r="F332" s="302">
        <f>+'CTA Pivot Table'!L$270</f>
        <v>0</v>
      </c>
      <c r="G332" s="301">
        <f>+'CTA Pivot Table'!L$272</f>
        <v>0</v>
      </c>
      <c r="H332" s="301">
        <f>+'CTA Pivot Table'!L$274</f>
        <v>0</v>
      </c>
      <c r="I332" s="302">
        <f>+'CTA Pivot Table'!L$276</f>
        <v>0</v>
      </c>
      <c r="J332" s="302">
        <f>+'CTA Pivot Table'!L$278</f>
        <v>0</v>
      </c>
      <c r="K332" s="301">
        <f>+'CTA Pivot Table'!L$280</f>
        <v>0</v>
      </c>
      <c r="L332" s="301">
        <f>+'CTA Pivot Table'!L$282</f>
        <v>0</v>
      </c>
      <c r="M332" s="303">
        <f>+'CTA Pivot Table'!L$284</f>
        <v>0</v>
      </c>
      <c r="N332" s="302">
        <f>+'CTA Pivot Table'!L$286</f>
        <v>0</v>
      </c>
      <c r="O332" s="21"/>
    </row>
    <row r="333" spans="1:15">
      <c r="A333" s="165" t="s">
        <v>274</v>
      </c>
      <c r="B333" s="301">
        <f>+'CTA Pivot Table'!L$294</f>
        <v>83.806079855546116</v>
      </c>
      <c r="C333" s="301">
        <f>+'CTA Pivot Table'!L$296</f>
        <v>81.470877192982456</v>
      </c>
      <c r="D333" s="301">
        <f>+'CTA Pivot Table'!L$298</f>
        <v>89.333333333333329</v>
      </c>
      <c r="E333" s="302">
        <f>+'CTA Pivot Table'!L$300</f>
        <v>83.173358675327478</v>
      </c>
      <c r="F333" s="302">
        <f>+'CTA Pivot Table'!L$302</f>
        <v>82.642179772131101</v>
      </c>
      <c r="G333" s="301">
        <f>+'CTA Pivot Table'!L$304</f>
        <v>75.900925212027758</v>
      </c>
      <c r="H333" s="301">
        <f>+'CTA Pivot Table'!L$306</f>
        <v>73.205128205128204</v>
      </c>
      <c r="I333" s="302">
        <f>+'CTA Pivot Table'!L$308</f>
        <v>79.284741009434399</v>
      </c>
      <c r="J333" s="302">
        <f>+'CTA Pivot Table'!L$310</f>
        <v>89.779545454545456</v>
      </c>
      <c r="K333" s="301">
        <f>+'CTA Pivot Table'!L$312</f>
        <v>85.610795454545453</v>
      </c>
      <c r="L333" s="301">
        <f>+'CTA Pivot Table'!L$314</f>
        <v>92.388888888888886</v>
      </c>
      <c r="M333" s="303">
        <f>+'CTA Pivot Table'!L$316</f>
        <v>87.294320137693632</v>
      </c>
      <c r="N333" s="302">
        <f>+'CTA Pivot Table'!L$318</f>
        <v>0</v>
      </c>
      <c r="O333" s="21"/>
    </row>
    <row r="334" spans="1:15">
      <c r="A334" s="165" t="s">
        <v>275</v>
      </c>
      <c r="B334" s="301">
        <f>+'CTA Pivot Table'!L$326</f>
        <v>0</v>
      </c>
      <c r="C334" s="301">
        <f>+'CTA Pivot Table'!L$328</f>
        <v>0</v>
      </c>
      <c r="D334" s="301">
        <f>+'CTA Pivot Table'!L$330</f>
        <v>0</v>
      </c>
      <c r="E334" s="302">
        <f>+'CTA Pivot Table'!L$332</f>
        <v>0</v>
      </c>
      <c r="F334" s="302">
        <f>+'CTA Pivot Table'!L$334</f>
        <v>0</v>
      </c>
      <c r="G334" s="301">
        <f>+'CTA Pivot Table'!L$336</f>
        <v>0</v>
      </c>
      <c r="H334" s="301">
        <f>+'CTA Pivot Table'!L$338</f>
        <v>0</v>
      </c>
      <c r="I334" s="302">
        <f>+'CTA Pivot Table'!L$340</f>
        <v>0</v>
      </c>
      <c r="J334" s="302">
        <f>+'CTA Pivot Table'!L$342</f>
        <v>0</v>
      </c>
      <c r="K334" s="301">
        <f>+'CTA Pivot Table'!L$344</f>
        <v>0</v>
      </c>
      <c r="L334" s="301">
        <f>+'CTA Pivot Table'!L$346</f>
        <v>0</v>
      </c>
      <c r="M334" s="303">
        <f>+'CTA Pivot Table'!L$348</f>
        <v>0</v>
      </c>
      <c r="N334" s="302">
        <f>+'CTA Pivot Table'!L$350</f>
        <v>0</v>
      </c>
      <c r="O334" s="21"/>
    </row>
    <row r="335" spans="1:15">
      <c r="A335" s="165" t="s">
        <v>276</v>
      </c>
      <c r="B335" s="301">
        <f>+'CTA Pivot Table'!L$358</f>
        <v>0</v>
      </c>
      <c r="C335" s="301">
        <f>+'CTA Pivot Table'!L$360</f>
        <v>0</v>
      </c>
      <c r="D335" s="301">
        <f>+'CTA Pivot Table'!L$362</f>
        <v>0</v>
      </c>
      <c r="E335" s="302">
        <f>+'CTA Pivot Table'!L$364</f>
        <v>0</v>
      </c>
      <c r="F335" s="302">
        <f>+'CTA Pivot Table'!L$366</f>
        <v>0</v>
      </c>
      <c r="G335" s="301">
        <f>+'CTA Pivot Table'!L$368</f>
        <v>0</v>
      </c>
      <c r="H335" s="301">
        <f>+'CTA Pivot Table'!L$370</f>
        <v>0</v>
      </c>
      <c r="I335" s="302">
        <f>+'CTA Pivot Table'!L$372</f>
        <v>0</v>
      </c>
      <c r="J335" s="302">
        <f>+'CTA Pivot Table'!L$374</f>
        <v>0</v>
      </c>
      <c r="K335" s="301">
        <f>+'CTA Pivot Table'!L$376</f>
        <v>0</v>
      </c>
      <c r="L335" s="301">
        <f>+'CTA Pivot Table'!L$378</f>
        <v>0</v>
      </c>
      <c r="M335" s="303">
        <f>+'CTA Pivot Table'!L$380</f>
        <v>0</v>
      </c>
      <c r="N335" s="302">
        <f>+'CTA Pivot Table'!L$382</f>
        <v>0</v>
      </c>
      <c r="O335" s="21"/>
    </row>
    <row r="336" spans="1:15">
      <c r="A336" s="165"/>
      <c r="B336" s="301"/>
      <c r="C336" s="301"/>
      <c r="D336" s="301"/>
      <c r="E336" s="302"/>
      <c r="F336" s="302"/>
      <c r="G336" s="301"/>
      <c r="H336" s="301"/>
      <c r="I336" s="302"/>
      <c r="J336" s="302"/>
      <c r="K336" s="301"/>
      <c r="L336" s="301"/>
      <c r="M336" s="303"/>
      <c r="N336" s="302"/>
      <c r="O336" s="21"/>
    </row>
    <row r="337" spans="1:15">
      <c r="A337" s="165" t="s">
        <v>277</v>
      </c>
      <c r="B337" s="301">
        <f>+'CTA Pivot Table'!L$390</f>
        <v>0</v>
      </c>
      <c r="C337" s="301">
        <f>+'CTA Pivot Table'!L$392</f>
        <v>0</v>
      </c>
      <c r="D337" s="301">
        <f>+'CTA Pivot Table'!L$394</f>
        <v>0</v>
      </c>
      <c r="E337" s="302">
        <f>+'CTA Pivot Table'!L$396</f>
        <v>0</v>
      </c>
      <c r="F337" s="302">
        <f>+'CTA Pivot Table'!L$398</f>
        <v>0</v>
      </c>
      <c r="G337" s="301">
        <f>+'CTA Pivot Table'!L$400</f>
        <v>0</v>
      </c>
      <c r="H337" s="301">
        <f>+'CTA Pivot Table'!L$402</f>
        <v>0</v>
      </c>
      <c r="I337" s="302">
        <f>+'CTA Pivot Table'!L$404</f>
        <v>0</v>
      </c>
      <c r="J337" s="302">
        <f>+'CTA Pivot Table'!L$406</f>
        <v>0</v>
      </c>
      <c r="K337" s="301">
        <f>+'CTA Pivot Table'!L$408</f>
        <v>0</v>
      </c>
      <c r="L337" s="301">
        <f>+'CTA Pivot Table'!L$410</f>
        <v>0</v>
      </c>
      <c r="M337" s="303">
        <f>+'CTA Pivot Table'!L$412</f>
        <v>0</v>
      </c>
      <c r="N337" s="302">
        <f>+'CTA Pivot Table'!L$414</f>
        <v>0</v>
      </c>
      <c r="O337" s="21"/>
    </row>
    <row r="338" spans="1:15">
      <c r="A338" s="165" t="s">
        <v>278</v>
      </c>
      <c r="B338" s="301">
        <f>+'CTA Pivot Table'!L$422</f>
        <v>0</v>
      </c>
      <c r="C338" s="301">
        <f>+'CTA Pivot Table'!L$424</f>
        <v>0</v>
      </c>
      <c r="D338" s="301">
        <f>+'CTA Pivot Table'!L$426</f>
        <v>0</v>
      </c>
      <c r="E338" s="302">
        <f>+'CTA Pivot Table'!L$428</f>
        <v>0</v>
      </c>
      <c r="F338" s="302">
        <f>+'CTA Pivot Table'!L$430</f>
        <v>0</v>
      </c>
      <c r="G338" s="301">
        <f>+'CTA Pivot Table'!L$432</f>
        <v>0</v>
      </c>
      <c r="H338" s="301">
        <f>+'CTA Pivot Table'!L$434</f>
        <v>0</v>
      </c>
      <c r="I338" s="302">
        <f>+'CTA Pivot Table'!L$436</f>
        <v>0</v>
      </c>
      <c r="J338" s="302">
        <f>+'CTA Pivot Table'!L$438</f>
        <v>0</v>
      </c>
      <c r="K338" s="301">
        <f>+'CTA Pivot Table'!L$440</f>
        <v>0</v>
      </c>
      <c r="L338" s="301">
        <f>+'CTA Pivot Table'!L$442</f>
        <v>0</v>
      </c>
      <c r="M338" s="303">
        <f>+'CTA Pivot Table'!L$444</f>
        <v>0</v>
      </c>
      <c r="N338" s="302">
        <f>+'CTA Pivot Table'!L$446</f>
        <v>0</v>
      </c>
      <c r="O338" s="21"/>
    </row>
    <row r="339" spans="1:15">
      <c r="A339" s="165" t="s">
        <v>279</v>
      </c>
      <c r="B339" s="301">
        <f>+'CTA Pivot Table'!L$454</f>
        <v>71.254464285714235</v>
      </c>
      <c r="C339" s="301">
        <f>+'CTA Pivot Table'!L$456</f>
        <v>69.24637681159416</v>
      </c>
      <c r="D339" s="301">
        <f>+'CTA Pivot Table'!L$458</f>
        <v>0</v>
      </c>
      <c r="E339" s="302">
        <f>+'CTA Pivot Table'!L$460</f>
        <v>70.781569965870275</v>
      </c>
      <c r="F339" s="302">
        <f>+'CTA Pivot Table'!L$462</f>
        <v>73.23811188811186</v>
      </c>
      <c r="G339" s="301">
        <f>+'CTA Pivot Table'!L$464</f>
        <v>75.022780373831736</v>
      </c>
      <c r="H339" s="301">
        <f>+'CTA Pivot Table'!L$466</f>
        <v>0</v>
      </c>
      <c r="I339" s="302">
        <f>+'CTA Pivot Table'!L$468</f>
        <v>74.497012772970706</v>
      </c>
      <c r="J339" s="302">
        <f>+'CTA Pivot Table'!L$470</f>
        <v>57.634674922600574</v>
      </c>
      <c r="K339" s="301">
        <f>+'CTA Pivot Table'!L$472</f>
        <v>55.580555555555513</v>
      </c>
      <c r="L339" s="301">
        <f>+'CTA Pivot Table'!L$474</f>
        <v>0</v>
      </c>
      <c r="M339" s="303">
        <f>+'CTA Pivot Table'!L$476</f>
        <v>56.21668264621281</v>
      </c>
      <c r="N339" s="302">
        <f>+'CTA Pivot Table'!L$478</f>
        <v>63.930341244261797</v>
      </c>
      <c r="O339" s="21"/>
    </row>
    <row r="340" spans="1:15">
      <c r="A340" s="170" t="s">
        <v>280</v>
      </c>
      <c r="B340" s="304">
        <f>+'CTA Pivot Table'!L$486</f>
        <v>0</v>
      </c>
      <c r="C340" s="304">
        <f>+'CTA Pivot Table'!L$488</f>
        <v>0</v>
      </c>
      <c r="D340" s="304">
        <f>+'CTA Pivot Table'!L$490</f>
        <v>0</v>
      </c>
      <c r="E340" s="305">
        <f>+'CTA Pivot Table'!L$492</f>
        <v>0</v>
      </c>
      <c r="F340" s="305">
        <f>+'CTA Pivot Table'!L$494</f>
        <v>0</v>
      </c>
      <c r="G340" s="304">
        <f>+'CTA Pivot Table'!L$496</f>
        <v>0</v>
      </c>
      <c r="H340" s="304">
        <f>+'CTA Pivot Table'!L$498</f>
        <v>0</v>
      </c>
      <c r="I340" s="305">
        <f>+'CTA Pivot Table'!L$500</f>
        <v>0</v>
      </c>
      <c r="J340" s="305">
        <f>+'CTA Pivot Table'!L$502</f>
        <v>0</v>
      </c>
      <c r="K340" s="304">
        <f>+'CTA Pivot Table'!L$504</f>
        <v>0</v>
      </c>
      <c r="L340" s="304">
        <f>+'CTA Pivot Table'!L$506</f>
        <v>0</v>
      </c>
      <c r="M340" s="306">
        <f>+'CTA Pivot Table'!L$508</f>
        <v>0</v>
      </c>
      <c r="N340" s="305">
        <f>+'CTA Pivot Table'!L$510</f>
        <v>0</v>
      </c>
      <c r="O340" s="21"/>
    </row>
    <row r="341" spans="1:15">
      <c r="A341" s="254" t="s">
        <v>394</v>
      </c>
      <c r="B341" s="307"/>
      <c r="C341" s="307"/>
      <c r="D341" s="307"/>
      <c r="E341" s="307"/>
      <c r="F341" s="307"/>
      <c r="G341" s="307"/>
      <c r="H341" s="307"/>
      <c r="I341" s="307"/>
      <c r="J341" s="307"/>
      <c r="K341" s="307"/>
      <c r="L341" s="307"/>
      <c r="M341" s="307"/>
      <c r="N341" s="308"/>
    </row>
    <row r="342" spans="1:15">
      <c r="A342" s="309"/>
      <c r="B342" s="307"/>
      <c r="C342" s="307"/>
      <c r="D342" s="307"/>
      <c r="E342" s="307"/>
      <c r="F342" s="307"/>
      <c r="G342" s="307"/>
      <c r="H342" s="307"/>
      <c r="I342" s="307"/>
      <c r="J342" s="307"/>
      <c r="K342" s="307"/>
      <c r="L342" s="307"/>
      <c r="M342" s="307"/>
      <c r="N342" s="610" t="s">
        <v>1166</v>
      </c>
    </row>
    <row r="343" spans="1:15" ht="18">
      <c r="A343" s="609" t="s">
        <v>731</v>
      </c>
      <c r="B343" s="160"/>
      <c r="C343" s="160"/>
      <c r="D343" s="160"/>
      <c r="E343" s="211"/>
      <c r="F343" s="211"/>
      <c r="G343" s="211"/>
      <c r="H343" s="211"/>
      <c r="I343" s="211"/>
      <c r="J343" s="160"/>
      <c r="K343" s="160"/>
      <c r="L343" s="160"/>
      <c r="M343" s="211"/>
      <c r="N343" s="212"/>
    </row>
    <row r="344" spans="1:15" ht="18">
      <c r="A344" s="609"/>
      <c r="B344" s="160"/>
      <c r="C344" s="160"/>
      <c r="D344" s="160"/>
      <c r="E344" s="211"/>
      <c r="F344" s="211"/>
      <c r="G344" s="211"/>
      <c r="H344" s="211"/>
      <c r="I344" s="211"/>
      <c r="J344" s="160"/>
      <c r="K344" s="160"/>
      <c r="L344" s="160"/>
      <c r="M344" s="211"/>
      <c r="N344" s="212"/>
    </row>
    <row r="345" spans="1:15">
      <c r="A345" s="231" t="s">
        <v>412</v>
      </c>
      <c r="B345" s="160"/>
      <c r="C345" s="160"/>
      <c r="D345" s="160"/>
      <c r="E345" s="211"/>
      <c r="F345" s="211"/>
      <c r="G345" s="211"/>
      <c r="H345" s="211"/>
      <c r="I345" s="211"/>
      <c r="J345" s="160"/>
      <c r="K345" s="160"/>
      <c r="L345" s="160"/>
      <c r="M345" s="211"/>
      <c r="N345" s="212"/>
    </row>
    <row r="346" spans="1:15">
      <c r="A346" s="231" t="s">
        <v>520</v>
      </c>
      <c r="B346" s="160"/>
      <c r="C346" s="160"/>
      <c r="D346" s="160"/>
      <c r="E346" s="211"/>
      <c r="F346" s="211"/>
      <c r="G346" s="211"/>
      <c r="H346" s="211"/>
      <c r="I346" s="211"/>
      <c r="J346" s="160"/>
      <c r="K346" s="160"/>
      <c r="L346" s="160"/>
      <c r="M346" s="211"/>
      <c r="N346" s="212"/>
    </row>
    <row r="347" spans="1:15" ht="15.75" customHeight="1">
      <c r="A347" s="82"/>
      <c r="B347" s="128"/>
      <c r="C347" s="128"/>
      <c r="D347" s="128"/>
      <c r="E347" s="128"/>
      <c r="F347" s="129"/>
      <c r="G347" s="162"/>
      <c r="H347" s="162"/>
      <c r="I347" s="163"/>
      <c r="J347" s="163"/>
      <c r="K347" s="163"/>
      <c r="L347" s="163"/>
      <c r="M347" s="163"/>
      <c r="N347" s="163"/>
      <c r="O347" s="20"/>
    </row>
    <row r="348" spans="1:15" ht="15.75" customHeight="1">
      <c r="A348" s="64"/>
      <c r="B348" s="234" t="s">
        <v>671</v>
      </c>
      <c r="C348" s="291"/>
      <c r="D348" s="291"/>
      <c r="E348" s="291"/>
      <c r="F348" s="291"/>
      <c r="G348" s="291"/>
      <c r="H348" s="291"/>
      <c r="I348" s="292"/>
      <c r="J348" s="293" t="s">
        <v>390</v>
      </c>
      <c r="K348" s="294"/>
      <c r="L348" s="294"/>
      <c r="M348" s="295"/>
      <c r="N348" s="680" t="s">
        <v>670</v>
      </c>
      <c r="O348" s="164"/>
    </row>
    <row r="349" spans="1:15" ht="45.75" customHeight="1">
      <c r="A349" s="94"/>
      <c r="B349" s="235" t="s">
        <v>735</v>
      </c>
      <c r="C349" s="235"/>
      <c r="D349" s="235"/>
      <c r="E349" s="240"/>
      <c r="F349" s="241" t="s">
        <v>737</v>
      </c>
      <c r="G349" s="235"/>
      <c r="H349" s="235"/>
      <c r="I349" s="236"/>
      <c r="J349" s="242" t="s">
        <v>672</v>
      </c>
      <c r="K349" s="291"/>
      <c r="L349" s="291"/>
      <c r="M349" s="292"/>
      <c r="N349" s="683"/>
      <c r="O349" s="164"/>
    </row>
    <row r="350" spans="1:15" ht="29.25" customHeight="1">
      <c r="A350" s="82"/>
      <c r="B350" s="296" t="s">
        <v>391</v>
      </c>
      <c r="C350" s="296" t="s">
        <v>392</v>
      </c>
      <c r="D350" s="296" t="s">
        <v>281</v>
      </c>
      <c r="E350" s="297" t="s">
        <v>124</v>
      </c>
      <c r="F350" s="297" t="s">
        <v>391</v>
      </c>
      <c r="G350" s="296" t="s">
        <v>392</v>
      </c>
      <c r="H350" s="296" t="s">
        <v>281</v>
      </c>
      <c r="I350" s="297" t="s">
        <v>124</v>
      </c>
      <c r="J350" s="298" t="s">
        <v>391</v>
      </c>
      <c r="K350" s="299" t="s">
        <v>392</v>
      </c>
      <c r="L350" s="300" t="s">
        <v>281</v>
      </c>
      <c r="M350" s="298" t="s">
        <v>124</v>
      </c>
      <c r="N350" s="684"/>
      <c r="O350" s="164"/>
    </row>
    <row r="351" spans="1:15" hidden="1">
      <c r="A351" s="165" t="s">
        <v>264</v>
      </c>
      <c r="B351" s="131">
        <f>+'CTA Pivot Table'!M$230</f>
        <v>0</v>
      </c>
      <c r="C351" s="131">
        <f>+'CTA Pivot Table'!M$231</f>
        <v>0</v>
      </c>
      <c r="D351" s="131">
        <f>+'CTA Pivot Table'!M$232</f>
        <v>0</v>
      </c>
      <c r="E351" s="130">
        <f>+'CTA Pivot Table'!M$233</f>
        <v>0</v>
      </c>
      <c r="F351" s="130"/>
      <c r="G351" s="130"/>
      <c r="H351" s="130"/>
      <c r="I351" s="130"/>
      <c r="J351" s="130">
        <f>+'CTA Pivot Table'!M$234</f>
        <v>0</v>
      </c>
      <c r="K351" s="131">
        <f>+'CTA Pivot Table'!M$235</f>
        <v>0</v>
      </c>
      <c r="L351" s="131">
        <f>+'CTA Pivot Table'!M$236</f>
        <v>0</v>
      </c>
      <c r="M351" s="132">
        <f>+'CTA Pivot Table'!M$237</f>
        <v>0</v>
      </c>
      <c r="N351" s="130">
        <f>+'CTA Pivot Table'!M$238</f>
        <v>0</v>
      </c>
      <c r="O351" s="21"/>
    </row>
    <row r="352" spans="1:15" hidden="1">
      <c r="A352" s="165"/>
      <c r="E352" s="133"/>
      <c r="I352" s="133"/>
      <c r="J352" s="133"/>
      <c r="M352" s="135"/>
      <c r="N352" s="133"/>
      <c r="O352" s="21"/>
    </row>
    <row r="353" spans="1:15">
      <c r="A353" s="165" t="s">
        <v>265</v>
      </c>
      <c r="B353" s="301">
        <f>+'CTA Pivot Table'!M$6</f>
        <v>0</v>
      </c>
      <c r="C353" s="301">
        <f>+'CTA Pivot Table'!M$8</f>
        <v>0</v>
      </c>
      <c r="D353" s="301">
        <f>+'CTA Pivot Table'!M$10</f>
        <v>0</v>
      </c>
      <c r="E353" s="302">
        <f>+'CTA Pivot Table'!M$12</f>
        <v>0</v>
      </c>
      <c r="F353" s="302">
        <f>+'CTA Pivot Table'!M$14</f>
        <v>0</v>
      </c>
      <c r="G353" s="301">
        <f>+'CTA Pivot Table'!M$16</f>
        <v>0</v>
      </c>
      <c r="H353" s="301">
        <f>+'CTA Pivot Table'!M$18</f>
        <v>0</v>
      </c>
      <c r="I353" s="302">
        <f>+'CTA Pivot Table'!M$120</f>
        <v>41.638888888888886</v>
      </c>
      <c r="J353" s="302">
        <f>+'CTA Pivot Table'!M$22</f>
        <v>0</v>
      </c>
      <c r="K353" s="301">
        <f>+'CTA Pivot Table'!M$24</f>
        <v>0</v>
      </c>
      <c r="L353" s="301">
        <f>+'CTA Pivot Table'!M$26</f>
        <v>0</v>
      </c>
      <c r="M353" s="303">
        <f>+'CTA Pivot Table'!M$28</f>
        <v>0</v>
      </c>
      <c r="N353" s="302">
        <f>+'CTA Pivot Table'!M$30</f>
        <v>0</v>
      </c>
      <c r="O353" s="21"/>
    </row>
    <row r="354" spans="1:15">
      <c r="A354" s="165" t="s">
        <v>266</v>
      </c>
      <c r="B354" s="301">
        <f>+'CTA Pivot Table'!M$38</f>
        <v>76.498333333333321</v>
      </c>
      <c r="C354" s="301">
        <f>+'CTA Pivot Table'!M$40</f>
        <v>77.20481481481481</v>
      </c>
      <c r="D354" s="301">
        <f>+'CTA Pivot Table'!M$42</f>
        <v>71.526666666666671</v>
      </c>
      <c r="E354" s="302">
        <f>+'CTA Pivot Table'!M$44</f>
        <v>75.867333333333335</v>
      </c>
      <c r="F354" s="302">
        <f>+'CTA Pivot Table'!M$46</f>
        <v>76.279048050770626</v>
      </c>
      <c r="G354" s="301">
        <f>+'CTA Pivot Table'!M$48</f>
        <v>74.085082987551857</v>
      </c>
      <c r="H354" s="301">
        <f>+'CTA Pivot Table'!M$50</f>
        <v>64.544999999999987</v>
      </c>
      <c r="I354" s="302">
        <f>+'CTA Pivot Table'!M$52</f>
        <v>75.017223880597015</v>
      </c>
      <c r="J354" s="302">
        <f>+'CTA Pivot Table'!M$54</f>
        <v>59.481690140845068</v>
      </c>
      <c r="K354" s="301">
        <f>+'CTA Pivot Table'!M$56</f>
        <v>56.986979166666664</v>
      </c>
      <c r="L354" s="301">
        <f>+'CTA Pivot Table'!MO$58</f>
        <v>0</v>
      </c>
      <c r="M354" s="303">
        <f>+'CTA Pivot Table'!M$60</f>
        <v>57.889279661016943</v>
      </c>
      <c r="N354" s="302">
        <f>+'CTA Pivot Table'!M$62</f>
        <v>67.888888888888886</v>
      </c>
      <c r="O354" s="21"/>
    </row>
    <row r="355" spans="1:15">
      <c r="A355" s="165" t="s">
        <v>267</v>
      </c>
      <c r="B355" s="301">
        <f>+'CTA Pivot Table'!M$70</f>
        <v>0</v>
      </c>
      <c r="C355" s="301">
        <f>+'CTA Pivot Table'!M$72</f>
        <v>0</v>
      </c>
      <c r="D355" s="301">
        <f>+'CTA Pivot Table'!M$74</f>
        <v>0</v>
      </c>
      <c r="E355" s="302">
        <f>+'CTA Pivot Table'!M$76</f>
        <v>0</v>
      </c>
      <c r="F355" s="302">
        <f>+'CTA Pivot Table'!M$78</f>
        <v>0</v>
      </c>
      <c r="G355" s="301">
        <f>+'CTA Pivot Table'!M$80</f>
        <v>0</v>
      </c>
      <c r="H355" s="301">
        <f>+'CTA Pivot Table'!M$82</f>
        <v>0</v>
      </c>
      <c r="I355" s="302">
        <f>+'CTA Pivot Table'!M$84</f>
        <v>0</v>
      </c>
      <c r="J355" s="302">
        <f>+'CTA Pivot Table'!M$86</f>
        <v>0</v>
      </c>
      <c r="K355" s="301">
        <f>+'CTA Pivot Table'!M$88</f>
        <v>0</v>
      </c>
      <c r="L355" s="301">
        <f>+'CTA Pivot Table'!M$90</f>
        <v>0</v>
      </c>
      <c r="M355" s="303">
        <f>+'CTA Pivot Table'!M$92</f>
        <v>0</v>
      </c>
      <c r="N355" s="302">
        <f>+'CTA Pivot Table'!M$94</f>
        <v>0</v>
      </c>
      <c r="O355" s="21"/>
    </row>
    <row r="356" spans="1:15">
      <c r="A356" s="165" t="s">
        <v>268</v>
      </c>
      <c r="B356" s="301">
        <f>+'CTA Pivot Table'!M$102</f>
        <v>73.364583333333329</v>
      </c>
      <c r="C356" s="301">
        <f>+'CTA Pivot Table'!M$104</f>
        <v>60.466666666666669</v>
      </c>
      <c r="D356" s="301">
        <f>+'CTA Pivot Table'!M$106</f>
        <v>64</v>
      </c>
      <c r="E356" s="302">
        <f>+'CTA Pivot Table'!M$108</f>
        <v>69.830882352941174</v>
      </c>
      <c r="F356" s="302">
        <f>+'CTA Pivot Table'!M$110</f>
        <v>73.489795918367349</v>
      </c>
      <c r="G356" s="301">
        <f>+'CTA Pivot Table'!M$112</f>
        <v>62.875</v>
      </c>
      <c r="H356" s="301">
        <f>+'CTA Pivot Table'!M$114</f>
        <v>0</v>
      </c>
      <c r="I356" s="302">
        <f>+'CTA Pivot Table'!M$116</f>
        <v>70.876923076923077</v>
      </c>
      <c r="J356" s="302">
        <f>+'CTA Pivot Table'!M$118</f>
        <v>48.31818181818182</v>
      </c>
      <c r="K356" s="301">
        <f>+'CTA Pivot Table'!M$120</f>
        <v>41.638888888888886</v>
      </c>
      <c r="L356" s="301">
        <f>+'CTA Pivot Table'!M$122</f>
        <v>0</v>
      </c>
      <c r="M356" s="303">
        <f>+'CTA Pivot Table'!M$124</f>
        <v>45.3125</v>
      </c>
      <c r="N356" s="302">
        <f>+'CTA Pivot Table'!M$126</f>
        <v>76.810344827586206</v>
      </c>
      <c r="O356" s="21"/>
    </row>
    <row r="357" spans="1:15">
      <c r="A357" s="165"/>
      <c r="B357" s="301"/>
      <c r="C357" s="301"/>
      <c r="D357" s="301"/>
      <c r="E357" s="302"/>
      <c r="F357" s="302"/>
      <c r="G357" s="301"/>
      <c r="H357" s="301"/>
      <c r="I357" s="302"/>
      <c r="J357" s="302"/>
      <c r="K357" s="301"/>
      <c r="L357" s="301"/>
      <c r="M357" s="303"/>
      <c r="N357" s="302"/>
      <c r="O357" s="21"/>
    </row>
    <row r="358" spans="1:15">
      <c r="A358" s="165" t="s">
        <v>269</v>
      </c>
      <c r="B358" s="301">
        <f>+'CTA Pivot Table'!M$134</f>
        <v>71.111111111111114</v>
      </c>
      <c r="C358" s="301">
        <f>+'CTA Pivot Table'!M$136</f>
        <v>78.666666666666671</v>
      </c>
      <c r="D358" s="301">
        <f>+'CTA Pivot Table'!M$138</f>
        <v>0</v>
      </c>
      <c r="E358" s="302">
        <f>+'CTA Pivot Table'!M$140</f>
        <v>73</v>
      </c>
      <c r="F358" s="302">
        <f>+'CTA Pivot Table'!M$142</f>
        <v>78.12107744107746</v>
      </c>
      <c r="G358" s="301">
        <f>+'CTA Pivot Table'!M$144</f>
        <v>75.622408759124085</v>
      </c>
      <c r="H358" s="301">
        <f>+'CTA Pivot Table'!M$146</f>
        <v>0</v>
      </c>
      <c r="I358" s="302">
        <f>+'CTA Pivot Table'!M$148</f>
        <v>77.332327188940084</v>
      </c>
      <c r="J358" s="302">
        <f>+'CTA Pivot Table'!M$150</f>
        <v>59.666534653465341</v>
      </c>
      <c r="K358" s="301">
        <f>+'CTA Pivot Table'!M$152</f>
        <v>54.886521739130444</v>
      </c>
      <c r="L358" s="301">
        <f>+'CTA Pivot Table'!M$154</f>
        <v>0</v>
      </c>
      <c r="M358" s="303">
        <f>+'CTA Pivot Table'!M$156</f>
        <v>57.121620370370366</v>
      </c>
      <c r="N358" s="302">
        <f>+'CTA Pivot Table'!M$158</f>
        <v>0</v>
      </c>
      <c r="O358" s="21"/>
    </row>
    <row r="359" spans="1:15">
      <c r="A359" s="165" t="s">
        <v>270</v>
      </c>
      <c r="B359" s="301">
        <f>+'CTA Pivot Table'!M$166</f>
        <v>78.626470588235293</v>
      </c>
      <c r="C359" s="301">
        <f>+'CTA Pivot Table'!M$168</f>
        <v>75.571428571428569</v>
      </c>
      <c r="D359" s="301">
        <f>+'CTA Pivot Table'!M$170</f>
        <v>0</v>
      </c>
      <c r="E359" s="302">
        <f>+'CTA Pivot Table'!M$172</f>
        <v>77.735416666666666</v>
      </c>
      <c r="F359" s="302">
        <f>+'CTA Pivot Table'!M$174</f>
        <v>90.823395522388054</v>
      </c>
      <c r="G359" s="301">
        <f>+'CTA Pivot Table'!M$176</f>
        <v>71.406939890710376</v>
      </c>
      <c r="H359" s="301">
        <f>+'CTA Pivot Table'!M$178</f>
        <v>0</v>
      </c>
      <c r="I359" s="302">
        <f>+'CTA Pivot Table'!M$180</f>
        <v>82.944878048780481</v>
      </c>
      <c r="J359" s="302">
        <f>+'CTA Pivot Table'!M$182</f>
        <v>65.693404255319152</v>
      </c>
      <c r="K359" s="301">
        <f>+'CTA Pivot Table'!M$184</f>
        <v>50.591641791044779</v>
      </c>
      <c r="L359" s="301">
        <f>+'CTA Pivot Table'!M$186</f>
        <v>0</v>
      </c>
      <c r="M359" s="303">
        <f>+'CTA Pivot Table'!M$188</f>
        <v>56.817807017543863</v>
      </c>
      <c r="N359" s="302">
        <f>+'CTA Pivot Table'!M$190</f>
        <v>73.923699186991882</v>
      </c>
      <c r="O359" s="21"/>
    </row>
    <row r="360" spans="1:15">
      <c r="A360" s="165" t="s">
        <v>271</v>
      </c>
      <c r="B360" s="301">
        <f>+'CTA Pivot Table'!M$198</f>
        <v>0</v>
      </c>
      <c r="C360" s="301">
        <f>+'CTA Pivot Table'!M$200</f>
        <v>0</v>
      </c>
      <c r="D360" s="301">
        <f>+'CTA Pivot Table'!M$202</f>
        <v>0</v>
      </c>
      <c r="E360" s="302">
        <f>+'CTA Pivot Table'!M$204</f>
        <v>0</v>
      </c>
      <c r="F360" s="302">
        <f>+'CTA Pivot Table'!M$206</f>
        <v>0</v>
      </c>
      <c r="G360" s="301">
        <f>+'CTA Pivot Table'!M$208</f>
        <v>0</v>
      </c>
      <c r="H360" s="301">
        <f>+'CTA Pivot Table'!M$210</f>
        <v>0</v>
      </c>
      <c r="I360" s="302">
        <f>+'CTA Pivot Table'!M$212</f>
        <v>0</v>
      </c>
      <c r="J360" s="302">
        <f>+'CTA Pivot Table'!M$214</f>
        <v>0</v>
      </c>
      <c r="K360" s="301">
        <f>+'CTA Pivot Table'!M$216</f>
        <v>0</v>
      </c>
      <c r="L360" s="301">
        <f>+'CTA Pivot Table'!M$218</f>
        <v>0</v>
      </c>
      <c r="M360" s="303">
        <f>+'CTA Pivot Table'!M$220</f>
        <v>0</v>
      </c>
      <c r="N360" s="302">
        <f>+'CTA Pivot Table'!M$222</f>
        <v>0</v>
      </c>
      <c r="O360" s="21"/>
    </row>
    <row r="361" spans="1:15">
      <c r="A361" s="165" t="s">
        <v>272</v>
      </c>
      <c r="B361" s="301">
        <f>+'CTA Pivot Table'!M$230</f>
        <v>0</v>
      </c>
      <c r="C361" s="301">
        <f>+'CTA Pivot Table'!M$232</f>
        <v>0</v>
      </c>
      <c r="D361" s="301">
        <f>+'CTA Pivot Table'!M$234</f>
        <v>0</v>
      </c>
      <c r="E361" s="302">
        <f>+'CTA Pivot Table'!M$236</f>
        <v>0</v>
      </c>
      <c r="F361" s="302">
        <f>+'CTA Pivot Table'!M$238</f>
        <v>0</v>
      </c>
      <c r="G361" s="301">
        <f>+'CTA Pivot Table'!M$240</f>
        <v>0</v>
      </c>
      <c r="H361" s="301">
        <f>+'CTA Pivot Table'!M$242</f>
        <v>0</v>
      </c>
      <c r="I361" s="302">
        <f>+'CTA Pivot Table'!M$244</f>
        <v>0</v>
      </c>
      <c r="J361" s="302">
        <f>+'CTA Pivot Table'!M$246</f>
        <v>0</v>
      </c>
      <c r="K361" s="301">
        <f>+'CTA Pivot Table'!M$248</f>
        <v>0</v>
      </c>
      <c r="L361" s="301">
        <f>+'CTA Pivot Table'!M$250</f>
        <v>0</v>
      </c>
      <c r="M361" s="303">
        <f>+'CTA Pivot Table'!M$252</f>
        <v>0</v>
      </c>
      <c r="N361" s="302">
        <f>+'CTA Pivot Table'!M$254</f>
        <v>0</v>
      </c>
      <c r="O361" s="21"/>
    </row>
    <row r="362" spans="1:15">
      <c r="A362" s="165"/>
      <c r="B362" s="301"/>
      <c r="C362" s="301"/>
      <c r="D362" s="301"/>
      <c r="E362" s="302"/>
      <c r="F362" s="302"/>
      <c r="G362" s="301"/>
      <c r="H362" s="301"/>
      <c r="I362" s="302"/>
      <c r="J362" s="302"/>
      <c r="K362" s="301"/>
      <c r="L362" s="301"/>
      <c r="M362" s="303"/>
      <c r="N362" s="302"/>
      <c r="O362" s="21"/>
    </row>
    <row r="363" spans="1:15">
      <c r="A363" s="165" t="s">
        <v>273</v>
      </c>
      <c r="B363" s="301">
        <f>+'CTA Pivot Table'!M$262</f>
        <v>0</v>
      </c>
      <c r="C363" s="301">
        <f>+'CTA Pivot Table'!M$264</f>
        <v>0</v>
      </c>
      <c r="D363" s="301">
        <f>+'CTA Pivot Table'!M$266</f>
        <v>0</v>
      </c>
      <c r="E363" s="302">
        <f>+'CTA Pivot Table'!M$268</f>
        <v>0</v>
      </c>
      <c r="F363" s="302">
        <f>+'CTA Pivot Table'!M$270</f>
        <v>0</v>
      </c>
      <c r="G363" s="301">
        <f>+'CTA Pivot Table'!M$272</f>
        <v>0</v>
      </c>
      <c r="H363" s="301">
        <f>+'CTA Pivot Table'!M$274</f>
        <v>0</v>
      </c>
      <c r="I363" s="302">
        <f>+'CTA Pivot Table'!M$276</f>
        <v>0</v>
      </c>
      <c r="J363" s="302">
        <f>+'CTA Pivot Table'!M$278</f>
        <v>0</v>
      </c>
      <c r="K363" s="301">
        <f>+'CTA Pivot Table'!M$280</f>
        <v>0</v>
      </c>
      <c r="L363" s="301">
        <f>+'CTA Pivot Table'!M$282</f>
        <v>0</v>
      </c>
      <c r="M363" s="303">
        <f>+'CTA Pivot Table'!M$284</f>
        <v>0</v>
      </c>
      <c r="N363" s="302">
        <f>+'CTA Pivot Table'!M$286</f>
        <v>0</v>
      </c>
      <c r="O363" s="21"/>
    </row>
    <row r="364" spans="1:15">
      <c r="A364" s="165" t="s">
        <v>274</v>
      </c>
      <c r="B364" s="301">
        <f>+'CTA Pivot Table'!M$294</f>
        <v>86.807796874214802</v>
      </c>
      <c r="C364" s="301">
        <f>+'CTA Pivot Table'!M$296</f>
        <v>82.990476190476187</v>
      </c>
      <c r="D364" s="301">
        <f>+'CTA Pivot Table'!M$298</f>
        <v>77</v>
      </c>
      <c r="E364" s="302">
        <f>+'CTA Pivot Table'!M$300</f>
        <v>85.442750557523283</v>
      </c>
      <c r="F364" s="302">
        <f>+'CTA Pivot Table'!M$302</f>
        <v>85.537602679040717</v>
      </c>
      <c r="G364" s="301">
        <f>+'CTA Pivot Table'!M$304</f>
        <v>77.989729729729731</v>
      </c>
      <c r="H364" s="301">
        <f>+'CTA Pivot Table'!M$306</f>
        <v>80.125</v>
      </c>
      <c r="I364" s="302">
        <f>+'CTA Pivot Table'!M$308</f>
        <v>82.007410066204031</v>
      </c>
      <c r="J364" s="302">
        <f>+'CTA Pivot Table'!M$310</f>
        <v>92.514705882352942</v>
      </c>
      <c r="K364" s="301">
        <f>+'CTA Pivot Table'!M$312</f>
        <v>87.479704797047972</v>
      </c>
      <c r="L364" s="301">
        <f>+'CTA Pivot Table'!M$314</f>
        <v>88.5</v>
      </c>
      <c r="M364" s="303">
        <f>+'CTA Pivot Table'!M$316</f>
        <v>89.412359550561803</v>
      </c>
      <c r="N364" s="302">
        <f>+'CTA Pivot Table'!M$318</f>
        <v>0</v>
      </c>
      <c r="O364" s="21"/>
    </row>
    <row r="365" spans="1:15">
      <c r="A365" s="165" t="s">
        <v>275</v>
      </c>
      <c r="B365" s="301">
        <f>+'CTA Pivot Table'!M$326</f>
        <v>0</v>
      </c>
      <c r="C365" s="301">
        <f>+'CTA Pivot Table'!M$328</f>
        <v>0</v>
      </c>
      <c r="D365" s="301">
        <f>+'CTA Pivot Table'!M$330</f>
        <v>0</v>
      </c>
      <c r="E365" s="302">
        <f>+'CTA Pivot Table'!M$332</f>
        <v>0</v>
      </c>
      <c r="F365" s="302">
        <f>+'CTA Pivot Table'!M$334</f>
        <v>0</v>
      </c>
      <c r="G365" s="301">
        <f>+'CTA Pivot Table'!M$336</f>
        <v>0</v>
      </c>
      <c r="H365" s="301">
        <f>+'CTA Pivot Table'!M$338</f>
        <v>0</v>
      </c>
      <c r="I365" s="302">
        <f>+'CTA Pivot Table'!M$340</f>
        <v>0</v>
      </c>
      <c r="J365" s="302">
        <f>+'CTA Pivot Table'!M$342</f>
        <v>0</v>
      </c>
      <c r="K365" s="301">
        <f>+'CTA Pivot Table'!M$344</f>
        <v>0</v>
      </c>
      <c r="L365" s="301">
        <f>+'CTA Pivot Table'!M$346</f>
        <v>0</v>
      </c>
      <c r="M365" s="303">
        <f>+'CTA Pivot Table'!M$348</f>
        <v>0</v>
      </c>
      <c r="N365" s="302">
        <f>+'CTA Pivot Table'!M$350</f>
        <v>0</v>
      </c>
      <c r="O365" s="21"/>
    </row>
    <row r="366" spans="1:15">
      <c r="A366" s="165" t="s">
        <v>276</v>
      </c>
      <c r="B366" s="301">
        <f>+'CTA Pivot Table'!M$358</f>
        <v>0</v>
      </c>
      <c r="C366" s="301">
        <f>+'CTA Pivot Table'!M$360</f>
        <v>0</v>
      </c>
      <c r="D366" s="301">
        <f>+'CTA Pivot Table'!M$362</f>
        <v>0</v>
      </c>
      <c r="E366" s="302">
        <f>+'CTA Pivot Table'!M$364</f>
        <v>0</v>
      </c>
      <c r="F366" s="302">
        <f>+'CTA Pivot Table'!M$366</f>
        <v>0</v>
      </c>
      <c r="G366" s="301">
        <f>+'CTA Pivot Table'!M$368</f>
        <v>0</v>
      </c>
      <c r="H366" s="301">
        <f>+'CTA Pivot Table'!M$370</f>
        <v>0</v>
      </c>
      <c r="I366" s="302">
        <f>+'CTA Pivot Table'!M$372</f>
        <v>0</v>
      </c>
      <c r="J366" s="302">
        <f>+'CTA Pivot Table'!M$374</f>
        <v>0</v>
      </c>
      <c r="K366" s="301">
        <f>+'CTA Pivot Table'!M$376</f>
        <v>0</v>
      </c>
      <c r="L366" s="301">
        <f>+'CTA Pivot Table'!M$378</f>
        <v>0</v>
      </c>
      <c r="M366" s="303">
        <f>+'CTA Pivot Table'!M$380</f>
        <v>0</v>
      </c>
      <c r="N366" s="302">
        <f>+'CTA Pivot Table'!M$382</f>
        <v>0</v>
      </c>
      <c r="O366" s="21"/>
    </row>
    <row r="367" spans="1:15">
      <c r="A367" s="165"/>
      <c r="B367" s="301"/>
      <c r="C367" s="301"/>
      <c r="D367" s="301"/>
      <c r="E367" s="302"/>
      <c r="F367" s="302"/>
      <c r="G367" s="301"/>
      <c r="H367" s="301"/>
      <c r="I367" s="302"/>
      <c r="J367" s="302"/>
      <c r="K367" s="301"/>
      <c r="L367" s="301"/>
      <c r="M367" s="303"/>
      <c r="N367" s="302"/>
      <c r="O367" s="21"/>
    </row>
    <row r="368" spans="1:15">
      <c r="A368" s="165" t="s">
        <v>277</v>
      </c>
      <c r="B368" s="301">
        <f>+'CTA Pivot Table'!M$390</f>
        <v>0</v>
      </c>
      <c r="C368" s="301">
        <f>+'CTA Pivot Table'!M$392</f>
        <v>0</v>
      </c>
      <c r="D368" s="301">
        <f>+'CTA Pivot Table'!M$394</f>
        <v>0</v>
      </c>
      <c r="E368" s="302">
        <f>+'CTA Pivot Table'!M$396</f>
        <v>0</v>
      </c>
      <c r="F368" s="302">
        <f>+'CTA Pivot Table'!M$398</f>
        <v>0</v>
      </c>
      <c r="G368" s="301">
        <f>+'CTA Pivot Table'!M$400</f>
        <v>0</v>
      </c>
      <c r="H368" s="301">
        <f>+'CTA Pivot Table'!M$402</f>
        <v>0</v>
      </c>
      <c r="I368" s="302">
        <f>+'CTA Pivot Table'!M$404</f>
        <v>0</v>
      </c>
      <c r="J368" s="302">
        <f>+'CTA Pivot Table'!M$406</f>
        <v>0</v>
      </c>
      <c r="K368" s="301">
        <f>+'CTA Pivot Table'!M$408</f>
        <v>0</v>
      </c>
      <c r="L368" s="301">
        <f>+'CTA Pivot Table'!M$410</f>
        <v>0</v>
      </c>
      <c r="M368" s="303">
        <f>+'CTA Pivot Table'!M$412</f>
        <v>0</v>
      </c>
      <c r="N368" s="302">
        <f>+'CTA Pivot Table'!M$414</f>
        <v>0</v>
      </c>
      <c r="O368" s="21"/>
    </row>
    <row r="369" spans="1:15">
      <c r="A369" s="165" t="s">
        <v>278</v>
      </c>
      <c r="B369" s="301">
        <f>+'CTA Pivot Table'!M$422</f>
        <v>0</v>
      </c>
      <c r="C369" s="301">
        <f>+'CTA Pivot Table'!M$424</f>
        <v>0</v>
      </c>
      <c r="D369" s="301">
        <f>+'CTA Pivot Table'!M$426</f>
        <v>0</v>
      </c>
      <c r="E369" s="302">
        <f>+'CTA Pivot Table'!M$428</f>
        <v>0</v>
      </c>
      <c r="F369" s="302">
        <f>+'CTA Pivot Table'!M$430</f>
        <v>0</v>
      </c>
      <c r="G369" s="301">
        <f>+'CTA Pivot Table'!M$432</f>
        <v>0</v>
      </c>
      <c r="H369" s="301">
        <f>+'CTA Pivot Table'!M$434</f>
        <v>0</v>
      </c>
      <c r="I369" s="302">
        <f>+'CTA Pivot Table'!M$436</f>
        <v>0</v>
      </c>
      <c r="J369" s="302">
        <f>+'CTA Pivot Table'!M$438</f>
        <v>0</v>
      </c>
      <c r="K369" s="301">
        <f>+'CTA Pivot Table'!M$440</f>
        <v>0</v>
      </c>
      <c r="L369" s="301">
        <f>+'CTA Pivot Table'!M$442</f>
        <v>0</v>
      </c>
      <c r="M369" s="303">
        <f>+'CTA Pivot Table'!M$444</f>
        <v>0</v>
      </c>
      <c r="N369" s="302">
        <f>+'CTA Pivot Table'!M$446</f>
        <v>0</v>
      </c>
      <c r="O369" s="21"/>
    </row>
    <row r="370" spans="1:15">
      <c r="A370" s="165" t="s">
        <v>279</v>
      </c>
      <c r="B370" s="301">
        <f>+'CTA Pivot Table'!M$454</f>
        <v>71.024193548387061</v>
      </c>
      <c r="C370" s="301">
        <f>+'CTA Pivot Table'!M$456</f>
        <v>70.857142857142847</v>
      </c>
      <c r="D370" s="301">
        <f>+'CTA Pivot Table'!M$458</f>
        <v>0</v>
      </c>
      <c r="E370" s="302">
        <f>+'CTA Pivot Table'!M$460</f>
        <v>70.987421383647771</v>
      </c>
      <c r="F370" s="302">
        <f>+'CTA Pivot Table'!M$462</f>
        <v>79.215859030836967</v>
      </c>
      <c r="G370" s="301">
        <f>+'CTA Pivot Table'!M$464</f>
        <v>74.47833622183704</v>
      </c>
      <c r="H370" s="301">
        <f>+'CTA Pivot Table'!M$466</f>
        <v>0</v>
      </c>
      <c r="I370" s="302">
        <f>+'CTA Pivot Table'!M$468</f>
        <v>75.815920398009894</v>
      </c>
      <c r="J370" s="302">
        <f>+'CTA Pivot Table'!M$470</f>
        <v>63.714285714285701</v>
      </c>
      <c r="K370" s="301">
        <f>+'CTA Pivot Table'!M$472</f>
        <v>55.182539682539655</v>
      </c>
      <c r="L370" s="301">
        <f>+'CTA Pivot Table'!M$474</f>
        <v>0</v>
      </c>
      <c r="M370" s="303">
        <f>+'CTA Pivot Table'!M$476</f>
        <v>57.807692307692285</v>
      </c>
      <c r="N370" s="302">
        <f>+'CTA Pivot Table'!M$478</f>
        <v>76.050194552529135</v>
      </c>
      <c r="O370" s="21"/>
    </row>
    <row r="371" spans="1:15">
      <c r="A371" s="170" t="s">
        <v>280</v>
      </c>
      <c r="B371" s="304">
        <f>+'CTA Pivot Table'!M$486</f>
        <v>0</v>
      </c>
      <c r="C371" s="304">
        <f>+'CTA Pivot Table'!M$488</f>
        <v>0</v>
      </c>
      <c r="D371" s="304">
        <f>+'CTA Pivot Table'!M$490</f>
        <v>0</v>
      </c>
      <c r="E371" s="305">
        <f>+'CTA Pivot Table'!M$492</f>
        <v>0</v>
      </c>
      <c r="F371" s="305">
        <f>+'CTA Pivot Table'!M$494</f>
        <v>0</v>
      </c>
      <c r="G371" s="304">
        <f>+'CTA Pivot Table'!M$496</f>
        <v>0</v>
      </c>
      <c r="H371" s="304">
        <f>+'CTA Pivot Table'!M$498</f>
        <v>0</v>
      </c>
      <c r="I371" s="305">
        <f>+'CTA Pivot Table'!M$500</f>
        <v>0</v>
      </c>
      <c r="J371" s="305">
        <f>+'CTA Pivot Table'!M$502</f>
        <v>0</v>
      </c>
      <c r="K371" s="304">
        <f>+'CTA Pivot Table'!M$504</f>
        <v>0</v>
      </c>
      <c r="L371" s="304">
        <f>+'CTA Pivot Table'!M$506</f>
        <v>0</v>
      </c>
      <c r="M371" s="306">
        <f>+'CTA Pivot Table'!M$508</f>
        <v>0</v>
      </c>
      <c r="N371" s="305">
        <f>+'CTA Pivot Table'!M$510</f>
        <v>0</v>
      </c>
      <c r="O371" s="21"/>
    </row>
    <row r="372" spans="1:15">
      <c r="A372" s="254" t="s">
        <v>394</v>
      </c>
      <c r="B372" s="307"/>
      <c r="C372" s="307"/>
      <c r="D372" s="307"/>
      <c r="E372" s="307"/>
      <c r="F372" s="307"/>
      <c r="G372" s="307"/>
      <c r="H372" s="307"/>
      <c r="I372" s="307"/>
      <c r="J372" s="307"/>
      <c r="K372" s="307"/>
      <c r="L372" s="307"/>
      <c r="M372" s="307"/>
      <c r="N372" s="308"/>
    </row>
    <row r="373" spans="1:15">
      <c r="A373" s="309"/>
      <c r="B373" s="307"/>
      <c r="C373" s="307"/>
      <c r="D373" s="307"/>
      <c r="E373" s="307"/>
      <c r="F373" s="307"/>
      <c r="G373" s="307"/>
      <c r="H373" s="307"/>
      <c r="I373" s="307"/>
      <c r="J373" s="307"/>
      <c r="K373" s="307"/>
      <c r="L373" s="307"/>
      <c r="M373" s="307"/>
      <c r="N373" s="610" t="s">
        <v>1166</v>
      </c>
    </row>
  </sheetData>
  <mergeCells count="12">
    <mergeCell ref="N6:N8"/>
    <mergeCell ref="N37:N39"/>
    <mergeCell ref="N69:N71"/>
    <mergeCell ref="N100:N102"/>
    <mergeCell ref="N131:N133"/>
    <mergeCell ref="N317:N319"/>
    <mergeCell ref="N348:N350"/>
    <mergeCell ref="N162:N164"/>
    <mergeCell ref="N193:N195"/>
    <mergeCell ref="N224:N226"/>
    <mergeCell ref="N255:N257"/>
    <mergeCell ref="N286:N288"/>
  </mergeCells>
  <phoneticPr fontId="25" type="noConversion"/>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8.xml><?xml version="1.0" encoding="utf-8"?>
<worksheet xmlns="http://schemas.openxmlformats.org/spreadsheetml/2006/main" xmlns:r="http://schemas.openxmlformats.org/officeDocument/2006/relationships">
  <sheetPr enableFormatConditionsCalculation="0">
    <tabColor indexed="17"/>
  </sheetPr>
  <dimension ref="A1:AR379"/>
  <sheetViews>
    <sheetView showGridLines="0" zoomScale="80" zoomScaleNormal="80" workbookViewId="0">
      <pane xSplit="2" ySplit="5" topLeftCell="C337" activePane="bottomRight" state="frozen"/>
      <selection pane="topRight" activeCell="C1" sqref="C1"/>
      <selection pane="bottomLeft" activeCell="A6" sqref="A6"/>
      <selection pane="bottomRight" sqref="A1:XFD1048576"/>
    </sheetView>
  </sheetViews>
  <sheetFormatPr defaultColWidth="5.125" defaultRowHeight="12.75"/>
  <cols>
    <col min="1" max="1" width="4.125" style="18" customWidth="1"/>
    <col min="2" max="2" width="21.25" style="1" customWidth="1"/>
    <col min="3" max="8" width="10.625" style="1" customWidth="1"/>
    <col min="9" max="9" width="13" style="1" customWidth="1"/>
    <col min="10" max="13" width="10.625" style="1" customWidth="1"/>
    <col min="14" max="14" width="13" style="1" customWidth="1"/>
    <col min="15" max="15" width="1.625" style="1" customWidth="1"/>
    <col min="16" max="16" width="1.5" style="1" customWidth="1"/>
    <col min="17" max="17" width="1.75" style="2" customWidth="1"/>
    <col min="18" max="18" width="1.875" style="55" customWidth="1"/>
    <col min="19" max="19" width="1.5" style="55" customWidth="1"/>
    <col min="20" max="31" width="6.625" style="3" bestFit="1" customWidth="1"/>
    <col min="32" max="32" width="2" style="7" customWidth="1"/>
    <col min="33" max="33" width="6.625" style="1" customWidth="1"/>
    <col min="34" max="38" width="6.125" style="1" bestFit="1" customWidth="1"/>
    <col min="39" max="39" width="6.25" style="1" customWidth="1"/>
    <col min="40" max="40" width="6.25" style="1" bestFit="1" customWidth="1"/>
    <col min="41" max="41" width="6.125" style="1" bestFit="1" customWidth="1"/>
    <col min="42" max="43" width="6.125" style="1" customWidth="1"/>
    <col min="44" max="44" width="6.25" style="1" bestFit="1" customWidth="1"/>
    <col min="45" max="45" width="5.125" style="1" customWidth="1"/>
    <col min="46" max="46" width="10.875" style="1" customWidth="1"/>
    <col min="47" max="47" width="5.125" style="1" customWidth="1"/>
    <col min="48" max="48" width="10.875" style="1" customWidth="1"/>
    <col min="49" max="49" width="5.125" style="1" customWidth="1"/>
    <col min="50" max="50" width="10.875" style="1" customWidth="1"/>
    <col min="51" max="51" width="5.125" style="1" customWidth="1"/>
    <col min="52" max="52" width="10.875" style="1" customWidth="1"/>
    <col min="53" max="53" width="5.125" style="1" customWidth="1"/>
    <col min="54" max="54" width="10.875" style="1" customWidth="1"/>
    <col min="55" max="55" width="5.125" style="1" customWidth="1"/>
    <col min="56" max="56" width="10.875" style="1" customWidth="1"/>
    <col min="57" max="57" width="5.125" style="1" customWidth="1"/>
    <col min="58" max="58" width="10.875" style="1" customWidth="1"/>
    <col min="59" max="59" width="5.125" style="1" customWidth="1"/>
    <col min="60" max="60" width="10.875" style="1" customWidth="1"/>
    <col min="61" max="62" width="5.125" style="1" customWidth="1"/>
    <col min="63" max="63" width="10.875" style="1" customWidth="1"/>
    <col min="64" max="64" width="5.125" style="1" customWidth="1"/>
    <col min="65" max="65" width="10.875" style="1" customWidth="1"/>
    <col min="66" max="66" width="5.125" style="1" customWidth="1"/>
    <col min="67" max="67" width="10.875" style="1" customWidth="1"/>
    <col min="68" max="68" width="5.125" style="1" customWidth="1"/>
    <col min="69" max="69" width="10.875" style="1" customWidth="1"/>
    <col min="70" max="70" width="5.125" style="1" customWidth="1"/>
    <col min="71" max="71" width="10.875" style="1" customWidth="1"/>
    <col min="72" max="72" width="5.125" style="1" customWidth="1"/>
    <col min="73" max="73" width="10.875" style="1" customWidth="1"/>
    <col min="74" max="74" width="5.125" style="1" customWidth="1"/>
    <col min="75" max="75" width="10.875" style="1" customWidth="1"/>
    <col min="76" max="76" width="5.125" style="1" customWidth="1"/>
    <col min="77" max="77" width="10.875" style="1" customWidth="1"/>
    <col min="78" max="78" width="5.125" style="1" customWidth="1"/>
    <col min="79" max="79" width="10.875" style="1" customWidth="1"/>
    <col min="80" max="80" width="5.125" style="1" customWidth="1"/>
    <col min="81" max="81" width="10.875" style="1" customWidth="1"/>
    <col min="82" max="82" width="5.125" style="1" customWidth="1"/>
    <col min="83" max="83" width="10.875" style="1" customWidth="1"/>
    <col min="84" max="85" width="5.125" style="1" customWidth="1"/>
    <col min="86" max="86" width="10.875" style="1" customWidth="1"/>
    <col min="87" max="87" width="5.125" style="1" customWidth="1"/>
    <col min="88" max="88" width="10.875" style="1" customWidth="1"/>
    <col min="89" max="89" width="5.125" style="1" customWidth="1"/>
    <col min="90" max="90" width="10.875" style="1" customWidth="1"/>
    <col min="91" max="91" width="5.125" style="1" customWidth="1"/>
    <col min="92" max="92" width="10.875" style="1" customWidth="1"/>
    <col min="93" max="93" width="5.125" style="1" customWidth="1"/>
    <col min="94" max="94" width="10.875" style="1" customWidth="1"/>
    <col min="95" max="95" width="5.125" style="1" customWidth="1"/>
    <col min="96" max="96" width="10.875" style="1" customWidth="1"/>
    <col min="97" max="98" width="5.125" style="1" customWidth="1"/>
    <col min="99" max="99" width="10.875" style="1" customWidth="1"/>
    <col min="100" max="100" width="5.125" style="1" customWidth="1"/>
    <col min="101" max="101" width="10.875" style="1" customWidth="1"/>
    <col min="102" max="102" width="5.125" style="1" customWidth="1"/>
    <col min="103" max="103" width="10.875" style="1" customWidth="1"/>
    <col min="104" max="104" width="5.125" style="1" customWidth="1"/>
    <col min="105" max="105" width="10.875" style="1" customWidth="1"/>
    <col min="106" max="106" width="5.125" style="1" customWidth="1"/>
    <col min="107" max="107" width="10.875" style="1" customWidth="1"/>
    <col min="108" max="108" width="5.125" style="1" customWidth="1"/>
    <col min="109" max="109" width="10.875" style="1" customWidth="1"/>
    <col min="110" max="110" width="5.125" style="1" customWidth="1"/>
    <col min="111" max="111" width="10.875" style="1" customWidth="1"/>
    <col min="112" max="112" width="5.125" style="1" customWidth="1"/>
    <col min="113" max="113" width="10.875" style="1" customWidth="1"/>
    <col min="114" max="114" width="5.125" style="1" customWidth="1"/>
    <col min="115" max="115" width="10.875" style="1" customWidth="1"/>
    <col min="116" max="116" width="5.125" style="1" customWidth="1"/>
    <col min="117" max="117" width="10.875" style="1" customWidth="1"/>
    <col min="118" max="118" width="5.125" style="1" customWidth="1"/>
    <col min="119" max="119" width="10.875" style="1" customWidth="1"/>
    <col min="120" max="120" width="5.125" style="1" customWidth="1"/>
    <col min="121" max="121" width="10.875" style="1" customWidth="1"/>
    <col min="122" max="122" width="5.125" style="1" customWidth="1"/>
    <col min="123" max="123" width="10.875" style="1" customWidth="1"/>
    <col min="124" max="124" width="5.125" style="1" customWidth="1"/>
    <col min="125" max="125" width="10.875" style="1" customWidth="1"/>
    <col min="126" max="126" width="5.125" style="1" customWidth="1"/>
    <col min="127" max="127" width="10.875" style="1" customWidth="1"/>
    <col min="128" max="128" width="5.125" style="1" customWidth="1"/>
    <col min="129" max="129" width="10.875" style="1" customWidth="1"/>
    <col min="130" max="131" width="5.125" style="1" customWidth="1"/>
    <col min="132" max="132" width="10.875" style="1" customWidth="1"/>
    <col min="133" max="133" width="5.125" style="1" customWidth="1"/>
    <col min="134" max="134" width="10.875" style="1" customWidth="1"/>
    <col min="135" max="135" width="5.125" style="1" customWidth="1"/>
    <col min="136" max="136" width="10.875" style="1" customWidth="1"/>
    <col min="137" max="137" width="5.125" style="1" customWidth="1"/>
    <col min="138" max="138" width="10.875" style="1" customWidth="1"/>
    <col min="139" max="139" width="5.125" style="1" customWidth="1"/>
    <col min="140" max="140" width="10.875" style="1" customWidth="1"/>
    <col min="141" max="141" width="5.125" style="1" customWidth="1"/>
    <col min="142" max="142" width="10.875" style="1" customWidth="1"/>
    <col min="143" max="143" width="5.125" style="1" customWidth="1"/>
    <col min="144" max="144" width="10.875" style="1" customWidth="1"/>
    <col min="145" max="145" width="5.125" style="1" customWidth="1"/>
    <col min="146" max="146" width="10.875" style="1" customWidth="1"/>
    <col min="147" max="147" width="5.125" style="1" customWidth="1"/>
    <col min="148" max="148" width="10.875" style="1" customWidth="1"/>
    <col min="149" max="149" width="5.125" style="1" customWidth="1"/>
    <col min="150" max="150" width="10.875" style="1" customWidth="1"/>
    <col min="151" max="151" width="5.125" style="1" customWidth="1"/>
    <col min="152" max="152" width="10.875" style="1" customWidth="1"/>
    <col min="153" max="153" width="5.125" style="1" customWidth="1"/>
    <col min="154" max="154" width="10.875" style="1" customWidth="1"/>
    <col min="155" max="155" width="5.125" style="1" customWidth="1"/>
    <col min="156" max="156" width="10.875" style="1" customWidth="1"/>
    <col min="157" max="157" width="5.125" style="1" customWidth="1"/>
    <col min="158" max="158" width="10.875" style="1" customWidth="1"/>
    <col min="159" max="159" width="5.125" style="1" customWidth="1"/>
    <col min="160" max="160" width="10.875" style="1" customWidth="1"/>
    <col min="161" max="161" width="5.125" style="1" customWidth="1"/>
    <col min="162" max="162" width="10.875" style="1" customWidth="1"/>
    <col min="163" max="163" width="5.125" style="1" customWidth="1"/>
    <col min="164" max="164" width="10.875" style="1" customWidth="1"/>
    <col min="165" max="165" width="5.125" style="1" customWidth="1"/>
    <col min="166" max="166" width="10.875" style="1" customWidth="1"/>
    <col min="167" max="167" width="5.125" style="1" customWidth="1"/>
    <col min="168" max="168" width="10.875" style="1" customWidth="1"/>
    <col min="169" max="169" width="5.125" style="1" customWidth="1"/>
    <col min="170" max="170" width="10.875" style="1" customWidth="1"/>
    <col min="171" max="171" width="5.125" style="1" customWidth="1"/>
    <col min="172" max="172" width="10.875" style="1" customWidth="1"/>
    <col min="173" max="173" width="5.125" style="1" customWidth="1"/>
    <col min="174" max="174" width="10.875" style="1" customWidth="1"/>
    <col min="175" max="176" width="5.125" style="1" customWidth="1"/>
    <col min="177" max="177" width="10.875" style="1" customWidth="1"/>
    <col min="178" max="178" width="5.125" style="1" customWidth="1"/>
    <col min="179" max="179" width="10.875" style="1" customWidth="1"/>
    <col min="180" max="180" width="5.125" style="1" customWidth="1"/>
    <col min="181" max="181" width="10.875" style="1" customWidth="1"/>
    <col min="182" max="182" width="5.125" style="1" customWidth="1"/>
    <col min="183" max="183" width="10.875" style="1" customWidth="1"/>
    <col min="184" max="184" width="5.125" style="1" customWidth="1"/>
    <col min="185" max="185" width="10.875" style="1" bestFit="1" customWidth="1"/>
    <col min="186" max="186" width="5.125" style="1" customWidth="1"/>
    <col min="187" max="187" width="10.875" style="1" bestFit="1" customWidth="1"/>
    <col min="188" max="188" width="5.125" style="1" customWidth="1"/>
    <col min="189" max="189" width="10.875" style="1" bestFit="1" customWidth="1"/>
    <col min="190" max="190" width="5.125" style="1" customWidth="1"/>
    <col min="191" max="191" width="10.875" style="1" bestFit="1" customWidth="1"/>
    <col min="192" max="192" width="5.125" style="1" customWidth="1"/>
    <col min="193" max="193" width="10.875" style="1" bestFit="1" customWidth="1"/>
    <col min="194" max="194" width="5.125" style="1" customWidth="1"/>
    <col min="195" max="195" width="10.875" style="1" bestFit="1" customWidth="1"/>
    <col min="196" max="196" width="5.125" style="1" customWidth="1"/>
    <col min="197" max="197" width="10.875" style="1" bestFit="1" customWidth="1"/>
    <col min="198" max="199" width="5.125" style="1" customWidth="1"/>
    <col min="200" max="200" width="10.875" style="1" bestFit="1" customWidth="1"/>
    <col min="201" max="201" width="5.125" style="1" customWidth="1"/>
    <col min="202" max="202" width="10.875" style="1" bestFit="1" customWidth="1"/>
    <col min="203" max="203" width="5.125" style="1" customWidth="1"/>
    <col min="204" max="204" width="10.875" style="1" bestFit="1" customWidth="1"/>
    <col min="205" max="205" width="5.125" style="1" customWidth="1"/>
    <col min="206" max="206" width="10.875" style="1" bestFit="1" customWidth="1"/>
    <col min="207" max="207" width="5.125" style="1" customWidth="1"/>
    <col min="208" max="208" width="10.875" style="1" bestFit="1" customWidth="1"/>
    <col min="209" max="209" width="5.125" style="1" customWidth="1"/>
    <col min="210" max="210" width="10.875" style="1" bestFit="1" customWidth="1"/>
    <col min="211" max="211" width="5.125" style="1" customWidth="1"/>
    <col min="212" max="212" width="10.875" style="1" bestFit="1" customWidth="1"/>
    <col min="213" max="213" width="5.125" style="1" customWidth="1"/>
    <col min="214" max="214" width="10.875" style="1" bestFit="1" customWidth="1"/>
    <col min="215" max="215" width="5.125" style="1" customWidth="1"/>
    <col min="216" max="216" width="10.875" style="1" bestFit="1" customWidth="1"/>
    <col min="217" max="217" width="5.125" style="1" customWidth="1"/>
    <col min="218" max="218" width="10.875" style="1" bestFit="1" customWidth="1"/>
    <col min="219" max="219" width="5.125" style="1" customWidth="1"/>
    <col min="220" max="220" width="10.875" style="1" bestFit="1" customWidth="1"/>
    <col min="221" max="221" width="5.125" style="1" customWidth="1"/>
    <col min="222" max="222" width="10.875" style="1" bestFit="1" customWidth="1"/>
    <col min="223" max="223" width="5.125" style="1" customWidth="1"/>
    <col min="224" max="224" width="10.875" style="1" bestFit="1" customWidth="1"/>
    <col min="225" max="225" width="5.125" style="1" customWidth="1"/>
    <col min="226" max="226" width="10.875" style="1" bestFit="1" customWidth="1"/>
    <col min="227" max="227" width="5.125" style="1" customWidth="1"/>
    <col min="228" max="228" width="10.875" style="1" bestFit="1" customWidth="1"/>
    <col min="229" max="230" width="5.125" style="1" customWidth="1"/>
    <col min="231" max="231" width="10.875" style="1" bestFit="1" customWidth="1"/>
    <col min="232" max="232" width="5.125" style="1" customWidth="1"/>
    <col min="233" max="233" width="10.875" style="1" bestFit="1" customWidth="1"/>
    <col min="234" max="234" width="5.125" style="1" customWidth="1"/>
    <col min="235" max="235" width="10.875" style="1" bestFit="1" customWidth="1"/>
    <col min="236" max="236" width="5.125" style="1" customWidth="1"/>
    <col min="237" max="237" width="10.875" style="1" bestFit="1" customWidth="1"/>
    <col min="238" max="238" width="5.125" style="1" customWidth="1"/>
    <col min="239" max="239" width="10.875" style="1" bestFit="1" customWidth="1"/>
    <col min="240" max="240" width="5.125" style="1" customWidth="1"/>
    <col min="241" max="241" width="10.875" style="1" bestFit="1" customWidth="1"/>
    <col min="242" max="242" width="5.125" style="1" customWidth="1"/>
    <col min="243" max="243" width="10.875" style="1" bestFit="1" customWidth="1"/>
    <col min="244" max="16384" width="5.125" style="1"/>
  </cols>
  <sheetData>
    <row r="1" spans="1:44">
      <c r="C1" s="23" t="s">
        <v>434</v>
      </c>
      <c r="T1" s="121"/>
      <c r="Z1" s="3">
        <f>+Z97+Z99+Z101+Z103+Z105+Z107+Z109+Z111+Z113+Z115</f>
        <v>1</v>
      </c>
    </row>
    <row r="2" spans="1:44" s="2" customFormat="1">
      <c r="A2" s="18"/>
      <c r="R2" s="55"/>
      <c r="S2" s="55"/>
      <c r="T2" s="18"/>
      <c r="U2" s="18"/>
      <c r="V2" s="18"/>
      <c r="W2" s="18"/>
      <c r="X2" s="18"/>
      <c r="Y2" s="18"/>
      <c r="Z2" s="18"/>
      <c r="AA2" s="18"/>
      <c r="AB2" s="18"/>
      <c r="AC2" s="18"/>
      <c r="AD2" s="18"/>
      <c r="AE2" s="18"/>
      <c r="AF2" s="7"/>
    </row>
    <row r="3" spans="1:44" s="2" customFormat="1" ht="15.75">
      <c r="A3" s="602"/>
      <c r="B3" s="190"/>
      <c r="C3" s="172" t="s">
        <v>263</v>
      </c>
      <c r="D3" s="173" t="s">
        <v>4</v>
      </c>
      <c r="E3" s="173"/>
      <c r="F3" s="173"/>
      <c r="G3" s="173"/>
      <c r="H3" s="173"/>
      <c r="I3" s="173"/>
      <c r="J3" s="173"/>
      <c r="K3" s="173"/>
      <c r="L3" s="173"/>
      <c r="M3" s="173"/>
      <c r="N3" s="174"/>
      <c r="O3"/>
      <c r="P3"/>
      <c r="Q3"/>
      <c r="R3" s="56"/>
      <c r="S3" s="57"/>
      <c r="T3" s="127" t="s">
        <v>441</v>
      </c>
      <c r="U3" s="143"/>
      <c r="V3" s="143"/>
      <c r="W3" s="143"/>
      <c r="X3" s="143"/>
      <c r="Y3" s="143"/>
      <c r="Z3" s="143"/>
      <c r="AA3" s="143"/>
      <c r="AB3" s="143"/>
      <c r="AC3" s="143"/>
      <c r="AD3" s="143"/>
      <c r="AE3" s="143"/>
      <c r="AF3" s="7"/>
      <c r="AG3" s="6" t="s">
        <v>262</v>
      </c>
      <c r="AH3" s="6"/>
      <c r="AI3" s="6"/>
      <c r="AJ3" s="6"/>
      <c r="AK3" s="6"/>
      <c r="AL3" s="6"/>
      <c r="AM3" s="6"/>
      <c r="AN3" s="6"/>
      <c r="AO3" s="6"/>
      <c r="AP3" s="6"/>
      <c r="AQ3" s="6"/>
      <c r="AR3" s="6"/>
    </row>
    <row r="4" spans="1:44" ht="39">
      <c r="A4" s="189"/>
      <c r="B4" s="176"/>
      <c r="C4" s="172" t="s">
        <v>435</v>
      </c>
      <c r="D4" s="173"/>
      <c r="E4" s="173"/>
      <c r="F4" s="173"/>
      <c r="G4" s="173"/>
      <c r="H4" s="173"/>
      <c r="I4" s="172" t="s">
        <v>436</v>
      </c>
      <c r="J4" s="172" t="s">
        <v>437</v>
      </c>
      <c r="K4" s="173"/>
      <c r="L4" s="173"/>
      <c r="M4" s="173"/>
      <c r="N4" s="177" t="s">
        <v>438</v>
      </c>
      <c r="O4"/>
      <c r="P4"/>
      <c r="Q4"/>
      <c r="R4" s="56"/>
      <c r="S4" s="57"/>
      <c r="T4" s="144" t="s">
        <v>435</v>
      </c>
      <c r="U4" s="145"/>
      <c r="V4" s="145"/>
      <c r="W4" s="145"/>
      <c r="X4" s="145"/>
      <c r="Y4" s="145"/>
      <c r="Z4" s="146"/>
      <c r="AA4" s="147" t="s">
        <v>437</v>
      </c>
      <c r="AB4" s="145"/>
      <c r="AC4" s="145"/>
      <c r="AD4" s="145"/>
      <c r="AE4" s="146"/>
      <c r="AF4" s="8"/>
      <c r="AG4" s="76" t="s">
        <v>435</v>
      </c>
      <c r="AH4" s="9"/>
      <c r="AI4" s="9"/>
      <c r="AJ4" s="9"/>
      <c r="AK4" s="9"/>
      <c r="AL4" s="9"/>
      <c r="AM4" s="77" t="s">
        <v>436</v>
      </c>
      <c r="AN4" s="78" t="s">
        <v>437</v>
      </c>
      <c r="AO4" s="9"/>
      <c r="AP4" s="9"/>
      <c r="AQ4" s="9"/>
      <c r="AR4" s="77" t="s">
        <v>438</v>
      </c>
    </row>
    <row r="5" spans="1:44" ht="15.75">
      <c r="A5" s="188" t="s">
        <v>0</v>
      </c>
      <c r="B5" s="172" t="s">
        <v>156</v>
      </c>
      <c r="C5" s="172">
        <v>1</v>
      </c>
      <c r="D5" s="178">
        <v>2</v>
      </c>
      <c r="E5" s="178">
        <v>3</v>
      </c>
      <c r="F5" s="178">
        <v>4</v>
      </c>
      <c r="G5" s="178">
        <v>5</v>
      </c>
      <c r="H5" s="178">
        <v>6</v>
      </c>
      <c r="I5" s="175"/>
      <c r="J5" s="172">
        <v>7</v>
      </c>
      <c r="K5" s="178">
        <v>8</v>
      </c>
      <c r="L5" s="178">
        <v>9</v>
      </c>
      <c r="M5" s="178">
        <v>10</v>
      </c>
      <c r="N5" s="179"/>
      <c r="O5"/>
      <c r="P5"/>
      <c r="Q5"/>
      <c r="R5" s="56"/>
      <c r="S5" s="57"/>
      <c r="T5" s="148">
        <v>1</v>
      </c>
      <c r="U5" s="149">
        <v>2</v>
      </c>
      <c r="V5" s="149">
        <v>3</v>
      </c>
      <c r="W5" s="149">
        <v>4</v>
      </c>
      <c r="X5" s="149">
        <v>5</v>
      </c>
      <c r="Y5" s="149">
        <v>6</v>
      </c>
      <c r="Z5" s="150" t="s">
        <v>125</v>
      </c>
      <c r="AA5" s="151">
        <v>7</v>
      </c>
      <c r="AB5" s="149">
        <v>8</v>
      </c>
      <c r="AC5" s="149">
        <v>9</v>
      </c>
      <c r="AD5" s="149">
        <v>10</v>
      </c>
      <c r="AE5" s="150" t="s">
        <v>125</v>
      </c>
      <c r="AG5" s="10">
        <v>1</v>
      </c>
      <c r="AH5" s="10">
        <v>2</v>
      </c>
      <c r="AI5" s="10">
        <v>3</v>
      </c>
      <c r="AJ5" s="10">
        <v>4</v>
      </c>
      <c r="AK5" s="10">
        <v>5</v>
      </c>
      <c r="AL5" s="10">
        <v>6</v>
      </c>
      <c r="AM5" s="11"/>
      <c r="AN5" s="12">
        <v>7</v>
      </c>
      <c r="AO5" s="10">
        <v>8</v>
      </c>
      <c r="AP5" s="10">
        <v>9</v>
      </c>
      <c r="AQ5" s="10">
        <v>10</v>
      </c>
      <c r="AR5" s="11"/>
    </row>
    <row r="6" spans="1:44" ht="15.75">
      <c r="A6" s="191" t="s">
        <v>282</v>
      </c>
      <c r="B6" s="172" t="s">
        <v>317</v>
      </c>
      <c r="C6" s="180">
        <v>0</v>
      </c>
      <c r="D6" s="181"/>
      <c r="E6" s="181"/>
      <c r="F6" s="181"/>
      <c r="G6" s="181"/>
      <c r="H6" s="181"/>
      <c r="I6" s="180">
        <v>0</v>
      </c>
      <c r="J6" s="180"/>
      <c r="K6" s="181"/>
      <c r="L6" s="181"/>
      <c r="M6" s="181"/>
      <c r="N6" s="182"/>
      <c r="O6"/>
      <c r="P6"/>
      <c r="Q6"/>
      <c r="R6" s="58"/>
      <c r="S6" s="57"/>
      <c r="T6" s="595">
        <f t="shared" ref="T6:AE7" si="0">IF(C6&gt;0,C6/C6,)</f>
        <v>0</v>
      </c>
      <c r="U6" s="596">
        <f t="shared" si="0"/>
        <v>0</v>
      </c>
      <c r="V6" s="596">
        <f t="shared" si="0"/>
        <v>0</v>
      </c>
      <c r="W6" s="596">
        <f t="shared" si="0"/>
        <v>0</v>
      </c>
      <c r="X6" s="596">
        <f t="shared" si="0"/>
        <v>0</v>
      </c>
      <c r="Y6" s="596">
        <f t="shared" si="0"/>
        <v>0</v>
      </c>
      <c r="Z6" s="595">
        <f t="shared" si="0"/>
        <v>0</v>
      </c>
      <c r="AA6" s="595">
        <f t="shared" si="0"/>
        <v>0</v>
      </c>
      <c r="AB6" s="596">
        <f t="shared" si="0"/>
        <v>0</v>
      </c>
      <c r="AC6" s="596">
        <f t="shared" si="0"/>
        <v>0</v>
      </c>
      <c r="AD6" s="596">
        <f t="shared" si="0"/>
        <v>0</v>
      </c>
      <c r="AE6" s="595">
        <f t="shared" si="0"/>
        <v>0</v>
      </c>
      <c r="AG6" s="601">
        <f>+T8+T10+T12+T14+T16+T18+T20+T22+T24+T26</f>
        <v>0</v>
      </c>
      <c r="AH6" s="601">
        <f t="shared" ref="AH6:AH7" si="1">+U8+U10+U12+U14+U16+U18+U20+U22+U24+U26</f>
        <v>0</v>
      </c>
      <c r="AI6" s="601">
        <f t="shared" ref="AI6:AI7" si="2">+V8+V10+V12+V14+V16+V18+V20+V22+V24+V26</f>
        <v>0</v>
      </c>
      <c r="AJ6" s="601">
        <f t="shared" ref="AJ6:AJ7" si="3">+W8+W10+W12+W14+W16+W18+W20+W22+W24+W26</f>
        <v>0</v>
      </c>
      <c r="AK6" s="601">
        <f t="shared" ref="AK6:AK7" si="4">+X8+X10+X12+X14+X16+X18+X20+X22+X24+X26</f>
        <v>0</v>
      </c>
      <c r="AL6" s="601">
        <f t="shared" ref="AL6:AL7" si="5">+Y8+Y10+Y12+Y14+Y16+Y18+Y20+Y22+Y24+Y26</f>
        <v>0</v>
      </c>
      <c r="AM6" s="601">
        <f t="shared" ref="AM6:AM7" si="6">+Z8+Z10+Z12+Z14+Z16+Z18+Z20+Z22+Z24+Z26</f>
        <v>0</v>
      </c>
      <c r="AN6" s="601">
        <f t="shared" ref="AN6:AN7" si="7">+AA8+AA10+AA12+AA14+AA16+AA18+AA20+AA22+AA24+AA26</f>
        <v>0</v>
      </c>
      <c r="AO6" s="601">
        <f t="shared" ref="AO6:AO7" si="8">+AB8+AB10+AB12+AB14+AB16+AB18+AB20+AB22+AB24+AB26</f>
        <v>0</v>
      </c>
      <c r="AP6" s="601">
        <f t="shared" ref="AP6:AP7" si="9">+AC8+AC10+AC12+AC14+AC16+AC18+AC20+AC22+AC24+AC26</f>
        <v>0</v>
      </c>
      <c r="AQ6" s="601">
        <f t="shared" ref="AQ6:AQ7" si="10">+AD8+AD10+AD12+AD14+AD16+AD18+AD20+AD22+AD24+AD26</f>
        <v>0</v>
      </c>
      <c r="AR6" s="601">
        <f t="shared" ref="AR6:AR7" si="11">+AE8+AE10+AE12+AE14+AE16+AE18+AE20+AE22+AE24+AE26</f>
        <v>0</v>
      </c>
    </row>
    <row r="7" spans="1:44" ht="15.75">
      <c r="A7" s="192"/>
      <c r="B7" s="591" t="s">
        <v>1089</v>
      </c>
      <c r="C7" s="592">
        <v>0</v>
      </c>
      <c r="D7" s="593"/>
      <c r="E7" s="593"/>
      <c r="F7" s="593"/>
      <c r="G7" s="593"/>
      <c r="H7" s="593"/>
      <c r="I7" s="592">
        <v>0</v>
      </c>
      <c r="J7" s="592"/>
      <c r="K7" s="593"/>
      <c r="L7" s="593"/>
      <c r="M7" s="593"/>
      <c r="N7" s="594"/>
      <c r="O7"/>
      <c r="P7"/>
      <c r="Q7"/>
      <c r="R7" s="58"/>
      <c r="S7" s="57"/>
      <c r="T7" s="597">
        <f t="shared" si="0"/>
        <v>0</v>
      </c>
      <c r="U7" s="598">
        <f t="shared" si="0"/>
        <v>0</v>
      </c>
      <c r="V7" s="598">
        <f t="shared" si="0"/>
        <v>0</v>
      </c>
      <c r="W7" s="598">
        <f t="shared" si="0"/>
        <v>0</v>
      </c>
      <c r="X7" s="598">
        <f t="shared" si="0"/>
        <v>0</v>
      </c>
      <c r="Y7" s="598">
        <f t="shared" si="0"/>
        <v>0</v>
      </c>
      <c r="Z7" s="597">
        <f t="shared" si="0"/>
        <v>0</v>
      </c>
      <c r="AA7" s="597">
        <f t="shared" si="0"/>
        <v>0</v>
      </c>
      <c r="AB7" s="598">
        <f t="shared" si="0"/>
        <v>0</v>
      </c>
      <c r="AC7" s="598">
        <f t="shared" si="0"/>
        <v>0</v>
      </c>
      <c r="AD7" s="598">
        <f t="shared" si="0"/>
        <v>0</v>
      </c>
      <c r="AE7" s="597">
        <f t="shared" si="0"/>
        <v>0</v>
      </c>
      <c r="AG7" s="601">
        <f>+T9+T11+T13+T15+T17+T19+T21+T23+T25+T27</f>
        <v>0</v>
      </c>
      <c r="AH7" s="601">
        <f t="shared" si="1"/>
        <v>0</v>
      </c>
      <c r="AI7" s="601">
        <f t="shared" si="2"/>
        <v>0</v>
      </c>
      <c r="AJ7" s="601">
        <f t="shared" si="3"/>
        <v>0</v>
      </c>
      <c r="AK7" s="601">
        <f t="shared" si="4"/>
        <v>0</v>
      </c>
      <c r="AL7" s="601">
        <f t="shared" si="5"/>
        <v>0</v>
      </c>
      <c r="AM7" s="601">
        <f t="shared" si="6"/>
        <v>0</v>
      </c>
      <c r="AN7" s="601">
        <f t="shared" si="7"/>
        <v>0</v>
      </c>
      <c r="AO7" s="601">
        <f t="shared" si="8"/>
        <v>0</v>
      </c>
      <c r="AP7" s="601">
        <f t="shared" si="9"/>
        <v>0</v>
      </c>
      <c r="AQ7" s="601">
        <f t="shared" si="10"/>
        <v>0</v>
      </c>
      <c r="AR7" s="601">
        <f t="shared" si="11"/>
        <v>0</v>
      </c>
    </row>
    <row r="8" spans="1:44" ht="15.75">
      <c r="A8" s="192"/>
      <c r="B8" s="172" t="s">
        <v>482</v>
      </c>
      <c r="C8" s="180"/>
      <c r="D8" s="181"/>
      <c r="E8" s="181"/>
      <c r="F8" s="181"/>
      <c r="G8" s="181"/>
      <c r="H8" s="181"/>
      <c r="I8" s="180"/>
      <c r="J8" s="180"/>
      <c r="K8" s="181"/>
      <c r="L8" s="181"/>
      <c r="M8" s="181"/>
      <c r="N8" s="182"/>
      <c r="O8"/>
      <c r="P8"/>
      <c r="Q8"/>
      <c r="R8" s="58"/>
      <c r="S8" s="57"/>
      <c r="T8" s="595">
        <f t="shared" ref="T8:AE9" si="12">IF(C6&gt;0,C8/C6,)</f>
        <v>0</v>
      </c>
      <c r="U8" s="596">
        <f t="shared" si="12"/>
        <v>0</v>
      </c>
      <c r="V8" s="596">
        <f t="shared" si="12"/>
        <v>0</v>
      </c>
      <c r="W8" s="596">
        <f t="shared" si="12"/>
        <v>0</v>
      </c>
      <c r="X8" s="596">
        <f t="shared" si="12"/>
        <v>0</v>
      </c>
      <c r="Y8" s="596">
        <f t="shared" si="12"/>
        <v>0</v>
      </c>
      <c r="Z8" s="595">
        <f t="shared" si="12"/>
        <v>0</v>
      </c>
      <c r="AA8" s="595">
        <f t="shared" si="12"/>
        <v>0</v>
      </c>
      <c r="AB8" s="596">
        <f t="shared" si="12"/>
        <v>0</v>
      </c>
      <c r="AC8" s="596">
        <f t="shared" si="12"/>
        <v>0</v>
      </c>
      <c r="AD8" s="596">
        <f t="shared" si="12"/>
        <v>0</v>
      </c>
      <c r="AE8" s="595">
        <f t="shared" si="12"/>
        <v>0</v>
      </c>
      <c r="AG8" s="5"/>
      <c r="AH8" s="5"/>
      <c r="AI8" s="5"/>
      <c r="AJ8" s="5"/>
      <c r="AK8" s="5"/>
      <c r="AL8" s="5"/>
      <c r="AM8" s="5"/>
      <c r="AN8" s="5"/>
      <c r="AO8" s="5"/>
      <c r="AP8" s="5"/>
      <c r="AQ8" s="5"/>
      <c r="AR8" s="5"/>
    </row>
    <row r="9" spans="1:44" ht="15.75">
      <c r="A9" s="192"/>
      <c r="B9" s="591" t="s">
        <v>1071</v>
      </c>
      <c r="C9" s="592"/>
      <c r="D9" s="593"/>
      <c r="E9" s="593"/>
      <c r="F9" s="593"/>
      <c r="G9" s="593"/>
      <c r="H9" s="593"/>
      <c r="I9" s="592"/>
      <c r="J9" s="592"/>
      <c r="K9" s="593"/>
      <c r="L9" s="593"/>
      <c r="M9" s="593"/>
      <c r="N9" s="594"/>
      <c r="O9"/>
      <c r="P9"/>
      <c r="Q9"/>
      <c r="R9" s="58"/>
      <c r="S9" s="57"/>
      <c r="T9" s="597">
        <f t="shared" si="12"/>
        <v>0</v>
      </c>
      <c r="U9" s="598">
        <f t="shared" si="12"/>
        <v>0</v>
      </c>
      <c r="V9" s="598">
        <f t="shared" si="12"/>
        <v>0</v>
      </c>
      <c r="W9" s="598">
        <f t="shared" si="12"/>
        <v>0</v>
      </c>
      <c r="X9" s="598">
        <f t="shared" si="12"/>
        <v>0</v>
      </c>
      <c r="Y9" s="598">
        <f t="shared" si="12"/>
        <v>0</v>
      </c>
      <c r="Z9" s="597">
        <f t="shared" si="12"/>
        <v>0</v>
      </c>
      <c r="AA9" s="597">
        <f t="shared" si="12"/>
        <v>0</v>
      </c>
      <c r="AB9" s="598">
        <f t="shared" si="12"/>
        <v>0</v>
      </c>
      <c r="AC9" s="598">
        <f t="shared" si="12"/>
        <v>0</v>
      </c>
      <c r="AD9" s="598">
        <f t="shared" si="12"/>
        <v>0</v>
      </c>
      <c r="AE9" s="597">
        <f t="shared" si="12"/>
        <v>0</v>
      </c>
      <c r="AG9" s="6"/>
      <c r="AH9" s="4"/>
      <c r="AI9" s="4"/>
      <c r="AJ9" s="4"/>
      <c r="AK9" s="4"/>
      <c r="AL9" s="4"/>
      <c r="AM9" s="4"/>
      <c r="AN9" s="4"/>
      <c r="AO9" s="4"/>
      <c r="AP9" s="4"/>
      <c r="AQ9" s="4"/>
      <c r="AR9" s="4"/>
    </row>
    <row r="10" spans="1:44" ht="15.75">
      <c r="A10" s="192"/>
      <c r="B10" s="172" t="s">
        <v>484</v>
      </c>
      <c r="C10" s="180"/>
      <c r="D10" s="181"/>
      <c r="E10" s="181"/>
      <c r="F10" s="181"/>
      <c r="G10" s="181"/>
      <c r="H10" s="181"/>
      <c r="I10" s="180"/>
      <c r="J10" s="180"/>
      <c r="K10" s="181"/>
      <c r="L10" s="181"/>
      <c r="M10" s="181"/>
      <c r="N10" s="182"/>
      <c r="O10"/>
      <c r="P10"/>
      <c r="Q10"/>
      <c r="R10" s="58"/>
      <c r="S10" s="57"/>
      <c r="T10" s="595">
        <f t="shared" ref="T10:AE11" si="13">IF(C6&gt;0,C10/C6,)</f>
        <v>0</v>
      </c>
      <c r="U10" s="596">
        <f t="shared" si="13"/>
        <v>0</v>
      </c>
      <c r="V10" s="596">
        <f t="shared" si="13"/>
        <v>0</v>
      </c>
      <c r="W10" s="596">
        <f t="shared" si="13"/>
        <v>0</v>
      </c>
      <c r="X10" s="596">
        <f t="shared" si="13"/>
        <v>0</v>
      </c>
      <c r="Y10" s="596">
        <f t="shared" si="13"/>
        <v>0</v>
      </c>
      <c r="Z10" s="595">
        <f t="shared" si="13"/>
        <v>0</v>
      </c>
      <c r="AA10" s="595">
        <f t="shared" si="13"/>
        <v>0</v>
      </c>
      <c r="AB10" s="596">
        <f t="shared" si="13"/>
        <v>0</v>
      </c>
      <c r="AC10" s="596">
        <f t="shared" si="13"/>
        <v>0</v>
      </c>
      <c r="AD10" s="596">
        <f t="shared" si="13"/>
        <v>0</v>
      </c>
      <c r="AE10" s="595">
        <f t="shared" si="13"/>
        <v>0</v>
      </c>
      <c r="AG10" s="6"/>
      <c r="AH10" s="4"/>
      <c r="AI10" s="4"/>
      <c r="AJ10" s="4"/>
      <c r="AK10" s="4"/>
      <c r="AL10" s="4"/>
      <c r="AM10" s="4"/>
      <c r="AN10" s="4"/>
      <c r="AO10" s="4"/>
      <c r="AP10" s="4"/>
      <c r="AQ10" s="4"/>
      <c r="AR10" s="4"/>
    </row>
    <row r="11" spans="1:44" ht="15.75">
      <c r="A11" s="192"/>
      <c r="B11" s="591" t="s">
        <v>1073</v>
      </c>
      <c r="C11" s="592"/>
      <c r="D11" s="593"/>
      <c r="E11" s="593"/>
      <c r="F11" s="593"/>
      <c r="G11" s="593"/>
      <c r="H11" s="593"/>
      <c r="I11" s="592"/>
      <c r="J11" s="592"/>
      <c r="K11" s="593"/>
      <c r="L11" s="593"/>
      <c r="M11" s="593"/>
      <c r="N11" s="594"/>
      <c r="O11"/>
      <c r="P11"/>
      <c r="Q11"/>
      <c r="R11" s="58"/>
      <c r="S11" s="57"/>
      <c r="T11" s="597">
        <f t="shared" si="13"/>
        <v>0</v>
      </c>
      <c r="U11" s="598">
        <f t="shared" si="13"/>
        <v>0</v>
      </c>
      <c r="V11" s="598">
        <f t="shared" si="13"/>
        <v>0</v>
      </c>
      <c r="W11" s="598">
        <f t="shared" si="13"/>
        <v>0</v>
      </c>
      <c r="X11" s="598">
        <f t="shared" si="13"/>
        <v>0</v>
      </c>
      <c r="Y11" s="598">
        <f t="shared" si="13"/>
        <v>0</v>
      </c>
      <c r="Z11" s="597">
        <f t="shared" si="13"/>
        <v>0</v>
      </c>
      <c r="AA11" s="597">
        <f t="shared" si="13"/>
        <v>0</v>
      </c>
      <c r="AB11" s="598">
        <f t="shared" si="13"/>
        <v>0</v>
      </c>
      <c r="AC11" s="598">
        <f t="shared" si="13"/>
        <v>0</v>
      </c>
      <c r="AD11" s="598">
        <f t="shared" si="13"/>
        <v>0</v>
      </c>
      <c r="AE11" s="597">
        <f t="shared" si="13"/>
        <v>0</v>
      </c>
      <c r="AG11" s="6"/>
      <c r="AH11" s="4"/>
      <c r="AI11" s="4"/>
      <c r="AJ11" s="4"/>
      <c r="AK11" s="4"/>
      <c r="AL11" s="4"/>
      <c r="AM11" s="4"/>
      <c r="AN11" s="4"/>
      <c r="AO11" s="4"/>
      <c r="AP11" s="4"/>
      <c r="AQ11" s="4"/>
      <c r="AR11" s="4"/>
    </row>
    <row r="12" spans="1:44" ht="15.75">
      <c r="A12" s="192"/>
      <c r="B12" s="172" t="s">
        <v>486</v>
      </c>
      <c r="C12" s="180"/>
      <c r="D12" s="181"/>
      <c r="E12" s="181"/>
      <c r="F12" s="181"/>
      <c r="G12" s="181"/>
      <c r="H12" s="181"/>
      <c r="I12" s="180"/>
      <c r="J12" s="180"/>
      <c r="K12" s="181"/>
      <c r="L12" s="181"/>
      <c r="M12" s="181"/>
      <c r="N12" s="182"/>
      <c r="O12"/>
      <c r="P12"/>
      <c r="Q12"/>
      <c r="R12" s="58"/>
      <c r="S12" s="57"/>
      <c r="T12" s="595">
        <f t="shared" ref="T12:AE13" si="14">IF(C6&gt;0,C12/C6,)</f>
        <v>0</v>
      </c>
      <c r="U12" s="596">
        <f t="shared" si="14"/>
        <v>0</v>
      </c>
      <c r="V12" s="596">
        <f t="shared" si="14"/>
        <v>0</v>
      </c>
      <c r="W12" s="596">
        <f t="shared" si="14"/>
        <v>0</v>
      </c>
      <c r="X12" s="596">
        <f t="shared" si="14"/>
        <v>0</v>
      </c>
      <c r="Y12" s="596">
        <f t="shared" si="14"/>
        <v>0</v>
      </c>
      <c r="Z12" s="595">
        <f t="shared" si="14"/>
        <v>0</v>
      </c>
      <c r="AA12" s="595">
        <f t="shared" si="14"/>
        <v>0</v>
      </c>
      <c r="AB12" s="596">
        <f t="shared" si="14"/>
        <v>0</v>
      </c>
      <c r="AC12" s="596">
        <f t="shared" si="14"/>
        <v>0</v>
      </c>
      <c r="AD12" s="596">
        <f t="shared" si="14"/>
        <v>0</v>
      </c>
      <c r="AE12" s="595">
        <f t="shared" si="14"/>
        <v>0</v>
      </c>
      <c r="AG12" s="6"/>
      <c r="AH12" s="4"/>
      <c r="AI12" s="4"/>
      <c r="AJ12" s="4"/>
      <c r="AK12" s="4"/>
      <c r="AL12" s="4"/>
      <c r="AM12" s="4"/>
      <c r="AN12" s="4"/>
      <c r="AO12" s="4"/>
      <c r="AP12" s="4"/>
      <c r="AQ12" s="4"/>
      <c r="AR12" s="4"/>
    </row>
    <row r="13" spans="1:44" ht="15.75">
      <c r="A13" s="192"/>
      <c r="B13" s="591" t="s">
        <v>1075</v>
      </c>
      <c r="C13" s="592"/>
      <c r="D13" s="593"/>
      <c r="E13" s="593"/>
      <c r="F13" s="593"/>
      <c r="G13" s="593"/>
      <c r="H13" s="593"/>
      <c r="I13" s="592"/>
      <c r="J13" s="592"/>
      <c r="K13" s="593"/>
      <c r="L13" s="593"/>
      <c r="M13" s="593"/>
      <c r="N13" s="594"/>
      <c r="O13"/>
      <c r="P13"/>
      <c r="Q13"/>
      <c r="R13" s="58"/>
      <c r="S13" s="57"/>
      <c r="T13" s="597">
        <f t="shared" si="14"/>
        <v>0</v>
      </c>
      <c r="U13" s="598">
        <f t="shared" si="14"/>
        <v>0</v>
      </c>
      <c r="V13" s="598">
        <f t="shared" si="14"/>
        <v>0</v>
      </c>
      <c r="W13" s="598">
        <f t="shared" si="14"/>
        <v>0</v>
      </c>
      <c r="X13" s="598">
        <f t="shared" si="14"/>
        <v>0</v>
      </c>
      <c r="Y13" s="598">
        <f t="shared" si="14"/>
        <v>0</v>
      </c>
      <c r="Z13" s="597">
        <f t="shared" si="14"/>
        <v>0</v>
      </c>
      <c r="AA13" s="597">
        <f t="shared" si="14"/>
        <v>0</v>
      </c>
      <c r="AB13" s="598">
        <f t="shared" si="14"/>
        <v>0</v>
      </c>
      <c r="AC13" s="598">
        <f t="shared" si="14"/>
        <v>0</v>
      </c>
      <c r="AD13" s="598">
        <f t="shared" si="14"/>
        <v>0</v>
      </c>
      <c r="AE13" s="597">
        <f t="shared" si="14"/>
        <v>0</v>
      </c>
      <c r="AG13" s="6"/>
      <c r="AH13" s="4"/>
      <c r="AI13" s="4"/>
      <c r="AJ13" s="4"/>
      <c r="AK13" s="4"/>
      <c r="AL13" s="4"/>
      <c r="AM13" s="4"/>
      <c r="AN13" s="4"/>
      <c r="AO13" s="4"/>
      <c r="AP13" s="4"/>
      <c r="AQ13" s="4"/>
      <c r="AR13" s="4"/>
    </row>
    <row r="14" spans="1:44" ht="15.75">
      <c r="A14" s="192"/>
      <c r="B14" s="172" t="s">
        <v>319</v>
      </c>
      <c r="C14" s="180"/>
      <c r="D14" s="181"/>
      <c r="E14" s="181"/>
      <c r="F14" s="181"/>
      <c r="G14" s="181"/>
      <c r="H14" s="181"/>
      <c r="I14" s="180"/>
      <c r="J14" s="180"/>
      <c r="K14" s="181"/>
      <c r="L14" s="181"/>
      <c r="M14" s="181"/>
      <c r="N14" s="182"/>
      <c r="O14"/>
      <c r="P14"/>
      <c r="Q14"/>
      <c r="R14" s="58"/>
      <c r="S14" s="57"/>
      <c r="T14" s="595">
        <f t="shared" ref="T14:AE15" si="15">IF(C6&gt;0,C14/C6,)</f>
        <v>0</v>
      </c>
      <c r="U14" s="596">
        <f t="shared" si="15"/>
        <v>0</v>
      </c>
      <c r="V14" s="596">
        <f t="shared" si="15"/>
        <v>0</v>
      </c>
      <c r="W14" s="596">
        <f t="shared" si="15"/>
        <v>0</v>
      </c>
      <c r="X14" s="596">
        <f t="shared" si="15"/>
        <v>0</v>
      </c>
      <c r="Y14" s="596">
        <f t="shared" si="15"/>
        <v>0</v>
      </c>
      <c r="Z14" s="595">
        <f t="shared" si="15"/>
        <v>0</v>
      </c>
      <c r="AA14" s="595">
        <f t="shared" si="15"/>
        <v>0</v>
      </c>
      <c r="AB14" s="596">
        <f t="shared" si="15"/>
        <v>0</v>
      </c>
      <c r="AC14" s="596">
        <f t="shared" si="15"/>
        <v>0</v>
      </c>
      <c r="AD14" s="596">
        <f t="shared" si="15"/>
        <v>0</v>
      </c>
      <c r="AE14" s="595">
        <f t="shared" si="15"/>
        <v>0</v>
      </c>
      <c r="AG14" s="6"/>
      <c r="AH14" s="4"/>
      <c r="AI14" s="4"/>
      <c r="AJ14" s="4"/>
      <c r="AK14" s="4"/>
      <c r="AL14" s="4"/>
      <c r="AM14" s="4"/>
      <c r="AN14" s="4"/>
      <c r="AO14" s="4"/>
      <c r="AP14" s="4"/>
      <c r="AQ14" s="4"/>
      <c r="AR14" s="4"/>
    </row>
    <row r="15" spans="1:44" ht="15.75">
      <c r="A15" s="192"/>
      <c r="B15" s="591" t="s">
        <v>1077</v>
      </c>
      <c r="C15" s="592"/>
      <c r="D15" s="593"/>
      <c r="E15" s="593"/>
      <c r="F15" s="593"/>
      <c r="G15" s="593"/>
      <c r="H15" s="593"/>
      <c r="I15" s="592"/>
      <c r="J15" s="592"/>
      <c r="K15" s="593"/>
      <c r="L15" s="593"/>
      <c r="M15" s="593"/>
      <c r="N15" s="594"/>
      <c r="O15"/>
      <c r="P15"/>
      <c r="Q15"/>
      <c r="R15" s="58"/>
      <c r="S15" s="57"/>
      <c r="T15" s="597">
        <f t="shared" si="15"/>
        <v>0</v>
      </c>
      <c r="U15" s="598">
        <f t="shared" si="15"/>
        <v>0</v>
      </c>
      <c r="V15" s="598">
        <f t="shared" si="15"/>
        <v>0</v>
      </c>
      <c r="W15" s="598">
        <f t="shared" si="15"/>
        <v>0</v>
      </c>
      <c r="X15" s="598">
        <f t="shared" si="15"/>
        <v>0</v>
      </c>
      <c r="Y15" s="598">
        <f t="shared" si="15"/>
        <v>0</v>
      </c>
      <c r="Z15" s="597">
        <f t="shared" si="15"/>
        <v>0</v>
      </c>
      <c r="AA15" s="597">
        <f t="shared" si="15"/>
        <v>0</v>
      </c>
      <c r="AB15" s="598">
        <f t="shared" si="15"/>
        <v>0</v>
      </c>
      <c r="AC15" s="598">
        <f t="shared" si="15"/>
        <v>0</v>
      </c>
      <c r="AD15" s="598">
        <f t="shared" si="15"/>
        <v>0</v>
      </c>
      <c r="AE15" s="597">
        <f t="shared" si="15"/>
        <v>0</v>
      </c>
      <c r="AG15" s="6"/>
      <c r="AH15" s="4"/>
      <c r="AI15" s="4"/>
      <c r="AJ15" s="4"/>
      <c r="AK15" s="4"/>
      <c r="AL15" s="4"/>
      <c r="AM15" s="4"/>
      <c r="AN15" s="4"/>
      <c r="AO15" s="4"/>
      <c r="AP15" s="4"/>
      <c r="AQ15" s="4"/>
      <c r="AR15" s="4"/>
    </row>
    <row r="16" spans="1:44" ht="15.75">
      <c r="A16" s="192"/>
      <c r="B16" s="172" t="s">
        <v>321</v>
      </c>
      <c r="C16" s="180"/>
      <c r="D16" s="181"/>
      <c r="E16" s="181"/>
      <c r="F16" s="181"/>
      <c r="G16" s="181"/>
      <c r="H16" s="181"/>
      <c r="I16" s="180"/>
      <c r="J16" s="180"/>
      <c r="K16" s="181"/>
      <c r="L16" s="181"/>
      <c r="M16" s="181"/>
      <c r="N16" s="182"/>
      <c r="O16"/>
      <c r="P16"/>
      <c r="Q16"/>
      <c r="R16" s="58"/>
      <c r="S16" s="57"/>
      <c r="T16" s="595">
        <f t="shared" ref="T16:AE17" si="16">IF(C6&gt;0,C16/C6,)</f>
        <v>0</v>
      </c>
      <c r="U16" s="596">
        <f t="shared" si="16"/>
        <v>0</v>
      </c>
      <c r="V16" s="596">
        <f t="shared" si="16"/>
        <v>0</v>
      </c>
      <c r="W16" s="596">
        <f t="shared" si="16"/>
        <v>0</v>
      </c>
      <c r="X16" s="596">
        <f t="shared" si="16"/>
        <v>0</v>
      </c>
      <c r="Y16" s="596">
        <f t="shared" si="16"/>
        <v>0</v>
      </c>
      <c r="Z16" s="595">
        <f t="shared" si="16"/>
        <v>0</v>
      </c>
      <c r="AA16" s="595">
        <f t="shared" si="16"/>
        <v>0</v>
      </c>
      <c r="AB16" s="596">
        <f t="shared" si="16"/>
        <v>0</v>
      </c>
      <c r="AC16" s="596">
        <f t="shared" si="16"/>
        <v>0</v>
      </c>
      <c r="AD16" s="596">
        <f t="shared" si="16"/>
        <v>0</v>
      </c>
      <c r="AE16" s="595">
        <f t="shared" si="16"/>
        <v>0</v>
      </c>
      <c r="AG16" s="5"/>
      <c r="AH16" s="5"/>
      <c r="AI16" s="5"/>
      <c r="AJ16" s="5"/>
      <c r="AK16" s="5"/>
      <c r="AL16" s="5"/>
      <c r="AM16" s="5"/>
      <c r="AN16" s="5"/>
      <c r="AO16" s="5"/>
      <c r="AP16" s="5"/>
      <c r="AQ16" s="5"/>
      <c r="AR16" s="5"/>
    </row>
    <row r="17" spans="1:44" ht="15.75">
      <c r="A17" s="192"/>
      <c r="B17" s="591" t="s">
        <v>1079</v>
      </c>
      <c r="C17" s="592"/>
      <c r="D17" s="593"/>
      <c r="E17" s="593"/>
      <c r="F17" s="593"/>
      <c r="G17" s="593"/>
      <c r="H17" s="593"/>
      <c r="I17" s="592"/>
      <c r="J17" s="592"/>
      <c r="K17" s="593"/>
      <c r="L17" s="593"/>
      <c r="M17" s="593"/>
      <c r="N17" s="594"/>
      <c r="O17"/>
      <c r="P17"/>
      <c r="Q17"/>
      <c r="R17" s="58"/>
      <c r="S17" s="57"/>
      <c r="T17" s="597">
        <f t="shared" si="16"/>
        <v>0</v>
      </c>
      <c r="U17" s="598">
        <f t="shared" si="16"/>
        <v>0</v>
      </c>
      <c r="V17" s="598">
        <f t="shared" si="16"/>
        <v>0</v>
      </c>
      <c r="W17" s="598">
        <f t="shared" si="16"/>
        <v>0</v>
      </c>
      <c r="X17" s="598">
        <f t="shared" si="16"/>
        <v>0</v>
      </c>
      <c r="Y17" s="598">
        <f t="shared" si="16"/>
        <v>0</v>
      </c>
      <c r="Z17" s="597">
        <f t="shared" si="16"/>
        <v>0</v>
      </c>
      <c r="AA17" s="597">
        <f t="shared" si="16"/>
        <v>0</v>
      </c>
      <c r="AB17" s="598">
        <f t="shared" si="16"/>
        <v>0</v>
      </c>
      <c r="AC17" s="598">
        <f t="shared" si="16"/>
        <v>0</v>
      </c>
      <c r="AD17" s="598">
        <f t="shared" si="16"/>
        <v>0</v>
      </c>
      <c r="AE17" s="597">
        <f t="shared" si="16"/>
        <v>0</v>
      </c>
      <c r="AG17" s="5"/>
      <c r="AH17" s="5"/>
      <c r="AI17" s="5"/>
      <c r="AJ17" s="5"/>
      <c r="AK17" s="5"/>
      <c r="AL17" s="5"/>
      <c r="AM17" s="5"/>
      <c r="AN17" s="5"/>
      <c r="AO17" s="5"/>
      <c r="AP17" s="5"/>
      <c r="AQ17" s="5"/>
      <c r="AR17" s="5"/>
    </row>
    <row r="18" spans="1:44" ht="15.75">
      <c r="A18" s="192"/>
      <c r="B18" s="172" t="s">
        <v>323</v>
      </c>
      <c r="C18" s="180"/>
      <c r="D18" s="181"/>
      <c r="E18" s="181"/>
      <c r="F18" s="181"/>
      <c r="G18" s="181"/>
      <c r="H18" s="181"/>
      <c r="I18" s="180"/>
      <c r="J18" s="180"/>
      <c r="K18" s="181"/>
      <c r="L18" s="181"/>
      <c r="M18" s="181"/>
      <c r="N18" s="182"/>
      <c r="O18"/>
      <c r="P18"/>
      <c r="Q18"/>
      <c r="R18" s="58"/>
      <c r="S18" s="57"/>
      <c r="T18" s="595">
        <f t="shared" ref="T18:AE19" si="17">IF(C6&gt;0,C18/C6,)</f>
        <v>0</v>
      </c>
      <c r="U18" s="596">
        <f t="shared" si="17"/>
        <v>0</v>
      </c>
      <c r="V18" s="596">
        <f t="shared" si="17"/>
        <v>0</v>
      </c>
      <c r="W18" s="596">
        <f t="shared" si="17"/>
        <v>0</v>
      </c>
      <c r="X18" s="596">
        <f t="shared" si="17"/>
        <v>0</v>
      </c>
      <c r="Y18" s="596">
        <f t="shared" si="17"/>
        <v>0</v>
      </c>
      <c r="Z18" s="595">
        <f t="shared" si="17"/>
        <v>0</v>
      </c>
      <c r="AA18" s="595">
        <f t="shared" si="17"/>
        <v>0</v>
      </c>
      <c r="AB18" s="596">
        <f t="shared" si="17"/>
        <v>0</v>
      </c>
      <c r="AC18" s="596">
        <f t="shared" si="17"/>
        <v>0</v>
      </c>
      <c r="AD18" s="596">
        <f t="shared" si="17"/>
        <v>0</v>
      </c>
      <c r="AE18" s="595">
        <f t="shared" si="17"/>
        <v>0</v>
      </c>
      <c r="AG18" s="6"/>
      <c r="AH18" s="4"/>
      <c r="AI18" s="4"/>
      <c r="AJ18" s="4"/>
      <c r="AK18" s="4"/>
      <c r="AL18" s="4"/>
      <c r="AM18" s="4"/>
      <c r="AN18" s="4"/>
      <c r="AO18" s="4"/>
      <c r="AP18" s="4"/>
      <c r="AQ18" s="4"/>
      <c r="AR18" s="4"/>
    </row>
    <row r="19" spans="1:44" ht="15.75">
      <c r="A19" s="192"/>
      <c r="B19" s="591" t="s">
        <v>1081</v>
      </c>
      <c r="C19" s="592"/>
      <c r="D19" s="593"/>
      <c r="E19" s="593"/>
      <c r="F19" s="593"/>
      <c r="G19" s="593"/>
      <c r="H19" s="593"/>
      <c r="I19" s="592"/>
      <c r="J19" s="592"/>
      <c r="K19" s="593"/>
      <c r="L19" s="593"/>
      <c r="M19" s="593"/>
      <c r="N19" s="594"/>
      <c r="O19"/>
      <c r="P19"/>
      <c r="Q19"/>
      <c r="R19" s="58"/>
      <c r="S19" s="57"/>
      <c r="T19" s="597">
        <f t="shared" si="17"/>
        <v>0</v>
      </c>
      <c r="U19" s="598">
        <f t="shared" si="17"/>
        <v>0</v>
      </c>
      <c r="V19" s="598">
        <f t="shared" si="17"/>
        <v>0</v>
      </c>
      <c r="W19" s="598">
        <f t="shared" si="17"/>
        <v>0</v>
      </c>
      <c r="X19" s="598">
        <f t="shared" si="17"/>
        <v>0</v>
      </c>
      <c r="Y19" s="598">
        <f t="shared" si="17"/>
        <v>0</v>
      </c>
      <c r="Z19" s="597">
        <f t="shared" si="17"/>
        <v>0</v>
      </c>
      <c r="AA19" s="597">
        <f t="shared" si="17"/>
        <v>0</v>
      </c>
      <c r="AB19" s="598">
        <f t="shared" si="17"/>
        <v>0</v>
      </c>
      <c r="AC19" s="598">
        <f t="shared" si="17"/>
        <v>0</v>
      </c>
      <c r="AD19" s="598">
        <f t="shared" si="17"/>
        <v>0</v>
      </c>
      <c r="AE19" s="597">
        <f t="shared" si="17"/>
        <v>0</v>
      </c>
      <c r="AG19" s="6"/>
      <c r="AH19" s="4"/>
      <c r="AI19" s="4"/>
      <c r="AJ19" s="4"/>
      <c r="AK19" s="4"/>
      <c r="AL19" s="4"/>
      <c r="AM19" s="4"/>
      <c r="AN19" s="4"/>
      <c r="AO19" s="4"/>
      <c r="AP19" s="4"/>
      <c r="AQ19" s="4"/>
      <c r="AR19" s="4"/>
    </row>
    <row r="20" spans="1:44" ht="15.75">
      <c r="A20" s="192"/>
      <c r="B20" s="172" t="s">
        <v>325</v>
      </c>
      <c r="C20" s="180"/>
      <c r="D20" s="181"/>
      <c r="E20" s="181"/>
      <c r="F20" s="181"/>
      <c r="G20" s="181"/>
      <c r="H20" s="181"/>
      <c r="I20" s="180"/>
      <c r="J20" s="180"/>
      <c r="K20" s="181"/>
      <c r="L20" s="181"/>
      <c r="M20" s="181"/>
      <c r="N20" s="182"/>
      <c r="O20"/>
      <c r="P20"/>
      <c r="Q20"/>
      <c r="R20" s="58"/>
      <c r="S20" s="57"/>
      <c r="T20" s="595">
        <f t="shared" ref="T20:AE21" si="18">IF(C6&gt;0,C20/C6,)</f>
        <v>0</v>
      </c>
      <c r="U20" s="596">
        <f t="shared" si="18"/>
        <v>0</v>
      </c>
      <c r="V20" s="596">
        <f t="shared" si="18"/>
        <v>0</v>
      </c>
      <c r="W20" s="596">
        <f t="shared" si="18"/>
        <v>0</v>
      </c>
      <c r="X20" s="596">
        <f t="shared" si="18"/>
        <v>0</v>
      </c>
      <c r="Y20" s="596">
        <f t="shared" si="18"/>
        <v>0</v>
      </c>
      <c r="Z20" s="595">
        <f t="shared" si="18"/>
        <v>0</v>
      </c>
      <c r="AA20" s="595">
        <f t="shared" si="18"/>
        <v>0</v>
      </c>
      <c r="AB20" s="596">
        <f t="shared" si="18"/>
        <v>0</v>
      </c>
      <c r="AC20" s="596">
        <f t="shared" si="18"/>
        <v>0</v>
      </c>
      <c r="AD20" s="596">
        <f t="shared" si="18"/>
        <v>0</v>
      </c>
      <c r="AE20" s="595">
        <f t="shared" si="18"/>
        <v>0</v>
      </c>
      <c r="AG20" s="6"/>
      <c r="AH20" s="4"/>
      <c r="AI20" s="4"/>
      <c r="AJ20" s="4"/>
      <c r="AK20" s="4"/>
      <c r="AL20" s="4"/>
      <c r="AM20" s="4"/>
      <c r="AN20" s="4"/>
      <c r="AO20" s="4"/>
      <c r="AP20" s="4"/>
      <c r="AQ20" s="4"/>
      <c r="AR20" s="4"/>
    </row>
    <row r="21" spans="1:44" ht="15.75">
      <c r="A21" s="192"/>
      <c r="B21" s="591" t="s">
        <v>1083</v>
      </c>
      <c r="C21" s="592"/>
      <c r="D21" s="593"/>
      <c r="E21" s="593"/>
      <c r="F21" s="593"/>
      <c r="G21" s="593"/>
      <c r="H21" s="593"/>
      <c r="I21" s="592"/>
      <c r="J21" s="592"/>
      <c r="K21" s="593"/>
      <c r="L21" s="593"/>
      <c r="M21" s="593"/>
      <c r="N21" s="594"/>
      <c r="O21"/>
      <c r="P21"/>
      <c r="Q21"/>
      <c r="R21" s="58"/>
      <c r="S21" s="57"/>
      <c r="T21" s="597">
        <f t="shared" si="18"/>
        <v>0</v>
      </c>
      <c r="U21" s="598">
        <f t="shared" si="18"/>
        <v>0</v>
      </c>
      <c r="V21" s="598">
        <f t="shared" si="18"/>
        <v>0</v>
      </c>
      <c r="W21" s="598">
        <f t="shared" si="18"/>
        <v>0</v>
      </c>
      <c r="X21" s="598">
        <f t="shared" si="18"/>
        <v>0</v>
      </c>
      <c r="Y21" s="598">
        <f t="shared" si="18"/>
        <v>0</v>
      </c>
      <c r="Z21" s="597">
        <f t="shared" si="18"/>
        <v>0</v>
      </c>
      <c r="AA21" s="597">
        <f t="shared" si="18"/>
        <v>0</v>
      </c>
      <c r="AB21" s="598">
        <f t="shared" si="18"/>
        <v>0</v>
      </c>
      <c r="AC21" s="598">
        <f t="shared" si="18"/>
        <v>0</v>
      </c>
      <c r="AD21" s="598">
        <f t="shared" si="18"/>
        <v>0</v>
      </c>
      <c r="AE21" s="597">
        <f t="shared" si="18"/>
        <v>0</v>
      </c>
      <c r="AG21" s="6"/>
      <c r="AH21" s="4"/>
      <c r="AI21" s="4"/>
      <c r="AJ21" s="4"/>
      <c r="AK21" s="4"/>
      <c r="AL21" s="4"/>
      <c r="AM21" s="4"/>
      <c r="AN21" s="4"/>
      <c r="AO21" s="4"/>
      <c r="AP21" s="4"/>
      <c r="AQ21" s="4"/>
      <c r="AR21" s="4"/>
    </row>
    <row r="22" spans="1:44" ht="15.75">
      <c r="A22" s="192"/>
      <c r="B22" s="172" t="s">
        <v>327</v>
      </c>
      <c r="C22" s="180"/>
      <c r="D22" s="181"/>
      <c r="E22" s="181"/>
      <c r="F22" s="181"/>
      <c r="G22" s="181"/>
      <c r="H22" s="181"/>
      <c r="I22" s="180"/>
      <c r="J22" s="180"/>
      <c r="K22" s="181"/>
      <c r="L22" s="181"/>
      <c r="M22" s="181"/>
      <c r="N22" s="182"/>
      <c r="O22"/>
      <c r="P22"/>
      <c r="Q22"/>
      <c r="R22" s="58"/>
      <c r="S22" s="57"/>
      <c r="T22" s="595">
        <f t="shared" ref="T22:AE23" si="19">IF(C6&gt;0,C22/C6,)</f>
        <v>0</v>
      </c>
      <c r="U22" s="596">
        <f t="shared" si="19"/>
        <v>0</v>
      </c>
      <c r="V22" s="596">
        <f t="shared" si="19"/>
        <v>0</v>
      </c>
      <c r="W22" s="596">
        <f t="shared" si="19"/>
        <v>0</v>
      </c>
      <c r="X22" s="596">
        <f t="shared" si="19"/>
        <v>0</v>
      </c>
      <c r="Y22" s="596">
        <f t="shared" si="19"/>
        <v>0</v>
      </c>
      <c r="Z22" s="595">
        <f t="shared" si="19"/>
        <v>0</v>
      </c>
      <c r="AA22" s="595">
        <f t="shared" si="19"/>
        <v>0</v>
      </c>
      <c r="AB22" s="596">
        <f t="shared" si="19"/>
        <v>0</v>
      </c>
      <c r="AC22" s="596">
        <f t="shared" si="19"/>
        <v>0</v>
      </c>
      <c r="AD22" s="596">
        <f t="shared" si="19"/>
        <v>0</v>
      </c>
      <c r="AE22" s="595">
        <f t="shared" si="19"/>
        <v>0</v>
      </c>
      <c r="AG22" s="6"/>
      <c r="AH22" s="4"/>
      <c r="AI22" s="4"/>
      <c r="AJ22" s="4"/>
      <c r="AK22" s="4"/>
      <c r="AL22" s="4"/>
      <c r="AM22" s="4"/>
      <c r="AN22" s="4"/>
      <c r="AO22" s="4"/>
      <c r="AP22" s="4"/>
      <c r="AQ22" s="4"/>
      <c r="AR22" s="4"/>
    </row>
    <row r="23" spans="1:44" ht="15.75">
      <c r="A23" s="192"/>
      <c r="B23" s="591" t="s">
        <v>1085</v>
      </c>
      <c r="C23" s="592"/>
      <c r="D23" s="593"/>
      <c r="E23" s="593"/>
      <c r="F23" s="593"/>
      <c r="G23" s="593"/>
      <c r="H23" s="593"/>
      <c r="I23" s="592"/>
      <c r="J23" s="592"/>
      <c r="K23" s="593"/>
      <c r="L23" s="593"/>
      <c r="M23" s="593"/>
      <c r="N23" s="594"/>
      <c r="O23"/>
      <c r="P23"/>
      <c r="Q23"/>
      <c r="R23" s="58"/>
      <c r="S23" s="57"/>
      <c r="T23" s="597">
        <f t="shared" si="19"/>
        <v>0</v>
      </c>
      <c r="U23" s="598">
        <f t="shared" si="19"/>
        <v>0</v>
      </c>
      <c r="V23" s="598">
        <f t="shared" si="19"/>
        <v>0</v>
      </c>
      <c r="W23" s="598">
        <f t="shared" si="19"/>
        <v>0</v>
      </c>
      <c r="X23" s="598">
        <f t="shared" si="19"/>
        <v>0</v>
      </c>
      <c r="Y23" s="598">
        <f t="shared" si="19"/>
        <v>0</v>
      </c>
      <c r="Z23" s="597">
        <f t="shared" si="19"/>
        <v>0</v>
      </c>
      <c r="AA23" s="597">
        <f t="shared" si="19"/>
        <v>0</v>
      </c>
      <c r="AB23" s="598">
        <f t="shared" si="19"/>
        <v>0</v>
      </c>
      <c r="AC23" s="598">
        <f t="shared" si="19"/>
        <v>0</v>
      </c>
      <c r="AD23" s="598">
        <f t="shared" si="19"/>
        <v>0</v>
      </c>
      <c r="AE23" s="597">
        <f t="shared" si="19"/>
        <v>0</v>
      </c>
      <c r="AG23" s="6"/>
      <c r="AH23" s="4"/>
      <c r="AI23" s="4"/>
      <c r="AJ23" s="4"/>
      <c r="AK23" s="4"/>
      <c r="AL23" s="4"/>
      <c r="AM23" s="4"/>
      <c r="AN23" s="4"/>
      <c r="AO23" s="4"/>
      <c r="AP23" s="4"/>
      <c r="AQ23" s="4"/>
      <c r="AR23" s="4"/>
    </row>
    <row r="24" spans="1:44" ht="15.75">
      <c r="A24" s="192"/>
      <c r="B24" s="172" t="s">
        <v>329</v>
      </c>
      <c r="C24" s="180"/>
      <c r="D24" s="181"/>
      <c r="E24" s="181"/>
      <c r="F24" s="181"/>
      <c r="G24" s="181"/>
      <c r="H24" s="181"/>
      <c r="I24" s="180"/>
      <c r="J24" s="180"/>
      <c r="K24" s="181"/>
      <c r="L24" s="181"/>
      <c r="M24" s="181"/>
      <c r="N24" s="182"/>
      <c r="O24"/>
      <c r="P24"/>
      <c r="Q24"/>
      <c r="R24" s="58"/>
      <c r="S24" s="57"/>
      <c r="T24" s="595">
        <f t="shared" ref="T24:AE25" si="20">IF(C6&gt;0,C24/C6,)</f>
        <v>0</v>
      </c>
      <c r="U24" s="596">
        <f t="shared" si="20"/>
        <v>0</v>
      </c>
      <c r="V24" s="596">
        <f t="shared" si="20"/>
        <v>0</v>
      </c>
      <c r="W24" s="596">
        <f t="shared" si="20"/>
        <v>0</v>
      </c>
      <c r="X24" s="596">
        <f t="shared" si="20"/>
        <v>0</v>
      </c>
      <c r="Y24" s="596">
        <f t="shared" si="20"/>
        <v>0</v>
      </c>
      <c r="Z24" s="595">
        <f t="shared" si="20"/>
        <v>0</v>
      </c>
      <c r="AA24" s="595">
        <f t="shared" si="20"/>
        <v>0</v>
      </c>
      <c r="AB24" s="596">
        <f t="shared" si="20"/>
        <v>0</v>
      </c>
      <c r="AC24" s="596">
        <f t="shared" si="20"/>
        <v>0</v>
      </c>
      <c r="AD24" s="596">
        <f t="shared" si="20"/>
        <v>0</v>
      </c>
      <c r="AE24" s="595">
        <f t="shared" si="20"/>
        <v>0</v>
      </c>
      <c r="AG24" s="5"/>
      <c r="AH24" s="5"/>
      <c r="AI24" s="5"/>
      <c r="AJ24" s="5"/>
      <c r="AK24" s="5"/>
      <c r="AL24" s="5"/>
      <c r="AM24" s="5"/>
      <c r="AN24" s="5"/>
      <c r="AO24" s="5"/>
      <c r="AP24" s="5"/>
      <c r="AQ24" s="5"/>
      <c r="AR24" s="5"/>
    </row>
    <row r="25" spans="1:44" ht="15.75">
      <c r="A25" s="192"/>
      <c r="B25" s="591" t="s">
        <v>1087</v>
      </c>
      <c r="C25" s="592"/>
      <c r="D25" s="593"/>
      <c r="E25" s="593"/>
      <c r="F25" s="593"/>
      <c r="G25" s="593"/>
      <c r="H25" s="593"/>
      <c r="I25" s="592"/>
      <c r="J25" s="592"/>
      <c r="K25" s="593"/>
      <c r="L25" s="593"/>
      <c r="M25" s="593"/>
      <c r="N25" s="594"/>
      <c r="O25"/>
      <c r="P25"/>
      <c r="Q25"/>
      <c r="R25" s="58"/>
      <c r="S25" s="57"/>
      <c r="T25" s="597">
        <f t="shared" si="20"/>
        <v>0</v>
      </c>
      <c r="U25" s="598">
        <f t="shared" si="20"/>
        <v>0</v>
      </c>
      <c r="V25" s="598">
        <f t="shared" si="20"/>
        <v>0</v>
      </c>
      <c r="W25" s="598">
        <f t="shared" si="20"/>
        <v>0</v>
      </c>
      <c r="X25" s="598">
        <f t="shared" si="20"/>
        <v>0</v>
      </c>
      <c r="Y25" s="598">
        <f t="shared" si="20"/>
        <v>0</v>
      </c>
      <c r="Z25" s="597">
        <f t="shared" si="20"/>
        <v>0</v>
      </c>
      <c r="AA25" s="597">
        <f t="shared" si="20"/>
        <v>0</v>
      </c>
      <c r="AB25" s="598">
        <f t="shared" si="20"/>
        <v>0</v>
      </c>
      <c r="AC25" s="598">
        <f t="shared" si="20"/>
        <v>0</v>
      </c>
      <c r="AD25" s="598">
        <f t="shared" si="20"/>
        <v>0</v>
      </c>
      <c r="AE25" s="597">
        <f t="shared" si="20"/>
        <v>0</v>
      </c>
      <c r="AG25" s="6"/>
      <c r="AH25" s="4"/>
      <c r="AI25" s="4"/>
      <c r="AJ25" s="4"/>
      <c r="AK25" s="4"/>
      <c r="AL25" s="4"/>
      <c r="AM25" s="4"/>
      <c r="AN25" s="4"/>
      <c r="AO25" s="4"/>
      <c r="AP25" s="4"/>
      <c r="AQ25" s="4"/>
      <c r="AR25" s="4"/>
    </row>
    <row r="26" spans="1:44" ht="15.75">
      <c r="A26" s="192"/>
      <c r="B26" s="172" t="s">
        <v>331</v>
      </c>
      <c r="C26" s="180"/>
      <c r="D26" s="181"/>
      <c r="E26" s="181"/>
      <c r="F26" s="181"/>
      <c r="G26" s="181"/>
      <c r="H26" s="181"/>
      <c r="I26" s="180"/>
      <c r="J26" s="180"/>
      <c r="K26" s="181"/>
      <c r="L26" s="181"/>
      <c r="M26" s="181"/>
      <c r="N26" s="182"/>
      <c r="O26"/>
      <c r="P26"/>
      <c r="Q26"/>
      <c r="R26" s="58"/>
      <c r="S26" s="57"/>
      <c r="T26" s="595">
        <f t="shared" ref="T26:AE27" si="21">IF(C6&gt;0,C26/C6,)</f>
        <v>0</v>
      </c>
      <c r="U26" s="596">
        <f t="shared" si="21"/>
        <v>0</v>
      </c>
      <c r="V26" s="596">
        <f t="shared" si="21"/>
        <v>0</v>
      </c>
      <c r="W26" s="596">
        <f t="shared" si="21"/>
        <v>0</v>
      </c>
      <c r="X26" s="596">
        <f t="shared" si="21"/>
        <v>0</v>
      </c>
      <c r="Y26" s="596">
        <f t="shared" si="21"/>
        <v>0</v>
      </c>
      <c r="Z26" s="595">
        <f t="shared" si="21"/>
        <v>0</v>
      </c>
      <c r="AA26" s="595">
        <f t="shared" si="21"/>
        <v>0</v>
      </c>
      <c r="AB26" s="596">
        <f t="shared" si="21"/>
        <v>0</v>
      </c>
      <c r="AC26" s="596">
        <f t="shared" si="21"/>
        <v>0</v>
      </c>
      <c r="AD26" s="596">
        <f t="shared" si="21"/>
        <v>0</v>
      </c>
      <c r="AE26" s="595">
        <f t="shared" si="21"/>
        <v>0</v>
      </c>
      <c r="AG26" s="6"/>
      <c r="AH26" s="4"/>
      <c r="AI26" s="4"/>
      <c r="AJ26" s="4"/>
      <c r="AK26" s="4"/>
      <c r="AL26" s="4"/>
      <c r="AM26" s="4"/>
      <c r="AN26" s="4"/>
      <c r="AO26" s="4"/>
      <c r="AP26" s="4"/>
      <c r="AQ26" s="4"/>
      <c r="AR26" s="4"/>
    </row>
    <row r="27" spans="1:44" ht="15.75">
      <c r="A27" s="207"/>
      <c r="B27" s="591" t="s">
        <v>1091</v>
      </c>
      <c r="C27" s="592"/>
      <c r="D27" s="593"/>
      <c r="E27" s="593"/>
      <c r="F27" s="593"/>
      <c r="G27" s="593"/>
      <c r="H27" s="593"/>
      <c r="I27" s="592"/>
      <c r="J27" s="592"/>
      <c r="K27" s="593"/>
      <c r="L27" s="593"/>
      <c r="M27" s="593"/>
      <c r="N27" s="594"/>
      <c r="O27"/>
      <c r="P27"/>
      <c r="Q27"/>
      <c r="R27" s="58"/>
      <c r="S27" s="57"/>
      <c r="T27" s="597">
        <f t="shared" si="21"/>
        <v>0</v>
      </c>
      <c r="U27" s="598">
        <f t="shared" si="21"/>
        <v>0</v>
      </c>
      <c r="V27" s="598">
        <f t="shared" si="21"/>
        <v>0</v>
      </c>
      <c r="W27" s="598">
        <f t="shared" si="21"/>
        <v>0</v>
      </c>
      <c r="X27" s="598">
        <f t="shared" si="21"/>
        <v>0</v>
      </c>
      <c r="Y27" s="598">
        <f t="shared" si="21"/>
        <v>0</v>
      </c>
      <c r="Z27" s="597">
        <f t="shared" si="21"/>
        <v>0</v>
      </c>
      <c r="AA27" s="597">
        <f t="shared" si="21"/>
        <v>0</v>
      </c>
      <c r="AB27" s="598">
        <f t="shared" si="21"/>
        <v>0</v>
      </c>
      <c r="AC27" s="598">
        <f t="shared" si="21"/>
        <v>0</v>
      </c>
      <c r="AD27" s="598">
        <f t="shared" si="21"/>
        <v>0</v>
      </c>
      <c r="AE27" s="597">
        <f t="shared" si="21"/>
        <v>0</v>
      </c>
      <c r="AG27" s="6"/>
      <c r="AH27" s="4"/>
      <c r="AI27" s="4"/>
      <c r="AJ27" s="4"/>
      <c r="AK27" s="4"/>
      <c r="AL27" s="4"/>
      <c r="AM27" s="4"/>
      <c r="AN27" s="4"/>
      <c r="AO27" s="4"/>
      <c r="AP27" s="4"/>
      <c r="AQ27" s="4"/>
      <c r="AR27" s="4"/>
    </row>
    <row r="28" spans="1:44" ht="15.75">
      <c r="A28" s="191" t="s">
        <v>10</v>
      </c>
      <c r="B28" s="172" t="s">
        <v>317</v>
      </c>
      <c r="C28" s="180">
        <v>2473</v>
      </c>
      <c r="D28" s="181"/>
      <c r="E28" s="181">
        <v>3918</v>
      </c>
      <c r="F28" s="181">
        <v>1428</v>
      </c>
      <c r="G28" s="181">
        <v>630</v>
      </c>
      <c r="H28" s="181">
        <v>796</v>
      </c>
      <c r="I28" s="180">
        <v>9245</v>
      </c>
      <c r="J28" s="180"/>
      <c r="K28" s="181">
        <v>638</v>
      </c>
      <c r="L28" s="181">
        <v>1374</v>
      </c>
      <c r="M28" s="181">
        <v>2497</v>
      </c>
      <c r="N28" s="182">
        <v>4509</v>
      </c>
      <c r="O28"/>
      <c r="P28"/>
      <c r="Q28"/>
      <c r="R28" s="58"/>
      <c r="S28" s="57"/>
      <c r="T28" s="595">
        <f t="shared" ref="T28:AE29" si="22">IF(C28&gt;0,C28/C28,)</f>
        <v>1</v>
      </c>
      <c r="U28" s="596">
        <f t="shared" si="22"/>
        <v>0</v>
      </c>
      <c r="V28" s="596">
        <f t="shared" si="22"/>
        <v>1</v>
      </c>
      <c r="W28" s="596">
        <f t="shared" si="22"/>
        <v>1</v>
      </c>
      <c r="X28" s="596">
        <f t="shared" si="22"/>
        <v>1</v>
      </c>
      <c r="Y28" s="596">
        <f t="shared" si="22"/>
        <v>1</v>
      </c>
      <c r="Z28" s="595">
        <f t="shared" si="22"/>
        <v>1</v>
      </c>
      <c r="AA28" s="595">
        <f t="shared" si="22"/>
        <v>0</v>
      </c>
      <c r="AB28" s="596">
        <f t="shared" si="22"/>
        <v>1</v>
      </c>
      <c r="AC28" s="596">
        <f t="shared" si="22"/>
        <v>1</v>
      </c>
      <c r="AD28" s="596">
        <f t="shared" si="22"/>
        <v>1</v>
      </c>
      <c r="AE28" s="595">
        <f t="shared" si="22"/>
        <v>1</v>
      </c>
      <c r="AG28" s="5">
        <f>+T30+T32+T34+T36+T38+T40+T42+T44+T46+T48</f>
        <v>1</v>
      </c>
      <c r="AH28" s="5">
        <f t="shared" ref="AH28:AR28" si="23">+U30+U32+U34+U36+U38+U40+U42+U44+U46+U48</f>
        <v>0</v>
      </c>
      <c r="AI28" s="5">
        <f t="shared" si="23"/>
        <v>1</v>
      </c>
      <c r="AJ28" s="5">
        <f t="shared" si="23"/>
        <v>1</v>
      </c>
      <c r="AK28" s="5">
        <f t="shared" si="23"/>
        <v>1.0000000000000002</v>
      </c>
      <c r="AL28" s="5">
        <f t="shared" si="23"/>
        <v>1</v>
      </c>
      <c r="AM28" s="5">
        <f t="shared" si="23"/>
        <v>0.99999999999999989</v>
      </c>
      <c r="AN28" s="5">
        <f t="shared" si="23"/>
        <v>0</v>
      </c>
      <c r="AO28" s="5">
        <f t="shared" si="23"/>
        <v>1</v>
      </c>
      <c r="AP28" s="5">
        <f t="shared" si="23"/>
        <v>1</v>
      </c>
      <c r="AQ28" s="5">
        <f t="shared" si="23"/>
        <v>1</v>
      </c>
      <c r="AR28" s="5">
        <f t="shared" si="23"/>
        <v>1</v>
      </c>
    </row>
    <row r="29" spans="1:44" ht="15.75">
      <c r="A29" s="192"/>
      <c r="B29" s="591" t="s">
        <v>1089</v>
      </c>
      <c r="C29" s="592">
        <v>2577</v>
      </c>
      <c r="D29" s="593"/>
      <c r="E29" s="593">
        <v>4152</v>
      </c>
      <c r="F29" s="593">
        <v>1382</v>
      </c>
      <c r="G29" s="593">
        <v>713</v>
      </c>
      <c r="H29" s="593">
        <v>794</v>
      </c>
      <c r="I29" s="592">
        <v>9618</v>
      </c>
      <c r="J29" s="592"/>
      <c r="K29" s="593">
        <v>962</v>
      </c>
      <c r="L29" s="593">
        <v>1392</v>
      </c>
      <c r="M29" s="593">
        <v>2746</v>
      </c>
      <c r="N29" s="594">
        <v>5100</v>
      </c>
      <c r="O29"/>
      <c r="P29"/>
      <c r="Q29"/>
      <c r="R29" s="58"/>
      <c r="S29" s="57"/>
      <c r="T29" s="597">
        <f t="shared" si="22"/>
        <v>1</v>
      </c>
      <c r="U29" s="598">
        <f t="shared" si="22"/>
        <v>0</v>
      </c>
      <c r="V29" s="598">
        <f t="shared" si="22"/>
        <v>1</v>
      </c>
      <c r="W29" s="598">
        <f t="shared" si="22"/>
        <v>1</v>
      </c>
      <c r="X29" s="598">
        <f t="shared" si="22"/>
        <v>1</v>
      </c>
      <c r="Y29" s="598">
        <f t="shared" si="22"/>
        <v>1</v>
      </c>
      <c r="Z29" s="597">
        <f t="shared" si="22"/>
        <v>1</v>
      </c>
      <c r="AA29" s="597">
        <f t="shared" si="22"/>
        <v>0</v>
      </c>
      <c r="AB29" s="598">
        <f t="shared" si="22"/>
        <v>1</v>
      </c>
      <c r="AC29" s="598">
        <f t="shared" si="22"/>
        <v>1</v>
      </c>
      <c r="AD29" s="598">
        <f t="shared" si="22"/>
        <v>1</v>
      </c>
      <c r="AE29" s="597">
        <f t="shared" si="22"/>
        <v>1</v>
      </c>
      <c r="AG29" s="5">
        <f>+T31+T33+T35+T37+T39+T41+T43+T45+T47+T49</f>
        <v>1</v>
      </c>
      <c r="AH29" s="5">
        <f t="shared" ref="AH29" si="24">+U31+U33+U35+U37+U39+U41+U43+U45+U47+U49</f>
        <v>0</v>
      </c>
      <c r="AI29" s="5">
        <f t="shared" ref="AI29" si="25">+V31+V33+V35+V37+V39+V41+V43+V45+V47+V49</f>
        <v>0.99999999999999989</v>
      </c>
      <c r="AJ29" s="5">
        <f t="shared" ref="AJ29" si="26">+W31+W33+W35+W37+W39+W41+W43+W45+W47+W49</f>
        <v>1</v>
      </c>
      <c r="AK29" s="5">
        <f t="shared" ref="AK29" si="27">+X31+X33+X35+X37+X39+X41+X43+X45+X47+X49</f>
        <v>1.0000000000000002</v>
      </c>
      <c r="AL29" s="5">
        <f t="shared" ref="AL29" si="28">+Y31+Y33+Y35+Y37+Y39+Y41+Y43+Y45+Y47+Y49</f>
        <v>1</v>
      </c>
      <c r="AM29" s="5">
        <f t="shared" ref="AM29" si="29">+Z31+Z33+Z35+Z37+Z39+Z41+Z43+Z45+Z47+Z49</f>
        <v>0.99999999999999989</v>
      </c>
      <c r="AN29" s="5">
        <f t="shared" ref="AN29" si="30">+AA31+AA33+AA35+AA37+AA39+AA41+AA43+AA45+AA47+AA49</f>
        <v>0</v>
      </c>
      <c r="AO29" s="5">
        <f t="shared" ref="AO29" si="31">+AB31+AB33+AB35+AB37+AB39+AB41+AB43+AB45+AB47+AB49</f>
        <v>1</v>
      </c>
      <c r="AP29" s="5">
        <f t="shared" ref="AP29" si="32">+AC31+AC33+AC35+AC37+AC39+AC41+AC43+AC45+AC47+AC49</f>
        <v>1</v>
      </c>
      <c r="AQ29" s="5">
        <f t="shared" ref="AQ29" si="33">+AD31+AD33+AD35+AD37+AD39+AD41+AD43+AD45+AD47+AD49</f>
        <v>1</v>
      </c>
      <c r="AR29" s="5">
        <f t="shared" ref="AR29" si="34">+AE31+AE33+AE35+AE37+AE39+AE41+AE43+AE45+AE47+AE49</f>
        <v>1</v>
      </c>
    </row>
    <row r="30" spans="1:44" ht="15.75">
      <c r="A30" s="192"/>
      <c r="B30" s="172" t="s">
        <v>482</v>
      </c>
      <c r="C30" s="180">
        <v>16</v>
      </c>
      <c r="D30" s="181"/>
      <c r="E30" s="181">
        <v>5</v>
      </c>
      <c r="F30" s="181">
        <v>46</v>
      </c>
      <c r="G30" s="181">
        <v>5</v>
      </c>
      <c r="H30" s="181">
        <v>19</v>
      </c>
      <c r="I30" s="180">
        <v>91</v>
      </c>
      <c r="J30" s="180"/>
      <c r="K30" s="181">
        <v>5</v>
      </c>
      <c r="L30" s="181">
        <v>63</v>
      </c>
      <c r="M30" s="181">
        <v>30</v>
      </c>
      <c r="N30" s="182">
        <v>98</v>
      </c>
      <c r="O30"/>
      <c r="P30"/>
      <c r="Q30"/>
      <c r="R30" s="58"/>
      <c r="S30" s="57"/>
      <c r="T30" s="595">
        <f t="shared" ref="T30:AE31" si="35">IF(C28&gt;0,C30/C28,)</f>
        <v>6.4698746461787299E-3</v>
      </c>
      <c r="U30" s="596">
        <f t="shared" si="35"/>
        <v>0</v>
      </c>
      <c r="V30" s="596">
        <f t="shared" si="35"/>
        <v>1.2761613067891781E-3</v>
      </c>
      <c r="W30" s="596">
        <f t="shared" si="35"/>
        <v>3.2212885154061621E-2</v>
      </c>
      <c r="X30" s="596">
        <f t="shared" si="35"/>
        <v>7.9365079365079361E-3</v>
      </c>
      <c r="Y30" s="596">
        <f t="shared" si="35"/>
        <v>2.3869346733668341E-2</v>
      </c>
      <c r="Z30" s="595">
        <f t="shared" si="35"/>
        <v>9.843158464034614E-3</v>
      </c>
      <c r="AA30" s="595">
        <f t="shared" si="35"/>
        <v>0</v>
      </c>
      <c r="AB30" s="596">
        <f t="shared" si="35"/>
        <v>7.8369905956112845E-3</v>
      </c>
      <c r="AC30" s="596">
        <f t="shared" si="35"/>
        <v>4.5851528384279479E-2</v>
      </c>
      <c r="AD30" s="596">
        <f t="shared" si="35"/>
        <v>1.2014417300760914E-2</v>
      </c>
      <c r="AE30" s="595">
        <f t="shared" si="35"/>
        <v>2.173430915945886E-2</v>
      </c>
      <c r="AG30" s="5"/>
      <c r="AH30" s="5"/>
      <c r="AI30" s="5"/>
      <c r="AJ30" s="5"/>
      <c r="AK30" s="5"/>
      <c r="AL30" s="5"/>
      <c r="AM30" s="5"/>
      <c r="AN30" s="5"/>
      <c r="AO30" s="5"/>
      <c r="AP30" s="5"/>
      <c r="AQ30" s="5"/>
      <c r="AR30" s="5"/>
    </row>
    <row r="31" spans="1:44" ht="15.75">
      <c r="A31" s="192"/>
      <c r="B31" s="591" t="s">
        <v>1071</v>
      </c>
      <c r="C31" s="592">
        <v>2</v>
      </c>
      <c r="D31" s="593"/>
      <c r="E31" s="593">
        <v>6</v>
      </c>
      <c r="F31" s="593">
        <v>2</v>
      </c>
      <c r="G31" s="593">
        <v>11</v>
      </c>
      <c r="H31" s="593">
        <v>22</v>
      </c>
      <c r="I31" s="592">
        <v>43</v>
      </c>
      <c r="J31" s="592"/>
      <c r="K31" s="593">
        <v>0</v>
      </c>
      <c r="L31" s="593">
        <v>100</v>
      </c>
      <c r="M31" s="593">
        <v>56</v>
      </c>
      <c r="N31" s="594">
        <v>156</v>
      </c>
      <c r="O31"/>
      <c r="P31"/>
      <c r="Q31"/>
      <c r="R31" s="58"/>
      <c r="S31" s="57"/>
      <c r="T31" s="597">
        <f t="shared" si="35"/>
        <v>7.7609623593325567E-4</v>
      </c>
      <c r="U31" s="598">
        <f t="shared" si="35"/>
        <v>0</v>
      </c>
      <c r="V31" s="598">
        <f t="shared" si="35"/>
        <v>1.4450867052023121E-3</v>
      </c>
      <c r="W31" s="598">
        <f t="shared" si="35"/>
        <v>1.4471780028943559E-3</v>
      </c>
      <c r="X31" s="598">
        <f t="shared" si="35"/>
        <v>1.5427769985974754E-2</v>
      </c>
      <c r="Y31" s="598">
        <f t="shared" si="35"/>
        <v>2.7707808564231738E-2</v>
      </c>
      <c r="Z31" s="597">
        <f t="shared" si="35"/>
        <v>4.4707839467664793E-3</v>
      </c>
      <c r="AA31" s="597">
        <f t="shared" si="35"/>
        <v>0</v>
      </c>
      <c r="AB31" s="598">
        <f t="shared" si="35"/>
        <v>0</v>
      </c>
      <c r="AC31" s="598">
        <f t="shared" si="35"/>
        <v>7.183908045977011E-2</v>
      </c>
      <c r="AD31" s="598">
        <f t="shared" si="35"/>
        <v>2.0393299344501091E-2</v>
      </c>
      <c r="AE31" s="597">
        <f t="shared" si="35"/>
        <v>3.0588235294117649E-2</v>
      </c>
      <c r="AG31" s="6"/>
      <c r="AH31" s="4"/>
      <c r="AI31" s="4"/>
      <c r="AJ31" s="4"/>
      <c r="AK31" s="4"/>
      <c r="AL31" s="4"/>
      <c r="AM31" s="4"/>
      <c r="AN31" s="4"/>
      <c r="AO31" s="4"/>
      <c r="AP31" s="4"/>
      <c r="AQ31" s="4"/>
      <c r="AR31" s="4"/>
    </row>
    <row r="32" spans="1:44" ht="15.75">
      <c r="A32" s="192"/>
      <c r="B32" s="172" t="s">
        <v>484</v>
      </c>
      <c r="C32" s="180">
        <v>2</v>
      </c>
      <c r="D32" s="181"/>
      <c r="E32" s="181">
        <v>3</v>
      </c>
      <c r="F32" s="181">
        <v>0</v>
      </c>
      <c r="G32" s="181">
        <v>6</v>
      </c>
      <c r="H32" s="181">
        <v>1</v>
      </c>
      <c r="I32" s="180">
        <v>12</v>
      </c>
      <c r="J32" s="180"/>
      <c r="K32" s="181">
        <v>3</v>
      </c>
      <c r="L32" s="181">
        <v>85</v>
      </c>
      <c r="M32" s="181">
        <v>54</v>
      </c>
      <c r="N32" s="182">
        <v>142</v>
      </c>
      <c r="O32"/>
      <c r="P32"/>
      <c r="Q32"/>
      <c r="R32" s="58"/>
      <c r="S32" s="57"/>
      <c r="T32" s="595">
        <f t="shared" ref="T32:AE33" si="36">IF(C28&gt;0,C32/C28,)</f>
        <v>8.0873433077234124E-4</v>
      </c>
      <c r="U32" s="596">
        <f t="shared" si="36"/>
        <v>0</v>
      </c>
      <c r="V32" s="596">
        <f t="shared" si="36"/>
        <v>7.6569678407350692E-4</v>
      </c>
      <c r="W32" s="596">
        <f t="shared" si="36"/>
        <v>0</v>
      </c>
      <c r="X32" s="596">
        <f t="shared" si="36"/>
        <v>9.5238095238095247E-3</v>
      </c>
      <c r="Y32" s="596">
        <f t="shared" si="36"/>
        <v>1.2562814070351759E-3</v>
      </c>
      <c r="Z32" s="595">
        <f t="shared" si="36"/>
        <v>1.2979989183342347E-3</v>
      </c>
      <c r="AA32" s="595">
        <f t="shared" si="36"/>
        <v>0</v>
      </c>
      <c r="AB32" s="596">
        <f t="shared" si="36"/>
        <v>4.7021943573667714E-3</v>
      </c>
      <c r="AC32" s="596">
        <f t="shared" si="36"/>
        <v>6.186317321688501E-2</v>
      </c>
      <c r="AD32" s="596">
        <f t="shared" si="36"/>
        <v>2.1625951141369643E-2</v>
      </c>
      <c r="AE32" s="595">
        <f t="shared" si="36"/>
        <v>3.1492570414726105E-2</v>
      </c>
      <c r="AG32" s="6"/>
      <c r="AH32" s="4"/>
      <c r="AI32" s="4"/>
      <c r="AJ32" s="4"/>
      <c r="AK32" s="4"/>
      <c r="AL32" s="4"/>
      <c r="AM32" s="4"/>
      <c r="AN32" s="4"/>
      <c r="AO32" s="4"/>
      <c r="AP32" s="4"/>
      <c r="AQ32" s="4"/>
      <c r="AR32" s="4"/>
    </row>
    <row r="33" spans="1:44" ht="15.75">
      <c r="A33" s="192"/>
      <c r="B33" s="591" t="s">
        <v>1073</v>
      </c>
      <c r="C33" s="592">
        <v>8</v>
      </c>
      <c r="D33" s="593"/>
      <c r="E33" s="593">
        <v>3</v>
      </c>
      <c r="F33" s="593">
        <v>2</v>
      </c>
      <c r="G33" s="593">
        <v>9</v>
      </c>
      <c r="H33" s="593">
        <v>4</v>
      </c>
      <c r="I33" s="592">
        <v>26</v>
      </c>
      <c r="J33" s="592"/>
      <c r="K33" s="593">
        <v>0</v>
      </c>
      <c r="L33" s="593">
        <v>101</v>
      </c>
      <c r="M33" s="593">
        <v>60</v>
      </c>
      <c r="N33" s="594">
        <v>161</v>
      </c>
      <c r="O33"/>
      <c r="P33"/>
      <c r="Q33"/>
      <c r="R33" s="58"/>
      <c r="S33" s="57"/>
      <c r="T33" s="597">
        <f t="shared" si="36"/>
        <v>3.1043849437330227E-3</v>
      </c>
      <c r="U33" s="598">
        <f t="shared" si="36"/>
        <v>0</v>
      </c>
      <c r="V33" s="598">
        <f t="shared" si="36"/>
        <v>7.2254335260115603E-4</v>
      </c>
      <c r="W33" s="598">
        <f t="shared" si="36"/>
        <v>1.4471780028943559E-3</v>
      </c>
      <c r="X33" s="598">
        <f t="shared" si="36"/>
        <v>1.2622720897615708E-2</v>
      </c>
      <c r="Y33" s="598">
        <f t="shared" si="36"/>
        <v>5.0377833753148613E-3</v>
      </c>
      <c r="Z33" s="597">
        <f t="shared" si="36"/>
        <v>2.7032647119983365E-3</v>
      </c>
      <c r="AA33" s="597">
        <f t="shared" si="36"/>
        <v>0</v>
      </c>
      <c r="AB33" s="598">
        <f t="shared" si="36"/>
        <v>0</v>
      </c>
      <c r="AC33" s="598">
        <f t="shared" si="36"/>
        <v>7.2557471264367818E-2</v>
      </c>
      <c r="AD33" s="598">
        <f t="shared" si="36"/>
        <v>2.1849963583394028E-2</v>
      </c>
      <c r="AE33" s="597">
        <f t="shared" si="36"/>
        <v>3.1568627450980394E-2</v>
      </c>
      <c r="AG33" s="6"/>
      <c r="AH33" s="4"/>
      <c r="AI33" s="4"/>
      <c r="AJ33" s="4"/>
      <c r="AK33" s="4"/>
      <c r="AL33" s="4"/>
      <c r="AM33" s="4"/>
      <c r="AN33" s="4"/>
      <c r="AO33" s="4"/>
      <c r="AP33" s="4"/>
      <c r="AQ33" s="4"/>
      <c r="AR33" s="4"/>
    </row>
    <row r="34" spans="1:44" ht="15.75">
      <c r="A34" s="192"/>
      <c r="B34" s="172" t="s">
        <v>486</v>
      </c>
      <c r="C34" s="180">
        <v>0</v>
      </c>
      <c r="D34" s="181"/>
      <c r="E34" s="181">
        <v>1</v>
      </c>
      <c r="F34" s="181">
        <v>2</v>
      </c>
      <c r="G34" s="181">
        <v>0</v>
      </c>
      <c r="H34" s="181">
        <v>0</v>
      </c>
      <c r="I34" s="180">
        <v>3</v>
      </c>
      <c r="J34" s="180"/>
      <c r="K34" s="181">
        <v>0</v>
      </c>
      <c r="L34" s="181">
        <v>12</v>
      </c>
      <c r="M34" s="181">
        <v>21</v>
      </c>
      <c r="N34" s="182">
        <v>33</v>
      </c>
      <c r="O34"/>
      <c r="P34"/>
      <c r="Q34"/>
      <c r="R34" s="58"/>
      <c r="S34" s="57"/>
      <c r="T34" s="595">
        <f t="shared" ref="T34:AE35" si="37">IF(C28&gt;0,C34/C28,)</f>
        <v>0</v>
      </c>
      <c r="U34" s="596">
        <f t="shared" si="37"/>
        <v>0</v>
      </c>
      <c r="V34" s="596">
        <f t="shared" si="37"/>
        <v>2.5523226135783564E-4</v>
      </c>
      <c r="W34" s="596">
        <f t="shared" si="37"/>
        <v>1.4005602240896359E-3</v>
      </c>
      <c r="X34" s="596">
        <f t="shared" si="37"/>
        <v>0</v>
      </c>
      <c r="Y34" s="596">
        <f t="shared" si="37"/>
        <v>0</v>
      </c>
      <c r="Z34" s="595">
        <f t="shared" si="37"/>
        <v>3.2449972958355867E-4</v>
      </c>
      <c r="AA34" s="595">
        <f t="shared" si="37"/>
        <v>0</v>
      </c>
      <c r="AB34" s="596">
        <f t="shared" si="37"/>
        <v>0</v>
      </c>
      <c r="AC34" s="596">
        <f t="shared" si="37"/>
        <v>8.7336244541484712E-3</v>
      </c>
      <c r="AD34" s="596">
        <f t="shared" si="37"/>
        <v>8.4100921105326396E-3</v>
      </c>
      <c r="AE34" s="595">
        <f t="shared" si="37"/>
        <v>7.3186959414504324E-3</v>
      </c>
      <c r="AG34" s="6"/>
      <c r="AH34" s="4"/>
      <c r="AI34" s="4"/>
      <c r="AJ34" s="4"/>
      <c r="AK34" s="4"/>
      <c r="AL34" s="4"/>
      <c r="AM34" s="4"/>
      <c r="AN34" s="4"/>
      <c r="AO34" s="4"/>
      <c r="AP34" s="4"/>
      <c r="AQ34" s="4"/>
      <c r="AR34" s="4"/>
    </row>
    <row r="35" spans="1:44" ht="15.75">
      <c r="A35" s="192"/>
      <c r="B35" s="591" t="s">
        <v>1075</v>
      </c>
      <c r="C35" s="592">
        <v>0</v>
      </c>
      <c r="D35" s="593"/>
      <c r="E35" s="593">
        <v>1</v>
      </c>
      <c r="F35" s="593">
        <v>0</v>
      </c>
      <c r="G35" s="593">
        <v>8</v>
      </c>
      <c r="H35" s="593">
        <v>0</v>
      </c>
      <c r="I35" s="592">
        <v>9</v>
      </c>
      <c r="J35" s="592"/>
      <c r="K35" s="593">
        <v>0</v>
      </c>
      <c r="L35" s="593">
        <v>2</v>
      </c>
      <c r="M35" s="593">
        <v>6</v>
      </c>
      <c r="N35" s="594">
        <v>8</v>
      </c>
      <c r="O35"/>
      <c r="P35"/>
      <c r="Q35"/>
      <c r="R35" s="58"/>
      <c r="S35" s="57"/>
      <c r="T35" s="597">
        <f t="shared" si="37"/>
        <v>0</v>
      </c>
      <c r="U35" s="598">
        <f t="shared" si="37"/>
        <v>0</v>
      </c>
      <c r="V35" s="598">
        <f t="shared" si="37"/>
        <v>2.4084778420038535E-4</v>
      </c>
      <c r="W35" s="598">
        <f t="shared" si="37"/>
        <v>0</v>
      </c>
      <c r="X35" s="598">
        <f t="shared" si="37"/>
        <v>1.1220196353436185E-2</v>
      </c>
      <c r="Y35" s="598">
        <f t="shared" si="37"/>
        <v>0</v>
      </c>
      <c r="Z35" s="597">
        <f t="shared" si="37"/>
        <v>9.3574547723019339E-4</v>
      </c>
      <c r="AA35" s="597">
        <f t="shared" si="37"/>
        <v>0</v>
      </c>
      <c r="AB35" s="598">
        <f t="shared" si="37"/>
        <v>0</v>
      </c>
      <c r="AC35" s="598">
        <f t="shared" si="37"/>
        <v>1.4367816091954023E-3</v>
      </c>
      <c r="AD35" s="598">
        <f t="shared" si="37"/>
        <v>2.1849963583394027E-3</v>
      </c>
      <c r="AE35" s="597">
        <f t="shared" si="37"/>
        <v>1.5686274509803921E-3</v>
      </c>
      <c r="AG35" s="6"/>
      <c r="AH35" s="4"/>
      <c r="AI35" s="4"/>
      <c r="AJ35" s="4"/>
      <c r="AK35" s="4"/>
      <c r="AL35" s="4"/>
      <c r="AM35" s="4"/>
      <c r="AN35" s="4"/>
      <c r="AO35" s="4"/>
      <c r="AP35" s="4"/>
      <c r="AQ35" s="4"/>
      <c r="AR35" s="4"/>
    </row>
    <row r="36" spans="1:44" ht="15.75">
      <c r="A36" s="192"/>
      <c r="B36" s="172" t="s">
        <v>319</v>
      </c>
      <c r="C36" s="180">
        <v>1770</v>
      </c>
      <c r="D36" s="181"/>
      <c r="E36" s="181">
        <v>1933</v>
      </c>
      <c r="F36" s="181">
        <v>193</v>
      </c>
      <c r="G36" s="181">
        <v>434</v>
      </c>
      <c r="H36" s="181">
        <v>443</v>
      </c>
      <c r="I36" s="180">
        <v>4773</v>
      </c>
      <c r="J36" s="180"/>
      <c r="K36" s="181">
        <v>269</v>
      </c>
      <c r="L36" s="181">
        <v>495</v>
      </c>
      <c r="M36" s="181">
        <v>1103</v>
      </c>
      <c r="N36" s="182">
        <v>1867</v>
      </c>
      <c r="O36"/>
      <c r="P36"/>
      <c r="Q36"/>
      <c r="R36" s="58"/>
      <c r="S36" s="57"/>
      <c r="T36" s="595">
        <f t="shared" ref="T36:AE37" si="38">IF(C28&gt;0,C36/C28,)</f>
        <v>0.715729882733522</v>
      </c>
      <c r="U36" s="596">
        <f t="shared" si="38"/>
        <v>0</v>
      </c>
      <c r="V36" s="596">
        <f t="shared" si="38"/>
        <v>0.49336396120469628</v>
      </c>
      <c r="W36" s="596">
        <f t="shared" si="38"/>
        <v>0.13515406162464985</v>
      </c>
      <c r="X36" s="596">
        <f t="shared" si="38"/>
        <v>0.68888888888888888</v>
      </c>
      <c r="Y36" s="596">
        <f t="shared" si="38"/>
        <v>0.55653266331658291</v>
      </c>
      <c r="Z36" s="595">
        <f t="shared" si="38"/>
        <v>0.51627906976744187</v>
      </c>
      <c r="AA36" s="595">
        <f t="shared" si="38"/>
        <v>0</v>
      </c>
      <c r="AB36" s="596">
        <f t="shared" si="38"/>
        <v>0.42163009404388713</v>
      </c>
      <c r="AC36" s="596">
        <f t="shared" si="38"/>
        <v>0.36026200873362446</v>
      </c>
      <c r="AD36" s="596">
        <f t="shared" si="38"/>
        <v>0.4417300760913096</v>
      </c>
      <c r="AE36" s="595">
        <f t="shared" si="38"/>
        <v>0.41406076735418051</v>
      </c>
      <c r="AG36" s="6"/>
      <c r="AH36" s="4"/>
      <c r="AI36" s="4"/>
      <c r="AJ36" s="4"/>
      <c r="AK36" s="4"/>
      <c r="AL36" s="4"/>
      <c r="AM36" s="4"/>
      <c r="AN36" s="4"/>
      <c r="AO36" s="4"/>
      <c r="AP36" s="4"/>
      <c r="AQ36" s="4"/>
      <c r="AR36" s="4"/>
    </row>
    <row r="37" spans="1:44" ht="15.75">
      <c r="A37" s="192"/>
      <c r="B37" s="591" t="s">
        <v>1077</v>
      </c>
      <c r="C37" s="592">
        <v>1704</v>
      </c>
      <c r="D37" s="593"/>
      <c r="E37" s="593">
        <v>2183</v>
      </c>
      <c r="F37" s="593">
        <v>831</v>
      </c>
      <c r="G37" s="593">
        <v>357</v>
      </c>
      <c r="H37" s="593">
        <v>440</v>
      </c>
      <c r="I37" s="592">
        <v>5515</v>
      </c>
      <c r="J37" s="592"/>
      <c r="K37" s="593">
        <v>387</v>
      </c>
      <c r="L37" s="593">
        <v>440</v>
      </c>
      <c r="M37" s="593">
        <v>1229</v>
      </c>
      <c r="N37" s="594">
        <v>2056</v>
      </c>
      <c r="O37"/>
      <c r="P37"/>
      <c r="Q37"/>
      <c r="R37" s="58"/>
      <c r="S37" s="57"/>
      <c r="T37" s="597">
        <f t="shared" si="38"/>
        <v>0.66123399301513386</v>
      </c>
      <c r="U37" s="598">
        <f t="shared" si="38"/>
        <v>0</v>
      </c>
      <c r="V37" s="598">
        <f t="shared" si="38"/>
        <v>0.52577071290944122</v>
      </c>
      <c r="W37" s="598">
        <f t="shared" si="38"/>
        <v>0.60130246020260492</v>
      </c>
      <c r="X37" s="598">
        <f t="shared" si="38"/>
        <v>0.50070126227208978</v>
      </c>
      <c r="Y37" s="598">
        <f t="shared" si="38"/>
        <v>0.55415617128463479</v>
      </c>
      <c r="Z37" s="597">
        <f t="shared" si="38"/>
        <v>0.57340403410272411</v>
      </c>
      <c r="AA37" s="597">
        <f t="shared" si="38"/>
        <v>0</v>
      </c>
      <c r="AB37" s="598">
        <f t="shared" si="38"/>
        <v>0.40228690228690228</v>
      </c>
      <c r="AC37" s="598">
        <f t="shared" si="38"/>
        <v>0.31609195402298851</v>
      </c>
      <c r="AD37" s="598">
        <f t="shared" si="38"/>
        <v>0.44756008739985431</v>
      </c>
      <c r="AE37" s="597">
        <f t="shared" si="38"/>
        <v>0.40313725490196078</v>
      </c>
      <c r="AG37" s="6"/>
      <c r="AH37" s="4"/>
      <c r="AI37" s="4"/>
      <c r="AJ37" s="4"/>
      <c r="AK37" s="4"/>
      <c r="AL37" s="4"/>
      <c r="AM37" s="4"/>
      <c r="AN37" s="4"/>
      <c r="AO37" s="4"/>
      <c r="AP37" s="4"/>
      <c r="AQ37" s="4"/>
      <c r="AR37" s="4"/>
    </row>
    <row r="38" spans="1:44" ht="15.75">
      <c r="A38" s="192"/>
      <c r="B38" s="172" t="s">
        <v>321</v>
      </c>
      <c r="C38" s="180">
        <v>521</v>
      </c>
      <c r="D38" s="181"/>
      <c r="E38" s="181">
        <v>136</v>
      </c>
      <c r="F38" s="181">
        <v>0</v>
      </c>
      <c r="G38" s="181">
        <v>16</v>
      </c>
      <c r="H38" s="181">
        <v>87</v>
      </c>
      <c r="I38" s="180">
        <v>760</v>
      </c>
      <c r="J38" s="180"/>
      <c r="K38" s="181">
        <v>115</v>
      </c>
      <c r="L38" s="181">
        <v>247</v>
      </c>
      <c r="M38" s="181">
        <v>482</v>
      </c>
      <c r="N38" s="182">
        <v>844</v>
      </c>
      <c r="O38"/>
      <c r="P38"/>
      <c r="Q38"/>
      <c r="R38" s="58"/>
      <c r="S38" s="57"/>
      <c r="T38" s="595">
        <f t="shared" ref="T38:AE39" si="39">IF(C28&gt;0,C38/C28,)</f>
        <v>0.2106752931661949</v>
      </c>
      <c r="U38" s="596">
        <f t="shared" si="39"/>
        <v>0</v>
      </c>
      <c r="V38" s="596">
        <f t="shared" si="39"/>
        <v>3.4711587544665648E-2</v>
      </c>
      <c r="W38" s="596">
        <f t="shared" si="39"/>
        <v>0</v>
      </c>
      <c r="X38" s="596">
        <f t="shared" si="39"/>
        <v>2.5396825396825397E-2</v>
      </c>
      <c r="Y38" s="596">
        <f t="shared" si="39"/>
        <v>0.1092964824120603</v>
      </c>
      <c r="Z38" s="595">
        <f t="shared" si="39"/>
        <v>8.2206598161168196E-2</v>
      </c>
      <c r="AA38" s="595">
        <f t="shared" si="39"/>
        <v>0</v>
      </c>
      <c r="AB38" s="596">
        <f t="shared" si="39"/>
        <v>0.18025078369905956</v>
      </c>
      <c r="AC38" s="596">
        <f t="shared" si="39"/>
        <v>0.17976710334788937</v>
      </c>
      <c r="AD38" s="596">
        <f t="shared" si="39"/>
        <v>0.19303163796555867</v>
      </c>
      <c r="AE38" s="595">
        <f t="shared" si="39"/>
        <v>0.18718119316921711</v>
      </c>
      <c r="AG38" s="5"/>
      <c r="AH38" s="5"/>
      <c r="AI38" s="5"/>
      <c r="AJ38" s="5"/>
      <c r="AK38" s="5"/>
      <c r="AL38" s="5"/>
      <c r="AM38" s="5"/>
      <c r="AN38" s="5"/>
      <c r="AO38" s="5"/>
      <c r="AP38" s="5"/>
      <c r="AQ38" s="5"/>
      <c r="AR38" s="5"/>
    </row>
    <row r="39" spans="1:44" ht="15.75">
      <c r="A39" s="192"/>
      <c r="B39" s="591" t="s">
        <v>1079</v>
      </c>
      <c r="C39" s="592">
        <v>118</v>
      </c>
      <c r="D39" s="593"/>
      <c r="E39" s="593">
        <v>155</v>
      </c>
      <c r="F39" s="593">
        <v>32</v>
      </c>
      <c r="G39" s="593">
        <v>12</v>
      </c>
      <c r="H39" s="593">
        <v>89</v>
      </c>
      <c r="I39" s="592">
        <v>406</v>
      </c>
      <c r="J39" s="592"/>
      <c r="K39" s="593">
        <v>195</v>
      </c>
      <c r="L39" s="593">
        <v>256</v>
      </c>
      <c r="M39" s="593">
        <v>495</v>
      </c>
      <c r="N39" s="594">
        <v>946</v>
      </c>
      <c r="O39"/>
      <c r="P39"/>
      <c r="Q39"/>
      <c r="R39" s="58"/>
      <c r="S39" s="57"/>
      <c r="T39" s="597">
        <f t="shared" si="39"/>
        <v>4.578967792006209E-2</v>
      </c>
      <c r="U39" s="598">
        <f t="shared" si="39"/>
        <v>0</v>
      </c>
      <c r="V39" s="598">
        <f t="shared" si="39"/>
        <v>3.733140655105973E-2</v>
      </c>
      <c r="W39" s="598">
        <f t="shared" si="39"/>
        <v>2.3154848046309694E-2</v>
      </c>
      <c r="X39" s="598">
        <f t="shared" si="39"/>
        <v>1.6830294530154277E-2</v>
      </c>
      <c r="Y39" s="598">
        <f t="shared" si="39"/>
        <v>0.11209068010075567</v>
      </c>
      <c r="Z39" s="597">
        <f t="shared" si="39"/>
        <v>4.2212518195050945E-2</v>
      </c>
      <c r="AA39" s="597">
        <f t="shared" si="39"/>
        <v>0</v>
      </c>
      <c r="AB39" s="598">
        <f t="shared" si="39"/>
        <v>0.20270270270270271</v>
      </c>
      <c r="AC39" s="598">
        <f t="shared" si="39"/>
        <v>0.18390804597701149</v>
      </c>
      <c r="AD39" s="598">
        <f t="shared" si="39"/>
        <v>0.18026219956300074</v>
      </c>
      <c r="AE39" s="597">
        <f t="shared" si="39"/>
        <v>0.18549019607843137</v>
      </c>
      <c r="AG39" s="5"/>
      <c r="AH39" s="5"/>
      <c r="AI39" s="5"/>
      <c r="AJ39" s="5"/>
      <c r="AK39" s="5"/>
      <c r="AL39" s="5"/>
      <c r="AM39" s="5"/>
      <c r="AN39" s="5"/>
      <c r="AO39" s="5"/>
      <c r="AP39" s="5"/>
      <c r="AQ39" s="5"/>
      <c r="AR39" s="5"/>
    </row>
    <row r="40" spans="1:44" ht="15.75">
      <c r="A40" s="192"/>
      <c r="B40" s="172" t="s">
        <v>323</v>
      </c>
      <c r="C40" s="180">
        <v>0</v>
      </c>
      <c r="D40" s="181"/>
      <c r="E40" s="181">
        <v>9</v>
      </c>
      <c r="F40" s="181">
        <v>10</v>
      </c>
      <c r="G40" s="181">
        <v>0</v>
      </c>
      <c r="H40" s="181">
        <v>10</v>
      </c>
      <c r="I40" s="180">
        <v>29</v>
      </c>
      <c r="J40" s="180"/>
      <c r="K40" s="181">
        <v>0</v>
      </c>
      <c r="L40" s="181">
        <v>96</v>
      </c>
      <c r="M40" s="181">
        <v>90</v>
      </c>
      <c r="N40" s="182">
        <v>186</v>
      </c>
      <c r="O40"/>
      <c r="P40"/>
      <c r="Q40"/>
      <c r="R40" s="58"/>
      <c r="S40" s="57"/>
      <c r="T40" s="595">
        <f t="shared" ref="T40:AE41" si="40">IF(C28&gt;0,C40/C28,)</f>
        <v>0</v>
      </c>
      <c r="U40" s="596">
        <f t="shared" si="40"/>
        <v>0</v>
      </c>
      <c r="V40" s="596">
        <f t="shared" si="40"/>
        <v>2.2970903522205209E-3</v>
      </c>
      <c r="W40" s="596">
        <f t="shared" si="40"/>
        <v>7.0028011204481795E-3</v>
      </c>
      <c r="X40" s="596">
        <f t="shared" si="40"/>
        <v>0</v>
      </c>
      <c r="Y40" s="596">
        <f t="shared" si="40"/>
        <v>1.2562814070351759E-2</v>
      </c>
      <c r="Z40" s="595">
        <f t="shared" si="40"/>
        <v>3.1368307193077338E-3</v>
      </c>
      <c r="AA40" s="595">
        <f t="shared" si="40"/>
        <v>0</v>
      </c>
      <c r="AB40" s="596">
        <f t="shared" si="40"/>
        <v>0</v>
      </c>
      <c r="AC40" s="596">
        <f t="shared" si="40"/>
        <v>6.9868995633187769E-2</v>
      </c>
      <c r="AD40" s="596">
        <f t="shared" si="40"/>
        <v>3.604325190228274E-2</v>
      </c>
      <c r="AE40" s="595">
        <f t="shared" si="40"/>
        <v>4.1250831669993347E-2</v>
      </c>
      <c r="AG40" s="6"/>
      <c r="AH40" s="4"/>
      <c r="AI40" s="4"/>
      <c r="AJ40" s="4"/>
      <c r="AK40" s="4"/>
      <c r="AL40" s="4"/>
      <c r="AM40" s="4"/>
      <c r="AN40" s="4"/>
      <c r="AO40" s="4"/>
      <c r="AP40" s="4"/>
      <c r="AQ40" s="4"/>
      <c r="AR40" s="4"/>
    </row>
    <row r="41" spans="1:44" ht="15.75">
      <c r="A41" s="192"/>
      <c r="B41" s="591" t="s">
        <v>1081</v>
      </c>
      <c r="C41" s="592">
        <v>0</v>
      </c>
      <c r="D41" s="593"/>
      <c r="E41" s="593">
        <v>442</v>
      </c>
      <c r="F41" s="593">
        <v>1</v>
      </c>
      <c r="G41" s="593">
        <v>21</v>
      </c>
      <c r="H41" s="593">
        <v>14</v>
      </c>
      <c r="I41" s="592">
        <v>478</v>
      </c>
      <c r="J41" s="592"/>
      <c r="K41" s="593">
        <v>0</v>
      </c>
      <c r="L41" s="593">
        <v>64</v>
      </c>
      <c r="M41" s="593">
        <v>59</v>
      </c>
      <c r="N41" s="594">
        <v>123</v>
      </c>
      <c r="O41"/>
      <c r="P41"/>
      <c r="Q41"/>
      <c r="R41" s="58"/>
      <c r="S41" s="57"/>
      <c r="T41" s="597">
        <f t="shared" si="40"/>
        <v>0</v>
      </c>
      <c r="U41" s="598">
        <f t="shared" si="40"/>
        <v>0</v>
      </c>
      <c r="V41" s="598">
        <f t="shared" si="40"/>
        <v>0.10645472061657033</v>
      </c>
      <c r="W41" s="598">
        <f t="shared" si="40"/>
        <v>7.2358900144717795E-4</v>
      </c>
      <c r="X41" s="598">
        <f t="shared" si="40"/>
        <v>2.9453015427769985E-2</v>
      </c>
      <c r="Y41" s="598">
        <f t="shared" si="40"/>
        <v>1.7632241813602016E-2</v>
      </c>
      <c r="Z41" s="597">
        <f t="shared" si="40"/>
        <v>4.9698482012892495E-2</v>
      </c>
      <c r="AA41" s="597">
        <f t="shared" si="40"/>
        <v>0</v>
      </c>
      <c r="AB41" s="598">
        <f t="shared" si="40"/>
        <v>0</v>
      </c>
      <c r="AC41" s="598">
        <f t="shared" si="40"/>
        <v>4.5977011494252873E-2</v>
      </c>
      <c r="AD41" s="598">
        <f t="shared" si="40"/>
        <v>2.1485797523670795E-2</v>
      </c>
      <c r="AE41" s="597">
        <f t="shared" si="40"/>
        <v>2.4117647058823528E-2</v>
      </c>
      <c r="AG41" s="6"/>
      <c r="AH41" s="4"/>
      <c r="AI41" s="4"/>
      <c r="AJ41" s="4"/>
      <c r="AK41" s="4"/>
      <c r="AL41" s="4"/>
      <c r="AM41" s="4"/>
      <c r="AN41" s="4"/>
      <c r="AO41" s="4"/>
      <c r="AP41" s="4"/>
      <c r="AQ41" s="4"/>
      <c r="AR41" s="4"/>
    </row>
    <row r="42" spans="1:44" ht="15.75">
      <c r="A42" s="192"/>
      <c r="B42" s="172" t="s">
        <v>325</v>
      </c>
      <c r="C42" s="180">
        <v>46</v>
      </c>
      <c r="D42" s="181"/>
      <c r="E42" s="181">
        <v>1282</v>
      </c>
      <c r="F42" s="181">
        <v>354</v>
      </c>
      <c r="G42" s="181">
        <v>132</v>
      </c>
      <c r="H42" s="181">
        <v>154</v>
      </c>
      <c r="I42" s="180">
        <v>1968</v>
      </c>
      <c r="J42" s="180"/>
      <c r="K42" s="181">
        <v>132</v>
      </c>
      <c r="L42" s="181">
        <v>155</v>
      </c>
      <c r="M42" s="181">
        <v>284</v>
      </c>
      <c r="N42" s="182">
        <v>571</v>
      </c>
      <c r="O42"/>
      <c r="P42"/>
      <c r="Q42"/>
      <c r="R42" s="58"/>
      <c r="S42" s="57"/>
      <c r="T42" s="595">
        <f t="shared" ref="T42:AE43" si="41">IF(C28&gt;0,C42/C28,)</f>
        <v>1.8600889607763849E-2</v>
      </c>
      <c r="U42" s="596">
        <f t="shared" si="41"/>
        <v>0</v>
      </c>
      <c r="V42" s="596">
        <f t="shared" si="41"/>
        <v>0.32720775906074528</v>
      </c>
      <c r="W42" s="596">
        <f t="shared" si="41"/>
        <v>0.24789915966386555</v>
      </c>
      <c r="X42" s="596">
        <f t="shared" si="41"/>
        <v>0.20952380952380953</v>
      </c>
      <c r="Y42" s="596">
        <f t="shared" si="41"/>
        <v>0.19346733668341709</v>
      </c>
      <c r="Z42" s="595">
        <f t="shared" si="41"/>
        <v>0.2128718226068145</v>
      </c>
      <c r="AA42" s="595">
        <f t="shared" si="41"/>
        <v>0</v>
      </c>
      <c r="AB42" s="596">
        <f t="shared" si="41"/>
        <v>0.20689655172413793</v>
      </c>
      <c r="AC42" s="596">
        <f t="shared" si="41"/>
        <v>0.11280931586608442</v>
      </c>
      <c r="AD42" s="596">
        <f t="shared" si="41"/>
        <v>0.11373648378053665</v>
      </c>
      <c r="AE42" s="595">
        <f t="shared" si="41"/>
        <v>0.12663561765358172</v>
      </c>
      <c r="AG42" s="6"/>
      <c r="AH42" s="4"/>
      <c r="AI42" s="4"/>
      <c r="AJ42" s="4"/>
      <c r="AK42" s="4"/>
      <c r="AL42" s="4"/>
      <c r="AM42" s="4"/>
      <c r="AN42" s="4"/>
      <c r="AO42" s="4"/>
      <c r="AP42" s="4"/>
      <c r="AQ42" s="4"/>
      <c r="AR42" s="4"/>
    </row>
    <row r="43" spans="1:44" ht="15.75">
      <c r="A43" s="192"/>
      <c r="B43" s="591" t="s">
        <v>1083</v>
      </c>
      <c r="C43" s="592">
        <v>512</v>
      </c>
      <c r="D43" s="593"/>
      <c r="E43" s="593">
        <v>906</v>
      </c>
      <c r="F43" s="593">
        <v>346</v>
      </c>
      <c r="G43" s="593">
        <v>234</v>
      </c>
      <c r="H43" s="593">
        <v>144</v>
      </c>
      <c r="I43" s="592">
        <v>2142</v>
      </c>
      <c r="J43" s="592"/>
      <c r="K43" s="593">
        <v>213</v>
      </c>
      <c r="L43" s="593">
        <v>165</v>
      </c>
      <c r="M43" s="593">
        <v>365</v>
      </c>
      <c r="N43" s="594">
        <v>743</v>
      </c>
      <c r="O43"/>
      <c r="P43"/>
      <c r="Q43"/>
      <c r="R43" s="58"/>
      <c r="S43" s="57"/>
      <c r="T43" s="597">
        <f t="shared" si="41"/>
        <v>0.19868063639891345</v>
      </c>
      <c r="U43" s="598">
        <f t="shared" si="41"/>
        <v>0</v>
      </c>
      <c r="V43" s="598">
        <f t="shared" si="41"/>
        <v>0.21820809248554912</v>
      </c>
      <c r="W43" s="598">
        <f t="shared" si="41"/>
        <v>0.2503617945007236</v>
      </c>
      <c r="X43" s="598">
        <f t="shared" si="41"/>
        <v>0.32819074333800841</v>
      </c>
      <c r="Y43" s="598">
        <f t="shared" si="41"/>
        <v>0.181360201511335</v>
      </c>
      <c r="Z43" s="597">
        <f t="shared" si="41"/>
        <v>0.22270742358078602</v>
      </c>
      <c r="AA43" s="597">
        <f t="shared" si="41"/>
        <v>0</v>
      </c>
      <c r="AB43" s="598">
        <f t="shared" si="41"/>
        <v>0.22141372141372143</v>
      </c>
      <c r="AC43" s="598">
        <f t="shared" si="41"/>
        <v>0.11853448275862069</v>
      </c>
      <c r="AD43" s="598">
        <f t="shared" si="41"/>
        <v>0.13292061179898035</v>
      </c>
      <c r="AE43" s="597">
        <f t="shared" si="41"/>
        <v>0.14568627450980393</v>
      </c>
      <c r="AG43" s="6"/>
      <c r="AH43" s="4"/>
      <c r="AI43" s="4"/>
      <c r="AJ43" s="4"/>
      <c r="AK43" s="4"/>
      <c r="AL43" s="4"/>
      <c r="AM43" s="4"/>
      <c r="AN43" s="4"/>
      <c r="AO43" s="4"/>
      <c r="AP43" s="4"/>
      <c r="AQ43" s="4"/>
      <c r="AR43" s="4"/>
    </row>
    <row r="44" spans="1:44" ht="15.75">
      <c r="A44" s="192"/>
      <c r="B44" s="172" t="s">
        <v>327</v>
      </c>
      <c r="C44" s="180">
        <v>34</v>
      </c>
      <c r="D44" s="181"/>
      <c r="E44" s="181">
        <v>301</v>
      </c>
      <c r="F44" s="181">
        <v>88</v>
      </c>
      <c r="G44" s="181">
        <v>24</v>
      </c>
      <c r="H44" s="181">
        <v>73</v>
      </c>
      <c r="I44" s="180">
        <v>520</v>
      </c>
      <c r="J44" s="180"/>
      <c r="K44" s="181">
        <v>110</v>
      </c>
      <c r="L44" s="181">
        <v>159</v>
      </c>
      <c r="M44" s="181">
        <v>192</v>
      </c>
      <c r="N44" s="182">
        <v>461</v>
      </c>
      <c r="O44"/>
      <c r="P44"/>
      <c r="Q44"/>
      <c r="R44" s="58"/>
      <c r="S44" s="57"/>
      <c r="T44" s="595">
        <f t="shared" ref="T44:AE45" si="42">IF(C28&gt;0,C44/C28,)</f>
        <v>1.3748483623129802E-2</v>
      </c>
      <c r="U44" s="596">
        <f t="shared" si="42"/>
        <v>0</v>
      </c>
      <c r="V44" s="596">
        <f t="shared" si="42"/>
        <v>7.6824910668708529E-2</v>
      </c>
      <c r="W44" s="596">
        <f t="shared" si="42"/>
        <v>6.1624649859943981E-2</v>
      </c>
      <c r="X44" s="596">
        <f t="shared" si="42"/>
        <v>3.8095238095238099E-2</v>
      </c>
      <c r="Y44" s="596">
        <f t="shared" si="42"/>
        <v>9.1708542713567834E-2</v>
      </c>
      <c r="Z44" s="595">
        <f t="shared" si="42"/>
        <v>5.6246619794483504E-2</v>
      </c>
      <c r="AA44" s="595">
        <f t="shared" si="42"/>
        <v>0</v>
      </c>
      <c r="AB44" s="596">
        <f t="shared" si="42"/>
        <v>0.17241379310344829</v>
      </c>
      <c r="AC44" s="596">
        <f t="shared" si="42"/>
        <v>0.11572052401746726</v>
      </c>
      <c r="AD44" s="596">
        <f t="shared" si="42"/>
        <v>7.6892270724869843E-2</v>
      </c>
      <c r="AE44" s="595">
        <f t="shared" si="42"/>
        <v>0.10223996451541362</v>
      </c>
      <c r="AG44" s="6"/>
      <c r="AH44" s="4"/>
      <c r="AI44" s="4"/>
      <c r="AJ44" s="4"/>
      <c r="AK44" s="4"/>
      <c r="AL44" s="4"/>
      <c r="AM44" s="4"/>
      <c r="AN44" s="4"/>
      <c r="AO44" s="4"/>
      <c r="AP44" s="4"/>
      <c r="AQ44" s="4"/>
      <c r="AR44" s="4"/>
    </row>
    <row r="45" spans="1:44" ht="15.75">
      <c r="A45" s="192"/>
      <c r="B45" s="591" t="s">
        <v>1085</v>
      </c>
      <c r="C45" s="592">
        <v>233</v>
      </c>
      <c r="D45" s="593"/>
      <c r="E45" s="593">
        <v>309</v>
      </c>
      <c r="F45" s="593">
        <v>119</v>
      </c>
      <c r="G45" s="593">
        <v>37</v>
      </c>
      <c r="H45" s="593">
        <v>67</v>
      </c>
      <c r="I45" s="592">
        <v>765</v>
      </c>
      <c r="J45" s="592"/>
      <c r="K45" s="593">
        <v>157</v>
      </c>
      <c r="L45" s="593">
        <v>194</v>
      </c>
      <c r="M45" s="593">
        <v>240</v>
      </c>
      <c r="N45" s="594">
        <v>591</v>
      </c>
      <c r="O45"/>
      <c r="P45"/>
      <c r="Q45"/>
      <c r="R45" s="58"/>
      <c r="S45" s="57"/>
      <c r="T45" s="597">
        <f t="shared" si="42"/>
        <v>9.0415211486224292E-2</v>
      </c>
      <c r="U45" s="598">
        <f t="shared" si="42"/>
        <v>0</v>
      </c>
      <c r="V45" s="598">
        <f t="shared" si="42"/>
        <v>7.4421965317919073E-2</v>
      </c>
      <c r="W45" s="598">
        <f t="shared" si="42"/>
        <v>8.6107091172214184E-2</v>
      </c>
      <c r="X45" s="598">
        <f t="shared" si="42"/>
        <v>5.1893408134642355E-2</v>
      </c>
      <c r="Y45" s="598">
        <f t="shared" si="42"/>
        <v>8.4382871536523935E-2</v>
      </c>
      <c r="Z45" s="597">
        <f t="shared" si="42"/>
        <v>7.9538365564566435E-2</v>
      </c>
      <c r="AA45" s="597">
        <f t="shared" si="42"/>
        <v>0</v>
      </c>
      <c r="AB45" s="598">
        <f t="shared" si="42"/>
        <v>0.16320166320166321</v>
      </c>
      <c r="AC45" s="598">
        <f t="shared" si="42"/>
        <v>0.13936781609195403</v>
      </c>
      <c r="AD45" s="598">
        <f t="shared" si="42"/>
        <v>8.739985433357611E-2</v>
      </c>
      <c r="AE45" s="597">
        <f t="shared" si="42"/>
        <v>0.11588235294117646</v>
      </c>
      <c r="AG45" s="6"/>
      <c r="AH45" s="4"/>
      <c r="AI45" s="4"/>
      <c r="AJ45" s="4"/>
      <c r="AK45" s="4"/>
      <c r="AL45" s="4"/>
      <c r="AM45" s="4"/>
      <c r="AN45" s="4"/>
      <c r="AO45" s="4"/>
      <c r="AP45" s="4"/>
      <c r="AQ45" s="4"/>
      <c r="AR45" s="4"/>
    </row>
    <row r="46" spans="1:44" ht="15.75">
      <c r="A46" s="192"/>
      <c r="B46" s="172" t="s">
        <v>329</v>
      </c>
      <c r="C46" s="180">
        <v>0</v>
      </c>
      <c r="D46" s="181"/>
      <c r="E46" s="181">
        <v>210</v>
      </c>
      <c r="F46" s="181">
        <v>647</v>
      </c>
      <c r="G46" s="181">
        <v>12</v>
      </c>
      <c r="H46" s="181">
        <v>8</v>
      </c>
      <c r="I46" s="180">
        <v>877</v>
      </c>
      <c r="J46" s="180"/>
      <c r="K46" s="181">
        <v>0</v>
      </c>
      <c r="L46" s="181">
        <v>62</v>
      </c>
      <c r="M46" s="181">
        <v>232</v>
      </c>
      <c r="N46" s="182">
        <v>294</v>
      </c>
      <c r="O46"/>
      <c r="P46"/>
      <c r="Q46"/>
      <c r="R46" s="58"/>
      <c r="S46" s="57"/>
      <c r="T46" s="595">
        <f t="shared" ref="T46:AE47" si="43">IF(C28&gt;0,C46/C28,)</f>
        <v>0</v>
      </c>
      <c r="U46" s="596">
        <f t="shared" si="43"/>
        <v>0</v>
      </c>
      <c r="V46" s="596">
        <f t="shared" si="43"/>
        <v>5.359877488514548E-2</v>
      </c>
      <c r="W46" s="596">
        <f t="shared" si="43"/>
        <v>0.4530812324929972</v>
      </c>
      <c r="X46" s="596">
        <f t="shared" si="43"/>
        <v>1.9047619047619049E-2</v>
      </c>
      <c r="Y46" s="596">
        <f t="shared" si="43"/>
        <v>1.0050251256281407E-2</v>
      </c>
      <c r="Z46" s="595">
        <f t="shared" si="43"/>
        <v>9.4862087614926982E-2</v>
      </c>
      <c r="AA46" s="595">
        <f t="shared" si="43"/>
        <v>0</v>
      </c>
      <c r="AB46" s="596">
        <f t="shared" si="43"/>
        <v>0</v>
      </c>
      <c r="AC46" s="596">
        <f t="shared" si="43"/>
        <v>4.5123726346433773E-2</v>
      </c>
      <c r="AD46" s="596">
        <f t="shared" si="43"/>
        <v>9.2911493792551064E-2</v>
      </c>
      <c r="AE46" s="595">
        <f t="shared" si="43"/>
        <v>6.5202927478376582E-2</v>
      </c>
      <c r="AG46" s="5"/>
      <c r="AH46" s="5"/>
      <c r="AI46" s="5"/>
      <c r="AJ46" s="5"/>
      <c r="AK46" s="5"/>
      <c r="AL46" s="5"/>
      <c r="AM46" s="5"/>
      <c r="AN46" s="5"/>
      <c r="AO46" s="5"/>
      <c r="AP46" s="5"/>
      <c r="AQ46" s="5"/>
      <c r="AR46" s="5"/>
    </row>
    <row r="47" spans="1:44" ht="15.75">
      <c r="A47" s="192"/>
      <c r="B47" s="591" t="s">
        <v>1087</v>
      </c>
      <c r="C47" s="592">
        <v>0</v>
      </c>
      <c r="D47" s="593"/>
      <c r="E47" s="593">
        <v>110</v>
      </c>
      <c r="F47" s="593">
        <v>49</v>
      </c>
      <c r="G47" s="593">
        <v>6</v>
      </c>
      <c r="H47" s="593">
        <v>14</v>
      </c>
      <c r="I47" s="592">
        <v>179</v>
      </c>
      <c r="J47" s="592"/>
      <c r="K47" s="593">
        <v>0</v>
      </c>
      <c r="L47" s="593">
        <v>70</v>
      </c>
      <c r="M47" s="593">
        <v>228</v>
      </c>
      <c r="N47" s="594">
        <v>298</v>
      </c>
      <c r="O47"/>
      <c r="P47"/>
      <c r="Q47"/>
      <c r="R47" s="58"/>
      <c r="S47" s="57"/>
      <c r="T47" s="597">
        <f t="shared" si="43"/>
        <v>0</v>
      </c>
      <c r="U47" s="598">
        <f t="shared" si="43"/>
        <v>0</v>
      </c>
      <c r="V47" s="598">
        <f t="shared" si="43"/>
        <v>2.6493256262042388E-2</v>
      </c>
      <c r="W47" s="598">
        <f t="shared" si="43"/>
        <v>3.5455861070911719E-2</v>
      </c>
      <c r="X47" s="598">
        <f t="shared" si="43"/>
        <v>8.4151472650771386E-3</v>
      </c>
      <c r="Y47" s="598">
        <f t="shared" si="43"/>
        <v>1.7632241813602016E-2</v>
      </c>
      <c r="Z47" s="597">
        <f t="shared" si="43"/>
        <v>1.8610937824911623E-2</v>
      </c>
      <c r="AA47" s="597">
        <f t="shared" si="43"/>
        <v>0</v>
      </c>
      <c r="AB47" s="598">
        <f t="shared" si="43"/>
        <v>0</v>
      </c>
      <c r="AC47" s="598">
        <f t="shared" si="43"/>
        <v>5.0287356321839081E-2</v>
      </c>
      <c r="AD47" s="598">
        <f t="shared" si="43"/>
        <v>8.3029861616897307E-2</v>
      </c>
      <c r="AE47" s="597">
        <f t="shared" si="43"/>
        <v>5.843137254901961E-2</v>
      </c>
      <c r="AG47" s="6"/>
      <c r="AH47" s="4"/>
      <c r="AI47" s="4"/>
      <c r="AJ47" s="4"/>
      <c r="AK47" s="4"/>
      <c r="AL47" s="4"/>
      <c r="AM47" s="4"/>
      <c r="AN47" s="4"/>
      <c r="AO47" s="4"/>
      <c r="AP47" s="4"/>
      <c r="AQ47" s="4"/>
      <c r="AR47" s="4"/>
    </row>
    <row r="48" spans="1:44" ht="15.75">
      <c r="A48" s="192"/>
      <c r="B48" s="172" t="s">
        <v>331</v>
      </c>
      <c r="C48" s="180">
        <v>84</v>
      </c>
      <c r="D48" s="181"/>
      <c r="E48" s="181">
        <v>38</v>
      </c>
      <c r="F48" s="181">
        <v>88</v>
      </c>
      <c r="G48" s="181">
        <v>1</v>
      </c>
      <c r="H48" s="181">
        <v>1</v>
      </c>
      <c r="I48" s="180">
        <v>212</v>
      </c>
      <c r="J48" s="180"/>
      <c r="K48" s="181">
        <v>4</v>
      </c>
      <c r="L48" s="181">
        <v>0</v>
      </c>
      <c r="M48" s="181">
        <v>9</v>
      </c>
      <c r="N48" s="182">
        <v>13</v>
      </c>
      <c r="O48"/>
      <c r="P48"/>
      <c r="Q48"/>
      <c r="R48" s="58"/>
      <c r="S48" s="57"/>
      <c r="T48" s="595">
        <f t="shared" ref="T48:AE49" si="44">IF(C28&gt;0,C48/C28,)</f>
        <v>3.3966841892438336E-2</v>
      </c>
      <c r="U48" s="596">
        <f t="shared" si="44"/>
        <v>0</v>
      </c>
      <c r="V48" s="596">
        <f t="shared" si="44"/>
        <v>9.6988259315977533E-3</v>
      </c>
      <c r="W48" s="596">
        <f t="shared" si="44"/>
        <v>6.1624649859943981E-2</v>
      </c>
      <c r="X48" s="596">
        <f t="shared" si="44"/>
        <v>1.5873015873015873E-3</v>
      </c>
      <c r="Y48" s="596">
        <f t="shared" si="44"/>
        <v>1.2562814070351759E-3</v>
      </c>
      <c r="Z48" s="595">
        <f t="shared" si="44"/>
        <v>2.2931314223904813E-2</v>
      </c>
      <c r="AA48" s="595">
        <f t="shared" si="44"/>
        <v>0</v>
      </c>
      <c r="AB48" s="596">
        <f t="shared" si="44"/>
        <v>6.269592476489028E-3</v>
      </c>
      <c r="AC48" s="596">
        <f t="shared" si="44"/>
        <v>0</v>
      </c>
      <c r="AD48" s="596">
        <f t="shared" si="44"/>
        <v>3.6043251902282739E-3</v>
      </c>
      <c r="AE48" s="595">
        <f t="shared" si="44"/>
        <v>2.8831226436016855E-3</v>
      </c>
      <c r="AG48" s="6"/>
      <c r="AH48" s="4"/>
      <c r="AI48" s="4"/>
      <c r="AJ48" s="4"/>
      <c r="AK48" s="4"/>
      <c r="AL48" s="4"/>
      <c r="AM48" s="4"/>
      <c r="AN48" s="4"/>
      <c r="AO48" s="4"/>
      <c r="AP48" s="4"/>
      <c r="AQ48" s="4"/>
      <c r="AR48" s="4"/>
    </row>
    <row r="49" spans="1:44" ht="15.75">
      <c r="A49" s="207"/>
      <c r="B49" s="591" t="s">
        <v>1091</v>
      </c>
      <c r="C49" s="592">
        <v>0</v>
      </c>
      <c r="D49" s="593"/>
      <c r="E49" s="593">
        <v>37</v>
      </c>
      <c r="F49" s="593">
        <v>0</v>
      </c>
      <c r="G49" s="593">
        <v>18</v>
      </c>
      <c r="H49" s="593">
        <v>0</v>
      </c>
      <c r="I49" s="592">
        <v>55</v>
      </c>
      <c r="J49" s="592"/>
      <c r="K49" s="593">
        <v>10</v>
      </c>
      <c r="L49" s="593">
        <v>0</v>
      </c>
      <c r="M49" s="593">
        <v>8</v>
      </c>
      <c r="N49" s="594">
        <v>18</v>
      </c>
      <c r="O49"/>
      <c r="P49"/>
      <c r="Q49"/>
      <c r="R49" s="58"/>
      <c r="S49" s="57"/>
      <c r="T49" s="597">
        <f t="shared" si="44"/>
        <v>0</v>
      </c>
      <c r="U49" s="598">
        <f t="shared" si="44"/>
        <v>0</v>
      </c>
      <c r="V49" s="598">
        <f t="shared" si="44"/>
        <v>8.9113680154142578E-3</v>
      </c>
      <c r="W49" s="598">
        <f t="shared" si="44"/>
        <v>0</v>
      </c>
      <c r="X49" s="598">
        <f t="shared" si="44"/>
        <v>2.5245441795231416E-2</v>
      </c>
      <c r="Y49" s="598">
        <f t="shared" si="44"/>
        <v>0</v>
      </c>
      <c r="Z49" s="597">
        <f t="shared" si="44"/>
        <v>5.7184445830734043E-3</v>
      </c>
      <c r="AA49" s="597">
        <f t="shared" si="44"/>
        <v>0</v>
      </c>
      <c r="AB49" s="598">
        <f t="shared" si="44"/>
        <v>1.0395010395010396E-2</v>
      </c>
      <c r="AC49" s="598">
        <f t="shared" si="44"/>
        <v>0</v>
      </c>
      <c r="AD49" s="598">
        <f t="shared" si="44"/>
        <v>2.9133284777858705E-3</v>
      </c>
      <c r="AE49" s="597">
        <f t="shared" si="44"/>
        <v>3.5294117647058825E-3</v>
      </c>
      <c r="AG49" s="6"/>
      <c r="AH49" s="4"/>
      <c r="AI49" s="4"/>
      <c r="AJ49" s="4"/>
      <c r="AK49" s="4"/>
      <c r="AL49" s="4"/>
      <c r="AM49" s="4"/>
      <c r="AN49" s="4"/>
      <c r="AO49" s="4"/>
      <c r="AP49" s="4"/>
      <c r="AQ49" s="4"/>
      <c r="AR49" s="4"/>
    </row>
    <row r="50" spans="1:44" ht="15.75">
      <c r="A50" s="191" t="s">
        <v>283</v>
      </c>
      <c r="B50" s="172" t="s">
        <v>317</v>
      </c>
      <c r="C50" s="180">
        <v>0</v>
      </c>
      <c r="D50" s="181"/>
      <c r="E50" s="181"/>
      <c r="F50" s="181"/>
      <c r="G50" s="181"/>
      <c r="H50" s="181"/>
      <c r="I50" s="180">
        <v>0</v>
      </c>
      <c r="J50" s="180"/>
      <c r="K50" s="181"/>
      <c r="L50" s="181"/>
      <c r="M50" s="181"/>
      <c r="N50" s="182"/>
      <c r="O50"/>
      <c r="P50"/>
      <c r="Q50"/>
      <c r="R50" s="58"/>
      <c r="S50" s="57"/>
      <c r="T50" s="595">
        <f t="shared" ref="T50:AE51" si="45">IF(C50&gt;0,C50/C50,)</f>
        <v>0</v>
      </c>
      <c r="U50" s="596">
        <f t="shared" si="45"/>
        <v>0</v>
      </c>
      <c r="V50" s="596">
        <f t="shared" si="45"/>
        <v>0</v>
      </c>
      <c r="W50" s="596">
        <f t="shared" si="45"/>
        <v>0</v>
      </c>
      <c r="X50" s="596">
        <f t="shared" si="45"/>
        <v>0</v>
      </c>
      <c r="Y50" s="596">
        <f t="shared" si="45"/>
        <v>0</v>
      </c>
      <c r="Z50" s="595">
        <f t="shared" si="45"/>
        <v>0</v>
      </c>
      <c r="AA50" s="595">
        <f t="shared" si="45"/>
        <v>0</v>
      </c>
      <c r="AB50" s="596">
        <f t="shared" si="45"/>
        <v>0</v>
      </c>
      <c r="AC50" s="596">
        <f t="shared" si="45"/>
        <v>0</v>
      </c>
      <c r="AD50" s="596">
        <f t="shared" si="45"/>
        <v>0</v>
      </c>
      <c r="AE50" s="595">
        <f t="shared" si="45"/>
        <v>0</v>
      </c>
      <c r="AG50" s="601">
        <f>+T52+T54+T56+T58+T60+T62+T64+T66+T68+T70</f>
        <v>0</v>
      </c>
      <c r="AH50" s="601">
        <f t="shared" ref="AH50:AH51" si="46">+U52+U54+U56+U58+U60+U62+U64+U66+U68+U70</f>
        <v>0</v>
      </c>
      <c r="AI50" s="601">
        <f t="shared" ref="AI50:AI51" si="47">+V52+V54+V56+V58+V60+V62+V64+V66+V68+V70</f>
        <v>0</v>
      </c>
      <c r="AJ50" s="601">
        <f t="shared" ref="AJ50:AJ51" si="48">+W52+W54+W56+W58+W60+W62+W64+W66+W68+W70</f>
        <v>0</v>
      </c>
      <c r="AK50" s="601">
        <f t="shared" ref="AK50:AK51" si="49">+X52+X54+X56+X58+X60+X62+X64+X66+X68+X70</f>
        <v>0</v>
      </c>
      <c r="AL50" s="601">
        <f t="shared" ref="AL50:AL51" si="50">+Y52+Y54+Y56+Y58+Y60+Y62+Y64+Y66+Y68+Y70</f>
        <v>0</v>
      </c>
      <c r="AM50" s="601">
        <f t="shared" ref="AM50:AM51" si="51">+Z52+Z54+Z56+Z58+Z60+Z62+Z64+Z66+Z68+Z70</f>
        <v>0</v>
      </c>
      <c r="AN50" s="601">
        <f t="shared" ref="AN50:AN51" si="52">+AA52+AA54+AA56+AA58+AA60+AA62+AA64+AA66+AA68+AA70</f>
        <v>0</v>
      </c>
      <c r="AO50" s="601">
        <f t="shared" ref="AO50:AO51" si="53">+AB52+AB54+AB56+AB58+AB60+AB62+AB64+AB66+AB68+AB70</f>
        <v>0</v>
      </c>
      <c r="AP50" s="601">
        <f t="shared" ref="AP50:AP51" si="54">+AC52+AC54+AC56+AC58+AC60+AC62+AC64+AC66+AC68+AC70</f>
        <v>0</v>
      </c>
      <c r="AQ50" s="601">
        <f t="shared" ref="AQ50:AQ51" si="55">+AD52+AD54+AD56+AD58+AD60+AD62+AD64+AD66+AD68+AD70</f>
        <v>0</v>
      </c>
      <c r="AR50" s="601">
        <f t="shared" ref="AR50:AR51" si="56">+AE52+AE54+AE56+AE58+AE60+AE62+AE64+AE66+AE68+AE70</f>
        <v>0</v>
      </c>
    </row>
    <row r="51" spans="1:44" ht="15.75">
      <c r="A51" s="192"/>
      <c r="B51" s="591" t="s">
        <v>1089</v>
      </c>
      <c r="C51" s="592">
        <v>0</v>
      </c>
      <c r="D51" s="593"/>
      <c r="E51" s="593"/>
      <c r="F51" s="593"/>
      <c r="G51" s="593"/>
      <c r="H51" s="593"/>
      <c r="I51" s="592">
        <v>0</v>
      </c>
      <c r="J51" s="592"/>
      <c r="K51" s="593"/>
      <c r="L51" s="593"/>
      <c r="M51" s="593"/>
      <c r="N51" s="594"/>
      <c r="O51"/>
      <c r="P51"/>
      <c r="Q51"/>
      <c r="R51" s="58"/>
      <c r="S51" s="57"/>
      <c r="T51" s="597">
        <f t="shared" si="45"/>
        <v>0</v>
      </c>
      <c r="U51" s="598">
        <f t="shared" si="45"/>
        <v>0</v>
      </c>
      <c r="V51" s="598">
        <f t="shared" si="45"/>
        <v>0</v>
      </c>
      <c r="W51" s="598">
        <f t="shared" si="45"/>
        <v>0</v>
      </c>
      <c r="X51" s="598">
        <f t="shared" si="45"/>
        <v>0</v>
      </c>
      <c r="Y51" s="598">
        <f t="shared" si="45"/>
        <v>0</v>
      </c>
      <c r="Z51" s="597">
        <f t="shared" si="45"/>
        <v>0</v>
      </c>
      <c r="AA51" s="597">
        <f t="shared" si="45"/>
        <v>0</v>
      </c>
      <c r="AB51" s="598">
        <f t="shared" si="45"/>
        <v>0</v>
      </c>
      <c r="AC51" s="598">
        <f t="shared" si="45"/>
        <v>0</v>
      </c>
      <c r="AD51" s="598">
        <f t="shared" si="45"/>
        <v>0</v>
      </c>
      <c r="AE51" s="597">
        <f t="shared" si="45"/>
        <v>0</v>
      </c>
      <c r="AG51" s="601">
        <f>+T53+T55+T57+T59+T61+T63+T65+T67+T69+T71</f>
        <v>0</v>
      </c>
      <c r="AH51" s="601">
        <f t="shared" si="46"/>
        <v>0</v>
      </c>
      <c r="AI51" s="601">
        <f t="shared" si="47"/>
        <v>0</v>
      </c>
      <c r="AJ51" s="601">
        <f t="shared" si="48"/>
        <v>0</v>
      </c>
      <c r="AK51" s="601">
        <f t="shared" si="49"/>
        <v>0</v>
      </c>
      <c r="AL51" s="601">
        <f t="shared" si="50"/>
        <v>0</v>
      </c>
      <c r="AM51" s="601">
        <f t="shared" si="51"/>
        <v>0</v>
      </c>
      <c r="AN51" s="601">
        <f t="shared" si="52"/>
        <v>0</v>
      </c>
      <c r="AO51" s="601">
        <f t="shared" si="53"/>
        <v>0</v>
      </c>
      <c r="AP51" s="601">
        <f t="shared" si="54"/>
        <v>0</v>
      </c>
      <c r="AQ51" s="601">
        <f t="shared" si="55"/>
        <v>0</v>
      </c>
      <c r="AR51" s="601">
        <f t="shared" si="56"/>
        <v>0</v>
      </c>
    </row>
    <row r="52" spans="1:44" ht="15.75">
      <c r="A52" s="192"/>
      <c r="B52" s="172" t="s">
        <v>482</v>
      </c>
      <c r="C52" s="180"/>
      <c r="D52" s="181"/>
      <c r="E52" s="181"/>
      <c r="F52" s="181"/>
      <c r="G52" s="181"/>
      <c r="H52" s="181"/>
      <c r="I52" s="180"/>
      <c r="J52" s="180"/>
      <c r="K52" s="181"/>
      <c r="L52" s="181"/>
      <c r="M52" s="181"/>
      <c r="N52" s="182"/>
      <c r="O52"/>
      <c r="P52"/>
      <c r="Q52"/>
      <c r="R52" s="58"/>
      <c r="S52" s="57"/>
      <c r="T52" s="595">
        <f t="shared" ref="T52:AE53" si="57">IF(C50&gt;0,C52/C50,)</f>
        <v>0</v>
      </c>
      <c r="U52" s="596">
        <f t="shared" si="57"/>
        <v>0</v>
      </c>
      <c r="V52" s="596">
        <f t="shared" si="57"/>
        <v>0</v>
      </c>
      <c r="W52" s="596">
        <f t="shared" si="57"/>
        <v>0</v>
      </c>
      <c r="X52" s="596">
        <f t="shared" si="57"/>
        <v>0</v>
      </c>
      <c r="Y52" s="596">
        <f t="shared" si="57"/>
        <v>0</v>
      </c>
      <c r="Z52" s="595">
        <f t="shared" si="57"/>
        <v>0</v>
      </c>
      <c r="AA52" s="595">
        <f t="shared" si="57"/>
        <v>0</v>
      </c>
      <c r="AB52" s="596">
        <f t="shared" si="57"/>
        <v>0</v>
      </c>
      <c r="AC52" s="596">
        <f t="shared" si="57"/>
        <v>0</v>
      </c>
      <c r="AD52" s="596">
        <f t="shared" si="57"/>
        <v>0</v>
      </c>
      <c r="AE52" s="595">
        <f t="shared" si="57"/>
        <v>0</v>
      </c>
      <c r="AG52" s="5"/>
      <c r="AH52" s="5"/>
      <c r="AI52" s="5"/>
      <c r="AJ52" s="5"/>
      <c r="AK52" s="5"/>
      <c r="AL52" s="5"/>
      <c r="AM52" s="5"/>
      <c r="AN52" s="5"/>
      <c r="AO52" s="5"/>
      <c r="AP52" s="5"/>
      <c r="AQ52" s="5"/>
      <c r="AR52" s="5"/>
    </row>
    <row r="53" spans="1:44" ht="15.75">
      <c r="A53" s="192"/>
      <c r="B53" s="591" t="s">
        <v>1071</v>
      </c>
      <c r="C53" s="592"/>
      <c r="D53" s="593"/>
      <c r="E53" s="593"/>
      <c r="F53" s="593"/>
      <c r="G53" s="593"/>
      <c r="H53" s="593"/>
      <c r="I53" s="592"/>
      <c r="J53" s="592"/>
      <c r="K53" s="593"/>
      <c r="L53" s="593"/>
      <c r="M53" s="593"/>
      <c r="N53" s="594"/>
      <c r="O53"/>
      <c r="P53"/>
      <c r="Q53"/>
      <c r="R53" s="58"/>
      <c r="S53" s="57"/>
      <c r="T53" s="597">
        <f t="shared" si="57"/>
        <v>0</v>
      </c>
      <c r="U53" s="598">
        <f t="shared" si="57"/>
        <v>0</v>
      </c>
      <c r="V53" s="598">
        <f t="shared" si="57"/>
        <v>0</v>
      </c>
      <c r="W53" s="598">
        <f t="shared" si="57"/>
        <v>0</v>
      </c>
      <c r="X53" s="598">
        <f t="shared" si="57"/>
        <v>0</v>
      </c>
      <c r="Y53" s="598">
        <f t="shared" si="57"/>
        <v>0</v>
      </c>
      <c r="Z53" s="597">
        <f t="shared" si="57"/>
        <v>0</v>
      </c>
      <c r="AA53" s="597">
        <f t="shared" si="57"/>
        <v>0</v>
      </c>
      <c r="AB53" s="598">
        <f t="shared" si="57"/>
        <v>0</v>
      </c>
      <c r="AC53" s="598">
        <f t="shared" si="57"/>
        <v>0</v>
      </c>
      <c r="AD53" s="598">
        <f t="shared" si="57"/>
        <v>0</v>
      </c>
      <c r="AE53" s="597">
        <f t="shared" si="57"/>
        <v>0</v>
      </c>
      <c r="AG53" s="6"/>
      <c r="AH53" s="4"/>
      <c r="AI53" s="4"/>
      <c r="AJ53" s="4"/>
      <c r="AK53" s="4"/>
      <c r="AL53" s="4"/>
      <c r="AM53" s="4"/>
      <c r="AN53" s="4"/>
      <c r="AO53" s="4"/>
      <c r="AP53" s="4"/>
      <c r="AQ53" s="4"/>
      <c r="AR53" s="4"/>
    </row>
    <row r="54" spans="1:44" ht="15.75">
      <c r="A54" s="192"/>
      <c r="B54" s="172" t="s">
        <v>484</v>
      </c>
      <c r="C54" s="180"/>
      <c r="D54" s="181"/>
      <c r="E54" s="181"/>
      <c r="F54" s="181"/>
      <c r="G54" s="181"/>
      <c r="H54" s="181"/>
      <c r="I54" s="180"/>
      <c r="J54" s="180"/>
      <c r="K54" s="181"/>
      <c r="L54" s="181"/>
      <c r="M54" s="181"/>
      <c r="N54" s="182"/>
      <c r="O54"/>
      <c r="P54"/>
      <c r="Q54"/>
      <c r="R54" s="58"/>
      <c r="S54" s="57"/>
      <c r="T54" s="595">
        <f t="shared" ref="T54:AE55" si="58">IF(C50&gt;0,C54/C50,)</f>
        <v>0</v>
      </c>
      <c r="U54" s="596">
        <f t="shared" si="58"/>
        <v>0</v>
      </c>
      <c r="V54" s="596">
        <f t="shared" si="58"/>
        <v>0</v>
      </c>
      <c r="W54" s="596">
        <f t="shared" si="58"/>
        <v>0</v>
      </c>
      <c r="X54" s="596">
        <f t="shared" si="58"/>
        <v>0</v>
      </c>
      <c r="Y54" s="596">
        <f t="shared" si="58"/>
        <v>0</v>
      </c>
      <c r="Z54" s="595">
        <f t="shared" si="58"/>
        <v>0</v>
      </c>
      <c r="AA54" s="595">
        <f t="shared" si="58"/>
        <v>0</v>
      </c>
      <c r="AB54" s="596">
        <f t="shared" si="58"/>
        <v>0</v>
      </c>
      <c r="AC54" s="596">
        <f t="shared" si="58"/>
        <v>0</v>
      </c>
      <c r="AD54" s="596">
        <f t="shared" si="58"/>
        <v>0</v>
      </c>
      <c r="AE54" s="595">
        <f t="shared" si="58"/>
        <v>0</v>
      </c>
      <c r="AG54" s="6"/>
      <c r="AH54" s="4"/>
      <c r="AI54" s="4"/>
      <c r="AJ54" s="4"/>
      <c r="AK54" s="4"/>
      <c r="AL54" s="4"/>
      <c r="AM54" s="4"/>
      <c r="AN54" s="4"/>
      <c r="AO54" s="4"/>
      <c r="AP54" s="4"/>
      <c r="AQ54" s="4"/>
      <c r="AR54" s="4"/>
    </row>
    <row r="55" spans="1:44" ht="15.75">
      <c r="A55" s="192"/>
      <c r="B55" s="591" t="s">
        <v>1073</v>
      </c>
      <c r="C55" s="592"/>
      <c r="D55" s="593"/>
      <c r="E55" s="593"/>
      <c r="F55" s="593"/>
      <c r="G55" s="593"/>
      <c r="H55" s="593"/>
      <c r="I55" s="592"/>
      <c r="J55" s="592"/>
      <c r="K55" s="593"/>
      <c r="L55" s="593"/>
      <c r="M55" s="593"/>
      <c r="N55" s="594"/>
      <c r="O55"/>
      <c r="P55"/>
      <c r="Q55"/>
      <c r="R55" s="58"/>
      <c r="S55" s="57"/>
      <c r="T55" s="597">
        <f t="shared" si="58"/>
        <v>0</v>
      </c>
      <c r="U55" s="598">
        <f t="shared" si="58"/>
        <v>0</v>
      </c>
      <c r="V55" s="598">
        <f t="shared" si="58"/>
        <v>0</v>
      </c>
      <c r="W55" s="598">
        <f t="shared" si="58"/>
        <v>0</v>
      </c>
      <c r="X55" s="598">
        <f t="shared" si="58"/>
        <v>0</v>
      </c>
      <c r="Y55" s="598">
        <f t="shared" si="58"/>
        <v>0</v>
      </c>
      <c r="Z55" s="597">
        <f t="shared" si="58"/>
        <v>0</v>
      </c>
      <c r="AA55" s="597">
        <f t="shared" si="58"/>
        <v>0</v>
      </c>
      <c r="AB55" s="598">
        <f t="shared" si="58"/>
        <v>0</v>
      </c>
      <c r="AC55" s="598">
        <f t="shared" si="58"/>
        <v>0</v>
      </c>
      <c r="AD55" s="598">
        <f t="shared" si="58"/>
        <v>0</v>
      </c>
      <c r="AE55" s="597">
        <f t="shared" si="58"/>
        <v>0</v>
      </c>
      <c r="AG55" s="6"/>
      <c r="AH55" s="4"/>
      <c r="AI55" s="4"/>
      <c r="AJ55" s="4"/>
      <c r="AK55" s="4"/>
      <c r="AL55" s="4"/>
      <c r="AM55" s="4"/>
      <c r="AN55" s="4"/>
      <c r="AO55" s="4"/>
      <c r="AP55" s="4"/>
      <c r="AQ55" s="4"/>
      <c r="AR55" s="4"/>
    </row>
    <row r="56" spans="1:44" ht="15.75">
      <c r="A56" s="192"/>
      <c r="B56" s="172" t="s">
        <v>486</v>
      </c>
      <c r="C56" s="180"/>
      <c r="D56" s="181"/>
      <c r="E56" s="181"/>
      <c r="F56" s="181"/>
      <c r="G56" s="181"/>
      <c r="H56" s="181"/>
      <c r="I56" s="180"/>
      <c r="J56" s="180"/>
      <c r="K56" s="181"/>
      <c r="L56" s="181"/>
      <c r="M56" s="181"/>
      <c r="N56" s="182"/>
      <c r="O56"/>
      <c r="P56"/>
      <c r="Q56"/>
      <c r="R56" s="58"/>
      <c r="S56" s="57"/>
      <c r="T56" s="595">
        <f t="shared" ref="T56:AE57" si="59">IF(C50&gt;0,C56/C50,)</f>
        <v>0</v>
      </c>
      <c r="U56" s="596">
        <f t="shared" si="59"/>
        <v>0</v>
      </c>
      <c r="V56" s="596">
        <f t="shared" si="59"/>
        <v>0</v>
      </c>
      <c r="W56" s="596">
        <f t="shared" si="59"/>
        <v>0</v>
      </c>
      <c r="X56" s="596">
        <f t="shared" si="59"/>
        <v>0</v>
      </c>
      <c r="Y56" s="596">
        <f t="shared" si="59"/>
        <v>0</v>
      </c>
      <c r="Z56" s="595">
        <f t="shared" si="59"/>
        <v>0</v>
      </c>
      <c r="AA56" s="595">
        <f t="shared" si="59"/>
        <v>0</v>
      </c>
      <c r="AB56" s="596">
        <f t="shared" si="59"/>
        <v>0</v>
      </c>
      <c r="AC56" s="596">
        <f t="shared" si="59"/>
        <v>0</v>
      </c>
      <c r="AD56" s="596">
        <f t="shared" si="59"/>
        <v>0</v>
      </c>
      <c r="AE56" s="595">
        <f t="shared" si="59"/>
        <v>0</v>
      </c>
      <c r="AG56" s="6"/>
      <c r="AH56" s="4"/>
      <c r="AI56" s="4"/>
      <c r="AJ56" s="4"/>
      <c r="AK56" s="4"/>
      <c r="AL56" s="4"/>
      <c r="AM56" s="4"/>
      <c r="AN56" s="4"/>
      <c r="AO56" s="4"/>
      <c r="AP56" s="4"/>
      <c r="AQ56" s="4"/>
      <c r="AR56" s="4"/>
    </row>
    <row r="57" spans="1:44" ht="15.75">
      <c r="A57" s="192"/>
      <c r="B57" s="591" t="s">
        <v>1075</v>
      </c>
      <c r="C57" s="592"/>
      <c r="D57" s="593"/>
      <c r="E57" s="593"/>
      <c r="F57" s="593"/>
      <c r="G57" s="593"/>
      <c r="H57" s="593"/>
      <c r="I57" s="592"/>
      <c r="J57" s="592"/>
      <c r="K57" s="593"/>
      <c r="L57" s="593"/>
      <c r="M57" s="593"/>
      <c r="N57" s="594"/>
      <c r="O57"/>
      <c r="P57"/>
      <c r="Q57"/>
      <c r="R57" s="58"/>
      <c r="S57" s="57"/>
      <c r="T57" s="597">
        <f t="shared" si="59"/>
        <v>0</v>
      </c>
      <c r="U57" s="598">
        <f t="shared" si="59"/>
        <v>0</v>
      </c>
      <c r="V57" s="598">
        <f t="shared" si="59"/>
        <v>0</v>
      </c>
      <c r="W57" s="598">
        <f t="shared" si="59"/>
        <v>0</v>
      </c>
      <c r="X57" s="598">
        <f t="shared" si="59"/>
        <v>0</v>
      </c>
      <c r="Y57" s="598">
        <f t="shared" si="59"/>
        <v>0</v>
      </c>
      <c r="Z57" s="597">
        <f t="shared" si="59"/>
        <v>0</v>
      </c>
      <c r="AA57" s="597">
        <f t="shared" si="59"/>
        <v>0</v>
      </c>
      <c r="AB57" s="598">
        <f t="shared" si="59"/>
        <v>0</v>
      </c>
      <c r="AC57" s="598">
        <f t="shared" si="59"/>
        <v>0</v>
      </c>
      <c r="AD57" s="598">
        <f t="shared" si="59"/>
        <v>0</v>
      </c>
      <c r="AE57" s="597">
        <f t="shared" si="59"/>
        <v>0</v>
      </c>
      <c r="AG57" s="6"/>
      <c r="AH57" s="4"/>
      <c r="AI57" s="4"/>
      <c r="AJ57" s="4"/>
      <c r="AK57" s="4"/>
      <c r="AL57" s="4"/>
      <c r="AM57" s="4"/>
      <c r="AN57" s="4"/>
      <c r="AO57" s="4"/>
      <c r="AP57" s="4"/>
      <c r="AQ57" s="4"/>
      <c r="AR57" s="4"/>
    </row>
    <row r="58" spans="1:44" ht="15.75">
      <c r="A58" s="192"/>
      <c r="B58" s="172" t="s">
        <v>319</v>
      </c>
      <c r="C58" s="180"/>
      <c r="D58" s="181"/>
      <c r="E58" s="181"/>
      <c r="F58" s="181"/>
      <c r="G58" s="181"/>
      <c r="H58" s="181"/>
      <c r="I58" s="180"/>
      <c r="J58" s="180"/>
      <c r="K58" s="181"/>
      <c r="L58" s="181"/>
      <c r="M58" s="181"/>
      <c r="N58" s="182"/>
      <c r="O58"/>
      <c r="P58"/>
      <c r="Q58"/>
      <c r="R58" s="58"/>
      <c r="S58" s="57"/>
      <c r="T58" s="595">
        <f t="shared" ref="T58:AE59" si="60">IF(C50&gt;0,C58/C50,)</f>
        <v>0</v>
      </c>
      <c r="U58" s="596">
        <f t="shared" si="60"/>
        <v>0</v>
      </c>
      <c r="V58" s="596">
        <f t="shared" si="60"/>
        <v>0</v>
      </c>
      <c r="W58" s="596">
        <f t="shared" si="60"/>
        <v>0</v>
      </c>
      <c r="X58" s="596">
        <f t="shared" si="60"/>
        <v>0</v>
      </c>
      <c r="Y58" s="596">
        <f t="shared" si="60"/>
        <v>0</v>
      </c>
      <c r="Z58" s="595">
        <f t="shared" si="60"/>
        <v>0</v>
      </c>
      <c r="AA58" s="595">
        <f t="shared" si="60"/>
        <v>0</v>
      </c>
      <c r="AB58" s="596">
        <f t="shared" si="60"/>
        <v>0</v>
      </c>
      <c r="AC58" s="596">
        <f t="shared" si="60"/>
        <v>0</v>
      </c>
      <c r="AD58" s="596">
        <f t="shared" si="60"/>
        <v>0</v>
      </c>
      <c r="AE58" s="595">
        <f t="shared" si="60"/>
        <v>0</v>
      </c>
      <c r="AG58" s="6"/>
      <c r="AH58" s="4"/>
      <c r="AI58" s="4"/>
      <c r="AJ58" s="4"/>
      <c r="AK58" s="4"/>
      <c r="AL58" s="4"/>
      <c r="AM58" s="4"/>
      <c r="AN58" s="4"/>
      <c r="AO58" s="4"/>
      <c r="AP58" s="4"/>
      <c r="AQ58" s="4"/>
      <c r="AR58" s="4"/>
    </row>
    <row r="59" spans="1:44" ht="15.75">
      <c r="A59" s="192"/>
      <c r="B59" s="591" t="s">
        <v>1077</v>
      </c>
      <c r="C59" s="592"/>
      <c r="D59" s="593"/>
      <c r="E59" s="593"/>
      <c r="F59" s="593"/>
      <c r="G59" s="593"/>
      <c r="H59" s="593"/>
      <c r="I59" s="592"/>
      <c r="J59" s="592"/>
      <c r="K59" s="593"/>
      <c r="L59" s="593"/>
      <c r="M59" s="593"/>
      <c r="N59" s="594"/>
      <c r="O59"/>
      <c r="P59"/>
      <c r="Q59"/>
      <c r="R59" s="58"/>
      <c r="S59" s="57"/>
      <c r="T59" s="597">
        <f t="shared" si="60"/>
        <v>0</v>
      </c>
      <c r="U59" s="598">
        <f t="shared" si="60"/>
        <v>0</v>
      </c>
      <c r="V59" s="598">
        <f t="shared" si="60"/>
        <v>0</v>
      </c>
      <c r="W59" s="598">
        <f t="shared" si="60"/>
        <v>0</v>
      </c>
      <c r="X59" s="598">
        <f t="shared" si="60"/>
        <v>0</v>
      </c>
      <c r="Y59" s="598">
        <f t="shared" si="60"/>
        <v>0</v>
      </c>
      <c r="Z59" s="597">
        <f t="shared" si="60"/>
        <v>0</v>
      </c>
      <c r="AA59" s="597">
        <f t="shared" si="60"/>
        <v>0</v>
      </c>
      <c r="AB59" s="598">
        <f t="shared" si="60"/>
        <v>0</v>
      </c>
      <c r="AC59" s="598">
        <f t="shared" si="60"/>
        <v>0</v>
      </c>
      <c r="AD59" s="598">
        <f t="shared" si="60"/>
        <v>0</v>
      </c>
      <c r="AE59" s="597">
        <f t="shared" si="60"/>
        <v>0</v>
      </c>
      <c r="AG59" s="6"/>
      <c r="AH59" s="4"/>
      <c r="AI59" s="4"/>
      <c r="AJ59" s="4"/>
      <c r="AK59" s="4"/>
      <c r="AL59" s="4"/>
      <c r="AM59" s="4"/>
      <c r="AN59" s="4"/>
      <c r="AO59" s="4"/>
      <c r="AP59" s="4"/>
      <c r="AQ59" s="4"/>
      <c r="AR59" s="4"/>
    </row>
    <row r="60" spans="1:44" ht="15.75">
      <c r="A60" s="192"/>
      <c r="B60" s="172" t="s">
        <v>321</v>
      </c>
      <c r="C60" s="180"/>
      <c r="D60" s="181"/>
      <c r="E60" s="181"/>
      <c r="F60" s="181"/>
      <c r="G60" s="181"/>
      <c r="H60" s="181"/>
      <c r="I60" s="180"/>
      <c r="J60" s="180"/>
      <c r="K60" s="181"/>
      <c r="L60" s="181"/>
      <c r="M60" s="181"/>
      <c r="N60" s="182"/>
      <c r="O60"/>
      <c r="P60"/>
      <c r="Q60"/>
      <c r="R60" s="58"/>
      <c r="S60" s="57"/>
      <c r="T60" s="595">
        <f t="shared" ref="T60:AE61" si="61">IF(C50&gt;0,C60/C50,)</f>
        <v>0</v>
      </c>
      <c r="U60" s="596">
        <f t="shared" si="61"/>
        <v>0</v>
      </c>
      <c r="V60" s="596">
        <f t="shared" si="61"/>
        <v>0</v>
      </c>
      <c r="W60" s="596">
        <f t="shared" si="61"/>
        <v>0</v>
      </c>
      <c r="X60" s="596">
        <f t="shared" si="61"/>
        <v>0</v>
      </c>
      <c r="Y60" s="596">
        <f t="shared" si="61"/>
        <v>0</v>
      </c>
      <c r="Z60" s="595">
        <f t="shared" si="61"/>
        <v>0</v>
      </c>
      <c r="AA60" s="595">
        <f t="shared" si="61"/>
        <v>0</v>
      </c>
      <c r="AB60" s="596">
        <f t="shared" si="61"/>
        <v>0</v>
      </c>
      <c r="AC60" s="596">
        <f t="shared" si="61"/>
        <v>0</v>
      </c>
      <c r="AD60" s="596">
        <f t="shared" si="61"/>
        <v>0</v>
      </c>
      <c r="AE60" s="595">
        <f t="shared" si="61"/>
        <v>0</v>
      </c>
      <c r="AG60" s="5"/>
      <c r="AH60" s="5"/>
      <c r="AI60" s="5"/>
      <c r="AJ60" s="5"/>
      <c r="AK60" s="5"/>
      <c r="AL60" s="5"/>
      <c r="AM60" s="5"/>
      <c r="AN60" s="5"/>
      <c r="AO60" s="5"/>
      <c r="AP60" s="5"/>
      <c r="AQ60" s="5"/>
      <c r="AR60" s="5"/>
    </row>
    <row r="61" spans="1:44" ht="15.75">
      <c r="A61" s="192"/>
      <c r="B61" s="591" t="s">
        <v>1079</v>
      </c>
      <c r="C61" s="592"/>
      <c r="D61" s="593"/>
      <c r="E61" s="593"/>
      <c r="F61" s="593"/>
      <c r="G61" s="593"/>
      <c r="H61" s="593"/>
      <c r="I61" s="592"/>
      <c r="J61" s="592"/>
      <c r="K61" s="593"/>
      <c r="L61" s="593"/>
      <c r="M61" s="593"/>
      <c r="N61" s="594"/>
      <c r="O61"/>
      <c r="P61"/>
      <c r="Q61"/>
      <c r="R61" s="58"/>
      <c r="S61" s="57"/>
      <c r="T61" s="597">
        <f t="shared" si="61"/>
        <v>0</v>
      </c>
      <c r="U61" s="598">
        <f t="shared" si="61"/>
        <v>0</v>
      </c>
      <c r="V61" s="598">
        <f t="shared" si="61"/>
        <v>0</v>
      </c>
      <c r="W61" s="598">
        <f t="shared" si="61"/>
        <v>0</v>
      </c>
      <c r="X61" s="598">
        <f t="shared" si="61"/>
        <v>0</v>
      </c>
      <c r="Y61" s="598">
        <f t="shared" si="61"/>
        <v>0</v>
      </c>
      <c r="Z61" s="597">
        <f t="shared" si="61"/>
        <v>0</v>
      </c>
      <c r="AA61" s="597">
        <f t="shared" si="61"/>
        <v>0</v>
      </c>
      <c r="AB61" s="598">
        <f t="shared" si="61"/>
        <v>0</v>
      </c>
      <c r="AC61" s="598">
        <f t="shared" si="61"/>
        <v>0</v>
      </c>
      <c r="AD61" s="598">
        <f t="shared" si="61"/>
        <v>0</v>
      </c>
      <c r="AE61" s="597">
        <f t="shared" si="61"/>
        <v>0</v>
      </c>
      <c r="AG61" s="5"/>
      <c r="AH61" s="5"/>
      <c r="AI61" s="5"/>
      <c r="AJ61" s="5"/>
      <c r="AK61" s="5"/>
      <c r="AL61" s="5"/>
      <c r="AM61" s="5"/>
      <c r="AN61" s="5"/>
      <c r="AO61" s="5"/>
      <c r="AP61" s="5"/>
      <c r="AQ61" s="5"/>
      <c r="AR61" s="5"/>
    </row>
    <row r="62" spans="1:44" ht="15.75">
      <c r="A62" s="192"/>
      <c r="B62" s="172" t="s">
        <v>323</v>
      </c>
      <c r="C62" s="180"/>
      <c r="D62" s="181"/>
      <c r="E62" s="181"/>
      <c r="F62" s="181"/>
      <c r="G62" s="181"/>
      <c r="H62" s="181"/>
      <c r="I62" s="180"/>
      <c r="J62" s="180"/>
      <c r="K62" s="181"/>
      <c r="L62" s="181"/>
      <c r="M62" s="181"/>
      <c r="N62" s="182"/>
      <c r="O62"/>
      <c r="P62"/>
      <c r="Q62"/>
      <c r="R62" s="58"/>
      <c r="S62" s="57"/>
      <c r="T62" s="595">
        <f t="shared" ref="T62:AE63" si="62">IF(C50&gt;0,C62/C50,)</f>
        <v>0</v>
      </c>
      <c r="U62" s="596">
        <f t="shared" si="62"/>
        <v>0</v>
      </c>
      <c r="V62" s="596">
        <f t="shared" si="62"/>
        <v>0</v>
      </c>
      <c r="W62" s="596">
        <f t="shared" si="62"/>
        <v>0</v>
      </c>
      <c r="X62" s="596">
        <f t="shared" si="62"/>
        <v>0</v>
      </c>
      <c r="Y62" s="596">
        <f t="shared" si="62"/>
        <v>0</v>
      </c>
      <c r="Z62" s="595">
        <f t="shared" si="62"/>
        <v>0</v>
      </c>
      <c r="AA62" s="595">
        <f t="shared" si="62"/>
        <v>0</v>
      </c>
      <c r="AB62" s="596">
        <f t="shared" si="62"/>
        <v>0</v>
      </c>
      <c r="AC62" s="596">
        <f t="shared" si="62"/>
        <v>0</v>
      </c>
      <c r="AD62" s="596">
        <f t="shared" si="62"/>
        <v>0</v>
      </c>
      <c r="AE62" s="595">
        <f t="shared" si="62"/>
        <v>0</v>
      </c>
      <c r="AG62" s="6"/>
      <c r="AH62" s="4"/>
      <c r="AI62" s="4"/>
      <c r="AJ62" s="4"/>
      <c r="AK62" s="4"/>
      <c r="AL62" s="4"/>
      <c r="AM62" s="4"/>
      <c r="AN62" s="4"/>
      <c r="AO62" s="4"/>
      <c r="AP62" s="4"/>
      <c r="AQ62" s="4"/>
      <c r="AR62" s="4"/>
    </row>
    <row r="63" spans="1:44" ht="15.75">
      <c r="A63" s="192"/>
      <c r="B63" s="591" t="s">
        <v>1081</v>
      </c>
      <c r="C63" s="592"/>
      <c r="D63" s="593"/>
      <c r="E63" s="593"/>
      <c r="F63" s="593"/>
      <c r="G63" s="593"/>
      <c r="H63" s="593"/>
      <c r="I63" s="592"/>
      <c r="J63" s="592"/>
      <c r="K63" s="593"/>
      <c r="L63" s="593"/>
      <c r="M63" s="593"/>
      <c r="N63" s="594"/>
      <c r="O63"/>
      <c r="P63"/>
      <c r="Q63"/>
      <c r="R63" s="58"/>
      <c r="S63" s="57"/>
      <c r="T63" s="597">
        <f t="shared" si="62"/>
        <v>0</v>
      </c>
      <c r="U63" s="598">
        <f t="shared" si="62"/>
        <v>0</v>
      </c>
      <c r="V63" s="598">
        <f t="shared" si="62"/>
        <v>0</v>
      </c>
      <c r="W63" s="598">
        <f t="shared" si="62"/>
        <v>0</v>
      </c>
      <c r="X63" s="598">
        <f t="shared" si="62"/>
        <v>0</v>
      </c>
      <c r="Y63" s="598">
        <f t="shared" si="62"/>
        <v>0</v>
      </c>
      <c r="Z63" s="597">
        <f t="shared" si="62"/>
        <v>0</v>
      </c>
      <c r="AA63" s="597">
        <f t="shared" si="62"/>
        <v>0</v>
      </c>
      <c r="AB63" s="598">
        <f t="shared" si="62"/>
        <v>0</v>
      </c>
      <c r="AC63" s="598">
        <f t="shared" si="62"/>
        <v>0</v>
      </c>
      <c r="AD63" s="598">
        <f t="shared" si="62"/>
        <v>0</v>
      </c>
      <c r="AE63" s="597">
        <f t="shared" si="62"/>
        <v>0</v>
      </c>
      <c r="AG63" s="6"/>
      <c r="AH63" s="4"/>
      <c r="AI63" s="4"/>
      <c r="AJ63" s="4"/>
      <c r="AK63" s="4"/>
      <c r="AL63" s="4"/>
      <c r="AM63" s="4"/>
      <c r="AN63" s="4"/>
      <c r="AO63" s="4"/>
      <c r="AP63" s="4"/>
      <c r="AQ63" s="4"/>
      <c r="AR63" s="4"/>
    </row>
    <row r="64" spans="1:44" ht="15.75">
      <c r="A64" s="192"/>
      <c r="B64" s="172" t="s">
        <v>325</v>
      </c>
      <c r="C64" s="180"/>
      <c r="D64" s="181"/>
      <c r="E64" s="181"/>
      <c r="F64" s="181"/>
      <c r="G64" s="181"/>
      <c r="H64" s="181"/>
      <c r="I64" s="180"/>
      <c r="J64" s="180"/>
      <c r="K64" s="181"/>
      <c r="L64" s="181"/>
      <c r="M64" s="181"/>
      <c r="N64" s="182"/>
      <c r="O64"/>
      <c r="P64"/>
      <c r="Q64"/>
      <c r="R64" s="58"/>
      <c r="S64" s="57"/>
      <c r="T64" s="595">
        <f t="shared" ref="T64:AE65" si="63">IF(C50&gt;0,C64/C50,)</f>
        <v>0</v>
      </c>
      <c r="U64" s="596">
        <f t="shared" si="63"/>
        <v>0</v>
      </c>
      <c r="V64" s="596">
        <f t="shared" si="63"/>
        <v>0</v>
      </c>
      <c r="W64" s="596">
        <f t="shared" si="63"/>
        <v>0</v>
      </c>
      <c r="X64" s="596">
        <f t="shared" si="63"/>
        <v>0</v>
      </c>
      <c r="Y64" s="596">
        <f t="shared" si="63"/>
        <v>0</v>
      </c>
      <c r="Z64" s="595">
        <f t="shared" si="63"/>
        <v>0</v>
      </c>
      <c r="AA64" s="595">
        <f t="shared" si="63"/>
        <v>0</v>
      </c>
      <c r="AB64" s="596">
        <f t="shared" si="63"/>
        <v>0</v>
      </c>
      <c r="AC64" s="596">
        <f t="shared" si="63"/>
        <v>0</v>
      </c>
      <c r="AD64" s="596">
        <f t="shared" si="63"/>
        <v>0</v>
      </c>
      <c r="AE64" s="595">
        <f t="shared" si="63"/>
        <v>0</v>
      </c>
      <c r="AG64" s="6"/>
      <c r="AH64" s="4"/>
      <c r="AI64" s="4"/>
      <c r="AJ64" s="4"/>
      <c r="AK64" s="4"/>
      <c r="AL64" s="4"/>
      <c r="AM64" s="4"/>
      <c r="AN64" s="4"/>
      <c r="AO64" s="4"/>
      <c r="AP64" s="4"/>
      <c r="AQ64" s="4"/>
      <c r="AR64" s="4"/>
    </row>
    <row r="65" spans="1:44" ht="15.75">
      <c r="A65" s="192"/>
      <c r="B65" s="591" t="s">
        <v>1083</v>
      </c>
      <c r="C65" s="592"/>
      <c r="D65" s="593"/>
      <c r="E65" s="593"/>
      <c r="F65" s="593"/>
      <c r="G65" s="593"/>
      <c r="H65" s="593"/>
      <c r="I65" s="592"/>
      <c r="J65" s="592"/>
      <c r="K65" s="593"/>
      <c r="L65" s="593"/>
      <c r="M65" s="593"/>
      <c r="N65" s="594"/>
      <c r="O65"/>
      <c r="P65"/>
      <c r="Q65"/>
      <c r="R65" s="58"/>
      <c r="S65" s="57"/>
      <c r="T65" s="597">
        <f t="shared" si="63"/>
        <v>0</v>
      </c>
      <c r="U65" s="598">
        <f t="shared" si="63"/>
        <v>0</v>
      </c>
      <c r="V65" s="598">
        <f t="shared" si="63"/>
        <v>0</v>
      </c>
      <c r="W65" s="598">
        <f t="shared" si="63"/>
        <v>0</v>
      </c>
      <c r="X65" s="598">
        <f t="shared" si="63"/>
        <v>0</v>
      </c>
      <c r="Y65" s="598">
        <f t="shared" si="63"/>
        <v>0</v>
      </c>
      <c r="Z65" s="597">
        <f t="shared" si="63"/>
        <v>0</v>
      </c>
      <c r="AA65" s="597">
        <f t="shared" si="63"/>
        <v>0</v>
      </c>
      <c r="AB65" s="598">
        <f t="shared" si="63"/>
        <v>0</v>
      </c>
      <c r="AC65" s="598">
        <f t="shared" si="63"/>
        <v>0</v>
      </c>
      <c r="AD65" s="598">
        <f t="shared" si="63"/>
        <v>0</v>
      </c>
      <c r="AE65" s="597">
        <f t="shared" si="63"/>
        <v>0</v>
      </c>
      <c r="AG65" s="6"/>
      <c r="AH65" s="4"/>
      <c r="AI65" s="4"/>
      <c r="AJ65" s="4"/>
      <c r="AK65" s="4"/>
      <c r="AL65" s="4"/>
      <c r="AM65" s="4"/>
      <c r="AN65" s="4"/>
      <c r="AO65" s="4"/>
      <c r="AP65" s="4"/>
      <c r="AQ65" s="4"/>
      <c r="AR65" s="4"/>
    </row>
    <row r="66" spans="1:44" ht="15.75">
      <c r="A66" s="192"/>
      <c r="B66" s="172" t="s">
        <v>327</v>
      </c>
      <c r="C66" s="180"/>
      <c r="D66" s="181"/>
      <c r="E66" s="181"/>
      <c r="F66" s="181"/>
      <c r="G66" s="181"/>
      <c r="H66" s="181"/>
      <c r="I66" s="180"/>
      <c r="J66" s="180"/>
      <c r="K66" s="181"/>
      <c r="L66" s="181"/>
      <c r="M66" s="181"/>
      <c r="N66" s="182"/>
      <c r="O66"/>
      <c r="P66"/>
      <c r="Q66"/>
      <c r="R66" s="58"/>
      <c r="S66" s="57"/>
      <c r="T66" s="595">
        <f t="shared" ref="T66:AE67" si="64">IF(C50&gt;0,C66/C50,)</f>
        <v>0</v>
      </c>
      <c r="U66" s="596">
        <f t="shared" si="64"/>
        <v>0</v>
      </c>
      <c r="V66" s="596">
        <f t="shared" si="64"/>
        <v>0</v>
      </c>
      <c r="W66" s="596">
        <f t="shared" si="64"/>
        <v>0</v>
      </c>
      <c r="X66" s="596">
        <f t="shared" si="64"/>
        <v>0</v>
      </c>
      <c r="Y66" s="596">
        <f t="shared" si="64"/>
        <v>0</v>
      </c>
      <c r="Z66" s="595">
        <f t="shared" si="64"/>
        <v>0</v>
      </c>
      <c r="AA66" s="595">
        <f t="shared" si="64"/>
        <v>0</v>
      </c>
      <c r="AB66" s="596">
        <f t="shared" si="64"/>
        <v>0</v>
      </c>
      <c r="AC66" s="596">
        <f t="shared" si="64"/>
        <v>0</v>
      </c>
      <c r="AD66" s="596">
        <f t="shared" si="64"/>
        <v>0</v>
      </c>
      <c r="AE66" s="595">
        <f t="shared" si="64"/>
        <v>0</v>
      </c>
      <c r="AG66" s="6"/>
      <c r="AH66" s="4"/>
      <c r="AI66" s="4"/>
      <c r="AJ66" s="4"/>
      <c r="AK66" s="4"/>
      <c r="AL66" s="4"/>
      <c r="AM66" s="4"/>
      <c r="AN66" s="4"/>
      <c r="AO66" s="4"/>
      <c r="AP66" s="4"/>
      <c r="AQ66" s="4"/>
      <c r="AR66" s="4"/>
    </row>
    <row r="67" spans="1:44" ht="15.75">
      <c r="A67" s="192"/>
      <c r="B67" s="591" t="s">
        <v>1085</v>
      </c>
      <c r="C67" s="592"/>
      <c r="D67" s="593"/>
      <c r="E67" s="593"/>
      <c r="F67" s="593"/>
      <c r="G67" s="593"/>
      <c r="H67" s="593"/>
      <c r="I67" s="592"/>
      <c r="J67" s="592"/>
      <c r="K67" s="593"/>
      <c r="L67" s="593"/>
      <c r="M67" s="593"/>
      <c r="N67" s="594"/>
      <c r="O67"/>
      <c r="P67"/>
      <c r="Q67"/>
      <c r="R67" s="58"/>
      <c r="S67" s="57"/>
      <c r="T67" s="597">
        <f t="shared" si="64"/>
        <v>0</v>
      </c>
      <c r="U67" s="598">
        <f t="shared" si="64"/>
        <v>0</v>
      </c>
      <c r="V67" s="598">
        <f t="shared" si="64"/>
        <v>0</v>
      </c>
      <c r="W67" s="598">
        <f t="shared" si="64"/>
        <v>0</v>
      </c>
      <c r="X67" s="598">
        <f t="shared" si="64"/>
        <v>0</v>
      </c>
      <c r="Y67" s="598">
        <f t="shared" si="64"/>
        <v>0</v>
      </c>
      <c r="Z67" s="597">
        <f t="shared" si="64"/>
        <v>0</v>
      </c>
      <c r="AA67" s="597">
        <f t="shared" si="64"/>
        <v>0</v>
      </c>
      <c r="AB67" s="598">
        <f t="shared" si="64"/>
        <v>0</v>
      </c>
      <c r="AC67" s="598">
        <f t="shared" si="64"/>
        <v>0</v>
      </c>
      <c r="AD67" s="598">
        <f t="shared" si="64"/>
        <v>0</v>
      </c>
      <c r="AE67" s="597">
        <f t="shared" si="64"/>
        <v>0</v>
      </c>
      <c r="AG67" s="6"/>
      <c r="AH67" s="4"/>
      <c r="AI67" s="4"/>
      <c r="AJ67" s="4"/>
      <c r="AK67" s="4"/>
      <c r="AL67" s="4"/>
      <c r="AM67" s="4"/>
      <c r="AN67" s="4"/>
      <c r="AO67" s="4"/>
      <c r="AP67" s="4"/>
      <c r="AQ67" s="4"/>
      <c r="AR67" s="4"/>
    </row>
    <row r="68" spans="1:44" ht="15.75">
      <c r="A68" s="192"/>
      <c r="B68" s="172" t="s">
        <v>329</v>
      </c>
      <c r="C68" s="180"/>
      <c r="D68" s="181"/>
      <c r="E68" s="181"/>
      <c r="F68" s="181"/>
      <c r="G68" s="181"/>
      <c r="H68" s="181"/>
      <c r="I68" s="180"/>
      <c r="J68" s="180"/>
      <c r="K68" s="181"/>
      <c r="L68" s="181"/>
      <c r="M68" s="181"/>
      <c r="N68" s="182"/>
      <c r="O68"/>
      <c r="P68"/>
      <c r="Q68"/>
      <c r="R68" s="58"/>
      <c r="S68" s="57"/>
      <c r="T68" s="595">
        <f t="shared" ref="T68:AE69" si="65">IF(C50&gt;0,C68/C50,)</f>
        <v>0</v>
      </c>
      <c r="U68" s="596">
        <f t="shared" si="65"/>
        <v>0</v>
      </c>
      <c r="V68" s="596">
        <f t="shared" si="65"/>
        <v>0</v>
      </c>
      <c r="W68" s="596">
        <f t="shared" si="65"/>
        <v>0</v>
      </c>
      <c r="X68" s="596">
        <f t="shared" si="65"/>
        <v>0</v>
      </c>
      <c r="Y68" s="596">
        <f t="shared" si="65"/>
        <v>0</v>
      </c>
      <c r="Z68" s="595">
        <f t="shared" si="65"/>
        <v>0</v>
      </c>
      <c r="AA68" s="595">
        <f t="shared" si="65"/>
        <v>0</v>
      </c>
      <c r="AB68" s="596">
        <f t="shared" si="65"/>
        <v>0</v>
      </c>
      <c r="AC68" s="596">
        <f t="shared" si="65"/>
        <v>0</v>
      </c>
      <c r="AD68" s="596">
        <f t="shared" si="65"/>
        <v>0</v>
      </c>
      <c r="AE68" s="595">
        <f t="shared" si="65"/>
        <v>0</v>
      </c>
      <c r="AG68" s="5"/>
      <c r="AH68" s="5"/>
      <c r="AI68" s="5"/>
      <c r="AJ68" s="5"/>
      <c r="AK68" s="5"/>
      <c r="AL68" s="5"/>
      <c r="AM68" s="5"/>
      <c r="AN68" s="5"/>
      <c r="AO68" s="5"/>
      <c r="AP68" s="5"/>
      <c r="AQ68" s="5"/>
      <c r="AR68" s="5"/>
    </row>
    <row r="69" spans="1:44" ht="15.75">
      <c r="A69" s="192"/>
      <c r="B69" s="591" t="s">
        <v>1087</v>
      </c>
      <c r="C69" s="592"/>
      <c r="D69" s="593"/>
      <c r="E69" s="593"/>
      <c r="F69" s="593"/>
      <c r="G69" s="593"/>
      <c r="H69" s="593"/>
      <c r="I69" s="592"/>
      <c r="J69" s="592"/>
      <c r="K69" s="593"/>
      <c r="L69" s="593"/>
      <c r="M69" s="593"/>
      <c r="N69" s="594"/>
      <c r="O69"/>
      <c r="P69"/>
      <c r="Q69"/>
      <c r="R69" s="58"/>
      <c r="S69" s="57"/>
      <c r="T69" s="597">
        <f t="shared" si="65"/>
        <v>0</v>
      </c>
      <c r="U69" s="598">
        <f t="shared" si="65"/>
        <v>0</v>
      </c>
      <c r="V69" s="598">
        <f t="shared" si="65"/>
        <v>0</v>
      </c>
      <c r="W69" s="598">
        <f t="shared" si="65"/>
        <v>0</v>
      </c>
      <c r="X69" s="598">
        <f t="shared" si="65"/>
        <v>0</v>
      </c>
      <c r="Y69" s="598">
        <f t="shared" si="65"/>
        <v>0</v>
      </c>
      <c r="Z69" s="597">
        <f t="shared" si="65"/>
        <v>0</v>
      </c>
      <c r="AA69" s="597">
        <f t="shared" si="65"/>
        <v>0</v>
      </c>
      <c r="AB69" s="598">
        <f t="shared" si="65"/>
        <v>0</v>
      </c>
      <c r="AC69" s="598">
        <f t="shared" si="65"/>
        <v>0</v>
      </c>
      <c r="AD69" s="598">
        <f t="shared" si="65"/>
        <v>0</v>
      </c>
      <c r="AE69" s="597">
        <f t="shared" si="65"/>
        <v>0</v>
      </c>
      <c r="AG69" s="6"/>
      <c r="AH69" s="4"/>
      <c r="AI69" s="4"/>
      <c r="AJ69" s="4"/>
      <c r="AK69" s="4"/>
      <c r="AL69" s="4"/>
      <c r="AM69" s="4"/>
      <c r="AN69" s="4"/>
      <c r="AO69" s="4"/>
      <c r="AP69" s="4"/>
      <c r="AQ69" s="4"/>
      <c r="AR69" s="4"/>
    </row>
    <row r="70" spans="1:44" ht="15.75">
      <c r="A70" s="192"/>
      <c r="B70" s="172" t="s">
        <v>331</v>
      </c>
      <c r="C70" s="180"/>
      <c r="D70" s="181"/>
      <c r="E70" s="181"/>
      <c r="F70" s="181"/>
      <c r="G70" s="181"/>
      <c r="H70" s="181"/>
      <c r="I70" s="180"/>
      <c r="J70" s="180"/>
      <c r="K70" s="181"/>
      <c r="L70" s="181"/>
      <c r="M70" s="181"/>
      <c r="N70" s="182"/>
      <c r="O70"/>
      <c r="P70"/>
      <c r="Q70"/>
      <c r="R70" s="58"/>
      <c r="S70" s="57"/>
      <c r="T70" s="595">
        <f t="shared" ref="T70:AE71" si="66">IF(C50&gt;0,C70/C50,)</f>
        <v>0</v>
      </c>
      <c r="U70" s="596">
        <f t="shared" si="66"/>
        <v>0</v>
      </c>
      <c r="V70" s="596">
        <f t="shared" si="66"/>
        <v>0</v>
      </c>
      <c r="W70" s="596">
        <f t="shared" si="66"/>
        <v>0</v>
      </c>
      <c r="X70" s="596">
        <f t="shared" si="66"/>
        <v>0</v>
      </c>
      <c r="Y70" s="596">
        <f t="shared" si="66"/>
        <v>0</v>
      </c>
      <c r="Z70" s="595">
        <f t="shared" si="66"/>
        <v>0</v>
      </c>
      <c r="AA70" s="595">
        <f t="shared" si="66"/>
        <v>0</v>
      </c>
      <c r="AB70" s="596">
        <f t="shared" si="66"/>
        <v>0</v>
      </c>
      <c r="AC70" s="596">
        <f t="shared" si="66"/>
        <v>0</v>
      </c>
      <c r="AD70" s="596">
        <f t="shared" si="66"/>
        <v>0</v>
      </c>
      <c r="AE70" s="595">
        <f t="shared" si="66"/>
        <v>0</v>
      </c>
      <c r="AG70" s="6"/>
      <c r="AH70" s="4"/>
      <c r="AI70" s="4"/>
      <c r="AJ70" s="4"/>
      <c r="AK70" s="4"/>
      <c r="AL70" s="4"/>
      <c r="AM70" s="4"/>
      <c r="AN70" s="4"/>
      <c r="AO70" s="4"/>
      <c r="AP70" s="4"/>
      <c r="AQ70" s="4"/>
      <c r="AR70" s="4"/>
    </row>
    <row r="71" spans="1:44" ht="15.75">
      <c r="A71" s="207"/>
      <c r="B71" s="591" t="s">
        <v>1091</v>
      </c>
      <c r="C71" s="592"/>
      <c r="D71" s="593"/>
      <c r="E71" s="593"/>
      <c r="F71" s="593"/>
      <c r="G71" s="593"/>
      <c r="H71" s="593"/>
      <c r="I71" s="592"/>
      <c r="J71" s="592"/>
      <c r="K71" s="593"/>
      <c r="L71" s="593"/>
      <c r="M71" s="593"/>
      <c r="N71" s="594"/>
      <c r="O71"/>
      <c r="P71"/>
      <c r="Q71"/>
      <c r="R71" s="58"/>
      <c r="S71" s="57"/>
      <c r="T71" s="597">
        <f t="shared" si="66"/>
        <v>0</v>
      </c>
      <c r="U71" s="598">
        <f t="shared" si="66"/>
        <v>0</v>
      </c>
      <c r="V71" s="598">
        <f t="shared" si="66"/>
        <v>0</v>
      </c>
      <c r="W71" s="598">
        <f t="shared" si="66"/>
        <v>0</v>
      </c>
      <c r="X71" s="598">
        <f t="shared" si="66"/>
        <v>0</v>
      </c>
      <c r="Y71" s="598">
        <f t="shared" si="66"/>
        <v>0</v>
      </c>
      <c r="Z71" s="597">
        <f t="shared" si="66"/>
        <v>0</v>
      </c>
      <c r="AA71" s="597">
        <f t="shared" si="66"/>
        <v>0</v>
      </c>
      <c r="AB71" s="598">
        <f t="shared" si="66"/>
        <v>0</v>
      </c>
      <c r="AC71" s="598">
        <f t="shared" si="66"/>
        <v>0</v>
      </c>
      <c r="AD71" s="598">
        <f t="shared" si="66"/>
        <v>0</v>
      </c>
      <c r="AE71" s="597">
        <f t="shared" si="66"/>
        <v>0</v>
      </c>
      <c r="AG71" s="6"/>
      <c r="AH71" s="4"/>
      <c r="AI71" s="4"/>
      <c r="AJ71" s="4"/>
      <c r="AK71" s="4"/>
      <c r="AL71" s="4"/>
      <c r="AM71" s="4"/>
      <c r="AN71" s="4"/>
      <c r="AO71" s="4"/>
      <c r="AP71" s="4"/>
      <c r="AQ71" s="4"/>
      <c r="AR71" s="4"/>
    </row>
    <row r="72" spans="1:44" ht="15.75">
      <c r="A72" s="191" t="s">
        <v>108</v>
      </c>
      <c r="B72" s="172" t="s">
        <v>317</v>
      </c>
      <c r="C72" s="180">
        <v>38511</v>
      </c>
      <c r="D72" s="181">
        <v>4377</v>
      </c>
      <c r="E72" s="181">
        <v>6085</v>
      </c>
      <c r="F72" s="181">
        <v>1340</v>
      </c>
      <c r="G72" s="181"/>
      <c r="H72" s="181">
        <v>158</v>
      </c>
      <c r="I72" s="180">
        <v>50471</v>
      </c>
      <c r="J72" s="180">
        <v>10862</v>
      </c>
      <c r="K72" s="181">
        <v>24967</v>
      </c>
      <c r="L72" s="181">
        <v>1844</v>
      </c>
      <c r="M72" s="181">
        <v>202</v>
      </c>
      <c r="N72" s="182">
        <v>37875</v>
      </c>
      <c r="O72"/>
      <c r="P72"/>
      <c r="Q72"/>
      <c r="R72" s="58"/>
      <c r="S72" s="57"/>
      <c r="T72" s="595">
        <f t="shared" ref="T72:AE73" si="67">IF(C72&gt;0,C72/C72,)</f>
        <v>1</v>
      </c>
      <c r="U72" s="596">
        <f t="shared" si="67"/>
        <v>1</v>
      </c>
      <c r="V72" s="596">
        <f t="shared" si="67"/>
        <v>1</v>
      </c>
      <c r="W72" s="596">
        <f t="shared" si="67"/>
        <v>1</v>
      </c>
      <c r="X72" s="596">
        <f t="shared" si="67"/>
        <v>0</v>
      </c>
      <c r="Y72" s="596">
        <f t="shared" si="67"/>
        <v>1</v>
      </c>
      <c r="Z72" s="595">
        <f t="shared" si="67"/>
        <v>1</v>
      </c>
      <c r="AA72" s="595">
        <f t="shared" si="67"/>
        <v>1</v>
      </c>
      <c r="AB72" s="596">
        <f t="shared" si="67"/>
        <v>1</v>
      </c>
      <c r="AC72" s="596">
        <f t="shared" si="67"/>
        <v>1</v>
      </c>
      <c r="AD72" s="596">
        <f t="shared" si="67"/>
        <v>1</v>
      </c>
      <c r="AE72" s="595">
        <f t="shared" si="67"/>
        <v>1</v>
      </c>
      <c r="AG72" s="5">
        <f>+T74+T76+T78+T80+T82+T84+T86+T88+T90+T92</f>
        <v>1</v>
      </c>
      <c r="AH72" s="5">
        <f t="shared" ref="AH72:AH73" si="68">+U74+U76+U78+U80+U82+U84+U86+U88+U90+U92</f>
        <v>1</v>
      </c>
      <c r="AI72" s="5">
        <f t="shared" ref="AI72:AI73" si="69">+V74+V76+V78+V80+V82+V84+V86+V88+V90+V92</f>
        <v>0.99999999999999989</v>
      </c>
      <c r="AJ72" s="5">
        <f t="shared" ref="AJ72:AJ73" si="70">+W74+W76+W78+W80+W82+W84+W86+W88+W90+W92</f>
        <v>1</v>
      </c>
      <c r="AK72" s="5">
        <f t="shared" ref="AK72:AK73" si="71">+X74+X76+X78+X80+X82+X84+X86+X88+X90+X92</f>
        <v>0</v>
      </c>
      <c r="AL72" s="5">
        <f t="shared" ref="AL72:AL73" si="72">+Y74+Y76+Y78+Y80+Y82+Y84+Y86+Y88+Y90+Y92</f>
        <v>1</v>
      </c>
      <c r="AM72" s="5">
        <f t="shared" ref="AM72:AM73" si="73">+Z74+Z76+Z78+Z80+Z82+Z84+Z86+Z88+Z90+Z92</f>
        <v>0.99999999999999989</v>
      </c>
      <c r="AN72" s="5">
        <f t="shared" ref="AN72:AN73" si="74">+AA74+AA76+AA78+AA80+AA82+AA84+AA86+AA88+AA90+AA92</f>
        <v>1</v>
      </c>
      <c r="AO72" s="5">
        <f t="shared" ref="AO72:AO73" si="75">+AB74+AB76+AB78+AB80+AB82+AB84+AB86+AB88+AB90+AB92</f>
        <v>1</v>
      </c>
      <c r="AP72" s="5">
        <f t="shared" ref="AP72:AP73" si="76">+AC74+AC76+AC78+AC80+AC82+AC84+AC86+AC88+AC90+AC92</f>
        <v>1</v>
      </c>
      <c r="AQ72" s="5">
        <f t="shared" ref="AQ72:AQ73" si="77">+AD74+AD76+AD78+AD80+AD82+AD84+AD86+AD88+AD90+AD92</f>
        <v>1</v>
      </c>
      <c r="AR72" s="5">
        <f t="shared" ref="AR72:AR73" si="78">+AE74+AE76+AE78+AE80+AE82+AE84+AE86+AE88+AE90+AE92</f>
        <v>1</v>
      </c>
    </row>
    <row r="73" spans="1:44" ht="15.75">
      <c r="A73" s="192"/>
      <c r="B73" s="591" t="s">
        <v>1089</v>
      </c>
      <c r="C73" s="592">
        <v>40492</v>
      </c>
      <c r="D73" s="593">
        <v>4399</v>
      </c>
      <c r="E73" s="593">
        <v>5871</v>
      </c>
      <c r="F73" s="593">
        <v>1451</v>
      </c>
      <c r="G73" s="593"/>
      <c r="H73" s="593">
        <v>153</v>
      </c>
      <c r="I73" s="592">
        <v>52366</v>
      </c>
      <c r="J73" s="592">
        <v>12992</v>
      </c>
      <c r="K73" s="593">
        <v>30477</v>
      </c>
      <c r="L73" s="593">
        <v>2023</v>
      </c>
      <c r="M73" s="593">
        <v>241</v>
      </c>
      <c r="N73" s="594">
        <v>45733</v>
      </c>
      <c r="O73"/>
      <c r="P73"/>
      <c r="Q73"/>
      <c r="R73" s="58"/>
      <c r="S73" s="57"/>
      <c r="T73" s="597">
        <f t="shared" si="67"/>
        <v>1</v>
      </c>
      <c r="U73" s="598">
        <f t="shared" si="67"/>
        <v>1</v>
      </c>
      <c r="V73" s="598">
        <f t="shared" si="67"/>
        <v>1</v>
      </c>
      <c r="W73" s="598">
        <f t="shared" si="67"/>
        <v>1</v>
      </c>
      <c r="X73" s="598">
        <f t="shared" si="67"/>
        <v>0</v>
      </c>
      <c r="Y73" s="598">
        <f t="shared" si="67"/>
        <v>1</v>
      </c>
      <c r="Z73" s="597">
        <f t="shared" si="67"/>
        <v>1</v>
      </c>
      <c r="AA73" s="597">
        <f t="shared" si="67"/>
        <v>1</v>
      </c>
      <c r="AB73" s="598">
        <f t="shared" si="67"/>
        <v>1</v>
      </c>
      <c r="AC73" s="598">
        <f t="shared" si="67"/>
        <v>1</v>
      </c>
      <c r="AD73" s="598">
        <f t="shared" si="67"/>
        <v>1</v>
      </c>
      <c r="AE73" s="597">
        <f t="shared" si="67"/>
        <v>1</v>
      </c>
      <c r="AG73" s="5">
        <f>+T75+T77+T79+T81+T83+T85+T87+T89+T91+T93</f>
        <v>1</v>
      </c>
      <c r="AH73" s="5">
        <f t="shared" si="68"/>
        <v>1</v>
      </c>
      <c r="AI73" s="5">
        <f t="shared" si="69"/>
        <v>0.99999999999999989</v>
      </c>
      <c r="AJ73" s="5">
        <f t="shared" si="70"/>
        <v>1</v>
      </c>
      <c r="AK73" s="5">
        <f t="shared" si="71"/>
        <v>0</v>
      </c>
      <c r="AL73" s="5">
        <f t="shared" si="72"/>
        <v>1</v>
      </c>
      <c r="AM73" s="5">
        <f t="shared" si="73"/>
        <v>1</v>
      </c>
      <c r="AN73" s="5">
        <f t="shared" si="74"/>
        <v>1</v>
      </c>
      <c r="AO73" s="5">
        <f t="shared" si="75"/>
        <v>1</v>
      </c>
      <c r="AP73" s="5">
        <f t="shared" si="76"/>
        <v>1</v>
      </c>
      <c r="AQ73" s="5">
        <f t="shared" si="77"/>
        <v>1</v>
      </c>
      <c r="AR73" s="5">
        <f t="shared" si="78"/>
        <v>0.99999999999999989</v>
      </c>
    </row>
    <row r="74" spans="1:44" ht="15.75">
      <c r="A74" s="192"/>
      <c r="B74" s="172" t="s">
        <v>482</v>
      </c>
      <c r="C74" s="180">
        <v>5360</v>
      </c>
      <c r="D74" s="181">
        <v>361</v>
      </c>
      <c r="E74" s="181">
        <v>758</v>
      </c>
      <c r="F74" s="181">
        <v>208</v>
      </c>
      <c r="G74" s="181"/>
      <c r="H74" s="181">
        <v>13</v>
      </c>
      <c r="I74" s="180">
        <v>6700</v>
      </c>
      <c r="J74" s="180">
        <v>614</v>
      </c>
      <c r="K74" s="181">
        <v>2176</v>
      </c>
      <c r="L74" s="181">
        <v>547</v>
      </c>
      <c r="M74" s="181">
        <v>48</v>
      </c>
      <c r="N74" s="182">
        <v>3385</v>
      </c>
      <c r="O74"/>
      <c r="P74"/>
      <c r="Q74"/>
      <c r="R74" s="58"/>
      <c r="S74" s="57"/>
      <c r="T74" s="595">
        <f t="shared" ref="T74:AE75" si="79">IF(C72&gt;0,C74/C72,)</f>
        <v>0.13918101321700294</v>
      </c>
      <c r="U74" s="596">
        <f t="shared" si="79"/>
        <v>8.2476582133881648E-2</v>
      </c>
      <c r="V74" s="596">
        <f t="shared" si="79"/>
        <v>0.12456861133935908</v>
      </c>
      <c r="W74" s="596">
        <f t="shared" si="79"/>
        <v>0.15522388059701492</v>
      </c>
      <c r="X74" s="596">
        <f t="shared" si="79"/>
        <v>0</v>
      </c>
      <c r="Y74" s="596">
        <f t="shared" si="79"/>
        <v>8.2278481012658222E-2</v>
      </c>
      <c r="Z74" s="595">
        <f t="shared" si="79"/>
        <v>0.1327494997127063</v>
      </c>
      <c r="AA74" s="595">
        <f t="shared" si="79"/>
        <v>5.6527343030749404E-2</v>
      </c>
      <c r="AB74" s="596">
        <f t="shared" si="79"/>
        <v>8.7155044658949812E-2</v>
      </c>
      <c r="AC74" s="596">
        <f t="shared" si="79"/>
        <v>0.29663774403470716</v>
      </c>
      <c r="AD74" s="596">
        <f t="shared" si="79"/>
        <v>0.23762376237623761</v>
      </c>
      <c r="AE74" s="595">
        <f t="shared" si="79"/>
        <v>8.9372937293729374E-2</v>
      </c>
      <c r="AG74" s="5"/>
      <c r="AH74" s="5"/>
      <c r="AI74" s="5"/>
      <c r="AJ74" s="5"/>
      <c r="AK74" s="5"/>
      <c r="AL74" s="5"/>
      <c r="AM74" s="5"/>
      <c r="AN74" s="5"/>
      <c r="AO74" s="5"/>
      <c r="AP74" s="5"/>
      <c r="AQ74" s="5"/>
      <c r="AR74" s="5"/>
    </row>
    <row r="75" spans="1:44" ht="15.75">
      <c r="A75" s="192"/>
      <c r="B75" s="591" t="s">
        <v>1071</v>
      </c>
      <c r="C75" s="592">
        <v>5647</v>
      </c>
      <c r="D75" s="593">
        <v>363</v>
      </c>
      <c r="E75" s="593">
        <v>708</v>
      </c>
      <c r="F75" s="593">
        <v>232</v>
      </c>
      <c r="G75" s="593"/>
      <c r="H75" s="593">
        <v>17</v>
      </c>
      <c r="I75" s="592">
        <v>6967</v>
      </c>
      <c r="J75" s="592">
        <v>692</v>
      </c>
      <c r="K75" s="593">
        <v>2494</v>
      </c>
      <c r="L75" s="593">
        <v>549</v>
      </c>
      <c r="M75" s="593">
        <v>60</v>
      </c>
      <c r="N75" s="594">
        <v>3795</v>
      </c>
      <c r="O75"/>
      <c r="P75"/>
      <c r="Q75"/>
      <c r="R75" s="58"/>
      <c r="S75" s="57"/>
      <c r="T75" s="597">
        <f t="shared" si="79"/>
        <v>0.13945964634989627</v>
      </c>
      <c r="U75" s="598">
        <f t="shared" si="79"/>
        <v>8.251875426233235E-2</v>
      </c>
      <c r="V75" s="598">
        <f t="shared" si="79"/>
        <v>0.12059274399591211</v>
      </c>
      <c r="W75" s="598">
        <f t="shared" si="79"/>
        <v>0.15988973121984837</v>
      </c>
      <c r="X75" s="598">
        <f t="shared" si="79"/>
        <v>0</v>
      </c>
      <c r="Y75" s="598">
        <f t="shared" si="79"/>
        <v>0.1111111111111111</v>
      </c>
      <c r="Z75" s="597">
        <f t="shared" si="79"/>
        <v>0.13304434174846275</v>
      </c>
      <c r="AA75" s="597">
        <f t="shared" si="79"/>
        <v>5.3263546798029554E-2</v>
      </c>
      <c r="AB75" s="598">
        <f t="shared" si="79"/>
        <v>8.1832201332152119E-2</v>
      </c>
      <c r="AC75" s="598">
        <f t="shared" si="79"/>
        <v>0.27137913989125062</v>
      </c>
      <c r="AD75" s="598">
        <f t="shared" si="79"/>
        <v>0.24896265560165975</v>
      </c>
      <c r="AE75" s="597">
        <f t="shared" si="79"/>
        <v>8.2981654385236039E-2</v>
      </c>
      <c r="AG75" s="6"/>
      <c r="AH75" s="4"/>
      <c r="AI75" s="4"/>
      <c r="AJ75" s="4"/>
      <c r="AK75" s="4"/>
      <c r="AL75" s="4"/>
      <c r="AM75" s="4"/>
      <c r="AN75" s="4"/>
      <c r="AO75" s="4"/>
      <c r="AP75" s="4"/>
      <c r="AQ75" s="4"/>
      <c r="AR75" s="4"/>
    </row>
    <row r="76" spans="1:44" ht="15.75">
      <c r="A76" s="192"/>
      <c r="B76" s="172" t="s">
        <v>484</v>
      </c>
      <c r="C76" s="180">
        <v>173</v>
      </c>
      <c r="D76" s="181">
        <v>38</v>
      </c>
      <c r="E76" s="181">
        <v>22</v>
      </c>
      <c r="F76" s="181">
        <v>10</v>
      </c>
      <c r="G76" s="181"/>
      <c r="H76" s="181">
        <v>0</v>
      </c>
      <c r="I76" s="180">
        <v>243</v>
      </c>
      <c r="J76" s="180">
        <v>210</v>
      </c>
      <c r="K76" s="181">
        <v>733</v>
      </c>
      <c r="L76" s="181">
        <v>113</v>
      </c>
      <c r="M76" s="181">
        <v>15</v>
      </c>
      <c r="N76" s="182">
        <v>1071</v>
      </c>
      <c r="O76"/>
      <c r="P76"/>
      <c r="Q76"/>
      <c r="R76" s="58"/>
      <c r="S76" s="57"/>
      <c r="T76" s="595">
        <f t="shared" ref="T76:AE77" si="80">IF(C72&gt;0,C76/C72,)</f>
        <v>4.4922230012204309E-3</v>
      </c>
      <c r="U76" s="596">
        <f t="shared" si="80"/>
        <v>8.6817454877770161E-3</v>
      </c>
      <c r="V76" s="596">
        <f t="shared" si="80"/>
        <v>3.6154478225143795E-3</v>
      </c>
      <c r="W76" s="596">
        <f t="shared" si="80"/>
        <v>7.462686567164179E-3</v>
      </c>
      <c r="X76" s="596">
        <f t="shared" si="80"/>
        <v>0</v>
      </c>
      <c r="Y76" s="596">
        <f t="shared" si="80"/>
        <v>0</v>
      </c>
      <c r="Z76" s="595">
        <f t="shared" si="80"/>
        <v>4.8146460343563629E-3</v>
      </c>
      <c r="AA76" s="595">
        <f t="shared" si="80"/>
        <v>1.9333456085435463E-2</v>
      </c>
      <c r="AB76" s="596">
        <f t="shared" si="80"/>
        <v>2.9358753554692193E-2</v>
      </c>
      <c r="AC76" s="596">
        <f t="shared" si="80"/>
        <v>6.1279826464208244E-2</v>
      </c>
      <c r="AD76" s="596">
        <f t="shared" si="80"/>
        <v>7.4257425742574254E-2</v>
      </c>
      <c r="AE76" s="595">
        <f t="shared" si="80"/>
        <v>2.8277227722772278E-2</v>
      </c>
      <c r="AG76" s="6"/>
      <c r="AH76" s="4"/>
      <c r="AI76" s="4"/>
      <c r="AJ76" s="4"/>
      <c r="AK76" s="4"/>
      <c r="AL76" s="4"/>
      <c r="AM76" s="4"/>
      <c r="AN76" s="4"/>
      <c r="AO76" s="4"/>
      <c r="AP76" s="4"/>
      <c r="AQ76" s="4"/>
      <c r="AR76" s="4"/>
    </row>
    <row r="77" spans="1:44" ht="15.75">
      <c r="A77" s="192"/>
      <c r="B77" s="591" t="s">
        <v>1073</v>
      </c>
      <c r="C77" s="592">
        <v>178</v>
      </c>
      <c r="D77" s="593">
        <v>38</v>
      </c>
      <c r="E77" s="593">
        <v>14</v>
      </c>
      <c r="F77" s="593">
        <v>12</v>
      </c>
      <c r="G77" s="593"/>
      <c r="H77" s="593"/>
      <c r="I77" s="592">
        <v>242</v>
      </c>
      <c r="J77" s="592">
        <v>274</v>
      </c>
      <c r="K77" s="593">
        <v>854</v>
      </c>
      <c r="L77" s="593">
        <v>120</v>
      </c>
      <c r="M77" s="593">
        <v>9</v>
      </c>
      <c r="N77" s="594">
        <v>1257</v>
      </c>
      <c r="O77"/>
      <c r="P77"/>
      <c r="Q77"/>
      <c r="R77" s="58"/>
      <c r="S77" s="57"/>
      <c r="T77" s="597">
        <f t="shared" si="80"/>
        <v>4.3959300602588163E-3</v>
      </c>
      <c r="U77" s="598">
        <f t="shared" si="80"/>
        <v>8.6383268924755622E-3</v>
      </c>
      <c r="V77" s="598">
        <f t="shared" si="80"/>
        <v>2.3846022824050416E-3</v>
      </c>
      <c r="W77" s="598">
        <f t="shared" si="80"/>
        <v>8.2701585113714674E-3</v>
      </c>
      <c r="X77" s="598">
        <f t="shared" si="80"/>
        <v>0</v>
      </c>
      <c r="Y77" s="598">
        <f t="shared" si="80"/>
        <v>0</v>
      </c>
      <c r="Z77" s="597">
        <f t="shared" si="80"/>
        <v>4.6213191765649463E-3</v>
      </c>
      <c r="AA77" s="597">
        <f t="shared" si="80"/>
        <v>2.1089901477832511E-2</v>
      </c>
      <c r="AB77" s="598">
        <f t="shared" si="80"/>
        <v>2.8021130688716082E-2</v>
      </c>
      <c r="AC77" s="598">
        <f t="shared" si="80"/>
        <v>5.931784478497281E-2</v>
      </c>
      <c r="AD77" s="598">
        <f t="shared" si="80"/>
        <v>3.7344398340248962E-2</v>
      </c>
      <c r="AE77" s="597">
        <f t="shared" si="80"/>
        <v>2.7485623073054469E-2</v>
      </c>
      <c r="AG77" s="6"/>
      <c r="AH77" s="4"/>
      <c r="AI77" s="4"/>
      <c r="AJ77" s="4"/>
      <c r="AK77" s="4"/>
      <c r="AL77" s="4"/>
      <c r="AM77" s="4"/>
      <c r="AN77" s="4"/>
      <c r="AO77" s="4"/>
      <c r="AP77" s="4"/>
      <c r="AQ77" s="4"/>
      <c r="AR77" s="4"/>
    </row>
    <row r="78" spans="1:44" ht="15.75">
      <c r="A78" s="192"/>
      <c r="B78" s="172" t="s">
        <v>486</v>
      </c>
      <c r="C78" s="180">
        <v>2</v>
      </c>
      <c r="D78" s="181"/>
      <c r="E78" s="181"/>
      <c r="F78" s="181"/>
      <c r="G78" s="181"/>
      <c r="H78" s="181"/>
      <c r="I78" s="180">
        <v>2</v>
      </c>
      <c r="J78" s="180">
        <v>150</v>
      </c>
      <c r="K78" s="181">
        <v>474</v>
      </c>
      <c r="L78" s="181">
        <v>17</v>
      </c>
      <c r="M78" s="181">
        <v>5</v>
      </c>
      <c r="N78" s="182">
        <v>646</v>
      </c>
      <c r="O78"/>
      <c r="P78"/>
      <c r="Q78"/>
      <c r="R78" s="58"/>
      <c r="S78" s="57"/>
      <c r="T78" s="595">
        <f t="shared" ref="T78:AE79" si="81">IF(C72&gt;0,C78/C72,)</f>
        <v>5.1933213886941394E-5</v>
      </c>
      <c r="U78" s="596">
        <f t="shared" si="81"/>
        <v>0</v>
      </c>
      <c r="V78" s="596">
        <f t="shared" si="81"/>
        <v>0</v>
      </c>
      <c r="W78" s="596">
        <f t="shared" si="81"/>
        <v>0</v>
      </c>
      <c r="X78" s="596">
        <f t="shared" si="81"/>
        <v>0</v>
      </c>
      <c r="Y78" s="596">
        <f t="shared" si="81"/>
        <v>0</v>
      </c>
      <c r="Z78" s="595">
        <f t="shared" si="81"/>
        <v>3.9626716332151138E-5</v>
      </c>
      <c r="AA78" s="595">
        <f t="shared" si="81"/>
        <v>1.380961148959676E-2</v>
      </c>
      <c r="AB78" s="596">
        <f t="shared" si="81"/>
        <v>1.8985060279569033E-2</v>
      </c>
      <c r="AC78" s="596">
        <f t="shared" si="81"/>
        <v>9.2190889370932748E-3</v>
      </c>
      <c r="AD78" s="596">
        <f t="shared" si="81"/>
        <v>2.4752475247524754E-2</v>
      </c>
      <c r="AE78" s="595">
        <f t="shared" si="81"/>
        <v>1.7056105610561055E-2</v>
      </c>
      <c r="AG78" s="6"/>
      <c r="AH78" s="4"/>
      <c r="AI78" s="4"/>
      <c r="AJ78" s="4"/>
      <c r="AK78" s="4"/>
      <c r="AL78" s="4"/>
      <c r="AM78" s="4"/>
      <c r="AN78" s="4"/>
      <c r="AO78" s="4"/>
      <c r="AP78" s="4"/>
      <c r="AQ78" s="4"/>
      <c r="AR78" s="4"/>
    </row>
    <row r="79" spans="1:44" ht="15.75">
      <c r="A79" s="192"/>
      <c r="B79" s="591" t="s">
        <v>1075</v>
      </c>
      <c r="C79" s="592">
        <v>3</v>
      </c>
      <c r="D79" s="593">
        <v>3</v>
      </c>
      <c r="E79" s="593"/>
      <c r="F79" s="593"/>
      <c r="G79" s="593"/>
      <c r="H79" s="593"/>
      <c r="I79" s="592">
        <v>6</v>
      </c>
      <c r="J79" s="592">
        <v>234</v>
      </c>
      <c r="K79" s="593">
        <v>557</v>
      </c>
      <c r="L79" s="593">
        <v>30</v>
      </c>
      <c r="M79" s="593">
        <v>13</v>
      </c>
      <c r="N79" s="594">
        <v>834</v>
      </c>
      <c r="O79"/>
      <c r="P79"/>
      <c r="Q79"/>
      <c r="R79" s="58"/>
      <c r="S79" s="57"/>
      <c r="T79" s="597">
        <f t="shared" si="81"/>
        <v>7.4088708880766573E-5</v>
      </c>
      <c r="U79" s="598">
        <f t="shared" si="81"/>
        <v>6.8197317572175496E-4</v>
      </c>
      <c r="V79" s="598">
        <f t="shared" si="81"/>
        <v>0</v>
      </c>
      <c r="W79" s="598">
        <f t="shared" si="81"/>
        <v>0</v>
      </c>
      <c r="X79" s="598">
        <f t="shared" si="81"/>
        <v>0</v>
      </c>
      <c r="Y79" s="598">
        <f t="shared" si="81"/>
        <v>0</v>
      </c>
      <c r="Z79" s="597">
        <f t="shared" si="81"/>
        <v>1.1457816140243669E-4</v>
      </c>
      <c r="AA79" s="597">
        <f t="shared" si="81"/>
        <v>1.8011083743842363E-2</v>
      </c>
      <c r="AB79" s="598">
        <f t="shared" si="81"/>
        <v>1.827607704170358E-2</v>
      </c>
      <c r="AC79" s="598">
        <f t="shared" si="81"/>
        <v>1.4829461196243203E-2</v>
      </c>
      <c r="AD79" s="598">
        <f t="shared" si="81"/>
        <v>5.3941908713692949E-2</v>
      </c>
      <c r="AE79" s="597">
        <f t="shared" si="81"/>
        <v>1.8236284521024205E-2</v>
      </c>
      <c r="AG79" s="6"/>
      <c r="AH79" s="4"/>
      <c r="AI79" s="4"/>
      <c r="AJ79" s="4"/>
      <c r="AK79" s="4"/>
      <c r="AL79" s="4"/>
      <c r="AM79" s="4"/>
      <c r="AN79" s="4"/>
      <c r="AO79" s="4"/>
      <c r="AP79" s="4"/>
      <c r="AQ79" s="4"/>
      <c r="AR79" s="4"/>
    </row>
    <row r="80" spans="1:44" ht="15.75">
      <c r="A80" s="192"/>
      <c r="B80" s="172" t="s">
        <v>319</v>
      </c>
      <c r="C80" s="180">
        <v>13613</v>
      </c>
      <c r="D80" s="181">
        <v>675</v>
      </c>
      <c r="E80" s="181">
        <v>1947</v>
      </c>
      <c r="F80" s="181">
        <v>314</v>
      </c>
      <c r="G80" s="181"/>
      <c r="H80" s="181">
        <v>120</v>
      </c>
      <c r="I80" s="180">
        <v>16669</v>
      </c>
      <c r="J80" s="180">
        <v>4285</v>
      </c>
      <c r="K80" s="181">
        <v>8128</v>
      </c>
      <c r="L80" s="181">
        <v>439</v>
      </c>
      <c r="M80" s="181">
        <v>49</v>
      </c>
      <c r="N80" s="182">
        <v>12901</v>
      </c>
      <c r="O80"/>
      <c r="P80"/>
      <c r="Q80"/>
      <c r="R80" s="58"/>
      <c r="S80" s="57"/>
      <c r="T80" s="595">
        <f t="shared" ref="T80:AE81" si="82">IF(C72&gt;0,C80/C72,)</f>
        <v>0.35348342032146657</v>
      </c>
      <c r="U80" s="596">
        <f t="shared" si="82"/>
        <v>0.15421521590130227</v>
      </c>
      <c r="V80" s="596">
        <f t="shared" si="82"/>
        <v>0.3199671322925226</v>
      </c>
      <c r="W80" s="596">
        <f t="shared" si="82"/>
        <v>0.23432835820895523</v>
      </c>
      <c r="X80" s="596">
        <f t="shared" si="82"/>
        <v>0</v>
      </c>
      <c r="Y80" s="596">
        <f t="shared" si="82"/>
        <v>0.759493670886076</v>
      </c>
      <c r="Z80" s="595">
        <f t="shared" si="82"/>
        <v>0.33026886727031363</v>
      </c>
      <c r="AA80" s="595">
        <f t="shared" si="82"/>
        <v>0.39449456821948076</v>
      </c>
      <c r="AB80" s="596">
        <f t="shared" si="82"/>
        <v>0.32554972563784196</v>
      </c>
      <c r="AC80" s="596">
        <f t="shared" si="82"/>
        <v>0.23806941431670281</v>
      </c>
      <c r="AD80" s="596">
        <f t="shared" si="82"/>
        <v>0.24257425742574257</v>
      </c>
      <c r="AE80" s="595">
        <f t="shared" si="82"/>
        <v>0.34062046204620461</v>
      </c>
      <c r="AG80" s="6"/>
      <c r="AH80" s="4"/>
      <c r="AI80" s="4"/>
      <c r="AJ80" s="4"/>
      <c r="AK80" s="4"/>
      <c r="AL80" s="4"/>
      <c r="AM80" s="4"/>
      <c r="AN80" s="4"/>
      <c r="AO80" s="4"/>
      <c r="AP80" s="4"/>
      <c r="AQ80" s="4"/>
      <c r="AR80" s="4"/>
    </row>
    <row r="81" spans="1:44" ht="15.75">
      <c r="A81" s="192"/>
      <c r="B81" s="591" t="s">
        <v>1077</v>
      </c>
      <c r="C81" s="592">
        <v>14666</v>
      </c>
      <c r="D81" s="593">
        <v>710</v>
      </c>
      <c r="E81" s="593">
        <v>1848</v>
      </c>
      <c r="F81" s="593">
        <v>371</v>
      </c>
      <c r="G81" s="593"/>
      <c r="H81" s="593">
        <v>114</v>
      </c>
      <c r="I81" s="592">
        <v>17709</v>
      </c>
      <c r="J81" s="592">
        <v>5187</v>
      </c>
      <c r="K81" s="593">
        <v>10291</v>
      </c>
      <c r="L81" s="593">
        <v>502</v>
      </c>
      <c r="M81" s="593">
        <v>58</v>
      </c>
      <c r="N81" s="594">
        <v>16038</v>
      </c>
      <c r="O81"/>
      <c r="P81"/>
      <c r="Q81"/>
      <c r="R81" s="58"/>
      <c r="S81" s="57"/>
      <c r="T81" s="597">
        <f t="shared" si="82"/>
        <v>0.36219500148177419</v>
      </c>
      <c r="U81" s="598">
        <f t="shared" si="82"/>
        <v>0.16140031825414866</v>
      </c>
      <c r="V81" s="598">
        <f t="shared" si="82"/>
        <v>0.3147675012774655</v>
      </c>
      <c r="W81" s="598">
        <f t="shared" si="82"/>
        <v>0.25568573397656791</v>
      </c>
      <c r="X81" s="598">
        <f t="shared" si="82"/>
        <v>0</v>
      </c>
      <c r="Y81" s="598">
        <f t="shared" si="82"/>
        <v>0.74509803921568629</v>
      </c>
      <c r="Z81" s="597">
        <f t="shared" si="82"/>
        <v>0.3381774433792919</v>
      </c>
      <c r="AA81" s="597">
        <f t="shared" si="82"/>
        <v>0.39924568965517243</v>
      </c>
      <c r="AB81" s="598">
        <f t="shared" si="82"/>
        <v>0.33766446828756114</v>
      </c>
      <c r="AC81" s="598">
        <f t="shared" si="82"/>
        <v>0.2481463173504696</v>
      </c>
      <c r="AD81" s="598">
        <f t="shared" si="82"/>
        <v>0.24066390041493776</v>
      </c>
      <c r="AE81" s="597">
        <f t="shared" si="82"/>
        <v>0.350687687228041</v>
      </c>
      <c r="AG81" s="6"/>
      <c r="AH81" s="4"/>
      <c r="AI81" s="4"/>
      <c r="AJ81" s="4"/>
      <c r="AK81" s="4"/>
      <c r="AL81" s="4"/>
      <c r="AM81" s="4"/>
      <c r="AN81" s="4"/>
      <c r="AO81" s="4"/>
      <c r="AP81" s="4"/>
      <c r="AQ81" s="4"/>
      <c r="AR81" s="4"/>
    </row>
    <row r="82" spans="1:44" ht="15.75">
      <c r="A82" s="192"/>
      <c r="B82" s="172" t="s">
        <v>321</v>
      </c>
      <c r="C82" s="180">
        <v>821</v>
      </c>
      <c r="D82" s="181">
        <v>137</v>
      </c>
      <c r="E82" s="181">
        <v>70</v>
      </c>
      <c r="F82" s="181">
        <v>14</v>
      </c>
      <c r="G82" s="181"/>
      <c r="H82" s="181">
        <v>0</v>
      </c>
      <c r="I82" s="180">
        <v>1042</v>
      </c>
      <c r="J82" s="180">
        <v>2014</v>
      </c>
      <c r="K82" s="181">
        <v>3570</v>
      </c>
      <c r="L82" s="181">
        <v>163</v>
      </c>
      <c r="M82" s="181">
        <v>16</v>
      </c>
      <c r="N82" s="182">
        <v>5763</v>
      </c>
      <c r="O82"/>
      <c r="P82"/>
      <c r="Q82"/>
      <c r="R82" s="58"/>
      <c r="S82" s="57"/>
      <c r="T82" s="595">
        <f t="shared" ref="T82:AE83" si="83">IF(C72&gt;0,C82/C72,)</f>
        <v>2.131858430058944E-2</v>
      </c>
      <c r="U82" s="596">
        <f t="shared" si="83"/>
        <v>3.129997715330135E-2</v>
      </c>
      <c r="V82" s="596">
        <f t="shared" si="83"/>
        <v>1.1503697617091208E-2</v>
      </c>
      <c r="W82" s="596">
        <f t="shared" si="83"/>
        <v>1.0447761194029851E-2</v>
      </c>
      <c r="X82" s="596">
        <f t="shared" si="83"/>
        <v>0</v>
      </c>
      <c r="Y82" s="596">
        <f t="shared" si="83"/>
        <v>0</v>
      </c>
      <c r="Z82" s="595">
        <f t="shared" si="83"/>
        <v>2.0645519209050743E-2</v>
      </c>
      <c r="AA82" s="595">
        <f t="shared" si="83"/>
        <v>0.18541705026698582</v>
      </c>
      <c r="AB82" s="596">
        <f t="shared" si="83"/>
        <v>0.14298874514358953</v>
      </c>
      <c r="AC82" s="596">
        <f t="shared" si="83"/>
        <v>8.8394793926247286E-2</v>
      </c>
      <c r="AD82" s="596">
        <f t="shared" si="83"/>
        <v>7.9207920792079209E-2</v>
      </c>
      <c r="AE82" s="595">
        <f t="shared" si="83"/>
        <v>0.15215841584158415</v>
      </c>
      <c r="AG82" s="5"/>
      <c r="AH82" s="5"/>
      <c r="AI82" s="5"/>
      <c r="AJ82" s="5"/>
      <c r="AK82" s="5"/>
      <c r="AL82" s="5"/>
      <c r="AM82" s="5"/>
      <c r="AN82" s="5"/>
      <c r="AO82" s="5"/>
      <c r="AP82" s="5"/>
      <c r="AQ82" s="5"/>
      <c r="AR82" s="5"/>
    </row>
    <row r="83" spans="1:44" ht="15.75">
      <c r="A83" s="192"/>
      <c r="B83" s="591" t="s">
        <v>1079</v>
      </c>
      <c r="C83" s="592">
        <v>758</v>
      </c>
      <c r="D83" s="593">
        <v>105</v>
      </c>
      <c r="E83" s="593">
        <v>82</v>
      </c>
      <c r="F83" s="593">
        <v>15</v>
      </c>
      <c r="G83" s="593"/>
      <c r="H83" s="593">
        <v>0</v>
      </c>
      <c r="I83" s="592">
        <v>960</v>
      </c>
      <c r="J83" s="592">
        <v>2545</v>
      </c>
      <c r="K83" s="593">
        <v>4452</v>
      </c>
      <c r="L83" s="593">
        <v>194</v>
      </c>
      <c r="M83" s="593">
        <v>21</v>
      </c>
      <c r="N83" s="594">
        <v>7212</v>
      </c>
      <c r="O83"/>
      <c r="P83"/>
      <c r="Q83"/>
      <c r="R83" s="58"/>
      <c r="S83" s="57"/>
      <c r="T83" s="597">
        <f t="shared" si="83"/>
        <v>1.8719747110540353E-2</v>
      </c>
      <c r="U83" s="598">
        <f t="shared" si="83"/>
        <v>2.3869061150261422E-2</v>
      </c>
      <c r="V83" s="598">
        <f t="shared" si="83"/>
        <v>1.3966956225515244E-2</v>
      </c>
      <c r="W83" s="598">
        <f t="shared" si="83"/>
        <v>1.0337698139214336E-2</v>
      </c>
      <c r="X83" s="598">
        <f t="shared" si="83"/>
        <v>0</v>
      </c>
      <c r="Y83" s="598">
        <f t="shared" si="83"/>
        <v>0</v>
      </c>
      <c r="Z83" s="597">
        <f t="shared" si="83"/>
        <v>1.8332505824389871E-2</v>
      </c>
      <c r="AA83" s="597">
        <f t="shared" si="83"/>
        <v>0.19588977832512317</v>
      </c>
      <c r="AB83" s="598">
        <f t="shared" si="83"/>
        <v>0.14607736981986416</v>
      </c>
      <c r="AC83" s="598">
        <f t="shared" si="83"/>
        <v>9.5897182402372716E-2</v>
      </c>
      <c r="AD83" s="598">
        <f t="shared" si="83"/>
        <v>8.7136929460580909E-2</v>
      </c>
      <c r="AE83" s="597">
        <f t="shared" si="83"/>
        <v>0.15769794240482801</v>
      </c>
      <c r="AG83" s="5"/>
      <c r="AH83" s="5"/>
      <c r="AI83" s="5"/>
      <c r="AJ83" s="5"/>
      <c r="AK83" s="5"/>
      <c r="AL83" s="5"/>
      <c r="AM83" s="5"/>
      <c r="AN83" s="5"/>
      <c r="AO83" s="5"/>
      <c r="AP83" s="5"/>
      <c r="AQ83" s="5"/>
      <c r="AR83" s="5"/>
    </row>
    <row r="84" spans="1:44" ht="15.75">
      <c r="A84" s="192"/>
      <c r="B84" s="172" t="s">
        <v>323</v>
      </c>
      <c r="C84" s="180">
        <v>479</v>
      </c>
      <c r="D84" s="181">
        <v>3</v>
      </c>
      <c r="E84" s="181">
        <v>19</v>
      </c>
      <c r="F84" s="181">
        <v>1</v>
      </c>
      <c r="G84" s="181"/>
      <c r="H84" s="181">
        <v>1</v>
      </c>
      <c r="I84" s="180">
        <v>503</v>
      </c>
      <c r="J84" s="180">
        <v>8</v>
      </c>
      <c r="K84" s="181"/>
      <c r="L84" s="181">
        <v>1</v>
      </c>
      <c r="M84" s="181"/>
      <c r="N84" s="182">
        <v>9</v>
      </c>
      <c r="O84"/>
      <c r="P84"/>
      <c r="Q84"/>
      <c r="R84" s="58"/>
      <c r="S84" s="57"/>
      <c r="T84" s="595">
        <f t="shared" ref="T84:AE85" si="84">IF(C72&gt;0,C84/C72,)</f>
        <v>1.2438004725922464E-2</v>
      </c>
      <c r="U84" s="596">
        <f t="shared" si="84"/>
        <v>6.8540095956134343E-4</v>
      </c>
      <c r="V84" s="596">
        <f t="shared" si="84"/>
        <v>3.1224322103533277E-3</v>
      </c>
      <c r="W84" s="596">
        <f t="shared" si="84"/>
        <v>7.4626865671641792E-4</v>
      </c>
      <c r="X84" s="596">
        <f t="shared" si="84"/>
        <v>0</v>
      </c>
      <c r="Y84" s="596">
        <f t="shared" si="84"/>
        <v>6.3291139240506328E-3</v>
      </c>
      <c r="Z84" s="595">
        <f t="shared" si="84"/>
        <v>9.966119157536011E-3</v>
      </c>
      <c r="AA84" s="595">
        <f t="shared" si="84"/>
        <v>7.3651261277849378E-4</v>
      </c>
      <c r="AB84" s="596">
        <f t="shared" si="84"/>
        <v>0</v>
      </c>
      <c r="AC84" s="596">
        <f t="shared" si="84"/>
        <v>5.4229934924078093E-4</v>
      </c>
      <c r="AD84" s="596">
        <f t="shared" si="84"/>
        <v>0</v>
      </c>
      <c r="AE84" s="595">
        <f t="shared" si="84"/>
        <v>2.3762376237623762E-4</v>
      </c>
      <c r="AG84" s="6"/>
      <c r="AH84" s="4"/>
      <c r="AI84" s="4"/>
      <c r="AJ84" s="4"/>
      <c r="AK84" s="4"/>
      <c r="AL84" s="4"/>
      <c r="AM84" s="4"/>
      <c r="AN84" s="4"/>
      <c r="AO84" s="4"/>
      <c r="AP84" s="4"/>
      <c r="AQ84" s="4"/>
      <c r="AR84" s="4"/>
    </row>
    <row r="85" spans="1:44" ht="15.75">
      <c r="A85" s="192"/>
      <c r="B85" s="591" t="s">
        <v>1081</v>
      </c>
      <c r="C85" s="592">
        <v>630</v>
      </c>
      <c r="D85" s="593">
        <v>32</v>
      </c>
      <c r="E85" s="593">
        <v>41</v>
      </c>
      <c r="F85" s="593">
        <v>5</v>
      </c>
      <c r="G85" s="593"/>
      <c r="H85" s="593">
        <v>2</v>
      </c>
      <c r="I85" s="592">
        <v>710</v>
      </c>
      <c r="J85" s="592">
        <v>6</v>
      </c>
      <c r="K85" s="593">
        <v>2</v>
      </c>
      <c r="L85" s="593"/>
      <c r="M85" s="593"/>
      <c r="N85" s="594">
        <v>8</v>
      </c>
      <c r="O85"/>
      <c r="P85"/>
      <c r="Q85"/>
      <c r="R85" s="58"/>
      <c r="S85" s="57"/>
      <c r="T85" s="597">
        <f t="shared" si="84"/>
        <v>1.5558628864960979E-2</v>
      </c>
      <c r="U85" s="598">
        <f t="shared" si="84"/>
        <v>7.2743805410320529E-3</v>
      </c>
      <c r="V85" s="598">
        <f t="shared" si="84"/>
        <v>6.9834781127576222E-3</v>
      </c>
      <c r="W85" s="598">
        <f t="shared" si="84"/>
        <v>3.4458993797381117E-3</v>
      </c>
      <c r="X85" s="598">
        <f t="shared" si="84"/>
        <v>0</v>
      </c>
      <c r="Y85" s="598">
        <f t="shared" si="84"/>
        <v>1.3071895424836602E-2</v>
      </c>
      <c r="Z85" s="597">
        <f t="shared" si="84"/>
        <v>1.3558415765955008E-2</v>
      </c>
      <c r="AA85" s="597">
        <f t="shared" si="84"/>
        <v>4.6182266009852215E-4</v>
      </c>
      <c r="AB85" s="598">
        <f t="shared" si="84"/>
        <v>6.5623256882239064E-5</v>
      </c>
      <c r="AC85" s="598">
        <f t="shared" si="84"/>
        <v>0</v>
      </c>
      <c r="AD85" s="598">
        <f t="shared" si="84"/>
        <v>0</v>
      </c>
      <c r="AE85" s="597">
        <f t="shared" si="84"/>
        <v>1.7492838869087967E-4</v>
      </c>
      <c r="AG85" s="6"/>
      <c r="AH85" s="4"/>
      <c r="AI85" s="4"/>
      <c r="AJ85" s="4"/>
      <c r="AK85" s="4"/>
      <c r="AL85" s="4"/>
      <c r="AM85" s="4"/>
      <c r="AN85" s="4"/>
      <c r="AO85" s="4"/>
      <c r="AP85" s="4"/>
      <c r="AQ85" s="4"/>
      <c r="AR85" s="4"/>
    </row>
    <row r="86" spans="1:44" ht="15.75">
      <c r="A86" s="192"/>
      <c r="B86" s="172" t="s">
        <v>325</v>
      </c>
      <c r="C86" s="180">
        <v>11689</v>
      </c>
      <c r="D86" s="181">
        <v>1515</v>
      </c>
      <c r="E86" s="181">
        <v>2267</v>
      </c>
      <c r="F86" s="181">
        <v>575</v>
      </c>
      <c r="G86" s="181"/>
      <c r="H86" s="181">
        <v>24</v>
      </c>
      <c r="I86" s="180">
        <v>16070</v>
      </c>
      <c r="J86" s="180">
        <v>1085</v>
      </c>
      <c r="K86" s="181">
        <v>4086</v>
      </c>
      <c r="L86" s="181">
        <v>190</v>
      </c>
      <c r="M86" s="181">
        <v>22</v>
      </c>
      <c r="N86" s="182">
        <v>5383</v>
      </c>
      <c r="O86"/>
      <c r="P86"/>
      <c r="Q86"/>
      <c r="R86" s="58"/>
      <c r="S86" s="57"/>
      <c r="T86" s="595">
        <f t="shared" ref="T86:AE87" si="85">IF(C72&gt;0,C86/C72,)</f>
        <v>0.30352366856222895</v>
      </c>
      <c r="U86" s="596">
        <f t="shared" si="85"/>
        <v>0.34612748457847842</v>
      </c>
      <c r="V86" s="596">
        <f t="shared" si="85"/>
        <v>0.3725554642563681</v>
      </c>
      <c r="W86" s="596">
        <f t="shared" si="85"/>
        <v>0.42910447761194032</v>
      </c>
      <c r="X86" s="596">
        <f t="shared" si="85"/>
        <v>0</v>
      </c>
      <c r="Y86" s="596">
        <f t="shared" si="85"/>
        <v>0.15189873417721519</v>
      </c>
      <c r="Z86" s="595">
        <f t="shared" si="85"/>
        <v>0.31840066572883435</v>
      </c>
      <c r="AA86" s="595">
        <f t="shared" si="85"/>
        <v>9.9889523108083231E-2</v>
      </c>
      <c r="AB86" s="596">
        <f t="shared" si="85"/>
        <v>0.16365602595425963</v>
      </c>
      <c r="AC86" s="596">
        <f t="shared" si="85"/>
        <v>0.10303687635574837</v>
      </c>
      <c r="AD86" s="596">
        <f t="shared" si="85"/>
        <v>0.10891089108910891</v>
      </c>
      <c r="AE86" s="595">
        <f t="shared" si="85"/>
        <v>0.14212541254125413</v>
      </c>
      <c r="AG86" s="6"/>
      <c r="AH86" s="4"/>
      <c r="AI86" s="4"/>
      <c r="AJ86" s="4"/>
      <c r="AK86" s="4"/>
      <c r="AL86" s="4"/>
      <c r="AM86" s="4"/>
      <c r="AN86" s="4"/>
      <c r="AO86" s="4"/>
      <c r="AP86" s="4"/>
      <c r="AQ86" s="4"/>
      <c r="AR86" s="4"/>
    </row>
    <row r="87" spans="1:44" ht="15.75">
      <c r="A87" s="192"/>
      <c r="B87" s="591" t="s">
        <v>1083</v>
      </c>
      <c r="C87" s="592">
        <v>9046</v>
      </c>
      <c r="D87" s="593">
        <v>1156</v>
      </c>
      <c r="E87" s="593">
        <v>1726</v>
      </c>
      <c r="F87" s="593">
        <v>408</v>
      </c>
      <c r="G87" s="593"/>
      <c r="H87" s="593">
        <v>19</v>
      </c>
      <c r="I87" s="592">
        <v>12355</v>
      </c>
      <c r="J87" s="592">
        <v>1306</v>
      </c>
      <c r="K87" s="593">
        <v>4792</v>
      </c>
      <c r="L87" s="593">
        <v>222</v>
      </c>
      <c r="M87" s="593">
        <v>33</v>
      </c>
      <c r="N87" s="594">
        <v>6353</v>
      </c>
      <c r="O87"/>
      <c r="P87"/>
      <c r="Q87"/>
      <c r="R87" s="58"/>
      <c r="S87" s="57"/>
      <c r="T87" s="597">
        <f t="shared" si="85"/>
        <v>0.22340215351180481</v>
      </c>
      <c r="U87" s="598">
        <f t="shared" si="85"/>
        <v>0.26278699704478292</v>
      </c>
      <c r="V87" s="598">
        <f t="shared" si="85"/>
        <v>0.29398739567365012</v>
      </c>
      <c r="W87" s="598">
        <f t="shared" si="85"/>
        <v>0.2811853893866299</v>
      </c>
      <c r="X87" s="598">
        <f t="shared" si="85"/>
        <v>0</v>
      </c>
      <c r="Y87" s="598">
        <f t="shared" si="85"/>
        <v>0.12418300653594772</v>
      </c>
      <c r="Z87" s="597">
        <f t="shared" si="85"/>
        <v>0.23593553068785089</v>
      </c>
      <c r="AA87" s="597">
        <f t="shared" si="85"/>
        <v>0.10052339901477833</v>
      </c>
      <c r="AB87" s="598">
        <f t="shared" si="85"/>
        <v>0.15723332348984481</v>
      </c>
      <c r="AC87" s="598">
        <f t="shared" si="85"/>
        <v>0.10973801285219971</v>
      </c>
      <c r="AD87" s="598">
        <f t="shared" si="85"/>
        <v>0.13692946058091288</v>
      </c>
      <c r="AE87" s="597">
        <f t="shared" si="85"/>
        <v>0.13891500666914483</v>
      </c>
      <c r="AG87" s="6"/>
      <c r="AH87" s="4"/>
      <c r="AI87" s="4"/>
      <c r="AJ87" s="4"/>
      <c r="AK87" s="4"/>
      <c r="AL87" s="4"/>
      <c r="AM87" s="4"/>
      <c r="AN87" s="4"/>
      <c r="AO87" s="4"/>
      <c r="AP87" s="4"/>
      <c r="AQ87" s="4"/>
      <c r="AR87" s="4"/>
    </row>
    <row r="88" spans="1:44" ht="15.75">
      <c r="A88" s="192"/>
      <c r="B88" s="172" t="s">
        <v>327</v>
      </c>
      <c r="C88" s="180">
        <v>5649</v>
      </c>
      <c r="D88" s="181">
        <v>1606</v>
      </c>
      <c r="E88" s="181">
        <v>938</v>
      </c>
      <c r="F88" s="181">
        <v>215</v>
      </c>
      <c r="G88" s="181"/>
      <c r="H88" s="181"/>
      <c r="I88" s="180">
        <v>8408</v>
      </c>
      <c r="J88" s="180">
        <v>1097</v>
      </c>
      <c r="K88" s="181">
        <v>3385</v>
      </c>
      <c r="L88" s="181">
        <v>198</v>
      </c>
      <c r="M88" s="181">
        <v>18</v>
      </c>
      <c r="N88" s="182">
        <v>4698</v>
      </c>
      <c r="O88"/>
      <c r="P88"/>
      <c r="Q88"/>
      <c r="R88" s="58"/>
      <c r="S88" s="57"/>
      <c r="T88" s="595">
        <f t="shared" ref="T88:AE89" si="86">IF(C72&gt;0,C88/C72,)</f>
        <v>0.14668536262366597</v>
      </c>
      <c r="U88" s="596">
        <f t="shared" si="86"/>
        <v>0.36691798035183915</v>
      </c>
      <c r="V88" s="596">
        <f t="shared" si="86"/>
        <v>0.15414954806902217</v>
      </c>
      <c r="W88" s="596">
        <f t="shared" si="86"/>
        <v>0.16044776119402984</v>
      </c>
      <c r="X88" s="596">
        <f t="shared" si="86"/>
        <v>0</v>
      </c>
      <c r="Y88" s="596">
        <f t="shared" si="86"/>
        <v>0</v>
      </c>
      <c r="Z88" s="595">
        <f t="shared" si="86"/>
        <v>0.16659071546036339</v>
      </c>
      <c r="AA88" s="595">
        <f t="shared" si="86"/>
        <v>0.10099429202725096</v>
      </c>
      <c r="AB88" s="596">
        <f t="shared" si="86"/>
        <v>0.13557896423278729</v>
      </c>
      <c r="AC88" s="596">
        <f t="shared" si="86"/>
        <v>0.10737527114967461</v>
      </c>
      <c r="AD88" s="596">
        <f t="shared" si="86"/>
        <v>8.9108910891089105E-2</v>
      </c>
      <c r="AE88" s="595">
        <f t="shared" si="86"/>
        <v>0.12403960396039604</v>
      </c>
      <c r="AG88" s="6"/>
      <c r="AH88" s="4"/>
      <c r="AI88" s="4"/>
      <c r="AJ88" s="4"/>
      <c r="AK88" s="4"/>
      <c r="AL88" s="4"/>
      <c r="AM88" s="4"/>
      <c r="AN88" s="4"/>
      <c r="AO88" s="4"/>
      <c r="AP88" s="4"/>
      <c r="AQ88" s="4"/>
      <c r="AR88" s="4"/>
    </row>
    <row r="89" spans="1:44" ht="15.75">
      <c r="A89" s="192"/>
      <c r="B89" s="591" t="s">
        <v>1085</v>
      </c>
      <c r="C89" s="592">
        <v>5376</v>
      </c>
      <c r="D89" s="593">
        <v>1440</v>
      </c>
      <c r="E89" s="593">
        <v>807</v>
      </c>
      <c r="F89" s="593">
        <v>257</v>
      </c>
      <c r="G89" s="593"/>
      <c r="H89" s="593"/>
      <c r="I89" s="592">
        <v>7880</v>
      </c>
      <c r="J89" s="592">
        <v>1259</v>
      </c>
      <c r="K89" s="593">
        <v>4245</v>
      </c>
      <c r="L89" s="593">
        <v>236</v>
      </c>
      <c r="M89" s="593">
        <v>26</v>
      </c>
      <c r="N89" s="594">
        <v>5766</v>
      </c>
      <c r="O89"/>
      <c r="P89"/>
      <c r="Q89"/>
      <c r="R89" s="58"/>
      <c r="S89" s="57"/>
      <c r="T89" s="597">
        <f t="shared" si="86"/>
        <v>0.13276696631433368</v>
      </c>
      <c r="U89" s="598">
        <f t="shared" si="86"/>
        <v>0.32734712434644236</v>
      </c>
      <c r="V89" s="598">
        <f t="shared" si="86"/>
        <v>0.13745528870720491</v>
      </c>
      <c r="W89" s="598">
        <f t="shared" si="86"/>
        <v>0.17711922811853895</v>
      </c>
      <c r="X89" s="598">
        <f t="shared" si="86"/>
        <v>0</v>
      </c>
      <c r="Y89" s="598">
        <f t="shared" si="86"/>
        <v>0</v>
      </c>
      <c r="Z89" s="597">
        <f t="shared" si="86"/>
        <v>0.15047931864186687</v>
      </c>
      <c r="AA89" s="597">
        <f t="shared" si="86"/>
        <v>9.6905788177339899E-2</v>
      </c>
      <c r="AB89" s="598">
        <f t="shared" si="86"/>
        <v>0.1392853627325524</v>
      </c>
      <c r="AC89" s="598">
        <f t="shared" si="86"/>
        <v>0.1166584280771132</v>
      </c>
      <c r="AD89" s="598">
        <f t="shared" si="86"/>
        <v>0.1078838174273859</v>
      </c>
      <c r="AE89" s="597">
        <f t="shared" si="86"/>
        <v>0.12607963614895151</v>
      </c>
      <c r="AG89" s="6"/>
      <c r="AH89" s="4"/>
      <c r="AI89" s="4"/>
      <c r="AJ89" s="4"/>
      <c r="AK89" s="4"/>
      <c r="AL89" s="4"/>
      <c r="AM89" s="4"/>
      <c r="AN89" s="4"/>
      <c r="AO89" s="4"/>
      <c r="AP89" s="4"/>
      <c r="AQ89" s="4"/>
      <c r="AR89" s="4"/>
    </row>
    <row r="90" spans="1:44" ht="15.75">
      <c r="A90" s="192"/>
      <c r="B90" s="172" t="s">
        <v>329</v>
      </c>
      <c r="C90" s="180">
        <v>725</v>
      </c>
      <c r="D90" s="181">
        <v>42</v>
      </c>
      <c r="E90" s="181">
        <v>64</v>
      </c>
      <c r="F90" s="181">
        <v>3</v>
      </c>
      <c r="G90" s="181"/>
      <c r="H90" s="181"/>
      <c r="I90" s="180">
        <v>834</v>
      </c>
      <c r="J90" s="180">
        <v>5</v>
      </c>
      <c r="K90" s="181">
        <v>5</v>
      </c>
      <c r="L90" s="181">
        <v>4</v>
      </c>
      <c r="M90" s="181"/>
      <c r="N90" s="182">
        <v>14</v>
      </c>
      <c r="O90"/>
      <c r="P90"/>
      <c r="Q90"/>
      <c r="R90" s="58"/>
      <c r="S90" s="57"/>
      <c r="T90" s="595">
        <f t="shared" ref="T90:AE91" si="87">IF(C72&gt;0,C90/C72,)</f>
        <v>1.8825790034016254E-2</v>
      </c>
      <c r="U90" s="596">
        <f t="shared" si="87"/>
        <v>9.5956134338588076E-3</v>
      </c>
      <c r="V90" s="596">
        <f t="shared" si="87"/>
        <v>1.0517666392769104E-2</v>
      </c>
      <c r="W90" s="596">
        <f t="shared" si="87"/>
        <v>2.2388059701492539E-3</v>
      </c>
      <c r="X90" s="596">
        <f t="shared" si="87"/>
        <v>0</v>
      </c>
      <c r="Y90" s="596">
        <f t="shared" si="87"/>
        <v>0</v>
      </c>
      <c r="Z90" s="595">
        <f t="shared" si="87"/>
        <v>1.6524340710507023E-2</v>
      </c>
      <c r="AA90" s="595">
        <f t="shared" si="87"/>
        <v>4.6032038298655866E-4</v>
      </c>
      <c r="AB90" s="596">
        <f t="shared" si="87"/>
        <v>2.0026434894060158E-4</v>
      </c>
      <c r="AC90" s="596">
        <f t="shared" si="87"/>
        <v>2.1691973969631237E-3</v>
      </c>
      <c r="AD90" s="596">
        <f t="shared" si="87"/>
        <v>0</v>
      </c>
      <c r="AE90" s="595">
        <f t="shared" si="87"/>
        <v>3.6963696369636962E-4</v>
      </c>
      <c r="AG90" s="5"/>
      <c r="AH90" s="5"/>
      <c r="AI90" s="5"/>
      <c r="AJ90" s="5"/>
      <c r="AK90" s="5"/>
      <c r="AL90" s="5"/>
      <c r="AM90" s="5"/>
      <c r="AN90" s="5"/>
      <c r="AO90" s="5"/>
      <c r="AP90" s="5"/>
      <c r="AQ90" s="5"/>
      <c r="AR90" s="5"/>
    </row>
    <row r="91" spans="1:44" ht="15.75">
      <c r="A91" s="192"/>
      <c r="B91" s="591" t="s">
        <v>1087</v>
      </c>
      <c r="C91" s="592">
        <v>4188</v>
      </c>
      <c r="D91" s="593">
        <v>552</v>
      </c>
      <c r="E91" s="593">
        <v>645</v>
      </c>
      <c r="F91" s="593">
        <v>151</v>
      </c>
      <c r="G91" s="593"/>
      <c r="H91" s="593">
        <v>1</v>
      </c>
      <c r="I91" s="592">
        <v>5537</v>
      </c>
      <c r="J91" s="592">
        <v>5</v>
      </c>
      <c r="K91" s="593">
        <v>6</v>
      </c>
      <c r="L91" s="593"/>
      <c r="M91" s="593"/>
      <c r="N91" s="594">
        <v>11</v>
      </c>
      <c r="O91"/>
      <c r="P91"/>
      <c r="Q91"/>
      <c r="R91" s="58"/>
      <c r="S91" s="57"/>
      <c r="T91" s="597">
        <f t="shared" si="87"/>
        <v>0.10342783759755013</v>
      </c>
      <c r="U91" s="598">
        <f t="shared" si="87"/>
        <v>0.1254830643328029</v>
      </c>
      <c r="V91" s="598">
        <f t="shared" si="87"/>
        <v>0.10986203372508942</v>
      </c>
      <c r="W91" s="598">
        <f t="shared" si="87"/>
        <v>0.10406616126809097</v>
      </c>
      <c r="X91" s="598">
        <f t="shared" si="87"/>
        <v>0</v>
      </c>
      <c r="Y91" s="598">
        <f t="shared" si="87"/>
        <v>6.5359477124183009E-3</v>
      </c>
      <c r="Z91" s="597">
        <f t="shared" si="87"/>
        <v>0.10573654661421533</v>
      </c>
      <c r="AA91" s="597">
        <f t="shared" si="87"/>
        <v>3.8485221674876849E-4</v>
      </c>
      <c r="AB91" s="598">
        <f t="shared" si="87"/>
        <v>1.9686977064671719E-4</v>
      </c>
      <c r="AC91" s="598">
        <f t="shared" si="87"/>
        <v>0</v>
      </c>
      <c r="AD91" s="598">
        <f t="shared" si="87"/>
        <v>0</v>
      </c>
      <c r="AE91" s="597">
        <f t="shared" si="87"/>
        <v>2.4052653444995954E-4</v>
      </c>
      <c r="AG91" s="6"/>
      <c r="AH91" s="4"/>
      <c r="AI91" s="4"/>
      <c r="AJ91" s="4"/>
      <c r="AK91" s="4"/>
      <c r="AL91" s="4"/>
      <c r="AM91" s="4"/>
      <c r="AN91" s="4"/>
      <c r="AO91" s="4"/>
      <c r="AP91" s="4"/>
      <c r="AQ91" s="4"/>
      <c r="AR91" s="4"/>
    </row>
    <row r="92" spans="1:44" ht="15.75">
      <c r="A92" s="192"/>
      <c r="B92" s="172" t="s">
        <v>331</v>
      </c>
      <c r="C92" s="180"/>
      <c r="D92" s="181"/>
      <c r="E92" s="181"/>
      <c r="F92" s="181"/>
      <c r="G92" s="181"/>
      <c r="H92" s="181"/>
      <c r="I92" s="180"/>
      <c r="J92" s="180">
        <v>1394</v>
      </c>
      <c r="K92" s="181">
        <v>2410</v>
      </c>
      <c r="L92" s="181">
        <v>172</v>
      </c>
      <c r="M92" s="181">
        <v>29</v>
      </c>
      <c r="N92" s="182">
        <v>4005</v>
      </c>
      <c r="O92"/>
      <c r="P92"/>
      <c r="Q92"/>
      <c r="R92" s="58"/>
      <c r="S92" s="57"/>
      <c r="T92" s="595">
        <f t="shared" ref="T92:AE93" si="88">IF(C72&gt;0,C92/C72,)</f>
        <v>0</v>
      </c>
      <c r="U92" s="596">
        <f t="shared" si="88"/>
        <v>0</v>
      </c>
      <c r="V92" s="596">
        <f t="shared" si="88"/>
        <v>0</v>
      </c>
      <c r="W92" s="596">
        <f t="shared" si="88"/>
        <v>0</v>
      </c>
      <c r="X92" s="596">
        <f t="shared" si="88"/>
        <v>0</v>
      </c>
      <c r="Y92" s="596">
        <f t="shared" si="88"/>
        <v>0</v>
      </c>
      <c r="Z92" s="595">
        <f t="shared" si="88"/>
        <v>0</v>
      </c>
      <c r="AA92" s="595">
        <f t="shared" si="88"/>
        <v>0.12833732277665255</v>
      </c>
      <c r="AB92" s="596">
        <f t="shared" si="88"/>
        <v>9.6527416189369969E-2</v>
      </c>
      <c r="AC92" s="596">
        <f t="shared" si="88"/>
        <v>9.3275488069414311E-2</v>
      </c>
      <c r="AD92" s="596">
        <f t="shared" si="88"/>
        <v>0.14356435643564355</v>
      </c>
      <c r="AE92" s="595">
        <f t="shared" si="88"/>
        <v>0.10574257425742574</v>
      </c>
      <c r="AG92" s="6"/>
      <c r="AH92" s="4"/>
      <c r="AI92" s="4"/>
      <c r="AJ92" s="4"/>
      <c r="AK92" s="4"/>
      <c r="AL92" s="4"/>
      <c r="AM92" s="4"/>
      <c r="AN92" s="4"/>
      <c r="AO92" s="4"/>
      <c r="AP92" s="4"/>
      <c r="AQ92" s="4"/>
      <c r="AR92" s="4"/>
    </row>
    <row r="93" spans="1:44" ht="15.75">
      <c r="A93" s="207"/>
      <c r="B93" s="591" t="s">
        <v>1091</v>
      </c>
      <c r="C93" s="592"/>
      <c r="D93" s="593"/>
      <c r="E93" s="593"/>
      <c r="F93" s="593"/>
      <c r="G93" s="593"/>
      <c r="H93" s="593"/>
      <c r="I93" s="592"/>
      <c r="J93" s="592">
        <v>1484</v>
      </c>
      <c r="K93" s="593">
        <v>2784</v>
      </c>
      <c r="L93" s="593">
        <v>170</v>
      </c>
      <c r="M93" s="593">
        <v>21</v>
      </c>
      <c r="N93" s="594">
        <v>4459</v>
      </c>
      <c r="O93"/>
      <c r="P93"/>
      <c r="Q93"/>
      <c r="R93" s="58"/>
      <c r="S93" s="57"/>
      <c r="T93" s="597">
        <f t="shared" si="88"/>
        <v>0</v>
      </c>
      <c r="U93" s="598">
        <f t="shared" si="88"/>
        <v>0</v>
      </c>
      <c r="V93" s="598">
        <f t="shared" si="88"/>
        <v>0</v>
      </c>
      <c r="W93" s="598">
        <f t="shared" si="88"/>
        <v>0</v>
      </c>
      <c r="X93" s="598">
        <f t="shared" si="88"/>
        <v>0</v>
      </c>
      <c r="Y93" s="598">
        <f t="shared" si="88"/>
        <v>0</v>
      </c>
      <c r="Z93" s="597">
        <f t="shared" si="88"/>
        <v>0</v>
      </c>
      <c r="AA93" s="597">
        <f t="shared" si="88"/>
        <v>0.11422413793103449</v>
      </c>
      <c r="AB93" s="598">
        <f t="shared" si="88"/>
        <v>9.134757358007678E-2</v>
      </c>
      <c r="AC93" s="598">
        <f t="shared" si="88"/>
        <v>8.4033613445378158E-2</v>
      </c>
      <c r="AD93" s="598">
        <f t="shared" si="88"/>
        <v>8.7136929460580909E-2</v>
      </c>
      <c r="AE93" s="597">
        <f t="shared" si="88"/>
        <v>9.7500710646579059E-2</v>
      </c>
      <c r="AG93" s="6"/>
      <c r="AH93" s="4"/>
      <c r="AI93" s="4"/>
      <c r="AJ93" s="4"/>
      <c r="AK93" s="4"/>
      <c r="AL93" s="4"/>
      <c r="AM93" s="4"/>
      <c r="AN93" s="4"/>
      <c r="AO93" s="4"/>
      <c r="AP93" s="4"/>
      <c r="AQ93" s="4"/>
      <c r="AR93" s="4"/>
    </row>
    <row r="94" spans="1:44" ht="15.75">
      <c r="A94" s="191" t="s">
        <v>76</v>
      </c>
      <c r="B94" s="172" t="s">
        <v>317</v>
      </c>
      <c r="C94" s="180">
        <v>9551</v>
      </c>
      <c r="D94" s="181">
        <v>2662</v>
      </c>
      <c r="E94" s="181">
        <v>5291</v>
      </c>
      <c r="F94" s="181">
        <v>6241</v>
      </c>
      <c r="G94" s="181">
        <v>2323</v>
      </c>
      <c r="H94" s="181">
        <v>1302</v>
      </c>
      <c r="I94" s="180">
        <v>27370</v>
      </c>
      <c r="J94" s="180">
        <v>971</v>
      </c>
      <c r="K94" s="181">
        <v>1498</v>
      </c>
      <c r="L94" s="181">
        <v>2466</v>
      </c>
      <c r="M94" s="181">
        <v>662</v>
      </c>
      <c r="N94" s="182">
        <v>5597</v>
      </c>
      <c r="O94"/>
      <c r="P94"/>
      <c r="Q94"/>
      <c r="R94" s="58"/>
      <c r="S94" s="57"/>
      <c r="T94" s="595">
        <f t="shared" ref="T94:AE95" si="89">IF(C94&gt;0,C94/C94,)</f>
        <v>1</v>
      </c>
      <c r="U94" s="596">
        <f t="shared" si="89"/>
        <v>1</v>
      </c>
      <c r="V94" s="596">
        <f t="shared" si="89"/>
        <v>1</v>
      </c>
      <c r="W94" s="596">
        <f t="shared" si="89"/>
        <v>1</v>
      </c>
      <c r="X94" s="596">
        <f t="shared" si="89"/>
        <v>1</v>
      </c>
      <c r="Y94" s="596">
        <f t="shared" si="89"/>
        <v>1</v>
      </c>
      <c r="Z94" s="595">
        <f t="shared" si="89"/>
        <v>1</v>
      </c>
      <c r="AA94" s="595">
        <f t="shared" si="89"/>
        <v>1</v>
      </c>
      <c r="AB94" s="596">
        <f t="shared" si="89"/>
        <v>1</v>
      </c>
      <c r="AC94" s="596">
        <f t="shared" si="89"/>
        <v>1</v>
      </c>
      <c r="AD94" s="596">
        <f t="shared" si="89"/>
        <v>1</v>
      </c>
      <c r="AE94" s="595">
        <f t="shared" si="89"/>
        <v>1</v>
      </c>
      <c r="AG94" s="5">
        <f>+T96+T98+T100+T102+T104+T106+T108+T110+T112+T114</f>
        <v>1.0000000000000002</v>
      </c>
      <c r="AH94" s="5">
        <f t="shared" ref="AH94:AH95" si="90">+U96+U98+U100+U102+U104+U106+U108+U110+U112+U114</f>
        <v>1</v>
      </c>
      <c r="AI94" s="5">
        <f t="shared" ref="AI94:AI95" si="91">+V96+V98+V100+V102+V104+V106+V108+V110+V112+V114</f>
        <v>1</v>
      </c>
      <c r="AJ94" s="5">
        <f t="shared" ref="AJ94:AJ95" si="92">+W96+W98+W100+W102+W104+W106+W108+W110+W112+W114</f>
        <v>1</v>
      </c>
      <c r="AK94" s="5">
        <f t="shared" ref="AK94:AK95" si="93">+X96+X98+X100+X102+X104+X106+X108+X110+X112+X114</f>
        <v>1</v>
      </c>
      <c r="AL94" s="5">
        <f t="shared" ref="AL94:AL95" si="94">+Y96+Y98+Y100+Y102+Y104+Y106+Y108+Y110+Y112+Y114</f>
        <v>1</v>
      </c>
      <c r="AM94" s="5">
        <f t="shared" ref="AM94:AM95" si="95">+Z96+Z98+Z100+Z102+Z104+Z106+Z108+Z110+Z112+Z114</f>
        <v>1</v>
      </c>
      <c r="AN94" s="5">
        <f t="shared" ref="AN94:AN95" si="96">+AA96+AA98+AA100+AA102+AA104+AA106+AA108+AA110+AA112+AA114</f>
        <v>1</v>
      </c>
      <c r="AO94" s="5">
        <f t="shared" ref="AO94:AO95" si="97">+AB96+AB98+AB100+AB102+AB104+AB106+AB108+AB110+AB112+AB114</f>
        <v>1</v>
      </c>
      <c r="AP94" s="5">
        <f t="shared" ref="AP94:AP95" si="98">+AC96+AC98+AC100+AC102+AC104+AC106+AC108+AC110+AC112+AC114</f>
        <v>1</v>
      </c>
      <c r="AQ94" s="5">
        <f t="shared" ref="AQ94:AQ95" si="99">+AD96+AD98+AD100+AD102+AD104+AD106+AD108+AD110+AD112+AD114</f>
        <v>1</v>
      </c>
      <c r="AR94" s="5">
        <f t="shared" ref="AR94" si="100">+AE96+AE98+AE100+AE102+AE104+AE106+AE108+AE110+AE112+AE114</f>
        <v>1</v>
      </c>
    </row>
    <row r="95" spans="1:44" ht="15.75">
      <c r="A95" s="192"/>
      <c r="B95" s="591" t="s">
        <v>1089</v>
      </c>
      <c r="C95" s="592">
        <v>9820</v>
      </c>
      <c r="D95" s="593">
        <v>2807</v>
      </c>
      <c r="E95" s="593">
        <v>5601</v>
      </c>
      <c r="F95" s="593">
        <v>6349</v>
      </c>
      <c r="G95" s="593">
        <v>2496</v>
      </c>
      <c r="H95" s="593">
        <v>1386</v>
      </c>
      <c r="I95" s="592">
        <v>28459</v>
      </c>
      <c r="J95" s="592">
        <v>1079</v>
      </c>
      <c r="K95" s="593">
        <v>1646</v>
      </c>
      <c r="L95" s="593">
        <v>2726</v>
      </c>
      <c r="M95" s="593">
        <v>713</v>
      </c>
      <c r="N95" s="594">
        <v>6164</v>
      </c>
      <c r="O95"/>
      <c r="P95"/>
      <c r="Q95"/>
      <c r="R95" s="58"/>
      <c r="S95" s="57"/>
      <c r="T95" s="597">
        <f t="shared" si="89"/>
        <v>1</v>
      </c>
      <c r="U95" s="598">
        <f t="shared" si="89"/>
        <v>1</v>
      </c>
      <c r="V95" s="598">
        <f t="shared" si="89"/>
        <v>1</v>
      </c>
      <c r="W95" s="598">
        <f t="shared" si="89"/>
        <v>1</v>
      </c>
      <c r="X95" s="598">
        <f t="shared" si="89"/>
        <v>1</v>
      </c>
      <c r="Y95" s="598">
        <f t="shared" si="89"/>
        <v>1</v>
      </c>
      <c r="Z95" s="597">
        <f t="shared" si="89"/>
        <v>1</v>
      </c>
      <c r="AA95" s="597">
        <f t="shared" si="89"/>
        <v>1</v>
      </c>
      <c r="AB95" s="598">
        <f t="shared" si="89"/>
        <v>1</v>
      </c>
      <c r="AC95" s="598">
        <f t="shared" si="89"/>
        <v>1</v>
      </c>
      <c r="AD95" s="598">
        <f t="shared" si="89"/>
        <v>1</v>
      </c>
      <c r="AE95" s="597">
        <f t="shared" si="89"/>
        <v>1</v>
      </c>
      <c r="AG95" s="5">
        <f>+T97+T99+T101+T103+T105+T107+T109+T111+T113+T115</f>
        <v>1</v>
      </c>
      <c r="AH95" s="5">
        <f t="shared" si="90"/>
        <v>1</v>
      </c>
      <c r="AI95" s="5">
        <f t="shared" si="91"/>
        <v>1.0000000000000002</v>
      </c>
      <c r="AJ95" s="5">
        <f t="shared" si="92"/>
        <v>1</v>
      </c>
      <c r="AK95" s="5">
        <f t="shared" si="93"/>
        <v>0.99999999999999989</v>
      </c>
      <c r="AL95" s="5">
        <f t="shared" si="94"/>
        <v>1</v>
      </c>
      <c r="AM95" s="5">
        <f t="shared" si="95"/>
        <v>1</v>
      </c>
      <c r="AN95" s="5">
        <f t="shared" si="96"/>
        <v>1</v>
      </c>
      <c r="AO95" s="5">
        <f t="shared" si="97"/>
        <v>1</v>
      </c>
      <c r="AP95" s="5">
        <f t="shared" si="98"/>
        <v>1</v>
      </c>
      <c r="AQ95" s="5">
        <f t="shared" si="99"/>
        <v>1</v>
      </c>
      <c r="AR95" s="5">
        <f>+AE97+AE99+AE101+AE103+AE105+AE107+AE109+AE111+AE113+AE115</f>
        <v>1</v>
      </c>
    </row>
    <row r="96" spans="1:44" ht="15.75">
      <c r="A96" s="192"/>
      <c r="B96" s="172" t="s">
        <v>482</v>
      </c>
      <c r="C96" s="180">
        <v>123</v>
      </c>
      <c r="D96" s="181">
        <v>31</v>
      </c>
      <c r="E96" s="181">
        <v>64</v>
      </c>
      <c r="F96" s="181">
        <v>71</v>
      </c>
      <c r="G96" s="181">
        <v>22</v>
      </c>
      <c r="H96" s="181">
        <v>10</v>
      </c>
      <c r="I96" s="180">
        <v>321</v>
      </c>
      <c r="J96" s="180">
        <v>14</v>
      </c>
      <c r="K96" s="181">
        <v>15</v>
      </c>
      <c r="L96" s="181">
        <v>42</v>
      </c>
      <c r="M96" s="181">
        <v>9</v>
      </c>
      <c r="N96" s="182">
        <v>80</v>
      </c>
      <c r="O96"/>
      <c r="P96"/>
      <c r="Q96"/>
      <c r="R96" s="58"/>
      <c r="S96" s="57"/>
      <c r="T96" s="595">
        <f t="shared" ref="T96:AE97" si="101">IF(C94&gt;0,C96/C94,)</f>
        <v>1.2878232645796251E-2</v>
      </c>
      <c r="U96" s="596">
        <f t="shared" si="101"/>
        <v>1.1645379413974455E-2</v>
      </c>
      <c r="V96" s="596">
        <f t="shared" si="101"/>
        <v>1.2096012096012096E-2</v>
      </c>
      <c r="W96" s="596">
        <f t="shared" si="101"/>
        <v>1.1376381990065694E-2</v>
      </c>
      <c r="X96" s="596">
        <f t="shared" si="101"/>
        <v>9.4705122686181663E-3</v>
      </c>
      <c r="Y96" s="596">
        <f t="shared" si="101"/>
        <v>7.6804915514592934E-3</v>
      </c>
      <c r="Z96" s="595">
        <f t="shared" si="101"/>
        <v>1.1728169528681038E-2</v>
      </c>
      <c r="AA96" s="595">
        <f t="shared" si="101"/>
        <v>1.4418125643666324E-2</v>
      </c>
      <c r="AB96" s="596">
        <f t="shared" si="101"/>
        <v>1.0013351134846462E-2</v>
      </c>
      <c r="AC96" s="596">
        <f t="shared" si="101"/>
        <v>1.7031630170316302E-2</v>
      </c>
      <c r="AD96" s="596">
        <f t="shared" si="101"/>
        <v>1.3595166163141994E-2</v>
      </c>
      <c r="AE96" s="595">
        <f t="shared" si="101"/>
        <v>1.4293371448990531E-2</v>
      </c>
      <c r="AG96" s="5"/>
      <c r="AH96" s="5"/>
      <c r="AI96" s="5"/>
      <c r="AJ96" s="5"/>
      <c r="AK96" s="5"/>
      <c r="AL96" s="5"/>
      <c r="AM96" s="5"/>
      <c r="AN96" s="5"/>
      <c r="AO96" s="5"/>
      <c r="AP96" s="5"/>
      <c r="AQ96" s="5"/>
      <c r="AR96" s="5"/>
    </row>
    <row r="97" spans="1:44" ht="15.75">
      <c r="A97" s="192"/>
      <c r="B97" s="591" t="s">
        <v>1071</v>
      </c>
      <c r="C97" s="592">
        <v>109</v>
      </c>
      <c r="D97" s="593">
        <v>39</v>
      </c>
      <c r="E97" s="593">
        <v>84</v>
      </c>
      <c r="F97" s="593">
        <v>64</v>
      </c>
      <c r="G97" s="593">
        <v>22</v>
      </c>
      <c r="H97" s="593">
        <v>8</v>
      </c>
      <c r="I97" s="592">
        <v>326</v>
      </c>
      <c r="J97" s="592">
        <v>8</v>
      </c>
      <c r="K97" s="593">
        <v>12</v>
      </c>
      <c r="L97" s="593">
        <v>46</v>
      </c>
      <c r="M97" s="593">
        <v>20</v>
      </c>
      <c r="N97" s="594">
        <v>86</v>
      </c>
      <c r="O97"/>
      <c r="P97"/>
      <c r="Q97"/>
      <c r="R97" s="58"/>
      <c r="S97" s="57"/>
      <c r="T97" s="597">
        <f t="shared" si="101"/>
        <v>1.1099796334012219E-2</v>
      </c>
      <c r="U97" s="598">
        <f t="shared" si="101"/>
        <v>1.3893836836480229E-2</v>
      </c>
      <c r="V97" s="598">
        <f t="shared" si="101"/>
        <v>1.4997321906802356E-2</v>
      </c>
      <c r="W97" s="598">
        <f t="shared" si="101"/>
        <v>1.0080327610647345E-2</v>
      </c>
      <c r="X97" s="598">
        <f t="shared" si="101"/>
        <v>8.814102564102564E-3</v>
      </c>
      <c r="Y97" s="598">
        <f t="shared" si="101"/>
        <v>5.772005772005772E-3</v>
      </c>
      <c r="Z97" s="597">
        <f t="shared" si="101"/>
        <v>1.1455075722969886E-2</v>
      </c>
      <c r="AA97" s="597">
        <f t="shared" si="101"/>
        <v>7.4142724745134385E-3</v>
      </c>
      <c r="AB97" s="598">
        <f t="shared" si="101"/>
        <v>7.2904009720534627E-3</v>
      </c>
      <c r="AC97" s="598">
        <f t="shared" si="101"/>
        <v>1.6874541452677916E-2</v>
      </c>
      <c r="AD97" s="598">
        <f t="shared" si="101"/>
        <v>2.8050490883590462E-2</v>
      </c>
      <c r="AE97" s="597">
        <f t="shared" si="101"/>
        <v>1.3951979234263466E-2</v>
      </c>
      <c r="AG97" s="6"/>
      <c r="AH97" s="4"/>
      <c r="AI97" s="4"/>
      <c r="AJ97" s="4"/>
      <c r="AK97" s="4"/>
      <c r="AL97" s="4"/>
      <c r="AM97" s="4"/>
      <c r="AN97" s="4"/>
      <c r="AO97" s="4"/>
      <c r="AP97" s="4"/>
      <c r="AQ97" s="4"/>
      <c r="AR97" s="4"/>
    </row>
    <row r="98" spans="1:44" ht="15.75">
      <c r="A98" s="192"/>
      <c r="B98" s="172" t="s">
        <v>484</v>
      </c>
      <c r="C98" s="180">
        <v>18</v>
      </c>
      <c r="D98" s="181">
        <v>0</v>
      </c>
      <c r="E98" s="181">
        <v>17</v>
      </c>
      <c r="F98" s="181">
        <v>16</v>
      </c>
      <c r="G98" s="181">
        <v>3</v>
      </c>
      <c r="H98" s="181">
        <v>5</v>
      </c>
      <c r="I98" s="180">
        <v>59</v>
      </c>
      <c r="J98" s="180">
        <v>6</v>
      </c>
      <c r="K98" s="181">
        <v>7</v>
      </c>
      <c r="L98" s="181">
        <v>26</v>
      </c>
      <c r="M98" s="181">
        <v>3</v>
      </c>
      <c r="N98" s="182">
        <v>42</v>
      </c>
      <c r="O98"/>
      <c r="P98"/>
      <c r="Q98"/>
      <c r="R98" s="58"/>
      <c r="S98" s="57"/>
      <c r="T98" s="595">
        <f t="shared" ref="T98:AE99" si="102">IF(C94&gt;0,C98/C94,)</f>
        <v>1.8846194115799393E-3</v>
      </c>
      <c r="U98" s="596">
        <f t="shared" si="102"/>
        <v>0</v>
      </c>
      <c r="V98" s="596">
        <f t="shared" si="102"/>
        <v>3.213003213003213E-3</v>
      </c>
      <c r="W98" s="596">
        <f t="shared" si="102"/>
        <v>2.5636917160711424E-3</v>
      </c>
      <c r="X98" s="596">
        <f t="shared" si="102"/>
        <v>1.2914334911752045E-3</v>
      </c>
      <c r="Y98" s="596">
        <f t="shared" si="102"/>
        <v>3.8402457757296467E-3</v>
      </c>
      <c r="Z98" s="595">
        <f t="shared" si="102"/>
        <v>2.1556448666423091E-3</v>
      </c>
      <c r="AA98" s="595">
        <f t="shared" si="102"/>
        <v>6.1791967044284241E-3</v>
      </c>
      <c r="AB98" s="596">
        <f t="shared" si="102"/>
        <v>4.6728971962616819E-3</v>
      </c>
      <c r="AC98" s="596">
        <f t="shared" si="102"/>
        <v>1.0543390105433901E-2</v>
      </c>
      <c r="AD98" s="596">
        <f t="shared" si="102"/>
        <v>4.5317220543806651E-3</v>
      </c>
      <c r="AE98" s="595">
        <f t="shared" si="102"/>
        <v>7.5040200107200283E-3</v>
      </c>
      <c r="AG98" s="6"/>
      <c r="AH98" s="4"/>
      <c r="AI98" s="4"/>
      <c r="AJ98" s="4"/>
      <c r="AK98" s="4"/>
      <c r="AL98" s="4"/>
      <c r="AM98" s="4"/>
      <c r="AN98" s="4"/>
      <c r="AO98" s="4"/>
      <c r="AP98" s="4"/>
      <c r="AQ98" s="4"/>
      <c r="AR98" s="4"/>
    </row>
    <row r="99" spans="1:44" ht="15.75">
      <c r="A99" s="192"/>
      <c r="B99" s="591" t="s">
        <v>1073</v>
      </c>
      <c r="C99" s="592">
        <v>20</v>
      </c>
      <c r="D99" s="593">
        <v>8</v>
      </c>
      <c r="E99" s="593">
        <v>11</v>
      </c>
      <c r="F99" s="593">
        <v>20</v>
      </c>
      <c r="G99" s="593">
        <v>3</v>
      </c>
      <c r="H99" s="593">
        <v>3</v>
      </c>
      <c r="I99" s="592">
        <v>65</v>
      </c>
      <c r="J99" s="592">
        <v>6</v>
      </c>
      <c r="K99" s="593">
        <v>13</v>
      </c>
      <c r="L99" s="593">
        <v>29</v>
      </c>
      <c r="M99" s="593">
        <v>11</v>
      </c>
      <c r="N99" s="594">
        <v>59</v>
      </c>
      <c r="O99"/>
      <c r="P99"/>
      <c r="Q99"/>
      <c r="R99" s="58"/>
      <c r="S99" s="57"/>
      <c r="T99" s="597">
        <f t="shared" si="102"/>
        <v>2.0366598778004071E-3</v>
      </c>
      <c r="U99" s="598">
        <f t="shared" si="102"/>
        <v>2.8500178126113287E-3</v>
      </c>
      <c r="V99" s="598">
        <f t="shared" si="102"/>
        <v>1.9639350116050706E-3</v>
      </c>
      <c r="W99" s="598">
        <f t="shared" si="102"/>
        <v>3.1501023783272958E-3</v>
      </c>
      <c r="X99" s="598">
        <f t="shared" si="102"/>
        <v>1.201923076923077E-3</v>
      </c>
      <c r="Y99" s="598">
        <f t="shared" si="102"/>
        <v>2.1645021645021645E-3</v>
      </c>
      <c r="Z99" s="597">
        <f t="shared" si="102"/>
        <v>2.2839874907762043E-3</v>
      </c>
      <c r="AA99" s="597">
        <f t="shared" si="102"/>
        <v>5.5607043558850789E-3</v>
      </c>
      <c r="AB99" s="598">
        <f t="shared" si="102"/>
        <v>7.8979343863912511E-3</v>
      </c>
      <c r="AC99" s="598">
        <f t="shared" si="102"/>
        <v>1.0638297872340425E-2</v>
      </c>
      <c r="AD99" s="598">
        <f t="shared" si="102"/>
        <v>1.5427769985974754E-2</v>
      </c>
      <c r="AE99" s="597">
        <f t="shared" si="102"/>
        <v>9.5717066839714465E-3</v>
      </c>
      <c r="AG99" s="6"/>
      <c r="AH99" s="4"/>
      <c r="AI99" s="4"/>
      <c r="AJ99" s="4"/>
      <c r="AK99" s="4"/>
      <c r="AL99" s="4"/>
      <c r="AM99" s="4"/>
      <c r="AN99" s="4"/>
      <c r="AO99" s="4"/>
      <c r="AP99" s="4"/>
      <c r="AQ99" s="4"/>
      <c r="AR99" s="4"/>
    </row>
    <row r="100" spans="1:44" ht="15.75">
      <c r="A100" s="192"/>
      <c r="B100" s="172" t="s">
        <v>486</v>
      </c>
      <c r="C100" s="180"/>
      <c r="D100" s="181"/>
      <c r="E100" s="181"/>
      <c r="F100" s="181"/>
      <c r="G100" s="181"/>
      <c r="H100" s="181"/>
      <c r="I100" s="180"/>
      <c r="J100" s="180"/>
      <c r="K100" s="181"/>
      <c r="L100" s="181"/>
      <c r="M100" s="181"/>
      <c r="N100" s="182"/>
      <c r="O100"/>
      <c r="P100"/>
      <c r="Q100"/>
      <c r="R100" s="58"/>
      <c r="S100" s="57"/>
      <c r="T100" s="595">
        <f t="shared" ref="T100:AE101" si="103">IF(C94&gt;0,C100/C94,)</f>
        <v>0</v>
      </c>
      <c r="U100" s="596">
        <f t="shared" si="103"/>
        <v>0</v>
      </c>
      <c r="V100" s="596">
        <f t="shared" si="103"/>
        <v>0</v>
      </c>
      <c r="W100" s="596">
        <f t="shared" si="103"/>
        <v>0</v>
      </c>
      <c r="X100" s="596">
        <f t="shared" si="103"/>
        <v>0</v>
      </c>
      <c r="Y100" s="596">
        <f t="shared" si="103"/>
        <v>0</v>
      </c>
      <c r="Z100" s="595">
        <f t="shared" si="103"/>
        <v>0</v>
      </c>
      <c r="AA100" s="595">
        <f t="shared" si="103"/>
        <v>0</v>
      </c>
      <c r="AB100" s="596">
        <f t="shared" si="103"/>
        <v>0</v>
      </c>
      <c r="AC100" s="596">
        <f t="shared" si="103"/>
        <v>0</v>
      </c>
      <c r="AD100" s="596">
        <f t="shared" si="103"/>
        <v>0</v>
      </c>
      <c r="AE100" s="595">
        <f t="shared" si="103"/>
        <v>0</v>
      </c>
      <c r="AG100" s="6"/>
      <c r="AH100" s="4"/>
      <c r="AI100" s="4"/>
      <c r="AJ100" s="4"/>
      <c r="AK100" s="4"/>
      <c r="AL100" s="4"/>
      <c r="AM100" s="4"/>
      <c r="AN100" s="4"/>
      <c r="AO100" s="4"/>
      <c r="AP100" s="4"/>
      <c r="AQ100" s="4"/>
      <c r="AR100" s="4"/>
    </row>
    <row r="101" spans="1:44" ht="15.75">
      <c r="A101" s="192"/>
      <c r="B101" s="591" t="s">
        <v>1075</v>
      </c>
      <c r="C101" s="592"/>
      <c r="D101" s="593"/>
      <c r="E101" s="593"/>
      <c r="F101" s="593"/>
      <c r="G101" s="593"/>
      <c r="H101" s="593"/>
      <c r="I101" s="592"/>
      <c r="J101" s="592"/>
      <c r="K101" s="593"/>
      <c r="L101" s="593"/>
      <c r="M101" s="593"/>
      <c r="N101" s="594"/>
      <c r="O101"/>
      <c r="P101"/>
      <c r="Q101"/>
      <c r="R101" s="58"/>
      <c r="S101" s="57"/>
      <c r="T101" s="597">
        <f t="shared" si="103"/>
        <v>0</v>
      </c>
      <c r="U101" s="598">
        <f t="shared" si="103"/>
        <v>0</v>
      </c>
      <c r="V101" s="598">
        <f t="shared" si="103"/>
        <v>0</v>
      </c>
      <c r="W101" s="598">
        <f t="shared" si="103"/>
        <v>0</v>
      </c>
      <c r="X101" s="598">
        <f t="shared" si="103"/>
        <v>0</v>
      </c>
      <c r="Y101" s="598">
        <f t="shared" si="103"/>
        <v>0</v>
      </c>
      <c r="Z101" s="597">
        <f t="shared" si="103"/>
        <v>0</v>
      </c>
      <c r="AA101" s="597">
        <f t="shared" si="103"/>
        <v>0</v>
      </c>
      <c r="AB101" s="598">
        <f t="shared" si="103"/>
        <v>0</v>
      </c>
      <c r="AC101" s="598">
        <f t="shared" si="103"/>
        <v>0</v>
      </c>
      <c r="AD101" s="598">
        <f t="shared" si="103"/>
        <v>0</v>
      </c>
      <c r="AE101" s="597">
        <f t="shared" si="103"/>
        <v>0</v>
      </c>
      <c r="AG101" s="6"/>
      <c r="AH101" s="4"/>
      <c r="AI101" s="4"/>
      <c r="AJ101" s="4"/>
      <c r="AK101" s="4"/>
      <c r="AL101" s="4"/>
      <c r="AM101" s="4"/>
      <c r="AN101" s="4"/>
      <c r="AO101" s="4"/>
      <c r="AP101" s="4"/>
      <c r="AQ101" s="4"/>
      <c r="AR101" s="4"/>
    </row>
    <row r="102" spans="1:44" ht="15.75">
      <c r="A102" s="192"/>
      <c r="B102" s="172" t="s">
        <v>319</v>
      </c>
      <c r="C102" s="180">
        <v>4333</v>
      </c>
      <c r="D102" s="181">
        <v>1694</v>
      </c>
      <c r="E102" s="181">
        <v>2860</v>
      </c>
      <c r="F102" s="181">
        <v>2557</v>
      </c>
      <c r="G102" s="181">
        <v>1131</v>
      </c>
      <c r="H102" s="181">
        <v>328</v>
      </c>
      <c r="I102" s="180">
        <v>12903</v>
      </c>
      <c r="J102" s="180">
        <v>496</v>
      </c>
      <c r="K102" s="181">
        <v>519</v>
      </c>
      <c r="L102" s="181">
        <v>1151</v>
      </c>
      <c r="M102" s="181">
        <v>297</v>
      </c>
      <c r="N102" s="182">
        <v>2463</v>
      </c>
      <c r="O102"/>
      <c r="P102"/>
      <c r="Q102"/>
      <c r="R102" s="58"/>
      <c r="S102" s="57"/>
      <c r="T102" s="595">
        <f t="shared" ref="T102:AE103" si="104">IF(C94&gt;0,C102/C94,)</f>
        <v>0.45366977279865983</v>
      </c>
      <c r="U102" s="596">
        <f t="shared" si="104"/>
        <v>0.63636363636363635</v>
      </c>
      <c r="V102" s="596">
        <f t="shared" si="104"/>
        <v>0.54054054054054057</v>
      </c>
      <c r="W102" s="596">
        <f t="shared" si="104"/>
        <v>0.40970998237461947</v>
      </c>
      <c r="X102" s="596">
        <f t="shared" si="104"/>
        <v>0.4868704261730521</v>
      </c>
      <c r="Y102" s="596">
        <f t="shared" si="104"/>
        <v>0.25192012288786481</v>
      </c>
      <c r="Z102" s="595">
        <f t="shared" si="104"/>
        <v>0.47142857142857142</v>
      </c>
      <c r="AA102" s="595">
        <f t="shared" si="104"/>
        <v>0.51081359423274975</v>
      </c>
      <c r="AB102" s="596">
        <f t="shared" si="104"/>
        <v>0.34646194926568757</v>
      </c>
      <c r="AC102" s="596">
        <f t="shared" si="104"/>
        <v>0.46674776966747772</v>
      </c>
      <c r="AD102" s="596">
        <f t="shared" si="104"/>
        <v>0.44864048338368578</v>
      </c>
      <c r="AE102" s="595">
        <f t="shared" si="104"/>
        <v>0.44005717348579598</v>
      </c>
      <c r="AG102" s="6"/>
      <c r="AH102" s="4"/>
      <c r="AI102" s="4"/>
      <c r="AJ102" s="4"/>
      <c r="AK102" s="4"/>
      <c r="AL102" s="4"/>
      <c r="AM102" s="4"/>
      <c r="AN102" s="4"/>
      <c r="AO102" s="4"/>
      <c r="AP102" s="4"/>
      <c r="AQ102" s="4"/>
      <c r="AR102" s="4"/>
    </row>
    <row r="103" spans="1:44" ht="15.75">
      <c r="A103" s="192"/>
      <c r="B103" s="591" t="s">
        <v>1077</v>
      </c>
      <c r="C103" s="592">
        <v>4597</v>
      </c>
      <c r="D103" s="593">
        <v>1811</v>
      </c>
      <c r="E103" s="593">
        <v>2930</v>
      </c>
      <c r="F103" s="593">
        <v>2683</v>
      </c>
      <c r="G103" s="593">
        <v>1239</v>
      </c>
      <c r="H103" s="593">
        <v>369</v>
      </c>
      <c r="I103" s="592">
        <v>13629</v>
      </c>
      <c r="J103" s="592">
        <v>574</v>
      </c>
      <c r="K103" s="593">
        <v>566</v>
      </c>
      <c r="L103" s="593">
        <v>1200</v>
      </c>
      <c r="M103" s="593">
        <v>347</v>
      </c>
      <c r="N103" s="594">
        <v>2687</v>
      </c>
      <c r="O103"/>
      <c r="P103"/>
      <c r="Q103"/>
      <c r="R103" s="58"/>
      <c r="S103" s="57"/>
      <c r="T103" s="597">
        <f t="shared" si="104"/>
        <v>0.46812627291242365</v>
      </c>
      <c r="U103" s="598">
        <f t="shared" si="104"/>
        <v>0.64517278232988962</v>
      </c>
      <c r="V103" s="598">
        <f t="shared" si="104"/>
        <v>0.52312087127298701</v>
      </c>
      <c r="W103" s="598">
        <f t="shared" si="104"/>
        <v>0.4225862340526067</v>
      </c>
      <c r="X103" s="598">
        <f t="shared" si="104"/>
        <v>0.49639423076923078</v>
      </c>
      <c r="Y103" s="598">
        <f t="shared" si="104"/>
        <v>0.26623376623376621</v>
      </c>
      <c r="Z103" s="597">
        <f t="shared" si="104"/>
        <v>0.47889946941213674</v>
      </c>
      <c r="AA103" s="597">
        <f t="shared" si="104"/>
        <v>0.53197405004633924</v>
      </c>
      <c r="AB103" s="598">
        <f t="shared" si="104"/>
        <v>0.34386391251518833</v>
      </c>
      <c r="AC103" s="598">
        <f t="shared" si="104"/>
        <v>0.44020542920029349</v>
      </c>
      <c r="AD103" s="598">
        <f t="shared" si="104"/>
        <v>0.48667601683029454</v>
      </c>
      <c r="AE103" s="597">
        <f t="shared" si="104"/>
        <v>0.43591823491239456</v>
      </c>
      <c r="AG103" s="6"/>
      <c r="AH103" s="4"/>
      <c r="AI103" s="4"/>
      <c r="AJ103" s="4"/>
      <c r="AK103" s="4"/>
      <c r="AL103" s="4"/>
      <c r="AM103" s="4"/>
      <c r="AN103" s="4"/>
      <c r="AO103" s="4"/>
      <c r="AP103" s="4"/>
      <c r="AQ103" s="4"/>
      <c r="AR103" s="4"/>
    </row>
    <row r="104" spans="1:44" ht="15.75">
      <c r="A104" s="192"/>
      <c r="B104" s="172" t="s">
        <v>321</v>
      </c>
      <c r="C104" s="180">
        <v>397</v>
      </c>
      <c r="D104" s="181">
        <v>3</v>
      </c>
      <c r="E104" s="181">
        <v>162</v>
      </c>
      <c r="F104" s="181">
        <v>323</v>
      </c>
      <c r="G104" s="181">
        <v>106</v>
      </c>
      <c r="H104" s="181">
        <v>125</v>
      </c>
      <c r="I104" s="180">
        <v>1116</v>
      </c>
      <c r="J104" s="180">
        <v>141</v>
      </c>
      <c r="K104" s="181">
        <v>265</v>
      </c>
      <c r="L104" s="181">
        <v>410</v>
      </c>
      <c r="M104" s="181">
        <v>137</v>
      </c>
      <c r="N104" s="182">
        <v>953</v>
      </c>
      <c r="O104"/>
      <c r="P104"/>
      <c r="Q104"/>
      <c r="R104" s="58"/>
      <c r="S104" s="57"/>
      <c r="T104" s="595">
        <f t="shared" ref="T104:AE105" si="105">IF(C94&gt;0,C104/C94,)</f>
        <v>4.1566328133179772E-2</v>
      </c>
      <c r="U104" s="596">
        <f t="shared" si="105"/>
        <v>1.1269722013523666E-3</v>
      </c>
      <c r="V104" s="596">
        <f t="shared" si="105"/>
        <v>3.0618030618030617E-2</v>
      </c>
      <c r="W104" s="596">
        <f t="shared" si="105"/>
        <v>5.175452651818619E-2</v>
      </c>
      <c r="X104" s="596">
        <f t="shared" si="105"/>
        <v>4.5630650021523889E-2</v>
      </c>
      <c r="Y104" s="596">
        <f t="shared" si="105"/>
        <v>9.6006144393241163E-2</v>
      </c>
      <c r="Z104" s="595">
        <f t="shared" si="105"/>
        <v>4.0774570697844355E-2</v>
      </c>
      <c r="AA104" s="595">
        <f t="shared" si="105"/>
        <v>0.14521112255406798</v>
      </c>
      <c r="AB104" s="596">
        <f t="shared" si="105"/>
        <v>0.17690253671562084</v>
      </c>
      <c r="AC104" s="596">
        <f t="shared" si="105"/>
        <v>0.16626115166261152</v>
      </c>
      <c r="AD104" s="596">
        <f t="shared" si="105"/>
        <v>0.20694864048338368</v>
      </c>
      <c r="AE104" s="595">
        <f t="shared" si="105"/>
        <v>0.17026978738609969</v>
      </c>
      <c r="AG104" s="5"/>
      <c r="AH104" s="5"/>
      <c r="AI104" s="5"/>
      <c r="AJ104" s="5"/>
      <c r="AK104" s="5"/>
      <c r="AL104" s="5"/>
      <c r="AM104" s="5"/>
      <c r="AN104" s="5"/>
      <c r="AO104" s="5"/>
      <c r="AP104" s="5"/>
      <c r="AQ104" s="5"/>
      <c r="AR104" s="5"/>
    </row>
    <row r="105" spans="1:44" ht="15.75">
      <c r="A105" s="192"/>
      <c r="B105" s="591" t="s">
        <v>1079</v>
      </c>
      <c r="C105" s="592">
        <v>387</v>
      </c>
      <c r="D105" s="593">
        <v>39</v>
      </c>
      <c r="E105" s="593">
        <v>216</v>
      </c>
      <c r="F105" s="593">
        <v>301</v>
      </c>
      <c r="G105" s="593">
        <v>109</v>
      </c>
      <c r="H105" s="593">
        <v>118</v>
      </c>
      <c r="I105" s="592">
        <v>1170</v>
      </c>
      <c r="J105" s="592">
        <v>148</v>
      </c>
      <c r="K105" s="593">
        <v>324</v>
      </c>
      <c r="L105" s="593">
        <v>435</v>
      </c>
      <c r="M105" s="593">
        <v>129</v>
      </c>
      <c r="N105" s="594">
        <v>1036</v>
      </c>
      <c r="O105"/>
      <c r="P105"/>
      <c r="Q105"/>
      <c r="R105" s="58"/>
      <c r="S105" s="57"/>
      <c r="T105" s="597">
        <f t="shared" si="105"/>
        <v>3.9409368635437883E-2</v>
      </c>
      <c r="U105" s="598">
        <f t="shared" si="105"/>
        <v>1.3893836836480229E-2</v>
      </c>
      <c r="V105" s="598">
        <f t="shared" si="105"/>
        <v>3.8564542046063202E-2</v>
      </c>
      <c r="W105" s="598">
        <f t="shared" si="105"/>
        <v>4.7409040793825796E-2</v>
      </c>
      <c r="X105" s="598">
        <f t="shared" si="105"/>
        <v>4.3669871794871792E-2</v>
      </c>
      <c r="Y105" s="598">
        <f t="shared" si="105"/>
        <v>8.5137085137085136E-2</v>
      </c>
      <c r="Z105" s="597">
        <f t="shared" si="105"/>
        <v>4.111177483397168E-2</v>
      </c>
      <c r="AA105" s="597">
        <f t="shared" si="105"/>
        <v>0.13716404077849861</v>
      </c>
      <c r="AB105" s="598">
        <f t="shared" si="105"/>
        <v>0.1968408262454435</v>
      </c>
      <c r="AC105" s="598">
        <f t="shared" si="105"/>
        <v>0.15957446808510639</v>
      </c>
      <c r="AD105" s="598">
        <f t="shared" si="105"/>
        <v>0.18092566619915848</v>
      </c>
      <c r="AE105" s="597">
        <f t="shared" si="105"/>
        <v>0.16807268007787152</v>
      </c>
      <c r="AG105" s="5"/>
      <c r="AH105" s="5"/>
      <c r="AI105" s="5"/>
      <c r="AJ105" s="5"/>
      <c r="AK105" s="5"/>
      <c r="AL105" s="5"/>
      <c r="AM105" s="5"/>
      <c r="AN105" s="5"/>
      <c r="AO105" s="5"/>
      <c r="AP105" s="5"/>
      <c r="AQ105" s="5"/>
      <c r="AR105" s="5"/>
    </row>
    <row r="106" spans="1:44" ht="15.75">
      <c r="A106" s="192"/>
      <c r="B106" s="172" t="s">
        <v>323</v>
      </c>
      <c r="C106" s="180"/>
      <c r="D106" s="181"/>
      <c r="E106" s="181"/>
      <c r="F106" s="181"/>
      <c r="G106" s="181"/>
      <c r="H106" s="181"/>
      <c r="I106" s="180"/>
      <c r="J106" s="180"/>
      <c r="K106" s="181"/>
      <c r="L106" s="181"/>
      <c r="M106" s="181"/>
      <c r="N106" s="182"/>
      <c r="O106"/>
      <c r="P106"/>
      <c r="Q106"/>
      <c r="R106" s="58"/>
      <c r="S106" s="57"/>
      <c r="T106" s="595">
        <f t="shared" ref="T106:AE107" si="106">IF(C94&gt;0,C106/C94,)</f>
        <v>0</v>
      </c>
      <c r="U106" s="596">
        <f t="shared" si="106"/>
        <v>0</v>
      </c>
      <c r="V106" s="596">
        <f t="shared" si="106"/>
        <v>0</v>
      </c>
      <c r="W106" s="596">
        <f t="shared" si="106"/>
        <v>0</v>
      </c>
      <c r="X106" s="596">
        <f t="shared" si="106"/>
        <v>0</v>
      </c>
      <c r="Y106" s="596">
        <f t="shared" si="106"/>
        <v>0</v>
      </c>
      <c r="Z106" s="595">
        <f t="shared" si="106"/>
        <v>0</v>
      </c>
      <c r="AA106" s="595">
        <f t="shared" si="106"/>
        <v>0</v>
      </c>
      <c r="AB106" s="596">
        <f t="shared" si="106"/>
        <v>0</v>
      </c>
      <c r="AC106" s="596">
        <f t="shared" si="106"/>
        <v>0</v>
      </c>
      <c r="AD106" s="596">
        <f t="shared" si="106"/>
        <v>0</v>
      </c>
      <c r="AE106" s="595">
        <f t="shared" si="106"/>
        <v>0</v>
      </c>
      <c r="AG106" s="6"/>
      <c r="AH106" s="4"/>
      <c r="AI106" s="4"/>
      <c r="AJ106" s="4"/>
      <c r="AK106" s="4"/>
      <c r="AL106" s="4"/>
      <c r="AM106" s="4"/>
      <c r="AN106" s="4"/>
      <c r="AO106" s="4"/>
      <c r="AP106" s="4"/>
      <c r="AQ106" s="4"/>
      <c r="AR106" s="4"/>
    </row>
    <row r="107" spans="1:44" ht="15.75">
      <c r="A107" s="192"/>
      <c r="B107" s="591" t="s">
        <v>1081</v>
      </c>
      <c r="C107" s="592"/>
      <c r="D107" s="593"/>
      <c r="E107" s="593"/>
      <c r="F107" s="593"/>
      <c r="G107" s="593"/>
      <c r="H107" s="593"/>
      <c r="I107" s="592"/>
      <c r="J107" s="592"/>
      <c r="K107" s="593"/>
      <c r="L107" s="593"/>
      <c r="M107" s="593"/>
      <c r="N107" s="594"/>
      <c r="O107"/>
      <c r="P107"/>
      <c r="Q107"/>
      <c r="R107" s="58"/>
      <c r="S107" s="57"/>
      <c r="T107" s="597">
        <f t="shared" si="106"/>
        <v>0</v>
      </c>
      <c r="U107" s="598">
        <f t="shared" si="106"/>
        <v>0</v>
      </c>
      <c r="V107" s="598">
        <f t="shared" si="106"/>
        <v>0</v>
      </c>
      <c r="W107" s="598">
        <f t="shared" si="106"/>
        <v>0</v>
      </c>
      <c r="X107" s="598">
        <f t="shared" si="106"/>
        <v>0</v>
      </c>
      <c r="Y107" s="598">
        <f t="shared" si="106"/>
        <v>0</v>
      </c>
      <c r="Z107" s="597">
        <f t="shared" si="106"/>
        <v>0</v>
      </c>
      <c r="AA107" s="597">
        <f t="shared" si="106"/>
        <v>0</v>
      </c>
      <c r="AB107" s="598">
        <f t="shared" si="106"/>
        <v>0</v>
      </c>
      <c r="AC107" s="598">
        <f t="shared" si="106"/>
        <v>0</v>
      </c>
      <c r="AD107" s="598">
        <f t="shared" si="106"/>
        <v>0</v>
      </c>
      <c r="AE107" s="597">
        <f t="shared" si="106"/>
        <v>0</v>
      </c>
      <c r="AG107" s="6"/>
      <c r="AH107" s="4"/>
      <c r="AI107" s="4"/>
      <c r="AJ107" s="4"/>
      <c r="AK107" s="4"/>
      <c r="AL107" s="4"/>
      <c r="AM107" s="4"/>
      <c r="AN107" s="4"/>
      <c r="AO107" s="4"/>
      <c r="AP107" s="4"/>
      <c r="AQ107" s="4"/>
      <c r="AR107" s="4"/>
    </row>
    <row r="108" spans="1:44" ht="15.75">
      <c r="A108" s="192"/>
      <c r="B108" s="172" t="s">
        <v>325</v>
      </c>
      <c r="C108" s="180">
        <v>3552</v>
      </c>
      <c r="D108" s="181">
        <v>836</v>
      </c>
      <c r="E108" s="181">
        <v>1772</v>
      </c>
      <c r="F108" s="181">
        <v>2195</v>
      </c>
      <c r="G108" s="181">
        <v>752</v>
      </c>
      <c r="H108" s="181">
        <v>437</v>
      </c>
      <c r="I108" s="180">
        <v>9544</v>
      </c>
      <c r="J108" s="180">
        <v>167</v>
      </c>
      <c r="K108" s="181">
        <v>291</v>
      </c>
      <c r="L108" s="181">
        <v>325</v>
      </c>
      <c r="M108" s="181">
        <v>101</v>
      </c>
      <c r="N108" s="182">
        <v>884</v>
      </c>
      <c r="O108"/>
      <c r="P108"/>
      <c r="Q108"/>
      <c r="R108" s="58"/>
      <c r="S108" s="57"/>
      <c r="T108" s="595">
        <f t="shared" ref="T108:AE109" si="107">IF(C94&gt;0,C108/C94,)</f>
        <v>0.37189823055177468</v>
      </c>
      <c r="U108" s="596">
        <f t="shared" si="107"/>
        <v>0.31404958677685951</v>
      </c>
      <c r="V108" s="596">
        <f t="shared" si="107"/>
        <v>0.33490833490833488</v>
      </c>
      <c r="W108" s="596">
        <f t="shared" si="107"/>
        <v>0.35170645729850986</v>
      </c>
      <c r="X108" s="596">
        <f t="shared" si="107"/>
        <v>0.32371932845458457</v>
      </c>
      <c r="Y108" s="596">
        <f t="shared" si="107"/>
        <v>0.33563748079877115</v>
      </c>
      <c r="Z108" s="595">
        <f t="shared" si="107"/>
        <v>0.34870295944464741</v>
      </c>
      <c r="AA108" s="595">
        <f t="shared" si="107"/>
        <v>0.17198764160659114</v>
      </c>
      <c r="AB108" s="596">
        <f t="shared" si="107"/>
        <v>0.19425901201602136</v>
      </c>
      <c r="AC108" s="596">
        <f t="shared" si="107"/>
        <v>0.13179237631792376</v>
      </c>
      <c r="AD108" s="596">
        <f t="shared" si="107"/>
        <v>0.15256797583081572</v>
      </c>
      <c r="AE108" s="595">
        <f t="shared" si="107"/>
        <v>0.15794175451134537</v>
      </c>
      <c r="AG108" s="6"/>
      <c r="AH108" s="4"/>
      <c r="AI108" s="4"/>
      <c r="AJ108" s="4"/>
      <c r="AK108" s="4"/>
      <c r="AL108" s="4"/>
      <c r="AM108" s="4"/>
      <c r="AN108" s="4"/>
      <c r="AO108" s="4"/>
      <c r="AP108" s="4"/>
      <c r="AQ108" s="4"/>
      <c r="AR108" s="4"/>
    </row>
    <row r="109" spans="1:44" ht="15.75">
      <c r="A109" s="192"/>
      <c r="B109" s="591" t="s">
        <v>1083</v>
      </c>
      <c r="C109" s="592">
        <v>3543</v>
      </c>
      <c r="D109" s="593">
        <v>820</v>
      </c>
      <c r="E109" s="593">
        <v>1857</v>
      </c>
      <c r="F109" s="593">
        <v>2216</v>
      </c>
      <c r="G109" s="593">
        <v>793</v>
      </c>
      <c r="H109" s="593">
        <v>473</v>
      </c>
      <c r="I109" s="592">
        <v>9702</v>
      </c>
      <c r="J109" s="592">
        <v>197</v>
      </c>
      <c r="K109" s="593">
        <v>311</v>
      </c>
      <c r="L109" s="593">
        <v>396</v>
      </c>
      <c r="M109" s="593">
        <v>110</v>
      </c>
      <c r="N109" s="594">
        <v>1014</v>
      </c>
      <c r="O109"/>
      <c r="P109"/>
      <c r="Q109"/>
      <c r="R109" s="58"/>
      <c r="S109" s="57"/>
      <c r="T109" s="597">
        <f t="shared" si="107"/>
        <v>0.36079429735234214</v>
      </c>
      <c r="U109" s="598">
        <f t="shared" si="107"/>
        <v>0.29212682579266119</v>
      </c>
      <c r="V109" s="598">
        <f t="shared" si="107"/>
        <v>0.33154793786823783</v>
      </c>
      <c r="W109" s="598">
        <f t="shared" si="107"/>
        <v>0.34903134351866438</v>
      </c>
      <c r="X109" s="598">
        <f t="shared" si="107"/>
        <v>0.31770833333333331</v>
      </c>
      <c r="Y109" s="598">
        <f t="shared" si="107"/>
        <v>0.34126984126984128</v>
      </c>
      <c r="Z109" s="597">
        <f t="shared" si="107"/>
        <v>0.34091148670016513</v>
      </c>
      <c r="AA109" s="597">
        <f t="shared" si="107"/>
        <v>0.18257645968489342</v>
      </c>
      <c r="AB109" s="598">
        <f t="shared" si="107"/>
        <v>0.18894289185905225</v>
      </c>
      <c r="AC109" s="598">
        <f t="shared" si="107"/>
        <v>0.14526779163609685</v>
      </c>
      <c r="AD109" s="598">
        <f t="shared" si="107"/>
        <v>0.15427769985974754</v>
      </c>
      <c r="AE109" s="597">
        <f t="shared" si="107"/>
        <v>0.16450356911096692</v>
      </c>
      <c r="AG109" s="6"/>
      <c r="AH109" s="4"/>
      <c r="AI109" s="4"/>
      <c r="AJ109" s="4"/>
      <c r="AK109" s="4"/>
      <c r="AL109" s="4"/>
      <c r="AM109" s="4"/>
      <c r="AN109" s="4"/>
      <c r="AO109" s="4"/>
      <c r="AP109" s="4"/>
      <c r="AQ109" s="4"/>
      <c r="AR109" s="4"/>
    </row>
    <row r="110" spans="1:44" ht="15.75">
      <c r="A110" s="192"/>
      <c r="B110" s="172" t="s">
        <v>327</v>
      </c>
      <c r="C110" s="180">
        <v>1127</v>
      </c>
      <c r="D110" s="181">
        <v>98</v>
      </c>
      <c r="E110" s="181">
        <v>406</v>
      </c>
      <c r="F110" s="181">
        <v>1073</v>
      </c>
      <c r="G110" s="181">
        <v>308</v>
      </c>
      <c r="H110" s="181">
        <v>397</v>
      </c>
      <c r="I110" s="180">
        <v>3409</v>
      </c>
      <c r="J110" s="180">
        <v>147</v>
      </c>
      <c r="K110" s="181">
        <v>401</v>
      </c>
      <c r="L110" s="181">
        <v>472</v>
      </c>
      <c r="M110" s="181">
        <v>115</v>
      </c>
      <c r="N110" s="182">
        <v>1135</v>
      </c>
      <c r="O110"/>
      <c r="P110"/>
      <c r="Q110"/>
      <c r="R110" s="58"/>
      <c r="S110" s="57"/>
      <c r="T110" s="595">
        <f t="shared" ref="T110:AE111" si="108">IF(C94&gt;0,C110/C94,)</f>
        <v>0.11799811538058842</v>
      </c>
      <c r="U110" s="596">
        <f t="shared" si="108"/>
        <v>3.6814425244177308E-2</v>
      </c>
      <c r="V110" s="596">
        <f t="shared" si="108"/>
        <v>7.6734076734076728E-2</v>
      </c>
      <c r="W110" s="596">
        <f t="shared" si="108"/>
        <v>0.17192757570902098</v>
      </c>
      <c r="X110" s="596">
        <f t="shared" si="108"/>
        <v>0.13258717176065432</v>
      </c>
      <c r="Y110" s="596">
        <f t="shared" si="108"/>
        <v>0.30491551459293392</v>
      </c>
      <c r="Z110" s="595">
        <f t="shared" si="108"/>
        <v>0.12455242966751918</v>
      </c>
      <c r="AA110" s="595">
        <f t="shared" si="108"/>
        <v>0.15139031925849639</v>
      </c>
      <c r="AB110" s="596">
        <f t="shared" si="108"/>
        <v>0.26769025367156207</v>
      </c>
      <c r="AC110" s="596">
        <f t="shared" si="108"/>
        <v>0.19140308191403083</v>
      </c>
      <c r="AD110" s="596">
        <f t="shared" si="108"/>
        <v>0.17371601208459214</v>
      </c>
      <c r="AE110" s="595">
        <f t="shared" si="108"/>
        <v>0.20278720743255316</v>
      </c>
      <c r="AG110" s="6"/>
      <c r="AH110" s="4"/>
      <c r="AI110" s="4"/>
      <c r="AJ110" s="4"/>
      <c r="AK110" s="4"/>
      <c r="AL110" s="4"/>
      <c r="AM110" s="4"/>
      <c r="AN110" s="4"/>
      <c r="AO110" s="4"/>
      <c r="AP110" s="4"/>
      <c r="AQ110" s="4"/>
      <c r="AR110" s="4"/>
    </row>
    <row r="111" spans="1:44" ht="15.75">
      <c r="A111" s="192"/>
      <c r="B111" s="591" t="s">
        <v>1085</v>
      </c>
      <c r="C111" s="592">
        <v>1162</v>
      </c>
      <c r="D111" s="593">
        <v>89</v>
      </c>
      <c r="E111" s="593">
        <v>493</v>
      </c>
      <c r="F111" s="593">
        <v>1060</v>
      </c>
      <c r="G111" s="593">
        <v>330</v>
      </c>
      <c r="H111" s="593">
        <v>415</v>
      </c>
      <c r="I111" s="592">
        <v>3549</v>
      </c>
      <c r="J111" s="592">
        <v>145</v>
      </c>
      <c r="K111" s="593">
        <v>419</v>
      </c>
      <c r="L111" s="593">
        <v>579</v>
      </c>
      <c r="M111" s="593">
        <v>95</v>
      </c>
      <c r="N111" s="594">
        <v>1238</v>
      </c>
      <c r="O111"/>
      <c r="P111"/>
      <c r="Q111"/>
      <c r="R111" s="58"/>
      <c r="S111" s="57"/>
      <c r="T111" s="597">
        <f t="shared" si="108"/>
        <v>0.11832993890020367</v>
      </c>
      <c r="U111" s="598">
        <f t="shared" si="108"/>
        <v>3.1706448165301035E-2</v>
      </c>
      <c r="V111" s="598">
        <f t="shared" si="108"/>
        <v>8.8019996429209074E-2</v>
      </c>
      <c r="W111" s="598">
        <f t="shared" si="108"/>
        <v>0.16695542605134667</v>
      </c>
      <c r="X111" s="598">
        <f t="shared" si="108"/>
        <v>0.13221153846153846</v>
      </c>
      <c r="Y111" s="598">
        <f t="shared" si="108"/>
        <v>0.29942279942279942</v>
      </c>
      <c r="Z111" s="597">
        <f t="shared" si="108"/>
        <v>0.12470571699638076</v>
      </c>
      <c r="AA111" s="597">
        <f t="shared" si="108"/>
        <v>0.13438368860055608</v>
      </c>
      <c r="AB111" s="598">
        <f t="shared" si="108"/>
        <v>0.25455650060753343</v>
      </c>
      <c r="AC111" s="598">
        <f t="shared" si="108"/>
        <v>0.21239911958914159</v>
      </c>
      <c r="AD111" s="598">
        <f t="shared" si="108"/>
        <v>0.13323983169705469</v>
      </c>
      <c r="AE111" s="597">
        <f t="shared" si="108"/>
        <v>0.20084360804672291</v>
      </c>
      <c r="AG111" s="6"/>
      <c r="AH111" s="4"/>
      <c r="AI111" s="4"/>
      <c r="AJ111" s="4"/>
      <c r="AK111" s="4"/>
      <c r="AL111" s="4"/>
      <c r="AM111" s="4"/>
      <c r="AN111" s="4"/>
      <c r="AO111" s="4"/>
      <c r="AP111" s="4"/>
      <c r="AQ111" s="4"/>
      <c r="AR111" s="4"/>
    </row>
    <row r="112" spans="1:44" ht="15.75">
      <c r="A112" s="192"/>
      <c r="B112" s="172" t="s">
        <v>329</v>
      </c>
      <c r="C112" s="180"/>
      <c r="D112" s="181"/>
      <c r="E112" s="181"/>
      <c r="F112" s="181"/>
      <c r="G112" s="181"/>
      <c r="H112" s="181"/>
      <c r="I112" s="180"/>
      <c r="J112" s="180"/>
      <c r="K112" s="181"/>
      <c r="L112" s="181"/>
      <c r="M112" s="181"/>
      <c r="N112" s="182"/>
      <c r="O112"/>
      <c r="P112"/>
      <c r="Q112"/>
      <c r="R112" s="58"/>
      <c r="S112" s="57"/>
      <c r="T112" s="595">
        <f t="shared" ref="T112:AE113" si="109">IF(C94&gt;0,C112/C94,)</f>
        <v>0</v>
      </c>
      <c r="U112" s="596">
        <f t="shared" si="109"/>
        <v>0</v>
      </c>
      <c r="V112" s="596">
        <f t="shared" si="109"/>
        <v>0</v>
      </c>
      <c r="W112" s="596">
        <f t="shared" si="109"/>
        <v>0</v>
      </c>
      <c r="X112" s="596">
        <f t="shared" si="109"/>
        <v>0</v>
      </c>
      <c r="Y112" s="596">
        <f t="shared" si="109"/>
        <v>0</v>
      </c>
      <c r="Z112" s="595">
        <f t="shared" si="109"/>
        <v>0</v>
      </c>
      <c r="AA112" s="595">
        <f t="shared" si="109"/>
        <v>0</v>
      </c>
      <c r="AB112" s="596">
        <f t="shared" si="109"/>
        <v>0</v>
      </c>
      <c r="AC112" s="596">
        <f t="shared" si="109"/>
        <v>0</v>
      </c>
      <c r="AD112" s="596">
        <f t="shared" si="109"/>
        <v>0</v>
      </c>
      <c r="AE112" s="595">
        <f t="shared" si="109"/>
        <v>0</v>
      </c>
      <c r="AG112" s="5"/>
      <c r="AH112" s="5"/>
      <c r="AI112" s="5"/>
      <c r="AJ112" s="5"/>
      <c r="AK112" s="5"/>
      <c r="AL112" s="5"/>
      <c r="AM112" s="5"/>
      <c r="AN112" s="5"/>
      <c r="AO112" s="5"/>
      <c r="AP112" s="5"/>
      <c r="AQ112" s="5"/>
      <c r="AR112" s="5"/>
    </row>
    <row r="113" spans="1:44" ht="15.75">
      <c r="A113" s="192"/>
      <c r="B113" s="591" t="s">
        <v>1087</v>
      </c>
      <c r="C113" s="592"/>
      <c r="D113" s="593"/>
      <c r="E113" s="593"/>
      <c r="F113" s="593"/>
      <c r="G113" s="593"/>
      <c r="H113" s="593"/>
      <c r="I113" s="592"/>
      <c r="J113" s="592"/>
      <c r="K113" s="593"/>
      <c r="L113" s="593"/>
      <c r="M113" s="593"/>
      <c r="N113" s="594"/>
      <c r="O113"/>
      <c r="P113"/>
      <c r="Q113"/>
      <c r="R113" s="58"/>
      <c r="S113" s="57"/>
      <c r="T113" s="597">
        <f t="shared" si="109"/>
        <v>0</v>
      </c>
      <c r="U113" s="598">
        <f t="shared" si="109"/>
        <v>0</v>
      </c>
      <c r="V113" s="598">
        <f t="shared" si="109"/>
        <v>0</v>
      </c>
      <c r="W113" s="598">
        <f t="shared" si="109"/>
        <v>0</v>
      </c>
      <c r="X113" s="598">
        <f t="shared" si="109"/>
        <v>0</v>
      </c>
      <c r="Y113" s="598">
        <f t="shared" si="109"/>
        <v>0</v>
      </c>
      <c r="Z113" s="597">
        <f t="shared" si="109"/>
        <v>0</v>
      </c>
      <c r="AA113" s="597">
        <f t="shared" si="109"/>
        <v>0</v>
      </c>
      <c r="AB113" s="598">
        <f t="shared" si="109"/>
        <v>0</v>
      </c>
      <c r="AC113" s="598">
        <f t="shared" si="109"/>
        <v>0</v>
      </c>
      <c r="AD113" s="598">
        <f t="shared" si="109"/>
        <v>0</v>
      </c>
      <c r="AE113" s="597">
        <f t="shared" si="109"/>
        <v>0</v>
      </c>
      <c r="AG113" s="6"/>
      <c r="AH113" s="4"/>
      <c r="AI113" s="4"/>
      <c r="AJ113" s="4"/>
      <c r="AK113" s="4"/>
      <c r="AL113" s="4"/>
      <c r="AM113" s="4"/>
      <c r="AN113" s="4"/>
      <c r="AO113" s="4"/>
      <c r="AP113" s="4"/>
      <c r="AQ113" s="4"/>
      <c r="AR113" s="4"/>
    </row>
    <row r="114" spans="1:44" ht="15.75">
      <c r="A114" s="192"/>
      <c r="B114" s="172" t="s">
        <v>331</v>
      </c>
      <c r="C114" s="180">
        <v>1</v>
      </c>
      <c r="D114" s="181"/>
      <c r="E114" s="181">
        <v>10</v>
      </c>
      <c r="F114" s="181">
        <v>6</v>
      </c>
      <c r="G114" s="181">
        <v>1</v>
      </c>
      <c r="H114" s="181"/>
      <c r="I114" s="180">
        <v>18</v>
      </c>
      <c r="J114" s="180"/>
      <c r="K114" s="181"/>
      <c r="L114" s="181">
        <v>40</v>
      </c>
      <c r="M114" s="181"/>
      <c r="N114" s="182">
        <v>40</v>
      </c>
      <c r="O114"/>
      <c r="P114"/>
      <c r="Q114"/>
      <c r="R114" s="58"/>
      <c r="S114" s="57"/>
      <c r="T114" s="595">
        <f t="shared" ref="T114:AE115" si="110">IF(C94&gt;0,C114/C94,)</f>
        <v>1.0470107842110774E-4</v>
      </c>
      <c r="U114" s="596">
        <f t="shared" si="110"/>
        <v>0</v>
      </c>
      <c r="V114" s="596">
        <f t="shared" si="110"/>
        <v>1.89000189000189E-3</v>
      </c>
      <c r="W114" s="596">
        <f t="shared" si="110"/>
        <v>9.6138439352667839E-4</v>
      </c>
      <c r="X114" s="596">
        <f t="shared" si="110"/>
        <v>4.3047783039173483E-4</v>
      </c>
      <c r="Y114" s="596">
        <f t="shared" si="110"/>
        <v>0</v>
      </c>
      <c r="Z114" s="595">
        <f t="shared" si="110"/>
        <v>6.5765436609426377E-4</v>
      </c>
      <c r="AA114" s="595">
        <f t="shared" si="110"/>
        <v>0</v>
      </c>
      <c r="AB114" s="596">
        <f t="shared" si="110"/>
        <v>0</v>
      </c>
      <c r="AC114" s="596">
        <f t="shared" si="110"/>
        <v>1.6220600162206E-2</v>
      </c>
      <c r="AD114" s="596">
        <f t="shared" si="110"/>
        <v>0</v>
      </c>
      <c r="AE114" s="595">
        <f t="shared" si="110"/>
        <v>7.1466857244952657E-3</v>
      </c>
      <c r="AG114" s="6"/>
      <c r="AH114" s="4"/>
      <c r="AI114" s="4"/>
      <c r="AJ114" s="4"/>
      <c r="AK114" s="4"/>
      <c r="AL114" s="4"/>
      <c r="AM114" s="4"/>
      <c r="AN114" s="4"/>
      <c r="AO114" s="4"/>
      <c r="AP114" s="4"/>
      <c r="AQ114" s="4"/>
      <c r="AR114" s="4"/>
    </row>
    <row r="115" spans="1:44" ht="15.75">
      <c r="A115" s="207"/>
      <c r="B115" s="591" t="s">
        <v>1091</v>
      </c>
      <c r="C115" s="592">
        <v>2</v>
      </c>
      <c r="D115" s="593">
        <v>1</v>
      </c>
      <c r="E115" s="593">
        <v>10</v>
      </c>
      <c r="F115" s="593">
        <v>5</v>
      </c>
      <c r="G115" s="593"/>
      <c r="H115" s="593"/>
      <c r="I115" s="592">
        <v>18</v>
      </c>
      <c r="J115" s="592">
        <v>1</v>
      </c>
      <c r="K115" s="593">
        <v>1</v>
      </c>
      <c r="L115" s="593">
        <v>41</v>
      </c>
      <c r="M115" s="593">
        <v>1</v>
      </c>
      <c r="N115" s="594">
        <v>44</v>
      </c>
      <c r="O115"/>
      <c r="P115"/>
      <c r="Q115"/>
      <c r="R115" s="58"/>
      <c r="S115" s="57"/>
      <c r="T115" s="597">
        <f t="shared" si="110"/>
        <v>2.0366598778004074E-4</v>
      </c>
      <c r="U115" s="598">
        <f t="shared" si="110"/>
        <v>3.5625222657641609E-4</v>
      </c>
      <c r="V115" s="598">
        <f t="shared" si="110"/>
        <v>1.7853954650955187E-3</v>
      </c>
      <c r="W115" s="598">
        <f t="shared" si="110"/>
        <v>7.8752559458182395E-4</v>
      </c>
      <c r="X115" s="598">
        <f t="shared" si="110"/>
        <v>0</v>
      </c>
      <c r="Y115" s="598">
        <f t="shared" si="110"/>
        <v>0</v>
      </c>
      <c r="Z115" s="597">
        <f t="shared" si="110"/>
        <v>6.3248884359956429E-4</v>
      </c>
      <c r="AA115" s="597">
        <f t="shared" si="110"/>
        <v>9.2678405931417981E-4</v>
      </c>
      <c r="AB115" s="598">
        <f t="shared" si="110"/>
        <v>6.0753341433778852E-4</v>
      </c>
      <c r="AC115" s="598">
        <f t="shared" si="110"/>
        <v>1.504035216434336E-2</v>
      </c>
      <c r="AD115" s="598">
        <f t="shared" si="110"/>
        <v>1.4025245441795231E-3</v>
      </c>
      <c r="AE115" s="597">
        <f t="shared" si="110"/>
        <v>7.138221933809215E-3</v>
      </c>
      <c r="AG115" s="6"/>
      <c r="AH115" s="4"/>
      <c r="AI115" s="4"/>
      <c r="AJ115" s="4"/>
      <c r="AK115" s="4"/>
      <c r="AL115" s="4"/>
      <c r="AM115" s="4"/>
      <c r="AN115" s="4"/>
      <c r="AO115" s="4"/>
      <c r="AP115" s="4"/>
      <c r="AQ115" s="4"/>
      <c r="AR115" s="4"/>
    </row>
    <row r="116" spans="1:44" ht="15.75">
      <c r="A116" s="191" t="s">
        <v>157</v>
      </c>
      <c r="B116" s="172" t="s">
        <v>317</v>
      </c>
      <c r="C116" s="180">
        <v>6132</v>
      </c>
      <c r="D116" s="181"/>
      <c r="E116" s="181">
        <v>6982</v>
      </c>
      <c r="F116" s="181">
        <v>2020</v>
      </c>
      <c r="G116" s="181"/>
      <c r="H116" s="181"/>
      <c r="I116" s="180">
        <v>15134</v>
      </c>
      <c r="J116" s="180"/>
      <c r="K116" s="181">
        <v>1988</v>
      </c>
      <c r="L116" s="181">
        <v>3627</v>
      </c>
      <c r="M116" s="181">
        <v>835</v>
      </c>
      <c r="N116" s="182">
        <v>6450</v>
      </c>
      <c r="O116"/>
      <c r="P116"/>
      <c r="Q116"/>
      <c r="R116" s="58"/>
      <c r="S116" s="57"/>
      <c r="T116" s="595">
        <f t="shared" ref="T116:AE117" si="111">IF(C116&gt;0,C116/C116,)</f>
        <v>1</v>
      </c>
      <c r="U116" s="596">
        <f t="shared" si="111"/>
        <v>0</v>
      </c>
      <c r="V116" s="596">
        <f t="shared" si="111"/>
        <v>1</v>
      </c>
      <c r="W116" s="596">
        <f t="shared" si="111"/>
        <v>1</v>
      </c>
      <c r="X116" s="596">
        <f t="shared" si="111"/>
        <v>0</v>
      </c>
      <c r="Y116" s="596">
        <f t="shared" si="111"/>
        <v>0</v>
      </c>
      <c r="Z116" s="595">
        <f t="shared" si="111"/>
        <v>1</v>
      </c>
      <c r="AA116" s="595">
        <f t="shared" si="111"/>
        <v>0</v>
      </c>
      <c r="AB116" s="596">
        <f t="shared" si="111"/>
        <v>1</v>
      </c>
      <c r="AC116" s="596">
        <f t="shared" si="111"/>
        <v>1</v>
      </c>
      <c r="AD116" s="596">
        <f t="shared" si="111"/>
        <v>1</v>
      </c>
      <c r="AE116" s="595">
        <f t="shared" si="111"/>
        <v>1</v>
      </c>
      <c r="AG116" s="5">
        <f>+T118+T120+T122+T124+T126+T128+T130+T132+T134+T136</f>
        <v>0.99999999999999989</v>
      </c>
      <c r="AH116" s="5">
        <f t="shared" ref="AH116:AH117" si="112">+U118+U120+U122+U124+U126+U128+U130+U132+U134+U136</f>
        <v>0</v>
      </c>
      <c r="AI116" s="5">
        <f t="shared" ref="AI116:AI117" si="113">+V118+V120+V122+V124+V126+V128+V130+V132+V134+V136</f>
        <v>1</v>
      </c>
      <c r="AJ116" s="5">
        <f t="shared" ref="AJ116:AJ117" si="114">+W118+W120+W122+W124+W126+W128+W130+W132+W134+W136</f>
        <v>1</v>
      </c>
      <c r="AK116" s="5">
        <f t="shared" ref="AK116:AK117" si="115">+X118+X120+X122+X124+X126+X128+X130+X132+X134+X136</f>
        <v>0</v>
      </c>
      <c r="AL116" s="5">
        <f t="shared" ref="AL116:AL117" si="116">+Y118+Y120+Y122+Y124+Y126+Y128+Y130+Y132+Y134+Y136</f>
        <v>0</v>
      </c>
      <c r="AM116" s="5">
        <f t="shared" ref="AM116:AM117" si="117">+Z118+Z120+Z122+Z124+Z126+Z128+Z130+Z132+Z134+Z136</f>
        <v>1</v>
      </c>
      <c r="AN116" s="5">
        <f t="shared" ref="AN116:AN117" si="118">+AA118+AA120+AA122+AA124+AA126+AA128+AA130+AA132+AA134+AA136</f>
        <v>0</v>
      </c>
      <c r="AO116" s="5">
        <f t="shared" ref="AO116:AO117" si="119">+AB118+AB120+AB122+AB124+AB126+AB128+AB130+AB132+AB134+AB136</f>
        <v>0.99999999999999989</v>
      </c>
      <c r="AP116" s="5">
        <f t="shared" ref="AP116:AP117" si="120">+AC118+AC120+AC122+AC124+AC126+AC128+AC130+AC132+AC134+AC136</f>
        <v>1</v>
      </c>
      <c r="AQ116" s="5">
        <f t="shared" ref="AQ116:AQ117" si="121">+AD118+AD120+AD122+AD124+AD126+AD128+AD130+AD132+AD134+AD136</f>
        <v>1</v>
      </c>
      <c r="AR116" s="5">
        <f t="shared" ref="AR116:AR117" si="122">+AE118+AE120+AE122+AE124+AE126+AE128+AE130+AE132+AE134+AE136</f>
        <v>1</v>
      </c>
    </row>
    <row r="117" spans="1:44" ht="15.75">
      <c r="A117" s="192"/>
      <c r="B117" s="591" t="s">
        <v>1089</v>
      </c>
      <c r="C117" s="592">
        <v>6071</v>
      </c>
      <c r="D117" s="593"/>
      <c r="E117" s="593">
        <v>7262</v>
      </c>
      <c r="F117" s="593">
        <v>2201</v>
      </c>
      <c r="G117" s="593"/>
      <c r="H117" s="593"/>
      <c r="I117" s="592">
        <v>15534</v>
      </c>
      <c r="J117" s="592"/>
      <c r="K117" s="593">
        <v>1912</v>
      </c>
      <c r="L117" s="593">
        <v>3988</v>
      </c>
      <c r="M117" s="593">
        <v>938</v>
      </c>
      <c r="N117" s="594">
        <v>6838</v>
      </c>
      <c r="O117"/>
      <c r="P117"/>
      <c r="Q117"/>
      <c r="R117" s="58"/>
      <c r="S117" s="57"/>
      <c r="T117" s="597">
        <f t="shared" si="111"/>
        <v>1</v>
      </c>
      <c r="U117" s="598">
        <f t="shared" si="111"/>
        <v>0</v>
      </c>
      <c r="V117" s="598">
        <f t="shared" si="111"/>
        <v>1</v>
      </c>
      <c r="W117" s="598">
        <f t="shared" si="111"/>
        <v>1</v>
      </c>
      <c r="X117" s="598">
        <f t="shared" si="111"/>
        <v>0</v>
      </c>
      <c r="Y117" s="598">
        <f t="shared" si="111"/>
        <v>0</v>
      </c>
      <c r="Z117" s="597">
        <f t="shared" si="111"/>
        <v>1</v>
      </c>
      <c r="AA117" s="597">
        <f t="shared" si="111"/>
        <v>0</v>
      </c>
      <c r="AB117" s="598">
        <f t="shared" si="111"/>
        <v>1</v>
      </c>
      <c r="AC117" s="598">
        <f t="shared" si="111"/>
        <v>1</v>
      </c>
      <c r="AD117" s="598">
        <f t="shared" si="111"/>
        <v>1</v>
      </c>
      <c r="AE117" s="597">
        <f t="shared" si="111"/>
        <v>1</v>
      </c>
      <c r="AG117" s="5">
        <f>+T119+T121+T123+T125+T127+T129+T131+T133+T135+T137</f>
        <v>1</v>
      </c>
      <c r="AH117" s="5">
        <f t="shared" si="112"/>
        <v>0</v>
      </c>
      <c r="AI117" s="5">
        <f t="shared" si="113"/>
        <v>0.99999999999999989</v>
      </c>
      <c r="AJ117" s="5">
        <f t="shared" si="114"/>
        <v>0.99999999999999989</v>
      </c>
      <c r="AK117" s="5">
        <f t="shared" si="115"/>
        <v>0</v>
      </c>
      <c r="AL117" s="5">
        <f t="shared" si="116"/>
        <v>0</v>
      </c>
      <c r="AM117" s="5">
        <f t="shared" si="117"/>
        <v>1</v>
      </c>
      <c r="AN117" s="5">
        <f t="shared" si="118"/>
        <v>0</v>
      </c>
      <c r="AO117" s="5">
        <f t="shared" si="119"/>
        <v>1</v>
      </c>
      <c r="AP117" s="5">
        <f t="shared" si="120"/>
        <v>1</v>
      </c>
      <c r="AQ117" s="5">
        <f t="shared" si="121"/>
        <v>1</v>
      </c>
      <c r="AR117" s="5">
        <f t="shared" si="122"/>
        <v>1</v>
      </c>
    </row>
    <row r="118" spans="1:44" ht="15.75">
      <c r="A118" s="192"/>
      <c r="B118" s="172" t="s">
        <v>482</v>
      </c>
      <c r="C118" s="180">
        <v>492</v>
      </c>
      <c r="D118" s="181"/>
      <c r="E118" s="181">
        <v>466</v>
      </c>
      <c r="F118" s="181">
        <v>28</v>
      </c>
      <c r="G118" s="181"/>
      <c r="H118" s="181"/>
      <c r="I118" s="180">
        <v>986</v>
      </c>
      <c r="J118" s="180"/>
      <c r="K118" s="181">
        <v>39</v>
      </c>
      <c r="L118" s="181">
        <v>49</v>
      </c>
      <c r="M118" s="181">
        <v>17</v>
      </c>
      <c r="N118" s="182">
        <v>105</v>
      </c>
      <c r="O118"/>
      <c r="P118"/>
      <c r="Q118"/>
      <c r="R118" s="58"/>
      <c r="S118" s="57"/>
      <c r="T118" s="595">
        <f t="shared" ref="T118:AE119" si="123">IF(C116&gt;0,C118/C116,)</f>
        <v>8.0234833659491189E-2</v>
      </c>
      <c r="U118" s="596">
        <f t="shared" si="123"/>
        <v>0</v>
      </c>
      <c r="V118" s="596">
        <f t="shared" si="123"/>
        <v>6.6743053566313382E-2</v>
      </c>
      <c r="W118" s="596">
        <f t="shared" si="123"/>
        <v>1.3861386138613862E-2</v>
      </c>
      <c r="X118" s="596">
        <f t="shared" si="123"/>
        <v>0</v>
      </c>
      <c r="Y118" s="596">
        <f t="shared" si="123"/>
        <v>0</v>
      </c>
      <c r="Z118" s="595">
        <f t="shared" si="123"/>
        <v>6.5151314920047582E-2</v>
      </c>
      <c r="AA118" s="595">
        <f t="shared" si="123"/>
        <v>0</v>
      </c>
      <c r="AB118" s="596">
        <f t="shared" si="123"/>
        <v>1.9617706237424547E-2</v>
      </c>
      <c r="AC118" s="596">
        <f t="shared" si="123"/>
        <v>1.3509787703336091E-2</v>
      </c>
      <c r="AD118" s="596">
        <f t="shared" si="123"/>
        <v>2.0359281437125749E-2</v>
      </c>
      <c r="AE118" s="595">
        <f t="shared" si="123"/>
        <v>1.627906976744186E-2</v>
      </c>
      <c r="AG118" s="5"/>
      <c r="AH118" s="5"/>
      <c r="AI118" s="5"/>
      <c r="AJ118" s="5"/>
      <c r="AK118" s="5"/>
      <c r="AL118" s="5"/>
      <c r="AM118" s="5"/>
      <c r="AN118" s="5"/>
      <c r="AO118" s="5"/>
      <c r="AP118" s="5"/>
      <c r="AQ118" s="5"/>
      <c r="AR118" s="5"/>
    </row>
    <row r="119" spans="1:44" ht="15.75">
      <c r="A119" s="192"/>
      <c r="B119" s="591" t="s">
        <v>1071</v>
      </c>
      <c r="C119" s="592">
        <v>769</v>
      </c>
      <c r="D119" s="593"/>
      <c r="E119" s="593">
        <v>708</v>
      </c>
      <c r="F119" s="593">
        <v>54</v>
      </c>
      <c r="G119" s="593"/>
      <c r="H119" s="593"/>
      <c r="I119" s="592">
        <v>1531</v>
      </c>
      <c r="J119" s="592"/>
      <c r="K119" s="593">
        <v>34</v>
      </c>
      <c r="L119" s="593">
        <v>78</v>
      </c>
      <c r="M119" s="593">
        <v>23</v>
      </c>
      <c r="N119" s="594">
        <v>135</v>
      </c>
      <c r="O119"/>
      <c r="P119"/>
      <c r="Q119"/>
      <c r="R119" s="58"/>
      <c r="S119" s="57"/>
      <c r="T119" s="597">
        <f t="shared" si="123"/>
        <v>0.12666776478339647</v>
      </c>
      <c r="U119" s="598">
        <f t="shared" si="123"/>
        <v>0</v>
      </c>
      <c r="V119" s="598">
        <f t="shared" si="123"/>
        <v>9.749380335995593E-2</v>
      </c>
      <c r="W119" s="598">
        <f t="shared" si="123"/>
        <v>2.4534302589731941E-2</v>
      </c>
      <c r="X119" s="598">
        <f t="shared" si="123"/>
        <v>0</v>
      </c>
      <c r="Y119" s="598">
        <f t="shared" si="123"/>
        <v>0</v>
      </c>
      <c r="Z119" s="597">
        <f t="shared" si="123"/>
        <v>9.8558001802497741E-2</v>
      </c>
      <c r="AA119" s="597">
        <f t="shared" si="123"/>
        <v>0</v>
      </c>
      <c r="AB119" s="598">
        <f t="shared" si="123"/>
        <v>1.7782426778242679E-2</v>
      </c>
      <c r="AC119" s="598">
        <f t="shared" si="123"/>
        <v>1.9558676028084254E-2</v>
      </c>
      <c r="AD119" s="598">
        <f t="shared" si="123"/>
        <v>2.4520255863539446E-2</v>
      </c>
      <c r="AE119" s="597">
        <f t="shared" si="123"/>
        <v>1.9742614799649019E-2</v>
      </c>
      <c r="AG119" s="6"/>
      <c r="AH119" s="4"/>
      <c r="AI119" s="4"/>
      <c r="AJ119" s="4"/>
      <c r="AK119" s="4"/>
      <c r="AL119" s="4"/>
      <c r="AM119" s="4"/>
      <c r="AN119" s="4"/>
      <c r="AO119" s="4"/>
      <c r="AP119" s="4"/>
      <c r="AQ119" s="4"/>
      <c r="AR119" s="4"/>
    </row>
    <row r="120" spans="1:44" ht="15.75">
      <c r="A120" s="192"/>
      <c r="B120" s="172" t="s">
        <v>484</v>
      </c>
      <c r="C120" s="180">
        <v>7</v>
      </c>
      <c r="D120" s="181"/>
      <c r="E120" s="181">
        <v>9</v>
      </c>
      <c r="F120" s="181">
        <v>4</v>
      </c>
      <c r="G120" s="181"/>
      <c r="H120" s="181"/>
      <c r="I120" s="180">
        <v>20</v>
      </c>
      <c r="J120" s="180"/>
      <c r="K120" s="181">
        <v>6</v>
      </c>
      <c r="L120" s="181">
        <v>7</v>
      </c>
      <c r="M120" s="181">
        <v>7</v>
      </c>
      <c r="N120" s="182">
        <v>20</v>
      </c>
      <c r="O120"/>
      <c r="P120"/>
      <c r="Q120"/>
      <c r="R120" s="58"/>
      <c r="S120" s="57"/>
      <c r="T120" s="595">
        <f t="shared" ref="T120:AE121" si="124">IF(C116&gt;0,C120/C116,)</f>
        <v>1.1415525114155251E-3</v>
      </c>
      <c r="U120" s="596">
        <f t="shared" si="124"/>
        <v>0</v>
      </c>
      <c r="V120" s="596">
        <f t="shared" si="124"/>
        <v>1.2890289315382413E-3</v>
      </c>
      <c r="W120" s="596">
        <f t="shared" si="124"/>
        <v>1.9801980198019802E-3</v>
      </c>
      <c r="X120" s="596">
        <f t="shared" si="124"/>
        <v>0</v>
      </c>
      <c r="Y120" s="596">
        <f t="shared" si="124"/>
        <v>0</v>
      </c>
      <c r="Z120" s="595">
        <f t="shared" si="124"/>
        <v>1.3215276860050217E-3</v>
      </c>
      <c r="AA120" s="595">
        <f t="shared" si="124"/>
        <v>0</v>
      </c>
      <c r="AB120" s="596">
        <f t="shared" si="124"/>
        <v>3.0181086519114686E-3</v>
      </c>
      <c r="AC120" s="596">
        <f t="shared" si="124"/>
        <v>1.9299696719051558E-3</v>
      </c>
      <c r="AD120" s="596">
        <f t="shared" si="124"/>
        <v>8.3832335329341312E-3</v>
      </c>
      <c r="AE120" s="595">
        <f t="shared" si="124"/>
        <v>3.1007751937984496E-3</v>
      </c>
      <c r="AG120" s="6"/>
      <c r="AH120" s="4"/>
      <c r="AI120" s="4"/>
      <c r="AJ120" s="4"/>
      <c r="AK120" s="4"/>
      <c r="AL120" s="4"/>
      <c r="AM120" s="4"/>
      <c r="AN120" s="4"/>
      <c r="AO120" s="4"/>
      <c r="AP120" s="4"/>
      <c r="AQ120" s="4"/>
      <c r="AR120" s="4"/>
    </row>
    <row r="121" spans="1:44" ht="15.75">
      <c r="A121" s="192"/>
      <c r="B121" s="591" t="s">
        <v>1073</v>
      </c>
      <c r="C121" s="592">
        <v>15</v>
      </c>
      <c r="D121" s="593"/>
      <c r="E121" s="593">
        <v>12</v>
      </c>
      <c r="F121" s="593">
        <v>4</v>
      </c>
      <c r="G121" s="593"/>
      <c r="H121" s="593"/>
      <c r="I121" s="592">
        <v>31</v>
      </c>
      <c r="J121" s="592"/>
      <c r="K121" s="593">
        <v>10</v>
      </c>
      <c r="L121" s="593">
        <v>9</v>
      </c>
      <c r="M121" s="593">
        <v>2</v>
      </c>
      <c r="N121" s="594">
        <v>21</v>
      </c>
      <c r="O121"/>
      <c r="P121"/>
      <c r="Q121"/>
      <c r="R121" s="58"/>
      <c r="S121" s="57"/>
      <c r="T121" s="597">
        <f t="shared" si="124"/>
        <v>2.4707626420688521E-3</v>
      </c>
      <c r="U121" s="598">
        <f t="shared" si="124"/>
        <v>0</v>
      </c>
      <c r="V121" s="598">
        <f t="shared" si="124"/>
        <v>1.6524373450839988E-3</v>
      </c>
      <c r="W121" s="598">
        <f t="shared" si="124"/>
        <v>1.817355747387551E-3</v>
      </c>
      <c r="X121" s="598">
        <f t="shared" si="124"/>
        <v>0</v>
      </c>
      <c r="Y121" s="598">
        <f t="shared" si="124"/>
        <v>0</v>
      </c>
      <c r="Z121" s="597">
        <f t="shared" si="124"/>
        <v>1.9956225054718682E-3</v>
      </c>
      <c r="AA121" s="597">
        <f t="shared" si="124"/>
        <v>0</v>
      </c>
      <c r="AB121" s="598">
        <f t="shared" si="124"/>
        <v>5.2301255230125521E-3</v>
      </c>
      <c r="AC121" s="598">
        <f t="shared" si="124"/>
        <v>2.2567703109327986E-3</v>
      </c>
      <c r="AD121" s="598">
        <f t="shared" si="124"/>
        <v>2.1321961620469083E-3</v>
      </c>
      <c r="AE121" s="597">
        <f t="shared" si="124"/>
        <v>3.0710734132787364E-3</v>
      </c>
      <c r="AG121" s="6"/>
      <c r="AH121" s="4"/>
      <c r="AI121" s="4"/>
      <c r="AJ121" s="4"/>
      <c r="AK121" s="4"/>
      <c r="AL121" s="4"/>
      <c r="AM121" s="4"/>
      <c r="AN121" s="4"/>
      <c r="AO121" s="4"/>
      <c r="AP121" s="4"/>
      <c r="AQ121" s="4"/>
      <c r="AR121" s="4"/>
    </row>
    <row r="122" spans="1:44" ht="15.75">
      <c r="A122" s="192"/>
      <c r="B122" s="172" t="s">
        <v>486</v>
      </c>
      <c r="C122" s="180"/>
      <c r="D122" s="181"/>
      <c r="E122" s="181"/>
      <c r="F122" s="181"/>
      <c r="G122" s="181"/>
      <c r="H122" s="181"/>
      <c r="I122" s="180"/>
      <c r="J122" s="180"/>
      <c r="K122" s="181"/>
      <c r="L122" s="181"/>
      <c r="M122" s="181"/>
      <c r="N122" s="182"/>
      <c r="O122"/>
      <c r="P122"/>
      <c r="Q122"/>
      <c r="R122" s="58"/>
      <c r="S122" s="57"/>
      <c r="T122" s="595">
        <f t="shared" ref="T122:AE123" si="125">IF(C116&gt;0,C122/C116,)</f>
        <v>0</v>
      </c>
      <c r="U122" s="596">
        <f t="shared" si="125"/>
        <v>0</v>
      </c>
      <c r="V122" s="596">
        <f t="shared" si="125"/>
        <v>0</v>
      </c>
      <c r="W122" s="596">
        <f t="shared" si="125"/>
        <v>0</v>
      </c>
      <c r="X122" s="596">
        <f t="shared" si="125"/>
        <v>0</v>
      </c>
      <c r="Y122" s="596">
        <f t="shared" si="125"/>
        <v>0</v>
      </c>
      <c r="Z122" s="595">
        <f t="shared" si="125"/>
        <v>0</v>
      </c>
      <c r="AA122" s="595">
        <f t="shared" si="125"/>
        <v>0</v>
      </c>
      <c r="AB122" s="596">
        <f t="shared" si="125"/>
        <v>0</v>
      </c>
      <c r="AC122" s="596">
        <f t="shared" si="125"/>
        <v>0</v>
      </c>
      <c r="AD122" s="596">
        <f t="shared" si="125"/>
        <v>0</v>
      </c>
      <c r="AE122" s="595">
        <f t="shared" si="125"/>
        <v>0</v>
      </c>
      <c r="AG122" s="6"/>
      <c r="AH122" s="4"/>
      <c r="AI122" s="4"/>
      <c r="AJ122" s="4"/>
      <c r="AK122" s="4"/>
      <c r="AL122" s="4"/>
      <c r="AM122" s="4"/>
      <c r="AN122" s="4"/>
      <c r="AO122" s="4"/>
      <c r="AP122" s="4"/>
      <c r="AQ122" s="4"/>
      <c r="AR122" s="4"/>
    </row>
    <row r="123" spans="1:44" ht="15.75">
      <c r="A123" s="192"/>
      <c r="B123" s="591" t="s">
        <v>1075</v>
      </c>
      <c r="C123" s="592"/>
      <c r="D123" s="593"/>
      <c r="E123" s="593"/>
      <c r="F123" s="593"/>
      <c r="G123" s="593"/>
      <c r="H123" s="593"/>
      <c r="I123" s="592"/>
      <c r="J123" s="592"/>
      <c r="K123" s="593"/>
      <c r="L123" s="593"/>
      <c r="M123" s="593"/>
      <c r="N123" s="594"/>
      <c r="O123"/>
      <c r="P123"/>
      <c r="Q123"/>
      <c r="R123" s="58"/>
      <c r="S123" s="57"/>
      <c r="T123" s="597">
        <f t="shared" si="125"/>
        <v>0</v>
      </c>
      <c r="U123" s="598">
        <f t="shared" si="125"/>
        <v>0</v>
      </c>
      <c r="V123" s="598">
        <f t="shared" si="125"/>
        <v>0</v>
      </c>
      <c r="W123" s="598">
        <f t="shared" si="125"/>
        <v>0</v>
      </c>
      <c r="X123" s="598">
        <f t="shared" si="125"/>
        <v>0</v>
      </c>
      <c r="Y123" s="598">
        <f t="shared" si="125"/>
        <v>0</v>
      </c>
      <c r="Z123" s="597">
        <f t="shared" si="125"/>
        <v>0</v>
      </c>
      <c r="AA123" s="597">
        <f t="shared" si="125"/>
        <v>0</v>
      </c>
      <c r="AB123" s="598">
        <f t="shared" si="125"/>
        <v>0</v>
      </c>
      <c r="AC123" s="598">
        <f t="shared" si="125"/>
        <v>0</v>
      </c>
      <c r="AD123" s="598">
        <f t="shared" si="125"/>
        <v>0</v>
      </c>
      <c r="AE123" s="597">
        <f t="shared" si="125"/>
        <v>0</v>
      </c>
      <c r="AG123" s="6"/>
      <c r="AH123" s="4"/>
      <c r="AI123" s="4"/>
      <c r="AJ123" s="4"/>
      <c r="AK123" s="4"/>
      <c r="AL123" s="4"/>
      <c r="AM123" s="4"/>
      <c r="AN123" s="4"/>
      <c r="AO123" s="4"/>
      <c r="AP123" s="4"/>
      <c r="AQ123" s="4"/>
      <c r="AR123" s="4"/>
    </row>
    <row r="124" spans="1:44" ht="15.75">
      <c r="A124" s="192"/>
      <c r="B124" s="172" t="s">
        <v>319</v>
      </c>
      <c r="C124" s="180">
        <v>3312</v>
      </c>
      <c r="D124" s="181"/>
      <c r="E124" s="181">
        <v>3122</v>
      </c>
      <c r="F124" s="181">
        <v>952</v>
      </c>
      <c r="G124" s="181"/>
      <c r="H124" s="181"/>
      <c r="I124" s="180">
        <v>7386</v>
      </c>
      <c r="J124" s="180"/>
      <c r="K124" s="181">
        <v>642</v>
      </c>
      <c r="L124" s="181">
        <v>1448</v>
      </c>
      <c r="M124" s="181">
        <v>268</v>
      </c>
      <c r="N124" s="182">
        <v>2358</v>
      </c>
      <c r="O124"/>
      <c r="P124"/>
      <c r="Q124"/>
      <c r="R124" s="58"/>
      <c r="S124" s="57"/>
      <c r="T124" s="595">
        <f t="shared" ref="T124:AE125" si="126">IF(C116&gt;0,C124/C116,)</f>
        <v>0.54011741682974557</v>
      </c>
      <c r="U124" s="596">
        <f t="shared" si="126"/>
        <v>0</v>
      </c>
      <c r="V124" s="596">
        <f t="shared" si="126"/>
        <v>0.44714981380693208</v>
      </c>
      <c r="W124" s="596">
        <f t="shared" si="126"/>
        <v>0.47128712871287126</v>
      </c>
      <c r="X124" s="596">
        <f t="shared" si="126"/>
        <v>0</v>
      </c>
      <c r="Y124" s="596">
        <f t="shared" si="126"/>
        <v>0</v>
      </c>
      <c r="Z124" s="595">
        <f t="shared" si="126"/>
        <v>0.48804017444165454</v>
      </c>
      <c r="AA124" s="595">
        <f t="shared" si="126"/>
        <v>0</v>
      </c>
      <c r="AB124" s="596">
        <f t="shared" si="126"/>
        <v>0.32293762575452717</v>
      </c>
      <c r="AC124" s="596">
        <f t="shared" si="126"/>
        <v>0.39922801213123793</v>
      </c>
      <c r="AD124" s="596">
        <f t="shared" si="126"/>
        <v>0.32095808383233532</v>
      </c>
      <c r="AE124" s="595">
        <f t="shared" si="126"/>
        <v>0.36558139534883721</v>
      </c>
      <c r="AG124" s="6"/>
      <c r="AH124" s="4"/>
      <c r="AI124" s="4"/>
      <c r="AJ124" s="4"/>
      <c r="AK124" s="4"/>
      <c r="AL124" s="4"/>
      <c r="AM124" s="4"/>
      <c r="AN124" s="4"/>
      <c r="AO124" s="4"/>
      <c r="AP124" s="4"/>
      <c r="AQ124" s="4"/>
      <c r="AR124" s="4"/>
    </row>
    <row r="125" spans="1:44" ht="15.75">
      <c r="A125" s="192"/>
      <c r="B125" s="591" t="s">
        <v>1077</v>
      </c>
      <c r="C125" s="592">
        <v>3023</v>
      </c>
      <c r="D125" s="593"/>
      <c r="E125" s="593">
        <v>2936</v>
      </c>
      <c r="F125" s="593">
        <v>961</v>
      </c>
      <c r="G125" s="593"/>
      <c r="H125" s="593"/>
      <c r="I125" s="592">
        <v>6920</v>
      </c>
      <c r="J125" s="592"/>
      <c r="K125" s="593">
        <v>602</v>
      </c>
      <c r="L125" s="593">
        <v>1530</v>
      </c>
      <c r="M125" s="593">
        <v>308</v>
      </c>
      <c r="N125" s="594">
        <v>2440</v>
      </c>
      <c r="O125"/>
      <c r="P125"/>
      <c r="Q125"/>
      <c r="R125" s="58"/>
      <c r="S125" s="57"/>
      <c r="T125" s="597">
        <f t="shared" si="126"/>
        <v>0.49794103113160931</v>
      </c>
      <c r="U125" s="598">
        <f t="shared" si="126"/>
        <v>0</v>
      </c>
      <c r="V125" s="598">
        <f t="shared" si="126"/>
        <v>0.40429633709721841</v>
      </c>
      <c r="W125" s="598">
        <f t="shared" si="126"/>
        <v>0.43661971830985913</v>
      </c>
      <c r="X125" s="598">
        <f t="shared" si="126"/>
        <v>0</v>
      </c>
      <c r="Y125" s="598">
        <f t="shared" si="126"/>
        <v>0</v>
      </c>
      <c r="Z125" s="597">
        <f t="shared" si="126"/>
        <v>0.44547444315694606</v>
      </c>
      <c r="AA125" s="597">
        <f t="shared" si="126"/>
        <v>0</v>
      </c>
      <c r="AB125" s="598">
        <f t="shared" si="126"/>
        <v>0.31485355648535562</v>
      </c>
      <c r="AC125" s="598">
        <f t="shared" si="126"/>
        <v>0.3836509528585757</v>
      </c>
      <c r="AD125" s="598">
        <f t="shared" si="126"/>
        <v>0.32835820895522388</v>
      </c>
      <c r="AE125" s="597">
        <f t="shared" si="126"/>
        <v>0.35682948230476746</v>
      </c>
      <c r="AG125" s="6"/>
      <c r="AH125" s="4"/>
      <c r="AI125" s="4"/>
      <c r="AJ125" s="4"/>
      <c r="AK125" s="4"/>
      <c r="AL125" s="4"/>
      <c r="AM125" s="4"/>
      <c r="AN125" s="4"/>
      <c r="AO125" s="4"/>
      <c r="AP125" s="4"/>
      <c r="AQ125" s="4"/>
      <c r="AR125" s="4"/>
    </row>
    <row r="126" spans="1:44" ht="15.75">
      <c r="A126" s="192"/>
      <c r="B126" s="172" t="s">
        <v>321</v>
      </c>
      <c r="C126" s="180">
        <v>107</v>
      </c>
      <c r="D126" s="181"/>
      <c r="E126" s="181">
        <v>183</v>
      </c>
      <c r="F126" s="181">
        <v>119</v>
      </c>
      <c r="G126" s="181"/>
      <c r="H126" s="181"/>
      <c r="I126" s="180">
        <v>409</v>
      </c>
      <c r="J126" s="180"/>
      <c r="K126" s="181">
        <v>513</v>
      </c>
      <c r="L126" s="181">
        <v>630</v>
      </c>
      <c r="M126" s="181">
        <v>183</v>
      </c>
      <c r="N126" s="182">
        <v>1326</v>
      </c>
      <c r="O126"/>
      <c r="P126"/>
      <c r="Q126"/>
      <c r="R126" s="58"/>
      <c r="S126" s="57"/>
      <c r="T126" s="595">
        <f t="shared" ref="T126:AE127" si="127">IF(C116&gt;0,C126/C116,)</f>
        <v>1.7449445531637311E-2</v>
      </c>
      <c r="U126" s="596">
        <f t="shared" si="127"/>
        <v>0</v>
      </c>
      <c r="V126" s="596">
        <f t="shared" si="127"/>
        <v>2.6210254941277572E-2</v>
      </c>
      <c r="W126" s="596">
        <f t="shared" si="127"/>
        <v>5.8910891089108908E-2</v>
      </c>
      <c r="X126" s="596">
        <f t="shared" si="127"/>
        <v>0</v>
      </c>
      <c r="Y126" s="596">
        <f t="shared" si="127"/>
        <v>0</v>
      </c>
      <c r="Z126" s="595">
        <f t="shared" si="127"/>
        <v>2.7025241178802697E-2</v>
      </c>
      <c r="AA126" s="595">
        <f t="shared" si="127"/>
        <v>0</v>
      </c>
      <c r="AB126" s="596">
        <f t="shared" si="127"/>
        <v>0.25804828973843058</v>
      </c>
      <c r="AC126" s="596">
        <f t="shared" si="127"/>
        <v>0.17369727047146402</v>
      </c>
      <c r="AD126" s="596">
        <f t="shared" si="127"/>
        <v>0.21916167664670658</v>
      </c>
      <c r="AE126" s="595">
        <f t="shared" si="127"/>
        <v>0.20558139534883721</v>
      </c>
      <c r="AG126" s="5"/>
      <c r="AH126" s="5"/>
      <c r="AI126" s="5"/>
      <c r="AJ126" s="5"/>
      <c r="AK126" s="5"/>
      <c r="AL126" s="5"/>
      <c r="AM126" s="5"/>
      <c r="AN126" s="5"/>
      <c r="AO126" s="5"/>
      <c r="AP126" s="5"/>
      <c r="AQ126" s="5"/>
      <c r="AR126" s="5"/>
    </row>
    <row r="127" spans="1:44" ht="15.75">
      <c r="A127" s="192"/>
      <c r="B127" s="591" t="s">
        <v>1079</v>
      </c>
      <c r="C127" s="592">
        <v>122</v>
      </c>
      <c r="D127" s="593"/>
      <c r="E127" s="593">
        <v>199</v>
      </c>
      <c r="F127" s="593">
        <v>132</v>
      </c>
      <c r="G127" s="593"/>
      <c r="H127" s="593"/>
      <c r="I127" s="592">
        <v>453</v>
      </c>
      <c r="J127" s="592"/>
      <c r="K127" s="593">
        <v>481</v>
      </c>
      <c r="L127" s="593">
        <v>667</v>
      </c>
      <c r="M127" s="593">
        <v>200</v>
      </c>
      <c r="N127" s="594">
        <v>1348</v>
      </c>
      <c r="O127"/>
      <c r="P127"/>
      <c r="Q127"/>
      <c r="R127" s="58"/>
      <c r="S127" s="57"/>
      <c r="T127" s="597">
        <f t="shared" si="127"/>
        <v>2.0095536155493331E-2</v>
      </c>
      <c r="U127" s="598">
        <f t="shared" si="127"/>
        <v>0</v>
      </c>
      <c r="V127" s="598">
        <f t="shared" si="127"/>
        <v>2.7402919305976315E-2</v>
      </c>
      <c r="W127" s="598">
        <f t="shared" si="127"/>
        <v>5.9972739663789187E-2</v>
      </c>
      <c r="X127" s="598">
        <f t="shared" si="127"/>
        <v>0</v>
      </c>
      <c r="Y127" s="598">
        <f t="shared" si="127"/>
        <v>0</v>
      </c>
      <c r="Z127" s="597">
        <f t="shared" si="127"/>
        <v>2.9161838547701817E-2</v>
      </c>
      <c r="AA127" s="597">
        <f t="shared" si="127"/>
        <v>0</v>
      </c>
      <c r="AB127" s="598">
        <f t="shared" si="127"/>
        <v>0.25156903765690375</v>
      </c>
      <c r="AC127" s="598">
        <f t="shared" si="127"/>
        <v>0.16725175526579739</v>
      </c>
      <c r="AD127" s="598">
        <f t="shared" si="127"/>
        <v>0.21321961620469082</v>
      </c>
      <c r="AE127" s="597">
        <f t="shared" si="127"/>
        <v>0.19713366481427319</v>
      </c>
      <c r="AG127" s="5"/>
      <c r="AH127" s="5"/>
      <c r="AI127" s="5"/>
      <c r="AJ127" s="5"/>
      <c r="AK127" s="5"/>
      <c r="AL127" s="5"/>
      <c r="AM127" s="5"/>
      <c r="AN127" s="5"/>
      <c r="AO127" s="5"/>
      <c r="AP127" s="5"/>
      <c r="AQ127" s="5"/>
      <c r="AR127" s="5"/>
    </row>
    <row r="128" spans="1:44" ht="15.75">
      <c r="A128" s="192"/>
      <c r="B128" s="172" t="s">
        <v>323</v>
      </c>
      <c r="C128" s="180"/>
      <c r="D128" s="181"/>
      <c r="E128" s="181"/>
      <c r="F128" s="181"/>
      <c r="G128" s="181"/>
      <c r="H128" s="181"/>
      <c r="I128" s="180"/>
      <c r="J128" s="180"/>
      <c r="K128" s="181"/>
      <c r="L128" s="181"/>
      <c r="M128" s="181"/>
      <c r="N128" s="182"/>
      <c r="O128"/>
      <c r="P128"/>
      <c r="Q128"/>
      <c r="R128" s="58"/>
      <c r="S128" s="57"/>
      <c r="T128" s="595">
        <f t="shared" ref="T128:AE129" si="128">IF(C116&gt;0,C128/C116,)</f>
        <v>0</v>
      </c>
      <c r="U128" s="596">
        <f t="shared" si="128"/>
        <v>0</v>
      </c>
      <c r="V128" s="596">
        <f t="shared" si="128"/>
        <v>0</v>
      </c>
      <c r="W128" s="596">
        <f t="shared" si="128"/>
        <v>0</v>
      </c>
      <c r="X128" s="596">
        <f t="shared" si="128"/>
        <v>0</v>
      </c>
      <c r="Y128" s="596">
        <f t="shared" si="128"/>
        <v>0</v>
      </c>
      <c r="Z128" s="595">
        <f t="shared" si="128"/>
        <v>0</v>
      </c>
      <c r="AA128" s="595">
        <f t="shared" si="128"/>
        <v>0</v>
      </c>
      <c r="AB128" s="596">
        <f t="shared" si="128"/>
        <v>0</v>
      </c>
      <c r="AC128" s="596">
        <f t="shared" si="128"/>
        <v>0</v>
      </c>
      <c r="AD128" s="596">
        <f t="shared" si="128"/>
        <v>0</v>
      </c>
      <c r="AE128" s="595">
        <f t="shared" si="128"/>
        <v>0</v>
      </c>
      <c r="AG128" s="6"/>
      <c r="AH128" s="4"/>
      <c r="AI128" s="4"/>
      <c r="AJ128" s="4"/>
      <c r="AK128" s="4"/>
      <c r="AL128" s="4"/>
      <c r="AM128" s="4"/>
      <c r="AN128" s="4"/>
      <c r="AO128" s="4"/>
      <c r="AP128" s="4"/>
      <c r="AQ128" s="4"/>
      <c r="AR128" s="4"/>
    </row>
    <row r="129" spans="1:44" ht="15.75">
      <c r="A129" s="192"/>
      <c r="B129" s="591" t="s">
        <v>1081</v>
      </c>
      <c r="C129" s="592"/>
      <c r="D129" s="593"/>
      <c r="E129" s="593"/>
      <c r="F129" s="593"/>
      <c r="G129" s="593"/>
      <c r="H129" s="593"/>
      <c r="I129" s="592"/>
      <c r="J129" s="592"/>
      <c r="K129" s="593"/>
      <c r="L129" s="593"/>
      <c r="M129" s="593"/>
      <c r="N129" s="594"/>
      <c r="O129"/>
      <c r="P129"/>
      <c r="Q129"/>
      <c r="R129" s="58"/>
      <c r="S129" s="57"/>
      <c r="T129" s="597">
        <f t="shared" si="128"/>
        <v>0</v>
      </c>
      <c r="U129" s="598">
        <f t="shared" si="128"/>
        <v>0</v>
      </c>
      <c r="V129" s="598">
        <f t="shared" si="128"/>
        <v>0</v>
      </c>
      <c r="W129" s="598">
        <f t="shared" si="128"/>
        <v>0</v>
      </c>
      <c r="X129" s="598">
        <f t="shared" si="128"/>
        <v>0</v>
      </c>
      <c r="Y129" s="598">
        <f t="shared" si="128"/>
        <v>0</v>
      </c>
      <c r="Z129" s="597">
        <f t="shared" si="128"/>
        <v>0</v>
      </c>
      <c r="AA129" s="597">
        <f t="shared" si="128"/>
        <v>0</v>
      </c>
      <c r="AB129" s="598">
        <f t="shared" si="128"/>
        <v>0</v>
      </c>
      <c r="AC129" s="598">
        <f t="shared" si="128"/>
        <v>0</v>
      </c>
      <c r="AD129" s="598">
        <f t="shared" si="128"/>
        <v>0</v>
      </c>
      <c r="AE129" s="597">
        <f t="shared" si="128"/>
        <v>0</v>
      </c>
      <c r="AG129" s="6"/>
      <c r="AH129" s="4"/>
      <c r="AI129" s="4"/>
      <c r="AJ129" s="4"/>
      <c r="AK129" s="4"/>
      <c r="AL129" s="4"/>
      <c r="AM129" s="4"/>
      <c r="AN129" s="4"/>
      <c r="AO129" s="4"/>
      <c r="AP129" s="4"/>
      <c r="AQ129" s="4"/>
      <c r="AR129" s="4"/>
    </row>
    <row r="130" spans="1:44" ht="15.75">
      <c r="A130" s="192"/>
      <c r="B130" s="172" t="s">
        <v>325</v>
      </c>
      <c r="C130" s="180">
        <v>1381</v>
      </c>
      <c r="D130" s="181"/>
      <c r="E130" s="181">
        <v>1689</v>
      </c>
      <c r="F130" s="181">
        <v>512</v>
      </c>
      <c r="G130" s="181"/>
      <c r="H130" s="181"/>
      <c r="I130" s="180">
        <v>3582</v>
      </c>
      <c r="J130" s="180"/>
      <c r="K130" s="181">
        <v>232</v>
      </c>
      <c r="L130" s="181">
        <v>246</v>
      </c>
      <c r="M130" s="181">
        <v>47</v>
      </c>
      <c r="N130" s="182">
        <v>525</v>
      </c>
      <c r="O130"/>
      <c r="P130"/>
      <c r="Q130"/>
      <c r="R130" s="58"/>
      <c r="S130" s="57"/>
      <c r="T130" s="595">
        <f t="shared" ref="T130:AE131" si="129">IF(C116&gt;0,C130/C116,)</f>
        <v>0.22521200260926288</v>
      </c>
      <c r="U130" s="596">
        <f t="shared" si="129"/>
        <v>0</v>
      </c>
      <c r="V130" s="596">
        <f t="shared" si="129"/>
        <v>0.2419077628186766</v>
      </c>
      <c r="W130" s="596">
        <f t="shared" si="129"/>
        <v>0.25346534653465347</v>
      </c>
      <c r="X130" s="596">
        <f t="shared" si="129"/>
        <v>0</v>
      </c>
      <c r="Y130" s="596">
        <f t="shared" si="129"/>
        <v>0</v>
      </c>
      <c r="Z130" s="595">
        <f t="shared" si="129"/>
        <v>0.23668560856349941</v>
      </c>
      <c r="AA130" s="595">
        <f t="shared" si="129"/>
        <v>0</v>
      </c>
      <c r="AB130" s="596">
        <f t="shared" si="129"/>
        <v>0.11670020120724346</v>
      </c>
      <c r="AC130" s="596">
        <f t="shared" si="129"/>
        <v>6.7824648469809762E-2</v>
      </c>
      <c r="AD130" s="596">
        <f t="shared" si="129"/>
        <v>5.6287425149700601E-2</v>
      </c>
      <c r="AE130" s="595">
        <f t="shared" si="129"/>
        <v>8.1395348837209308E-2</v>
      </c>
      <c r="AG130" s="6"/>
      <c r="AH130" s="4"/>
      <c r="AI130" s="4"/>
      <c r="AJ130" s="4"/>
      <c r="AK130" s="4"/>
      <c r="AL130" s="4"/>
      <c r="AM130" s="4"/>
      <c r="AN130" s="4"/>
      <c r="AO130" s="4"/>
      <c r="AP130" s="4"/>
      <c r="AQ130" s="4"/>
      <c r="AR130" s="4"/>
    </row>
    <row r="131" spans="1:44" ht="15.75">
      <c r="A131" s="192"/>
      <c r="B131" s="591" t="s">
        <v>1083</v>
      </c>
      <c r="C131" s="592">
        <v>1320</v>
      </c>
      <c r="D131" s="593"/>
      <c r="E131" s="593">
        <v>1748</v>
      </c>
      <c r="F131" s="593">
        <v>504</v>
      </c>
      <c r="G131" s="593"/>
      <c r="H131" s="593"/>
      <c r="I131" s="592">
        <v>3572</v>
      </c>
      <c r="J131" s="592"/>
      <c r="K131" s="593">
        <v>241</v>
      </c>
      <c r="L131" s="593">
        <v>254</v>
      </c>
      <c r="M131" s="593">
        <v>73</v>
      </c>
      <c r="N131" s="594">
        <v>568</v>
      </c>
      <c r="O131"/>
      <c r="P131"/>
      <c r="Q131"/>
      <c r="R131" s="58"/>
      <c r="S131" s="57"/>
      <c r="T131" s="597">
        <f t="shared" si="129"/>
        <v>0.21742711250205896</v>
      </c>
      <c r="U131" s="598">
        <f t="shared" si="129"/>
        <v>0</v>
      </c>
      <c r="V131" s="598">
        <f t="shared" si="129"/>
        <v>0.24070503993390249</v>
      </c>
      <c r="W131" s="598">
        <f t="shared" si="129"/>
        <v>0.22898682417083144</v>
      </c>
      <c r="X131" s="598">
        <f t="shared" si="129"/>
        <v>0</v>
      </c>
      <c r="Y131" s="598">
        <f t="shared" si="129"/>
        <v>0</v>
      </c>
      <c r="Z131" s="597">
        <f t="shared" si="129"/>
        <v>0.2299472125659843</v>
      </c>
      <c r="AA131" s="597">
        <f t="shared" si="129"/>
        <v>0</v>
      </c>
      <c r="AB131" s="598">
        <f t="shared" si="129"/>
        <v>0.1260460251046025</v>
      </c>
      <c r="AC131" s="598">
        <f t="shared" si="129"/>
        <v>6.3691073219658972E-2</v>
      </c>
      <c r="AD131" s="598">
        <f t="shared" si="129"/>
        <v>7.7825159914712158E-2</v>
      </c>
      <c r="AE131" s="597">
        <f t="shared" si="129"/>
        <v>8.306522374963439E-2</v>
      </c>
      <c r="AG131" s="6"/>
      <c r="AH131" s="4"/>
      <c r="AI131" s="4"/>
      <c r="AJ131" s="4"/>
      <c r="AK131" s="4"/>
      <c r="AL131" s="4"/>
      <c r="AM131" s="4"/>
      <c r="AN131" s="4"/>
      <c r="AO131" s="4"/>
      <c r="AP131" s="4"/>
      <c r="AQ131" s="4"/>
      <c r="AR131" s="4"/>
    </row>
    <row r="132" spans="1:44" ht="15.75">
      <c r="A132" s="192"/>
      <c r="B132" s="172" t="s">
        <v>327</v>
      </c>
      <c r="C132" s="180">
        <v>425</v>
      </c>
      <c r="D132" s="181"/>
      <c r="E132" s="181">
        <v>723</v>
      </c>
      <c r="F132" s="181">
        <v>144</v>
      </c>
      <c r="G132" s="181"/>
      <c r="H132" s="181"/>
      <c r="I132" s="180">
        <v>1292</v>
      </c>
      <c r="J132" s="180"/>
      <c r="K132" s="181">
        <v>231</v>
      </c>
      <c r="L132" s="181">
        <v>172</v>
      </c>
      <c r="M132" s="181">
        <v>67</v>
      </c>
      <c r="N132" s="182">
        <v>470</v>
      </c>
      <c r="O132"/>
      <c r="P132"/>
      <c r="Q132"/>
      <c r="R132" s="58"/>
      <c r="S132" s="57"/>
      <c r="T132" s="595">
        <f t="shared" ref="T132:AE133" si="130">IF(C116&gt;0,C132/C116,)</f>
        <v>6.9308545335942592E-2</v>
      </c>
      <c r="U132" s="596">
        <f t="shared" si="130"/>
        <v>0</v>
      </c>
      <c r="V132" s="596">
        <f t="shared" si="130"/>
        <v>0.10355199083357204</v>
      </c>
      <c r="W132" s="596">
        <f t="shared" si="130"/>
        <v>7.1287128712871281E-2</v>
      </c>
      <c r="X132" s="596">
        <f t="shared" si="130"/>
        <v>0</v>
      </c>
      <c r="Y132" s="596">
        <f t="shared" si="130"/>
        <v>0</v>
      </c>
      <c r="Z132" s="595">
        <f t="shared" si="130"/>
        <v>8.5370688515924414E-2</v>
      </c>
      <c r="AA132" s="595">
        <f t="shared" si="130"/>
        <v>0</v>
      </c>
      <c r="AB132" s="596">
        <f t="shared" si="130"/>
        <v>0.11619718309859155</v>
      </c>
      <c r="AC132" s="596">
        <f t="shared" si="130"/>
        <v>4.7422111938240974E-2</v>
      </c>
      <c r="AD132" s="596">
        <f t="shared" si="130"/>
        <v>8.0239520958083829E-2</v>
      </c>
      <c r="AE132" s="595">
        <f t="shared" si="130"/>
        <v>7.2868217054263565E-2</v>
      </c>
      <c r="AG132" s="6"/>
      <c r="AH132" s="4"/>
      <c r="AI132" s="4"/>
      <c r="AJ132" s="4"/>
      <c r="AK132" s="4"/>
      <c r="AL132" s="4"/>
      <c r="AM132" s="4"/>
      <c r="AN132" s="4"/>
      <c r="AO132" s="4"/>
      <c r="AP132" s="4"/>
      <c r="AQ132" s="4"/>
      <c r="AR132" s="4"/>
    </row>
    <row r="133" spans="1:44" ht="15.75">
      <c r="A133" s="192"/>
      <c r="B133" s="591" t="s">
        <v>1085</v>
      </c>
      <c r="C133" s="592">
        <v>385</v>
      </c>
      <c r="D133" s="593"/>
      <c r="E133" s="593">
        <v>774</v>
      </c>
      <c r="F133" s="593">
        <v>191</v>
      </c>
      <c r="G133" s="593"/>
      <c r="H133" s="593"/>
      <c r="I133" s="592">
        <v>1350</v>
      </c>
      <c r="J133" s="592"/>
      <c r="K133" s="593">
        <v>232</v>
      </c>
      <c r="L133" s="593">
        <v>190</v>
      </c>
      <c r="M133" s="593">
        <v>72</v>
      </c>
      <c r="N133" s="594">
        <v>494</v>
      </c>
      <c r="O133"/>
      <c r="P133"/>
      <c r="Q133"/>
      <c r="R133" s="58"/>
      <c r="S133" s="57"/>
      <c r="T133" s="597">
        <f t="shared" si="130"/>
        <v>6.3416241146433863E-2</v>
      </c>
      <c r="U133" s="598">
        <f t="shared" si="130"/>
        <v>0</v>
      </c>
      <c r="V133" s="598">
        <f t="shared" si="130"/>
        <v>0.10658220875791793</v>
      </c>
      <c r="W133" s="598">
        <f t="shared" si="130"/>
        <v>8.6778736937755563E-2</v>
      </c>
      <c r="X133" s="598">
        <f t="shared" si="130"/>
        <v>0</v>
      </c>
      <c r="Y133" s="598">
        <f t="shared" si="130"/>
        <v>0</v>
      </c>
      <c r="Z133" s="597">
        <f t="shared" si="130"/>
        <v>8.6906141367323289E-2</v>
      </c>
      <c r="AA133" s="597">
        <f t="shared" si="130"/>
        <v>0</v>
      </c>
      <c r="AB133" s="598">
        <f t="shared" si="130"/>
        <v>0.12133891213389121</v>
      </c>
      <c r="AC133" s="598">
        <f t="shared" si="130"/>
        <v>4.7642928786359076E-2</v>
      </c>
      <c r="AD133" s="598">
        <f t="shared" si="130"/>
        <v>7.6759061833688705E-2</v>
      </c>
      <c r="AE133" s="597">
        <f t="shared" si="130"/>
        <v>7.2243346007604556E-2</v>
      </c>
      <c r="AG133" s="6"/>
      <c r="AH133" s="4"/>
      <c r="AI133" s="4"/>
      <c r="AJ133" s="4"/>
      <c r="AK133" s="4"/>
      <c r="AL133" s="4"/>
      <c r="AM133" s="4"/>
      <c r="AN133" s="4"/>
      <c r="AO133" s="4"/>
      <c r="AP133" s="4"/>
      <c r="AQ133" s="4"/>
      <c r="AR133" s="4"/>
    </row>
    <row r="134" spans="1:44" ht="15.75">
      <c r="A134" s="192"/>
      <c r="B134" s="172" t="s">
        <v>329</v>
      </c>
      <c r="C134" s="180"/>
      <c r="D134" s="181"/>
      <c r="E134" s="181"/>
      <c r="F134" s="181"/>
      <c r="G134" s="181"/>
      <c r="H134" s="181"/>
      <c r="I134" s="180"/>
      <c r="J134" s="180"/>
      <c r="K134" s="181"/>
      <c r="L134" s="181"/>
      <c r="M134" s="181"/>
      <c r="N134" s="182"/>
      <c r="O134"/>
      <c r="P134"/>
      <c r="Q134"/>
      <c r="R134" s="58"/>
      <c r="S134" s="57"/>
      <c r="T134" s="595">
        <f t="shared" ref="T134:AE135" si="131">IF(C116&gt;0,C134/C116,)</f>
        <v>0</v>
      </c>
      <c r="U134" s="596">
        <f t="shared" si="131"/>
        <v>0</v>
      </c>
      <c r="V134" s="596">
        <f t="shared" si="131"/>
        <v>0</v>
      </c>
      <c r="W134" s="596">
        <f t="shared" si="131"/>
        <v>0</v>
      </c>
      <c r="X134" s="596">
        <f t="shared" si="131"/>
        <v>0</v>
      </c>
      <c r="Y134" s="596">
        <f t="shared" si="131"/>
        <v>0</v>
      </c>
      <c r="Z134" s="595">
        <f t="shared" si="131"/>
        <v>0</v>
      </c>
      <c r="AA134" s="595">
        <f t="shared" si="131"/>
        <v>0</v>
      </c>
      <c r="AB134" s="596">
        <f t="shared" si="131"/>
        <v>0</v>
      </c>
      <c r="AC134" s="596">
        <f t="shared" si="131"/>
        <v>0</v>
      </c>
      <c r="AD134" s="596">
        <f t="shared" si="131"/>
        <v>0</v>
      </c>
      <c r="AE134" s="595">
        <f t="shared" si="131"/>
        <v>0</v>
      </c>
      <c r="AG134" s="5"/>
      <c r="AH134" s="5"/>
      <c r="AI134" s="5"/>
      <c r="AJ134" s="5"/>
      <c r="AK134" s="5"/>
      <c r="AL134" s="5"/>
      <c r="AM134" s="5"/>
      <c r="AN134" s="5"/>
      <c r="AO134" s="5"/>
      <c r="AP134" s="5"/>
      <c r="AQ134" s="5"/>
      <c r="AR134" s="5"/>
    </row>
    <row r="135" spans="1:44" ht="15.75">
      <c r="A135" s="192"/>
      <c r="B135" s="591" t="s">
        <v>1087</v>
      </c>
      <c r="C135" s="592"/>
      <c r="D135" s="593"/>
      <c r="E135" s="593"/>
      <c r="F135" s="593"/>
      <c r="G135" s="593"/>
      <c r="H135" s="593"/>
      <c r="I135" s="592"/>
      <c r="J135" s="592"/>
      <c r="K135" s="593"/>
      <c r="L135" s="593"/>
      <c r="M135" s="593"/>
      <c r="N135" s="594"/>
      <c r="O135"/>
      <c r="P135"/>
      <c r="Q135"/>
      <c r="R135" s="58"/>
      <c r="S135" s="57"/>
      <c r="T135" s="597">
        <f t="shared" si="131"/>
        <v>0</v>
      </c>
      <c r="U135" s="598">
        <f t="shared" si="131"/>
        <v>0</v>
      </c>
      <c r="V135" s="598">
        <f t="shared" si="131"/>
        <v>0</v>
      </c>
      <c r="W135" s="598">
        <f t="shared" si="131"/>
        <v>0</v>
      </c>
      <c r="X135" s="598">
        <f t="shared" si="131"/>
        <v>0</v>
      </c>
      <c r="Y135" s="598">
        <f t="shared" si="131"/>
        <v>0</v>
      </c>
      <c r="Z135" s="597">
        <f t="shared" si="131"/>
        <v>0</v>
      </c>
      <c r="AA135" s="597">
        <f t="shared" si="131"/>
        <v>0</v>
      </c>
      <c r="AB135" s="598">
        <f t="shared" si="131"/>
        <v>0</v>
      </c>
      <c r="AC135" s="598">
        <f t="shared" si="131"/>
        <v>0</v>
      </c>
      <c r="AD135" s="598">
        <f t="shared" si="131"/>
        <v>0</v>
      </c>
      <c r="AE135" s="597">
        <f t="shared" si="131"/>
        <v>0</v>
      </c>
      <c r="AG135" s="6"/>
      <c r="AH135" s="4"/>
      <c r="AI135" s="4"/>
      <c r="AJ135" s="4"/>
      <c r="AK135" s="4"/>
      <c r="AL135" s="4"/>
      <c r="AM135" s="4"/>
      <c r="AN135" s="4"/>
      <c r="AO135" s="4"/>
      <c r="AP135" s="4"/>
      <c r="AQ135" s="4"/>
      <c r="AR135" s="4"/>
    </row>
    <row r="136" spans="1:44" ht="15.75">
      <c r="A136" s="192"/>
      <c r="B136" s="172" t="s">
        <v>331</v>
      </c>
      <c r="C136" s="180">
        <v>408</v>
      </c>
      <c r="D136" s="181"/>
      <c r="E136" s="181">
        <v>790</v>
      </c>
      <c r="F136" s="181">
        <v>261</v>
      </c>
      <c r="G136" s="181"/>
      <c r="H136" s="181"/>
      <c r="I136" s="180">
        <v>1459</v>
      </c>
      <c r="J136" s="180"/>
      <c r="K136" s="181">
        <v>325</v>
      </c>
      <c r="L136" s="181">
        <v>1075</v>
      </c>
      <c r="M136" s="181">
        <v>246</v>
      </c>
      <c r="N136" s="182">
        <v>1646</v>
      </c>
      <c r="O136"/>
      <c r="P136"/>
      <c r="Q136"/>
      <c r="R136" s="58"/>
      <c r="S136" s="57"/>
      <c r="T136" s="595">
        <f t="shared" ref="T136:AE137" si="132">IF(C116&gt;0,C136/C116,)</f>
        <v>6.6536203522504889E-2</v>
      </c>
      <c r="U136" s="596">
        <f t="shared" si="132"/>
        <v>0</v>
      </c>
      <c r="V136" s="596">
        <f t="shared" si="132"/>
        <v>0.11314809510169006</v>
      </c>
      <c r="W136" s="596">
        <f t="shared" si="132"/>
        <v>0.12920792079207921</v>
      </c>
      <c r="X136" s="596">
        <f t="shared" si="132"/>
        <v>0</v>
      </c>
      <c r="Y136" s="596">
        <f t="shared" si="132"/>
        <v>0</v>
      </c>
      <c r="Z136" s="595">
        <f t="shared" si="132"/>
        <v>9.6405444694066339E-2</v>
      </c>
      <c r="AA136" s="595">
        <f t="shared" si="132"/>
        <v>0</v>
      </c>
      <c r="AB136" s="596">
        <f t="shared" si="132"/>
        <v>0.16348088531187122</v>
      </c>
      <c r="AC136" s="596">
        <f t="shared" si="132"/>
        <v>0.29638819961400609</v>
      </c>
      <c r="AD136" s="596">
        <f t="shared" si="132"/>
        <v>0.29461077844311379</v>
      </c>
      <c r="AE136" s="595">
        <f t="shared" si="132"/>
        <v>0.25519379844961243</v>
      </c>
      <c r="AG136" s="6"/>
      <c r="AH136" s="4"/>
      <c r="AI136" s="4"/>
      <c r="AJ136" s="4"/>
      <c r="AK136" s="4"/>
      <c r="AL136" s="4"/>
      <c r="AM136" s="4"/>
      <c r="AN136" s="4"/>
      <c r="AO136" s="4"/>
      <c r="AP136" s="4"/>
      <c r="AQ136" s="4"/>
      <c r="AR136" s="4"/>
    </row>
    <row r="137" spans="1:44" ht="15.75">
      <c r="A137" s="207"/>
      <c r="B137" s="591" t="s">
        <v>1091</v>
      </c>
      <c r="C137" s="592">
        <v>437</v>
      </c>
      <c r="D137" s="593"/>
      <c r="E137" s="593">
        <v>885</v>
      </c>
      <c r="F137" s="593">
        <v>355</v>
      </c>
      <c r="G137" s="593"/>
      <c r="H137" s="593"/>
      <c r="I137" s="592">
        <v>1677</v>
      </c>
      <c r="J137" s="592"/>
      <c r="K137" s="593">
        <v>312</v>
      </c>
      <c r="L137" s="593">
        <v>1260</v>
      </c>
      <c r="M137" s="593">
        <v>260</v>
      </c>
      <c r="N137" s="594">
        <v>1832</v>
      </c>
      <c r="O137"/>
      <c r="P137"/>
      <c r="Q137"/>
      <c r="R137" s="58"/>
      <c r="S137" s="57"/>
      <c r="T137" s="597">
        <f t="shared" si="132"/>
        <v>7.1981551638939226E-2</v>
      </c>
      <c r="U137" s="598">
        <f t="shared" si="132"/>
        <v>0</v>
      </c>
      <c r="V137" s="598">
        <f t="shared" si="132"/>
        <v>0.12186725419994492</v>
      </c>
      <c r="W137" s="598">
        <f t="shared" si="132"/>
        <v>0.16129032258064516</v>
      </c>
      <c r="X137" s="598">
        <f t="shared" si="132"/>
        <v>0</v>
      </c>
      <c r="Y137" s="598">
        <f t="shared" si="132"/>
        <v>0</v>
      </c>
      <c r="Z137" s="597">
        <f t="shared" si="132"/>
        <v>0.10795674005407493</v>
      </c>
      <c r="AA137" s="597">
        <f t="shared" si="132"/>
        <v>0</v>
      </c>
      <c r="AB137" s="598">
        <f t="shared" si="132"/>
        <v>0.16317991631799164</v>
      </c>
      <c r="AC137" s="598">
        <f t="shared" si="132"/>
        <v>0.3159478435305918</v>
      </c>
      <c r="AD137" s="598">
        <f t="shared" si="132"/>
        <v>0.27718550106609807</v>
      </c>
      <c r="AE137" s="597">
        <f t="shared" si="132"/>
        <v>0.26791459491079261</v>
      </c>
      <c r="AG137" s="6"/>
      <c r="AH137" s="4"/>
      <c r="AI137" s="4"/>
      <c r="AJ137" s="4"/>
      <c r="AK137" s="4"/>
      <c r="AL137" s="4"/>
      <c r="AM137" s="4"/>
      <c r="AN137" s="4"/>
      <c r="AO137" s="4"/>
      <c r="AP137" s="4"/>
      <c r="AQ137" s="4"/>
      <c r="AR137" s="4"/>
    </row>
    <row r="138" spans="1:44" ht="15.75">
      <c r="A138" s="191" t="s">
        <v>180</v>
      </c>
      <c r="B138" s="172" t="s">
        <v>317</v>
      </c>
      <c r="C138" s="180">
        <v>0</v>
      </c>
      <c r="D138" s="181">
        <v>0</v>
      </c>
      <c r="E138" s="181">
        <v>0</v>
      </c>
      <c r="F138" s="181">
        <v>0</v>
      </c>
      <c r="G138" s="181"/>
      <c r="H138" s="181"/>
      <c r="I138" s="180">
        <v>0</v>
      </c>
      <c r="J138" s="180">
        <v>0</v>
      </c>
      <c r="K138" s="181">
        <v>0</v>
      </c>
      <c r="L138" s="181">
        <v>0</v>
      </c>
      <c r="M138" s="181">
        <v>0</v>
      </c>
      <c r="N138" s="182">
        <v>0</v>
      </c>
      <c r="O138"/>
      <c r="P138"/>
      <c r="Q138"/>
      <c r="R138" s="58"/>
      <c r="S138" s="57"/>
      <c r="T138" s="595">
        <f t="shared" ref="T138:AE139" si="133">IF(C138&gt;0,C138/C138,)</f>
        <v>0</v>
      </c>
      <c r="U138" s="596">
        <f t="shared" si="133"/>
        <v>0</v>
      </c>
      <c r="V138" s="596">
        <f t="shared" si="133"/>
        <v>0</v>
      </c>
      <c r="W138" s="596">
        <f t="shared" si="133"/>
        <v>0</v>
      </c>
      <c r="X138" s="596">
        <f t="shared" si="133"/>
        <v>0</v>
      </c>
      <c r="Y138" s="596">
        <f t="shared" si="133"/>
        <v>0</v>
      </c>
      <c r="Z138" s="595">
        <f t="shared" si="133"/>
        <v>0</v>
      </c>
      <c r="AA138" s="595">
        <f t="shared" si="133"/>
        <v>0</v>
      </c>
      <c r="AB138" s="596">
        <f t="shared" si="133"/>
        <v>0</v>
      </c>
      <c r="AC138" s="596">
        <f t="shared" si="133"/>
        <v>0</v>
      </c>
      <c r="AD138" s="596">
        <f t="shared" si="133"/>
        <v>0</v>
      </c>
      <c r="AE138" s="595">
        <f t="shared" si="133"/>
        <v>0</v>
      </c>
      <c r="AG138" s="5">
        <f>+T140+T142+T144+T146+T148+T150+T152+T154+T156+T158</f>
        <v>0</v>
      </c>
      <c r="AH138" s="5">
        <f t="shared" ref="AH138:AH139" si="134">+U140+U142+U144+U146+U148+U150+U152+U154+U156+U158</f>
        <v>0</v>
      </c>
      <c r="AI138" s="5">
        <f t="shared" ref="AI138:AI139" si="135">+V140+V142+V144+V146+V148+V150+V152+V154+V156+V158</f>
        <v>0</v>
      </c>
      <c r="AJ138" s="5">
        <f t="shared" ref="AJ138:AJ139" si="136">+W140+W142+W144+W146+W148+W150+W152+W154+W156+W158</f>
        <v>0</v>
      </c>
      <c r="AK138" s="5">
        <f t="shared" ref="AK138:AK139" si="137">+X140+X142+X144+X146+X148+X150+X152+X154+X156+X158</f>
        <v>0</v>
      </c>
      <c r="AL138" s="5">
        <f t="shared" ref="AL138:AL139" si="138">+Y140+Y142+Y144+Y146+Y148+Y150+Y152+Y154+Y156+Y158</f>
        <v>0</v>
      </c>
      <c r="AM138" s="5">
        <f t="shared" ref="AM138:AM139" si="139">+Z140+Z142+Z144+Z146+Z148+Z150+Z152+Z154+Z156+Z158</f>
        <v>0</v>
      </c>
      <c r="AN138" s="5">
        <f t="shared" ref="AN138:AN139" si="140">+AA140+AA142+AA144+AA146+AA148+AA150+AA152+AA154+AA156+AA158</f>
        <v>0</v>
      </c>
      <c r="AO138" s="5">
        <f t="shared" ref="AO138:AO139" si="141">+AB140+AB142+AB144+AB146+AB148+AB150+AB152+AB154+AB156+AB158</f>
        <v>0</v>
      </c>
      <c r="AP138" s="5">
        <f t="shared" ref="AP138:AP139" si="142">+AC140+AC142+AC144+AC146+AC148+AC150+AC152+AC154+AC156+AC158</f>
        <v>0</v>
      </c>
      <c r="AQ138" s="5">
        <f t="shared" ref="AQ138:AQ139" si="143">+AD140+AD142+AD144+AD146+AD148+AD150+AD152+AD154+AD156+AD158</f>
        <v>0</v>
      </c>
      <c r="AR138" s="5">
        <f t="shared" ref="AR138:AR139" si="144">+AE140+AE142+AE144+AE146+AE148+AE150+AE152+AE154+AE156+AE158</f>
        <v>0</v>
      </c>
    </row>
    <row r="139" spans="1:44" ht="15.75">
      <c r="A139" s="192"/>
      <c r="B139" s="591" t="s">
        <v>1089</v>
      </c>
      <c r="C139" s="592">
        <v>4314</v>
      </c>
      <c r="D139" s="593">
        <v>4699</v>
      </c>
      <c r="E139" s="593">
        <v>3840</v>
      </c>
      <c r="F139" s="593">
        <v>4385</v>
      </c>
      <c r="G139" s="593"/>
      <c r="H139" s="593"/>
      <c r="I139" s="592">
        <v>17238</v>
      </c>
      <c r="J139" s="592">
        <v>137</v>
      </c>
      <c r="K139" s="593">
        <v>1316</v>
      </c>
      <c r="L139" s="593">
        <v>908</v>
      </c>
      <c r="M139" s="593">
        <v>498</v>
      </c>
      <c r="N139" s="594">
        <v>2859</v>
      </c>
      <c r="O139"/>
      <c r="P139"/>
      <c r="Q139"/>
      <c r="R139" s="58"/>
      <c r="S139" s="57"/>
      <c r="T139" s="597">
        <f t="shared" si="133"/>
        <v>1</v>
      </c>
      <c r="U139" s="598">
        <f t="shared" si="133"/>
        <v>1</v>
      </c>
      <c r="V139" s="598">
        <f t="shared" si="133"/>
        <v>1</v>
      </c>
      <c r="W139" s="598">
        <f t="shared" si="133"/>
        <v>1</v>
      </c>
      <c r="X139" s="598">
        <f t="shared" si="133"/>
        <v>0</v>
      </c>
      <c r="Y139" s="598">
        <f t="shared" si="133"/>
        <v>0</v>
      </c>
      <c r="Z139" s="597">
        <f t="shared" si="133"/>
        <v>1</v>
      </c>
      <c r="AA139" s="597">
        <f t="shared" si="133"/>
        <v>1</v>
      </c>
      <c r="AB139" s="598">
        <f t="shared" si="133"/>
        <v>1</v>
      </c>
      <c r="AC139" s="598">
        <f t="shared" si="133"/>
        <v>1</v>
      </c>
      <c r="AD139" s="598">
        <f t="shared" si="133"/>
        <v>1</v>
      </c>
      <c r="AE139" s="597">
        <f t="shared" si="133"/>
        <v>1</v>
      </c>
      <c r="AG139" s="5">
        <f>+T141+T143+T145+T147+T149+T151+T153+T155+T157+T159</f>
        <v>0.99999999999999989</v>
      </c>
      <c r="AH139" s="5">
        <f t="shared" si="134"/>
        <v>0.99999999999999989</v>
      </c>
      <c r="AI139" s="5">
        <f t="shared" si="135"/>
        <v>0.99999999999999978</v>
      </c>
      <c r="AJ139" s="5">
        <f t="shared" si="136"/>
        <v>1</v>
      </c>
      <c r="AK139" s="5">
        <f t="shared" si="137"/>
        <v>0</v>
      </c>
      <c r="AL139" s="5">
        <f t="shared" si="138"/>
        <v>0</v>
      </c>
      <c r="AM139" s="5">
        <f t="shared" si="139"/>
        <v>1</v>
      </c>
      <c r="AN139" s="5">
        <f t="shared" si="140"/>
        <v>1</v>
      </c>
      <c r="AO139" s="5">
        <f t="shared" si="141"/>
        <v>1</v>
      </c>
      <c r="AP139" s="5">
        <f t="shared" si="142"/>
        <v>1</v>
      </c>
      <c r="AQ139" s="5">
        <f t="shared" si="143"/>
        <v>1</v>
      </c>
      <c r="AR139" s="5">
        <f t="shared" si="144"/>
        <v>1</v>
      </c>
    </row>
    <row r="140" spans="1:44" ht="15.75">
      <c r="A140" s="192"/>
      <c r="B140" s="172" t="s">
        <v>482</v>
      </c>
      <c r="C140" s="180"/>
      <c r="D140" s="181"/>
      <c r="E140" s="181"/>
      <c r="F140" s="181"/>
      <c r="G140" s="181"/>
      <c r="H140" s="181"/>
      <c r="I140" s="180"/>
      <c r="J140" s="180"/>
      <c r="K140" s="181"/>
      <c r="L140" s="181"/>
      <c r="M140" s="181"/>
      <c r="N140" s="182"/>
      <c r="O140"/>
      <c r="P140"/>
      <c r="Q140"/>
      <c r="R140" s="58"/>
      <c r="S140" s="57"/>
      <c r="T140" s="595">
        <f t="shared" ref="T140:AE141" si="145">IF(C138&gt;0,C140/C138,)</f>
        <v>0</v>
      </c>
      <c r="U140" s="596">
        <f t="shared" si="145"/>
        <v>0</v>
      </c>
      <c r="V140" s="596">
        <f t="shared" si="145"/>
        <v>0</v>
      </c>
      <c r="W140" s="596">
        <f t="shared" si="145"/>
        <v>0</v>
      </c>
      <c r="X140" s="596">
        <f t="shared" si="145"/>
        <v>0</v>
      </c>
      <c r="Y140" s="596">
        <f t="shared" si="145"/>
        <v>0</v>
      </c>
      <c r="Z140" s="595">
        <f t="shared" si="145"/>
        <v>0</v>
      </c>
      <c r="AA140" s="595">
        <f t="shared" si="145"/>
        <v>0</v>
      </c>
      <c r="AB140" s="596">
        <f t="shared" si="145"/>
        <v>0</v>
      </c>
      <c r="AC140" s="596">
        <f t="shared" si="145"/>
        <v>0</v>
      </c>
      <c r="AD140" s="596">
        <f t="shared" si="145"/>
        <v>0</v>
      </c>
      <c r="AE140" s="595">
        <f t="shared" si="145"/>
        <v>0</v>
      </c>
      <c r="AG140" s="5"/>
      <c r="AH140" s="5"/>
      <c r="AI140" s="5"/>
      <c r="AJ140" s="5"/>
      <c r="AK140" s="5"/>
      <c r="AL140" s="5"/>
      <c r="AM140" s="5"/>
      <c r="AN140" s="5"/>
      <c r="AO140" s="5"/>
      <c r="AP140" s="5"/>
      <c r="AQ140" s="5"/>
      <c r="AR140" s="5"/>
    </row>
    <row r="141" spans="1:44" ht="15.75">
      <c r="A141" s="192"/>
      <c r="B141" s="591" t="s">
        <v>1071</v>
      </c>
      <c r="C141" s="592">
        <v>131</v>
      </c>
      <c r="D141" s="593">
        <v>201</v>
      </c>
      <c r="E141" s="593">
        <v>82</v>
      </c>
      <c r="F141" s="593">
        <v>163</v>
      </c>
      <c r="G141" s="593"/>
      <c r="H141" s="593"/>
      <c r="I141" s="592">
        <v>577</v>
      </c>
      <c r="J141" s="592">
        <v>2</v>
      </c>
      <c r="K141" s="593">
        <v>18</v>
      </c>
      <c r="L141" s="593">
        <v>18</v>
      </c>
      <c r="M141" s="593">
        <v>7</v>
      </c>
      <c r="N141" s="594">
        <v>45</v>
      </c>
      <c r="O141"/>
      <c r="P141"/>
      <c r="Q141"/>
      <c r="R141" s="58"/>
      <c r="S141" s="57"/>
      <c r="T141" s="597">
        <f t="shared" si="145"/>
        <v>3.0366249420491424E-2</v>
      </c>
      <c r="U141" s="598">
        <f t="shared" si="145"/>
        <v>4.277505852309002E-2</v>
      </c>
      <c r="V141" s="598">
        <f t="shared" si="145"/>
        <v>2.1354166666666667E-2</v>
      </c>
      <c r="W141" s="598">
        <f t="shared" si="145"/>
        <v>3.7172177879133413E-2</v>
      </c>
      <c r="X141" s="598">
        <f t="shared" si="145"/>
        <v>0</v>
      </c>
      <c r="Y141" s="598">
        <f t="shared" si="145"/>
        <v>0</v>
      </c>
      <c r="Z141" s="597">
        <f t="shared" si="145"/>
        <v>3.3472560621881892E-2</v>
      </c>
      <c r="AA141" s="597">
        <f t="shared" si="145"/>
        <v>1.4598540145985401E-2</v>
      </c>
      <c r="AB141" s="598">
        <f t="shared" si="145"/>
        <v>1.3677811550151976E-2</v>
      </c>
      <c r="AC141" s="598">
        <f t="shared" si="145"/>
        <v>1.9823788546255508E-2</v>
      </c>
      <c r="AD141" s="598">
        <f t="shared" si="145"/>
        <v>1.4056224899598393E-2</v>
      </c>
      <c r="AE141" s="597">
        <f t="shared" si="145"/>
        <v>1.5739769150052464E-2</v>
      </c>
      <c r="AG141" s="6"/>
      <c r="AH141" s="4"/>
      <c r="AI141" s="4"/>
      <c r="AJ141" s="4"/>
      <c r="AK141" s="4"/>
      <c r="AL141" s="4"/>
      <c r="AM141" s="4"/>
      <c r="AN141" s="4"/>
      <c r="AO141" s="4"/>
      <c r="AP141" s="4"/>
      <c r="AQ141" s="4"/>
      <c r="AR141" s="4"/>
    </row>
    <row r="142" spans="1:44" ht="15.75">
      <c r="A142" s="192"/>
      <c r="B142" s="172" t="s">
        <v>484</v>
      </c>
      <c r="C142" s="180"/>
      <c r="D142" s="181"/>
      <c r="E142" s="181"/>
      <c r="F142" s="181"/>
      <c r="G142" s="181"/>
      <c r="H142" s="181"/>
      <c r="I142" s="180"/>
      <c r="J142" s="180"/>
      <c r="K142" s="181"/>
      <c r="L142" s="181"/>
      <c r="M142" s="181"/>
      <c r="N142" s="182"/>
      <c r="O142"/>
      <c r="P142"/>
      <c r="Q142"/>
      <c r="R142" s="57"/>
      <c r="T142" s="595">
        <f t="shared" ref="T142:AE143" si="146">IF(C138&gt;0,C142/C138,)</f>
        <v>0</v>
      </c>
      <c r="U142" s="596">
        <f t="shared" si="146"/>
        <v>0</v>
      </c>
      <c r="V142" s="596">
        <f t="shared" si="146"/>
        <v>0</v>
      </c>
      <c r="W142" s="596">
        <f t="shared" si="146"/>
        <v>0</v>
      </c>
      <c r="X142" s="596">
        <f t="shared" si="146"/>
        <v>0</v>
      </c>
      <c r="Y142" s="596">
        <f t="shared" si="146"/>
        <v>0</v>
      </c>
      <c r="Z142" s="595">
        <f t="shared" si="146"/>
        <v>0</v>
      </c>
      <c r="AA142" s="595">
        <f t="shared" si="146"/>
        <v>0</v>
      </c>
      <c r="AB142" s="596">
        <f t="shared" si="146"/>
        <v>0</v>
      </c>
      <c r="AC142" s="596">
        <f t="shared" si="146"/>
        <v>0</v>
      </c>
      <c r="AD142" s="596">
        <f t="shared" si="146"/>
        <v>0</v>
      </c>
      <c r="AE142" s="595">
        <f t="shared" si="146"/>
        <v>0</v>
      </c>
      <c r="AG142" s="6"/>
      <c r="AH142" s="4"/>
      <c r="AI142" s="4"/>
      <c r="AJ142" s="4"/>
      <c r="AK142" s="4"/>
      <c r="AL142" s="4"/>
      <c r="AM142" s="4"/>
      <c r="AN142" s="4"/>
      <c r="AO142" s="4"/>
      <c r="AP142" s="4"/>
      <c r="AQ142" s="4"/>
      <c r="AR142" s="4"/>
    </row>
    <row r="143" spans="1:44" ht="15.75">
      <c r="A143" s="192"/>
      <c r="B143" s="591" t="s">
        <v>1073</v>
      </c>
      <c r="C143" s="592"/>
      <c r="D143" s="593">
        <v>4</v>
      </c>
      <c r="E143" s="593"/>
      <c r="F143" s="593">
        <v>1</v>
      </c>
      <c r="G143" s="593"/>
      <c r="H143" s="593"/>
      <c r="I143" s="592">
        <v>5</v>
      </c>
      <c r="J143" s="592"/>
      <c r="K143" s="593">
        <v>5</v>
      </c>
      <c r="L143" s="593">
        <v>1</v>
      </c>
      <c r="M143" s="593">
        <v>2</v>
      </c>
      <c r="N143" s="594">
        <v>8</v>
      </c>
      <c r="O143"/>
      <c r="P143"/>
      <c r="Q143"/>
      <c r="R143" s="57"/>
      <c r="T143" s="597">
        <f t="shared" si="146"/>
        <v>0</v>
      </c>
      <c r="U143" s="598">
        <f t="shared" si="146"/>
        <v>8.5124494573313473E-4</v>
      </c>
      <c r="V143" s="598">
        <f t="shared" si="146"/>
        <v>0</v>
      </c>
      <c r="W143" s="598">
        <f t="shared" si="146"/>
        <v>2.2805017103762827E-4</v>
      </c>
      <c r="X143" s="598">
        <f t="shared" si="146"/>
        <v>0</v>
      </c>
      <c r="Y143" s="598">
        <f t="shared" si="146"/>
        <v>0</v>
      </c>
      <c r="Z143" s="597">
        <f t="shared" si="146"/>
        <v>2.9005685114282399E-4</v>
      </c>
      <c r="AA143" s="597">
        <f t="shared" si="146"/>
        <v>0</v>
      </c>
      <c r="AB143" s="598">
        <f t="shared" si="146"/>
        <v>3.7993920972644378E-3</v>
      </c>
      <c r="AC143" s="598">
        <f t="shared" si="146"/>
        <v>1.1013215859030838E-3</v>
      </c>
      <c r="AD143" s="598">
        <f t="shared" si="146"/>
        <v>4.0160642570281121E-3</v>
      </c>
      <c r="AE143" s="597">
        <f t="shared" si="146"/>
        <v>2.7981811822315496E-3</v>
      </c>
      <c r="AG143" s="6"/>
      <c r="AH143" s="4"/>
      <c r="AI143" s="4"/>
      <c r="AJ143" s="4"/>
      <c r="AK143" s="4"/>
      <c r="AL143" s="4"/>
      <c r="AM143" s="4"/>
      <c r="AN143" s="4"/>
      <c r="AO143" s="4"/>
      <c r="AP143" s="4"/>
      <c r="AQ143" s="4"/>
      <c r="AR143" s="4"/>
    </row>
    <row r="144" spans="1:44" ht="15.75">
      <c r="A144" s="192"/>
      <c r="B144" s="172" t="s">
        <v>486</v>
      </c>
      <c r="C144" s="180"/>
      <c r="D144" s="181"/>
      <c r="E144" s="181"/>
      <c r="F144" s="181"/>
      <c r="G144" s="181"/>
      <c r="H144" s="181"/>
      <c r="I144" s="180"/>
      <c r="J144" s="180"/>
      <c r="K144" s="181"/>
      <c r="L144" s="181"/>
      <c r="M144" s="181"/>
      <c r="N144" s="182"/>
      <c r="O144"/>
      <c r="P144"/>
      <c r="Q144"/>
      <c r="R144" s="57"/>
      <c r="T144" s="595">
        <f t="shared" ref="T144:AE145" si="147">IF(C138&gt;0,C144/C138,)</f>
        <v>0</v>
      </c>
      <c r="U144" s="596">
        <f t="shared" si="147"/>
        <v>0</v>
      </c>
      <c r="V144" s="596">
        <f t="shared" si="147"/>
        <v>0</v>
      </c>
      <c r="W144" s="596">
        <f t="shared" si="147"/>
        <v>0</v>
      </c>
      <c r="X144" s="596">
        <f t="shared" si="147"/>
        <v>0</v>
      </c>
      <c r="Y144" s="596">
        <f t="shared" si="147"/>
        <v>0</v>
      </c>
      <c r="Z144" s="595">
        <f t="shared" si="147"/>
        <v>0</v>
      </c>
      <c r="AA144" s="595">
        <f t="shared" si="147"/>
        <v>0</v>
      </c>
      <c r="AB144" s="596">
        <f t="shared" si="147"/>
        <v>0</v>
      </c>
      <c r="AC144" s="596">
        <f t="shared" si="147"/>
        <v>0</v>
      </c>
      <c r="AD144" s="596">
        <f t="shared" si="147"/>
        <v>0</v>
      </c>
      <c r="AE144" s="595">
        <f t="shared" si="147"/>
        <v>0</v>
      </c>
      <c r="AG144" s="6"/>
      <c r="AH144" s="4"/>
      <c r="AI144" s="4"/>
      <c r="AJ144" s="4"/>
      <c r="AK144" s="4"/>
      <c r="AL144" s="4"/>
      <c r="AM144" s="4"/>
      <c r="AN144" s="4"/>
      <c r="AO144" s="4"/>
      <c r="AP144" s="4"/>
      <c r="AQ144" s="4"/>
      <c r="AR144" s="4"/>
    </row>
    <row r="145" spans="1:44" ht="15.75">
      <c r="A145" s="192"/>
      <c r="B145" s="591" t="s">
        <v>1075</v>
      </c>
      <c r="C145" s="592"/>
      <c r="D145" s="593"/>
      <c r="E145" s="593"/>
      <c r="F145" s="593"/>
      <c r="G145" s="593"/>
      <c r="H145" s="593"/>
      <c r="I145" s="592"/>
      <c r="J145" s="592"/>
      <c r="K145" s="593"/>
      <c r="L145" s="593"/>
      <c r="M145" s="593"/>
      <c r="N145" s="594"/>
      <c r="O145"/>
      <c r="P145"/>
      <c r="Q145"/>
      <c r="R145" s="57"/>
      <c r="T145" s="597">
        <f t="shared" si="147"/>
        <v>0</v>
      </c>
      <c r="U145" s="598">
        <f t="shared" si="147"/>
        <v>0</v>
      </c>
      <c r="V145" s="598">
        <f t="shared" si="147"/>
        <v>0</v>
      </c>
      <c r="W145" s="598">
        <f t="shared" si="147"/>
        <v>0</v>
      </c>
      <c r="X145" s="598">
        <f t="shared" si="147"/>
        <v>0</v>
      </c>
      <c r="Y145" s="598">
        <f t="shared" si="147"/>
        <v>0</v>
      </c>
      <c r="Z145" s="597">
        <f t="shared" si="147"/>
        <v>0</v>
      </c>
      <c r="AA145" s="597">
        <f t="shared" si="147"/>
        <v>0</v>
      </c>
      <c r="AB145" s="598">
        <f t="shared" si="147"/>
        <v>0</v>
      </c>
      <c r="AC145" s="598">
        <f t="shared" si="147"/>
        <v>0</v>
      </c>
      <c r="AD145" s="598">
        <f t="shared" si="147"/>
        <v>0</v>
      </c>
      <c r="AE145" s="597">
        <f t="shared" si="147"/>
        <v>0</v>
      </c>
      <c r="AG145" s="6"/>
      <c r="AH145" s="4"/>
      <c r="AI145" s="4"/>
      <c r="AJ145" s="4"/>
      <c r="AK145" s="4"/>
      <c r="AL145" s="4"/>
      <c r="AM145" s="4"/>
      <c r="AN145" s="4"/>
      <c r="AO145" s="4"/>
      <c r="AP145" s="4"/>
      <c r="AQ145" s="4"/>
      <c r="AR145" s="4"/>
    </row>
    <row r="146" spans="1:44" ht="15.75">
      <c r="A146" s="192"/>
      <c r="B146" s="172" t="s">
        <v>319</v>
      </c>
      <c r="C146" s="180"/>
      <c r="D146" s="181"/>
      <c r="E146" s="181"/>
      <c r="F146" s="181"/>
      <c r="G146" s="181"/>
      <c r="H146" s="181"/>
      <c r="I146" s="180"/>
      <c r="J146" s="180"/>
      <c r="K146" s="181"/>
      <c r="L146" s="181"/>
      <c r="M146" s="181"/>
      <c r="N146" s="182"/>
      <c r="O146"/>
      <c r="P146"/>
      <c r="Q146"/>
      <c r="R146" s="57"/>
      <c r="T146" s="595">
        <f t="shared" ref="T146:AE147" si="148">IF(C138&gt;0,C146/C138,)</f>
        <v>0</v>
      </c>
      <c r="U146" s="596">
        <f t="shared" si="148"/>
        <v>0</v>
      </c>
      <c r="V146" s="596">
        <f t="shared" si="148"/>
        <v>0</v>
      </c>
      <c r="W146" s="596">
        <f t="shared" si="148"/>
        <v>0</v>
      </c>
      <c r="X146" s="596">
        <f t="shared" si="148"/>
        <v>0</v>
      </c>
      <c r="Y146" s="596">
        <f t="shared" si="148"/>
        <v>0</v>
      </c>
      <c r="Z146" s="595">
        <f t="shared" si="148"/>
        <v>0</v>
      </c>
      <c r="AA146" s="595">
        <f t="shared" si="148"/>
        <v>0</v>
      </c>
      <c r="AB146" s="596">
        <f t="shared" si="148"/>
        <v>0</v>
      </c>
      <c r="AC146" s="596">
        <f t="shared" si="148"/>
        <v>0</v>
      </c>
      <c r="AD146" s="596">
        <f t="shared" si="148"/>
        <v>0</v>
      </c>
      <c r="AE146" s="595">
        <f t="shared" si="148"/>
        <v>0</v>
      </c>
      <c r="AG146" s="6"/>
      <c r="AH146" s="4"/>
      <c r="AI146" s="4"/>
      <c r="AJ146" s="4"/>
      <c r="AK146" s="4"/>
      <c r="AL146" s="4"/>
      <c r="AM146" s="4"/>
      <c r="AN146" s="4"/>
      <c r="AO146" s="4"/>
      <c r="AP146" s="4"/>
      <c r="AQ146" s="4"/>
      <c r="AR146" s="4"/>
    </row>
    <row r="147" spans="1:44" ht="15.75">
      <c r="A147" s="192"/>
      <c r="B147" s="591" t="s">
        <v>1077</v>
      </c>
      <c r="C147" s="592">
        <v>3336</v>
      </c>
      <c r="D147" s="593">
        <v>2575</v>
      </c>
      <c r="E147" s="593">
        <v>2260</v>
      </c>
      <c r="F147" s="593">
        <v>2340</v>
      </c>
      <c r="G147" s="593"/>
      <c r="H147" s="593"/>
      <c r="I147" s="592">
        <v>10511</v>
      </c>
      <c r="J147" s="592">
        <v>52</v>
      </c>
      <c r="K147" s="593">
        <v>382</v>
      </c>
      <c r="L147" s="593">
        <v>309</v>
      </c>
      <c r="M147" s="593">
        <v>144</v>
      </c>
      <c r="N147" s="594">
        <v>887</v>
      </c>
      <c r="O147"/>
      <c r="P147"/>
      <c r="Q147"/>
      <c r="R147" s="57"/>
      <c r="T147" s="597">
        <f t="shared" si="148"/>
        <v>0.77329624478442283</v>
      </c>
      <c r="U147" s="598">
        <f t="shared" si="148"/>
        <v>0.54798893381570546</v>
      </c>
      <c r="V147" s="598">
        <f t="shared" si="148"/>
        <v>0.58854166666666663</v>
      </c>
      <c r="W147" s="598">
        <f t="shared" si="148"/>
        <v>0.53363740022805017</v>
      </c>
      <c r="X147" s="598">
        <f t="shared" si="148"/>
        <v>0</v>
      </c>
      <c r="Y147" s="598">
        <f t="shared" si="148"/>
        <v>0</v>
      </c>
      <c r="Z147" s="597">
        <f t="shared" si="148"/>
        <v>0.60975751247244458</v>
      </c>
      <c r="AA147" s="597">
        <f t="shared" si="148"/>
        <v>0.37956204379562042</v>
      </c>
      <c r="AB147" s="598">
        <f t="shared" si="148"/>
        <v>0.29027355623100304</v>
      </c>
      <c r="AC147" s="598">
        <f t="shared" si="148"/>
        <v>0.34030837004405284</v>
      </c>
      <c r="AD147" s="598">
        <f t="shared" si="148"/>
        <v>0.28915662650602408</v>
      </c>
      <c r="AE147" s="597">
        <f t="shared" si="148"/>
        <v>0.31024833857992307</v>
      </c>
      <c r="AG147" s="6"/>
      <c r="AH147" s="4"/>
      <c r="AI147" s="4"/>
      <c r="AJ147" s="4"/>
      <c r="AK147" s="4"/>
      <c r="AL147" s="4"/>
      <c r="AM147" s="4"/>
      <c r="AN147" s="4"/>
      <c r="AO147" s="4"/>
      <c r="AP147" s="4"/>
      <c r="AQ147" s="4"/>
      <c r="AR147" s="4"/>
    </row>
    <row r="148" spans="1:44" ht="15.75">
      <c r="A148" s="192"/>
      <c r="B148" s="172" t="s">
        <v>321</v>
      </c>
      <c r="C148" s="180"/>
      <c r="D148" s="181"/>
      <c r="E148" s="181"/>
      <c r="F148" s="181"/>
      <c r="G148" s="181"/>
      <c r="H148" s="181"/>
      <c r="I148" s="180"/>
      <c r="J148" s="180"/>
      <c r="K148" s="181"/>
      <c r="L148" s="181"/>
      <c r="M148" s="181"/>
      <c r="N148" s="182"/>
      <c r="O148"/>
      <c r="P148"/>
      <c r="Q148"/>
      <c r="R148" s="57"/>
      <c r="T148" s="595">
        <f t="shared" ref="T148:AE149" si="149">IF(C138&gt;0,C148/C138,)</f>
        <v>0</v>
      </c>
      <c r="U148" s="596">
        <f t="shared" si="149"/>
        <v>0</v>
      </c>
      <c r="V148" s="596">
        <f t="shared" si="149"/>
        <v>0</v>
      </c>
      <c r="W148" s="596">
        <f t="shared" si="149"/>
        <v>0</v>
      </c>
      <c r="X148" s="596">
        <f t="shared" si="149"/>
        <v>0</v>
      </c>
      <c r="Y148" s="596">
        <f t="shared" si="149"/>
        <v>0</v>
      </c>
      <c r="Z148" s="595">
        <f t="shared" si="149"/>
        <v>0</v>
      </c>
      <c r="AA148" s="595">
        <f t="shared" si="149"/>
        <v>0</v>
      </c>
      <c r="AB148" s="596">
        <f t="shared" si="149"/>
        <v>0</v>
      </c>
      <c r="AC148" s="596">
        <f t="shared" si="149"/>
        <v>0</v>
      </c>
      <c r="AD148" s="596">
        <f t="shared" si="149"/>
        <v>0</v>
      </c>
      <c r="AE148" s="595">
        <f t="shared" si="149"/>
        <v>0</v>
      </c>
      <c r="AG148" s="5"/>
      <c r="AH148" s="5"/>
      <c r="AI148" s="5"/>
      <c r="AJ148" s="5"/>
      <c r="AK148" s="5"/>
      <c r="AL148" s="5"/>
      <c r="AM148" s="5"/>
      <c r="AN148" s="5"/>
      <c r="AO148" s="5"/>
      <c r="AP148" s="5"/>
      <c r="AQ148" s="5"/>
      <c r="AR148" s="5"/>
    </row>
    <row r="149" spans="1:44" ht="15.75">
      <c r="A149" s="192"/>
      <c r="B149" s="591" t="s">
        <v>1079</v>
      </c>
      <c r="C149" s="592">
        <v>10</v>
      </c>
      <c r="D149" s="593">
        <v>101</v>
      </c>
      <c r="E149" s="593">
        <v>56</v>
      </c>
      <c r="F149" s="593">
        <v>69</v>
      </c>
      <c r="G149" s="593"/>
      <c r="H149" s="593"/>
      <c r="I149" s="592">
        <v>236</v>
      </c>
      <c r="J149" s="592">
        <v>10</v>
      </c>
      <c r="K149" s="593">
        <v>138</v>
      </c>
      <c r="L149" s="593">
        <v>101</v>
      </c>
      <c r="M149" s="593">
        <v>54</v>
      </c>
      <c r="N149" s="594">
        <v>303</v>
      </c>
      <c r="O149"/>
      <c r="P149"/>
      <c r="Q149"/>
      <c r="R149" s="57"/>
      <c r="T149" s="597">
        <f t="shared" si="149"/>
        <v>2.3180343069077423E-3</v>
      </c>
      <c r="U149" s="598">
        <f t="shared" si="149"/>
        <v>2.1493934879761652E-2</v>
      </c>
      <c r="V149" s="598">
        <f t="shared" si="149"/>
        <v>1.4583333333333334E-2</v>
      </c>
      <c r="W149" s="598">
        <f t="shared" si="149"/>
        <v>1.5735461801596351E-2</v>
      </c>
      <c r="X149" s="598">
        <f t="shared" si="149"/>
        <v>0</v>
      </c>
      <c r="Y149" s="598">
        <f t="shared" si="149"/>
        <v>0</v>
      </c>
      <c r="Z149" s="597">
        <f t="shared" si="149"/>
        <v>1.3690683373941293E-2</v>
      </c>
      <c r="AA149" s="597">
        <f t="shared" si="149"/>
        <v>7.2992700729927001E-2</v>
      </c>
      <c r="AB149" s="598">
        <f t="shared" si="149"/>
        <v>0.10486322188449848</v>
      </c>
      <c r="AC149" s="598">
        <f t="shared" si="149"/>
        <v>0.11123348017621146</v>
      </c>
      <c r="AD149" s="598">
        <f t="shared" si="149"/>
        <v>0.10843373493975904</v>
      </c>
      <c r="AE149" s="597">
        <f t="shared" si="149"/>
        <v>0.10598111227701994</v>
      </c>
      <c r="AG149" s="5"/>
      <c r="AH149" s="5"/>
      <c r="AI149" s="5"/>
      <c r="AJ149" s="5"/>
      <c r="AK149" s="5"/>
      <c r="AL149" s="5"/>
      <c r="AM149" s="5"/>
      <c r="AN149" s="5"/>
      <c r="AO149" s="5"/>
      <c r="AP149" s="5"/>
      <c r="AQ149" s="5"/>
      <c r="AR149" s="5"/>
    </row>
    <row r="150" spans="1:44" ht="15.75">
      <c r="A150" s="192"/>
      <c r="B150" s="172" t="s">
        <v>323</v>
      </c>
      <c r="C150" s="180"/>
      <c r="D150" s="181"/>
      <c r="E150" s="181"/>
      <c r="F150" s="181"/>
      <c r="G150" s="181"/>
      <c r="H150" s="181"/>
      <c r="I150" s="180"/>
      <c r="J150" s="180"/>
      <c r="K150" s="181"/>
      <c r="L150" s="181"/>
      <c r="M150" s="181"/>
      <c r="N150" s="182"/>
      <c r="O150"/>
      <c r="P150"/>
      <c r="Q150"/>
      <c r="R150" s="57"/>
      <c r="T150" s="595">
        <f t="shared" ref="T150:AE151" si="150">IF(C138&gt;0,C150/C138,)</f>
        <v>0</v>
      </c>
      <c r="U150" s="596">
        <f t="shared" si="150"/>
        <v>0</v>
      </c>
      <c r="V150" s="596">
        <f t="shared" si="150"/>
        <v>0</v>
      </c>
      <c r="W150" s="596">
        <f t="shared" si="150"/>
        <v>0</v>
      </c>
      <c r="X150" s="596">
        <f t="shared" si="150"/>
        <v>0</v>
      </c>
      <c r="Y150" s="596">
        <f t="shared" si="150"/>
        <v>0</v>
      </c>
      <c r="Z150" s="595">
        <f t="shared" si="150"/>
        <v>0</v>
      </c>
      <c r="AA150" s="595">
        <f t="shared" si="150"/>
        <v>0</v>
      </c>
      <c r="AB150" s="596">
        <f t="shared" si="150"/>
        <v>0</v>
      </c>
      <c r="AC150" s="596">
        <f t="shared" si="150"/>
        <v>0</v>
      </c>
      <c r="AD150" s="596">
        <f t="shared" si="150"/>
        <v>0</v>
      </c>
      <c r="AE150" s="595">
        <f t="shared" si="150"/>
        <v>0</v>
      </c>
      <c r="AG150" s="6"/>
      <c r="AH150" s="4"/>
      <c r="AI150" s="4"/>
      <c r="AJ150" s="4"/>
      <c r="AK150" s="4"/>
      <c r="AL150" s="4"/>
      <c r="AM150" s="4"/>
      <c r="AN150" s="4"/>
      <c r="AO150" s="4"/>
      <c r="AP150" s="4"/>
      <c r="AQ150" s="4"/>
      <c r="AR150" s="4"/>
    </row>
    <row r="151" spans="1:44" ht="15.75">
      <c r="A151" s="192"/>
      <c r="B151" s="591" t="s">
        <v>1081</v>
      </c>
      <c r="C151" s="592"/>
      <c r="D151" s="593"/>
      <c r="E151" s="593"/>
      <c r="F151" s="593"/>
      <c r="G151" s="593"/>
      <c r="H151" s="593"/>
      <c r="I151" s="592"/>
      <c r="J151" s="592"/>
      <c r="K151" s="593"/>
      <c r="L151" s="593"/>
      <c r="M151" s="593"/>
      <c r="N151" s="594"/>
      <c r="O151"/>
      <c r="P151"/>
      <c r="Q151"/>
      <c r="R151" s="57"/>
      <c r="T151" s="597">
        <f t="shared" si="150"/>
        <v>0</v>
      </c>
      <c r="U151" s="598">
        <f t="shared" si="150"/>
        <v>0</v>
      </c>
      <c r="V151" s="598">
        <f t="shared" si="150"/>
        <v>0</v>
      </c>
      <c r="W151" s="598">
        <f t="shared" si="150"/>
        <v>0</v>
      </c>
      <c r="X151" s="598">
        <f t="shared" si="150"/>
        <v>0</v>
      </c>
      <c r="Y151" s="598">
        <f t="shared" si="150"/>
        <v>0</v>
      </c>
      <c r="Z151" s="597">
        <f t="shared" si="150"/>
        <v>0</v>
      </c>
      <c r="AA151" s="597">
        <f t="shared" si="150"/>
        <v>0</v>
      </c>
      <c r="AB151" s="598">
        <f t="shared" si="150"/>
        <v>0</v>
      </c>
      <c r="AC151" s="598">
        <f t="shared" si="150"/>
        <v>0</v>
      </c>
      <c r="AD151" s="598">
        <f t="shared" si="150"/>
        <v>0</v>
      </c>
      <c r="AE151" s="597">
        <f t="shared" si="150"/>
        <v>0</v>
      </c>
      <c r="AG151" s="6"/>
      <c r="AH151" s="4"/>
      <c r="AI151" s="4"/>
      <c r="AJ151" s="4"/>
      <c r="AK151" s="4"/>
      <c r="AL151" s="4"/>
      <c r="AM151" s="4"/>
      <c r="AN151" s="4"/>
      <c r="AO151" s="4"/>
      <c r="AP151" s="4"/>
      <c r="AQ151" s="4"/>
      <c r="AR151" s="4"/>
    </row>
    <row r="152" spans="1:44" ht="15.75">
      <c r="A152" s="192"/>
      <c r="B152" s="172" t="s">
        <v>325</v>
      </c>
      <c r="C152" s="180"/>
      <c r="D152" s="181"/>
      <c r="E152" s="181"/>
      <c r="F152" s="181"/>
      <c r="G152" s="181"/>
      <c r="H152" s="181"/>
      <c r="I152" s="180"/>
      <c r="J152" s="180"/>
      <c r="K152" s="181"/>
      <c r="L152" s="181"/>
      <c r="M152" s="181"/>
      <c r="N152" s="182"/>
      <c r="O152"/>
      <c r="P152"/>
      <c r="Q152"/>
      <c r="R152" s="57"/>
      <c r="T152" s="595">
        <f t="shared" ref="T152:AE153" si="151">IF(C138&gt;0,C152/C138,)</f>
        <v>0</v>
      </c>
      <c r="U152" s="596">
        <f t="shared" si="151"/>
        <v>0</v>
      </c>
      <c r="V152" s="596">
        <f t="shared" si="151"/>
        <v>0</v>
      </c>
      <c r="W152" s="596">
        <f t="shared" si="151"/>
        <v>0</v>
      </c>
      <c r="X152" s="596">
        <f t="shared" si="151"/>
        <v>0</v>
      </c>
      <c r="Y152" s="596">
        <f t="shared" si="151"/>
        <v>0</v>
      </c>
      <c r="Z152" s="595">
        <f t="shared" si="151"/>
        <v>0</v>
      </c>
      <c r="AA152" s="595">
        <f t="shared" si="151"/>
        <v>0</v>
      </c>
      <c r="AB152" s="596">
        <f t="shared" si="151"/>
        <v>0</v>
      </c>
      <c r="AC152" s="596">
        <f t="shared" si="151"/>
        <v>0</v>
      </c>
      <c r="AD152" s="596">
        <f t="shared" si="151"/>
        <v>0</v>
      </c>
      <c r="AE152" s="595">
        <f t="shared" si="151"/>
        <v>0</v>
      </c>
      <c r="AG152" s="6"/>
      <c r="AH152" s="4"/>
      <c r="AI152" s="4"/>
      <c r="AJ152" s="4"/>
      <c r="AK152" s="4"/>
      <c r="AL152" s="4"/>
      <c r="AM152" s="4"/>
      <c r="AN152" s="4"/>
      <c r="AO152" s="4"/>
      <c r="AP152" s="4"/>
      <c r="AQ152" s="4"/>
      <c r="AR152" s="4"/>
    </row>
    <row r="153" spans="1:44" ht="15.75">
      <c r="A153" s="192"/>
      <c r="B153" s="591" t="s">
        <v>1083</v>
      </c>
      <c r="C153" s="592">
        <v>787</v>
      </c>
      <c r="D153" s="593">
        <v>1563</v>
      </c>
      <c r="E153" s="593">
        <v>1228</v>
      </c>
      <c r="F153" s="593">
        <v>1416</v>
      </c>
      <c r="G153" s="593"/>
      <c r="H153" s="593"/>
      <c r="I153" s="592">
        <v>4994</v>
      </c>
      <c r="J153" s="592">
        <v>54</v>
      </c>
      <c r="K153" s="593">
        <v>417</v>
      </c>
      <c r="L153" s="593">
        <v>220</v>
      </c>
      <c r="M153" s="593">
        <v>186</v>
      </c>
      <c r="N153" s="594">
        <v>877</v>
      </c>
      <c r="O153"/>
      <c r="P153"/>
      <c r="Q153"/>
      <c r="R153" s="57"/>
      <c r="T153" s="597">
        <f t="shared" si="151"/>
        <v>0.18242929995363932</v>
      </c>
      <c r="U153" s="598">
        <f t="shared" si="151"/>
        <v>0.33262396254522236</v>
      </c>
      <c r="V153" s="598">
        <f t="shared" si="151"/>
        <v>0.31979166666666664</v>
      </c>
      <c r="W153" s="598">
        <f t="shared" si="151"/>
        <v>0.32291904218928164</v>
      </c>
      <c r="X153" s="598">
        <f t="shared" si="151"/>
        <v>0</v>
      </c>
      <c r="Y153" s="598">
        <f t="shared" si="151"/>
        <v>0</v>
      </c>
      <c r="Z153" s="597">
        <f t="shared" si="151"/>
        <v>0.28970878292145258</v>
      </c>
      <c r="AA153" s="597">
        <f t="shared" si="151"/>
        <v>0.39416058394160586</v>
      </c>
      <c r="AB153" s="598">
        <f t="shared" si="151"/>
        <v>0.31686930091185411</v>
      </c>
      <c r="AC153" s="598">
        <f t="shared" si="151"/>
        <v>0.24229074889867841</v>
      </c>
      <c r="AD153" s="598">
        <f t="shared" si="151"/>
        <v>0.37349397590361444</v>
      </c>
      <c r="AE153" s="597">
        <f t="shared" si="151"/>
        <v>0.30675061210213361</v>
      </c>
      <c r="AG153" s="6"/>
      <c r="AH153" s="4"/>
      <c r="AI153" s="4"/>
      <c r="AJ153" s="4"/>
      <c r="AK153" s="4"/>
      <c r="AL153" s="4"/>
      <c r="AM153" s="4"/>
      <c r="AN153" s="4"/>
      <c r="AO153" s="4"/>
      <c r="AP153" s="4"/>
      <c r="AQ153" s="4"/>
      <c r="AR153" s="4"/>
    </row>
    <row r="154" spans="1:44" ht="15.75">
      <c r="A154" s="192"/>
      <c r="B154" s="172" t="s">
        <v>327</v>
      </c>
      <c r="C154" s="180"/>
      <c r="D154" s="181"/>
      <c r="E154" s="181"/>
      <c r="F154" s="181"/>
      <c r="G154" s="181"/>
      <c r="H154" s="181"/>
      <c r="I154" s="180"/>
      <c r="J154" s="180"/>
      <c r="K154" s="181"/>
      <c r="L154" s="181"/>
      <c r="M154" s="181"/>
      <c r="N154" s="182"/>
      <c r="O154"/>
      <c r="P154"/>
      <c r="Q154"/>
      <c r="R154" s="57"/>
      <c r="T154" s="595">
        <f t="shared" ref="T154:AE155" si="152">IF(C138&gt;0,C154/C138,)</f>
        <v>0</v>
      </c>
      <c r="U154" s="596">
        <f t="shared" si="152"/>
        <v>0</v>
      </c>
      <c r="V154" s="596">
        <f t="shared" si="152"/>
        <v>0</v>
      </c>
      <c r="W154" s="596">
        <f t="shared" si="152"/>
        <v>0</v>
      </c>
      <c r="X154" s="596">
        <f t="shared" si="152"/>
        <v>0</v>
      </c>
      <c r="Y154" s="596">
        <f t="shared" si="152"/>
        <v>0</v>
      </c>
      <c r="Z154" s="595">
        <f t="shared" si="152"/>
        <v>0</v>
      </c>
      <c r="AA154" s="595">
        <f t="shared" si="152"/>
        <v>0</v>
      </c>
      <c r="AB154" s="596">
        <f t="shared" si="152"/>
        <v>0</v>
      </c>
      <c r="AC154" s="596">
        <f t="shared" si="152"/>
        <v>0</v>
      </c>
      <c r="AD154" s="596">
        <f t="shared" si="152"/>
        <v>0</v>
      </c>
      <c r="AE154" s="595">
        <f t="shared" si="152"/>
        <v>0</v>
      </c>
      <c r="AG154" s="6"/>
      <c r="AH154" s="4"/>
      <c r="AI154" s="4"/>
      <c r="AJ154" s="4"/>
      <c r="AK154" s="4"/>
      <c r="AL154" s="4"/>
      <c r="AM154" s="4"/>
      <c r="AN154" s="4"/>
      <c r="AO154" s="4"/>
      <c r="AP154" s="4"/>
      <c r="AQ154" s="4"/>
      <c r="AR154" s="4"/>
    </row>
    <row r="155" spans="1:44" ht="15.75">
      <c r="A155" s="192"/>
      <c r="B155" s="591" t="s">
        <v>1085</v>
      </c>
      <c r="C155" s="592">
        <v>50</v>
      </c>
      <c r="D155" s="593">
        <v>254</v>
      </c>
      <c r="E155" s="593">
        <v>203</v>
      </c>
      <c r="F155" s="593">
        <v>353</v>
      </c>
      <c r="G155" s="593"/>
      <c r="H155" s="593"/>
      <c r="I155" s="592">
        <v>860</v>
      </c>
      <c r="J155" s="592">
        <v>19</v>
      </c>
      <c r="K155" s="593">
        <v>328</v>
      </c>
      <c r="L155" s="593">
        <v>189</v>
      </c>
      <c r="M155" s="593">
        <v>83</v>
      </c>
      <c r="N155" s="594">
        <v>619</v>
      </c>
      <c r="O155"/>
      <c r="P155"/>
      <c r="Q155"/>
      <c r="R155" s="57"/>
      <c r="T155" s="597">
        <f t="shared" si="152"/>
        <v>1.1590171534538712E-2</v>
      </c>
      <c r="U155" s="598">
        <f t="shared" si="152"/>
        <v>5.4054054054054057E-2</v>
      </c>
      <c r="V155" s="598">
        <f t="shared" si="152"/>
        <v>5.2864583333333333E-2</v>
      </c>
      <c r="W155" s="598">
        <f t="shared" si="152"/>
        <v>8.0501710376282787E-2</v>
      </c>
      <c r="X155" s="598">
        <f t="shared" si="152"/>
        <v>0</v>
      </c>
      <c r="Y155" s="598">
        <f t="shared" si="152"/>
        <v>0</v>
      </c>
      <c r="Z155" s="597">
        <f t="shared" si="152"/>
        <v>4.9889778396565727E-2</v>
      </c>
      <c r="AA155" s="597">
        <f t="shared" si="152"/>
        <v>0.13868613138686131</v>
      </c>
      <c r="AB155" s="598">
        <f t="shared" si="152"/>
        <v>0.24924012158054712</v>
      </c>
      <c r="AC155" s="598">
        <f t="shared" si="152"/>
        <v>0.20814977973568283</v>
      </c>
      <c r="AD155" s="598">
        <f t="shared" si="152"/>
        <v>0.16666666666666666</v>
      </c>
      <c r="AE155" s="597">
        <f t="shared" si="152"/>
        <v>0.21650926897516615</v>
      </c>
      <c r="AG155" s="6"/>
      <c r="AH155" s="4"/>
      <c r="AI155" s="4"/>
      <c r="AJ155" s="4"/>
      <c r="AK155" s="4"/>
      <c r="AL155" s="4"/>
      <c r="AM155" s="4"/>
      <c r="AN155" s="4"/>
      <c r="AO155" s="4"/>
      <c r="AP155" s="4"/>
      <c r="AQ155" s="4"/>
      <c r="AR155" s="4"/>
    </row>
    <row r="156" spans="1:44" ht="15.75">
      <c r="A156" s="192"/>
      <c r="B156" s="172" t="s">
        <v>329</v>
      </c>
      <c r="C156" s="180"/>
      <c r="D156" s="181"/>
      <c r="E156" s="181"/>
      <c r="F156" s="181"/>
      <c r="G156" s="181"/>
      <c r="H156" s="181"/>
      <c r="I156" s="180"/>
      <c r="J156" s="180"/>
      <c r="K156" s="181"/>
      <c r="L156" s="181"/>
      <c r="M156" s="181"/>
      <c r="N156" s="182"/>
      <c r="O156"/>
      <c r="P156"/>
      <c r="Q156"/>
      <c r="R156" s="57"/>
      <c r="T156" s="595">
        <f t="shared" ref="T156:AE157" si="153">IF(C138&gt;0,C156/C138,)</f>
        <v>0</v>
      </c>
      <c r="U156" s="596">
        <f t="shared" si="153"/>
        <v>0</v>
      </c>
      <c r="V156" s="596">
        <f t="shared" si="153"/>
        <v>0</v>
      </c>
      <c r="W156" s="596">
        <f t="shared" si="153"/>
        <v>0</v>
      </c>
      <c r="X156" s="596">
        <f t="shared" si="153"/>
        <v>0</v>
      </c>
      <c r="Y156" s="596">
        <f t="shared" si="153"/>
        <v>0</v>
      </c>
      <c r="Z156" s="595">
        <f t="shared" si="153"/>
        <v>0</v>
      </c>
      <c r="AA156" s="595">
        <f t="shared" si="153"/>
        <v>0</v>
      </c>
      <c r="AB156" s="596">
        <f t="shared" si="153"/>
        <v>0</v>
      </c>
      <c r="AC156" s="596">
        <f t="shared" si="153"/>
        <v>0</v>
      </c>
      <c r="AD156" s="596">
        <f t="shared" si="153"/>
        <v>0</v>
      </c>
      <c r="AE156" s="595">
        <f t="shared" si="153"/>
        <v>0</v>
      </c>
      <c r="AG156" s="5"/>
      <c r="AH156" s="5"/>
      <c r="AI156" s="5"/>
      <c r="AJ156" s="5"/>
      <c r="AK156" s="5"/>
      <c r="AL156" s="5"/>
      <c r="AM156" s="5"/>
      <c r="AN156" s="5"/>
      <c r="AO156" s="5"/>
      <c r="AP156" s="5"/>
      <c r="AQ156" s="5"/>
      <c r="AR156" s="5"/>
    </row>
    <row r="157" spans="1:44" ht="15.75">
      <c r="A157" s="192"/>
      <c r="B157" s="591" t="s">
        <v>1087</v>
      </c>
      <c r="C157" s="592"/>
      <c r="D157" s="593"/>
      <c r="E157" s="593"/>
      <c r="F157" s="593"/>
      <c r="G157" s="593"/>
      <c r="H157" s="593"/>
      <c r="I157" s="592"/>
      <c r="J157" s="592"/>
      <c r="K157" s="593"/>
      <c r="L157" s="593"/>
      <c r="M157" s="593"/>
      <c r="N157" s="594"/>
      <c r="O157"/>
      <c r="P157"/>
      <c r="Q157"/>
      <c r="R157" s="57"/>
      <c r="T157" s="597">
        <f t="shared" si="153"/>
        <v>0</v>
      </c>
      <c r="U157" s="598">
        <f t="shared" si="153"/>
        <v>0</v>
      </c>
      <c r="V157" s="598">
        <f t="shared" si="153"/>
        <v>0</v>
      </c>
      <c r="W157" s="598">
        <f t="shared" si="153"/>
        <v>0</v>
      </c>
      <c r="X157" s="598">
        <f t="shared" si="153"/>
        <v>0</v>
      </c>
      <c r="Y157" s="598">
        <f t="shared" si="153"/>
        <v>0</v>
      </c>
      <c r="Z157" s="597">
        <f t="shared" si="153"/>
        <v>0</v>
      </c>
      <c r="AA157" s="597">
        <f t="shared" si="153"/>
        <v>0</v>
      </c>
      <c r="AB157" s="598">
        <f t="shared" si="153"/>
        <v>0</v>
      </c>
      <c r="AC157" s="598">
        <f t="shared" si="153"/>
        <v>0</v>
      </c>
      <c r="AD157" s="598">
        <f t="shared" si="153"/>
        <v>0</v>
      </c>
      <c r="AE157" s="597">
        <f t="shared" si="153"/>
        <v>0</v>
      </c>
      <c r="AG157" s="6"/>
      <c r="AH157" s="4"/>
      <c r="AI157" s="4"/>
      <c r="AJ157" s="4"/>
      <c r="AK157" s="4"/>
      <c r="AL157" s="4"/>
      <c r="AM157" s="4"/>
      <c r="AN157" s="4"/>
      <c r="AO157" s="4"/>
      <c r="AP157" s="4"/>
      <c r="AQ157" s="4"/>
      <c r="AR157" s="4"/>
    </row>
    <row r="158" spans="1:44" ht="15.75">
      <c r="A158" s="192"/>
      <c r="B158" s="172" t="s">
        <v>331</v>
      </c>
      <c r="C158" s="180"/>
      <c r="D158" s="181"/>
      <c r="E158" s="181"/>
      <c r="F158" s="181"/>
      <c r="G158" s="181"/>
      <c r="H158" s="181"/>
      <c r="I158" s="180"/>
      <c r="J158" s="180"/>
      <c r="K158" s="181"/>
      <c r="L158" s="181"/>
      <c r="M158" s="181"/>
      <c r="N158" s="182"/>
      <c r="O158"/>
      <c r="P158"/>
      <c r="Q158"/>
      <c r="T158" s="595">
        <f t="shared" ref="T158:AE159" si="154">IF(C138&gt;0,C158/C138,)</f>
        <v>0</v>
      </c>
      <c r="U158" s="596">
        <f t="shared" si="154"/>
        <v>0</v>
      </c>
      <c r="V158" s="596">
        <f t="shared" si="154"/>
        <v>0</v>
      </c>
      <c r="W158" s="596">
        <f t="shared" si="154"/>
        <v>0</v>
      </c>
      <c r="X158" s="596">
        <f t="shared" si="154"/>
        <v>0</v>
      </c>
      <c r="Y158" s="596">
        <f t="shared" si="154"/>
        <v>0</v>
      </c>
      <c r="Z158" s="595">
        <f t="shared" si="154"/>
        <v>0</v>
      </c>
      <c r="AA158" s="595">
        <f t="shared" si="154"/>
        <v>0</v>
      </c>
      <c r="AB158" s="596">
        <f t="shared" si="154"/>
        <v>0</v>
      </c>
      <c r="AC158" s="596">
        <f t="shared" si="154"/>
        <v>0</v>
      </c>
      <c r="AD158" s="596">
        <f t="shared" si="154"/>
        <v>0</v>
      </c>
      <c r="AE158" s="595">
        <f t="shared" si="154"/>
        <v>0</v>
      </c>
      <c r="AG158" s="6"/>
      <c r="AH158" s="4"/>
      <c r="AI158" s="4"/>
      <c r="AJ158" s="4"/>
      <c r="AK158" s="4"/>
      <c r="AL158" s="4"/>
      <c r="AM158" s="4"/>
      <c r="AN158" s="4"/>
      <c r="AO158" s="4"/>
      <c r="AP158" s="4"/>
      <c r="AQ158" s="4"/>
      <c r="AR158" s="4"/>
    </row>
    <row r="159" spans="1:44" ht="15.75">
      <c r="A159" s="207"/>
      <c r="B159" s="591" t="s">
        <v>1091</v>
      </c>
      <c r="C159" s="592"/>
      <c r="D159" s="593">
        <v>1</v>
      </c>
      <c r="E159" s="593">
        <v>11</v>
      </c>
      <c r="F159" s="593">
        <v>43</v>
      </c>
      <c r="G159" s="593"/>
      <c r="H159" s="593"/>
      <c r="I159" s="592">
        <v>55</v>
      </c>
      <c r="J159" s="592">
        <v>0</v>
      </c>
      <c r="K159" s="593">
        <v>28</v>
      </c>
      <c r="L159" s="593">
        <v>70</v>
      </c>
      <c r="M159" s="593">
        <v>22</v>
      </c>
      <c r="N159" s="594">
        <v>120</v>
      </c>
      <c r="O159"/>
      <c r="P159"/>
      <c r="Q159"/>
      <c r="T159" s="597">
        <f t="shared" si="154"/>
        <v>0</v>
      </c>
      <c r="U159" s="598">
        <f t="shared" si="154"/>
        <v>2.1281123643328368E-4</v>
      </c>
      <c r="V159" s="598">
        <f t="shared" si="154"/>
        <v>2.8645833333333331E-3</v>
      </c>
      <c r="W159" s="598">
        <f t="shared" si="154"/>
        <v>9.8061573546180166E-3</v>
      </c>
      <c r="X159" s="598">
        <f t="shared" si="154"/>
        <v>0</v>
      </c>
      <c r="Y159" s="598">
        <f t="shared" si="154"/>
        <v>0</v>
      </c>
      <c r="Z159" s="597">
        <f t="shared" si="154"/>
        <v>3.1906253625710638E-3</v>
      </c>
      <c r="AA159" s="597">
        <f t="shared" si="154"/>
        <v>0</v>
      </c>
      <c r="AB159" s="598">
        <f t="shared" si="154"/>
        <v>2.1276595744680851E-2</v>
      </c>
      <c r="AC159" s="598">
        <f t="shared" si="154"/>
        <v>7.7092511013215861E-2</v>
      </c>
      <c r="AD159" s="598">
        <f t="shared" si="154"/>
        <v>4.4176706827309238E-2</v>
      </c>
      <c r="AE159" s="597">
        <f t="shared" si="154"/>
        <v>4.197271773347324E-2</v>
      </c>
      <c r="AG159" s="6"/>
      <c r="AH159" s="4"/>
      <c r="AI159" s="4"/>
      <c r="AJ159" s="4"/>
      <c r="AK159" s="4"/>
      <c r="AL159" s="4"/>
      <c r="AM159" s="4"/>
      <c r="AN159" s="4"/>
      <c r="AO159" s="4"/>
      <c r="AP159" s="4"/>
      <c r="AQ159" s="4"/>
      <c r="AR159" s="4"/>
    </row>
    <row r="160" spans="1:44" ht="15.75">
      <c r="A160" s="191" t="s">
        <v>284</v>
      </c>
      <c r="B160" s="172" t="s">
        <v>317</v>
      </c>
      <c r="C160" s="180">
        <v>0</v>
      </c>
      <c r="D160" s="181">
        <v>0</v>
      </c>
      <c r="E160" s="181">
        <v>0</v>
      </c>
      <c r="F160" s="181">
        <v>0</v>
      </c>
      <c r="G160" s="181"/>
      <c r="H160" s="181">
        <v>0</v>
      </c>
      <c r="I160" s="180">
        <v>0</v>
      </c>
      <c r="J160" s="180"/>
      <c r="K160" s="181">
        <v>0</v>
      </c>
      <c r="L160" s="181">
        <v>0</v>
      </c>
      <c r="M160" s="181">
        <v>0</v>
      </c>
      <c r="N160" s="182">
        <v>0</v>
      </c>
      <c r="O160"/>
      <c r="P160"/>
      <c r="Q160"/>
      <c r="T160" s="595">
        <f t="shared" ref="T160:AE161" si="155">IF(C160&gt;0,C160/C160,)</f>
        <v>0</v>
      </c>
      <c r="U160" s="596">
        <f t="shared" si="155"/>
        <v>0</v>
      </c>
      <c r="V160" s="596">
        <f t="shared" si="155"/>
        <v>0</v>
      </c>
      <c r="W160" s="596">
        <f t="shared" si="155"/>
        <v>0</v>
      </c>
      <c r="X160" s="596">
        <f t="shared" si="155"/>
        <v>0</v>
      </c>
      <c r="Y160" s="596">
        <f t="shared" si="155"/>
        <v>0</v>
      </c>
      <c r="Z160" s="595">
        <f t="shared" si="155"/>
        <v>0</v>
      </c>
      <c r="AA160" s="595">
        <f t="shared" si="155"/>
        <v>0</v>
      </c>
      <c r="AB160" s="596">
        <f t="shared" si="155"/>
        <v>0</v>
      </c>
      <c r="AC160" s="596">
        <f t="shared" si="155"/>
        <v>0</v>
      </c>
      <c r="AD160" s="596">
        <f t="shared" si="155"/>
        <v>0</v>
      </c>
      <c r="AE160" s="595">
        <f t="shared" si="155"/>
        <v>0</v>
      </c>
      <c r="AG160" s="599">
        <f>+T162+T164+T166+T168+T170+T172+T174+T176+T178+T180</f>
        <v>0</v>
      </c>
      <c r="AH160" s="599">
        <f t="shared" ref="AH160:AH161" si="156">+U162+U164+U166+U168+U170+U172+U174+U176+U178+U180</f>
        <v>0</v>
      </c>
      <c r="AI160" s="599">
        <f t="shared" ref="AI160:AI161" si="157">+V162+V164+V166+V168+V170+V172+V174+V176+V178+V180</f>
        <v>0</v>
      </c>
      <c r="AJ160" s="599">
        <f t="shared" ref="AJ160:AJ161" si="158">+W162+W164+W166+W168+W170+W172+W174+W176+W178+W180</f>
        <v>0</v>
      </c>
      <c r="AK160" s="599">
        <f t="shared" ref="AK160:AK161" si="159">+X162+X164+X166+X168+X170+X172+X174+X176+X178+X180</f>
        <v>0</v>
      </c>
      <c r="AL160" s="599">
        <f t="shared" ref="AL160:AL161" si="160">+Y162+Y164+Y166+Y168+Y170+Y172+Y174+Y176+Y178+Y180</f>
        <v>0</v>
      </c>
      <c r="AM160" s="599">
        <f t="shared" ref="AM160:AM161" si="161">+Z162+Z164+Z166+Z168+Z170+Z172+Z174+Z176+Z178+Z180</f>
        <v>0</v>
      </c>
      <c r="AN160" s="599">
        <f t="shared" ref="AN160:AN161" si="162">+AA162+AA164+AA166+AA168+AA170+AA172+AA174+AA176+AA178+AA180</f>
        <v>0</v>
      </c>
      <c r="AO160" s="599">
        <f t="shared" ref="AO160:AO161" si="163">+AB162+AB164+AB166+AB168+AB170+AB172+AB174+AB176+AB178+AB180</f>
        <v>0</v>
      </c>
      <c r="AP160" s="599">
        <f t="shared" ref="AP160:AP161" si="164">+AC162+AC164+AC166+AC168+AC170+AC172+AC174+AC176+AC178+AC180</f>
        <v>0</v>
      </c>
      <c r="AQ160" s="599">
        <f t="shared" ref="AQ160:AQ161" si="165">+AD162+AD164+AD166+AD168+AD170+AD172+AD174+AD176+AD178+AD180</f>
        <v>0</v>
      </c>
      <c r="AR160" s="599">
        <f t="shared" ref="AR160:AR161" si="166">+AE162+AE164+AE166+AE168+AE170+AE172+AE174+AE176+AE178+AE180</f>
        <v>0</v>
      </c>
    </row>
    <row r="161" spans="1:44" ht="15.75">
      <c r="A161" s="192"/>
      <c r="B161" s="591" t="s">
        <v>1089</v>
      </c>
      <c r="C161" s="592">
        <v>0</v>
      </c>
      <c r="D161" s="593">
        <v>0</v>
      </c>
      <c r="E161" s="593">
        <v>0</v>
      </c>
      <c r="F161" s="593">
        <v>0</v>
      </c>
      <c r="G161" s="593"/>
      <c r="H161" s="593">
        <v>0</v>
      </c>
      <c r="I161" s="592">
        <v>0</v>
      </c>
      <c r="J161" s="592"/>
      <c r="K161" s="593">
        <v>0</v>
      </c>
      <c r="L161" s="593">
        <v>0</v>
      </c>
      <c r="M161" s="593">
        <v>0</v>
      </c>
      <c r="N161" s="594">
        <v>0</v>
      </c>
      <c r="O161"/>
      <c r="P161"/>
      <c r="Q161"/>
      <c r="T161" s="597">
        <f t="shared" si="155"/>
        <v>0</v>
      </c>
      <c r="U161" s="598">
        <f t="shared" si="155"/>
        <v>0</v>
      </c>
      <c r="V161" s="598">
        <f t="shared" si="155"/>
        <v>0</v>
      </c>
      <c r="W161" s="598">
        <f t="shared" si="155"/>
        <v>0</v>
      </c>
      <c r="X161" s="598">
        <f t="shared" si="155"/>
        <v>0</v>
      </c>
      <c r="Y161" s="598">
        <f t="shared" si="155"/>
        <v>0</v>
      </c>
      <c r="Z161" s="597">
        <f t="shared" si="155"/>
        <v>0</v>
      </c>
      <c r="AA161" s="597">
        <f t="shared" si="155"/>
        <v>0</v>
      </c>
      <c r="AB161" s="598">
        <f t="shared" si="155"/>
        <v>0</v>
      </c>
      <c r="AC161" s="598">
        <f t="shared" si="155"/>
        <v>0</v>
      </c>
      <c r="AD161" s="598">
        <f t="shared" si="155"/>
        <v>0</v>
      </c>
      <c r="AE161" s="597">
        <f t="shared" si="155"/>
        <v>0</v>
      </c>
      <c r="AG161" s="599">
        <f>+T163+T165+T167+T169+T171+T173+T175+T177+T179+T181</f>
        <v>0</v>
      </c>
      <c r="AH161" s="599">
        <f t="shared" si="156"/>
        <v>0</v>
      </c>
      <c r="AI161" s="599">
        <f t="shared" si="157"/>
        <v>0</v>
      </c>
      <c r="AJ161" s="599">
        <f t="shared" si="158"/>
        <v>0</v>
      </c>
      <c r="AK161" s="599">
        <f t="shared" si="159"/>
        <v>0</v>
      </c>
      <c r="AL161" s="599">
        <f t="shared" si="160"/>
        <v>0</v>
      </c>
      <c r="AM161" s="599">
        <f t="shared" si="161"/>
        <v>0</v>
      </c>
      <c r="AN161" s="599">
        <f t="shared" si="162"/>
        <v>0</v>
      </c>
      <c r="AO161" s="599">
        <f t="shared" si="163"/>
        <v>0</v>
      </c>
      <c r="AP161" s="599">
        <f t="shared" si="164"/>
        <v>0</v>
      </c>
      <c r="AQ161" s="599">
        <f t="shared" si="165"/>
        <v>0</v>
      </c>
      <c r="AR161" s="599">
        <f t="shared" si="166"/>
        <v>0</v>
      </c>
    </row>
    <row r="162" spans="1:44" ht="15.75">
      <c r="A162" s="192"/>
      <c r="B162" s="172" t="s">
        <v>482</v>
      </c>
      <c r="C162" s="180"/>
      <c r="D162" s="181"/>
      <c r="E162" s="181"/>
      <c r="F162" s="181"/>
      <c r="G162" s="181"/>
      <c r="H162" s="181"/>
      <c r="I162" s="180"/>
      <c r="J162" s="180"/>
      <c r="K162" s="181"/>
      <c r="L162" s="181"/>
      <c r="M162" s="181"/>
      <c r="N162" s="182"/>
      <c r="O162"/>
      <c r="P162"/>
      <c r="Q162"/>
      <c r="T162" s="595">
        <f t="shared" ref="T162:AE163" si="167">IF(C160&gt;0,C162/C160,)</f>
        <v>0</v>
      </c>
      <c r="U162" s="596">
        <f t="shared" si="167"/>
        <v>0</v>
      </c>
      <c r="V162" s="596">
        <f t="shared" si="167"/>
        <v>0</v>
      </c>
      <c r="W162" s="596">
        <f t="shared" si="167"/>
        <v>0</v>
      </c>
      <c r="X162" s="596">
        <f t="shared" si="167"/>
        <v>0</v>
      </c>
      <c r="Y162" s="596">
        <f t="shared" si="167"/>
        <v>0</v>
      </c>
      <c r="Z162" s="595">
        <f t="shared" si="167"/>
        <v>0</v>
      </c>
      <c r="AA162" s="595">
        <f t="shared" si="167"/>
        <v>0</v>
      </c>
      <c r="AB162" s="596">
        <f t="shared" si="167"/>
        <v>0</v>
      </c>
      <c r="AC162" s="596">
        <f t="shared" si="167"/>
        <v>0</v>
      </c>
      <c r="AD162" s="596">
        <f t="shared" si="167"/>
        <v>0</v>
      </c>
      <c r="AE162" s="595">
        <f t="shared" si="167"/>
        <v>0</v>
      </c>
      <c r="AG162" s="5"/>
      <c r="AH162" s="5"/>
      <c r="AI162" s="5"/>
      <c r="AJ162" s="5"/>
      <c r="AK162" s="5"/>
      <c r="AL162" s="5"/>
      <c r="AM162" s="5"/>
      <c r="AN162" s="5"/>
      <c r="AO162" s="5"/>
      <c r="AP162" s="5"/>
      <c r="AQ162" s="5"/>
      <c r="AR162" s="5"/>
    </row>
    <row r="163" spans="1:44" ht="15.75">
      <c r="A163" s="192"/>
      <c r="B163" s="591" t="s">
        <v>1071</v>
      </c>
      <c r="C163" s="592"/>
      <c r="D163" s="593"/>
      <c r="E163" s="593"/>
      <c r="F163" s="593"/>
      <c r="G163" s="593"/>
      <c r="H163" s="593"/>
      <c r="I163" s="592"/>
      <c r="J163" s="592"/>
      <c r="K163" s="593"/>
      <c r="L163" s="593"/>
      <c r="M163" s="593"/>
      <c r="N163" s="594"/>
      <c r="O163"/>
      <c r="P163"/>
      <c r="Q163"/>
      <c r="T163" s="597">
        <f t="shared" si="167"/>
        <v>0</v>
      </c>
      <c r="U163" s="598">
        <f t="shared" si="167"/>
        <v>0</v>
      </c>
      <c r="V163" s="598">
        <f t="shared" si="167"/>
        <v>0</v>
      </c>
      <c r="W163" s="598">
        <f t="shared" si="167"/>
        <v>0</v>
      </c>
      <c r="X163" s="598">
        <f t="shared" si="167"/>
        <v>0</v>
      </c>
      <c r="Y163" s="598">
        <f t="shared" si="167"/>
        <v>0</v>
      </c>
      <c r="Z163" s="597">
        <f t="shared" si="167"/>
        <v>0</v>
      </c>
      <c r="AA163" s="597">
        <f t="shared" si="167"/>
        <v>0</v>
      </c>
      <c r="AB163" s="598">
        <f t="shared" si="167"/>
        <v>0</v>
      </c>
      <c r="AC163" s="598">
        <f t="shared" si="167"/>
        <v>0</v>
      </c>
      <c r="AD163" s="598">
        <f t="shared" si="167"/>
        <v>0</v>
      </c>
      <c r="AE163" s="597">
        <f t="shared" si="167"/>
        <v>0</v>
      </c>
      <c r="AG163" s="6"/>
      <c r="AH163" s="4"/>
      <c r="AI163" s="4"/>
      <c r="AJ163" s="4"/>
      <c r="AK163" s="4"/>
      <c r="AL163" s="4"/>
      <c r="AM163" s="4"/>
      <c r="AN163" s="4"/>
      <c r="AO163" s="4"/>
      <c r="AP163" s="4"/>
      <c r="AQ163" s="4"/>
      <c r="AR163" s="4"/>
    </row>
    <row r="164" spans="1:44" ht="15.75">
      <c r="A164" s="192"/>
      <c r="B164" s="172" t="s">
        <v>484</v>
      </c>
      <c r="C164" s="180"/>
      <c r="D164" s="181"/>
      <c r="E164" s="181"/>
      <c r="F164" s="181"/>
      <c r="G164" s="181"/>
      <c r="H164" s="181"/>
      <c r="I164" s="180"/>
      <c r="J164" s="180"/>
      <c r="K164" s="181"/>
      <c r="L164" s="181"/>
      <c r="M164" s="181"/>
      <c r="N164" s="182"/>
      <c r="O164"/>
      <c r="P164"/>
      <c r="Q164"/>
      <c r="T164" s="595">
        <f t="shared" ref="T164:AE165" si="168">IF(C160&gt;0,C164/C160,)</f>
        <v>0</v>
      </c>
      <c r="U164" s="596">
        <f t="shared" si="168"/>
        <v>0</v>
      </c>
      <c r="V164" s="596">
        <f t="shared" si="168"/>
        <v>0</v>
      </c>
      <c r="W164" s="596">
        <f t="shared" si="168"/>
        <v>0</v>
      </c>
      <c r="X164" s="596">
        <f t="shared" si="168"/>
        <v>0</v>
      </c>
      <c r="Y164" s="596">
        <f t="shared" si="168"/>
        <v>0</v>
      </c>
      <c r="Z164" s="595">
        <f t="shared" si="168"/>
        <v>0</v>
      </c>
      <c r="AA164" s="595">
        <f t="shared" si="168"/>
        <v>0</v>
      </c>
      <c r="AB164" s="596">
        <f t="shared" si="168"/>
        <v>0</v>
      </c>
      <c r="AC164" s="596">
        <f t="shared" si="168"/>
        <v>0</v>
      </c>
      <c r="AD164" s="596">
        <f t="shared" si="168"/>
        <v>0</v>
      </c>
      <c r="AE164" s="595">
        <f t="shared" si="168"/>
        <v>0</v>
      </c>
      <c r="AG164" s="6"/>
      <c r="AH164" s="4"/>
      <c r="AI164" s="4"/>
      <c r="AJ164" s="4"/>
      <c r="AK164" s="4"/>
      <c r="AL164" s="4"/>
      <c r="AM164" s="4"/>
      <c r="AN164" s="4"/>
      <c r="AO164" s="4"/>
      <c r="AP164" s="4"/>
      <c r="AQ164" s="4"/>
      <c r="AR164" s="4"/>
    </row>
    <row r="165" spans="1:44" ht="15.75">
      <c r="A165" s="192"/>
      <c r="B165" s="591" t="s">
        <v>1073</v>
      </c>
      <c r="C165" s="592"/>
      <c r="D165" s="593"/>
      <c r="E165" s="593"/>
      <c r="F165" s="593"/>
      <c r="G165" s="593"/>
      <c r="H165" s="593"/>
      <c r="I165" s="592"/>
      <c r="J165" s="592"/>
      <c r="K165" s="593"/>
      <c r="L165" s="593"/>
      <c r="M165" s="593"/>
      <c r="N165" s="594"/>
      <c r="O165"/>
      <c r="P165"/>
      <c r="Q165"/>
      <c r="T165" s="597">
        <f t="shared" si="168"/>
        <v>0</v>
      </c>
      <c r="U165" s="598">
        <f t="shared" si="168"/>
        <v>0</v>
      </c>
      <c r="V165" s="598">
        <f t="shared" si="168"/>
        <v>0</v>
      </c>
      <c r="W165" s="598">
        <f t="shared" si="168"/>
        <v>0</v>
      </c>
      <c r="X165" s="598">
        <f t="shared" si="168"/>
        <v>0</v>
      </c>
      <c r="Y165" s="598">
        <f t="shared" si="168"/>
        <v>0</v>
      </c>
      <c r="Z165" s="597">
        <f t="shared" si="168"/>
        <v>0</v>
      </c>
      <c r="AA165" s="597">
        <f t="shared" si="168"/>
        <v>0</v>
      </c>
      <c r="AB165" s="598">
        <f t="shared" si="168"/>
        <v>0</v>
      </c>
      <c r="AC165" s="598">
        <f t="shared" si="168"/>
        <v>0</v>
      </c>
      <c r="AD165" s="598">
        <f t="shared" si="168"/>
        <v>0</v>
      </c>
      <c r="AE165" s="597">
        <f t="shared" si="168"/>
        <v>0</v>
      </c>
      <c r="AG165" s="6"/>
      <c r="AH165" s="4"/>
      <c r="AI165" s="4"/>
      <c r="AJ165" s="4"/>
      <c r="AK165" s="4"/>
      <c r="AL165" s="4"/>
      <c r="AM165" s="4"/>
      <c r="AN165" s="4"/>
      <c r="AO165" s="4"/>
      <c r="AP165" s="4"/>
      <c r="AQ165" s="4"/>
      <c r="AR165" s="4"/>
    </row>
    <row r="166" spans="1:44" ht="15.75">
      <c r="A166" s="192"/>
      <c r="B166" s="172" t="s">
        <v>486</v>
      </c>
      <c r="C166" s="180"/>
      <c r="D166" s="181"/>
      <c r="E166" s="181"/>
      <c r="F166" s="181"/>
      <c r="G166" s="181"/>
      <c r="H166" s="181"/>
      <c r="I166" s="180"/>
      <c r="J166" s="180"/>
      <c r="K166" s="181"/>
      <c r="L166" s="181"/>
      <c r="M166" s="181"/>
      <c r="N166" s="182"/>
      <c r="O166"/>
      <c r="P166"/>
      <c r="Q166"/>
      <c r="T166" s="595">
        <f t="shared" ref="T166:AE167" si="169">IF(C160&gt;0,C166/C160,)</f>
        <v>0</v>
      </c>
      <c r="U166" s="596">
        <f t="shared" si="169"/>
        <v>0</v>
      </c>
      <c r="V166" s="596">
        <f t="shared" si="169"/>
        <v>0</v>
      </c>
      <c r="W166" s="596">
        <f t="shared" si="169"/>
        <v>0</v>
      </c>
      <c r="X166" s="596">
        <f t="shared" si="169"/>
        <v>0</v>
      </c>
      <c r="Y166" s="596">
        <f t="shared" si="169"/>
        <v>0</v>
      </c>
      <c r="Z166" s="595">
        <f t="shared" si="169"/>
        <v>0</v>
      </c>
      <c r="AA166" s="595">
        <f t="shared" si="169"/>
        <v>0</v>
      </c>
      <c r="AB166" s="596">
        <f t="shared" si="169"/>
        <v>0</v>
      </c>
      <c r="AC166" s="596">
        <f t="shared" si="169"/>
        <v>0</v>
      </c>
      <c r="AD166" s="596">
        <f t="shared" si="169"/>
        <v>0</v>
      </c>
      <c r="AE166" s="595">
        <f t="shared" si="169"/>
        <v>0</v>
      </c>
      <c r="AG166" s="6"/>
      <c r="AH166" s="4"/>
      <c r="AI166" s="4"/>
      <c r="AJ166" s="4"/>
      <c r="AK166" s="4"/>
      <c r="AL166" s="4"/>
      <c r="AM166" s="4"/>
      <c r="AN166" s="4"/>
      <c r="AO166" s="4"/>
      <c r="AP166" s="4"/>
      <c r="AQ166" s="4"/>
      <c r="AR166" s="4"/>
    </row>
    <row r="167" spans="1:44" ht="15.75">
      <c r="A167" s="192"/>
      <c r="B167" s="591" t="s">
        <v>1075</v>
      </c>
      <c r="C167" s="592"/>
      <c r="D167" s="593"/>
      <c r="E167" s="593"/>
      <c r="F167" s="593"/>
      <c r="G167" s="593"/>
      <c r="H167" s="593"/>
      <c r="I167" s="592"/>
      <c r="J167" s="592"/>
      <c r="K167" s="593"/>
      <c r="L167" s="593"/>
      <c r="M167" s="593"/>
      <c r="N167" s="594"/>
      <c r="O167"/>
      <c r="P167"/>
      <c r="Q167"/>
      <c r="T167" s="597">
        <f t="shared" si="169"/>
        <v>0</v>
      </c>
      <c r="U167" s="598">
        <f t="shared" si="169"/>
        <v>0</v>
      </c>
      <c r="V167" s="598">
        <f t="shared" si="169"/>
        <v>0</v>
      </c>
      <c r="W167" s="598">
        <f t="shared" si="169"/>
        <v>0</v>
      </c>
      <c r="X167" s="598">
        <f t="shared" si="169"/>
        <v>0</v>
      </c>
      <c r="Y167" s="598">
        <f t="shared" si="169"/>
        <v>0</v>
      </c>
      <c r="Z167" s="597">
        <f t="shared" si="169"/>
        <v>0</v>
      </c>
      <c r="AA167" s="597">
        <f t="shared" si="169"/>
        <v>0</v>
      </c>
      <c r="AB167" s="598">
        <f t="shared" si="169"/>
        <v>0</v>
      </c>
      <c r="AC167" s="598">
        <f t="shared" si="169"/>
        <v>0</v>
      </c>
      <c r="AD167" s="598">
        <f t="shared" si="169"/>
        <v>0</v>
      </c>
      <c r="AE167" s="597">
        <f t="shared" si="169"/>
        <v>0</v>
      </c>
      <c r="AG167" s="6"/>
      <c r="AH167" s="4"/>
      <c r="AI167" s="4"/>
      <c r="AJ167" s="4"/>
      <c r="AK167" s="4"/>
      <c r="AL167" s="4"/>
      <c r="AM167" s="4"/>
      <c r="AN167" s="4"/>
      <c r="AO167" s="4"/>
      <c r="AP167" s="4"/>
      <c r="AQ167" s="4"/>
      <c r="AR167" s="4"/>
    </row>
    <row r="168" spans="1:44" ht="15.75">
      <c r="A168" s="192"/>
      <c r="B168" s="172" t="s">
        <v>319</v>
      </c>
      <c r="C168" s="180"/>
      <c r="D168" s="181"/>
      <c r="E168" s="181"/>
      <c r="F168" s="181"/>
      <c r="G168" s="181"/>
      <c r="H168" s="181"/>
      <c r="I168" s="180"/>
      <c r="J168" s="180"/>
      <c r="K168" s="181"/>
      <c r="L168" s="181"/>
      <c r="M168" s="181"/>
      <c r="N168" s="182"/>
      <c r="O168"/>
      <c r="P168"/>
      <c r="Q168"/>
      <c r="T168" s="595">
        <f t="shared" ref="T168:AE169" si="170">IF(C160&gt;0,C168/C160,)</f>
        <v>0</v>
      </c>
      <c r="U168" s="596">
        <f t="shared" si="170"/>
        <v>0</v>
      </c>
      <c r="V168" s="596">
        <f t="shared" si="170"/>
        <v>0</v>
      </c>
      <c r="W168" s="596">
        <f t="shared" si="170"/>
        <v>0</v>
      </c>
      <c r="X168" s="596">
        <f t="shared" si="170"/>
        <v>0</v>
      </c>
      <c r="Y168" s="596">
        <f t="shared" si="170"/>
        <v>0</v>
      </c>
      <c r="Z168" s="595">
        <f t="shared" si="170"/>
        <v>0</v>
      </c>
      <c r="AA168" s="595">
        <f t="shared" si="170"/>
        <v>0</v>
      </c>
      <c r="AB168" s="596">
        <f t="shared" si="170"/>
        <v>0</v>
      </c>
      <c r="AC168" s="596">
        <f t="shared" si="170"/>
        <v>0</v>
      </c>
      <c r="AD168" s="596">
        <f t="shared" si="170"/>
        <v>0</v>
      </c>
      <c r="AE168" s="595">
        <f t="shared" si="170"/>
        <v>0</v>
      </c>
      <c r="AG168" s="6"/>
      <c r="AH168" s="4"/>
      <c r="AI168" s="4"/>
      <c r="AJ168" s="4"/>
      <c r="AK168" s="4"/>
      <c r="AL168" s="4"/>
      <c r="AM168" s="4"/>
      <c r="AN168" s="4"/>
      <c r="AO168" s="4"/>
      <c r="AP168" s="4"/>
      <c r="AQ168" s="4"/>
      <c r="AR168" s="4"/>
    </row>
    <row r="169" spans="1:44" ht="15.75">
      <c r="A169" s="192"/>
      <c r="B169" s="591" t="s">
        <v>1077</v>
      </c>
      <c r="C169" s="592"/>
      <c r="D169" s="593"/>
      <c r="E169" s="593"/>
      <c r="F169" s="593"/>
      <c r="G169" s="593"/>
      <c r="H169" s="593"/>
      <c r="I169" s="592"/>
      <c r="J169" s="592"/>
      <c r="K169" s="593"/>
      <c r="L169" s="593"/>
      <c r="M169" s="593"/>
      <c r="N169" s="594"/>
      <c r="O169"/>
      <c r="P169"/>
      <c r="Q169"/>
      <c r="T169" s="597">
        <f t="shared" si="170"/>
        <v>0</v>
      </c>
      <c r="U169" s="598">
        <f t="shared" si="170"/>
        <v>0</v>
      </c>
      <c r="V169" s="598">
        <f t="shared" si="170"/>
        <v>0</v>
      </c>
      <c r="W169" s="598">
        <f t="shared" si="170"/>
        <v>0</v>
      </c>
      <c r="X169" s="598">
        <f t="shared" si="170"/>
        <v>0</v>
      </c>
      <c r="Y169" s="598">
        <f t="shared" si="170"/>
        <v>0</v>
      </c>
      <c r="Z169" s="597">
        <f t="shared" si="170"/>
        <v>0</v>
      </c>
      <c r="AA169" s="597">
        <f t="shared" si="170"/>
        <v>0</v>
      </c>
      <c r="AB169" s="598">
        <f t="shared" si="170"/>
        <v>0</v>
      </c>
      <c r="AC169" s="598">
        <f t="shared" si="170"/>
        <v>0</v>
      </c>
      <c r="AD169" s="598">
        <f t="shared" si="170"/>
        <v>0</v>
      </c>
      <c r="AE169" s="597">
        <f t="shared" si="170"/>
        <v>0</v>
      </c>
      <c r="AG169" s="6"/>
      <c r="AH169" s="4"/>
      <c r="AI169" s="4"/>
      <c r="AJ169" s="4"/>
      <c r="AK169" s="4"/>
      <c r="AL169" s="4"/>
      <c r="AM169" s="4"/>
      <c r="AN169" s="4"/>
      <c r="AO169" s="4"/>
      <c r="AP169" s="4"/>
      <c r="AQ169" s="4"/>
      <c r="AR169" s="4"/>
    </row>
    <row r="170" spans="1:44" ht="15.75">
      <c r="A170" s="192"/>
      <c r="B170" s="172" t="s">
        <v>321</v>
      </c>
      <c r="C170" s="180"/>
      <c r="D170" s="181"/>
      <c r="E170" s="181"/>
      <c r="F170" s="181"/>
      <c r="G170" s="181"/>
      <c r="H170" s="181"/>
      <c r="I170" s="180"/>
      <c r="J170" s="180"/>
      <c r="K170" s="181"/>
      <c r="L170" s="181"/>
      <c r="M170" s="181"/>
      <c r="N170" s="182"/>
      <c r="O170"/>
      <c r="P170"/>
      <c r="Q170"/>
      <c r="T170" s="595">
        <f t="shared" ref="T170:AE171" si="171">IF(C160&gt;0,C170/C160,)</f>
        <v>0</v>
      </c>
      <c r="U170" s="596">
        <f t="shared" si="171"/>
        <v>0</v>
      </c>
      <c r="V170" s="596">
        <f t="shared" si="171"/>
        <v>0</v>
      </c>
      <c r="W170" s="596">
        <f t="shared" si="171"/>
        <v>0</v>
      </c>
      <c r="X170" s="596">
        <f t="shared" si="171"/>
        <v>0</v>
      </c>
      <c r="Y170" s="596">
        <f t="shared" si="171"/>
        <v>0</v>
      </c>
      <c r="Z170" s="595">
        <f t="shared" si="171"/>
        <v>0</v>
      </c>
      <c r="AA170" s="595">
        <f t="shared" si="171"/>
        <v>0</v>
      </c>
      <c r="AB170" s="596">
        <f t="shared" si="171"/>
        <v>0</v>
      </c>
      <c r="AC170" s="596">
        <f t="shared" si="171"/>
        <v>0</v>
      </c>
      <c r="AD170" s="596">
        <f t="shared" si="171"/>
        <v>0</v>
      </c>
      <c r="AE170" s="595">
        <f t="shared" si="171"/>
        <v>0</v>
      </c>
      <c r="AG170" s="5"/>
      <c r="AH170" s="5"/>
      <c r="AI170" s="5"/>
      <c r="AJ170" s="5"/>
      <c r="AK170" s="5"/>
      <c r="AL170" s="5"/>
      <c r="AM170" s="5"/>
      <c r="AN170" s="5"/>
      <c r="AO170" s="5"/>
      <c r="AP170" s="5"/>
      <c r="AQ170" s="5"/>
      <c r="AR170" s="5"/>
    </row>
    <row r="171" spans="1:44" ht="15.75">
      <c r="A171" s="192"/>
      <c r="B171" s="591" t="s">
        <v>1079</v>
      </c>
      <c r="C171" s="592"/>
      <c r="D171" s="593"/>
      <c r="E171" s="593"/>
      <c r="F171" s="593"/>
      <c r="G171" s="593"/>
      <c r="H171" s="593"/>
      <c r="I171" s="592"/>
      <c r="J171" s="592"/>
      <c r="K171" s="593"/>
      <c r="L171" s="593"/>
      <c r="M171" s="593"/>
      <c r="N171" s="594"/>
      <c r="O171"/>
      <c r="P171"/>
      <c r="Q171"/>
      <c r="T171" s="597">
        <f t="shared" si="171"/>
        <v>0</v>
      </c>
      <c r="U171" s="598">
        <f t="shared" si="171"/>
        <v>0</v>
      </c>
      <c r="V171" s="598">
        <f t="shared" si="171"/>
        <v>0</v>
      </c>
      <c r="W171" s="598">
        <f t="shared" si="171"/>
        <v>0</v>
      </c>
      <c r="X171" s="598">
        <f t="shared" si="171"/>
        <v>0</v>
      </c>
      <c r="Y171" s="598">
        <f t="shared" si="171"/>
        <v>0</v>
      </c>
      <c r="Z171" s="597">
        <f t="shared" si="171"/>
        <v>0</v>
      </c>
      <c r="AA171" s="597">
        <f t="shared" si="171"/>
        <v>0</v>
      </c>
      <c r="AB171" s="598">
        <f t="shared" si="171"/>
        <v>0</v>
      </c>
      <c r="AC171" s="598">
        <f t="shared" si="171"/>
        <v>0</v>
      </c>
      <c r="AD171" s="598">
        <f t="shared" si="171"/>
        <v>0</v>
      </c>
      <c r="AE171" s="597">
        <f t="shared" si="171"/>
        <v>0</v>
      </c>
      <c r="AG171" s="5"/>
      <c r="AH171" s="5"/>
      <c r="AI171" s="5"/>
      <c r="AJ171" s="5"/>
      <c r="AK171" s="5"/>
      <c r="AL171" s="5"/>
      <c r="AM171" s="5"/>
      <c r="AN171" s="5"/>
      <c r="AO171" s="5"/>
      <c r="AP171" s="5"/>
      <c r="AQ171" s="5"/>
      <c r="AR171" s="5"/>
    </row>
    <row r="172" spans="1:44" ht="15.75">
      <c r="A172" s="192"/>
      <c r="B172" s="172" t="s">
        <v>323</v>
      </c>
      <c r="C172" s="180"/>
      <c r="D172" s="181"/>
      <c r="E172" s="181"/>
      <c r="F172" s="181"/>
      <c r="G172" s="181"/>
      <c r="H172" s="181"/>
      <c r="I172" s="180"/>
      <c r="J172" s="180"/>
      <c r="K172" s="181"/>
      <c r="L172" s="181"/>
      <c r="M172" s="181"/>
      <c r="N172" s="182"/>
      <c r="O172"/>
      <c r="P172"/>
      <c r="Q172"/>
      <c r="T172" s="595">
        <f t="shared" ref="T172:AE173" si="172">IF(C160&gt;0,C172/C160,)</f>
        <v>0</v>
      </c>
      <c r="U172" s="596">
        <f t="shared" si="172"/>
        <v>0</v>
      </c>
      <c r="V172" s="596">
        <f t="shared" si="172"/>
        <v>0</v>
      </c>
      <c r="W172" s="596">
        <f t="shared" si="172"/>
        <v>0</v>
      </c>
      <c r="X172" s="596">
        <f t="shared" si="172"/>
        <v>0</v>
      </c>
      <c r="Y172" s="596">
        <f t="shared" si="172"/>
        <v>0</v>
      </c>
      <c r="Z172" s="595">
        <f t="shared" si="172"/>
        <v>0</v>
      </c>
      <c r="AA172" s="595">
        <f t="shared" si="172"/>
        <v>0</v>
      </c>
      <c r="AB172" s="596">
        <f t="shared" si="172"/>
        <v>0</v>
      </c>
      <c r="AC172" s="596">
        <f t="shared" si="172"/>
        <v>0</v>
      </c>
      <c r="AD172" s="596">
        <f t="shared" si="172"/>
        <v>0</v>
      </c>
      <c r="AE172" s="595">
        <f t="shared" si="172"/>
        <v>0</v>
      </c>
      <c r="AG172" s="6"/>
      <c r="AH172" s="4"/>
      <c r="AI172" s="4"/>
      <c r="AJ172" s="4"/>
      <c r="AK172" s="4"/>
      <c r="AL172" s="4"/>
      <c r="AM172" s="4"/>
      <c r="AN172" s="4"/>
      <c r="AO172" s="4"/>
      <c r="AP172" s="4"/>
      <c r="AQ172" s="4"/>
      <c r="AR172" s="4"/>
    </row>
    <row r="173" spans="1:44" ht="15.75">
      <c r="A173" s="192"/>
      <c r="B173" s="591" t="s">
        <v>1081</v>
      </c>
      <c r="C173" s="592"/>
      <c r="D173" s="593"/>
      <c r="E173" s="593"/>
      <c r="F173" s="593"/>
      <c r="G173" s="593"/>
      <c r="H173" s="593"/>
      <c r="I173" s="592"/>
      <c r="J173" s="592"/>
      <c r="K173" s="593"/>
      <c r="L173" s="593"/>
      <c r="M173" s="593"/>
      <c r="N173" s="594"/>
      <c r="O173"/>
      <c r="P173"/>
      <c r="Q173"/>
      <c r="T173" s="597">
        <f t="shared" si="172"/>
        <v>0</v>
      </c>
      <c r="U173" s="598">
        <f t="shared" si="172"/>
        <v>0</v>
      </c>
      <c r="V173" s="598">
        <f t="shared" si="172"/>
        <v>0</v>
      </c>
      <c r="W173" s="598">
        <f t="shared" si="172"/>
        <v>0</v>
      </c>
      <c r="X173" s="598">
        <f t="shared" si="172"/>
        <v>0</v>
      </c>
      <c r="Y173" s="598">
        <f t="shared" si="172"/>
        <v>0</v>
      </c>
      <c r="Z173" s="597">
        <f t="shared" si="172"/>
        <v>0</v>
      </c>
      <c r="AA173" s="597">
        <f t="shared" si="172"/>
        <v>0</v>
      </c>
      <c r="AB173" s="598">
        <f t="shared" si="172"/>
        <v>0</v>
      </c>
      <c r="AC173" s="598">
        <f t="shared" si="172"/>
        <v>0</v>
      </c>
      <c r="AD173" s="598">
        <f t="shared" si="172"/>
        <v>0</v>
      </c>
      <c r="AE173" s="597">
        <f t="shared" si="172"/>
        <v>0</v>
      </c>
      <c r="AG173" s="6"/>
      <c r="AH173" s="4"/>
      <c r="AI173" s="4"/>
      <c r="AJ173" s="4"/>
      <c r="AK173" s="4"/>
      <c r="AL173" s="4"/>
      <c r="AM173" s="4"/>
      <c r="AN173" s="4"/>
      <c r="AO173" s="4"/>
      <c r="AP173" s="4"/>
      <c r="AQ173" s="4"/>
      <c r="AR173" s="4"/>
    </row>
    <row r="174" spans="1:44" ht="15.75">
      <c r="A174" s="192"/>
      <c r="B174" s="172" t="s">
        <v>325</v>
      </c>
      <c r="C174" s="180"/>
      <c r="D174" s="181"/>
      <c r="E174" s="181"/>
      <c r="F174" s="181"/>
      <c r="G174" s="181"/>
      <c r="H174" s="181"/>
      <c r="I174" s="180"/>
      <c r="J174" s="180"/>
      <c r="K174" s="181"/>
      <c r="L174" s="181"/>
      <c r="M174" s="181"/>
      <c r="N174" s="182"/>
      <c r="O174"/>
      <c r="P174"/>
      <c r="Q174"/>
      <c r="T174" s="595">
        <f t="shared" ref="T174:AE175" si="173">IF(C160&gt;0,C174/C160,)</f>
        <v>0</v>
      </c>
      <c r="U174" s="596">
        <f t="shared" si="173"/>
        <v>0</v>
      </c>
      <c r="V174" s="596">
        <f t="shared" si="173"/>
        <v>0</v>
      </c>
      <c r="W174" s="596">
        <f t="shared" si="173"/>
        <v>0</v>
      </c>
      <c r="X174" s="596">
        <f t="shared" si="173"/>
        <v>0</v>
      </c>
      <c r="Y174" s="596">
        <f t="shared" si="173"/>
        <v>0</v>
      </c>
      <c r="Z174" s="595">
        <f t="shared" si="173"/>
        <v>0</v>
      </c>
      <c r="AA174" s="595">
        <f t="shared" si="173"/>
        <v>0</v>
      </c>
      <c r="AB174" s="596">
        <f t="shared" si="173"/>
        <v>0</v>
      </c>
      <c r="AC174" s="596">
        <f t="shared" si="173"/>
        <v>0</v>
      </c>
      <c r="AD174" s="596">
        <f t="shared" si="173"/>
        <v>0</v>
      </c>
      <c r="AE174" s="595">
        <f t="shared" si="173"/>
        <v>0</v>
      </c>
      <c r="AG174" s="6"/>
      <c r="AH174" s="4"/>
      <c r="AI174" s="4"/>
      <c r="AJ174" s="4"/>
      <c r="AK174" s="4"/>
      <c r="AL174" s="4"/>
      <c r="AM174" s="4"/>
      <c r="AN174" s="4"/>
      <c r="AO174" s="4"/>
      <c r="AP174" s="4"/>
      <c r="AQ174" s="4"/>
      <c r="AR174" s="4"/>
    </row>
    <row r="175" spans="1:44" ht="15.75">
      <c r="A175" s="192"/>
      <c r="B175" s="591" t="s">
        <v>1083</v>
      </c>
      <c r="C175" s="592"/>
      <c r="D175" s="593"/>
      <c r="E175" s="593"/>
      <c r="F175" s="593"/>
      <c r="G175" s="593"/>
      <c r="H175" s="593"/>
      <c r="I175" s="592"/>
      <c r="J175" s="592"/>
      <c r="K175" s="593"/>
      <c r="L175" s="593"/>
      <c r="M175" s="593"/>
      <c r="N175" s="594"/>
      <c r="O175"/>
      <c r="P175"/>
      <c r="Q175"/>
      <c r="T175" s="597">
        <f t="shared" si="173"/>
        <v>0</v>
      </c>
      <c r="U175" s="598">
        <f t="shared" si="173"/>
        <v>0</v>
      </c>
      <c r="V175" s="598">
        <f t="shared" si="173"/>
        <v>0</v>
      </c>
      <c r="W175" s="598">
        <f t="shared" si="173"/>
        <v>0</v>
      </c>
      <c r="X175" s="598">
        <f t="shared" si="173"/>
        <v>0</v>
      </c>
      <c r="Y175" s="598">
        <f t="shared" si="173"/>
        <v>0</v>
      </c>
      <c r="Z175" s="597">
        <f t="shared" si="173"/>
        <v>0</v>
      </c>
      <c r="AA175" s="597">
        <f t="shared" si="173"/>
        <v>0</v>
      </c>
      <c r="AB175" s="598">
        <f t="shared" si="173"/>
        <v>0</v>
      </c>
      <c r="AC175" s="598">
        <f t="shared" si="173"/>
        <v>0</v>
      </c>
      <c r="AD175" s="598">
        <f t="shared" si="173"/>
        <v>0</v>
      </c>
      <c r="AE175" s="597">
        <f t="shared" si="173"/>
        <v>0</v>
      </c>
      <c r="AG175" s="6"/>
      <c r="AH175" s="4"/>
      <c r="AI175" s="4"/>
      <c r="AJ175" s="4"/>
      <c r="AK175" s="4"/>
      <c r="AL175" s="4"/>
      <c r="AM175" s="4"/>
      <c r="AN175" s="4"/>
      <c r="AO175" s="4"/>
      <c r="AP175" s="4"/>
      <c r="AQ175" s="4"/>
      <c r="AR175" s="4"/>
    </row>
    <row r="176" spans="1:44" ht="15.75">
      <c r="A176" s="192"/>
      <c r="B176" s="172" t="s">
        <v>327</v>
      </c>
      <c r="C176" s="180"/>
      <c r="D176" s="181"/>
      <c r="E176" s="181"/>
      <c r="F176" s="181"/>
      <c r="G176" s="181"/>
      <c r="H176" s="181"/>
      <c r="I176" s="180"/>
      <c r="J176" s="180"/>
      <c r="K176" s="181"/>
      <c r="L176" s="181"/>
      <c r="M176" s="181"/>
      <c r="N176" s="182"/>
      <c r="O176"/>
      <c r="P176"/>
      <c r="Q176"/>
      <c r="T176" s="595">
        <f t="shared" ref="T176:AE177" si="174">IF(C160&gt;0,C176/C160,)</f>
        <v>0</v>
      </c>
      <c r="U176" s="596">
        <f t="shared" si="174"/>
        <v>0</v>
      </c>
      <c r="V176" s="596">
        <f t="shared" si="174"/>
        <v>0</v>
      </c>
      <c r="W176" s="596">
        <f t="shared" si="174"/>
        <v>0</v>
      </c>
      <c r="X176" s="596">
        <f t="shared" si="174"/>
        <v>0</v>
      </c>
      <c r="Y176" s="596">
        <f t="shared" si="174"/>
        <v>0</v>
      </c>
      <c r="Z176" s="595">
        <f t="shared" si="174"/>
        <v>0</v>
      </c>
      <c r="AA176" s="595">
        <f t="shared" si="174"/>
        <v>0</v>
      </c>
      <c r="AB176" s="596">
        <f t="shared" si="174"/>
        <v>0</v>
      </c>
      <c r="AC176" s="596">
        <f t="shared" si="174"/>
        <v>0</v>
      </c>
      <c r="AD176" s="596">
        <f t="shared" si="174"/>
        <v>0</v>
      </c>
      <c r="AE176" s="595">
        <f t="shared" si="174"/>
        <v>0</v>
      </c>
      <c r="AG176" s="6"/>
      <c r="AH176" s="4"/>
      <c r="AI176" s="4"/>
      <c r="AJ176" s="4"/>
      <c r="AK176" s="4"/>
      <c r="AL176" s="4"/>
      <c r="AM176" s="4"/>
      <c r="AN176" s="4"/>
      <c r="AO176" s="4"/>
      <c r="AP176" s="4"/>
      <c r="AQ176" s="4"/>
      <c r="AR176" s="4"/>
    </row>
    <row r="177" spans="1:44" ht="15.75">
      <c r="A177" s="192"/>
      <c r="B177" s="591" t="s">
        <v>1085</v>
      </c>
      <c r="C177" s="592"/>
      <c r="D177" s="593"/>
      <c r="E177" s="593"/>
      <c r="F177" s="593"/>
      <c r="G177" s="593"/>
      <c r="H177" s="593"/>
      <c r="I177" s="592"/>
      <c r="J177" s="592"/>
      <c r="K177" s="593"/>
      <c r="L177" s="593"/>
      <c r="M177" s="593"/>
      <c r="N177" s="594"/>
      <c r="O177"/>
      <c r="P177"/>
      <c r="Q177"/>
      <c r="T177" s="597">
        <f t="shared" si="174"/>
        <v>0</v>
      </c>
      <c r="U177" s="598">
        <f t="shared" si="174"/>
        <v>0</v>
      </c>
      <c r="V177" s="598">
        <f t="shared" si="174"/>
        <v>0</v>
      </c>
      <c r="W177" s="598">
        <f t="shared" si="174"/>
        <v>0</v>
      </c>
      <c r="X177" s="598">
        <f t="shared" si="174"/>
        <v>0</v>
      </c>
      <c r="Y177" s="598">
        <f t="shared" si="174"/>
        <v>0</v>
      </c>
      <c r="Z177" s="597">
        <f t="shared" si="174"/>
        <v>0</v>
      </c>
      <c r="AA177" s="597">
        <f t="shared" si="174"/>
        <v>0</v>
      </c>
      <c r="AB177" s="598">
        <f t="shared" si="174"/>
        <v>0</v>
      </c>
      <c r="AC177" s="598">
        <f t="shared" si="174"/>
        <v>0</v>
      </c>
      <c r="AD177" s="598">
        <f t="shared" si="174"/>
        <v>0</v>
      </c>
      <c r="AE177" s="597">
        <f t="shared" si="174"/>
        <v>0</v>
      </c>
      <c r="AG177" s="6"/>
      <c r="AH177" s="4"/>
      <c r="AI177" s="4"/>
      <c r="AJ177" s="4"/>
      <c r="AK177" s="4"/>
      <c r="AL177" s="4"/>
      <c r="AM177" s="4"/>
      <c r="AN177" s="4"/>
      <c r="AO177" s="4"/>
      <c r="AP177" s="4"/>
      <c r="AQ177" s="4"/>
      <c r="AR177" s="4"/>
    </row>
    <row r="178" spans="1:44" ht="15.75">
      <c r="A178" s="192"/>
      <c r="B178" s="172" t="s">
        <v>329</v>
      </c>
      <c r="C178" s="180"/>
      <c r="D178" s="181"/>
      <c r="E178" s="181"/>
      <c r="F178" s="181"/>
      <c r="G178" s="181"/>
      <c r="H178" s="181"/>
      <c r="I178" s="180"/>
      <c r="J178" s="180"/>
      <c r="K178" s="181"/>
      <c r="L178" s="181"/>
      <c r="M178" s="181"/>
      <c r="N178" s="182"/>
      <c r="O178"/>
      <c r="P178"/>
      <c r="Q178"/>
      <c r="T178" s="595">
        <f t="shared" ref="T178:AE179" si="175">IF(C160&gt;0,C178/C160,)</f>
        <v>0</v>
      </c>
      <c r="U178" s="596">
        <f t="shared" si="175"/>
        <v>0</v>
      </c>
      <c r="V178" s="596">
        <f t="shared" si="175"/>
        <v>0</v>
      </c>
      <c r="W178" s="596">
        <f t="shared" si="175"/>
        <v>0</v>
      </c>
      <c r="X178" s="596">
        <f t="shared" si="175"/>
        <v>0</v>
      </c>
      <c r="Y178" s="596">
        <f t="shared" si="175"/>
        <v>0</v>
      </c>
      <c r="Z178" s="595">
        <f t="shared" si="175"/>
        <v>0</v>
      </c>
      <c r="AA178" s="595">
        <f t="shared" si="175"/>
        <v>0</v>
      </c>
      <c r="AB178" s="596">
        <f t="shared" si="175"/>
        <v>0</v>
      </c>
      <c r="AC178" s="596">
        <f t="shared" si="175"/>
        <v>0</v>
      </c>
      <c r="AD178" s="596">
        <f t="shared" si="175"/>
        <v>0</v>
      </c>
      <c r="AE178" s="595">
        <f t="shared" si="175"/>
        <v>0</v>
      </c>
      <c r="AG178" s="5"/>
      <c r="AH178" s="5"/>
      <c r="AI178" s="5"/>
      <c r="AJ178" s="5"/>
      <c r="AK178" s="5"/>
      <c r="AL178" s="5"/>
      <c r="AM178" s="5"/>
      <c r="AN178" s="5"/>
      <c r="AO178" s="5"/>
      <c r="AP178" s="5"/>
      <c r="AQ178" s="5"/>
      <c r="AR178" s="5"/>
    </row>
    <row r="179" spans="1:44" ht="15.75">
      <c r="A179" s="192"/>
      <c r="B179" s="591" t="s">
        <v>1087</v>
      </c>
      <c r="C179" s="592"/>
      <c r="D179" s="593"/>
      <c r="E179" s="593"/>
      <c r="F179" s="593"/>
      <c r="G179" s="593"/>
      <c r="H179" s="593"/>
      <c r="I179" s="592"/>
      <c r="J179" s="592"/>
      <c r="K179" s="593"/>
      <c r="L179" s="593"/>
      <c r="M179" s="593"/>
      <c r="N179" s="594"/>
      <c r="O179"/>
      <c r="P179"/>
      <c r="Q179"/>
      <c r="T179" s="597">
        <f t="shared" si="175"/>
        <v>0</v>
      </c>
      <c r="U179" s="598">
        <f t="shared" si="175"/>
        <v>0</v>
      </c>
      <c r="V179" s="598">
        <f t="shared" si="175"/>
        <v>0</v>
      </c>
      <c r="W179" s="598">
        <f t="shared" si="175"/>
        <v>0</v>
      </c>
      <c r="X179" s="598">
        <f t="shared" si="175"/>
        <v>0</v>
      </c>
      <c r="Y179" s="598">
        <f t="shared" si="175"/>
        <v>0</v>
      </c>
      <c r="Z179" s="597">
        <f t="shared" si="175"/>
        <v>0</v>
      </c>
      <c r="AA179" s="597">
        <f t="shared" si="175"/>
        <v>0</v>
      </c>
      <c r="AB179" s="598">
        <f t="shared" si="175"/>
        <v>0</v>
      </c>
      <c r="AC179" s="598">
        <f t="shared" si="175"/>
        <v>0</v>
      </c>
      <c r="AD179" s="598">
        <f t="shared" si="175"/>
        <v>0</v>
      </c>
      <c r="AE179" s="597">
        <f t="shared" si="175"/>
        <v>0</v>
      </c>
      <c r="AG179" s="6"/>
      <c r="AH179" s="4"/>
      <c r="AI179" s="4"/>
      <c r="AJ179" s="4"/>
      <c r="AK179" s="4"/>
      <c r="AL179" s="4"/>
      <c r="AM179" s="4"/>
      <c r="AN179" s="4"/>
      <c r="AO179" s="4"/>
      <c r="AP179" s="4"/>
      <c r="AQ179" s="4"/>
      <c r="AR179" s="4"/>
    </row>
    <row r="180" spans="1:44" ht="15.75">
      <c r="A180" s="192"/>
      <c r="B180" s="172" t="s">
        <v>331</v>
      </c>
      <c r="C180" s="180"/>
      <c r="D180" s="181"/>
      <c r="E180" s="181"/>
      <c r="F180" s="181"/>
      <c r="G180" s="181"/>
      <c r="H180" s="181"/>
      <c r="I180" s="180"/>
      <c r="J180" s="180"/>
      <c r="K180" s="181"/>
      <c r="L180" s="181"/>
      <c r="M180" s="181"/>
      <c r="N180" s="182"/>
      <c r="O180"/>
      <c r="P180"/>
      <c r="Q180"/>
      <c r="T180" s="595">
        <f t="shared" ref="T180:AE181" si="176">IF(C160&gt;0,C180/C160,)</f>
        <v>0</v>
      </c>
      <c r="U180" s="596">
        <f t="shared" si="176"/>
        <v>0</v>
      </c>
      <c r="V180" s="596">
        <f t="shared" si="176"/>
        <v>0</v>
      </c>
      <c r="W180" s="596">
        <f t="shared" si="176"/>
        <v>0</v>
      </c>
      <c r="X180" s="596">
        <f t="shared" si="176"/>
        <v>0</v>
      </c>
      <c r="Y180" s="596">
        <f t="shared" si="176"/>
        <v>0</v>
      </c>
      <c r="Z180" s="595">
        <f t="shared" si="176"/>
        <v>0</v>
      </c>
      <c r="AA180" s="595">
        <f t="shared" si="176"/>
        <v>0</v>
      </c>
      <c r="AB180" s="596">
        <f t="shared" si="176"/>
        <v>0</v>
      </c>
      <c r="AC180" s="596">
        <f t="shared" si="176"/>
        <v>0</v>
      </c>
      <c r="AD180" s="596">
        <f t="shared" si="176"/>
        <v>0</v>
      </c>
      <c r="AE180" s="595">
        <f t="shared" si="176"/>
        <v>0</v>
      </c>
      <c r="AG180" s="6"/>
      <c r="AH180" s="4"/>
      <c r="AI180" s="4"/>
      <c r="AJ180" s="4"/>
      <c r="AK180" s="4"/>
      <c r="AL180" s="4"/>
      <c r="AM180" s="4"/>
      <c r="AN180" s="4"/>
      <c r="AO180" s="4"/>
      <c r="AP180" s="4"/>
      <c r="AQ180" s="4"/>
      <c r="AR180" s="4"/>
    </row>
    <row r="181" spans="1:44" ht="15.75">
      <c r="A181" s="207"/>
      <c r="B181" s="591" t="s">
        <v>1091</v>
      </c>
      <c r="C181" s="592"/>
      <c r="D181" s="593"/>
      <c r="E181" s="593"/>
      <c r="F181" s="593"/>
      <c r="G181" s="593"/>
      <c r="H181" s="593"/>
      <c r="I181" s="592"/>
      <c r="J181" s="592"/>
      <c r="K181" s="593"/>
      <c r="L181" s="593"/>
      <c r="M181" s="593"/>
      <c r="N181" s="594"/>
      <c r="O181"/>
      <c r="P181"/>
      <c r="Q181"/>
      <c r="T181" s="597">
        <f t="shared" si="176"/>
        <v>0</v>
      </c>
      <c r="U181" s="598">
        <f t="shared" si="176"/>
        <v>0</v>
      </c>
      <c r="V181" s="598">
        <f t="shared" si="176"/>
        <v>0</v>
      </c>
      <c r="W181" s="598">
        <f t="shared" si="176"/>
        <v>0</v>
      </c>
      <c r="X181" s="598">
        <f t="shared" si="176"/>
        <v>0</v>
      </c>
      <c r="Y181" s="598">
        <f t="shared" si="176"/>
        <v>0</v>
      </c>
      <c r="Z181" s="597">
        <f t="shared" si="176"/>
        <v>0</v>
      </c>
      <c r="AA181" s="597">
        <f t="shared" si="176"/>
        <v>0</v>
      </c>
      <c r="AB181" s="598">
        <f t="shared" si="176"/>
        <v>0</v>
      </c>
      <c r="AC181" s="598">
        <f t="shared" si="176"/>
        <v>0</v>
      </c>
      <c r="AD181" s="598">
        <f t="shared" si="176"/>
        <v>0</v>
      </c>
      <c r="AE181" s="597">
        <f t="shared" si="176"/>
        <v>0</v>
      </c>
      <c r="AG181" s="6"/>
      <c r="AH181" s="4"/>
      <c r="AI181" s="4"/>
      <c r="AJ181" s="4"/>
      <c r="AK181" s="4"/>
      <c r="AL181" s="4"/>
      <c r="AM181" s="4"/>
      <c r="AN181" s="4"/>
      <c r="AO181" s="4"/>
      <c r="AP181" s="4"/>
      <c r="AQ181" s="4"/>
      <c r="AR181" s="4"/>
    </row>
    <row r="182" spans="1:44" ht="15.75">
      <c r="A182" s="191" t="s">
        <v>285</v>
      </c>
      <c r="B182" s="172" t="s">
        <v>317</v>
      </c>
      <c r="C182" s="180">
        <v>4951</v>
      </c>
      <c r="D182" s="181">
        <v>3366</v>
      </c>
      <c r="E182" s="181"/>
      <c r="F182" s="181">
        <v>1338</v>
      </c>
      <c r="G182" s="181">
        <v>406</v>
      </c>
      <c r="H182" s="181"/>
      <c r="I182" s="180">
        <v>10061</v>
      </c>
      <c r="J182" s="180"/>
      <c r="K182" s="181"/>
      <c r="L182" s="181"/>
      <c r="M182" s="181"/>
      <c r="N182" s="182"/>
      <c r="O182"/>
      <c r="P182"/>
      <c r="Q182"/>
      <c r="T182" s="595">
        <f t="shared" ref="T182:AE183" si="177">IF(C182&gt;0,C182/C182,)</f>
        <v>1</v>
      </c>
      <c r="U182" s="596">
        <f t="shared" si="177"/>
        <v>1</v>
      </c>
      <c r="V182" s="596">
        <f t="shared" si="177"/>
        <v>0</v>
      </c>
      <c r="W182" s="596">
        <f t="shared" si="177"/>
        <v>1</v>
      </c>
      <c r="X182" s="596">
        <f t="shared" si="177"/>
        <v>1</v>
      </c>
      <c r="Y182" s="596">
        <f t="shared" si="177"/>
        <v>0</v>
      </c>
      <c r="Z182" s="595">
        <f t="shared" si="177"/>
        <v>1</v>
      </c>
      <c r="AA182" s="595">
        <f t="shared" si="177"/>
        <v>0</v>
      </c>
      <c r="AB182" s="596">
        <f t="shared" si="177"/>
        <v>0</v>
      </c>
      <c r="AC182" s="596">
        <f t="shared" si="177"/>
        <v>0</v>
      </c>
      <c r="AD182" s="596">
        <f t="shared" si="177"/>
        <v>0</v>
      </c>
      <c r="AE182" s="595">
        <f t="shared" si="177"/>
        <v>0</v>
      </c>
      <c r="AG182" s="5">
        <f>+T184+T186+T188+T190+T192+T194+T196+T198+T200+T202</f>
        <v>0.99999999999999989</v>
      </c>
      <c r="AH182" s="5">
        <f t="shared" ref="AH182:AH183" si="178">+U184+U186+U188+U190+U192+U194+U196+U198+U200+U202</f>
        <v>1</v>
      </c>
      <c r="AI182" s="5">
        <f t="shared" ref="AI182:AI183" si="179">+V184+V186+V188+V190+V192+V194+V196+V198+V200+V202</f>
        <v>0</v>
      </c>
      <c r="AJ182" s="5">
        <f t="shared" ref="AJ182:AJ183" si="180">+W184+W186+W188+W190+W192+W194+W196+W198+W200+W202</f>
        <v>1</v>
      </c>
      <c r="AK182" s="5">
        <f t="shared" ref="AK182:AK183" si="181">+X184+X186+X188+X190+X192+X194+X196+X198+X200+X202</f>
        <v>1</v>
      </c>
      <c r="AL182" s="5">
        <f t="shared" ref="AL182:AL183" si="182">+Y184+Y186+Y188+Y190+Y192+Y194+Y196+Y198+Y200+Y202</f>
        <v>0</v>
      </c>
      <c r="AM182" s="5">
        <f t="shared" ref="AM182:AM183" si="183">+Z184+Z186+Z188+Z190+Z192+Z194+Z196+Z198+Z200+Z202</f>
        <v>0.99999999999999989</v>
      </c>
      <c r="AN182" s="601">
        <f t="shared" ref="AN182:AN183" si="184">+AA184+AA186+AA188+AA190+AA192+AA194+AA196+AA198+AA200+AA202</f>
        <v>0</v>
      </c>
      <c r="AO182" s="601">
        <f t="shared" ref="AO182:AO183" si="185">+AB184+AB186+AB188+AB190+AB192+AB194+AB196+AB198+AB200+AB202</f>
        <v>0</v>
      </c>
      <c r="AP182" s="601">
        <f t="shared" ref="AP182:AP183" si="186">+AC184+AC186+AC188+AC190+AC192+AC194+AC196+AC198+AC200+AC202</f>
        <v>0</v>
      </c>
      <c r="AQ182" s="601">
        <f t="shared" ref="AQ182:AQ183" si="187">+AD184+AD186+AD188+AD190+AD192+AD194+AD196+AD198+AD200+AD202</f>
        <v>0</v>
      </c>
      <c r="AR182" s="601">
        <f t="shared" ref="AR182:AR183" si="188">+AE184+AE186+AE188+AE190+AE192+AE194+AE196+AE198+AE200+AE202</f>
        <v>0</v>
      </c>
    </row>
    <row r="183" spans="1:44" ht="15.75">
      <c r="A183" s="192"/>
      <c r="B183" s="591" t="s">
        <v>1089</v>
      </c>
      <c r="C183" s="592">
        <v>5223</v>
      </c>
      <c r="D183" s="593">
        <v>3501</v>
      </c>
      <c r="E183" s="593"/>
      <c r="F183" s="593">
        <v>1188</v>
      </c>
      <c r="G183" s="593">
        <v>434</v>
      </c>
      <c r="H183" s="593"/>
      <c r="I183" s="592">
        <v>10346</v>
      </c>
      <c r="J183" s="592"/>
      <c r="K183" s="593"/>
      <c r="L183" s="593"/>
      <c r="M183" s="593"/>
      <c r="N183" s="594"/>
      <c r="O183"/>
      <c r="P183"/>
      <c r="Q183"/>
      <c r="T183" s="597">
        <f t="shared" si="177"/>
        <v>1</v>
      </c>
      <c r="U183" s="598">
        <f t="shared" si="177"/>
        <v>1</v>
      </c>
      <c r="V183" s="598">
        <f t="shared" si="177"/>
        <v>0</v>
      </c>
      <c r="W183" s="598">
        <f t="shared" si="177"/>
        <v>1</v>
      </c>
      <c r="X183" s="598">
        <f t="shared" si="177"/>
        <v>1</v>
      </c>
      <c r="Y183" s="598">
        <f t="shared" si="177"/>
        <v>0</v>
      </c>
      <c r="Z183" s="597">
        <f t="shared" si="177"/>
        <v>1</v>
      </c>
      <c r="AA183" s="597">
        <f t="shared" si="177"/>
        <v>0</v>
      </c>
      <c r="AB183" s="598">
        <f t="shared" si="177"/>
        <v>0</v>
      </c>
      <c r="AC183" s="598">
        <f t="shared" si="177"/>
        <v>0</v>
      </c>
      <c r="AD183" s="598">
        <f t="shared" si="177"/>
        <v>0</v>
      </c>
      <c r="AE183" s="597">
        <f t="shared" si="177"/>
        <v>0</v>
      </c>
      <c r="AG183" s="5">
        <f>+T185+T187+T189+T191+T193+T195+T197+T199+T201+T203</f>
        <v>1</v>
      </c>
      <c r="AH183" s="5">
        <f t="shared" si="178"/>
        <v>0.99999999999999989</v>
      </c>
      <c r="AI183" s="5">
        <f t="shared" si="179"/>
        <v>0</v>
      </c>
      <c r="AJ183" s="5">
        <f t="shared" si="180"/>
        <v>1</v>
      </c>
      <c r="AK183" s="5">
        <f t="shared" si="181"/>
        <v>1</v>
      </c>
      <c r="AL183" s="5">
        <f t="shared" si="182"/>
        <v>0</v>
      </c>
      <c r="AM183" s="5">
        <f t="shared" si="183"/>
        <v>1</v>
      </c>
      <c r="AN183" s="601">
        <f t="shared" si="184"/>
        <v>0</v>
      </c>
      <c r="AO183" s="601">
        <f t="shared" si="185"/>
        <v>0</v>
      </c>
      <c r="AP183" s="601">
        <f t="shared" si="186"/>
        <v>0</v>
      </c>
      <c r="AQ183" s="601">
        <f t="shared" si="187"/>
        <v>0</v>
      </c>
      <c r="AR183" s="601">
        <f t="shared" si="188"/>
        <v>0</v>
      </c>
    </row>
    <row r="184" spans="1:44" ht="15.75">
      <c r="A184" s="192"/>
      <c r="B184" s="172" t="s">
        <v>482</v>
      </c>
      <c r="C184" s="180">
        <v>210</v>
      </c>
      <c r="D184" s="181">
        <v>65</v>
      </c>
      <c r="E184" s="181"/>
      <c r="F184" s="181">
        <v>86</v>
      </c>
      <c r="G184" s="181">
        <v>11</v>
      </c>
      <c r="H184" s="181"/>
      <c r="I184" s="180">
        <v>372</v>
      </c>
      <c r="J184" s="180"/>
      <c r="K184" s="181"/>
      <c r="L184" s="181"/>
      <c r="M184" s="181"/>
      <c r="N184" s="182"/>
      <c r="O184"/>
      <c r="P184"/>
      <c r="Q184"/>
      <c r="T184" s="595">
        <f t="shared" ref="T184:AE185" si="189">IF(C182&gt;0,C184/C182,)</f>
        <v>4.2415673601292669E-2</v>
      </c>
      <c r="U184" s="596">
        <f t="shared" si="189"/>
        <v>1.9310754604872252E-2</v>
      </c>
      <c r="V184" s="596">
        <f t="shared" si="189"/>
        <v>0</v>
      </c>
      <c r="W184" s="596">
        <f t="shared" si="189"/>
        <v>6.4275037369207769E-2</v>
      </c>
      <c r="X184" s="596">
        <f t="shared" si="189"/>
        <v>2.7093596059113302E-2</v>
      </c>
      <c r="Y184" s="596">
        <f t="shared" si="189"/>
        <v>0</v>
      </c>
      <c r="Z184" s="595">
        <f t="shared" si="189"/>
        <v>3.6974455819501047E-2</v>
      </c>
      <c r="AA184" s="595">
        <f t="shared" si="189"/>
        <v>0</v>
      </c>
      <c r="AB184" s="596">
        <f t="shared" si="189"/>
        <v>0</v>
      </c>
      <c r="AC184" s="596">
        <f t="shared" si="189"/>
        <v>0</v>
      </c>
      <c r="AD184" s="596">
        <f t="shared" si="189"/>
        <v>0</v>
      </c>
      <c r="AE184" s="595">
        <f t="shared" si="189"/>
        <v>0</v>
      </c>
      <c r="AG184" s="5"/>
      <c r="AH184" s="5"/>
      <c r="AI184" s="5"/>
      <c r="AJ184" s="5"/>
      <c r="AK184" s="5"/>
      <c r="AL184" s="5"/>
      <c r="AM184" s="5"/>
      <c r="AN184" s="5"/>
      <c r="AO184" s="5"/>
      <c r="AP184" s="5"/>
      <c r="AQ184" s="5"/>
      <c r="AR184" s="5"/>
    </row>
    <row r="185" spans="1:44" ht="15.75">
      <c r="A185" s="192"/>
      <c r="B185" s="591" t="s">
        <v>1071</v>
      </c>
      <c r="C185" s="592">
        <v>270</v>
      </c>
      <c r="D185" s="593">
        <v>71</v>
      </c>
      <c r="E185" s="593"/>
      <c r="F185" s="593">
        <v>88</v>
      </c>
      <c r="G185" s="593">
        <v>5</v>
      </c>
      <c r="H185" s="593"/>
      <c r="I185" s="592">
        <v>434</v>
      </c>
      <c r="J185" s="592"/>
      <c r="K185" s="593"/>
      <c r="L185" s="593"/>
      <c r="M185" s="593"/>
      <c r="N185" s="594"/>
      <c r="O185"/>
      <c r="P185"/>
      <c r="Q185"/>
      <c r="T185" s="597">
        <f t="shared" si="189"/>
        <v>5.1694428489373924E-2</v>
      </c>
      <c r="U185" s="598">
        <f t="shared" si="189"/>
        <v>2.0279920022850614E-2</v>
      </c>
      <c r="V185" s="598">
        <f t="shared" si="189"/>
        <v>0</v>
      </c>
      <c r="W185" s="598">
        <f t="shared" si="189"/>
        <v>7.407407407407407E-2</v>
      </c>
      <c r="X185" s="598">
        <f t="shared" si="189"/>
        <v>1.1520737327188941E-2</v>
      </c>
      <c r="Y185" s="598">
        <f t="shared" si="189"/>
        <v>0</v>
      </c>
      <c r="Z185" s="597">
        <f t="shared" si="189"/>
        <v>4.1948579161028419E-2</v>
      </c>
      <c r="AA185" s="597">
        <f t="shared" si="189"/>
        <v>0</v>
      </c>
      <c r="AB185" s="598">
        <f t="shared" si="189"/>
        <v>0</v>
      </c>
      <c r="AC185" s="598">
        <f t="shared" si="189"/>
        <v>0</v>
      </c>
      <c r="AD185" s="598">
        <f t="shared" si="189"/>
        <v>0</v>
      </c>
      <c r="AE185" s="597">
        <f t="shared" si="189"/>
        <v>0</v>
      </c>
      <c r="AG185" s="6"/>
      <c r="AH185" s="4"/>
      <c r="AI185" s="4"/>
      <c r="AJ185" s="4"/>
      <c r="AK185" s="4"/>
      <c r="AL185" s="4"/>
      <c r="AM185" s="4"/>
      <c r="AN185" s="4"/>
      <c r="AO185" s="4"/>
      <c r="AP185" s="4"/>
      <c r="AQ185" s="4"/>
      <c r="AR185" s="4"/>
    </row>
    <row r="186" spans="1:44" ht="15.75">
      <c r="A186" s="192"/>
      <c r="B186" s="172" t="s">
        <v>484</v>
      </c>
      <c r="C186" s="180">
        <v>76</v>
      </c>
      <c r="D186" s="181">
        <v>57</v>
      </c>
      <c r="E186" s="181"/>
      <c r="F186" s="181">
        <v>60</v>
      </c>
      <c r="G186" s="181">
        <v>9</v>
      </c>
      <c r="H186" s="181"/>
      <c r="I186" s="180">
        <v>202</v>
      </c>
      <c r="J186" s="180"/>
      <c r="K186" s="181"/>
      <c r="L186" s="181"/>
      <c r="M186" s="181"/>
      <c r="N186" s="182"/>
      <c r="O186"/>
      <c r="P186"/>
      <c r="Q186"/>
      <c r="T186" s="595">
        <f t="shared" ref="T186:AE187" si="190">IF(C182&gt;0,C186/C182,)</f>
        <v>1.5350434255705918E-2</v>
      </c>
      <c r="U186" s="596">
        <f t="shared" si="190"/>
        <v>1.6934046345811051E-2</v>
      </c>
      <c r="V186" s="596">
        <f t="shared" si="190"/>
        <v>0</v>
      </c>
      <c r="W186" s="596">
        <f t="shared" si="190"/>
        <v>4.4843049327354258E-2</v>
      </c>
      <c r="X186" s="596">
        <f t="shared" si="190"/>
        <v>2.2167487684729065E-2</v>
      </c>
      <c r="Y186" s="596">
        <f t="shared" si="190"/>
        <v>0</v>
      </c>
      <c r="Z186" s="595">
        <f t="shared" si="190"/>
        <v>2.0077527084782824E-2</v>
      </c>
      <c r="AA186" s="595">
        <f t="shared" si="190"/>
        <v>0</v>
      </c>
      <c r="AB186" s="596">
        <f t="shared" si="190"/>
        <v>0</v>
      </c>
      <c r="AC186" s="596">
        <f t="shared" si="190"/>
        <v>0</v>
      </c>
      <c r="AD186" s="596">
        <f t="shared" si="190"/>
        <v>0</v>
      </c>
      <c r="AE186" s="595">
        <f t="shared" si="190"/>
        <v>0</v>
      </c>
      <c r="AG186" s="6"/>
      <c r="AH186" s="4"/>
      <c r="AI186" s="4"/>
      <c r="AJ186" s="4"/>
      <c r="AK186" s="4"/>
      <c r="AL186" s="4"/>
      <c r="AM186" s="4"/>
      <c r="AN186" s="4"/>
      <c r="AO186" s="4"/>
      <c r="AP186" s="4"/>
      <c r="AQ186" s="4"/>
      <c r="AR186" s="4"/>
    </row>
    <row r="187" spans="1:44" ht="15.75">
      <c r="A187" s="192"/>
      <c r="B187" s="591" t="s">
        <v>1073</v>
      </c>
      <c r="C187" s="592">
        <v>5</v>
      </c>
      <c r="D187" s="593">
        <v>25</v>
      </c>
      <c r="E187" s="593"/>
      <c r="F187" s="593">
        <v>36</v>
      </c>
      <c r="G187" s="593">
        <v>9</v>
      </c>
      <c r="H187" s="593"/>
      <c r="I187" s="592">
        <v>75</v>
      </c>
      <c r="J187" s="592"/>
      <c r="K187" s="593"/>
      <c r="L187" s="593"/>
      <c r="M187" s="593"/>
      <c r="N187" s="594"/>
      <c r="O187"/>
      <c r="P187"/>
      <c r="Q187"/>
      <c r="T187" s="597">
        <f t="shared" si="190"/>
        <v>9.5730423128470229E-4</v>
      </c>
      <c r="U187" s="598">
        <f t="shared" si="190"/>
        <v>7.1408169094544418E-3</v>
      </c>
      <c r="V187" s="598">
        <f t="shared" si="190"/>
        <v>0</v>
      </c>
      <c r="W187" s="598">
        <f t="shared" si="190"/>
        <v>3.0303030303030304E-2</v>
      </c>
      <c r="X187" s="598">
        <f t="shared" si="190"/>
        <v>2.0737327188940093E-2</v>
      </c>
      <c r="Y187" s="598">
        <f t="shared" si="190"/>
        <v>0</v>
      </c>
      <c r="Z187" s="597">
        <f t="shared" si="190"/>
        <v>7.2491784264450028E-3</v>
      </c>
      <c r="AA187" s="597">
        <f t="shared" si="190"/>
        <v>0</v>
      </c>
      <c r="AB187" s="598">
        <f t="shared" si="190"/>
        <v>0</v>
      </c>
      <c r="AC187" s="598">
        <f t="shared" si="190"/>
        <v>0</v>
      </c>
      <c r="AD187" s="598">
        <f t="shared" si="190"/>
        <v>0</v>
      </c>
      <c r="AE187" s="597">
        <f t="shared" si="190"/>
        <v>0</v>
      </c>
      <c r="AG187" s="6"/>
      <c r="AH187" s="4"/>
      <c r="AI187" s="4"/>
      <c r="AJ187" s="4"/>
      <c r="AK187" s="4"/>
      <c r="AL187" s="4"/>
      <c r="AM187" s="4"/>
      <c r="AN187" s="4"/>
      <c r="AO187" s="4"/>
      <c r="AP187" s="4"/>
      <c r="AQ187" s="4"/>
      <c r="AR187" s="4"/>
    </row>
    <row r="188" spans="1:44" ht="15.75">
      <c r="A188" s="192"/>
      <c r="B188" s="172" t="s">
        <v>486</v>
      </c>
      <c r="C188" s="180"/>
      <c r="D188" s="181"/>
      <c r="E188" s="181"/>
      <c r="F188" s="181"/>
      <c r="G188" s="181"/>
      <c r="H188" s="181"/>
      <c r="I188" s="180"/>
      <c r="J188" s="180"/>
      <c r="K188" s="181"/>
      <c r="L188" s="181"/>
      <c r="M188" s="181"/>
      <c r="N188" s="182"/>
      <c r="O188"/>
      <c r="P188"/>
      <c r="Q188"/>
      <c r="T188" s="595">
        <f t="shared" ref="T188:AE189" si="191">IF(C182&gt;0,C188/C182,)</f>
        <v>0</v>
      </c>
      <c r="U188" s="596">
        <f t="shared" si="191"/>
        <v>0</v>
      </c>
      <c r="V188" s="596">
        <f t="shared" si="191"/>
        <v>0</v>
      </c>
      <c r="W188" s="596">
        <f t="shared" si="191"/>
        <v>0</v>
      </c>
      <c r="X188" s="596">
        <f t="shared" si="191"/>
        <v>0</v>
      </c>
      <c r="Y188" s="596">
        <f t="shared" si="191"/>
        <v>0</v>
      </c>
      <c r="Z188" s="595">
        <f t="shared" si="191"/>
        <v>0</v>
      </c>
      <c r="AA188" s="595">
        <f t="shared" si="191"/>
        <v>0</v>
      </c>
      <c r="AB188" s="596">
        <f t="shared" si="191"/>
        <v>0</v>
      </c>
      <c r="AC188" s="596">
        <f t="shared" si="191"/>
        <v>0</v>
      </c>
      <c r="AD188" s="596">
        <f t="shared" si="191"/>
        <v>0</v>
      </c>
      <c r="AE188" s="595">
        <f t="shared" si="191"/>
        <v>0</v>
      </c>
      <c r="AG188" s="6"/>
      <c r="AH188" s="4"/>
      <c r="AI188" s="4"/>
      <c r="AJ188" s="4"/>
      <c r="AK188" s="4"/>
      <c r="AL188" s="4"/>
      <c r="AM188" s="4"/>
      <c r="AN188" s="4"/>
      <c r="AO188" s="4"/>
      <c r="AP188" s="4"/>
      <c r="AQ188" s="4"/>
      <c r="AR188" s="4"/>
    </row>
    <row r="189" spans="1:44" ht="15.75">
      <c r="A189" s="192"/>
      <c r="B189" s="591" t="s">
        <v>1075</v>
      </c>
      <c r="C189" s="592"/>
      <c r="D189" s="593"/>
      <c r="E189" s="593"/>
      <c r="F189" s="593"/>
      <c r="G189" s="593"/>
      <c r="H189" s="593"/>
      <c r="I189" s="592"/>
      <c r="J189" s="592"/>
      <c r="K189" s="593"/>
      <c r="L189" s="593"/>
      <c r="M189" s="593"/>
      <c r="N189" s="594"/>
      <c r="O189"/>
      <c r="P189"/>
      <c r="Q189"/>
      <c r="T189" s="597">
        <f t="shared" si="191"/>
        <v>0</v>
      </c>
      <c r="U189" s="598">
        <f t="shared" si="191"/>
        <v>0</v>
      </c>
      <c r="V189" s="598">
        <f t="shared" si="191"/>
        <v>0</v>
      </c>
      <c r="W189" s="598">
        <f t="shared" si="191"/>
        <v>0</v>
      </c>
      <c r="X189" s="598">
        <f t="shared" si="191"/>
        <v>0</v>
      </c>
      <c r="Y189" s="598">
        <f t="shared" si="191"/>
        <v>0</v>
      </c>
      <c r="Z189" s="597">
        <f t="shared" si="191"/>
        <v>0</v>
      </c>
      <c r="AA189" s="597">
        <f t="shared" si="191"/>
        <v>0</v>
      </c>
      <c r="AB189" s="598">
        <f t="shared" si="191"/>
        <v>0</v>
      </c>
      <c r="AC189" s="598">
        <f t="shared" si="191"/>
        <v>0</v>
      </c>
      <c r="AD189" s="598">
        <f t="shared" si="191"/>
        <v>0</v>
      </c>
      <c r="AE189" s="597">
        <f t="shared" si="191"/>
        <v>0</v>
      </c>
      <c r="AG189" s="6"/>
      <c r="AH189" s="4"/>
      <c r="AI189" s="4"/>
      <c r="AJ189" s="4"/>
      <c r="AK189" s="4"/>
      <c r="AL189" s="4"/>
      <c r="AM189" s="4"/>
      <c r="AN189" s="4"/>
      <c r="AO189" s="4"/>
      <c r="AP189" s="4"/>
      <c r="AQ189" s="4"/>
      <c r="AR189" s="4"/>
    </row>
    <row r="190" spans="1:44" ht="15.75">
      <c r="A190" s="192"/>
      <c r="B190" s="172" t="s">
        <v>319</v>
      </c>
      <c r="C190" s="180">
        <v>1186</v>
      </c>
      <c r="D190" s="181">
        <v>971</v>
      </c>
      <c r="E190" s="181"/>
      <c r="F190" s="181">
        <v>303</v>
      </c>
      <c r="G190" s="181">
        <v>96</v>
      </c>
      <c r="H190" s="181"/>
      <c r="I190" s="180">
        <v>2556</v>
      </c>
      <c r="J190" s="180"/>
      <c r="K190" s="181"/>
      <c r="L190" s="181"/>
      <c r="M190" s="181"/>
      <c r="N190" s="182"/>
      <c r="O190"/>
      <c r="P190"/>
      <c r="Q190"/>
      <c r="T190" s="595">
        <f t="shared" ref="T190:AE191" si="192">IF(C182&gt;0,C190/C182,)</f>
        <v>0.23954756614825287</v>
      </c>
      <c r="U190" s="596">
        <f t="shared" si="192"/>
        <v>0.28847296494355318</v>
      </c>
      <c r="V190" s="596">
        <f t="shared" si="192"/>
        <v>0</v>
      </c>
      <c r="W190" s="596">
        <f t="shared" si="192"/>
        <v>0.226457399103139</v>
      </c>
      <c r="X190" s="596">
        <f t="shared" si="192"/>
        <v>0.23645320197044334</v>
      </c>
      <c r="Y190" s="596">
        <f t="shared" si="192"/>
        <v>0</v>
      </c>
      <c r="Z190" s="595">
        <f t="shared" si="192"/>
        <v>0.25405029321141037</v>
      </c>
      <c r="AA190" s="595">
        <f t="shared" si="192"/>
        <v>0</v>
      </c>
      <c r="AB190" s="596">
        <f t="shared" si="192"/>
        <v>0</v>
      </c>
      <c r="AC190" s="596">
        <f t="shared" si="192"/>
        <v>0</v>
      </c>
      <c r="AD190" s="596">
        <f t="shared" si="192"/>
        <v>0</v>
      </c>
      <c r="AE190" s="595">
        <f t="shared" si="192"/>
        <v>0</v>
      </c>
      <c r="AG190" s="6"/>
      <c r="AH190" s="4"/>
      <c r="AI190" s="4"/>
      <c r="AJ190" s="4"/>
      <c r="AK190" s="4"/>
      <c r="AL190" s="4"/>
      <c r="AM190" s="4"/>
      <c r="AN190" s="4"/>
      <c r="AO190" s="4"/>
      <c r="AP190" s="4"/>
      <c r="AQ190" s="4"/>
      <c r="AR190" s="4"/>
    </row>
    <row r="191" spans="1:44" ht="15.75">
      <c r="A191" s="192"/>
      <c r="B191" s="591" t="s">
        <v>1077</v>
      </c>
      <c r="C191" s="592">
        <v>1787</v>
      </c>
      <c r="D191" s="593">
        <v>1698</v>
      </c>
      <c r="E191" s="593"/>
      <c r="F191" s="593">
        <v>366</v>
      </c>
      <c r="G191" s="593">
        <v>96</v>
      </c>
      <c r="H191" s="593"/>
      <c r="I191" s="592">
        <v>3947</v>
      </c>
      <c r="J191" s="592"/>
      <c r="K191" s="593"/>
      <c r="L191" s="593"/>
      <c r="M191" s="593"/>
      <c r="N191" s="594"/>
      <c r="O191"/>
      <c r="P191"/>
      <c r="Q191"/>
      <c r="T191" s="597">
        <f t="shared" si="192"/>
        <v>0.3421405322611526</v>
      </c>
      <c r="U191" s="598">
        <f t="shared" si="192"/>
        <v>0.48500428449014565</v>
      </c>
      <c r="V191" s="598">
        <f t="shared" si="192"/>
        <v>0</v>
      </c>
      <c r="W191" s="598">
        <f t="shared" si="192"/>
        <v>0.30808080808080807</v>
      </c>
      <c r="X191" s="598">
        <f t="shared" si="192"/>
        <v>0.22119815668202766</v>
      </c>
      <c r="Y191" s="598">
        <f t="shared" si="192"/>
        <v>0</v>
      </c>
      <c r="Z191" s="597">
        <f t="shared" si="192"/>
        <v>0.38150009665571233</v>
      </c>
      <c r="AA191" s="597">
        <f t="shared" si="192"/>
        <v>0</v>
      </c>
      <c r="AB191" s="598">
        <f t="shared" si="192"/>
        <v>0</v>
      </c>
      <c r="AC191" s="598">
        <f t="shared" si="192"/>
        <v>0</v>
      </c>
      <c r="AD191" s="598">
        <f t="shared" si="192"/>
        <v>0</v>
      </c>
      <c r="AE191" s="597">
        <f t="shared" si="192"/>
        <v>0</v>
      </c>
      <c r="AG191" s="6"/>
      <c r="AH191" s="4"/>
      <c r="AI191" s="4"/>
      <c r="AJ191" s="4"/>
      <c r="AK191" s="4"/>
      <c r="AL191" s="4"/>
      <c r="AM191" s="4"/>
      <c r="AN191" s="4"/>
      <c r="AO191" s="4"/>
      <c r="AP191" s="4"/>
      <c r="AQ191" s="4"/>
      <c r="AR191" s="4"/>
    </row>
    <row r="192" spans="1:44" ht="15.75">
      <c r="A192" s="192"/>
      <c r="B192" s="172" t="s">
        <v>321</v>
      </c>
      <c r="C192" s="180">
        <v>553</v>
      </c>
      <c r="D192" s="181">
        <v>791</v>
      </c>
      <c r="E192" s="181"/>
      <c r="F192" s="181">
        <v>102</v>
      </c>
      <c r="G192" s="181">
        <v>15</v>
      </c>
      <c r="H192" s="181"/>
      <c r="I192" s="180">
        <v>1461</v>
      </c>
      <c r="J192" s="180"/>
      <c r="K192" s="181"/>
      <c r="L192" s="181"/>
      <c r="M192" s="181"/>
      <c r="N192" s="182"/>
      <c r="O192"/>
      <c r="P192"/>
      <c r="Q192"/>
      <c r="T192" s="595">
        <f t="shared" ref="T192:AE193" si="193">IF(C182&gt;0,C192/C182,)</f>
        <v>0.11169460715007069</v>
      </c>
      <c r="U192" s="596">
        <f t="shared" si="193"/>
        <v>0.23499702911467618</v>
      </c>
      <c r="V192" s="596">
        <f t="shared" si="193"/>
        <v>0</v>
      </c>
      <c r="W192" s="596">
        <f t="shared" si="193"/>
        <v>7.623318385650224E-2</v>
      </c>
      <c r="X192" s="596">
        <f t="shared" si="193"/>
        <v>3.6945812807881777E-2</v>
      </c>
      <c r="Y192" s="596">
        <f t="shared" si="193"/>
        <v>0</v>
      </c>
      <c r="Z192" s="595">
        <f t="shared" si="193"/>
        <v>0.14521419342013717</v>
      </c>
      <c r="AA192" s="595">
        <f t="shared" si="193"/>
        <v>0</v>
      </c>
      <c r="AB192" s="596">
        <f t="shared" si="193"/>
        <v>0</v>
      </c>
      <c r="AC192" s="596">
        <f t="shared" si="193"/>
        <v>0</v>
      </c>
      <c r="AD192" s="596">
        <f t="shared" si="193"/>
        <v>0</v>
      </c>
      <c r="AE192" s="595">
        <f t="shared" si="193"/>
        <v>0</v>
      </c>
      <c r="AG192" s="5"/>
      <c r="AH192" s="5"/>
      <c r="AI192" s="5"/>
      <c r="AJ192" s="5"/>
      <c r="AK192" s="5"/>
      <c r="AL192" s="5"/>
      <c r="AM192" s="5"/>
      <c r="AN192" s="5"/>
      <c r="AO192" s="5"/>
      <c r="AP192" s="5"/>
      <c r="AQ192" s="5"/>
      <c r="AR192" s="5"/>
    </row>
    <row r="193" spans="1:44" ht="15.75">
      <c r="A193" s="192"/>
      <c r="B193" s="591" t="s">
        <v>1079</v>
      </c>
      <c r="C193" s="592">
        <v>100</v>
      </c>
      <c r="D193" s="593">
        <v>143</v>
      </c>
      <c r="E193" s="593"/>
      <c r="F193" s="593">
        <v>9</v>
      </c>
      <c r="G193" s="593">
        <v>2</v>
      </c>
      <c r="H193" s="593"/>
      <c r="I193" s="592">
        <v>254</v>
      </c>
      <c r="J193" s="592"/>
      <c r="K193" s="593"/>
      <c r="L193" s="593"/>
      <c r="M193" s="593"/>
      <c r="N193" s="594"/>
      <c r="O193"/>
      <c r="P193"/>
      <c r="T193" s="597">
        <f t="shared" si="193"/>
        <v>1.9146084625694046E-2</v>
      </c>
      <c r="U193" s="598">
        <f t="shared" si="193"/>
        <v>4.0845472722079404E-2</v>
      </c>
      <c r="V193" s="598">
        <f t="shared" si="193"/>
        <v>0</v>
      </c>
      <c r="W193" s="598">
        <f t="shared" si="193"/>
        <v>7.575757575757576E-3</v>
      </c>
      <c r="X193" s="598">
        <f t="shared" si="193"/>
        <v>4.608294930875576E-3</v>
      </c>
      <c r="Y193" s="598">
        <f t="shared" si="193"/>
        <v>0</v>
      </c>
      <c r="Z193" s="597">
        <f t="shared" si="193"/>
        <v>2.4550550937560409E-2</v>
      </c>
      <c r="AA193" s="597">
        <f t="shared" si="193"/>
        <v>0</v>
      </c>
      <c r="AB193" s="598">
        <f t="shared" si="193"/>
        <v>0</v>
      </c>
      <c r="AC193" s="598">
        <f t="shared" si="193"/>
        <v>0</v>
      </c>
      <c r="AD193" s="598">
        <f t="shared" si="193"/>
        <v>0</v>
      </c>
      <c r="AE193" s="597">
        <f t="shared" si="193"/>
        <v>0</v>
      </c>
      <c r="AG193" s="5"/>
      <c r="AH193" s="5"/>
      <c r="AI193" s="5"/>
      <c r="AJ193" s="5"/>
      <c r="AK193" s="5"/>
      <c r="AL193" s="5"/>
      <c r="AM193" s="5"/>
      <c r="AN193" s="5"/>
      <c r="AO193" s="5"/>
      <c r="AP193" s="5"/>
      <c r="AQ193" s="5"/>
      <c r="AR193" s="5"/>
    </row>
    <row r="194" spans="1:44" ht="15.75">
      <c r="A194" s="192"/>
      <c r="B194" s="172" t="s">
        <v>323</v>
      </c>
      <c r="C194" s="180"/>
      <c r="D194" s="181"/>
      <c r="E194" s="181"/>
      <c r="F194" s="181"/>
      <c r="G194" s="181"/>
      <c r="H194" s="181"/>
      <c r="I194" s="180"/>
      <c r="J194" s="180"/>
      <c r="K194" s="181"/>
      <c r="L194" s="181"/>
      <c r="M194" s="181"/>
      <c r="N194" s="182"/>
      <c r="O194"/>
      <c r="P194"/>
      <c r="T194" s="595">
        <f t="shared" ref="T194:AE195" si="194">IF(C182&gt;0,C194/C182,)</f>
        <v>0</v>
      </c>
      <c r="U194" s="596">
        <f t="shared" si="194"/>
        <v>0</v>
      </c>
      <c r="V194" s="596">
        <f t="shared" si="194"/>
        <v>0</v>
      </c>
      <c r="W194" s="596">
        <f t="shared" si="194"/>
        <v>0</v>
      </c>
      <c r="X194" s="596">
        <f t="shared" si="194"/>
        <v>0</v>
      </c>
      <c r="Y194" s="596">
        <f t="shared" si="194"/>
        <v>0</v>
      </c>
      <c r="Z194" s="595">
        <f t="shared" si="194"/>
        <v>0</v>
      </c>
      <c r="AA194" s="595">
        <f t="shared" si="194"/>
        <v>0</v>
      </c>
      <c r="AB194" s="596">
        <f t="shared" si="194"/>
        <v>0</v>
      </c>
      <c r="AC194" s="596">
        <f t="shared" si="194"/>
        <v>0</v>
      </c>
      <c r="AD194" s="596">
        <f t="shared" si="194"/>
        <v>0</v>
      </c>
      <c r="AE194" s="595">
        <f t="shared" si="194"/>
        <v>0</v>
      </c>
      <c r="AG194" s="6"/>
      <c r="AH194" s="4"/>
      <c r="AI194" s="4"/>
      <c r="AJ194" s="4"/>
      <c r="AK194" s="4"/>
      <c r="AL194" s="4"/>
      <c r="AM194" s="4"/>
      <c r="AN194" s="4"/>
      <c r="AO194" s="4"/>
      <c r="AP194" s="4"/>
      <c r="AQ194" s="4"/>
      <c r="AR194" s="4"/>
    </row>
    <row r="195" spans="1:44" ht="15.75">
      <c r="A195" s="192"/>
      <c r="B195" s="591" t="s">
        <v>1081</v>
      </c>
      <c r="C195" s="592"/>
      <c r="D195" s="593"/>
      <c r="E195" s="593"/>
      <c r="F195" s="593"/>
      <c r="G195" s="593"/>
      <c r="H195" s="593"/>
      <c r="I195" s="592"/>
      <c r="J195" s="592"/>
      <c r="K195" s="593"/>
      <c r="L195" s="593"/>
      <c r="M195" s="593"/>
      <c r="N195" s="594"/>
      <c r="O195"/>
      <c r="P195"/>
      <c r="T195" s="597">
        <f t="shared" si="194"/>
        <v>0</v>
      </c>
      <c r="U195" s="598">
        <f t="shared" si="194"/>
        <v>0</v>
      </c>
      <c r="V195" s="598">
        <f t="shared" si="194"/>
        <v>0</v>
      </c>
      <c r="W195" s="598">
        <f t="shared" si="194"/>
        <v>0</v>
      </c>
      <c r="X195" s="598">
        <f t="shared" si="194"/>
        <v>0</v>
      </c>
      <c r="Y195" s="598">
        <f t="shared" si="194"/>
        <v>0</v>
      </c>
      <c r="Z195" s="597">
        <f t="shared" si="194"/>
        <v>0</v>
      </c>
      <c r="AA195" s="597">
        <f t="shared" si="194"/>
        <v>0</v>
      </c>
      <c r="AB195" s="598">
        <f t="shared" si="194"/>
        <v>0</v>
      </c>
      <c r="AC195" s="598">
        <f t="shared" si="194"/>
        <v>0</v>
      </c>
      <c r="AD195" s="598">
        <f t="shared" si="194"/>
        <v>0</v>
      </c>
      <c r="AE195" s="597">
        <f t="shared" si="194"/>
        <v>0</v>
      </c>
      <c r="AG195" s="6"/>
      <c r="AH195" s="4"/>
      <c r="AI195" s="4"/>
      <c r="AJ195" s="4"/>
      <c r="AK195" s="4"/>
      <c r="AL195" s="4"/>
      <c r="AM195" s="4"/>
      <c r="AN195" s="4"/>
      <c r="AO195" s="4"/>
      <c r="AP195" s="4"/>
      <c r="AQ195" s="4"/>
      <c r="AR195" s="4"/>
    </row>
    <row r="196" spans="1:44" ht="15.75">
      <c r="A196" s="192"/>
      <c r="B196" s="172" t="s">
        <v>325</v>
      </c>
      <c r="C196" s="180">
        <v>1352</v>
      </c>
      <c r="D196" s="181">
        <v>538</v>
      </c>
      <c r="E196" s="181"/>
      <c r="F196" s="181">
        <v>291</v>
      </c>
      <c r="G196" s="181">
        <v>109</v>
      </c>
      <c r="H196" s="181"/>
      <c r="I196" s="180">
        <v>2290</v>
      </c>
      <c r="J196" s="180"/>
      <c r="K196" s="181"/>
      <c r="L196" s="181"/>
      <c r="M196" s="181"/>
      <c r="N196" s="182"/>
      <c r="O196"/>
      <c r="P196"/>
      <c r="T196" s="595">
        <f t="shared" ref="T196:AE197" si="195">IF(C182&gt;0,C196/C182,)</f>
        <v>0.27307614623308424</v>
      </c>
      <c r="U196" s="596">
        <f t="shared" si="195"/>
        <v>0.15983363042186571</v>
      </c>
      <c r="V196" s="596">
        <f t="shared" si="195"/>
        <v>0</v>
      </c>
      <c r="W196" s="596">
        <f t="shared" si="195"/>
        <v>0.21748878923766815</v>
      </c>
      <c r="X196" s="596">
        <f t="shared" si="195"/>
        <v>0.26847290640394089</v>
      </c>
      <c r="Y196" s="596">
        <f t="shared" si="195"/>
        <v>0</v>
      </c>
      <c r="Z196" s="595">
        <f t="shared" si="195"/>
        <v>0.22761156942649835</v>
      </c>
      <c r="AA196" s="595">
        <f t="shared" si="195"/>
        <v>0</v>
      </c>
      <c r="AB196" s="596">
        <f t="shared" si="195"/>
        <v>0</v>
      </c>
      <c r="AC196" s="596">
        <f t="shared" si="195"/>
        <v>0</v>
      </c>
      <c r="AD196" s="596">
        <f t="shared" si="195"/>
        <v>0</v>
      </c>
      <c r="AE196" s="595">
        <f t="shared" si="195"/>
        <v>0</v>
      </c>
      <c r="AG196" s="6"/>
      <c r="AH196" s="4"/>
      <c r="AI196" s="4"/>
      <c r="AJ196" s="4"/>
      <c r="AK196" s="4"/>
      <c r="AL196" s="4"/>
      <c r="AM196" s="4"/>
      <c r="AN196" s="4"/>
      <c r="AO196" s="4"/>
      <c r="AP196" s="4"/>
      <c r="AQ196" s="4"/>
      <c r="AR196" s="4"/>
    </row>
    <row r="197" spans="1:44" ht="15.75">
      <c r="A197" s="192"/>
      <c r="B197" s="591" t="s">
        <v>1083</v>
      </c>
      <c r="C197" s="592">
        <v>2362</v>
      </c>
      <c r="D197" s="593">
        <v>1098</v>
      </c>
      <c r="E197" s="593"/>
      <c r="F197" s="593">
        <v>474</v>
      </c>
      <c r="G197" s="593">
        <v>225</v>
      </c>
      <c r="H197" s="593"/>
      <c r="I197" s="592">
        <v>4159</v>
      </c>
      <c r="J197" s="592"/>
      <c r="K197" s="593"/>
      <c r="L197" s="593"/>
      <c r="M197" s="593"/>
      <c r="N197" s="594"/>
      <c r="O197"/>
      <c r="P197"/>
      <c r="T197" s="597">
        <f t="shared" si="195"/>
        <v>0.45223051885889337</v>
      </c>
      <c r="U197" s="598">
        <f t="shared" si="195"/>
        <v>0.31362467866323906</v>
      </c>
      <c r="V197" s="598">
        <f t="shared" si="195"/>
        <v>0</v>
      </c>
      <c r="W197" s="598">
        <f t="shared" si="195"/>
        <v>0.39898989898989901</v>
      </c>
      <c r="X197" s="598">
        <f t="shared" si="195"/>
        <v>0.51843317972350234</v>
      </c>
      <c r="Y197" s="598">
        <f t="shared" si="195"/>
        <v>0</v>
      </c>
      <c r="Z197" s="597">
        <f t="shared" si="195"/>
        <v>0.40199110767446355</v>
      </c>
      <c r="AA197" s="597">
        <f t="shared" si="195"/>
        <v>0</v>
      </c>
      <c r="AB197" s="598">
        <f t="shared" si="195"/>
        <v>0</v>
      </c>
      <c r="AC197" s="598">
        <f t="shared" si="195"/>
        <v>0</v>
      </c>
      <c r="AD197" s="598">
        <f t="shared" si="195"/>
        <v>0</v>
      </c>
      <c r="AE197" s="597">
        <f t="shared" si="195"/>
        <v>0</v>
      </c>
      <c r="AG197" s="6"/>
      <c r="AH197" s="4"/>
      <c r="AI197" s="4"/>
      <c r="AJ197" s="4"/>
      <c r="AK197" s="4"/>
      <c r="AL197" s="4"/>
      <c r="AM197" s="4"/>
      <c r="AN197" s="4"/>
      <c r="AO197" s="4"/>
      <c r="AP197" s="4"/>
      <c r="AQ197" s="4"/>
      <c r="AR197" s="4"/>
    </row>
    <row r="198" spans="1:44" ht="15.75">
      <c r="A198" s="192"/>
      <c r="B198" s="172" t="s">
        <v>327</v>
      </c>
      <c r="C198" s="180">
        <v>1371</v>
      </c>
      <c r="D198" s="181">
        <v>688</v>
      </c>
      <c r="E198" s="181"/>
      <c r="F198" s="181">
        <v>361</v>
      </c>
      <c r="G198" s="181">
        <v>148</v>
      </c>
      <c r="H198" s="181"/>
      <c r="I198" s="180">
        <v>2568</v>
      </c>
      <c r="J198" s="180"/>
      <c r="K198" s="181"/>
      <c r="L198" s="181"/>
      <c r="M198" s="181"/>
      <c r="N198" s="182"/>
      <c r="O198"/>
      <c r="P198"/>
      <c r="T198" s="595">
        <f t="shared" ref="T198:AE199" si="196">IF(C182&gt;0,C198/C182,)</f>
        <v>0.27691375479701069</v>
      </c>
      <c r="U198" s="596">
        <f t="shared" si="196"/>
        <v>0.20439691027926321</v>
      </c>
      <c r="V198" s="596">
        <f t="shared" si="196"/>
        <v>0</v>
      </c>
      <c r="W198" s="596">
        <f t="shared" si="196"/>
        <v>0.26980568011958145</v>
      </c>
      <c r="X198" s="596">
        <f t="shared" si="196"/>
        <v>0.3645320197044335</v>
      </c>
      <c r="Y198" s="596">
        <f t="shared" si="196"/>
        <v>0</v>
      </c>
      <c r="Z198" s="595">
        <f t="shared" si="196"/>
        <v>0.25524301759268464</v>
      </c>
      <c r="AA198" s="595">
        <f t="shared" si="196"/>
        <v>0</v>
      </c>
      <c r="AB198" s="596">
        <f t="shared" si="196"/>
        <v>0</v>
      </c>
      <c r="AC198" s="596">
        <f t="shared" si="196"/>
        <v>0</v>
      </c>
      <c r="AD198" s="596">
        <f t="shared" si="196"/>
        <v>0</v>
      </c>
      <c r="AE198" s="595">
        <f t="shared" si="196"/>
        <v>0</v>
      </c>
      <c r="AG198" s="6"/>
      <c r="AH198" s="4"/>
      <c r="AI198" s="4"/>
      <c r="AJ198" s="4"/>
      <c r="AK198" s="4"/>
      <c r="AL198" s="4"/>
      <c r="AM198" s="4"/>
      <c r="AN198" s="4"/>
      <c r="AO198" s="4"/>
      <c r="AP198" s="4"/>
      <c r="AQ198" s="4"/>
      <c r="AR198" s="4"/>
    </row>
    <row r="199" spans="1:44" ht="15.75">
      <c r="A199" s="192"/>
      <c r="B199" s="591" t="s">
        <v>1085</v>
      </c>
      <c r="C199" s="592">
        <v>493</v>
      </c>
      <c r="D199" s="593">
        <v>211</v>
      </c>
      <c r="E199" s="593"/>
      <c r="F199" s="593">
        <v>106</v>
      </c>
      <c r="G199" s="593">
        <v>70</v>
      </c>
      <c r="H199" s="593"/>
      <c r="I199" s="592">
        <v>880</v>
      </c>
      <c r="J199" s="592"/>
      <c r="K199" s="593"/>
      <c r="L199" s="593"/>
      <c r="M199" s="593"/>
      <c r="N199" s="594"/>
      <c r="O199"/>
      <c r="P199"/>
      <c r="T199" s="597">
        <f t="shared" si="196"/>
        <v>9.439019720467165E-2</v>
      </c>
      <c r="U199" s="598">
        <f t="shared" si="196"/>
        <v>6.0268494715795484E-2</v>
      </c>
      <c r="V199" s="598">
        <f t="shared" si="196"/>
        <v>0</v>
      </c>
      <c r="W199" s="598">
        <f t="shared" si="196"/>
        <v>8.9225589225589222E-2</v>
      </c>
      <c r="X199" s="598">
        <f t="shared" si="196"/>
        <v>0.16129032258064516</v>
      </c>
      <c r="Y199" s="598">
        <f t="shared" si="196"/>
        <v>0</v>
      </c>
      <c r="Z199" s="597">
        <f t="shared" si="196"/>
        <v>8.505702687028803E-2</v>
      </c>
      <c r="AA199" s="597">
        <f t="shared" si="196"/>
        <v>0</v>
      </c>
      <c r="AB199" s="598">
        <f t="shared" si="196"/>
        <v>0</v>
      </c>
      <c r="AC199" s="598">
        <f t="shared" si="196"/>
        <v>0</v>
      </c>
      <c r="AD199" s="598">
        <f t="shared" si="196"/>
        <v>0</v>
      </c>
      <c r="AE199" s="597">
        <f t="shared" si="196"/>
        <v>0</v>
      </c>
      <c r="AG199" s="6"/>
      <c r="AH199" s="4"/>
      <c r="AI199" s="4"/>
      <c r="AJ199" s="4"/>
      <c r="AK199" s="4"/>
      <c r="AL199" s="4"/>
      <c r="AM199" s="4"/>
      <c r="AN199" s="4"/>
      <c r="AO199" s="4"/>
      <c r="AP199" s="4"/>
      <c r="AQ199" s="4"/>
      <c r="AR199" s="4"/>
    </row>
    <row r="200" spans="1:44" ht="15.75">
      <c r="A200" s="192"/>
      <c r="B200" s="172" t="s">
        <v>329</v>
      </c>
      <c r="C200" s="180"/>
      <c r="D200" s="181">
        <v>1</v>
      </c>
      <c r="E200" s="181"/>
      <c r="F200" s="181"/>
      <c r="G200" s="181"/>
      <c r="H200" s="181"/>
      <c r="I200" s="180">
        <v>1</v>
      </c>
      <c r="J200" s="180"/>
      <c r="K200" s="181"/>
      <c r="L200" s="181"/>
      <c r="M200" s="181"/>
      <c r="N200" s="182"/>
      <c r="O200"/>
      <c r="P200"/>
      <c r="T200" s="595">
        <f t="shared" ref="T200:AE201" si="197">IF(C182&gt;0,C200/C182,)</f>
        <v>0</v>
      </c>
      <c r="U200" s="596">
        <f t="shared" si="197"/>
        <v>2.9708853238265005E-4</v>
      </c>
      <c r="V200" s="596">
        <f t="shared" si="197"/>
        <v>0</v>
      </c>
      <c r="W200" s="596">
        <f t="shared" si="197"/>
        <v>0</v>
      </c>
      <c r="X200" s="596">
        <f t="shared" si="197"/>
        <v>0</v>
      </c>
      <c r="Y200" s="596">
        <f t="shared" si="197"/>
        <v>0</v>
      </c>
      <c r="Z200" s="595">
        <f t="shared" si="197"/>
        <v>9.9393698439518936E-5</v>
      </c>
      <c r="AA200" s="595">
        <f t="shared" si="197"/>
        <v>0</v>
      </c>
      <c r="AB200" s="596">
        <f t="shared" si="197"/>
        <v>0</v>
      </c>
      <c r="AC200" s="596">
        <f t="shared" si="197"/>
        <v>0</v>
      </c>
      <c r="AD200" s="596">
        <f t="shared" si="197"/>
        <v>0</v>
      </c>
      <c r="AE200" s="595">
        <f t="shared" si="197"/>
        <v>0</v>
      </c>
      <c r="AG200" s="5"/>
      <c r="AH200" s="5"/>
      <c r="AI200" s="5"/>
      <c r="AJ200" s="5"/>
      <c r="AK200" s="5"/>
      <c r="AL200" s="5"/>
      <c r="AM200" s="5"/>
      <c r="AN200" s="5"/>
      <c r="AO200" s="5"/>
      <c r="AP200" s="5"/>
      <c r="AQ200" s="5"/>
      <c r="AR200" s="5"/>
    </row>
    <row r="201" spans="1:44" ht="15.75">
      <c r="A201" s="192"/>
      <c r="B201" s="591" t="s">
        <v>1087</v>
      </c>
      <c r="C201" s="592"/>
      <c r="D201" s="593">
        <v>7</v>
      </c>
      <c r="E201" s="593"/>
      <c r="F201" s="593"/>
      <c r="G201" s="593"/>
      <c r="H201" s="593"/>
      <c r="I201" s="592">
        <v>7</v>
      </c>
      <c r="J201" s="592"/>
      <c r="K201" s="593"/>
      <c r="L201" s="593"/>
      <c r="M201" s="593"/>
      <c r="N201" s="594"/>
      <c r="O201"/>
      <c r="P201"/>
      <c r="T201" s="597">
        <f t="shared" si="197"/>
        <v>0</v>
      </c>
      <c r="U201" s="598">
        <f t="shared" si="197"/>
        <v>1.9994287346472438E-3</v>
      </c>
      <c r="V201" s="598">
        <f t="shared" si="197"/>
        <v>0</v>
      </c>
      <c r="W201" s="598">
        <f t="shared" si="197"/>
        <v>0</v>
      </c>
      <c r="X201" s="598">
        <f t="shared" si="197"/>
        <v>0</v>
      </c>
      <c r="Y201" s="598">
        <f t="shared" si="197"/>
        <v>0</v>
      </c>
      <c r="Z201" s="597">
        <f t="shared" si="197"/>
        <v>6.7658998646820032E-4</v>
      </c>
      <c r="AA201" s="597">
        <f t="shared" si="197"/>
        <v>0</v>
      </c>
      <c r="AB201" s="598">
        <f t="shared" si="197"/>
        <v>0</v>
      </c>
      <c r="AC201" s="598">
        <f t="shared" si="197"/>
        <v>0</v>
      </c>
      <c r="AD201" s="598">
        <f t="shared" si="197"/>
        <v>0</v>
      </c>
      <c r="AE201" s="597">
        <f t="shared" si="197"/>
        <v>0</v>
      </c>
      <c r="AG201" s="6"/>
      <c r="AH201" s="4"/>
      <c r="AI201" s="4"/>
      <c r="AJ201" s="4"/>
      <c r="AK201" s="4"/>
      <c r="AL201" s="4"/>
      <c r="AM201" s="4"/>
      <c r="AN201" s="4"/>
      <c r="AO201" s="4"/>
      <c r="AP201" s="4"/>
      <c r="AQ201" s="4"/>
      <c r="AR201" s="4"/>
    </row>
    <row r="202" spans="1:44" ht="15.75">
      <c r="A202" s="192"/>
      <c r="B202" s="172" t="s">
        <v>331</v>
      </c>
      <c r="C202" s="180">
        <v>203</v>
      </c>
      <c r="D202" s="181">
        <v>255</v>
      </c>
      <c r="E202" s="181"/>
      <c r="F202" s="181">
        <v>135</v>
      </c>
      <c r="G202" s="181">
        <v>18</v>
      </c>
      <c r="H202" s="181"/>
      <c r="I202" s="180">
        <v>611</v>
      </c>
      <c r="J202" s="180"/>
      <c r="K202" s="181"/>
      <c r="L202" s="181"/>
      <c r="M202" s="181"/>
      <c r="N202" s="182"/>
      <c r="O202"/>
      <c r="P202"/>
      <c r="T202" s="595">
        <f t="shared" ref="T202:AE203" si="198">IF(C182&gt;0,C202/C182,)</f>
        <v>4.1001817814582911E-2</v>
      </c>
      <c r="U202" s="596">
        <f t="shared" si="198"/>
        <v>7.575757575757576E-2</v>
      </c>
      <c r="V202" s="596">
        <f t="shared" si="198"/>
        <v>0</v>
      </c>
      <c r="W202" s="596">
        <f t="shared" si="198"/>
        <v>0.10089686098654709</v>
      </c>
      <c r="X202" s="596">
        <f t="shared" si="198"/>
        <v>4.4334975369458129E-2</v>
      </c>
      <c r="Y202" s="596">
        <f t="shared" si="198"/>
        <v>0</v>
      </c>
      <c r="Z202" s="595">
        <f t="shared" si="198"/>
        <v>6.0729549746546069E-2</v>
      </c>
      <c r="AA202" s="595">
        <f t="shared" si="198"/>
        <v>0</v>
      </c>
      <c r="AB202" s="596">
        <f t="shared" si="198"/>
        <v>0</v>
      </c>
      <c r="AC202" s="596">
        <f t="shared" si="198"/>
        <v>0</v>
      </c>
      <c r="AD202" s="596">
        <f t="shared" si="198"/>
        <v>0</v>
      </c>
      <c r="AE202" s="595">
        <f t="shared" si="198"/>
        <v>0</v>
      </c>
      <c r="AG202" s="6"/>
      <c r="AH202" s="4"/>
      <c r="AI202" s="4"/>
      <c r="AJ202" s="4"/>
      <c r="AK202" s="4"/>
      <c r="AL202" s="4"/>
      <c r="AM202" s="4"/>
      <c r="AN202" s="4"/>
      <c r="AO202" s="4"/>
      <c r="AP202" s="4"/>
      <c r="AQ202" s="4"/>
      <c r="AR202" s="4"/>
    </row>
    <row r="203" spans="1:44" ht="15.75">
      <c r="A203" s="207"/>
      <c r="B203" s="591" t="s">
        <v>1091</v>
      </c>
      <c r="C203" s="592">
        <v>206</v>
      </c>
      <c r="D203" s="593">
        <v>248</v>
      </c>
      <c r="E203" s="593"/>
      <c r="F203" s="593">
        <v>109</v>
      </c>
      <c r="G203" s="593">
        <v>27</v>
      </c>
      <c r="H203" s="593"/>
      <c r="I203" s="592">
        <v>590</v>
      </c>
      <c r="J203" s="592"/>
      <c r="K203" s="593"/>
      <c r="L203" s="593"/>
      <c r="M203" s="593"/>
      <c r="N203" s="594"/>
      <c r="O203"/>
      <c r="P203"/>
      <c r="T203" s="597">
        <f t="shared" si="198"/>
        <v>3.9440934328929735E-2</v>
      </c>
      <c r="U203" s="598">
        <f t="shared" si="198"/>
        <v>7.0836903741788054E-2</v>
      </c>
      <c r="V203" s="598">
        <f t="shared" si="198"/>
        <v>0</v>
      </c>
      <c r="W203" s="598">
        <f t="shared" si="198"/>
        <v>9.175084175084175E-2</v>
      </c>
      <c r="X203" s="598">
        <f t="shared" si="198"/>
        <v>6.2211981566820278E-2</v>
      </c>
      <c r="Y203" s="598">
        <f t="shared" si="198"/>
        <v>0</v>
      </c>
      <c r="Z203" s="597">
        <f t="shared" si="198"/>
        <v>5.7026870288034021E-2</v>
      </c>
      <c r="AA203" s="597">
        <f t="shared" si="198"/>
        <v>0</v>
      </c>
      <c r="AB203" s="598">
        <f t="shared" si="198"/>
        <v>0</v>
      </c>
      <c r="AC203" s="598">
        <f t="shared" si="198"/>
        <v>0</v>
      </c>
      <c r="AD203" s="598">
        <f t="shared" si="198"/>
        <v>0</v>
      </c>
      <c r="AE203" s="597">
        <f t="shared" si="198"/>
        <v>0</v>
      </c>
      <c r="AG203" s="6"/>
      <c r="AH203" s="4"/>
      <c r="AI203" s="4"/>
      <c r="AJ203" s="4"/>
      <c r="AK203" s="4"/>
      <c r="AL203" s="4"/>
      <c r="AM203" s="4"/>
      <c r="AN203" s="4"/>
      <c r="AO203" s="4"/>
      <c r="AP203" s="4"/>
      <c r="AQ203" s="4"/>
      <c r="AR203" s="4"/>
    </row>
    <row r="204" spans="1:44" ht="15.75">
      <c r="A204" s="191" t="s">
        <v>43</v>
      </c>
      <c r="B204" s="172" t="s">
        <v>317</v>
      </c>
      <c r="C204" s="180">
        <v>8509</v>
      </c>
      <c r="D204" s="181">
        <v>5752</v>
      </c>
      <c r="E204" s="181">
        <v>12469</v>
      </c>
      <c r="F204" s="181">
        <v>773</v>
      </c>
      <c r="G204" s="181">
        <v>1747</v>
      </c>
      <c r="H204" s="181">
        <v>997</v>
      </c>
      <c r="I204" s="180">
        <v>30247</v>
      </c>
      <c r="J204" s="180"/>
      <c r="K204" s="181">
        <v>7369</v>
      </c>
      <c r="L204" s="181">
        <v>7258</v>
      </c>
      <c r="M204" s="181">
        <v>2743</v>
      </c>
      <c r="N204" s="182">
        <v>17370</v>
      </c>
      <c r="O204"/>
      <c r="P204"/>
      <c r="T204" s="595">
        <f t="shared" ref="T204:AE205" si="199">IF(C204&gt;0,C204/C204,)</f>
        <v>1</v>
      </c>
      <c r="U204" s="596">
        <f t="shared" si="199"/>
        <v>1</v>
      </c>
      <c r="V204" s="596">
        <f t="shared" si="199"/>
        <v>1</v>
      </c>
      <c r="W204" s="596">
        <f t="shared" si="199"/>
        <v>1</v>
      </c>
      <c r="X204" s="596">
        <f t="shared" si="199"/>
        <v>1</v>
      </c>
      <c r="Y204" s="596">
        <f t="shared" si="199"/>
        <v>1</v>
      </c>
      <c r="Z204" s="595">
        <f t="shared" si="199"/>
        <v>1</v>
      </c>
      <c r="AA204" s="595">
        <f t="shared" si="199"/>
        <v>0</v>
      </c>
      <c r="AB204" s="596">
        <f t="shared" si="199"/>
        <v>1</v>
      </c>
      <c r="AC204" s="596">
        <f t="shared" si="199"/>
        <v>1</v>
      </c>
      <c r="AD204" s="596">
        <f t="shared" si="199"/>
        <v>1</v>
      </c>
      <c r="AE204" s="595">
        <f t="shared" si="199"/>
        <v>1</v>
      </c>
      <c r="AG204" s="5">
        <f>+T206+T208+T210+T212+T214+T216+T218+T220+T222+T224</f>
        <v>1.0000000000000002</v>
      </c>
      <c r="AH204" s="5">
        <f t="shared" ref="AH204:AH205" si="200">+U206+U208+U210+U212+U214+U216+U218+U220+U222+U224</f>
        <v>1</v>
      </c>
      <c r="AI204" s="5">
        <f t="shared" ref="AI204:AI205" si="201">+V206+V208+V210+V212+V214+V216+V218+V220+V222+V224</f>
        <v>1</v>
      </c>
      <c r="AJ204" s="5">
        <f t="shared" ref="AJ204:AJ205" si="202">+W206+W208+W210+W212+W214+W216+W218+W220+W222+W224</f>
        <v>0.99999999999999989</v>
      </c>
      <c r="AK204" s="5">
        <f t="shared" ref="AK204:AK205" si="203">+X206+X208+X210+X212+X214+X216+X218+X220+X222+X224</f>
        <v>0.99999999999999989</v>
      </c>
      <c r="AL204" s="5">
        <f t="shared" ref="AL204:AL205" si="204">+Y206+Y208+Y210+Y212+Y214+Y216+Y218+Y220+Y222+Y224</f>
        <v>1</v>
      </c>
      <c r="AM204" s="5">
        <f t="shared" ref="AM204:AM205" si="205">+Z206+Z208+Z210+Z212+Z214+Z216+Z218+Z220+Z222+Z224</f>
        <v>1</v>
      </c>
      <c r="AN204" s="5">
        <f t="shared" ref="AN204:AN205" si="206">+AA206+AA208+AA210+AA212+AA214+AA216+AA218+AA220+AA222+AA224</f>
        <v>0</v>
      </c>
      <c r="AO204" s="5">
        <f t="shared" ref="AO204:AO205" si="207">+AB206+AB208+AB210+AB212+AB214+AB216+AB218+AB220+AB222+AB224</f>
        <v>1</v>
      </c>
      <c r="AP204" s="5">
        <f t="shared" ref="AP204:AP205" si="208">+AC206+AC208+AC210+AC212+AC214+AC216+AC218+AC220+AC222+AC224</f>
        <v>0.99999999999999978</v>
      </c>
      <c r="AQ204" s="5">
        <f t="shared" ref="AQ204:AQ205" si="209">+AD206+AD208+AD210+AD212+AD214+AD216+AD218+AD220+AD222+AD224</f>
        <v>1.0000000000000002</v>
      </c>
      <c r="AR204" s="5">
        <f t="shared" ref="AR204:AR205" si="210">+AE206+AE208+AE210+AE212+AE214+AE216+AE218+AE220+AE222+AE224</f>
        <v>1</v>
      </c>
    </row>
    <row r="205" spans="1:44" ht="15.75">
      <c r="A205" s="192"/>
      <c r="B205" s="591" t="s">
        <v>1089</v>
      </c>
      <c r="C205" s="592">
        <v>8865</v>
      </c>
      <c r="D205" s="593">
        <v>5974</v>
      </c>
      <c r="E205" s="593">
        <v>13109</v>
      </c>
      <c r="F205" s="593">
        <v>876</v>
      </c>
      <c r="G205" s="593">
        <v>1957</v>
      </c>
      <c r="H205" s="593">
        <v>1093</v>
      </c>
      <c r="I205" s="592">
        <v>31874</v>
      </c>
      <c r="J205" s="592"/>
      <c r="K205" s="593">
        <v>7808</v>
      </c>
      <c r="L205" s="593">
        <v>7778</v>
      </c>
      <c r="M205" s="593">
        <v>2952</v>
      </c>
      <c r="N205" s="594">
        <v>18538</v>
      </c>
      <c r="O205"/>
      <c r="P205"/>
      <c r="T205" s="597">
        <f t="shared" si="199"/>
        <v>1</v>
      </c>
      <c r="U205" s="598">
        <f t="shared" si="199"/>
        <v>1</v>
      </c>
      <c r="V205" s="598">
        <f t="shared" si="199"/>
        <v>1</v>
      </c>
      <c r="W205" s="598">
        <f t="shared" si="199"/>
        <v>1</v>
      </c>
      <c r="X205" s="598">
        <f t="shared" si="199"/>
        <v>1</v>
      </c>
      <c r="Y205" s="598">
        <f t="shared" si="199"/>
        <v>1</v>
      </c>
      <c r="Z205" s="597">
        <f t="shared" si="199"/>
        <v>1</v>
      </c>
      <c r="AA205" s="597">
        <f t="shared" si="199"/>
        <v>0</v>
      </c>
      <c r="AB205" s="598">
        <f t="shared" si="199"/>
        <v>1</v>
      </c>
      <c r="AC205" s="598">
        <f t="shared" si="199"/>
        <v>1</v>
      </c>
      <c r="AD205" s="598">
        <f t="shared" si="199"/>
        <v>1</v>
      </c>
      <c r="AE205" s="597">
        <f t="shared" si="199"/>
        <v>1</v>
      </c>
      <c r="AG205" s="5">
        <f>+T207+T209+T211+T213+T215+T217+T219+T221+T223+T225</f>
        <v>0.99999999999999989</v>
      </c>
      <c r="AH205" s="5">
        <f t="shared" si="200"/>
        <v>0.99999999999999989</v>
      </c>
      <c r="AI205" s="5">
        <f t="shared" si="201"/>
        <v>1</v>
      </c>
      <c r="AJ205" s="5">
        <f t="shared" si="202"/>
        <v>1</v>
      </c>
      <c r="AK205" s="5">
        <f t="shared" si="203"/>
        <v>1</v>
      </c>
      <c r="AL205" s="5">
        <f t="shared" si="204"/>
        <v>0.99999999999999989</v>
      </c>
      <c r="AM205" s="5">
        <f t="shared" si="205"/>
        <v>1</v>
      </c>
      <c r="AN205" s="5">
        <f t="shared" si="206"/>
        <v>0</v>
      </c>
      <c r="AO205" s="5">
        <f t="shared" si="207"/>
        <v>1</v>
      </c>
      <c r="AP205" s="5">
        <f t="shared" si="208"/>
        <v>1</v>
      </c>
      <c r="AQ205" s="5">
        <f t="shared" si="209"/>
        <v>1</v>
      </c>
      <c r="AR205" s="5">
        <f t="shared" si="210"/>
        <v>0.99999999999999989</v>
      </c>
    </row>
    <row r="206" spans="1:44" ht="15.75">
      <c r="A206" s="192"/>
      <c r="B206" s="172" t="s">
        <v>482</v>
      </c>
      <c r="C206" s="180">
        <v>39</v>
      </c>
      <c r="D206" s="181">
        <v>6</v>
      </c>
      <c r="E206" s="181">
        <v>36</v>
      </c>
      <c r="F206" s="181">
        <v>0</v>
      </c>
      <c r="G206" s="181">
        <v>4</v>
      </c>
      <c r="H206" s="181">
        <v>1</v>
      </c>
      <c r="I206" s="180">
        <v>86</v>
      </c>
      <c r="J206" s="180"/>
      <c r="K206" s="181">
        <v>305</v>
      </c>
      <c r="L206" s="181">
        <v>547</v>
      </c>
      <c r="M206" s="181">
        <v>201</v>
      </c>
      <c r="N206" s="182">
        <v>1053</v>
      </c>
      <c r="O206"/>
      <c r="P206"/>
      <c r="T206" s="595">
        <f t="shared" ref="T206:AE207" si="211">IF(C204&gt;0,C206/C204,)</f>
        <v>4.58338230109296E-3</v>
      </c>
      <c r="U206" s="596">
        <f t="shared" si="211"/>
        <v>1.043115438108484E-3</v>
      </c>
      <c r="V206" s="596">
        <f t="shared" si="211"/>
        <v>2.8871601571898308E-3</v>
      </c>
      <c r="W206" s="596">
        <f t="shared" si="211"/>
        <v>0</v>
      </c>
      <c r="X206" s="596">
        <f t="shared" si="211"/>
        <v>2.2896393817973667E-3</v>
      </c>
      <c r="Y206" s="596">
        <f t="shared" si="211"/>
        <v>1.0030090270812437E-3</v>
      </c>
      <c r="Z206" s="595">
        <f t="shared" si="211"/>
        <v>2.843257182530499E-3</v>
      </c>
      <c r="AA206" s="595">
        <f t="shared" si="211"/>
        <v>0</v>
      </c>
      <c r="AB206" s="596">
        <f t="shared" si="211"/>
        <v>4.1389605102456234E-2</v>
      </c>
      <c r="AC206" s="596">
        <f t="shared" si="211"/>
        <v>7.536511435657206E-2</v>
      </c>
      <c r="AD206" s="596">
        <f t="shared" si="211"/>
        <v>7.3277433467006922E-2</v>
      </c>
      <c r="AE206" s="595">
        <f t="shared" si="211"/>
        <v>6.0621761658031091E-2</v>
      </c>
      <c r="AG206" s="5"/>
      <c r="AH206" s="5"/>
      <c r="AI206" s="5"/>
      <c r="AJ206" s="5"/>
      <c r="AK206" s="5"/>
      <c r="AL206" s="5"/>
      <c r="AM206" s="5"/>
      <c r="AN206" s="5"/>
      <c r="AO206" s="5"/>
      <c r="AP206" s="5"/>
      <c r="AQ206" s="5"/>
      <c r="AR206" s="5"/>
    </row>
    <row r="207" spans="1:44" ht="15.75">
      <c r="A207" s="192"/>
      <c r="B207" s="591" t="s">
        <v>1071</v>
      </c>
      <c r="C207" s="592">
        <v>56</v>
      </c>
      <c r="D207" s="593">
        <v>5</v>
      </c>
      <c r="E207" s="593">
        <v>45</v>
      </c>
      <c r="F207" s="593">
        <v>0</v>
      </c>
      <c r="G207" s="593">
        <v>1</v>
      </c>
      <c r="H207" s="593">
        <v>1</v>
      </c>
      <c r="I207" s="592">
        <v>108</v>
      </c>
      <c r="J207" s="592"/>
      <c r="K207" s="593">
        <v>375</v>
      </c>
      <c r="L207" s="593">
        <v>720</v>
      </c>
      <c r="M207" s="593">
        <v>236</v>
      </c>
      <c r="N207" s="594">
        <v>1331</v>
      </c>
      <c r="O207"/>
      <c r="P207"/>
      <c r="T207" s="597">
        <f t="shared" si="211"/>
        <v>6.3169768753525103E-3</v>
      </c>
      <c r="U207" s="598">
        <f t="shared" si="211"/>
        <v>8.3696016069635085E-4</v>
      </c>
      <c r="V207" s="598">
        <f t="shared" si="211"/>
        <v>3.4327561217484173E-3</v>
      </c>
      <c r="W207" s="598">
        <f t="shared" si="211"/>
        <v>0</v>
      </c>
      <c r="X207" s="598">
        <f t="shared" si="211"/>
        <v>5.1098620337250899E-4</v>
      </c>
      <c r="Y207" s="598">
        <f t="shared" si="211"/>
        <v>9.1491308325709062E-4</v>
      </c>
      <c r="Z207" s="597">
        <f t="shared" si="211"/>
        <v>3.3883415950304325E-3</v>
      </c>
      <c r="AA207" s="597">
        <f t="shared" si="211"/>
        <v>0</v>
      </c>
      <c r="AB207" s="598">
        <f t="shared" si="211"/>
        <v>4.8027663934426229E-2</v>
      </c>
      <c r="AC207" s="598">
        <f t="shared" si="211"/>
        <v>9.2568783749035738E-2</v>
      </c>
      <c r="AD207" s="598">
        <f t="shared" si="211"/>
        <v>7.9945799457994585E-2</v>
      </c>
      <c r="AE207" s="597">
        <f t="shared" si="211"/>
        <v>7.1798468011651739E-2</v>
      </c>
      <c r="AG207" s="6"/>
      <c r="AH207" s="4"/>
      <c r="AI207" s="4"/>
      <c r="AJ207" s="4"/>
      <c r="AK207" s="4"/>
      <c r="AL207" s="4"/>
      <c r="AM207" s="4"/>
      <c r="AN207" s="4"/>
      <c r="AO207" s="4"/>
      <c r="AP207" s="4"/>
      <c r="AQ207" s="4"/>
      <c r="AR207" s="4"/>
    </row>
    <row r="208" spans="1:44" ht="15.75">
      <c r="A208" s="192"/>
      <c r="B208" s="172" t="s">
        <v>484</v>
      </c>
      <c r="C208" s="180">
        <v>0</v>
      </c>
      <c r="D208" s="181">
        <v>0</v>
      </c>
      <c r="E208" s="181">
        <v>1</v>
      </c>
      <c r="F208" s="181">
        <v>2</v>
      </c>
      <c r="G208" s="181">
        <v>1</v>
      </c>
      <c r="H208" s="181">
        <v>0</v>
      </c>
      <c r="I208" s="180">
        <v>4</v>
      </c>
      <c r="J208" s="180"/>
      <c r="K208" s="181">
        <v>175</v>
      </c>
      <c r="L208" s="181">
        <v>225</v>
      </c>
      <c r="M208" s="181">
        <v>105</v>
      </c>
      <c r="N208" s="182">
        <v>505</v>
      </c>
      <c r="O208"/>
      <c r="P208"/>
      <c r="T208" s="595">
        <f t="shared" ref="T208:AE209" si="212">IF(C204&gt;0,C208/C204,)</f>
        <v>0</v>
      </c>
      <c r="U208" s="596">
        <f t="shared" si="212"/>
        <v>0</v>
      </c>
      <c r="V208" s="596">
        <f t="shared" si="212"/>
        <v>8.0198893255273074E-5</v>
      </c>
      <c r="W208" s="596">
        <f t="shared" si="212"/>
        <v>2.5873221216041399E-3</v>
      </c>
      <c r="X208" s="596">
        <f t="shared" si="212"/>
        <v>5.7240984544934168E-4</v>
      </c>
      <c r="Y208" s="596">
        <f t="shared" si="212"/>
        <v>0</v>
      </c>
      <c r="Z208" s="595">
        <f t="shared" si="212"/>
        <v>1.3224452011769761E-4</v>
      </c>
      <c r="AA208" s="595">
        <f t="shared" si="212"/>
        <v>0</v>
      </c>
      <c r="AB208" s="596">
        <f t="shared" si="212"/>
        <v>2.3748134075179807E-2</v>
      </c>
      <c r="AC208" s="596">
        <f t="shared" si="212"/>
        <v>3.1000275558004959E-2</v>
      </c>
      <c r="AD208" s="596">
        <f t="shared" si="212"/>
        <v>3.8279256288734964E-2</v>
      </c>
      <c r="AE208" s="595">
        <f t="shared" si="212"/>
        <v>2.9073114565342544E-2</v>
      </c>
      <c r="AG208" s="6"/>
      <c r="AH208" s="4"/>
      <c r="AI208" s="4"/>
      <c r="AJ208" s="4"/>
      <c r="AK208" s="4"/>
      <c r="AL208" s="4"/>
      <c r="AM208" s="4"/>
      <c r="AN208" s="4"/>
      <c r="AO208" s="4"/>
      <c r="AP208" s="4"/>
      <c r="AQ208" s="4"/>
      <c r="AR208" s="4"/>
    </row>
    <row r="209" spans="1:44" ht="15.75">
      <c r="A209" s="192"/>
      <c r="B209" s="591" t="s">
        <v>1073</v>
      </c>
      <c r="C209" s="592">
        <v>0</v>
      </c>
      <c r="D209" s="593">
        <v>0</v>
      </c>
      <c r="E209" s="593">
        <v>2</v>
      </c>
      <c r="F209" s="593">
        <v>0</v>
      </c>
      <c r="G209" s="593">
        <v>0</v>
      </c>
      <c r="H209" s="593">
        <v>0</v>
      </c>
      <c r="I209" s="592">
        <v>2</v>
      </c>
      <c r="J209" s="592"/>
      <c r="K209" s="593">
        <v>230</v>
      </c>
      <c r="L209" s="593">
        <v>354</v>
      </c>
      <c r="M209" s="593">
        <v>163</v>
      </c>
      <c r="N209" s="594">
        <v>747</v>
      </c>
      <c r="O209"/>
      <c r="P209"/>
      <c r="T209" s="597">
        <f t="shared" si="212"/>
        <v>0</v>
      </c>
      <c r="U209" s="598">
        <f t="shared" si="212"/>
        <v>0</v>
      </c>
      <c r="V209" s="598">
        <f t="shared" si="212"/>
        <v>1.5256693874437409E-4</v>
      </c>
      <c r="W209" s="598">
        <f t="shared" si="212"/>
        <v>0</v>
      </c>
      <c r="X209" s="598">
        <f t="shared" si="212"/>
        <v>0</v>
      </c>
      <c r="Y209" s="598">
        <f t="shared" si="212"/>
        <v>0</v>
      </c>
      <c r="Z209" s="597">
        <f t="shared" si="212"/>
        <v>6.2747066574637636E-5</v>
      </c>
      <c r="AA209" s="597">
        <f t="shared" si="212"/>
        <v>0</v>
      </c>
      <c r="AB209" s="598">
        <f t="shared" si="212"/>
        <v>2.9456967213114756E-2</v>
      </c>
      <c r="AC209" s="598">
        <f t="shared" si="212"/>
        <v>4.5512985343275907E-2</v>
      </c>
      <c r="AD209" s="598">
        <f t="shared" si="212"/>
        <v>5.5216802168021682E-2</v>
      </c>
      <c r="AE209" s="597">
        <f t="shared" si="212"/>
        <v>4.0295609019311687E-2</v>
      </c>
      <c r="AG209" s="6"/>
      <c r="AH209" s="4"/>
      <c r="AI209" s="4"/>
      <c r="AJ209" s="4"/>
      <c r="AK209" s="4"/>
      <c r="AL209" s="4"/>
      <c r="AM209" s="4"/>
      <c r="AN209" s="4"/>
      <c r="AO209" s="4"/>
      <c r="AP209" s="4"/>
      <c r="AQ209" s="4"/>
      <c r="AR209" s="4"/>
    </row>
    <row r="210" spans="1:44" ht="15.75">
      <c r="A210" s="192"/>
      <c r="B210" s="172" t="s">
        <v>486</v>
      </c>
      <c r="C210" s="180">
        <v>0</v>
      </c>
      <c r="D210" s="181">
        <v>0</v>
      </c>
      <c r="E210" s="181">
        <v>6</v>
      </c>
      <c r="F210" s="181">
        <v>1</v>
      </c>
      <c r="G210" s="181">
        <v>0</v>
      </c>
      <c r="H210" s="181">
        <v>0</v>
      </c>
      <c r="I210" s="180">
        <v>7</v>
      </c>
      <c r="J210" s="180"/>
      <c r="K210" s="181">
        <v>14</v>
      </c>
      <c r="L210" s="181">
        <v>6</v>
      </c>
      <c r="M210" s="181">
        <v>2</v>
      </c>
      <c r="N210" s="182">
        <v>22</v>
      </c>
      <c r="O210"/>
      <c r="P210"/>
      <c r="T210" s="595">
        <f t="shared" ref="T210:AE211" si="213">IF(C204&gt;0,C210/C204,)</f>
        <v>0</v>
      </c>
      <c r="U210" s="596">
        <f t="shared" si="213"/>
        <v>0</v>
      </c>
      <c r="V210" s="596">
        <f t="shared" si="213"/>
        <v>4.8119335953163844E-4</v>
      </c>
      <c r="W210" s="596">
        <f t="shared" si="213"/>
        <v>1.29366106080207E-3</v>
      </c>
      <c r="X210" s="596">
        <f t="shared" si="213"/>
        <v>0</v>
      </c>
      <c r="Y210" s="596">
        <f t="shared" si="213"/>
        <v>0</v>
      </c>
      <c r="Z210" s="595">
        <f t="shared" si="213"/>
        <v>2.3142791020597085E-4</v>
      </c>
      <c r="AA210" s="595">
        <f t="shared" si="213"/>
        <v>0</v>
      </c>
      <c r="AB210" s="596">
        <f t="shared" si="213"/>
        <v>1.8998507260143845E-3</v>
      </c>
      <c r="AC210" s="596">
        <f t="shared" si="213"/>
        <v>8.2667401488013229E-4</v>
      </c>
      <c r="AD210" s="596">
        <f t="shared" si="213"/>
        <v>7.2912869121399923E-4</v>
      </c>
      <c r="AE210" s="595">
        <f t="shared" si="213"/>
        <v>1.2665515256188831E-3</v>
      </c>
      <c r="AG210" s="6"/>
      <c r="AH210" s="4"/>
      <c r="AI210" s="4"/>
      <c r="AJ210" s="4"/>
      <c r="AK210" s="4"/>
      <c r="AL210" s="4"/>
      <c r="AM210" s="4"/>
      <c r="AN210" s="4"/>
      <c r="AO210" s="4"/>
      <c r="AP210" s="4"/>
      <c r="AQ210" s="4"/>
      <c r="AR210" s="4"/>
    </row>
    <row r="211" spans="1:44" ht="15.75">
      <c r="A211" s="192"/>
      <c r="B211" s="591" t="s">
        <v>1075</v>
      </c>
      <c r="C211" s="592">
        <v>0</v>
      </c>
      <c r="D211" s="593">
        <v>0</v>
      </c>
      <c r="E211" s="593">
        <v>0</v>
      </c>
      <c r="F211" s="593">
        <v>0</v>
      </c>
      <c r="G211" s="593">
        <v>0</v>
      </c>
      <c r="H211" s="593">
        <v>0</v>
      </c>
      <c r="I211" s="592">
        <v>0</v>
      </c>
      <c r="J211" s="592"/>
      <c r="K211" s="593">
        <v>23</v>
      </c>
      <c r="L211" s="593">
        <v>12</v>
      </c>
      <c r="M211" s="593">
        <v>2</v>
      </c>
      <c r="N211" s="594">
        <v>37</v>
      </c>
      <c r="O211"/>
      <c r="P211"/>
      <c r="T211" s="597">
        <f t="shared" si="213"/>
        <v>0</v>
      </c>
      <c r="U211" s="598">
        <f t="shared" si="213"/>
        <v>0</v>
      </c>
      <c r="V211" s="598">
        <f t="shared" si="213"/>
        <v>0</v>
      </c>
      <c r="W211" s="598">
        <f t="shared" si="213"/>
        <v>0</v>
      </c>
      <c r="X211" s="598">
        <f t="shared" si="213"/>
        <v>0</v>
      </c>
      <c r="Y211" s="598">
        <f t="shared" si="213"/>
        <v>0</v>
      </c>
      <c r="Z211" s="597">
        <f t="shared" si="213"/>
        <v>0</v>
      </c>
      <c r="AA211" s="597">
        <f t="shared" si="213"/>
        <v>0</v>
      </c>
      <c r="AB211" s="598">
        <f t="shared" si="213"/>
        <v>2.9456967213114752E-3</v>
      </c>
      <c r="AC211" s="598">
        <f t="shared" si="213"/>
        <v>1.5428130624839291E-3</v>
      </c>
      <c r="AD211" s="598">
        <f t="shared" si="213"/>
        <v>6.7750677506775068E-4</v>
      </c>
      <c r="AE211" s="597">
        <f t="shared" si="213"/>
        <v>1.99590031287086E-3</v>
      </c>
      <c r="AG211" s="6"/>
      <c r="AH211" s="4"/>
      <c r="AI211" s="4"/>
      <c r="AJ211" s="4"/>
      <c r="AK211" s="4"/>
      <c r="AL211" s="4"/>
      <c r="AM211" s="4"/>
      <c r="AN211" s="4"/>
      <c r="AO211" s="4"/>
      <c r="AP211" s="4"/>
      <c r="AQ211" s="4"/>
      <c r="AR211" s="4"/>
    </row>
    <row r="212" spans="1:44" ht="15.75">
      <c r="A212" s="192"/>
      <c r="B212" s="172" t="s">
        <v>319</v>
      </c>
      <c r="C212" s="180">
        <v>6524</v>
      </c>
      <c r="D212" s="181">
        <v>2977</v>
      </c>
      <c r="E212" s="181">
        <v>7760</v>
      </c>
      <c r="F212" s="181">
        <v>299</v>
      </c>
      <c r="G212" s="181">
        <v>760</v>
      </c>
      <c r="H212" s="181">
        <v>603</v>
      </c>
      <c r="I212" s="180">
        <v>18923</v>
      </c>
      <c r="J212" s="180"/>
      <c r="K212" s="181">
        <v>2520</v>
      </c>
      <c r="L212" s="181">
        <v>2685</v>
      </c>
      <c r="M212" s="181">
        <v>1057</v>
      </c>
      <c r="N212" s="182">
        <v>6262</v>
      </c>
      <c r="O212"/>
      <c r="P212"/>
      <c r="T212" s="595">
        <f t="shared" ref="T212:AE213" si="214">IF(C204&gt;0,C212/C204,)</f>
        <v>0.76671759313667887</v>
      </c>
      <c r="U212" s="596">
        <f t="shared" si="214"/>
        <v>0.51755910987482612</v>
      </c>
      <c r="V212" s="596">
        <f t="shared" si="214"/>
        <v>0.62234341166091911</v>
      </c>
      <c r="W212" s="596">
        <f t="shared" si="214"/>
        <v>0.38680465717981888</v>
      </c>
      <c r="X212" s="596">
        <f t="shared" si="214"/>
        <v>0.4350314825414997</v>
      </c>
      <c r="Y212" s="596">
        <f t="shared" si="214"/>
        <v>0.60481444332999001</v>
      </c>
      <c r="Z212" s="595">
        <f t="shared" si="214"/>
        <v>0.62561576354679804</v>
      </c>
      <c r="AA212" s="595">
        <f t="shared" si="214"/>
        <v>0</v>
      </c>
      <c r="AB212" s="596">
        <f t="shared" si="214"/>
        <v>0.34197313068258922</v>
      </c>
      <c r="AC212" s="596">
        <f t="shared" si="214"/>
        <v>0.36993662165885921</v>
      </c>
      <c r="AD212" s="596">
        <f t="shared" si="214"/>
        <v>0.38534451330659863</v>
      </c>
      <c r="AE212" s="595">
        <f t="shared" si="214"/>
        <v>0.36050662061024757</v>
      </c>
      <c r="AG212" s="6"/>
      <c r="AH212" s="4"/>
      <c r="AI212" s="4"/>
      <c r="AJ212" s="4"/>
      <c r="AK212" s="4"/>
      <c r="AL212" s="4"/>
      <c r="AM212" s="4"/>
      <c r="AN212" s="4"/>
      <c r="AO212" s="4"/>
      <c r="AP212" s="4"/>
      <c r="AQ212" s="4"/>
      <c r="AR212" s="4"/>
    </row>
    <row r="213" spans="1:44" ht="15.75">
      <c r="A213" s="192"/>
      <c r="B213" s="591" t="s">
        <v>1077</v>
      </c>
      <c r="C213" s="592">
        <v>6829</v>
      </c>
      <c r="D213" s="593">
        <v>3093</v>
      </c>
      <c r="E213" s="593">
        <v>8202</v>
      </c>
      <c r="F213" s="593">
        <v>367</v>
      </c>
      <c r="G213" s="593">
        <v>843</v>
      </c>
      <c r="H213" s="593">
        <v>622</v>
      </c>
      <c r="I213" s="592">
        <v>19956</v>
      </c>
      <c r="J213" s="592"/>
      <c r="K213" s="593">
        <v>2406</v>
      </c>
      <c r="L213" s="593">
        <v>2607</v>
      </c>
      <c r="M213" s="593">
        <v>1067</v>
      </c>
      <c r="N213" s="594">
        <v>6080</v>
      </c>
      <c r="O213"/>
      <c r="P213"/>
      <c r="T213" s="597">
        <f t="shared" si="214"/>
        <v>0.77033276931754091</v>
      </c>
      <c r="U213" s="598">
        <f t="shared" si="214"/>
        <v>0.51774355540676265</v>
      </c>
      <c r="V213" s="598">
        <f t="shared" si="214"/>
        <v>0.62567701579067814</v>
      </c>
      <c r="W213" s="598">
        <f t="shared" si="214"/>
        <v>0.41894977168949771</v>
      </c>
      <c r="X213" s="598">
        <f t="shared" si="214"/>
        <v>0.43076136944302501</v>
      </c>
      <c r="Y213" s="598">
        <f t="shared" si="214"/>
        <v>0.56907593778591037</v>
      </c>
      <c r="Z213" s="597">
        <f t="shared" si="214"/>
        <v>0.62609023028173438</v>
      </c>
      <c r="AA213" s="597">
        <f t="shared" si="214"/>
        <v>0</v>
      </c>
      <c r="AB213" s="598">
        <f t="shared" si="214"/>
        <v>0.30814549180327871</v>
      </c>
      <c r="AC213" s="598">
        <f t="shared" si="214"/>
        <v>0.33517613782463357</v>
      </c>
      <c r="AD213" s="598">
        <f t="shared" si="214"/>
        <v>0.36144986449864497</v>
      </c>
      <c r="AE213" s="597">
        <f t="shared" si="214"/>
        <v>0.32797497033121159</v>
      </c>
      <c r="AG213" s="6"/>
      <c r="AH213" s="4"/>
      <c r="AI213" s="4"/>
      <c r="AJ213" s="4"/>
      <c r="AK213" s="4"/>
      <c r="AL213" s="4"/>
      <c r="AM213" s="4"/>
      <c r="AN213" s="4"/>
      <c r="AO213" s="4"/>
      <c r="AP213" s="4"/>
      <c r="AQ213" s="4"/>
      <c r="AR213" s="4"/>
    </row>
    <row r="214" spans="1:44" ht="15.75">
      <c r="A214" s="192"/>
      <c r="B214" s="172" t="s">
        <v>321</v>
      </c>
      <c r="C214" s="180">
        <v>8</v>
      </c>
      <c r="D214" s="181">
        <v>16</v>
      </c>
      <c r="E214" s="181">
        <v>36</v>
      </c>
      <c r="F214" s="181">
        <v>5</v>
      </c>
      <c r="G214" s="181">
        <v>18</v>
      </c>
      <c r="H214" s="181">
        <v>5</v>
      </c>
      <c r="I214" s="180">
        <v>88</v>
      </c>
      <c r="J214" s="180"/>
      <c r="K214" s="181">
        <v>3106</v>
      </c>
      <c r="L214" s="181">
        <v>2594</v>
      </c>
      <c r="M214" s="181">
        <v>925</v>
      </c>
      <c r="N214" s="182">
        <v>6625</v>
      </c>
      <c r="O214"/>
      <c r="P214"/>
      <c r="T214" s="595">
        <f t="shared" ref="T214:AE215" si="215">IF(C204&gt;0,C214/C204,)</f>
        <v>9.4018098483958162E-4</v>
      </c>
      <c r="U214" s="596">
        <f t="shared" si="215"/>
        <v>2.7816411682892906E-3</v>
      </c>
      <c r="V214" s="596">
        <f t="shared" si="215"/>
        <v>2.8871601571898308E-3</v>
      </c>
      <c r="W214" s="596">
        <f t="shared" si="215"/>
        <v>6.4683053040103496E-3</v>
      </c>
      <c r="X214" s="596">
        <f t="shared" si="215"/>
        <v>1.0303377218088151E-2</v>
      </c>
      <c r="Y214" s="596">
        <f t="shared" si="215"/>
        <v>5.0150451354062184E-3</v>
      </c>
      <c r="Z214" s="595">
        <f t="shared" si="215"/>
        <v>2.9093794425893477E-3</v>
      </c>
      <c r="AA214" s="595">
        <f t="shared" si="215"/>
        <v>0</v>
      </c>
      <c r="AB214" s="596">
        <f t="shared" si="215"/>
        <v>0.42149545392861987</v>
      </c>
      <c r="AC214" s="596">
        <f t="shared" si="215"/>
        <v>0.35739873243317716</v>
      </c>
      <c r="AD214" s="596">
        <f t="shared" si="215"/>
        <v>0.33722201968647464</v>
      </c>
      <c r="AE214" s="595">
        <f t="shared" si="215"/>
        <v>0.38140472078295912</v>
      </c>
      <c r="AG214" s="5"/>
      <c r="AH214" s="5"/>
      <c r="AI214" s="5"/>
      <c r="AJ214" s="5"/>
      <c r="AK214" s="5"/>
      <c r="AL214" s="5"/>
      <c r="AM214" s="5"/>
      <c r="AN214" s="5"/>
      <c r="AO214" s="5"/>
      <c r="AP214" s="5"/>
      <c r="AQ214" s="5"/>
      <c r="AR214" s="5"/>
    </row>
    <row r="215" spans="1:44" ht="15.75">
      <c r="A215" s="192"/>
      <c r="B215" s="591" t="s">
        <v>1079</v>
      </c>
      <c r="C215" s="592">
        <v>7</v>
      </c>
      <c r="D215" s="593">
        <v>18</v>
      </c>
      <c r="E215" s="593">
        <v>41</v>
      </c>
      <c r="F215" s="593">
        <v>4</v>
      </c>
      <c r="G215" s="593">
        <v>19</v>
      </c>
      <c r="H215" s="593">
        <v>3</v>
      </c>
      <c r="I215" s="592">
        <v>92</v>
      </c>
      <c r="J215" s="592"/>
      <c r="K215" s="593">
        <v>3423</v>
      </c>
      <c r="L215" s="593">
        <v>2755</v>
      </c>
      <c r="M215" s="593">
        <v>983</v>
      </c>
      <c r="N215" s="594">
        <v>7161</v>
      </c>
      <c r="O215"/>
      <c r="P215"/>
      <c r="T215" s="597">
        <f t="shared" si="215"/>
        <v>7.8962210941906379E-4</v>
      </c>
      <c r="U215" s="598">
        <f t="shared" si="215"/>
        <v>3.0130565785068631E-3</v>
      </c>
      <c r="V215" s="598">
        <f t="shared" si="215"/>
        <v>3.127622244259669E-3</v>
      </c>
      <c r="W215" s="598">
        <f t="shared" si="215"/>
        <v>4.5662100456621002E-3</v>
      </c>
      <c r="X215" s="598">
        <f t="shared" si="215"/>
        <v>9.7087378640776691E-3</v>
      </c>
      <c r="Y215" s="598">
        <f t="shared" si="215"/>
        <v>2.7447392497712718E-3</v>
      </c>
      <c r="Z215" s="597">
        <f t="shared" si="215"/>
        <v>2.8863650624333312E-3</v>
      </c>
      <c r="AA215" s="597">
        <f t="shared" si="215"/>
        <v>0</v>
      </c>
      <c r="AB215" s="598">
        <f t="shared" si="215"/>
        <v>0.43839651639344263</v>
      </c>
      <c r="AC215" s="598">
        <f t="shared" si="215"/>
        <v>0.35420416559526868</v>
      </c>
      <c r="AD215" s="598">
        <f t="shared" si="215"/>
        <v>0.33299457994579945</v>
      </c>
      <c r="AE215" s="597">
        <f t="shared" si="215"/>
        <v>0.38628762541806022</v>
      </c>
      <c r="AG215" s="5"/>
      <c r="AH215" s="5"/>
      <c r="AI215" s="5"/>
      <c r="AJ215" s="5"/>
      <c r="AK215" s="5"/>
      <c r="AL215" s="5"/>
      <c r="AM215" s="5"/>
      <c r="AN215" s="5"/>
      <c r="AO215" s="5"/>
      <c r="AP215" s="5"/>
      <c r="AQ215" s="5"/>
      <c r="AR215" s="5"/>
    </row>
    <row r="216" spans="1:44" ht="15.75">
      <c r="A216" s="192"/>
      <c r="B216" s="172" t="s">
        <v>323</v>
      </c>
      <c r="C216" s="180">
        <v>1</v>
      </c>
      <c r="D216" s="181">
        <v>14</v>
      </c>
      <c r="E216" s="181">
        <v>20</v>
      </c>
      <c r="F216" s="181">
        <v>6</v>
      </c>
      <c r="G216" s="181">
        <v>8</v>
      </c>
      <c r="H216" s="181">
        <v>2</v>
      </c>
      <c r="I216" s="180">
        <v>51</v>
      </c>
      <c r="J216" s="180"/>
      <c r="K216" s="181">
        <v>164</v>
      </c>
      <c r="L216" s="181">
        <v>39</v>
      </c>
      <c r="M216" s="181">
        <v>8</v>
      </c>
      <c r="N216" s="182">
        <v>211</v>
      </c>
      <c r="O216"/>
      <c r="P216"/>
      <c r="T216" s="595">
        <f t="shared" ref="T216:AE217" si="216">IF(C204&gt;0,C216/C204,)</f>
        <v>1.175226231049477E-4</v>
      </c>
      <c r="U216" s="596">
        <f t="shared" si="216"/>
        <v>2.4339360222531293E-3</v>
      </c>
      <c r="V216" s="596">
        <f t="shared" si="216"/>
        <v>1.6039778651054616E-3</v>
      </c>
      <c r="W216" s="596">
        <f t="shared" si="216"/>
        <v>7.7619663648124193E-3</v>
      </c>
      <c r="X216" s="596">
        <f t="shared" si="216"/>
        <v>4.5792787635947334E-3</v>
      </c>
      <c r="Y216" s="596">
        <f t="shared" si="216"/>
        <v>2.0060180541624875E-3</v>
      </c>
      <c r="Z216" s="595">
        <f t="shared" si="216"/>
        <v>1.6861176315006447E-3</v>
      </c>
      <c r="AA216" s="595">
        <f t="shared" si="216"/>
        <v>0</v>
      </c>
      <c r="AB216" s="596">
        <f t="shared" si="216"/>
        <v>2.225539421902565E-2</v>
      </c>
      <c r="AC216" s="596">
        <f t="shared" si="216"/>
        <v>5.3733810967208596E-3</v>
      </c>
      <c r="AD216" s="596">
        <f t="shared" si="216"/>
        <v>2.9165147648559969E-3</v>
      </c>
      <c r="AE216" s="595">
        <f t="shared" si="216"/>
        <v>1.2147380541162925E-2</v>
      </c>
      <c r="AG216" s="6"/>
      <c r="AH216" s="4"/>
      <c r="AI216" s="4"/>
      <c r="AJ216" s="4"/>
      <c r="AK216" s="4"/>
      <c r="AL216" s="4"/>
      <c r="AM216" s="4"/>
      <c r="AN216" s="4"/>
      <c r="AO216" s="4"/>
      <c r="AP216" s="4"/>
      <c r="AQ216" s="4"/>
      <c r="AR216" s="4"/>
    </row>
    <row r="217" spans="1:44" ht="15.75">
      <c r="A217" s="192"/>
      <c r="B217" s="591" t="s">
        <v>1081</v>
      </c>
      <c r="C217" s="592">
        <v>2</v>
      </c>
      <c r="D217" s="593">
        <v>3</v>
      </c>
      <c r="E217" s="593">
        <v>16</v>
      </c>
      <c r="F217" s="593">
        <v>3</v>
      </c>
      <c r="G217" s="593">
        <v>5</v>
      </c>
      <c r="H217" s="593">
        <v>3</v>
      </c>
      <c r="I217" s="592">
        <v>32</v>
      </c>
      <c r="J217" s="592"/>
      <c r="K217" s="593">
        <v>243</v>
      </c>
      <c r="L217" s="593">
        <v>75</v>
      </c>
      <c r="M217" s="593">
        <v>12</v>
      </c>
      <c r="N217" s="594">
        <v>330</v>
      </c>
      <c r="O217"/>
      <c r="P217"/>
      <c r="T217" s="597">
        <f t="shared" si="216"/>
        <v>2.2560631697687535E-4</v>
      </c>
      <c r="U217" s="598">
        <f t="shared" si="216"/>
        <v>5.0217609641781049E-4</v>
      </c>
      <c r="V217" s="598">
        <f t="shared" si="216"/>
        <v>1.2205355099549928E-3</v>
      </c>
      <c r="W217" s="598">
        <f t="shared" si="216"/>
        <v>3.4246575342465752E-3</v>
      </c>
      <c r="X217" s="598">
        <f t="shared" si="216"/>
        <v>2.5549310168625446E-3</v>
      </c>
      <c r="Y217" s="598">
        <f t="shared" si="216"/>
        <v>2.7447392497712718E-3</v>
      </c>
      <c r="Z217" s="597">
        <f t="shared" si="216"/>
        <v>1.0039530651942022E-3</v>
      </c>
      <c r="AA217" s="597">
        <f t="shared" si="216"/>
        <v>0</v>
      </c>
      <c r="AB217" s="598">
        <f t="shared" si="216"/>
        <v>3.1121926229508198E-2</v>
      </c>
      <c r="AC217" s="598">
        <f t="shared" si="216"/>
        <v>9.642581640524556E-3</v>
      </c>
      <c r="AD217" s="598">
        <f t="shared" si="216"/>
        <v>4.0650406504065045E-3</v>
      </c>
      <c r="AE217" s="597">
        <f t="shared" si="216"/>
        <v>1.78012730607401E-2</v>
      </c>
      <c r="AG217" s="6"/>
      <c r="AH217" s="4"/>
      <c r="AI217" s="4"/>
      <c r="AJ217" s="4"/>
      <c r="AK217" s="4"/>
      <c r="AL217" s="4"/>
      <c r="AM217" s="4"/>
      <c r="AN217" s="4"/>
      <c r="AO217" s="4"/>
      <c r="AP217" s="4"/>
      <c r="AQ217" s="4"/>
      <c r="AR217" s="4"/>
    </row>
    <row r="218" spans="1:44" ht="15.75">
      <c r="A218" s="192"/>
      <c r="B218" s="172" t="s">
        <v>325</v>
      </c>
      <c r="C218" s="180">
        <v>1673</v>
      </c>
      <c r="D218" s="181">
        <v>2044</v>
      </c>
      <c r="E218" s="181">
        <v>3528</v>
      </c>
      <c r="F218" s="181">
        <v>301</v>
      </c>
      <c r="G218" s="181">
        <v>641</v>
      </c>
      <c r="H218" s="181">
        <v>323</v>
      </c>
      <c r="I218" s="180">
        <v>8510</v>
      </c>
      <c r="J218" s="180"/>
      <c r="K218" s="181">
        <v>392</v>
      </c>
      <c r="L218" s="181">
        <v>440</v>
      </c>
      <c r="M218" s="181">
        <v>170</v>
      </c>
      <c r="N218" s="182">
        <v>1002</v>
      </c>
      <c r="O218"/>
      <c r="P218"/>
      <c r="T218" s="595">
        <f t="shared" ref="T218:AE219" si="217">IF(C204&gt;0,C218/C204,)</f>
        <v>0.19661534845457751</v>
      </c>
      <c r="U218" s="596">
        <f t="shared" si="217"/>
        <v>0.35535465924895687</v>
      </c>
      <c r="V218" s="596">
        <f t="shared" si="217"/>
        <v>0.2829416954046034</v>
      </c>
      <c r="W218" s="596">
        <f t="shared" si="217"/>
        <v>0.38939197930142305</v>
      </c>
      <c r="X218" s="596">
        <f t="shared" si="217"/>
        <v>0.36691471093302802</v>
      </c>
      <c r="Y218" s="596">
        <f t="shared" si="217"/>
        <v>0.32397191574724171</v>
      </c>
      <c r="Z218" s="595">
        <f t="shared" si="217"/>
        <v>0.28135021655040171</v>
      </c>
      <c r="AA218" s="595">
        <f t="shared" si="217"/>
        <v>0</v>
      </c>
      <c r="AB218" s="596">
        <f t="shared" si="217"/>
        <v>5.3195820328402768E-2</v>
      </c>
      <c r="AC218" s="596">
        <f t="shared" si="217"/>
        <v>6.0622761091209697E-2</v>
      </c>
      <c r="AD218" s="596">
        <f t="shared" si="217"/>
        <v>6.1975938753189935E-2</v>
      </c>
      <c r="AE218" s="595">
        <f t="shared" si="217"/>
        <v>5.7685664939550949E-2</v>
      </c>
      <c r="AG218" s="6"/>
      <c r="AH218" s="4"/>
      <c r="AI218" s="4"/>
      <c r="AJ218" s="4"/>
      <c r="AK218" s="4"/>
      <c r="AL218" s="4"/>
      <c r="AM218" s="4"/>
      <c r="AN218" s="4"/>
      <c r="AO218" s="4"/>
      <c r="AP218" s="4"/>
      <c r="AQ218" s="4"/>
      <c r="AR218" s="4"/>
    </row>
    <row r="219" spans="1:44" ht="15.75">
      <c r="A219" s="192"/>
      <c r="B219" s="591" t="s">
        <v>1083</v>
      </c>
      <c r="C219" s="592">
        <v>1676</v>
      </c>
      <c r="D219" s="593">
        <v>2162</v>
      </c>
      <c r="E219" s="593">
        <v>3601</v>
      </c>
      <c r="F219" s="593">
        <v>306</v>
      </c>
      <c r="G219" s="593">
        <v>718</v>
      </c>
      <c r="H219" s="593">
        <v>396</v>
      </c>
      <c r="I219" s="592">
        <v>8859</v>
      </c>
      <c r="J219" s="592"/>
      <c r="K219" s="593">
        <v>411</v>
      </c>
      <c r="L219" s="593">
        <v>473</v>
      </c>
      <c r="M219" s="593">
        <v>194</v>
      </c>
      <c r="N219" s="594">
        <v>1078</v>
      </c>
      <c r="O219"/>
      <c r="P219"/>
      <c r="T219" s="597">
        <f t="shared" si="217"/>
        <v>0.18905809362662154</v>
      </c>
      <c r="U219" s="598">
        <f t="shared" si="217"/>
        <v>0.3619015734851021</v>
      </c>
      <c r="V219" s="598">
        <f t="shared" si="217"/>
        <v>0.27469677320924557</v>
      </c>
      <c r="W219" s="598">
        <f t="shared" si="217"/>
        <v>0.34931506849315069</v>
      </c>
      <c r="X219" s="598">
        <f t="shared" si="217"/>
        <v>0.36688809402146144</v>
      </c>
      <c r="Y219" s="598">
        <f t="shared" si="217"/>
        <v>0.36230558096980786</v>
      </c>
      <c r="Z219" s="597">
        <f t="shared" si="217"/>
        <v>0.2779381313923574</v>
      </c>
      <c r="AA219" s="597">
        <f t="shared" si="217"/>
        <v>0</v>
      </c>
      <c r="AB219" s="598">
        <f t="shared" si="217"/>
        <v>5.2638319672131145E-2</v>
      </c>
      <c r="AC219" s="598">
        <f t="shared" si="217"/>
        <v>6.0812548212908206E-2</v>
      </c>
      <c r="AD219" s="598">
        <f t="shared" si="217"/>
        <v>6.5718157181571812E-2</v>
      </c>
      <c r="AE219" s="597">
        <f t="shared" si="217"/>
        <v>5.8150825331750998E-2</v>
      </c>
      <c r="AG219" s="6"/>
      <c r="AH219" s="4"/>
      <c r="AI219" s="4"/>
      <c r="AJ219" s="4"/>
      <c r="AK219" s="4"/>
      <c r="AL219" s="4"/>
      <c r="AM219" s="4"/>
      <c r="AN219" s="4"/>
      <c r="AO219" s="4"/>
      <c r="AP219" s="4"/>
      <c r="AQ219" s="4"/>
      <c r="AR219" s="4"/>
    </row>
    <row r="220" spans="1:44" ht="15.75">
      <c r="A220" s="192"/>
      <c r="B220" s="172" t="s">
        <v>327</v>
      </c>
      <c r="C220" s="180">
        <v>116</v>
      </c>
      <c r="D220" s="181">
        <v>472</v>
      </c>
      <c r="E220" s="181">
        <v>794</v>
      </c>
      <c r="F220" s="181">
        <v>103</v>
      </c>
      <c r="G220" s="181">
        <v>224</v>
      </c>
      <c r="H220" s="181">
        <v>25</v>
      </c>
      <c r="I220" s="180">
        <v>1734</v>
      </c>
      <c r="J220" s="180"/>
      <c r="K220" s="181">
        <v>661</v>
      </c>
      <c r="L220" s="181">
        <v>704</v>
      </c>
      <c r="M220" s="181">
        <v>271</v>
      </c>
      <c r="N220" s="182">
        <v>1636</v>
      </c>
      <c r="O220"/>
      <c r="P220"/>
      <c r="T220" s="595">
        <f t="shared" ref="T220:AE221" si="218">IF(C204&gt;0,C220/C204,)</f>
        <v>1.3632624280173934E-2</v>
      </c>
      <c r="U220" s="596">
        <f t="shared" si="218"/>
        <v>8.2058414464534074E-2</v>
      </c>
      <c r="V220" s="596">
        <f t="shared" si="218"/>
        <v>6.3677921244686825E-2</v>
      </c>
      <c r="W220" s="596">
        <f t="shared" si="218"/>
        <v>0.13324708926261319</v>
      </c>
      <c r="X220" s="596">
        <f t="shared" si="218"/>
        <v>0.12821980538065256</v>
      </c>
      <c r="Y220" s="596">
        <f t="shared" si="218"/>
        <v>2.5075225677031094E-2</v>
      </c>
      <c r="Z220" s="595">
        <f t="shared" si="218"/>
        <v>5.732799947102192E-2</v>
      </c>
      <c r="AA220" s="595">
        <f t="shared" si="218"/>
        <v>0</v>
      </c>
      <c r="AB220" s="596">
        <f t="shared" si="218"/>
        <v>8.9700094992536297E-2</v>
      </c>
      <c r="AC220" s="596">
        <f t="shared" si="218"/>
        <v>9.6996417745935523E-2</v>
      </c>
      <c r="AD220" s="596">
        <f t="shared" si="218"/>
        <v>9.8796937659496903E-2</v>
      </c>
      <c r="AE220" s="595">
        <f t="shared" si="218"/>
        <v>9.418537708693149E-2</v>
      </c>
      <c r="AG220" s="6"/>
      <c r="AH220" s="4"/>
      <c r="AI220" s="4"/>
      <c r="AJ220" s="4"/>
      <c r="AK220" s="4"/>
      <c r="AL220" s="4"/>
      <c r="AM220" s="4"/>
      <c r="AN220" s="4"/>
      <c r="AO220" s="4"/>
      <c r="AP220" s="4"/>
      <c r="AQ220" s="4"/>
      <c r="AR220" s="4"/>
    </row>
    <row r="221" spans="1:44" ht="15.75">
      <c r="A221" s="192"/>
      <c r="B221" s="591" t="s">
        <v>1085</v>
      </c>
      <c r="C221" s="592">
        <v>106</v>
      </c>
      <c r="D221" s="593">
        <v>539</v>
      </c>
      <c r="E221" s="593">
        <v>958</v>
      </c>
      <c r="F221" s="593">
        <v>121</v>
      </c>
      <c r="G221" s="593">
        <v>291</v>
      </c>
      <c r="H221" s="593">
        <v>39</v>
      </c>
      <c r="I221" s="592">
        <v>2054</v>
      </c>
      <c r="J221" s="592"/>
      <c r="K221" s="593">
        <v>655</v>
      </c>
      <c r="L221" s="593">
        <v>753</v>
      </c>
      <c r="M221" s="593">
        <v>288</v>
      </c>
      <c r="N221" s="594">
        <v>1696</v>
      </c>
      <c r="O221"/>
      <c r="P221"/>
      <c r="T221" s="597">
        <f t="shared" si="218"/>
        <v>1.1957134799774394E-2</v>
      </c>
      <c r="U221" s="598">
        <f t="shared" si="218"/>
        <v>9.022430532306662E-2</v>
      </c>
      <c r="V221" s="598">
        <f t="shared" si="218"/>
        <v>7.3079563658555197E-2</v>
      </c>
      <c r="W221" s="598">
        <f t="shared" si="218"/>
        <v>0.13812785388127855</v>
      </c>
      <c r="X221" s="598">
        <f t="shared" si="218"/>
        <v>0.14869698518140009</v>
      </c>
      <c r="Y221" s="598">
        <f t="shared" si="218"/>
        <v>3.5681610247026534E-2</v>
      </c>
      <c r="Z221" s="597">
        <f t="shared" si="218"/>
        <v>6.4441237372152849E-2</v>
      </c>
      <c r="AA221" s="597">
        <f t="shared" si="218"/>
        <v>0</v>
      </c>
      <c r="AB221" s="598">
        <f t="shared" si="218"/>
        <v>8.3888319672131145E-2</v>
      </c>
      <c r="AC221" s="598">
        <f t="shared" si="218"/>
        <v>9.6811519670866542E-2</v>
      </c>
      <c r="AD221" s="598">
        <f t="shared" si="218"/>
        <v>9.7560975609756101E-2</v>
      </c>
      <c r="AE221" s="597">
        <f t="shared" si="218"/>
        <v>9.1487754881864281E-2</v>
      </c>
      <c r="AG221" s="6"/>
      <c r="AH221" s="4"/>
      <c r="AI221" s="4"/>
      <c r="AJ221" s="4"/>
      <c r="AK221" s="4"/>
      <c r="AL221" s="4"/>
      <c r="AM221" s="4"/>
      <c r="AN221" s="4"/>
      <c r="AO221" s="4"/>
      <c r="AP221" s="4"/>
      <c r="AQ221" s="4"/>
      <c r="AR221" s="4"/>
    </row>
    <row r="222" spans="1:44" ht="15.75">
      <c r="A222" s="192"/>
      <c r="B222" s="172" t="s">
        <v>329</v>
      </c>
      <c r="C222" s="180">
        <v>13</v>
      </c>
      <c r="D222" s="181">
        <v>97</v>
      </c>
      <c r="E222" s="181">
        <v>97</v>
      </c>
      <c r="F222" s="181">
        <v>10</v>
      </c>
      <c r="G222" s="181">
        <v>39</v>
      </c>
      <c r="H222" s="181">
        <v>10</v>
      </c>
      <c r="I222" s="180">
        <v>266</v>
      </c>
      <c r="J222" s="180"/>
      <c r="K222" s="181">
        <v>32</v>
      </c>
      <c r="L222" s="181">
        <v>18</v>
      </c>
      <c r="M222" s="181">
        <v>4</v>
      </c>
      <c r="N222" s="182">
        <v>54</v>
      </c>
      <c r="O222"/>
      <c r="P222"/>
      <c r="T222" s="595">
        <f t="shared" ref="T222:AE223" si="219">IF(C204&gt;0,C222/C204,)</f>
        <v>1.5277941003643202E-3</v>
      </c>
      <c r="U222" s="596">
        <f t="shared" si="219"/>
        <v>1.6863699582753824E-2</v>
      </c>
      <c r="V222" s="596">
        <f t="shared" si="219"/>
        <v>7.7792926457614887E-3</v>
      </c>
      <c r="W222" s="596">
        <f t="shared" si="219"/>
        <v>1.2936610608020699E-2</v>
      </c>
      <c r="X222" s="596">
        <f t="shared" si="219"/>
        <v>2.2323983972524327E-2</v>
      </c>
      <c r="Y222" s="596">
        <f t="shared" si="219"/>
        <v>1.0030090270812437E-2</v>
      </c>
      <c r="Z222" s="595">
        <f t="shared" si="219"/>
        <v>8.7942605878268913E-3</v>
      </c>
      <c r="AA222" s="595">
        <f t="shared" si="219"/>
        <v>0</v>
      </c>
      <c r="AB222" s="596">
        <f t="shared" si="219"/>
        <v>4.3425159451757362E-3</v>
      </c>
      <c r="AC222" s="596">
        <f t="shared" si="219"/>
        <v>2.480022044640397E-3</v>
      </c>
      <c r="AD222" s="596">
        <f t="shared" si="219"/>
        <v>1.4582573824279985E-3</v>
      </c>
      <c r="AE222" s="595">
        <f t="shared" si="219"/>
        <v>3.1088082901554403E-3</v>
      </c>
      <c r="AG222" s="5"/>
      <c r="AH222" s="5"/>
      <c r="AI222" s="5"/>
      <c r="AJ222" s="5"/>
      <c r="AK222" s="5"/>
      <c r="AL222" s="5"/>
      <c r="AM222" s="5"/>
      <c r="AN222" s="5"/>
      <c r="AO222" s="5"/>
      <c r="AP222" s="5"/>
      <c r="AQ222" s="5"/>
      <c r="AR222" s="5"/>
    </row>
    <row r="223" spans="1:44" ht="15.75">
      <c r="A223" s="192"/>
      <c r="B223" s="591" t="s">
        <v>1087</v>
      </c>
      <c r="C223" s="592">
        <v>6</v>
      </c>
      <c r="D223" s="593">
        <v>61</v>
      </c>
      <c r="E223" s="593">
        <v>62</v>
      </c>
      <c r="F223" s="593">
        <v>10</v>
      </c>
      <c r="G223" s="593">
        <v>19</v>
      </c>
      <c r="H223" s="593">
        <v>4</v>
      </c>
      <c r="I223" s="592">
        <v>162</v>
      </c>
      <c r="J223" s="592"/>
      <c r="K223" s="593">
        <v>42</v>
      </c>
      <c r="L223" s="593">
        <v>29</v>
      </c>
      <c r="M223" s="593">
        <v>7</v>
      </c>
      <c r="N223" s="594">
        <v>78</v>
      </c>
      <c r="O223"/>
      <c r="P223"/>
      <c r="T223" s="597">
        <f t="shared" si="219"/>
        <v>6.7681895093062606E-4</v>
      </c>
      <c r="U223" s="598">
        <f t="shared" si="219"/>
        <v>1.021091396049548E-2</v>
      </c>
      <c r="V223" s="598">
        <f t="shared" si="219"/>
        <v>4.7295751010755973E-3</v>
      </c>
      <c r="W223" s="598">
        <f t="shared" si="219"/>
        <v>1.1415525114155251E-2</v>
      </c>
      <c r="X223" s="598">
        <f t="shared" si="219"/>
        <v>9.7087378640776691E-3</v>
      </c>
      <c r="Y223" s="598">
        <f t="shared" si="219"/>
        <v>3.6596523330283625E-3</v>
      </c>
      <c r="Z223" s="597">
        <f t="shared" si="219"/>
        <v>5.0825123925456487E-3</v>
      </c>
      <c r="AA223" s="597">
        <f t="shared" si="219"/>
        <v>0</v>
      </c>
      <c r="AB223" s="598">
        <f t="shared" si="219"/>
        <v>5.3790983606557376E-3</v>
      </c>
      <c r="AC223" s="598">
        <f t="shared" si="219"/>
        <v>3.7284649010028287E-3</v>
      </c>
      <c r="AD223" s="598">
        <f t="shared" si="219"/>
        <v>2.3712737127371273E-3</v>
      </c>
      <c r="AE223" s="597">
        <f t="shared" si="219"/>
        <v>4.2075736325385693E-3</v>
      </c>
      <c r="AG223" s="6"/>
      <c r="AH223" s="4"/>
      <c r="AI223" s="4"/>
      <c r="AJ223" s="4"/>
      <c r="AK223" s="4"/>
      <c r="AL223" s="4"/>
      <c r="AM223" s="4"/>
      <c r="AN223" s="4"/>
      <c r="AO223" s="4"/>
      <c r="AP223" s="4"/>
      <c r="AQ223" s="4"/>
      <c r="AR223" s="4"/>
    </row>
    <row r="224" spans="1:44" ht="15.75">
      <c r="A224" s="192"/>
      <c r="B224" s="172" t="s">
        <v>331</v>
      </c>
      <c r="C224" s="180">
        <v>135</v>
      </c>
      <c r="D224" s="181">
        <v>126</v>
      </c>
      <c r="E224" s="181">
        <v>191</v>
      </c>
      <c r="F224" s="181">
        <v>46</v>
      </c>
      <c r="G224" s="181">
        <v>52</v>
      </c>
      <c r="H224" s="181">
        <v>28</v>
      </c>
      <c r="I224" s="180">
        <v>578</v>
      </c>
      <c r="J224" s="180"/>
      <c r="K224" s="181"/>
      <c r="L224" s="181"/>
      <c r="M224" s="181"/>
      <c r="N224" s="182"/>
      <c r="O224"/>
      <c r="P224"/>
      <c r="T224" s="595">
        <f t="shared" ref="T224:AE225" si="220">IF(C204&gt;0,C224/C204,)</f>
        <v>1.586555411916794E-2</v>
      </c>
      <c r="U224" s="596">
        <f t="shared" si="220"/>
        <v>2.1905424200278165E-2</v>
      </c>
      <c r="V224" s="596">
        <f t="shared" si="220"/>
        <v>1.5317988611757158E-2</v>
      </c>
      <c r="W224" s="596">
        <f t="shared" si="220"/>
        <v>5.9508408796895215E-2</v>
      </c>
      <c r="X224" s="596">
        <f t="shared" si="220"/>
        <v>2.9765311963365768E-2</v>
      </c>
      <c r="Y224" s="596">
        <f t="shared" si="220"/>
        <v>2.8084252758274825E-2</v>
      </c>
      <c r="Z224" s="595">
        <f t="shared" si="220"/>
        <v>1.9109333157007306E-2</v>
      </c>
      <c r="AA224" s="595">
        <f t="shared" si="220"/>
        <v>0</v>
      </c>
      <c r="AB224" s="596">
        <f t="shared" si="220"/>
        <v>0</v>
      </c>
      <c r="AC224" s="596">
        <f t="shared" si="220"/>
        <v>0</v>
      </c>
      <c r="AD224" s="596">
        <f t="shared" si="220"/>
        <v>0</v>
      </c>
      <c r="AE224" s="595">
        <f t="shared" si="220"/>
        <v>0</v>
      </c>
      <c r="AG224" s="6"/>
      <c r="AH224" s="4"/>
      <c r="AI224" s="4"/>
      <c r="AJ224" s="4"/>
      <c r="AK224" s="4"/>
      <c r="AL224" s="4"/>
      <c r="AM224" s="4"/>
      <c r="AN224" s="4"/>
      <c r="AO224" s="4"/>
      <c r="AP224" s="4"/>
      <c r="AQ224" s="4"/>
      <c r="AR224" s="4"/>
    </row>
    <row r="225" spans="1:44" ht="15.75">
      <c r="A225" s="207"/>
      <c r="B225" s="591" t="s">
        <v>1091</v>
      </c>
      <c r="C225" s="592">
        <v>183</v>
      </c>
      <c r="D225" s="593">
        <v>93</v>
      </c>
      <c r="E225" s="593">
        <v>182</v>
      </c>
      <c r="F225" s="593">
        <v>65</v>
      </c>
      <c r="G225" s="593">
        <v>61</v>
      </c>
      <c r="H225" s="593">
        <v>25</v>
      </c>
      <c r="I225" s="592">
        <v>609</v>
      </c>
      <c r="J225" s="592"/>
      <c r="K225" s="593"/>
      <c r="L225" s="593"/>
      <c r="M225" s="593"/>
      <c r="N225" s="594"/>
      <c r="O225"/>
      <c r="P225"/>
      <c r="T225" s="597">
        <f t="shared" si="220"/>
        <v>2.0642978003384094E-2</v>
      </c>
      <c r="U225" s="598">
        <f t="shared" si="220"/>
        <v>1.5567458988952126E-2</v>
      </c>
      <c r="V225" s="598">
        <f t="shared" si="220"/>
        <v>1.3883591425738043E-2</v>
      </c>
      <c r="W225" s="598">
        <f t="shared" si="220"/>
        <v>7.4200913242009128E-2</v>
      </c>
      <c r="X225" s="598">
        <f t="shared" si="220"/>
        <v>3.1170158405723045E-2</v>
      </c>
      <c r="Y225" s="598">
        <f t="shared" si="220"/>
        <v>2.2872827081427266E-2</v>
      </c>
      <c r="Z225" s="597">
        <f t="shared" si="220"/>
        <v>1.9106481771977161E-2</v>
      </c>
      <c r="AA225" s="597">
        <f t="shared" si="220"/>
        <v>0</v>
      </c>
      <c r="AB225" s="598">
        <f t="shared" si="220"/>
        <v>0</v>
      </c>
      <c r="AC225" s="598">
        <f t="shared" si="220"/>
        <v>0</v>
      </c>
      <c r="AD225" s="598">
        <f t="shared" si="220"/>
        <v>0</v>
      </c>
      <c r="AE225" s="597">
        <f t="shared" si="220"/>
        <v>0</v>
      </c>
      <c r="AG225" s="6"/>
      <c r="AH225" s="4"/>
      <c r="AI225" s="4"/>
      <c r="AJ225" s="4"/>
      <c r="AK225" s="4"/>
      <c r="AL225" s="4"/>
      <c r="AM225" s="4"/>
      <c r="AN225" s="4"/>
      <c r="AO225" s="4"/>
      <c r="AP225" s="4"/>
      <c r="AQ225" s="4"/>
      <c r="AR225" s="4"/>
    </row>
    <row r="226" spans="1:44" ht="15.75">
      <c r="A226" s="191" t="s">
        <v>121</v>
      </c>
      <c r="B226" s="172" t="s">
        <v>317</v>
      </c>
      <c r="C226" s="180">
        <v>0</v>
      </c>
      <c r="D226" s="181"/>
      <c r="E226" s="181">
        <v>0</v>
      </c>
      <c r="F226" s="181"/>
      <c r="G226" s="181">
        <v>0</v>
      </c>
      <c r="H226" s="181">
        <v>0</v>
      </c>
      <c r="I226" s="180">
        <v>0</v>
      </c>
      <c r="J226" s="180">
        <v>0</v>
      </c>
      <c r="K226" s="181">
        <v>0</v>
      </c>
      <c r="L226" s="181">
        <v>0</v>
      </c>
      <c r="M226" s="181">
        <v>0</v>
      </c>
      <c r="N226" s="182">
        <v>0</v>
      </c>
      <c r="O226"/>
      <c r="P226"/>
      <c r="T226" s="595">
        <f t="shared" ref="T226:AE227" si="221">IF(C226&gt;0,C226/C226,)</f>
        <v>0</v>
      </c>
      <c r="U226" s="596">
        <f t="shared" si="221"/>
        <v>0</v>
      </c>
      <c r="V226" s="596">
        <f t="shared" si="221"/>
        <v>0</v>
      </c>
      <c r="W226" s="596">
        <f t="shared" si="221"/>
        <v>0</v>
      </c>
      <c r="X226" s="596">
        <f t="shared" si="221"/>
        <v>0</v>
      </c>
      <c r="Y226" s="596">
        <f t="shared" si="221"/>
        <v>0</v>
      </c>
      <c r="Z226" s="595">
        <f t="shared" si="221"/>
        <v>0</v>
      </c>
      <c r="AA226" s="595">
        <f t="shared" si="221"/>
        <v>0</v>
      </c>
      <c r="AB226" s="596">
        <f t="shared" si="221"/>
        <v>0</v>
      </c>
      <c r="AC226" s="596">
        <f t="shared" si="221"/>
        <v>0</v>
      </c>
      <c r="AD226" s="596">
        <f t="shared" si="221"/>
        <v>0</v>
      </c>
      <c r="AE226" s="595">
        <f t="shared" si="221"/>
        <v>0</v>
      </c>
      <c r="AG226" s="599">
        <f>+T228+T230+T232+T234+T236+T238+T240+T242+T244+T246</f>
        <v>0</v>
      </c>
      <c r="AH226" s="599">
        <f t="shared" ref="AH226:AH227" si="222">+U228+U230+U232+U234+U236+U238+U240+U242+U244+U246</f>
        <v>0</v>
      </c>
      <c r="AI226" s="599">
        <f t="shared" ref="AI226:AI227" si="223">+V228+V230+V232+V234+V236+V238+V240+V242+V244+V246</f>
        <v>0</v>
      </c>
      <c r="AJ226" s="599">
        <f t="shared" ref="AJ226:AJ227" si="224">+W228+W230+W232+W234+W236+W238+W240+W242+W244+W246</f>
        <v>0</v>
      </c>
      <c r="AK226" s="599">
        <f t="shared" ref="AK226:AK227" si="225">+X228+X230+X232+X234+X236+X238+X240+X242+X244+X246</f>
        <v>0</v>
      </c>
      <c r="AL226" s="599">
        <f t="shared" ref="AL226:AL227" si="226">+Y228+Y230+Y232+Y234+Y236+Y238+Y240+Y242+Y244+Y246</f>
        <v>0</v>
      </c>
      <c r="AM226" s="599">
        <f t="shared" ref="AM226:AM227" si="227">+Z228+Z230+Z232+Z234+Z236+Z238+Z240+Z242+Z244+Z246</f>
        <v>0</v>
      </c>
      <c r="AN226" s="599">
        <f t="shared" ref="AN226:AN227" si="228">+AA228+AA230+AA232+AA234+AA236+AA238+AA240+AA242+AA244+AA246</f>
        <v>0</v>
      </c>
      <c r="AO226" s="599">
        <f t="shared" ref="AO226:AO227" si="229">+AB228+AB230+AB232+AB234+AB236+AB238+AB240+AB242+AB244+AB246</f>
        <v>0</v>
      </c>
      <c r="AP226" s="599">
        <f t="shared" ref="AP226:AP227" si="230">+AC228+AC230+AC232+AC234+AC236+AC238+AC240+AC242+AC244+AC246</f>
        <v>0</v>
      </c>
      <c r="AQ226" s="599">
        <f t="shared" ref="AQ226:AQ227" si="231">+AD228+AD230+AD232+AD234+AD236+AD238+AD240+AD242+AD244+AD246</f>
        <v>0</v>
      </c>
      <c r="AR226" s="599">
        <f t="shared" ref="AR226:AR227" si="232">+AE228+AE230+AE232+AE234+AE236+AE238+AE240+AE242+AE244+AE246</f>
        <v>0</v>
      </c>
    </row>
    <row r="227" spans="1:44" ht="15.75">
      <c r="A227" s="192"/>
      <c r="B227" s="591" t="s">
        <v>1089</v>
      </c>
      <c r="C227" s="592">
        <v>7185</v>
      </c>
      <c r="D227" s="593"/>
      <c r="E227" s="593">
        <v>3680</v>
      </c>
      <c r="F227" s="593"/>
      <c r="G227" s="593">
        <v>3053</v>
      </c>
      <c r="H227" s="593">
        <v>582</v>
      </c>
      <c r="I227" s="592">
        <v>14500</v>
      </c>
      <c r="J227" s="592">
        <v>555</v>
      </c>
      <c r="K227" s="593">
        <v>2830</v>
      </c>
      <c r="L227" s="593">
        <v>1886</v>
      </c>
      <c r="M227" s="593">
        <v>2366</v>
      </c>
      <c r="N227" s="594">
        <v>7637</v>
      </c>
      <c r="O227"/>
      <c r="P227"/>
      <c r="T227" s="597">
        <f t="shared" si="221"/>
        <v>1</v>
      </c>
      <c r="U227" s="598">
        <f t="shared" si="221"/>
        <v>0</v>
      </c>
      <c r="V227" s="598">
        <f t="shared" si="221"/>
        <v>1</v>
      </c>
      <c r="W227" s="598">
        <f t="shared" si="221"/>
        <v>0</v>
      </c>
      <c r="X227" s="598">
        <f t="shared" si="221"/>
        <v>1</v>
      </c>
      <c r="Y227" s="598">
        <f t="shared" si="221"/>
        <v>1</v>
      </c>
      <c r="Z227" s="597">
        <f t="shared" si="221"/>
        <v>1</v>
      </c>
      <c r="AA227" s="597">
        <f t="shared" si="221"/>
        <v>1</v>
      </c>
      <c r="AB227" s="598">
        <f t="shared" si="221"/>
        <v>1</v>
      </c>
      <c r="AC227" s="598">
        <f t="shared" si="221"/>
        <v>1</v>
      </c>
      <c r="AD227" s="598">
        <f t="shared" si="221"/>
        <v>1</v>
      </c>
      <c r="AE227" s="597">
        <f t="shared" si="221"/>
        <v>1</v>
      </c>
      <c r="AG227" s="599">
        <f>+T229+T231+T233+T235+T237+T239+T241+T243+T245+T247</f>
        <v>0.99999999999999978</v>
      </c>
      <c r="AH227" s="599">
        <f t="shared" si="222"/>
        <v>0</v>
      </c>
      <c r="AI227" s="599">
        <f t="shared" si="223"/>
        <v>1</v>
      </c>
      <c r="AJ227" s="599">
        <f t="shared" si="224"/>
        <v>0</v>
      </c>
      <c r="AK227" s="599">
        <f t="shared" si="225"/>
        <v>1</v>
      </c>
      <c r="AL227" s="599">
        <f t="shared" si="226"/>
        <v>1</v>
      </c>
      <c r="AM227" s="599">
        <f t="shared" si="227"/>
        <v>1</v>
      </c>
      <c r="AN227" s="599">
        <f t="shared" si="228"/>
        <v>1</v>
      </c>
      <c r="AO227" s="599">
        <f t="shared" si="229"/>
        <v>1</v>
      </c>
      <c r="AP227" s="599">
        <f t="shared" si="230"/>
        <v>0.99999999999999989</v>
      </c>
      <c r="AQ227" s="599">
        <f t="shared" si="231"/>
        <v>0.99999999999999989</v>
      </c>
      <c r="AR227" s="599">
        <f t="shared" si="232"/>
        <v>0.99999999999999989</v>
      </c>
    </row>
    <row r="228" spans="1:44" ht="15.75">
      <c r="A228" s="192"/>
      <c r="B228" s="172" t="s">
        <v>482</v>
      </c>
      <c r="C228" s="180"/>
      <c r="D228" s="181"/>
      <c r="E228" s="181"/>
      <c r="F228" s="181"/>
      <c r="G228" s="181"/>
      <c r="H228" s="181"/>
      <c r="I228" s="180"/>
      <c r="J228" s="180"/>
      <c r="K228" s="181"/>
      <c r="L228" s="181"/>
      <c r="M228" s="181"/>
      <c r="N228" s="182"/>
      <c r="O228"/>
      <c r="P228"/>
      <c r="T228" s="595">
        <f t="shared" ref="T228:AE229" si="233">IF(C226&gt;0,C228/C226,)</f>
        <v>0</v>
      </c>
      <c r="U228" s="596">
        <f t="shared" si="233"/>
        <v>0</v>
      </c>
      <c r="V228" s="596">
        <f t="shared" si="233"/>
        <v>0</v>
      </c>
      <c r="W228" s="596">
        <f t="shared" si="233"/>
        <v>0</v>
      </c>
      <c r="X228" s="596">
        <f t="shared" si="233"/>
        <v>0</v>
      </c>
      <c r="Y228" s="596">
        <f t="shared" si="233"/>
        <v>0</v>
      </c>
      <c r="Z228" s="595">
        <f t="shared" si="233"/>
        <v>0</v>
      </c>
      <c r="AA228" s="595">
        <f t="shared" si="233"/>
        <v>0</v>
      </c>
      <c r="AB228" s="596">
        <f t="shared" si="233"/>
        <v>0</v>
      </c>
      <c r="AC228" s="596">
        <f t="shared" si="233"/>
        <v>0</v>
      </c>
      <c r="AD228" s="596">
        <f t="shared" si="233"/>
        <v>0</v>
      </c>
      <c r="AE228" s="595">
        <f t="shared" si="233"/>
        <v>0</v>
      </c>
      <c r="AG228" s="5"/>
      <c r="AH228" s="5"/>
      <c r="AI228" s="5"/>
      <c r="AJ228" s="5"/>
      <c r="AK228" s="5"/>
      <c r="AL228" s="5"/>
      <c r="AM228" s="5"/>
      <c r="AN228" s="5"/>
      <c r="AO228" s="5"/>
      <c r="AP228" s="5"/>
      <c r="AQ228" s="5"/>
      <c r="AR228" s="5"/>
    </row>
    <row r="229" spans="1:44" ht="15.75">
      <c r="A229" s="192"/>
      <c r="B229" s="591" t="s">
        <v>1071</v>
      </c>
      <c r="C229" s="592">
        <v>704</v>
      </c>
      <c r="D229" s="593"/>
      <c r="E229" s="593">
        <v>194</v>
      </c>
      <c r="F229" s="593"/>
      <c r="G229" s="593">
        <v>194</v>
      </c>
      <c r="H229" s="593">
        <v>33</v>
      </c>
      <c r="I229" s="592">
        <v>1125</v>
      </c>
      <c r="J229" s="592">
        <v>21</v>
      </c>
      <c r="K229" s="593">
        <v>133</v>
      </c>
      <c r="L229" s="593">
        <v>113</v>
      </c>
      <c r="M229" s="593">
        <v>201</v>
      </c>
      <c r="N229" s="594">
        <v>468</v>
      </c>
      <c r="O229"/>
      <c r="P229"/>
      <c r="T229" s="597">
        <f t="shared" si="233"/>
        <v>9.7981906750173972E-2</v>
      </c>
      <c r="U229" s="598">
        <f t="shared" si="233"/>
        <v>0</v>
      </c>
      <c r="V229" s="598">
        <f t="shared" si="233"/>
        <v>5.2717391304347827E-2</v>
      </c>
      <c r="W229" s="598">
        <f t="shared" si="233"/>
        <v>0</v>
      </c>
      <c r="X229" s="598">
        <f t="shared" si="233"/>
        <v>6.3544055027841467E-2</v>
      </c>
      <c r="Y229" s="598">
        <f t="shared" si="233"/>
        <v>5.6701030927835051E-2</v>
      </c>
      <c r="Z229" s="597">
        <f t="shared" si="233"/>
        <v>7.7586206896551727E-2</v>
      </c>
      <c r="AA229" s="597">
        <f t="shared" si="233"/>
        <v>3.783783783783784E-2</v>
      </c>
      <c r="AB229" s="598">
        <f t="shared" si="233"/>
        <v>4.6996466431095403E-2</v>
      </c>
      <c r="AC229" s="598">
        <f t="shared" si="233"/>
        <v>5.9915164369034997E-2</v>
      </c>
      <c r="AD229" s="598">
        <f t="shared" si="233"/>
        <v>8.4953508030431113E-2</v>
      </c>
      <c r="AE229" s="597">
        <f t="shared" si="233"/>
        <v>6.1280607568416919E-2</v>
      </c>
      <c r="AG229" s="6"/>
      <c r="AH229" s="4"/>
      <c r="AI229" s="4"/>
      <c r="AJ229" s="4"/>
      <c r="AK229" s="4"/>
      <c r="AL229" s="4"/>
      <c r="AM229" s="4"/>
      <c r="AN229" s="4"/>
      <c r="AO229" s="4"/>
      <c r="AP229" s="4"/>
      <c r="AQ229" s="4"/>
      <c r="AR229" s="4"/>
    </row>
    <row r="230" spans="1:44" ht="15.75">
      <c r="A230" s="192"/>
      <c r="B230" s="172" t="s">
        <v>484</v>
      </c>
      <c r="C230" s="180"/>
      <c r="D230" s="181"/>
      <c r="E230" s="181"/>
      <c r="F230" s="181"/>
      <c r="G230" s="181"/>
      <c r="H230" s="181"/>
      <c r="I230" s="180"/>
      <c r="J230" s="180"/>
      <c r="K230" s="181"/>
      <c r="L230" s="181"/>
      <c r="M230" s="181"/>
      <c r="N230" s="182"/>
      <c r="O230"/>
      <c r="P230"/>
      <c r="T230" s="595">
        <f t="shared" ref="T230:AE231" si="234">IF(C226&gt;0,C230/C226,)</f>
        <v>0</v>
      </c>
      <c r="U230" s="596">
        <f t="shared" si="234"/>
        <v>0</v>
      </c>
      <c r="V230" s="596">
        <f t="shared" si="234"/>
        <v>0</v>
      </c>
      <c r="W230" s="596">
        <f t="shared" si="234"/>
        <v>0</v>
      </c>
      <c r="X230" s="596">
        <f t="shared" si="234"/>
        <v>0</v>
      </c>
      <c r="Y230" s="596">
        <f t="shared" si="234"/>
        <v>0</v>
      </c>
      <c r="Z230" s="595">
        <f t="shared" si="234"/>
        <v>0</v>
      </c>
      <c r="AA230" s="595">
        <f t="shared" si="234"/>
        <v>0</v>
      </c>
      <c r="AB230" s="596">
        <f t="shared" si="234"/>
        <v>0</v>
      </c>
      <c r="AC230" s="596">
        <f t="shared" si="234"/>
        <v>0</v>
      </c>
      <c r="AD230" s="596">
        <f t="shared" si="234"/>
        <v>0</v>
      </c>
      <c r="AE230" s="595">
        <f t="shared" si="234"/>
        <v>0</v>
      </c>
      <c r="AG230" s="6"/>
      <c r="AH230" s="4"/>
      <c r="AI230" s="4"/>
      <c r="AJ230" s="4"/>
      <c r="AK230" s="4"/>
      <c r="AL230" s="4"/>
      <c r="AM230" s="4"/>
      <c r="AN230" s="4"/>
      <c r="AO230" s="4"/>
      <c r="AP230" s="4"/>
      <c r="AQ230" s="4"/>
      <c r="AR230" s="4"/>
    </row>
    <row r="231" spans="1:44" ht="15.75">
      <c r="A231" s="192"/>
      <c r="B231" s="591" t="s">
        <v>1073</v>
      </c>
      <c r="C231" s="592">
        <v>29</v>
      </c>
      <c r="D231" s="593"/>
      <c r="E231" s="593">
        <v>13</v>
      </c>
      <c r="F231" s="593"/>
      <c r="G231" s="593">
        <v>15</v>
      </c>
      <c r="H231" s="593">
        <v>1</v>
      </c>
      <c r="I231" s="592">
        <v>58</v>
      </c>
      <c r="J231" s="592">
        <v>10</v>
      </c>
      <c r="K231" s="593">
        <v>49</v>
      </c>
      <c r="L231" s="593">
        <v>29</v>
      </c>
      <c r="M231" s="593">
        <v>36</v>
      </c>
      <c r="N231" s="594">
        <v>124</v>
      </c>
      <c r="O231"/>
      <c r="P231"/>
      <c r="T231" s="597">
        <f t="shared" si="234"/>
        <v>4.036186499652053E-3</v>
      </c>
      <c r="U231" s="598">
        <f t="shared" si="234"/>
        <v>0</v>
      </c>
      <c r="V231" s="598">
        <f t="shared" si="234"/>
        <v>3.5326086956521739E-3</v>
      </c>
      <c r="W231" s="598">
        <f t="shared" si="234"/>
        <v>0</v>
      </c>
      <c r="X231" s="598">
        <f t="shared" si="234"/>
        <v>4.9132001310186703E-3</v>
      </c>
      <c r="Y231" s="598">
        <f t="shared" si="234"/>
        <v>1.718213058419244E-3</v>
      </c>
      <c r="Z231" s="597">
        <f t="shared" si="234"/>
        <v>4.0000000000000001E-3</v>
      </c>
      <c r="AA231" s="597">
        <f t="shared" si="234"/>
        <v>1.8018018018018018E-2</v>
      </c>
      <c r="AB231" s="598">
        <f t="shared" si="234"/>
        <v>1.7314487632508833E-2</v>
      </c>
      <c r="AC231" s="598">
        <f t="shared" si="234"/>
        <v>1.5376458112407211E-2</v>
      </c>
      <c r="AD231" s="598">
        <f t="shared" si="234"/>
        <v>1.5215553677092139E-2</v>
      </c>
      <c r="AE231" s="597">
        <f t="shared" si="234"/>
        <v>1.6236742176247217E-2</v>
      </c>
      <c r="AG231" s="6"/>
      <c r="AH231" s="4"/>
      <c r="AI231" s="4"/>
      <c r="AJ231" s="4"/>
      <c r="AK231" s="4"/>
      <c r="AL231" s="4"/>
      <c r="AM231" s="4"/>
      <c r="AN231" s="4"/>
      <c r="AO231" s="4"/>
      <c r="AP231" s="4"/>
      <c r="AQ231" s="4"/>
      <c r="AR231" s="4"/>
    </row>
    <row r="232" spans="1:44" ht="15.75">
      <c r="A232" s="192"/>
      <c r="B232" s="172" t="s">
        <v>486</v>
      </c>
      <c r="C232" s="180"/>
      <c r="D232" s="181"/>
      <c r="E232" s="181"/>
      <c r="F232" s="181"/>
      <c r="G232" s="181"/>
      <c r="H232" s="181"/>
      <c r="I232" s="180"/>
      <c r="J232" s="180"/>
      <c r="K232" s="181"/>
      <c r="L232" s="181"/>
      <c r="M232" s="181"/>
      <c r="N232" s="182"/>
      <c r="O232"/>
      <c r="P232"/>
      <c r="T232" s="595">
        <f t="shared" ref="T232:AE233" si="235">IF(C226&gt;0,C232/C226,)</f>
        <v>0</v>
      </c>
      <c r="U232" s="596">
        <f t="shared" si="235"/>
        <v>0</v>
      </c>
      <c r="V232" s="596">
        <f t="shared" si="235"/>
        <v>0</v>
      </c>
      <c r="W232" s="596">
        <f t="shared" si="235"/>
        <v>0</v>
      </c>
      <c r="X232" s="596">
        <f t="shared" si="235"/>
        <v>0</v>
      </c>
      <c r="Y232" s="596">
        <f t="shared" si="235"/>
        <v>0</v>
      </c>
      <c r="Z232" s="595">
        <f t="shared" si="235"/>
        <v>0</v>
      </c>
      <c r="AA232" s="595">
        <f t="shared" si="235"/>
        <v>0</v>
      </c>
      <c r="AB232" s="596">
        <f t="shared" si="235"/>
        <v>0</v>
      </c>
      <c r="AC232" s="596">
        <f t="shared" si="235"/>
        <v>0</v>
      </c>
      <c r="AD232" s="596">
        <f t="shared" si="235"/>
        <v>0</v>
      </c>
      <c r="AE232" s="595">
        <f t="shared" si="235"/>
        <v>0</v>
      </c>
      <c r="AG232" s="6"/>
      <c r="AH232" s="4"/>
      <c r="AI232" s="4"/>
      <c r="AJ232" s="4"/>
      <c r="AK232" s="4"/>
      <c r="AL232" s="4"/>
      <c r="AM232" s="4"/>
      <c r="AN232" s="4"/>
      <c r="AO232" s="4"/>
      <c r="AP232" s="4"/>
      <c r="AQ232" s="4"/>
      <c r="AR232" s="4"/>
    </row>
    <row r="233" spans="1:44" ht="15.75">
      <c r="A233" s="192"/>
      <c r="B233" s="591" t="s">
        <v>1075</v>
      </c>
      <c r="C233" s="592"/>
      <c r="D233" s="593"/>
      <c r="E233" s="593"/>
      <c r="F233" s="593"/>
      <c r="G233" s="593"/>
      <c r="H233" s="593"/>
      <c r="I233" s="592"/>
      <c r="J233" s="592"/>
      <c r="K233" s="593"/>
      <c r="L233" s="593"/>
      <c r="M233" s="593"/>
      <c r="N233" s="594"/>
      <c r="O233"/>
      <c r="P233"/>
      <c r="T233" s="597">
        <f t="shared" si="235"/>
        <v>0</v>
      </c>
      <c r="U233" s="598">
        <f t="shared" si="235"/>
        <v>0</v>
      </c>
      <c r="V233" s="598">
        <f t="shared" si="235"/>
        <v>0</v>
      </c>
      <c r="W233" s="598">
        <f t="shared" si="235"/>
        <v>0</v>
      </c>
      <c r="X233" s="598">
        <f t="shared" si="235"/>
        <v>0</v>
      </c>
      <c r="Y233" s="598">
        <f t="shared" si="235"/>
        <v>0</v>
      </c>
      <c r="Z233" s="597">
        <f t="shared" si="235"/>
        <v>0</v>
      </c>
      <c r="AA233" s="597">
        <f t="shared" si="235"/>
        <v>0</v>
      </c>
      <c r="AB233" s="598">
        <f t="shared" si="235"/>
        <v>0</v>
      </c>
      <c r="AC233" s="598">
        <f t="shared" si="235"/>
        <v>0</v>
      </c>
      <c r="AD233" s="598">
        <f t="shared" si="235"/>
        <v>0</v>
      </c>
      <c r="AE233" s="597">
        <f t="shared" si="235"/>
        <v>0</v>
      </c>
      <c r="AG233" s="6"/>
      <c r="AH233" s="4"/>
      <c r="AI233" s="4"/>
      <c r="AJ233" s="4"/>
      <c r="AK233" s="4"/>
      <c r="AL233" s="4"/>
      <c r="AM233" s="4"/>
      <c r="AN233" s="4"/>
      <c r="AO233" s="4"/>
      <c r="AP233" s="4"/>
      <c r="AQ233" s="4"/>
      <c r="AR233" s="4"/>
    </row>
    <row r="234" spans="1:44" ht="15.75">
      <c r="A234" s="192"/>
      <c r="B234" s="172" t="s">
        <v>319</v>
      </c>
      <c r="C234" s="180"/>
      <c r="D234" s="181"/>
      <c r="E234" s="181"/>
      <c r="F234" s="181"/>
      <c r="G234" s="181"/>
      <c r="H234" s="181"/>
      <c r="I234" s="180"/>
      <c r="J234" s="180"/>
      <c r="K234" s="181"/>
      <c r="L234" s="181"/>
      <c r="M234" s="181"/>
      <c r="N234" s="182"/>
      <c r="O234"/>
      <c r="P234"/>
      <c r="T234" s="595">
        <f t="shared" ref="T234:AE235" si="236">IF(C226&gt;0,C234/C226,)</f>
        <v>0</v>
      </c>
      <c r="U234" s="596">
        <f t="shared" si="236"/>
        <v>0</v>
      </c>
      <c r="V234" s="596">
        <f t="shared" si="236"/>
        <v>0</v>
      </c>
      <c r="W234" s="596">
        <f t="shared" si="236"/>
        <v>0</v>
      </c>
      <c r="X234" s="596">
        <f t="shared" si="236"/>
        <v>0</v>
      </c>
      <c r="Y234" s="596">
        <f t="shared" si="236"/>
        <v>0</v>
      </c>
      <c r="Z234" s="595">
        <f t="shared" si="236"/>
        <v>0</v>
      </c>
      <c r="AA234" s="595">
        <f t="shared" si="236"/>
        <v>0</v>
      </c>
      <c r="AB234" s="596">
        <f t="shared" si="236"/>
        <v>0</v>
      </c>
      <c r="AC234" s="596">
        <f t="shared" si="236"/>
        <v>0</v>
      </c>
      <c r="AD234" s="596">
        <f t="shared" si="236"/>
        <v>0</v>
      </c>
      <c r="AE234" s="595">
        <f t="shared" si="236"/>
        <v>0</v>
      </c>
      <c r="AG234" s="6"/>
      <c r="AH234" s="4"/>
      <c r="AI234" s="4"/>
      <c r="AJ234" s="4"/>
      <c r="AK234" s="4"/>
      <c r="AL234" s="4"/>
      <c r="AM234" s="4"/>
      <c r="AN234" s="4"/>
      <c r="AO234" s="4"/>
      <c r="AP234" s="4"/>
      <c r="AQ234" s="4"/>
      <c r="AR234" s="4"/>
    </row>
    <row r="235" spans="1:44" ht="15.75">
      <c r="A235" s="192"/>
      <c r="B235" s="591" t="s">
        <v>1077</v>
      </c>
      <c r="C235" s="592">
        <v>3604</v>
      </c>
      <c r="D235" s="593"/>
      <c r="E235" s="593">
        <v>992</v>
      </c>
      <c r="F235" s="593"/>
      <c r="G235" s="593">
        <v>1139</v>
      </c>
      <c r="H235" s="593">
        <v>203</v>
      </c>
      <c r="I235" s="592">
        <v>5938</v>
      </c>
      <c r="J235" s="592">
        <v>284</v>
      </c>
      <c r="K235" s="593">
        <v>920</v>
      </c>
      <c r="L235" s="593">
        <v>522</v>
      </c>
      <c r="M235" s="593">
        <v>1069</v>
      </c>
      <c r="N235" s="594">
        <v>2795</v>
      </c>
      <c r="O235"/>
      <c r="P235"/>
      <c r="T235" s="597">
        <f t="shared" si="236"/>
        <v>0.50160055671537929</v>
      </c>
      <c r="U235" s="598">
        <f t="shared" si="236"/>
        <v>0</v>
      </c>
      <c r="V235" s="598">
        <f t="shared" si="236"/>
        <v>0.26956521739130435</v>
      </c>
      <c r="W235" s="598">
        <f t="shared" si="236"/>
        <v>0</v>
      </c>
      <c r="X235" s="598">
        <f t="shared" si="236"/>
        <v>0.37307566328201769</v>
      </c>
      <c r="Y235" s="598">
        <f t="shared" si="236"/>
        <v>0.34879725085910651</v>
      </c>
      <c r="Z235" s="597">
        <f t="shared" si="236"/>
        <v>0.40951724137931034</v>
      </c>
      <c r="AA235" s="597">
        <f t="shared" si="236"/>
        <v>0.5117117117117117</v>
      </c>
      <c r="AB235" s="598">
        <f t="shared" si="236"/>
        <v>0.32508833922261482</v>
      </c>
      <c r="AC235" s="598">
        <f t="shared" si="236"/>
        <v>0.27677624602332979</v>
      </c>
      <c r="AD235" s="598">
        <f t="shared" si="236"/>
        <v>0.45181741335587489</v>
      </c>
      <c r="AE235" s="597">
        <f t="shared" si="236"/>
        <v>0.36598140631137882</v>
      </c>
      <c r="AG235" s="6"/>
      <c r="AH235" s="4"/>
      <c r="AI235" s="4"/>
      <c r="AJ235" s="4"/>
      <c r="AK235" s="4"/>
      <c r="AL235" s="4"/>
      <c r="AM235" s="4"/>
      <c r="AN235" s="4"/>
      <c r="AO235" s="4"/>
      <c r="AP235" s="4"/>
      <c r="AQ235" s="4"/>
      <c r="AR235" s="4"/>
    </row>
    <row r="236" spans="1:44" ht="15.75">
      <c r="A236" s="192"/>
      <c r="B236" s="172" t="s">
        <v>321</v>
      </c>
      <c r="C236" s="180"/>
      <c r="D236" s="181"/>
      <c r="E236" s="181"/>
      <c r="F236" s="181"/>
      <c r="G236" s="181"/>
      <c r="H236" s="181"/>
      <c r="I236" s="180"/>
      <c r="J236" s="180"/>
      <c r="K236" s="181"/>
      <c r="L236" s="181"/>
      <c r="M236" s="181"/>
      <c r="N236" s="182"/>
      <c r="O236"/>
      <c r="P236"/>
      <c r="T236" s="595">
        <f t="shared" ref="T236:AE237" si="237">IF(C226&gt;0,C236/C226,)</f>
        <v>0</v>
      </c>
      <c r="U236" s="596">
        <f t="shared" si="237"/>
        <v>0</v>
      </c>
      <c r="V236" s="596">
        <f t="shared" si="237"/>
        <v>0</v>
      </c>
      <c r="W236" s="596">
        <f t="shared" si="237"/>
        <v>0</v>
      </c>
      <c r="X236" s="596">
        <f t="shared" si="237"/>
        <v>0</v>
      </c>
      <c r="Y236" s="596">
        <f t="shared" si="237"/>
        <v>0</v>
      </c>
      <c r="Z236" s="595">
        <f t="shared" si="237"/>
        <v>0</v>
      </c>
      <c r="AA236" s="595">
        <f t="shared" si="237"/>
        <v>0</v>
      </c>
      <c r="AB236" s="596">
        <f t="shared" si="237"/>
        <v>0</v>
      </c>
      <c r="AC236" s="596">
        <f t="shared" si="237"/>
        <v>0</v>
      </c>
      <c r="AD236" s="596">
        <f t="shared" si="237"/>
        <v>0</v>
      </c>
      <c r="AE236" s="595">
        <f t="shared" si="237"/>
        <v>0</v>
      </c>
      <c r="AG236" s="5"/>
      <c r="AH236" s="5"/>
      <c r="AI236" s="5"/>
      <c r="AJ236" s="5"/>
      <c r="AK236" s="5"/>
      <c r="AL236" s="5"/>
      <c r="AM236" s="5"/>
      <c r="AN236" s="5"/>
      <c r="AO236" s="5"/>
      <c r="AP236" s="5"/>
      <c r="AQ236" s="5"/>
      <c r="AR236" s="5"/>
    </row>
    <row r="237" spans="1:44" ht="15.75">
      <c r="A237" s="192"/>
      <c r="B237" s="591" t="s">
        <v>1079</v>
      </c>
      <c r="C237" s="592">
        <v>98</v>
      </c>
      <c r="D237" s="593"/>
      <c r="E237" s="593">
        <v>136</v>
      </c>
      <c r="F237" s="593"/>
      <c r="G237" s="593">
        <v>105</v>
      </c>
      <c r="H237" s="593">
        <v>18</v>
      </c>
      <c r="I237" s="592">
        <v>357</v>
      </c>
      <c r="J237" s="592">
        <v>31</v>
      </c>
      <c r="K237" s="593">
        <v>609</v>
      </c>
      <c r="L237" s="593">
        <v>292</v>
      </c>
      <c r="M237" s="593">
        <v>292</v>
      </c>
      <c r="N237" s="594">
        <v>1224</v>
      </c>
      <c r="O237"/>
      <c r="P237"/>
      <c r="T237" s="597">
        <f t="shared" si="237"/>
        <v>1.3639526791927627E-2</v>
      </c>
      <c r="U237" s="598">
        <f t="shared" si="237"/>
        <v>0</v>
      </c>
      <c r="V237" s="598">
        <f t="shared" si="237"/>
        <v>3.6956521739130437E-2</v>
      </c>
      <c r="W237" s="598">
        <f t="shared" si="237"/>
        <v>0</v>
      </c>
      <c r="X237" s="598">
        <f t="shared" si="237"/>
        <v>3.4392400917130694E-2</v>
      </c>
      <c r="Y237" s="598">
        <f t="shared" si="237"/>
        <v>3.0927835051546393E-2</v>
      </c>
      <c r="Z237" s="597">
        <f t="shared" si="237"/>
        <v>2.4620689655172414E-2</v>
      </c>
      <c r="AA237" s="597">
        <f t="shared" si="237"/>
        <v>5.5855855855855854E-2</v>
      </c>
      <c r="AB237" s="598">
        <f t="shared" si="237"/>
        <v>0.21519434628975265</v>
      </c>
      <c r="AC237" s="598">
        <f t="shared" si="237"/>
        <v>0.15482502651113467</v>
      </c>
      <c r="AD237" s="598">
        <f t="shared" si="237"/>
        <v>0.12341504649196956</v>
      </c>
      <c r="AE237" s="597">
        <f t="shared" si="237"/>
        <v>0.16027235825585964</v>
      </c>
      <c r="AG237" s="5"/>
      <c r="AH237" s="5"/>
      <c r="AI237" s="5"/>
      <c r="AJ237" s="5"/>
      <c r="AK237" s="5"/>
      <c r="AL237" s="5"/>
      <c r="AM237" s="5"/>
      <c r="AN237" s="5"/>
      <c r="AO237" s="5"/>
      <c r="AP237" s="5"/>
      <c r="AQ237" s="5"/>
      <c r="AR237" s="5"/>
    </row>
    <row r="238" spans="1:44" ht="15.75">
      <c r="A238" s="192"/>
      <c r="B238" s="172" t="s">
        <v>323</v>
      </c>
      <c r="C238" s="180"/>
      <c r="D238" s="181"/>
      <c r="E238" s="181"/>
      <c r="F238" s="181"/>
      <c r="G238" s="181"/>
      <c r="H238" s="181"/>
      <c r="I238" s="180"/>
      <c r="J238" s="180"/>
      <c r="K238" s="181"/>
      <c r="L238" s="181"/>
      <c r="M238" s="181"/>
      <c r="N238" s="182"/>
      <c r="O238"/>
      <c r="P238"/>
      <c r="T238" s="595">
        <f t="shared" ref="T238:AE239" si="238">IF(C226&gt;0,C238/C226,)</f>
        <v>0</v>
      </c>
      <c r="U238" s="596">
        <f t="shared" si="238"/>
        <v>0</v>
      </c>
      <c r="V238" s="596">
        <f t="shared" si="238"/>
        <v>0</v>
      </c>
      <c r="W238" s="596">
        <f t="shared" si="238"/>
        <v>0</v>
      </c>
      <c r="X238" s="596">
        <f t="shared" si="238"/>
        <v>0</v>
      </c>
      <c r="Y238" s="596">
        <f t="shared" si="238"/>
        <v>0</v>
      </c>
      <c r="Z238" s="595">
        <f t="shared" si="238"/>
        <v>0</v>
      </c>
      <c r="AA238" s="595">
        <f t="shared" si="238"/>
        <v>0</v>
      </c>
      <c r="AB238" s="596">
        <f t="shared" si="238"/>
        <v>0</v>
      </c>
      <c r="AC238" s="596">
        <f t="shared" si="238"/>
        <v>0</v>
      </c>
      <c r="AD238" s="596">
        <f t="shared" si="238"/>
        <v>0</v>
      </c>
      <c r="AE238" s="595">
        <f t="shared" si="238"/>
        <v>0</v>
      </c>
      <c r="AG238" s="6"/>
      <c r="AH238" s="4"/>
      <c r="AI238" s="4"/>
      <c r="AJ238" s="4"/>
      <c r="AK238" s="4"/>
      <c r="AL238" s="4"/>
      <c r="AM238" s="4"/>
      <c r="AN238" s="4"/>
      <c r="AO238" s="4"/>
      <c r="AP238" s="4"/>
      <c r="AQ238" s="4"/>
      <c r="AR238" s="4"/>
    </row>
    <row r="239" spans="1:44" ht="15.75">
      <c r="A239" s="192"/>
      <c r="B239" s="591" t="s">
        <v>1081</v>
      </c>
      <c r="C239" s="592"/>
      <c r="D239" s="593"/>
      <c r="E239" s="593"/>
      <c r="F239" s="593"/>
      <c r="G239" s="593"/>
      <c r="H239" s="593"/>
      <c r="I239" s="592"/>
      <c r="J239" s="592"/>
      <c r="K239" s="593"/>
      <c r="L239" s="593"/>
      <c r="M239" s="593"/>
      <c r="N239" s="594"/>
      <c r="O239"/>
      <c r="P239"/>
      <c r="T239" s="597">
        <f t="shared" si="238"/>
        <v>0</v>
      </c>
      <c r="U239" s="598">
        <f t="shared" si="238"/>
        <v>0</v>
      </c>
      <c r="V239" s="598">
        <f t="shared" si="238"/>
        <v>0</v>
      </c>
      <c r="W239" s="598">
        <f t="shared" si="238"/>
        <v>0</v>
      </c>
      <c r="X239" s="598">
        <f t="shared" si="238"/>
        <v>0</v>
      </c>
      <c r="Y239" s="598">
        <f t="shared" si="238"/>
        <v>0</v>
      </c>
      <c r="Z239" s="597">
        <f t="shared" si="238"/>
        <v>0</v>
      </c>
      <c r="AA239" s="597">
        <f t="shared" si="238"/>
        <v>0</v>
      </c>
      <c r="AB239" s="598">
        <f t="shared" si="238"/>
        <v>0</v>
      </c>
      <c r="AC239" s="598">
        <f t="shared" si="238"/>
        <v>0</v>
      </c>
      <c r="AD239" s="598">
        <f t="shared" si="238"/>
        <v>0</v>
      </c>
      <c r="AE239" s="597">
        <f t="shared" si="238"/>
        <v>0</v>
      </c>
      <c r="AG239" s="6"/>
      <c r="AH239" s="4"/>
      <c r="AI239" s="4"/>
      <c r="AJ239" s="4"/>
      <c r="AK239" s="4"/>
      <c r="AL239" s="4"/>
      <c r="AM239" s="4"/>
      <c r="AN239" s="4"/>
      <c r="AO239" s="4"/>
      <c r="AP239" s="4"/>
      <c r="AQ239" s="4"/>
      <c r="AR239" s="4"/>
    </row>
    <row r="240" spans="1:44" ht="15.75">
      <c r="A240" s="192"/>
      <c r="B240" s="172" t="s">
        <v>325</v>
      </c>
      <c r="C240" s="180"/>
      <c r="D240" s="181"/>
      <c r="E240" s="181"/>
      <c r="F240" s="181"/>
      <c r="G240" s="181"/>
      <c r="H240" s="181"/>
      <c r="I240" s="180"/>
      <c r="J240" s="180"/>
      <c r="K240" s="181"/>
      <c r="L240" s="181"/>
      <c r="M240" s="181"/>
      <c r="N240" s="182"/>
      <c r="O240"/>
      <c r="P240"/>
      <c r="T240" s="595">
        <f t="shared" ref="T240:AE241" si="239">IF(C226&gt;0,C240/C226,)</f>
        <v>0</v>
      </c>
      <c r="U240" s="596">
        <f t="shared" si="239"/>
        <v>0</v>
      </c>
      <c r="V240" s="596">
        <f t="shared" si="239"/>
        <v>0</v>
      </c>
      <c r="W240" s="596">
        <f t="shared" si="239"/>
        <v>0</v>
      </c>
      <c r="X240" s="596">
        <f t="shared" si="239"/>
        <v>0</v>
      </c>
      <c r="Y240" s="596">
        <f t="shared" si="239"/>
        <v>0</v>
      </c>
      <c r="Z240" s="595">
        <f t="shared" si="239"/>
        <v>0</v>
      </c>
      <c r="AA240" s="595">
        <f t="shared" si="239"/>
        <v>0</v>
      </c>
      <c r="AB240" s="596">
        <f t="shared" si="239"/>
        <v>0</v>
      </c>
      <c r="AC240" s="596">
        <f t="shared" si="239"/>
        <v>0</v>
      </c>
      <c r="AD240" s="596">
        <f t="shared" si="239"/>
        <v>0</v>
      </c>
      <c r="AE240" s="595">
        <f t="shared" si="239"/>
        <v>0</v>
      </c>
      <c r="AG240" s="6"/>
      <c r="AH240" s="4"/>
      <c r="AI240" s="4"/>
      <c r="AJ240" s="4"/>
      <c r="AK240" s="4"/>
      <c r="AL240" s="4"/>
      <c r="AM240" s="4"/>
      <c r="AN240" s="4"/>
      <c r="AO240" s="4"/>
      <c r="AP240" s="4"/>
      <c r="AQ240" s="4"/>
      <c r="AR240" s="4"/>
    </row>
    <row r="241" spans="1:44" ht="15.75">
      <c r="A241" s="192"/>
      <c r="B241" s="591" t="s">
        <v>1083</v>
      </c>
      <c r="C241" s="592">
        <v>2027</v>
      </c>
      <c r="D241" s="593"/>
      <c r="E241" s="593">
        <v>1592</v>
      </c>
      <c r="F241" s="593"/>
      <c r="G241" s="593">
        <v>1155</v>
      </c>
      <c r="H241" s="593">
        <v>247</v>
      </c>
      <c r="I241" s="592">
        <v>5021</v>
      </c>
      <c r="J241" s="592">
        <v>151</v>
      </c>
      <c r="K241" s="593">
        <v>710</v>
      </c>
      <c r="L241" s="593">
        <v>563</v>
      </c>
      <c r="M241" s="593">
        <v>521</v>
      </c>
      <c r="N241" s="594">
        <v>1945</v>
      </c>
      <c r="O241"/>
      <c r="P241"/>
      <c r="T241" s="597">
        <f t="shared" si="239"/>
        <v>0.28211551844119692</v>
      </c>
      <c r="U241" s="598">
        <f t="shared" si="239"/>
        <v>0</v>
      </c>
      <c r="V241" s="598">
        <f t="shared" si="239"/>
        <v>0.43260869565217391</v>
      </c>
      <c r="W241" s="598">
        <f t="shared" si="239"/>
        <v>0</v>
      </c>
      <c r="X241" s="598">
        <f t="shared" si="239"/>
        <v>0.37831641008843758</v>
      </c>
      <c r="Y241" s="598">
        <f t="shared" si="239"/>
        <v>0.42439862542955326</v>
      </c>
      <c r="Z241" s="597">
        <f t="shared" si="239"/>
        <v>0.34627586206896549</v>
      </c>
      <c r="AA241" s="597">
        <f t="shared" si="239"/>
        <v>0.27207207207207207</v>
      </c>
      <c r="AB241" s="598">
        <f t="shared" si="239"/>
        <v>0.25088339222614842</v>
      </c>
      <c r="AC241" s="598">
        <f t="shared" si="239"/>
        <v>0.29851537645811238</v>
      </c>
      <c r="AD241" s="598">
        <f t="shared" si="239"/>
        <v>0.22020287404902789</v>
      </c>
      <c r="AE241" s="597">
        <f t="shared" si="239"/>
        <v>0.25468115752258741</v>
      </c>
      <c r="AG241" s="6"/>
      <c r="AH241" s="4"/>
      <c r="AI241" s="4"/>
      <c r="AJ241" s="4"/>
      <c r="AK241" s="4"/>
      <c r="AL241" s="4"/>
      <c r="AM241" s="4"/>
      <c r="AN241" s="4"/>
      <c r="AO241" s="4"/>
      <c r="AP241" s="4"/>
      <c r="AQ241" s="4"/>
      <c r="AR241" s="4"/>
    </row>
    <row r="242" spans="1:44" ht="15.75">
      <c r="A242" s="192"/>
      <c r="B242" s="172" t="s">
        <v>327</v>
      </c>
      <c r="C242" s="180"/>
      <c r="D242" s="181"/>
      <c r="E242" s="181"/>
      <c r="F242" s="181"/>
      <c r="G242" s="181"/>
      <c r="H242" s="181"/>
      <c r="I242" s="180"/>
      <c r="J242" s="180"/>
      <c r="K242" s="181"/>
      <c r="L242" s="181"/>
      <c r="M242" s="181"/>
      <c r="N242" s="182"/>
      <c r="O242"/>
      <c r="P242"/>
      <c r="T242" s="595">
        <f t="shared" ref="T242:AE243" si="240">IF(C226&gt;0,C242/C226,)</f>
        <v>0</v>
      </c>
      <c r="U242" s="596">
        <f t="shared" si="240"/>
        <v>0</v>
      </c>
      <c r="V242" s="596">
        <f t="shared" si="240"/>
        <v>0</v>
      </c>
      <c r="W242" s="596">
        <f t="shared" si="240"/>
        <v>0</v>
      </c>
      <c r="X242" s="596">
        <f t="shared" si="240"/>
        <v>0</v>
      </c>
      <c r="Y242" s="596">
        <f t="shared" si="240"/>
        <v>0</v>
      </c>
      <c r="Z242" s="595">
        <f t="shared" si="240"/>
        <v>0</v>
      </c>
      <c r="AA242" s="595">
        <f t="shared" si="240"/>
        <v>0</v>
      </c>
      <c r="AB242" s="596">
        <f t="shared" si="240"/>
        <v>0</v>
      </c>
      <c r="AC242" s="596">
        <f t="shared" si="240"/>
        <v>0</v>
      </c>
      <c r="AD242" s="596">
        <f t="shared" si="240"/>
        <v>0</v>
      </c>
      <c r="AE242" s="595">
        <f t="shared" si="240"/>
        <v>0</v>
      </c>
      <c r="AG242" s="6"/>
      <c r="AH242" s="4"/>
      <c r="AI242" s="4"/>
      <c r="AJ242" s="4"/>
      <c r="AK242" s="4"/>
      <c r="AL242" s="4"/>
      <c r="AM242" s="4"/>
      <c r="AN242" s="4"/>
      <c r="AO242" s="4"/>
      <c r="AP242" s="4"/>
      <c r="AQ242" s="4"/>
      <c r="AR242" s="4"/>
    </row>
    <row r="243" spans="1:44" ht="15.75">
      <c r="A243" s="192"/>
      <c r="B243" s="591" t="s">
        <v>1085</v>
      </c>
      <c r="C243" s="592">
        <v>805</v>
      </c>
      <c r="D243" s="593"/>
      <c r="E243" s="593">
        <v>711</v>
      </c>
      <c r="F243" s="593"/>
      <c r="G243" s="593">
        <v>422</v>
      </c>
      <c r="H243" s="593">
        <v>77</v>
      </c>
      <c r="I243" s="592">
        <v>2015</v>
      </c>
      <c r="J243" s="592">
        <v>57</v>
      </c>
      <c r="K243" s="593">
        <v>427</v>
      </c>
      <c r="L243" s="593">
        <v>370</v>
      </c>
      <c r="M243" s="593">
        <v>247</v>
      </c>
      <c r="N243" s="594">
        <v>1101</v>
      </c>
      <c r="O243"/>
      <c r="P243"/>
      <c r="T243" s="597">
        <f t="shared" si="240"/>
        <v>0.11203897007654837</v>
      </c>
      <c r="U243" s="598">
        <f t="shared" si="240"/>
        <v>0</v>
      </c>
      <c r="V243" s="598">
        <f t="shared" si="240"/>
        <v>0.19320652173913044</v>
      </c>
      <c r="W243" s="598">
        <f t="shared" si="240"/>
        <v>0</v>
      </c>
      <c r="X243" s="598">
        <f t="shared" si="240"/>
        <v>0.13822469701932524</v>
      </c>
      <c r="Y243" s="598">
        <f t="shared" si="240"/>
        <v>0.13230240549828179</v>
      </c>
      <c r="Z243" s="597">
        <f t="shared" si="240"/>
        <v>0.13896551724137932</v>
      </c>
      <c r="AA243" s="597">
        <f t="shared" si="240"/>
        <v>0.10270270270270271</v>
      </c>
      <c r="AB243" s="598">
        <f t="shared" si="240"/>
        <v>0.15088339222614841</v>
      </c>
      <c r="AC243" s="598">
        <f t="shared" si="240"/>
        <v>0.19618239660657477</v>
      </c>
      <c r="AD243" s="598">
        <f t="shared" si="240"/>
        <v>0.1043956043956044</v>
      </c>
      <c r="AE243" s="597">
        <f t="shared" si="240"/>
        <v>0.14416655754877569</v>
      </c>
      <c r="AG243" s="6"/>
      <c r="AH243" s="4"/>
      <c r="AI243" s="4"/>
      <c r="AJ243" s="4"/>
      <c r="AK243" s="4"/>
      <c r="AL243" s="4"/>
      <c r="AM243" s="4"/>
      <c r="AN243" s="4"/>
      <c r="AO243" s="4"/>
      <c r="AP243" s="4"/>
      <c r="AQ243" s="4"/>
      <c r="AR243" s="4"/>
    </row>
    <row r="244" spans="1:44" ht="15.75">
      <c r="A244" s="192"/>
      <c r="B244" s="172" t="s">
        <v>329</v>
      </c>
      <c r="C244" s="180"/>
      <c r="D244" s="181"/>
      <c r="E244" s="181"/>
      <c r="F244" s="181"/>
      <c r="G244" s="181"/>
      <c r="H244" s="181"/>
      <c r="I244" s="180"/>
      <c r="J244" s="180"/>
      <c r="K244" s="181"/>
      <c r="L244" s="181"/>
      <c r="M244" s="181"/>
      <c r="N244" s="182"/>
      <c r="O244"/>
      <c r="P244"/>
      <c r="T244" s="595">
        <f t="shared" ref="T244:AE245" si="241">IF(C226&gt;0,C244/C226,)</f>
        <v>0</v>
      </c>
      <c r="U244" s="596">
        <f t="shared" si="241"/>
        <v>0</v>
      </c>
      <c r="V244" s="596">
        <f t="shared" si="241"/>
        <v>0</v>
      </c>
      <c r="W244" s="596">
        <f t="shared" si="241"/>
        <v>0</v>
      </c>
      <c r="X244" s="596">
        <f t="shared" si="241"/>
        <v>0</v>
      </c>
      <c r="Y244" s="596">
        <f t="shared" si="241"/>
        <v>0</v>
      </c>
      <c r="Z244" s="595">
        <f t="shared" si="241"/>
        <v>0</v>
      </c>
      <c r="AA244" s="595">
        <f t="shared" si="241"/>
        <v>0</v>
      </c>
      <c r="AB244" s="596">
        <f t="shared" si="241"/>
        <v>0</v>
      </c>
      <c r="AC244" s="596">
        <f t="shared" si="241"/>
        <v>0</v>
      </c>
      <c r="AD244" s="596">
        <f t="shared" si="241"/>
        <v>0</v>
      </c>
      <c r="AE244" s="595">
        <f t="shared" si="241"/>
        <v>0</v>
      </c>
      <c r="AG244" s="5"/>
      <c r="AH244" s="5"/>
      <c r="AI244" s="5"/>
      <c r="AJ244" s="5"/>
      <c r="AK244" s="5"/>
      <c r="AL244" s="5"/>
      <c r="AM244" s="5"/>
      <c r="AN244" s="5"/>
      <c r="AO244" s="5"/>
      <c r="AP244" s="5"/>
      <c r="AQ244" s="5"/>
      <c r="AR244" s="5"/>
    </row>
    <row r="245" spans="1:44" ht="15.75">
      <c r="A245" s="192"/>
      <c r="B245" s="591" t="s">
        <v>1087</v>
      </c>
      <c r="C245" s="592">
        <v>6</v>
      </c>
      <c r="D245" s="593"/>
      <c r="E245" s="593">
        <v>3</v>
      </c>
      <c r="F245" s="593"/>
      <c r="G245" s="593">
        <v>1</v>
      </c>
      <c r="H245" s="593">
        <v>1</v>
      </c>
      <c r="I245" s="592">
        <v>11</v>
      </c>
      <c r="J245" s="592">
        <v>0</v>
      </c>
      <c r="K245" s="593">
        <v>1</v>
      </c>
      <c r="L245" s="593">
        <v>0</v>
      </c>
      <c r="M245" s="593">
        <v>0</v>
      </c>
      <c r="N245" s="594">
        <v>1</v>
      </c>
      <c r="O245"/>
      <c r="P245"/>
      <c r="T245" s="597">
        <f t="shared" si="241"/>
        <v>8.3507306889352823E-4</v>
      </c>
      <c r="U245" s="598">
        <f t="shared" si="241"/>
        <v>0</v>
      </c>
      <c r="V245" s="598">
        <f t="shared" si="241"/>
        <v>8.1521739130434778E-4</v>
      </c>
      <c r="W245" s="598">
        <f t="shared" si="241"/>
        <v>0</v>
      </c>
      <c r="X245" s="598">
        <f t="shared" si="241"/>
        <v>3.2754667540124465E-4</v>
      </c>
      <c r="Y245" s="598">
        <f t="shared" si="241"/>
        <v>1.718213058419244E-3</v>
      </c>
      <c r="Z245" s="597">
        <f t="shared" si="241"/>
        <v>7.5862068965517238E-4</v>
      </c>
      <c r="AA245" s="597">
        <f t="shared" si="241"/>
        <v>0</v>
      </c>
      <c r="AB245" s="598">
        <f t="shared" si="241"/>
        <v>3.5335689045936394E-4</v>
      </c>
      <c r="AC245" s="598">
        <f t="shared" si="241"/>
        <v>0</v>
      </c>
      <c r="AD245" s="598">
        <f t="shared" si="241"/>
        <v>0</v>
      </c>
      <c r="AE245" s="597">
        <f t="shared" si="241"/>
        <v>1.3094146916328402E-4</v>
      </c>
      <c r="AG245" s="6"/>
      <c r="AH245" s="4"/>
      <c r="AI245" s="4"/>
      <c r="AJ245" s="4"/>
      <c r="AK245" s="4"/>
      <c r="AL245" s="4"/>
      <c r="AM245" s="4"/>
      <c r="AN245" s="4"/>
      <c r="AO245" s="4"/>
      <c r="AP245" s="4"/>
      <c r="AQ245" s="4"/>
      <c r="AR245" s="4"/>
    </row>
    <row r="246" spans="1:44" ht="15.75">
      <c r="A246" s="192"/>
      <c r="B246" s="172" t="s">
        <v>331</v>
      </c>
      <c r="C246" s="180"/>
      <c r="D246" s="181"/>
      <c r="E246" s="181"/>
      <c r="F246" s="181"/>
      <c r="G246" s="181"/>
      <c r="H246" s="181"/>
      <c r="I246" s="180"/>
      <c r="J246" s="180"/>
      <c r="K246" s="181"/>
      <c r="L246" s="181"/>
      <c r="M246" s="181"/>
      <c r="N246" s="182"/>
      <c r="O246"/>
      <c r="P246"/>
      <c r="T246" s="595">
        <f t="shared" ref="T246:AE247" si="242">IF(C226&gt;0,C246/C226,)</f>
        <v>0</v>
      </c>
      <c r="U246" s="596">
        <f t="shared" si="242"/>
        <v>0</v>
      </c>
      <c r="V246" s="596">
        <f t="shared" si="242"/>
        <v>0</v>
      </c>
      <c r="W246" s="596">
        <f t="shared" si="242"/>
        <v>0</v>
      </c>
      <c r="X246" s="596">
        <f t="shared" si="242"/>
        <v>0</v>
      </c>
      <c r="Y246" s="596">
        <f t="shared" si="242"/>
        <v>0</v>
      </c>
      <c r="Z246" s="595">
        <f t="shared" si="242"/>
        <v>0</v>
      </c>
      <c r="AA246" s="595">
        <f t="shared" si="242"/>
        <v>0</v>
      </c>
      <c r="AB246" s="596">
        <f t="shared" si="242"/>
        <v>0</v>
      </c>
      <c r="AC246" s="596">
        <f t="shared" si="242"/>
        <v>0</v>
      </c>
      <c r="AD246" s="596">
        <f t="shared" si="242"/>
        <v>0</v>
      </c>
      <c r="AE246" s="595">
        <f t="shared" si="242"/>
        <v>0</v>
      </c>
      <c r="AG246" s="6"/>
      <c r="AH246" s="4"/>
      <c r="AI246" s="4"/>
      <c r="AJ246" s="4"/>
      <c r="AK246" s="4"/>
      <c r="AL246" s="4"/>
      <c r="AM246" s="4"/>
      <c r="AN246" s="4"/>
      <c r="AO246" s="4"/>
      <c r="AP246" s="4"/>
      <c r="AQ246" s="4"/>
      <c r="AR246" s="4"/>
    </row>
    <row r="247" spans="1:44" ht="15.75">
      <c r="A247" s="207"/>
      <c r="B247" s="591" t="s">
        <v>1091</v>
      </c>
      <c r="C247" s="592">
        <v>-88</v>
      </c>
      <c r="D247" s="593"/>
      <c r="E247" s="593">
        <v>39</v>
      </c>
      <c r="F247" s="593"/>
      <c r="G247" s="593">
        <v>22</v>
      </c>
      <c r="H247" s="593">
        <v>2</v>
      </c>
      <c r="I247" s="592">
        <v>-25</v>
      </c>
      <c r="J247" s="592">
        <v>1</v>
      </c>
      <c r="K247" s="593">
        <v>-19</v>
      </c>
      <c r="L247" s="593">
        <v>-3</v>
      </c>
      <c r="M247" s="593">
        <v>0</v>
      </c>
      <c r="N247" s="594">
        <v>-21</v>
      </c>
      <c r="O247"/>
      <c r="P247"/>
      <c r="T247" s="597">
        <f t="shared" si="242"/>
        <v>-1.2247738343771747E-2</v>
      </c>
      <c r="U247" s="598">
        <f t="shared" si="242"/>
        <v>0</v>
      </c>
      <c r="V247" s="598">
        <f t="shared" si="242"/>
        <v>1.0597826086956521E-2</v>
      </c>
      <c r="W247" s="598">
        <f t="shared" si="242"/>
        <v>0</v>
      </c>
      <c r="X247" s="598">
        <f t="shared" si="242"/>
        <v>7.2060268588273833E-3</v>
      </c>
      <c r="Y247" s="598">
        <f t="shared" si="242"/>
        <v>3.4364261168384879E-3</v>
      </c>
      <c r="Z247" s="597">
        <f t="shared" si="242"/>
        <v>-1.7241379310344827E-3</v>
      </c>
      <c r="AA247" s="597">
        <f t="shared" si="242"/>
        <v>1.8018018018018018E-3</v>
      </c>
      <c r="AB247" s="598">
        <f t="shared" si="242"/>
        <v>-6.7137809187279148E-3</v>
      </c>
      <c r="AC247" s="598">
        <f t="shared" si="242"/>
        <v>-1.5906680805938495E-3</v>
      </c>
      <c r="AD247" s="598">
        <f t="shared" si="242"/>
        <v>0</v>
      </c>
      <c r="AE247" s="597">
        <f t="shared" si="242"/>
        <v>-2.7497708524289641E-3</v>
      </c>
      <c r="AG247" s="6" t="s">
        <v>1165</v>
      </c>
      <c r="AH247" s="4"/>
      <c r="AI247" s="4"/>
      <c r="AJ247" s="4"/>
      <c r="AK247" s="4"/>
      <c r="AL247" s="4"/>
      <c r="AM247" s="4"/>
      <c r="AN247" s="4"/>
      <c r="AO247" s="4"/>
      <c r="AP247" s="4"/>
      <c r="AQ247" s="4"/>
      <c r="AR247" s="4"/>
    </row>
    <row r="248" spans="1:44" ht="15.75">
      <c r="A248" s="191" t="s">
        <v>286</v>
      </c>
      <c r="B248" s="172" t="s">
        <v>317</v>
      </c>
      <c r="C248" s="180">
        <v>0</v>
      </c>
      <c r="D248" s="181"/>
      <c r="E248" s="181">
        <v>0</v>
      </c>
      <c r="F248" s="181">
        <v>0</v>
      </c>
      <c r="G248" s="181">
        <v>0</v>
      </c>
      <c r="H248" s="181">
        <v>0</v>
      </c>
      <c r="I248" s="180">
        <v>0</v>
      </c>
      <c r="J248" s="180"/>
      <c r="K248" s="181">
        <v>0</v>
      </c>
      <c r="L248" s="181">
        <v>0</v>
      </c>
      <c r="M248" s="181">
        <v>0</v>
      </c>
      <c r="N248" s="182">
        <v>0</v>
      </c>
      <c r="O248"/>
      <c r="P248"/>
      <c r="T248" s="595">
        <f t="shared" ref="T248:AE249" si="243">IF(C248&gt;0,C248/C248,)</f>
        <v>0</v>
      </c>
      <c r="U248" s="596">
        <f t="shared" si="243"/>
        <v>0</v>
      </c>
      <c r="V248" s="596">
        <f t="shared" si="243"/>
        <v>0</v>
      </c>
      <c r="W248" s="596">
        <f t="shared" si="243"/>
        <v>0</v>
      </c>
      <c r="X248" s="596">
        <f t="shared" si="243"/>
        <v>0</v>
      </c>
      <c r="Y248" s="596">
        <f t="shared" si="243"/>
        <v>0</v>
      </c>
      <c r="Z248" s="595">
        <f t="shared" si="243"/>
        <v>0</v>
      </c>
      <c r="AA248" s="595">
        <f t="shared" si="243"/>
        <v>0</v>
      </c>
      <c r="AB248" s="596">
        <f t="shared" si="243"/>
        <v>0</v>
      </c>
      <c r="AC248" s="596">
        <f t="shared" si="243"/>
        <v>0</v>
      </c>
      <c r="AD248" s="596">
        <f t="shared" si="243"/>
        <v>0</v>
      </c>
      <c r="AE248" s="595">
        <f t="shared" si="243"/>
        <v>0</v>
      </c>
      <c r="AG248" s="601">
        <f>+T250+T252+T254+T256+T258+T260+T262+T264+T266+T268</f>
        <v>0</v>
      </c>
      <c r="AH248" s="601">
        <f t="shared" ref="AH248:AH249" si="244">+U250+U252+U254+U256+U258+U260+U262+U264+U266+U268</f>
        <v>0</v>
      </c>
      <c r="AI248" s="601">
        <f t="shared" ref="AI248:AI249" si="245">+V250+V252+V254+V256+V258+V260+V262+V264+V266+V268</f>
        <v>0</v>
      </c>
      <c r="AJ248" s="601">
        <f t="shared" ref="AJ248:AJ249" si="246">+W250+W252+W254+W256+W258+W260+W262+W264+W266+W268</f>
        <v>0</v>
      </c>
      <c r="AK248" s="601">
        <f t="shared" ref="AK248:AK249" si="247">+X250+X252+X254+X256+X258+X260+X262+X264+X266+X268</f>
        <v>0</v>
      </c>
      <c r="AL248" s="601">
        <f t="shared" ref="AL248:AL249" si="248">+Y250+Y252+Y254+Y256+Y258+Y260+Y262+Y264+Y266+Y268</f>
        <v>0</v>
      </c>
      <c r="AM248" s="601">
        <f t="shared" ref="AM248:AM249" si="249">+Z250+Z252+Z254+Z256+Z258+Z260+Z262+Z264+Z266+Z268</f>
        <v>0</v>
      </c>
      <c r="AN248" s="601">
        <f t="shared" ref="AN248:AN249" si="250">+AA250+AA252+AA254+AA256+AA258+AA260+AA262+AA264+AA266+AA268</f>
        <v>0</v>
      </c>
      <c r="AO248" s="601">
        <f t="shared" ref="AO248:AO249" si="251">+AB250+AB252+AB254+AB256+AB258+AB260+AB262+AB264+AB266+AB268</f>
        <v>0</v>
      </c>
      <c r="AP248" s="601">
        <f t="shared" ref="AP248:AP249" si="252">+AC250+AC252+AC254+AC256+AC258+AC260+AC262+AC264+AC266+AC268</f>
        <v>0</v>
      </c>
      <c r="AQ248" s="601">
        <f t="shared" ref="AQ248:AQ249" si="253">+AD250+AD252+AD254+AD256+AD258+AD260+AD262+AD264+AD266+AD268</f>
        <v>0</v>
      </c>
      <c r="AR248" s="601">
        <f t="shared" ref="AR248:AR249" si="254">+AE250+AE252+AE254+AE256+AE258+AE260+AE262+AE264+AE266+AE268</f>
        <v>0</v>
      </c>
    </row>
    <row r="249" spans="1:44" ht="15.75">
      <c r="A249" s="192"/>
      <c r="B249" s="591" t="s">
        <v>1089</v>
      </c>
      <c r="C249" s="592">
        <v>0</v>
      </c>
      <c r="D249" s="593"/>
      <c r="E249" s="593">
        <v>0</v>
      </c>
      <c r="F249" s="593">
        <v>0</v>
      </c>
      <c r="G249" s="593">
        <v>0</v>
      </c>
      <c r="H249" s="593">
        <v>0</v>
      </c>
      <c r="I249" s="592">
        <v>0</v>
      </c>
      <c r="J249" s="592"/>
      <c r="K249" s="593">
        <v>0</v>
      </c>
      <c r="L249" s="593">
        <v>0</v>
      </c>
      <c r="M249" s="593">
        <v>0</v>
      </c>
      <c r="N249" s="594">
        <v>0</v>
      </c>
      <c r="O249"/>
      <c r="P249"/>
      <c r="T249" s="597">
        <f t="shared" si="243"/>
        <v>0</v>
      </c>
      <c r="U249" s="598">
        <f t="shared" si="243"/>
        <v>0</v>
      </c>
      <c r="V249" s="598">
        <f t="shared" si="243"/>
        <v>0</v>
      </c>
      <c r="W249" s="598">
        <f t="shared" si="243"/>
        <v>0</v>
      </c>
      <c r="X249" s="598">
        <f t="shared" si="243"/>
        <v>0</v>
      </c>
      <c r="Y249" s="598">
        <f t="shared" si="243"/>
        <v>0</v>
      </c>
      <c r="Z249" s="597">
        <f t="shared" si="243"/>
        <v>0</v>
      </c>
      <c r="AA249" s="597">
        <f t="shared" si="243"/>
        <v>0</v>
      </c>
      <c r="AB249" s="598">
        <f t="shared" si="243"/>
        <v>0</v>
      </c>
      <c r="AC249" s="598">
        <f t="shared" si="243"/>
        <v>0</v>
      </c>
      <c r="AD249" s="598">
        <f t="shared" si="243"/>
        <v>0</v>
      </c>
      <c r="AE249" s="597">
        <f t="shared" si="243"/>
        <v>0</v>
      </c>
      <c r="AG249" s="601">
        <f>+T251+T253+T255+T257+T259+T261+T263+T265+T267+T269</f>
        <v>0</v>
      </c>
      <c r="AH249" s="601">
        <f t="shared" si="244"/>
        <v>0</v>
      </c>
      <c r="AI249" s="601">
        <f t="shared" si="245"/>
        <v>0</v>
      </c>
      <c r="AJ249" s="601">
        <f t="shared" si="246"/>
        <v>0</v>
      </c>
      <c r="AK249" s="601">
        <f t="shared" si="247"/>
        <v>0</v>
      </c>
      <c r="AL249" s="601">
        <f t="shared" si="248"/>
        <v>0</v>
      </c>
      <c r="AM249" s="601">
        <f t="shared" si="249"/>
        <v>0</v>
      </c>
      <c r="AN249" s="601">
        <f t="shared" si="250"/>
        <v>0</v>
      </c>
      <c r="AO249" s="601">
        <f t="shared" si="251"/>
        <v>0</v>
      </c>
      <c r="AP249" s="601">
        <f t="shared" si="252"/>
        <v>0</v>
      </c>
      <c r="AQ249" s="601">
        <f t="shared" si="253"/>
        <v>0</v>
      </c>
      <c r="AR249" s="601">
        <f t="shared" si="254"/>
        <v>0</v>
      </c>
    </row>
    <row r="250" spans="1:44" ht="15.75">
      <c r="A250" s="192"/>
      <c r="B250" s="172" t="s">
        <v>482</v>
      </c>
      <c r="C250" s="180"/>
      <c r="D250" s="181"/>
      <c r="E250" s="181"/>
      <c r="F250" s="181"/>
      <c r="G250" s="181"/>
      <c r="H250" s="181"/>
      <c r="I250" s="180"/>
      <c r="J250" s="180"/>
      <c r="K250" s="181"/>
      <c r="L250" s="181"/>
      <c r="M250" s="181"/>
      <c r="N250" s="182"/>
      <c r="O250"/>
      <c r="P250"/>
      <c r="T250" s="595">
        <f t="shared" ref="T250:AE251" si="255">IF(C248&gt;0,C250/C248,)</f>
        <v>0</v>
      </c>
      <c r="U250" s="596">
        <f t="shared" si="255"/>
        <v>0</v>
      </c>
      <c r="V250" s="596">
        <f t="shared" si="255"/>
        <v>0</v>
      </c>
      <c r="W250" s="596">
        <f t="shared" si="255"/>
        <v>0</v>
      </c>
      <c r="X250" s="596">
        <f t="shared" si="255"/>
        <v>0</v>
      </c>
      <c r="Y250" s="596">
        <f t="shared" si="255"/>
        <v>0</v>
      </c>
      <c r="Z250" s="595">
        <f t="shared" si="255"/>
        <v>0</v>
      </c>
      <c r="AA250" s="595">
        <f t="shared" si="255"/>
        <v>0</v>
      </c>
      <c r="AB250" s="596">
        <f t="shared" si="255"/>
        <v>0</v>
      </c>
      <c r="AC250" s="596">
        <f t="shared" si="255"/>
        <v>0</v>
      </c>
      <c r="AD250" s="596">
        <f t="shared" si="255"/>
        <v>0</v>
      </c>
      <c r="AE250" s="595">
        <f t="shared" si="255"/>
        <v>0</v>
      </c>
      <c r="AG250" s="5"/>
      <c r="AH250" s="5"/>
      <c r="AI250" s="5"/>
      <c r="AJ250" s="5"/>
      <c r="AK250" s="5"/>
      <c r="AL250" s="5"/>
      <c r="AM250" s="5"/>
      <c r="AN250" s="5"/>
      <c r="AO250" s="5"/>
      <c r="AP250" s="5"/>
      <c r="AQ250" s="5"/>
      <c r="AR250" s="5"/>
    </row>
    <row r="251" spans="1:44" ht="15.75">
      <c r="A251" s="192"/>
      <c r="B251" s="591" t="s">
        <v>1071</v>
      </c>
      <c r="C251" s="592"/>
      <c r="D251" s="593"/>
      <c r="E251" s="593"/>
      <c r="F251" s="593"/>
      <c r="G251" s="593"/>
      <c r="H251" s="593"/>
      <c r="I251" s="592"/>
      <c r="J251" s="592"/>
      <c r="K251" s="593"/>
      <c r="L251" s="593"/>
      <c r="M251" s="593"/>
      <c r="N251" s="594"/>
      <c r="O251"/>
      <c r="P251"/>
      <c r="T251" s="597">
        <f t="shared" si="255"/>
        <v>0</v>
      </c>
      <c r="U251" s="598">
        <f t="shared" si="255"/>
        <v>0</v>
      </c>
      <c r="V251" s="598">
        <f t="shared" si="255"/>
        <v>0</v>
      </c>
      <c r="W251" s="598">
        <f t="shared" si="255"/>
        <v>0</v>
      </c>
      <c r="X251" s="598">
        <f t="shared" si="255"/>
        <v>0</v>
      </c>
      <c r="Y251" s="598">
        <f t="shared" si="255"/>
        <v>0</v>
      </c>
      <c r="Z251" s="597">
        <f t="shared" si="255"/>
        <v>0</v>
      </c>
      <c r="AA251" s="597">
        <f t="shared" si="255"/>
        <v>0</v>
      </c>
      <c r="AB251" s="598">
        <f t="shared" si="255"/>
        <v>0</v>
      </c>
      <c r="AC251" s="598">
        <f t="shared" si="255"/>
        <v>0</v>
      </c>
      <c r="AD251" s="598">
        <f t="shared" si="255"/>
        <v>0</v>
      </c>
      <c r="AE251" s="597">
        <f t="shared" si="255"/>
        <v>0</v>
      </c>
      <c r="AG251" s="6"/>
      <c r="AH251" s="4"/>
      <c r="AI251" s="4"/>
      <c r="AJ251" s="4"/>
      <c r="AK251" s="4"/>
      <c r="AL251" s="4"/>
      <c r="AM251" s="4"/>
      <c r="AN251" s="4"/>
      <c r="AO251" s="4"/>
      <c r="AP251" s="4"/>
      <c r="AQ251" s="4"/>
      <c r="AR251" s="4"/>
    </row>
    <row r="252" spans="1:44" ht="15.75">
      <c r="A252" s="192"/>
      <c r="B252" s="172" t="s">
        <v>484</v>
      </c>
      <c r="C252" s="180"/>
      <c r="D252" s="181"/>
      <c r="E252" s="181"/>
      <c r="F252" s="181"/>
      <c r="G252" s="181"/>
      <c r="H252" s="181"/>
      <c r="I252" s="180"/>
      <c r="J252" s="180"/>
      <c r="K252" s="181"/>
      <c r="L252" s="181"/>
      <c r="M252" s="181"/>
      <c r="N252" s="182"/>
      <c r="O252"/>
      <c r="P252"/>
      <c r="T252" s="595">
        <f t="shared" ref="T252:AE253" si="256">IF(C248&gt;0,C252/C248,)</f>
        <v>0</v>
      </c>
      <c r="U252" s="596">
        <f t="shared" si="256"/>
        <v>0</v>
      </c>
      <c r="V252" s="596">
        <f t="shared" si="256"/>
        <v>0</v>
      </c>
      <c r="W252" s="596">
        <f t="shared" si="256"/>
        <v>0</v>
      </c>
      <c r="X252" s="596">
        <f t="shared" si="256"/>
        <v>0</v>
      </c>
      <c r="Y252" s="596">
        <f t="shared" si="256"/>
        <v>0</v>
      </c>
      <c r="Z252" s="595">
        <f t="shared" si="256"/>
        <v>0</v>
      </c>
      <c r="AA252" s="595">
        <f t="shared" si="256"/>
        <v>0</v>
      </c>
      <c r="AB252" s="596">
        <f t="shared" si="256"/>
        <v>0</v>
      </c>
      <c r="AC252" s="596">
        <f t="shared" si="256"/>
        <v>0</v>
      </c>
      <c r="AD252" s="596">
        <f t="shared" si="256"/>
        <v>0</v>
      </c>
      <c r="AE252" s="595">
        <f t="shared" si="256"/>
        <v>0</v>
      </c>
      <c r="AG252" s="6"/>
      <c r="AH252" s="4"/>
      <c r="AI252" s="4"/>
      <c r="AJ252" s="4"/>
      <c r="AK252" s="4"/>
      <c r="AL252" s="4"/>
      <c r="AM252" s="4"/>
      <c r="AN252" s="4"/>
      <c r="AO252" s="4"/>
      <c r="AP252" s="4"/>
      <c r="AQ252" s="4"/>
      <c r="AR252" s="4"/>
    </row>
    <row r="253" spans="1:44" ht="15.75">
      <c r="A253" s="192"/>
      <c r="B253" s="591" t="s">
        <v>1073</v>
      </c>
      <c r="C253" s="592"/>
      <c r="D253" s="593"/>
      <c r="E253" s="593"/>
      <c r="F253" s="593"/>
      <c r="G253" s="593"/>
      <c r="H253" s="593"/>
      <c r="I253" s="592"/>
      <c r="J253" s="592"/>
      <c r="K253" s="593"/>
      <c r="L253" s="593"/>
      <c r="M253" s="593"/>
      <c r="N253" s="594"/>
      <c r="O253"/>
      <c r="P253"/>
      <c r="T253" s="597">
        <f t="shared" si="256"/>
        <v>0</v>
      </c>
      <c r="U253" s="598">
        <f t="shared" si="256"/>
        <v>0</v>
      </c>
      <c r="V253" s="598">
        <f t="shared" si="256"/>
        <v>0</v>
      </c>
      <c r="W253" s="598">
        <f t="shared" si="256"/>
        <v>0</v>
      </c>
      <c r="X253" s="598">
        <f t="shared" si="256"/>
        <v>0</v>
      </c>
      <c r="Y253" s="598">
        <f t="shared" si="256"/>
        <v>0</v>
      </c>
      <c r="Z253" s="597">
        <f t="shared" si="256"/>
        <v>0</v>
      </c>
      <c r="AA253" s="597">
        <f t="shared" si="256"/>
        <v>0</v>
      </c>
      <c r="AB253" s="598">
        <f t="shared" si="256"/>
        <v>0</v>
      </c>
      <c r="AC253" s="598">
        <f t="shared" si="256"/>
        <v>0</v>
      </c>
      <c r="AD253" s="598">
        <f t="shared" si="256"/>
        <v>0</v>
      </c>
      <c r="AE253" s="597">
        <f t="shared" si="256"/>
        <v>0</v>
      </c>
      <c r="AG253" s="6"/>
      <c r="AH253" s="4"/>
      <c r="AI253" s="4"/>
      <c r="AJ253" s="4"/>
      <c r="AK253" s="4"/>
      <c r="AL253" s="4"/>
      <c r="AM253" s="4"/>
      <c r="AN253" s="4"/>
      <c r="AO253" s="4"/>
      <c r="AP253" s="4"/>
      <c r="AQ253" s="4"/>
      <c r="AR253" s="4"/>
    </row>
    <row r="254" spans="1:44" ht="15.75">
      <c r="A254" s="192"/>
      <c r="B254" s="172" t="s">
        <v>486</v>
      </c>
      <c r="C254" s="180"/>
      <c r="D254" s="181"/>
      <c r="E254" s="181"/>
      <c r="F254" s="181"/>
      <c r="G254" s="181"/>
      <c r="H254" s="181"/>
      <c r="I254" s="180"/>
      <c r="J254" s="180"/>
      <c r="K254" s="181"/>
      <c r="L254" s="181"/>
      <c r="M254" s="181"/>
      <c r="N254" s="182"/>
      <c r="O254"/>
      <c r="P254"/>
      <c r="T254" s="595">
        <f t="shared" ref="T254:AE255" si="257">IF(C248&gt;0,C254/C248,)</f>
        <v>0</v>
      </c>
      <c r="U254" s="596">
        <f t="shared" si="257"/>
        <v>0</v>
      </c>
      <c r="V254" s="596">
        <f t="shared" si="257"/>
        <v>0</v>
      </c>
      <c r="W254" s="596">
        <f t="shared" si="257"/>
        <v>0</v>
      </c>
      <c r="X254" s="596">
        <f t="shared" si="257"/>
        <v>0</v>
      </c>
      <c r="Y254" s="596">
        <f t="shared" si="257"/>
        <v>0</v>
      </c>
      <c r="Z254" s="595">
        <f t="shared" si="257"/>
        <v>0</v>
      </c>
      <c r="AA254" s="595">
        <f t="shared" si="257"/>
        <v>0</v>
      </c>
      <c r="AB254" s="596">
        <f t="shared" si="257"/>
        <v>0</v>
      </c>
      <c r="AC254" s="596">
        <f t="shared" si="257"/>
        <v>0</v>
      </c>
      <c r="AD254" s="596">
        <f t="shared" si="257"/>
        <v>0</v>
      </c>
      <c r="AE254" s="595">
        <f t="shared" si="257"/>
        <v>0</v>
      </c>
      <c r="AG254" s="6"/>
      <c r="AH254" s="4"/>
      <c r="AI254" s="4"/>
      <c r="AJ254" s="4"/>
      <c r="AK254" s="4"/>
      <c r="AL254" s="4"/>
      <c r="AM254" s="4"/>
      <c r="AN254" s="4"/>
      <c r="AO254" s="4"/>
      <c r="AP254" s="4"/>
      <c r="AQ254" s="4"/>
      <c r="AR254" s="4"/>
    </row>
    <row r="255" spans="1:44" ht="15.75">
      <c r="A255" s="192"/>
      <c r="B255" s="591" t="s">
        <v>1075</v>
      </c>
      <c r="C255" s="592"/>
      <c r="D255" s="593"/>
      <c r="E255" s="593"/>
      <c r="F255" s="593"/>
      <c r="G255" s="593"/>
      <c r="H255" s="593"/>
      <c r="I255" s="592"/>
      <c r="J255" s="592"/>
      <c r="K255" s="593"/>
      <c r="L255" s="593"/>
      <c r="M255" s="593"/>
      <c r="N255" s="594"/>
      <c r="O255"/>
      <c r="P255"/>
      <c r="T255" s="597">
        <f t="shared" si="257"/>
        <v>0</v>
      </c>
      <c r="U255" s="598">
        <f t="shared" si="257"/>
        <v>0</v>
      </c>
      <c r="V255" s="598">
        <f t="shared" si="257"/>
        <v>0</v>
      </c>
      <c r="W255" s="598">
        <f t="shared" si="257"/>
        <v>0</v>
      </c>
      <c r="X255" s="598">
        <f t="shared" si="257"/>
        <v>0</v>
      </c>
      <c r="Y255" s="598">
        <f t="shared" si="257"/>
        <v>0</v>
      </c>
      <c r="Z255" s="597">
        <f t="shared" si="257"/>
        <v>0</v>
      </c>
      <c r="AA255" s="597">
        <f t="shared" si="257"/>
        <v>0</v>
      </c>
      <c r="AB255" s="598">
        <f t="shared" si="257"/>
        <v>0</v>
      </c>
      <c r="AC255" s="598">
        <f t="shared" si="257"/>
        <v>0</v>
      </c>
      <c r="AD255" s="598">
        <f t="shared" si="257"/>
        <v>0</v>
      </c>
      <c r="AE255" s="597">
        <f t="shared" si="257"/>
        <v>0</v>
      </c>
      <c r="AG255" s="6"/>
      <c r="AH255" s="4"/>
      <c r="AI255" s="4"/>
      <c r="AJ255" s="4"/>
      <c r="AK255" s="4"/>
      <c r="AL255" s="4"/>
      <c r="AM255" s="4"/>
      <c r="AN255" s="4"/>
      <c r="AO255" s="4"/>
      <c r="AP255" s="4"/>
      <c r="AQ255" s="4"/>
      <c r="AR255" s="4"/>
    </row>
    <row r="256" spans="1:44" ht="15.75">
      <c r="A256" s="192"/>
      <c r="B256" s="172" t="s">
        <v>319</v>
      </c>
      <c r="C256" s="180"/>
      <c r="D256" s="181"/>
      <c r="E256" s="181"/>
      <c r="F256" s="181"/>
      <c r="G256" s="181"/>
      <c r="H256" s="181"/>
      <c r="I256" s="180"/>
      <c r="J256" s="180"/>
      <c r="K256" s="181"/>
      <c r="L256" s="181"/>
      <c r="M256" s="181"/>
      <c r="N256" s="182"/>
      <c r="O256"/>
      <c r="P256"/>
      <c r="T256" s="595">
        <f t="shared" ref="T256:AE257" si="258">IF(C248&gt;0,C256/C248,)</f>
        <v>0</v>
      </c>
      <c r="U256" s="596">
        <f t="shared" si="258"/>
        <v>0</v>
      </c>
      <c r="V256" s="596">
        <f t="shared" si="258"/>
        <v>0</v>
      </c>
      <c r="W256" s="596">
        <f t="shared" si="258"/>
        <v>0</v>
      </c>
      <c r="X256" s="596">
        <f t="shared" si="258"/>
        <v>0</v>
      </c>
      <c r="Y256" s="596">
        <f t="shared" si="258"/>
        <v>0</v>
      </c>
      <c r="Z256" s="595">
        <f t="shared" si="258"/>
        <v>0</v>
      </c>
      <c r="AA256" s="595">
        <f t="shared" si="258"/>
        <v>0</v>
      </c>
      <c r="AB256" s="596">
        <f t="shared" si="258"/>
        <v>0</v>
      </c>
      <c r="AC256" s="596">
        <f t="shared" si="258"/>
        <v>0</v>
      </c>
      <c r="AD256" s="596">
        <f t="shared" si="258"/>
        <v>0</v>
      </c>
      <c r="AE256" s="595">
        <f t="shared" si="258"/>
        <v>0</v>
      </c>
      <c r="AG256" s="6"/>
      <c r="AH256" s="4"/>
      <c r="AI256" s="4"/>
      <c r="AJ256" s="4"/>
      <c r="AK256" s="4"/>
      <c r="AL256" s="4"/>
      <c r="AM256" s="4"/>
      <c r="AN256" s="4"/>
      <c r="AO256" s="4"/>
      <c r="AP256" s="4"/>
      <c r="AQ256" s="4"/>
      <c r="AR256" s="4"/>
    </row>
    <row r="257" spans="1:44" ht="15.75">
      <c r="A257" s="192"/>
      <c r="B257" s="591" t="s">
        <v>1077</v>
      </c>
      <c r="C257" s="592"/>
      <c r="D257" s="593"/>
      <c r="E257" s="593"/>
      <c r="F257" s="593"/>
      <c r="G257" s="593"/>
      <c r="H257" s="593"/>
      <c r="I257" s="592"/>
      <c r="J257" s="592"/>
      <c r="K257" s="593"/>
      <c r="L257" s="593"/>
      <c r="M257" s="593"/>
      <c r="N257" s="594"/>
      <c r="O257"/>
      <c r="P257"/>
      <c r="T257" s="597">
        <f t="shared" si="258"/>
        <v>0</v>
      </c>
      <c r="U257" s="598">
        <f t="shared" si="258"/>
        <v>0</v>
      </c>
      <c r="V257" s="598">
        <f t="shared" si="258"/>
        <v>0</v>
      </c>
      <c r="W257" s="598">
        <f t="shared" si="258"/>
        <v>0</v>
      </c>
      <c r="X257" s="598">
        <f t="shared" si="258"/>
        <v>0</v>
      </c>
      <c r="Y257" s="598">
        <f t="shared" si="258"/>
        <v>0</v>
      </c>
      <c r="Z257" s="597">
        <f t="shared" si="258"/>
        <v>0</v>
      </c>
      <c r="AA257" s="597">
        <f t="shared" si="258"/>
        <v>0</v>
      </c>
      <c r="AB257" s="598">
        <f t="shared" si="258"/>
        <v>0</v>
      </c>
      <c r="AC257" s="598">
        <f t="shared" si="258"/>
        <v>0</v>
      </c>
      <c r="AD257" s="598">
        <f t="shared" si="258"/>
        <v>0</v>
      </c>
      <c r="AE257" s="597">
        <f t="shared" si="258"/>
        <v>0</v>
      </c>
      <c r="AG257" s="6"/>
      <c r="AH257" s="4"/>
      <c r="AI257" s="4"/>
      <c r="AJ257" s="4"/>
      <c r="AK257" s="4"/>
      <c r="AL257" s="4"/>
      <c r="AM257" s="4"/>
      <c r="AN257" s="4"/>
      <c r="AO257" s="4"/>
      <c r="AP257" s="4"/>
      <c r="AQ257" s="4"/>
      <c r="AR257" s="4"/>
    </row>
    <row r="258" spans="1:44" ht="15.75">
      <c r="A258" s="192"/>
      <c r="B258" s="172" t="s">
        <v>321</v>
      </c>
      <c r="C258" s="180"/>
      <c r="D258" s="181"/>
      <c r="E258" s="181"/>
      <c r="F258" s="181"/>
      <c r="G258" s="181"/>
      <c r="H258" s="181"/>
      <c r="I258" s="180"/>
      <c r="J258" s="180"/>
      <c r="K258" s="181"/>
      <c r="L258" s="181"/>
      <c r="M258" s="181"/>
      <c r="N258" s="182"/>
      <c r="O258"/>
      <c r="P258"/>
      <c r="T258" s="595">
        <f t="shared" ref="T258:AE259" si="259">IF(C248&gt;0,C258/C248,)</f>
        <v>0</v>
      </c>
      <c r="U258" s="596">
        <f t="shared" si="259"/>
        <v>0</v>
      </c>
      <c r="V258" s="596">
        <f t="shared" si="259"/>
        <v>0</v>
      </c>
      <c r="W258" s="596">
        <f t="shared" si="259"/>
        <v>0</v>
      </c>
      <c r="X258" s="596">
        <f t="shared" si="259"/>
        <v>0</v>
      </c>
      <c r="Y258" s="596">
        <f t="shared" si="259"/>
        <v>0</v>
      </c>
      <c r="Z258" s="595">
        <f t="shared" si="259"/>
        <v>0</v>
      </c>
      <c r="AA258" s="595">
        <f t="shared" si="259"/>
        <v>0</v>
      </c>
      <c r="AB258" s="596">
        <f t="shared" si="259"/>
        <v>0</v>
      </c>
      <c r="AC258" s="596">
        <f t="shared" si="259"/>
        <v>0</v>
      </c>
      <c r="AD258" s="596">
        <f t="shared" si="259"/>
        <v>0</v>
      </c>
      <c r="AE258" s="595">
        <f t="shared" si="259"/>
        <v>0</v>
      </c>
      <c r="AG258" s="5"/>
      <c r="AH258" s="5"/>
      <c r="AI258" s="5"/>
      <c r="AJ258" s="5"/>
      <c r="AK258" s="5"/>
      <c r="AL258" s="5"/>
      <c r="AM258" s="5"/>
      <c r="AN258" s="5"/>
      <c r="AO258" s="5"/>
      <c r="AP258" s="5"/>
      <c r="AQ258" s="5"/>
      <c r="AR258" s="5"/>
    </row>
    <row r="259" spans="1:44" ht="15.75">
      <c r="A259" s="192"/>
      <c r="B259" s="591" t="s">
        <v>1079</v>
      </c>
      <c r="C259" s="592"/>
      <c r="D259" s="593"/>
      <c r="E259" s="593"/>
      <c r="F259" s="593"/>
      <c r="G259" s="593"/>
      <c r="H259" s="593"/>
      <c r="I259" s="592"/>
      <c r="J259" s="592"/>
      <c r="K259" s="593"/>
      <c r="L259" s="593"/>
      <c r="M259" s="593"/>
      <c r="N259" s="594"/>
      <c r="O259"/>
      <c r="P259"/>
      <c r="T259" s="597">
        <f t="shared" si="259"/>
        <v>0</v>
      </c>
      <c r="U259" s="598">
        <f t="shared" si="259"/>
        <v>0</v>
      </c>
      <c r="V259" s="598">
        <f t="shared" si="259"/>
        <v>0</v>
      </c>
      <c r="W259" s="598">
        <f t="shared" si="259"/>
        <v>0</v>
      </c>
      <c r="X259" s="598">
        <f t="shared" si="259"/>
        <v>0</v>
      </c>
      <c r="Y259" s="598">
        <f t="shared" si="259"/>
        <v>0</v>
      </c>
      <c r="Z259" s="597">
        <f t="shared" si="259"/>
        <v>0</v>
      </c>
      <c r="AA259" s="597">
        <f t="shared" si="259"/>
        <v>0</v>
      </c>
      <c r="AB259" s="598">
        <f t="shared" si="259"/>
        <v>0</v>
      </c>
      <c r="AC259" s="598">
        <f t="shared" si="259"/>
        <v>0</v>
      </c>
      <c r="AD259" s="598">
        <f t="shared" si="259"/>
        <v>0</v>
      </c>
      <c r="AE259" s="597">
        <f t="shared" si="259"/>
        <v>0</v>
      </c>
      <c r="AG259" s="5"/>
      <c r="AH259" s="5"/>
      <c r="AI259" s="5"/>
      <c r="AJ259" s="5"/>
      <c r="AK259" s="5"/>
      <c r="AL259" s="5"/>
      <c r="AM259" s="5"/>
      <c r="AN259" s="5"/>
      <c r="AO259" s="5"/>
      <c r="AP259" s="5"/>
      <c r="AQ259" s="5"/>
      <c r="AR259" s="5"/>
    </row>
    <row r="260" spans="1:44" ht="15.75">
      <c r="A260" s="192"/>
      <c r="B260" s="172" t="s">
        <v>323</v>
      </c>
      <c r="C260" s="180"/>
      <c r="D260" s="181"/>
      <c r="E260" s="181"/>
      <c r="F260" s="181"/>
      <c r="G260" s="181"/>
      <c r="H260" s="181"/>
      <c r="I260" s="180"/>
      <c r="J260" s="180"/>
      <c r="K260" s="181"/>
      <c r="L260" s="181"/>
      <c r="M260" s="181"/>
      <c r="N260" s="182"/>
      <c r="O260"/>
      <c r="P260"/>
      <c r="T260" s="595">
        <f t="shared" ref="T260:AE261" si="260">IF(C248&gt;0,C260/C248,)</f>
        <v>0</v>
      </c>
      <c r="U260" s="596">
        <f t="shared" si="260"/>
        <v>0</v>
      </c>
      <c r="V260" s="596">
        <f t="shared" si="260"/>
        <v>0</v>
      </c>
      <c r="W260" s="596">
        <f t="shared" si="260"/>
        <v>0</v>
      </c>
      <c r="X260" s="596">
        <f t="shared" si="260"/>
        <v>0</v>
      </c>
      <c r="Y260" s="596">
        <f t="shared" si="260"/>
        <v>0</v>
      </c>
      <c r="Z260" s="595">
        <f t="shared" si="260"/>
        <v>0</v>
      </c>
      <c r="AA260" s="595">
        <f t="shared" si="260"/>
        <v>0</v>
      </c>
      <c r="AB260" s="596">
        <f t="shared" si="260"/>
        <v>0</v>
      </c>
      <c r="AC260" s="596">
        <f t="shared" si="260"/>
        <v>0</v>
      </c>
      <c r="AD260" s="596">
        <f t="shared" si="260"/>
        <v>0</v>
      </c>
      <c r="AE260" s="595">
        <f t="shared" si="260"/>
        <v>0</v>
      </c>
      <c r="AG260" s="6"/>
      <c r="AH260" s="4"/>
      <c r="AI260" s="4"/>
      <c r="AJ260" s="4"/>
      <c r="AK260" s="4"/>
      <c r="AL260" s="4"/>
      <c r="AM260" s="4"/>
      <c r="AN260" s="4"/>
      <c r="AO260" s="4"/>
      <c r="AP260" s="4"/>
      <c r="AQ260" s="4"/>
      <c r="AR260" s="4"/>
    </row>
    <row r="261" spans="1:44" ht="15.75">
      <c r="A261" s="192"/>
      <c r="B261" s="591" t="s">
        <v>1081</v>
      </c>
      <c r="C261" s="592"/>
      <c r="D261" s="593"/>
      <c r="E261" s="593"/>
      <c r="F261" s="593"/>
      <c r="G261" s="593"/>
      <c r="H261" s="593"/>
      <c r="I261" s="592"/>
      <c r="J261" s="592"/>
      <c r="K261" s="593"/>
      <c r="L261" s="593"/>
      <c r="M261" s="593"/>
      <c r="N261" s="594"/>
      <c r="O261"/>
      <c r="P261"/>
      <c r="T261" s="597">
        <f t="shared" si="260"/>
        <v>0</v>
      </c>
      <c r="U261" s="598">
        <f t="shared" si="260"/>
        <v>0</v>
      </c>
      <c r="V261" s="598">
        <f t="shared" si="260"/>
        <v>0</v>
      </c>
      <c r="W261" s="598">
        <f t="shared" si="260"/>
        <v>0</v>
      </c>
      <c r="X261" s="598">
        <f t="shared" si="260"/>
        <v>0</v>
      </c>
      <c r="Y261" s="598">
        <f t="shared" si="260"/>
        <v>0</v>
      </c>
      <c r="Z261" s="597">
        <f t="shared" si="260"/>
        <v>0</v>
      </c>
      <c r="AA261" s="597">
        <f t="shared" si="260"/>
        <v>0</v>
      </c>
      <c r="AB261" s="598">
        <f t="shared" si="260"/>
        <v>0</v>
      </c>
      <c r="AC261" s="598">
        <f t="shared" si="260"/>
        <v>0</v>
      </c>
      <c r="AD261" s="598">
        <f t="shared" si="260"/>
        <v>0</v>
      </c>
      <c r="AE261" s="597">
        <f t="shared" si="260"/>
        <v>0</v>
      </c>
      <c r="AG261" s="6"/>
      <c r="AH261" s="4"/>
      <c r="AI261" s="4"/>
      <c r="AJ261" s="4"/>
      <c r="AK261" s="4"/>
      <c r="AL261" s="4"/>
      <c r="AM261" s="4"/>
      <c r="AN261" s="4"/>
      <c r="AO261" s="4"/>
      <c r="AP261" s="4"/>
      <c r="AQ261" s="4"/>
      <c r="AR261" s="4"/>
    </row>
    <row r="262" spans="1:44" ht="15.75">
      <c r="A262" s="192"/>
      <c r="B262" s="172" t="s">
        <v>325</v>
      </c>
      <c r="C262" s="180"/>
      <c r="D262" s="181"/>
      <c r="E262" s="181"/>
      <c r="F262" s="181"/>
      <c r="G262" s="181"/>
      <c r="H262" s="181"/>
      <c r="I262" s="180"/>
      <c r="J262" s="180"/>
      <c r="K262" s="181"/>
      <c r="L262" s="181"/>
      <c r="M262" s="181"/>
      <c r="N262" s="182"/>
      <c r="O262"/>
      <c r="P262"/>
      <c r="T262" s="595">
        <f t="shared" ref="T262:AE263" si="261">IF(C248&gt;0,C262/C248,)</f>
        <v>0</v>
      </c>
      <c r="U262" s="596">
        <f t="shared" si="261"/>
        <v>0</v>
      </c>
      <c r="V262" s="596">
        <f t="shared" si="261"/>
        <v>0</v>
      </c>
      <c r="W262" s="596">
        <f t="shared" si="261"/>
        <v>0</v>
      </c>
      <c r="X262" s="596">
        <f t="shared" si="261"/>
        <v>0</v>
      </c>
      <c r="Y262" s="596">
        <f t="shared" si="261"/>
        <v>0</v>
      </c>
      <c r="Z262" s="595">
        <f t="shared" si="261"/>
        <v>0</v>
      </c>
      <c r="AA262" s="595">
        <f t="shared" si="261"/>
        <v>0</v>
      </c>
      <c r="AB262" s="596">
        <f t="shared" si="261"/>
        <v>0</v>
      </c>
      <c r="AC262" s="596">
        <f t="shared" si="261"/>
        <v>0</v>
      </c>
      <c r="AD262" s="596">
        <f t="shared" si="261"/>
        <v>0</v>
      </c>
      <c r="AE262" s="595">
        <f t="shared" si="261"/>
        <v>0</v>
      </c>
      <c r="AG262" s="6"/>
      <c r="AH262" s="4"/>
      <c r="AI262" s="4"/>
      <c r="AJ262" s="4"/>
      <c r="AK262" s="4"/>
      <c r="AL262" s="4"/>
      <c r="AM262" s="4"/>
      <c r="AN262" s="4"/>
      <c r="AO262" s="4"/>
      <c r="AP262" s="4"/>
      <c r="AQ262" s="4"/>
      <c r="AR262" s="4"/>
    </row>
    <row r="263" spans="1:44" ht="15.75">
      <c r="A263" s="192"/>
      <c r="B263" s="591" t="s">
        <v>1083</v>
      </c>
      <c r="C263" s="592"/>
      <c r="D263" s="593"/>
      <c r="E263" s="593"/>
      <c r="F263" s="593"/>
      <c r="G263" s="593"/>
      <c r="H263" s="593"/>
      <c r="I263" s="592"/>
      <c r="J263" s="592"/>
      <c r="K263" s="593"/>
      <c r="L263" s="593"/>
      <c r="M263" s="593"/>
      <c r="N263" s="594"/>
      <c r="O263"/>
      <c r="P263"/>
      <c r="T263" s="597">
        <f t="shared" si="261"/>
        <v>0</v>
      </c>
      <c r="U263" s="598">
        <f t="shared" si="261"/>
        <v>0</v>
      </c>
      <c r="V263" s="598">
        <f t="shared" si="261"/>
        <v>0</v>
      </c>
      <c r="W263" s="598">
        <f t="shared" si="261"/>
        <v>0</v>
      </c>
      <c r="X263" s="598">
        <f t="shared" si="261"/>
        <v>0</v>
      </c>
      <c r="Y263" s="598">
        <f t="shared" si="261"/>
        <v>0</v>
      </c>
      <c r="Z263" s="597">
        <f t="shared" si="261"/>
        <v>0</v>
      </c>
      <c r="AA263" s="597">
        <f t="shared" si="261"/>
        <v>0</v>
      </c>
      <c r="AB263" s="598">
        <f t="shared" si="261"/>
        <v>0</v>
      </c>
      <c r="AC263" s="598">
        <f t="shared" si="261"/>
        <v>0</v>
      </c>
      <c r="AD263" s="598">
        <f t="shared" si="261"/>
        <v>0</v>
      </c>
      <c r="AE263" s="597">
        <f t="shared" si="261"/>
        <v>0</v>
      </c>
      <c r="AG263" s="6"/>
      <c r="AH263" s="4"/>
      <c r="AI263" s="4"/>
      <c r="AJ263" s="4"/>
      <c r="AK263" s="4"/>
      <c r="AL263" s="4"/>
      <c r="AM263" s="4"/>
      <c r="AN263" s="4"/>
      <c r="AO263" s="4"/>
      <c r="AP263" s="4"/>
      <c r="AQ263" s="4"/>
      <c r="AR263" s="4"/>
    </row>
    <row r="264" spans="1:44" ht="15.75">
      <c r="A264" s="192"/>
      <c r="B264" s="172" t="s">
        <v>327</v>
      </c>
      <c r="C264" s="180"/>
      <c r="D264" s="181"/>
      <c r="E264" s="181"/>
      <c r="F264" s="181"/>
      <c r="G264" s="181"/>
      <c r="H264" s="181"/>
      <c r="I264" s="180"/>
      <c r="J264" s="180"/>
      <c r="K264" s="181"/>
      <c r="L264" s="181"/>
      <c r="M264" s="181"/>
      <c r="N264" s="182"/>
      <c r="O264"/>
      <c r="P264"/>
      <c r="T264" s="595">
        <f t="shared" ref="T264:AE265" si="262">IF(C248&gt;0,C264/C248,)</f>
        <v>0</v>
      </c>
      <c r="U264" s="596">
        <f t="shared" si="262"/>
        <v>0</v>
      </c>
      <c r="V264" s="596">
        <f t="shared" si="262"/>
        <v>0</v>
      </c>
      <c r="W264" s="596">
        <f t="shared" si="262"/>
        <v>0</v>
      </c>
      <c r="X264" s="596">
        <f t="shared" si="262"/>
        <v>0</v>
      </c>
      <c r="Y264" s="596">
        <f t="shared" si="262"/>
        <v>0</v>
      </c>
      <c r="Z264" s="595">
        <f t="shared" si="262"/>
        <v>0</v>
      </c>
      <c r="AA264" s="595">
        <f t="shared" si="262"/>
        <v>0</v>
      </c>
      <c r="AB264" s="596">
        <f t="shared" si="262"/>
        <v>0</v>
      </c>
      <c r="AC264" s="596">
        <f t="shared" si="262"/>
        <v>0</v>
      </c>
      <c r="AD264" s="596">
        <f t="shared" si="262"/>
        <v>0</v>
      </c>
      <c r="AE264" s="595">
        <f t="shared" si="262"/>
        <v>0</v>
      </c>
      <c r="AG264" s="6"/>
      <c r="AH264" s="4"/>
      <c r="AI264" s="4"/>
      <c r="AJ264" s="4"/>
      <c r="AK264" s="4"/>
      <c r="AL264" s="4"/>
      <c r="AM264" s="4"/>
      <c r="AN264" s="4"/>
      <c r="AO264" s="4"/>
      <c r="AP264" s="4"/>
      <c r="AQ264" s="4"/>
      <c r="AR264" s="4"/>
    </row>
    <row r="265" spans="1:44" ht="15.75">
      <c r="A265" s="192"/>
      <c r="B265" s="591" t="s">
        <v>1085</v>
      </c>
      <c r="C265" s="592"/>
      <c r="D265" s="593"/>
      <c r="E265" s="593"/>
      <c r="F265" s="593"/>
      <c r="G265" s="593"/>
      <c r="H265" s="593"/>
      <c r="I265" s="592"/>
      <c r="J265" s="592"/>
      <c r="K265" s="593"/>
      <c r="L265" s="593"/>
      <c r="M265" s="593"/>
      <c r="N265" s="594"/>
      <c r="O265"/>
      <c r="P265"/>
      <c r="T265" s="597">
        <f t="shared" si="262"/>
        <v>0</v>
      </c>
      <c r="U265" s="598">
        <f t="shared" si="262"/>
        <v>0</v>
      </c>
      <c r="V265" s="598">
        <f t="shared" si="262"/>
        <v>0</v>
      </c>
      <c r="W265" s="598">
        <f t="shared" si="262"/>
        <v>0</v>
      </c>
      <c r="X265" s="598">
        <f t="shared" si="262"/>
        <v>0</v>
      </c>
      <c r="Y265" s="598">
        <f t="shared" si="262"/>
        <v>0</v>
      </c>
      <c r="Z265" s="597">
        <f t="shared" si="262"/>
        <v>0</v>
      </c>
      <c r="AA265" s="597">
        <f t="shared" si="262"/>
        <v>0</v>
      </c>
      <c r="AB265" s="598">
        <f t="shared" si="262"/>
        <v>0</v>
      </c>
      <c r="AC265" s="598">
        <f t="shared" si="262"/>
        <v>0</v>
      </c>
      <c r="AD265" s="598">
        <f t="shared" si="262"/>
        <v>0</v>
      </c>
      <c r="AE265" s="597">
        <f t="shared" si="262"/>
        <v>0</v>
      </c>
      <c r="AG265" s="6"/>
      <c r="AH265" s="4"/>
      <c r="AI265" s="4"/>
      <c r="AJ265" s="4"/>
      <c r="AK265" s="4"/>
      <c r="AL265" s="4"/>
      <c r="AM265" s="4"/>
      <c r="AN265" s="4"/>
      <c r="AO265" s="4"/>
      <c r="AP265" s="4"/>
      <c r="AQ265" s="4"/>
      <c r="AR265" s="4"/>
    </row>
    <row r="266" spans="1:44" ht="15.75">
      <c r="A266" s="192"/>
      <c r="B266" s="172" t="s">
        <v>329</v>
      </c>
      <c r="C266" s="180"/>
      <c r="D266" s="181"/>
      <c r="E266" s="181"/>
      <c r="F266" s="181"/>
      <c r="G266" s="181"/>
      <c r="H266" s="181"/>
      <c r="I266" s="180"/>
      <c r="J266" s="180"/>
      <c r="K266" s="181"/>
      <c r="L266" s="181"/>
      <c r="M266" s="181"/>
      <c r="N266" s="182"/>
      <c r="O266"/>
      <c r="P266"/>
      <c r="T266" s="595">
        <f t="shared" ref="T266:AE267" si="263">IF(C248&gt;0,C266/C248,)</f>
        <v>0</v>
      </c>
      <c r="U266" s="596">
        <f t="shared" si="263"/>
        <v>0</v>
      </c>
      <c r="V266" s="596">
        <f t="shared" si="263"/>
        <v>0</v>
      </c>
      <c r="W266" s="596">
        <f t="shared" si="263"/>
        <v>0</v>
      </c>
      <c r="X266" s="596">
        <f t="shared" si="263"/>
        <v>0</v>
      </c>
      <c r="Y266" s="596">
        <f t="shared" si="263"/>
        <v>0</v>
      </c>
      <c r="Z266" s="595">
        <f t="shared" si="263"/>
        <v>0</v>
      </c>
      <c r="AA266" s="595">
        <f t="shared" si="263"/>
        <v>0</v>
      </c>
      <c r="AB266" s="596">
        <f t="shared" si="263"/>
        <v>0</v>
      </c>
      <c r="AC266" s="596">
        <f t="shared" si="263"/>
        <v>0</v>
      </c>
      <c r="AD266" s="596">
        <f t="shared" si="263"/>
        <v>0</v>
      </c>
      <c r="AE266" s="595">
        <f t="shared" si="263"/>
        <v>0</v>
      </c>
      <c r="AG266" s="5"/>
      <c r="AH266" s="5"/>
      <c r="AI266" s="5"/>
      <c r="AJ266" s="5"/>
      <c r="AK266" s="5"/>
      <c r="AL266" s="5"/>
      <c r="AM266" s="5"/>
      <c r="AN266" s="5"/>
      <c r="AO266" s="5"/>
      <c r="AP266" s="5"/>
      <c r="AQ266" s="5"/>
      <c r="AR266" s="5"/>
    </row>
    <row r="267" spans="1:44" ht="15.75">
      <c r="A267" s="192"/>
      <c r="B267" s="591" t="s">
        <v>1087</v>
      </c>
      <c r="C267" s="592"/>
      <c r="D267" s="593"/>
      <c r="E267" s="593"/>
      <c r="F267" s="593"/>
      <c r="G267" s="593"/>
      <c r="H267" s="593"/>
      <c r="I267" s="592"/>
      <c r="J267" s="592"/>
      <c r="K267" s="593"/>
      <c r="L267" s="593"/>
      <c r="M267" s="593"/>
      <c r="N267" s="594"/>
      <c r="O267"/>
      <c r="P267"/>
      <c r="T267" s="597">
        <f t="shared" si="263"/>
        <v>0</v>
      </c>
      <c r="U267" s="598">
        <f t="shared" si="263"/>
        <v>0</v>
      </c>
      <c r="V267" s="598">
        <f t="shared" si="263"/>
        <v>0</v>
      </c>
      <c r="W267" s="598">
        <f t="shared" si="263"/>
        <v>0</v>
      </c>
      <c r="X267" s="598">
        <f t="shared" si="263"/>
        <v>0</v>
      </c>
      <c r="Y267" s="598">
        <f t="shared" si="263"/>
        <v>0</v>
      </c>
      <c r="Z267" s="597">
        <f t="shared" si="263"/>
        <v>0</v>
      </c>
      <c r="AA267" s="597">
        <f t="shared" si="263"/>
        <v>0</v>
      </c>
      <c r="AB267" s="598">
        <f t="shared" si="263"/>
        <v>0</v>
      </c>
      <c r="AC267" s="598">
        <f t="shared" si="263"/>
        <v>0</v>
      </c>
      <c r="AD267" s="598">
        <f t="shared" si="263"/>
        <v>0</v>
      </c>
      <c r="AE267" s="597">
        <f t="shared" si="263"/>
        <v>0</v>
      </c>
      <c r="AG267" s="6"/>
      <c r="AH267" s="4"/>
      <c r="AI267" s="4"/>
      <c r="AJ267" s="4"/>
      <c r="AK267" s="4"/>
      <c r="AL267" s="4"/>
      <c r="AM267" s="4"/>
      <c r="AN267" s="4"/>
      <c r="AO267" s="4"/>
      <c r="AP267" s="4"/>
      <c r="AQ267" s="4"/>
      <c r="AR267" s="4"/>
    </row>
    <row r="268" spans="1:44" ht="15.75">
      <c r="A268" s="192"/>
      <c r="B268" s="172" t="s">
        <v>331</v>
      </c>
      <c r="C268" s="180"/>
      <c r="D268" s="181"/>
      <c r="E268" s="181"/>
      <c r="F268" s="181"/>
      <c r="G268" s="181"/>
      <c r="H268" s="181"/>
      <c r="I268" s="180"/>
      <c r="J268" s="180"/>
      <c r="K268" s="181"/>
      <c r="L268" s="181"/>
      <c r="M268" s="181"/>
      <c r="N268" s="182"/>
      <c r="O268"/>
      <c r="P268"/>
      <c r="T268" s="595">
        <f t="shared" ref="T268:AE269" si="264">IF(C248&gt;0,C268/C248,)</f>
        <v>0</v>
      </c>
      <c r="U268" s="596">
        <f t="shared" si="264"/>
        <v>0</v>
      </c>
      <c r="V268" s="596">
        <f t="shared" si="264"/>
        <v>0</v>
      </c>
      <c r="W268" s="596">
        <f t="shared" si="264"/>
        <v>0</v>
      </c>
      <c r="X268" s="596">
        <f t="shared" si="264"/>
        <v>0</v>
      </c>
      <c r="Y268" s="596">
        <f t="shared" si="264"/>
        <v>0</v>
      </c>
      <c r="Z268" s="595">
        <f t="shared" si="264"/>
        <v>0</v>
      </c>
      <c r="AA268" s="595">
        <f t="shared" si="264"/>
        <v>0</v>
      </c>
      <c r="AB268" s="596">
        <f t="shared" si="264"/>
        <v>0</v>
      </c>
      <c r="AC268" s="596">
        <f t="shared" si="264"/>
        <v>0</v>
      </c>
      <c r="AD268" s="596">
        <f t="shared" si="264"/>
        <v>0</v>
      </c>
      <c r="AE268" s="595">
        <f t="shared" si="264"/>
        <v>0</v>
      </c>
      <c r="AG268" s="6"/>
      <c r="AH268" s="4"/>
      <c r="AI268" s="4"/>
      <c r="AJ268" s="4"/>
      <c r="AK268" s="4"/>
      <c r="AL268" s="4"/>
      <c r="AM268" s="4"/>
      <c r="AN268" s="4"/>
      <c r="AO268" s="4"/>
      <c r="AP268" s="4"/>
      <c r="AQ268" s="4"/>
      <c r="AR268" s="4"/>
    </row>
    <row r="269" spans="1:44" ht="15.75">
      <c r="A269" s="207"/>
      <c r="B269" s="591" t="s">
        <v>1091</v>
      </c>
      <c r="C269" s="592"/>
      <c r="D269" s="593"/>
      <c r="E269" s="593"/>
      <c r="F269" s="593"/>
      <c r="G269" s="593"/>
      <c r="H269" s="593"/>
      <c r="I269" s="592"/>
      <c r="J269" s="592"/>
      <c r="K269" s="593"/>
      <c r="L269" s="593"/>
      <c r="M269" s="593"/>
      <c r="N269" s="594"/>
      <c r="O269"/>
      <c r="P269"/>
      <c r="T269" s="597">
        <f t="shared" si="264"/>
        <v>0</v>
      </c>
      <c r="U269" s="598">
        <f t="shared" si="264"/>
        <v>0</v>
      </c>
      <c r="V269" s="598">
        <f t="shared" si="264"/>
        <v>0</v>
      </c>
      <c r="W269" s="598">
        <f t="shared" si="264"/>
        <v>0</v>
      </c>
      <c r="X269" s="598">
        <f t="shared" si="264"/>
        <v>0</v>
      </c>
      <c r="Y269" s="598">
        <f t="shared" si="264"/>
        <v>0</v>
      </c>
      <c r="Z269" s="597">
        <f t="shared" si="264"/>
        <v>0</v>
      </c>
      <c r="AA269" s="597">
        <f t="shared" si="264"/>
        <v>0</v>
      </c>
      <c r="AB269" s="598">
        <f t="shared" si="264"/>
        <v>0</v>
      </c>
      <c r="AC269" s="598">
        <f t="shared" si="264"/>
        <v>0</v>
      </c>
      <c r="AD269" s="598">
        <f t="shared" si="264"/>
        <v>0</v>
      </c>
      <c r="AE269" s="597">
        <f t="shared" si="264"/>
        <v>0</v>
      </c>
      <c r="AG269" s="6"/>
      <c r="AH269" s="4"/>
      <c r="AI269" s="4"/>
      <c r="AJ269" s="4"/>
      <c r="AK269" s="4"/>
      <c r="AL269" s="4"/>
      <c r="AM269" s="4"/>
      <c r="AN269" s="4"/>
      <c r="AO269" s="4"/>
      <c r="AP269" s="4"/>
      <c r="AQ269" s="4"/>
      <c r="AR269" s="4"/>
    </row>
    <row r="270" spans="1:44" ht="15.75">
      <c r="A270" s="191" t="s">
        <v>120</v>
      </c>
      <c r="B270" s="172" t="s">
        <v>317</v>
      </c>
      <c r="C270" s="180">
        <v>5898</v>
      </c>
      <c r="D270" s="181"/>
      <c r="E270" s="181">
        <v>9717</v>
      </c>
      <c r="F270" s="181"/>
      <c r="G270" s="181">
        <v>890</v>
      </c>
      <c r="H270" s="181"/>
      <c r="I270" s="180">
        <v>16505</v>
      </c>
      <c r="J270" s="180"/>
      <c r="K270" s="181">
        <v>2037</v>
      </c>
      <c r="L270" s="181">
        <v>4492</v>
      </c>
      <c r="M270" s="181">
        <v>187</v>
      </c>
      <c r="N270" s="182">
        <v>6716</v>
      </c>
      <c r="O270"/>
      <c r="P270"/>
      <c r="T270" s="595">
        <f t="shared" ref="T270:AE271" si="265">IF(C270&gt;0,C270/C270,)</f>
        <v>1</v>
      </c>
      <c r="U270" s="596">
        <f t="shared" si="265"/>
        <v>0</v>
      </c>
      <c r="V270" s="596">
        <f t="shared" si="265"/>
        <v>1</v>
      </c>
      <c r="W270" s="596">
        <f t="shared" si="265"/>
        <v>0</v>
      </c>
      <c r="X270" s="596">
        <f t="shared" si="265"/>
        <v>1</v>
      </c>
      <c r="Y270" s="596">
        <f t="shared" si="265"/>
        <v>0</v>
      </c>
      <c r="Z270" s="595">
        <f t="shared" si="265"/>
        <v>1</v>
      </c>
      <c r="AA270" s="595">
        <f t="shared" si="265"/>
        <v>0</v>
      </c>
      <c r="AB270" s="596">
        <f t="shared" si="265"/>
        <v>1</v>
      </c>
      <c r="AC270" s="596">
        <f t="shared" si="265"/>
        <v>1</v>
      </c>
      <c r="AD270" s="596">
        <f t="shared" si="265"/>
        <v>1</v>
      </c>
      <c r="AE270" s="595">
        <f t="shared" si="265"/>
        <v>1</v>
      </c>
      <c r="AG270" s="5">
        <f>+T272+T274+T276+T278+T280+T282+T284+T286+T288+T290</f>
        <v>1</v>
      </c>
      <c r="AH270" s="5">
        <f t="shared" ref="AH270:AH271" si="266">+U272+U274+U276+U278+U280+U282+U284+U286+U288+U290</f>
        <v>0</v>
      </c>
      <c r="AI270" s="5">
        <f t="shared" ref="AI270:AI271" si="267">+V272+V274+V276+V278+V280+V282+V284+V286+V288+V290</f>
        <v>0.99999999999999989</v>
      </c>
      <c r="AJ270" s="5">
        <f t="shared" ref="AJ270:AJ271" si="268">+W272+W274+W276+W278+W280+W282+W284+W286+W288+W290</f>
        <v>0</v>
      </c>
      <c r="AK270" s="5">
        <f t="shared" ref="AK270:AK271" si="269">+X272+X274+X276+X278+X280+X282+X284+X286+X288+X290</f>
        <v>1</v>
      </c>
      <c r="AL270" s="5">
        <f t="shared" ref="AL270:AL271" si="270">+Y272+Y274+Y276+Y278+Y280+Y282+Y284+Y286+Y288+Y290</f>
        <v>0</v>
      </c>
      <c r="AM270" s="5">
        <f t="shared" ref="AM270:AM271" si="271">+Z272+Z274+Z276+Z278+Z280+Z282+Z284+Z286+Z288+Z290</f>
        <v>1</v>
      </c>
      <c r="AN270" s="5">
        <f t="shared" ref="AN270:AN271" si="272">+AA272+AA274+AA276+AA278+AA280+AA282+AA284+AA286+AA288+AA290</f>
        <v>0</v>
      </c>
      <c r="AO270" s="5">
        <f t="shared" ref="AO270:AO271" si="273">+AB272+AB274+AB276+AB278+AB280+AB282+AB284+AB286+AB288+AB290</f>
        <v>1</v>
      </c>
      <c r="AP270" s="5">
        <f t="shared" ref="AP270:AP271" si="274">+AC272+AC274+AC276+AC278+AC280+AC282+AC284+AC286+AC288+AC290</f>
        <v>1</v>
      </c>
      <c r="AQ270" s="5">
        <f t="shared" ref="AQ270:AQ271" si="275">+AD272+AD274+AD276+AD278+AD280+AD282+AD284+AD286+AD288+AD290</f>
        <v>1</v>
      </c>
      <c r="AR270" s="5">
        <f t="shared" ref="AR270:AR271" si="276">+AE272+AE274+AE276+AE278+AE280+AE282+AE284+AE286+AE288+AE290</f>
        <v>1</v>
      </c>
    </row>
    <row r="271" spans="1:44" ht="15.75">
      <c r="A271" s="192"/>
      <c r="B271" s="591" t="s">
        <v>1089</v>
      </c>
      <c r="C271" s="592">
        <v>6626</v>
      </c>
      <c r="D271" s="593"/>
      <c r="E271" s="593">
        <v>10429</v>
      </c>
      <c r="F271" s="593"/>
      <c r="G271" s="593">
        <v>1017</v>
      </c>
      <c r="H271" s="593"/>
      <c r="I271" s="592">
        <v>18072</v>
      </c>
      <c r="J271" s="592"/>
      <c r="K271" s="593">
        <v>1985</v>
      </c>
      <c r="L271" s="593">
        <v>4800</v>
      </c>
      <c r="M271" s="593">
        <v>205</v>
      </c>
      <c r="N271" s="594">
        <v>6990</v>
      </c>
      <c r="O271"/>
      <c r="P271"/>
      <c r="T271" s="597">
        <f t="shared" si="265"/>
        <v>1</v>
      </c>
      <c r="U271" s="598">
        <f t="shared" si="265"/>
        <v>0</v>
      </c>
      <c r="V271" s="598">
        <f t="shared" si="265"/>
        <v>1</v>
      </c>
      <c r="W271" s="598">
        <f t="shared" si="265"/>
        <v>0</v>
      </c>
      <c r="X271" s="598">
        <f t="shared" si="265"/>
        <v>1</v>
      </c>
      <c r="Y271" s="598">
        <f t="shared" si="265"/>
        <v>0</v>
      </c>
      <c r="Z271" s="597">
        <f t="shared" si="265"/>
        <v>1</v>
      </c>
      <c r="AA271" s="597">
        <f t="shared" si="265"/>
        <v>0</v>
      </c>
      <c r="AB271" s="598">
        <f t="shared" si="265"/>
        <v>1</v>
      </c>
      <c r="AC271" s="598">
        <f t="shared" si="265"/>
        <v>1</v>
      </c>
      <c r="AD271" s="598">
        <f t="shared" si="265"/>
        <v>1</v>
      </c>
      <c r="AE271" s="597">
        <f t="shared" si="265"/>
        <v>1</v>
      </c>
      <c r="AG271" s="5">
        <f>+T273+T275+T277+T279+T281+T283+T285+T287+T289+T291</f>
        <v>1</v>
      </c>
      <c r="AH271" s="5">
        <f t="shared" si="266"/>
        <v>0</v>
      </c>
      <c r="AI271" s="5">
        <f t="shared" si="267"/>
        <v>1</v>
      </c>
      <c r="AJ271" s="5">
        <f t="shared" si="268"/>
        <v>0</v>
      </c>
      <c r="AK271" s="5">
        <f t="shared" si="269"/>
        <v>1</v>
      </c>
      <c r="AL271" s="5">
        <f t="shared" si="270"/>
        <v>0</v>
      </c>
      <c r="AM271" s="5">
        <f t="shared" si="271"/>
        <v>1.0000000000000002</v>
      </c>
      <c r="AN271" s="5">
        <f t="shared" si="272"/>
        <v>0</v>
      </c>
      <c r="AO271" s="5">
        <f t="shared" si="273"/>
        <v>0.99999999999999989</v>
      </c>
      <c r="AP271" s="5">
        <f t="shared" si="274"/>
        <v>1</v>
      </c>
      <c r="AQ271" s="5">
        <f t="shared" si="275"/>
        <v>1</v>
      </c>
      <c r="AR271" s="5">
        <f t="shared" si="276"/>
        <v>1</v>
      </c>
    </row>
    <row r="272" spans="1:44" ht="15.75">
      <c r="A272" s="192"/>
      <c r="B272" s="172" t="s">
        <v>482</v>
      </c>
      <c r="C272" s="180">
        <v>708</v>
      </c>
      <c r="D272" s="181"/>
      <c r="E272" s="181">
        <v>1250</v>
      </c>
      <c r="F272" s="181"/>
      <c r="G272" s="181">
        <v>132</v>
      </c>
      <c r="H272" s="181"/>
      <c r="I272" s="180">
        <v>2090</v>
      </c>
      <c r="J272" s="180"/>
      <c r="K272" s="181">
        <v>71</v>
      </c>
      <c r="L272" s="181">
        <v>260</v>
      </c>
      <c r="M272" s="181">
        <v>13</v>
      </c>
      <c r="N272" s="182">
        <v>344</v>
      </c>
      <c r="O272"/>
      <c r="P272"/>
      <c r="T272" s="595">
        <f t="shared" ref="T272:AE273" si="277">IF(C270&gt;0,C272/C270,)</f>
        <v>0.12004069175991862</v>
      </c>
      <c r="U272" s="596">
        <f t="shared" si="277"/>
        <v>0</v>
      </c>
      <c r="V272" s="596">
        <f t="shared" si="277"/>
        <v>0.12864052691159822</v>
      </c>
      <c r="W272" s="596">
        <f t="shared" si="277"/>
        <v>0</v>
      </c>
      <c r="X272" s="596">
        <f t="shared" si="277"/>
        <v>0.14831460674157304</v>
      </c>
      <c r="Y272" s="596">
        <f t="shared" si="277"/>
        <v>0</v>
      </c>
      <c r="Z272" s="595">
        <f t="shared" si="277"/>
        <v>0.12662829445622539</v>
      </c>
      <c r="AA272" s="595">
        <f t="shared" si="277"/>
        <v>0</v>
      </c>
      <c r="AB272" s="596">
        <f t="shared" si="277"/>
        <v>3.4855179185076093E-2</v>
      </c>
      <c r="AC272" s="596">
        <f t="shared" si="277"/>
        <v>5.7880676758682102E-2</v>
      </c>
      <c r="AD272" s="596">
        <f t="shared" si="277"/>
        <v>6.9518716577540107E-2</v>
      </c>
      <c r="AE272" s="595">
        <f t="shared" si="277"/>
        <v>5.1220964860035738E-2</v>
      </c>
      <c r="AG272" s="5"/>
      <c r="AH272" s="5"/>
      <c r="AI272" s="5"/>
      <c r="AJ272" s="5"/>
      <c r="AK272" s="5"/>
      <c r="AL272" s="5"/>
      <c r="AM272" s="5"/>
      <c r="AN272" s="5"/>
      <c r="AO272" s="5"/>
      <c r="AP272" s="5"/>
      <c r="AQ272" s="5"/>
      <c r="AR272" s="5"/>
    </row>
    <row r="273" spans="1:44" ht="15.75">
      <c r="A273" s="192"/>
      <c r="B273" s="591" t="s">
        <v>1071</v>
      </c>
      <c r="C273" s="592">
        <v>397</v>
      </c>
      <c r="D273" s="593"/>
      <c r="E273" s="593">
        <v>1303</v>
      </c>
      <c r="F273" s="593"/>
      <c r="G273" s="593">
        <v>171</v>
      </c>
      <c r="H273" s="593"/>
      <c r="I273" s="592">
        <v>1871</v>
      </c>
      <c r="J273" s="592"/>
      <c r="K273" s="593">
        <v>74</v>
      </c>
      <c r="L273" s="593">
        <v>314</v>
      </c>
      <c r="M273" s="593">
        <v>15</v>
      </c>
      <c r="N273" s="594">
        <v>403</v>
      </c>
      <c r="O273"/>
      <c r="P273"/>
      <c r="T273" s="597">
        <f t="shared" si="277"/>
        <v>5.9915484455176575E-2</v>
      </c>
      <c r="U273" s="598">
        <f t="shared" si="277"/>
        <v>0</v>
      </c>
      <c r="V273" s="598">
        <f t="shared" si="277"/>
        <v>0.12494007095598811</v>
      </c>
      <c r="W273" s="598">
        <f t="shared" si="277"/>
        <v>0</v>
      </c>
      <c r="X273" s="598">
        <f t="shared" si="277"/>
        <v>0.16814159292035399</v>
      </c>
      <c r="Y273" s="598">
        <f t="shared" si="277"/>
        <v>0</v>
      </c>
      <c r="Z273" s="597">
        <f t="shared" si="277"/>
        <v>0.10353032315183709</v>
      </c>
      <c r="AA273" s="597">
        <f t="shared" si="277"/>
        <v>0</v>
      </c>
      <c r="AB273" s="598">
        <f t="shared" si="277"/>
        <v>3.7279596977329972E-2</v>
      </c>
      <c r="AC273" s="598">
        <f t="shared" si="277"/>
        <v>6.5416666666666665E-2</v>
      </c>
      <c r="AD273" s="598">
        <f t="shared" si="277"/>
        <v>7.3170731707317069E-2</v>
      </c>
      <c r="AE273" s="597">
        <f t="shared" si="277"/>
        <v>5.7653791130185983E-2</v>
      </c>
      <c r="AG273" s="6"/>
      <c r="AH273" s="4"/>
      <c r="AI273" s="4"/>
      <c r="AJ273" s="4"/>
      <c r="AK273" s="4"/>
      <c r="AL273" s="4"/>
      <c r="AM273" s="4"/>
      <c r="AN273" s="4"/>
      <c r="AO273" s="4"/>
      <c r="AP273" s="4"/>
      <c r="AQ273" s="4"/>
      <c r="AR273" s="4"/>
    </row>
    <row r="274" spans="1:44" ht="15.75">
      <c r="A274" s="192"/>
      <c r="B274" s="172" t="s">
        <v>484</v>
      </c>
      <c r="C274" s="180">
        <v>17</v>
      </c>
      <c r="D274" s="181"/>
      <c r="E274" s="181">
        <v>62</v>
      </c>
      <c r="F274" s="181"/>
      <c r="G274" s="181">
        <v>24</v>
      </c>
      <c r="H274" s="181"/>
      <c r="I274" s="180">
        <v>103</v>
      </c>
      <c r="J274" s="180"/>
      <c r="K274" s="181">
        <v>49</v>
      </c>
      <c r="L274" s="181">
        <v>116</v>
      </c>
      <c r="M274" s="181">
        <v>9</v>
      </c>
      <c r="N274" s="182">
        <v>174</v>
      </c>
      <c r="O274"/>
      <c r="P274"/>
      <c r="T274" s="595">
        <f t="shared" ref="T274:AE275" si="278">IF(C270&gt;0,C274/C270,)</f>
        <v>2.8823329942353339E-3</v>
      </c>
      <c r="U274" s="596">
        <f t="shared" si="278"/>
        <v>0</v>
      </c>
      <c r="V274" s="596">
        <f t="shared" si="278"/>
        <v>6.3805701348152721E-3</v>
      </c>
      <c r="W274" s="596">
        <f t="shared" si="278"/>
        <v>0</v>
      </c>
      <c r="X274" s="596">
        <f t="shared" si="278"/>
        <v>2.6966292134831461E-2</v>
      </c>
      <c r="Y274" s="596">
        <f t="shared" si="278"/>
        <v>0</v>
      </c>
      <c r="Z274" s="595">
        <f t="shared" si="278"/>
        <v>6.2405331717661312E-3</v>
      </c>
      <c r="AA274" s="595">
        <f t="shared" si="278"/>
        <v>0</v>
      </c>
      <c r="AB274" s="596">
        <f t="shared" si="278"/>
        <v>2.4054982817869417E-2</v>
      </c>
      <c r="AC274" s="596">
        <f t="shared" si="278"/>
        <v>2.5823686553873553E-2</v>
      </c>
      <c r="AD274" s="596">
        <f t="shared" si="278"/>
        <v>4.8128342245989303E-2</v>
      </c>
      <c r="AE274" s="595">
        <f t="shared" si="278"/>
        <v>2.5908278737343658E-2</v>
      </c>
      <c r="AG274" s="6"/>
      <c r="AH274" s="4"/>
      <c r="AI274" s="4"/>
      <c r="AJ274" s="4"/>
      <c r="AK274" s="4"/>
      <c r="AL274" s="4"/>
      <c r="AM274" s="4"/>
      <c r="AN274" s="4"/>
      <c r="AO274" s="4"/>
      <c r="AP274" s="4"/>
      <c r="AQ274" s="4"/>
      <c r="AR274" s="4"/>
    </row>
    <row r="275" spans="1:44" ht="15.75">
      <c r="A275" s="192"/>
      <c r="B275" s="591" t="s">
        <v>1073</v>
      </c>
      <c r="C275" s="592">
        <v>21</v>
      </c>
      <c r="D275" s="593"/>
      <c r="E275" s="593">
        <v>54</v>
      </c>
      <c r="F275" s="593"/>
      <c r="G275" s="593">
        <v>23</v>
      </c>
      <c r="H275" s="593"/>
      <c r="I275" s="592">
        <v>98</v>
      </c>
      <c r="J275" s="592"/>
      <c r="K275" s="593">
        <v>70</v>
      </c>
      <c r="L275" s="593">
        <v>121</v>
      </c>
      <c r="M275" s="593">
        <v>7</v>
      </c>
      <c r="N275" s="594">
        <v>198</v>
      </c>
      <c r="O275"/>
      <c r="P275"/>
      <c r="T275" s="597">
        <f t="shared" si="278"/>
        <v>3.1693329308783579E-3</v>
      </c>
      <c r="U275" s="598">
        <f t="shared" si="278"/>
        <v>0</v>
      </c>
      <c r="V275" s="598">
        <f t="shared" si="278"/>
        <v>5.177869402627289E-3</v>
      </c>
      <c r="W275" s="598">
        <f t="shared" si="278"/>
        <v>0</v>
      </c>
      <c r="X275" s="598">
        <f t="shared" si="278"/>
        <v>2.2615535889872172E-2</v>
      </c>
      <c r="Y275" s="598">
        <f t="shared" si="278"/>
        <v>0</v>
      </c>
      <c r="Z275" s="597">
        <f t="shared" si="278"/>
        <v>5.422753430721558E-3</v>
      </c>
      <c r="AA275" s="597">
        <f t="shared" si="278"/>
        <v>0</v>
      </c>
      <c r="AB275" s="598">
        <f t="shared" si="278"/>
        <v>3.5264483627204031E-2</v>
      </c>
      <c r="AC275" s="598">
        <f t="shared" si="278"/>
        <v>2.5208333333333333E-2</v>
      </c>
      <c r="AD275" s="598">
        <f t="shared" si="278"/>
        <v>3.4146341463414637E-2</v>
      </c>
      <c r="AE275" s="597">
        <f t="shared" si="278"/>
        <v>2.8326180257510731E-2</v>
      </c>
      <c r="AG275" s="6"/>
      <c r="AH275" s="4"/>
      <c r="AI275" s="4"/>
      <c r="AJ275" s="4"/>
      <c r="AK275" s="4"/>
      <c r="AL275" s="4"/>
      <c r="AM275" s="4"/>
      <c r="AN275" s="4"/>
      <c r="AO275" s="4"/>
      <c r="AP275" s="4"/>
      <c r="AQ275" s="4"/>
      <c r="AR275" s="4"/>
    </row>
    <row r="276" spans="1:44" ht="15.75">
      <c r="A276" s="192"/>
      <c r="B276" s="172" t="s">
        <v>486</v>
      </c>
      <c r="C276" s="180"/>
      <c r="D276" s="181"/>
      <c r="E276" s="181"/>
      <c r="F276" s="181"/>
      <c r="G276" s="181"/>
      <c r="H276" s="181"/>
      <c r="I276" s="180"/>
      <c r="J276" s="180"/>
      <c r="K276" s="181"/>
      <c r="L276" s="181"/>
      <c r="M276" s="181"/>
      <c r="N276" s="182"/>
      <c r="O276"/>
      <c r="P276"/>
      <c r="T276" s="595">
        <f t="shared" ref="T276:AE277" si="279">IF(C270&gt;0,C276/C270,)</f>
        <v>0</v>
      </c>
      <c r="U276" s="596">
        <f t="shared" si="279"/>
        <v>0</v>
      </c>
      <c r="V276" s="596">
        <f t="shared" si="279"/>
        <v>0</v>
      </c>
      <c r="W276" s="596">
        <f t="shared" si="279"/>
        <v>0</v>
      </c>
      <c r="X276" s="596">
        <f t="shared" si="279"/>
        <v>0</v>
      </c>
      <c r="Y276" s="596">
        <f t="shared" si="279"/>
        <v>0</v>
      </c>
      <c r="Z276" s="595">
        <f t="shared" si="279"/>
        <v>0</v>
      </c>
      <c r="AA276" s="595">
        <f t="shared" si="279"/>
        <v>0</v>
      </c>
      <c r="AB276" s="596">
        <f t="shared" si="279"/>
        <v>0</v>
      </c>
      <c r="AC276" s="596">
        <f t="shared" si="279"/>
        <v>0</v>
      </c>
      <c r="AD276" s="596">
        <f t="shared" si="279"/>
        <v>0</v>
      </c>
      <c r="AE276" s="595">
        <f t="shared" si="279"/>
        <v>0</v>
      </c>
      <c r="AG276" s="6"/>
      <c r="AH276" s="4"/>
      <c r="AI276" s="4"/>
      <c r="AJ276" s="4"/>
      <c r="AK276" s="4"/>
      <c r="AL276" s="4"/>
      <c r="AM276" s="4"/>
      <c r="AN276" s="4"/>
      <c r="AO276" s="4"/>
      <c r="AP276" s="4"/>
      <c r="AQ276" s="4"/>
      <c r="AR276" s="4"/>
    </row>
    <row r="277" spans="1:44" ht="15.75">
      <c r="A277" s="192"/>
      <c r="B277" s="591" t="s">
        <v>1075</v>
      </c>
      <c r="C277" s="592">
        <v>0</v>
      </c>
      <c r="D277" s="593"/>
      <c r="E277" s="593">
        <v>0</v>
      </c>
      <c r="F277" s="593"/>
      <c r="G277" s="593">
        <v>0</v>
      </c>
      <c r="H277" s="593"/>
      <c r="I277" s="592">
        <v>0</v>
      </c>
      <c r="J277" s="592"/>
      <c r="K277" s="593">
        <v>0</v>
      </c>
      <c r="L277" s="593">
        <v>0</v>
      </c>
      <c r="M277" s="593">
        <v>0</v>
      </c>
      <c r="N277" s="594">
        <v>0</v>
      </c>
      <c r="O277"/>
      <c r="P277"/>
      <c r="T277" s="597">
        <f t="shared" si="279"/>
        <v>0</v>
      </c>
      <c r="U277" s="598">
        <f t="shared" si="279"/>
        <v>0</v>
      </c>
      <c r="V277" s="598">
        <f t="shared" si="279"/>
        <v>0</v>
      </c>
      <c r="W277" s="598">
        <f t="shared" si="279"/>
        <v>0</v>
      </c>
      <c r="X277" s="598">
        <f t="shared" si="279"/>
        <v>0</v>
      </c>
      <c r="Y277" s="598">
        <f t="shared" si="279"/>
        <v>0</v>
      </c>
      <c r="Z277" s="597">
        <f t="shared" si="279"/>
        <v>0</v>
      </c>
      <c r="AA277" s="597">
        <f t="shared" si="279"/>
        <v>0</v>
      </c>
      <c r="AB277" s="598">
        <f t="shared" si="279"/>
        <v>0</v>
      </c>
      <c r="AC277" s="598">
        <f t="shared" si="279"/>
        <v>0</v>
      </c>
      <c r="AD277" s="598">
        <f t="shared" si="279"/>
        <v>0</v>
      </c>
      <c r="AE277" s="597">
        <f t="shared" si="279"/>
        <v>0</v>
      </c>
      <c r="AG277" s="6"/>
      <c r="AH277" s="4"/>
      <c r="AI277" s="4"/>
      <c r="AJ277" s="4"/>
      <c r="AK277" s="4"/>
      <c r="AL277" s="4"/>
      <c r="AM277" s="4"/>
      <c r="AN277" s="4"/>
      <c r="AO277" s="4"/>
      <c r="AP277" s="4"/>
      <c r="AQ277" s="4"/>
      <c r="AR277" s="4"/>
    </row>
    <row r="278" spans="1:44" ht="15.75">
      <c r="A278" s="192"/>
      <c r="B278" s="172" t="s">
        <v>319</v>
      </c>
      <c r="C278" s="180">
        <v>3184</v>
      </c>
      <c r="D278" s="181"/>
      <c r="E278" s="181">
        <v>3606</v>
      </c>
      <c r="F278" s="181"/>
      <c r="G278" s="181">
        <v>499</v>
      </c>
      <c r="H278" s="181"/>
      <c r="I278" s="180">
        <v>7289</v>
      </c>
      <c r="J278" s="180"/>
      <c r="K278" s="181">
        <v>528</v>
      </c>
      <c r="L278" s="181">
        <v>1745</v>
      </c>
      <c r="M278" s="181">
        <v>83</v>
      </c>
      <c r="N278" s="182">
        <v>2356</v>
      </c>
      <c r="O278"/>
      <c r="P278"/>
      <c r="T278" s="595">
        <f t="shared" ref="T278:AE279" si="280">IF(C270&gt;0,C278/C270,)</f>
        <v>0.53984401492031198</v>
      </c>
      <c r="U278" s="596">
        <f t="shared" si="280"/>
        <v>0</v>
      </c>
      <c r="V278" s="596">
        <f t="shared" si="280"/>
        <v>0.37110219203457856</v>
      </c>
      <c r="W278" s="596">
        <f t="shared" si="280"/>
        <v>0</v>
      </c>
      <c r="X278" s="596">
        <f t="shared" si="280"/>
        <v>0.56067415730337078</v>
      </c>
      <c r="Y278" s="596">
        <f t="shared" si="280"/>
        <v>0</v>
      </c>
      <c r="Z278" s="595">
        <f t="shared" si="280"/>
        <v>0.44162375037867313</v>
      </c>
      <c r="AA278" s="595">
        <f t="shared" si="280"/>
        <v>0</v>
      </c>
      <c r="AB278" s="596">
        <f t="shared" si="280"/>
        <v>0.25920471281296026</v>
      </c>
      <c r="AC278" s="596">
        <f t="shared" si="280"/>
        <v>0.38846838824577024</v>
      </c>
      <c r="AD278" s="596">
        <f t="shared" si="280"/>
        <v>0.44385026737967914</v>
      </c>
      <c r="AE278" s="595">
        <f t="shared" si="280"/>
        <v>0.35080405002977966</v>
      </c>
      <c r="AG278" s="6"/>
      <c r="AH278" s="4"/>
      <c r="AI278" s="4"/>
      <c r="AJ278" s="4"/>
      <c r="AK278" s="4"/>
      <c r="AL278" s="4"/>
      <c r="AM278" s="4"/>
      <c r="AN278" s="4"/>
      <c r="AO278" s="4"/>
      <c r="AP278" s="4"/>
      <c r="AQ278" s="4"/>
      <c r="AR278" s="4"/>
    </row>
    <row r="279" spans="1:44" ht="15.75">
      <c r="A279" s="192"/>
      <c r="B279" s="591" t="s">
        <v>1077</v>
      </c>
      <c r="C279" s="592">
        <v>3718</v>
      </c>
      <c r="D279" s="593"/>
      <c r="E279" s="593">
        <v>3826</v>
      </c>
      <c r="F279" s="593"/>
      <c r="G279" s="593">
        <v>516</v>
      </c>
      <c r="H279" s="593"/>
      <c r="I279" s="592">
        <v>8060</v>
      </c>
      <c r="J279" s="592"/>
      <c r="K279" s="593">
        <v>715</v>
      </c>
      <c r="L279" s="593">
        <v>1905</v>
      </c>
      <c r="M279" s="593">
        <v>84</v>
      </c>
      <c r="N279" s="594">
        <v>2704</v>
      </c>
      <c r="O279"/>
      <c r="P279"/>
      <c r="T279" s="597">
        <f t="shared" si="280"/>
        <v>0.56112284938122547</v>
      </c>
      <c r="U279" s="598">
        <f t="shared" si="280"/>
        <v>0</v>
      </c>
      <c r="V279" s="598">
        <f t="shared" si="280"/>
        <v>0.36686163582318537</v>
      </c>
      <c r="W279" s="598">
        <f t="shared" si="280"/>
        <v>0</v>
      </c>
      <c r="X279" s="598">
        <f t="shared" si="280"/>
        <v>0.50737463126843663</v>
      </c>
      <c r="Y279" s="598">
        <f t="shared" si="280"/>
        <v>0</v>
      </c>
      <c r="Z279" s="597">
        <f t="shared" si="280"/>
        <v>0.44599380256750776</v>
      </c>
      <c r="AA279" s="597">
        <f t="shared" si="280"/>
        <v>0</v>
      </c>
      <c r="AB279" s="598">
        <f t="shared" si="280"/>
        <v>0.3602015113350126</v>
      </c>
      <c r="AC279" s="598">
        <f t="shared" si="280"/>
        <v>0.39687499999999998</v>
      </c>
      <c r="AD279" s="598">
        <f t="shared" si="280"/>
        <v>0.40975609756097559</v>
      </c>
      <c r="AE279" s="597">
        <f t="shared" si="280"/>
        <v>0.38683834048640914</v>
      </c>
      <c r="AG279" s="6"/>
      <c r="AH279" s="4"/>
      <c r="AI279" s="4"/>
      <c r="AJ279" s="4"/>
      <c r="AK279" s="4"/>
      <c r="AL279" s="4"/>
      <c r="AM279" s="4"/>
      <c r="AN279" s="4"/>
      <c r="AO279" s="4"/>
      <c r="AP279" s="4"/>
      <c r="AQ279" s="4"/>
      <c r="AR279" s="4"/>
    </row>
    <row r="280" spans="1:44" ht="15.75">
      <c r="A280" s="192"/>
      <c r="B280" s="172" t="s">
        <v>321</v>
      </c>
      <c r="C280" s="180">
        <v>100</v>
      </c>
      <c r="D280" s="181"/>
      <c r="E280" s="181">
        <v>128</v>
      </c>
      <c r="F280" s="181"/>
      <c r="G280" s="181">
        <v>7</v>
      </c>
      <c r="H280" s="181"/>
      <c r="I280" s="180">
        <v>235</v>
      </c>
      <c r="J280" s="180"/>
      <c r="K280" s="181">
        <v>196</v>
      </c>
      <c r="L280" s="181">
        <v>369</v>
      </c>
      <c r="M280" s="181">
        <v>20</v>
      </c>
      <c r="N280" s="182">
        <v>585</v>
      </c>
      <c r="O280"/>
      <c r="P280"/>
      <c r="T280" s="595">
        <f t="shared" ref="T280:AE281" si="281">IF(C270&gt;0,C280/C270,)</f>
        <v>1.69548999660902E-2</v>
      </c>
      <c r="U280" s="596">
        <f t="shared" si="281"/>
        <v>0</v>
      </c>
      <c r="V280" s="596">
        <f t="shared" si="281"/>
        <v>1.3172789955747659E-2</v>
      </c>
      <c r="W280" s="596">
        <f t="shared" si="281"/>
        <v>0</v>
      </c>
      <c r="X280" s="596">
        <f t="shared" si="281"/>
        <v>7.8651685393258432E-3</v>
      </c>
      <c r="Y280" s="596">
        <f t="shared" si="281"/>
        <v>0</v>
      </c>
      <c r="Z280" s="595">
        <f t="shared" si="281"/>
        <v>1.4238109663738261E-2</v>
      </c>
      <c r="AA280" s="595">
        <f t="shared" si="281"/>
        <v>0</v>
      </c>
      <c r="AB280" s="596">
        <f t="shared" si="281"/>
        <v>9.6219931271477668E-2</v>
      </c>
      <c r="AC280" s="596">
        <f t="shared" si="281"/>
        <v>8.2146037399821903E-2</v>
      </c>
      <c r="AD280" s="596">
        <f t="shared" si="281"/>
        <v>0.10695187165775401</v>
      </c>
      <c r="AE280" s="595">
        <f t="shared" si="281"/>
        <v>8.7105419892793329E-2</v>
      </c>
      <c r="AG280" s="5"/>
      <c r="AH280" s="5"/>
      <c r="AI280" s="5"/>
      <c r="AJ280" s="5"/>
      <c r="AK280" s="5"/>
      <c r="AL280" s="5"/>
      <c r="AM280" s="5"/>
      <c r="AN280" s="5"/>
      <c r="AO280" s="5"/>
      <c r="AP280" s="5"/>
      <c r="AQ280" s="5"/>
      <c r="AR280" s="5"/>
    </row>
    <row r="281" spans="1:44" ht="15.75">
      <c r="A281" s="192"/>
      <c r="B281" s="591" t="s">
        <v>1079</v>
      </c>
      <c r="C281" s="592">
        <v>115</v>
      </c>
      <c r="D281" s="593"/>
      <c r="E281" s="593">
        <v>123</v>
      </c>
      <c r="F281" s="593"/>
      <c r="G281" s="593">
        <v>18</v>
      </c>
      <c r="H281" s="593"/>
      <c r="I281" s="592">
        <v>256</v>
      </c>
      <c r="J281" s="592"/>
      <c r="K281" s="593">
        <v>220</v>
      </c>
      <c r="L281" s="593">
        <v>471</v>
      </c>
      <c r="M281" s="593">
        <v>19</v>
      </c>
      <c r="N281" s="594">
        <v>710</v>
      </c>
      <c r="O281"/>
      <c r="P281"/>
      <c r="T281" s="597">
        <f t="shared" si="281"/>
        <v>1.7355870811952914E-2</v>
      </c>
      <c r="U281" s="598">
        <f t="shared" si="281"/>
        <v>0</v>
      </c>
      <c r="V281" s="598">
        <f t="shared" si="281"/>
        <v>1.1794035861539936E-2</v>
      </c>
      <c r="W281" s="598">
        <f t="shared" si="281"/>
        <v>0</v>
      </c>
      <c r="X281" s="598">
        <f t="shared" si="281"/>
        <v>1.7699115044247787E-2</v>
      </c>
      <c r="Y281" s="598">
        <f t="shared" si="281"/>
        <v>0</v>
      </c>
      <c r="Z281" s="597">
        <f t="shared" si="281"/>
        <v>1.416555998229305E-2</v>
      </c>
      <c r="AA281" s="597">
        <f t="shared" si="281"/>
        <v>0</v>
      </c>
      <c r="AB281" s="598">
        <f t="shared" si="281"/>
        <v>0.11083123425692695</v>
      </c>
      <c r="AC281" s="598">
        <f t="shared" si="281"/>
        <v>9.8125000000000004E-2</v>
      </c>
      <c r="AD281" s="598">
        <f t="shared" si="281"/>
        <v>9.2682926829268292E-2</v>
      </c>
      <c r="AE281" s="597">
        <f t="shared" si="281"/>
        <v>0.10157367668097282</v>
      </c>
      <c r="AG281" s="5"/>
      <c r="AH281" s="5"/>
      <c r="AI281" s="5"/>
      <c r="AJ281" s="5"/>
      <c r="AK281" s="5"/>
      <c r="AL281" s="5"/>
      <c r="AM281" s="5"/>
      <c r="AN281" s="5"/>
      <c r="AO281" s="5"/>
      <c r="AP281" s="5"/>
      <c r="AQ281" s="5"/>
      <c r="AR281" s="5"/>
    </row>
    <row r="282" spans="1:44" ht="15.75">
      <c r="A282" s="192"/>
      <c r="B282" s="172" t="s">
        <v>323</v>
      </c>
      <c r="C282" s="180"/>
      <c r="D282" s="181"/>
      <c r="E282" s="181"/>
      <c r="F282" s="181"/>
      <c r="G282" s="181"/>
      <c r="H282" s="181"/>
      <c r="I282" s="180"/>
      <c r="J282" s="180"/>
      <c r="K282" s="181"/>
      <c r="L282" s="181"/>
      <c r="M282" s="181"/>
      <c r="N282" s="182"/>
      <c r="O282"/>
      <c r="P282"/>
      <c r="T282" s="595">
        <f t="shared" ref="T282:AE283" si="282">IF(C270&gt;0,C282/C270,)</f>
        <v>0</v>
      </c>
      <c r="U282" s="596">
        <f t="shared" si="282"/>
        <v>0</v>
      </c>
      <c r="V282" s="596">
        <f t="shared" si="282"/>
        <v>0</v>
      </c>
      <c r="W282" s="596">
        <f t="shared" si="282"/>
        <v>0</v>
      </c>
      <c r="X282" s="596">
        <f t="shared" si="282"/>
        <v>0</v>
      </c>
      <c r="Y282" s="596">
        <f t="shared" si="282"/>
        <v>0</v>
      </c>
      <c r="Z282" s="595">
        <f t="shared" si="282"/>
        <v>0</v>
      </c>
      <c r="AA282" s="595">
        <f t="shared" si="282"/>
        <v>0</v>
      </c>
      <c r="AB282" s="596">
        <f t="shared" si="282"/>
        <v>0</v>
      </c>
      <c r="AC282" s="596">
        <f t="shared" si="282"/>
        <v>0</v>
      </c>
      <c r="AD282" s="596">
        <f t="shared" si="282"/>
        <v>0</v>
      </c>
      <c r="AE282" s="595">
        <f t="shared" si="282"/>
        <v>0</v>
      </c>
      <c r="AG282" s="6"/>
      <c r="AH282" s="4"/>
      <c r="AI282" s="4"/>
      <c r="AJ282" s="4"/>
      <c r="AK282" s="4"/>
      <c r="AL282" s="4"/>
      <c r="AM282" s="4"/>
      <c r="AN282" s="4"/>
      <c r="AO282" s="4"/>
      <c r="AP282" s="4"/>
      <c r="AQ282" s="4"/>
      <c r="AR282" s="4"/>
    </row>
    <row r="283" spans="1:44" ht="15.75">
      <c r="A283" s="192"/>
      <c r="B283" s="591" t="s">
        <v>1081</v>
      </c>
      <c r="C283" s="592">
        <v>0</v>
      </c>
      <c r="D283" s="593"/>
      <c r="E283" s="593">
        <v>0</v>
      </c>
      <c r="F283" s="593"/>
      <c r="G283" s="593">
        <v>0</v>
      </c>
      <c r="H283" s="593"/>
      <c r="I283" s="592">
        <v>0</v>
      </c>
      <c r="J283" s="592"/>
      <c r="K283" s="593">
        <v>0</v>
      </c>
      <c r="L283" s="593">
        <v>0</v>
      </c>
      <c r="M283" s="593">
        <v>0</v>
      </c>
      <c r="N283" s="594">
        <v>0</v>
      </c>
      <c r="O283"/>
      <c r="P283"/>
      <c r="T283" s="597">
        <f t="shared" si="282"/>
        <v>0</v>
      </c>
      <c r="U283" s="598">
        <f t="shared" si="282"/>
        <v>0</v>
      </c>
      <c r="V283" s="598">
        <f t="shared" si="282"/>
        <v>0</v>
      </c>
      <c r="W283" s="598">
        <f t="shared" si="282"/>
        <v>0</v>
      </c>
      <c r="X283" s="598">
        <f t="shared" si="282"/>
        <v>0</v>
      </c>
      <c r="Y283" s="598">
        <f t="shared" si="282"/>
        <v>0</v>
      </c>
      <c r="Z283" s="597">
        <f t="shared" si="282"/>
        <v>0</v>
      </c>
      <c r="AA283" s="597">
        <f t="shared" si="282"/>
        <v>0</v>
      </c>
      <c r="AB283" s="598">
        <f t="shared" si="282"/>
        <v>0</v>
      </c>
      <c r="AC283" s="598">
        <f t="shared" si="282"/>
        <v>0</v>
      </c>
      <c r="AD283" s="598">
        <f t="shared" si="282"/>
        <v>0</v>
      </c>
      <c r="AE283" s="597">
        <f t="shared" si="282"/>
        <v>0</v>
      </c>
      <c r="AG283" s="6"/>
      <c r="AH283" s="4"/>
      <c r="AI283" s="4"/>
      <c r="AJ283" s="4"/>
      <c r="AK283" s="4"/>
      <c r="AL283" s="4"/>
      <c r="AM283" s="4"/>
      <c r="AN283" s="4"/>
      <c r="AO283" s="4"/>
      <c r="AP283" s="4"/>
      <c r="AQ283" s="4"/>
      <c r="AR283" s="4"/>
    </row>
    <row r="284" spans="1:44" ht="15.75">
      <c r="A284" s="192"/>
      <c r="B284" s="172" t="s">
        <v>325</v>
      </c>
      <c r="C284" s="180">
        <v>1265</v>
      </c>
      <c r="D284" s="181"/>
      <c r="E284" s="181">
        <v>3593</v>
      </c>
      <c r="F284" s="181"/>
      <c r="G284" s="181">
        <v>146</v>
      </c>
      <c r="H284" s="181"/>
      <c r="I284" s="180">
        <v>5004</v>
      </c>
      <c r="J284" s="180"/>
      <c r="K284" s="181">
        <v>463</v>
      </c>
      <c r="L284" s="181">
        <v>796</v>
      </c>
      <c r="M284" s="181">
        <v>29</v>
      </c>
      <c r="N284" s="182">
        <v>1288</v>
      </c>
      <c r="O284"/>
      <c r="P284"/>
      <c r="T284" s="595">
        <f t="shared" ref="T284:AE285" si="283">IF(C270&gt;0,C284/C270,)</f>
        <v>0.21447948457104102</v>
      </c>
      <c r="U284" s="596">
        <f t="shared" si="283"/>
        <v>0</v>
      </c>
      <c r="V284" s="596">
        <f t="shared" si="283"/>
        <v>0.36976433055469793</v>
      </c>
      <c r="W284" s="596">
        <f t="shared" si="283"/>
        <v>0</v>
      </c>
      <c r="X284" s="596">
        <f t="shared" si="283"/>
        <v>0.16404494382022472</v>
      </c>
      <c r="Y284" s="596">
        <f t="shared" si="283"/>
        <v>0</v>
      </c>
      <c r="Z284" s="595">
        <f t="shared" si="283"/>
        <v>0.30318085428657982</v>
      </c>
      <c r="AA284" s="595">
        <f t="shared" si="283"/>
        <v>0</v>
      </c>
      <c r="AB284" s="596">
        <f t="shared" si="283"/>
        <v>0.22729504172803142</v>
      </c>
      <c r="AC284" s="596">
        <f t="shared" si="283"/>
        <v>0.17720391807658059</v>
      </c>
      <c r="AD284" s="596">
        <f t="shared" si="283"/>
        <v>0.15508021390374332</v>
      </c>
      <c r="AE284" s="595">
        <f t="shared" si="283"/>
        <v>0.19178082191780821</v>
      </c>
      <c r="AG284" s="6"/>
      <c r="AH284" s="4"/>
      <c r="AI284" s="4"/>
      <c r="AJ284" s="4"/>
      <c r="AK284" s="4"/>
      <c r="AL284" s="4"/>
      <c r="AM284" s="4"/>
      <c r="AN284" s="4"/>
      <c r="AO284" s="4"/>
      <c r="AP284" s="4"/>
      <c r="AQ284" s="4"/>
      <c r="AR284" s="4"/>
    </row>
    <row r="285" spans="1:44" ht="15.75">
      <c r="A285" s="192"/>
      <c r="B285" s="591" t="s">
        <v>1083</v>
      </c>
      <c r="C285" s="592">
        <v>1829</v>
      </c>
      <c r="D285" s="593"/>
      <c r="E285" s="593">
        <v>4045</v>
      </c>
      <c r="F285" s="593"/>
      <c r="G285" s="593">
        <v>228</v>
      </c>
      <c r="H285" s="593"/>
      <c r="I285" s="592">
        <v>6102</v>
      </c>
      <c r="J285" s="592"/>
      <c r="K285" s="593">
        <v>390</v>
      </c>
      <c r="L285" s="593">
        <v>798</v>
      </c>
      <c r="M285" s="593">
        <v>29</v>
      </c>
      <c r="N285" s="594">
        <v>1217</v>
      </c>
      <c r="O285"/>
      <c r="P285"/>
      <c r="T285" s="597">
        <f t="shared" si="283"/>
        <v>0.27603380621792939</v>
      </c>
      <c r="U285" s="598">
        <f t="shared" si="283"/>
        <v>0</v>
      </c>
      <c r="V285" s="598">
        <f t="shared" si="283"/>
        <v>0.38786077284495157</v>
      </c>
      <c r="W285" s="598">
        <f t="shared" si="283"/>
        <v>0</v>
      </c>
      <c r="X285" s="598">
        <f t="shared" si="283"/>
        <v>0.22418879056047197</v>
      </c>
      <c r="Y285" s="598">
        <f t="shared" si="283"/>
        <v>0</v>
      </c>
      <c r="Z285" s="597">
        <f t="shared" si="283"/>
        <v>0.33764940239043822</v>
      </c>
      <c r="AA285" s="597">
        <f t="shared" si="283"/>
        <v>0</v>
      </c>
      <c r="AB285" s="598">
        <f t="shared" si="283"/>
        <v>0.19647355163727959</v>
      </c>
      <c r="AC285" s="598">
        <f t="shared" si="283"/>
        <v>0.16625000000000001</v>
      </c>
      <c r="AD285" s="598">
        <f t="shared" si="283"/>
        <v>0.14146341463414633</v>
      </c>
      <c r="AE285" s="597">
        <f t="shared" si="283"/>
        <v>0.17410586552217452</v>
      </c>
      <c r="AG285" s="6"/>
      <c r="AH285" s="4"/>
      <c r="AI285" s="4"/>
      <c r="AJ285" s="4"/>
      <c r="AK285" s="4"/>
      <c r="AL285" s="4"/>
      <c r="AM285" s="4"/>
      <c r="AN285" s="4"/>
      <c r="AO285" s="4"/>
      <c r="AP285" s="4"/>
      <c r="AQ285" s="4"/>
      <c r="AR285" s="4"/>
    </row>
    <row r="286" spans="1:44" ht="15.75">
      <c r="A286" s="192"/>
      <c r="B286" s="172" t="s">
        <v>327</v>
      </c>
      <c r="C286" s="180">
        <v>624</v>
      </c>
      <c r="D286" s="181"/>
      <c r="E286" s="181">
        <v>1078</v>
      </c>
      <c r="F286" s="181"/>
      <c r="G286" s="181">
        <v>82</v>
      </c>
      <c r="H286" s="181"/>
      <c r="I286" s="180">
        <v>1784</v>
      </c>
      <c r="J286" s="180"/>
      <c r="K286" s="181">
        <v>730</v>
      </c>
      <c r="L286" s="181">
        <v>1206</v>
      </c>
      <c r="M286" s="181">
        <v>33</v>
      </c>
      <c r="N286" s="182">
        <v>1969</v>
      </c>
      <c r="O286"/>
      <c r="P286"/>
      <c r="T286" s="595">
        <f t="shared" ref="T286:AE287" si="284">IF(C270&gt;0,C286/C270,)</f>
        <v>0.10579857578840285</v>
      </c>
      <c r="U286" s="596">
        <f t="shared" si="284"/>
        <v>0</v>
      </c>
      <c r="V286" s="596">
        <f t="shared" si="284"/>
        <v>0.11093959040856231</v>
      </c>
      <c r="W286" s="596">
        <f t="shared" si="284"/>
        <v>0</v>
      </c>
      <c r="X286" s="596">
        <f t="shared" si="284"/>
        <v>9.2134831460674152E-2</v>
      </c>
      <c r="Y286" s="596">
        <f t="shared" si="284"/>
        <v>0</v>
      </c>
      <c r="Z286" s="595">
        <f t="shared" si="284"/>
        <v>0.10808845804301727</v>
      </c>
      <c r="AA286" s="595">
        <f t="shared" si="284"/>
        <v>0</v>
      </c>
      <c r="AB286" s="596">
        <f t="shared" si="284"/>
        <v>0.35837015218458518</v>
      </c>
      <c r="AC286" s="596">
        <f t="shared" si="284"/>
        <v>0.26847729296527162</v>
      </c>
      <c r="AD286" s="596">
        <f t="shared" si="284"/>
        <v>0.17647058823529413</v>
      </c>
      <c r="AE286" s="595">
        <f t="shared" si="284"/>
        <v>0.29318046456223945</v>
      </c>
      <c r="AG286" s="6"/>
      <c r="AH286" s="4"/>
      <c r="AI286" s="4"/>
      <c r="AJ286" s="4"/>
      <c r="AK286" s="4"/>
      <c r="AL286" s="4"/>
      <c r="AM286" s="4"/>
      <c r="AN286" s="4"/>
      <c r="AO286" s="4"/>
      <c r="AP286" s="4"/>
      <c r="AQ286" s="4"/>
      <c r="AR286" s="4"/>
    </row>
    <row r="287" spans="1:44" ht="15.75">
      <c r="A287" s="192"/>
      <c r="B287" s="591" t="s">
        <v>1085</v>
      </c>
      <c r="C287" s="592">
        <v>546</v>
      </c>
      <c r="D287" s="593"/>
      <c r="E287" s="593">
        <v>1078</v>
      </c>
      <c r="F287" s="593"/>
      <c r="G287" s="593">
        <v>61</v>
      </c>
      <c r="H287" s="593"/>
      <c r="I287" s="592">
        <v>1685</v>
      </c>
      <c r="J287" s="592"/>
      <c r="K287" s="593">
        <v>516</v>
      </c>
      <c r="L287" s="593">
        <v>1191</v>
      </c>
      <c r="M287" s="593">
        <v>51</v>
      </c>
      <c r="N287" s="594">
        <v>1758</v>
      </c>
      <c r="O287"/>
      <c r="P287"/>
      <c r="T287" s="597">
        <f t="shared" si="284"/>
        <v>8.2402656202837307E-2</v>
      </c>
      <c r="U287" s="598">
        <f t="shared" si="284"/>
        <v>0</v>
      </c>
      <c r="V287" s="598">
        <f t="shared" si="284"/>
        <v>0.10336561511170773</v>
      </c>
      <c r="W287" s="598">
        <f t="shared" si="284"/>
        <v>0</v>
      </c>
      <c r="X287" s="598">
        <f t="shared" si="284"/>
        <v>5.9980334316617499E-2</v>
      </c>
      <c r="Y287" s="598">
        <f t="shared" si="284"/>
        <v>0</v>
      </c>
      <c r="Z287" s="597">
        <f t="shared" si="284"/>
        <v>9.3238158477202307E-2</v>
      </c>
      <c r="AA287" s="597">
        <f t="shared" si="284"/>
        <v>0</v>
      </c>
      <c r="AB287" s="598">
        <f t="shared" si="284"/>
        <v>0.25994962216624684</v>
      </c>
      <c r="AC287" s="598">
        <f t="shared" si="284"/>
        <v>0.24812500000000001</v>
      </c>
      <c r="AD287" s="598">
        <f t="shared" si="284"/>
        <v>0.24878048780487805</v>
      </c>
      <c r="AE287" s="597">
        <f t="shared" si="284"/>
        <v>0.25150214592274678</v>
      </c>
      <c r="AG287" s="6"/>
      <c r="AH287" s="4"/>
      <c r="AI287" s="4"/>
      <c r="AJ287" s="4"/>
      <c r="AK287" s="4"/>
      <c r="AL287" s="4"/>
      <c r="AM287" s="4"/>
      <c r="AN287" s="4"/>
      <c r="AO287" s="4"/>
      <c r="AP287" s="4"/>
      <c r="AQ287" s="4"/>
      <c r="AR287" s="4"/>
    </row>
    <row r="288" spans="1:44" ht="15.75">
      <c r="A288" s="192"/>
      <c r="B288" s="172" t="s">
        <v>329</v>
      </c>
      <c r="C288" s="180"/>
      <c r="D288" s="181"/>
      <c r="E288" s="181"/>
      <c r="F288" s="181"/>
      <c r="G288" s="181"/>
      <c r="H288" s="181"/>
      <c r="I288" s="180"/>
      <c r="J288" s="180"/>
      <c r="K288" s="181"/>
      <c r="L288" s="181"/>
      <c r="M288" s="181"/>
      <c r="N288" s="182"/>
      <c r="O288"/>
      <c r="P288"/>
      <c r="T288" s="595">
        <f t="shared" ref="T288:AE289" si="285">IF(C270&gt;0,C288/C270,)</f>
        <v>0</v>
      </c>
      <c r="U288" s="596">
        <f t="shared" si="285"/>
        <v>0</v>
      </c>
      <c r="V288" s="596">
        <f t="shared" si="285"/>
        <v>0</v>
      </c>
      <c r="W288" s="596">
        <f t="shared" si="285"/>
        <v>0</v>
      </c>
      <c r="X288" s="596">
        <f t="shared" si="285"/>
        <v>0</v>
      </c>
      <c r="Y288" s="596">
        <f t="shared" si="285"/>
        <v>0</v>
      </c>
      <c r="Z288" s="595">
        <f t="shared" si="285"/>
        <v>0</v>
      </c>
      <c r="AA288" s="595">
        <f t="shared" si="285"/>
        <v>0</v>
      </c>
      <c r="AB288" s="596">
        <f t="shared" si="285"/>
        <v>0</v>
      </c>
      <c r="AC288" s="596">
        <f t="shared" si="285"/>
        <v>0</v>
      </c>
      <c r="AD288" s="596">
        <f t="shared" si="285"/>
        <v>0</v>
      </c>
      <c r="AE288" s="595">
        <f t="shared" si="285"/>
        <v>0</v>
      </c>
      <c r="AG288" s="5"/>
      <c r="AH288" s="5"/>
      <c r="AI288" s="5"/>
      <c r="AJ288" s="5"/>
      <c r="AK288" s="5"/>
      <c r="AL288" s="5"/>
      <c r="AM288" s="5"/>
      <c r="AN288" s="5"/>
      <c r="AO288" s="5"/>
      <c r="AP288" s="5"/>
      <c r="AQ288" s="5"/>
      <c r="AR288" s="5"/>
    </row>
    <row r="289" spans="1:44" ht="15.75">
      <c r="A289" s="192"/>
      <c r="B289" s="591" t="s">
        <v>1087</v>
      </c>
      <c r="C289" s="592">
        <v>0</v>
      </c>
      <c r="D289" s="593"/>
      <c r="E289" s="593">
        <v>0</v>
      </c>
      <c r="F289" s="593"/>
      <c r="G289" s="593">
        <v>0</v>
      </c>
      <c r="H289" s="593"/>
      <c r="I289" s="592">
        <v>0</v>
      </c>
      <c r="J289" s="592"/>
      <c r="K289" s="593">
        <v>0</v>
      </c>
      <c r="L289" s="593">
        <v>0</v>
      </c>
      <c r="M289" s="593">
        <v>0</v>
      </c>
      <c r="N289" s="594">
        <v>0</v>
      </c>
      <c r="O289"/>
      <c r="P289"/>
      <c r="T289" s="597">
        <f t="shared" si="285"/>
        <v>0</v>
      </c>
      <c r="U289" s="598">
        <f t="shared" si="285"/>
        <v>0</v>
      </c>
      <c r="V289" s="598">
        <f t="shared" si="285"/>
        <v>0</v>
      </c>
      <c r="W289" s="598">
        <f t="shared" si="285"/>
        <v>0</v>
      </c>
      <c r="X289" s="598">
        <f t="shared" si="285"/>
        <v>0</v>
      </c>
      <c r="Y289" s="598">
        <f t="shared" si="285"/>
        <v>0</v>
      </c>
      <c r="Z289" s="597">
        <f t="shared" si="285"/>
        <v>0</v>
      </c>
      <c r="AA289" s="597">
        <f t="shared" si="285"/>
        <v>0</v>
      </c>
      <c r="AB289" s="598">
        <f t="shared" si="285"/>
        <v>0</v>
      </c>
      <c r="AC289" s="598">
        <f t="shared" si="285"/>
        <v>0</v>
      </c>
      <c r="AD289" s="598">
        <f t="shared" si="285"/>
        <v>0</v>
      </c>
      <c r="AE289" s="597">
        <f t="shared" si="285"/>
        <v>0</v>
      </c>
      <c r="AG289" s="6"/>
      <c r="AH289" s="4"/>
      <c r="AI289" s="4"/>
      <c r="AJ289" s="4"/>
      <c r="AK289" s="4"/>
      <c r="AL289" s="4"/>
      <c r="AM289" s="4"/>
      <c r="AN289" s="4"/>
      <c r="AO289" s="4"/>
      <c r="AP289" s="4"/>
      <c r="AQ289" s="4"/>
      <c r="AR289" s="4"/>
    </row>
    <row r="290" spans="1:44" ht="15.75">
      <c r="A290" s="192"/>
      <c r="B290" s="172" t="s">
        <v>331</v>
      </c>
      <c r="C290" s="180"/>
      <c r="D290" s="181"/>
      <c r="E290" s="181"/>
      <c r="F290" s="181"/>
      <c r="G290" s="181"/>
      <c r="H290" s="181"/>
      <c r="I290" s="180"/>
      <c r="J290" s="180"/>
      <c r="K290" s="181"/>
      <c r="L290" s="181"/>
      <c r="M290" s="181"/>
      <c r="N290" s="182"/>
      <c r="O290"/>
      <c r="P290"/>
      <c r="T290" s="595">
        <f t="shared" ref="T290:AE291" si="286">IF(C270&gt;0,C290/C270,)</f>
        <v>0</v>
      </c>
      <c r="U290" s="596">
        <f t="shared" si="286"/>
        <v>0</v>
      </c>
      <c r="V290" s="596">
        <f t="shared" si="286"/>
        <v>0</v>
      </c>
      <c r="W290" s="596">
        <f t="shared" si="286"/>
        <v>0</v>
      </c>
      <c r="X290" s="596">
        <f t="shared" si="286"/>
        <v>0</v>
      </c>
      <c r="Y290" s="596">
        <f t="shared" si="286"/>
        <v>0</v>
      </c>
      <c r="Z290" s="595">
        <f t="shared" si="286"/>
        <v>0</v>
      </c>
      <c r="AA290" s="595">
        <f t="shared" si="286"/>
        <v>0</v>
      </c>
      <c r="AB290" s="596">
        <f t="shared" si="286"/>
        <v>0</v>
      </c>
      <c r="AC290" s="596">
        <f t="shared" si="286"/>
        <v>0</v>
      </c>
      <c r="AD290" s="596">
        <f t="shared" si="286"/>
        <v>0</v>
      </c>
      <c r="AE290" s="595">
        <f t="shared" si="286"/>
        <v>0</v>
      </c>
      <c r="AG290" s="6"/>
      <c r="AH290" s="4"/>
      <c r="AI290" s="4"/>
      <c r="AJ290" s="4"/>
      <c r="AK290" s="4"/>
      <c r="AL290" s="4"/>
      <c r="AM290" s="4"/>
      <c r="AN290" s="4"/>
      <c r="AO290" s="4"/>
      <c r="AP290" s="4"/>
      <c r="AQ290" s="4"/>
      <c r="AR290" s="4"/>
    </row>
    <row r="291" spans="1:44" ht="15.75">
      <c r="A291" s="207"/>
      <c r="B291" s="591" t="s">
        <v>1091</v>
      </c>
      <c r="C291" s="592"/>
      <c r="D291" s="593"/>
      <c r="E291" s="593"/>
      <c r="F291" s="593"/>
      <c r="G291" s="593"/>
      <c r="H291" s="593"/>
      <c r="I291" s="592"/>
      <c r="J291" s="592"/>
      <c r="K291" s="593"/>
      <c r="L291" s="593"/>
      <c r="M291" s="593"/>
      <c r="N291" s="594"/>
      <c r="O291"/>
      <c r="P291"/>
      <c r="T291" s="597">
        <f t="shared" si="286"/>
        <v>0</v>
      </c>
      <c r="U291" s="598">
        <f t="shared" si="286"/>
        <v>0</v>
      </c>
      <c r="V291" s="598">
        <f t="shared" si="286"/>
        <v>0</v>
      </c>
      <c r="W291" s="598">
        <f t="shared" si="286"/>
        <v>0</v>
      </c>
      <c r="X291" s="598">
        <f t="shared" si="286"/>
        <v>0</v>
      </c>
      <c r="Y291" s="598">
        <f t="shared" si="286"/>
        <v>0</v>
      </c>
      <c r="Z291" s="597">
        <f t="shared" si="286"/>
        <v>0</v>
      </c>
      <c r="AA291" s="597">
        <f t="shared" si="286"/>
        <v>0</v>
      </c>
      <c r="AB291" s="598">
        <f t="shared" si="286"/>
        <v>0</v>
      </c>
      <c r="AC291" s="598">
        <f t="shared" si="286"/>
        <v>0</v>
      </c>
      <c r="AD291" s="598">
        <f t="shared" si="286"/>
        <v>0</v>
      </c>
      <c r="AE291" s="597">
        <f t="shared" si="286"/>
        <v>0</v>
      </c>
      <c r="AG291" s="6"/>
      <c r="AH291" s="4"/>
      <c r="AI291" s="4"/>
      <c r="AJ291" s="4"/>
      <c r="AK291" s="4"/>
      <c r="AL291" s="4"/>
      <c r="AM291" s="4"/>
      <c r="AN291" s="4"/>
      <c r="AO291" s="4"/>
      <c r="AP291" s="4"/>
      <c r="AQ291" s="4"/>
      <c r="AR291" s="4"/>
    </row>
    <row r="292" spans="1:44" ht="15.75">
      <c r="A292" s="191" t="s">
        <v>287</v>
      </c>
      <c r="B292" s="172" t="s">
        <v>317</v>
      </c>
      <c r="C292" s="180">
        <v>37615</v>
      </c>
      <c r="D292" s="181">
        <v>8415</v>
      </c>
      <c r="E292" s="181">
        <v>28454</v>
      </c>
      <c r="F292" s="181">
        <v>1399</v>
      </c>
      <c r="G292" s="181">
        <v>2345</v>
      </c>
      <c r="H292" s="181">
        <v>237</v>
      </c>
      <c r="I292" s="180">
        <v>78465</v>
      </c>
      <c r="J292" s="180">
        <v>2129</v>
      </c>
      <c r="K292" s="181">
        <v>27345</v>
      </c>
      <c r="L292" s="181">
        <v>9024</v>
      </c>
      <c r="M292" s="181">
        <v>1597</v>
      </c>
      <c r="N292" s="182">
        <v>40095</v>
      </c>
      <c r="O292"/>
      <c r="P292"/>
      <c r="T292" s="595">
        <f t="shared" ref="T292:AE293" si="287">IF(C292&gt;0,C292/C292,)</f>
        <v>1</v>
      </c>
      <c r="U292" s="596">
        <f t="shared" si="287"/>
        <v>1</v>
      </c>
      <c r="V292" s="596">
        <f t="shared" si="287"/>
        <v>1</v>
      </c>
      <c r="W292" s="596">
        <f t="shared" si="287"/>
        <v>1</v>
      </c>
      <c r="X292" s="596">
        <f t="shared" si="287"/>
        <v>1</v>
      </c>
      <c r="Y292" s="596">
        <f t="shared" si="287"/>
        <v>1</v>
      </c>
      <c r="Z292" s="595">
        <f t="shared" si="287"/>
        <v>1</v>
      </c>
      <c r="AA292" s="595">
        <f t="shared" si="287"/>
        <v>1</v>
      </c>
      <c r="AB292" s="596">
        <f t="shared" si="287"/>
        <v>1</v>
      </c>
      <c r="AC292" s="596">
        <f t="shared" si="287"/>
        <v>1</v>
      </c>
      <c r="AD292" s="596">
        <f t="shared" si="287"/>
        <v>1</v>
      </c>
      <c r="AE292" s="595">
        <f t="shared" si="287"/>
        <v>1</v>
      </c>
      <c r="AG292" s="5">
        <f>+T294+T296+T298+T300+T302+T304+T306+T308+T310+T312</f>
        <v>0.99999999999999989</v>
      </c>
      <c r="AH292" s="5">
        <f t="shared" ref="AH292:AH293" si="288">+U294+U296+U298+U300+U302+U304+U306+U308+U310+U312</f>
        <v>1</v>
      </c>
      <c r="AI292" s="5">
        <f t="shared" ref="AI292:AI293" si="289">+V294+V296+V298+V300+V302+V304+V306+V308+V310+V312</f>
        <v>0.99999999999999989</v>
      </c>
      <c r="AJ292" s="5">
        <f t="shared" ref="AJ292:AJ293" si="290">+W294+W296+W298+W300+W302+W304+W306+W308+W310+W312</f>
        <v>1</v>
      </c>
      <c r="AK292" s="5">
        <f t="shared" ref="AK292:AK293" si="291">+X294+X296+X298+X300+X302+X304+X306+X308+X310+X312</f>
        <v>1</v>
      </c>
      <c r="AL292" s="5">
        <f t="shared" ref="AL292:AL293" si="292">+Y294+Y296+Y298+Y300+Y302+Y304+Y306+Y308+Y310+Y312</f>
        <v>1</v>
      </c>
      <c r="AM292" s="5">
        <f t="shared" ref="AM292:AM293" si="293">+Z294+Z296+Z298+Z300+Z302+Z304+Z306+Z308+Z310+Z312</f>
        <v>1</v>
      </c>
      <c r="AN292" s="5">
        <f t="shared" ref="AN292:AN293" si="294">+AA294+AA296+AA298+AA300+AA302+AA304+AA306+AA308+AA310+AA312</f>
        <v>0.99999999999999989</v>
      </c>
      <c r="AO292" s="5">
        <f t="shared" ref="AO292:AO293" si="295">+AB294+AB296+AB298+AB300+AB302+AB304+AB306+AB308+AB310+AB312</f>
        <v>1</v>
      </c>
      <c r="AP292" s="5">
        <f t="shared" ref="AP292:AP293" si="296">+AC294+AC296+AC298+AC300+AC302+AC304+AC306+AC308+AC310+AC312</f>
        <v>1</v>
      </c>
      <c r="AQ292" s="5">
        <f t="shared" ref="AQ292:AQ293" si="297">+AD294+AD296+AD298+AD300+AD302+AD304+AD306+AD308+AD310+AD312</f>
        <v>0.99812147777082016</v>
      </c>
      <c r="AR292" s="5">
        <f t="shared" ref="AR292:AR293" si="298">+AE294+AE296+AE298+AE300+AE302+AE304+AE306+AE308+AE310+AE312</f>
        <v>0.99992517770295553</v>
      </c>
    </row>
    <row r="293" spans="1:44" ht="15.75">
      <c r="A293" s="192"/>
      <c r="B293" s="591" t="s">
        <v>1089</v>
      </c>
      <c r="C293" s="592">
        <v>38368</v>
      </c>
      <c r="D293" s="593">
        <v>8733</v>
      </c>
      <c r="E293" s="593">
        <v>27881</v>
      </c>
      <c r="F293" s="593">
        <v>1351</v>
      </c>
      <c r="G293" s="593">
        <v>2527</v>
      </c>
      <c r="H293" s="593">
        <v>262</v>
      </c>
      <c r="I293" s="592">
        <v>79122</v>
      </c>
      <c r="J293" s="592">
        <v>2460</v>
      </c>
      <c r="K293" s="593">
        <v>32619</v>
      </c>
      <c r="L293" s="593">
        <v>9493</v>
      </c>
      <c r="M293" s="593">
        <v>1687</v>
      </c>
      <c r="N293" s="594">
        <v>46259</v>
      </c>
      <c r="O293"/>
      <c r="P293"/>
      <c r="T293" s="597">
        <f t="shared" si="287"/>
        <v>1</v>
      </c>
      <c r="U293" s="598">
        <f t="shared" si="287"/>
        <v>1</v>
      </c>
      <c r="V293" s="598">
        <f t="shared" si="287"/>
        <v>1</v>
      </c>
      <c r="W293" s="598">
        <f t="shared" si="287"/>
        <v>1</v>
      </c>
      <c r="X293" s="598">
        <f t="shared" si="287"/>
        <v>1</v>
      </c>
      <c r="Y293" s="598">
        <f t="shared" si="287"/>
        <v>1</v>
      </c>
      <c r="Z293" s="597">
        <f t="shared" si="287"/>
        <v>1</v>
      </c>
      <c r="AA293" s="597">
        <f t="shared" si="287"/>
        <v>1</v>
      </c>
      <c r="AB293" s="598">
        <f t="shared" si="287"/>
        <v>1</v>
      </c>
      <c r="AC293" s="598">
        <f t="shared" si="287"/>
        <v>1</v>
      </c>
      <c r="AD293" s="598">
        <f t="shared" si="287"/>
        <v>1</v>
      </c>
      <c r="AE293" s="597">
        <f t="shared" si="287"/>
        <v>1</v>
      </c>
      <c r="AG293" s="5">
        <f>+T295+T297+T299+T301+T303+T305+T307+T309+T311+T313</f>
        <v>1</v>
      </c>
      <c r="AH293" s="5">
        <f t="shared" si="288"/>
        <v>1.0000000000000002</v>
      </c>
      <c r="AI293" s="5">
        <f t="shared" si="289"/>
        <v>1</v>
      </c>
      <c r="AJ293" s="5">
        <f t="shared" si="290"/>
        <v>1</v>
      </c>
      <c r="AK293" s="5">
        <f t="shared" si="291"/>
        <v>1</v>
      </c>
      <c r="AL293" s="5">
        <f t="shared" si="292"/>
        <v>0.99999999999999989</v>
      </c>
      <c r="AM293" s="5">
        <f t="shared" si="293"/>
        <v>1</v>
      </c>
      <c r="AN293" s="5">
        <f t="shared" si="294"/>
        <v>1</v>
      </c>
      <c r="AO293" s="5">
        <f t="shared" si="295"/>
        <v>1</v>
      </c>
      <c r="AP293" s="5">
        <f t="shared" si="296"/>
        <v>1</v>
      </c>
      <c r="AQ293" s="5">
        <f t="shared" si="297"/>
        <v>1</v>
      </c>
      <c r="AR293" s="5">
        <f t="shared" si="298"/>
        <v>1</v>
      </c>
    </row>
    <row r="294" spans="1:44" ht="15.75">
      <c r="A294" s="192"/>
      <c r="B294" s="172" t="s">
        <v>482</v>
      </c>
      <c r="C294" s="180">
        <v>5108</v>
      </c>
      <c r="D294" s="181">
        <v>503</v>
      </c>
      <c r="E294" s="181">
        <v>2407</v>
      </c>
      <c r="F294" s="181">
        <v>47</v>
      </c>
      <c r="G294" s="181">
        <v>6</v>
      </c>
      <c r="H294" s="181">
        <v>28</v>
      </c>
      <c r="I294" s="180">
        <v>8099</v>
      </c>
      <c r="J294" s="180">
        <v>186</v>
      </c>
      <c r="K294" s="181">
        <v>779</v>
      </c>
      <c r="L294" s="181">
        <v>421</v>
      </c>
      <c r="M294" s="181">
        <v>65</v>
      </c>
      <c r="N294" s="182">
        <v>1451</v>
      </c>
      <c r="O294"/>
      <c r="P294"/>
      <c r="T294" s="595">
        <f t="shared" ref="T294:AE295" si="299">IF(C292&gt;0,C294/C292,)</f>
        <v>0.13579688953874783</v>
      </c>
      <c r="U294" s="596">
        <f t="shared" si="299"/>
        <v>5.9774212715389186E-2</v>
      </c>
      <c r="V294" s="596">
        <f t="shared" si="299"/>
        <v>8.4592675897940534E-2</v>
      </c>
      <c r="W294" s="596">
        <f t="shared" si="299"/>
        <v>3.3595425303788423E-2</v>
      </c>
      <c r="X294" s="596">
        <f t="shared" si="299"/>
        <v>2.5586353944562902E-3</v>
      </c>
      <c r="Y294" s="596">
        <f t="shared" si="299"/>
        <v>0.11814345991561181</v>
      </c>
      <c r="Z294" s="595">
        <f t="shared" si="299"/>
        <v>0.10321799528452176</v>
      </c>
      <c r="AA294" s="595">
        <f t="shared" si="299"/>
        <v>8.7364960075152653E-2</v>
      </c>
      <c r="AB294" s="596">
        <f t="shared" si="299"/>
        <v>2.8487840555860303E-2</v>
      </c>
      <c r="AC294" s="596">
        <f t="shared" si="299"/>
        <v>4.6653368794326244E-2</v>
      </c>
      <c r="AD294" s="596">
        <f t="shared" si="299"/>
        <v>4.0701314965560426E-2</v>
      </c>
      <c r="AE294" s="595">
        <f t="shared" si="299"/>
        <v>3.6189051003865817E-2</v>
      </c>
      <c r="AG294" s="5"/>
      <c r="AH294" s="5"/>
      <c r="AI294" s="5"/>
      <c r="AJ294" s="5"/>
      <c r="AK294" s="5"/>
      <c r="AL294" s="5"/>
      <c r="AM294" s="5"/>
      <c r="AN294" s="5"/>
      <c r="AO294" s="5"/>
      <c r="AP294" s="5"/>
      <c r="AQ294" s="5"/>
      <c r="AR294" s="5"/>
    </row>
    <row r="295" spans="1:44" ht="15.75">
      <c r="A295" s="192"/>
      <c r="B295" s="591" t="s">
        <v>1071</v>
      </c>
      <c r="C295" s="592">
        <v>5636</v>
      </c>
      <c r="D295" s="593">
        <v>629</v>
      </c>
      <c r="E295" s="593">
        <v>2677</v>
      </c>
      <c r="F295" s="593">
        <v>34</v>
      </c>
      <c r="G295" s="593">
        <v>7</v>
      </c>
      <c r="H295" s="593">
        <v>38</v>
      </c>
      <c r="I295" s="592">
        <v>9021</v>
      </c>
      <c r="J295" s="592">
        <v>226</v>
      </c>
      <c r="K295" s="593">
        <v>967</v>
      </c>
      <c r="L295" s="593">
        <v>518</v>
      </c>
      <c r="M295" s="593">
        <v>79</v>
      </c>
      <c r="N295" s="594">
        <v>1790</v>
      </c>
      <c r="O295"/>
      <c r="P295"/>
      <c r="T295" s="597">
        <f t="shared" si="299"/>
        <v>0.1468932443703086</v>
      </c>
      <c r="U295" s="598">
        <f t="shared" si="299"/>
        <v>7.2025649833963132E-2</v>
      </c>
      <c r="V295" s="598">
        <f t="shared" si="299"/>
        <v>9.601520748897098E-2</v>
      </c>
      <c r="W295" s="598">
        <f t="shared" si="299"/>
        <v>2.5166543301258327E-2</v>
      </c>
      <c r="X295" s="598">
        <f t="shared" si="299"/>
        <v>2.7700831024930748E-3</v>
      </c>
      <c r="Y295" s="598">
        <f t="shared" si="299"/>
        <v>0.14503816793893129</v>
      </c>
      <c r="Z295" s="597">
        <f t="shared" si="299"/>
        <v>0.11401380147114583</v>
      </c>
      <c r="AA295" s="597">
        <f t="shared" si="299"/>
        <v>9.1869918699186995E-2</v>
      </c>
      <c r="AB295" s="598">
        <f t="shared" si="299"/>
        <v>2.9645298752260952E-2</v>
      </c>
      <c r="AC295" s="598">
        <f t="shared" si="299"/>
        <v>5.4566522700937529E-2</v>
      </c>
      <c r="AD295" s="598">
        <f t="shared" si="299"/>
        <v>4.6828689982216953E-2</v>
      </c>
      <c r="AE295" s="597">
        <f t="shared" si="299"/>
        <v>3.8695172831232839E-2</v>
      </c>
      <c r="AG295" s="6"/>
      <c r="AH295" s="4"/>
      <c r="AI295" s="4"/>
      <c r="AJ295" s="4"/>
      <c r="AK295" s="4"/>
      <c r="AL295" s="4"/>
      <c r="AM295" s="4"/>
      <c r="AN295" s="4"/>
      <c r="AO295" s="4"/>
      <c r="AP295" s="4"/>
      <c r="AQ295" s="4"/>
      <c r="AR295" s="4"/>
    </row>
    <row r="296" spans="1:44" ht="15.75">
      <c r="A296" s="192"/>
      <c r="B296" s="172" t="s">
        <v>484</v>
      </c>
      <c r="C296" s="180">
        <v>354</v>
      </c>
      <c r="D296" s="181">
        <v>25</v>
      </c>
      <c r="E296" s="181">
        <v>172</v>
      </c>
      <c r="F296" s="181">
        <v>0</v>
      </c>
      <c r="G296" s="181">
        <v>0</v>
      </c>
      <c r="H296" s="181">
        <v>1</v>
      </c>
      <c r="I296" s="180">
        <v>552</v>
      </c>
      <c r="J296" s="180">
        <v>108</v>
      </c>
      <c r="K296" s="181">
        <v>518</v>
      </c>
      <c r="L296" s="181">
        <v>247</v>
      </c>
      <c r="M296" s="181">
        <v>43</v>
      </c>
      <c r="N296" s="182">
        <v>916</v>
      </c>
      <c r="O296"/>
      <c r="P296"/>
      <c r="T296" s="595">
        <f t="shared" ref="T296:AE297" si="300">IF(C292&gt;0,C296/C292,)</f>
        <v>9.4111391732021807E-3</v>
      </c>
      <c r="U296" s="596">
        <f t="shared" si="300"/>
        <v>2.9708853238265003E-3</v>
      </c>
      <c r="V296" s="596">
        <f t="shared" si="300"/>
        <v>6.0448443101145709E-3</v>
      </c>
      <c r="W296" s="596">
        <f t="shared" si="300"/>
        <v>0</v>
      </c>
      <c r="X296" s="596">
        <f t="shared" si="300"/>
        <v>0</v>
      </c>
      <c r="Y296" s="596">
        <f t="shared" si="300"/>
        <v>4.2194092827004216E-3</v>
      </c>
      <c r="Z296" s="595">
        <f t="shared" si="300"/>
        <v>7.03498375071688E-3</v>
      </c>
      <c r="AA296" s="595">
        <f t="shared" si="300"/>
        <v>5.0728041333959605E-2</v>
      </c>
      <c r="AB296" s="596">
        <f t="shared" si="300"/>
        <v>1.8943134028158712E-2</v>
      </c>
      <c r="AC296" s="596">
        <f t="shared" si="300"/>
        <v>2.7371453900709219E-2</v>
      </c>
      <c r="AD296" s="596">
        <f t="shared" si="300"/>
        <v>2.6925485284909206E-2</v>
      </c>
      <c r="AE296" s="595">
        <f t="shared" si="300"/>
        <v>2.2845741364259882E-2</v>
      </c>
      <c r="AG296" s="6"/>
      <c r="AH296" s="4"/>
      <c r="AI296" s="4"/>
      <c r="AJ296" s="4"/>
      <c r="AK296" s="4"/>
      <c r="AL296" s="4"/>
      <c r="AM296" s="4"/>
      <c r="AN296" s="4"/>
      <c r="AO296" s="4"/>
      <c r="AP296" s="4"/>
      <c r="AQ296" s="4"/>
      <c r="AR296" s="4"/>
    </row>
    <row r="297" spans="1:44" ht="15.75">
      <c r="A297" s="192"/>
      <c r="B297" s="591" t="s">
        <v>1073</v>
      </c>
      <c r="C297" s="592">
        <v>373</v>
      </c>
      <c r="D297" s="593">
        <v>42</v>
      </c>
      <c r="E297" s="593">
        <v>190</v>
      </c>
      <c r="F297" s="593">
        <v>3</v>
      </c>
      <c r="G297" s="593">
        <v>0</v>
      </c>
      <c r="H297" s="593">
        <v>3</v>
      </c>
      <c r="I297" s="592">
        <v>611</v>
      </c>
      <c r="J297" s="592">
        <v>140</v>
      </c>
      <c r="K297" s="593">
        <v>741</v>
      </c>
      <c r="L297" s="593">
        <v>263</v>
      </c>
      <c r="M297" s="593">
        <v>49</v>
      </c>
      <c r="N297" s="594">
        <v>1193</v>
      </c>
      <c r="O297"/>
      <c r="P297"/>
      <c r="T297" s="597">
        <f t="shared" si="300"/>
        <v>9.7216430358632189E-3</v>
      </c>
      <c r="U297" s="598">
        <f t="shared" si="300"/>
        <v>4.8093438680865686E-3</v>
      </c>
      <c r="V297" s="598">
        <f t="shared" si="300"/>
        <v>6.8146766615257703E-3</v>
      </c>
      <c r="W297" s="598">
        <f t="shared" si="300"/>
        <v>2.2205773501110288E-3</v>
      </c>
      <c r="X297" s="598">
        <f t="shared" si="300"/>
        <v>0</v>
      </c>
      <c r="Y297" s="598">
        <f t="shared" si="300"/>
        <v>1.1450381679389313E-2</v>
      </c>
      <c r="Z297" s="597">
        <f t="shared" si="300"/>
        <v>7.7222517125451837E-3</v>
      </c>
      <c r="AA297" s="597">
        <f t="shared" si="300"/>
        <v>5.6910569105691054E-2</v>
      </c>
      <c r="AB297" s="598">
        <f t="shared" si="300"/>
        <v>2.2716821484410926E-2</v>
      </c>
      <c r="AC297" s="598">
        <f t="shared" si="300"/>
        <v>2.7704624460128516E-2</v>
      </c>
      <c r="AD297" s="598">
        <f t="shared" si="300"/>
        <v>2.9045643153526972E-2</v>
      </c>
      <c r="AE297" s="597">
        <f t="shared" si="300"/>
        <v>2.5789576082492056E-2</v>
      </c>
      <c r="AG297" s="6"/>
      <c r="AH297" s="4"/>
      <c r="AI297" s="4"/>
      <c r="AJ297" s="4"/>
      <c r="AK297" s="4"/>
      <c r="AL297" s="4"/>
      <c r="AM297" s="4"/>
      <c r="AN297" s="4"/>
      <c r="AO297" s="4"/>
      <c r="AP297" s="4"/>
      <c r="AQ297" s="4"/>
      <c r="AR297" s="4"/>
    </row>
    <row r="298" spans="1:44" ht="15.75">
      <c r="A298" s="192"/>
      <c r="B298" s="172" t="s">
        <v>486</v>
      </c>
      <c r="C298" s="180"/>
      <c r="D298" s="181"/>
      <c r="E298" s="181"/>
      <c r="F298" s="181"/>
      <c r="G298" s="181"/>
      <c r="H298" s="181"/>
      <c r="I298" s="180"/>
      <c r="J298" s="180"/>
      <c r="K298" s="181"/>
      <c r="L298" s="181"/>
      <c r="M298" s="181"/>
      <c r="N298" s="182"/>
      <c r="O298"/>
      <c r="P298"/>
      <c r="T298" s="595">
        <f t="shared" ref="T298:AE299" si="301">IF(C292&gt;0,C298/C292,)</f>
        <v>0</v>
      </c>
      <c r="U298" s="596">
        <f t="shared" si="301"/>
        <v>0</v>
      </c>
      <c r="V298" s="596">
        <f t="shared" si="301"/>
        <v>0</v>
      </c>
      <c r="W298" s="596">
        <f t="shared" si="301"/>
        <v>0</v>
      </c>
      <c r="X298" s="596">
        <f t="shared" si="301"/>
        <v>0</v>
      </c>
      <c r="Y298" s="596">
        <f t="shared" si="301"/>
        <v>0</v>
      </c>
      <c r="Z298" s="595">
        <f t="shared" si="301"/>
        <v>0</v>
      </c>
      <c r="AA298" s="595">
        <f t="shared" si="301"/>
        <v>0</v>
      </c>
      <c r="AB298" s="596">
        <f t="shared" si="301"/>
        <v>0</v>
      </c>
      <c r="AC298" s="596">
        <f t="shared" si="301"/>
        <v>0</v>
      </c>
      <c r="AD298" s="596">
        <f t="shared" si="301"/>
        <v>0</v>
      </c>
      <c r="AE298" s="595">
        <f t="shared" si="301"/>
        <v>0</v>
      </c>
      <c r="AG298" s="6"/>
      <c r="AH298" s="4"/>
      <c r="AI298" s="4"/>
      <c r="AJ298" s="4"/>
      <c r="AK298" s="4"/>
      <c r="AL298" s="4"/>
      <c r="AM298" s="4"/>
      <c r="AN298" s="4"/>
      <c r="AO298" s="4"/>
      <c r="AP298" s="4"/>
      <c r="AQ298" s="4"/>
      <c r="AR298" s="4"/>
    </row>
    <row r="299" spans="1:44" ht="15.75">
      <c r="A299" s="192"/>
      <c r="B299" s="591" t="s">
        <v>1075</v>
      </c>
      <c r="C299" s="592"/>
      <c r="D299" s="593"/>
      <c r="E299" s="593"/>
      <c r="F299" s="593"/>
      <c r="G299" s="593"/>
      <c r="H299" s="593"/>
      <c r="I299" s="592"/>
      <c r="J299" s="592"/>
      <c r="K299" s="593"/>
      <c r="L299" s="593"/>
      <c r="M299" s="593"/>
      <c r="N299" s="594"/>
      <c r="O299"/>
      <c r="P299"/>
      <c r="T299" s="597">
        <f t="shared" si="301"/>
        <v>0</v>
      </c>
      <c r="U299" s="598">
        <f t="shared" si="301"/>
        <v>0</v>
      </c>
      <c r="V299" s="598">
        <f t="shared" si="301"/>
        <v>0</v>
      </c>
      <c r="W299" s="598">
        <f t="shared" si="301"/>
        <v>0</v>
      </c>
      <c r="X299" s="598">
        <f t="shared" si="301"/>
        <v>0</v>
      </c>
      <c r="Y299" s="598">
        <f t="shared" si="301"/>
        <v>0</v>
      </c>
      <c r="Z299" s="597">
        <f t="shared" si="301"/>
        <v>0</v>
      </c>
      <c r="AA299" s="597">
        <f t="shared" si="301"/>
        <v>0</v>
      </c>
      <c r="AB299" s="598">
        <f t="shared" si="301"/>
        <v>0</v>
      </c>
      <c r="AC299" s="598">
        <f t="shared" si="301"/>
        <v>0</v>
      </c>
      <c r="AD299" s="598">
        <f t="shared" si="301"/>
        <v>0</v>
      </c>
      <c r="AE299" s="597">
        <f t="shared" si="301"/>
        <v>0</v>
      </c>
      <c r="AG299" s="6"/>
      <c r="AH299" s="4"/>
      <c r="AI299" s="4"/>
      <c r="AJ299" s="4"/>
      <c r="AK299" s="4"/>
      <c r="AL299" s="4"/>
      <c r="AM299" s="4"/>
      <c r="AN299" s="4"/>
      <c r="AO299" s="4"/>
      <c r="AP299" s="4"/>
      <c r="AQ299" s="4"/>
      <c r="AR299" s="4"/>
    </row>
    <row r="300" spans="1:44" ht="15.75">
      <c r="A300" s="192"/>
      <c r="B300" s="172" t="s">
        <v>319</v>
      </c>
      <c r="C300" s="180">
        <v>10907</v>
      </c>
      <c r="D300" s="181">
        <v>2139</v>
      </c>
      <c r="E300" s="181">
        <v>6421</v>
      </c>
      <c r="F300" s="181">
        <v>60</v>
      </c>
      <c r="G300" s="181">
        <v>222</v>
      </c>
      <c r="H300" s="181">
        <v>87</v>
      </c>
      <c r="I300" s="180">
        <v>19836</v>
      </c>
      <c r="J300" s="180">
        <v>494</v>
      </c>
      <c r="K300" s="181">
        <v>6209</v>
      </c>
      <c r="L300" s="181">
        <v>2457</v>
      </c>
      <c r="M300" s="181">
        <v>478</v>
      </c>
      <c r="N300" s="182">
        <v>9638</v>
      </c>
      <c r="O300"/>
      <c r="P300"/>
      <c r="T300" s="595">
        <f t="shared" ref="T300:AE301" si="302">IF(C292&gt;0,C300/C292,)</f>
        <v>0.28996411006247508</v>
      </c>
      <c r="U300" s="596">
        <f t="shared" si="302"/>
        <v>0.25418894830659539</v>
      </c>
      <c r="V300" s="596">
        <f t="shared" si="302"/>
        <v>0.22566247276305615</v>
      </c>
      <c r="W300" s="596">
        <f t="shared" si="302"/>
        <v>4.2887776983559688E-2</v>
      </c>
      <c r="X300" s="596">
        <f t="shared" si="302"/>
        <v>9.4669509594882725E-2</v>
      </c>
      <c r="Y300" s="596">
        <f t="shared" si="302"/>
        <v>0.36708860759493672</v>
      </c>
      <c r="Z300" s="595">
        <f t="shared" si="302"/>
        <v>0.25280061173771745</v>
      </c>
      <c r="AA300" s="595">
        <f t="shared" si="302"/>
        <v>0.23203381869422263</v>
      </c>
      <c r="AB300" s="596">
        <f t="shared" si="302"/>
        <v>0.22706162004022673</v>
      </c>
      <c r="AC300" s="596">
        <f t="shared" si="302"/>
        <v>0.27227393617021278</v>
      </c>
      <c r="AD300" s="596">
        <f t="shared" si="302"/>
        <v>0.29931120851596743</v>
      </c>
      <c r="AE300" s="595">
        <f t="shared" si="302"/>
        <v>0.24037909963835891</v>
      </c>
      <c r="AG300" s="6"/>
      <c r="AH300" s="4"/>
      <c r="AI300" s="4"/>
      <c r="AJ300" s="4"/>
      <c r="AK300" s="4"/>
      <c r="AL300" s="4"/>
      <c r="AM300" s="4"/>
      <c r="AN300" s="4"/>
      <c r="AO300" s="4"/>
      <c r="AP300" s="4"/>
      <c r="AQ300" s="4"/>
      <c r="AR300" s="4"/>
    </row>
    <row r="301" spans="1:44" ht="15.75">
      <c r="A301" s="192"/>
      <c r="B301" s="591" t="s">
        <v>1077</v>
      </c>
      <c r="C301" s="592">
        <v>11003</v>
      </c>
      <c r="D301" s="593">
        <v>2310</v>
      </c>
      <c r="E301" s="593">
        <v>6348</v>
      </c>
      <c r="F301" s="593">
        <v>66</v>
      </c>
      <c r="G301" s="593">
        <v>190</v>
      </c>
      <c r="H301" s="593">
        <v>77</v>
      </c>
      <c r="I301" s="592">
        <v>19994</v>
      </c>
      <c r="J301" s="592">
        <v>576</v>
      </c>
      <c r="K301" s="593">
        <v>6932</v>
      </c>
      <c r="L301" s="593">
        <v>2512</v>
      </c>
      <c r="M301" s="593">
        <v>479</v>
      </c>
      <c r="N301" s="594">
        <v>10499</v>
      </c>
      <c r="O301"/>
      <c r="P301"/>
      <c r="T301" s="597">
        <f t="shared" si="302"/>
        <v>0.28677543786488741</v>
      </c>
      <c r="U301" s="598">
        <f t="shared" si="302"/>
        <v>0.26451391274476127</v>
      </c>
      <c r="V301" s="598">
        <f t="shared" si="302"/>
        <v>0.22768193393350311</v>
      </c>
      <c r="W301" s="598">
        <f t="shared" si="302"/>
        <v>4.8852701702442637E-2</v>
      </c>
      <c r="X301" s="598">
        <f t="shared" si="302"/>
        <v>7.5187969924812026E-2</v>
      </c>
      <c r="Y301" s="598">
        <f t="shared" si="302"/>
        <v>0.29389312977099236</v>
      </c>
      <c r="Z301" s="597">
        <f t="shared" si="302"/>
        <v>0.25269836455094663</v>
      </c>
      <c r="AA301" s="597">
        <f t="shared" si="302"/>
        <v>0.23414634146341465</v>
      </c>
      <c r="AB301" s="598">
        <f t="shared" si="302"/>
        <v>0.21251417885281584</v>
      </c>
      <c r="AC301" s="598">
        <f t="shared" si="302"/>
        <v>0.26461603286632257</v>
      </c>
      <c r="AD301" s="598">
        <f t="shared" si="302"/>
        <v>0.28393598103141671</v>
      </c>
      <c r="AE301" s="597">
        <f t="shared" si="302"/>
        <v>0.22696123997492379</v>
      </c>
      <c r="AG301" s="6"/>
      <c r="AH301" s="4"/>
      <c r="AI301" s="4"/>
      <c r="AJ301" s="4"/>
      <c r="AK301" s="4"/>
      <c r="AL301" s="4"/>
      <c r="AM301" s="4"/>
      <c r="AN301" s="4"/>
      <c r="AO301" s="4"/>
      <c r="AP301" s="4"/>
      <c r="AQ301" s="4"/>
      <c r="AR301" s="4"/>
    </row>
    <row r="302" spans="1:44" ht="15.75">
      <c r="A302" s="192"/>
      <c r="B302" s="172" t="s">
        <v>321</v>
      </c>
      <c r="C302" s="180">
        <v>898</v>
      </c>
      <c r="D302" s="181">
        <v>184</v>
      </c>
      <c r="E302" s="181">
        <v>495</v>
      </c>
      <c r="F302" s="181">
        <v>1</v>
      </c>
      <c r="G302" s="181">
        <v>45</v>
      </c>
      <c r="H302" s="181">
        <v>15</v>
      </c>
      <c r="I302" s="180">
        <v>1638</v>
      </c>
      <c r="J302" s="180">
        <v>276</v>
      </c>
      <c r="K302" s="181">
        <v>5751</v>
      </c>
      <c r="L302" s="181">
        <v>1434</v>
      </c>
      <c r="M302" s="181">
        <v>257</v>
      </c>
      <c r="N302" s="182">
        <v>7718</v>
      </c>
      <c r="O302"/>
      <c r="P302"/>
      <c r="T302" s="595">
        <f t="shared" ref="T302:AE303" si="303">IF(C292&gt;0,C302/C292,)</f>
        <v>2.3873454738801009E-2</v>
      </c>
      <c r="U302" s="596">
        <f t="shared" si="303"/>
        <v>2.1865715983363041E-2</v>
      </c>
      <c r="V302" s="596">
        <f t="shared" si="303"/>
        <v>1.739649961341112E-2</v>
      </c>
      <c r="W302" s="596">
        <f t="shared" si="303"/>
        <v>7.1479628305932811E-4</v>
      </c>
      <c r="X302" s="596">
        <f t="shared" si="303"/>
        <v>1.9189765458422176E-2</v>
      </c>
      <c r="Y302" s="596">
        <f t="shared" si="303"/>
        <v>6.3291139240506333E-2</v>
      </c>
      <c r="Z302" s="595">
        <f t="shared" si="303"/>
        <v>2.0875549608105524E-2</v>
      </c>
      <c r="AA302" s="595">
        <f t="shared" si="303"/>
        <v>0.12963832785345233</v>
      </c>
      <c r="AB302" s="596">
        <f t="shared" si="303"/>
        <v>0.21031267142073506</v>
      </c>
      <c r="AC302" s="596">
        <f t="shared" si="303"/>
        <v>0.1589095744680851</v>
      </c>
      <c r="AD302" s="596">
        <f t="shared" si="303"/>
        <v>0.16092673763306198</v>
      </c>
      <c r="AE302" s="595">
        <f t="shared" si="303"/>
        <v>0.19249282952986657</v>
      </c>
      <c r="AG302" s="5"/>
      <c r="AH302" s="5"/>
      <c r="AI302" s="5"/>
      <c r="AJ302" s="5"/>
      <c r="AK302" s="5"/>
      <c r="AL302" s="5"/>
      <c r="AM302" s="5"/>
      <c r="AN302" s="5"/>
      <c r="AO302" s="5"/>
      <c r="AP302" s="5"/>
      <c r="AQ302" s="5"/>
      <c r="AR302" s="5"/>
    </row>
    <row r="303" spans="1:44" ht="15.75">
      <c r="A303" s="192"/>
      <c r="B303" s="591" t="s">
        <v>1079</v>
      </c>
      <c r="C303" s="592">
        <v>880</v>
      </c>
      <c r="D303" s="593">
        <v>161</v>
      </c>
      <c r="E303" s="593">
        <v>492</v>
      </c>
      <c r="F303" s="593">
        <v>4</v>
      </c>
      <c r="G303" s="593">
        <v>31</v>
      </c>
      <c r="H303" s="593">
        <v>23</v>
      </c>
      <c r="I303" s="592">
        <v>1591</v>
      </c>
      <c r="J303" s="592">
        <v>314</v>
      </c>
      <c r="K303" s="593">
        <v>6590</v>
      </c>
      <c r="L303" s="593">
        <v>1448</v>
      </c>
      <c r="M303" s="593">
        <v>270</v>
      </c>
      <c r="N303" s="594">
        <v>8622</v>
      </c>
      <c r="O303"/>
      <c r="P303"/>
      <c r="T303" s="597">
        <f t="shared" si="303"/>
        <v>2.2935779816513763E-2</v>
      </c>
      <c r="U303" s="598">
        <f t="shared" si="303"/>
        <v>1.8435818160998513E-2</v>
      </c>
      <c r="V303" s="598">
        <f t="shared" si="303"/>
        <v>1.7646425881424625E-2</v>
      </c>
      <c r="W303" s="598">
        <f t="shared" si="303"/>
        <v>2.9607698001480384E-3</v>
      </c>
      <c r="X303" s="598">
        <f t="shared" si="303"/>
        <v>1.2267510882469331E-2</v>
      </c>
      <c r="Y303" s="598">
        <f t="shared" si="303"/>
        <v>8.7786259541984726E-2</v>
      </c>
      <c r="Z303" s="597">
        <f t="shared" si="303"/>
        <v>2.0108187356234677E-2</v>
      </c>
      <c r="AA303" s="597">
        <f t="shared" si="303"/>
        <v>0.12764227642276424</v>
      </c>
      <c r="AB303" s="598">
        <f t="shared" si="303"/>
        <v>0.20202949201385695</v>
      </c>
      <c r="AC303" s="598">
        <f t="shared" si="303"/>
        <v>0.15253344569682925</v>
      </c>
      <c r="AD303" s="598">
        <f t="shared" si="303"/>
        <v>0.16004742145820983</v>
      </c>
      <c r="AE303" s="597">
        <f t="shared" si="303"/>
        <v>0.1863853520396031</v>
      </c>
      <c r="AG303" s="5"/>
      <c r="AH303" s="5"/>
      <c r="AI303" s="5"/>
      <c r="AJ303" s="5"/>
      <c r="AK303" s="5"/>
      <c r="AL303" s="5"/>
      <c r="AM303" s="5"/>
      <c r="AN303" s="5"/>
      <c r="AO303" s="5"/>
      <c r="AP303" s="5"/>
      <c r="AQ303" s="5"/>
      <c r="AR303" s="5"/>
    </row>
    <row r="304" spans="1:44" ht="15.75">
      <c r="A304" s="192"/>
      <c r="B304" s="172" t="s">
        <v>323</v>
      </c>
      <c r="C304" s="180"/>
      <c r="D304" s="181"/>
      <c r="E304" s="181"/>
      <c r="F304" s="181"/>
      <c r="G304" s="181"/>
      <c r="H304" s="181"/>
      <c r="I304" s="180"/>
      <c r="J304" s="180"/>
      <c r="K304" s="181"/>
      <c r="L304" s="181"/>
      <c r="M304" s="181"/>
      <c r="N304" s="182"/>
      <c r="O304"/>
      <c r="P304"/>
      <c r="T304" s="595">
        <f t="shared" ref="T304:AE305" si="304">IF(C292&gt;0,C304/C292,)</f>
        <v>0</v>
      </c>
      <c r="U304" s="596">
        <f t="shared" si="304"/>
        <v>0</v>
      </c>
      <c r="V304" s="596">
        <f t="shared" si="304"/>
        <v>0</v>
      </c>
      <c r="W304" s="596">
        <f t="shared" si="304"/>
        <v>0</v>
      </c>
      <c r="X304" s="596">
        <f t="shared" si="304"/>
        <v>0</v>
      </c>
      <c r="Y304" s="596">
        <f t="shared" si="304"/>
        <v>0</v>
      </c>
      <c r="Z304" s="595">
        <f t="shared" si="304"/>
        <v>0</v>
      </c>
      <c r="AA304" s="595">
        <f t="shared" si="304"/>
        <v>0</v>
      </c>
      <c r="AB304" s="596">
        <f t="shared" si="304"/>
        <v>0</v>
      </c>
      <c r="AC304" s="596">
        <f t="shared" si="304"/>
        <v>0</v>
      </c>
      <c r="AD304" s="596">
        <f t="shared" si="304"/>
        <v>0</v>
      </c>
      <c r="AE304" s="595">
        <f t="shared" si="304"/>
        <v>0</v>
      </c>
      <c r="AG304" s="6"/>
      <c r="AH304" s="4"/>
      <c r="AI304" s="4"/>
      <c r="AJ304" s="4"/>
      <c r="AK304" s="4"/>
      <c r="AL304" s="4"/>
      <c r="AM304" s="4"/>
      <c r="AN304" s="4"/>
      <c r="AO304" s="4"/>
      <c r="AP304" s="4"/>
      <c r="AQ304" s="4"/>
      <c r="AR304" s="4"/>
    </row>
    <row r="305" spans="1:44" ht="15.75">
      <c r="A305" s="192"/>
      <c r="B305" s="591" t="s">
        <v>1081</v>
      </c>
      <c r="C305" s="592"/>
      <c r="D305" s="593"/>
      <c r="E305" s="593"/>
      <c r="F305" s="593"/>
      <c r="G305" s="593"/>
      <c r="H305" s="593"/>
      <c r="I305" s="592"/>
      <c r="J305" s="592"/>
      <c r="K305" s="593"/>
      <c r="L305" s="593"/>
      <c r="M305" s="593"/>
      <c r="N305" s="594"/>
      <c r="O305"/>
      <c r="P305"/>
      <c r="T305" s="597">
        <f t="shared" si="304"/>
        <v>0</v>
      </c>
      <c r="U305" s="598">
        <f t="shared" si="304"/>
        <v>0</v>
      </c>
      <c r="V305" s="598">
        <f t="shared" si="304"/>
        <v>0</v>
      </c>
      <c r="W305" s="598">
        <f t="shared" si="304"/>
        <v>0</v>
      </c>
      <c r="X305" s="598">
        <f t="shared" si="304"/>
        <v>0</v>
      </c>
      <c r="Y305" s="598">
        <f t="shared" si="304"/>
        <v>0</v>
      </c>
      <c r="Z305" s="597">
        <f t="shared" si="304"/>
        <v>0</v>
      </c>
      <c r="AA305" s="597">
        <f t="shared" si="304"/>
        <v>0</v>
      </c>
      <c r="AB305" s="598">
        <f t="shared" si="304"/>
        <v>0</v>
      </c>
      <c r="AC305" s="598">
        <f t="shared" si="304"/>
        <v>0</v>
      </c>
      <c r="AD305" s="598">
        <f t="shared" si="304"/>
        <v>0</v>
      </c>
      <c r="AE305" s="597">
        <f t="shared" si="304"/>
        <v>0</v>
      </c>
      <c r="AG305" s="6"/>
      <c r="AH305" s="4"/>
      <c r="AI305" s="4"/>
      <c r="AJ305" s="4"/>
      <c r="AK305" s="4"/>
      <c r="AL305" s="4"/>
      <c r="AM305" s="4"/>
      <c r="AN305" s="4"/>
      <c r="AO305" s="4"/>
      <c r="AP305" s="4"/>
      <c r="AQ305" s="4"/>
      <c r="AR305" s="4"/>
    </row>
    <row r="306" spans="1:44" ht="15.75">
      <c r="A306" s="192"/>
      <c r="B306" s="172" t="s">
        <v>325</v>
      </c>
      <c r="C306" s="180">
        <v>14344</v>
      </c>
      <c r="D306" s="181">
        <v>2940</v>
      </c>
      <c r="E306" s="181">
        <v>11172</v>
      </c>
      <c r="F306" s="181">
        <v>573</v>
      </c>
      <c r="G306" s="181">
        <v>911</v>
      </c>
      <c r="H306" s="181">
        <v>88</v>
      </c>
      <c r="I306" s="180">
        <v>30028</v>
      </c>
      <c r="J306" s="180">
        <v>244</v>
      </c>
      <c r="K306" s="181">
        <v>2713</v>
      </c>
      <c r="L306" s="181">
        <v>1302</v>
      </c>
      <c r="M306" s="181">
        <v>266</v>
      </c>
      <c r="N306" s="182">
        <v>4525</v>
      </c>
      <c r="O306"/>
      <c r="P306"/>
      <c r="T306" s="595">
        <f t="shared" ref="T306:AE307" si="305">IF(C292&gt;0,C306/C292,)</f>
        <v>0.38133723248703977</v>
      </c>
      <c r="U306" s="596">
        <f t="shared" si="305"/>
        <v>0.34937611408199643</v>
      </c>
      <c r="V306" s="596">
        <f t="shared" si="305"/>
        <v>0.39263372460813944</v>
      </c>
      <c r="W306" s="596">
        <f t="shared" si="305"/>
        <v>0.40957827019299498</v>
      </c>
      <c r="X306" s="596">
        <f t="shared" si="305"/>
        <v>0.38848614072494669</v>
      </c>
      <c r="Y306" s="596">
        <f t="shared" si="305"/>
        <v>0.37130801687763715</v>
      </c>
      <c r="Z306" s="595">
        <f t="shared" si="305"/>
        <v>0.38269292041037406</v>
      </c>
      <c r="AA306" s="595">
        <f t="shared" si="305"/>
        <v>0.11460779708783467</v>
      </c>
      <c r="AB306" s="596">
        <f t="shared" si="305"/>
        <v>9.9213750228560979E-2</v>
      </c>
      <c r="AC306" s="596">
        <f t="shared" si="305"/>
        <v>0.14428191489361702</v>
      </c>
      <c r="AD306" s="596">
        <f t="shared" si="305"/>
        <v>0.16656230432060112</v>
      </c>
      <c r="AE306" s="595">
        <f t="shared" si="305"/>
        <v>0.11285696470881657</v>
      </c>
      <c r="AG306" s="6"/>
      <c r="AH306" s="4"/>
      <c r="AI306" s="4"/>
      <c r="AJ306" s="4"/>
      <c r="AK306" s="4"/>
      <c r="AL306" s="4"/>
      <c r="AM306" s="4"/>
      <c r="AN306" s="4"/>
      <c r="AO306" s="4"/>
      <c r="AP306" s="4"/>
      <c r="AQ306" s="4"/>
      <c r="AR306" s="4"/>
    </row>
    <row r="307" spans="1:44" ht="15.75">
      <c r="A307" s="192"/>
      <c r="B307" s="591" t="s">
        <v>1083</v>
      </c>
      <c r="C307" s="592">
        <v>14454</v>
      </c>
      <c r="D307" s="593">
        <v>3001</v>
      </c>
      <c r="E307" s="593">
        <v>11008</v>
      </c>
      <c r="F307" s="593">
        <v>547</v>
      </c>
      <c r="G307" s="593">
        <v>987</v>
      </c>
      <c r="H307" s="593">
        <v>95</v>
      </c>
      <c r="I307" s="592">
        <v>30092</v>
      </c>
      <c r="J307" s="592">
        <v>265</v>
      </c>
      <c r="K307" s="593">
        <v>3278</v>
      </c>
      <c r="L307" s="593">
        <v>1361</v>
      </c>
      <c r="M307" s="593">
        <v>286</v>
      </c>
      <c r="N307" s="594">
        <v>5190</v>
      </c>
      <c r="O307"/>
      <c r="P307"/>
      <c r="T307" s="597">
        <f t="shared" si="305"/>
        <v>0.37672018348623854</v>
      </c>
      <c r="U307" s="598">
        <f t="shared" si="305"/>
        <v>0.34363907019351886</v>
      </c>
      <c r="V307" s="598">
        <f t="shared" si="305"/>
        <v>0.39482084573724041</v>
      </c>
      <c r="W307" s="598">
        <f t="shared" si="305"/>
        <v>0.40488527017024428</v>
      </c>
      <c r="X307" s="598">
        <f t="shared" si="305"/>
        <v>0.39058171745152354</v>
      </c>
      <c r="Y307" s="598">
        <f t="shared" si="305"/>
        <v>0.36259541984732824</v>
      </c>
      <c r="Z307" s="597">
        <f t="shared" si="305"/>
        <v>0.38032405652031043</v>
      </c>
      <c r="AA307" s="597">
        <f t="shared" si="305"/>
        <v>0.10772357723577236</v>
      </c>
      <c r="AB307" s="598">
        <f t="shared" si="305"/>
        <v>0.10049357736288667</v>
      </c>
      <c r="AC307" s="598">
        <f t="shared" si="305"/>
        <v>0.1433687980617297</v>
      </c>
      <c r="AD307" s="598">
        <f t="shared" si="305"/>
        <v>0.16953171310017784</v>
      </c>
      <c r="AE307" s="597">
        <f t="shared" si="305"/>
        <v>0.11219438379558572</v>
      </c>
      <c r="AG307" s="6"/>
      <c r="AH307" s="4"/>
      <c r="AI307" s="4"/>
      <c r="AJ307" s="4"/>
      <c r="AK307" s="4"/>
      <c r="AL307" s="4"/>
      <c r="AM307" s="4"/>
      <c r="AN307" s="4"/>
      <c r="AO307" s="4"/>
      <c r="AP307" s="4"/>
      <c r="AQ307" s="4"/>
      <c r="AR307" s="4"/>
    </row>
    <row r="308" spans="1:44" ht="15.75">
      <c r="A308" s="192"/>
      <c r="B308" s="172" t="s">
        <v>327</v>
      </c>
      <c r="C308" s="180">
        <v>4648</v>
      </c>
      <c r="D308" s="181">
        <v>1776</v>
      </c>
      <c r="E308" s="181">
        <v>5918</v>
      </c>
      <c r="F308" s="181">
        <v>630</v>
      </c>
      <c r="G308" s="181">
        <v>1001</v>
      </c>
      <c r="H308" s="181">
        <v>9</v>
      </c>
      <c r="I308" s="180">
        <v>13982</v>
      </c>
      <c r="J308" s="180">
        <v>377</v>
      </c>
      <c r="K308" s="181">
        <v>5321</v>
      </c>
      <c r="L308" s="181">
        <v>1488</v>
      </c>
      <c r="M308" s="181">
        <v>278</v>
      </c>
      <c r="N308" s="182">
        <v>7464</v>
      </c>
      <c r="O308"/>
      <c r="P308"/>
      <c r="T308" s="595">
        <f t="shared" ref="T308:AE309" si="306">IF(C292&gt;0,C308/C292,)</f>
        <v>0.12356772564136648</v>
      </c>
      <c r="U308" s="596">
        <f t="shared" si="306"/>
        <v>0.21105169340463459</v>
      </c>
      <c r="V308" s="596">
        <f t="shared" si="306"/>
        <v>0.20798481760033738</v>
      </c>
      <c r="W308" s="596">
        <f t="shared" si="306"/>
        <v>0.45032165832737669</v>
      </c>
      <c r="X308" s="596">
        <f t="shared" si="306"/>
        <v>0.42686567164179107</v>
      </c>
      <c r="Y308" s="596">
        <f t="shared" si="306"/>
        <v>3.7974683544303799E-2</v>
      </c>
      <c r="Z308" s="595">
        <f t="shared" si="306"/>
        <v>0.17819409927993374</v>
      </c>
      <c r="AA308" s="595">
        <f t="shared" si="306"/>
        <v>0.17707844058243308</v>
      </c>
      <c r="AB308" s="596">
        <f t="shared" si="306"/>
        <v>0.19458767599195465</v>
      </c>
      <c r="AC308" s="596">
        <f t="shared" si="306"/>
        <v>0.16489361702127658</v>
      </c>
      <c r="AD308" s="596">
        <f t="shared" si="306"/>
        <v>0.17407639323731997</v>
      </c>
      <c r="AE308" s="595">
        <f t="shared" si="306"/>
        <v>0.18615787504676393</v>
      </c>
      <c r="AG308" s="6"/>
      <c r="AH308" s="4"/>
      <c r="AI308" s="4"/>
      <c r="AJ308" s="4"/>
      <c r="AK308" s="4"/>
      <c r="AL308" s="4"/>
      <c r="AM308" s="4"/>
      <c r="AN308" s="4"/>
      <c r="AO308" s="4"/>
      <c r="AP308" s="4"/>
      <c r="AQ308" s="4"/>
      <c r="AR308" s="4"/>
    </row>
    <row r="309" spans="1:44" ht="15.75">
      <c r="A309" s="192"/>
      <c r="B309" s="591" t="s">
        <v>1085</v>
      </c>
      <c r="C309" s="592">
        <v>4486</v>
      </c>
      <c r="D309" s="593">
        <v>1797</v>
      </c>
      <c r="E309" s="593">
        <v>5440</v>
      </c>
      <c r="F309" s="593">
        <v>583</v>
      </c>
      <c r="G309" s="593">
        <v>1156</v>
      </c>
      <c r="H309" s="593">
        <v>19</v>
      </c>
      <c r="I309" s="592">
        <v>13481</v>
      </c>
      <c r="J309" s="592">
        <v>430</v>
      </c>
      <c r="K309" s="593">
        <v>6666</v>
      </c>
      <c r="L309" s="593">
        <v>1583</v>
      </c>
      <c r="M309" s="593">
        <v>319</v>
      </c>
      <c r="N309" s="594">
        <v>8998</v>
      </c>
      <c r="O309"/>
      <c r="P309"/>
      <c r="T309" s="597">
        <f t="shared" si="306"/>
        <v>0.11692035029190992</v>
      </c>
      <c r="U309" s="598">
        <f t="shared" si="306"/>
        <v>0.20577121264170389</v>
      </c>
      <c r="V309" s="598">
        <f t="shared" si="306"/>
        <v>0.19511495283526417</v>
      </c>
      <c r="W309" s="598">
        <f t="shared" si="306"/>
        <v>0.43153219837157664</v>
      </c>
      <c r="X309" s="598">
        <f t="shared" si="306"/>
        <v>0.45745943806885636</v>
      </c>
      <c r="Y309" s="598">
        <f t="shared" si="306"/>
        <v>7.2519083969465645E-2</v>
      </c>
      <c r="Z309" s="597">
        <f t="shared" si="306"/>
        <v>0.17038244735977351</v>
      </c>
      <c r="AA309" s="597">
        <f t="shared" si="306"/>
        <v>0.17479674796747968</v>
      </c>
      <c r="AB309" s="598">
        <f t="shared" si="306"/>
        <v>0.20435942242251448</v>
      </c>
      <c r="AC309" s="598">
        <f t="shared" si="306"/>
        <v>0.16675445064784578</v>
      </c>
      <c r="AD309" s="598">
        <f t="shared" si="306"/>
        <v>0.18909306461173681</v>
      </c>
      <c r="AE309" s="597">
        <f t="shared" si="306"/>
        <v>0.19451350007566096</v>
      </c>
      <c r="AG309" s="6"/>
      <c r="AH309" s="4"/>
      <c r="AI309" s="4"/>
      <c r="AJ309" s="4"/>
      <c r="AK309" s="4"/>
      <c r="AL309" s="4"/>
      <c r="AM309" s="4"/>
      <c r="AN309" s="4"/>
      <c r="AO309" s="4"/>
      <c r="AP309" s="4"/>
      <c r="AQ309" s="4"/>
      <c r="AR309" s="4"/>
    </row>
    <row r="310" spans="1:44" ht="15.75">
      <c r="A310" s="192"/>
      <c r="B310" s="172" t="s">
        <v>329</v>
      </c>
      <c r="C310" s="180"/>
      <c r="D310" s="181"/>
      <c r="E310" s="181"/>
      <c r="F310" s="181"/>
      <c r="G310" s="181"/>
      <c r="H310" s="181"/>
      <c r="I310" s="180"/>
      <c r="J310" s="180"/>
      <c r="K310" s="181"/>
      <c r="L310" s="181"/>
      <c r="M310" s="181"/>
      <c r="N310" s="182"/>
      <c r="O310"/>
      <c r="P310"/>
      <c r="T310" s="595">
        <f t="shared" ref="T310:AE311" si="307">IF(C292&gt;0,C310/C292,)</f>
        <v>0</v>
      </c>
      <c r="U310" s="596">
        <f t="shared" si="307"/>
        <v>0</v>
      </c>
      <c r="V310" s="596">
        <f t="shared" si="307"/>
        <v>0</v>
      </c>
      <c r="W310" s="596">
        <f t="shared" si="307"/>
        <v>0</v>
      </c>
      <c r="X310" s="596">
        <f t="shared" si="307"/>
        <v>0</v>
      </c>
      <c r="Y310" s="596">
        <f t="shared" si="307"/>
        <v>0</v>
      </c>
      <c r="Z310" s="595">
        <f t="shared" si="307"/>
        <v>0</v>
      </c>
      <c r="AA310" s="595">
        <f t="shared" si="307"/>
        <v>0</v>
      </c>
      <c r="AB310" s="596">
        <f t="shared" si="307"/>
        <v>0</v>
      </c>
      <c r="AC310" s="596">
        <f t="shared" si="307"/>
        <v>0</v>
      </c>
      <c r="AD310" s="596">
        <f t="shared" si="307"/>
        <v>0</v>
      </c>
      <c r="AE310" s="595">
        <f t="shared" si="307"/>
        <v>0</v>
      </c>
      <c r="AG310" s="5"/>
      <c r="AH310" s="5"/>
      <c r="AI310" s="5"/>
      <c r="AJ310" s="5"/>
      <c r="AK310" s="5"/>
      <c r="AL310" s="5"/>
      <c r="AM310" s="5"/>
      <c r="AN310" s="5"/>
      <c r="AO310" s="5"/>
      <c r="AP310" s="5"/>
      <c r="AQ310" s="5"/>
      <c r="AR310" s="5"/>
    </row>
    <row r="311" spans="1:44" ht="15.75">
      <c r="A311" s="192"/>
      <c r="B311" s="591" t="s">
        <v>1087</v>
      </c>
      <c r="C311" s="592"/>
      <c r="D311" s="593"/>
      <c r="E311" s="593"/>
      <c r="F311" s="593"/>
      <c r="G311" s="593"/>
      <c r="H311" s="593"/>
      <c r="I311" s="592"/>
      <c r="J311" s="592"/>
      <c r="K311" s="593"/>
      <c r="L311" s="593"/>
      <c r="M311" s="593"/>
      <c r="N311" s="594"/>
      <c r="O311"/>
      <c r="P311"/>
      <c r="T311" s="597">
        <f t="shared" si="307"/>
        <v>0</v>
      </c>
      <c r="U311" s="598">
        <f t="shared" si="307"/>
        <v>0</v>
      </c>
      <c r="V311" s="598">
        <f t="shared" si="307"/>
        <v>0</v>
      </c>
      <c r="W311" s="598">
        <f t="shared" si="307"/>
        <v>0</v>
      </c>
      <c r="X311" s="598">
        <f t="shared" si="307"/>
        <v>0</v>
      </c>
      <c r="Y311" s="598">
        <f t="shared" si="307"/>
        <v>0</v>
      </c>
      <c r="Z311" s="597">
        <f t="shared" si="307"/>
        <v>0</v>
      </c>
      <c r="AA311" s="597">
        <f t="shared" si="307"/>
        <v>0</v>
      </c>
      <c r="AB311" s="598">
        <f t="shared" si="307"/>
        <v>0</v>
      </c>
      <c r="AC311" s="598">
        <f t="shared" si="307"/>
        <v>0</v>
      </c>
      <c r="AD311" s="598">
        <f t="shared" si="307"/>
        <v>0</v>
      </c>
      <c r="AE311" s="597">
        <f t="shared" si="307"/>
        <v>0</v>
      </c>
      <c r="AG311" s="6"/>
      <c r="AH311" s="4"/>
      <c r="AI311" s="4"/>
      <c r="AJ311" s="4"/>
      <c r="AK311" s="4"/>
      <c r="AL311" s="4"/>
      <c r="AM311" s="4"/>
      <c r="AN311" s="4"/>
      <c r="AO311" s="4"/>
      <c r="AP311" s="4"/>
      <c r="AQ311" s="4"/>
      <c r="AR311" s="4"/>
    </row>
    <row r="312" spans="1:44" ht="15.75">
      <c r="A312" s="192"/>
      <c r="B312" s="172" t="s">
        <v>331</v>
      </c>
      <c r="C312" s="180">
        <v>1356</v>
      </c>
      <c r="D312" s="181">
        <v>848</v>
      </c>
      <c r="E312" s="181">
        <v>1869</v>
      </c>
      <c r="F312" s="181">
        <v>88</v>
      </c>
      <c r="G312" s="181">
        <v>160</v>
      </c>
      <c r="H312" s="181">
        <v>9</v>
      </c>
      <c r="I312" s="180">
        <v>4330</v>
      </c>
      <c r="J312" s="180">
        <v>444</v>
      </c>
      <c r="K312" s="181">
        <v>6054</v>
      </c>
      <c r="L312" s="181">
        <v>1675</v>
      </c>
      <c r="M312" s="181">
        <v>207</v>
      </c>
      <c r="N312" s="182">
        <v>8380</v>
      </c>
      <c r="O312"/>
      <c r="P312"/>
      <c r="T312" s="595">
        <f t="shared" ref="T312:AE313" si="308">IF(C292&gt;0,C312/C292,)</f>
        <v>3.6049448358367674E-2</v>
      </c>
      <c r="U312" s="596">
        <f t="shared" si="308"/>
        <v>0.10077243018419489</v>
      </c>
      <c r="V312" s="596">
        <f t="shared" si="308"/>
        <v>6.5684965207000776E-2</v>
      </c>
      <c r="W312" s="596">
        <f t="shared" si="308"/>
        <v>6.2902072909220869E-2</v>
      </c>
      <c r="X312" s="596">
        <f t="shared" si="308"/>
        <v>6.8230277185501065E-2</v>
      </c>
      <c r="Y312" s="596">
        <f t="shared" si="308"/>
        <v>3.7974683544303799E-2</v>
      </c>
      <c r="Z312" s="595">
        <f t="shared" si="308"/>
        <v>5.5183839928630601E-2</v>
      </c>
      <c r="AA312" s="595">
        <f t="shared" si="308"/>
        <v>0.20854861437294506</v>
      </c>
      <c r="AB312" s="596">
        <f t="shared" si="308"/>
        <v>0.22139330773450355</v>
      </c>
      <c r="AC312" s="596">
        <f t="shared" si="308"/>
        <v>0.18561613475177305</v>
      </c>
      <c r="AD312" s="596">
        <f t="shared" si="308"/>
        <v>0.12961803381340012</v>
      </c>
      <c r="AE312" s="595">
        <f t="shared" si="308"/>
        <v>0.20900361641102383</v>
      </c>
      <c r="AG312" s="6"/>
      <c r="AH312" s="4"/>
      <c r="AI312" s="4"/>
      <c r="AJ312" s="4"/>
      <c r="AK312" s="4"/>
      <c r="AL312" s="4"/>
      <c r="AM312" s="4"/>
      <c r="AN312" s="4"/>
      <c r="AO312" s="4"/>
      <c r="AP312" s="4"/>
      <c r="AQ312" s="4"/>
      <c r="AR312" s="4"/>
    </row>
    <row r="313" spans="1:44" ht="15.75">
      <c r="A313" s="207"/>
      <c r="B313" s="591" t="s">
        <v>1091</v>
      </c>
      <c r="C313" s="592">
        <v>1536</v>
      </c>
      <c r="D313" s="593">
        <v>793</v>
      </c>
      <c r="E313" s="593">
        <v>1726</v>
      </c>
      <c r="F313" s="593">
        <v>114</v>
      </c>
      <c r="G313" s="593">
        <v>156</v>
      </c>
      <c r="H313" s="593">
        <v>7</v>
      </c>
      <c r="I313" s="592">
        <v>4332</v>
      </c>
      <c r="J313" s="592">
        <v>509</v>
      </c>
      <c r="K313" s="593">
        <v>7445</v>
      </c>
      <c r="L313" s="593">
        <v>1808</v>
      </c>
      <c r="M313" s="593">
        <v>205</v>
      </c>
      <c r="N313" s="594">
        <v>9967</v>
      </c>
      <c r="O313"/>
      <c r="P313"/>
      <c r="T313" s="597">
        <f t="shared" si="308"/>
        <v>4.0033361134278564E-2</v>
      </c>
      <c r="U313" s="598">
        <f t="shared" si="308"/>
        <v>9.080499255696782E-2</v>
      </c>
      <c r="V313" s="598">
        <f t="shared" si="308"/>
        <v>6.1905957462070942E-2</v>
      </c>
      <c r="W313" s="598">
        <f t="shared" si="308"/>
        <v>8.4381939304219097E-2</v>
      </c>
      <c r="X313" s="598">
        <f t="shared" si="308"/>
        <v>6.1733280569845665E-2</v>
      </c>
      <c r="Y313" s="598">
        <f t="shared" si="308"/>
        <v>2.6717557251908396E-2</v>
      </c>
      <c r="Z313" s="597">
        <f t="shared" si="308"/>
        <v>5.4750891029043756E-2</v>
      </c>
      <c r="AA313" s="597">
        <f t="shared" si="308"/>
        <v>0.20691056910569106</v>
      </c>
      <c r="AB313" s="598">
        <f t="shared" si="308"/>
        <v>0.22824120911125417</v>
      </c>
      <c r="AC313" s="598">
        <f t="shared" si="308"/>
        <v>0.19045612556620667</v>
      </c>
      <c r="AD313" s="598">
        <f t="shared" si="308"/>
        <v>0.12151748666271488</v>
      </c>
      <c r="AE313" s="597">
        <f t="shared" si="308"/>
        <v>0.21546077520050153</v>
      </c>
      <c r="AG313" s="6"/>
      <c r="AH313" s="4"/>
      <c r="AI313" s="4"/>
      <c r="AJ313" s="4"/>
      <c r="AK313" s="4"/>
      <c r="AL313" s="4"/>
      <c r="AM313" s="4"/>
      <c r="AN313" s="4"/>
      <c r="AO313" s="4"/>
      <c r="AP313" s="4"/>
      <c r="AQ313" s="4"/>
      <c r="AR313" s="4"/>
    </row>
    <row r="314" spans="1:44" ht="15.75">
      <c r="A314" s="191" t="s">
        <v>288</v>
      </c>
      <c r="B314" s="172" t="s">
        <v>317</v>
      </c>
      <c r="C314" s="180">
        <v>15571</v>
      </c>
      <c r="D314" s="181">
        <v>5065</v>
      </c>
      <c r="E314" s="181">
        <v>4386</v>
      </c>
      <c r="F314" s="181">
        <v>3121</v>
      </c>
      <c r="G314" s="181">
        <v>1883</v>
      </c>
      <c r="H314" s="181">
        <v>287</v>
      </c>
      <c r="I314" s="180">
        <v>30313</v>
      </c>
      <c r="J314" s="180"/>
      <c r="K314" s="181">
        <v>6803</v>
      </c>
      <c r="L314" s="181">
        <v>4596</v>
      </c>
      <c r="M314" s="181">
        <v>1402</v>
      </c>
      <c r="N314" s="182">
        <v>12801</v>
      </c>
      <c r="O314"/>
      <c r="P314"/>
      <c r="T314" s="595">
        <f t="shared" ref="T314:AE315" si="309">IF(C314&gt;0,C314/C314,)</f>
        <v>1</v>
      </c>
      <c r="U314" s="596">
        <f t="shared" si="309"/>
        <v>1</v>
      </c>
      <c r="V314" s="596">
        <f t="shared" si="309"/>
        <v>1</v>
      </c>
      <c r="W314" s="596">
        <f t="shared" si="309"/>
        <v>1</v>
      </c>
      <c r="X314" s="596">
        <f t="shared" si="309"/>
        <v>1</v>
      </c>
      <c r="Y314" s="596">
        <f t="shared" si="309"/>
        <v>1</v>
      </c>
      <c r="Z314" s="595">
        <f t="shared" si="309"/>
        <v>1</v>
      </c>
      <c r="AA314" s="595">
        <f t="shared" si="309"/>
        <v>0</v>
      </c>
      <c r="AB314" s="596">
        <f t="shared" si="309"/>
        <v>1</v>
      </c>
      <c r="AC314" s="596">
        <f t="shared" si="309"/>
        <v>1</v>
      </c>
      <c r="AD314" s="596">
        <f t="shared" si="309"/>
        <v>1</v>
      </c>
      <c r="AE314" s="595">
        <f t="shared" si="309"/>
        <v>1</v>
      </c>
      <c r="AG314" s="5">
        <f>+T316+T318+T320+T322+T324+T326+T328+T330+T332+T334</f>
        <v>1</v>
      </c>
      <c r="AH314" s="5">
        <f t="shared" ref="AH314:AH315" si="310">+U316+U318+U320+U322+U324+U326+U328+U330+U332+U334</f>
        <v>1</v>
      </c>
      <c r="AI314" s="5">
        <f t="shared" ref="AI314:AI315" si="311">+V316+V318+V320+V322+V324+V326+V328+V330+V332+V334</f>
        <v>1</v>
      </c>
      <c r="AJ314" s="5">
        <f t="shared" ref="AJ314:AJ315" si="312">+W316+W318+W320+W322+W324+W326+W328+W330+W332+W334</f>
        <v>1</v>
      </c>
      <c r="AK314" s="5">
        <f t="shared" ref="AK314:AK315" si="313">+X316+X318+X320+X322+X324+X326+X328+X330+X332+X334</f>
        <v>0.99999999999999989</v>
      </c>
      <c r="AL314" s="5">
        <f t="shared" ref="AL314:AL315" si="314">+Y316+Y318+Y320+Y322+Y324+Y326+Y328+Y330+Y332+Y334</f>
        <v>1</v>
      </c>
      <c r="AM314" s="5">
        <f t="shared" ref="AM314:AM315" si="315">+Z316+Z318+Z320+Z322+Z324+Z326+Z328+Z330+Z332+Z334</f>
        <v>1</v>
      </c>
      <c r="AN314" s="5">
        <f t="shared" ref="AN314:AN315" si="316">+AA316+AA318+AA320+AA322+AA324+AA326+AA328+AA330+AA332+AA334</f>
        <v>0</v>
      </c>
      <c r="AO314" s="5">
        <f t="shared" ref="AO314:AO315" si="317">+AB316+AB318+AB320+AB322+AB324+AB326+AB328+AB330+AB332+AB334</f>
        <v>0.99999999999999989</v>
      </c>
      <c r="AP314" s="5">
        <f t="shared" ref="AP314:AP315" si="318">+AC316+AC318+AC320+AC322+AC324+AC326+AC328+AC330+AC332+AC334</f>
        <v>1</v>
      </c>
      <c r="AQ314" s="5">
        <f t="shared" ref="AQ314:AQ315" si="319">+AD316+AD318+AD320+AD322+AD324+AD326+AD328+AD330+AD332+AD334</f>
        <v>1</v>
      </c>
      <c r="AR314" s="5">
        <f t="shared" ref="AR314:AR315" si="320">+AE316+AE318+AE320+AE322+AE324+AE326+AE328+AE330+AE332+AE334</f>
        <v>0.99999999999999989</v>
      </c>
    </row>
    <row r="315" spans="1:44" ht="15.75">
      <c r="A315" s="192"/>
      <c r="B315" s="591" t="s">
        <v>1089</v>
      </c>
      <c r="C315" s="592">
        <v>16133</v>
      </c>
      <c r="D315" s="593">
        <v>5352</v>
      </c>
      <c r="E315" s="593">
        <v>4465</v>
      </c>
      <c r="F315" s="593">
        <v>3221</v>
      </c>
      <c r="G315" s="593">
        <v>1908</v>
      </c>
      <c r="H315" s="593">
        <v>213</v>
      </c>
      <c r="I315" s="592">
        <v>31292</v>
      </c>
      <c r="J315" s="592"/>
      <c r="K315" s="593">
        <v>7547</v>
      </c>
      <c r="L315" s="593">
        <v>4872</v>
      </c>
      <c r="M315" s="593">
        <v>1418</v>
      </c>
      <c r="N315" s="594">
        <v>13837</v>
      </c>
      <c r="O315"/>
      <c r="P315"/>
      <c r="T315" s="597">
        <f t="shared" si="309"/>
        <v>1</v>
      </c>
      <c r="U315" s="598">
        <f t="shared" si="309"/>
        <v>1</v>
      </c>
      <c r="V315" s="598">
        <f t="shared" si="309"/>
        <v>1</v>
      </c>
      <c r="W315" s="598">
        <f t="shared" si="309"/>
        <v>1</v>
      </c>
      <c r="X315" s="598">
        <f t="shared" si="309"/>
        <v>1</v>
      </c>
      <c r="Y315" s="598">
        <f t="shared" si="309"/>
        <v>1</v>
      </c>
      <c r="Z315" s="597">
        <f t="shared" si="309"/>
        <v>1</v>
      </c>
      <c r="AA315" s="597">
        <f t="shared" si="309"/>
        <v>0</v>
      </c>
      <c r="AB315" s="598">
        <f t="shared" si="309"/>
        <v>1</v>
      </c>
      <c r="AC315" s="598">
        <f t="shared" si="309"/>
        <v>1</v>
      </c>
      <c r="AD315" s="598">
        <f t="shared" si="309"/>
        <v>1</v>
      </c>
      <c r="AE315" s="597">
        <f t="shared" si="309"/>
        <v>1</v>
      </c>
      <c r="AG315" s="5">
        <f>+T317+T319+T321+T323+T325+T327+T329+T331+T333+T335</f>
        <v>0.99999999999999989</v>
      </c>
      <c r="AH315" s="5">
        <f t="shared" si="310"/>
        <v>1</v>
      </c>
      <c r="AI315" s="5">
        <f t="shared" si="311"/>
        <v>0.99999999999999989</v>
      </c>
      <c r="AJ315" s="5">
        <f t="shared" si="312"/>
        <v>1</v>
      </c>
      <c r="AK315" s="5">
        <f t="shared" si="313"/>
        <v>1</v>
      </c>
      <c r="AL315" s="5">
        <f t="shared" si="314"/>
        <v>1</v>
      </c>
      <c r="AM315" s="5">
        <f t="shared" si="315"/>
        <v>1</v>
      </c>
      <c r="AN315" s="5">
        <f t="shared" si="316"/>
        <v>0</v>
      </c>
      <c r="AO315" s="5">
        <f t="shared" si="317"/>
        <v>1</v>
      </c>
      <c r="AP315" s="5">
        <f t="shared" si="318"/>
        <v>1</v>
      </c>
      <c r="AQ315" s="5">
        <f t="shared" si="319"/>
        <v>1</v>
      </c>
      <c r="AR315" s="5">
        <f t="shared" si="320"/>
        <v>1</v>
      </c>
    </row>
    <row r="316" spans="1:44" ht="15.75">
      <c r="A316" s="192"/>
      <c r="B316" s="172" t="s">
        <v>482</v>
      </c>
      <c r="C316" s="180">
        <v>3</v>
      </c>
      <c r="D316" s="181">
        <v>29</v>
      </c>
      <c r="E316" s="181">
        <v>15</v>
      </c>
      <c r="F316" s="181">
        <v>0</v>
      </c>
      <c r="G316" s="181">
        <v>9</v>
      </c>
      <c r="H316" s="181">
        <v>15</v>
      </c>
      <c r="I316" s="180">
        <v>71</v>
      </c>
      <c r="J316" s="180"/>
      <c r="K316" s="181">
        <v>52</v>
      </c>
      <c r="L316" s="181">
        <v>224</v>
      </c>
      <c r="M316" s="181">
        <v>124</v>
      </c>
      <c r="N316" s="182">
        <v>400</v>
      </c>
      <c r="O316"/>
      <c r="P316"/>
      <c r="T316" s="595">
        <f t="shared" ref="T316:AE317" si="321">IF(C314&gt;0,C316/C314,)</f>
        <v>1.9266585318861986E-4</v>
      </c>
      <c r="U316" s="596">
        <f t="shared" si="321"/>
        <v>5.7255676209279367E-3</v>
      </c>
      <c r="V316" s="596">
        <f t="shared" si="321"/>
        <v>3.4199726402188782E-3</v>
      </c>
      <c r="W316" s="596">
        <f t="shared" si="321"/>
        <v>0</v>
      </c>
      <c r="X316" s="596">
        <f t="shared" si="321"/>
        <v>4.7796070100902819E-3</v>
      </c>
      <c r="Y316" s="596">
        <f t="shared" si="321"/>
        <v>5.2264808362369339E-2</v>
      </c>
      <c r="Z316" s="595">
        <f t="shared" si="321"/>
        <v>2.3422294065252531E-3</v>
      </c>
      <c r="AA316" s="595">
        <f t="shared" si="321"/>
        <v>0</v>
      </c>
      <c r="AB316" s="596">
        <f t="shared" si="321"/>
        <v>7.6436866088490374E-3</v>
      </c>
      <c r="AC316" s="596">
        <f t="shared" si="321"/>
        <v>4.8738033072236731E-2</v>
      </c>
      <c r="AD316" s="596">
        <f t="shared" si="321"/>
        <v>8.8445078459343796E-2</v>
      </c>
      <c r="AE316" s="595">
        <f t="shared" si="321"/>
        <v>3.1247558784469963E-2</v>
      </c>
      <c r="AG316" s="5"/>
      <c r="AH316" s="5"/>
      <c r="AI316" s="5"/>
      <c r="AJ316" s="5"/>
      <c r="AK316" s="5"/>
      <c r="AL316" s="5"/>
      <c r="AM316" s="5"/>
      <c r="AN316" s="5"/>
      <c r="AO316" s="5"/>
      <c r="AP316" s="5"/>
      <c r="AQ316" s="5"/>
      <c r="AR316" s="5"/>
    </row>
    <row r="317" spans="1:44" ht="15.75">
      <c r="A317" s="192"/>
      <c r="B317" s="591" t="s">
        <v>1071</v>
      </c>
      <c r="C317" s="592">
        <v>21</v>
      </c>
      <c r="D317" s="593">
        <v>17</v>
      </c>
      <c r="E317" s="593">
        <v>12</v>
      </c>
      <c r="F317" s="593">
        <v>1</v>
      </c>
      <c r="G317" s="593">
        <v>23</v>
      </c>
      <c r="H317" s="593">
        <v>9</v>
      </c>
      <c r="I317" s="592">
        <v>83</v>
      </c>
      <c r="J317" s="592"/>
      <c r="K317" s="593">
        <v>48</v>
      </c>
      <c r="L317" s="593">
        <v>164</v>
      </c>
      <c r="M317" s="593">
        <v>72</v>
      </c>
      <c r="N317" s="594">
        <v>284</v>
      </c>
      <c r="O317"/>
      <c r="P317"/>
      <c r="T317" s="597">
        <f t="shared" si="321"/>
        <v>1.3016797867724541E-3</v>
      </c>
      <c r="U317" s="598">
        <f t="shared" si="321"/>
        <v>3.1763826606875933E-3</v>
      </c>
      <c r="V317" s="598">
        <f t="shared" si="321"/>
        <v>2.6875699888017916E-3</v>
      </c>
      <c r="W317" s="598">
        <f t="shared" si="321"/>
        <v>3.1046258925799441E-4</v>
      </c>
      <c r="X317" s="598">
        <f t="shared" si="321"/>
        <v>1.2054507337526206E-2</v>
      </c>
      <c r="Y317" s="598">
        <f t="shared" si="321"/>
        <v>4.2253521126760563E-2</v>
      </c>
      <c r="Z317" s="597">
        <f t="shared" si="321"/>
        <v>2.6524351271890578E-3</v>
      </c>
      <c r="AA317" s="597">
        <f t="shared" si="321"/>
        <v>0</v>
      </c>
      <c r="AB317" s="598">
        <f t="shared" si="321"/>
        <v>6.3601431032198228E-3</v>
      </c>
      <c r="AC317" s="598">
        <f t="shared" si="321"/>
        <v>3.3661740558292283E-2</v>
      </c>
      <c r="AD317" s="598">
        <f t="shared" si="321"/>
        <v>5.0775740479548657E-2</v>
      </c>
      <c r="AE317" s="597">
        <f t="shared" si="321"/>
        <v>2.0524680205246802E-2</v>
      </c>
      <c r="AG317" s="6"/>
      <c r="AH317" s="4"/>
      <c r="AI317" s="4"/>
      <c r="AJ317" s="4"/>
      <c r="AK317" s="4"/>
      <c r="AL317" s="4"/>
      <c r="AM317" s="4"/>
      <c r="AN317" s="4"/>
      <c r="AO317" s="4"/>
      <c r="AP317" s="4"/>
      <c r="AQ317" s="4"/>
      <c r="AR317" s="4"/>
    </row>
    <row r="318" spans="1:44" ht="15.75">
      <c r="A318" s="192"/>
      <c r="B318" s="172" t="s">
        <v>484</v>
      </c>
      <c r="C318" s="180">
        <v>3</v>
      </c>
      <c r="D318" s="181">
        <v>2</v>
      </c>
      <c r="E318" s="181">
        <v>0</v>
      </c>
      <c r="F318" s="181">
        <v>0</v>
      </c>
      <c r="G318" s="181">
        <v>2</v>
      </c>
      <c r="H318" s="181">
        <v>0</v>
      </c>
      <c r="I318" s="180">
        <v>7</v>
      </c>
      <c r="J318" s="180"/>
      <c r="K318" s="181">
        <v>31</v>
      </c>
      <c r="L318" s="181">
        <v>69</v>
      </c>
      <c r="M318" s="181">
        <v>35</v>
      </c>
      <c r="N318" s="182">
        <v>135</v>
      </c>
      <c r="O318"/>
      <c r="P318"/>
      <c r="T318" s="595">
        <f t="shared" ref="T318:AE319" si="322">IF(C314&gt;0,C318/C314,)</f>
        <v>1.9266585318861986E-4</v>
      </c>
      <c r="U318" s="596">
        <f t="shared" si="322"/>
        <v>3.9486673247778872E-4</v>
      </c>
      <c r="V318" s="596">
        <f t="shared" si="322"/>
        <v>0</v>
      </c>
      <c r="W318" s="596">
        <f t="shared" si="322"/>
        <v>0</v>
      </c>
      <c r="X318" s="596">
        <f t="shared" si="322"/>
        <v>1.0621348911311736E-3</v>
      </c>
      <c r="Y318" s="596">
        <f t="shared" si="322"/>
        <v>0</v>
      </c>
      <c r="Z318" s="595">
        <f t="shared" si="322"/>
        <v>2.3092402599544749E-4</v>
      </c>
      <c r="AA318" s="595">
        <f t="shared" si="322"/>
        <v>0</v>
      </c>
      <c r="AB318" s="596">
        <f t="shared" si="322"/>
        <v>4.5568131706600033E-3</v>
      </c>
      <c r="AC318" s="596">
        <f t="shared" si="322"/>
        <v>1.5013054830287207E-2</v>
      </c>
      <c r="AD318" s="596">
        <f t="shared" si="322"/>
        <v>2.4964336661911554E-2</v>
      </c>
      <c r="AE318" s="595">
        <f t="shared" si="322"/>
        <v>1.0546051089758613E-2</v>
      </c>
      <c r="AG318" s="6"/>
      <c r="AH318" s="4"/>
      <c r="AI318" s="4"/>
      <c r="AJ318" s="4"/>
      <c r="AK318" s="4"/>
      <c r="AL318" s="4"/>
      <c r="AM318" s="4"/>
      <c r="AN318" s="4"/>
      <c r="AO318" s="4"/>
      <c r="AP318" s="4"/>
      <c r="AQ318" s="4"/>
      <c r="AR318" s="4"/>
    </row>
    <row r="319" spans="1:44" ht="15.75">
      <c r="A319" s="192"/>
      <c r="B319" s="591" t="s">
        <v>1073</v>
      </c>
      <c r="C319" s="592">
        <v>2</v>
      </c>
      <c r="D319" s="593">
        <v>3</v>
      </c>
      <c r="E319" s="593">
        <v>1</v>
      </c>
      <c r="F319" s="593">
        <v>1</v>
      </c>
      <c r="G319" s="593">
        <v>0</v>
      </c>
      <c r="H319" s="593">
        <v>1</v>
      </c>
      <c r="I319" s="592">
        <v>8</v>
      </c>
      <c r="J319" s="592"/>
      <c r="K319" s="593">
        <v>50</v>
      </c>
      <c r="L319" s="593">
        <v>96</v>
      </c>
      <c r="M319" s="593">
        <v>45</v>
      </c>
      <c r="N319" s="594">
        <v>191</v>
      </c>
      <c r="O319"/>
      <c r="P319"/>
      <c r="T319" s="597">
        <f t="shared" si="322"/>
        <v>1.2396950350213848E-4</v>
      </c>
      <c r="U319" s="598">
        <f t="shared" si="322"/>
        <v>5.6053811659192824E-4</v>
      </c>
      <c r="V319" s="598">
        <f t="shared" si="322"/>
        <v>2.2396416573348266E-4</v>
      </c>
      <c r="W319" s="598">
        <f t="shared" si="322"/>
        <v>3.1046258925799441E-4</v>
      </c>
      <c r="X319" s="598">
        <f t="shared" si="322"/>
        <v>0</v>
      </c>
      <c r="Y319" s="598">
        <f t="shared" si="322"/>
        <v>4.6948356807511738E-3</v>
      </c>
      <c r="Z319" s="597">
        <f t="shared" si="322"/>
        <v>2.55656397801355E-4</v>
      </c>
      <c r="AA319" s="597">
        <f t="shared" si="322"/>
        <v>0</v>
      </c>
      <c r="AB319" s="598">
        <f t="shared" si="322"/>
        <v>6.6251490658539814E-3</v>
      </c>
      <c r="AC319" s="598">
        <f t="shared" si="322"/>
        <v>1.9704433497536946E-2</v>
      </c>
      <c r="AD319" s="598">
        <f t="shared" si="322"/>
        <v>3.1734837799717912E-2</v>
      </c>
      <c r="AE319" s="597">
        <f t="shared" si="322"/>
        <v>1.3803570138035702E-2</v>
      </c>
      <c r="AG319" s="6"/>
      <c r="AH319" s="4"/>
      <c r="AI319" s="4"/>
      <c r="AJ319" s="4"/>
      <c r="AK319" s="4"/>
      <c r="AL319" s="4"/>
      <c r="AM319" s="4"/>
      <c r="AN319" s="4"/>
      <c r="AO319" s="4"/>
      <c r="AP319" s="4"/>
      <c r="AQ319" s="4"/>
      <c r="AR319" s="4"/>
    </row>
    <row r="320" spans="1:44" ht="15.75">
      <c r="A320" s="192"/>
      <c r="B320" s="172" t="s">
        <v>486</v>
      </c>
      <c r="C320" s="180"/>
      <c r="D320" s="181"/>
      <c r="E320" s="181"/>
      <c r="F320" s="181"/>
      <c r="G320" s="181"/>
      <c r="H320" s="181"/>
      <c r="I320" s="180"/>
      <c r="J320" s="180"/>
      <c r="K320" s="181"/>
      <c r="L320" s="181"/>
      <c r="M320" s="181"/>
      <c r="N320" s="182"/>
      <c r="O320"/>
      <c r="P320"/>
      <c r="T320" s="595">
        <f t="shared" ref="T320:AE321" si="323">IF(C314&gt;0,C320/C314,)</f>
        <v>0</v>
      </c>
      <c r="U320" s="596">
        <f t="shared" si="323"/>
        <v>0</v>
      </c>
      <c r="V320" s="596">
        <f t="shared" si="323"/>
        <v>0</v>
      </c>
      <c r="W320" s="596">
        <f t="shared" si="323"/>
        <v>0</v>
      </c>
      <c r="X320" s="596">
        <f t="shared" si="323"/>
        <v>0</v>
      </c>
      <c r="Y320" s="596">
        <f t="shared" si="323"/>
        <v>0</v>
      </c>
      <c r="Z320" s="595">
        <f t="shared" si="323"/>
        <v>0</v>
      </c>
      <c r="AA320" s="595">
        <f t="shared" si="323"/>
        <v>0</v>
      </c>
      <c r="AB320" s="596">
        <f t="shared" si="323"/>
        <v>0</v>
      </c>
      <c r="AC320" s="596">
        <f t="shared" si="323"/>
        <v>0</v>
      </c>
      <c r="AD320" s="596">
        <f t="shared" si="323"/>
        <v>0</v>
      </c>
      <c r="AE320" s="595">
        <f t="shared" si="323"/>
        <v>0</v>
      </c>
      <c r="AG320" s="6"/>
      <c r="AH320" s="4"/>
      <c r="AI320" s="4"/>
      <c r="AJ320" s="4"/>
      <c r="AK320" s="4"/>
      <c r="AL320" s="4"/>
      <c r="AM320" s="4"/>
      <c r="AN320" s="4"/>
      <c r="AO320" s="4"/>
      <c r="AP320" s="4"/>
      <c r="AQ320" s="4"/>
      <c r="AR320" s="4"/>
    </row>
    <row r="321" spans="1:44" ht="15.75">
      <c r="A321" s="192"/>
      <c r="B321" s="591" t="s">
        <v>1075</v>
      </c>
      <c r="C321" s="592"/>
      <c r="D321" s="593"/>
      <c r="E321" s="593"/>
      <c r="F321" s="593"/>
      <c r="G321" s="593"/>
      <c r="H321" s="593"/>
      <c r="I321" s="592"/>
      <c r="J321" s="592"/>
      <c r="K321" s="593"/>
      <c r="L321" s="593"/>
      <c r="M321" s="593"/>
      <c r="N321" s="594"/>
      <c r="O321"/>
      <c r="P321"/>
      <c r="T321" s="597">
        <f t="shared" si="323"/>
        <v>0</v>
      </c>
      <c r="U321" s="598">
        <f t="shared" si="323"/>
        <v>0</v>
      </c>
      <c r="V321" s="598">
        <f t="shared" si="323"/>
        <v>0</v>
      </c>
      <c r="W321" s="598">
        <f t="shared" si="323"/>
        <v>0</v>
      </c>
      <c r="X321" s="598">
        <f t="shared" si="323"/>
        <v>0</v>
      </c>
      <c r="Y321" s="598">
        <f t="shared" si="323"/>
        <v>0</v>
      </c>
      <c r="Z321" s="597">
        <f t="shared" si="323"/>
        <v>0</v>
      </c>
      <c r="AA321" s="597">
        <f t="shared" si="323"/>
        <v>0</v>
      </c>
      <c r="AB321" s="598">
        <f t="shared" si="323"/>
        <v>0</v>
      </c>
      <c r="AC321" s="598">
        <f t="shared" si="323"/>
        <v>0</v>
      </c>
      <c r="AD321" s="598">
        <f t="shared" si="323"/>
        <v>0</v>
      </c>
      <c r="AE321" s="597">
        <f t="shared" si="323"/>
        <v>0</v>
      </c>
      <c r="AG321" s="6"/>
      <c r="AH321" s="4"/>
      <c r="AI321" s="4"/>
      <c r="AJ321" s="4"/>
      <c r="AK321" s="4"/>
      <c r="AL321" s="4"/>
      <c r="AM321" s="4"/>
      <c r="AN321" s="4"/>
      <c r="AO321" s="4"/>
      <c r="AP321" s="4"/>
      <c r="AQ321" s="4"/>
      <c r="AR321" s="4"/>
    </row>
    <row r="322" spans="1:44" ht="15.75">
      <c r="A322" s="192"/>
      <c r="B322" s="172" t="s">
        <v>319</v>
      </c>
      <c r="C322" s="180">
        <v>9272</v>
      </c>
      <c r="D322" s="181">
        <v>2759</v>
      </c>
      <c r="E322" s="181">
        <v>3238</v>
      </c>
      <c r="F322" s="181">
        <v>1917</v>
      </c>
      <c r="G322" s="181">
        <v>1394</v>
      </c>
      <c r="H322" s="181">
        <v>128</v>
      </c>
      <c r="I322" s="180">
        <v>18708</v>
      </c>
      <c r="J322" s="180"/>
      <c r="K322" s="181">
        <v>922</v>
      </c>
      <c r="L322" s="181">
        <v>715</v>
      </c>
      <c r="M322" s="181">
        <v>227</v>
      </c>
      <c r="N322" s="182">
        <v>1864</v>
      </c>
      <c r="O322"/>
      <c r="P322"/>
      <c r="T322" s="595">
        <f t="shared" ref="T322:AE323" si="324">IF(C314&gt;0,C322/C314,)</f>
        <v>0.5954659302549612</v>
      </c>
      <c r="U322" s="596">
        <f t="shared" si="324"/>
        <v>0.54471865745310954</v>
      </c>
      <c r="V322" s="596">
        <f t="shared" si="324"/>
        <v>0.73825809393524855</v>
      </c>
      <c r="W322" s="596">
        <f t="shared" si="324"/>
        <v>0.61422620954822171</v>
      </c>
      <c r="X322" s="596">
        <f t="shared" si="324"/>
        <v>0.74030801911842803</v>
      </c>
      <c r="Y322" s="596">
        <f t="shared" si="324"/>
        <v>0.44599303135888502</v>
      </c>
      <c r="Z322" s="595">
        <f t="shared" si="324"/>
        <v>0.61716095404611881</v>
      </c>
      <c r="AA322" s="595">
        <f t="shared" si="324"/>
        <v>0</v>
      </c>
      <c r="AB322" s="596">
        <f t="shared" si="324"/>
        <v>0.1355284433338233</v>
      </c>
      <c r="AC322" s="596">
        <f t="shared" si="324"/>
        <v>0.15557006092254133</v>
      </c>
      <c r="AD322" s="596">
        <f t="shared" si="324"/>
        <v>0.16191155492154066</v>
      </c>
      <c r="AE322" s="595">
        <f t="shared" si="324"/>
        <v>0.14561362393563002</v>
      </c>
      <c r="AG322" s="6"/>
      <c r="AH322" s="4"/>
      <c r="AI322" s="4"/>
      <c r="AJ322" s="4"/>
      <c r="AK322" s="4"/>
      <c r="AL322" s="4"/>
      <c r="AM322" s="4"/>
      <c r="AN322" s="4"/>
      <c r="AO322" s="4"/>
      <c r="AP322" s="4"/>
      <c r="AQ322" s="4"/>
      <c r="AR322" s="4"/>
    </row>
    <row r="323" spans="1:44" ht="15.75">
      <c r="A323" s="192"/>
      <c r="B323" s="591" t="s">
        <v>1077</v>
      </c>
      <c r="C323" s="592">
        <v>9457</v>
      </c>
      <c r="D323" s="593">
        <v>2964</v>
      </c>
      <c r="E323" s="593">
        <v>3338</v>
      </c>
      <c r="F323" s="593">
        <v>2049</v>
      </c>
      <c r="G323" s="593">
        <v>1448</v>
      </c>
      <c r="H323" s="593">
        <v>115</v>
      </c>
      <c r="I323" s="592">
        <v>19371</v>
      </c>
      <c r="J323" s="592"/>
      <c r="K323" s="593">
        <v>906</v>
      </c>
      <c r="L323" s="593">
        <v>655</v>
      </c>
      <c r="M323" s="593">
        <v>197</v>
      </c>
      <c r="N323" s="594">
        <v>1758</v>
      </c>
      <c r="O323"/>
      <c r="P323"/>
      <c r="T323" s="597">
        <f t="shared" si="324"/>
        <v>0.58618979730986176</v>
      </c>
      <c r="U323" s="598">
        <f t="shared" si="324"/>
        <v>0.55381165919282516</v>
      </c>
      <c r="V323" s="598">
        <f t="shared" si="324"/>
        <v>0.74759238521836502</v>
      </c>
      <c r="W323" s="598">
        <f t="shared" si="324"/>
        <v>0.63613784538963059</v>
      </c>
      <c r="X323" s="598">
        <f t="shared" si="324"/>
        <v>0.75890985324947591</v>
      </c>
      <c r="Y323" s="598">
        <f t="shared" si="324"/>
        <v>0.539906103286385</v>
      </c>
      <c r="Z323" s="597">
        <f t="shared" si="324"/>
        <v>0.61904001022625588</v>
      </c>
      <c r="AA323" s="597">
        <f t="shared" si="324"/>
        <v>0</v>
      </c>
      <c r="AB323" s="598">
        <f t="shared" si="324"/>
        <v>0.12004770107327414</v>
      </c>
      <c r="AC323" s="598">
        <f t="shared" si="324"/>
        <v>0.13444170771756978</v>
      </c>
      <c r="AD323" s="598">
        <f t="shared" si="324"/>
        <v>0.13892806770098731</v>
      </c>
      <c r="AE323" s="597">
        <f t="shared" si="324"/>
        <v>0.12705066127050663</v>
      </c>
      <c r="AG323" s="6"/>
      <c r="AH323" s="4"/>
      <c r="AI323" s="4"/>
      <c r="AJ323" s="4"/>
      <c r="AK323" s="4"/>
      <c r="AL323" s="4"/>
      <c r="AM323" s="4"/>
      <c r="AN323" s="4"/>
      <c r="AO323" s="4"/>
      <c r="AP323" s="4"/>
      <c r="AQ323" s="4"/>
      <c r="AR323" s="4"/>
    </row>
    <row r="324" spans="1:44" ht="15.75">
      <c r="A324" s="192"/>
      <c r="B324" s="172" t="s">
        <v>321</v>
      </c>
      <c r="C324" s="180">
        <v>987</v>
      </c>
      <c r="D324" s="181">
        <v>508</v>
      </c>
      <c r="E324" s="181">
        <v>98</v>
      </c>
      <c r="F324" s="181">
        <v>206</v>
      </c>
      <c r="G324" s="181">
        <v>56</v>
      </c>
      <c r="H324" s="181">
        <v>27</v>
      </c>
      <c r="I324" s="180">
        <v>1882</v>
      </c>
      <c r="J324" s="180"/>
      <c r="K324" s="181">
        <v>2590</v>
      </c>
      <c r="L324" s="181">
        <v>1712</v>
      </c>
      <c r="M324" s="181">
        <v>577</v>
      </c>
      <c r="N324" s="182">
        <v>4879</v>
      </c>
      <c r="O324"/>
      <c r="P324"/>
      <c r="T324" s="595">
        <f t="shared" ref="T324:AE325" si="325">IF(C314&gt;0,C324/C314,)</f>
        <v>6.3387065699055931E-2</v>
      </c>
      <c r="U324" s="596">
        <f t="shared" si="325"/>
        <v>0.10029615004935834</v>
      </c>
      <c r="V324" s="596">
        <f t="shared" si="325"/>
        <v>2.2343821249430004E-2</v>
      </c>
      <c r="W324" s="596">
        <f t="shared" si="325"/>
        <v>6.6004485741749441E-2</v>
      </c>
      <c r="X324" s="596">
        <f t="shared" si="325"/>
        <v>2.9739776951672861E-2</v>
      </c>
      <c r="Y324" s="596">
        <f t="shared" si="325"/>
        <v>9.4076655052264813E-2</v>
      </c>
      <c r="Z324" s="595">
        <f t="shared" si="325"/>
        <v>6.2085573846204598E-2</v>
      </c>
      <c r="AA324" s="595">
        <f t="shared" si="325"/>
        <v>0</v>
      </c>
      <c r="AB324" s="596">
        <f t="shared" si="325"/>
        <v>0.38071439070998087</v>
      </c>
      <c r="AC324" s="596">
        <f t="shared" si="325"/>
        <v>0.37249782419495214</v>
      </c>
      <c r="AD324" s="596">
        <f t="shared" si="325"/>
        <v>0.4115549215406562</v>
      </c>
      <c r="AE324" s="595">
        <f t="shared" si="325"/>
        <v>0.38114209827357237</v>
      </c>
      <c r="AG324" s="5"/>
      <c r="AH324" s="5"/>
      <c r="AI324" s="5"/>
      <c r="AJ324" s="5"/>
      <c r="AK324" s="5"/>
      <c r="AL324" s="5"/>
      <c r="AM324" s="5"/>
      <c r="AN324" s="5"/>
      <c r="AO324" s="5"/>
      <c r="AP324" s="5"/>
      <c r="AQ324" s="5"/>
      <c r="AR324" s="5"/>
    </row>
    <row r="325" spans="1:44" ht="15.75">
      <c r="A325" s="192"/>
      <c r="B325" s="591" t="s">
        <v>1079</v>
      </c>
      <c r="C325" s="592">
        <v>1047</v>
      </c>
      <c r="D325" s="593">
        <v>501</v>
      </c>
      <c r="E325" s="593">
        <v>118</v>
      </c>
      <c r="F325" s="593">
        <v>177</v>
      </c>
      <c r="G325" s="593">
        <v>64</v>
      </c>
      <c r="H325" s="593">
        <v>16</v>
      </c>
      <c r="I325" s="592">
        <v>1923</v>
      </c>
      <c r="J325" s="592"/>
      <c r="K325" s="593">
        <v>2700</v>
      </c>
      <c r="L325" s="593">
        <v>1619</v>
      </c>
      <c r="M325" s="593">
        <v>534</v>
      </c>
      <c r="N325" s="594">
        <v>4853</v>
      </c>
      <c r="O325"/>
      <c r="P325"/>
      <c r="T325" s="597">
        <f t="shared" si="325"/>
        <v>6.4898035083369485E-2</v>
      </c>
      <c r="U325" s="598">
        <f t="shared" si="325"/>
        <v>9.3609865470852024E-2</v>
      </c>
      <c r="V325" s="598">
        <f t="shared" si="325"/>
        <v>2.642777155655095E-2</v>
      </c>
      <c r="W325" s="598">
        <f t="shared" si="325"/>
        <v>5.4951878298665012E-2</v>
      </c>
      <c r="X325" s="598">
        <f t="shared" si="325"/>
        <v>3.3542976939203356E-2</v>
      </c>
      <c r="Y325" s="598">
        <f t="shared" si="325"/>
        <v>7.5117370892018781E-2</v>
      </c>
      <c r="Z325" s="597">
        <f t="shared" si="325"/>
        <v>6.14534066215007E-2</v>
      </c>
      <c r="AA325" s="597">
        <f t="shared" si="325"/>
        <v>0</v>
      </c>
      <c r="AB325" s="598">
        <f t="shared" si="325"/>
        <v>0.35775804955611501</v>
      </c>
      <c r="AC325" s="598">
        <f t="shared" si="325"/>
        <v>0.33230706075533661</v>
      </c>
      <c r="AD325" s="598">
        <f t="shared" si="325"/>
        <v>0.37658674188998592</v>
      </c>
      <c r="AE325" s="597">
        <f t="shared" si="325"/>
        <v>0.35072631350726313</v>
      </c>
      <c r="AG325" s="5"/>
      <c r="AH325" s="5"/>
      <c r="AI325" s="5"/>
      <c r="AJ325" s="5"/>
      <c r="AK325" s="5"/>
      <c r="AL325" s="5"/>
      <c r="AM325" s="5"/>
      <c r="AN325" s="5"/>
      <c r="AO325" s="5"/>
      <c r="AP325" s="5"/>
      <c r="AQ325" s="5"/>
      <c r="AR325" s="5"/>
    </row>
    <row r="326" spans="1:44" ht="15.75">
      <c r="A326" s="192"/>
      <c r="B326" s="172" t="s">
        <v>323</v>
      </c>
      <c r="C326" s="180"/>
      <c r="D326" s="181"/>
      <c r="E326" s="181"/>
      <c r="F326" s="181"/>
      <c r="G326" s="181"/>
      <c r="H326" s="181"/>
      <c r="I326" s="180"/>
      <c r="J326" s="180"/>
      <c r="K326" s="181"/>
      <c r="L326" s="181"/>
      <c r="M326" s="181"/>
      <c r="N326" s="182"/>
      <c r="O326"/>
      <c r="P326"/>
      <c r="T326" s="595">
        <f t="shared" ref="T326:AE327" si="326">IF(C314&gt;0,C326/C314,)</f>
        <v>0</v>
      </c>
      <c r="U326" s="596">
        <f t="shared" si="326"/>
        <v>0</v>
      </c>
      <c r="V326" s="596">
        <f t="shared" si="326"/>
        <v>0</v>
      </c>
      <c r="W326" s="596">
        <f t="shared" si="326"/>
        <v>0</v>
      </c>
      <c r="X326" s="596">
        <f t="shared" si="326"/>
        <v>0</v>
      </c>
      <c r="Y326" s="596">
        <f t="shared" si="326"/>
        <v>0</v>
      </c>
      <c r="Z326" s="595">
        <f t="shared" si="326"/>
        <v>0</v>
      </c>
      <c r="AA326" s="595">
        <f t="shared" si="326"/>
        <v>0</v>
      </c>
      <c r="AB326" s="596">
        <f t="shared" si="326"/>
        <v>0</v>
      </c>
      <c r="AC326" s="596">
        <f t="shared" si="326"/>
        <v>0</v>
      </c>
      <c r="AD326" s="596">
        <f t="shared" si="326"/>
        <v>0</v>
      </c>
      <c r="AE326" s="595">
        <f t="shared" si="326"/>
        <v>0</v>
      </c>
      <c r="AG326" s="6"/>
      <c r="AH326" s="4"/>
      <c r="AI326" s="4"/>
      <c r="AJ326" s="4"/>
      <c r="AK326" s="4"/>
      <c r="AL326" s="4"/>
      <c r="AM326" s="4"/>
      <c r="AN326" s="4"/>
      <c r="AO326" s="4"/>
      <c r="AP326" s="4"/>
      <c r="AQ326" s="4"/>
      <c r="AR326" s="4"/>
    </row>
    <row r="327" spans="1:44" ht="15.75">
      <c r="A327" s="192"/>
      <c r="B327" s="591" t="s">
        <v>1081</v>
      </c>
      <c r="C327" s="592"/>
      <c r="D327" s="593"/>
      <c r="E327" s="593"/>
      <c r="F327" s="593"/>
      <c r="G327" s="593"/>
      <c r="H327" s="593"/>
      <c r="I327" s="592"/>
      <c r="J327" s="592"/>
      <c r="K327" s="593"/>
      <c r="L327" s="593"/>
      <c r="M327" s="593"/>
      <c r="N327" s="594"/>
      <c r="O327"/>
      <c r="P327"/>
      <c r="T327" s="597">
        <f t="shared" si="326"/>
        <v>0</v>
      </c>
      <c r="U327" s="598">
        <f t="shared" si="326"/>
        <v>0</v>
      </c>
      <c r="V327" s="598">
        <f t="shared" si="326"/>
        <v>0</v>
      </c>
      <c r="W327" s="598">
        <f t="shared" si="326"/>
        <v>0</v>
      </c>
      <c r="X327" s="598">
        <f t="shared" si="326"/>
        <v>0</v>
      </c>
      <c r="Y327" s="598">
        <f t="shared" si="326"/>
        <v>0</v>
      </c>
      <c r="Z327" s="597">
        <f t="shared" si="326"/>
        <v>0</v>
      </c>
      <c r="AA327" s="597">
        <f t="shared" si="326"/>
        <v>0</v>
      </c>
      <c r="AB327" s="598">
        <f t="shared" si="326"/>
        <v>0</v>
      </c>
      <c r="AC327" s="598">
        <f t="shared" si="326"/>
        <v>0</v>
      </c>
      <c r="AD327" s="598">
        <f t="shared" si="326"/>
        <v>0</v>
      </c>
      <c r="AE327" s="597">
        <f t="shared" si="326"/>
        <v>0</v>
      </c>
      <c r="AG327" s="6"/>
      <c r="AH327" s="4"/>
      <c r="AI327" s="4"/>
      <c r="AJ327" s="4"/>
      <c r="AK327" s="4"/>
      <c r="AL327" s="4"/>
      <c r="AM327" s="4"/>
      <c r="AN327" s="4"/>
      <c r="AO327" s="4"/>
      <c r="AP327" s="4"/>
      <c r="AQ327" s="4"/>
      <c r="AR327" s="4"/>
    </row>
    <row r="328" spans="1:44" ht="15.75">
      <c r="A328" s="192"/>
      <c r="B328" s="172" t="s">
        <v>325</v>
      </c>
      <c r="C328" s="180">
        <v>3386</v>
      </c>
      <c r="D328" s="181">
        <v>1049</v>
      </c>
      <c r="E328" s="181">
        <v>668</v>
      </c>
      <c r="F328" s="181">
        <v>713</v>
      </c>
      <c r="G328" s="181">
        <v>277</v>
      </c>
      <c r="H328" s="181">
        <v>69</v>
      </c>
      <c r="I328" s="180">
        <v>6162</v>
      </c>
      <c r="J328" s="180"/>
      <c r="K328" s="181">
        <v>431</v>
      </c>
      <c r="L328" s="181">
        <v>323</v>
      </c>
      <c r="M328" s="181">
        <v>56</v>
      </c>
      <c r="N328" s="182">
        <v>810</v>
      </c>
      <c r="O328"/>
      <c r="P328"/>
      <c r="T328" s="595">
        <f t="shared" ref="T328:AE329" si="327">IF(C314&gt;0,C328/C314,)</f>
        <v>0.21745552629888895</v>
      </c>
      <c r="U328" s="596">
        <f t="shared" si="327"/>
        <v>0.2071076011846002</v>
      </c>
      <c r="V328" s="596">
        <f t="shared" si="327"/>
        <v>0.15230278157774738</v>
      </c>
      <c r="W328" s="596">
        <f t="shared" si="327"/>
        <v>0.22845241909644345</v>
      </c>
      <c r="X328" s="596">
        <f t="shared" si="327"/>
        <v>0.14710568242166755</v>
      </c>
      <c r="Y328" s="596">
        <f t="shared" si="327"/>
        <v>0.24041811846689895</v>
      </c>
      <c r="Z328" s="595">
        <f t="shared" si="327"/>
        <v>0.20327912116913535</v>
      </c>
      <c r="AA328" s="595">
        <f t="shared" si="327"/>
        <v>0</v>
      </c>
      <c r="AB328" s="596">
        <f t="shared" si="327"/>
        <v>6.335440246949875E-2</v>
      </c>
      <c r="AC328" s="596">
        <f t="shared" si="327"/>
        <v>7.0278503046127067E-2</v>
      </c>
      <c r="AD328" s="596">
        <f t="shared" si="327"/>
        <v>3.9942938659058486E-2</v>
      </c>
      <c r="AE328" s="595">
        <f t="shared" si="327"/>
        <v>6.327630653855168E-2</v>
      </c>
      <c r="AG328" s="6"/>
      <c r="AH328" s="4"/>
      <c r="AI328" s="4"/>
      <c r="AJ328" s="4"/>
      <c r="AK328" s="4"/>
      <c r="AL328" s="4"/>
      <c r="AM328" s="4"/>
      <c r="AN328" s="4"/>
      <c r="AO328" s="4"/>
      <c r="AP328" s="4"/>
      <c r="AQ328" s="4"/>
      <c r="AR328" s="4"/>
    </row>
    <row r="329" spans="1:44" ht="15.75">
      <c r="A329" s="192"/>
      <c r="B329" s="591" t="s">
        <v>1083</v>
      </c>
      <c r="C329" s="592">
        <v>3582</v>
      </c>
      <c r="D329" s="593">
        <v>1167</v>
      </c>
      <c r="E329" s="593">
        <v>671</v>
      </c>
      <c r="F329" s="593">
        <v>699</v>
      </c>
      <c r="G329" s="593">
        <v>258</v>
      </c>
      <c r="H329" s="593">
        <v>48</v>
      </c>
      <c r="I329" s="592">
        <v>6425</v>
      </c>
      <c r="J329" s="592"/>
      <c r="K329" s="593">
        <v>481</v>
      </c>
      <c r="L329" s="593">
        <v>311</v>
      </c>
      <c r="M329" s="593">
        <v>69</v>
      </c>
      <c r="N329" s="594">
        <v>861</v>
      </c>
      <c r="O329"/>
      <c r="P329"/>
      <c r="T329" s="597">
        <f t="shared" si="327"/>
        <v>0.22202938077233</v>
      </c>
      <c r="U329" s="598">
        <f t="shared" si="327"/>
        <v>0.21804932735426008</v>
      </c>
      <c r="V329" s="598">
        <f t="shared" si="327"/>
        <v>0.15027995520716686</v>
      </c>
      <c r="W329" s="598">
        <f t="shared" si="327"/>
        <v>0.21701334989133808</v>
      </c>
      <c r="X329" s="598">
        <f t="shared" si="327"/>
        <v>0.13522012578616352</v>
      </c>
      <c r="Y329" s="598">
        <f t="shared" si="327"/>
        <v>0.22535211267605634</v>
      </c>
      <c r="Z329" s="597">
        <f t="shared" si="327"/>
        <v>0.20532404448421321</v>
      </c>
      <c r="AA329" s="597">
        <f t="shared" si="327"/>
        <v>0</v>
      </c>
      <c r="AB329" s="598">
        <f t="shared" si="327"/>
        <v>6.3733934013515306E-2</v>
      </c>
      <c r="AC329" s="598">
        <f t="shared" si="327"/>
        <v>6.3834154351395736E-2</v>
      </c>
      <c r="AD329" s="598">
        <f t="shared" si="327"/>
        <v>4.8660084626234133E-2</v>
      </c>
      <c r="AE329" s="597">
        <f t="shared" si="327"/>
        <v>6.2224470622244704E-2</v>
      </c>
      <c r="AG329" s="6"/>
      <c r="AH329" s="4"/>
      <c r="AI329" s="4"/>
      <c r="AJ329" s="4"/>
      <c r="AK329" s="4"/>
      <c r="AL329" s="4"/>
      <c r="AM329" s="4"/>
      <c r="AN329" s="4"/>
      <c r="AO329" s="4"/>
      <c r="AP329" s="4"/>
      <c r="AQ329" s="4"/>
      <c r="AR329" s="4"/>
    </row>
    <row r="330" spans="1:44" ht="15.75">
      <c r="A330" s="192"/>
      <c r="B330" s="172" t="s">
        <v>327</v>
      </c>
      <c r="C330" s="180">
        <v>1460</v>
      </c>
      <c r="D330" s="181">
        <v>507</v>
      </c>
      <c r="E330" s="181">
        <v>221</v>
      </c>
      <c r="F330" s="181">
        <v>195</v>
      </c>
      <c r="G330" s="181">
        <v>114</v>
      </c>
      <c r="H330" s="181">
        <v>26</v>
      </c>
      <c r="I330" s="180">
        <v>2523</v>
      </c>
      <c r="J330" s="180"/>
      <c r="K330" s="181">
        <v>1289</v>
      </c>
      <c r="L330" s="181">
        <v>720</v>
      </c>
      <c r="M330" s="181">
        <v>126</v>
      </c>
      <c r="N330" s="182">
        <v>2135</v>
      </c>
      <c r="O330"/>
      <c r="P330"/>
      <c r="T330" s="595">
        <f t="shared" ref="T330:AE331" si="328">IF(C314&gt;0,C330/C314,)</f>
        <v>9.3764048551795001E-2</v>
      </c>
      <c r="U330" s="596">
        <f t="shared" si="328"/>
        <v>0.10009871668311944</v>
      </c>
      <c r="V330" s="596">
        <f t="shared" si="328"/>
        <v>5.0387596899224806E-2</v>
      </c>
      <c r="W330" s="596">
        <f t="shared" si="328"/>
        <v>6.2479974367190001E-2</v>
      </c>
      <c r="X330" s="596">
        <f t="shared" si="328"/>
        <v>6.0541688794476897E-2</v>
      </c>
      <c r="Y330" s="596">
        <f t="shared" si="328"/>
        <v>9.0592334494773524E-2</v>
      </c>
      <c r="Z330" s="595">
        <f t="shared" si="328"/>
        <v>8.3231616798073435E-2</v>
      </c>
      <c r="AA330" s="595">
        <f t="shared" si="328"/>
        <v>0</v>
      </c>
      <c r="AB330" s="596">
        <f t="shared" si="328"/>
        <v>0.18947523151550785</v>
      </c>
      <c r="AC330" s="596">
        <f t="shared" si="328"/>
        <v>0.1566579634464752</v>
      </c>
      <c r="AD330" s="596">
        <f t="shared" si="328"/>
        <v>8.98716119828816E-2</v>
      </c>
      <c r="AE330" s="595">
        <f t="shared" si="328"/>
        <v>0.16678384501210844</v>
      </c>
      <c r="AG330" s="6"/>
      <c r="AH330" s="4"/>
      <c r="AI330" s="4"/>
      <c r="AJ330" s="4"/>
      <c r="AK330" s="4"/>
      <c r="AL330" s="4"/>
      <c r="AM330" s="4"/>
      <c r="AN330" s="4"/>
      <c r="AO330" s="4"/>
      <c r="AP330" s="4"/>
      <c r="AQ330" s="4"/>
      <c r="AR330" s="4"/>
    </row>
    <row r="331" spans="1:44" ht="15.75">
      <c r="A331" s="192"/>
      <c r="B331" s="591" t="s">
        <v>1085</v>
      </c>
      <c r="C331" s="592">
        <v>1561</v>
      </c>
      <c r="D331" s="593">
        <v>484</v>
      </c>
      <c r="E331" s="593">
        <v>222</v>
      </c>
      <c r="F331" s="593">
        <v>187</v>
      </c>
      <c r="G331" s="593">
        <v>92</v>
      </c>
      <c r="H331" s="593">
        <v>13</v>
      </c>
      <c r="I331" s="592">
        <v>2559</v>
      </c>
      <c r="J331" s="592"/>
      <c r="K331" s="593">
        <v>1351</v>
      </c>
      <c r="L331" s="593">
        <v>703</v>
      </c>
      <c r="M331" s="593">
        <v>156</v>
      </c>
      <c r="N331" s="594">
        <v>2210</v>
      </c>
      <c r="O331"/>
      <c r="P331"/>
      <c r="T331" s="597">
        <f t="shared" si="328"/>
        <v>9.6758197483419073E-2</v>
      </c>
      <c r="U331" s="598">
        <f t="shared" si="328"/>
        <v>9.0433482810164431E-2</v>
      </c>
      <c r="V331" s="598">
        <f t="shared" si="328"/>
        <v>4.9720044792833144E-2</v>
      </c>
      <c r="W331" s="598">
        <f t="shared" si="328"/>
        <v>5.8056504191244952E-2</v>
      </c>
      <c r="X331" s="598">
        <f t="shared" si="328"/>
        <v>4.8218029350104823E-2</v>
      </c>
      <c r="Y331" s="598">
        <f t="shared" si="328"/>
        <v>6.1032863849765258E-2</v>
      </c>
      <c r="Z331" s="597">
        <f t="shared" si="328"/>
        <v>8.1778090246708429E-2</v>
      </c>
      <c r="AA331" s="597">
        <f t="shared" si="328"/>
        <v>0</v>
      </c>
      <c r="AB331" s="598">
        <f t="shared" si="328"/>
        <v>0.17901152775937459</v>
      </c>
      <c r="AC331" s="598">
        <f t="shared" si="328"/>
        <v>0.14429392446633826</v>
      </c>
      <c r="AD331" s="598">
        <f t="shared" si="328"/>
        <v>0.11001410437235543</v>
      </c>
      <c r="AE331" s="597">
        <f t="shared" si="328"/>
        <v>0.15971670159716703</v>
      </c>
      <c r="AG331" s="6"/>
      <c r="AH331" s="4"/>
      <c r="AI331" s="4"/>
      <c r="AJ331" s="4"/>
      <c r="AK331" s="4"/>
      <c r="AL331" s="4"/>
      <c r="AM331" s="4"/>
      <c r="AN331" s="4"/>
      <c r="AO331" s="4"/>
      <c r="AP331" s="4"/>
      <c r="AQ331" s="4"/>
      <c r="AR331" s="4"/>
    </row>
    <row r="332" spans="1:44" ht="15.75">
      <c r="A332" s="192"/>
      <c r="B332" s="172" t="s">
        <v>329</v>
      </c>
      <c r="C332" s="180"/>
      <c r="D332" s="181"/>
      <c r="E332" s="181"/>
      <c r="F332" s="181"/>
      <c r="G332" s="181"/>
      <c r="H332" s="181"/>
      <c r="I332" s="180"/>
      <c r="J332" s="180"/>
      <c r="K332" s="181"/>
      <c r="L332" s="181"/>
      <c r="M332" s="181"/>
      <c r="N332" s="182"/>
      <c r="O332"/>
      <c r="P332"/>
      <c r="T332" s="595">
        <f t="shared" ref="T332:AE333" si="329">IF(C314&gt;0,C332/C314,)</f>
        <v>0</v>
      </c>
      <c r="U332" s="596">
        <f t="shared" si="329"/>
        <v>0</v>
      </c>
      <c r="V332" s="596">
        <f t="shared" si="329"/>
        <v>0</v>
      </c>
      <c r="W332" s="596">
        <f t="shared" si="329"/>
        <v>0</v>
      </c>
      <c r="X332" s="596">
        <f t="shared" si="329"/>
        <v>0</v>
      </c>
      <c r="Y332" s="596">
        <f t="shared" si="329"/>
        <v>0</v>
      </c>
      <c r="Z332" s="595">
        <f t="shared" si="329"/>
        <v>0</v>
      </c>
      <c r="AA332" s="595">
        <f t="shared" si="329"/>
        <v>0</v>
      </c>
      <c r="AB332" s="596">
        <f t="shared" si="329"/>
        <v>0</v>
      </c>
      <c r="AC332" s="596">
        <f t="shared" si="329"/>
        <v>0</v>
      </c>
      <c r="AD332" s="596">
        <f t="shared" si="329"/>
        <v>0</v>
      </c>
      <c r="AE332" s="595">
        <f t="shared" si="329"/>
        <v>0</v>
      </c>
      <c r="AG332" s="5"/>
      <c r="AH332" s="5"/>
      <c r="AI332" s="5"/>
      <c r="AJ332" s="5"/>
      <c r="AK332" s="5"/>
      <c r="AL332" s="5"/>
      <c r="AM332" s="5"/>
      <c r="AN332" s="5"/>
      <c r="AO332" s="5"/>
      <c r="AP332" s="5"/>
      <c r="AQ332" s="5"/>
      <c r="AR332" s="5"/>
    </row>
    <row r="333" spans="1:44" ht="15.75">
      <c r="A333" s="192"/>
      <c r="B333" s="591" t="s">
        <v>1087</v>
      </c>
      <c r="C333" s="592"/>
      <c r="D333" s="593"/>
      <c r="E333" s="593"/>
      <c r="F333" s="593"/>
      <c r="G333" s="593"/>
      <c r="H333" s="593"/>
      <c r="I333" s="592"/>
      <c r="J333" s="592"/>
      <c r="K333" s="593"/>
      <c r="L333" s="593"/>
      <c r="M333" s="593"/>
      <c r="N333" s="594"/>
      <c r="O333"/>
      <c r="P333"/>
      <c r="T333" s="597">
        <f t="shared" si="329"/>
        <v>0</v>
      </c>
      <c r="U333" s="598">
        <f t="shared" si="329"/>
        <v>0</v>
      </c>
      <c r="V333" s="598">
        <f t="shared" si="329"/>
        <v>0</v>
      </c>
      <c r="W333" s="598">
        <f t="shared" si="329"/>
        <v>0</v>
      </c>
      <c r="X333" s="598">
        <f t="shared" si="329"/>
        <v>0</v>
      </c>
      <c r="Y333" s="598">
        <f t="shared" si="329"/>
        <v>0</v>
      </c>
      <c r="Z333" s="597">
        <f t="shared" si="329"/>
        <v>0</v>
      </c>
      <c r="AA333" s="597">
        <f t="shared" si="329"/>
        <v>0</v>
      </c>
      <c r="AB333" s="598">
        <f t="shared" si="329"/>
        <v>0</v>
      </c>
      <c r="AC333" s="598">
        <f t="shared" si="329"/>
        <v>0</v>
      </c>
      <c r="AD333" s="598">
        <f t="shared" si="329"/>
        <v>0</v>
      </c>
      <c r="AE333" s="597">
        <f t="shared" si="329"/>
        <v>0</v>
      </c>
      <c r="AG333" s="6"/>
      <c r="AH333" s="4"/>
      <c r="AI333" s="4"/>
      <c r="AJ333" s="4"/>
      <c r="AK333" s="4"/>
      <c r="AL333" s="4"/>
      <c r="AM333" s="4"/>
      <c r="AN333" s="4"/>
      <c r="AO333" s="4"/>
      <c r="AP333" s="4"/>
      <c r="AQ333" s="4"/>
      <c r="AR333" s="4"/>
    </row>
    <row r="334" spans="1:44" ht="15.75">
      <c r="A334" s="192"/>
      <c r="B334" s="172" t="s">
        <v>331</v>
      </c>
      <c r="C334" s="180">
        <v>460</v>
      </c>
      <c r="D334" s="181">
        <v>211</v>
      </c>
      <c r="E334" s="181">
        <v>146</v>
      </c>
      <c r="F334" s="181">
        <v>90</v>
      </c>
      <c r="G334" s="181">
        <v>31</v>
      </c>
      <c r="H334" s="181">
        <v>22</v>
      </c>
      <c r="I334" s="180">
        <v>960</v>
      </c>
      <c r="J334" s="180"/>
      <c r="K334" s="181">
        <v>1488</v>
      </c>
      <c r="L334" s="181">
        <v>833</v>
      </c>
      <c r="M334" s="181">
        <v>257</v>
      </c>
      <c r="N334" s="182">
        <v>2578</v>
      </c>
      <c r="O334"/>
      <c r="P334"/>
      <c r="T334" s="595">
        <f t="shared" ref="T334:AE335" si="330">IF(C314&gt;0,C334/C314,)</f>
        <v>2.9542097488921712E-2</v>
      </c>
      <c r="U334" s="596">
        <f t="shared" si="330"/>
        <v>4.1658440276406715E-2</v>
      </c>
      <c r="V334" s="596">
        <f t="shared" si="330"/>
        <v>3.3287733698130414E-2</v>
      </c>
      <c r="W334" s="596">
        <f t="shared" si="330"/>
        <v>2.8836911246395387E-2</v>
      </c>
      <c r="X334" s="596">
        <f t="shared" si="330"/>
        <v>1.6463090812533193E-2</v>
      </c>
      <c r="Y334" s="596">
        <f t="shared" si="330"/>
        <v>7.6655052264808357E-2</v>
      </c>
      <c r="Z334" s="595">
        <f t="shared" si="330"/>
        <v>3.1669580707947086E-2</v>
      </c>
      <c r="AA334" s="595">
        <f t="shared" si="330"/>
        <v>0</v>
      </c>
      <c r="AB334" s="596">
        <f t="shared" si="330"/>
        <v>0.21872703219168013</v>
      </c>
      <c r="AC334" s="596">
        <f t="shared" si="330"/>
        <v>0.18124456048738033</v>
      </c>
      <c r="AD334" s="596">
        <f t="shared" si="330"/>
        <v>0.1833095577746077</v>
      </c>
      <c r="AE334" s="595">
        <f t="shared" si="330"/>
        <v>0.20139051636590891</v>
      </c>
      <c r="AG334" s="6"/>
      <c r="AH334" s="4"/>
      <c r="AI334" s="4"/>
      <c r="AJ334" s="4"/>
      <c r="AK334" s="4"/>
      <c r="AL334" s="4"/>
      <c r="AM334" s="4"/>
      <c r="AN334" s="4"/>
      <c r="AO334" s="4"/>
      <c r="AP334" s="4"/>
      <c r="AQ334" s="4"/>
      <c r="AR334" s="4"/>
    </row>
    <row r="335" spans="1:44" ht="15.75">
      <c r="A335" s="207"/>
      <c r="B335" s="591" t="s">
        <v>1091</v>
      </c>
      <c r="C335" s="592">
        <v>463</v>
      </c>
      <c r="D335" s="593">
        <v>216</v>
      </c>
      <c r="E335" s="593">
        <v>103</v>
      </c>
      <c r="F335" s="593">
        <v>107</v>
      </c>
      <c r="G335" s="593">
        <v>23</v>
      </c>
      <c r="H335" s="593">
        <v>11</v>
      </c>
      <c r="I335" s="592">
        <v>923</v>
      </c>
      <c r="J335" s="592"/>
      <c r="K335" s="593">
        <v>2011</v>
      </c>
      <c r="L335" s="593">
        <v>1324</v>
      </c>
      <c r="M335" s="593">
        <v>345</v>
      </c>
      <c r="N335" s="594">
        <v>3680</v>
      </c>
      <c r="O335"/>
      <c r="P335"/>
      <c r="T335" s="597">
        <f t="shared" si="330"/>
        <v>2.8698940060745057E-2</v>
      </c>
      <c r="U335" s="598">
        <f t="shared" si="330"/>
        <v>4.0358744394618833E-2</v>
      </c>
      <c r="V335" s="598">
        <f t="shared" si="330"/>
        <v>2.3068309070548711E-2</v>
      </c>
      <c r="W335" s="598">
        <f t="shared" si="330"/>
        <v>3.3219497050605402E-2</v>
      </c>
      <c r="X335" s="598">
        <f t="shared" si="330"/>
        <v>1.2054507337526206E-2</v>
      </c>
      <c r="Y335" s="598">
        <f t="shared" si="330"/>
        <v>5.1643192488262914E-2</v>
      </c>
      <c r="Z335" s="597">
        <f t="shared" si="330"/>
        <v>2.949635689633133E-2</v>
      </c>
      <c r="AA335" s="597">
        <f t="shared" si="330"/>
        <v>0</v>
      </c>
      <c r="AB335" s="598">
        <f t="shared" si="330"/>
        <v>0.26646349542864717</v>
      </c>
      <c r="AC335" s="598">
        <f t="shared" si="330"/>
        <v>0.27175697865353038</v>
      </c>
      <c r="AD335" s="598">
        <f t="shared" si="330"/>
        <v>0.24330042313117067</v>
      </c>
      <c r="AE335" s="597">
        <f t="shared" si="330"/>
        <v>0.26595360265953605</v>
      </c>
      <c r="AG335" s="6"/>
      <c r="AH335" s="4"/>
      <c r="AI335" s="4"/>
      <c r="AJ335" s="4"/>
      <c r="AK335" s="4"/>
      <c r="AL335" s="4"/>
      <c r="AM335" s="4"/>
      <c r="AN335" s="4"/>
      <c r="AO335" s="4"/>
      <c r="AP335" s="4"/>
      <c r="AQ335" s="4"/>
      <c r="AR335" s="4"/>
    </row>
    <row r="336" spans="1:44" ht="15.75">
      <c r="A336" s="191" t="s">
        <v>75</v>
      </c>
      <c r="B336" s="172" t="s">
        <v>317</v>
      </c>
      <c r="C336" s="180">
        <v>3765</v>
      </c>
      <c r="D336" s="181"/>
      <c r="E336" s="181">
        <v>1397</v>
      </c>
      <c r="F336" s="181"/>
      <c r="G336" s="181">
        <v>1269</v>
      </c>
      <c r="H336" s="181">
        <v>1606</v>
      </c>
      <c r="I336" s="180">
        <v>8037</v>
      </c>
      <c r="J336" s="180">
        <v>493</v>
      </c>
      <c r="K336" s="181"/>
      <c r="L336" s="181"/>
      <c r="M336" s="181">
        <v>1716</v>
      </c>
      <c r="N336" s="182">
        <v>2209</v>
      </c>
      <c r="O336"/>
      <c r="P336"/>
      <c r="T336" s="595">
        <f t="shared" ref="T336:AE337" si="331">IF(C336&gt;0,C336/C336,)</f>
        <v>1</v>
      </c>
      <c r="U336" s="596">
        <f t="shared" si="331"/>
        <v>0</v>
      </c>
      <c r="V336" s="596">
        <f t="shared" si="331"/>
        <v>1</v>
      </c>
      <c r="W336" s="596">
        <f t="shared" si="331"/>
        <v>0</v>
      </c>
      <c r="X336" s="596">
        <f t="shared" si="331"/>
        <v>1</v>
      </c>
      <c r="Y336" s="596">
        <f t="shared" si="331"/>
        <v>1</v>
      </c>
      <c r="Z336" s="595">
        <f t="shared" si="331"/>
        <v>1</v>
      </c>
      <c r="AA336" s="595">
        <f t="shared" si="331"/>
        <v>1</v>
      </c>
      <c r="AB336" s="596">
        <f t="shared" si="331"/>
        <v>0</v>
      </c>
      <c r="AC336" s="596">
        <f t="shared" si="331"/>
        <v>0</v>
      </c>
      <c r="AD336" s="596">
        <f t="shared" si="331"/>
        <v>1</v>
      </c>
      <c r="AE336" s="595">
        <f t="shared" si="331"/>
        <v>1</v>
      </c>
      <c r="AG336" s="5">
        <f>+T338+T340+T342+T344+T346+T348+T350+T352+T354+T356</f>
        <v>1</v>
      </c>
      <c r="AH336" s="5">
        <f t="shared" ref="AH336:AH337" si="332">+U338+U340+U342+U344+U346+U348+U350+U352+U354+U356</f>
        <v>0</v>
      </c>
      <c r="AI336" s="5">
        <f t="shared" ref="AI336:AI337" si="333">+V338+V340+V342+V344+V346+V348+V350+V352+V354+V356</f>
        <v>1</v>
      </c>
      <c r="AJ336" s="5">
        <f t="shared" ref="AJ336:AJ337" si="334">+W338+W340+W342+W344+W346+W348+W350+W352+W354+W356</f>
        <v>0</v>
      </c>
      <c r="AK336" s="5">
        <f t="shared" ref="AK336:AK337" si="335">+X338+X340+X342+X344+X346+X348+X350+X352+X354+X356</f>
        <v>0.99999999999999989</v>
      </c>
      <c r="AL336" s="5">
        <f t="shared" ref="AL336:AL337" si="336">+Y338+Y340+Y342+Y344+Y346+Y348+Y350+Y352+Y354+Y356</f>
        <v>1</v>
      </c>
      <c r="AM336" s="5">
        <f t="shared" ref="AM336:AM337" si="337">+Z338+Z340+Z342+Z344+Z346+Z348+Z350+Z352+Z354+Z356</f>
        <v>0.99999999999999989</v>
      </c>
      <c r="AN336" s="5">
        <f t="shared" ref="AN336:AN337" si="338">+AA338+AA340+AA342+AA344+AA346+AA348+AA350+AA352+AA354+AA356</f>
        <v>1</v>
      </c>
      <c r="AO336" s="5">
        <f t="shared" ref="AO336:AO337" si="339">+AB338+AB340+AB342+AB344+AB346+AB348+AB350+AB352+AB354+AB356</f>
        <v>0</v>
      </c>
      <c r="AP336" s="5">
        <f t="shared" ref="AP336:AP337" si="340">+AC338+AC340+AC342+AC344+AC346+AC348+AC350+AC352+AC354+AC356</f>
        <v>0</v>
      </c>
      <c r="AQ336" s="5">
        <f t="shared" ref="AQ336:AQ337" si="341">+AD338+AD340+AD342+AD344+AD346+AD348+AD350+AD352+AD354+AD356</f>
        <v>1</v>
      </c>
      <c r="AR336" s="5">
        <f t="shared" ref="AR336:AR337" si="342">+AE338+AE340+AE342+AE344+AE346+AE348+AE350+AE352+AE354+AE356</f>
        <v>1</v>
      </c>
    </row>
    <row r="337" spans="1:44" ht="15.75">
      <c r="A337" s="192"/>
      <c r="B337" s="591" t="s">
        <v>1089</v>
      </c>
      <c r="C337" s="592">
        <v>3860</v>
      </c>
      <c r="D337" s="593"/>
      <c r="E337" s="593">
        <v>1351</v>
      </c>
      <c r="F337" s="593"/>
      <c r="G337" s="593">
        <v>1267</v>
      </c>
      <c r="H337" s="593">
        <v>1557</v>
      </c>
      <c r="I337" s="592">
        <v>8035</v>
      </c>
      <c r="J337" s="592">
        <v>573</v>
      </c>
      <c r="K337" s="593"/>
      <c r="L337" s="593"/>
      <c r="M337" s="593">
        <v>1744</v>
      </c>
      <c r="N337" s="594">
        <v>2317</v>
      </c>
      <c r="O337"/>
      <c r="P337"/>
      <c r="T337" s="597">
        <f t="shared" si="331"/>
        <v>1</v>
      </c>
      <c r="U337" s="598">
        <f t="shared" si="331"/>
        <v>0</v>
      </c>
      <c r="V337" s="598">
        <f t="shared" si="331"/>
        <v>1</v>
      </c>
      <c r="W337" s="598">
        <f t="shared" si="331"/>
        <v>0</v>
      </c>
      <c r="X337" s="598">
        <f t="shared" si="331"/>
        <v>1</v>
      </c>
      <c r="Y337" s="598">
        <f t="shared" si="331"/>
        <v>1</v>
      </c>
      <c r="Z337" s="597">
        <f t="shared" si="331"/>
        <v>1</v>
      </c>
      <c r="AA337" s="597">
        <f t="shared" si="331"/>
        <v>1</v>
      </c>
      <c r="AB337" s="598">
        <f t="shared" si="331"/>
        <v>0</v>
      </c>
      <c r="AC337" s="598">
        <f t="shared" si="331"/>
        <v>0</v>
      </c>
      <c r="AD337" s="598">
        <f t="shared" si="331"/>
        <v>1</v>
      </c>
      <c r="AE337" s="597">
        <f t="shared" si="331"/>
        <v>1</v>
      </c>
      <c r="AG337" s="5">
        <f>+T339+T341+T343+T345+T347+T349+T351+T353+T355+T357</f>
        <v>0.99999999999999989</v>
      </c>
      <c r="AH337" s="5">
        <f t="shared" si="332"/>
        <v>0</v>
      </c>
      <c r="AI337" s="5">
        <f t="shared" si="333"/>
        <v>1</v>
      </c>
      <c r="AJ337" s="5">
        <f t="shared" si="334"/>
        <v>0</v>
      </c>
      <c r="AK337" s="5">
        <f t="shared" si="335"/>
        <v>1</v>
      </c>
      <c r="AL337" s="5">
        <f t="shared" si="336"/>
        <v>1</v>
      </c>
      <c r="AM337" s="5">
        <f t="shared" si="337"/>
        <v>1</v>
      </c>
      <c r="AN337" s="5">
        <f t="shared" si="338"/>
        <v>1</v>
      </c>
      <c r="AO337" s="5">
        <f t="shared" si="339"/>
        <v>0</v>
      </c>
      <c r="AP337" s="5">
        <f t="shared" si="340"/>
        <v>0</v>
      </c>
      <c r="AQ337" s="5">
        <f t="shared" si="341"/>
        <v>1</v>
      </c>
      <c r="AR337" s="5">
        <f t="shared" si="342"/>
        <v>1</v>
      </c>
    </row>
    <row r="338" spans="1:44" ht="15.75">
      <c r="A338" s="192"/>
      <c r="B338" s="172" t="s">
        <v>482</v>
      </c>
      <c r="C338" s="180">
        <v>800</v>
      </c>
      <c r="D338" s="181"/>
      <c r="E338" s="181">
        <v>348</v>
      </c>
      <c r="F338" s="181"/>
      <c r="G338" s="181">
        <v>193</v>
      </c>
      <c r="H338" s="181">
        <v>231</v>
      </c>
      <c r="I338" s="180">
        <v>1572</v>
      </c>
      <c r="J338" s="180">
        <v>94</v>
      </c>
      <c r="K338" s="181"/>
      <c r="L338" s="181"/>
      <c r="M338" s="181">
        <v>97</v>
      </c>
      <c r="N338" s="182">
        <v>191</v>
      </c>
      <c r="O338"/>
      <c r="P338"/>
      <c r="T338" s="595">
        <f t="shared" ref="T338:AE339" si="343">IF(C336&gt;0,C338/C336,)</f>
        <v>0.21248339973439576</v>
      </c>
      <c r="U338" s="596">
        <f t="shared" si="343"/>
        <v>0</v>
      </c>
      <c r="V338" s="596">
        <f t="shared" si="343"/>
        <v>0.24910522548317823</v>
      </c>
      <c r="W338" s="596">
        <f t="shared" si="343"/>
        <v>0</v>
      </c>
      <c r="X338" s="596">
        <f t="shared" si="343"/>
        <v>0.15208825847123719</v>
      </c>
      <c r="Y338" s="596">
        <f t="shared" si="343"/>
        <v>0.14383561643835616</v>
      </c>
      <c r="Z338" s="595">
        <f t="shared" si="343"/>
        <v>0.19559537140724151</v>
      </c>
      <c r="AA338" s="595">
        <f t="shared" si="343"/>
        <v>0.19066937119675456</v>
      </c>
      <c r="AB338" s="596">
        <f t="shared" si="343"/>
        <v>0</v>
      </c>
      <c r="AC338" s="596">
        <f t="shared" si="343"/>
        <v>0</v>
      </c>
      <c r="AD338" s="596">
        <f t="shared" si="343"/>
        <v>5.6526806526806528E-2</v>
      </c>
      <c r="AE338" s="595">
        <f t="shared" si="343"/>
        <v>8.6464463558171112E-2</v>
      </c>
      <c r="AG338" s="5"/>
      <c r="AH338" s="5"/>
      <c r="AI338" s="5"/>
      <c r="AJ338" s="5"/>
      <c r="AK338" s="5"/>
      <c r="AL338" s="5"/>
      <c r="AM338" s="5"/>
      <c r="AN338" s="5"/>
      <c r="AO338" s="5"/>
      <c r="AP338" s="5"/>
      <c r="AQ338" s="5"/>
      <c r="AR338" s="5"/>
    </row>
    <row r="339" spans="1:44" ht="15.75">
      <c r="A339" s="192"/>
      <c r="B339" s="591" t="s">
        <v>1071</v>
      </c>
      <c r="C339" s="592">
        <v>813</v>
      </c>
      <c r="D339" s="593"/>
      <c r="E339" s="593">
        <v>330</v>
      </c>
      <c r="F339" s="593"/>
      <c r="G339" s="593">
        <v>174</v>
      </c>
      <c r="H339" s="593">
        <v>213</v>
      </c>
      <c r="I339" s="592">
        <v>1530</v>
      </c>
      <c r="J339" s="592">
        <v>96</v>
      </c>
      <c r="K339" s="593"/>
      <c r="L339" s="593"/>
      <c r="M339" s="593">
        <v>124</v>
      </c>
      <c r="N339" s="594">
        <v>220</v>
      </c>
      <c r="O339"/>
      <c r="P339"/>
      <c r="T339" s="597">
        <f t="shared" si="343"/>
        <v>0.21062176165803109</v>
      </c>
      <c r="U339" s="598">
        <f t="shared" si="343"/>
        <v>0</v>
      </c>
      <c r="V339" s="598">
        <f t="shared" si="343"/>
        <v>0.24426350851221318</v>
      </c>
      <c r="W339" s="598">
        <f t="shared" si="343"/>
        <v>0</v>
      </c>
      <c r="X339" s="598">
        <f t="shared" si="343"/>
        <v>0.13733228097868982</v>
      </c>
      <c r="Y339" s="598">
        <f t="shared" si="343"/>
        <v>0.13680154142581888</v>
      </c>
      <c r="Z339" s="597">
        <f t="shared" si="343"/>
        <v>0.19041692594897325</v>
      </c>
      <c r="AA339" s="597">
        <f t="shared" si="343"/>
        <v>0.16753926701570682</v>
      </c>
      <c r="AB339" s="598">
        <f t="shared" si="343"/>
        <v>0</v>
      </c>
      <c r="AC339" s="598">
        <f t="shared" si="343"/>
        <v>0</v>
      </c>
      <c r="AD339" s="598">
        <f t="shared" si="343"/>
        <v>7.1100917431192664E-2</v>
      </c>
      <c r="AE339" s="597">
        <f t="shared" si="343"/>
        <v>9.4950366853690113E-2</v>
      </c>
      <c r="AG339" s="6"/>
      <c r="AH339" s="4"/>
      <c r="AI339" s="4"/>
      <c r="AJ339" s="4"/>
      <c r="AK339" s="4"/>
      <c r="AL339" s="4"/>
      <c r="AM339" s="4"/>
      <c r="AN339" s="4"/>
      <c r="AO339" s="4"/>
      <c r="AP339" s="4"/>
      <c r="AQ339" s="4"/>
      <c r="AR339" s="4"/>
    </row>
    <row r="340" spans="1:44" ht="15.75">
      <c r="A340" s="192"/>
      <c r="B340" s="172" t="s">
        <v>484</v>
      </c>
      <c r="C340" s="180">
        <v>0</v>
      </c>
      <c r="D340" s="181"/>
      <c r="E340" s="181">
        <v>0</v>
      </c>
      <c r="F340" s="181"/>
      <c r="G340" s="181">
        <v>1</v>
      </c>
      <c r="H340" s="181">
        <v>3</v>
      </c>
      <c r="I340" s="180">
        <v>4</v>
      </c>
      <c r="J340" s="180">
        <v>0</v>
      </c>
      <c r="K340" s="181"/>
      <c r="L340" s="181"/>
      <c r="M340" s="181">
        <v>4</v>
      </c>
      <c r="N340" s="182">
        <v>4</v>
      </c>
      <c r="O340"/>
      <c r="P340"/>
      <c r="T340" s="595">
        <f t="shared" ref="T340:AE341" si="344">IF(C336&gt;0,C340/C336,)</f>
        <v>0</v>
      </c>
      <c r="U340" s="596">
        <f t="shared" si="344"/>
        <v>0</v>
      </c>
      <c r="V340" s="596">
        <f t="shared" si="344"/>
        <v>0</v>
      </c>
      <c r="W340" s="596">
        <f t="shared" si="344"/>
        <v>0</v>
      </c>
      <c r="X340" s="596">
        <f t="shared" si="344"/>
        <v>7.8802206461780935E-4</v>
      </c>
      <c r="Y340" s="596">
        <f t="shared" si="344"/>
        <v>1.8679950186799503E-3</v>
      </c>
      <c r="Z340" s="595">
        <f t="shared" si="344"/>
        <v>4.9769814607440591E-4</v>
      </c>
      <c r="AA340" s="595">
        <f t="shared" si="344"/>
        <v>0</v>
      </c>
      <c r="AB340" s="596">
        <f t="shared" si="344"/>
        <v>0</v>
      </c>
      <c r="AC340" s="596">
        <f t="shared" si="344"/>
        <v>0</v>
      </c>
      <c r="AD340" s="596">
        <f t="shared" si="344"/>
        <v>2.331002331002331E-3</v>
      </c>
      <c r="AE340" s="595">
        <f t="shared" si="344"/>
        <v>1.8107741059302852E-3</v>
      </c>
      <c r="AG340" s="6"/>
      <c r="AH340" s="4"/>
      <c r="AI340" s="4"/>
      <c r="AJ340" s="4"/>
      <c r="AK340" s="4"/>
      <c r="AL340" s="4"/>
      <c r="AM340" s="4"/>
      <c r="AN340" s="4"/>
      <c r="AO340" s="4"/>
      <c r="AP340" s="4"/>
      <c r="AQ340" s="4"/>
      <c r="AR340" s="4"/>
    </row>
    <row r="341" spans="1:44" ht="15.75">
      <c r="A341" s="192"/>
      <c r="B341" s="591" t="s">
        <v>1073</v>
      </c>
      <c r="C341" s="592"/>
      <c r="D341" s="593"/>
      <c r="E341" s="593"/>
      <c r="F341" s="593"/>
      <c r="G341" s="593"/>
      <c r="H341" s="593"/>
      <c r="I341" s="592"/>
      <c r="J341" s="592">
        <v>1</v>
      </c>
      <c r="K341" s="593"/>
      <c r="L341" s="593"/>
      <c r="M341" s="593">
        <v>9</v>
      </c>
      <c r="N341" s="594">
        <v>10</v>
      </c>
      <c r="O341"/>
      <c r="P341"/>
      <c r="T341" s="597">
        <f t="shared" si="344"/>
        <v>0</v>
      </c>
      <c r="U341" s="598">
        <f t="shared" si="344"/>
        <v>0</v>
      </c>
      <c r="V341" s="598">
        <f t="shared" si="344"/>
        <v>0</v>
      </c>
      <c r="W341" s="598">
        <f t="shared" si="344"/>
        <v>0</v>
      </c>
      <c r="X341" s="598">
        <f t="shared" si="344"/>
        <v>0</v>
      </c>
      <c r="Y341" s="598">
        <f t="shared" si="344"/>
        <v>0</v>
      </c>
      <c r="Z341" s="597">
        <f t="shared" si="344"/>
        <v>0</v>
      </c>
      <c r="AA341" s="597">
        <f t="shared" si="344"/>
        <v>1.7452006980802793E-3</v>
      </c>
      <c r="AB341" s="598">
        <f t="shared" si="344"/>
        <v>0</v>
      </c>
      <c r="AC341" s="598">
        <f t="shared" si="344"/>
        <v>0</v>
      </c>
      <c r="AD341" s="598">
        <f t="shared" si="344"/>
        <v>5.1605504587155966E-3</v>
      </c>
      <c r="AE341" s="597">
        <f t="shared" si="344"/>
        <v>4.3159257660768235E-3</v>
      </c>
      <c r="AG341" s="6"/>
      <c r="AH341" s="4"/>
      <c r="AI341" s="4"/>
      <c r="AJ341" s="4"/>
      <c r="AK341" s="4"/>
      <c r="AL341" s="4"/>
      <c r="AM341" s="4"/>
      <c r="AN341" s="4"/>
      <c r="AO341" s="4"/>
      <c r="AP341" s="4"/>
      <c r="AQ341" s="4"/>
      <c r="AR341" s="4"/>
    </row>
    <row r="342" spans="1:44" ht="15.75">
      <c r="A342" s="192"/>
      <c r="B342" s="172" t="s">
        <v>486</v>
      </c>
      <c r="C342" s="180"/>
      <c r="D342" s="181"/>
      <c r="E342" s="181"/>
      <c r="F342" s="181"/>
      <c r="G342" s="181"/>
      <c r="H342" s="181"/>
      <c r="I342" s="180"/>
      <c r="J342" s="180"/>
      <c r="K342" s="181"/>
      <c r="L342" s="181"/>
      <c r="M342" s="181"/>
      <c r="N342" s="182"/>
      <c r="O342"/>
      <c r="P342"/>
      <c r="T342" s="595">
        <f t="shared" ref="T342:AE343" si="345">IF(C336&gt;0,C342/C336,)</f>
        <v>0</v>
      </c>
      <c r="U342" s="596">
        <f t="shared" si="345"/>
        <v>0</v>
      </c>
      <c r="V342" s="596">
        <f t="shared" si="345"/>
        <v>0</v>
      </c>
      <c r="W342" s="596">
        <f t="shared" si="345"/>
        <v>0</v>
      </c>
      <c r="X342" s="596">
        <f t="shared" si="345"/>
        <v>0</v>
      </c>
      <c r="Y342" s="596">
        <f t="shared" si="345"/>
        <v>0</v>
      </c>
      <c r="Z342" s="595">
        <f t="shared" si="345"/>
        <v>0</v>
      </c>
      <c r="AA342" s="595">
        <f t="shared" si="345"/>
        <v>0</v>
      </c>
      <c r="AB342" s="596">
        <f t="shared" si="345"/>
        <v>0</v>
      </c>
      <c r="AC342" s="596">
        <f t="shared" si="345"/>
        <v>0</v>
      </c>
      <c r="AD342" s="596">
        <f t="shared" si="345"/>
        <v>0</v>
      </c>
      <c r="AE342" s="595">
        <f t="shared" si="345"/>
        <v>0</v>
      </c>
      <c r="AG342" s="6"/>
      <c r="AH342" s="4"/>
      <c r="AI342" s="4"/>
      <c r="AJ342" s="4"/>
      <c r="AK342" s="4"/>
      <c r="AL342" s="4"/>
      <c r="AM342" s="4"/>
      <c r="AN342" s="4"/>
      <c r="AO342" s="4"/>
      <c r="AP342" s="4"/>
      <c r="AQ342" s="4"/>
      <c r="AR342" s="4"/>
    </row>
    <row r="343" spans="1:44" ht="15.75">
      <c r="A343" s="192"/>
      <c r="B343" s="591" t="s">
        <v>1075</v>
      </c>
      <c r="C343" s="592"/>
      <c r="D343" s="593"/>
      <c r="E343" s="593"/>
      <c r="F343" s="593"/>
      <c r="G343" s="593"/>
      <c r="H343" s="593"/>
      <c r="I343" s="592"/>
      <c r="J343" s="592"/>
      <c r="K343" s="593"/>
      <c r="L343" s="593"/>
      <c r="M343" s="593"/>
      <c r="N343" s="594"/>
      <c r="O343"/>
      <c r="P343"/>
      <c r="T343" s="597">
        <f t="shared" si="345"/>
        <v>0</v>
      </c>
      <c r="U343" s="598">
        <f t="shared" si="345"/>
        <v>0</v>
      </c>
      <c r="V343" s="598">
        <f t="shared" si="345"/>
        <v>0</v>
      </c>
      <c r="W343" s="598">
        <f t="shared" si="345"/>
        <v>0</v>
      </c>
      <c r="X343" s="598">
        <f t="shared" si="345"/>
        <v>0</v>
      </c>
      <c r="Y343" s="598">
        <f t="shared" si="345"/>
        <v>0</v>
      </c>
      <c r="Z343" s="597">
        <f t="shared" si="345"/>
        <v>0</v>
      </c>
      <c r="AA343" s="597">
        <f t="shared" si="345"/>
        <v>0</v>
      </c>
      <c r="AB343" s="598">
        <f t="shared" si="345"/>
        <v>0</v>
      </c>
      <c r="AC343" s="598">
        <f t="shared" si="345"/>
        <v>0</v>
      </c>
      <c r="AD343" s="598">
        <f t="shared" si="345"/>
        <v>0</v>
      </c>
      <c r="AE343" s="597">
        <f t="shared" si="345"/>
        <v>0</v>
      </c>
      <c r="AG343" s="6"/>
      <c r="AH343" s="4"/>
      <c r="AI343" s="4"/>
      <c r="AJ343" s="4"/>
      <c r="AK343" s="4"/>
      <c r="AL343" s="4"/>
      <c r="AM343" s="4"/>
      <c r="AN343" s="4"/>
      <c r="AO343" s="4"/>
      <c r="AP343" s="4"/>
      <c r="AQ343" s="4"/>
      <c r="AR343" s="4"/>
    </row>
    <row r="344" spans="1:44" ht="15.75">
      <c r="A344" s="192"/>
      <c r="B344" s="172" t="s">
        <v>319</v>
      </c>
      <c r="C344" s="180">
        <v>1902</v>
      </c>
      <c r="D344" s="181"/>
      <c r="E344" s="181">
        <v>579</v>
      </c>
      <c r="F344" s="181"/>
      <c r="G344" s="181">
        <v>468</v>
      </c>
      <c r="H344" s="181">
        <v>564</v>
      </c>
      <c r="I344" s="180">
        <v>3513</v>
      </c>
      <c r="J344" s="180">
        <v>186</v>
      </c>
      <c r="K344" s="181"/>
      <c r="L344" s="181"/>
      <c r="M344" s="181">
        <v>495</v>
      </c>
      <c r="N344" s="182">
        <v>681</v>
      </c>
      <c r="O344"/>
      <c r="P344"/>
      <c r="T344" s="595">
        <f t="shared" ref="T344:AE345" si="346">IF(C336&gt;0,C344/C336,)</f>
        <v>0.50517928286852587</v>
      </c>
      <c r="U344" s="596">
        <f t="shared" si="346"/>
        <v>0</v>
      </c>
      <c r="V344" s="596">
        <f t="shared" si="346"/>
        <v>0.41445955619183966</v>
      </c>
      <c r="W344" s="596">
        <f t="shared" si="346"/>
        <v>0</v>
      </c>
      <c r="X344" s="596">
        <f t="shared" si="346"/>
        <v>0.36879432624113473</v>
      </c>
      <c r="Y344" s="596">
        <f t="shared" si="346"/>
        <v>0.35118306351183065</v>
      </c>
      <c r="Z344" s="595">
        <f t="shared" si="346"/>
        <v>0.43710339678984694</v>
      </c>
      <c r="AA344" s="595">
        <f t="shared" si="346"/>
        <v>0.37728194726166331</v>
      </c>
      <c r="AB344" s="596">
        <f t="shared" si="346"/>
        <v>0</v>
      </c>
      <c r="AC344" s="596">
        <f t="shared" si="346"/>
        <v>0</v>
      </c>
      <c r="AD344" s="596">
        <f t="shared" si="346"/>
        <v>0.28846153846153844</v>
      </c>
      <c r="AE344" s="595">
        <f t="shared" si="346"/>
        <v>0.30828429153463105</v>
      </c>
      <c r="AG344" s="6"/>
      <c r="AH344" s="4"/>
      <c r="AI344" s="4"/>
      <c r="AJ344" s="4"/>
      <c r="AK344" s="4"/>
      <c r="AL344" s="4"/>
      <c r="AM344" s="4"/>
      <c r="AN344" s="4"/>
      <c r="AO344" s="4"/>
      <c r="AP344" s="4"/>
      <c r="AQ344" s="4"/>
      <c r="AR344" s="4"/>
    </row>
    <row r="345" spans="1:44" ht="15.75">
      <c r="A345" s="192"/>
      <c r="B345" s="591" t="s">
        <v>1077</v>
      </c>
      <c r="C345" s="592">
        <v>2032</v>
      </c>
      <c r="D345" s="593"/>
      <c r="E345" s="593">
        <v>582</v>
      </c>
      <c r="F345" s="593"/>
      <c r="G345" s="593">
        <v>444</v>
      </c>
      <c r="H345" s="593">
        <v>533</v>
      </c>
      <c r="I345" s="592">
        <v>3591</v>
      </c>
      <c r="J345" s="592">
        <v>230</v>
      </c>
      <c r="K345" s="593"/>
      <c r="L345" s="593"/>
      <c r="M345" s="593">
        <v>469</v>
      </c>
      <c r="N345" s="594">
        <v>699</v>
      </c>
      <c r="O345"/>
      <c r="P345"/>
      <c r="T345" s="597">
        <f t="shared" si="346"/>
        <v>0.52642487046632125</v>
      </c>
      <c r="U345" s="598">
        <f t="shared" si="346"/>
        <v>0</v>
      </c>
      <c r="V345" s="598">
        <f t="shared" si="346"/>
        <v>0.4307920059215396</v>
      </c>
      <c r="W345" s="598">
        <f t="shared" si="346"/>
        <v>0</v>
      </c>
      <c r="X345" s="598">
        <f t="shared" si="346"/>
        <v>0.35043409629044986</v>
      </c>
      <c r="Y345" s="598">
        <f t="shared" si="346"/>
        <v>0.34232498394348104</v>
      </c>
      <c r="Z345" s="597">
        <f t="shared" si="346"/>
        <v>0.44691972619788428</v>
      </c>
      <c r="AA345" s="597">
        <f t="shared" si="346"/>
        <v>0.40139616055846422</v>
      </c>
      <c r="AB345" s="598">
        <f t="shared" si="346"/>
        <v>0</v>
      </c>
      <c r="AC345" s="598">
        <f t="shared" si="346"/>
        <v>0</v>
      </c>
      <c r="AD345" s="598">
        <f t="shared" si="346"/>
        <v>0.26892201834862384</v>
      </c>
      <c r="AE345" s="597">
        <f t="shared" si="346"/>
        <v>0.30168321104876994</v>
      </c>
      <c r="AG345" s="6"/>
      <c r="AH345" s="4"/>
      <c r="AI345" s="4"/>
      <c r="AJ345" s="4"/>
      <c r="AK345" s="4"/>
      <c r="AL345" s="4"/>
      <c r="AM345" s="4"/>
      <c r="AN345" s="4"/>
      <c r="AO345" s="4"/>
      <c r="AP345" s="4"/>
      <c r="AQ345" s="4"/>
      <c r="AR345" s="4"/>
    </row>
    <row r="346" spans="1:44" ht="15.75">
      <c r="A346" s="192"/>
      <c r="B346" s="172" t="s">
        <v>321</v>
      </c>
      <c r="C346" s="180">
        <v>7</v>
      </c>
      <c r="D346" s="181"/>
      <c r="E346" s="181">
        <v>12</v>
      </c>
      <c r="F346" s="181"/>
      <c r="G346" s="181">
        <v>21</v>
      </c>
      <c r="H346" s="181">
        <v>20</v>
      </c>
      <c r="I346" s="180">
        <v>60</v>
      </c>
      <c r="J346" s="180">
        <v>28</v>
      </c>
      <c r="K346" s="181"/>
      <c r="L346" s="181"/>
      <c r="M346" s="181">
        <v>129</v>
      </c>
      <c r="N346" s="182">
        <v>157</v>
      </c>
      <c r="O346"/>
      <c r="P346"/>
      <c r="T346" s="595">
        <f t="shared" ref="T346:AE347" si="347">IF(C336&gt;0,C346/C336,)</f>
        <v>1.8592297476759628E-3</v>
      </c>
      <c r="U346" s="596">
        <f t="shared" si="347"/>
        <v>0</v>
      </c>
      <c r="V346" s="596">
        <f t="shared" si="347"/>
        <v>8.5898353614889053E-3</v>
      </c>
      <c r="W346" s="596">
        <f t="shared" si="347"/>
        <v>0</v>
      </c>
      <c r="X346" s="596">
        <f t="shared" si="347"/>
        <v>1.6548463356973995E-2</v>
      </c>
      <c r="Y346" s="596">
        <f t="shared" si="347"/>
        <v>1.2453300124533001E-2</v>
      </c>
      <c r="Z346" s="595">
        <f t="shared" si="347"/>
        <v>7.4654721911160881E-3</v>
      </c>
      <c r="AA346" s="595">
        <f t="shared" si="347"/>
        <v>5.6795131845841784E-2</v>
      </c>
      <c r="AB346" s="596">
        <f t="shared" si="347"/>
        <v>0</v>
      </c>
      <c r="AC346" s="596">
        <f t="shared" si="347"/>
        <v>0</v>
      </c>
      <c r="AD346" s="596">
        <f t="shared" si="347"/>
        <v>7.5174825174825169E-2</v>
      </c>
      <c r="AE346" s="595">
        <f t="shared" si="347"/>
        <v>7.1072883657763694E-2</v>
      </c>
      <c r="AG346" s="5"/>
      <c r="AH346" s="5"/>
      <c r="AI346" s="5"/>
      <c r="AJ346" s="5"/>
      <c r="AK346" s="5"/>
      <c r="AL346" s="5"/>
      <c r="AM346" s="5"/>
      <c r="AN346" s="5"/>
      <c r="AO346" s="5"/>
      <c r="AP346" s="5"/>
      <c r="AQ346" s="5"/>
      <c r="AR346" s="5"/>
    </row>
    <row r="347" spans="1:44" ht="15.75">
      <c r="A347" s="192"/>
      <c r="B347" s="591" t="s">
        <v>1079</v>
      </c>
      <c r="C347" s="592">
        <v>12</v>
      </c>
      <c r="D347" s="593"/>
      <c r="E347" s="593">
        <v>11</v>
      </c>
      <c r="F347" s="593"/>
      <c r="G347" s="593">
        <v>16</v>
      </c>
      <c r="H347" s="593">
        <v>16</v>
      </c>
      <c r="I347" s="592">
        <v>55</v>
      </c>
      <c r="J347" s="592">
        <v>31</v>
      </c>
      <c r="K347" s="593"/>
      <c r="L347" s="593"/>
      <c r="M347" s="593">
        <v>126</v>
      </c>
      <c r="N347" s="594">
        <v>157</v>
      </c>
      <c r="O347"/>
      <c r="P347"/>
      <c r="T347" s="597">
        <f t="shared" si="347"/>
        <v>3.1088082901554403E-3</v>
      </c>
      <c r="U347" s="598">
        <f t="shared" si="347"/>
        <v>0</v>
      </c>
      <c r="V347" s="598">
        <f t="shared" si="347"/>
        <v>8.142116950407105E-3</v>
      </c>
      <c r="W347" s="598">
        <f t="shared" si="347"/>
        <v>0</v>
      </c>
      <c r="X347" s="598">
        <f t="shared" si="347"/>
        <v>1.2628255722178374E-2</v>
      </c>
      <c r="Y347" s="598">
        <f t="shared" si="347"/>
        <v>1.0276172125883108E-2</v>
      </c>
      <c r="Z347" s="597">
        <f t="shared" si="347"/>
        <v>6.8450528935905417E-3</v>
      </c>
      <c r="AA347" s="597">
        <f t="shared" si="347"/>
        <v>5.4101221640488653E-2</v>
      </c>
      <c r="AB347" s="598">
        <f t="shared" si="347"/>
        <v>0</v>
      </c>
      <c r="AC347" s="598">
        <f t="shared" si="347"/>
        <v>0</v>
      </c>
      <c r="AD347" s="598">
        <f t="shared" si="347"/>
        <v>7.2247706422018346E-2</v>
      </c>
      <c r="AE347" s="597">
        <f t="shared" si="347"/>
        <v>6.7760034527406129E-2</v>
      </c>
      <c r="AG347" s="5"/>
      <c r="AH347" s="5"/>
      <c r="AI347" s="5"/>
      <c r="AJ347" s="5"/>
      <c r="AK347" s="5"/>
      <c r="AL347" s="5"/>
      <c r="AM347" s="5"/>
      <c r="AN347" s="5"/>
      <c r="AO347" s="5"/>
      <c r="AP347" s="5"/>
      <c r="AQ347" s="5"/>
      <c r="AR347" s="5"/>
    </row>
    <row r="348" spans="1:44" ht="15.75">
      <c r="A348" s="192"/>
      <c r="B348" s="172" t="s">
        <v>323</v>
      </c>
      <c r="C348" s="180"/>
      <c r="D348" s="181"/>
      <c r="E348" s="181"/>
      <c r="F348" s="181"/>
      <c r="G348" s="181"/>
      <c r="H348" s="181"/>
      <c r="I348" s="180"/>
      <c r="J348" s="180"/>
      <c r="K348" s="181"/>
      <c r="L348" s="181"/>
      <c r="M348" s="181"/>
      <c r="N348" s="182"/>
      <c r="O348"/>
      <c r="P348"/>
      <c r="T348" s="595">
        <f t="shared" ref="T348:AE349" si="348">IF(C336&gt;0,C348/C336,)</f>
        <v>0</v>
      </c>
      <c r="U348" s="596">
        <f t="shared" si="348"/>
        <v>0</v>
      </c>
      <c r="V348" s="596">
        <f t="shared" si="348"/>
        <v>0</v>
      </c>
      <c r="W348" s="596">
        <f t="shared" si="348"/>
        <v>0</v>
      </c>
      <c r="X348" s="596">
        <f t="shared" si="348"/>
        <v>0</v>
      </c>
      <c r="Y348" s="596">
        <f t="shared" si="348"/>
        <v>0</v>
      </c>
      <c r="Z348" s="595">
        <f t="shared" si="348"/>
        <v>0</v>
      </c>
      <c r="AA348" s="595">
        <f t="shared" si="348"/>
        <v>0</v>
      </c>
      <c r="AB348" s="596">
        <f t="shared" si="348"/>
        <v>0</v>
      </c>
      <c r="AC348" s="596">
        <f t="shared" si="348"/>
        <v>0</v>
      </c>
      <c r="AD348" s="596">
        <f t="shared" si="348"/>
        <v>0</v>
      </c>
      <c r="AE348" s="595">
        <f t="shared" si="348"/>
        <v>0</v>
      </c>
      <c r="AG348" s="6"/>
      <c r="AH348" s="4"/>
      <c r="AI348" s="4"/>
      <c r="AJ348" s="4"/>
      <c r="AK348" s="4"/>
      <c r="AL348" s="4"/>
      <c r="AM348" s="4"/>
      <c r="AN348" s="4"/>
      <c r="AO348" s="4"/>
      <c r="AP348" s="4"/>
      <c r="AQ348" s="4"/>
      <c r="AR348" s="4"/>
    </row>
    <row r="349" spans="1:44" ht="15.75">
      <c r="A349" s="192"/>
      <c r="B349" s="591" t="s">
        <v>1081</v>
      </c>
      <c r="C349" s="592"/>
      <c r="D349" s="593"/>
      <c r="E349" s="593"/>
      <c r="F349" s="593"/>
      <c r="G349" s="593"/>
      <c r="H349" s="593"/>
      <c r="I349" s="592"/>
      <c r="J349" s="592"/>
      <c r="K349" s="593"/>
      <c r="L349" s="593"/>
      <c r="M349" s="593"/>
      <c r="N349" s="594"/>
      <c r="O349"/>
      <c r="P349"/>
      <c r="T349" s="597">
        <f t="shared" si="348"/>
        <v>0</v>
      </c>
      <c r="U349" s="598">
        <f t="shared" si="348"/>
        <v>0</v>
      </c>
      <c r="V349" s="598">
        <f t="shared" si="348"/>
        <v>0</v>
      </c>
      <c r="W349" s="598">
        <f t="shared" si="348"/>
        <v>0</v>
      </c>
      <c r="X349" s="598">
        <f t="shared" si="348"/>
        <v>0</v>
      </c>
      <c r="Y349" s="598">
        <f t="shared" si="348"/>
        <v>0</v>
      </c>
      <c r="Z349" s="597">
        <f t="shared" si="348"/>
        <v>0</v>
      </c>
      <c r="AA349" s="597">
        <f t="shared" si="348"/>
        <v>0</v>
      </c>
      <c r="AB349" s="598">
        <f t="shared" si="348"/>
        <v>0</v>
      </c>
      <c r="AC349" s="598">
        <f t="shared" si="348"/>
        <v>0</v>
      </c>
      <c r="AD349" s="598">
        <f t="shared" si="348"/>
        <v>0</v>
      </c>
      <c r="AE349" s="597">
        <f t="shared" si="348"/>
        <v>0</v>
      </c>
      <c r="AG349" s="6"/>
      <c r="AH349" s="4"/>
      <c r="AI349" s="4"/>
      <c r="AJ349" s="4"/>
      <c r="AK349" s="4"/>
      <c r="AL349" s="4"/>
      <c r="AM349" s="4"/>
      <c r="AN349" s="4"/>
      <c r="AO349" s="4"/>
      <c r="AP349" s="4"/>
      <c r="AQ349" s="4"/>
      <c r="AR349" s="4"/>
    </row>
    <row r="350" spans="1:44" ht="15.75">
      <c r="A350" s="192"/>
      <c r="B350" s="172" t="s">
        <v>325</v>
      </c>
      <c r="C350" s="180">
        <v>815</v>
      </c>
      <c r="D350" s="181"/>
      <c r="E350" s="181">
        <v>314</v>
      </c>
      <c r="F350" s="181"/>
      <c r="G350" s="181">
        <v>449</v>
      </c>
      <c r="H350" s="181">
        <v>524</v>
      </c>
      <c r="I350" s="180">
        <v>2102</v>
      </c>
      <c r="J350" s="180">
        <v>78</v>
      </c>
      <c r="K350" s="181"/>
      <c r="L350" s="181"/>
      <c r="M350" s="181">
        <v>512</v>
      </c>
      <c r="N350" s="182">
        <v>590</v>
      </c>
      <c r="O350"/>
      <c r="P350"/>
      <c r="T350" s="595">
        <f t="shared" ref="T350:AE351" si="349">IF(C336&gt;0,C350/C336,)</f>
        <v>0.21646746347941567</v>
      </c>
      <c r="U350" s="596">
        <f t="shared" si="349"/>
        <v>0</v>
      </c>
      <c r="V350" s="596">
        <f t="shared" si="349"/>
        <v>0.22476735862562633</v>
      </c>
      <c r="W350" s="596">
        <f t="shared" si="349"/>
        <v>0</v>
      </c>
      <c r="X350" s="596">
        <f t="shared" si="349"/>
        <v>0.35382190701339639</v>
      </c>
      <c r="Y350" s="596">
        <f t="shared" si="349"/>
        <v>0.32627646326276466</v>
      </c>
      <c r="Z350" s="595">
        <f t="shared" si="349"/>
        <v>0.26154037576210026</v>
      </c>
      <c r="AA350" s="595">
        <f t="shared" si="349"/>
        <v>0.15821501014198783</v>
      </c>
      <c r="AB350" s="596">
        <f t="shared" si="349"/>
        <v>0</v>
      </c>
      <c r="AC350" s="596">
        <f t="shared" si="349"/>
        <v>0</v>
      </c>
      <c r="AD350" s="596">
        <f t="shared" si="349"/>
        <v>0.29836829836829837</v>
      </c>
      <c r="AE350" s="595">
        <f t="shared" si="349"/>
        <v>0.26708918062471709</v>
      </c>
      <c r="AG350" s="6"/>
      <c r="AH350" s="4"/>
      <c r="AI350" s="4"/>
      <c r="AJ350" s="4"/>
      <c r="AK350" s="4"/>
      <c r="AL350" s="4"/>
      <c r="AM350" s="4"/>
      <c r="AN350" s="4"/>
      <c r="AO350" s="4"/>
      <c r="AP350" s="4"/>
      <c r="AQ350" s="4"/>
      <c r="AR350" s="4"/>
    </row>
    <row r="351" spans="1:44" ht="15.75">
      <c r="A351" s="192"/>
      <c r="B351" s="591" t="s">
        <v>1083</v>
      </c>
      <c r="C351" s="592">
        <v>746</v>
      </c>
      <c r="D351" s="593"/>
      <c r="E351" s="593">
        <v>291</v>
      </c>
      <c r="F351" s="593"/>
      <c r="G351" s="593">
        <v>498</v>
      </c>
      <c r="H351" s="593">
        <v>556</v>
      </c>
      <c r="I351" s="592">
        <v>2091</v>
      </c>
      <c r="J351" s="592">
        <v>103</v>
      </c>
      <c r="K351" s="593"/>
      <c r="L351" s="593"/>
      <c r="M351" s="593">
        <v>535</v>
      </c>
      <c r="N351" s="594">
        <v>638</v>
      </c>
      <c r="O351"/>
      <c r="P351"/>
      <c r="T351" s="597">
        <f t="shared" si="349"/>
        <v>0.19326424870466322</v>
      </c>
      <c r="U351" s="598">
        <f t="shared" si="349"/>
        <v>0</v>
      </c>
      <c r="V351" s="598">
        <f t="shared" si="349"/>
        <v>0.2153960029607698</v>
      </c>
      <c r="W351" s="598">
        <f t="shared" si="349"/>
        <v>0</v>
      </c>
      <c r="X351" s="598">
        <f t="shared" si="349"/>
        <v>0.39305445935280192</v>
      </c>
      <c r="Y351" s="598">
        <f t="shared" si="349"/>
        <v>0.35709698137443802</v>
      </c>
      <c r="Z351" s="597">
        <f t="shared" si="349"/>
        <v>0.26023646546359674</v>
      </c>
      <c r="AA351" s="597">
        <f t="shared" si="349"/>
        <v>0.17975567190226877</v>
      </c>
      <c r="AB351" s="598">
        <f t="shared" si="349"/>
        <v>0</v>
      </c>
      <c r="AC351" s="598">
        <f t="shared" si="349"/>
        <v>0</v>
      </c>
      <c r="AD351" s="598">
        <f t="shared" si="349"/>
        <v>0.30676605504587157</v>
      </c>
      <c r="AE351" s="597">
        <f t="shared" si="349"/>
        <v>0.27535606387570133</v>
      </c>
      <c r="AG351" s="6"/>
      <c r="AH351" s="4"/>
      <c r="AI351" s="4"/>
      <c r="AJ351" s="4"/>
      <c r="AK351" s="4"/>
      <c r="AL351" s="4"/>
      <c r="AM351" s="4"/>
      <c r="AN351" s="4"/>
      <c r="AO351" s="4"/>
      <c r="AP351" s="4"/>
      <c r="AQ351" s="4"/>
      <c r="AR351" s="4"/>
    </row>
    <row r="352" spans="1:44" ht="15.75">
      <c r="A352" s="192"/>
      <c r="B352" s="172" t="s">
        <v>327</v>
      </c>
      <c r="C352" s="180">
        <v>50</v>
      </c>
      <c r="D352" s="181"/>
      <c r="E352" s="181">
        <v>41</v>
      </c>
      <c r="F352" s="181"/>
      <c r="G352" s="181">
        <v>62</v>
      </c>
      <c r="H352" s="181">
        <v>81</v>
      </c>
      <c r="I352" s="180">
        <v>234</v>
      </c>
      <c r="J352" s="180">
        <v>35</v>
      </c>
      <c r="K352" s="181"/>
      <c r="L352" s="181"/>
      <c r="M352" s="181">
        <v>212</v>
      </c>
      <c r="N352" s="182">
        <v>247</v>
      </c>
      <c r="O352"/>
      <c r="P352"/>
      <c r="T352" s="595">
        <f t="shared" ref="T352:AE353" si="350">IF(C336&gt;0,C352/C336,)</f>
        <v>1.3280212483399735E-2</v>
      </c>
      <c r="U352" s="596">
        <f t="shared" si="350"/>
        <v>0</v>
      </c>
      <c r="V352" s="596">
        <f t="shared" si="350"/>
        <v>2.9348604151753759E-2</v>
      </c>
      <c r="W352" s="596">
        <f t="shared" si="350"/>
        <v>0</v>
      </c>
      <c r="X352" s="596">
        <f t="shared" si="350"/>
        <v>4.8857368006304178E-2</v>
      </c>
      <c r="Y352" s="596">
        <f t="shared" si="350"/>
        <v>5.0435865504358655E-2</v>
      </c>
      <c r="Z352" s="595">
        <f t="shared" si="350"/>
        <v>2.9115341545352745E-2</v>
      </c>
      <c r="AA352" s="595">
        <f t="shared" si="350"/>
        <v>7.099391480730223E-2</v>
      </c>
      <c r="AB352" s="596">
        <f t="shared" si="350"/>
        <v>0</v>
      </c>
      <c r="AC352" s="596">
        <f t="shared" si="350"/>
        <v>0</v>
      </c>
      <c r="AD352" s="596">
        <f t="shared" si="350"/>
        <v>0.12354312354312354</v>
      </c>
      <c r="AE352" s="595">
        <f t="shared" si="350"/>
        <v>0.11181530104119511</v>
      </c>
      <c r="AG352" s="6"/>
      <c r="AH352" s="4"/>
      <c r="AI352" s="4"/>
      <c r="AJ352" s="4"/>
      <c r="AK352" s="4"/>
      <c r="AL352" s="4"/>
      <c r="AM352" s="4"/>
      <c r="AN352" s="4"/>
      <c r="AO352" s="4"/>
      <c r="AP352" s="4"/>
      <c r="AQ352" s="4"/>
      <c r="AR352" s="4"/>
    </row>
    <row r="353" spans="1:44" ht="15.75">
      <c r="A353" s="192"/>
      <c r="B353" s="591" t="s">
        <v>1085</v>
      </c>
      <c r="C353" s="592">
        <v>67</v>
      </c>
      <c r="D353" s="593"/>
      <c r="E353" s="593">
        <v>57</v>
      </c>
      <c r="F353" s="593"/>
      <c r="G353" s="593">
        <v>64</v>
      </c>
      <c r="H353" s="593">
        <v>83</v>
      </c>
      <c r="I353" s="592">
        <v>271</v>
      </c>
      <c r="J353" s="592">
        <v>34</v>
      </c>
      <c r="K353" s="593"/>
      <c r="L353" s="593"/>
      <c r="M353" s="593">
        <v>232</v>
      </c>
      <c r="N353" s="594">
        <v>266</v>
      </c>
      <c r="O353"/>
      <c r="P353"/>
      <c r="T353" s="597">
        <f t="shared" si="350"/>
        <v>1.7357512953367876E-2</v>
      </c>
      <c r="U353" s="598">
        <f t="shared" si="350"/>
        <v>0</v>
      </c>
      <c r="V353" s="598">
        <f t="shared" si="350"/>
        <v>4.2190969652109549E-2</v>
      </c>
      <c r="W353" s="598">
        <f t="shared" si="350"/>
        <v>0</v>
      </c>
      <c r="X353" s="598">
        <f t="shared" si="350"/>
        <v>5.0513022888713496E-2</v>
      </c>
      <c r="Y353" s="598">
        <f t="shared" si="350"/>
        <v>5.3307642903018627E-2</v>
      </c>
      <c r="Z353" s="597">
        <f t="shared" si="350"/>
        <v>3.3727442439327938E-2</v>
      </c>
      <c r="AA353" s="597">
        <f t="shared" si="350"/>
        <v>5.9336823734729496E-2</v>
      </c>
      <c r="AB353" s="598">
        <f t="shared" si="350"/>
        <v>0</v>
      </c>
      <c r="AC353" s="598">
        <f t="shared" si="350"/>
        <v>0</v>
      </c>
      <c r="AD353" s="598">
        <f t="shared" si="350"/>
        <v>0.13302752293577982</v>
      </c>
      <c r="AE353" s="597">
        <f t="shared" si="350"/>
        <v>0.11480362537764351</v>
      </c>
      <c r="AG353" s="6"/>
      <c r="AH353" s="4"/>
      <c r="AI353" s="4"/>
      <c r="AJ353" s="4"/>
      <c r="AK353" s="4"/>
      <c r="AL353" s="4"/>
      <c r="AM353" s="4"/>
      <c r="AN353" s="4"/>
      <c r="AO353" s="4"/>
      <c r="AP353" s="4"/>
      <c r="AQ353" s="4"/>
      <c r="AR353" s="4"/>
    </row>
    <row r="354" spans="1:44" ht="15.75">
      <c r="A354" s="192"/>
      <c r="B354" s="172" t="s">
        <v>329</v>
      </c>
      <c r="C354" s="180"/>
      <c r="D354" s="181"/>
      <c r="E354" s="181"/>
      <c r="F354" s="181"/>
      <c r="G354" s="181"/>
      <c r="H354" s="181"/>
      <c r="I354" s="180"/>
      <c r="J354" s="180"/>
      <c r="K354" s="181"/>
      <c r="L354" s="181"/>
      <c r="M354" s="181"/>
      <c r="N354" s="182"/>
      <c r="O354"/>
      <c r="P354"/>
      <c r="T354" s="595">
        <f t="shared" ref="T354:AE355" si="351">IF(C336&gt;0,C354/C336,)</f>
        <v>0</v>
      </c>
      <c r="U354" s="596">
        <f t="shared" si="351"/>
        <v>0</v>
      </c>
      <c r="V354" s="596">
        <f t="shared" si="351"/>
        <v>0</v>
      </c>
      <c r="W354" s="596">
        <f t="shared" si="351"/>
        <v>0</v>
      </c>
      <c r="X354" s="596">
        <f t="shared" si="351"/>
        <v>0</v>
      </c>
      <c r="Y354" s="596">
        <f t="shared" si="351"/>
        <v>0</v>
      </c>
      <c r="Z354" s="595">
        <f t="shared" si="351"/>
        <v>0</v>
      </c>
      <c r="AA354" s="595">
        <f t="shared" si="351"/>
        <v>0</v>
      </c>
      <c r="AB354" s="596">
        <f t="shared" si="351"/>
        <v>0</v>
      </c>
      <c r="AC354" s="596">
        <f t="shared" si="351"/>
        <v>0</v>
      </c>
      <c r="AD354" s="596">
        <f t="shared" si="351"/>
        <v>0</v>
      </c>
      <c r="AE354" s="595">
        <f t="shared" si="351"/>
        <v>0</v>
      </c>
      <c r="AG354" s="5"/>
      <c r="AH354" s="5"/>
      <c r="AI354" s="5"/>
      <c r="AJ354" s="5"/>
      <c r="AK354" s="5"/>
      <c r="AL354" s="5"/>
      <c r="AM354" s="5"/>
      <c r="AN354" s="5"/>
      <c r="AO354" s="5"/>
      <c r="AP354" s="5"/>
      <c r="AQ354" s="5"/>
      <c r="AR354" s="5"/>
    </row>
    <row r="355" spans="1:44" ht="15.75">
      <c r="A355" s="192"/>
      <c r="B355" s="591" t="s">
        <v>1087</v>
      </c>
      <c r="C355" s="592"/>
      <c r="D355" s="593"/>
      <c r="E355" s="593"/>
      <c r="F355" s="593"/>
      <c r="G355" s="593"/>
      <c r="H355" s="593"/>
      <c r="I355" s="592"/>
      <c r="J355" s="592"/>
      <c r="K355" s="593"/>
      <c r="L355" s="593"/>
      <c r="M355" s="593"/>
      <c r="N355" s="594"/>
      <c r="O355"/>
      <c r="P355"/>
      <c r="T355" s="597">
        <f t="shared" si="351"/>
        <v>0</v>
      </c>
      <c r="U355" s="598">
        <f t="shared" si="351"/>
        <v>0</v>
      </c>
      <c r="V355" s="598">
        <f t="shared" si="351"/>
        <v>0</v>
      </c>
      <c r="W355" s="598">
        <f t="shared" si="351"/>
        <v>0</v>
      </c>
      <c r="X355" s="598">
        <f t="shared" si="351"/>
        <v>0</v>
      </c>
      <c r="Y355" s="598">
        <f t="shared" si="351"/>
        <v>0</v>
      </c>
      <c r="Z355" s="597">
        <f t="shared" si="351"/>
        <v>0</v>
      </c>
      <c r="AA355" s="597">
        <f t="shared" si="351"/>
        <v>0</v>
      </c>
      <c r="AB355" s="598">
        <f t="shared" si="351"/>
        <v>0</v>
      </c>
      <c r="AC355" s="598">
        <f t="shared" si="351"/>
        <v>0</v>
      </c>
      <c r="AD355" s="598">
        <f t="shared" si="351"/>
        <v>0</v>
      </c>
      <c r="AE355" s="597">
        <f t="shared" si="351"/>
        <v>0</v>
      </c>
      <c r="AG355" s="6"/>
      <c r="AH355" s="4"/>
      <c r="AI355" s="4"/>
      <c r="AJ355" s="4"/>
      <c r="AK355" s="4"/>
      <c r="AL355" s="4"/>
      <c r="AM355" s="4"/>
      <c r="AN355" s="4"/>
      <c r="AO355" s="4"/>
      <c r="AP355" s="4"/>
      <c r="AQ355" s="4"/>
      <c r="AR355" s="4"/>
    </row>
    <row r="356" spans="1:44" ht="15.75">
      <c r="A356" s="192"/>
      <c r="B356" s="172" t="s">
        <v>331</v>
      </c>
      <c r="C356" s="180">
        <v>191</v>
      </c>
      <c r="D356" s="181"/>
      <c r="E356" s="181">
        <v>103</v>
      </c>
      <c r="F356" s="181"/>
      <c r="G356" s="181">
        <v>75</v>
      </c>
      <c r="H356" s="181">
        <v>183</v>
      </c>
      <c r="I356" s="180">
        <v>552</v>
      </c>
      <c r="J356" s="180">
        <v>72</v>
      </c>
      <c r="K356" s="181"/>
      <c r="L356" s="181"/>
      <c r="M356" s="181">
        <v>267</v>
      </c>
      <c r="N356" s="182">
        <v>339</v>
      </c>
      <c r="O356"/>
      <c r="P356"/>
      <c r="T356" s="595">
        <f t="shared" ref="T356:AE357" si="352">IF(C336&gt;0,C356/C336,)</f>
        <v>5.0730411686586985E-2</v>
      </c>
      <c r="U356" s="596">
        <f t="shared" si="352"/>
        <v>0</v>
      </c>
      <c r="V356" s="596">
        <f t="shared" si="352"/>
        <v>7.3729420186113101E-2</v>
      </c>
      <c r="W356" s="596">
        <f t="shared" si="352"/>
        <v>0</v>
      </c>
      <c r="X356" s="596">
        <f t="shared" si="352"/>
        <v>5.9101654846335699E-2</v>
      </c>
      <c r="Y356" s="596">
        <f t="shared" si="352"/>
        <v>0.11394769613947696</v>
      </c>
      <c r="Z356" s="595">
        <f t="shared" si="352"/>
        <v>6.8682344158268016E-2</v>
      </c>
      <c r="AA356" s="595">
        <f t="shared" si="352"/>
        <v>0.1460446247464503</v>
      </c>
      <c r="AB356" s="596">
        <f t="shared" si="352"/>
        <v>0</v>
      </c>
      <c r="AC356" s="596">
        <f t="shared" si="352"/>
        <v>0</v>
      </c>
      <c r="AD356" s="596">
        <f t="shared" si="352"/>
        <v>0.1555944055944056</v>
      </c>
      <c r="AE356" s="595">
        <f t="shared" si="352"/>
        <v>0.15346310547759168</v>
      </c>
      <c r="AG356" s="6"/>
      <c r="AH356" s="4"/>
      <c r="AI356" s="4"/>
      <c r="AJ356" s="4"/>
      <c r="AK356" s="4"/>
      <c r="AL356" s="4"/>
      <c r="AM356" s="4"/>
      <c r="AN356" s="4"/>
      <c r="AO356" s="4"/>
      <c r="AP356" s="4"/>
      <c r="AQ356" s="4"/>
      <c r="AR356" s="4"/>
    </row>
    <row r="357" spans="1:44" ht="15.75">
      <c r="A357" s="207"/>
      <c r="B357" s="591" t="s">
        <v>1091</v>
      </c>
      <c r="C357" s="592">
        <v>190</v>
      </c>
      <c r="D357" s="593"/>
      <c r="E357" s="593">
        <v>80</v>
      </c>
      <c r="F357" s="593"/>
      <c r="G357" s="593">
        <v>71</v>
      </c>
      <c r="H357" s="593">
        <v>156</v>
      </c>
      <c r="I357" s="592">
        <v>497</v>
      </c>
      <c r="J357" s="592">
        <v>78</v>
      </c>
      <c r="K357" s="593"/>
      <c r="L357" s="593"/>
      <c r="M357" s="593">
        <v>249</v>
      </c>
      <c r="N357" s="594">
        <v>327</v>
      </c>
      <c r="O357"/>
      <c r="P357"/>
      <c r="T357" s="597">
        <f t="shared" si="352"/>
        <v>4.9222797927461141E-2</v>
      </c>
      <c r="U357" s="598">
        <f t="shared" si="352"/>
        <v>0</v>
      </c>
      <c r="V357" s="598">
        <f t="shared" si="352"/>
        <v>5.9215396002960767E-2</v>
      </c>
      <c r="W357" s="598">
        <f t="shared" si="352"/>
        <v>0</v>
      </c>
      <c r="X357" s="598">
        <f t="shared" si="352"/>
        <v>5.6037884767166535E-2</v>
      </c>
      <c r="Y357" s="598">
        <f t="shared" si="352"/>
        <v>0.1001926782273603</v>
      </c>
      <c r="Z357" s="597">
        <f t="shared" si="352"/>
        <v>6.1854387056627255E-2</v>
      </c>
      <c r="AA357" s="597">
        <f t="shared" si="352"/>
        <v>0.13612565445026178</v>
      </c>
      <c r="AB357" s="598">
        <f t="shared" si="352"/>
        <v>0</v>
      </c>
      <c r="AC357" s="598">
        <f t="shared" si="352"/>
        <v>0</v>
      </c>
      <c r="AD357" s="598">
        <f t="shared" si="352"/>
        <v>0.14277522935779816</v>
      </c>
      <c r="AE357" s="597">
        <f t="shared" si="352"/>
        <v>0.14113077255071213</v>
      </c>
      <c r="AG357" s="6"/>
      <c r="AH357" s="4"/>
      <c r="AI357" s="4"/>
      <c r="AJ357" s="4"/>
      <c r="AK357" s="4"/>
      <c r="AL357" s="4"/>
      <c r="AM357" s="4"/>
      <c r="AN357" s="4"/>
      <c r="AO357" s="4"/>
      <c r="AP357" s="4"/>
      <c r="AQ357" s="4"/>
      <c r="AR357" s="4"/>
    </row>
    <row r="358" spans="1:44" ht="15.75">
      <c r="A358" s="191" t="s">
        <v>318</v>
      </c>
      <c r="B358" s="172"/>
      <c r="C358" s="180">
        <v>132976</v>
      </c>
      <c r="D358" s="181">
        <v>29637</v>
      </c>
      <c r="E358" s="181">
        <v>78699</v>
      </c>
      <c r="F358" s="181">
        <v>17660</v>
      </c>
      <c r="G358" s="181">
        <v>11493</v>
      </c>
      <c r="H358" s="181">
        <v>5383</v>
      </c>
      <c r="I358" s="180">
        <v>275848</v>
      </c>
      <c r="J358" s="180">
        <v>14455</v>
      </c>
      <c r="K358" s="181">
        <v>72645</v>
      </c>
      <c r="L358" s="181">
        <v>34681</v>
      </c>
      <c r="M358" s="181">
        <v>11841</v>
      </c>
      <c r="N358" s="182">
        <v>133622</v>
      </c>
      <c r="O358"/>
      <c r="P358"/>
      <c r="T358" s="595">
        <f t="shared" ref="T358:AE359" si="353">IF(C358&gt;0,C358/C358,)</f>
        <v>1</v>
      </c>
      <c r="U358" s="596">
        <f t="shared" si="353"/>
        <v>1</v>
      </c>
      <c r="V358" s="596">
        <f t="shared" si="353"/>
        <v>1</v>
      </c>
      <c r="W358" s="596">
        <f t="shared" si="353"/>
        <v>1</v>
      </c>
      <c r="X358" s="596">
        <f t="shared" si="353"/>
        <v>1</v>
      </c>
      <c r="Y358" s="596">
        <f t="shared" si="353"/>
        <v>1</v>
      </c>
      <c r="Z358" s="595">
        <f t="shared" si="353"/>
        <v>1</v>
      </c>
      <c r="AA358" s="595">
        <f t="shared" si="353"/>
        <v>1</v>
      </c>
      <c r="AB358" s="596">
        <f t="shared" si="353"/>
        <v>1</v>
      </c>
      <c r="AC358" s="596">
        <f t="shared" si="353"/>
        <v>1</v>
      </c>
      <c r="AD358" s="596">
        <f t="shared" si="353"/>
        <v>1</v>
      </c>
      <c r="AE358" s="595">
        <f t="shared" si="353"/>
        <v>1</v>
      </c>
      <c r="AG358" s="5">
        <f>+T360+T362+T364+T366+T368+T370+T372+T374+T376+T378</f>
        <v>1</v>
      </c>
      <c r="AH358" s="5">
        <f t="shared" ref="AH358:AH359" si="354">+U360+U362+U364+U366+U368+U370+U372+U374+U376+U378</f>
        <v>1</v>
      </c>
      <c r="AI358" s="5">
        <f t="shared" ref="AI358:AI359" si="355">+V360+V362+V364+V366+V368+V370+V372+V374+V376+V378</f>
        <v>1</v>
      </c>
      <c r="AJ358" s="5">
        <f t="shared" ref="AJ358:AJ359" si="356">+W360+W362+W364+W366+W368+W370+W372+W374+W376+W378</f>
        <v>0.99999999999999989</v>
      </c>
      <c r="AK358" s="5">
        <f t="shared" ref="AK358:AK359" si="357">+X360+X362+X364+X366+X368+X370+X372+X374+X376+X378</f>
        <v>1</v>
      </c>
      <c r="AL358" s="5">
        <f t="shared" ref="AL358:AL359" si="358">+Y360+Y362+Y364+Y366+Y368+Y370+Y372+Y374+Y376+Y378</f>
        <v>1</v>
      </c>
      <c r="AM358" s="5">
        <f t="shared" ref="AM358:AM359" si="359">+Z360+Z362+Z364+Z366+Z368+Z370+Z372+Z374+Z376+Z378</f>
        <v>0.99999999999999978</v>
      </c>
      <c r="AN358" s="5">
        <f t="shared" ref="AN358:AN359" si="360">+AA360+AA362+AA364+AA366+AA368+AA370+AA372+AA374+AA376+AA378</f>
        <v>1</v>
      </c>
      <c r="AO358" s="5">
        <f t="shared" ref="AO358:AO359" si="361">+AB360+AB362+AB364+AB366+AB368+AB370+AB372+AB374+AB376+AB378</f>
        <v>1</v>
      </c>
      <c r="AP358" s="5">
        <f t="shared" ref="AP358:AP359" si="362">+AC360+AC362+AC364+AC366+AC368+AC370+AC372+AC374+AC376+AC378</f>
        <v>1</v>
      </c>
      <c r="AQ358" s="5">
        <f t="shared" ref="AQ358:AQ359" si="363">+AD360+AD362+AD364+AD366+AD368+AD370+AD372+AD374+AD376+AD378</f>
        <v>0.99974664302001537</v>
      </c>
      <c r="AR358" s="5">
        <f t="shared" ref="AR358:AR359" si="364">+AE360+AE362+AE364+AE366+AE368+AE370+AE372+AE374+AE376+AE378</f>
        <v>0.99997754860726529</v>
      </c>
    </row>
    <row r="359" spans="1:44" ht="15.75">
      <c r="A359" s="192" t="s">
        <v>1090</v>
      </c>
      <c r="B359" s="591"/>
      <c r="C359" s="592">
        <v>149534</v>
      </c>
      <c r="D359" s="593">
        <v>35465</v>
      </c>
      <c r="E359" s="593">
        <v>87641</v>
      </c>
      <c r="F359" s="593">
        <v>22404</v>
      </c>
      <c r="G359" s="593">
        <v>15372</v>
      </c>
      <c r="H359" s="593">
        <v>6040</v>
      </c>
      <c r="I359" s="592">
        <v>316456</v>
      </c>
      <c r="J359" s="592">
        <v>17796</v>
      </c>
      <c r="K359" s="593">
        <v>89102</v>
      </c>
      <c r="L359" s="593">
        <v>39866</v>
      </c>
      <c r="M359" s="593">
        <v>15508</v>
      </c>
      <c r="N359" s="594">
        <v>162272</v>
      </c>
      <c r="O359"/>
      <c r="P359"/>
      <c r="T359" s="597">
        <f t="shared" si="353"/>
        <v>1</v>
      </c>
      <c r="U359" s="598">
        <f t="shared" si="353"/>
        <v>1</v>
      </c>
      <c r="V359" s="598">
        <f t="shared" si="353"/>
        <v>1</v>
      </c>
      <c r="W359" s="598">
        <f t="shared" si="353"/>
        <v>1</v>
      </c>
      <c r="X359" s="598">
        <f t="shared" si="353"/>
        <v>1</v>
      </c>
      <c r="Y359" s="598">
        <f t="shared" si="353"/>
        <v>1</v>
      </c>
      <c r="Z359" s="597">
        <f t="shared" si="353"/>
        <v>1</v>
      </c>
      <c r="AA359" s="597">
        <f t="shared" si="353"/>
        <v>1</v>
      </c>
      <c r="AB359" s="598">
        <f t="shared" si="353"/>
        <v>1</v>
      </c>
      <c r="AC359" s="598">
        <f t="shared" si="353"/>
        <v>1</v>
      </c>
      <c r="AD359" s="598">
        <f t="shared" si="353"/>
        <v>1</v>
      </c>
      <c r="AE359" s="597">
        <f t="shared" si="353"/>
        <v>1</v>
      </c>
      <c r="AG359" s="5">
        <f>+T361+T363+T365+T367+T369+T371+T373+T375+T377+T379</f>
        <v>1</v>
      </c>
      <c r="AH359" s="5">
        <f t="shared" si="354"/>
        <v>1</v>
      </c>
      <c r="AI359" s="5">
        <f t="shared" si="355"/>
        <v>0.99999999999999989</v>
      </c>
      <c r="AJ359" s="5">
        <f t="shared" si="356"/>
        <v>0.99999999999999989</v>
      </c>
      <c r="AK359" s="5">
        <f t="shared" si="357"/>
        <v>1</v>
      </c>
      <c r="AL359" s="5">
        <f t="shared" si="358"/>
        <v>0.99999999999999989</v>
      </c>
      <c r="AM359" s="5">
        <f t="shared" si="359"/>
        <v>1</v>
      </c>
      <c r="AN359" s="5">
        <f t="shared" si="360"/>
        <v>1</v>
      </c>
      <c r="AO359" s="5">
        <f t="shared" si="361"/>
        <v>1</v>
      </c>
      <c r="AP359" s="5">
        <f t="shared" si="362"/>
        <v>1</v>
      </c>
      <c r="AQ359" s="5">
        <f t="shared" si="363"/>
        <v>0.99999999999999978</v>
      </c>
      <c r="AR359" s="5">
        <f t="shared" si="364"/>
        <v>1</v>
      </c>
    </row>
    <row r="360" spans="1:44" ht="15.75">
      <c r="A360" s="192" t="s">
        <v>483</v>
      </c>
      <c r="B360" s="172"/>
      <c r="C360" s="180">
        <v>12859</v>
      </c>
      <c r="D360" s="181">
        <v>995</v>
      </c>
      <c r="E360" s="181">
        <v>5349</v>
      </c>
      <c r="F360" s="181">
        <v>486</v>
      </c>
      <c r="G360" s="181">
        <v>382</v>
      </c>
      <c r="H360" s="181">
        <v>317</v>
      </c>
      <c r="I360" s="180">
        <v>20388</v>
      </c>
      <c r="J360" s="180">
        <v>908</v>
      </c>
      <c r="K360" s="181">
        <v>3442</v>
      </c>
      <c r="L360" s="181">
        <v>2153</v>
      </c>
      <c r="M360" s="181">
        <v>604</v>
      </c>
      <c r="N360" s="182">
        <v>7107</v>
      </c>
      <c r="O360"/>
      <c r="P360"/>
      <c r="T360" s="595">
        <f t="shared" ref="T360:AE361" si="365">IF(C358&gt;0,C360/C358,)</f>
        <v>9.6701660450006013E-2</v>
      </c>
      <c r="U360" s="596">
        <f t="shared" si="365"/>
        <v>3.3572898741438068E-2</v>
      </c>
      <c r="V360" s="596">
        <f t="shared" si="365"/>
        <v>6.7967826783059501E-2</v>
      </c>
      <c r="W360" s="596">
        <f t="shared" si="365"/>
        <v>2.7519818799546999E-2</v>
      </c>
      <c r="X360" s="596">
        <f t="shared" si="365"/>
        <v>3.3237622900896199E-2</v>
      </c>
      <c r="Y360" s="596">
        <f t="shared" si="365"/>
        <v>5.8889095300018575E-2</v>
      </c>
      <c r="Z360" s="595">
        <f t="shared" si="365"/>
        <v>7.3910269423740613E-2</v>
      </c>
      <c r="AA360" s="595">
        <f t="shared" si="365"/>
        <v>6.2815634728467656E-2</v>
      </c>
      <c r="AB360" s="596">
        <f t="shared" si="365"/>
        <v>4.7381099869227061E-2</v>
      </c>
      <c r="AC360" s="596">
        <f t="shared" si="365"/>
        <v>6.2080101496496641E-2</v>
      </c>
      <c r="AD360" s="596">
        <f t="shared" si="365"/>
        <v>5.1009205303606114E-2</v>
      </c>
      <c r="AE360" s="595">
        <f t="shared" si="365"/>
        <v>5.3187349388573738E-2</v>
      </c>
      <c r="AG360" s="5"/>
      <c r="AH360" s="5"/>
      <c r="AI360" s="5"/>
      <c r="AJ360" s="5"/>
      <c r="AK360" s="5"/>
      <c r="AL360" s="5"/>
      <c r="AM360" s="5"/>
      <c r="AN360" s="5"/>
      <c r="AO360" s="5"/>
      <c r="AP360" s="5"/>
      <c r="AQ360" s="5"/>
      <c r="AR360" s="5"/>
    </row>
    <row r="361" spans="1:44" ht="15.75">
      <c r="A361" s="192" t="s">
        <v>1072</v>
      </c>
      <c r="B361" s="591"/>
      <c r="C361" s="592">
        <v>14555</v>
      </c>
      <c r="D361" s="593">
        <v>1325</v>
      </c>
      <c r="E361" s="593">
        <v>6149</v>
      </c>
      <c r="F361" s="593">
        <v>638</v>
      </c>
      <c r="G361" s="593">
        <v>608</v>
      </c>
      <c r="H361" s="593">
        <v>341</v>
      </c>
      <c r="I361" s="592">
        <v>23616</v>
      </c>
      <c r="J361" s="592">
        <v>1045</v>
      </c>
      <c r="K361" s="593">
        <v>4155</v>
      </c>
      <c r="L361" s="593">
        <v>2620</v>
      </c>
      <c r="M361" s="593">
        <v>893</v>
      </c>
      <c r="N361" s="594">
        <v>8713</v>
      </c>
      <c r="O361"/>
      <c r="P361"/>
      <c r="T361" s="597">
        <f t="shared" si="365"/>
        <v>9.7335722979389305E-2</v>
      </c>
      <c r="U361" s="598">
        <f t="shared" si="365"/>
        <v>3.7360778232059778E-2</v>
      </c>
      <c r="V361" s="598">
        <f t="shared" si="365"/>
        <v>7.0161225910247482E-2</v>
      </c>
      <c r="W361" s="598">
        <f t="shared" si="365"/>
        <v>2.8477057668273523E-2</v>
      </c>
      <c r="X361" s="598">
        <f t="shared" si="365"/>
        <v>3.9552432995055946E-2</v>
      </c>
      <c r="Y361" s="598">
        <f t="shared" si="365"/>
        <v>5.6456953642384108E-2</v>
      </c>
      <c r="Z361" s="597">
        <f t="shared" si="365"/>
        <v>7.4626488358571177E-2</v>
      </c>
      <c r="AA361" s="597">
        <f t="shared" si="365"/>
        <v>5.872106091256462E-2</v>
      </c>
      <c r="AB361" s="598">
        <f t="shared" si="365"/>
        <v>4.6631949900114475E-2</v>
      </c>
      <c r="AC361" s="598">
        <f t="shared" si="365"/>
        <v>6.5720162544524161E-2</v>
      </c>
      <c r="AD361" s="598">
        <f t="shared" si="365"/>
        <v>5.758318287335569E-2</v>
      </c>
      <c r="AE361" s="597">
        <f t="shared" si="365"/>
        <v>5.3693798067442317E-2</v>
      </c>
      <c r="AG361" s="6"/>
      <c r="AH361" s="4"/>
      <c r="AI361" s="4"/>
      <c r="AJ361" s="4"/>
      <c r="AK361" s="4"/>
      <c r="AL361" s="4"/>
      <c r="AM361" s="4"/>
      <c r="AN361" s="4"/>
      <c r="AO361" s="4"/>
      <c r="AP361" s="4"/>
      <c r="AQ361" s="4"/>
      <c r="AR361" s="4"/>
    </row>
    <row r="362" spans="1:44" ht="15.75">
      <c r="A362" s="192" t="s">
        <v>485</v>
      </c>
      <c r="B362" s="172"/>
      <c r="C362" s="180">
        <v>650</v>
      </c>
      <c r="D362" s="181">
        <v>122</v>
      </c>
      <c r="E362" s="181">
        <v>286</v>
      </c>
      <c r="F362" s="181">
        <v>92</v>
      </c>
      <c r="G362" s="181">
        <v>46</v>
      </c>
      <c r="H362" s="181">
        <v>10</v>
      </c>
      <c r="I362" s="180">
        <v>1206</v>
      </c>
      <c r="J362" s="180">
        <v>324</v>
      </c>
      <c r="K362" s="181">
        <v>1522</v>
      </c>
      <c r="L362" s="181">
        <v>888</v>
      </c>
      <c r="M362" s="181">
        <v>275</v>
      </c>
      <c r="N362" s="182">
        <v>3009</v>
      </c>
      <c r="O362"/>
      <c r="P362"/>
      <c r="T362" s="595">
        <f t="shared" ref="T362:AE363" si="366">IF(C358&gt;0,C362/C358,)</f>
        <v>4.8881001082902182E-3</v>
      </c>
      <c r="U362" s="596">
        <f t="shared" si="366"/>
        <v>4.116476026588386E-3</v>
      </c>
      <c r="V362" s="596">
        <f t="shared" si="366"/>
        <v>3.634099543831561E-3</v>
      </c>
      <c r="W362" s="596">
        <f t="shared" si="366"/>
        <v>5.2095130237825591E-3</v>
      </c>
      <c r="X362" s="596">
        <f t="shared" si="366"/>
        <v>4.0024362655529449E-3</v>
      </c>
      <c r="Y362" s="596">
        <f t="shared" si="366"/>
        <v>1.857700167193015E-3</v>
      </c>
      <c r="Z362" s="595">
        <f t="shared" si="366"/>
        <v>4.3719729706215016E-3</v>
      </c>
      <c r="AA362" s="595">
        <f t="shared" si="366"/>
        <v>2.2414389484607403E-2</v>
      </c>
      <c r="AB362" s="596">
        <f t="shared" si="366"/>
        <v>2.0951201046183494E-2</v>
      </c>
      <c r="AC362" s="596">
        <f t="shared" si="366"/>
        <v>2.5604798016204838E-2</v>
      </c>
      <c r="AD362" s="596">
        <f t="shared" si="366"/>
        <v>2.3224389831939869E-2</v>
      </c>
      <c r="AE362" s="595">
        <f t="shared" si="366"/>
        <v>2.2518746912933499E-2</v>
      </c>
      <c r="AG362" s="6"/>
      <c r="AH362" s="4"/>
      <c r="AI362" s="4"/>
      <c r="AJ362" s="4"/>
      <c r="AK362" s="4"/>
      <c r="AL362" s="4"/>
      <c r="AM362" s="4"/>
      <c r="AN362" s="4"/>
      <c r="AO362" s="4"/>
      <c r="AP362" s="4"/>
      <c r="AQ362" s="4"/>
      <c r="AR362" s="4"/>
    </row>
    <row r="363" spans="1:44">
      <c r="A363" s="192" t="s">
        <v>1074</v>
      </c>
      <c r="B363" s="591"/>
      <c r="C363" s="592">
        <v>651</v>
      </c>
      <c r="D363" s="593">
        <v>120</v>
      </c>
      <c r="E363" s="593">
        <v>300</v>
      </c>
      <c r="F363" s="593">
        <v>79</v>
      </c>
      <c r="G363" s="593">
        <v>59</v>
      </c>
      <c r="H363" s="593">
        <v>12</v>
      </c>
      <c r="I363" s="592">
        <v>1221</v>
      </c>
      <c r="J363" s="592">
        <v>431</v>
      </c>
      <c r="K363" s="593">
        <v>2022</v>
      </c>
      <c r="L363" s="593">
        <v>1123</v>
      </c>
      <c r="M363" s="593">
        <v>393</v>
      </c>
      <c r="N363" s="594">
        <v>3969</v>
      </c>
      <c r="T363" s="597">
        <f t="shared" si="366"/>
        <v>4.3535249508472986E-3</v>
      </c>
      <c r="U363" s="598">
        <f t="shared" si="366"/>
        <v>3.3836176512054136E-3</v>
      </c>
      <c r="V363" s="598">
        <f t="shared" si="366"/>
        <v>3.423055419267238E-3</v>
      </c>
      <c r="W363" s="598">
        <f t="shared" si="366"/>
        <v>3.5261560435636496E-3</v>
      </c>
      <c r="X363" s="598">
        <f t="shared" si="366"/>
        <v>3.8381472807702318E-3</v>
      </c>
      <c r="Y363" s="598">
        <f t="shared" si="366"/>
        <v>1.9867549668874172E-3</v>
      </c>
      <c r="Z363" s="597">
        <f t="shared" si="366"/>
        <v>3.858356295977956E-3</v>
      </c>
      <c r="AA363" s="597">
        <f t="shared" si="366"/>
        <v>2.4218925601258708E-2</v>
      </c>
      <c r="AB363" s="598">
        <f t="shared" si="366"/>
        <v>2.269309330879217E-2</v>
      </c>
      <c r="AC363" s="598">
        <f t="shared" si="366"/>
        <v>2.8169367380725431E-2</v>
      </c>
      <c r="AD363" s="598">
        <f t="shared" si="366"/>
        <v>2.5341759092081508E-2</v>
      </c>
      <c r="AE363" s="597">
        <f t="shared" si="366"/>
        <v>2.4458933149280222E-2</v>
      </c>
      <c r="AG363" s="6"/>
      <c r="AH363" s="4"/>
      <c r="AI363" s="4"/>
      <c r="AJ363" s="4"/>
      <c r="AK363" s="4"/>
      <c r="AL363" s="4"/>
      <c r="AM363" s="4"/>
      <c r="AN363" s="4"/>
      <c r="AO363" s="4"/>
      <c r="AP363" s="4"/>
      <c r="AQ363" s="4"/>
      <c r="AR363" s="4"/>
    </row>
    <row r="364" spans="1:44">
      <c r="A364" s="192" t="s">
        <v>487</v>
      </c>
      <c r="B364" s="172"/>
      <c r="C364" s="180">
        <v>2</v>
      </c>
      <c r="D364" s="181">
        <v>0</v>
      </c>
      <c r="E364" s="181">
        <v>7</v>
      </c>
      <c r="F364" s="181">
        <v>3</v>
      </c>
      <c r="G364" s="181">
        <v>0</v>
      </c>
      <c r="H364" s="181">
        <v>0</v>
      </c>
      <c r="I364" s="180">
        <v>12</v>
      </c>
      <c r="J364" s="180">
        <v>150</v>
      </c>
      <c r="K364" s="181">
        <v>488</v>
      </c>
      <c r="L364" s="181">
        <v>35</v>
      </c>
      <c r="M364" s="181">
        <v>28</v>
      </c>
      <c r="N364" s="182">
        <v>701</v>
      </c>
      <c r="T364" s="595">
        <f t="shared" ref="T364:AE365" si="367">IF(C358&gt;0,C364/C358,)</f>
        <v>1.5040308025508363E-5</v>
      </c>
      <c r="U364" s="596">
        <f t="shared" si="367"/>
        <v>0</v>
      </c>
      <c r="V364" s="596">
        <f t="shared" si="367"/>
        <v>8.894649233154169E-5</v>
      </c>
      <c r="W364" s="596">
        <f t="shared" si="367"/>
        <v>1.6987542468856171E-4</v>
      </c>
      <c r="X364" s="596">
        <f t="shared" si="367"/>
        <v>0</v>
      </c>
      <c r="Y364" s="596">
        <f t="shared" si="367"/>
        <v>0</v>
      </c>
      <c r="Z364" s="595">
        <f t="shared" si="367"/>
        <v>4.3502218613149269E-5</v>
      </c>
      <c r="AA364" s="595">
        <f t="shared" si="367"/>
        <v>1.0377032168799724E-2</v>
      </c>
      <c r="AB364" s="596">
        <f t="shared" si="367"/>
        <v>6.7175992841902402E-3</v>
      </c>
      <c r="AC364" s="596">
        <f t="shared" si="367"/>
        <v>1.0091981200080736E-3</v>
      </c>
      <c r="AD364" s="596">
        <f t="shared" si="367"/>
        <v>2.3646651465247868E-3</v>
      </c>
      <c r="AE364" s="595">
        <f t="shared" si="367"/>
        <v>5.2461421023484158E-3</v>
      </c>
      <c r="AG364" s="6"/>
      <c r="AH364" s="4"/>
      <c r="AI364" s="4"/>
      <c r="AJ364" s="4"/>
      <c r="AK364" s="4"/>
      <c r="AL364" s="4"/>
      <c r="AM364" s="4"/>
      <c r="AN364" s="4"/>
      <c r="AO364" s="4"/>
      <c r="AP364" s="4"/>
      <c r="AQ364" s="4"/>
      <c r="AR364" s="4"/>
    </row>
    <row r="365" spans="1:44">
      <c r="A365" s="192" t="s">
        <v>1076</v>
      </c>
      <c r="B365" s="591"/>
      <c r="C365" s="592">
        <v>3</v>
      </c>
      <c r="D365" s="593">
        <v>3</v>
      </c>
      <c r="E365" s="593">
        <v>1</v>
      </c>
      <c r="F365" s="593">
        <v>0</v>
      </c>
      <c r="G365" s="593">
        <v>8</v>
      </c>
      <c r="H365" s="593">
        <v>0</v>
      </c>
      <c r="I365" s="592">
        <v>15</v>
      </c>
      <c r="J365" s="592">
        <v>234</v>
      </c>
      <c r="K365" s="593">
        <v>580</v>
      </c>
      <c r="L365" s="593">
        <v>44</v>
      </c>
      <c r="M365" s="593">
        <v>21</v>
      </c>
      <c r="N365" s="594">
        <v>879</v>
      </c>
      <c r="T365" s="597">
        <f t="shared" si="367"/>
        <v>2.0062326962429948E-5</v>
      </c>
      <c r="U365" s="598">
        <f t="shared" si="367"/>
        <v>8.4590441280135345E-5</v>
      </c>
      <c r="V365" s="598">
        <f t="shared" si="367"/>
        <v>1.1410184730890792E-5</v>
      </c>
      <c r="W365" s="598">
        <f t="shared" si="367"/>
        <v>0</v>
      </c>
      <c r="X365" s="598">
        <f t="shared" si="367"/>
        <v>5.2042674993494666E-4</v>
      </c>
      <c r="Y365" s="598">
        <f t="shared" si="367"/>
        <v>0</v>
      </c>
      <c r="Z365" s="597">
        <f t="shared" si="367"/>
        <v>4.7399954496043684E-5</v>
      </c>
      <c r="AA365" s="597">
        <f t="shared" si="367"/>
        <v>1.3149022252191504E-2</v>
      </c>
      <c r="AB365" s="598">
        <f t="shared" si="367"/>
        <v>6.5093937285358354E-3</v>
      </c>
      <c r="AC365" s="598">
        <f t="shared" si="367"/>
        <v>1.1036973862439171E-3</v>
      </c>
      <c r="AD365" s="598">
        <f t="shared" si="367"/>
        <v>1.3541397988135156E-3</v>
      </c>
      <c r="AE365" s="597">
        <f t="shared" si="367"/>
        <v>5.4168309998028005E-3</v>
      </c>
      <c r="AG365" s="6"/>
      <c r="AH365" s="4"/>
      <c r="AI365" s="4"/>
      <c r="AJ365" s="4"/>
      <c r="AK365" s="4"/>
      <c r="AL365" s="4"/>
      <c r="AM365" s="4"/>
      <c r="AN365" s="4"/>
      <c r="AO365" s="4"/>
      <c r="AP365" s="4"/>
      <c r="AQ365" s="4"/>
      <c r="AR365" s="4"/>
    </row>
    <row r="366" spans="1:44">
      <c r="A366" s="192" t="s">
        <v>320</v>
      </c>
      <c r="B366" s="172"/>
      <c r="C366" s="180">
        <v>56003</v>
      </c>
      <c r="D366" s="181">
        <v>11215</v>
      </c>
      <c r="E366" s="181">
        <v>31466</v>
      </c>
      <c r="F366" s="181">
        <v>6595</v>
      </c>
      <c r="G366" s="181">
        <v>5004</v>
      </c>
      <c r="H366" s="181">
        <v>2273</v>
      </c>
      <c r="I366" s="180">
        <v>112556</v>
      </c>
      <c r="J366" s="180">
        <v>5461</v>
      </c>
      <c r="K366" s="181">
        <v>19737</v>
      </c>
      <c r="L366" s="181">
        <v>11135</v>
      </c>
      <c r="M366" s="181">
        <v>4057</v>
      </c>
      <c r="N366" s="182">
        <v>40390</v>
      </c>
      <c r="T366" s="595">
        <f t="shared" ref="T366:AE367" si="368">IF(C358&gt;0,C366/C358,)</f>
        <v>0.42115118517627242</v>
      </c>
      <c r="U366" s="596">
        <f t="shared" si="368"/>
        <v>0.37841211998515367</v>
      </c>
      <c r="V366" s="596">
        <f t="shared" si="368"/>
        <v>0.39982718967204156</v>
      </c>
      <c r="W366" s="596">
        <f t="shared" si="368"/>
        <v>0.3734428086070215</v>
      </c>
      <c r="X366" s="596">
        <f t="shared" si="368"/>
        <v>0.43539545810493346</v>
      </c>
      <c r="Y366" s="596">
        <f t="shared" si="368"/>
        <v>0.42225524800297232</v>
      </c>
      <c r="Z366" s="595">
        <f t="shared" si="368"/>
        <v>0.40803630985180245</v>
      </c>
      <c r="AA366" s="595">
        <f t="shared" si="368"/>
        <v>0.3777931511587686</v>
      </c>
      <c r="AB366" s="596">
        <f t="shared" si="368"/>
        <v>0.27169110055750567</v>
      </c>
      <c r="AC366" s="596">
        <f t="shared" si="368"/>
        <v>0.32106917332256857</v>
      </c>
      <c r="AD366" s="596">
        <f t="shared" si="368"/>
        <v>0.34262308926610929</v>
      </c>
      <c r="AE366" s="595">
        <f t="shared" si="368"/>
        <v>0.30227058418523894</v>
      </c>
      <c r="AG366" s="6"/>
      <c r="AH366" s="4"/>
      <c r="AI366" s="4"/>
      <c r="AJ366" s="4"/>
      <c r="AK366" s="4"/>
      <c r="AL366" s="4"/>
      <c r="AM366" s="4"/>
      <c r="AN366" s="4"/>
      <c r="AO366" s="4"/>
      <c r="AP366" s="4"/>
      <c r="AQ366" s="4"/>
      <c r="AR366" s="4"/>
    </row>
    <row r="367" spans="1:44">
      <c r="A367" s="192" t="s">
        <v>1078</v>
      </c>
      <c r="B367" s="591"/>
      <c r="C367" s="592">
        <v>65756</v>
      </c>
      <c r="D367" s="593">
        <v>15161</v>
      </c>
      <c r="E367" s="593">
        <v>35445</v>
      </c>
      <c r="F367" s="593">
        <v>10034</v>
      </c>
      <c r="G367" s="593">
        <v>6272</v>
      </c>
      <c r="H367" s="593">
        <v>2473</v>
      </c>
      <c r="I367" s="592">
        <v>135141</v>
      </c>
      <c r="J367" s="592">
        <v>6903</v>
      </c>
      <c r="K367" s="593">
        <v>24107</v>
      </c>
      <c r="L367" s="593">
        <v>12182</v>
      </c>
      <c r="M367" s="593">
        <v>5451</v>
      </c>
      <c r="N367" s="594">
        <v>48643</v>
      </c>
      <c r="T367" s="597">
        <f t="shared" si="368"/>
        <v>0.43973945724718122</v>
      </c>
      <c r="U367" s="598">
        <f t="shared" si="368"/>
        <v>0.42749189341604399</v>
      </c>
      <c r="V367" s="598">
        <f t="shared" si="368"/>
        <v>0.40443399778642414</v>
      </c>
      <c r="W367" s="598">
        <f t="shared" si="368"/>
        <v>0.44786645241921086</v>
      </c>
      <c r="X367" s="598">
        <f t="shared" si="368"/>
        <v>0.40801457194899821</v>
      </c>
      <c r="Y367" s="598">
        <f t="shared" si="368"/>
        <v>0.40943708609271523</v>
      </c>
      <c r="Z367" s="597">
        <f t="shared" si="368"/>
        <v>0.42704515003665594</v>
      </c>
      <c r="AA367" s="597">
        <f t="shared" si="368"/>
        <v>0.38789615643964936</v>
      </c>
      <c r="AB367" s="598">
        <f t="shared" si="368"/>
        <v>0.27055509416174722</v>
      </c>
      <c r="AC367" s="598">
        <f t="shared" si="368"/>
        <v>0.3055736718005318</v>
      </c>
      <c r="AD367" s="598">
        <f t="shared" si="368"/>
        <v>0.35149600206345111</v>
      </c>
      <c r="AE367" s="597">
        <f t="shared" si="368"/>
        <v>0.29976212778544664</v>
      </c>
      <c r="AG367" s="6"/>
      <c r="AH367" s="4"/>
      <c r="AI367" s="4"/>
      <c r="AJ367" s="4"/>
      <c r="AK367" s="4"/>
      <c r="AL367" s="4"/>
      <c r="AM367" s="4"/>
      <c r="AN367" s="4"/>
      <c r="AO367" s="4"/>
      <c r="AP367" s="4"/>
      <c r="AQ367" s="4"/>
      <c r="AR367" s="4"/>
    </row>
    <row r="368" spans="1:44">
      <c r="A368" s="192" t="s">
        <v>322</v>
      </c>
      <c r="B368" s="172"/>
      <c r="C368" s="180">
        <v>4399</v>
      </c>
      <c r="D368" s="181">
        <v>1639</v>
      </c>
      <c r="E368" s="181">
        <v>1320</v>
      </c>
      <c r="F368" s="181">
        <v>770</v>
      </c>
      <c r="G368" s="181">
        <v>284</v>
      </c>
      <c r="H368" s="181">
        <v>279</v>
      </c>
      <c r="I368" s="180">
        <v>8691</v>
      </c>
      <c r="J368" s="180">
        <v>2459</v>
      </c>
      <c r="K368" s="181">
        <v>16106</v>
      </c>
      <c r="L368" s="181">
        <v>7559</v>
      </c>
      <c r="M368" s="181">
        <v>2726</v>
      </c>
      <c r="N368" s="182">
        <v>28850</v>
      </c>
      <c r="T368" s="595">
        <f t="shared" ref="T368:AE369" si="369">IF(C358&gt;0,C368/C358,)</f>
        <v>3.3081157502105642E-2</v>
      </c>
      <c r="U368" s="596">
        <f t="shared" si="369"/>
        <v>5.5302493504740695E-2</v>
      </c>
      <c r="V368" s="596">
        <f t="shared" si="369"/>
        <v>1.6772767125376436E-2</v>
      </c>
      <c r="W368" s="596">
        <f t="shared" si="369"/>
        <v>4.3601359003397511E-2</v>
      </c>
      <c r="X368" s="596">
        <f t="shared" si="369"/>
        <v>2.4710693465587748E-2</v>
      </c>
      <c r="Y368" s="596">
        <f t="shared" si="369"/>
        <v>5.1829834664685118E-2</v>
      </c>
      <c r="Z368" s="595">
        <f t="shared" si="369"/>
        <v>3.1506481830573356E-2</v>
      </c>
      <c r="AA368" s="595">
        <f t="shared" si="369"/>
        <v>0.1701141473538568</v>
      </c>
      <c r="AB368" s="596">
        <f t="shared" si="369"/>
        <v>0.22170830752288526</v>
      </c>
      <c r="AC368" s="596">
        <f t="shared" si="369"/>
        <v>0.21795795968974366</v>
      </c>
      <c r="AD368" s="596">
        <f t="shared" si="369"/>
        <v>0.23021704247952032</v>
      </c>
      <c r="AE368" s="595">
        <f t="shared" si="369"/>
        <v>0.21590756013231355</v>
      </c>
      <c r="AG368" s="5"/>
      <c r="AH368" s="5"/>
      <c r="AI368" s="5"/>
      <c r="AJ368" s="5"/>
      <c r="AK368" s="5"/>
      <c r="AL368" s="5"/>
      <c r="AM368" s="5"/>
      <c r="AN368" s="5"/>
      <c r="AO368" s="5"/>
      <c r="AP368" s="5"/>
      <c r="AQ368" s="5"/>
      <c r="AR368" s="5"/>
    </row>
    <row r="369" spans="1:44">
      <c r="A369" s="192" t="s">
        <v>1080</v>
      </c>
      <c r="B369" s="591"/>
      <c r="C369" s="592">
        <v>3654</v>
      </c>
      <c r="D369" s="593">
        <v>1068</v>
      </c>
      <c r="E369" s="593">
        <v>1629</v>
      </c>
      <c r="F369" s="593">
        <v>743</v>
      </c>
      <c r="G369" s="593">
        <v>376</v>
      </c>
      <c r="H369" s="593">
        <v>283</v>
      </c>
      <c r="I369" s="592">
        <v>7753</v>
      </c>
      <c r="J369" s="592">
        <v>3079</v>
      </c>
      <c r="K369" s="593">
        <v>19132</v>
      </c>
      <c r="L369" s="593">
        <v>8238</v>
      </c>
      <c r="M369" s="593">
        <v>3123</v>
      </c>
      <c r="N369" s="594">
        <v>33572</v>
      </c>
      <c r="T369" s="597">
        <f t="shared" si="369"/>
        <v>2.4435914240239678E-2</v>
      </c>
      <c r="U369" s="598">
        <f t="shared" si="369"/>
        <v>3.0114197095728181E-2</v>
      </c>
      <c r="V369" s="598">
        <f t="shared" si="369"/>
        <v>1.8587190926621103E-2</v>
      </c>
      <c r="W369" s="598">
        <f t="shared" si="369"/>
        <v>3.3163720764149258E-2</v>
      </c>
      <c r="X369" s="598">
        <f t="shared" si="369"/>
        <v>2.4460057246942495E-2</v>
      </c>
      <c r="Y369" s="598">
        <f t="shared" si="369"/>
        <v>4.6854304635761589E-2</v>
      </c>
      <c r="Z369" s="597">
        <f t="shared" si="369"/>
        <v>2.4499456480521778E-2</v>
      </c>
      <c r="AA369" s="597">
        <f t="shared" si="369"/>
        <v>0.17301640818161385</v>
      </c>
      <c r="AB369" s="598">
        <f t="shared" si="369"/>
        <v>0.21472020830059932</v>
      </c>
      <c r="AC369" s="598">
        <f t="shared" si="369"/>
        <v>0.20664225154266794</v>
      </c>
      <c r="AD369" s="598">
        <f t="shared" si="369"/>
        <v>0.20137993293783854</v>
      </c>
      <c r="AE369" s="597">
        <f t="shared" si="369"/>
        <v>0.20688720173535791</v>
      </c>
      <c r="AG369" s="5"/>
      <c r="AH369" s="5"/>
      <c r="AI369" s="5"/>
      <c r="AJ369" s="5"/>
      <c r="AK369" s="5"/>
      <c r="AL369" s="5"/>
      <c r="AM369" s="5"/>
      <c r="AN369" s="5"/>
      <c r="AO369" s="5"/>
      <c r="AP369" s="5"/>
      <c r="AQ369" s="5"/>
      <c r="AR369" s="5"/>
    </row>
    <row r="370" spans="1:44">
      <c r="A370" s="192" t="s">
        <v>324</v>
      </c>
      <c r="B370" s="172"/>
      <c r="C370" s="180">
        <v>480</v>
      </c>
      <c r="D370" s="181">
        <v>17</v>
      </c>
      <c r="E370" s="181">
        <v>48</v>
      </c>
      <c r="F370" s="181">
        <v>17</v>
      </c>
      <c r="G370" s="181">
        <v>8</v>
      </c>
      <c r="H370" s="181">
        <v>13</v>
      </c>
      <c r="I370" s="180">
        <v>583</v>
      </c>
      <c r="J370" s="180">
        <v>8</v>
      </c>
      <c r="K370" s="181">
        <v>164</v>
      </c>
      <c r="L370" s="181">
        <v>136</v>
      </c>
      <c r="M370" s="181">
        <v>98</v>
      </c>
      <c r="N370" s="182">
        <v>406</v>
      </c>
      <c r="T370" s="595">
        <f t="shared" ref="T370:AE371" si="370">IF(C358&gt;0,C370/C358,)</f>
        <v>3.6096739261220071E-3</v>
      </c>
      <c r="U370" s="596">
        <f t="shared" si="370"/>
        <v>5.736073151803489E-4</v>
      </c>
      <c r="V370" s="596">
        <f t="shared" si="370"/>
        <v>6.0991880455914303E-4</v>
      </c>
      <c r="W370" s="596">
        <f t="shared" si="370"/>
        <v>9.6262740656851645E-4</v>
      </c>
      <c r="X370" s="596">
        <f t="shared" si="370"/>
        <v>6.9607587227007745E-4</v>
      </c>
      <c r="Y370" s="596">
        <f t="shared" si="370"/>
        <v>2.4150102173509194E-3</v>
      </c>
      <c r="Z370" s="595">
        <f t="shared" si="370"/>
        <v>2.1134827876221687E-3</v>
      </c>
      <c r="AA370" s="595">
        <f t="shared" si="370"/>
        <v>5.5344171566931862E-4</v>
      </c>
      <c r="AB370" s="596">
        <f t="shared" si="370"/>
        <v>2.2575538578016381E-3</v>
      </c>
      <c r="AC370" s="596">
        <f t="shared" si="370"/>
        <v>3.9214555520313719E-3</v>
      </c>
      <c r="AD370" s="596">
        <f t="shared" si="370"/>
        <v>8.2763280128367537E-3</v>
      </c>
      <c r="AE370" s="595">
        <f t="shared" si="370"/>
        <v>3.0384218167667002E-3</v>
      </c>
      <c r="AG370" s="6"/>
      <c r="AH370" s="4"/>
      <c r="AI370" s="4"/>
      <c r="AJ370" s="4"/>
      <c r="AK370" s="4"/>
      <c r="AL370" s="4"/>
      <c r="AM370" s="4"/>
      <c r="AN370" s="4"/>
      <c r="AO370" s="4"/>
      <c r="AP370" s="4"/>
      <c r="AQ370" s="4"/>
      <c r="AR370" s="4"/>
    </row>
    <row r="371" spans="1:44">
      <c r="A371" s="192" t="s">
        <v>1082</v>
      </c>
      <c r="B371" s="591"/>
      <c r="C371" s="592">
        <v>632</v>
      </c>
      <c r="D371" s="593">
        <v>35</v>
      </c>
      <c r="E371" s="593">
        <v>499</v>
      </c>
      <c r="F371" s="593">
        <v>9</v>
      </c>
      <c r="G371" s="593">
        <v>26</v>
      </c>
      <c r="H371" s="593">
        <v>19</v>
      </c>
      <c r="I371" s="592">
        <v>1220</v>
      </c>
      <c r="J371" s="592">
        <v>6</v>
      </c>
      <c r="K371" s="593">
        <v>245</v>
      </c>
      <c r="L371" s="593">
        <v>139</v>
      </c>
      <c r="M371" s="593">
        <v>71</v>
      </c>
      <c r="N371" s="594">
        <v>461</v>
      </c>
      <c r="T371" s="597">
        <f t="shared" si="370"/>
        <v>4.2264635467519091E-3</v>
      </c>
      <c r="U371" s="598">
        <f t="shared" si="370"/>
        <v>9.8688848160157893E-4</v>
      </c>
      <c r="V371" s="598">
        <f t="shared" si="370"/>
        <v>5.6936821807145061E-3</v>
      </c>
      <c r="W371" s="598">
        <f t="shared" si="370"/>
        <v>4.0171397964649169E-4</v>
      </c>
      <c r="X371" s="598">
        <f t="shared" si="370"/>
        <v>1.6913869372885766E-3</v>
      </c>
      <c r="Y371" s="598">
        <f t="shared" si="370"/>
        <v>3.1456953642384107E-3</v>
      </c>
      <c r="Z371" s="597">
        <f t="shared" si="370"/>
        <v>3.8551962990115529E-3</v>
      </c>
      <c r="AA371" s="597">
        <f t="shared" si="370"/>
        <v>3.3715441672285906E-4</v>
      </c>
      <c r="AB371" s="598">
        <f t="shared" si="370"/>
        <v>2.7496576956746203E-3</v>
      </c>
      <c r="AC371" s="598">
        <f t="shared" si="370"/>
        <v>3.4866803792705562E-3</v>
      </c>
      <c r="AD371" s="598">
        <f t="shared" si="370"/>
        <v>4.5782821769409336E-3</v>
      </c>
      <c r="AE371" s="597">
        <f t="shared" si="370"/>
        <v>2.840909090909091E-3</v>
      </c>
      <c r="AG371" s="6"/>
      <c r="AH371" s="4"/>
      <c r="AI371" s="4"/>
      <c r="AJ371" s="4"/>
      <c r="AK371" s="4"/>
      <c r="AL371" s="4"/>
      <c r="AM371" s="4"/>
      <c r="AN371" s="4"/>
      <c r="AO371" s="4"/>
      <c r="AP371" s="4"/>
      <c r="AQ371" s="4"/>
      <c r="AR371" s="4"/>
    </row>
    <row r="372" spans="1:44">
      <c r="A372" s="192" t="s">
        <v>326</v>
      </c>
      <c r="B372" s="172"/>
      <c r="C372" s="180">
        <v>39503</v>
      </c>
      <c r="D372" s="181">
        <v>8922</v>
      </c>
      <c r="E372" s="181">
        <v>26285</v>
      </c>
      <c r="F372" s="181">
        <v>5514</v>
      </c>
      <c r="G372" s="181">
        <v>3417</v>
      </c>
      <c r="H372" s="181">
        <v>1619</v>
      </c>
      <c r="I372" s="180">
        <v>85260</v>
      </c>
      <c r="J372" s="180">
        <v>1574</v>
      </c>
      <c r="K372" s="181">
        <v>8740</v>
      </c>
      <c r="L372" s="181">
        <v>3777</v>
      </c>
      <c r="M372" s="181">
        <v>1487</v>
      </c>
      <c r="N372" s="182">
        <v>15578</v>
      </c>
      <c r="T372" s="595">
        <f t="shared" ref="T372:AE373" si="371">IF(C358&gt;0,C372/C358,)</f>
        <v>0.29706864396582844</v>
      </c>
      <c r="U372" s="596">
        <f t="shared" si="371"/>
        <v>0.30104261564935725</v>
      </c>
      <c r="V372" s="596">
        <f t="shared" si="371"/>
        <v>0.33399407870493908</v>
      </c>
      <c r="W372" s="596">
        <f t="shared" si="371"/>
        <v>0.31223103057757645</v>
      </c>
      <c r="X372" s="596">
        <f t="shared" si="371"/>
        <v>0.29731140694335684</v>
      </c>
      <c r="Y372" s="596">
        <f t="shared" si="371"/>
        <v>0.30076165706854913</v>
      </c>
      <c r="Z372" s="595">
        <f t="shared" si="371"/>
        <v>0.30908326324642554</v>
      </c>
      <c r="AA372" s="595">
        <f t="shared" si="371"/>
        <v>0.10888965755793843</v>
      </c>
      <c r="AB372" s="596">
        <f t="shared" si="371"/>
        <v>0.12031110193406291</v>
      </c>
      <c r="AC372" s="596">
        <f t="shared" si="371"/>
        <v>0.10890689426487125</v>
      </c>
      <c r="AD372" s="596">
        <f t="shared" si="371"/>
        <v>0.12558060974579849</v>
      </c>
      <c r="AE372" s="595">
        <f t="shared" si="371"/>
        <v>0.11658259867387107</v>
      </c>
      <c r="AG372" s="6"/>
      <c r="AH372" s="4"/>
      <c r="AI372" s="4"/>
      <c r="AJ372" s="4"/>
      <c r="AK372" s="4"/>
      <c r="AL372" s="4"/>
      <c r="AM372" s="4"/>
      <c r="AN372" s="4"/>
      <c r="AO372" s="4"/>
      <c r="AP372" s="4"/>
      <c r="AQ372" s="4"/>
      <c r="AR372" s="4"/>
    </row>
    <row r="373" spans="1:44">
      <c r="A373" s="192" t="s">
        <v>1084</v>
      </c>
      <c r="B373" s="591"/>
      <c r="C373" s="592">
        <v>41884</v>
      </c>
      <c r="D373" s="593">
        <v>10967</v>
      </c>
      <c r="E373" s="593">
        <v>28673</v>
      </c>
      <c r="F373" s="593">
        <v>6916</v>
      </c>
      <c r="G373" s="593">
        <v>5096</v>
      </c>
      <c r="H373" s="593">
        <v>1978</v>
      </c>
      <c r="I373" s="592">
        <v>95514</v>
      </c>
      <c r="J373" s="592">
        <v>2076</v>
      </c>
      <c r="K373" s="593">
        <v>11244</v>
      </c>
      <c r="L373" s="593">
        <v>4763</v>
      </c>
      <c r="M373" s="593">
        <v>2401</v>
      </c>
      <c r="N373" s="594">
        <v>20484</v>
      </c>
      <c r="T373" s="597">
        <f t="shared" si="371"/>
        <v>0.28009683416480535</v>
      </c>
      <c r="U373" s="598">
        <f t="shared" si="371"/>
        <v>0.30923445650641479</v>
      </c>
      <c r="V373" s="598">
        <f t="shared" si="371"/>
        <v>0.32716422678883172</v>
      </c>
      <c r="W373" s="598">
        <f t="shared" si="371"/>
        <v>0.30869487591501515</v>
      </c>
      <c r="X373" s="598">
        <f t="shared" si="371"/>
        <v>0.33151183970856102</v>
      </c>
      <c r="Y373" s="598">
        <f t="shared" si="371"/>
        <v>0.32748344370860927</v>
      </c>
      <c r="Z373" s="597">
        <f t="shared" si="371"/>
        <v>0.30182395024900777</v>
      </c>
      <c r="AA373" s="597">
        <f t="shared" si="371"/>
        <v>0.11665542818610924</v>
      </c>
      <c r="AB373" s="598">
        <f t="shared" si="371"/>
        <v>0.12619245359251197</v>
      </c>
      <c r="AC373" s="598">
        <f t="shared" si="371"/>
        <v>0.11947524206090403</v>
      </c>
      <c r="AD373" s="598">
        <f t="shared" si="371"/>
        <v>0.15482331699767862</v>
      </c>
      <c r="AE373" s="597">
        <f t="shared" si="371"/>
        <v>0.12623249852100177</v>
      </c>
      <c r="AG373" s="6"/>
      <c r="AH373" s="4"/>
      <c r="AI373" s="4"/>
      <c r="AJ373" s="4"/>
      <c r="AK373" s="4"/>
      <c r="AL373" s="4"/>
      <c r="AM373" s="4"/>
      <c r="AN373" s="4"/>
      <c r="AO373" s="4"/>
      <c r="AP373" s="4"/>
      <c r="AQ373" s="4"/>
      <c r="AR373" s="4"/>
    </row>
    <row r="374" spans="1:44">
      <c r="A374" s="192" t="s">
        <v>328</v>
      </c>
      <c r="B374" s="172"/>
      <c r="C374" s="180">
        <v>15504</v>
      </c>
      <c r="D374" s="181">
        <v>5147</v>
      </c>
      <c r="E374" s="181">
        <v>10420</v>
      </c>
      <c r="F374" s="181">
        <v>2809</v>
      </c>
      <c r="G374" s="181">
        <v>1963</v>
      </c>
      <c r="H374" s="181">
        <v>611</v>
      </c>
      <c r="I374" s="180">
        <v>36454</v>
      </c>
      <c r="J374" s="180">
        <v>1656</v>
      </c>
      <c r="K374" s="181">
        <v>12128</v>
      </c>
      <c r="L374" s="181">
        <v>5119</v>
      </c>
      <c r="M374" s="181">
        <v>1312</v>
      </c>
      <c r="N374" s="182">
        <v>20215</v>
      </c>
      <c r="T374" s="595">
        <f t="shared" ref="T374:AE375" si="372">IF(C358&gt;0,C374/C358,)</f>
        <v>0.11659246781374083</v>
      </c>
      <c r="U374" s="596">
        <f t="shared" si="372"/>
        <v>0.17366805007254446</v>
      </c>
      <c r="V374" s="596">
        <f t="shared" si="372"/>
        <v>0.13240320715638065</v>
      </c>
      <c r="W374" s="596">
        <f t="shared" si="372"/>
        <v>0.15906002265005662</v>
      </c>
      <c r="X374" s="596">
        <f t="shared" si="372"/>
        <v>0.17079961715827024</v>
      </c>
      <c r="Y374" s="596">
        <f t="shared" si="372"/>
        <v>0.11350548021549323</v>
      </c>
      <c r="Z374" s="595">
        <f t="shared" si="372"/>
        <v>0.13215248977697863</v>
      </c>
      <c r="AA374" s="595">
        <f t="shared" si="372"/>
        <v>0.11456243514354894</v>
      </c>
      <c r="AB374" s="596">
        <f t="shared" si="372"/>
        <v>0.16694886089889188</v>
      </c>
      <c r="AC374" s="596">
        <f t="shared" si="372"/>
        <v>0.14760243360918082</v>
      </c>
      <c r="AD374" s="596">
        <f t="shared" si="372"/>
        <v>0.11080145258001858</v>
      </c>
      <c r="AE374" s="595">
        <f t="shared" si="372"/>
        <v>0.15128496804418434</v>
      </c>
      <c r="AG374" s="6"/>
      <c r="AH374" s="4"/>
      <c r="AI374" s="4"/>
      <c r="AJ374" s="4"/>
      <c r="AK374" s="4"/>
      <c r="AL374" s="4"/>
      <c r="AM374" s="4"/>
      <c r="AN374" s="4"/>
      <c r="AO374" s="4"/>
      <c r="AP374" s="4"/>
      <c r="AQ374" s="4"/>
      <c r="AR374" s="4"/>
    </row>
    <row r="375" spans="1:44">
      <c r="A375" s="192" t="s">
        <v>1086</v>
      </c>
      <c r="B375" s="591"/>
      <c r="C375" s="592">
        <v>15270</v>
      </c>
      <c r="D375" s="593">
        <v>4814</v>
      </c>
      <c r="E375" s="593">
        <v>11052</v>
      </c>
      <c r="F375" s="593">
        <v>2977</v>
      </c>
      <c r="G375" s="593">
        <v>2523</v>
      </c>
      <c r="H375" s="593">
        <v>713</v>
      </c>
      <c r="I375" s="592">
        <v>37349</v>
      </c>
      <c r="J375" s="592">
        <v>1944</v>
      </c>
      <c r="K375" s="593">
        <v>14996</v>
      </c>
      <c r="L375" s="593">
        <v>5988</v>
      </c>
      <c r="M375" s="593">
        <v>1809</v>
      </c>
      <c r="N375" s="594">
        <v>24737</v>
      </c>
      <c r="T375" s="597">
        <f t="shared" si="372"/>
        <v>0.10211724423876845</v>
      </c>
      <c r="U375" s="598">
        <f t="shared" si="372"/>
        <v>0.13573946144085719</v>
      </c>
      <c r="V375" s="598">
        <f t="shared" si="372"/>
        <v>0.12610536164580505</v>
      </c>
      <c r="W375" s="598">
        <f t="shared" si="372"/>
        <v>0.13287805748973397</v>
      </c>
      <c r="X375" s="598">
        <f t="shared" si="372"/>
        <v>0.16412958626073379</v>
      </c>
      <c r="Y375" s="598">
        <f t="shared" si="372"/>
        <v>0.11804635761589403</v>
      </c>
      <c r="Z375" s="597">
        <f t="shared" si="372"/>
        <v>0.11802272669818237</v>
      </c>
      <c r="AA375" s="597">
        <f t="shared" si="372"/>
        <v>0.10923803101820634</v>
      </c>
      <c r="AB375" s="598">
        <f t="shared" si="372"/>
        <v>0.16830149716055756</v>
      </c>
      <c r="AC375" s="598">
        <f t="shared" si="372"/>
        <v>0.15020318065519489</v>
      </c>
      <c r="AD375" s="598">
        <f t="shared" si="372"/>
        <v>0.11664947124064999</v>
      </c>
      <c r="AE375" s="597">
        <f t="shared" si="372"/>
        <v>0.15244157957010451</v>
      </c>
      <c r="AG375" s="6"/>
      <c r="AH375" s="4"/>
      <c r="AI375" s="4"/>
      <c r="AJ375" s="4"/>
      <c r="AK375" s="4"/>
      <c r="AL375" s="4"/>
      <c r="AM375" s="4"/>
      <c r="AN375" s="4"/>
      <c r="AO375" s="4"/>
      <c r="AP375" s="4"/>
      <c r="AQ375" s="4"/>
      <c r="AR375" s="4"/>
    </row>
    <row r="376" spans="1:44">
      <c r="A376" s="192" t="s">
        <v>330</v>
      </c>
      <c r="B376" s="172"/>
      <c r="C376" s="180">
        <v>738</v>
      </c>
      <c r="D376" s="181">
        <v>140</v>
      </c>
      <c r="E376" s="181">
        <v>371</v>
      </c>
      <c r="F376" s="181">
        <v>660</v>
      </c>
      <c r="G376" s="181">
        <v>51</v>
      </c>
      <c r="H376" s="181">
        <v>18</v>
      </c>
      <c r="I376" s="180">
        <v>1978</v>
      </c>
      <c r="J376" s="180">
        <v>5</v>
      </c>
      <c r="K376" s="181">
        <v>37</v>
      </c>
      <c r="L376" s="181">
        <v>84</v>
      </c>
      <c r="M376" s="181">
        <v>236</v>
      </c>
      <c r="N376" s="182">
        <v>362</v>
      </c>
      <c r="T376" s="595">
        <f t="shared" ref="T376:AE377" si="373">IF(C358&gt;0,C376/C358,)</f>
        <v>5.5498736614125856E-3</v>
      </c>
      <c r="U376" s="596">
        <f t="shared" si="373"/>
        <v>4.7238249485440495E-3</v>
      </c>
      <c r="V376" s="596">
        <f t="shared" si="373"/>
        <v>4.7141640935717101E-3</v>
      </c>
      <c r="W376" s="596">
        <f t="shared" si="373"/>
        <v>3.7372593431483581E-2</v>
      </c>
      <c r="X376" s="596">
        <f t="shared" si="373"/>
        <v>4.437483685721744E-3</v>
      </c>
      <c r="Y376" s="596">
        <f t="shared" si="373"/>
        <v>3.3438603009474273E-3</v>
      </c>
      <c r="Z376" s="595">
        <f t="shared" si="373"/>
        <v>7.1706157014007716E-3</v>
      </c>
      <c r="AA376" s="595">
        <f t="shared" si="373"/>
        <v>3.4590107229332413E-4</v>
      </c>
      <c r="AB376" s="596">
        <f t="shared" si="373"/>
        <v>5.0932617523573548E-4</v>
      </c>
      <c r="AC376" s="596">
        <f t="shared" si="373"/>
        <v>2.4220754880193767E-3</v>
      </c>
      <c r="AD376" s="596">
        <f t="shared" si="373"/>
        <v>1.993074909213749E-2</v>
      </c>
      <c r="AE376" s="595">
        <f t="shared" si="373"/>
        <v>2.7091347233240033E-3</v>
      </c>
      <c r="AG376" s="5"/>
      <c r="AH376" s="5"/>
      <c r="AI376" s="5"/>
      <c r="AJ376" s="5"/>
      <c r="AK376" s="5"/>
      <c r="AL376" s="5"/>
      <c r="AM376" s="5"/>
      <c r="AN376" s="5"/>
      <c r="AO376" s="5"/>
      <c r="AP376" s="5"/>
      <c r="AQ376" s="5"/>
      <c r="AR376" s="5"/>
    </row>
    <row r="377" spans="1:44">
      <c r="A377" s="192" t="s">
        <v>1088</v>
      </c>
      <c r="B377" s="591"/>
      <c r="C377" s="592">
        <v>4200</v>
      </c>
      <c r="D377" s="593">
        <v>620</v>
      </c>
      <c r="E377" s="593">
        <v>820</v>
      </c>
      <c r="F377" s="593">
        <v>210</v>
      </c>
      <c r="G377" s="593">
        <v>26</v>
      </c>
      <c r="H377" s="593">
        <v>20</v>
      </c>
      <c r="I377" s="592">
        <v>5896</v>
      </c>
      <c r="J377" s="592">
        <v>5</v>
      </c>
      <c r="K377" s="593">
        <v>49</v>
      </c>
      <c r="L377" s="593">
        <v>99</v>
      </c>
      <c r="M377" s="593">
        <v>235</v>
      </c>
      <c r="N377" s="594">
        <v>388</v>
      </c>
      <c r="T377" s="597">
        <f t="shared" si="373"/>
        <v>2.8087257747401929E-2</v>
      </c>
      <c r="U377" s="598">
        <f t="shared" si="373"/>
        <v>1.748202453122797E-2</v>
      </c>
      <c r="V377" s="598">
        <f t="shared" si="373"/>
        <v>9.3563514793304509E-3</v>
      </c>
      <c r="W377" s="598">
        <f t="shared" si="373"/>
        <v>9.3733261917514736E-3</v>
      </c>
      <c r="X377" s="598">
        <f t="shared" si="373"/>
        <v>1.6913869372885766E-3</v>
      </c>
      <c r="Y377" s="598">
        <f t="shared" si="373"/>
        <v>3.3112582781456954E-3</v>
      </c>
      <c r="Z377" s="597">
        <f t="shared" si="373"/>
        <v>1.863134211391157E-2</v>
      </c>
      <c r="AA377" s="597">
        <f t="shared" si="373"/>
        <v>2.8096201393571591E-4</v>
      </c>
      <c r="AB377" s="598">
        <f t="shared" si="373"/>
        <v>5.4993153913492402E-4</v>
      </c>
      <c r="AC377" s="598">
        <f t="shared" si="373"/>
        <v>2.4833191190488137E-3</v>
      </c>
      <c r="AD377" s="598">
        <f t="shared" si="373"/>
        <v>1.5153469177198866E-2</v>
      </c>
      <c r="AE377" s="597">
        <f t="shared" si="373"/>
        <v>2.3910471307434433E-3</v>
      </c>
      <c r="AG377" s="6"/>
      <c r="AH377" s="4"/>
      <c r="AI377" s="4"/>
      <c r="AJ377" s="4"/>
      <c r="AK377" s="4"/>
      <c r="AL377" s="4"/>
      <c r="AM377" s="4"/>
      <c r="AN377" s="4"/>
      <c r="AO377" s="4"/>
      <c r="AP377" s="4"/>
      <c r="AQ377" s="4"/>
      <c r="AR377" s="4"/>
    </row>
    <row r="378" spans="1:44">
      <c r="A378" s="192" t="s">
        <v>332</v>
      </c>
      <c r="B378" s="172"/>
      <c r="C378" s="180">
        <v>2838</v>
      </c>
      <c r="D378" s="181">
        <v>1440</v>
      </c>
      <c r="E378" s="181">
        <v>3147</v>
      </c>
      <c r="F378" s="181">
        <v>714</v>
      </c>
      <c r="G378" s="181">
        <v>338</v>
      </c>
      <c r="H378" s="181">
        <v>243</v>
      </c>
      <c r="I378" s="180">
        <v>8720</v>
      </c>
      <c r="J378" s="180">
        <v>1910</v>
      </c>
      <c r="K378" s="181">
        <v>10281</v>
      </c>
      <c r="L378" s="181">
        <v>3795</v>
      </c>
      <c r="M378" s="181">
        <v>1015</v>
      </c>
      <c r="N378" s="182">
        <v>17001</v>
      </c>
      <c r="T378" s="595">
        <f t="shared" ref="T378:AE379" si="374">IF(C358&gt;0,C378/C358,)</f>
        <v>2.1342197088196367E-2</v>
      </c>
      <c r="U378" s="596">
        <f t="shared" si="374"/>
        <v>4.8587913756453084E-2</v>
      </c>
      <c r="V378" s="596">
        <f t="shared" si="374"/>
        <v>3.9987801623908817E-2</v>
      </c>
      <c r="W378" s="596">
        <f t="shared" si="374"/>
        <v>4.0430351075877689E-2</v>
      </c>
      <c r="X378" s="596">
        <f t="shared" si="374"/>
        <v>2.9409205603410773E-2</v>
      </c>
      <c r="Y378" s="596">
        <f t="shared" si="374"/>
        <v>4.5142114062790263E-2</v>
      </c>
      <c r="Z378" s="595">
        <f t="shared" si="374"/>
        <v>3.1611612192221805E-2</v>
      </c>
      <c r="AA378" s="595">
        <f t="shared" si="374"/>
        <v>0.1321342096160498</v>
      </c>
      <c r="AB378" s="596">
        <f t="shared" si="374"/>
        <v>0.14152384885401612</v>
      </c>
      <c r="AC378" s="596">
        <f t="shared" si="374"/>
        <v>0.10942591044087541</v>
      </c>
      <c r="AD378" s="596">
        <f t="shared" si="374"/>
        <v>8.5719111561523523E-2</v>
      </c>
      <c r="AE378" s="595">
        <f t="shared" si="374"/>
        <v>0.12723204262771101</v>
      </c>
      <c r="AG378" s="6"/>
      <c r="AH378" s="4"/>
      <c r="AI378" s="4"/>
      <c r="AJ378" s="4"/>
      <c r="AK378" s="4"/>
      <c r="AL378" s="4"/>
      <c r="AM378" s="4"/>
      <c r="AN378" s="4"/>
      <c r="AO378" s="4"/>
      <c r="AP378" s="4"/>
      <c r="AQ378" s="4"/>
      <c r="AR378" s="4"/>
    </row>
    <row r="379" spans="1:44">
      <c r="A379" s="207" t="s">
        <v>1092</v>
      </c>
      <c r="B379" s="591"/>
      <c r="C379" s="592">
        <v>2929</v>
      </c>
      <c r="D379" s="593">
        <v>1352</v>
      </c>
      <c r="E379" s="593">
        <v>3073</v>
      </c>
      <c r="F379" s="593">
        <v>798</v>
      </c>
      <c r="G379" s="593">
        <v>378</v>
      </c>
      <c r="H379" s="593">
        <v>201</v>
      </c>
      <c r="I379" s="592">
        <v>8731</v>
      </c>
      <c r="J379" s="592">
        <v>2073</v>
      </c>
      <c r="K379" s="593">
        <v>12572</v>
      </c>
      <c r="L379" s="593">
        <v>4670</v>
      </c>
      <c r="M379" s="593">
        <v>1111</v>
      </c>
      <c r="N379" s="594">
        <v>20426</v>
      </c>
      <c r="T379" s="597">
        <f t="shared" si="374"/>
        <v>1.958751855765244E-2</v>
      </c>
      <c r="U379" s="598">
        <f t="shared" si="374"/>
        <v>3.8122092203580996E-2</v>
      </c>
      <c r="V379" s="598">
        <f t="shared" si="374"/>
        <v>3.5063497678027404E-2</v>
      </c>
      <c r="W379" s="598">
        <f t="shared" si="374"/>
        <v>3.5618639528655599E-2</v>
      </c>
      <c r="X379" s="598">
        <f t="shared" si="374"/>
        <v>2.4590163934426229E-2</v>
      </c>
      <c r="Y379" s="598">
        <f t="shared" si="374"/>
        <v>3.327814569536424E-2</v>
      </c>
      <c r="Z379" s="597">
        <f t="shared" si="374"/>
        <v>2.7589933513663827E-2</v>
      </c>
      <c r="AA379" s="597">
        <f t="shared" si="374"/>
        <v>0.1164868509777478</v>
      </c>
      <c r="AB379" s="598">
        <f t="shared" si="374"/>
        <v>0.14109672061233194</v>
      </c>
      <c r="AC379" s="598">
        <f t="shared" si="374"/>
        <v>0.11714242713088847</v>
      </c>
      <c r="AD379" s="598">
        <f t="shared" si="374"/>
        <v>7.1640443641991236E-2</v>
      </c>
      <c r="AE379" s="597">
        <f t="shared" si="374"/>
        <v>0.12587507394991126</v>
      </c>
      <c r="AG379" s="6"/>
      <c r="AH379" s="4"/>
      <c r="AI379" s="4"/>
      <c r="AJ379" s="4"/>
      <c r="AK379" s="4"/>
      <c r="AL379" s="4"/>
      <c r="AM379" s="4"/>
      <c r="AN379" s="4"/>
      <c r="AO379" s="4"/>
      <c r="AP379" s="4"/>
      <c r="AQ379" s="4"/>
      <c r="AR379" s="4"/>
    </row>
  </sheetData>
  <phoneticPr fontId="25" type="noConversion"/>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xl/worksheets/sheet9.xml><?xml version="1.0" encoding="utf-8"?>
<worksheet xmlns="http://schemas.openxmlformats.org/spreadsheetml/2006/main" xmlns:r="http://schemas.openxmlformats.org/officeDocument/2006/relationships">
  <sheetPr enableFormatConditionsCalculation="0">
    <tabColor indexed="17"/>
  </sheetPr>
  <dimension ref="A2:N566"/>
  <sheetViews>
    <sheetView showGridLines="0" zoomScale="80" zoomScaleNormal="80" workbookViewId="0">
      <pane xSplit="2" ySplit="5" topLeftCell="C325" activePane="bottomRight" state="frozen"/>
      <selection pane="topRight" activeCell="C1" sqref="C1"/>
      <selection pane="bottomLeft" activeCell="A6" sqref="A6"/>
      <selection pane="bottomRight" sqref="A1:XFD1048576"/>
    </sheetView>
  </sheetViews>
  <sheetFormatPr defaultRowHeight="15.75"/>
  <cols>
    <col min="1" max="1" width="4.125" style="18" customWidth="1"/>
    <col min="2" max="2" width="21.375" style="3" customWidth="1"/>
    <col min="3" max="8" width="10.625" style="3" customWidth="1"/>
    <col min="9" max="9" width="8.875" style="3" customWidth="1"/>
    <col min="10" max="13" width="10.625" style="3" customWidth="1"/>
    <col min="14" max="14" width="8.875" style="3" customWidth="1"/>
  </cols>
  <sheetData>
    <row r="2" spans="1:14">
      <c r="C2" s="127" t="s">
        <v>439</v>
      </c>
    </row>
    <row r="3" spans="1:14">
      <c r="A3" s="188"/>
      <c r="B3" s="193"/>
      <c r="C3" s="183" t="s">
        <v>263</v>
      </c>
      <c r="D3" s="193" t="s">
        <v>4</v>
      </c>
      <c r="E3" s="193"/>
      <c r="F3" s="193"/>
      <c r="G3" s="193"/>
      <c r="H3" s="193"/>
      <c r="I3" s="193"/>
      <c r="J3" s="193"/>
      <c r="K3" s="193"/>
      <c r="L3" s="193"/>
      <c r="M3" s="193"/>
      <c r="N3" s="199"/>
    </row>
    <row r="4" spans="1:14" ht="26.25">
      <c r="A4" s="189"/>
      <c r="B4" s="194"/>
      <c r="C4" s="183" t="s">
        <v>435</v>
      </c>
      <c r="D4" s="193"/>
      <c r="E4" s="193"/>
      <c r="F4" s="193"/>
      <c r="G4" s="193"/>
      <c r="H4" s="193"/>
      <c r="I4" s="196" t="s">
        <v>436</v>
      </c>
      <c r="J4" s="183" t="s">
        <v>437</v>
      </c>
      <c r="K4" s="193"/>
      <c r="L4" s="193"/>
      <c r="M4" s="193"/>
      <c r="N4" s="603" t="s">
        <v>438</v>
      </c>
    </row>
    <row r="5" spans="1:14">
      <c r="A5" s="188" t="s">
        <v>0</v>
      </c>
      <c r="B5" s="183" t="s">
        <v>156</v>
      </c>
      <c r="C5" s="183">
        <v>1</v>
      </c>
      <c r="D5" s="188">
        <v>2</v>
      </c>
      <c r="E5" s="188">
        <v>3</v>
      </c>
      <c r="F5" s="188">
        <v>4</v>
      </c>
      <c r="G5" s="188">
        <v>5</v>
      </c>
      <c r="H5" s="188">
        <v>6</v>
      </c>
      <c r="I5" s="197"/>
      <c r="J5" s="183">
        <v>7</v>
      </c>
      <c r="K5" s="188">
        <v>8</v>
      </c>
      <c r="L5" s="188">
        <v>9</v>
      </c>
      <c r="M5" s="188">
        <v>10</v>
      </c>
      <c r="N5" s="604"/>
    </row>
    <row r="6" spans="1:14">
      <c r="A6" s="191" t="s">
        <v>282</v>
      </c>
      <c r="B6" s="183" t="s">
        <v>488</v>
      </c>
      <c r="C6" s="195">
        <v>0</v>
      </c>
      <c r="D6" s="202">
        <v>0</v>
      </c>
      <c r="E6" s="202">
        <v>0</v>
      </c>
      <c r="F6" s="202">
        <v>0</v>
      </c>
      <c r="G6" s="202">
        <v>0</v>
      </c>
      <c r="H6" s="202">
        <v>0</v>
      </c>
      <c r="I6" s="195">
        <v>0</v>
      </c>
      <c r="J6" s="195">
        <v>0</v>
      </c>
      <c r="K6" s="202">
        <v>0</v>
      </c>
      <c r="L6" s="202">
        <v>0</v>
      </c>
      <c r="M6" s="202">
        <v>0</v>
      </c>
      <c r="N6" s="203">
        <v>0</v>
      </c>
    </row>
    <row r="7" spans="1:14">
      <c r="A7" s="192"/>
      <c r="B7" s="204" t="s">
        <v>1093</v>
      </c>
      <c r="C7" s="198">
        <v>0</v>
      </c>
      <c r="D7" s="205">
        <v>0</v>
      </c>
      <c r="E7" s="205">
        <v>0</v>
      </c>
      <c r="F7" s="205">
        <v>0</v>
      </c>
      <c r="G7" s="205">
        <v>0</v>
      </c>
      <c r="H7" s="205">
        <v>0</v>
      </c>
      <c r="I7" s="198">
        <v>0</v>
      </c>
      <c r="J7" s="198">
        <v>0</v>
      </c>
      <c r="K7" s="205">
        <v>0</v>
      </c>
      <c r="L7" s="205">
        <v>0</v>
      </c>
      <c r="M7" s="205">
        <v>0</v>
      </c>
      <c r="N7" s="206">
        <v>0</v>
      </c>
    </row>
    <row r="8" spans="1:14">
      <c r="A8" s="192"/>
      <c r="B8" s="183" t="s">
        <v>490</v>
      </c>
      <c r="C8" s="195">
        <v>0</v>
      </c>
      <c r="D8" s="202">
        <v>0</v>
      </c>
      <c r="E8" s="202">
        <v>0</v>
      </c>
      <c r="F8" s="202">
        <v>0</v>
      </c>
      <c r="G8" s="202">
        <v>0</v>
      </c>
      <c r="H8" s="202">
        <v>0</v>
      </c>
      <c r="I8" s="195">
        <v>0</v>
      </c>
      <c r="J8" s="195">
        <v>0</v>
      </c>
      <c r="K8" s="202">
        <v>0</v>
      </c>
      <c r="L8" s="202">
        <v>0</v>
      </c>
      <c r="M8" s="202">
        <v>0</v>
      </c>
      <c r="N8" s="203">
        <v>0</v>
      </c>
    </row>
    <row r="9" spans="1:14">
      <c r="A9" s="192"/>
      <c r="B9" s="204" t="s">
        <v>1095</v>
      </c>
      <c r="C9" s="198">
        <v>0</v>
      </c>
      <c r="D9" s="205">
        <v>0</v>
      </c>
      <c r="E9" s="205">
        <v>0</v>
      </c>
      <c r="F9" s="205">
        <v>0</v>
      </c>
      <c r="G9" s="205">
        <v>0</v>
      </c>
      <c r="H9" s="205">
        <v>0</v>
      </c>
      <c r="I9" s="198">
        <v>0</v>
      </c>
      <c r="J9" s="198">
        <v>0</v>
      </c>
      <c r="K9" s="205">
        <v>0</v>
      </c>
      <c r="L9" s="205">
        <v>0</v>
      </c>
      <c r="M9" s="205">
        <v>0</v>
      </c>
      <c r="N9" s="206">
        <v>0</v>
      </c>
    </row>
    <row r="10" spans="1:14">
      <c r="A10" s="192"/>
      <c r="B10" s="183" t="s">
        <v>492</v>
      </c>
      <c r="C10" s="195">
        <v>0</v>
      </c>
      <c r="D10" s="202">
        <v>0</v>
      </c>
      <c r="E10" s="202">
        <v>0</v>
      </c>
      <c r="F10" s="202">
        <v>0</v>
      </c>
      <c r="G10" s="202">
        <v>0</v>
      </c>
      <c r="H10" s="202">
        <v>0</v>
      </c>
      <c r="I10" s="195">
        <v>0</v>
      </c>
      <c r="J10" s="195">
        <v>0</v>
      </c>
      <c r="K10" s="202">
        <v>0</v>
      </c>
      <c r="L10" s="202">
        <v>0</v>
      </c>
      <c r="M10" s="202">
        <v>0</v>
      </c>
      <c r="N10" s="203">
        <v>0</v>
      </c>
    </row>
    <row r="11" spans="1:14">
      <c r="A11" s="192"/>
      <c r="B11" s="204" t="s">
        <v>1097</v>
      </c>
      <c r="C11" s="198">
        <v>0</v>
      </c>
      <c r="D11" s="205">
        <v>0</v>
      </c>
      <c r="E11" s="205">
        <v>0</v>
      </c>
      <c r="F11" s="205">
        <v>0</v>
      </c>
      <c r="G11" s="205">
        <v>0</v>
      </c>
      <c r="H11" s="205">
        <v>0</v>
      </c>
      <c r="I11" s="198">
        <v>0</v>
      </c>
      <c r="J11" s="198">
        <v>0</v>
      </c>
      <c r="K11" s="205">
        <v>0</v>
      </c>
      <c r="L11" s="205">
        <v>0</v>
      </c>
      <c r="M11" s="205">
        <v>0</v>
      </c>
      <c r="N11" s="206">
        <v>0</v>
      </c>
    </row>
    <row r="12" spans="1:14">
      <c r="A12" s="192"/>
      <c r="B12" s="183" t="s">
        <v>494</v>
      </c>
      <c r="C12" s="195">
        <v>0</v>
      </c>
      <c r="D12" s="202">
        <v>0</v>
      </c>
      <c r="E12" s="202">
        <v>0</v>
      </c>
      <c r="F12" s="202">
        <v>0</v>
      </c>
      <c r="G12" s="202">
        <v>0</v>
      </c>
      <c r="H12" s="202">
        <v>0</v>
      </c>
      <c r="I12" s="195">
        <v>0</v>
      </c>
      <c r="J12" s="195">
        <v>0</v>
      </c>
      <c r="K12" s="202">
        <v>0</v>
      </c>
      <c r="L12" s="202">
        <v>0</v>
      </c>
      <c r="M12" s="202">
        <v>0</v>
      </c>
      <c r="N12" s="203">
        <v>0</v>
      </c>
    </row>
    <row r="13" spans="1:14">
      <c r="A13" s="192"/>
      <c r="B13" s="204" t="s">
        <v>1099</v>
      </c>
      <c r="C13" s="198">
        <v>0</v>
      </c>
      <c r="D13" s="205">
        <v>0</v>
      </c>
      <c r="E13" s="205">
        <v>0</v>
      </c>
      <c r="F13" s="205">
        <v>0</v>
      </c>
      <c r="G13" s="205">
        <v>0</v>
      </c>
      <c r="H13" s="205">
        <v>0</v>
      </c>
      <c r="I13" s="198">
        <v>0</v>
      </c>
      <c r="J13" s="198">
        <v>0</v>
      </c>
      <c r="K13" s="205">
        <v>0</v>
      </c>
      <c r="L13" s="205">
        <v>0</v>
      </c>
      <c r="M13" s="205">
        <v>0</v>
      </c>
      <c r="N13" s="206">
        <v>0</v>
      </c>
    </row>
    <row r="14" spans="1:14">
      <c r="A14" s="192"/>
      <c r="B14" s="183" t="s">
        <v>301</v>
      </c>
      <c r="C14" s="195">
        <v>0</v>
      </c>
      <c r="D14" s="202">
        <v>0</v>
      </c>
      <c r="E14" s="202">
        <v>0</v>
      </c>
      <c r="F14" s="202">
        <v>0</v>
      </c>
      <c r="G14" s="202">
        <v>0</v>
      </c>
      <c r="H14" s="202">
        <v>0</v>
      </c>
      <c r="I14" s="195">
        <v>0</v>
      </c>
      <c r="J14" s="195">
        <v>0</v>
      </c>
      <c r="K14" s="202">
        <v>0</v>
      </c>
      <c r="L14" s="202">
        <v>0</v>
      </c>
      <c r="M14" s="202">
        <v>0</v>
      </c>
      <c r="N14" s="203">
        <v>0</v>
      </c>
    </row>
    <row r="15" spans="1:14">
      <c r="A15" s="192"/>
      <c r="B15" s="204" t="s">
        <v>1101</v>
      </c>
      <c r="C15" s="198">
        <v>0</v>
      </c>
      <c r="D15" s="205">
        <v>0</v>
      </c>
      <c r="E15" s="205">
        <v>0</v>
      </c>
      <c r="F15" s="205">
        <v>0</v>
      </c>
      <c r="G15" s="205">
        <v>0</v>
      </c>
      <c r="H15" s="205">
        <v>0</v>
      </c>
      <c r="I15" s="198">
        <v>0</v>
      </c>
      <c r="J15" s="198">
        <v>0</v>
      </c>
      <c r="K15" s="205">
        <v>0</v>
      </c>
      <c r="L15" s="205">
        <v>0</v>
      </c>
      <c r="M15" s="205">
        <v>0</v>
      </c>
      <c r="N15" s="206">
        <v>0</v>
      </c>
    </row>
    <row r="16" spans="1:14">
      <c r="A16" s="192"/>
      <c r="B16" s="183" t="s">
        <v>303</v>
      </c>
      <c r="C16" s="195">
        <v>0</v>
      </c>
      <c r="D16" s="202">
        <v>0</v>
      </c>
      <c r="E16" s="202">
        <v>0</v>
      </c>
      <c r="F16" s="202">
        <v>0</v>
      </c>
      <c r="G16" s="202">
        <v>0</v>
      </c>
      <c r="H16" s="202">
        <v>0</v>
      </c>
      <c r="I16" s="195">
        <v>0</v>
      </c>
      <c r="J16" s="195">
        <v>0</v>
      </c>
      <c r="K16" s="202">
        <v>0</v>
      </c>
      <c r="L16" s="202">
        <v>0</v>
      </c>
      <c r="M16" s="202">
        <v>0</v>
      </c>
      <c r="N16" s="203">
        <v>0</v>
      </c>
    </row>
    <row r="17" spans="1:14">
      <c r="A17" s="192"/>
      <c r="B17" s="204" t="s">
        <v>1103</v>
      </c>
      <c r="C17" s="198">
        <v>0</v>
      </c>
      <c r="D17" s="205">
        <v>0</v>
      </c>
      <c r="E17" s="205">
        <v>0</v>
      </c>
      <c r="F17" s="205">
        <v>0</v>
      </c>
      <c r="G17" s="205">
        <v>0</v>
      </c>
      <c r="H17" s="205">
        <v>0</v>
      </c>
      <c r="I17" s="198">
        <v>0</v>
      </c>
      <c r="J17" s="198">
        <v>0</v>
      </c>
      <c r="K17" s="205">
        <v>0</v>
      </c>
      <c r="L17" s="205">
        <v>0</v>
      </c>
      <c r="M17" s="205">
        <v>0</v>
      </c>
      <c r="N17" s="206">
        <v>0</v>
      </c>
    </row>
    <row r="18" spans="1:14">
      <c r="A18" s="192"/>
      <c r="B18" s="183" t="s">
        <v>305</v>
      </c>
      <c r="C18" s="195">
        <v>0</v>
      </c>
      <c r="D18" s="202">
        <v>0</v>
      </c>
      <c r="E18" s="202">
        <v>0</v>
      </c>
      <c r="F18" s="202">
        <v>0</v>
      </c>
      <c r="G18" s="202">
        <v>0</v>
      </c>
      <c r="H18" s="202">
        <v>0</v>
      </c>
      <c r="I18" s="195">
        <v>0</v>
      </c>
      <c r="J18" s="195">
        <v>0</v>
      </c>
      <c r="K18" s="202">
        <v>0</v>
      </c>
      <c r="L18" s="202">
        <v>0</v>
      </c>
      <c r="M18" s="202">
        <v>0</v>
      </c>
      <c r="N18" s="203">
        <v>0</v>
      </c>
    </row>
    <row r="19" spans="1:14">
      <c r="A19" s="192"/>
      <c r="B19" s="204" t="s">
        <v>1105</v>
      </c>
      <c r="C19" s="198">
        <v>0</v>
      </c>
      <c r="D19" s="205">
        <v>0</v>
      </c>
      <c r="E19" s="205">
        <v>0</v>
      </c>
      <c r="F19" s="205">
        <v>0</v>
      </c>
      <c r="G19" s="205">
        <v>0</v>
      </c>
      <c r="H19" s="205">
        <v>0</v>
      </c>
      <c r="I19" s="198">
        <v>0</v>
      </c>
      <c r="J19" s="198">
        <v>0</v>
      </c>
      <c r="K19" s="205">
        <v>0</v>
      </c>
      <c r="L19" s="205">
        <v>0</v>
      </c>
      <c r="M19" s="205">
        <v>0</v>
      </c>
      <c r="N19" s="206">
        <v>0</v>
      </c>
    </row>
    <row r="20" spans="1:14">
      <c r="A20" s="192"/>
      <c r="B20" s="183" t="s">
        <v>307</v>
      </c>
      <c r="C20" s="195">
        <v>0</v>
      </c>
      <c r="D20" s="202">
        <v>0</v>
      </c>
      <c r="E20" s="202">
        <v>0</v>
      </c>
      <c r="F20" s="202">
        <v>0</v>
      </c>
      <c r="G20" s="202">
        <v>0</v>
      </c>
      <c r="H20" s="202">
        <v>0</v>
      </c>
      <c r="I20" s="195">
        <v>0</v>
      </c>
      <c r="J20" s="195">
        <v>0</v>
      </c>
      <c r="K20" s="202">
        <v>0</v>
      </c>
      <c r="L20" s="202">
        <v>0</v>
      </c>
      <c r="M20" s="202">
        <v>0</v>
      </c>
      <c r="N20" s="203">
        <v>0</v>
      </c>
    </row>
    <row r="21" spans="1:14">
      <c r="A21" s="192"/>
      <c r="B21" s="204" t="s">
        <v>1107</v>
      </c>
      <c r="C21" s="198">
        <v>0</v>
      </c>
      <c r="D21" s="205">
        <v>0</v>
      </c>
      <c r="E21" s="205">
        <v>0</v>
      </c>
      <c r="F21" s="205">
        <v>0</v>
      </c>
      <c r="G21" s="205">
        <v>0</v>
      </c>
      <c r="H21" s="205">
        <v>0</v>
      </c>
      <c r="I21" s="198">
        <v>0</v>
      </c>
      <c r="J21" s="198">
        <v>0</v>
      </c>
      <c r="K21" s="205">
        <v>0</v>
      </c>
      <c r="L21" s="205">
        <v>0</v>
      </c>
      <c r="M21" s="205">
        <v>0</v>
      </c>
      <c r="N21" s="206">
        <v>0</v>
      </c>
    </row>
    <row r="22" spans="1:14">
      <c r="A22" s="192"/>
      <c r="B22" s="183" t="s">
        <v>309</v>
      </c>
      <c r="C22" s="195">
        <v>0</v>
      </c>
      <c r="D22" s="202">
        <v>0</v>
      </c>
      <c r="E22" s="202">
        <v>0</v>
      </c>
      <c r="F22" s="202">
        <v>0</v>
      </c>
      <c r="G22" s="202">
        <v>0</v>
      </c>
      <c r="H22" s="202">
        <v>0</v>
      </c>
      <c r="I22" s="195">
        <v>0</v>
      </c>
      <c r="J22" s="195">
        <v>0</v>
      </c>
      <c r="K22" s="202">
        <v>0</v>
      </c>
      <c r="L22" s="202">
        <v>0</v>
      </c>
      <c r="M22" s="202">
        <v>0</v>
      </c>
      <c r="N22" s="203">
        <v>0</v>
      </c>
    </row>
    <row r="23" spans="1:14">
      <c r="A23" s="192"/>
      <c r="B23" s="204" t="s">
        <v>1109</v>
      </c>
      <c r="C23" s="198">
        <v>0</v>
      </c>
      <c r="D23" s="205">
        <v>0</v>
      </c>
      <c r="E23" s="205">
        <v>0</v>
      </c>
      <c r="F23" s="205">
        <v>0</v>
      </c>
      <c r="G23" s="205">
        <v>0</v>
      </c>
      <c r="H23" s="205">
        <v>0</v>
      </c>
      <c r="I23" s="198">
        <v>0</v>
      </c>
      <c r="J23" s="198">
        <v>0</v>
      </c>
      <c r="K23" s="205">
        <v>0</v>
      </c>
      <c r="L23" s="205">
        <v>0</v>
      </c>
      <c r="M23" s="205">
        <v>0</v>
      </c>
      <c r="N23" s="206">
        <v>0</v>
      </c>
    </row>
    <row r="24" spans="1:14">
      <c r="A24" s="192"/>
      <c r="B24" s="183" t="s">
        <v>311</v>
      </c>
      <c r="C24" s="195">
        <v>0</v>
      </c>
      <c r="D24" s="202">
        <v>0</v>
      </c>
      <c r="E24" s="202">
        <v>0</v>
      </c>
      <c r="F24" s="202">
        <v>0</v>
      </c>
      <c r="G24" s="202">
        <v>0</v>
      </c>
      <c r="H24" s="202">
        <v>0</v>
      </c>
      <c r="I24" s="195">
        <v>0</v>
      </c>
      <c r="J24" s="195">
        <v>0</v>
      </c>
      <c r="K24" s="202">
        <v>0</v>
      </c>
      <c r="L24" s="202">
        <v>0</v>
      </c>
      <c r="M24" s="202">
        <v>0</v>
      </c>
      <c r="N24" s="203">
        <v>0</v>
      </c>
    </row>
    <row r="25" spans="1:14">
      <c r="A25" s="192"/>
      <c r="B25" s="204" t="s">
        <v>1111</v>
      </c>
      <c r="C25" s="198">
        <v>0</v>
      </c>
      <c r="D25" s="205">
        <v>0</v>
      </c>
      <c r="E25" s="205">
        <v>0</v>
      </c>
      <c r="F25" s="205">
        <v>0</v>
      </c>
      <c r="G25" s="205">
        <v>0</v>
      </c>
      <c r="H25" s="205">
        <v>0</v>
      </c>
      <c r="I25" s="198">
        <v>0</v>
      </c>
      <c r="J25" s="198">
        <v>0</v>
      </c>
      <c r="K25" s="205">
        <v>0</v>
      </c>
      <c r="L25" s="205">
        <v>0</v>
      </c>
      <c r="M25" s="205">
        <v>0</v>
      </c>
      <c r="N25" s="206">
        <v>0</v>
      </c>
    </row>
    <row r="26" spans="1:14">
      <c r="A26" s="192"/>
      <c r="B26" s="183" t="s">
        <v>313</v>
      </c>
      <c r="C26" s="195">
        <v>0</v>
      </c>
      <c r="D26" s="202">
        <v>0</v>
      </c>
      <c r="E26" s="202">
        <v>0</v>
      </c>
      <c r="F26" s="202">
        <v>0</v>
      </c>
      <c r="G26" s="202">
        <v>0</v>
      </c>
      <c r="H26" s="202">
        <v>0</v>
      </c>
      <c r="I26" s="195">
        <v>0</v>
      </c>
      <c r="J26" s="195">
        <v>0</v>
      </c>
      <c r="K26" s="202">
        <v>0</v>
      </c>
      <c r="L26" s="202">
        <v>0</v>
      </c>
      <c r="M26" s="202">
        <v>0</v>
      </c>
      <c r="N26" s="203">
        <v>0</v>
      </c>
    </row>
    <row r="27" spans="1:14">
      <c r="A27" s="192"/>
      <c r="B27" s="204" t="s">
        <v>1113</v>
      </c>
      <c r="C27" s="198">
        <v>0</v>
      </c>
      <c r="D27" s="205">
        <v>0</v>
      </c>
      <c r="E27" s="205">
        <v>0</v>
      </c>
      <c r="F27" s="205">
        <v>0</v>
      </c>
      <c r="G27" s="205">
        <v>0</v>
      </c>
      <c r="H27" s="205">
        <v>0</v>
      </c>
      <c r="I27" s="198">
        <v>0</v>
      </c>
      <c r="J27" s="198">
        <v>0</v>
      </c>
      <c r="K27" s="205">
        <v>0</v>
      </c>
      <c r="L27" s="205">
        <v>0</v>
      </c>
      <c r="M27" s="205">
        <v>0</v>
      </c>
      <c r="N27" s="206">
        <v>0</v>
      </c>
    </row>
    <row r="28" spans="1:14">
      <c r="A28" s="192"/>
      <c r="B28" s="183" t="s">
        <v>315</v>
      </c>
      <c r="C28" s="195">
        <v>0</v>
      </c>
      <c r="D28" s="202">
        <v>0</v>
      </c>
      <c r="E28" s="202">
        <v>0</v>
      </c>
      <c r="F28" s="202">
        <v>0</v>
      </c>
      <c r="G28" s="202">
        <v>0</v>
      </c>
      <c r="H28" s="202">
        <v>0</v>
      </c>
      <c r="I28" s="195">
        <v>0</v>
      </c>
      <c r="J28" s="195">
        <v>0</v>
      </c>
      <c r="K28" s="202">
        <v>0</v>
      </c>
      <c r="L28" s="202">
        <v>0</v>
      </c>
      <c r="M28" s="202">
        <v>0</v>
      </c>
      <c r="N28" s="203">
        <v>0</v>
      </c>
    </row>
    <row r="29" spans="1:14">
      <c r="A29" s="192"/>
      <c r="B29" s="204" t="s">
        <v>1115</v>
      </c>
      <c r="C29" s="198">
        <v>0</v>
      </c>
      <c r="D29" s="205">
        <v>0</v>
      </c>
      <c r="E29" s="205">
        <v>0</v>
      </c>
      <c r="F29" s="205">
        <v>0</v>
      </c>
      <c r="G29" s="205">
        <v>0</v>
      </c>
      <c r="H29" s="205">
        <v>0</v>
      </c>
      <c r="I29" s="198">
        <v>0</v>
      </c>
      <c r="J29" s="198">
        <v>0</v>
      </c>
      <c r="K29" s="205">
        <v>0</v>
      </c>
      <c r="L29" s="205">
        <v>0</v>
      </c>
      <c r="M29" s="205">
        <v>0</v>
      </c>
      <c r="N29" s="206">
        <v>0</v>
      </c>
    </row>
    <row r="30" spans="1:14">
      <c r="A30" s="192"/>
      <c r="B30" s="183" t="s">
        <v>333</v>
      </c>
      <c r="C30" s="195">
        <v>0</v>
      </c>
      <c r="D30" s="202">
        <v>0</v>
      </c>
      <c r="E30" s="202">
        <v>0</v>
      </c>
      <c r="F30" s="202">
        <v>0</v>
      </c>
      <c r="G30" s="202">
        <v>0</v>
      </c>
      <c r="H30" s="202">
        <v>0</v>
      </c>
      <c r="I30" s="195">
        <v>0</v>
      </c>
      <c r="J30" s="195">
        <v>0</v>
      </c>
      <c r="K30" s="202">
        <v>0</v>
      </c>
      <c r="L30" s="202">
        <v>0</v>
      </c>
      <c r="M30" s="202">
        <v>0</v>
      </c>
      <c r="N30" s="203">
        <v>0</v>
      </c>
    </row>
    <row r="31" spans="1:14">
      <c r="A31" s="192"/>
      <c r="B31" s="204" t="s">
        <v>1117</v>
      </c>
      <c r="C31" s="198">
        <v>0</v>
      </c>
      <c r="D31" s="205">
        <v>0</v>
      </c>
      <c r="E31" s="205">
        <v>0</v>
      </c>
      <c r="F31" s="205">
        <v>0</v>
      </c>
      <c r="G31" s="205">
        <v>0</v>
      </c>
      <c r="H31" s="205">
        <v>0</v>
      </c>
      <c r="I31" s="198">
        <v>0</v>
      </c>
      <c r="J31" s="198">
        <v>0</v>
      </c>
      <c r="K31" s="205">
        <v>0</v>
      </c>
      <c r="L31" s="205">
        <v>0</v>
      </c>
      <c r="M31" s="205">
        <v>0</v>
      </c>
      <c r="N31" s="206">
        <v>0</v>
      </c>
    </row>
    <row r="32" spans="1:14">
      <c r="A32" s="192"/>
      <c r="B32" s="183" t="s">
        <v>346</v>
      </c>
      <c r="C32" s="195">
        <v>0</v>
      </c>
      <c r="D32" s="202">
        <v>0</v>
      </c>
      <c r="E32" s="202">
        <v>0</v>
      </c>
      <c r="F32" s="202">
        <v>0</v>
      </c>
      <c r="G32" s="202">
        <v>0</v>
      </c>
      <c r="H32" s="202">
        <v>0</v>
      </c>
      <c r="I32" s="195">
        <v>0</v>
      </c>
      <c r="J32" s="195">
        <v>0</v>
      </c>
      <c r="K32" s="202">
        <v>0</v>
      </c>
      <c r="L32" s="202">
        <v>0</v>
      </c>
      <c r="M32" s="202">
        <v>0</v>
      </c>
      <c r="N32" s="203">
        <v>0</v>
      </c>
    </row>
    <row r="33" spans="1:14">
      <c r="A33" s="192"/>
      <c r="B33" s="204" t="s">
        <v>1119</v>
      </c>
      <c r="C33" s="198">
        <v>0</v>
      </c>
      <c r="D33" s="205">
        <v>0</v>
      </c>
      <c r="E33" s="205">
        <v>0</v>
      </c>
      <c r="F33" s="205">
        <v>0</v>
      </c>
      <c r="G33" s="205">
        <v>0</v>
      </c>
      <c r="H33" s="205">
        <v>0</v>
      </c>
      <c r="I33" s="198">
        <v>0</v>
      </c>
      <c r="J33" s="198">
        <v>0</v>
      </c>
      <c r="K33" s="205">
        <v>0</v>
      </c>
      <c r="L33" s="205">
        <v>0</v>
      </c>
      <c r="M33" s="205">
        <v>0</v>
      </c>
      <c r="N33" s="206">
        <v>0</v>
      </c>
    </row>
    <row r="34" spans="1:14">
      <c r="A34" s="192"/>
      <c r="B34" s="183" t="s">
        <v>348</v>
      </c>
      <c r="C34" s="195">
        <v>0</v>
      </c>
      <c r="D34" s="202">
        <v>0</v>
      </c>
      <c r="E34" s="202">
        <v>0</v>
      </c>
      <c r="F34" s="202">
        <v>0</v>
      </c>
      <c r="G34" s="202">
        <v>0</v>
      </c>
      <c r="H34" s="202">
        <v>0</v>
      </c>
      <c r="I34" s="195">
        <v>0</v>
      </c>
      <c r="J34" s="195">
        <v>0</v>
      </c>
      <c r="K34" s="202">
        <v>0</v>
      </c>
      <c r="L34" s="202">
        <v>0</v>
      </c>
      <c r="M34" s="202">
        <v>0</v>
      </c>
      <c r="N34" s="203">
        <v>0</v>
      </c>
    </row>
    <row r="35" spans="1:14">
      <c r="A35" s="192"/>
      <c r="B35" s="204" t="s">
        <v>1121</v>
      </c>
      <c r="C35" s="198">
        <v>0</v>
      </c>
      <c r="D35" s="205">
        <v>0</v>
      </c>
      <c r="E35" s="205">
        <v>0</v>
      </c>
      <c r="F35" s="205">
        <v>0</v>
      </c>
      <c r="G35" s="205">
        <v>0</v>
      </c>
      <c r="H35" s="205">
        <v>0</v>
      </c>
      <c r="I35" s="198">
        <v>0</v>
      </c>
      <c r="J35" s="198">
        <v>0</v>
      </c>
      <c r="K35" s="205">
        <v>0</v>
      </c>
      <c r="L35" s="205">
        <v>0</v>
      </c>
      <c r="M35" s="205">
        <v>0</v>
      </c>
      <c r="N35" s="206">
        <v>0</v>
      </c>
    </row>
    <row r="36" spans="1:14">
      <c r="A36" s="192"/>
      <c r="B36" s="183" t="s">
        <v>388</v>
      </c>
      <c r="C36" s="195">
        <v>0</v>
      </c>
      <c r="D36" s="202">
        <v>0</v>
      </c>
      <c r="E36" s="202">
        <v>0</v>
      </c>
      <c r="F36" s="202">
        <v>0</v>
      </c>
      <c r="G36" s="202">
        <v>0</v>
      </c>
      <c r="H36" s="202">
        <v>0</v>
      </c>
      <c r="I36" s="195">
        <v>0</v>
      </c>
      <c r="J36" s="195">
        <v>0</v>
      </c>
      <c r="K36" s="202">
        <v>0</v>
      </c>
      <c r="L36" s="202">
        <v>0</v>
      </c>
      <c r="M36" s="202">
        <v>0</v>
      </c>
      <c r="N36" s="203">
        <v>0</v>
      </c>
    </row>
    <row r="37" spans="1:14">
      <c r="A37" s="192"/>
      <c r="B37" s="204" t="s">
        <v>1123</v>
      </c>
      <c r="C37" s="198">
        <v>0</v>
      </c>
      <c r="D37" s="205">
        <v>0</v>
      </c>
      <c r="E37" s="205">
        <v>0</v>
      </c>
      <c r="F37" s="205">
        <v>0</v>
      </c>
      <c r="G37" s="205">
        <v>0</v>
      </c>
      <c r="H37" s="205">
        <v>0</v>
      </c>
      <c r="I37" s="198">
        <v>0</v>
      </c>
      <c r="J37" s="198">
        <v>0</v>
      </c>
      <c r="K37" s="205">
        <v>0</v>
      </c>
      <c r="L37" s="205">
        <v>0</v>
      </c>
      <c r="M37" s="205">
        <v>0</v>
      </c>
      <c r="N37" s="206">
        <v>0</v>
      </c>
    </row>
    <row r="38" spans="1:14">
      <c r="A38" s="191" t="s">
        <v>10</v>
      </c>
      <c r="B38" s="183" t="s">
        <v>488</v>
      </c>
      <c r="C38" s="195">
        <v>5</v>
      </c>
      <c r="D38" s="202">
        <v>0</v>
      </c>
      <c r="E38" s="202">
        <v>4.4800000000000004</v>
      </c>
      <c r="F38" s="202">
        <v>4.82</v>
      </c>
      <c r="G38" s="202">
        <v>4.67</v>
      </c>
      <c r="H38" s="202">
        <v>5.79</v>
      </c>
      <c r="I38" s="195">
        <v>5.0272527472527475</v>
      </c>
      <c r="J38" s="195">
        <v>0</v>
      </c>
      <c r="K38" s="202">
        <v>6.12</v>
      </c>
      <c r="L38" s="202">
        <v>4.3806349206349209</v>
      </c>
      <c r="M38" s="202">
        <v>4.8213333333333326</v>
      </c>
      <c r="N38" s="203">
        <v>4.604285714285715</v>
      </c>
    </row>
    <row r="39" spans="1:14">
      <c r="A39" s="192"/>
      <c r="B39" s="204" t="s">
        <v>1093</v>
      </c>
      <c r="C39" s="198">
        <v>5.68</v>
      </c>
      <c r="D39" s="205">
        <v>0</v>
      </c>
      <c r="E39" s="205">
        <v>6.5866666666666669</v>
      </c>
      <c r="F39" s="205">
        <v>6.88</v>
      </c>
      <c r="G39" s="205">
        <v>5.28</v>
      </c>
      <c r="H39" s="205">
        <v>5.76</v>
      </c>
      <c r="I39" s="198">
        <v>5.8009302325581391</v>
      </c>
      <c r="J39" s="198">
        <v>0</v>
      </c>
      <c r="K39" s="205">
        <v>0</v>
      </c>
      <c r="L39" s="205">
        <v>4.2545999999999999</v>
      </c>
      <c r="M39" s="205">
        <v>5.0992857142857142</v>
      </c>
      <c r="N39" s="206">
        <v>4.5578205128205127</v>
      </c>
    </row>
    <row r="40" spans="1:14">
      <c r="A40" s="192"/>
      <c r="B40" s="183" t="s">
        <v>490</v>
      </c>
      <c r="C40" s="195">
        <v>4.88</v>
      </c>
      <c r="D40" s="202">
        <v>0</v>
      </c>
      <c r="E40" s="202">
        <v>8.14</v>
      </c>
      <c r="F40" s="202">
        <v>0</v>
      </c>
      <c r="G40" s="202">
        <v>5.3499999999999988</v>
      </c>
      <c r="H40" s="202">
        <v>6.92</v>
      </c>
      <c r="I40" s="195">
        <v>6.1000000000000005</v>
      </c>
      <c r="J40" s="195">
        <v>0</v>
      </c>
      <c r="K40" s="202">
        <v>5.36</v>
      </c>
      <c r="L40" s="202">
        <v>5.6795294117647055</v>
      </c>
      <c r="M40" s="202">
        <v>8.0114814814814821</v>
      </c>
      <c r="N40" s="203">
        <v>6.5595774647887319</v>
      </c>
    </row>
    <row r="41" spans="1:14">
      <c r="A41" s="192"/>
      <c r="B41" s="204" t="s">
        <v>1095</v>
      </c>
      <c r="C41" s="198">
        <v>4.5199999999999996</v>
      </c>
      <c r="D41" s="205">
        <v>0</v>
      </c>
      <c r="E41" s="205">
        <v>5.0266666666666664</v>
      </c>
      <c r="F41" s="205">
        <v>7.63</v>
      </c>
      <c r="G41" s="205">
        <v>4.59</v>
      </c>
      <c r="H41" s="205">
        <v>7.1</v>
      </c>
      <c r="I41" s="198">
        <v>5.2388461538461542</v>
      </c>
      <c r="J41" s="198">
        <v>0</v>
      </c>
      <c r="K41" s="205">
        <v>0</v>
      </c>
      <c r="L41" s="205">
        <v>5.5444554455445543</v>
      </c>
      <c r="M41" s="205">
        <v>7.7186666666666657</v>
      </c>
      <c r="N41" s="206">
        <v>6.3547204968944104</v>
      </c>
    </row>
    <row r="42" spans="1:14">
      <c r="A42" s="192"/>
      <c r="B42" s="183" t="s">
        <v>492</v>
      </c>
      <c r="C42" s="195">
        <v>0</v>
      </c>
      <c r="D42" s="202">
        <v>0</v>
      </c>
      <c r="E42" s="202">
        <v>4.75</v>
      </c>
      <c r="F42" s="202">
        <v>5.5</v>
      </c>
      <c r="G42" s="202">
        <v>0</v>
      </c>
      <c r="H42" s="202">
        <v>0</v>
      </c>
      <c r="I42" s="195">
        <v>5.25</v>
      </c>
      <c r="J42" s="195">
        <v>0</v>
      </c>
      <c r="K42" s="202">
        <v>0</v>
      </c>
      <c r="L42" s="202">
        <v>5.5116666666666667</v>
      </c>
      <c r="M42" s="202">
        <v>5.946190476190476</v>
      </c>
      <c r="N42" s="203">
        <v>5.7881818181818181</v>
      </c>
    </row>
    <row r="43" spans="1:14">
      <c r="A43" s="192"/>
      <c r="B43" s="204" t="s">
        <v>1097</v>
      </c>
      <c r="C43" s="198">
        <v>0</v>
      </c>
      <c r="D43" s="205">
        <v>0</v>
      </c>
      <c r="E43" s="205">
        <v>3.58</v>
      </c>
      <c r="F43" s="205">
        <v>0</v>
      </c>
      <c r="G43" s="205">
        <v>9.34</v>
      </c>
      <c r="H43" s="205">
        <v>0</v>
      </c>
      <c r="I43" s="198">
        <v>8.6999999999999993</v>
      </c>
      <c r="J43" s="198">
        <v>0</v>
      </c>
      <c r="K43" s="205">
        <v>0</v>
      </c>
      <c r="L43" s="205">
        <v>4.29</v>
      </c>
      <c r="M43" s="205">
        <v>7.083333333333333</v>
      </c>
      <c r="N43" s="206">
        <v>6.3849999999999998</v>
      </c>
    </row>
    <row r="44" spans="1:14">
      <c r="A44" s="192"/>
      <c r="B44" s="183" t="s">
        <v>494</v>
      </c>
      <c r="C44" s="195">
        <v>4.9866666666666672</v>
      </c>
      <c r="D44" s="202">
        <v>0</v>
      </c>
      <c r="E44" s="202">
        <v>5.73</v>
      </c>
      <c r="F44" s="202">
        <v>4.8483333333333336</v>
      </c>
      <c r="G44" s="202">
        <v>5.0409090909090901</v>
      </c>
      <c r="H44" s="202">
        <v>5.8465000000000007</v>
      </c>
      <c r="I44" s="195">
        <v>5.1550000000000002</v>
      </c>
      <c r="J44" s="195">
        <v>0</v>
      </c>
      <c r="K44" s="202">
        <v>5.8350000000000009</v>
      </c>
      <c r="L44" s="202">
        <v>5.1555</v>
      </c>
      <c r="M44" s="202">
        <v>6.6869523809523823</v>
      </c>
      <c r="N44" s="203">
        <v>5.7644322344322347</v>
      </c>
    </row>
    <row r="45" spans="1:14">
      <c r="A45" s="192"/>
      <c r="B45" s="204" t="s">
        <v>1099</v>
      </c>
      <c r="C45" s="198">
        <v>4.7519999999999998</v>
      </c>
      <c r="D45" s="205">
        <v>0</v>
      </c>
      <c r="E45" s="205">
        <v>5.8180000000000005</v>
      </c>
      <c r="F45" s="205">
        <v>7.2549999999999999</v>
      </c>
      <c r="G45" s="205">
        <v>6.2182142857142866</v>
      </c>
      <c r="H45" s="205">
        <v>5.9661538461538459</v>
      </c>
      <c r="I45" s="198">
        <v>5.9480769230769237</v>
      </c>
      <c r="J45" s="198">
        <v>0</v>
      </c>
      <c r="K45" s="205">
        <v>0</v>
      </c>
      <c r="L45" s="205">
        <v>4.8966995073891626</v>
      </c>
      <c r="M45" s="205">
        <v>6.4850819672131141</v>
      </c>
      <c r="N45" s="206">
        <v>5.4929538461538465</v>
      </c>
    </row>
    <row r="46" spans="1:14">
      <c r="A46" s="192"/>
      <c r="B46" s="183" t="s">
        <v>301</v>
      </c>
      <c r="C46" s="195">
        <v>4.22</v>
      </c>
      <c r="D46" s="202">
        <v>0</v>
      </c>
      <c r="E46" s="202">
        <v>5.3948939472322817</v>
      </c>
      <c r="F46" s="202">
        <v>4.71</v>
      </c>
      <c r="G46" s="202">
        <v>5.6419354838709683</v>
      </c>
      <c r="H46" s="202">
        <v>6.9735891647855537</v>
      </c>
      <c r="I46" s="195">
        <v>5.1004944479363088</v>
      </c>
      <c r="J46" s="195">
        <v>0</v>
      </c>
      <c r="K46" s="202">
        <v>5.49</v>
      </c>
      <c r="L46" s="202">
        <v>4.7532121212121208</v>
      </c>
      <c r="M46" s="202">
        <v>5.9964188576609248</v>
      </c>
      <c r="N46" s="203">
        <v>5.5938403856454215</v>
      </c>
    </row>
    <row r="47" spans="1:14">
      <c r="A47" s="192"/>
      <c r="B47" s="204" t="s">
        <v>1101</v>
      </c>
      <c r="C47" s="198">
        <v>4.8099999999999996</v>
      </c>
      <c r="D47" s="205">
        <v>0</v>
      </c>
      <c r="E47" s="205">
        <v>5.3998946404031152</v>
      </c>
      <c r="F47" s="205">
        <v>5.1983152827918175</v>
      </c>
      <c r="G47" s="205">
        <v>6.8715686274509808</v>
      </c>
      <c r="H47" s="205">
        <v>6.7122727272727278</v>
      </c>
      <c r="I47" s="198">
        <v>5.3872275611967364</v>
      </c>
      <c r="J47" s="198">
        <v>0</v>
      </c>
      <c r="K47" s="205">
        <v>4.4400000000000004</v>
      </c>
      <c r="L47" s="205">
        <v>4.9603181818181818</v>
      </c>
      <c r="M47" s="205">
        <v>5.8380146460537015</v>
      </c>
      <c r="N47" s="206">
        <v>5.3870330739299597</v>
      </c>
    </row>
    <row r="48" spans="1:14">
      <c r="A48" s="192"/>
      <c r="B48" s="183" t="s">
        <v>303</v>
      </c>
      <c r="C48" s="195">
        <v>4.8899999999999997</v>
      </c>
      <c r="D48" s="202">
        <v>0</v>
      </c>
      <c r="E48" s="202">
        <v>9.1214705882352956</v>
      </c>
      <c r="F48" s="202">
        <v>0</v>
      </c>
      <c r="G48" s="202">
        <v>6.1324999999999994</v>
      </c>
      <c r="H48" s="202">
        <v>12.857011494252873</v>
      </c>
      <c r="I48" s="195">
        <v>6.5853815789473673</v>
      </c>
      <c r="J48" s="195">
        <v>0</v>
      </c>
      <c r="K48" s="202">
        <v>6.29</v>
      </c>
      <c r="L48" s="202">
        <v>7.9951012145748983</v>
      </c>
      <c r="M48" s="202">
        <v>8.5168672199170139</v>
      </c>
      <c r="N48" s="203">
        <v>8.0607464454976299</v>
      </c>
    </row>
    <row r="49" spans="1:14">
      <c r="A49" s="192"/>
      <c r="B49" s="204" t="s">
        <v>1103</v>
      </c>
      <c r="C49" s="198">
        <v>6.61</v>
      </c>
      <c r="D49" s="205">
        <v>0</v>
      </c>
      <c r="E49" s="205">
        <v>9.4577419354838721</v>
      </c>
      <c r="F49" s="205">
        <v>6.22</v>
      </c>
      <c r="G49" s="205">
        <v>10.61</v>
      </c>
      <c r="H49" s="205">
        <v>13.043258426966291</v>
      </c>
      <c r="I49" s="198">
        <v>9.1949261083743856</v>
      </c>
      <c r="J49" s="198">
        <v>0</v>
      </c>
      <c r="K49" s="205">
        <v>5.39</v>
      </c>
      <c r="L49" s="205">
        <v>7.4530859375</v>
      </c>
      <c r="M49" s="205">
        <v>8.9597171717171733</v>
      </c>
      <c r="N49" s="206">
        <v>7.816173361522198</v>
      </c>
    </row>
    <row r="50" spans="1:14">
      <c r="A50" s="192"/>
      <c r="B50" s="183" t="s">
        <v>305</v>
      </c>
      <c r="C50" s="195">
        <v>0</v>
      </c>
      <c r="D50" s="202">
        <v>0</v>
      </c>
      <c r="E50" s="202">
        <v>12.02</v>
      </c>
      <c r="F50" s="202">
        <v>4.09</v>
      </c>
      <c r="G50" s="202">
        <v>0</v>
      </c>
      <c r="H50" s="202">
        <v>15.926999999999998</v>
      </c>
      <c r="I50" s="195">
        <v>10.632758620689653</v>
      </c>
      <c r="J50" s="195">
        <v>0</v>
      </c>
      <c r="K50" s="202">
        <v>0</v>
      </c>
      <c r="L50" s="202">
        <v>10.330833333333334</v>
      </c>
      <c r="M50" s="202">
        <v>12.544333333333334</v>
      </c>
      <c r="N50" s="203">
        <v>11.401881720430108</v>
      </c>
    </row>
    <row r="51" spans="1:14">
      <c r="A51" s="192"/>
      <c r="B51" s="204" t="s">
        <v>1105</v>
      </c>
      <c r="C51" s="198">
        <v>0</v>
      </c>
      <c r="D51" s="205">
        <v>0</v>
      </c>
      <c r="E51" s="205">
        <v>3.188597285067873</v>
      </c>
      <c r="F51" s="205">
        <v>24.58</v>
      </c>
      <c r="G51" s="205">
        <v>3.96</v>
      </c>
      <c r="H51" s="205">
        <v>12.967142857142857</v>
      </c>
      <c r="I51" s="198">
        <v>3.5536401673640166</v>
      </c>
      <c r="J51" s="198">
        <v>0</v>
      </c>
      <c r="K51" s="205">
        <v>0</v>
      </c>
      <c r="L51" s="205">
        <v>14.6365625</v>
      </c>
      <c r="M51" s="205">
        <v>16.618644067796609</v>
      </c>
      <c r="N51" s="206">
        <v>15.587317073170732</v>
      </c>
    </row>
    <row r="52" spans="1:14">
      <c r="A52" s="192"/>
      <c r="B52" s="183" t="s">
        <v>307</v>
      </c>
      <c r="C52" s="195">
        <v>4.3723657791357491</v>
      </c>
      <c r="D52" s="202">
        <v>0</v>
      </c>
      <c r="E52" s="202">
        <v>5.6674831568816169</v>
      </c>
      <c r="F52" s="202">
        <v>4.6794581280788172</v>
      </c>
      <c r="G52" s="202">
        <v>5.6593777777777783</v>
      </c>
      <c r="H52" s="202">
        <v>8.0872777777777785</v>
      </c>
      <c r="I52" s="195">
        <v>5.3322366055375765</v>
      </c>
      <c r="J52" s="195">
        <v>0</v>
      </c>
      <c r="K52" s="202">
        <v>5.7295833333333333</v>
      </c>
      <c r="L52" s="202">
        <v>6.3477207637231494</v>
      </c>
      <c r="M52" s="202">
        <v>7.0735343283582086</v>
      </c>
      <c r="N52" s="203">
        <v>6.6854401104590959</v>
      </c>
    </row>
    <row r="53" spans="1:14">
      <c r="A53" s="192"/>
      <c r="B53" s="204" t="s">
        <v>1107</v>
      </c>
      <c r="C53" s="198">
        <v>4.926575192096597</v>
      </c>
      <c r="D53" s="205">
        <v>0</v>
      </c>
      <c r="E53" s="205">
        <v>5.2745611510791361</v>
      </c>
      <c r="F53" s="205">
        <v>5.258587962962963</v>
      </c>
      <c r="G53" s="205">
        <v>6.8298205128205129</v>
      </c>
      <c r="H53" s="205">
        <v>7.9112154696132579</v>
      </c>
      <c r="I53" s="198">
        <v>5.4918487263634947</v>
      </c>
      <c r="J53" s="198">
        <v>0</v>
      </c>
      <c r="K53" s="205">
        <v>4.7582989690721647</v>
      </c>
      <c r="L53" s="205">
        <v>6.6148289473684212</v>
      </c>
      <c r="M53" s="205">
        <v>7.0614021312394835</v>
      </c>
      <c r="N53" s="206">
        <v>6.5238656000000006</v>
      </c>
    </row>
    <row r="54" spans="1:14">
      <c r="A54" s="192"/>
      <c r="B54" s="183" t="s">
        <v>309</v>
      </c>
      <c r="C54" s="195">
        <v>4.26</v>
      </c>
      <c r="D54" s="202">
        <v>0</v>
      </c>
      <c r="E54" s="202">
        <v>3.656645865834633</v>
      </c>
      <c r="F54" s="202">
        <v>2.1144350282485878</v>
      </c>
      <c r="G54" s="202">
        <v>3.9556818181818181</v>
      </c>
      <c r="H54" s="202">
        <v>3.9942857142857142</v>
      </c>
      <c r="I54" s="195">
        <v>3.4398170731707314</v>
      </c>
      <c r="J54" s="195">
        <v>0</v>
      </c>
      <c r="K54" s="202">
        <v>5.1100000000000003</v>
      </c>
      <c r="L54" s="202">
        <v>3.7770322580645166</v>
      </c>
      <c r="M54" s="202">
        <v>3.680457746478873</v>
      </c>
      <c r="N54" s="203">
        <v>4.0371453590192665</v>
      </c>
    </row>
    <row r="55" spans="1:14">
      <c r="A55" s="192"/>
      <c r="B55" s="204" t="s">
        <v>1109</v>
      </c>
      <c r="C55" s="198">
        <v>3.4</v>
      </c>
      <c r="D55" s="205">
        <v>0</v>
      </c>
      <c r="E55" s="205">
        <v>4.0822516556291397</v>
      </c>
      <c r="F55" s="205">
        <v>4.3025433526011554</v>
      </c>
      <c r="G55" s="205">
        <v>3.7610256410256406</v>
      </c>
      <c r="H55" s="205">
        <v>4.4656249999999993</v>
      </c>
      <c r="I55" s="198">
        <v>3.9454388422035476</v>
      </c>
      <c r="J55" s="198">
        <v>0</v>
      </c>
      <c r="K55" s="205">
        <v>2.63</v>
      </c>
      <c r="L55" s="205">
        <v>3.4473333333333329</v>
      </c>
      <c r="M55" s="205">
        <v>3.4760821917808213</v>
      </c>
      <c r="N55" s="206">
        <v>3.2271467025572012</v>
      </c>
    </row>
    <row r="56" spans="1:14">
      <c r="A56" s="192"/>
      <c r="B56" s="183" t="s">
        <v>311</v>
      </c>
      <c r="C56" s="195">
        <v>4.08</v>
      </c>
      <c r="D56" s="202">
        <v>0</v>
      </c>
      <c r="E56" s="202">
        <v>4.5993687707641193</v>
      </c>
      <c r="F56" s="202">
        <v>1.1772727272727272</v>
      </c>
      <c r="G56" s="202">
        <v>5.4908333333333337</v>
      </c>
      <c r="H56" s="202">
        <v>5.1989041095890407</v>
      </c>
      <c r="I56" s="195">
        <v>4.1115961538461532</v>
      </c>
      <c r="J56" s="195">
        <v>0</v>
      </c>
      <c r="K56" s="202">
        <v>5.26</v>
      </c>
      <c r="L56" s="202">
        <v>4.6033962264150947</v>
      </c>
      <c r="M56" s="202">
        <v>5.4294270833333327</v>
      </c>
      <c r="N56" s="203">
        <v>5.104099783080259</v>
      </c>
    </row>
    <row r="57" spans="1:14">
      <c r="A57" s="192"/>
      <c r="B57" s="204" t="s">
        <v>1111</v>
      </c>
      <c r="C57" s="198">
        <v>3.56</v>
      </c>
      <c r="D57" s="205">
        <v>0</v>
      </c>
      <c r="E57" s="205">
        <v>5.110873786407768</v>
      </c>
      <c r="F57" s="205">
        <v>3.5698319327731092</v>
      </c>
      <c r="G57" s="205">
        <v>5.3902702702702703</v>
      </c>
      <c r="H57" s="205">
        <v>4.8719402985074627</v>
      </c>
      <c r="I57" s="198">
        <v>4.3913856209150328</v>
      </c>
      <c r="J57" s="198">
        <v>0</v>
      </c>
      <c r="K57" s="205">
        <v>4.55</v>
      </c>
      <c r="L57" s="205">
        <v>4.2300000000000004</v>
      </c>
      <c r="M57" s="205">
        <v>5.6992916666666664</v>
      </c>
      <c r="N57" s="206">
        <v>4.9116751269035532</v>
      </c>
    </row>
    <row r="58" spans="1:14">
      <c r="A58" s="192"/>
      <c r="B58" s="183" t="s">
        <v>313</v>
      </c>
      <c r="C58" s="195">
        <v>0</v>
      </c>
      <c r="D58" s="202">
        <v>0</v>
      </c>
      <c r="E58" s="202">
        <v>3.8854761904761905</v>
      </c>
      <c r="F58" s="202">
        <v>0.40302936630602781</v>
      </c>
      <c r="G58" s="202">
        <v>9.1049999999999986</v>
      </c>
      <c r="H58" s="202">
        <v>4.2450000000000001</v>
      </c>
      <c r="I58" s="195">
        <v>1.3910262257696695</v>
      </c>
      <c r="J58" s="195">
        <v>0</v>
      </c>
      <c r="K58" s="202">
        <v>0</v>
      </c>
      <c r="L58" s="202">
        <v>4.5101612903225803</v>
      </c>
      <c r="M58" s="202">
        <v>5.2142672413793099</v>
      </c>
      <c r="N58" s="203">
        <v>5.0657823129251698</v>
      </c>
    </row>
    <row r="59" spans="1:14">
      <c r="A59" s="192"/>
      <c r="B59" s="204" t="s">
        <v>1113</v>
      </c>
      <c r="C59" s="198">
        <v>0</v>
      </c>
      <c r="D59" s="205">
        <v>0</v>
      </c>
      <c r="E59" s="205">
        <v>0</v>
      </c>
      <c r="F59" s="205">
        <v>0</v>
      </c>
      <c r="G59" s="205">
        <v>1.5</v>
      </c>
      <c r="H59" s="205">
        <v>0</v>
      </c>
      <c r="I59" s="198">
        <v>5.027932960893855E-2</v>
      </c>
      <c r="J59" s="198">
        <v>0</v>
      </c>
      <c r="K59" s="205">
        <v>0</v>
      </c>
      <c r="L59" s="205">
        <v>0</v>
      </c>
      <c r="M59" s="205">
        <v>2.8439473684210528</v>
      </c>
      <c r="N59" s="206">
        <v>2.1759060402684565</v>
      </c>
    </row>
    <row r="60" spans="1:14">
      <c r="A60" s="192"/>
      <c r="B60" s="183" t="s">
        <v>315</v>
      </c>
      <c r="C60" s="195">
        <v>4.1834999999999996</v>
      </c>
      <c r="D60" s="202">
        <v>0</v>
      </c>
      <c r="E60" s="202">
        <v>3.8417066369213604</v>
      </c>
      <c r="F60" s="202">
        <v>1.0219191919191919</v>
      </c>
      <c r="G60" s="202">
        <v>4.5427976190476196</v>
      </c>
      <c r="H60" s="202">
        <v>4.3770212765957446</v>
      </c>
      <c r="I60" s="195">
        <v>3.0096641901931647</v>
      </c>
      <c r="J60" s="195">
        <v>0</v>
      </c>
      <c r="K60" s="202">
        <v>5.1781818181818187</v>
      </c>
      <c r="L60" s="202">
        <v>4.2473670212765962</v>
      </c>
      <c r="M60" s="202">
        <v>4.6573587570621466</v>
      </c>
      <c r="N60" s="203">
        <v>4.6361538461538458</v>
      </c>
    </row>
    <row r="61" spans="1:14">
      <c r="A61" s="192"/>
      <c r="B61" s="204" t="s">
        <v>1115</v>
      </c>
      <c r="C61" s="198">
        <v>3.4500402684563753</v>
      </c>
      <c r="D61" s="205">
        <v>0</v>
      </c>
      <c r="E61" s="205">
        <v>3.9832301886792458</v>
      </c>
      <c r="F61" s="205">
        <v>3.7227431906614781</v>
      </c>
      <c r="G61" s="205">
        <v>3.9296750902527076</v>
      </c>
      <c r="H61" s="205">
        <v>4.3087555555555559</v>
      </c>
      <c r="I61" s="198">
        <v>3.8300518470511986</v>
      </c>
      <c r="J61" s="198">
        <v>0</v>
      </c>
      <c r="K61" s="205">
        <v>3.4447027027027026</v>
      </c>
      <c r="L61" s="205">
        <v>3.238764568764569</v>
      </c>
      <c r="M61" s="205">
        <v>3.9436014405762312</v>
      </c>
      <c r="N61" s="206">
        <v>3.645214460784314</v>
      </c>
    </row>
    <row r="62" spans="1:14">
      <c r="A62" s="192"/>
      <c r="B62" s="183" t="s">
        <v>333</v>
      </c>
      <c r="C62" s="195">
        <v>4.88</v>
      </c>
      <c r="D62" s="202">
        <v>0</v>
      </c>
      <c r="E62" s="202">
        <v>8.32</v>
      </c>
      <c r="F62" s="202">
        <v>0.21</v>
      </c>
      <c r="G62" s="202">
        <v>10</v>
      </c>
      <c r="H62" s="202">
        <v>8.33</v>
      </c>
      <c r="I62" s="195">
        <v>3.5985377358490571</v>
      </c>
      <c r="J62" s="195">
        <v>0</v>
      </c>
      <c r="K62" s="202">
        <v>2.69</v>
      </c>
      <c r="L62" s="202">
        <v>0</v>
      </c>
      <c r="M62" s="202">
        <v>2.9466666666666672</v>
      </c>
      <c r="N62" s="203">
        <v>2.867692307692308</v>
      </c>
    </row>
    <row r="63" spans="1:14">
      <c r="A63" s="192"/>
      <c r="B63" s="204" t="s">
        <v>1117</v>
      </c>
      <c r="C63" s="198">
        <v>0</v>
      </c>
      <c r="D63" s="205">
        <v>0</v>
      </c>
      <c r="E63" s="205">
        <v>8.92081081081081</v>
      </c>
      <c r="F63" s="205">
        <v>0</v>
      </c>
      <c r="G63" s="205">
        <v>2.2599999999999998</v>
      </c>
      <c r="H63" s="205">
        <v>0</v>
      </c>
      <c r="I63" s="198">
        <v>6.7409090909090912</v>
      </c>
      <c r="J63" s="198">
        <v>0</v>
      </c>
      <c r="K63" s="205">
        <v>2.88</v>
      </c>
      <c r="L63" s="205">
        <v>0</v>
      </c>
      <c r="M63" s="205">
        <v>4.8412500000000005</v>
      </c>
      <c r="N63" s="206">
        <v>3.7516666666666669</v>
      </c>
    </row>
    <row r="64" spans="1:14">
      <c r="A64" s="192"/>
      <c r="B64" s="183" t="s">
        <v>346</v>
      </c>
      <c r="C64" s="195">
        <v>4.2278165938864625</v>
      </c>
      <c r="D64" s="202">
        <v>0</v>
      </c>
      <c r="E64" s="202">
        <v>4.7014130434782606</v>
      </c>
      <c r="F64" s="202">
        <v>3.169072512647555</v>
      </c>
      <c r="G64" s="202">
        <v>5.2436077057793353</v>
      </c>
      <c r="H64" s="202">
        <v>6.1922564935064939</v>
      </c>
      <c r="I64" s="195">
        <v>4.6211504683840747</v>
      </c>
      <c r="J64" s="195">
        <v>0</v>
      </c>
      <c r="K64" s="202">
        <v>5.3742118226600981</v>
      </c>
      <c r="L64" s="202">
        <v>4.5080785413744744</v>
      </c>
      <c r="M64" s="202">
        <v>5.5073676781933658</v>
      </c>
      <c r="N64" s="203">
        <v>5.2050985804416392</v>
      </c>
    </row>
    <row r="65" spans="1:14">
      <c r="A65" s="192"/>
      <c r="B65" s="204" t="s">
        <v>1119</v>
      </c>
      <c r="C65" s="198">
        <v>4.4853020739404865</v>
      </c>
      <c r="D65" s="205">
        <v>0</v>
      </c>
      <c r="E65" s="205">
        <v>5.0164814216478195</v>
      </c>
      <c r="F65" s="205">
        <v>4.9382866836301949</v>
      </c>
      <c r="G65" s="205">
        <v>5.6334053156146187</v>
      </c>
      <c r="H65" s="205">
        <v>6.1438448844884492</v>
      </c>
      <c r="I65" s="198">
        <v>4.9884584415584419</v>
      </c>
      <c r="J65" s="198">
        <v>0</v>
      </c>
      <c r="K65" s="205">
        <v>3.7974500000000004</v>
      </c>
      <c r="L65" s="205">
        <v>4.5061134751773047</v>
      </c>
      <c r="M65" s="205">
        <v>5.2904545454545451</v>
      </c>
      <c r="N65" s="206">
        <v>4.8001793570219977</v>
      </c>
    </row>
    <row r="66" spans="1:14">
      <c r="A66" s="192"/>
      <c r="B66" s="183" t="s">
        <v>348</v>
      </c>
      <c r="C66" s="195">
        <v>4.8405206463195691</v>
      </c>
      <c r="D66" s="202">
        <v>0</v>
      </c>
      <c r="E66" s="202">
        <v>6.0212500000000002</v>
      </c>
      <c r="F66" s="202">
        <v>1.1772727272727272</v>
      </c>
      <c r="G66" s="202">
        <v>5.6956521739130439</v>
      </c>
      <c r="H66" s="202">
        <v>9.3478260869565215</v>
      </c>
      <c r="I66" s="195">
        <v>5.5852321981424158</v>
      </c>
      <c r="J66" s="195">
        <v>0</v>
      </c>
      <c r="K66" s="202">
        <v>5.7808333333333346</v>
      </c>
      <c r="L66" s="202">
        <v>6.495906313645623</v>
      </c>
      <c r="M66" s="202">
        <v>7.66510989010989</v>
      </c>
      <c r="N66" s="203">
        <v>6.9714720110573598</v>
      </c>
    </row>
    <row r="67" spans="1:14">
      <c r="A67" s="192"/>
      <c r="B67" s="204" t="s">
        <v>1121</v>
      </c>
      <c r="C67" s="198">
        <v>4.5838997214484678</v>
      </c>
      <c r="D67" s="205">
        <v>0</v>
      </c>
      <c r="E67" s="205">
        <v>6.5530835117773032</v>
      </c>
      <c r="F67" s="205">
        <v>4.17718954248366</v>
      </c>
      <c r="G67" s="205">
        <v>6.3460344827586219</v>
      </c>
      <c r="H67" s="205">
        <v>9.4729375000000005</v>
      </c>
      <c r="I67" s="198">
        <v>6.0390643274853799</v>
      </c>
      <c r="J67" s="198">
        <v>0</v>
      </c>
      <c r="K67" s="205">
        <v>5.0153409090909093</v>
      </c>
      <c r="L67" s="205">
        <v>5.9684210526315793</v>
      </c>
      <c r="M67" s="205">
        <v>7.8817735849056607</v>
      </c>
      <c r="N67" s="206">
        <v>6.6666725559481748</v>
      </c>
    </row>
    <row r="68" spans="1:14">
      <c r="A68" s="192"/>
      <c r="B68" s="183" t="s">
        <v>388</v>
      </c>
      <c r="C68" s="195">
        <v>4.3706697362913349</v>
      </c>
      <c r="D68" s="202">
        <v>0</v>
      </c>
      <c r="E68" s="202">
        <v>4.860081967213115</v>
      </c>
      <c r="F68" s="202">
        <v>2.9116886930983847</v>
      </c>
      <c r="G68" s="202">
        <v>5.2773095623987043</v>
      </c>
      <c r="H68" s="202">
        <v>6.8461132561132567</v>
      </c>
      <c r="I68" s="195">
        <v>4.7744731659281143</v>
      </c>
      <c r="J68" s="195">
        <v>0</v>
      </c>
      <c r="K68" s="202">
        <v>5.5204416403785492</v>
      </c>
      <c r="L68" s="202">
        <v>5.318729235880399</v>
      </c>
      <c r="M68" s="202">
        <v>6.239692307692307</v>
      </c>
      <c r="N68" s="203">
        <v>5.8468114486567897</v>
      </c>
    </row>
    <row r="69" spans="1:14">
      <c r="A69" s="192"/>
      <c r="B69" s="204" t="s">
        <v>1123</v>
      </c>
      <c r="C69" s="198">
        <v>4.499037640667443</v>
      </c>
      <c r="D69" s="205">
        <v>0</v>
      </c>
      <c r="E69" s="205">
        <v>5.2179393599101624</v>
      </c>
      <c r="F69" s="205">
        <v>4.8508633633633629</v>
      </c>
      <c r="G69" s="205">
        <v>5.6960303030303034</v>
      </c>
      <c r="H69" s="205">
        <v>6.8392167101827681</v>
      </c>
      <c r="I69" s="198">
        <v>5.1298066764077781</v>
      </c>
      <c r="J69" s="198">
        <v>0</v>
      </c>
      <c r="K69" s="205">
        <v>4.2477626050420172</v>
      </c>
      <c r="L69" s="205">
        <v>5.1476194267515929</v>
      </c>
      <c r="M69" s="205">
        <v>6.1330306748466263</v>
      </c>
      <c r="N69" s="206">
        <v>5.4813109821620456</v>
      </c>
    </row>
    <row r="70" spans="1:14">
      <c r="A70" s="191" t="s">
        <v>283</v>
      </c>
      <c r="B70" s="183" t="s">
        <v>488</v>
      </c>
      <c r="C70" s="195">
        <v>0</v>
      </c>
      <c r="D70" s="202">
        <v>0</v>
      </c>
      <c r="E70" s="202">
        <v>0</v>
      </c>
      <c r="F70" s="202">
        <v>0</v>
      </c>
      <c r="G70" s="202">
        <v>0</v>
      </c>
      <c r="H70" s="202">
        <v>0</v>
      </c>
      <c r="I70" s="195">
        <v>0</v>
      </c>
      <c r="J70" s="195">
        <v>0</v>
      </c>
      <c r="K70" s="202">
        <v>0</v>
      </c>
      <c r="L70" s="202">
        <v>0</v>
      </c>
      <c r="M70" s="202">
        <v>0</v>
      </c>
      <c r="N70" s="203">
        <v>0</v>
      </c>
    </row>
    <row r="71" spans="1:14">
      <c r="A71" s="192"/>
      <c r="B71" s="204" t="s">
        <v>1093</v>
      </c>
      <c r="C71" s="198">
        <v>0</v>
      </c>
      <c r="D71" s="205">
        <v>0</v>
      </c>
      <c r="E71" s="205">
        <v>0</v>
      </c>
      <c r="F71" s="205">
        <v>0</v>
      </c>
      <c r="G71" s="205">
        <v>0</v>
      </c>
      <c r="H71" s="205">
        <v>0</v>
      </c>
      <c r="I71" s="198">
        <v>0</v>
      </c>
      <c r="J71" s="198">
        <v>0</v>
      </c>
      <c r="K71" s="205">
        <v>0</v>
      </c>
      <c r="L71" s="205">
        <v>0</v>
      </c>
      <c r="M71" s="205">
        <v>0</v>
      </c>
      <c r="N71" s="206">
        <v>0</v>
      </c>
    </row>
    <row r="72" spans="1:14">
      <c r="A72" s="192"/>
      <c r="B72" s="183" t="s">
        <v>490</v>
      </c>
      <c r="C72" s="195">
        <v>0</v>
      </c>
      <c r="D72" s="202">
        <v>0</v>
      </c>
      <c r="E72" s="202">
        <v>0</v>
      </c>
      <c r="F72" s="202">
        <v>0</v>
      </c>
      <c r="G72" s="202">
        <v>0</v>
      </c>
      <c r="H72" s="202">
        <v>0</v>
      </c>
      <c r="I72" s="195">
        <v>0</v>
      </c>
      <c r="J72" s="195">
        <v>0</v>
      </c>
      <c r="K72" s="202">
        <v>0</v>
      </c>
      <c r="L72" s="202">
        <v>0</v>
      </c>
      <c r="M72" s="202">
        <v>0</v>
      </c>
      <c r="N72" s="203">
        <v>0</v>
      </c>
    </row>
    <row r="73" spans="1:14">
      <c r="A73" s="192"/>
      <c r="B73" s="204" t="s">
        <v>1095</v>
      </c>
      <c r="C73" s="198">
        <v>0</v>
      </c>
      <c r="D73" s="205">
        <v>0</v>
      </c>
      <c r="E73" s="205">
        <v>0</v>
      </c>
      <c r="F73" s="205">
        <v>0</v>
      </c>
      <c r="G73" s="205">
        <v>0</v>
      </c>
      <c r="H73" s="205">
        <v>0</v>
      </c>
      <c r="I73" s="198">
        <v>0</v>
      </c>
      <c r="J73" s="198">
        <v>0</v>
      </c>
      <c r="K73" s="205">
        <v>0</v>
      </c>
      <c r="L73" s="205">
        <v>0</v>
      </c>
      <c r="M73" s="205">
        <v>0</v>
      </c>
      <c r="N73" s="206">
        <v>0</v>
      </c>
    </row>
    <row r="74" spans="1:14">
      <c r="A74" s="192"/>
      <c r="B74" s="183" t="s">
        <v>492</v>
      </c>
      <c r="C74" s="195">
        <v>0</v>
      </c>
      <c r="D74" s="202">
        <v>0</v>
      </c>
      <c r="E74" s="202">
        <v>0</v>
      </c>
      <c r="F74" s="202">
        <v>0</v>
      </c>
      <c r="G74" s="202">
        <v>0</v>
      </c>
      <c r="H74" s="202">
        <v>0</v>
      </c>
      <c r="I74" s="195">
        <v>0</v>
      </c>
      <c r="J74" s="195">
        <v>0</v>
      </c>
      <c r="K74" s="202">
        <v>0</v>
      </c>
      <c r="L74" s="202">
        <v>0</v>
      </c>
      <c r="M74" s="202">
        <v>0</v>
      </c>
      <c r="N74" s="203">
        <v>0</v>
      </c>
    </row>
    <row r="75" spans="1:14">
      <c r="A75" s="192"/>
      <c r="B75" s="204" t="s">
        <v>1097</v>
      </c>
      <c r="C75" s="198">
        <v>0</v>
      </c>
      <c r="D75" s="205">
        <v>0</v>
      </c>
      <c r="E75" s="205">
        <v>0</v>
      </c>
      <c r="F75" s="205">
        <v>0</v>
      </c>
      <c r="G75" s="205">
        <v>0</v>
      </c>
      <c r="H75" s="205">
        <v>0</v>
      </c>
      <c r="I75" s="198">
        <v>0</v>
      </c>
      <c r="J75" s="198">
        <v>0</v>
      </c>
      <c r="K75" s="205">
        <v>0</v>
      </c>
      <c r="L75" s="205">
        <v>0</v>
      </c>
      <c r="M75" s="205">
        <v>0</v>
      </c>
      <c r="N75" s="206">
        <v>0</v>
      </c>
    </row>
    <row r="76" spans="1:14">
      <c r="A76" s="192"/>
      <c r="B76" s="183" t="s">
        <v>494</v>
      </c>
      <c r="C76" s="195">
        <v>0</v>
      </c>
      <c r="D76" s="202">
        <v>0</v>
      </c>
      <c r="E76" s="202">
        <v>0</v>
      </c>
      <c r="F76" s="202">
        <v>0</v>
      </c>
      <c r="G76" s="202">
        <v>0</v>
      </c>
      <c r="H76" s="202">
        <v>0</v>
      </c>
      <c r="I76" s="195">
        <v>0</v>
      </c>
      <c r="J76" s="195">
        <v>0</v>
      </c>
      <c r="K76" s="202">
        <v>0</v>
      </c>
      <c r="L76" s="202">
        <v>0</v>
      </c>
      <c r="M76" s="202">
        <v>0</v>
      </c>
      <c r="N76" s="203">
        <v>0</v>
      </c>
    </row>
    <row r="77" spans="1:14">
      <c r="A77" s="192"/>
      <c r="B77" s="204" t="s">
        <v>1099</v>
      </c>
      <c r="C77" s="198">
        <v>0</v>
      </c>
      <c r="D77" s="205">
        <v>0</v>
      </c>
      <c r="E77" s="205">
        <v>0</v>
      </c>
      <c r="F77" s="205">
        <v>0</v>
      </c>
      <c r="G77" s="205">
        <v>0</v>
      </c>
      <c r="H77" s="205">
        <v>0</v>
      </c>
      <c r="I77" s="198">
        <v>0</v>
      </c>
      <c r="J77" s="198">
        <v>0</v>
      </c>
      <c r="K77" s="205">
        <v>0</v>
      </c>
      <c r="L77" s="205">
        <v>0</v>
      </c>
      <c r="M77" s="205">
        <v>0</v>
      </c>
      <c r="N77" s="206">
        <v>0</v>
      </c>
    </row>
    <row r="78" spans="1:14">
      <c r="A78" s="192"/>
      <c r="B78" s="183" t="s">
        <v>301</v>
      </c>
      <c r="C78" s="195">
        <v>0</v>
      </c>
      <c r="D78" s="202">
        <v>0</v>
      </c>
      <c r="E78" s="202">
        <v>0</v>
      </c>
      <c r="F78" s="202">
        <v>0</v>
      </c>
      <c r="G78" s="202">
        <v>0</v>
      </c>
      <c r="H78" s="202">
        <v>0</v>
      </c>
      <c r="I78" s="195">
        <v>0</v>
      </c>
      <c r="J78" s="195">
        <v>0</v>
      </c>
      <c r="K78" s="202">
        <v>0</v>
      </c>
      <c r="L78" s="202">
        <v>0</v>
      </c>
      <c r="M78" s="202">
        <v>0</v>
      </c>
      <c r="N78" s="203">
        <v>0</v>
      </c>
    </row>
    <row r="79" spans="1:14">
      <c r="A79" s="192"/>
      <c r="B79" s="204" t="s">
        <v>1101</v>
      </c>
      <c r="C79" s="198">
        <v>0</v>
      </c>
      <c r="D79" s="205">
        <v>0</v>
      </c>
      <c r="E79" s="205">
        <v>0</v>
      </c>
      <c r="F79" s="205">
        <v>0</v>
      </c>
      <c r="G79" s="205">
        <v>0</v>
      </c>
      <c r="H79" s="205">
        <v>0</v>
      </c>
      <c r="I79" s="198">
        <v>0</v>
      </c>
      <c r="J79" s="198">
        <v>0</v>
      </c>
      <c r="K79" s="205">
        <v>0</v>
      </c>
      <c r="L79" s="205">
        <v>0</v>
      </c>
      <c r="M79" s="205">
        <v>0</v>
      </c>
      <c r="N79" s="206">
        <v>0</v>
      </c>
    </row>
    <row r="80" spans="1:14">
      <c r="A80" s="192"/>
      <c r="B80" s="183" t="s">
        <v>303</v>
      </c>
      <c r="C80" s="195">
        <v>0</v>
      </c>
      <c r="D80" s="202">
        <v>0</v>
      </c>
      <c r="E80" s="202">
        <v>0</v>
      </c>
      <c r="F80" s="202">
        <v>0</v>
      </c>
      <c r="G80" s="202">
        <v>0</v>
      </c>
      <c r="H80" s="202">
        <v>0</v>
      </c>
      <c r="I80" s="195">
        <v>0</v>
      </c>
      <c r="J80" s="195">
        <v>0</v>
      </c>
      <c r="K80" s="202">
        <v>0</v>
      </c>
      <c r="L80" s="202">
        <v>0</v>
      </c>
      <c r="M80" s="202">
        <v>0</v>
      </c>
      <c r="N80" s="203">
        <v>0</v>
      </c>
    </row>
    <row r="81" spans="1:14">
      <c r="A81" s="192"/>
      <c r="B81" s="204" t="s">
        <v>1103</v>
      </c>
      <c r="C81" s="198">
        <v>0</v>
      </c>
      <c r="D81" s="205">
        <v>0</v>
      </c>
      <c r="E81" s="205">
        <v>0</v>
      </c>
      <c r="F81" s="205">
        <v>0</v>
      </c>
      <c r="G81" s="205">
        <v>0</v>
      </c>
      <c r="H81" s="205">
        <v>0</v>
      </c>
      <c r="I81" s="198">
        <v>0</v>
      </c>
      <c r="J81" s="198">
        <v>0</v>
      </c>
      <c r="K81" s="205">
        <v>0</v>
      </c>
      <c r="L81" s="205">
        <v>0</v>
      </c>
      <c r="M81" s="205">
        <v>0</v>
      </c>
      <c r="N81" s="206">
        <v>0</v>
      </c>
    </row>
    <row r="82" spans="1:14">
      <c r="A82" s="192"/>
      <c r="B82" s="183" t="s">
        <v>305</v>
      </c>
      <c r="C82" s="195">
        <v>0</v>
      </c>
      <c r="D82" s="202">
        <v>0</v>
      </c>
      <c r="E82" s="202">
        <v>0</v>
      </c>
      <c r="F82" s="202">
        <v>0</v>
      </c>
      <c r="G82" s="202">
        <v>0</v>
      </c>
      <c r="H82" s="202">
        <v>0</v>
      </c>
      <c r="I82" s="195">
        <v>0</v>
      </c>
      <c r="J82" s="195">
        <v>0</v>
      </c>
      <c r="K82" s="202">
        <v>0</v>
      </c>
      <c r="L82" s="202">
        <v>0</v>
      </c>
      <c r="M82" s="202">
        <v>0</v>
      </c>
      <c r="N82" s="203">
        <v>0</v>
      </c>
    </row>
    <row r="83" spans="1:14">
      <c r="A83" s="192"/>
      <c r="B83" s="204" t="s">
        <v>1105</v>
      </c>
      <c r="C83" s="198">
        <v>0</v>
      </c>
      <c r="D83" s="205">
        <v>0</v>
      </c>
      <c r="E83" s="205">
        <v>0</v>
      </c>
      <c r="F83" s="205">
        <v>0</v>
      </c>
      <c r="G83" s="205">
        <v>0</v>
      </c>
      <c r="H83" s="205">
        <v>0</v>
      </c>
      <c r="I83" s="198">
        <v>0</v>
      </c>
      <c r="J83" s="198">
        <v>0</v>
      </c>
      <c r="K83" s="205">
        <v>0</v>
      </c>
      <c r="L83" s="205">
        <v>0</v>
      </c>
      <c r="M83" s="205">
        <v>0</v>
      </c>
      <c r="N83" s="206">
        <v>0</v>
      </c>
    </row>
    <row r="84" spans="1:14">
      <c r="A84" s="192"/>
      <c r="B84" s="183" t="s">
        <v>307</v>
      </c>
      <c r="C84" s="195">
        <v>0</v>
      </c>
      <c r="D84" s="202">
        <v>0</v>
      </c>
      <c r="E84" s="202">
        <v>0</v>
      </c>
      <c r="F84" s="202">
        <v>0</v>
      </c>
      <c r="G84" s="202">
        <v>0</v>
      </c>
      <c r="H84" s="202">
        <v>0</v>
      </c>
      <c r="I84" s="195">
        <v>0</v>
      </c>
      <c r="J84" s="195">
        <v>0</v>
      </c>
      <c r="K84" s="202">
        <v>0</v>
      </c>
      <c r="L84" s="202">
        <v>0</v>
      </c>
      <c r="M84" s="202">
        <v>0</v>
      </c>
      <c r="N84" s="203">
        <v>0</v>
      </c>
    </row>
    <row r="85" spans="1:14">
      <c r="A85" s="192"/>
      <c r="B85" s="204" t="s">
        <v>1107</v>
      </c>
      <c r="C85" s="198">
        <v>0</v>
      </c>
      <c r="D85" s="205">
        <v>0</v>
      </c>
      <c r="E85" s="205">
        <v>0</v>
      </c>
      <c r="F85" s="205">
        <v>0</v>
      </c>
      <c r="G85" s="205">
        <v>0</v>
      </c>
      <c r="H85" s="205">
        <v>0</v>
      </c>
      <c r="I85" s="198">
        <v>0</v>
      </c>
      <c r="J85" s="198">
        <v>0</v>
      </c>
      <c r="K85" s="205">
        <v>0</v>
      </c>
      <c r="L85" s="205">
        <v>0</v>
      </c>
      <c r="M85" s="205">
        <v>0</v>
      </c>
      <c r="N85" s="206">
        <v>0</v>
      </c>
    </row>
    <row r="86" spans="1:14">
      <c r="A86" s="192"/>
      <c r="B86" s="183" t="s">
        <v>309</v>
      </c>
      <c r="C86" s="195">
        <v>0</v>
      </c>
      <c r="D86" s="202">
        <v>0</v>
      </c>
      <c r="E86" s="202">
        <v>0</v>
      </c>
      <c r="F86" s="202">
        <v>0</v>
      </c>
      <c r="G86" s="202">
        <v>0</v>
      </c>
      <c r="H86" s="202">
        <v>0</v>
      </c>
      <c r="I86" s="195">
        <v>0</v>
      </c>
      <c r="J86" s="195">
        <v>0</v>
      </c>
      <c r="K86" s="202">
        <v>0</v>
      </c>
      <c r="L86" s="202">
        <v>0</v>
      </c>
      <c r="M86" s="202">
        <v>0</v>
      </c>
      <c r="N86" s="203">
        <v>0</v>
      </c>
    </row>
    <row r="87" spans="1:14">
      <c r="A87" s="192"/>
      <c r="B87" s="204" t="s">
        <v>1109</v>
      </c>
      <c r="C87" s="198">
        <v>0</v>
      </c>
      <c r="D87" s="205">
        <v>0</v>
      </c>
      <c r="E87" s="205">
        <v>0</v>
      </c>
      <c r="F87" s="205">
        <v>0</v>
      </c>
      <c r="G87" s="205">
        <v>0</v>
      </c>
      <c r="H87" s="205">
        <v>0</v>
      </c>
      <c r="I87" s="198">
        <v>0</v>
      </c>
      <c r="J87" s="198">
        <v>0</v>
      </c>
      <c r="K87" s="205">
        <v>0</v>
      </c>
      <c r="L87" s="205">
        <v>0</v>
      </c>
      <c r="M87" s="205">
        <v>0</v>
      </c>
      <c r="N87" s="206">
        <v>0</v>
      </c>
    </row>
    <row r="88" spans="1:14">
      <c r="A88" s="192"/>
      <c r="B88" s="183" t="s">
        <v>311</v>
      </c>
      <c r="C88" s="195">
        <v>0</v>
      </c>
      <c r="D88" s="202">
        <v>0</v>
      </c>
      <c r="E88" s="202">
        <v>0</v>
      </c>
      <c r="F88" s="202">
        <v>0</v>
      </c>
      <c r="G88" s="202">
        <v>0</v>
      </c>
      <c r="H88" s="202">
        <v>0</v>
      </c>
      <c r="I88" s="195">
        <v>0</v>
      </c>
      <c r="J88" s="195">
        <v>0</v>
      </c>
      <c r="K88" s="202">
        <v>0</v>
      </c>
      <c r="L88" s="202">
        <v>0</v>
      </c>
      <c r="M88" s="202">
        <v>0</v>
      </c>
      <c r="N88" s="203">
        <v>0</v>
      </c>
    </row>
    <row r="89" spans="1:14">
      <c r="A89" s="192"/>
      <c r="B89" s="204" t="s">
        <v>1111</v>
      </c>
      <c r="C89" s="198">
        <v>0</v>
      </c>
      <c r="D89" s="205">
        <v>0</v>
      </c>
      <c r="E89" s="205">
        <v>0</v>
      </c>
      <c r="F89" s="205">
        <v>0</v>
      </c>
      <c r="G89" s="205">
        <v>0</v>
      </c>
      <c r="H89" s="205">
        <v>0</v>
      </c>
      <c r="I89" s="198">
        <v>0</v>
      </c>
      <c r="J89" s="198">
        <v>0</v>
      </c>
      <c r="K89" s="205">
        <v>0</v>
      </c>
      <c r="L89" s="205">
        <v>0</v>
      </c>
      <c r="M89" s="205">
        <v>0</v>
      </c>
      <c r="N89" s="206">
        <v>0</v>
      </c>
    </row>
    <row r="90" spans="1:14">
      <c r="A90" s="192"/>
      <c r="B90" s="183" t="s">
        <v>313</v>
      </c>
      <c r="C90" s="195">
        <v>0</v>
      </c>
      <c r="D90" s="202">
        <v>0</v>
      </c>
      <c r="E90" s="202">
        <v>0</v>
      </c>
      <c r="F90" s="202">
        <v>0</v>
      </c>
      <c r="G90" s="202">
        <v>0</v>
      </c>
      <c r="H90" s="202">
        <v>0</v>
      </c>
      <c r="I90" s="195">
        <v>0</v>
      </c>
      <c r="J90" s="195">
        <v>0</v>
      </c>
      <c r="K90" s="202">
        <v>0</v>
      </c>
      <c r="L90" s="202">
        <v>0</v>
      </c>
      <c r="M90" s="202">
        <v>0</v>
      </c>
      <c r="N90" s="203">
        <v>0</v>
      </c>
    </row>
    <row r="91" spans="1:14">
      <c r="A91" s="192"/>
      <c r="B91" s="204" t="s">
        <v>1113</v>
      </c>
      <c r="C91" s="198">
        <v>0</v>
      </c>
      <c r="D91" s="205">
        <v>0</v>
      </c>
      <c r="E91" s="205">
        <v>0</v>
      </c>
      <c r="F91" s="205">
        <v>0</v>
      </c>
      <c r="G91" s="205">
        <v>0</v>
      </c>
      <c r="H91" s="205">
        <v>0</v>
      </c>
      <c r="I91" s="198">
        <v>0</v>
      </c>
      <c r="J91" s="198">
        <v>0</v>
      </c>
      <c r="K91" s="205">
        <v>0</v>
      </c>
      <c r="L91" s="205">
        <v>0</v>
      </c>
      <c r="M91" s="205">
        <v>0</v>
      </c>
      <c r="N91" s="206">
        <v>0</v>
      </c>
    </row>
    <row r="92" spans="1:14">
      <c r="A92" s="192"/>
      <c r="B92" s="183" t="s">
        <v>315</v>
      </c>
      <c r="C92" s="195">
        <v>0</v>
      </c>
      <c r="D92" s="202">
        <v>0</v>
      </c>
      <c r="E92" s="202">
        <v>0</v>
      </c>
      <c r="F92" s="202">
        <v>0</v>
      </c>
      <c r="G92" s="202">
        <v>0</v>
      </c>
      <c r="H92" s="202">
        <v>0</v>
      </c>
      <c r="I92" s="195">
        <v>0</v>
      </c>
      <c r="J92" s="195">
        <v>0</v>
      </c>
      <c r="K92" s="202">
        <v>0</v>
      </c>
      <c r="L92" s="202">
        <v>0</v>
      </c>
      <c r="M92" s="202">
        <v>0</v>
      </c>
      <c r="N92" s="203">
        <v>0</v>
      </c>
    </row>
    <row r="93" spans="1:14">
      <c r="A93" s="192"/>
      <c r="B93" s="204" t="s">
        <v>1115</v>
      </c>
      <c r="C93" s="198">
        <v>0</v>
      </c>
      <c r="D93" s="205">
        <v>0</v>
      </c>
      <c r="E93" s="205">
        <v>0</v>
      </c>
      <c r="F93" s="205">
        <v>0</v>
      </c>
      <c r="G93" s="205">
        <v>0</v>
      </c>
      <c r="H93" s="205">
        <v>0</v>
      </c>
      <c r="I93" s="198">
        <v>0</v>
      </c>
      <c r="J93" s="198">
        <v>0</v>
      </c>
      <c r="K93" s="205">
        <v>0</v>
      </c>
      <c r="L93" s="205">
        <v>0</v>
      </c>
      <c r="M93" s="205">
        <v>0</v>
      </c>
      <c r="N93" s="206">
        <v>0</v>
      </c>
    </row>
    <row r="94" spans="1:14">
      <c r="A94" s="192"/>
      <c r="B94" s="183" t="s">
        <v>333</v>
      </c>
      <c r="C94" s="195">
        <v>0</v>
      </c>
      <c r="D94" s="202">
        <v>0</v>
      </c>
      <c r="E94" s="202">
        <v>0</v>
      </c>
      <c r="F94" s="202">
        <v>0</v>
      </c>
      <c r="G94" s="202">
        <v>0</v>
      </c>
      <c r="H94" s="202">
        <v>0</v>
      </c>
      <c r="I94" s="195">
        <v>0</v>
      </c>
      <c r="J94" s="195">
        <v>0</v>
      </c>
      <c r="K94" s="202">
        <v>0</v>
      </c>
      <c r="L94" s="202">
        <v>0</v>
      </c>
      <c r="M94" s="202">
        <v>0</v>
      </c>
      <c r="N94" s="203">
        <v>0</v>
      </c>
    </row>
    <row r="95" spans="1:14">
      <c r="A95" s="192"/>
      <c r="B95" s="204" t="s">
        <v>1117</v>
      </c>
      <c r="C95" s="198">
        <v>0</v>
      </c>
      <c r="D95" s="205">
        <v>0</v>
      </c>
      <c r="E95" s="205">
        <v>0</v>
      </c>
      <c r="F95" s="205">
        <v>0</v>
      </c>
      <c r="G95" s="205">
        <v>0</v>
      </c>
      <c r="H95" s="205">
        <v>0</v>
      </c>
      <c r="I95" s="198">
        <v>0</v>
      </c>
      <c r="J95" s="198">
        <v>0</v>
      </c>
      <c r="K95" s="205">
        <v>0</v>
      </c>
      <c r="L95" s="205">
        <v>0</v>
      </c>
      <c r="M95" s="205">
        <v>0</v>
      </c>
      <c r="N95" s="206">
        <v>0</v>
      </c>
    </row>
    <row r="96" spans="1:14">
      <c r="A96" s="192"/>
      <c r="B96" s="183" t="s">
        <v>346</v>
      </c>
      <c r="C96" s="195">
        <v>0</v>
      </c>
      <c r="D96" s="202">
        <v>0</v>
      </c>
      <c r="E96" s="202">
        <v>0</v>
      </c>
      <c r="F96" s="202">
        <v>0</v>
      </c>
      <c r="G96" s="202">
        <v>0</v>
      </c>
      <c r="H96" s="202">
        <v>0</v>
      </c>
      <c r="I96" s="195">
        <v>0</v>
      </c>
      <c r="J96" s="195">
        <v>0</v>
      </c>
      <c r="K96" s="202">
        <v>0</v>
      </c>
      <c r="L96" s="202">
        <v>0</v>
      </c>
      <c r="M96" s="202">
        <v>0</v>
      </c>
      <c r="N96" s="203">
        <v>0</v>
      </c>
    </row>
    <row r="97" spans="1:14">
      <c r="A97" s="192"/>
      <c r="B97" s="204" t="s">
        <v>1119</v>
      </c>
      <c r="C97" s="198">
        <v>0</v>
      </c>
      <c r="D97" s="205">
        <v>0</v>
      </c>
      <c r="E97" s="205">
        <v>0</v>
      </c>
      <c r="F97" s="205">
        <v>0</v>
      </c>
      <c r="G97" s="205">
        <v>0</v>
      </c>
      <c r="H97" s="205">
        <v>0</v>
      </c>
      <c r="I97" s="198">
        <v>0</v>
      </c>
      <c r="J97" s="198">
        <v>0</v>
      </c>
      <c r="K97" s="205">
        <v>0</v>
      </c>
      <c r="L97" s="205">
        <v>0</v>
      </c>
      <c r="M97" s="205">
        <v>0</v>
      </c>
      <c r="N97" s="206">
        <v>0</v>
      </c>
    </row>
    <row r="98" spans="1:14">
      <c r="A98" s="192"/>
      <c r="B98" s="183" t="s">
        <v>348</v>
      </c>
      <c r="C98" s="195">
        <v>0</v>
      </c>
      <c r="D98" s="202">
        <v>0</v>
      </c>
      <c r="E98" s="202">
        <v>0</v>
      </c>
      <c r="F98" s="202">
        <v>0</v>
      </c>
      <c r="G98" s="202">
        <v>0</v>
      </c>
      <c r="H98" s="202">
        <v>0</v>
      </c>
      <c r="I98" s="195">
        <v>0</v>
      </c>
      <c r="J98" s="195">
        <v>0</v>
      </c>
      <c r="K98" s="202">
        <v>0</v>
      </c>
      <c r="L98" s="202">
        <v>0</v>
      </c>
      <c r="M98" s="202">
        <v>0</v>
      </c>
      <c r="N98" s="203">
        <v>0</v>
      </c>
    </row>
    <row r="99" spans="1:14">
      <c r="A99" s="192"/>
      <c r="B99" s="204" t="s">
        <v>1121</v>
      </c>
      <c r="C99" s="198">
        <v>0</v>
      </c>
      <c r="D99" s="205">
        <v>0</v>
      </c>
      <c r="E99" s="205">
        <v>0</v>
      </c>
      <c r="F99" s="205">
        <v>0</v>
      </c>
      <c r="G99" s="205">
        <v>0</v>
      </c>
      <c r="H99" s="205">
        <v>0</v>
      </c>
      <c r="I99" s="198">
        <v>0</v>
      </c>
      <c r="J99" s="198">
        <v>0</v>
      </c>
      <c r="K99" s="205">
        <v>0</v>
      </c>
      <c r="L99" s="205">
        <v>0</v>
      </c>
      <c r="M99" s="205">
        <v>0</v>
      </c>
      <c r="N99" s="206">
        <v>0</v>
      </c>
    </row>
    <row r="100" spans="1:14">
      <c r="A100" s="192"/>
      <c r="B100" s="183" t="s">
        <v>388</v>
      </c>
      <c r="C100" s="195">
        <v>0</v>
      </c>
      <c r="D100" s="202">
        <v>0</v>
      </c>
      <c r="E100" s="202">
        <v>0</v>
      </c>
      <c r="F100" s="202">
        <v>0</v>
      </c>
      <c r="G100" s="202">
        <v>0</v>
      </c>
      <c r="H100" s="202">
        <v>0</v>
      </c>
      <c r="I100" s="195">
        <v>0</v>
      </c>
      <c r="J100" s="195">
        <v>0</v>
      </c>
      <c r="K100" s="202">
        <v>0</v>
      </c>
      <c r="L100" s="202">
        <v>0</v>
      </c>
      <c r="M100" s="202">
        <v>0</v>
      </c>
      <c r="N100" s="203">
        <v>0</v>
      </c>
    </row>
    <row r="101" spans="1:14">
      <c r="A101" s="192"/>
      <c r="B101" s="204" t="s">
        <v>1123</v>
      </c>
      <c r="C101" s="198">
        <v>0</v>
      </c>
      <c r="D101" s="205">
        <v>0</v>
      </c>
      <c r="E101" s="205">
        <v>0</v>
      </c>
      <c r="F101" s="205">
        <v>0</v>
      </c>
      <c r="G101" s="205">
        <v>0</v>
      </c>
      <c r="H101" s="205">
        <v>0</v>
      </c>
      <c r="I101" s="198">
        <v>0</v>
      </c>
      <c r="J101" s="198">
        <v>0</v>
      </c>
      <c r="K101" s="205">
        <v>0</v>
      </c>
      <c r="L101" s="205">
        <v>0</v>
      </c>
      <c r="M101" s="205">
        <v>0</v>
      </c>
      <c r="N101" s="206">
        <v>0</v>
      </c>
    </row>
    <row r="102" spans="1:14">
      <c r="A102" s="191" t="s">
        <v>108</v>
      </c>
      <c r="B102" s="183" t="s">
        <v>488</v>
      </c>
      <c r="C102" s="195">
        <v>4.7116212686567165</v>
      </c>
      <c r="D102" s="202">
        <v>4.96</v>
      </c>
      <c r="E102" s="202">
        <v>5.0542612137203164</v>
      </c>
      <c r="F102" s="202">
        <v>4.42</v>
      </c>
      <c r="G102" s="202">
        <v>0</v>
      </c>
      <c r="H102" s="202">
        <v>3.92</v>
      </c>
      <c r="I102" s="195">
        <v>4.7531791044776117</v>
      </c>
      <c r="J102" s="195">
        <v>2.9283387622149837</v>
      </c>
      <c r="K102" s="202">
        <v>2.7284007352941178</v>
      </c>
      <c r="L102" s="202">
        <v>2.8793418647166362</v>
      </c>
      <c r="M102" s="202">
        <v>2.5000000000000004</v>
      </c>
      <c r="N102" s="203">
        <v>2.7858197932053175</v>
      </c>
    </row>
    <row r="103" spans="1:14">
      <c r="A103" s="192"/>
      <c r="B103" s="204" t="s">
        <v>1093</v>
      </c>
      <c r="C103" s="198">
        <v>4.6702581901894815</v>
      </c>
      <c r="D103" s="205">
        <v>4.9400000000000004</v>
      </c>
      <c r="E103" s="205">
        <v>5.097358757062147</v>
      </c>
      <c r="F103" s="205">
        <v>4.4820000000000002</v>
      </c>
      <c r="G103" s="205">
        <v>0</v>
      </c>
      <c r="H103" s="205">
        <v>4.2350000000000003</v>
      </c>
      <c r="I103" s="198">
        <v>4.7203842399885172</v>
      </c>
      <c r="J103" s="198">
        <v>2.848265895953757</v>
      </c>
      <c r="K103" s="205">
        <v>2.9196070569366479</v>
      </c>
      <c r="L103" s="205">
        <v>3.0856102003642989</v>
      </c>
      <c r="M103" s="205">
        <v>2.7250000000000001</v>
      </c>
      <c r="N103" s="206">
        <v>2.9275362318840581</v>
      </c>
    </row>
    <row r="104" spans="1:14">
      <c r="A104" s="192"/>
      <c r="B104" s="183" t="s">
        <v>490</v>
      </c>
      <c r="C104" s="195">
        <v>5.3933526011560691</v>
      </c>
      <c r="D104" s="202">
        <v>5.63</v>
      </c>
      <c r="E104" s="202">
        <v>5.6104545454545454</v>
      </c>
      <c r="F104" s="202">
        <v>4.75</v>
      </c>
      <c r="G104" s="202">
        <v>0</v>
      </c>
      <c r="H104" s="202">
        <v>0</v>
      </c>
      <c r="I104" s="195">
        <v>5.4235390946502058</v>
      </c>
      <c r="J104" s="195">
        <v>3.7428571428571429</v>
      </c>
      <c r="K104" s="202">
        <v>3.4822646657571625</v>
      </c>
      <c r="L104" s="202">
        <v>4.1725663716814161</v>
      </c>
      <c r="M104" s="202">
        <v>3.4666666666666668</v>
      </c>
      <c r="N104" s="203">
        <v>3.6059757236227825</v>
      </c>
    </row>
    <row r="105" spans="1:14">
      <c r="A105" s="192"/>
      <c r="B105" s="204" t="s">
        <v>1095</v>
      </c>
      <c r="C105" s="198">
        <v>5.188764044943821</v>
      </c>
      <c r="D105" s="205">
        <v>5.6970000000000001</v>
      </c>
      <c r="E105" s="205">
        <v>5.4639285714285721</v>
      </c>
      <c r="F105" s="205">
        <v>4.54</v>
      </c>
      <c r="G105" s="205">
        <v>0</v>
      </c>
      <c r="H105" s="205">
        <v>0</v>
      </c>
      <c r="I105" s="198">
        <v>5.2523181818181826</v>
      </c>
      <c r="J105" s="198">
        <v>3.4671532846715327</v>
      </c>
      <c r="K105" s="205">
        <v>3.6428571428571428</v>
      </c>
      <c r="L105" s="205">
        <v>3.8250000000000002</v>
      </c>
      <c r="M105" s="205">
        <v>2.8333333333333335</v>
      </c>
      <c r="N105" s="206">
        <v>3.6161495624502784</v>
      </c>
    </row>
    <row r="106" spans="1:14">
      <c r="A106" s="192"/>
      <c r="B106" s="183" t="s">
        <v>492</v>
      </c>
      <c r="C106" s="195">
        <v>6</v>
      </c>
      <c r="D106" s="202">
        <v>0</v>
      </c>
      <c r="E106" s="202">
        <v>0</v>
      </c>
      <c r="F106" s="202">
        <v>0</v>
      </c>
      <c r="G106" s="202">
        <v>0</v>
      </c>
      <c r="H106" s="202">
        <v>0</v>
      </c>
      <c r="I106" s="195">
        <v>6</v>
      </c>
      <c r="J106" s="195">
        <v>0.7</v>
      </c>
      <c r="K106" s="202">
        <v>0.64029535864978904</v>
      </c>
      <c r="L106" s="202">
        <v>0.70588235294117652</v>
      </c>
      <c r="M106" s="202">
        <v>0.7</v>
      </c>
      <c r="N106" s="203">
        <v>0.65634674922600622</v>
      </c>
    </row>
    <row r="107" spans="1:14">
      <c r="A107" s="192"/>
      <c r="B107" s="204" t="s">
        <v>1097</v>
      </c>
      <c r="C107" s="198">
        <v>1.5</v>
      </c>
      <c r="D107" s="205">
        <v>2.1659999999999999</v>
      </c>
      <c r="E107" s="205">
        <v>0</v>
      </c>
      <c r="F107" s="205">
        <v>0</v>
      </c>
      <c r="G107" s="205">
        <v>0</v>
      </c>
      <c r="H107" s="205">
        <v>0</v>
      </c>
      <c r="I107" s="198">
        <v>1.833</v>
      </c>
      <c r="J107" s="198">
        <v>0.74572649572649574</v>
      </c>
      <c r="K107" s="205">
        <v>0.66068222621184924</v>
      </c>
      <c r="L107" s="205">
        <v>0.78333333333333333</v>
      </c>
      <c r="M107" s="205">
        <v>1</v>
      </c>
      <c r="N107" s="206">
        <v>0.69424460431654678</v>
      </c>
    </row>
    <row r="108" spans="1:14">
      <c r="A108" s="192"/>
      <c r="B108" s="183" t="s">
        <v>494</v>
      </c>
      <c r="C108" s="195">
        <v>4.7333947606142734</v>
      </c>
      <c r="D108" s="202">
        <v>5.0238095238095237</v>
      </c>
      <c r="E108" s="202">
        <v>5.0699487179487175</v>
      </c>
      <c r="F108" s="202">
        <v>4.435137614678899</v>
      </c>
      <c r="G108" s="202">
        <v>0</v>
      </c>
      <c r="H108" s="202">
        <v>3.92</v>
      </c>
      <c r="I108" s="195">
        <v>4.7769935205183591</v>
      </c>
      <c r="J108" s="195">
        <v>2.7607802874743328</v>
      </c>
      <c r="K108" s="202">
        <v>2.5991723322494829</v>
      </c>
      <c r="L108" s="202">
        <v>3.0406203840472674</v>
      </c>
      <c r="M108" s="202">
        <v>2.5808823529411766</v>
      </c>
      <c r="N108" s="203">
        <v>2.6883575068600547</v>
      </c>
    </row>
    <row r="109" spans="1:14">
      <c r="A109" s="192"/>
      <c r="B109" s="204" t="s">
        <v>1099</v>
      </c>
      <c r="C109" s="198">
        <v>4.6844625943719969</v>
      </c>
      <c r="D109" s="205">
        <v>4.9906039603960402</v>
      </c>
      <c r="E109" s="205">
        <v>5.1044667590027704</v>
      </c>
      <c r="F109" s="205">
        <v>4.4848524590163938</v>
      </c>
      <c r="G109" s="205">
        <v>0</v>
      </c>
      <c r="H109" s="205">
        <v>4.2350000000000003</v>
      </c>
      <c r="I109" s="198">
        <v>4.7358248094248099</v>
      </c>
      <c r="J109" s="198">
        <v>2.5795833333333333</v>
      </c>
      <c r="K109" s="205">
        <v>2.7555697823303458</v>
      </c>
      <c r="L109" s="205">
        <v>3.1137339055793993</v>
      </c>
      <c r="M109" s="205">
        <v>2.4634146341463414</v>
      </c>
      <c r="N109" s="206">
        <v>2.7581549439347604</v>
      </c>
    </row>
    <row r="110" spans="1:14">
      <c r="A110" s="192"/>
      <c r="B110" s="183" t="s">
        <v>301</v>
      </c>
      <c r="C110" s="195">
        <v>4.8793197678689486</v>
      </c>
      <c r="D110" s="202">
        <v>5.64</v>
      </c>
      <c r="E110" s="202">
        <v>5.5602978941961991</v>
      </c>
      <c r="F110" s="202">
        <v>4.8099999999999996</v>
      </c>
      <c r="G110" s="202">
        <v>0</v>
      </c>
      <c r="H110" s="202">
        <v>4.2</v>
      </c>
      <c r="I110" s="195">
        <v>4.9834675145479626</v>
      </c>
      <c r="J110" s="195">
        <v>4.2116686114352389</v>
      </c>
      <c r="K110" s="202">
        <v>3.7442175196850394</v>
      </c>
      <c r="L110" s="202">
        <v>3.9020501138952164</v>
      </c>
      <c r="M110" s="202">
        <v>3.7346938775510203</v>
      </c>
      <c r="N110" s="203">
        <v>3.9048135803426089</v>
      </c>
    </row>
    <row r="111" spans="1:14">
      <c r="A111" s="192"/>
      <c r="B111" s="204" t="s">
        <v>1101</v>
      </c>
      <c r="C111" s="198">
        <v>4.8732247374880675</v>
      </c>
      <c r="D111" s="205">
        <v>5.6760000000000002</v>
      </c>
      <c r="E111" s="205">
        <v>5.7625313852813846</v>
      </c>
      <c r="F111" s="205">
        <v>4.8659999999999997</v>
      </c>
      <c r="G111" s="205">
        <v>0</v>
      </c>
      <c r="H111" s="205">
        <v>4.28</v>
      </c>
      <c r="I111" s="198">
        <v>4.9942423626404651</v>
      </c>
      <c r="J111" s="198">
        <v>4.3189705031810295</v>
      </c>
      <c r="K111" s="205">
        <v>3.9234282382664465</v>
      </c>
      <c r="L111" s="205">
        <v>3.8167330677290838</v>
      </c>
      <c r="M111" s="205">
        <v>4.0086206896551726</v>
      </c>
      <c r="N111" s="206">
        <v>4.048322733507919</v>
      </c>
    </row>
    <row r="112" spans="1:14">
      <c r="A112" s="192"/>
      <c r="B112" s="183" t="s">
        <v>303</v>
      </c>
      <c r="C112" s="195">
        <v>6.3733373934226556</v>
      </c>
      <c r="D112" s="202">
        <v>6.32</v>
      </c>
      <c r="E112" s="202">
        <v>6.5221428571428577</v>
      </c>
      <c r="F112" s="202">
        <v>6.39</v>
      </c>
      <c r="G112" s="202">
        <v>0</v>
      </c>
      <c r="H112" s="202">
        <v>0</v>
      </c>
      <c r="I112" s="195">
        <v>6.376545105566219</v>
      </c>
      <c r="J112" s="195">
        <v>5.432472691161867</v>
      </c>
      <c r="K112" s="202">
        <v>5.2154061624649861</v>
      </c>
      <c r="L112" s="202">
        <v>5.2607361963190185</v>
      </c>
      <c r="M112" s="202">
        <v>6.375</v>
      </c>
      <c r="N112" s="203">
        <v>5.2957660940482389</v>
      </c>
    </row>
    <row r="113" spans="1:14">
      <c r="A113" s="192"/>
      <c r="B113" s="204" t="s">
        <v>1103</v>
      </c>
      <c r="C113" s="198">
        <v>6.3835211081794201</v>
      </c>
      <c r="D113" s="205">
        <v>6.44</v>
      </c>
      <c r="E113" s="205">
        <v>6.0092682926829264</v>
      </c>
      <c r="F113" s="205">
        <v>5.8659999999999997</v>
      </c>
      <c r="G113" s="205">
        <v>0</v>
      </c>
      <c r="H113" s="205">
        <v>0</v>
      </c>
      <c r="I113" s="198">
        <v>6.349644791666667</v>
      </c>
      <c r="J113" s="198">
        <v>5.6216110019646361</v>
      </c>
      <c r="K113" s="205">
        <v>5.3957771787960471</v>
      </c>
      <c r="L113" s="205">
        <v>5.072164948453608</v>
      </c>
      <c r="M113" s="205">
        <v>6.7142857142857144</v>
      </c>
      <c r="N113" s="206">
        <v>5.4706045479755963</v>
      </c>
    </row>
    <row r="114" spans="1:14">
      <c r="A114" s="192"/>
      <c r="B114" s="183" t="s">
        <v>305</v>
      </c>
      <c r="C114" s="195">
        <v>7.9881837160751568</v>
      </c>
      <c r="D114" s="202">
        <v>13.33</v>
      </c>
      <c r="E114" s="202">
        <v>11.08</v>
      </c>
      <c r="F114" s="202">
        <v>4</v>
      </c>
      <c r="G114" s="202">
        <v>0</v>
      </c>
      <c r="H114" s="202">
        <v>4</v>
      </c>
      <c r="I114" s="195">
        <v>8.1209741550695824</v>
      </c>
      <c r="J114" s="195">
        <v>3.3125</v>
      </c>
      <c r="K114" s="202">
        <v>0</v>
      </c>
      <c r="L114" s="202">
        <v>5.5</v>
      </c>
      <c r="M114" s="202">
        <v>0</v>
      </c>
      <c r="N114" s="203">
        <v>3.5555555555555554</v>
      </c>
    </row>
    <row r="115" spans="1:14">
      <c r="A115" s="192"/>
      <c r="B115" s="204" t="s">
        <v>1105</v>
      </c>
      <c r="C115" s="198">
        <v>6.7326412698412703</v>
      </c>
      <c r="D115" s="205">
        <v>6.78</v>
      </c>
      <c r="E115" s="205">
        <v>8.6700487804878037</v>
      </c>
      <c r="F115" s="205">
        <v>4.5999999999999996</v>
      </c>
      <c r="G115" s="205">
        <v>0</v>
      </c>
      <c r="H115" s="205">
        <v>4.5</v>
      </c>
      <c r="I115" s="198">
        <v>6.8253464788732394</v>
      </c>
      <c r="J115" s="198">
        <v>4.25</v>
      </c>
      <c r="K115" s="205">
        <v>6.25</v>
      </c>
      <c r="L115" s="205">
        <v>0</v>
      </c>
      <c r="M115" s="205">
        <v>0</v>
      </c>
      <c r="N115" s="206">
        <v>4.75</v>
      </c>
    </row>
    <row r="116" spans="1:14">
      <c r="A116" s="192"/>
      <c r="B116" s="183" t="s">
        <v>307</v>
      </c>
      <c r="C116" s="195">
        <v>5.0614249312680215</v>
      </c>
      <c r="D116" s="202">
        <v>5.7826134969325151</v>
      </c>
      <c r="E116" s="202">
        <v>5.6448772102161104</v>
      </c>
      <c r="F116" s="202">
        <v>4.8747720364741642</v>
      </c>
      <c r="G116" s="202">
        <v>0</v>
      </c>
      <c r="H116" s="202">
        <v>4.1983471074380168</v>
      </c>
      <c r="I116" s="195">
        <v>5.1498094872076416</v>
      </c>
      <c r="J116" s="195">
        <v>4.6003646741715558</v>
      </c>
      <c r="K116" s="202">
        <v>4.1931954180201743</v>
      </c>
      <c r="L116" s="202">
        <v>4.2719734660033168</v>
      </c>
      <c r="M116" s="202">
        <v>4.384615384615385</v>
      </c>
      <c r="N116" s="203">
        <v>4.333931344722326</v>
      </c>
    </row>
    <row r="117" spans="1:14">
      <c r="A117" s="192"/>
      <c r="B117" s="204" t="s">
        <v>1107</v>
      </c>
      <c r="C117" s="198">
        <v>5.0175026161704244</v>
      </c>
      <c r="D117" s="205">
        <v>5.8124203069657616</v>
      </c>
      <c r="E117" s="205">
        <v>5.8332775240994419</v>
      </c>
      <c r="F117" s="205">
        <v>4.9009616368286437</v>
      </c>
      <c r="G117" s="205">
        <v>0</v>
      </c>
      <c r="H117" s="205">
        <v>4.2837931034482759</v>
      </c>
      <c r="I117" s="198">
        <v>5.1284737602559458</v>
      </c>
      <c r="J117" s="198">
        <v>4.7473507366244512</v>
      </c>
      <c r="K117" s="205">
        <v>4.3682943370634115</v>
      </c>
      <c r="L117" s="205">
        <v>4.166666666666667</v>
      </c>
      <c r="M117" s="205">
        <v>4.7278481012658231</v>
      </c>
      <c r="N117" s="206">
        <v>4.489594978072061</v>
      </c>
    </row>
    <row r="118" spans="1:14">
      <c r="A118" s="192"/>
      <c r="B118" s="183" t="s">
        <v>309</v>
      </c>
      <c r="C118" s="195">
        <v>3.1462990846094616</v>
      </c>
      <c r="D118" s="202">
        <v>3.42</v>
      </c>
      <c r="E118" s="202">
        <v>3.4383017203352453</v>
      </c>
      <c r="F118" s="202">
        <v>3.12</v>
      </c>
      <c r="G118" s="202">
        <v>0</v>
      </c>
      <c r="H118" s="202">
        <v>3.19</v>
      </c>
      <c r="I118" s="195">
        <v>3.2124194150591161</v>
      </c>
      <c r="J118" s="195">
        <v>3.0760368663594471</v>
      </c>
      <c r="K118" s="202">
        <v>2.5469897209985315</v>
      </c>
      <c r="L118" s="202">
        <v>2.7078947368421051</v>
      </c>
      <c r="M118" s="202">
        <v>2.4772727272727271</v>
      </c>
      <c r="N118" s="203">
        <v>2.659019134311722</v>
      </c>
    </row>
    <row r="119" spans="1:14">
      <c r="A119" s="192"/>
      <c r="B119" s="204" t="s">
        <v>1109</v>
      </c>
      <c r="C119" s="198">
        <v>3.2608456776475792</v>
      </c>
      <c r="D119" s="205">
        <v>3.49</v>
      </c>
      <c r="E119" s="205">
        <v>3.4817612977983781</v>
      </c>
      <c r="F119" s="205">
        <v>3.3</v>
      </c>
      <c r="G119" s="205">
        <v>0</v>
      </c>
      <c r="H119" s="205">
        <v>3.23</v>
      </c>
      <c r="I119" s="198">
        <v>3.3143941723998389</v>
      </c>
      <c r="J119" s="198">
        <v>3.0386676875957122</v>
      </c>
      <c r="K119" s="205">
        <v>2.7084724540901504</v>
      </c>
      <c r="L119" s="205">
        <v>2.6914414414414414</v>
      </c>
      <c r="M119" s="205">
        <v>2.5757575757575757</v>
      </c>
      <c r="N119" s="206">
        <v>2.7750668975287267</v>
      </c>
    </row>
    <row r="120" spans="1:14">
      <c r="A120" s="192"/>
      <c r="B120" s="183" t="s">
        <v>311</v>
      </c>
      <c r="C120" s="195">
        <v>4.0994600814303412</v>
      </c>
      <c r="D120" s="202">
        <v>4.18</v>
      </c>
      <c r="E120" s="202">
        <v>4.0932409381663115</v>
      </c>
      <c r="F120" s="202">
        <v>4</v>
      </c>
      <c r="G120" s="202">
        <v>0</v>
      </c>
      <c r="H120" s="202">
        <v>0</v>
      </c>
      <c r="I120" s="195">
        <v>4.1116068030447188</v>
      </c>
      <c r="J120" s="195">
        <v>4.1162260711030081</v>
      </c>
      <c r="K120" s="202">
        <v>3.7363367799113738</v>
      </c>
      <c r="L120" s="202">
        <v>3.4696969696969697</v>
      </c>
      <c r="M120" s="202">
        <v>3.4444444444444446</v>
      </c>
      <c r="N120" s="203">
        <v>3.8126862494678586</v>
      </c>
    </row>
    <row r="121" spans="1:14">
      <c r="A121" s="192"/>
      <c r="B121" s="204" t="s">
        <v>1111</v>
      </c>
      <c r="C121" s="198">
        <v>3.9470870535714289</v>
      </c>
      <c r="D121" s="205">
        <v>4.1399999999999997</v>
      </c>
      <c r="E121" s="205">
        <v>4.0170631970260215</v>
      </c>
      <c r="F121" s="205">
        <v>4</v>
      </c>
      <c r="G121" s="205">
        <v>0</v>
      </c>
      <c r="H121" s="205">
        <v>0</v>
      </c>
      <c r="I121" s="198">
        <v>3.9912322335025379</v>
      </c>
      <c r="J121" s="198">
        <v>4.2934868943606039</v>
      </c>
      <c r="K121" s="205">
        <v>4.0011778563015312</v>
      </c>
      <c r="L121" s="205">
        <v>3.6313559322033897</v>
      </c>
      <c r="M121" s="205">
        <v>2.8269230769230771</v>
      </c>
      <c r="N121" s="206">
        <v>4.0445716267776621</v>
      </c>
    </row>
    <row r="122" spans="1:14">
      <c r="A122" s="192"/>
      <c r="B122" s="183" t="s">
        <v>313</v>
      </c>
      <c r="C122" s="195">
        <v>7.5143310344827574</v>
      </c>
      <c r="D122" s="202">
        <v>15.440000000000001</v>
      </c>
      <c r="E122" s="202">
        <v>8.9057812500000004</v>
      </c>
      <c r="F122" s="202">
        <v>4.67</v>
      </c>
      <c r="G122" s="202">
        <v>0</v>
      </c>
      <c r="H122" s="202">
        <v>0</v>
      </c>
      <c r="I122" s="195">
        <v>8.0100119904076728</v>
      </c>
      <c r="J122" s="195">
        <v>4.3</v>
      </c>
      <c r="K122" s="202">
        <v>3.9</v>
      </c>
      <c r="L122" s="202">
        <v>3.25</v>
      </c>
      <c r="M122" s="202">
        <v>0</v>
      </c>
      <c r="N122" s="203">
        <v>3.8571428571428572</v>
      </c>
    </row>
    <row r="123" spans="1:14">
      <c r="A123" s="192"/>
      <c r="B123" s="204" t="s">
        <v>1113</v>
      </c>
      <c r="C123" s="198">
        <v>2.7268068290353389</v>
      </c>
      <c r="D123" s="205">
        <v>2.42</v>
      </c>
      <c r="E123" s="205">
        <v>2.8260883720930234</v>
      </c>
      <c r="F123" s="205">
        <v>1.95</v>
      </c>
      <c r="G123" s="205">
        <v>0</v>
      </c>
      <c r="H123" s="205">
        <v>2</v>
      </c>
      <c r="I123" s="198">
        <v>2.6864699295647463</v>
      </c>
      <c r="J123" s="198">
        <v>3.7</v>
      </c>
      <c r="K123" s="205">
        <v>1.8333333333333333</v>
      </c>
      <c r="L123" s="205">
        <v>0</v>
      </c>
      <c r="M123" s="205">
        <v>0</v>
      </c>
      <c r="N123" s="206">
        <v>2.6818181818181817</v>
      </c>
    </row>
    <row r="124" spans="1:14">
      <c r="A124" s="192"/>
      <c r="B124" s="183" t="s">
        <v>315</v>
      </c>
      <c r="C124" s="195">
        <v>3.6197104578419972</v>
      </c>
      <c r="D124" s="202">
        <v>3.9654947834334493</v>
      </c>
      <c r="E124" s="202">
        <v>3.7332701131844606</v>
      </c>
      <c r="F124" s="202">
        <v>3.3644514501891556</v>
      </c>
      <c r="G124" s="202">
        <v>0</v>
      </c>
      <c r="H124" s="202">
        <v>3.19</v>
      </c>
      <c r="I124" s="195">
        <v>3.6691814159292031</v>
      </c>
      <c r="J124" s="195">
        <v>3.600594421582076</v>
      </c>
      <c r="K124" s="202">
        <v>3.0864098448368109</v>
      </c>
      <c r="L124" s="202">
        <v>3.0982142857142856</v>
      </c>
      <c r="M124" s="202">
        <v>2.9125000000000001</v>
      </c>
      <c r="N124" s="203">
        <v>3.1975730559683013</v>
      </c>
    </row>
    <row r="125" spans="1:14">
      <c r="A125" s="192"/>
      <c r="B125" s="204" t="s">
        <v>1115</v>
      </c>
      <c r="C125" s="198">
        <v>3.3389047286405158</v>
      </c>
      <c r="D125" s="205">
        <v>3.5997077509529856</v>
      </c>
      <c r="E125" s="205">
        <v>3.4846183134046567</v>
      </c>
      <c r="F125" s="205">
        <v>3.270649509803921</v>
      </c>
      <c r="G125" s="205">
        <v>0</v>
      </c>
      <c r="H125" s="205">
        <v>3.1684999999999999</v>
      </c>
      <c r="I125" s="198">
        <v>3.3864362098401366</v>
      </c>
      <c r="J125" s="198">
        <v>3.654669260700389</v>
      </c>
      <c r="K125" s="205">
        <v>3.3147185668472852</v>
      </c>
      <c r="L125" s="205">
        <v>3.1757641921397379</v>
      </c>
      <c r="M125" s="205">
        <v>2.6864406779661016</v>
      </c>
      <c r="N125" s="206">
        <v>3.3784418796372631</v>
      </c>
    </row>
    <row r="126" spans="1:14">
      <c r="A126" s="192"/>
      <c r="B126" s="183" t="s">
        <v>333</v>
      </c>
      <c r="C126" s="195">
        <v>0</v>
      </c>
      <c r="D126" s="202">
        <v>0</v>
      </c>
      <c r="E126" s="202">
        <v>0</v>
      </c>
      <c r="F126" s="202">
        <v>0</v>
      </c>
      <c r="G126" s="202">
        <v>0</v>
      </c>
      <c r="H126" s="202">
        <v>0</v>
      </c>
      <c r="I126" s="195">
        <v>0</v>
      </c>
      <c r="J126" s="195">
        <v>4.9221664275466281</v>
      </c>
      <c r="K126" s="202">
        <v>5.0396265560165974</v>
      </c>
      <c r="L126" s="202">
        <v>5.3517441860465116</v>
      </c>
      <c r="M126" s="202">
        <v>6.1379310344827589</v>
      </c>
      <c r="N126" s="203">
        <v>5.0200998751560553</v>
      </c>
    </row>
    <row r="127" spans="1:14">
      <c r="A127" s="192"/>
      <c r="B127" s="204" t="s">
        <v>1117</v>
      </c>
      <c r="C127" s="198">
        <v>0</v>
      </c>
      <c r="D127" s="205">
        <v>0</v>
      </c>
      <c r="E127" s="205">
        <v>0</v>
      </c>
      <c r="F127" s="205">
        <v>0</v>
      </c>
      <c r="G127" s="205">
        <v>0</v>
      </c>
      <c r="H127" s="205">
        <v>0</v>
      </c>
      <c r="I127" s="198">
        <v>0</v>
      </c>
      <c r="J127" s="198">
        <v>5.0121293800539082</v>
      </c>
      <c r="K127" s="205">
        <v>5.1194324712643677</v>
      </c>
      <c r="L127" s="205">
        <v>5.617647058823529</v>
      </c>
      <c r="M127" s="205">
        <v>7.2380952380952381</v>
      </c>
      <c r="N127" s="206">
        <v>5.1126934290199593</v>
      </c>
    </row>
    <row r="128" spans="1:14">
      <c r="A128" s="192"/>
      <c r="B128" s="183" t="s">
        <v>346</v>
      </c>
      <c r="C128" s="195">
        <v>4.1893405518231033</v>
      </c>
      <c r="D128" s="202">
        <v>4.2253469227753824</v>
      </c>
      <c r="E128" s="202">
        <v>4.5156194690265492</v>
      </c>
      <c r="F128" s="202">
        <v>3.8502278942570647</v>
      </c>
      <c r="G128" s="202">
        <v>0</v>
      </c>
      <c r="H128" s="202">
        <v>4.0224203821656053</v>
      </c>
      <c r="I128" s="195">
        <v>4.2227059509622453</v>
      </c>
      <c r="J128" s="195">
        <v>3.8740808823529411</v>
      </c>
      <c r="K128" s="202">
        <v>3.2506601806810287</v>
      </c>
      <c r="L128" s="202">
        <v>3.233418367346939</v>
      </c>
      <c r="M128" s="202">
        <v>3.0042016806722689</v>
      </c>
      <c r="N128" s="203">
        <v>3.4205316350546866</v>
      </c>
    </row>
    <row r="129" spans="1:14">
      <c r="A129" s="192"/>
      <c r="B129" s="204" t="s">
        <v>1119</v>
      </c>
      <c r="C129" s="198">
        <v>4.337384515821384</v>
      </c>
      <c r="D129" s="205">
        <v>4.4224405563032754</v>
      </c>
      <c r="E129" s="205">
        <v>4.7332106492293322</v>
      </c>
      <c r="F129" s="205">
        <v>4.1459050445103847</v>
      </c>
      <c r="G129" s="205">
        <v>0</v>
      </c>
      <c r="H129" s="205">
        <v>4.1418999999999997</v>
      </c>
      <c r="I129" s="198">
        <v>4.3822552726094361</v>
      </c>
      <c r="J129" s="198">
        <v>3.9446068197633961</v>
      </c>
      <c r="K129" s="205">
        <v>3.4497638960004551</v>
      </c>
      <c r="L129" s="205">
        <v>3.3051846032992929</v>
      </c>
      <c r="M129" s="205">
        <v>3.185430463576159</v>
      </c>
      <c r="N129" s="206">
        <v>3.5769877033529367</v>
      </c>
    </row>
    <row r="130" spans="1:14">
      <c r="A130" s="192"/>
      <c r="B130" s="183" t="s">
        <v>348</v>
      </c>
      <c r="C130" s="195">
        <v>4.4141818455517088</v>
      </c>
      <c r="D130" s="202">
        <v>4.375553060078607</v>
      </c>
      <c r="E130" s="202">
        <v>4.2907184466019421</v>
      </c>
      <c r="F130" s="202">
        <v>4.1713807531380755</v>
      </c>
      <c r="G130" s="202">
        <v>0</v>
      </c>
      <c r="H130" s="202">
        <v>0</v>
      </c>
      <c r="I130" s="195">
        <v>4.3879779222119053</v>
      </c>
      <c r="J130" s="195">
        <v>4.8908461306835287</v>
      </c>
      <c r="K130" s="202">
        <v>4.3989334027055147</v>
      </c>
      <c r="L130" s="202">
        <v>4.2531645569620249</v>
      </c>
      <c r="M130" s="202">
        <v>4.408163265306122</v>
      </c>
      <c r="N130" s="203">
        <v>4.5346427332639614</v>
      </c>
    </row>
    <row r="131" spans="1:14">
      <c r="A131" s="192"/>
      <c r="B131" s="204" t="s">
        <v>1121</v>
      </c>
      <c r="C131" s="198">
        <v>4.2746909062103926</v>
      </c>
      <c r="D131" s="205">
        <v>4.3299343019583061</v>
      </c>
      <c r="E131" s="205">
        <v>4.220404208194906</v>
      </c>
      <c r="F131" s="205">
        <v>4.12137323943662</v>
      </c>
      <c r="G131" s="205">
        <v>0</v>
      </c>
      <c r="H131" s="205">
        <v>0</v>
      </c>
      <c r="I131" s="198">
        <v>4.2741279453864776</v>
      </c>
      <c r="J131" s="198">
        <v>5.0668219715546838</v>
      </c>
      <c r="K131" s="205">
        <v>4.619202177782431</v>
      </c>
      <c r="L131" s="205">
        <v>4.1818181818181817</v>
      </c>
      <c r="M131" s="205">
        <v>4.2857142857142856</v>
      </c>
      <c r="N131" s="206">
        <v>4.7292237442922378</v>
      </c>
    </row>
    <row r="132" spans="1:14">
      <c r="A132" s="192"/>
      <c r="B132" s="183" t="s">
        <v>388</v>
      </c>
      <c r="C132" s="195">
        <v>4.2293786355716394</v>
      </c>
      <c r="D132" s="202">
        <v>4.2871006463527239</v>
      </c>
      <c r="E132" s="202">
        <v>4.4770243252249253</v>
      </c>
      <c r="F132" s="202">
        <v>3.9076796407185626</v>
      </c>
      <c r="G132" s="202">
        <v>0</v>
      </c>
      <c r="H132" s="202">
        <v>4.0224203821656053</v>
      </c>
      <c r="I132" s="195">
        <v>4.2553116095416428</v>
      </c>
      <c r="J132" s="195">
        <v>4.2369693713057499</v>
      </c>
      <c r="K132" s="202">
        <v>3.6505118217229819</v>
      </c>
      <c r="L132" s="202">
        <v>3.5263636363636364</v>
      </c>
      <c r="M132" s="202">
        <v>3.4136904761904763</v>
      </c>
      <c r="N132" s="203">
        <v>3.8075057980181319</v>
      </c>
    </row>
    <row r="133" spans="1:14">
      <c r="A133" s="192"/>
      <c r="B133" s="204" t="s">
        <v>1123</v>
      </c>
      <c r="C133" s="198">
        <v>4.3262908525132469</v>
      </c>
      <c r="D133" s="205">
        <v>4.3840257082896112</v>
      </c>
      <c r="E133" s="205">
        <v>4.6439022179363549</v>
      </c>
      <c r="F133" s="205">
        <v>4.1405250965250966</v>
      </c>
      <c r="G133" s="205">
        <v>0</v>
      </c>
      <c r="H133" s="205">
        <v>4.1418999999999997</v>
      </c>
      <c r="I133" s="198">
        <v>4.3609594908160396</v>
      </c>
      <c r="J133" s="198">
        <v>4.3509278167450942</v>
      </c>
      <c r="K133" s="205">
        <v>3.8614899734591566</v>
      </c>
      <c r="L133" s="205">
        <v>3.5696653867251782</v>
      </c>
      <c r="M133" s="205">
        <v>3.4830917874396135</v>
      </c>
      <c r="N133" s="206">
        <v>3.9827688577719504</v>
      </c>
    </row>
    <row r="134" spans="1:14">
      <c r="A134" s="191" t="s">
        <v>76</v>
      </c>
      <c r="B134" s="183" t="s">
        <v>488</v>
      </c>
      <c r="C134" s="195">
        <v>4.7073170731707314</v>
      </c>
      <c r="D134" s="202">
        <v>5.3548387096774199</v>
      </c>
      <c r="E134" s="202">
        <v>4.828125</v>
      </c>
      <c r="F134" s="202">
        <v>5.577464788732394</v>
      </c>
      <c r="G134" s="202">
        <v>5.2954545454545459</v>
      </c>
      <c r="H134" s="202">
        <v>4.8499999999999996</v>
      </c>
      <c r="I134" s="195">
        <v>5.0311526479750777</v>
      </c>
      <c r="J134" s="195">
        <v>3.3571428571428572</v>
      </c>
      <c r="K134" s="202">
        <v>4.7</v>
      </c>
      <c r="L134" s="202">
        <v>3.5238095238095237</v>
      </c>
      <c r="M134" s="202">
        <v>2.2777777777777777</v>
      </c>
      <c r="N134" s="203">
        <v>3.5750000000000002</v>
      </c>
    </row>
    <row r="135" spans="1:14">
      <c r="A135" s="192"/>
      <c r="B135" s="204" t="s">
        <v>1093</v>
      </c>
      <c r="C135" s="198">
        <v>4.8577981651376145</v>
      </c>
      <c r="D135" s="205">
        <v>4.8205128205128203</v>
      </c>
      <c r="E135" s="205">
        <v>4.6428571428571432</v>
      </c>
      <c r="F135" s="205">
        <v>5.046875</v>
      </c>
      <c r="G135" s="205">
        <v>4.6363636363636367</v>
      </c>
      <c r="H135" s="205">
        <v>4.4375</v>
      </c>
      <c r="I135" s="198">
        <v>4.8098159509202452</v>
      </c>
      <c r="J135" s="198">
        <v>3.1262500000000002</v>
      </c>
      <c r="K135" s="205">
        <v>4.625</v>
      </c>
      <c r="L135" s="205">
        <v>3.2282608695652173</v>
      </c>
      <c r="M135" s="205">
        <v>2</v>
      </c>
      <c r="N135" s="206">
        <v>3.1280232558139534</v>
      </c>
    </row>
    <row r="136" spans="1:14">
      <c r="A136" s="192"/>
      <c r="B136" s="183" t="s">
        <v>490</v>
      </c>
      <c r="C136" s="195">
        <v>5.166666666666667</v>
      </c>
      <c r="D136" s="202">
        <v>0</v>
      </c>
      <c r="E136" s="202">
        <v>4.4705882352941178</v>
      </c>
      <c r="F136" s="202">
        <v>4.6875</v>
      </c>
      <c r="G136" s="202">
        <v>7.666666666666667</v>
      </c>
      <c r="H136" s="202">
        <v>6.6</v>
      </c>
      <c r="I136" s="195">
        <v>5.0847457627118642</v>
      </c>
      <c r="J136" s="195">
        <v>4.083333333333333</v>
      </c>
      <c r="K136" s="202">
        <v>3</v>
      </c>
      <c r="L136" s="202">
        <v>3.8653846153846154</v>
      </c>
      <c r="M136" s="202">
        <v>2.5</v>
      </c>
      <c r="N136" s="203">
        <v>3.6547619047619047</v>
      </c>
    </row>
    <row r="137" spans="1:14">
      <c r="A137" s="192"/>
      <c r="B137" s="204" t="s">
        <v>1095</v>
      </c>
      <c r="C137" s="198">
        <v>4.6749999999999998</v>
      </c>
      <c r="D137" s="205">
        <v>4</v>
      </c>
      <c r="E137" s="205">
        <v>4.3636363636363633</v>
      </c>
      <c r="F137" s="205">
        <v>5</v>
      </c>
      <c r="G137" s="205">
        <v>5.333333333333333</v>
      </c>
      <c r="H137" s="205">
        <v>5</v>
      </c>
      <c r="I137" s="198">
        <v>4.6846153846153848</v>
      </c>
      <c r="J137" s="198">
        <v>3.0849999999999995</v>
      </c>
      <c r="K137" s="205">
        <v>6.1923076923076934</v>
      </c>
      <c r="L137" s="205">
        <v>3.7931034482758621</v>
      </c>
      <c r="M137" s="205">
        <v>3.4090909090909092</v>
      </c>
      <c r="N137" s="206">
        <v>4.1781355932203397</v>
      </c>
    </row>
    <row r="138" spans="1:14">
      <c r="A138" s="192"/>
      <c r="B138" s="183" t="s">
        <v>492</v>
      </c>
      <c r="C138" s="195">
        <v>0</v>
      </c>
      <c r="D138" s="202">
        <v>0</v>
      </c>
      <c r="E138" s="202">
        <v>0</v>
      </c>
      <c r="F138" s="202">
        <v>0</v>
      </c>
      <c r="G138" s="202">
        <v>0</v>
      </c>
      <c r="H138" s="202">
        <v>0</v>
      </c>
      <c r="I138" s="195">
        <v>0</v>
      </c>
      <c r="J138" s="195">
        <v>0</v>
      </c>
      <c r="K138" s="202">
        <v>0</v>
      </c>
      <c r="L138" s="202">
        <v>0</v>
      </c>
      <c r="M138" s="202">
        <v>0</v>
      </c>
      <c r="N138" s="203">
        <v>0</v>
      </c>
    </row>
    <row r="139" spans="1:14">
      <c r="A139" s="192"/>
      <c r="B139" s="204" t="s">
        <v>1097</v>
      </c>
      <c r="C139" s="198">
        <v>0</v>
      </c>
      <c r="D139" s="205">
        <v>0</v>
      </c>
      <c r="E139" s="205">
        <v>0</v>
      </c>
      <c r="F139" s="205">
        <v>0</v>
      </c>
      <c r="G139" s="205">
        <v>0</v>
      </c>
      <c r="H139" s="205">
        <v>0</v>
      </c>
      <c r="I139" s="198">
        <v>0</v>
      </c>
      <c r="J139" s="198">
        <v>0</v>
      </c>
      <c r="K139" s="205">
        <v>0</v>
      </c>
      <c r="L139" s="205">
        <v>0</v>
      </c>
      <c r="M139" s="205">
        <v>0</v>
      </c>
      <c r="N139" s="206">
        <v>0</v>
      </c>
    </row>
    <row r="140" spans="1:14">
      <c r="A140" s="192"/>
      <c r="B140" s="183" t="s">
        <v>494</v>
      </c>
      <c r="C140" s="195">
        <v>4.7659574468085104</v>
      </c>
      <c r="D140" s="202">
        <v>5.3548387096774199</v>
      </c>
      <c r="E140" s="202">
        <v>4.7530864197530862</v>
      </c>
      <c r="F140" s="202">
        <v>5.4137931034482758</v>
      </c>
      <c r="G140" s="202">
        <v>5.58</v>
      </c>
      <c r="H140" s="202">
        <v>5.4333333333333336</v>
      </c>
      <c r="I140" s="195">
        <v>5.0394736842105265</v>
      </c>
      <c r="J140" s="195">
        <v>3.5750000000000002</v>
      </c>
      <c r="K140" s="202">
        <v>4.1590909090909092</v>
      </c>
      <c r="L140" s="202">
        <v>3.6544117647058822</v>
      </c>
      <c r="M140" s="202">
        <v>2.3333333333333335</v>
      </c>
      <c r="N140" s="203">
        <v>3.6024590163934427</v>
      </c>
    </row>
    <row r="141" spans="1:14">
      <c r="A141" s="192"/>
      <c r="B141" s="204" t="s">
        <v>1099</v>
      </c>
      <c r="C141" s="198">
        <v>4.829457364341085</v>
      </c>
      <c r="D141" s="205">
        <v>4.6808510638297873</v>
      </c>
      <c r="E141" s="205">
        <v>4.6105263157894738</v>
      </c>
      <c r="F141" s="205">
        <v>5.0357142857142856</v>
      </c>
      <c r="G141" s="205">
        <v>4.72</v>
      </c>
      <c r="H141" s="205">
        <v>4.5909090909090908</v>
      </c>
      <c r="I141" s="198">
        <v>4.789002557544757</v>
      </c>
      <c r="J141" s="198">
        <v>3.1085714285714281</v>
      </c>
      <c r="K141" s="205">
        <v>5.44</v>
      </c>
      <c r="L141" s="205">
        <v>3.4466666666666668</v>
      </c>
      <c r="M141" s="205">
        <v>2.5</v>
      </c>
      <c r="N141" s="206">
        <v>3.555310344827586</v>
      </c>
    </row>
    <row r="142" spans="1:14">
      <c r="A142" s="192"/>
      <c r="B142" s="183" t="s">
        <v>301</v>
      </c>
      <c r="C142" s="195">
        <v>4.9853450265405028</v>
      </c>
      <c r="D142" s="202">
        <v>4.9631050767414404</v>
      </c>
      <c r="E142" s="202">
        <v>5.4503496503496507</v>
      </c>
      <c r="F142" s="202">
        <v>5.6319906140007818</v>
      </c>
      <c r="G142" s="202">
        <v>5.5278514588859418</v>
      </c>
      <c r="H142" s="202">
        <v>6.1417682926829267</v>
      </c>
      <c r="I142" s="195">
        <v>5.2905913353483687</v>
      </c>
      <c r="J142" s="195">
        <v>4.53125</v>
      </c>
      <c r="K142" s="202">
        <v>4.4537572254335265</v>
      </c>
      <c r="L142" s="202">
        <v>4.4061685490877496</v>
      </c>
      <c r="M142" s="202">
        <v>4.2794612794612794</v>
      </c>
      <c r="N142" s="203">
        <v>4.4261063743402351</v>
      </c>
    </row>
    <row r="143" spans="1:14">
      <c r="A143" s="192"/>
      <c r="B143" s="204" t="s">
        <v>1101</v>
      </c>
      <c r="C143" s="198">
        <v>4.9099412660430719</v>
      </c>
      <c r="D143" s="205">
        <v>4.9102705687465491</v>
      </c>
      <c r="E143" s="205">
        <v>5.420307167235495</v>
      </c>
      <c r="F143" s="205">
        <v>5.507454342154305</v>
      </c>
      <c r="G143" s="205">
        <v>5.5520581113801457</v>
      </c>
      <c r="H143" s="205">
        <v>6.1612466124661243</v>
      </c>
      <c r="I143" s="198">
        <v>5.2295839753466868</v>
      </c>
      <c r="J143" s="198">
        <v>4.5426829268292686</v>
      </c>
      <c r="K143" s="205">
        <v>4.4240282685512371</v>
      </c>
      <c r="L143" s="205">
        <v>4.49125</v>
      </c>
      <c r="M143" s="205">
        <v>4.2262247838616718</v>
      </c>
      <c r="N143" s="206">
        <v>4.4538518794194273</v>
      </c>
    </row>
    <row r="144" spans="1:14">
      <c r="A144" s="192"/>
      <c r="B144" s="183" t="s">
        <v>303</v>
      </c>
      <c r="C144" s="195">
        <v>5.2871536523929468</v>
      </c>
      <c r="D144" s="202">
        <v>5.833333333333333</v>
      </c>
      <c r="E144" s="202">
        <v>5.8148148148148149</v>
      </c>
      <c r="F144" s="202">
        <v>6.7507739938080498</v>
      </c>
      <c r="G144" s="202">
        <v>6.7783018867924527</v>
      </c>
      <c r="H144" s="202">
        <v>7.72</v>
      </c>
      <c r="I144" s="195">
        <v>6.202956989247312</v>
      </c>
      <c r="J144" s="195">
        <v>5.6382978723404253</v>
      </c>
      <c r="K144" s="202">
        <v>5.6094339622641511</v>
      </c>
      <c r="L144" s="202">
        <v>5.6256097560975613</v>
      </c>
      <c r="M144" s="202">
        <v>5.6313868613138682</v>
      </c>
      <c r="N144" s="203">
        <v>5.6238195173137457</v>
      </c>
    </row>
    <row r="145" spans="1:14">
      <c r="A145" s="192"/>
      <c r="B145" s="204" t="s">
        <v>1103</v>
      </c>
      <c r="C145" s="198">
        <v>5.1782945736434112</v>
      </c>
      <c r="D145" s="205">
        <v>4.1794871794871797</v>
      </c>
      <c r="E145" s="205">
        <v>5.6597222222222223</v>
      </c>
      <c r="F145" s="205">
        <v>6.794019933554817</v>
      </c>
      <c r="G145" s="205">
        <v>6.7568807339449544</v>
      </c>
      <c r="H145" s="205">
        <v>7.4533898305084749</v>
      </c>
      <c r="I145" s="198">
        <v>6.026068376068376</v>
      </c>
      <c r="J145" s="198">
        <v>5.7533783783783781</v>
      </c>
      <c r="K145" s="205">
        <v>5.8580246913580245</v>
      </c>
      <c r="L145" s="205">
        <v>6.1402298850574715</v>
      </c>
      <c r="M145" s="205">
        <v>4.8643410852713176</v>
      </c>
      <c r="N145" s="206">
        <v>5.8378378378378377</v>
      </c>
    </row>
    <row r="146" spans="1:14">
      <c r="A146" s="192"/>
      <c r="B146" s="183" t="s">
        <v>305</v>
      </c>
      <c r="C146" s="195">
        <v>0</v>
      </c>
      <c r="D146" s="202">
        <v>0</v>
      </c>
      <c r="E146" s="202">
        <v>0</v>
      </c>
      <c r="F146" s="202">
        <v>0</v>
      </c>
      <c r="G146" s="202">
        <v>0</v>
      </c>
      <c r="H146" s="202">
        <v>0</v>
      </c>
      <c r="I146" s="195">
        <v>0</v>
      </c>
      <c r="J146" s="195">
        <v>0</v>
      </c>
      <c r="K146" s="202">
        <v>0</v>
      </c>
      <c r="L146" s="202">
        <v>0</v>
      </c>
      <c r="M146" s="202">
        <v>0</v>
      </c>
      <c r="N146" s="203">
        <v>0</v>
      </c>
    </row>
    <row r="147" spans="1:14">
      <c r="A147" s="192"/>
      <c r="B147" s="204" t="s">
        <v>1105</v>
      </c>
      <c r="C147" s="198">
        <v>0</v>
      </c>
      <c r="D147" s="205">
        <v>0</v>
      </c>
      <c r="E147" s="205">
        <v>0</v>
      </c>
      <c r="F147" s="205">
        <v>0</v>
      </c>
      <c r="G147" s="205">
        <v>0</v>
      </c>
      <c r="H147" s="205">
        <v>0</v>
      </c>
      <c r="I147" s="198">
        <v>0</v>
      </c>
      <c r="J147" s="198">
        <v>0</v>
      </c>
      <c r="K147" s="205">
        <v>0</v>
      </c>
      <c r="L147" s="205">
        <v>0</v>
      </c>
      <c r="M147" s="205">
        <v>0</v>
      </c>
      <c r="N147" s="206">
        <v>0</v>
      </c>
    </row>
    <row r="148" spans="1:14">
      <c r="A148" s="192"/>
      <c r="B148" s="183" t="s">
        <v>307</v>
      </c>
      <c r="C148" s="195">
        <v>5.0106765327695557</v>
      </c>
      <c r="D148" s="202">
        <v>4.9646434885091342</v>
      </c>
      <c r="E148" s="202">
        <v>5.4698874917273326</v>
      </c>
      <c r="F148" s="202">
        <v>5.7574652777777775</v>
      </c>
      <c r="G148" s="202">
        <v>5.6350040420371865</v>
      </c>
      <c r="H148" s="202">
        <v>6.5772626931567331</v>
      </c>
      <c r="I148" s="195">
        <v>5.3632213424637989</v>
      </c>
      <c r="J148" s="195">
        <v>4.7762951334379915</v>
      </c>
      <c r="K148" s="202">
        <v>4.8443877551020416</v>
      </c>
      <c r="L148" s="202">
        <v>4.7264573991031389</v>
      </c>
      <c r="M148" s="202">
        <v>4.7062211981566824</v>
      </c>
      <c r="N148" s="203">
        <v>4.7602459016393439</v>
      </c>
    </row>
    <row r="149" spans="1:14">
      <c r="A149" s="192"/>
      <c r="B149" s="204" t="s">
        <v>1107</v>
      </c>
      <c r="C149" s="198">
        <v>4.9307784911717496</v>
      </c>
      <c r="D149" s="205">
        <v>4.8948648648648652</v>
      </c>
      <c r="E149" s="205">
        <v>5.4367450731087095</v>
      </c>
      <c r="F149" s="205">
        <v>5.6372319034852545</v>
      </c>
      <c r="G149" s="205">
        <v>5.6494807121661719</v>
      </c>
      <c r="H149" s="205">
        <v>6.4743326488706368</v>
      </c>
      <c r="I149" s="198">
        <v>5.2925535509156028</v>
      </c>
      <c r="J149" s="198">
        <v>4.7908587257617725</v>
      </c>
      <c r="K149" s="205">
        <v>4.9460674157303375</v>
      </c>
      <c r="L149" s="205">
        <v>4.929969418960245</v>
      </c>
      <c r="M149" s="205">
        <v>4.3991596638655466</v>
      </c>
      <c r="N149" s="206">
        <v>4.8389739457426808</v>
      </c>
    </row>
    <row r="150" spans="1:14">
      <c r="A150" s="192"/>
      <c r="B150" s="183" t="s">
        <v>309</v>
      </c>
      <c r="C150" s="195">
        <v>3.6417511261261262</v>
      </c>
      <c r="D150" s="202">
        <v>4.0077751196172251</v>
      </c>
      <c r="E150" s="202">
        <v>3.8194130925507901</v>
      </c>
      <c r="F150" s="202">
        <v>3.9842824601366744</v>
      </c>
      <c r="G150" s="202">
        <v>3.8011968085106385</v>
      </c>
      <c r="H150" s="202">
        <v>4.0846681922196799</v>
      </c>
      <c r="I150" s="195">
        <v>3.8184199497066218</v>
      </c>
      <c r="J150" s="195">
        <v>3.0389221556886228</v>
      </c>
      <c r="K150" s="202">
        <v>3.7182130584192441</v>
      </c>
      <c r="L150" s="202">
        <v>3.3292307692307692</v>
      </c>
      <c r="M150" s="202">
        <v>3.2574257425742572</v>
      </c>
      <c r="N150" s="203">
        <v>3.3942307692307692</v>
      </c>
    </row>
    <row r="151" spans="1:14">
      <c r="A151" s="192"/>
      <c r="B151" s="204" t="s">
        <v>1109</v>
      </c>
      <c r="C151" s="198">
        <v>3.6199548405306237</v>
      </c>
      <c r="D151" s="205">
        <v>3.9152439024390242</v>
      </c>
      <c r="E151" s="205">
        <v>3.8653742595584277</v>
      </c>
      <c r="F151" s="205">
        <v>3.9923285198555956</v>
      </c>
      <c r="G151" s="205">
        <v>3.8707440100882722</v>
      </c>
      <c r="H151" s="205">
        <v>3.8720930232558142</v>
      </c>
      <c r="I151" s="198">
        <v>3.8097299525870953</v>
      </c>
      <c r="J151" s="198">
        <v>3.2157360406091371</v>
      </c>
      <c r="K151" s="205">
        <v>3.630225080385852</v>
      </c>
      <c r="L151" s="205">
        <v>3.5265151515151514</v>
      </c>
      <c r="M151" s="205">
        <v>3.2590909090909093</v>
      </c>
      <c r="N151" s="206">
        <v>3.4689349112426036</v>
      </c>
    </row>
    <row r="152" spans="1:14">
      <c r="A152" s="192"/>
      <c r="B152" s="183" t="s">
        <v>311</v>
      </c>
      <c r="C152" s="195">
        <v>3.839396628216504</v>
      </c>
      <c r="D152" s="202">
        <v>3.6530612244897958</v>
      </c>
      <c r="E152" s="202">
        <v>3.8583743842364533</v>
      </c>
      <c r="F152" s="202">
        <v>4.5251630941286116</v>
      </c>
      <c r="G152" s="202">
        <v>4.1250000000000009</v>
      </c>
      <c r="H152" s="202">
        <v>4.8299748110831233</v>
      </c>
      <c r="I152" s="195">
        <v>4.1933118216485772</v>
      </c>
      <c r="J152" s="195">
        <v>3.9217687074829932</v>
      </c>
      <c r="K152" s="202">
        <v>4.6608478802992517</v>
      </c>
      <c r="L152" s="202">
        <v>3.5487288135593222</v>
      </c>
      <c r="M152" s="202">
        <v>3.8260869565217392</v>
      </c>
      <c r="N152" s="203">
        <v>4.0180616740088109</v>
      </c>
    </row>
    <row r="153" spans="1:14">
      <c r="A153" s="192"/>
      <c r="B153" s="204" t="s">
        <v>1111</v>
      </c>
      <c r="C153" s="198">
        <v>3.9797762478485361</v>
      </c>
      <c r="D153" s="205">
        <v>3.3258426966292136</v>
      </c>
      <c r="E153" s="205">
        <v>3.7190669371196754</v>
      </c>
      <c r="F153" s="205">
        <v>4.5235849056603774</v>
      </c>
      <c r="G153" s="205">
        <v>4.1333333333333337</v>
      </c>
      <c r="H153" s="205">
        <v>4.9662650602409641</v>
      </c>
      <c r="I153" s="198">
        <v>4.2192166807551423</v>
      </c>
      <c r="J153" s="198">
        <v>3.8689655172413793</v>
      </c>
      <c r="K153" s="205">
        <v>4.5632458233890212</v>
      </c>
      <c r="L153" s="205">
        <v>3.342832469775475</v>
      </c>
      <c r="M153" s="205">
        <v>3.4473684210526314</v>
      </c>
      <c r="N153" s="206">
        <v>3.8255250403877223</v>
      </c>
    </row>
    <row r="154" spans="1:14">
      <c r="A154" s="192"/>
      <c r="B154" s="183" t="s">
        <v>313</v>
      </c>
      <c r="C154" s="195">
        <v>0</v>
      </c>
      <c r="D154" s="202">
        <v>0</v>
      </c>
      <c r="E154" s="202">
        <v>0</v>
      </c>
      <c r="F154" s="202">
        <v>0</v>
      </c>
      <c r="G154" s="202">
        <v>0</v>
      </c>
      <c r="H154" s="202">
        <v>0</v>
      </c>
      <c r="I154" s="195">
        <v>0</v>
      </c>
      <c r="J154" s="195">
        <v>0</v>
      </c>
      <c r="K154" s="202">
        <v>0</v>
      </c>
      <c r="L154" s="202">
        <v>0</v>
      </c>
      <c r="M154" s="202">
        <v>0</v>
      </c>
      <c r="N154" s="203">
        <v>0</v>
      </c>
    </row>
    <row r="155" spans="1:14">
      <c r="A155" s="192"/>
      <c r="B155" s="204" t="s">
        <v>1113</v>
      </c>
      <c r="C155" s="198">
        <v>0</v>
      </c>
      <c r="D155" s="205">
        <v>0</v>
      </c>
      <c r="E155" s="205">
        <v>0</v>
      </c>
      <c r="F155" s="205">
        <v>0</v>
      </c>
      <c r="G155" s="205">
        <v>0</v>
      </c>
      <c r="H155" s="205">
        <v>0</v>
      </c>
      <c r="I155" s="198">
        <v>0</v>
      </c>
      <c r="J155" s="198">
        <v>0</v>
      </c>
      <c r="K155" s="205">
        <v>0</v>
      </c>
      <c r="L155" s="205">
        <v>0</v>
      </c>
      <c r="M155" s="205">
        <v>0</v>
      </c>
      <c r="N155" s="206">
        <v>0</v>
      </c>
    </row>
    <row r="156" spans="1:14">
      <c r="A156" s="192"/>
      <c r="B156" s="183" t="s">
        <v>315</v>
      </c>
      <c r="C156" s="195">
        <v>3.6893567001496046</v>
      </c>
      <c r="D156" s="202">
        <v>3.9705567451820127</v>
      </c>
      <c r="E156" s="202">
        <v>3.8266758494031223</v>
      </c>
      <c r="F156" s="202">
        <v>4.1618727050183599</v>
      </c>
      <c r="G156" s="202">
        <v>3.8952830188679246</v>
      </c>
      <c r="H156" s="202">
        <v>4.4394484412470021</v>
      </c>
      <c r="I156" s="195">
        <v>3.9170848452096041</v>
      </c>
      <c r="J156" s="195">
        <v>3.4522292993630574</v>
      </c>
      <c r="K156" s="202">
        <v>4.2644508670520231</v>
      </c>
      <c r="L156" s="202">
        <v>3.4592220828105393</v>
      </c>
      <c r="M156" s="202">
        <v>3.5601851851851851</v>
      </c>
      <c r="N156" s="203">
        <v>3.7449232293214463</v>
      </c>
    </row>
    <row r="157" spans="1:14">
      <c r="A157" s="192"/>
      <c r="B157" s="204" t="s">
        <v>1115</v>
      </c>
      <c r="C157" s="198">
        <v>3.7088204038257175</v>
      </c>
      <c r="D157" s="205">
        <v>3.8575357535753576</v>
      </c>
      <c r="E157" s="205">
        <v>3.8346808510638297</v>
      </c>
      <c r="F157" s="205">
        <v>4.1642246642246645</v>
      </c>
      <c r="G157" s="205">
        <v>3.947907390917186</v>
      </c>
      <c r="H157" s="205">
        <v>4.3834459459459456</v>
      </c>
      <c r="I157" s="198">
        <v>3.9194023092596786</v>
      </c>
      <c r="J157" s="198">
        <v>3.492690058479532</v>
      </c>
      <c r="K157" s="205">
        <v>4.1657534246575345</v>
      </c>
      <c r="L157" s="205">
        <v>3.4174358974358974</v>
      </c>
      <c r="M157" s="205">
        <v>3.346341463414634</v>
      </c>
      <c r="N157" s="206">
        <v>3.6649644760213143</v>
      </c>
    </row>
    <row r="158" spans="1:14">
      <c r="A158" s="192"/>
      <c r="B158" s="183" t="s">
        <v>333</v>
      </c>
      <c r="C158" s="195">
        <v>0</v>
      </c>
      <c r="D158" s="202">
        <v>0</v>
      </c>
      <c r="E158" s="202">
        <v>2.5</v>
      </c>
      <c r="F158" s="202">
        <v>2</v>
      </c>
      <c r="G158" s="202">
        <v>10</v>
      </c>
      <c r="H158" s="202">
        <v>0</v>
      </c>
      <c r="I158" s="195">
        <v>2.6111111111111112</v>
      </c>
      <c r="J158" s="195">
        <v>0</v>
      </c>
      <c r="K158" s="202">
        <v>0</v>
      </c>
      <c r="L158" s="202">
        <v>2.4375</v>
      </c>
      <c r="M158" s="202">
        <v>0</v>
      </c>
      <c r="N158" s="203">
        <v>2.4375</v>
      </c>
    </row>
    <row r="159" spans="1:14">
      <c r="A159" s="192"/>
      <c r="B159" s="204" t="s">
        <v>1117</v>
      </c>
      <c r="C159" s="198">
        <v>0</v>
      </c>
      <c r="D159" s="205">
        <v>0</v>
      </c>
      <c r="E159" s="205">
        <v>3.35</v>
      </c>
      <c r="F159" s="205">
        <v>2.4359999999999999</v>
      </c>
      <c r="G159" s="205">
        <v>0</v>
      </c>
      <c r="H159" s="205">
        <v>0</v>
      </c>
      <c r="I159" s="198">
        <v>2.5377777777777779</v>
      </c>
      <c r="J159" s="198">
        <v>2</v>
      </c>
      <c r="K159" s="205">
        <v>0</v>
      </c>
      <c r="L159" s="205">
        <v>2.0895121951219511</v>
      </c>
      <c r="M159" s="205">
        <v>6</v>
      </c>
      <c r="N159" s="206">
        <v>2.128863636363636</v>
      </c>
    </row>
    <row r="160" spans="1:14">
      <c r="A160" s="192"/>
      <c r="B160" s="183" t="s">
        <v>346</v>
      </c>
      <c r="C160" s="195">
        <v>4.3851148851148851</v>
      </c>
      <c r="D160" s="202">
        <v>4.6559937524404527</v>
      </c>
      <c r="E160" s="202">
        <v>4.8264480408858601</v>
      </c>
      <c r="F160" s="202">
        <v>4.8812979473356828</v>
      </c>
      <c r="G160" s="202">
        <v>4.8435695538057741</v>
      </c>
      <c r="H160" s="202">
        <v>4.9651612903225804</v>
      </c>
      <c r="I160" s="195">
        <v>4.6698216795502461</v>
      </c>
      <c r="J160" s="195">
        <v>4.1388478581979324</v>
      </c>
      <c r="K160" s="202">
        <v>4.1987878787878792</v>
      </c>
      <c r="L160" s="202">
        <v>4.1511857707509883</v>
      </c>
      <c r="M160" s="202">
        <v>3.9815724815724818</v>
      </c>
      <c r="N160" s="203">
        <v>4.1400641960898747</v>
      </c>
    </row>
    <row r="161" spans="1:14">
      <c r="A161" s="192"/>
      <c r="B161" s="204" t="s">
        <v>1119</v>
      </c>
      <c r="C161" s="198">
        <v>4.3551945690386713</v>
      </c>
      <c r="D161" s="205">
        <v>4.6033707865168543</v>
      </c>
      <c r="E161" s="205">
        <v>4.8141038801067539</v>
      </c>
      <c r="F161" s="205">
        <v>4.8250050372758411</v>
      </c>
      <c r="G161" s="205">
        <v>4.893135345666991</v>
      </c>
      <c r="H161" s="205">
        <v>4.8711764705882352</v>
      </c>
      <c r="I161" s="198">
        <v>4.6415014583421401</v>
      </c>
      <c r="J161" s="198">
        <v>4.1925673940949935</v>
      </c>
      <c r="K161" s="205">
        <v>4.1490438695163103</v>
      </c>
      <c r="L161" s="205">
        <v>4.2232034104750307</v>
      </c>
      <c r="M161" s="205">
        <v>3.9098532494758911</v>
      </c>
      <c r="N161" s="206">
        <v>4.160023765513599</v>
      </c>
    </row>
    <row r="162" spans="1:14">
      <c r="A162" s="192"/>
      <c r="B162" s="183" t="s">
        <v>348</v>
      </c>
      <c r="C162" s="195">
        <v>4.227626459143969</v>
      </c>
      <c r="D162" s="202">
        <v>3.717821782178218</v>
      </c>
      <c r="E162" s="202">
        <v>4.4179487179487182</v>
      </c>
      <c r="F162" s="202">
        <v>5.0361189801699719</v>
      </c>
      <c r="G162" s="202">
        <v>4.8249400479616309</v>
      </c>
      <c r="H162" s="202">
        <v>5.532258064516129</v>
      </c>
      <c r="I162" s="195">
        <v>4.6940445026178015</v>
      </c>
      <c r="J162" s="195">
        <v>4.7482993197278915</v>
      </c>
      <c r="K162" s="202">
        <v>5.0170876671619613</v>
      </c>
      <c r="L162" s="202">
        <v>4.4955947136563879</v>
      </c>
      <c r="M162" s="202">
        <v>4.780392156862745</v>
      </c>
      <c r="N162" s="203">
        <v>4.7293427230046952</v>
      </c>
    </row>
    <row r="163" spans="1:14">
      <c r="A163" s="192"/>
      <c r="B163" s="204" t="s">
        <v>1121</v>
      </c>
      <c r="C163" s="198">
        <v>4.2842574888463991</v>
      </c>
      <c r="D163" s="205">
        <v>3.6102941176470589</v>
      </c>
      <c r="E163" s="205">
        <v>4.3111111111111109</v>
      </c>
      <c r="F163" s="205">
        <v>5.0253439536567708</v>
      </c>
      <c r="G163" s="205">
        <v>4.7884615384615383</v>
      </c>
      <c r="H163" s="205">
        <v>5.5139925373134329</v>
      </c>
      <c r="I163" s="198">
        <v>4.6674331103678925</v>
      </c>
      <c r="J163" s="198">
        <v>4.7859866220735787</v>
      </c>
      <c r="K163" s="205">
        <v>5.1461640211640214</v>
      </c>
      <c r="L163" s="205">
        <v>4.5220517737296264</v>
      </c>
      <c r="M163" s="205">
        <v>4.2234042553191493</v>
      </c>
      <c r="N163" s="206">
        <v>4.7280368624089153</v>
      </c>
    </row>
    <row r="164" spans="1:14">
      <c r="A164" s="192"/>
      <c r="B164" s="183" t="s">
        <v>388</v>
      </c>
      <c r="C164" s="195">
        <v>4.3596858638743452</v>
      </c>
      <c r="D164" s="202">
        <v>4.6203981968444783</v>
      </c>
      <c r="E164" s="202">
        <v>4.7811967430410904</v>
      </c>
      <c r="F164" s="202">
        <v>4.9163592622293502</v>
      </c>
      <c r="G164" s="202">
        <v>4.8402239448751079</v>
      </c>
      <c r="H164" s="202">
        <v>5.1947004608294929</v>
      </c>
      <c r="I164" s="195">
        <v>4.6738812518280195</v>
      </c>
      <c r="J164" s="195">
        <v>4.3233779608650877</v>
      </c>
      <c r="K164" s="202">
        <v>4.566421895861148</v>
      </c>
      <c r="L164" s="202">
        <v>4.2800906842539161</v>
      </c>
      <c r="M164" s="202">
        <v>4.2892749244712993</v>
      </c>
      <c r="N164" s="203">
        <v>4.3659348569371961</v>
      </c>
    </row>
    <row r="165" spans="1:14">
      <c r="A165" s="192"/>
      <c r="B165" s="204" t="s">
        <v>1123</v>
      </c>
      <c r="C165" s="198">
        <v>4.3438582195966591</v>
      </c>
      <c r="D165" s="205">
        <v>4.5552387740555949</v>
      </c>
      <c r="E165" s="205">
        <v>4.7493292791987125</v>
      </c>
      <c r="F165" s="205">
        <v>4.8686160151324085</v>
      </c>
      <c r="G165" s="205">
        <v>4.8745993589743586</v>
      </c>
      <c r="H165" s="205">
        <v>5.1197691197691197</v>
      </c>
      <c r="I165" s="198">
        <v>4.645863366267009</v>
      </c>
      <c r="J165" s="198">
        <v>4.3571614100185529</v>
      </c>
      <c r="K165" s="205">
        <v>4.6072948328267476</v>
      </c>
      <c r="L165" s="205">
        <v>4.3392923649906887</v>
      </c>
      <c r="M165" s="205">
        <v>4.0133426966292136</v>
      </c>
      <c r="N165" s="206">
        <v>4.376555555555556</v>
      </c>
    </row>
    <row r="166" spans="1:14">
      <c r="A166" s="191" t="s">
        <v>157</v>
      </c>
      <c r="B166" s="183" t="s">
        <v>488</v>
      </c>
      <c r="C166" s="195">
        <v>4.5997560975609755</v>
      </c>
      <c r="D166" s="202">
        <v>0</v>
      </c>
      <c r="E166" s="202">
        <v>4.8509442060085837</v>
      </c>
      <c r="F166" s="202">
        <v>4.9128571428571428</v>
      </c>
      <c r="G166" s="202">
        <v>0</v>
      </c>
      <c r="H166" s="202">
        <v>0</v>
      </c>
      <c r="I166" s="195">
        <v>4.7273630831643008</v>
      </c>
      <c r="J166" s="195">
        <v>0</v>
      </c>
      <c r="K166" s="202">
        <v>3.402307692307692</v>
      </c>
      <c r="L166" s="202">
        <v>3.2761224489795917</v>
      </c>
      <c r="M166" s="202">
        <v>3.47</v>
      </c>
      <c r="N166" s="203">
        <v>3.3543809523809522</v>
      </c>
    </row>
    <row r="167" spans="1:14">
      <c r="A167" s="192"/>
      <c r="B167" s="204" t="s">
        <v>1093</v>
      </c>
      <c r="C167" s="198">
        <v>4.7010143042912871</v>
      </c>
      <c r="D167" s="205">
        <v>0</v>
      </c>
      <c r="E167" s="205">
        <v>4.7140112994350272</v>
      </c>
      <c r="F167" s="205">
        <v>5.0001851851851846</v>
      </c>
      <c r="G167" s="205">
        <v>0</v>
      </c>
      <c r="H167" s="205">
        <v>0</v>
      </c>
      <c r="I167" s="198">
        <v>4.7175767472240366</v>
      </c>
      <c r="J167" s="198">
        <v>0</v>
      </c>
      <c r="K167" s="205">
        <v>2.9741176470588235</v>
      </c>
      <c r="L167" s="205">
        <v>3.3902564102564101</v>
      </c>
      <c r="M167" s="205">
        <v>3.6721739130434785</v>
      </c>
      <c r="N167" s="206">
        <v>3.3334814814814813</v>
      </c>
    </row>
    <row r="168" spans="1:14">
      <c r="A168" s="192"/>
      <c r="B168" s="183" t="s">
        <v>490</v>
      </c>
      <c r="C168" s="195">
        <v>5.07</v>
      </c>
      <c r="D168" s="202">
        <v>0</v>
      </c>
      <c r="E168" s="202">
        <v>4.4988888888888887</v>
      </c>
      <c r="F168" s="202">
        <v>5.5024999999999995</v>
      </c>
      <c r="G168" s="202">
        <v>0</v>
      </c>
      <c r="H168" s="202">
        <v>0</v>
      </c>
      <c r="I168" s="195">
        <v>4.8995000000000006</v>
      </c>
      <c r="J168" s="195">
        <v>0</v>
      </c>
      <c r="K168" s="202">
        <v>3.42</v>
      </c>
      <c r="L168" s="202">
        <v>5.3571428571428568</v>
      </c>
      <c r="M168" s="202">
        <v>3.2171428571428571</v>
      </c>
      <c r="N168" s="203">
        <v>4.0269999999999992</v>
      </c>
    </row>
    <row r="169" spans="1:14">
      <c r="A169" s="192"/>
      <c r="B169" s="204" t="s">
        <v>1095</v>
      </c>
      <c r="C169" s="198">
        <v>5.1353333333333335</v>
      </c>
      <c r="D169" s="205">
        <v>0</v>
      </c>
      <c r="E169" s="205">
        <v>5.5008333333333326</v>
      </c>
      <c r="F169" s="205">
        <v>6</v>
      </c>
      <c r="G169" s="205">
        <v>0</v>
      </c>
      <c r="H169" s="205">
        <v>0</v>
      </c>
      <c r="I169" s="198">
        <v>5.3883870967741929</v>
      </c>
      <c r="J169" s="198">
        <v>0</v>
      </c>
      <c r="K169" s="205">
        <v>3.0460000000000003</v>
      </c>
      <c r="L169" s="205">
        <v>4.3888888888888893</v>
      </c>
      <c r="M169" s="205">
        <v>4</v>
      </c>
      <c r="N169" s="206">
        <v>3.7123809523809528</v>
      </c>
    </row>
    <row r="170" spans="1:14">
      <c r="A170" s="192"/>
      <c r="B170" s="183" t="s">
        <v>492</v>
      </c>
      <c r="C170" s="195">
        <v>0</v>
      </c>
      <c r="D170" s="202">
        <v>0</v>
      </c>
      <c r="E170" s="202">
        <v>0</v>
      </c>
      <c r="F170" s="202">
        <v>0</v>
      </c>
      <c r="G170" s="202">
        <v>0</v>
      </c>
      <c r="H170" s="202">
        <v>0</v>
      </c>
      <c r="I170" s="195">
        <v>0</v>
      </c>
      <c r="J170" s="195">
        <v>0</v>
      </c>
      <c r="K170" s="202">
        <v>0</v>
      </c>
      <c r="L170" s="202">
        <v>0</v>
      </c>
      <c r="M170" s="202">
        <v>0</v>
      </c>
      <c r="N170" s="203">
        <v>0</v>
      </c>
    </row>
    <row r="171" spans="1:14">
      <c r="A171" s="192"/>
      <c r="B171" s="204" t="s">
        <v>1097</v>
      </c>
      <c r="C171" s="198">
        <v>0</v>
      </c>
      <c r="D171" s="205">
        <v>0</v>
      </c>
      <c r="E171" s="205">
        <v>0</v>
      </c>
      <c r="F171" s="205">
        <v>0</v>
      </c>
      <c r="G171" s="205">
        <v>0</v>
      </c>
      <c r="H171" s="205">
        <v>0</v>
      </c>
      <c r="I171" s="198">
        <v>0</v>
      </c>
      <c r="J171" s="198">
        <v>0</v>
      </c>
      <c r="K171" s="205">
        <v>0</v>
      </c>
      <c r="L171" s="205">
        <v>0</v>
      </c>
      <c r="M171" s="205">
        <v>0</v>
      </c>
      <c r="N171" s="206">
        <v>0</v>
      </c>
    </row>
    <row r="172" spans="1:14">
      <c r="A172" s="192"/>
      <c r="B172" s="183" t="s">
        <v>494</v>
      </c>
      <c r="C172" s="195">
        <v>4.6063527054108215</v>
      </c>
      <c r="D172" s="202">
        <v>0</v>
      </c>
      <c r="E172" s="202">
        <v>4.8442736842105258</v>
      </c>
      <c r="F172" s="202">
        <v>4.9865624999999998</v>
      </c>
      <c r="G172" s="202">
        <v>0</v>
      </c>
      <c r="H172" s="202">
        <v>0</v>
      </c>
      <c r="I172" s="195">
        <v>4.7307852882703774</v>
      </c>
      <c r="J172" s="195">
        <v>0</v>
      </c>
      <c r="K172" s="202">
        <v>3.4046666666666661</v>
      </c>
      <c r="L172" s="202">
        <v>3.5362499999999999</v>
      </c>
      <c r="M172" s="202">
        <v>3.3962500000000002</v>
      </c>
      <c r="N172" s="203">
        <v>3.4619999999999997</v>
      </c>
    </row>
    <row r="173" spans="1:14">
      <c r="A173" s="192"/>
      <c r="B173" s="204" t="s">
        <v>1099</v>
      </c>
      <c r="C173" s="198">
        <v>4.7093239795918365</v>
      </c>
      <c r="D173" s="205">
        <v>0</v>
      </c>
      <c r="E173" s="205">
        <v>4.727125</v>
      </c>
      <c r="F173" s="205">
        <v>5.0691379310344828</v>
      </c>
      <c r="G173" s="205">
        <v>0</v>
      </c>
      <c r="H173" s="205">
        <v>0</v>
      </c>
      <c r="I173" s="198">
        <v>4.7308898847631236</v>
      </c>
      <c r="J173" s="198">
        <v>0</v>
      </c>
      <c r="K173" s="205">
        <v>2.9904545454545457</v>
      </c>
      <c r="L173" s="205">
        <v>3.4935632183908045</v>
      </c>
      <c r="M173" s="205">
        <v>3.6984000000000004</v>
      </c>
      <c r="N173" s="206">
        <v>3.3844871794871798</v>
      </c>
    </row>
    <row r="174" spans="1:14">
      <c r="A174" s="192"/>
      <c r="B174" s="183" t="s">
        <v>301</v>
      </c>
      <c r="C174" s="195">
        <v>5.0139130434782615</v>
      </c>
      <c r="D174" s="202">
        <v>0</v>
      </c>
      <c r="E174" s="202">
        <v>5.2823158231902623</v>
      </c>
      <c r="F174" s="202">
        <v>5.6765021008403362</v>
      </c>
      <c r="G174" s="202">
        <v>0</v>
      </c>
      <c r="H174" s="202">
        <v>0</v>
      </c>
      <c r="I174" s="195">
        <v>5.212767397779583</v>
      </c>
      <c r="J174" s="195">
        <v>0</v>
      </c>
      <c r="K174" s="202">
        <v>4.5880373831775705</v>
      </c>
      <c r="L174" s="202">
        <v>4.4015676795580108</v>
      </c>
      <c r="M174" s="202">
        <v>4.7223507462686571</v>
      </c>
      <c r="N174" s="203">
        <v>4.4887955894826126</v>
      </c>
    </row>
    <row r="175" spans="1:14">
      <c r="A175" s="192"/>
      <c r="B175" s="204" t="s">
        <v>1101</v>
      </c>
      <c r="C175" s="198">
        <v>4.9315779027456168</v>
      </c>
      <c r="D175" s="205">
        <v>0</v>
      </c>
      <c r="E175" s="205">
        <v>5.2401158038147146</v>
      </c>
      <c r="F175" s="205">
        <v>5.5886160249739865</v>
      </c>
      <c r="G175" s="205">
        <v>0</v>
      </c>
      <c r="H175" s="205">
        <v>0</v>
      </c>
      <c r="I175" s="198">
        <v>5.153728323699422</v>
      </c>
      <c r="J175" s="198">
        <v>0</v>
      </c>
      <c r="K175" s="205">
        <v>4.7963621262458469</v>
      </c>
      <c r="L175" s="205">
        <v>4.6615490196078433</v>
      </c>
      <c r="M175" s="205">
        <v>4.7740909090909094</v>
      </c>
      <c r="N175" s="206">
        <v>4.7090163934426226</v>
      </c>
    </row>
    <row r="176" spans="1:14">
      <c r="A176" s="192"/>
      <c r="B176" s="183" t="s">
        <v>303</v>
      </c>
      <c r="C176" s="195">
        <v>6.1237383177570095</v>
      </c>
      <c r="D176" s="202">
        <v>0</v>
      </c>
      <c r="E176" s="202">
        <v>6.774535519125684</v>
      </c>
      <c r="F176" s="202">
        <v>6.7893277310924365</v>
      </c>
      <c r="G176" s="202">
        <v>0</v>
      </c>
      <c r="H176" s="202">
        <v>0</v>
      </c>
      <c r="I176" s="195">
        <v>6.6085819070904641</v>
      </c>
      <c r="J176" s="195">
        <v>0</v>
      </c>
      <c r="K176" s="202">
        <v>5.3632943469785577</v>
      </c>
      <c r="L176" s="202">
        <v>5.0253809523809521</v>
      </c>
      <c r="M176" s="202">
        <v>5.0310928961748633</v>
      </c>
      <c r="N176" s="203">
        <v>5.1569004524886877</v>
      </c>
    </row>
    <row r="177" spans="1:14">
      <c r="A177" s="192"/>
      <c r="B177" s="204" t="s">
        <v>1103</v>
      </c>
      <c r="C177" s="198">
        <v>5.5739344262295081</v>
      </c>
      <c r="D177" s="205">
        <v>0</v>
      </c>
      <c r="E177" s="205">
        <v>6.7351758793969845</v>
      </c>
      <c r="F177" s="205">
        <v>6.7665909090909091</v>
      </c>
      <c r="G177" s="205">
        <v>0</v>
      </c>
      <c r="H177" s="205">
        <v>0</v>
      </c>
      <c r="I177" s="198">
        <v>6.4315894039735095</v>
      </c>
      <c r="J177" s="198">
        <v>0</v>
      </c>
      <c r="K177" s="205">
        <v>5.5231600831600831</v>
      </c>
      <c r="L177" s="205">
        <v>5.1166866566716651</v>
      </c>
      <c r="M177" s="205">
        <v>5.3064000000000009</v>
      </c>
      <c r="N177" s="206">
        <v>5.2898738872403568</v>
      </c>
    </row>
    <row r="178" spans="1:14">
      <c r="A178" s="192"/>
      <c r="B178" s="183" t="s">
        <v>305</v>
      </c>
      <c r="C178" s="195">
        <v>0</v>
      </c>
      <c r="D178" s="202">
        <v>0</v>
      </c>
      <c r="E178" s="202">
        <v>0</v>
      </c>
      <c r="F178" s="202">
        <v>0</v>
      </c>
      <c r="G178" s="202">
        <v>0</v>
      </c>
      <c r="H178" s="202">
        <v>0</v>
      </c>
      <c r="I178" s="195">
        <v>0</v>
      </c>
      <c r="J178" s="195">
        <v>0</v>
      </c>
      <c r="K178" s="202">
        <v>0</v>
      </c>
      <c r="L178" s="202">
        <v>0</v>
      </c>
      <c r="M178" s="202">
        <v>0</v>
      </c>
      <c r="N178" s="203">
        <v>0</v>
      </c>
    </row>
    <row r="179" spans="1:14">
      <c r="A179" s="192"/>
      <c r="B179" s="204" t="s">
        <v>1105</v>
      </c>
      <c r="C179" s="198">
        <v>0</v>
      </c>
      <c r="D179" s="205">
        <v>0</v>
      </c>
      <c r="E179" s="205">
        <v>0</v>
      </c>
      <c r="F179" s="205">
        <v>0</v>
      </c>
      <c r="G179" s="205">
        <v>0</v>
      </c>
      <c r="H179" s="205">
        <v>0</v>
      </c>
      <c r="I179" s="198">
        <v>0</v>
      </c>
      <c r="J179" s="198">
        <v>0</v>
      </c>
      <c r="K179" s="205">
        <v>0</v>
      </c>
      <c r="L179" s="205">
        <v>0</v>
      </c>
      <c r="M179" s="205">
        <v>0</v>
      </c>
      <c r="N179" s="206">
        <v>0</v>
      </c>
    </row>
    <row r="180" spans="1:14">
      <c r="A180" s="192"/>
      <c r="B180" s="183" t="s">
        <v>307</v>
      </c>
      <c r="C180" s="195">
        <v>5.0486458028663348</v>
      </c>
      <c r="D180" s="202">
        <v>0</v>
      </c>
      <c r="E180" s="202">
        <v>5.3649409984871408</v>
      </c>
      <c r="F180" s="202">
        <v>5.8001493930905692</v>
      </c>
      <c r="G180" s="202">
        <v>0</v>
      </c>
      <c r="H180" s="202">
        <v>0</v>
      </c>
      <c r="I180" s="195">
        <v>5.2860051314945471</v>
      </c>
      <c r="J180" s="195">
        <v>0</v>
      </c>
      <c r="K180" s="202">
        <v>4.9323722943722954</v>
      </c>
      <c r="L180" s="202">
        <v>4.590692974013475</v>
      </c>
      <c r="M180" s="202">
        <v>4.8476274944567619</v>
      </c>
      <c r="N180" s="203">
        <v>4.7292698154180233</v>
      </c>
    </row>
    <row r="181" spans="1:14">
      <c r="A181" s="192"/>
      <c r="B181" s="204" t="s">
        <v>1107</v>
      </c>
      <c r="C181" s="198">
        <v>4.9564960254372021</v>
      </c>
      <c r="D181" s="205">
        <v>0</v>
      </c>
      <c r="E181" s="205">
        <v>5.3350175438596485</v>
      </c>
      <c r="F181" s="205">
        <v>5.7308783165599273</v>
      </c>
      <c r="G181" s="205">
        <v>0</v>
      </c>
      <c r="H181" s="205">
        <v>0</v>
      </c>
      <c r="I181" s="198">
        <v>5.2322406076224066</v>
      </c>
      <c r="J181" s="198">
        <v>0</v>
      </c>
      <c r="K181" s="205">
        <v>5.119159741458911</v>
      </c>
      <c r="L181" s="205">
        <v>4.7997269003186167</v>
      </c>
      <c r="M181" s="205">
        <v>4.9836614173228346</v>
      </c>
      <c r="N181" s="206">
        <v>4.9157206969376981</v>
      </c>
    </row>
    <row r="182" spans="1:14">
      <c r="A182" s="192"/>
      <c r="B182" s="183" t="s">
        <v>309</v>
      </c>
      <c r="C182" s="195">
        <v>3.9127443881245476</v>
      </c>
      <c r="D182" s="202">
        <v>0</v>
      </c>
      <c r="E182" s="202">
        <v>3.7592125518058022</v>
      </c>
      <c r="F182" s="202">
        <v>4.1088671875000005</v>
      </c>
      <c r="G182" s="202">
        <v>0</v>
      </c>
      <c r="H182" s="202">
        <v>0</v>
      </c>
      <c r="I182" s="195">
        <v>3.8683835845896155</v>
      </c>
      <c r="J182" s="195">
        <v>0</v>
      </c>
      <c r="K182" s="202">
        <v>3.6591810344827591</v>
      </c>
      <c r="L182" s="202">
        <v>3.4272764227642276</v>
      </c>
      <c r="M182" s="202">
        <v>3.6802127659574468</v>
      </c>
      <c r="N182" s="203">
        <v>3.5524</v>
      </c>
    </row>
    <row r="183" spans="1:14">
      <c r="A183" s="192"/>
      <c r="B183" s="204" t="s">
        <v>1109</v>
      </c>
      <c r="C183" s="198">
        <v>3.7959318181818178</v>
      </c>
      <c r="D183" s="205">
        <v>0</v>
      </c>
      <c r="E183" s="205">
        <v>3.7312871853546912</v>
      </c>
      <c r="F183" s="205">
        <v>4.06813492063492</v>
      </c>
      <c r="G183" s="205">
        <v>0</v>
      </c>
      <c r="H183" s="205">
        <v>0</v>
      </c>
      <c r="I183" s="198">
        <v>3.8027043673012315</v>
      </c>
      <c r="J183" s="198">
        <v>0</v>
      </c>
      <c r="K183" s="205">
        <v>3.6817427385892114</v>
      </c>
      <c r="L183" s="205">
        <v>3.3396456692913383</v>
      </c>
      <c r="M183" s="205">
        <v>3.1975342465753425</v>
      </c>
      <c r="N183" s="206">
        <v>3.4665316901408456</v>
      </c>
    </row>
    <row r="184" spans="1:14">
      <c r="A184" s="192"/>
      <c r="B184" s="183" t="s">
        <v>311</v>
      </c>
      <c r="C184" s="195">
        <v>4.0310117647058821</v>
      </c>
      <c r="D184" s="202">
        <v>0</v>
      </c>
      <c r="E184" s="202">
        <v>3.6662240663900412</v>
      </c>
      <c r="F184" s="202">
        <v>4.3631250000000001</v>
      </c>
      <c r="G184" s="202">
        <v>0</v>
      </c>
      <c r="H184" s="202">
        <v>0</v>
      </c>
      <c r="I184" s="195">
        <v>3.863893188854489</v>
      </c>
      <c r="J184" s="195">
        <v>0</v>
      </c>
      <c r="K184" s="202">
        <v>4.0766666666666662</v>
      </c>
      <c r="L184" s="202">
        <v>3.5419767441860466</v>
      </c>
      <c r="M184" s="202">
        <v>3.2823880597014923</v>
      </c>
      <c r="N184" s="203">
        <v>3.7677659574468083</v>
      </c>
    </row>
    <row r="185" spans="1:14">
      <c r="A185" s="192"/>
      <c r="B185" s="204" t="s">
        <v>1111</v>
      </c>
      <c r="C185" s="198">
        <v>3.8648571428571428</v>
      </c>
      <c r="D185" s="205">
        <v>0</v>
      </c>
      <c r="E185" s="205">
        <v>3.5558785529715764</v>
      </c>
      <c r="F185" s="205">
        <v>4.1350785340314138</v>
      </c>
      <c r="G185" s="205">
        <v>0</v>
      </c>
      <c r="H185" s="205">
        <v>0</v>
      </c>
      <c r="I185" s="198">
        <v>3.7259407407407403</v>
      </c>
      <c r="J185" s="198">
        <v>0</v>
      </c>
      <c r="K185" s="205">
        <v>4.1953017241379307</v>
      </c>
      <c r="L185" s="205">
        <v>3.8210526315789473</v>
      </c>
      <c r="M185" s="205">
        <v>3.25</v>
      </c>
      <c r="N185" s="206">
        <v>3.9135829959514168</v>
      </c>
    </row>
    <row r="186" spans="1:14">
      <c r="A186" s="192"/>
      <c r="B186" s="183" t="s">
        <v>313</v>
      </c>
      <c r="C186" s="195">
        <v>0</v>
      </c>
      <c r="D186" s="202">
        <v>0</v>
      </c>
      <c r="E186" s="202">
        <v>0</v>
      </c>
      <c r="F186" s="202">
        <v>0</v>
      </c>
      <c r="G186" s="202">
        <v>0</v>
      </c>
      <c r="H186" s="202">
        <v>0</v>
      </c>
      <c r="I186" s="195">
        <v>0</v>
      </c>
      <c r="J186" s="195">
        <v>0</v>
      </c>
      <c r="K186" s="202">
        <v>0</v>
      </c>
      <c r="L186" s="202">
        <v>0</v>
      </c>
      <c r="M186" s="202">
        <v>0</v>
      </c>
      <c r="N186" s="203">
        <v>0</v>
      </c>
    </row>
    <row r="187" spans="1:14">
      <c r="A187" s="192"/>
      <c r="B187" s="204" t="s">
        <v>1113</v>
      </c>
      <c r="C187" s="198">
        <v>0</v>
      </c>
      <c r="D187" s="205">
        <v>0</v>
      </c>
      <c r="E187" s="205">
        <v>0</v>
      </c>
      <c r="F187" s="205">
        <v>0</v>
      </c>
      <c r="G187" s="205">
        <v>0</v>
      </c>
      <c r="H187" s="205">
        <v>0</v>
      </c>
      <c r="I187" s="198">
        <v>0</v>
      </c>
      <c r="J187" s="198">
        <v>0</v>
      </c>
      <c r="K187" s="205">
        <v>0</v>
      </c>
      <c r="L187" s="205">
        <v>0</v>
      </c>
      <c r="M187" s="205">
        <v>0</v>
      </c>
      <c r="N187" s="206">
        <v>0</v>
      </c>
    </row>
    <row r="188" spans="1:14">
      <c r="A188" s="192"/>
      <c r="B188" s="183" t="s">
        <v>315</v>
      </c>
      <c r="C188" s="195">
        <v>3.940575858250277</v>
      </c>
      <c r="D188" s="202">
        <v>0</v>
      </c>
      <c r="E188" s="202">
        <v>3.7313391376451075</v>
      </c>
      <c r="F188" s="202">
        <v>4.1646798780487799</v>
      </c>
      <c r="G188" s="202">
        <v>0</v>
      </c>
      <c r="H188" s="202">
        <v>0</v>
      </c>
      <c r="I188" s="195">
        <v>3.8671932704144441</v>
      </c>
      <c r="J188" s="195">
        <v>0</v>
      </c>
      <c r="K188" s="202">
        <v>3.8674730021598269</v>
      </c>
      <c r="L188" s="202">
        <v>3.4744736842105262</v>
      </c>
      <c r="M188" s="202">
        <v>3.4464035087719296</v>
      </c>
      <c r="N188" s="203">
        <v>3.6541306532663307</v>
      </c>
    </row>
    <row r="189" spans="1:14">
      <c r="A189" s="192"/>
      <c r="B189" s="204" t="s">
        <v>1115</v>
      </c>
      <c r="C189" s="198">
        <v>3.8114956011730206</v>
      </c>
      <c r="D189" s="205">
        <v>0</v>
      </c>
      <c r="E189" s="205">
        <v>3.6774544012688346</v>
      </c>
      <c r="F189" s="205">
        <v>4.0865323741007193</v>
      </c>
      <c r="G189" s="205">
        <v>0</v>
      </c>
      <c r="H189" s="205">
        <v>0</v>
      </c>
      <c r="I189" s="198">
        <v>3.7816497358797236</v>
      </c>
      <c r="J189" s="198">
        <v>0</v>
      </c>
      <c r="K189" s="205">
        <v>3.9336363636363636</v>
      </c>
      <c r="L189" s="205">
        <v>3.5456531531531525</v>
      </c>
      <c r="M189" s="205">
        <v>3.2235862068965515</v>
      </c>
      <c r="N189" s="206">
        <v>3.6744821092278723</v>
      </c>
    </row>
    <row r="190" spans="1:14">
      <c r="A190" s="192"/>
      <c r="B190" s="183" t="s">
        <v>333</v>
      </c>
      <c r="C190" s="195">
        <v>5.9830147058823524</v>
      </c>
      <c r="D190" s="202">
        <v>0</v>
      </c>
      <c r="E190" s="202">
        <v>5.8343037974683547</v>
      </c>
      <c r="F190" s="202">
        <v>5.362145593869732</v>
      </c>
      <c r="G190" s="202">
        <v>0</v>
      </c>
      <c r="H190" s="202">
        <v>0</v>
      </c>
      <c r="I190" s="195">
        <v>5.7914256339958881</v>
      </c>
      <c r="J190" s="195">
        <v>0</v>
      </c>
      <c r="K190" s="202">
        <v>5.1675692307692307</v>
      </c>
      <c r="L190" s="202">
        <v>5.1397953488372092</v>
      </c>
      <c r="M190" s="202">
        <v>5.3815853658536579</v>
      </c>
      <c r="N190" s="203">
        <v>5.1814155528554062</v>
      </c>
    </row>
    <row r="191" spans="1:14">
      <c r="A191" s="192"/>
      <c r="B191" s="204" t="s">
        <v>1117</v>
      </c>
      <c r="C191" s="198">
        <v>5.66183066361556</v>
      </c>
      <c r="D191" s="205">
        <v>0</v>
      </c>
      <c r="E191" s="205">
        <v>5.8117401129943493</v>
      </c>
      <c r="F191" s="205">
        <v>5.4424225352112678</v>
      </c>
      <c r="G191" s="205">
        <v>0</v>
      </c>
      <c r="H191" s="205">
        <v>0</v>
      </c>
      <c r="I191" s="198">
        <v>5.6944961240310068</v>
      </c>
      <c r="J191" s="198">
        <v>0</v>
      </c>
      <c r="K191" s="205">
        <v>4.9006410256410255</v>
      </c>
      <c r="L191" s="205">
        <v>5.0246507936507943</v>
      </c>
      <c r="M191" s="205">
        <v>5.1806153846153835</v>
      </c>
      <c r="N191" s="206">
        <v>5.0256659388646288</v>
      </c>
    </row>
    <row r="192" spans="1:14">
      <c r="A192" s="192"/>
      <c r="B192" s="183" t="s">
        <v>346</v>
      </c>
      <c r="C192" s="195">
        <v>4.6813230472516869</v>
      </c>
      <c r="D192" s="202">
        <v>0</v>
      </c>
      <c r="E192" s="202">
        <v>4.756725412166003</v>
      </c>
      <c r="F192" s="202">
        <v>5.1242158176943704</v>
      </c>
      <c r="G192" s="202">
        <v>0</v>
      </c>
      <c r="H192" s="202">
        <v>0</v>
      </c>
      <c r="I192" s="195">
        <v>4.7698870670905134</v>
      </c>
      <c r="J192" s="195">
        <v>0</v>
      </c>
      <c r="K192" s="202">
        <v>4.3013581599123771</v>
      </c>
      <c r="L192" s="202">
        <v>4.2324211130235225</v>
      </c>
      <c r="M192" s="202">
        <v>4.5106927710843383</v>
      </c>
      <c r="N192" s="203">
        <v>4.2844042838018748</v>
      </c>
    </row>
    <row r="193" spans="1:14">
      <c r="A193" s="192"/>
      <c r="B193" s="204" t="s">
        <v>1119</v>
      </c>
      <c r="C193" s="198">
        <v>4.6036521909233183</v>
      </c>
      <c r="D193" s="205">
        <v>0</v>
      </c>
      <c r="E193" s="205">
        <v>4.6818972551928786</v>
      </c>
      <c r="F193" s="205">
        <v>5.0632060566161954</v>
      </c>
      <c r="G193" s="205">
        <v>0</v>
      </c>
      <c r="H193" s="205">
        <v>0</v>
      </c>
      <c r="I193" s="198">
        <v>4.696803626382767</v>
      </c>
      <c r="J193" s="198">
        <v>0</v>
      </c>
      <c r="K193" s="205">
        <v>4.4194184720638541</v>
      </c>
      <c r="L193" s="205">
        <v>4.4279699248120306</v>
      </c>
      <c r="M193" s="205">
        <v>4.4264851485148515</v>
      </c>
      <c r="N193" s="206">
        <v>4.4253929366846947</v>
      </c>
    </row>
    <row r="194" spans="1:14">
      <c r="A194" s="192"/>
      <c r="B194" s="183" t="s">
        <v>348</v>
      </c>
      <c r="C194" s="195">
        <v>4.4599443413729123</v>
      </c>
      <c r="D194" s="202">
        <v>0</v>
      </c>
      <c r="E194" s="202">
        <v>4.296076502732241</v>
      </c>
      <c r="F194" s="202">
        <v>5.4615355805243446</v>
      </c>
      <c r="G194" s="202">
        <v>0</v>
      </c>
      <c r="H194" s="202">
        <v>0</v>
      </c>
      <c r="I194" s="195">
        <v>4.5282103428239395</v>
      </c>
      <c r="J194" s="195">
        <v>0</v>
      </c>
      <c r="K194" s="202">
        <v>4.9514666666666676</v>
      </c>
      <c r="L194" s="202">
        <v>4.7128677379480841</v>
      </c>
      <c r="M194" s="202">
        <v>4.5257976653696499</v>
      </c>
      <c r="N194" s="203">
        <v>4.7849339207048462</v>
      </c>
    </row>
    <row r="195" spans="1:14">
      <c r="A195" s="192"/>
      <c r="B195" s="204" t="s">
        <v>1121</v>
      </c>
      <c r="C195" s="198">
        <v>4.3008045977011502</v>
      </c>
      <c r="D195" s="205">
        <v>0</v>
      </c>
      <c r="E195" s="205">
        <v>4.2218883248730972</v>
      </c>
      <c r="F195" s="205">
        <v>5.2201529051987769</v>
      </c>
      <c r="G195" s="205">
        <v>0</v>
      </c>
      <c r="H195" s="205">
        <v>0</v>
      </c>
      <c r="I195" s="198">
        <v>4.4223391494002176</v>
      </c>
      <c r="J195" s="198">
        <v>0</v>
      </c>
      <c r="K195" s="205">
        <v>5.0628077455048404</v>
      </c>
      <c r="L195" s="205">
        <v>4.8248614318706693</v>
      </c>
      <c r="M195" s="205">
        <v>4.756496350364964</v>
      </c>
      <c r="N195" s="206">
        <v>4.9071497584541053</v>
      </c>
    </row>
    <row r="196" spans="1:14">
      <c r="A196" s="192"/>
      <c r="B196" s="183" t="s">
        <v>388</v>
      </c>
      <c r="C196" s="195">
        <v>4.6604769392033543</v>
      </c>
      <c r="D196" s="202">
        <v>0</v>
      </c>
      <c r="E196" s="202">
        <v>4.6886547157622731</v>
      </c>
      <c r="F196" s="202">
        <v>5.1754178510517344</v>
      </c>
      <c r="G196" s="202">
        <v>0</v>
      </c>
      <c r="H196" s="202">
        <v>0</v>
      </c>
      <c r="I196" s="195">
        <v>4.7394720292504573</v>
      </c>
      <c r="J196" s="195">
        <v>0</v>
      </c>
      <c r="K196" s="202">
        <v>4.5945520144317502</v>
      </c>
      <c r="L196" s="202">
        <v>4.3847257053291537</v>
      </c>
      <c r="M196" s="202">
        <v>4.5172835314091682</v>
      </c>
      <c r="N196" s="203">
        <v>4.4736136552872612</v>
      </c>
    </row>
    <row r="197" spans="1:14">
      <c r="A197" s="192"/>
      <c r="B197" s="204" t="s">
        <v>1123</v>
      </c>
      <c r="C197" s="198">
        <v>4.5755928292509758</v>
      </c>
      <c r="D197" s="205">
        <v>0</v>
      </c>
      <c r="E197" s="205">
        <v>4.6108436568919551</v>
      </c>
      <c r="F197" s="205">
        <v>5.0910075839653306</v>
      </c>
      <c r="G197" s="205">
        <v>0</v>
      </c>
      <c r="H197" s="205">
        <v>0</v>
      </c>
      <c r="I197" s="198">
        <v>4.6604777368838857</v>
      </c>
      <c r="J197" s="198">
        <v>0</v>
      </c>
      <c r="K197" s="205">
        <v>4.7101499999999996</v>
      </c>
      <c r="L197" s="205">
        <v>4.5539626099706751</v>
      </c>
      <c r="M197" s="205">
        <v>4.5598525073746314</v>
      </c>
      <c r="N197" s="206">
        <v>4.6046803835397521</v>
      </c>
    </row>
    <row r="198" spans="1:14">
      <c r="A198" s="191" t="s">
        <v>180</v>
      </c>
      <c r="B198" s="183" t="s">
        <v>488</v>
      </c>
      <c r="C198" s="195">
        <v>0</v>
      </c>
      <c r="D198" s="202">
        <v>0</v>
      </c>
      <c r="E198" s="202">
        <v>0</v>
      </c>
      <c r="F198" s="202">
        <v>0</v>
      </c>
      <c r="G198" s="202">
        <v>0</v>
      </c>
      <c r="H198" s="202">
        <v>0</v>
      </c>
      <c r="I198" s="195">
        <v>0</v>
      </c>
      <c r="J198" s="195">
        <v>0</v>
      </c>
      <c r="K198" s="202">
        <v>0</v>
      </c>
      <c r="L198" s="202">
        <v>0</v>
      </c>
      <c r="M198" s="202">
        <v>0</v>
      </c>
      <c r="N198" s="203">
        <v>0</v>
      </c>
    </row>
    <row r="199" spans="1:14">
      <c r="A199" s="192"/>
      <c r="B199" s="204" t="s">
        <v>1093</v>
      </c>
      <c r="C199" s="198">
        <v>4.2</v>
      </c>
      <c r="D199" s="205">
        <v>4.2134328358208961</v>
      </c>
      <c r="E199" s="205">
        <v>4.0719512195121945</v>
      </c>
      <c r="F199" s="205">
        <v>4.2717791411042949</v>
      </c>
      <c r="G199" s="205">
        <v>0</v>
      </c>
      <c r="H199" s="205">
        <v>0</v>
      </c>
      <c r="I199" s="198">
        <v>4.2067590987868284</v>
      </c>
      <c r="J199" s="198">
        <v>4.7</v>
      </c>
      <c r="K199" s="205">
        <v>4.4047863247863246</v>
      </c>
      <c r="L199" s="205">
        <v>2.3944444444444439</v>
      </c>
      <c r="M199" s="205">
        <v>2.8885714285714283</v>
      </c>
      <c r="N199" s="206">
        <v>3.3779145299145297</v>
      </c>
    </row>
    <row r="200" spans="1:14">
      <c r="A200" s="192"/>
      <c r="B200" s="183" t="s">
        <v>490</v>
      </c>
      <c r="C200" s="195">
        <v>0</v>
      </c>
      <c r="D200" s="202">
        <v>0</v>
      </c>
      <c r="E200" s="202">
        <v>0</v>
      </c>
      <c r="F200" s="202">
        <v>0</v>
      </c>
      <c r="G200" s="202">
        <v>0</v>
      </c>
      <c r="H200" s="202">
        <v>0</v>
      </c>
      <c r="I200" s="195">
        <v>0</v>
      </c>
      <c r="J200" s="195">
        <v>0</v>
      </c>
      <c r="K200" s="202">
        <v>0</v>
      </c>
      <c r="L200" s="202">
        <v>0</v>
      </c>
      <c r="M200" s="202">
        <v>0</v>
      </c>
      <c r="N200" s="203">
        <v>0</v>
      </c>
    </row>
    <row r="201" spans="1:14">
      <c r="A201" s="192"/>
      <c r="B201" s="204" t="s">
        <v>1095</v>
      </c>
      <c r="C201" s="198">
        <v>0</v>
      </c>
      <c r="D201" s="205">
        <v>5.4249999999999998</v>
      </c>
      <c r="E201" s="205">
        <v>0</v>
      </c>
      <c r="F201" s="205">
        <v>4.3</v>
      </c>
      <c r="G201" s="205">
        <v>0</v>
      </c>
      <c r="H201" s="205">
        <v>0</v>
      </c>
      <c r="I201" s="198">
        <v>5.2</v>
      </c>
      <c r="J201" s="198">
        <v>0</v>
      </c>
      <c r="K201" s="205">
        <v>5.3</v>
      </c>
      <c r="L201" s="205">
        <v>3.74</v>
      </c>
      <c r="M201" s="205">
        <v>2.0150000000000001</v>
      </c>
      <c r="N201" s="206">
        <v>4.2837500000000004</v>
      </c>
    </row>
    <row r="202" spans="1:14">
      <c r="A202" s="192"/>
      <c r="B202" s="183" t="s">
        <v>492</v>
      </c>
      <c r="C202" s="195">
        <v>0</v>
      </c>
      <c r="D202" s="202">
        <v>0</v>
      </c>
      <c r="E202" s="202">
        <v>0</v>
      </c>
      <c r="F202" s="202">
        <v>0</v>
      </c>
      <c r="G202" s="202">
        <v>0</v>
      </c>
      <c r="H202" s="202">
        <v>0</v>
      </c>
      <c r="I202" s="195">
        <v>0</v>
      </c>
      <c r="J202" s="195">
        <v>0</v>
      </c>
      <c r="K202" s="202">
        <v>0</v>
      </c>
      <c r="L202" s="202">
        <v>0</v>
      </c>
      <c r="M202" s="202">
        <v>0</v>
      </c>
      <c r="N202" s="203">
        <v>0</v>
      </c>
    </row>
    <row r="203" spans="1:14">
      <c r="A203" s="192"/>
      <c r="B203" s="204" t="s">
        <v>1097</v>
      </c>
      <c r="C203" s="198">
        <v>0</v>
      </c>
      <c r="D203" s="205">
        <v>0</v>
      </c>
      <c r="E203" s="205">
        <v>0</v>
      </c>
      <c r="F203" s="205">
        <v>0</v>
      </c>
      <c r="G203" s="205">
        <v>0</v>
      </c>
      <c r="H203" s="205">
        <v>0</v>
      </c>
      <c r="I203" s="198">
        <v>0</v>
      </c>
      <c r="J203" s="198">
        <v>0</v>
      </c>
      <c r="K203" s="205">
        <v>0</v>
      </c>
      <c r="L203" s="205">
        <v>0</v>
      </c>
      <c r="M203" s="205">
        <v>0</v>
      </c>
      <c r="N203" s="206">
        <v>0</v>
      </c>
    </row>
    <row r="204" spans="1:14">
      <c r="A204" s="192"/>
      <c r="B204" s="183" t="s">
        <v>494</v>
      </c>
      <c r="C204" s="195">
        <v>0</v>
      </c>
      <c r="D204" s="202">
        <v>0</v>
      </c>
      <c r="E204" s="202">
        <v>0</v>
      </c>
      <c r="F204" s="202">
        <v>0</v>
      </c>
      <c r="G204" s="202">
        <v>0</v>
      </c>
      <c r="H204" s="202">
        <v>0</v>
      </c>
      <c r="I204" s="195">
        <v>0</v>
      </c>
      <c r="J204" s="195">
        <v>0</v>
      </c>
      <c r="K204" s="202">
        <v>0</v>
      </c>
      <c r="L204" s="202">
        <v>0</v>
      </c>
      <c r="M204" s="202">
        <v>0</v>
      </c>
      <c r="N204" s="203">
        <v>0</v>
      </c>
    </row>
    <row r="205" spans="1:14">
      <c r="A205" s="192"/>
      <c r="B205" s="204" t="s">
        <v>1099</v>
      </c>
      <c r="C205" s="198">
        <v>4.2</v>
      </c>
      <c r="D205" s="205">
        <v>4.2370731707317075</v>
      </c>
      <c r="E205" s="205">
        <v>4.0719512195121945</v>
      </c>
      <c r="F205" s="205">
        <v>4.2719512195121956</v>
      </c>
      <c r="G205" s="205">
        <v>0</v>
      </c>
      <c r="H205" s="205">
        <v>0</v>
      </c>
      <c r="I205" s="198">
        <v>4.2152920962199314</v>
      </c>
      <c r="J205" s="198">
        <v>4.7</v>
      </c>
      <c r="K205" s="205">
        <v>4.5993979933110367</v>
      </c>
      <c r="L205" s="205">
        <v>2.465263157894737</v>
      </c>
      <c r="M205" s="205">
        <v>2.6944444444444446</v>
      </c>
      <c r="N205" s="206">
        <v>3.5146444121915827</v>
      </c>
    </row>
    <row r="206" spans="1:14">
      <c r="A206" s="192"/>
      <c r="B206" s="183" t="s">
        <v>301</v>
      </c>
      <c r="C206" s="195">
        <v>0</v>
      </c>
      <c r="D206" s="202">
        <v>0</v>
      </c>
      <c r="E206" s="202">
        <v>0</v>
      </c>
      <c r="F206" s="202">
        <v>0</v>
      </c>
      <c r="G206" s="202">
        <v>0</v>
      </c>
      <c r="H206" s="202">
        <v>0</v>
      </c>
      <c r="I206" s="195">
        <v>0</v>
      </c>
      <c r="J206" s="195">
        <v>0</v>
      </c>
      <c r="K206" s="202">
        <v>0</v>
      </c>
      <c r="L206" s="202">
        <v>0</v>
      </c>
      <c r="M206" s="202">
        <v>0</v>
      </c>
      <c r="N206" s="203">
        <v>0</v>
      </c>
    </row>
    <row r="207" spans="1:14">
      <c r="A207" s="192"/>
      <c r="B207" s="204" t="s">
        <v>1101</v>
      </c>
      <c r="C207" s="198">
        <v>4.5999999999999996</v>
      </c>
      <c r="D207" s="205">
        <v>5.4146796116504863</v>
      </c>
      <c r="E207" s="205">
        <v>5.7665486725663717</v>
      </c>
      <c r="F207" s="205">
        <v>5.537991452991454</v>
      </c>
      <c r="G207" s="205">
        <v>0</v>
      </c>
      <c r="H207" s="205">
        <v>0</v>
      </c>
      <c r="I207" s="198">
        <v>5.2592236704404902</v>
      </c>
      <c r="J207" s="198">
        <v>6.2000000000000011</v>
      </c>
      <c r="K207" s="205">
        <v>5.6340314136125658</v>
      </c>
      <c r="L207" s="205">
        <v>3.8550161812297734</v>
      </c>
      <c r="M207" s="205">
        <v>5.0249999999999995</v>
      </c>
      <c r="N207" s="206">
        <v>4.9485907553551298</v>
      </c>
    </row>
    <row r="208" spans="1:14">
      <c r="A208" s="192"/>
      <c r="B208" s="183" t="s">
        <v>303</v>
      </c>
      <c r="C208" s="195">
        <v>0</v>
      </c>
      <c r="D208" s="202">
        <v>0</v>
      </c>
      <c r="E208" s="202">
        <v>0</v>
      </c>
      <c r="F208" s="202">
        <v>0</v>
      </c>
      <c r="G208" s="202">
        <v>0</v>
      </c>
      <c r="H208" s="202">
        <v>0</v>
      </c>
      <c r="I208" s="195">
        <v>0</v>
      </c>
      <c r="J208" s="195">
        <v>0</v>
      </c>
      <c r="K208" s="202">
        <v>0</v>
      </c>
      <c r="L208" s="202">
        <v>0</v>
      </c>
      <c r="M208" s="202">
        <v>0</v>
      </c>
      <c r="N208" s="203">
        <v>0</v>
      </c>
    </row>
    <row r="209" spans="1:14">
      <c r="A209" s="192"/>
      <c r="B209" s="204" t="s">
        <v>1103</v>
      </c>
      <c r="C209" s="198">
        <v>12.4</v>
      </c>
      <c r="D209" s="205">
        <v>7.4079207920792083</v>
      </c>
      <c r="E209" s="205">
        <v>7.4464285714285712</v>
      </c>
      <c r="F209" s="205">
        <v>8.6333333333333346</v>
      </c>
      <c r="G209" s="205">
        <v>0</v>
      </c>
      <c r="H209" s="205">
        <v>0</v>
      </c>
      <c r="I209" s="198">
        <v>7.9868644067796604</v>
      </c>
      <c r="J209" s="198">
        <v>8.6999999999999993</v>
      </c>
      <c r="K209" s="205">
        <v>7.4260869565217389</v>
      </c>
      <c r="L209" s="205">
        <v>5.6435643564356432</v>
      </c>
      <c r="M209" s="205">
        <v>4.6074074074074076</v>
      </c>
      <c r="N209" s="206">
        <v>6.3716171617161717</v>
      </c>
    </row>
    <row r="210" spans="1:14">
      <c r="A210" s="192"/>
      <c r="B210" s="183" t="s">
        <v>305</v>
      </c>
      <c r="C210" s="195">
        <v>0</v>
      </c>
      <c r="D210" s="202">
        <v>0</v>
      </c>
      <c r="E210" s="202">
        <v>0</v>
      </c>
      <c r="F210" s="202">
        <v>0</v>
      </c>
      <c r="G210" s="202">
        <v>0</v>
      </c>
      <c r="H210" s="202">
        <v>0</v>
      </c>
      <c r="I210" s="195">
        <v>0</v>
      </c>
      <c r="J210" s="195">
        <v>0</v>
      </c>
      <c r="K210" s="202">
        <v>0</v>
      </c>
      <c r="L210" s="202">
        <v>0</v>
      </c>
      <c r="M210" s="202">
        <v>0</v>
      </c>
      <c r="N210" s="203">
        <v>0</v>
      </c>
    </row>
    <row r="211" spans="1:14">
      <c r="A211" s="192"/>
      <c r="B211" s="204" t="s">
        <v>1105</v>
      </c>
      <c r="C211" s="198">
        <v>0</v>
      </c>
      <c r="D211" s="205">
        <v>0</v>
      </c>
      <c r="E211" s="205">
        <v>0</v>
      </c>
      <c r="F211" s="205">
        <v>0</v>
      </c>
      <c r="G211" s="205">
        <v>0</v>
      </c>
      <c r="H211" s="205">
        <v>0</v>
      </c>
      <c r="I211" s="198">
        <v>0</v>
      </c>
      <c r="J211" s="198">
        <v>0</v>
      </c>
      <c r="K211" s="205">
        <v>0</v>
      </c>
      <c r="L211" s="205">
        <v>0</v>
      </c>
      <c r="M211" s="205">
        <v>0</v>
      </c>
      <c r="N211" s="206">
        <v>0</v>
      </c>
    </row>
    <row r="212" spans="1:14">
      <c r="A212" s="192"/>
      <c r="B212" s="183" t="s">
        <v>307</v>
      </c>
      <c r="C212" s="195">
        <v>0</v>
      </c>
      <c r="D212" s="202">
        <v>0</v>
      </c>
      <c r="E212" s="202">
        <v>0</v>
      </c>
      <c r="F212" s="202">
        <v>0</v>
      </c>
      <c r="G212" s="202">
        <v>0</v>
      </c>
      <c r="H212" s="202">
        <v>0</v>
      </c>
      <c r="I212" s="195">
        <v>0</v>
      </c>
      <c r="J212" s="195">
        <v>0</v>
      </c>
      <c r="K212" s="202">
        <v>0</v>
      </c>
      <c r="L212" s="202">
        <v>0</v>
      </c>
      <c r="M212" s="202">
        <v>0</v>
      </c>
      <c r="N212" s="203">
        <v>0</v>
      </c>
    </row>
    <row r="213" spans="1:14">
      <c r="A213" s="192"/>
      <c r="B213" s="204" t="s">
        <v>1107</v>
      </c>
      <c r="C213" s="198">
        <v>4.6233114166168559</v>
      </c>
      <c r="D213" s="205">
        <v>5.489910313901345</v>
      </c>
      <c r="E213" s="205">
        <v>5.8071675302245245</v>
      </c>
      <c r="F213" s="205">
        <v>5.626650062266501</v>
      </c>
      <c r="G213" s="205">
        <v>0</v>
      </c>
      <c r="H213" s="205">
        <v>0</v>
      </c>
      <c r="I213" s="198">
        <v>5.3191216153345122</v>
      </c>
      <c r="J213" s="198">
        <v>6.6032258064516132</v>
      </c>
      <c r="K213" s="205">
        <v>6.1096153846153847</v>
      </c>
      <c r="L213" s="205">
        <v>4.2956097560975612</v>
      </c>
      <c r="M213" s="205">
        <v>4.9111111111111114</v>
      </c>
      <c r="N213" s="206">
        <v>5.3109243697478981</v>
      </c>
    </row>
    <row r="214" spans="1:14">
      <c r="A214" s="192"/>
      <c r="B214" s="183" t="s">
        <v>309</v>
      </c>
      <c r="C214" s="195">
        <v>0</v>
      </c>
      <c r="D214" s="202">
        <v>0</v>
      </c>
      <c r="E214" s="202">
        <v>0</v>
      </c>
      <c r="F214" s="202">
        <v>0</v>
      </c>
      <c r="G214" s="202">
        <v>0</v>
      </c>
      <c r="H214" s="202">
        <v>0</v>
      </c>
      <c r="I214" s="195">
        <v>0</v>
      </c>
      <c r="J214" s="195">
        <v>0</v>
      </c>
      <c r="K214" s="202">
        <v>0</v>
      </c>
      <c r="L214" s="202">
        <v>0</v>
      </c>
      <c r="M214" s="202">
        <v>0</v>
      </c>
      <c r="N214" s="203">
        <v>0</v>
      </c>
    </row>
    <row r="215" spans="1:14">
      <c r="A215" s="192"/>
      <c r="B215" s="204" t="s">
        <v>1109</v>
      </c>
      <c r="C215" s="198">
        <v>3.7</v>
      </c>
      <c r="D215" s="205">
        <v>4.0871401151631481</v>
      </c>
      <c r="E215" s="205">
        <v>4.2631107491856683</v>
      </c>
      <c r="F215" s="205">
        <v>4.169209039548023</v>
      </c>
      <c r="G215" s="205">
        <v>0</v>
      </c>
      <c r="H215" s="205">
        <v>0</v>
      </c>
      <c r="I215" s="198">
        <v>4.0926712054465346</v>
      </c>
      <c r="J215" s="198">
        <v>3.8</v>
      </c>
      <c r="K215" s="205">
        <v>4.3820143884892087</v>
      </c>
      <c r="L215" s="205">
        <v>3.0968181818181817</v>
      </c>
      <c r="M215" s="205">
        <v>3.0338709677419353</v>
      </c>
      <c r="N215" s="206">
        <v>3.7378563283922466</v>
      </c>
    </row>
    <row r="216" spans="1:14">
      <c r="A216" s="192"/>
      <c r="B216" s="183" t="s">
        <v>311</v>
      </c>
      <c r="C216" s="195">
        <v>0</v>
      </c>
      <c r="D216" s="202">
        <v>0</v>
      </c>
      <c r="E216" s="202">
        <v>0</v>
      </c>
      <c r="F216" s="202">
        <v>0</v>
      </c>
      <c r="G216" s="202">
        <v>0</v>
      </c>
      <c r="H216" s="202">
        <v>0</v>
      </c>
      <c r="I216" s="195">
        <v>0</v>
      </c>
      <c r="J216" s="195">
        <v>0</v>
      </c>
      <c r="K216" s="202">
        <v>0</v>
      </c>
      <c r="L216" s="202">
        <v>0</v>
      </c>
      <c r="M216" s="202">
        <v>0</v>
      </c>
      <c r="N216" s="203">
        <v>0</v>
      </c>
    </row>
    <row r="217" spans="1:14">
      <c r="A217" s="192"/>
      <c r="B217" s="204" t="s">
        <v>1111</v>
      </c>
      <c r="C217" s="198">
        <v>5.8</v>
      </c>
      <c r="D217" s="205">
        <v>5.6614173228346454</v>
      </c>
      <c r="E217" s="205">
        <v>5.8236453201970448</v>
      </c>
      <c r="F217" s="205">
        <v>6.0328611898016993</v>
      </c>
      <c r="G217" s="205">
        <v>0</v>
      </c>
      <c r="H217" s="205">
        <v>0</v>
      </c>
      <c r="I217" s="198">
        <v>5.8602325581395345</v>
      </c>
      <c r="J217" s="198">
        <v>5.8</v>
      </c>
      <c r="K217" s="205">
        <v>4.7524390243902435</v>
      </c>
      <c r="L217" s="205">
        <v>4.5619047619047617</v>
      </c>
      <c r="M217" s="205">
        <v>4.4578313253012052</v>
      </c>
      <c r="N217" s="206">
        <v>4.6869143780290781</v>
      </c>
    </row>
    <row r="218" spans="1:14">
      <c r="A218" s="192"/>
      <c r="B218" s="183" t="s">
        <v>313</v>
      </c>
      <c r="C218" s="195">
        <v>0</v>
      </c>
      <c r="D218" s="202">
        <v>0</v>
      </c>
      <c r="E218" s="202">
        <v>0</v>
      </c>
      <c r="F218" s="202">
        <v>0</v>
      </c>
      <c r="G218" s="202">
        <v>0</v>
      </c>
      <c r="H218" s="202">
        <v>0</v>
      </c>
      <c r="I218" s="195">
        <v>0</v>
      </c>
      <c r="J218" s="195">
        <v>0</v>
      </c>
      <c r="K218" s="202">
        <v>0</v>
      </c>
      <c r="L218" s="202">
        <v>0</v>
      </c>
      <c r="M218" s="202">
        <v>0</v>
      </c>
      <c r="N218" s="203">
        <v>0</v>
      </c>
    </row>
    <row r="219" spans="1:14">
      <c r="A219" s="192"/>
      <c r="B219" s="204" t="s">
        <v>1113</v>
      </c>
      <c r="C219" s="198">
        <v>0</v>
      </c>
      <c r="D219" s="205">
        <v>0</v>
      </c>
      <c r="E219" s="205">
        <v>0</v>
      </c>
      <c r="F219" s="205">
        <v>0</v>
      </c>
      <c r="G219" s="205">
        <v>0</v>
      </c>
      <c r="H219" s="205">
        <v>0</v>
      </c>
      <c r="I219" s="198">
        <v>0</v>
      </c>
      <c r="J219" s="198">
        <v>0</v>
      </c>
      <c r="K219" s="205">
        <v>0</v>
      </c>
      <c r="L219" s="205">
        <v>0</v>
      </c>
      <c r="M219" s="205">
        <v>0</v>
      </c>
      <c r="N219" s="206">
        <v>0</v>
      </c>
    </row>
    <row r="220" spans="1:14">
      <c r="A220" s="192"/>
      <c r="B220" s="183" t="s">
        <v>315</v>
      </c>
      <c r="C220" s="195">
        <v>0</v>
      </c>
      <c r="D220" s="202">
        <v>0</v>
      </c>
      <c r="E220" s="202">
        <v>0</v>
      </c>
      <c r="F220" s="202">
        <v>0</v>
      </c>
      <c r="G220" s="202">
        <v>0</v>
      </c>
      <c r="H220" s="202">
        <v>0</v>
      </c>
      <c r="I220" s="195">
        <v>0</v>
      </c>
      <c r="J220" s="195">
        <v>0</v>
      </c>
      <c r="K220" s="202">
        <v>0</v>
      </c>
      <c r="L220" s="202">
        <v>0</v>
      </c>
      <c r="M220" s="202">
        <v>0</v>
      </c>
      <c r="N220" s="203">
        <v>0</v>
      </c>
    </row>
    <row r="221" spans="1:14">
      <c r="A221" s="192"/>
      <c r="B221" s="204" t="s">
        <v>1115</v>
      </c>
      <c r="C221" s="198">
        <v>3.825448028673835</v>
      </c>
      <c r="D221" s="205">
        <v>4.3072096862960931</v>
      </c>
      <c r="E221" s="205">
        <v>4.4844863731656188</v>
      </c>
      <c r="F221" s="205">
        <v>4.5410966647823621</v>
      </c>
      <c r="G221" s="205">
        <v>0</v>
      </c>
      <c r="H221" s="205">
        <v>0</v>
      </c>
      <c r="I221" s="198">
        <v>4.3523402801503241</v>
      </c>
      <c r="J221" s="198">
        <v>4.3205479452054796</v>
      </c>
      <c r="K221" s="205">
        <v>4.5451006711409399</v>
      </c>
      <c r="L221" s="205">
        <v>3.7738386308068459</v>
      </c>
      <c r="M221" s="205">
        <v>3.4732342007434944</v>
      </c>
      <c r="N221" s="206">
        <v>4.1305481283422463</v>
      </c>
    </row>
    <row r="222" spans="1:14">
      <c r="A222" s="192"/>
      <c r="B222" s="183" t="s">
        <v>333</v>
      </c>
      <c r="C222" s="195">
        <v>0</v>
      </c>
      <c r="D222" s="202">
        <v>0</v>
      </c>
      <c r="E222" s="202">
        <v>0</v>
      </c>
      <c r="F222" s="202">
        <v>0</v>
      </c>
      <c r="G222" s="202">
        <v>0</v>
      </c>
      <c r="H222" s="202">
        <v>0</v>
      </c>
      <c r="I222" s="195">
        <v>0</v>
      </c>
      <c r="J222" s="195">
        <v>0</v>
      </c>
      <c r="K222" s="202">
        <v>0</v>
      </c>
      <c r="L222" s="202">
        <v>0</v>
      </c>
      <c r="M222" s="202">
        <v>0</v>
      </c>
      <c r="N222" s="203">
        <v>0</v>
      </c>
    </row>
    <row r="223" spans="1:14">
      <c r="A223" s="192"/>
      <c r="B223" s="204" t="s">
        <v>1117</v>
      </c>
      <c r="C223" s="198">
        <v>0</v>
      </c>
      <c r="D223" s="205">
        <v>0</v>
      </c>
      <c r="E223" s="205">
        <v>0</v>
      </c>
      <c r="F223" s="205">
        <v>0</v>
      </c>
      <c r="G223" s="205">
        <v>0</v>
      </c>
      <c r="H223" s="205">
        <v>0</v>
      </c>
      <c r="I223" s="198">
        <v>0</v>
      </c>
      <c r="J223" s="198">
        <v>0</v>
      </c>
      <c r="K223" s="205">
        <v>0</v>
      </c>
      <c r="L223" s="205">
        <v>0</v>
      </c>
      <c r="M223" s="205">
        <v>0</v>
      </c>
      <c r="N223" s="206">
        <v>0</v>
      </c>
    </row>
    <row r="224" spans="1:14">
      <c r="A224" s="192"/>
      <c r="B224" s="183" t="s">
        <v>346</v>
      </c>
      <c r="C224" s="195">
        <v>0</v>
      </c>
      <c r="D224" s="202">
        <v>0</v>
      </c>
      <c r="E224" s="202">
        <v>0</v>
      </c>
      <c r="F224" s="202">
        <v>0</v>
      </c>
      <c r="G224" s="202">
        <v>0</v>
      </c>
      <c r="H224" s="202">
        <v>0</v>
      </c>
      <c r="I224" s="195">
        <v>0</v>
      </c>
      <c r="J224" s="195">
        <v>0</v>
      </c>
      <c r="K224" s="202">
        <v>0</v>
      </c>
      <c r="L224" s="202">
        <v>0</v>
      </c>
      <c r="M224" s="202">
        <v>0</v>
      </c>
      <c r="N224" s="203">
        <v>0</v>
      </c>
    </row>
    <row r="225" spans="1:14">
      <c r="A225" s="192"/>
      <c r="B225" s="204" t="s">
        <v>1119</v>
      </c>
      <c r="C225" s="198">
        <v>4.4211800658204048</v>
      </c>
      <c r="D225" s="205">
        <v>4.8808250749020514</v>
      </c>
      <c r="E225" s="205">
        <v>5.2104761904761911</v>
      </c>
      <c r="F225" s="205">
        <v>4.9907629497320736</v>
      </c>
      <c r="G225" s="205">
        <v>0</v>
      </c>
      <c r="H225" s="205">
        <v>0</v>
      </c>
      <c r="I225" s="198">
        <v>4.8592090536002992</v>
      </c>
      <c r="J225" s="198">
        <v>4.9722222222222223</v>
      </c>
      <c r="K225" s="205">
        <v>4.9679145089916208</v>
      </c>
      <c r="L225" s="205">
        <v>3.5020109689213896</v>
      </c>
      <c r="M225" s="205">
        <v>3.8816617210682489</v>
      </c>
      <c r="N225" s="206">
        <v>4.3225572989752088</v>
      </c>
    </row>
    <row r="226" spans="1:14">
      <c r="A226" s="192"/>
      <c r="B226" s="183" t="s">
        <v>348</v>
      </c>
      <c r="C226" s="195">
        <v>0</v>
      </c>
      <c r="D226" s="202">
        <v>0</v>
      </c>
      <c r="E226" s="202">
        <v>0</v>
      </c>
      <c r="F226" s="202">
        <v>0</v>
      </c>
      <c r="G226" s="202">
        <v>0</v>
      </c>
      <c r="H226" s="202">
        <v>0</v>
      </c>
      <c r="I226" s="195">
        <v>0</v>
      </c>
      <c r="J226" s="195">
        <v>0</v>
      </c>
      <c r="K226" s="202">
        <v>0</v>
      </c>
      <c r="L226" s="202">
        <v>0</v>
      </c>
      <c r="M226" s="202">
        <v>0</v>
      </c>
      <c r="N226" s="203">
        <v>0</v>
      </c>
    </row>
    <row r="227" spans="1:14">
      <c r="A227" s="192"/>
      <c r="B227" s="204" t="s">
        <v>1121</v>
      </c>
      <c r="C227" s="198">
        <v>6.9</v>
      </c>
      <c r="D227" s="205">
        <v>6.1501392757660174</v>
      </c>
      <c r="E227" s="205">
        <v>6.1745173745173743</v>
      </c>
      <c r="F227" s="205">
        <v>6.4529550827423163</v>
      </c>
      <c r="G227" s="205">
        <v>0</v>
      </c>
      <c r="H227" s="205">
        <v>0</v>
      </c>
      <c r="I227" s="198">
        <v>6.3130790190735713</v>
      </c>
      <c r="J227" s="198">
        <v>6.8</v>
      </c>
      <c r="K227" s="205">
        <v>5.5416135881104029</v>
      </c>
      <c r="L227" s="205">
        <v>4.9345017182130588</v>
      </c>
      <c r="M227" s="205">
        <v>4.4807913669064749</v>
      </c>
      <c r="N227" s="206">
        <v>5.2323333333333331</v>
      </c>
    </row>
    <row r="228" spans="1:14">
      <c r="A228" s="192"/>
      <c r="B228" s="183" t="s">
        <v>388</v>
      </c>
      <c r="C228" s="195">
        <v>0</v>
      </c>
      <c r="D228" s="202">
        <v>0</v>
      </c>
      <c r="E228" s="202">
        <v>0</v>
      </c>
      <c r="F228" s="202">
        <v>0</v>
      </c>
      <c r="G228" s="202">
        <v>0</v>
      </c>
      <c r="H228" s="202">
        <v>0</v>
      </c>
      <c r="I228" s="195">
        <v>0</v>
      </c>
      <c r="J228" s="195">
        <v>0</v>
      </c>
      <c r="K228" s="202">
        <v>0</v>
      </c>
      <c r="L228" s="202">
        <v>0</v>
      </c>
      <c r="M228" s="202">
        <v>0</v>
      </c>
      <c r="N228" s="203">
        <v>0</v>
      </c>
    </row>
    <row r="229" spans="1:14">
      <c r="A229" s="192"/>
      <c r="B229" s="204" t="s">
        <v>1123</v>
      </c>
      <c r="C229" s="198">
        <v>4.4556560037088548</v>
      </c>
      <c r="D229" s="205">
        <v>4.9778203490847179</v>
      </c>
      <c r="E229" s="205">
        <v>5.2756855575868373</v>
      </c>
      <c r="F229" s="205">
        <v>5.1332105020727781</v>
      </c>
      <c r="G229" s="205">
        <v>0</v>
      </c>
      <c r="H229" s="205">
        <v>0</v>
      </c>
      <c r="I229" s="198">
        <v>4.9523657102950587</v>
      </c>
      <c r="J229" s="198">
        <v>5.3591240875912414</v>
      </c>
      <c r="K229" s="205">
        <v>5.1777066411849013</v>
      </c>
      <c r="L229" s="205">
        <v>3.9994510739856803</v>
      </c>
      <c r="M229" s="205">
        <v>4.0566176470588236</v>
      </c>
      <c r="N229" s="206">
        <v>4.6314626337517906</v>
      </c>
    </row>
    <row r="230" spans="1:14">
      <c r="A230" s="191" t="s">
        <v>284</v>
      </c>
      <c r="B230" s="183" t="s">
        <v>488</v>
      </c>
      <c r="C230" s="195">
        <v>0</v>
      </c>
      <c r="D230" s="202">
        <v>0</v>
      </c>
      <c r="E230" s="202">
        <v>0</v>
      </c>
      <c r="F230" s="202">
        <v>0</v>
      </c>
      <c r="G230" s="202">
        <v>0</v>
      </c>
      <c r="H230" s="202">
        <v>0</v>
      </c>
      <c r="I230" s="195">
        <v>0</v>
      </c>
      <c r="J230" s="195">
        <v>0</v>
      </c>
      <c r="K230" s="202">
        <v>0</v>
      </c>
      <c r="L230" s="202">
        <v>0</v>
      </c>
      <c r="M230" s="202">
        <v>0</v>
      </c>
      <c r="N230" s="203">
        <v>0</v>
      </c>
    </row>
    <row r="231" spans="1:14">
      <c r="A231" s="192"/>
      <c r="B231" s="204" t="s">
        <v>1093</v>
      </c>
      <c r="C231" s="198">
        <v>0</v>
      </c>
      <c r="D231" s="205">
        <v>0</v>
      </c>
      <c r="E231" s="205">
        <v>0</v>
      </c>
      <c r="F231" s="205">
        <v>0</v>
      </c>
      <c r="G231" s="205">
        <v>0</v>
      </c>
      <c r="H231" s="205">
        <v>0</v>
      </c>
      <c r="I231" s="198">
        <v>0</v>
      </c>
      <c r="J231" s="198">
        <v>0</v>
      </c>
      <c r="K231" s="205">
        <v>0</v>
      </c>
      <c r="L231" s="205">
        <v>0</v>
      </c>
      <c r="M231" s="205">
        <v>0</v>
      </c>
      <c r="N231" s="206">
        <v>0</v>
      </c>
    </row>
    <row r="232" spans="1:14">
      <c r="A232" s="192"/>
      <c r="B232" s="183" t="s">
        <v>490</v>
      </c>
      <c r="C232" s="195">
        <v>0</v>
      </c>
      <c r="D232" s="202">
        <v>0</v>
      </c>
      <c r="E232" s="202">
        <v>0</v>
      </c>
      <c r="F232" s="202">
        <v>0</v>
      </c>
      <c r="G232" s="202">
        <v>0</v>
      </c>
      <c r="H232" s="202">
        <v>0</v>
      </c>
      <c r="I232" s="195">
        <v>0</v>
      </c>
      <c r="J232" s="195">
        <v>0</v>
      </c>
      <c r="K232" s="202">
        <v>0</v>
      </c>
      <c r="L232" s="202">
        <v>0</v>
      </c>
      <c r="M232" s="202">
        <v>0</v>
      </c>
      <c r="N232" s="203">
        <v>0</v>
      </c>
    </row>
    <row r="233" spans="1:14">
      <c r="A233" s="192"/>
      <c r="B233" s="204" t="s">
        <v>1095</v>
      </c>
      <c r="C233" s="198">
        <v>0</v>
      </c>
      <c r="D233" s="205">
        <v>0</v>
      </c>
      <c r="E233" s="205">
        <v>0</v>
      </c>
      <c r="F233" s="205">
        <v>0</v>
      </c>
      <c r="G233" s="205">
        <v>0</v>
      </c>
      <c r="H233" s="205">
        <v>0</v>
      </c>
      <c r="I233" s="198">
        <v>0</v>
      </c>
      <c r="J233" s="198">
        <v>0</v>
      </c>
      <c r="K233" s="205">
        <v>0</v>
      </c>
      <c r="L233" s="205">
        <v>0</v>
      </c>
      <c r="M233" s="205">
        <v>0</v>
      </c>
      <c r="N233" s="206">
        <v>0</v>
      </c>
    </row>
    <row r="234" spans="1:14">
      <c r="A234" s="192"/>
      <c r="B234" s="183" t="s">
        <v>492</v>
      </c>
      <c r="C234" s="195">
        <v>0</v>
      </c>
      <c r="D234" s="202">
        <v>0</v>
      </c>
      <c r="E234" s="202">
        <v>0</v>
      </c>
      <c r="F234" s="202">
        <v>0</v>
      </c>
      <c r="G234" s="202">
        <v>0</v>
      </c>
      <c r="H234" s="202">
        <v>0</v>
      </c>
      <c r="I234" s="195">
        <v>0</v>
      </c>
      <c r="J234" s="195">
        <v>0</v>
      </c>
      <c r="K234" s="202">
        <v>0</v>
      </c>
      <c r="L234" s="202">
        <v>0</v>
      </c>
      <c r="M234" s="202">
        <v>0</v>
      </c>
      <c r="N234" s="203">
        <v>0</v>
      </c>
    </row>
    <row r="235" spans="1:14">
      <c r="A235" s="192"/>
      <c r="B235" s="204" t="s">
        <v>1097</v>
      </c>
      <c r="C235" s="198">
        <v>0</v>
      </c>
      <c r="D235" s="205">
        <v>0</v>
      </c>
      <c r="E235" s="205">
        <v>0</v>
      </c>
      <c r="F235" s="205">
        <v>0</v>
      </c>
      <c r="G235" s="205">
        <v>0</v>
      </c>
      <c r="H235" s="205">
        <v>0</v>
      </c>
      <c r="I235" s="198">
        <v>0</v>
      </c>
      <c r="J235" s="198">
        <v>0</v>
      </c>
      <c r="K235" s="205">
        <v>0</v>
      </c>
      <c r="L235" s="205">
        <v>0</v>
      </c>
      <c r="M235" s="205">
        <v>0</v>
      </c>
      <c r="N235" s="206">
        <v>0</v>
      </c>
    </row>
    <row r="236" spans="1:14">
      <c r="A236" s="192"/>
      <c r="B236" s="183" t="s">
        <v>494</v>
      </c>
      <c r="C236" s="195">
        <v>0</v>
      </c>
      <c r="D236" s="202">
        <v>0</v>
      </c>
      <c r="E236" s="202">
        <v>0</v>
      </c>
      <c r="F236" s="202">
        <v>0</v>
      </c>
      <c r="G236" s="202">
        <v>0</v>
      </c>
      <c r="H236" s="202">
        <v>0</v>
      </c>
      <c r="I236" s="195">
        <v>0</v>
      </c>
      <c r="J236" s="195">
        <v>0</v>
      </c>
      <c r="K236" s="202">
        <v>0</v>
      </c>
      <c r="L236" s="202">
        <v>0</v>
      </c>
      <c r="M236" s="202">
        <v>0</v>
      </c>
      <c r="N236" s="203">
        <v>0</v>
      </c>
    </row>
    <row r="237" spans="1:14">
      <c r="A237" s="192"/>
      <c r="B237" s="204" t="s">
        <v>1099</v>
      </c>
      <c r="C237" s="198">
        <v>0</v>
      </c>
      <c r="D237" s="205">
        <v>0</v>
      </c>
      <c r="E237" s="205">
        <v>0</v>
      </c>
      <c r="F237" s="205">
        <v>0</v>
      </c>
      <c r="G237" s="205">
        <v>0</v>
      </c>
      <c r="H237" s="205">
        <v>0</v>
      </c>
      <c r="I237" s="198">
        <v>0</v>
      </c>
      <c r="J237" s="198">
        <v>0</v>
      </c>
      <c r="K237" s="205">
        <v>0</v>
      </c>
      <c r="L237" s="205">
        <v>0</v>
      </c>
      <c r="M237" s="205">
        <v>0</v>
      </c>
      <c r="N237" s="206">
        <v>0</v>
      </c>
    </row>
    <row r="238" spans="1:14">
      <c r="A238" s="192"/>
      <c r="B238" s="183" t="s">
        <v>301</v>
      </c>
      <c r="C238" s="195">
        <v>0</v>
      </c>
      <c r="D238" s="202">
        <v>0</v>
      </c>
      <c r="E238" s="202">
        <v>0</v>
      </c>
      <c r="F238" s="202">
        <v>0</v>
      </c>
      <c r="G238" s="202">
        <v>0</v>
      </c>
      <c r="H238" s="202">
        <v>0</v>
      </c>
      <c r="I238" s="195">
        <v>0</v>
      </c>
      <c r="J238" s="195">
        <v>0</v>
      </c>
      <c r="K238" s="202">
        <v>0</v>
      </c>
      <c r="L238" s="202">
        <v>0</v>
      </c>
      <c r="M238" s="202">
        <v>0</v>
      </c>
      <c r="N238" s="203">
        <v>0</v>
      </c>
    </row>
    <row r="239" spans="1:14">
      <c r="A239" s="192"/>
      <c r="B239" s="204" t="s">
        <v>1101</v>
      </c>
      <c r="C239" s="198">
        <v>0</v>
      </c>
      <c r="D239" s="205">
        <v>0</v>
      </c>
      <c r="E239" s="205">
        <v>0</v>
      </c>
      <c r="F239" s="205">
        <v>0</v>
      </c>
      <c r="G239" s="205">
        <v>0</v>
      </c>
      <c r="H239" s="205">
        <v>0</v>
      </c>
      <c r="I239" s="198">
        <v>0</v>
      </c>
      <c r="J239" s="198">
        <v>0</v>
      </c>
      <c r="K239" s="205">
        <v>0</v>
      </c>
      <c r="L239" s="205">
        <v>0</v>
      </c>
      <c r="M239" s="205">
        <v>0</v>
      </c>
      <c r="N239" s="206">
        <v>0</v>
      </c>
    </row>
    <row r="240" spans="1:14">
      <c r="A240" s="192"/>
      <c r="B240" s="183" t="s">
        <v>303</v>
      </c>
      <c r="C240" s="195">
        <v>0</v>
      </c>
      <c r="D240" s="202">
        <v>0</v>
      </c>
      <c r="E240" s="202">
        <v>0</v>
      </c>
      <c r="F240" s="202">
        <v>0</v>
      </c>
      <c r="G240" s="202">
        <v>0</v>
      </c>
      <c r="H240" s="202">
        <v>0</v>
      </c>
      <c r="I240" s="195">
        <v>0</v>
      </c>
      <c r="J240" s="195">
        <v>0</v>
      </c>
      <c r="K240" s="202">
        <v>0</v>
      </c>
      <c r="L240" s="202">
        <v>0</v>
      </c>
      <c r="M240" s="202">
        <v>0</v>
      </c>
      <c r="N240" s="203">
        <v>0</v>
      </c>
    </row>
    <row r="241" spans="1:14">
      <c r="A241" s="192"/>
      <c r="B241" s="204" t="s">
        <v>1103</v>
      </c>
      <c r="C241" s="198">
        <v>0</v>
      </c>
      <c r="D241" s="205">
        <v>0</v>
      </c>
      <c r="E241" s="205">
        <v>0</v>
      </c>
      <c r="F241" s="205">
        <v>0</v>
      </c>
      <c r="G241" s="205">
        <v>0</v>
      </c>
      <c r="H241" s="205">
        <v>0</v>
      </c>
      <c r="I241" s="198">
        <v>0</v>
      </c>
      <c r="J241" s="198">
        <v>0</v>
      </c>
      <c r="K241" s="205">
        <v>0</v>
      </c>
      <c r="L241" s="205">
        <v>0</v>
      </c>
      <c r="M241" s="205">
        <v>0</v>
      </c>
      <c r="N241" s="206">
        <v>0</v>
      </c>
    </row>
    <row r="242" spans="1:14">
      <c r="A242" s="192"/>
      <c r="B242" s="183" t="s">
        <v>305</v>
      </c>
      <c r="C242" s="195">
        <v>0</v>
      </c>
      <c r="D242" s="202">
        <v>0</v>
      </c>
      <c r="E242" s="202">
        <v>0</v>
      </c>
      <c r="F242" s="202">
        <v>0</v>
      </c>
      <c r="G242" s="202">
        <v>0</v>
      </c>
      <c r="H242" s="202">
        <v>0</v>
      </c>
      <c r="I242" s="195">
        <v>0</v>
      </c>
      <c r="J242" s="195">
        <v>0</v>
      </c>
      <c r="K242" s="202">
        <v>0</v>
      </c>
      <c r="L242" s="202">
        <v>0</v>
      </c>
      <c r="M242" s="202">
        <v>0</v>
      </c>
      <c r="N242" s="203">
        <v>0</v>
      </c>
    </row>
    <row r="243" spans="1:14">
      <c r="A243" s="192"/>
      <c r="B243" s="204" t="s">
        <v>1105</v>
      </c>
      <c r="C243" s="198">
        <v>0</v>
      </c>
      <c r="D243" s="205">
        <v>0</v>
      </c>
      <c r="E243" s="205">
        <v>0</v>
      </c>
      <c r="F243" s="205">
        <v>0</v>
      </c>
      <c r="G243" s="205">
        <v>0</v>
      </c>
      <c r="H243" s="205">
        <v>0</v>
      </c>
      <c r="I243" s="198">
        <v>0</v>
      </c>
      <c r="J243" s="198">
        <v>0</v>
      </c>
      <c r="K243" s="205">
        <v>0</v>
      </c>
      <c r="L243" s="205">
        <v>0</v>
      </c>
      <c r="M243" s="205">
        <v>0</v>
      </c>
      <c r="N243" s="206">
        <v>0</v>
      </c>
    </row>
    <row r="244" spans="1:14">
      <c r="A244" s="192"/>
      <c r="B244" s="183" t="s">
        <v>307</v>
      </c>
      <c r="C244" s="195">
        <v>0</v>
      </c>
      <c r="D244" s="202">
        <v>0</v>
      </c>
      <c r="E244" s="202">
        <v>0</v>
      </c>
      <c r="F244" s="202">
        <v>0</v>
      </c>
      <c r="G244" s="202">
        <v>0</v>
      </c>
      <c r="H244" s="202">
        <v>0</v>
      </c>
      <c r="I244" s="195">
        <v>0</v>
      </c>
      <c r="J244" s="195">
        <v>0</v>
      </c>
      <c r="K244" s="202">
        <v>0</v>
      </c>
      <c r="L244" s="202">
        <v>0</v>
      </c>
      <c r="M244" s="202">
        <v>0</v>
      </c>
      <c r="N244" s="203">
        <v>0</v>
      </c>
    </row>
    <row r="245" spans="1:14">
      <c r="A245" s="192"/>
      <c r="B245" s="204" t="s">
        <v>1107</v>
      </c>
      <c r="C245" s="198">
        <v>0</v>
      </c>
      <c r="D245" s="205">
        <v>0</v>
      </c>
      <c r="E245" s="205">
        <v>0</v>
      </c>
      <c r="F245" s="205">
        <v>0</v>
      </c>
      <c r="G245" s="205">
        <v>0</v>
      </c>
      <c r="H245" s="205">
        <v>0</v>
      </c>
      <c r="I245" s="198">
        <v>0</v>
      </c>
      <c r="J245" s="198">
        <v>0</v>
      </c>
      <c r="K245" s="205">
        <v>0</v>
      </c>
      <c r="L245" s="205">
        <v>0</v>
      </c>
      <c r="M245" s="205">
        <v>0</v>
      </c>
      <c r="N245" s="206">
        <v>0</v>
      </c>
    </row>
    <row r="246" spans="1:14">
      <c r="A246" s="192"/>
      <c r="B246" s="183" t="s">
        <v>309</v>
      </c>
      <c r="C246" s="195">
        <v>0</v>
      </c>
      <c r="D246" s="202">
        <v>0</v>
      </c>
      <c r="E246" s="202">
        <v>0</v>
      </c>
      <c r="F246" s="202">
        <v>0</v>
      </c>
      <c r="G246" s="202">
        <v>0</v>
      </c>
      <c r="H246" s="202">
        <v>0</v>
      </c>
      <c r="I246" s="195">
        <v>0</v>
      </c>
      <c r="J246" s="195">
        <v>0</v>
      </c>
      <c r="K246" s="202">
        <v>0</v>
      </c>
      <c r="L246" s="202">
        <v>0</v>
      </c>
      <c r="M246" s="202">
        <v>0</v>
      </c>
      <c r="N246" s="203">
        <v>0</v>
      </c>
    </row>
    <row r="247" spans="1:14">
      <c r="A247" s="192"/>
      <c r="B247" s="204" t="s">
        <v>1109</v>
      </c>
      <c r="C247" s="198">
        <v>0</v>
      </c>
      <c r="D247" s="205">
        <v>0</v>
      </c>
      <c r="E247" s="205">
        <v>0</v>
      </c>
      <c r="F247" s="205">
        <v>0</v>
      </c>
      <c r="G247" s="205">
        <v>0</v>
      </c>
      <c r="H247" s="205">
        <v>0</v>
      </c>
      <c r="I247" s="198">
        <v>0</v>
      </c>
      <c r="J247" s="198">
        <v>0</v>
      </c>
      <c r="K247" s="205">
        <v>0</v>
      </c>
      <c r="L247" s="205">
        <v>0</v>
      </c>
      <c r="M247" s="205">
        <v>0</v>
      </c>
      <c r="N247" s="206">
        <v>0</v>
      </c>
    </row>
    <row r="248" spans="1:14">
      <c r="A248" s="192"/>
      <c r="B248" s="183" t="s">
        <v>311</v>
      </c>
      <c r="C248" s="195">
        <v>0</v>
      </c>
      <c r="D248" s="202">
        <v>0</v>
      </c>
      <c r="E248" s="202">
        <v>0</v>
      </c>
      <c r="F248" s="202">
        <v>0</v>
      </c>
      <c r="G248" s="202">
        <v>0</v>
      </c>
      <c r="H248" s="202">
        <v>0</v>
      </c>
      <c r="I248" s="195">
        <v>0</v>
      </c>
      <c r="J248" s="195">
        <v>0</v>
      </c>
      <c r="K248" s="202">
        <v>0</v>
      </c>
      <c r="L248" s="202">
        <v>0</v>
      </c>
      <c r="M248" s="202">
        <v>0</v>
      </c>
      <c r="N248" s="203">
        <v>0</v>
      </c>
    </row>
    <row r="249" spans="1:14">
      <c r="A249" s="192"/>
      <c r="B249" s="204" t="s">
        <v>1111</v>
      </c>
      <c r="C249" s="198">
        <v>0</v>
      </c>
      <c r="D249" s="205">
        <v>0</v>
      </c>
      <c r="E249" s="205">
        <v>0</v>
      </c>
      <c r="F249" s="205">
        <v>0</v>
      </c>
      <c r="G249" s="205">
        <v>0</v>
      </c>
      <c r="H249" s="205">
        <v>0</v>
      </c>
      <c r="I249" s="198">
        <v>0</v>
      </c>
      <c r="J249" s="198">
        <v>0</v>
      </c>
      <c r="K249" s="205">
        <v>0</v>
      </c>
      <c r="L249" s="205">
        <v>0</v>
      </c>
      <c r="M249" s="205">
        <v>0</v>
      </c>
      <c r="N249" s="206">
        <v>0</v>
      </c>
    </row>
    <row r="250" spans="1:14">
      <c r="A250" s="192"/>
      <c r="B250" s="183" t="s">
        <v>313</v>
      </c>
      <c r="C250" s="195">
        <v>0</v>
      </c>
      <c r="D250" s="202">
        <v>0</v>
      </c>
      <c r="E250" s="202">
        <v>0</v>
      </c>
      <c r="F250" s="202">
        <v>0</v>
      </c>
      <c r="G250" s="202">
        <v>0</v>
      </c>
      <c r="H250" s="202">
        <v>0</v>
      </c>
      <c r="I250" s="195">
        <v>0</v>
      </c>
      <c r="J250" s="195">
        <v>0</v>
      </c>
      <c r="K250" s="202">
        <v>0</v>
      </c>
      <c r="L250" s="202">
        <v>0</v>
      </c>
      <c r="M250" s="202">
        <v>0</v>
      </c>
      <c r="N250" s="203">
        <v>0</v>
      </c>
    </row>
    <row r="251" spans="1:14">
      <c r="A251" s="192"/>
      <c r="B251" s="204" t="s">
        <v>1113</v>
      </c>
      <c r="C251" s="198">
        <v>0</v>
      </c>
      <c r="D251" s="205">
        <v>0</v>
      </c>
      <c r="E251" s="205">
        <v>0</v>
      </c>
      <c r="F251" s="205">
        <v>0</v>
      </c>
      <c r="G251" s="205">
        <v>0</v>
      </c>
      <c r="H251" s="205">
        <v>0</v>
      </c>
      <c r="I251" s="198">
        <v>0</v>
      </c>
      <c r="J251" s="198">
        <v>0</v>
      </c>
      <c r="K251" s="205">
        <v>0</v>
      </c>
      <c r="L251" s="205">
        <v>0</v>
      </c>
      <c r="M251" s="205">
        <v>0</v>
      </c>
      <c r="N251" s="206">
        <v>0</v>
      </c>
    </row>
    <row r="252" spans="1:14">
      <c r="A252" s="192"/>
      <c r="B252" s="183" t="s">
        <v>315</v>
      </c>
      <c r="C252" s="195">
        <v>0</v>
      </c>
      <c r="D252" s="202">
        <v>0</v>
      </c>
      <c r="E252" s="202">
        <v>0</v>
      </c>
      <c r="F252" s="202">
        <v>0</v>
      </c>
      <c r="G252" s="202">
        <v>0</v>
      </c>
      <c r="H252" s="202">
        <v>0</v>
      </c>
      <c r="I252" s="195">
        <v>0</v>
      </c>
      <c r="J252" s="195">
        <v>0</v>
      </c>
      <c r="K252" s="202">
        <v>0</v>
      </c>
      <c r="L252" s="202">
        <v>0</v>
      </c>
      <c r="M252" s="202">
        <v>0</v>
      </c>
      <c r="N252" s="203">
        <v>0</v>
      </c>
    </row>
    <row r="253" spans="1:14">
      <c r="A253" s="192"/>
      <c r="B253" s="204" t="s">
        <v>1115</v>
      </c>
      <c r="C253" s="198">
        <v>0</v>
      </c>
      <c r="D253" s="205">
        <v>0</v>
      </c>
      <c r="E253" s="205">
        <v>0</v>
      </c>
      <c r="F253" s="205">
        <v>0</v>
      </c>
      <c r="G253" s="205">
        <v>0</v>
      </c>
      <c r="H253" s="205">
        <v>0</v>
      </c>
      <c r="I253" s="198">
        <v>0</v>
      </c>
      <c r="J253" s="198">
        <v>0</v>
      </c>
      <c r="K253" s="205">
        <v>0</v>
      </c>
      <c r="L253" s="205">
        <v>0</v>
      </c>
      <c r="M253" s="205">
        <v>0</v>
      </c>
      <c r="N253" s="206">
        <v>0</v>
      </c>
    </row>
    <row r="254" spans="1:14">
      <c r="A254" s="192"/>
      <c r="B254" s="183" t="s">
        <v>333</v>
      </c>
      <c r="C254" s="195">
        <v>0</v>
      </c>
      <c r="D254" s="202">
        <v>0</v>
      </c>
      <c r="E254" s="202">
        <v>0</v>
      </c>
      <c r="F254" s="202">
        <v>0</v>
      </c>
      <c r="G254" s="202">
        <v>0</v>
      </c>
      <c r="H254" s="202">
        <v>0</v>
      </c>
      <c r="I254" s="195">
        <v>0</v>
      </c>
      <c r="J254" s="195">
        <v>0</v>
      </c>
      <c r="K254" s="202">
        <v>0</v>
      </c>
      <c r="L254" s="202">
        <v>0</v>
      </c>
      <c r="M254" s="202">
        <v>0</v>
      </c>
      <c r="N254" s="203">
        <v>0</v>
      </c>
    </row>
    <row r="255" spans="1:14">
      <c r="A255" s="192"/>
      <c r="B255" s="204" t="s">
        <v>1117</v>
      </c>
      <c r="C255" s="198">
        <v>0</v>
      </c>
      <c r="D255" s="205">
        <v>0</v>
      </c>
      <c r="E255" s="205">
        <v>0</v>
      </c>
      <c r="F255" s="205">
        <v>0</v>
      </c>
      <c r="G255" s="205">
        <v>0</v>
      </c>
      <c r="H255" s="205">
        <v>0</v>
      </c>
      <c r="I255" s="198">
        <v>0</v>
      </c>
      <c r="J255" s="198">
        <v>0</v>
      </c>
      <c r="K255" s="205">
        <v>0</v>
      </c>
      <c r="L255" s="205">
        <v>0</v>
      </c>
      <c r="M255" s="205">
        <v>0</v>
      </c>
      <c r="N255" s="206">
        <v>0</v>
      </c>
    </row>
    <row r="256" spans="1:14">
      <c r="A256" s="192"/>
      <c r="B256" s="183" t="s">
        <v>346</v>
      </c>
      <c r="C256" s="195">
        <v>0</v>
      </c>
      <c r="D256" s="202">
        <v>0</v>
      </c>
      <c r="E256" s="202">
        <v>0</v>
      </c>
      <c r="F256" s="202">
        <v>0</v>
      </c>
      <c r="G256" s="202">
        <v>0</v>
      </c>
      <c r="H256" s="202">
        <v>0</v>
      </c>
      <c r="I256" s="195">
        <v>0</v>
      </c>
      <c r="J256" s="195">
        <v>0</v>
      </c>
      <c r="K256" s="202">
        <v>0</v>
      </c>
      <c r="L256" s="202">
        <v>0</v>
      </c>
      <c r="M256" s="202">
        <v>0</v>
      </c>
      <c r="N256" s="203">
        <v>0</v>
      </c>
    </row>
    <row r="257" spans="1:14">
      <c r="A257" s="192"/>
      <c r="B257" s="204" t="s">
        <v>1119</v>
      </c>
      <c r="C257" s="198">
        <v>0</v>
      </c>
      <c r="D257" s="205">
        <v>0</v>
      </c>
      <c r="E257" s="205">
        <v>0</v>
      </c>
      <c r="F257" s="205">
        <v>0</v>
      </c>
      <c r="G257" s="205">
        <v>0</v>
      </c>
      <c r="H257" s="205">
        <v>0</v>
      </c>
      <c r="I257" s="198">
        <v>0</v>
      </c>
      <c r="J257" s="198">
        <v>0</v>
      </c>
      <c r="K257" s="205">
        <v>0</v>
      </c>
      <c r="L257" s="205">
        <v>0</v>
      </c>
      <c r="M257" s="205">
        <v>0</v>
      </c>
      <c r="N257" s="206">
        <v>0</v>
      </c>
    </row>
    <row r="258" spans="1:14">
      <c r="A258" s="192"/>
      <c r="B258" s="183" t="s">
        <v>348</v>
      </c>
      <c r="C258" s="195">
        <v>0</v>
      </c>
      <c r="D258" s="202">
        <v>0</v>
      </c>
      <c r="E258" s="202">
        <v>0</v>
      </c>
      <c r="F258" s="202">
        <v>0</v>
      </c>
      <c r="G258" s="202">
        <v>0</v>
      </c>
      <c r="H258" s="202">
        <v>0</v>
      </c>
      <c r="I258" s="195">
        <v>0</v>
      </c>
      <c r="J258" s="195">
        <v>0</v>
      </c>
      <c r="K258" s="202">
        <v>0</v>
      </c>
      <c r="L258" s="202">
        <v>0</v>
      </c>
      <c r="M258" s="202">
        <v>0</v>
      </c>
      <c r="N258" s="203">
        <v>0</v>
      </c>
    </row>
    <row r="259" spans="1:14">
      <c r="A259" s="192"/>
      <c r="B259" s="204" t="s">
        <v>1121</v>
      </c>
      <c r="C259" s="198">
        <v>0</v>
      </c>
      <c r="D259" s="205">
        <v>0</v>
      </c>
      <c r="E259" s="205">
        <v>0</v>
      </c>
      <c r="F259" s="205">
        <v>0</v>
      </c>
      <c r="G259" s="205">
        <v>0</v>
      </c>
      <c r="H259" s="205">
        <v>0</v>
      </c>
      <c r="I259" s="198">
        <v>0</v>
      </c>
      <c r="J259" s="198">
        <v>0</v>
      </c>
      <c r="K259" s="205">
        <v>0</v>
      </c>
      <c r="L259" s="205">
        <v>0</v>
      </c>
      <c r="M259" s="205">
        <v>0</v>
      </c>
      <c r="N259" s="206">
        <v>0</v>
      </c>
    </row>
    <row r="260" spans="1:14">
      <c r="A260" s="192"/>
      <c r="B260" s="183" t="s">
        <v>388</v>
      </c>
      <c r="C260" s="195">
        <v>0</v>
      </c>
      <c r="D260" s="202">
        <v>0</v>
      </c>
      <c r="E260" s="202">
        <v>0</v>
      </c>
      <c r="F260" s="202">
        <v>0</v>
      </c>
      <c r="G260" s="202">
        <v>0</v>
      </c>
      <c r="H260" s="202">
        <v>0</v>
      </c>
      <c r="I260" s="195">
        <v>0</v>
      </c>
      <c r="J260" s="195">
        <v>0</v>
      </c>
      <c r="K260" s="202">
        <v>0</v>
      </c>
      <c r="L260" s="202">
        <v>0</v>
      </c>
      <c r="M260" s="202">
        <v>0</v>
      </c>
      <c r="N260" s="203">
        <v>0</v>
      </c>
    </row>
    <row r="261" spans="1:14">
      <c r="A261" s="192"/>
      <c r="B261" s="204" t="s">
        <v>1123</v>
      </c>
      <c r="C261" s="198">
        <v>0</v>
      </c>
      <c r="D261" s="205">
        <v>0</v>
      </c>
      <c r="E261" s="205">
        <v>0</v>
      </c>
      <c r="F261" s="205">
        <v>0</v>
      </c>
      <c r="G261" s="205">
        <v>0</v>
      </c>
      <c r="H261" s="205">
        <v>0</v>
      </c>
      <c r="I261" s="198">
        <v>0</v>
      </c>
      <c r="J261" s="198">
        <v>0</v>
      </c>
      <c r="K261" s="205">
        <v>0</v>
      </c>
      <c r="L261" s="205">
        <v>0</v>
      </c>
      <c r="M261" s="205">
        <v>0</v>
      </c>
      <c r="N261" s="206">
        <v>0</v>
      </c>
    </row>
    <row r="262" spans="1:14">
      <c r="A262" s="191" t="s">
        <v>285</v>
      </c>
      <c r="B262" s="183" t="s">
        <v>488</v>
      </c>
      <c r="C262" s="195">
        <v>4.6819047619047618</v>
      </c>
      <c r="D262" s="202">
        <v>4.723692307692307</v>
      </c>
      <c r="E262" s="202">
        <v>0</v>
      </c>
      <c r="F262" s="202">
        <v>4.9723255813953493</v>
      </c>
      <c r="G262" s="202">
        <v>4</v>
      </c>
      <c r="H262" s="202">
        <v>0</v>
      </c>
      <c r="I262" s="195">
        <v>4.7361827956989249</v>
      </c>
      <c r="J262" s="195">
        <v>0</v>
      </c>
      <c r="K262" s="202">
        <v>0</v>
      </c>
      <c r="L262" s="202">
        <v>0</v>
      </c>
      <c r="M262" s="202">
        <v>0</v>
      </c>
      <c r="N262" s="203">
        <v>0</v>
      </c>
    </row>
    <row r="263" spans="1:14">
      <c r="A263" s="192"/>
      <c r="B263" s="204" t="s">
        <v>1093</v>
      </c>
      <c r="C263" s="198">
        <v>5</v>
      </c>
      <c r="D263" s="205">
        <v>4.8284507042253519</v>
      </c>
      <c r="E263" s="205">
        <v>0</v>
      </c>
      <c r="F263" s="205">
        <v>5.1477272727272725</v>
      </c>
      <c r="G263" s="205">
        <v>4.4000000000000004</v>
      </c>
      <c r="H263" s="205">
        <v>0</v>
      </c>
      <c r="I263" s="198">
        <v>4.9949769585253447</v>
      </c>
      <c r="J263" s="198">
        <v>0</v>
      </c>
      <c r="K263" s="205">
        <v>0</v>
      </c>
      <c r="L263" s="205">
        <v>0</v>
      </c>
      <c r="M263" s="205">
        <v>0</v>
      </c>
      <c r="N263" s="206">
        <v>0</v>
      </c>
    </row>
    <row r="264" spans="1:14">
      <c r="A264" s="192"/>
      <c r="B264" s="183" t="s">
        <v>490</v>
      </c>
      <c r="C264" s="195">
        <v>4.8975000000000009</v>
      </c>
      <c r="D264" s="202">
        <v>5.0599999999999996</v>
      </c>
      <c r="E264" s="202">
        <v>0</v>
      </c>
      <c r="F264" s="202">
        <v>5.1665000000000001</v>
      </c>
      <c r="G264" s="202">
        <v>5</v>
      </c>
      <c r="H264" s="202">
        <v>0</v>
      </c>
      <c r="I264" s="195">
        <v>5.0278217821782176</v>
      </c>
      <c r="J264" s="195">
        <v>0</v>
      </c>
      <c r="K264" s="202">
        <v>0</v>
      </c>
      <c r="L264" s="202">
        <v>0</v>
      </c>
      <c r="M264" s="202">
        <v>0</v>
      </c>
      <c r="N264" s="203">
        <v>0</v>
      </c>
    </row>
    <row r="265" spans="1:14">
      <c r="A265" s="192"/>
      <c r="B265" s="204" t="s">
        <v>1095</v>
      </c>
      <c r="C265" s="198">
        <v>6.202</v>
      </c>
      <c r="D265" s="205">
        <v>5.5143999999999993</v>
      </c>
      <c r="E265" s="205">
        <v>0</v>
      </c>
      <c r="F265" s="205">
        <v>4.2944444444444452</v>
      </c>
      <c r="G265" s="205">
        <v>5</v>
      </c>
      <c r="H265" s="205">
        <v>0</v>
      </c>
      <c r="I265" s="198">
        <v>4.912933333333334</v>
      </c>
      <c r="J265" s="198">
        <v>0</v>
      </c>
      <c r="K265" s="205">
        <v>0</v>
      </c>
      <c r="L265" s="205">
        <v>0</v>
      </c>
      <c r="M265" s="205">
        <v>0</v>
      </c>
      <c r="N265" s="206">
        <v>0</v>
      </c>
    </row>
    <row r="266" spans="1:14">
      <c r="A266" s="192"/>
      <c r="B266" s="183" t="s">
        <v>492</v>
      </c>
      <c r="C266" s="195">
        <v>0</v>
      </c>
      <c r="D266" s="202">
        <v>0</v>
      </c>
      <c r="E266" s="202">
        <v>0</v>
      </c>
      <c r="F266" s="202">
        <v>0</v>
      </c>
      <c r="G266" s="202">
        <v>0</v>
      </c>
      <c r="H266" s="202">
        <v>0</v>
      </c>
      <c r="I266" s="195">
        <v>0</v>
      </c>
      <c r="J266" s="195">
        <v>0</v>
      </c>
      <c r="K266" s="202">
        <v>0</v>
      </c>
      <c r="L266" s="202">
        <v>0</v>
      </c>
      <c r="M266" s="202">
        <v>0</v>
      </c>
      <c r="N266" s="203">
        <v>0</v>
      </c>
    </row>
    <row r="267" spans="1:14">
      <c r="A267" s="192"/>
      <c r="B267" s="204" t="s">
        <v>1097</v>
      </c>
      <c r="C267" s="198">
        <v>0</v>
      </c>
      <c r="D267" s="205">
        <v>0</v>
      </c>
      <c r="E267" s="205">
        <v>0</v>
      </c>
      <c r="F267" s="205">
        <v>0</v>
      </c>
      <c r="G267" s="205">
        <v>0</v>
      </c>
      <c r="H267" s="205">
        <v>0</v>
      </c>
      <c r="I267" s="198">
        <v>0</v>
      </c>
      <c r="J267" s="198">
        <v>0</v>
      </c>
      <c r="K267" s="205">
        <v>0</v>
      </c>
      <c r="L267" s="205">
        <v>0</v>
      </c>
      <c r="M267" s="205">
        <v>0</v>
      </c>
      <c r="N267" s="206">
        <v>0</v>
      </c>
    </row>
    <row r="268" spans="1:14">
      <c r="A268" s="192"/>
      <c r="B268" s="183" t="s">
        <v>494</v>
      </c>
      <c r="C268" s="195">
        <v>4.7391958041958047</v>
      </c>
      <c r="D268" s="202">
        <v>4.880819672131147</v>
      </c>
      <c r="E268" s="202">
        <v>0</v>
      </c>
      <c r="F268" s="202">
        <v>5.0521232876712325</v>
      </c>
      <c r="G268" s="202">
        <v>4.45</v>
      </c>
      <c r="H268" s="202">
        <v>0</v>
      </c>
      <c r="I268" s="195">
        <v>4.8388153310104531</v>
      </c>
      <c r="J268" s="195">
        <v>0</v>
      </c>
      <c r="K268" s="202">
        <v>0</v>
      </c>
      <c r="L268" s="202">
        <v>0</v>
      </c>
      <c r="M268" s="202">
        <v>0</v>
      </c>
      <c r="N268" s="203">
        <v>0</v>
      </c>
    </row>
    <row r="269" spans="1:14">
      <c r="A269" s="192"/>
      <c r="B269" s="204" t="s">
        <v>1099</v>
      </c>
      <c r="C269" s="198">
        <v>5.0218545454545458</v>
      </c>
      <c r="D269" s="205">
        <v>5.0070833333333331</v>
      </c>
      <c r="E269" s="205">
        <v>0</v>
      </c>
      <c r="F269" s="205">
        <v>4.9000000000000004</v>
      </c>
      <c r="G269" s="205">
        <v>4.7857142857142856</v>
      </c>
      <c r="H269" s="205">
        <v>0</v>
      </c>
      <c r="I269" s="198">
        <v>4.9828880157170925</v>
      </c>
      <c r="J269" s="198">
        <v>0</v>
      </c>
      <c r="K269" s="205">
        <v>0</v>
      </c>
      <c r="L269" s="205">
        <v>0</v>
      </c>
      <c r="M269" s="205">
        <v>0</v>
      </c>
      <c r="N269" s="206">
        <v>0</v>
      </c>
    </row>
    <row r="270" spans="1:14">
      <c r="A270" s="192"/>
      <c r="B270" s="183" t="s">
        <v>301</v>
      </c>
      <c r="C270" s="195">
        <v>5.2068802698145031</v>
      </c>
      <c r="D270" s="202">
        <v>4.9881153450051494</v>
      </c>
      <c r="E270" s="202">
        <v>0</v>
      </c>
      <c r="F270" s="202">
        <v>5.0968976897689764</v>
      </c>
      <c r="G270" s="202">
        <v>5.3499999999999988</v>
      </c>
      <c r="H270" s="202">
        <v>0</v>
      </c>
      <c r="I270" s="195">
        <v>5.1161111111111115</v>
      </c>
      <c r="J270" s="195">
        <v>0</v>
      </c>
      <c r="K270" s="202">
        <v>0</v>
      </c>
      <c r="L270" s="202">
        <v>0</v>
      </c>
      <c r="M270" s="202">
        <v>0</v>
      </c>
      <c r="N270" s="203">
        <v>0</v>
      </c>
    </row>
    <row r="271" spans="1:14">
      <c r="A271" s="192"/>
      <c r="B271" s="204" t="s">
        <v>1101</v>
      </c>
      <c r="C271" s="198">
        <v>5</v>
      </c>
      <c r="D271" s="205">
        <v>5.2497055359246172</v>
      </c>
      <c r="E271" s="205">
        <v>0</v>
      </c>
      <c r="F271" s="205">
        <v>5</v>
      </c>
      <c r="G271" s="205">
        <v>5</v>
      </c>
      <c r="H271" s="205">
        <v>0</v>
      </c>
      <c r="I271" s="198">
        <v>5.1074233595135548</v>
      </c>
      <c r="J271" s="198">
        <v>0</v>
      </c>
      <c r="K271" s="205">
        <v>0</v>
      </c>
      <c r="L271" s="205">
        <v>0</v>
      </c>
      <c r="M271" s="205">
        <v>0</v>
      </c>
      <c r="N271" s="206">
        <v>0</v>
      </c>
    </row>
    <row r="272" spans="1:14">
      <c r="A272" s="192"/>
      <c r="B272" s="183" t="s">
        <v>303</v>
      </c>
      <c r="C272" s="195">
        <v>5.4481735985533453</v>
      </c>
      <c r="D272" s="202">
        <v>5.3062199747155505</v>
      </c>
      <c r="E272" s="202">
        <v>0</v>
      </c>
      <c r="F272" s="202">
        <v>5.9027450980392153</v>
      </c>
      <c r="G272" s="202">
        <v>6.63</v>
      </c>
      <c r="H272" s="202">
        <v>0</v>
      </c>
      <c r="I272" s="195">
        <v>5.4151882272416145</v>
      </c>
      <c r="J272" s="195">
        <v>0</v>
      </c>
      <c r="K272" s="202">
        <v>0</v>
      </c>
      <c r="L272" s="202">
        <v>0</v>
      </c>
      <c r="M272" s="202">
        <v>0</v>
      </c>
      <c r="N272" s="203">
        <v>0</v>
      </c>
    </row>
    <row r="273" spans="1:14">
      <c r="A273" s="192"/>
      <c r="B273" s="204" t="s">
        <v>1103</v>
      </c>
      <c r="C273" s="198">
        <v>5.46</v>
      </c>
      <c r="D273" s="205">
        <v>5.0524475524475525</v>
      </c>
      <c r="E273" s="205">
        <v>0</v>
      </c>
      <c r="F273" s="205">
        <v>8.5555555555555554</v>
      </c>
      <c r="G273" s="205">
        <v>10</v>
      </c>
      <c r="H273" s="205">
        <v>0</v>
      </c>
      <c r="I273" s="198">
        <v>5.3759842519685037</v>
      </c>
      <c r="J273" s="198">
        <v>0</v>
      </c>
      <c r="K273" s="205">
        <v>0</v>
      </c>
      <c r="L273" s="205">
        <v>0</v>
      </c>
      <c r="M273" s="205">
        <v>0</v>
      </c>
      <c r="N273" s="206">
        <v>0</v>
      </c>
    </row>
    <row r="274" spans="1:14">
      <c r="A274" s="192"/>
      <c r="B274" s="183" t="s">
        <v>305</v>
      </c>
      <c r="C274" s="195">
        <v>0</v>
      </c>
      <c r="D274" s="202">
        <v>0</v>
      </c>
      <c r="E274" s="202">
        <v>0</v>
      </c>
      <c r="F274" s="202">
        <v>0</v>
      </c>
      <c r="G274" s="202">
        <v>0</v>
      </c>
      <c r="H274" s="202">
        <v>0</v>
      </c>
      <c r="I274" s="195">
        <v>0</v>
      </c>
      <c r="J274" s="195">
        <v>0</v>
      </c>
      <c r="K274" s="202">
        <v>0</v>
      </c>
      <c r="L274" s="202">
        <v>0</v>
      </c>
      <c r="M274" s="202">
        <v>0</v>
      </c>
      <c r="N274" s="203">
        <v>0</v>
      </c>
    </row>
    <row r="275" spans="1:14">
      <c r="A275" s="192"/>
      <c r="B275" s="204" t="s">
        <v>1105</v>
      </c>
      <c r="C275" s="198">
        <v>0</v>
      </c>
      <c r="D275" s="205">
        <v>0</v>
      </c>
      <c r="E275" s="205">
        <v>0</v>
      </c>
      <c r="F275" s="205">
        <v>0</v>
      </c>
      <c r="G275" s="205">
        <v>0</v>
      </c>
      <c r="H275" s="205">
        <v>0</v>
      </c>
      <c r="I275" s="198">
        <v>0</v>
      </c>
      <c r="J275" s="198">
        <v>0</v>
      </c>
      <c r="K275" s="205">
        <v>0</v>
      </c>
      <c r="L275" s="205">
        <v>0</v>
      </c>
      <c r="M275" s="205">
        <v>0</v>
      </c>
      <c r="N275" s="206">
        <v>0</v>
      </c>
    </row>
    <row r="276" spans="1:14">
      <c r="A276" s="192"/>
      <c r="B276" s="183" t="s">
        <v>307</v>
      </c>
      <c r="C276" s="195">
        <v>5.2836112708453138</v>
      </c>
      <c r="D276" s="202">
        <v>5.1309194097616349</v>
      </c>
      <c r="E276" s="202">
        <v>0</v>
      </c>
      <c r="F276" s="202">
        <v>5.2998518518518507</v>
      </c>
      <c r="G276" s="202">
        <v>5.5229729729729726</v>
      </c>
      <c r="H276" s="202">
        <v>0</v>
      </c>
      <c r="I276" s="195">
        <v>5.2248867313915852</v>
      </c>
      <c r="J276" s="195">
        <v>0</v>
      </c>
      <c r="K276" s="202">
        <v>0</v>
      </c>
      <c r="L276" s="202">
        <v>0</v>
      </c>
      <c r="M276" s="202">
        <v>0</v>
      </c>
      <c r="N276" s="203">
        <v>0</v>
      </c>
    </row>
    <row r="277" spans="1:14">
      <c r="A277" s="192"/>
      <c r="B277" s="204" t="s">
        <v>1107</v>
      </c>
      <c r="C277" s="198">
        <v>5.0243773184949658</v>
      </c>
      <c r="D277" s="205">
        <v>5.2343834872351982</v>
      </c>
      <c r="E277" s="205">
        <v>0</v>
      </c>
      <c r="F277" s="205">
        <v>5.0853333333333337</v>
      </c>
      <c r="G277" s="205">
        <v>5.1020408163265305</v>
      </c>
      <c r="H277" s="205">
        <v>0</v>
      </c>
      <c r="I277" s="198">
        <v>5.1236610330873598</v>
      </c>
      <c r="J277" s="198">
        <v>0</v>
      </c>
      <c r="K277" s="205">
        <v>0</v>
      </c>
      <c r="L277" s="205">
        <v>0</v>
      </c>
      <c r="M277" s="205">
        <v>0</v>
      </c>
      <c r="N277" s="206">
        <v>0</v>
      </c>
    </row>
    <row r="278" spans="1:14">
      <c r="A278" s="192"/>
      <c r="B278" s="183" t="s">
        <v>309</v>
      </c>
      <c r="C278" s="195">
        <v>3.4878920118343197</v>
      </c>
      <c r="D278" s="202">
        <v>3.402379182156134</v>
      </c>
      <c r="E278" s="202">
        <v>0</v>
      </c>
      <c r="F278" s="202">
        <v>3.5760481099656363</v>
      </c>
      <c r="G278" s="202">
        <v>3.46</v>
      </c>
      <c r="H278" s="202">
        <v>0</v>
      </c>
      <c r="I278" s="195">
        <v>3.4776768558951971</v>
      </c>
      <c r="J278" s="195">
        <v>0</v>
      </c>
      <c r="K278" s="202">
        <v>0</v>
      </c>
      <c r="L278" s="202">
        <v>0</v>
      </c>
      <c r="M278" s="202">
        <v>0</v>
      </c>
      <c r="N278" s="203">
        <v>0</v>
      </c>
    </row>
    <row r="279" spans="1:14">
      <c r="A279" s="192"/>
      <c r="B279" s="204" t="s">
        <v>1109</v>
      </c>
      <c r="C279" s="198">
        <v>4</v>
      </c>
      <c r="D279" s="205">
        <v>3.7685974499089254</v>
      </c>
      <c r="E279" s="205">
        <v>0</v>
      </c>
      <c r="F279" s="205">
        <v>4</v>
      </c>
      <c r="G279" s="205">
        <v>4</v>
      </c>
      <c r="H279" s="205">
        <v>0</v>
      </c>
      <c r="I279" s="198">
        <v>3.9389083914402501</v>
      </c>
      <c r="J279" s="198">
        <v>0</v>
      </c>
      <c r="K279" s="205">
        <v>0</v>
      </c>
      <c r="L279" s="205">
        <v>0</v>
      </c>
      <c r="M279" s="205">
        <v>0</v>
      </c>
      <c r="N279" s="206">
        <v>0</v>
      </c>
    </row>
    <row r="280" spans="1:14">
      <c r="A280" s="192"/>
      <c r="B280" s="183" t="s">
        <v>311</v>
      </c>
      <c r="C280" s="195">
        <v>3.9826477024070024</v>
      </c>
      <c r="D280" s="202">
        <v>3.8815843023255816</v>
      </c>
      <c r="E280" s="202">
        <v>0</v>
      </c>
      <c r="F280" s="202">
        <v>3.9590304709141275</v>
      </c>
      <c r="G280" s="202">
        <v>3.35</v>
      </c>
      <c r="H280" s="202">
        <v>0</v>
      </c>
      <c r="I280" s="195">
        <v>3.9157904984423677</v>
      </c>
      <c r="J280" s="195">
        <v>0</v>
      </c>
      <c r="K280" s="202">
        <v>0</v>
      </c>
      <c r="L280" s="202">
        <v>0</v>
      </c>
      <c r="M280" s="202">
        <v>0</v>
      </c>
      <c r="N280" s="203">
        <v>0</v>
      </c>
    </row>
    <row r="281" spans="1:14">
      <c r="A281" s="192"/>
      <c r="B281" s="204" t="s">
        <v>1111</v>
      </c>
      <c r="C281" s="198">
        <v>4</v>
      </c>
      <c r="D281" s="205">
        <v>4.2431279620853077</v>
      </c>
      <c r="E281" s="205">
        <v>0</v>
      </c>
      <c r="F281" s="205">
        <v>3.9003773584905659</v>
      </c>
      <c r="G281" s="205">
        <v>4</v>
      </c>
      <c r="H281" s="205">
        <v>0</v>
      </c>
      <c r="I281" s="198">
        <v>4.0462954545454553</v>
      </c>
      <c r="J281" s="198">
        <v>0</v>
      </c>
      <c r="K281" s="205">
        <v>0</v>
      </c>
      <c r="L281" s="205">
        <v>0</v>
      </c>
      <c r="M281" s="205">
        <v>0</v>
      </c>
      <c r="N281" s="206">
        <v>0</v>
      </c>
    </row>
    <row r="282" spans="1:14">
      <c r="A282" s="192"/>
      <c r="B282" s="183" t="s">
        <v>313</v>
      </c>
      <c r="C282" s="195">
        <v>0</v>
      </c>
      <c r="D282" s="202">
        <v>4.5</v>
      </c>
      <c r="E282" s="202">
        <v>0</v>
      </c>
      <c r="F282" s="202">
        <v>0</v>
      </c>
      <c r="G282" s="202">
        <v>0</v>
      </c>
      <c r="H282" s="202">
        <v>0</v>
      </c>
      <c r="I282" s="195">
        <v>4.5</v>
      </c>
      <c r="J282" s="195">
        <v>0</v>
      </c>
      <c r="K282" s="202">
        <v>0</v>
      </c>
      <c r="L282" s="202">
        <v>0</v>
      </c>
      <c r="M282" s="202">
        <v>0</v>
      </c>
      <c r="N282" s="203">
        <v>0</v>
      </c>
    </row>
    <row r="283" spans="1:14">
      <c r="A283" s="192"/>
      <c r="B283" s="204" t="s">
        <v>1113</v>
      </c>
      <c r="C283" s="198">
        <v>0</v>
      </c>
      <c r="D283" s="205">
        <v>1.5</v>
      </c>
      <c r="E283" s="205">
        <v>0</v>
      </c>
      <c r="F283" s="205">
        <v>0</v>
      </c>
      <c r="G283" s="205">
        <v>0</v>
      </c>
      <c r="H283" s="205">
        <v>0</v>
      </c>
      <c r="I283" s="198">
        <v>1.5</v>
      </c>
      <c r="J283" s="198">
        <v>0</v>
      </c>
      <c r="K283" s="205">
        <v>0</v>
      </c>
      <c r="L283" s="205">
        <v>0</v>
      </c>
      <c r="M283" s="205">
        <v>0</v>
      </c>
      <c r="N283" s="206">
        <v>0</v>
      </c>
    </row>
    <row r="284" spans="1:14">
      <c r="A284" s="192"/>
      <c r="B284" s="183" t="s">
        <v>315</v>
      </c>
      <c r="C284" s="195">
        <v>3.7369959603378629</v>
      </c>
      <c r="D284" s="202">
        <v>3.6719722901385494</v>
      </c>
      <c r="E284" s="202">
        <v>0</v>
      </c>
      <c r="F284" s="202">
        <v>3.7880981595092025</v>
      </c>
      <c r="G284" s="202">
        <v>3.3966536964980545</v>
      </c>
      <c r="H284" s="202">
        <v>0</v>
      </c>
      <c r="I284" s="195">
        <v>3.7094319818892778</v>
      </c>
      <c r="J284" s="195">
        <v>0</v>
      </c>
      <c r="K284" s="202">
        <v>0</v>
      </c>
      <c r="L284" s="202">
        <v>0</v>
      </c>
      <c r="M284" s="202">
        <v>0</v>
      </c>
      <c r="N284" s="203">
        <v>0</v>
      </c>
    </row>
    <row r="285" spans="1:14">
      <c r="A285" s="192"/>
      <c r="B285" s="204" t="s">
        <v>1115</v>
      </c>
      <c r="C285" s="198">
        <v>4</v>
      </c>
      <c r="D285" s="205">
        <v>3.8326139817629175</v>
      </c>
      <c r="E285" s="205">
        <v>0</v>
      </c>
      <c r="F285" s="205">
        <v>3.9817931034482759</v>
      </c>
      <c r="G285" s="205">
        <v>4</v>
      </c>
      <c r="H285" s="205">
        <v>0</v>
      </c>
      <c r="I285" s="198">
        <v>3.9542528735632185</v>
      </c>
      <c r="J285" s="198">
        <v>0</v>
      </c>
      <c r="K285" s="205">
        <v>0</v>
      </c>
      <c r="L285" s="205">
        <v>0</v>
      </c>
      <c r="M285" s="205">
        <v>0</v>
      </c>
      <c r="N285" s="206">
        <v>0</v>
      </c>
    </row>
    <row r="286" spans="1:14">
      <c r="A286" s="192"/>
      <c r="B286" s="183" t="s">
        <v>333</v>
      </c>
      <c r="C286" s="195">
        <v>4.9102955665024632</v>
      </c>
      <c r="D286" s="202">
        <v>5.117647058823529</v>
      </c>
      <c r="E286" s="202">
        <v>0</v>
      </c>
      <c r="F286" s="202">
        <v>5.4522222222222219</v>
      </c>
      <c r="G286" s="202">
        <v>5.5</v>
      </c>
      <c r="H286" s="202">
        <v>0</v>
      </c>
      <c r="I286" s="195">
        <v>5.1339443535188209</v>
      </c>
      <c r="J286" s="195">
        <v>0</v>
      </c>
      <c r="K286" s="202">
        <v>0</v>
      </c>
      <c r="L286" s="202">
        <v>0</v>
      </c>
      <c r="M286" s="202">
        <v>0</v>
      </c>
      <c r="N286" s="203">
        <v>0</v>
      </c>
    </row>
    <row r="287" spans="1:14">
      <c r="A287" s="192"/>
      <c r="B287" s="204" t="s">
        <v>1117</v>
      </c>
      <c r="C287" s="198">
        <v>4.5145631067961167</v>
      </c>
      <c r="D287" s="205">
        <v>4.967741935483871</v>
      </c>
      <c r="E287" s="205">
        <v>0</v>
      </c>
      <c r="F287" s="205">
        <v>6.0550458715596331</v>
      </c>
      <c r="G287" s="205">
        <v>7</v>
      </c>
      <c r="H287" s="205">
        <v>0</v>
      </c>
      <c r="I287" s="198">
        <v>5.1033898305084744</v>
      </c>
      <c r="J287" s="198">
        <v>0</v>
      </c>
      <c r="K287" s="205">
        <v>0</v>
      </c>
      <c r="L287" s="205">
        <v>0</v>
      </c>
      <c r="M287" s="205">
        <v>0</v>
      </c>
      <c r="N287" s="206">
        <v>0</v>
      </c>
    </row>
    <row r="288" spans="1:14">
      <c r="A288" s="192"/>
      <c r="B288" s="183" t="s">
        <v>346</v>
      </c>
      <c r="C288" s="195">
        <v>4.3210298398835523</v>
      </c>
      <c r="D288" s="202">
        <v>4.4351842439644225</v>
      </c>
      <c r="E288" s="202">
        <v>0</v>
      </c>
      <c r="F288" s="202">
        <v>4.4303088235294119</v>
      </c>
      <c r="G288" s="202">
        <v>4.3274999999999997</v>
      </c>
      <c r="H288" s="202">
        <v>0</v>
      </c>
      <c r="I288" s="195">
        <v>4.3699731697968582</v>
      </c>
      <c r="J288" s="195">
        <v>0</v>
      </c>
      <c r="K288" s="202">
        <v>0</v>
      </c>
      <c r="L288" s="202">
        <v>0</v>
      </c>
      <c r="M288" s="202">
        <v>0</v>
      </c>
      <c r="N288" s="203">
        <v>0</v>
      </c>
    </row>
    <row r="289" spans="1:14">
      <c r="A289" s="192"/>
      <c r="B289" s="204" t="s">
        <v>1119</v>
      </c>
      <c r="C289" s="198">
        <v>4.4654899298483821</v>
      </c>
      <c r="D289" s="205">
        <v>4.6720404604115799</v>
      </c>
      <c r="E289" s="205">
        <v>0</v>
      </c>
      <c r="F289" s="205">
        <v>4.5032327586206895</v>
      </c>
      <c r="G289" s="205">
        <v>4.3006134969325149</v>
      </c>
      <c r="H289" s="205">
        <v>0</v>
      </c>
      <c r="I289" s="198">
        <v>4.5326393442622948</v>
      </c>
      <c r="J289" s="198">
        <v>0</v>
      </c>
      <c r="K289" s="205">
        <v>0</v>
      </c>
      <c r="L289" s="205">
        <v>0</v>
      </c>
      <c r="M289" s="205">
        <v>0</v>
      </c>
      <c r="N289" s="206">
        <v>0</v>
      </c>
    </row>
    <row r="290" spans="1:14">
      <c r="A290" s="192"/>
      <c r="B290" s="183" t="s">
        <v>348</v>
      </c>
      <c r="C290" s="195">
        <v>4.422629999999999</v>
      </c>
      <c r="D290" s="202">
        <v>4.6589648437499998</v>
      </c>
      <c r="E290" s="202">
        <v>0</v>
      </c>
      <c r="F290" s="202">
        <v>4.4766347992351809</v>
      </c>
      <c r="G290" s="202">
        <v>3.7223837209302326</v>
      </c>
      <c r="H290" s="202">
        <v>0</v>
      </c>
      <c r="I290" s="195">
        <v>4.4866367289056956</v>
      </c>
      <c r="J290" s="195">
        <v>0</v>
      </c>
      <c r="K290" s="202">
        <v>0</v>
      </c>
      <c r="L290" s="202">
        <v>0</v>
      </c>
      <c r="M290" s="202">
        <v>0</v>
      </c>
      <c r="N290" s="203">
        <v>0</v>
      </c>
    </row>
    <row r="291" spans="1:14">
      <c r="A291" s="192"/>
      <c r="B291" s="204" t="s">
        <v>1121</v>
      </c>
      <c r="C291" s="198">
        <v>4.2625585284280936</v>
      </c>
      <c r="D291" s="205">
        <v>4.6323482849604227</v>
      </c>
      <c r="E291" s="205">
        <v>0</v>
      </c>
      <c r="F291" s="205">
        <v>4.2717880794701983</v>
      </c>
      <c r="G291" s="205">
        <v>4.2592592592592595</v>
      </c>
      <c r="H291" s="205">
        <v>0</v>
      </c>
      <c r="I291" s="198">
        <v>4.3794127377998349</v>
      </c>
      <c r="J291" s="198">
        <v>0</v>
      </c>
      <c r="K291" s="205">
        <v>0</v>
      </c>
      <c r="L291" s="205">
        <v>0</v>
      </c>
      <c r="M291" s="205">
        <v>0</v>
      </c>
      <c r="N291" s="206">
        <v>0</v>
      </c>
    </row>
    <row r="292" spans="1:14">
      <c r="A292" s="192"/>
      <c r="B292" s="183" t="s">
        <v>388</v>
      </c>
      <c r="C292" s="195">
        <v>4.363826874473463</v>
      </c>
      <c r="D292" s="202">
        <v>4.5457073954983924</v>
      </c>
      <c r="E292" s="202">
        <v>0</v>
      </c>
      <c r="F292" s="202">
        <v>4.4504488778054858</v>
      </c>
      <c r="G292" s="202">
        <v>4.0592525773195867</v>
      </c>
      <c r="H292" s="202">
        <v>0</v>
      </c>
      <c r="I292" s="195">
        <v>4.4222118742724099</v>
      </c>
      <c r="J292" s="195">
        <v>0</v>
      </c>
      <c r="K292" s="202">
        <v>0</v>
      </c>
      <c r="L292" s="202">
        <v>0</v>
      </c>
      <c r="M292" s="202">
        <v>0</v>
      </c>
      <c r="N292" s="203">
        <v>0</v>
      </c>
    </row>
    <row r="293" spans="1:14">
      <c r="A293" s="192"/>
      <c r="B293" s="204" t="s">
        <v>1123</v>
      </c>
      <c r="C293" s="198">
        <v>4.4413015746462037</v>
      </c>
      <c r="D293" s="205">
        <v>4.6674060382008626</v>
      </c>
      <c r="E293" s="205">
        <v>0</v>
      </c>
      <c r="F293" s="205">
        <v>4.4708433734939756</v>
      </c>
      <c r="G293" s="205">
        <v>4.2923832923832927</v>
      </c>
      <c r="H293" s="205">
        <v>0</v>
      </c>
      <c r="I293" s="198">
        <v>4.513637296132937</v>
      </c>
      <c r="J293" s="198">
        <v>0</v>
      </c>
      <c r="K293" s="205">
        <v>0</v>
      </c>
      <c r="L293" s="205">
        <v>0</v>
      </c>
      <c r="M293" s="205">
        <v>0</v>
      </c>
      <c r="N293" s="206">
        <v>0</v>
      </c>
    </row>
    <row r="294" spans="1:14">
      <c r="A294" s="191" t="s">
        <v>43</v>
      </c>
      <c r="B294" s="183" t="s">
        <v>488</v>
      </c>
      <c r="C294" s="195">
        <v>4.6102564102564108</v>
      </c>
      <c r="D294" s="202">
        <v>5.5333333333333341</v>
      </c>
      <c r="E294" s="202">
        <v>4.8277777777777784</v>
      </c>
      <c r="F294" s="202">
        <v>0</v>
      </c>
      <c r="G294" s="202">
        <v>5.8</v>
      </c>
      <c r="H294" s="202">
        <v>4</v>
      </c>
      <c r="I294" s="195">
        <v>4.8139534883720927</v>
      </c>
      <c r="J294" s="195">
        <v>0</v>
      </c>
      <c r="K294" s="202">
        <v>2.7881311475409838</v>
      </c>
      <c r="L294" s="202">
        <v>2.6433455210237655</v>
      </c>
      <c r="M294" s="202">
        <v>2.6416417910447763</v>
      </c>
      <c r="N294" s="203">
        <v>2.6849572649572644</v>
      </c>
    </row>
    <row r="295" spans="1:14">
      <c r="A295" s="192"/>
      <c r="B295" s="204" t="s">
        <v>1093</v>
      </c>
      <c r="C295" s="198">
        <v>4.3499999999999996</v>
      </c>
      <c r="D295" s="205">
        <v>2.8</v>
      </c>
      <c r="E295" s="205">
        <v>5.5422222222222217</v>
      </c>
      <c r="F295" s="205">
        <v>0</v>
      </c>
      <c r="G295" s="205">
        <v>5</v>
      </c>
      <c r="H295" s="205">
        <v>6</v>
      </c>
      <c r="I295" s="198">
        <v>4.7962962962962967</v>
      </c>
      <c r="J295" s="198">
        <v>0</v>
      </c>
      <c r="K295" s="205">
        <v>2.9746666666666668</v>
      </c>
      <c r="L295" s="205">
        <v>2.7416666666666667</v>
      </c>
      <c r="M295" s="205">
        <v>2.9809322033898304</v>
      </c>
      <c r="N295" s="206">
        <v>2.8497370398196846</v>
      </c>
    </row>
    <row r="296" spans="1:14">
      <c r="A296" s="192"/>
      <c r="B296" s="183" t="s">
        <v>490</v>
      </c>
      <c r="C296" s="195">
        <v>0</v>
      </c>
      <c r="D296" s="202">
        <v>0</v>
      </c>
      <c r="E296" s="202">
        <v>4</v>
      </c>
      <c r="F296" s="202">
        <v>9</v>
      </c>
      <c r="G296" s="202">
        <v>5</v>
      </c>
      <c r="H296" s="202">
        <v>0</v>
      </c>
      <c r="I296" s="195">
        <v>6.75</v>
      </c>
      <c r="J296" s="195">
        <v>0</v>
      </c>
      <c r="K296" s="202">
        <v>3.0955428571428567</v>
      </c>
      <c r="L296" s="202">
        <v>2.6334222222222214</v>
      </c>
      <c r="M296" s="202">
        <v>2.7618095238095233</v>
      </c>
      <c r="N296" s="203">
        <v>2.8202574257425739</v>
      </c>
    </row>
    <row r="297" spans="1:14">
      <c r="A297" s="192"/>
      <c r="B297" s="204" t="s">
        <v>1095</v>
      </c>
      <c r="C297" s="198">
        <v>0</v>
      </c>
      <c r="D297" s="205">
        <v>0</v>
      </c>
      <c r="E297" s="205">
        <v>9.5</v>
      </c>
      <c r="F297" s="205">
        <v>0</v>
      </c>
      <c r="G297" s="205">
        <v>0</v>
      </c>
      <c r="H297" s="205">
        <v>0</v>
      </c>
      <c r="I297" s="198">
        <v>9.5</v>
      </c>
      <c r="J297" s="198">
        <v>0</v>
      </c>
      <c r="K297" s="205">
        <v>3.6304347826086958</v>
      </c>
      <c r="L297" s="205">
        <v>2.8177966101694913</v>
      </c>
      <c r="M297" s="205">
        <v>3.3404907975460123</v>
      </c>
      <c r="N297" s="206">
        <v>3.1820615796519411</v>
      </c>
    </row>
    <row r="298" spans="1:14">
      <c r="A298" s="192"/>
      <c r="B298" s="183" t="s">
        <v>492</v>
      </c>
      <c r="C298" s="195">
        <v>0</v>
      </c>
      <c r="D298" s="202">
        <v>0</v>
      </c>
      <c r="E298" s="202">
        <v>5.833333333333333</v>
      </c>
      <c r="F298" s="202">
        <v>6</v>
      </c>
      <c r="G298" s="202">
        <v>0</v>
      </c>
      <c r="H298" s="202">
        <v>0</v>
      </c>
      <c r="I298" s="195">
        <v>5.8571428571428568</v>
      </c>
      <c r="J298" s="195">
        <v>0</v>
      </c>
      <c r="K298" s="202">
        <v>4.1442857142857141</v>
      </c>
      <c r="L298" s="202">
        <v>3.3333333333333335</v>
      </c>
      <c r="M298" s="202">
        <v>2.5</v>
      </c>
      <c r="N298" s="203">
        <v>3.7736363636363635</v>
      </c>
    </row>
    <row r="299" spans="1:14">
      <c r="A299" s="192"/>
      <c r="B299" s="204" t="s">
        <v>1097</v>
      </c>
      <c r="C299" s="198">
        <v>0</v>
      </c>
      <c r="D299" s="205">
        <v>0</v>
      </c>
      <c r="E299" s="205">
        <v>0</v>
      </c>
      <c r="F299" s="205">
        <v>0</v>
      </c>
      <c r="G299" s="205">
        <v>0</v>
      </c>
      <c r="H299" s="205">
        <v>0</v>
      </c>
      <c r="I299" s="198">
        <v>0</v>
      </c>
      <c r="J299" s="198">
        <v>0</v>
      </c>
      <c r="K299" s="205">
        <v>4.2173913043478262</v>
      </c>
      <c r="L299" s="205">
        <v>1.6666666666666667</v>
      </c>
      <c r="M299" s="205">
        <v>1</v>
      </c>
      <c r="N299" s="206">
        <v>3.2162162162162162</v>
      </c>
    </row>
    <row r="300" spans="1:14">
      <c r="A300" s="192"/>
      <c r="B300" s="183" t="s">
        <v>494</v>
      </c>
      <c r="C300" s="195">
        <v>4.6102564102564108</v>
      </c>
      <c r="D300" s="202">
        <v>5.5333333333333341</v>
      </c>
      <c r="E300" s="202">
        <v>4.9488372093023258</v>
      </c>
      <c r="F300" s="202">
        <v>8</v>
      </c>
      <c r="G300" s="202">
        <v>5.64</v>
      </c>
      <c r="H300" s="202">
        <v>4</v>
      </c>
      <c r="I300" s="195">
        <v>4.9690721649484537</v>
      </c>
      <c r="J300" s="195">
        <v>0</v>
      </c>
      <c r="K300" s="202">
        <v>2.9354655870445341</v>
      </c>
      <c r="L300" s="202">
        <v>2.6457969151670957</v>
      </c>
      <c r="M300" s="202">
        <v>2.6816883116883119</v>
      </c>
      <c r="N300" s="203">
        <v>2.7433607594936711</v>
      </c>
    </row>
    <row r="301" spans="1:14">
      <c r="A301" s="192"/>
      <c r="B301" s="204" t="s">
        <v>1099</v>
      </c>
      <c r="C301" s="198">
        <v>4.3499999999999996</v>
      </c>
      <c r="D301" s="205">
        <v>2.8</v>
      </c>
      <c r="E301" s="205">
        <v>5.7106382978723396</v>
      </c>
      <c r="F301" s="205">
        <v>0</v>
      </c>
      <c r="G301" s="205">
        <v>5</v>
      </c>
      <c r="H301" s="205">
        <v>6</v>
      </c>
      <c r="I301" s="198">
        <v>4.8818181818181818</v>
      </c>
      <c r="J301" s="198">
        <v>0</v>
      </c>
      <c r="K301" s="205">
        <v>3.2603503184713376</v>
      </c>
      <c r="L301" s="205">
        <v>2.7546040515653774</v>
      </c>
      <c r="M301" s="205">
        <v>3.117206982543641</v>
      </c>
      <c r="N301" s="206">
        <v>2.9735224586288416</v>
      </c>
    </row>
    <row r="302" spans="1:14">
      <c r="A302" s="192"/>
      <c r="B302" s="183" t="s">
        <v>301</v>
      </c>
      <c r="C302" s="195">
        <v>4.6928877988963826</v>
      </c>
      <c r="D302" s="202">
        <v>5.1136714813570707</v>
      </c>
      <c r="E302" s="202">
        <v>4.8267783505154647</v>
      </c>
      <c r="F302" s="202">
        <v>5.9</v>
      </c>
      <c r="G302" s="202">
        <v>5.3902631578947373</v>
      </c>
      <c r="H302" s="202">
        <v>5.0218905472636814</v>
      </c>
      <c r="I302" s="195">
        <v>4.8715584209691913</v>
      </c>
      <c r="J302" s="195">
        <v>0</v>
      </c>
      <c r="K302" s="202">
        <v>3.8859246031746033</v>
      </c>
      <c r="L302" s="202">
        <v>3.7616536312849158</v>
      </c>
      <c r="M302" s="202">
        <v>4.0105865657521296</v>
      </c>
      <c r="N302" s="203">
        <v>3.8536825295432773</v>
      </c>
    </row>
    <row r="303" spans="1:14">
      <c r="A303" s="192"/>
      <c r="B303" s="204" t="s">
        <v>1101</v>
      </c>
      <c r="C303" s="198">
        <v>4.6461121686923414</v>
      </c>
      <c r="D303" s="205">
        <v>5.2103782735208535</v>
      </c>
      <c r="E303" s="205">
        <v>4.9951231406973911</v>
      </c>
      <c r="F303" s="205">
        <v>6.1</v>
      </c>
      <c r="G303" s="205">
        <v>5.3120996441281143</v>
      </c>
      <c r="H303" s="205">
        <v>4.9336012861736336</v>
      </c>
      <c r="I303" s="198">
        <v>4.9408448586891156</v>
      </c>
      <c r="J303" s="198">
        <v>0</v>
      </c>
      <c r="K303" s="205">
        <v>4.4328518827747079</v>
      </c>
      <c r="L303" s="205">
        <v>4.3619102416570774</v>
      </c>
      <c r="M303" s="205">
        <v>4.8350515463917523</v>
      </c>
      <c r="N303" s="206">
        <v>4.4730167154532801</v>
      </c>
    </row>
    <row r="304" spans="1:14">
      <c r="A304" s="192"/>
      <c r="B304" s="183" t="s">
        <v>303</v>
      </c>
      <c r="C304" s="195">
        <v>9.3999999999999986</v>
      </c>
      <c r="D304" s="202">
        <v>7.1375000000000002</v>
      </c>
      <c r="E304" s="202">
        <v>5.0472222222222216</v>
      </c>
      <c r="F304" s="202">
        <v>11.6</v>
      </c>
      <c r="G304" s="202">
        <v>5.1111111111111107</v>
      </c>
      <c r="H304" s="202">
        <v>9.6</v>
      </c>
      <c r="I304" s="195">
        <v>6.4670454545454534</v>
      </c>
      <c r="J304" s="195">
        <v>0</v>
      </c>
      <c r="K304" s="202">
        <v>4.4825402446877014</v>
      </c>
      <c r="L304" s="202">
        <v>4.5984656900539713</v>
      </c>
      <c r="M304" s="202">
        <v>4.7608324324324336</v>
      </c>
      <c r="N304" s="203">
        <v>4.5667864150943398</v>
      </c>
    </row>
    <row r="305" spans="1:14">
      <c r="A305" s="192"/>
      <c r="B305" s="204" t="s">
        <v>1103</v>
      </c>
      <c r="C305" s="198">
        <v>4.5571428571428569</v>
      </c>
      <c r="D305" s="205">
        <v>6.5</v>
      </c>
      <c r="E305" s="205">
        <v>6.0292682926829269</v>
      </c>
      <c r="F305" s="205">
        <v>10.5</v>
      </c>
      <c r="G305" s="205">
        <v>7.352631578947368</v>
      </c>
      <c r="H305" s="205">
        <v>8</v>
      </c>
      <c r="I305" s="198">
        <v>6.5413043478260864</v>
      </c>
      <c r="J305" s="198">
        <v>0</v>
      </c>
      <c r="K305" s="205">
        <v>5.0013876716330703</v>
      </c>
      <c r="L305" s="205">
        <v>5.0865698729582576</v>
      </c>
      <c r="M305" s="205">
        <v>5.2288911495422177</v>
      </c>
      <c r="N305" s="206">
        <v>5.0653889121631055</v>
      </c>
    </row>
    <row r="306" spans="1:14">
      <c r="A306" s="192"/>
      <c r="B306" s="183" t="s">
        <v>305</v>
      </c>
      <c r="C306" s="195">
        <v>6</v>
      </c>
      <c r="D306" s="202">
        <v>7.4</v>
      </c>
      <c r="E306" s="202">
        <v>6.839999999999999</v>
      </c>
      <c r="F306" s="202">
        <v>7.8</v>
      </c>
      <c r="G306" s="202">
        <v>8.25</v>
      </c>
      <c r="H306" s="202">
        <v>8</v>
      </c>
      <c r="I306" s="195">
        <v>7.3568627450980388</v>
      </c>
      <c r="J306" s="195">
        <v>0</v>
      </c>
      <c r="K306" s="202">
        <v>3.3353048780487806</v>
      </c>
      <c r="L306" s="202">
        <v>3.1028205128205131</v>
      </c>
      <c r="M306" s="202">
        <v>3.5012499999999998</v>
      </c>
      <c r="N306" s="203">
        <v>3.2986255924170615</v>
      </c>
    </row>
    <row r="307" spans="1:14">
      <c r="A307" s="192"/>
      <c r="B307" s="204" t="s">
        <v>1105</v>
      </c>
      <c r="C307" s="198">
        <v>9</v>
      </c>
      <c r="D307" s="205">
        <v>9.6999999999999993</v>
      </c>
      <c r="E307" s="205">
        <v>7.1375000000000002</v>
      </c>
      <c r="F307" s="205">
        <v>9.3000000000000007</v>
      </c>
      <c r="G307" s="205">
        <v>7.8</v>
      </c>
      <c r="H307" s="205">
        <v>7.666666666666667</v>
      </c>
      <c r="I307" s="198">
        <v>7.8500000000000005</v>
      </c>
      <c r="J307" s="198">
        <v>0</v>
      </c>
      <c r="K307" s="205">
        <v>4.0123456790123457</v>
      </c>
      <c r="L307" s="205">
        <v>3.36</v>
      </c>
      <c r="M307" s="205">
        <v>3.125</v>
      </c>
      <c r="N307" s="206">
        <v>3.831818181818182</v>
      </c>
    </row>
    <row r="308" spans="1:14">
      <c r="A308" s="192"/>
      <c r="B308" s="183" t="s">
        <v>307</v>
      </c>
      <c r="C308" s="195">
        <v>4.6988519822439923</v>
      </c>
      <c r="D308" s="202">
        <v>5.1350848021283673</v>
      </c>
      <c r="E308" s="202">
        <v>4.8329452405322417</v>
      </c>
      <c r="F308" s="202">
        <v>6.0287096774193554</v>
      </c>
      <c r="G308" s="202">
        <v>5.4129770992366417</v>
      </c>
      <c r="H308" s="202">
        <v>5.0691803278688523</v>
      </c>
      <c r="I308" s="195">
        <v>4.8855733920889728</v>
      </c>
      <c r="J308" s="195">
        <v>0</v>
      </c>
      <c r="K308" s="202">
        <v>4.1903782383419683</v>
      </c>
      <c r="L308" s="202">
        <v>4.1649999999999991</v>
      </c>
      <c r="M308" s="202">
        <v>4.3572713567839205</v>
      </c>
      <c r="N308" s="203">
        <v>4.2054306000916171</v>
      </c>
    </row>
    <row r="309" spans="1:14">
      <c r="A309" s="192"/>
      <c r="B309" s="204" t="s">
        <v>1107</v>
      </c>
      <c r="C309" s="198">
        <v>4.6472945305644924</v>
      </c>
      <c r="D309" s="205">
        <v>5.2221579961464357</v>
      </c>
      <c r="E309" s="205">
        <v>5.0044073132340481</v>
      </c>
      <c r="F309" s="205">
        <v>6.1727272727272728</v>
      </c>
      <c r="G309" s="205">
        <v>5.3711649365628604</v>
      </c>
      <c r="H309" s="205">
        <v>4.9613057324840764</v>
      </c>
      <c r="I309" s="198">
        <v>4.9528137450199212</v>
      </c>
      <c r="J309" s="198">
        <v>0</v>
      </c>
      <c r="K309" s="205">
        <v>4.7365269482799643</v>
      </c>
      <c r="L309" s="205">
        <v>4.715284164061063</v>
      </c>
      <c r="M309" s="205">
        <v>5.0128516003879726</v>
      </c>
      <c r="N309" s="206">
        <v>4.7700015938365592</v>
      </c>
    </row>
    <row r="310" spans="1:14">
      <c r="A310" s="192"/>
      <c r="B310" s="183" t="s">
        <v>309</v>
      </c>
      <c r="C310" s="195">
        <v>3.445008965929468</v>
      </c>
      <c r="D310" s="202">
        <v>4.0999999999999996</v>
      </c>
      <c r="E310" s="202">
        <v>3.5630102040816323</v>
      </c>
      <c r="F310" s="202">
        <v>4.8</v>
      </c>
      <c r="G310" s="202">
        <v>3.7269890795631824</v>
      </c>
      <c r="H310" s="202">
        <v>4.0362229102167175</v>
      </c>
      <c r="I310" s="195">
        <v>3.742855464159812</v>
      </c>
      <c r="J310" s="195">
        <v>0</v>
      </c>
      <c r="K310" s="202">
        <v>2.7101275510204084</v>
      </c>
      <c r="L310" s="202">
        <v>2.7017954545454543</v>
      </c>
      <c r="M310" s="202">
        <v>2.8276470588235298</v>
      </c>
      <c r="N310" s="203">
        <v>2.7264071856287426</v>
      </c>
    </row>
    <row r="311" spans="1:14">
      <c r="A311" s="192"/>
      <c r="B311" s="204" t="s">
        <v>1109</v>
      </c>
      <c r="C311" s="198">
        <v>3.4463007159904535</v>
      </c>
      <c r="D311" s="205">
        <v>4.179833487511563</v>
      </c>
      <c r="E311" s="205">
        <v>3.7266314912524297</v>
      </c>
      <c r="F311" s="205">
        <v>4.7</v>
      </c>
      <c r="G311" s="205">
        <v>3.3746518105849583</v>
      </c>
      <c r="H311" s="205">
        <v>3.8280303030303031</v>
      </c>
      <c r="I311" s="198">
        <v>3.793825488204086</v>
      </c>
      <c r="J311" s="198">
        <v>0</v>
      </c>
      <c r="K311" s="205">
        <v>3.1630170316301705</v>
      </c>
      <c r="L311" s="205">
        <v>3.0623678646934462</v>
      </c>
      <c r="M311" s="205">
        <v>3.384020618556701</v>
      </c>
      <c r="N311" s="206">
        <v>3.1586270871985156</v>
      </c>
    </row>
    <row r="312" spans="1:14">
      <c r="A312" s="192"/>
      <c r="B312" s="183" t="s">
        <v>311</v>
      </c>
      <c r="C312" s="195">
        <v>3.5724137931034479</v>
      </c>
      <c r="D312" s="202">
        <v>4.5</v>
      </c>
      <c r="E312" s="202">
        <v>3.6711586901763225</v>
      </c>
      <c r="F312" s="202">
        <v>4.4000000000000004</v>
      </c>
      <c r="G312" s="202">
        <v>3.6352678571428569</v>
      </c>
      <c r="H312" s="202">
        <v>4.32</v>
      </c>
      <c r="I312" s="195">
        <v>3.9381776239907729</v>
      </c>
      <c r="J312" s="195">
        <v>0</v>
      </c>
      <c r="K312" s="202">
        <v>2.8295310136157341</v>
      </c>
      <c r="L312" s="202">
        <v>2.7892471590909089</v>
      </c>
      <c r="M312" s="202">
        <v>2.8839852398523989</v>
      </c>
      <c r="N312" s="203">
        <v>2.8212163814180937</v>
      </c>
    </row>
    <row r="313" spans="1:14">
      <c r="A313" s="192"/>
      <c r="B313" s="204" t="s">
        <v>1111</v>
      </c>
      <c r="C313" s="198">
        <v>4.0169811320754718</v>
      </c>
      <c r="D313" s="205">
        <v>4.1330241187384038</v>
      </c>
      <c r="E313" s="205">
        <v>3.8377870563674321</v>
      </c>
      <c r="F313" s="205">
        <v>4.3</v>
      </c>
      <c r="G313" s="205">
        <v>3.2144329896907218</v>
      </c>
      <c r="H313" s="205">
        <v>4.8000000000000007</v>
      </c>
      <c r="I313" s="198">
        <v>3.881694255111976</v>
      </c>
      <c r="J313" s="198">
        <v>0</v>
      </c>
      <c r="K313" s="205">
        <v>4.5492167545522886</v>
      </c>
      <c r="L313" s="205">
        <v>4.3876036774120664</v>
      </c>
      <c r="M313" s="205">
        <v>4.2459080106136291</v>
      </c>
      <c r="N313" s="206">
        <v>4.4259575768748585</v>
      </c>
    </row>
    <row r="314" spans="1:14">
      <c r="A314" s="192"/>
      <c r="B314" s="183" t="s">
        <v>313</v>
      </c>
      <c r="C314" s="195">
        <v>7.1999999999999993</v>
      </c>
      <c r="D314" s="202">
        <v>7.4195876288659788</v>
      </c>
      <c r="E314" s="202">
        <v>6.3371134020618562</v>
      </c>
      <c r="F314" s="202">
        <v>7.8</v>
      </c>
      <c r="G314" s="202">
        <v>7.5128205128205128</v>
      </c>
      <c r="H314" s="202">
        <v>6.62</v>
      </c>
      <c r="I314" s="195">
        <v>7.0120300751879689</v>
      </c>
      <c r="J314" s="195">
        <v>0</v>
      </c>
      <c r="K314" s="202">
        <v>3.3606249999999998</v>
      </c>
      <c r="L314" s="202">
        <v>2.6949999999999998</v>
      </c>
      <c r="M314" s="202">
        <v>2.375</v>
      </c>
      <c r="N314" s="203">
        <v>3.0657407407407402</v>
      </c>
    </row>
    <row r="315" spans="1:14">
      <c r="A315" s="192"/>
      <c r="B315" s="204" t="s">
        <v>1113</v>
      </c>
      <c r="C315" s="198">
        <v>7.2</v>
      </c>
      <c r="D315" s="205">
        <v>8.442622950819672</v>
      </c>
      <c r="E315" s="205">
        <v>8.2387096774193562</v>
      </c>
      <c r="F315" s="205">
        <v>8.9</v>
      </c>
      <c r="G315" s="205">
        <v>7.3894736842105253</v>
      </c>
      <c r="H315" s="205">
        <v>8.2749999999999986</v>
      </c>
      <c r="I315" s="198">
        <v>8.2191358024691379</v>
      </c>
      <c r="J315" s="198">
        <v>0</v>
      </c>
      <c r="K315" s="205">
        <v>3.8333333333333335</v>
      </c>
      <c r="L315" s="205">
        <v>3.0689655172413794</v>
      </c>
      <c r="M315" s="205">
        <v>2.5714285714285716</v>
      </c>
      <c r="N315" s="206">
        <v>3.4358974358974357</v>
      </c>
    </row>
    <row r="316" spans="1:14">
      <c r="A316" s="192"/>
      <c r="B316" s="183" t="s">
        <v>315</v>
      </c>
      <c r="C316" s="195">
        <v>3.480299667036626</v>
      </c>
      <c r="D316" s="202">
        <v>4.295484117872177</v>
      </c>
      <c r="E316" s="202">
        <v>3.6433355962887526</v>
      </c>
      <c r="F316" s="202">
        <v>4.7729468599033815</v>
      </c>
      <c r="G316" s="202">
        <v>3.8675884955752209</v>
      </c>
      <c r="H316" s="202">
        <v>4.1282122905027938</v>
      </c>
      <c r="I316" s="195">
        <v>3.8578211227402472</v>
      </c>
      <c r="J316" s="195">
        <v>0</v>
      </c>
      <c r="K316" s="202">
        <v>2.8020552995391705</v>
      </c>
      <c r="L316" s="202">
        <v>2.7546729776247845</v>
      </c>
      <c r="M316" s="202">
        <v>2.8578876404494382</v>
      </c>
      <c r="N316" s="203">
        <v>2.7908320950965821</v>
      </c>
    </row>
    <row r="317" spans="1:14">
      <c r="A317" s="192"/>
      <c r="B317" s="204" t="s">
        <v>1115</v>
      </c>
      <c r="C317" s="198">
        <v>3.4927293064876959</v>
      </c>
      <c r="D317" s="205">
        <v>4.2648443157132512</v>
      </c>
      <c r="E317" s="205">
        <v>3.8102142393421339</v>
      </c>
      <c r="F317" s="205">
        <v>4.6853546910755153</v>
      </c>
      <c r="G317" s="205">
        <v>3.4035019455252922</v>
      </c>
      <c r="H317" s="205">
        <v>3.9548974943052388</v>
      </c>
      <c r="I317" s="198">
        <v>3.874853273137699</v>
      </c>
      <c r="J317" s="198">
        <v>0</v>
      </c>
      <c r="K317" s="205">
        <v>4.0078853558048282</v>
      </c>
      <c r="L317" s="205">
        <v>3.8576618080408651</v>
      </c>
      <c r="M317" s="205">
        <v>3.8800030819155933</v>
      </c>
      <c r="N317" s="206">
        <v>3.9198541551121182</v>
      </c>
    </row>
    <row r="318" spans="1:14">
      <c r="A318" s="192"/>
      <c r="B318" s="183" t="s">
        <v>333</v>
      </c>
      <c r="C318" s="195">
        <v>7.3577777777777786</v>
      </c>
      <c r="D318" s="202">
        <v>8.3404761904761919</v>
      </c>
      <c r="E318" s="202">
        <v>5.6910994764397902</v>
      </c>
      <c r="F318" s="202">
        <v>10.1</v>
      </c>
      <c r="G318" s="202">
        <v>7.8807692307692312</v>
      </c>
      <c r="H318" s="202">
        <v>6.3500000000000005</v>
      </c>
      <c r="I318" s="195">
        <v>7.2377162629757796</v>
      </c>
      <c r="J318" s="195">
        <v>0</v>
      </c>
      <c r="K318" s="202">
        <v>0</v>
      </c>
      <c r="L318" s="202">
        <v>0</v>
      </c>
      <c r="M318" s="202">
        <v>0</v>
      </c>
      <c r="N318" s="203">
        <v>0</v>
      </c>
    </row>
    <row r="319" spans="1:14">
      <c r="A319" s="192"/>
      <c r="B319" s="204" t="s">
        <v>1117</v>
      </c>
      <c r="C319" s="198">
        <v>5.9420765027322409</v>
      </c>
      <c r="D319" s="205">
        <v>9.112903225806452</v>
      </c>
      <c r="E319" s="205">
        <v>6.5285714285714285</v>
      </c>
      <c r="F319" s="205">
        <v>7.6</v>
      </c>
      <c r="G319" s="205">
        <v>5.2688524590163928</v>
      </c>
      <c r="H319" s="205">
        <v>10.32</v>
      </c>
      <c r="I319" s="198">
        <v>6.8908045977011492</v>
      </c>
      <c r="J319" s="198">
        <v>0</v>
      </c>
      <c r="K319" s="205">
        <v>0</v>
      </c>
      <c r="L319" s="205">
        <v>0</v>
      </c>
      <c r="M319" s="205">
        <v>0</v>
      </c>
      <c r="N319" s="206">
        <v>0</v>
      </c>
    </row>
    <row r="320" spans="1:14">
      <c r="A320" s="192"/>
      <c r="B320" s="183" t="s">
        <v>346</v>
      </c>
      <c r="C320" s="195">
        <v>4.4390116561437587</v>
      </c>
      <c r="D320" s="202">
        <v>4.7020091505868313</v>
      </c>
      <c r="E320" s="202">
        <v>4.433053691275167</v>
      </c>
      <c r="F320" s="202">
        <v>5.3481666666666667</v>
      </c>
      <c r="G320" s="202">
        <v>4.632597864768683</v>
      </c>
      <c r="H320" s="202">
        <v>4.6773462783171516</v>
      </c>
      <c r="I320" s="195">
        <v>4.5223372942330755</v>
      </c>
      <c r="J320" s="195">
        <v>0</v>
      </c>
      <c r="K320" s="202">
        <v>3.6385700963630709</v>
      </c>
      <c r="L320" s="202">
        <v>3.4680664488017432</v>
      </c>
      <c r="M320" s="202">
        <v>3.677072829131653</v>
      </c>
      <c r="N320" s="203">
        <v>3.5699026091138633</v>
      </c>
    </row>
    <row r="321" spans="1:14">
      <c r="A321" s="192"/>
      <c r="B321" s="204" t="s">
        <v>1119</v>
      </c>
      <c r="C321" s="198">
        <v>4.4092862983296337</v>
      </c>
      <c r="D321" s="205">
        <v>4.7845057034220533</v>
      </c>
      <c r="E321" s="205">
        <v>4.611664415935179</v>
      </c>
      <c r="F321" s="205">
        <v>5.4634472511144123</v>
      </c>
      <c r="G321" s="205">
        <v>4.4213188220230473</v>
      </c>
      <c r="H321" s="205">
        <v>4.5050049067713447</v>
      </c>
      <c r="I321" s="198">
        <v>4.588977630259655</v>
      </c>
      <c r="J321" s="198">
        <v>0</v>
      </c>
      <c r="K321" s="205">
        <v>4.0980393577556224</v>
      </c>
      <c r="L321" s="205">
        <v>3.8931578947368419</v>
      </c>
      <c r="M321" s="205">
        <v>4.3547094188376754</v>
      </c>
      <c r="N321" s="206">
        <v>4.0515893073337192</v>
      </c>
    </row>
    <row r="322" spans="1:14">
      <c r="A322" s="192"/>
      <c r="B322" s="183" t="s">
        <v>348</v>
      </c>
      <c r="C322" s="195">
        <v>3.9483870967741934</v>
      </c>
      <c r="D322" s="202">
        <v>4.5864754098360656</v>
      </c>
      <c r="E322" s="202">
        <v>3.7311672683513839</v>
      </c>
      <c r="F322" s="202">
        <v>4.8109090909090915</v>
      </c>
      <c r="G322" s="202">
        <v>3.7502057613168724</v>
      </c>
      <c r="H322" s="202">
        <v>5.2</v>
      </c>
      <c r="I322" s="195">
        <v>4.0662102957283679</v>
      </c>
      <c r="J322" s="195">
        <v>0</v>
      </c>
      <c r="K322" s="202">
        <v>4.1437874175545408</v>
      </c>
      <c r="L322" s="202">
        <v>4.1114305989213742</v>
      </c>
      <c r="M322" s="202">
        <v>4.2085472713297465</v>
      </c>
      <c r="N322" s="203">
        <v>4.1403947068218141</v>
      </c>
    </row>
    <row r="323" spans="1:14">
      <c r="A323" s="192"/>
      <c r="B323" s="204" t="s">
        <v>1121</v>
      </c>
      <c r="C323" s="198">
        <v>4.0504424778761061</v>
      </c>
      <c r="D323" s="205">
        <v>4.2095152603231591</v>
      </c>
      <c r="E323" s="205">
        <v>3.9388611388611392</v>
      </c>
      <c r="F323" s="205">
        <v>4.4983999999999993</v>
      </c>
      <c r="G323" s="205">
        <v>3.468064516129032</v>
      </c>
      <c r="H323" s="205">
        <v>5.0285714285714294</v>
      </c>
      <c r="I323" s="198">
        <v>4.0008379888268157</v>
      </c>
      <c r="J323" s="198">
        <v>0</v>
      </c>
      <c r="K323" s="205">
        <v>4.8594445158383808</v>
      </c>
      <c r="L323" s="205">
        <v>4.7423266621158167</v>
      </c>
      <c r="M323" s="205">
        <v>4.8168211346281202</v>
      </c>
      <c r="N323" s="206">
        <v>4.8059843867534084</v>
      </c>
    </row>
    <row r="324" spans="1:14">
      <c r="A324" s="192"/>
      <c r="B324" s="183" t="s">
        <v>388</v>
      </c>
      <c r="C324" s="195">
        <v>4.431734449760766</v>
      </c>
      <c r="D324" s="202">
        <v>4.6917860380779697</v>
      </c>
      <c r="E324" s="202">
        <v>4.3850678733031678</v>
      </c>
      <c r="F324" s="202">
        <v>5.2649295774647893</v>
      </c>
      <c r="G324" s="202">
        <v>4.5024878640776702</v>
      </c>
      <c r="H324" s="202">
        <v>4.6937304075235105</v>
      </c>
      <c r="I324" s="195">
        <v>4.4939546771170562</v>
      </c>
      <c r="J324" s="195">
        <v>0</v>
      </c>
      <c r="K324" s="202">
        <v>3.916760720771058</v>
      </c>
      <c r="L324" s="202">
        <v>3.7830868658790822</v>
      </c>
      <c r="M324" s="202">
        <v>3.9304433858556247</v>
      </c>
      <c r="N324" s="203">
        <v>3.8626459052859561</v>
      </c>
    </row>
    <row r="325" spans="1:14">
      <c r="A325" s="192"/>
      <c r="B325" s="204" t="s">
        <v>1123</v>
      </c>
      <c r="C325" s="198">
        <v>4.4046114825916529</v>
      </c>
      <c r="D325" s="205">
        <v>4.7294481691593608</v>
      </c>
      <c r="E325" s="205">
        <v>4.5592497470620277</v>
      </c>
      <c r="F325" s="205">
        <v>5.3122807017543856</v>
      </c>
      <c r="G325" s="205">
        <v>4.263461538461538</v>
      </c>
      <c r="H325" s="205">
        <v>4.5257304429783218</v>
      </c>
      <c r="I325" s="198">
        <v>4.548318367609669</v>
      </c>
      <c r="J325" s="198">
        <v>0</v>
      </c>
      <c r="K325" s="205">
        <v>4.5353904805583589</v>
      </c>
      <c r="L325" s="205">
        <v>4.3211779651646154</v>
      </c>
      <c r="M325" s="205">
        <v>4.5807988765120173</v>
      </c>
      <c r="N325" s="206">
        <v>4.452032038928631</v>
      </c>
    </row>
    <row r="326" spans="1:14">
      <c r="A326" s="191" t="s">
        <v>121</v>
      </c>
      <c r="B326" s="183" t="s">
        <v>488</v>
      </c>
      <c r="C326" s="195">
        <v>0</v>
      </c>
      <c r="D326" s="202">
        <v>0</v>
      </c>
      <c r="E326" s="202">
        <v>0</v>
      </c>
      <c r="F326" s="202">
        <v>0</v>
      </c>
      <c r="G326" s="202">
        <v>0</v>
      </c>
      <c r="H326" s="202">
        <v>0</v>
      </c>
      <c r="I326" s="195">
        <v>0</v>
      </c>
      <c r="J326" s="195">
        <v>0</v>
      </c>
      <c r="K326" s="202">
        <v>0</v>
      </c>
      <c r="L326" s="202">
        <v>0</v>
      </c>
      <c r="M326" s="202">
        <v>0</v>
      </c>
      <c r="N326" s="203">
        <v>0</v>
      </c>
    </row>
    <row r="327" spans="1:14">
      <c r="A327" s="192"/>
      <c r="B327" s="204" t="s">
        <v>1093</v>
      </c>
      <c r="C327" s="198">
        <v>4.6386647727272727</v>
      </c>
      <c r="D327" s="205">
        <v>0</v>
      </c>
      <c r="E327" s="205">
        <v>5.0336082474226806</v>
      </c>
      <c r="F327" s="205">
        <v>0</v>
      </c>
      <c r="G327" s="205">
        <v>4.9960309278350516</v>
      </c>
      <c r="H327" s="205">
        <v>4.6790909090909096</v>
      </c>
      <c r="I327" s="198">
        <v>4.7695822222222208</v>
      </c>
      <c r="J327" s="198">
        <v>2.93</v>
      </c>
      <c r="K327" s="205">
        <v>3.3195488721804511</v>
      </c>
      <c r="L327" s="205">
        <v>3.1275221238938054</v>
      </c>
      <c r="M327" s="205">
        <v>3.0292537313432835</v>
      </c>
      <c r="N327" s="206">
        <v>3.1310256410256412</v>
      </c>
    </row>
    <row r="328" spans="1:14">
      <c r="A328" s="192"/>
      <c r="B328" s="183" t="s">
        <v>490</v>
      </c>
      <c r="C328" s="195">
        <v>0</v>
      </c>
      <c r="D328" s="202">
        <v>0</v>
      </c>
      <c r="E328" s="202">
        <v>0</v>
      </c>
      <c r="F328" s="202">
        <v>0</v>
      </c>
      <c r="G328" s="202">
        <v>0</v>
      </c>
      <c r="H328" s="202">
        <v>0</v>
      </c>
      <c r="I328" s="195">
        <v>0</v>
      </c>
      <c r="J328" s="195">
        <v>0</v>
      </c>
      <c r="K328" s="202">
        <v>0</v>
      </c>
      <c r="L328" s="202">
        <v>0</v>
      </c>
      <c r="M328" s="202">
        <v>0</v>
      </c>
      <c r="N328" s="203">
        <v>0</v>
      </c>
    </row>
    <row r="329" spans="1:14">
      <c r="A329" s="192"/>
      <c r="B329" s="204" t="s">
        <v>1095</v>
      </c>
      <c r="C329" s="198">
        <v>5.5206896551724132</v>
      </c>
      <c r="D329" s="205">
        <v>0</v>
      </c>
      <c r="E329" s="205">
        <v>5.5</v>
      </c>
      <c r="F329" s="205">
        <v>0</v>
      </c>
      <c r="G329" s="205">
        <v>5.2640000000000002</v>
      </c>
      <c r="H329" s="205">
        <v>4.5</v>
      </c>
      <c r="I329" s="198">
        <v>5.4320689655172414</v>
      </c>
      <c r="J329" s="198">
        <v>2.9</v>
      </c>
      <c r="K329" s="205">
        <v>4.0536734693877552</v>
      </c>
      <c r="L329" s="205">
        <v>3.4465517241379304</v>
      </c>
      <c r="M329" s="205">
        <v>4.9161111111111104</v>
      </c>
      <c r="N329" s="206">
        <v>4.0690322580645155</v>
      </c>
    </row>
    <row r="330" spans="1:14">
      <c r="A330" s="192"/>
      <c r="B330" s="183" t="s">
        <v>492</v>
      </c>
      <c r="C330" s="195">
        <v>0</v>
      </c>
      <c r="D330" s="202">
        <v>0</v>
      </c>
      <c r="E330" s="202">
        <v>0</v>
      </c>
      <c r="F330" s="202">
        <v>0</v>
      </c>
      <c r="G330" s="202">
        <v>0</v>
      </c>
      <c r="H330" s="202">
        <v>0</v>
      </c>
      <c r="I330" s="195">
        <v>0</v>
      </c>
      <c r="J330" s="195">
        <v>0</v>
      </c>
      <c r="K330" s="202">
        <v>0</v>
      </c>
      <c r="L330" s="202">
        <v>0</v>
      </c>
      <c r="M330" s="202">
        <v>0</v>
      </c>
      <c r="N330" s="203">
        <v>0</v>
      </c>
    </row>
    <row r="331" spans="1:14">
      <c r="A331" s="192"/>
      <c r="B331" s="204" t="s">
        <v>1097</v>
      </c>
      <c r="C331" s="198">
        <v>0</v>
      </c>
      <c r="D331" s="205">
        <v>0</v>
      </c>
      <c r="E331" s="205">
        <v>0</v>
      </c>
      <c r="F331" s="205">
        <v>0</v>
      </c>
      <c r="G331" s="205">
        <v>0</v>
      </c>
      <c r="H331" s="205">
        <v>0</v>
      </c>
      <c r="I331" s="198">
        <v>0</v>
      </c>
      <c r="J331" s="198">
        <v>0</v>
      </c>
      <c r="K331" s="205">
        <v>0</v>
      </c>
      <c r="L331" s="205">
        <v>0</v>
      </c>
      <c r="M331" s="205">
        <v>0</v>
      </c>
      <c r="N331" s="206">
        <v>0</v>
      </c>
    </row>
    <row r="332" spans="1:14">
      <c r="A332" s="192"/>
      <c r="B332" s="183" t="s">
        <v>494</v>
      </c>
      <c r="C332" s="195">
        <v>0</v>
      </c>
      <c r="D332" s="202">
        <v>0</v>
      </c>
      <c r="E332" s="202">
        <v>0</v>
      </c>
      <c r="F332" s="202">
        <v>0</v>
      </c>
      <c r="G332" s="202">
        <v>0</v>
      </c>
      <c r="H332" s="202">
        <v>0</v>
      </c>
      <c r="I332" s="195">
        <v>0</v>
      </c>
      <c r="J332" s="195">
        <v>0</v>
      </c>
      <c r="K332" s="202">
        <v>0</v>
      </c>
      <c r="L332" s="202">
        <v>0</v>
      </c>
      <c r="M332" s="202">
        <v>0</v>
      </c>
      <c r="N332" s="203">
        <v>0</v>
      </c>
    </row>
    <row r="333" spans="1:14">
      <c r="A333" s="192"/>
      <c r="B333" s="204" t="s">
        <v>1099</v>
      </c>
      <c r="C333" s="198">
        <v>4.6735607094133691</v>
      </c>
      <c r="D333" s="205">
        <v>0</v>
      </c>
      <c r="E333" s="205">
        <v>5.0628985507246389</v>
      </c>
      <c r="F333" s="205">
        <v>0</v>
      </c>
      <c r="G333" s="205">
        <v>5.0152631578947373</v>
      </c>
      <c r="H333" s="205">
        <v>4.6738235294117656</v>
      </c>
      <c r="I333" s="198">
        <v>4.8020625528317833</v>
      </c>
      <c r="J333" s="198">
        <v>2.9203225806451614</v>
      </c>
      <c r="K333" s="205">
        <v>3.5171978021978023</v>
      </c>
      <c r="L333" s="205">
        <v>3.1926760563380281</v>
      </c>
      <c r="M333" s="205">
        <v>3.3158649789029537</v>
      </c>
      <c r="N333" s="206">
        <v>3.3275000000000001</v>
      </c>
    </row>
    <row r="334" spans="1:14">
      <c r="A334" s="192"/>
      <c r="B334" s="183" t="s">
        <v>301</v>
      </c>
      <c r="C334" s="195">
        <v>0</v>
      </c>
      <c r="D334" s="202">
        <v>0</v>
      </c>
      <c r="E334" s="202">
        <v>0</v>
      </c>
      <c r="F334" s="202">
        <v>0</v>
      </c>
      <c r="G334" s="202">
        <v>0</v>
      </c>
      <c r="H334" s="202">
        <v>0</v>
      </c>
      <c r="I334" s="195">
        <v>0</v>
      </c>
      <c r="J334" s="195">
        <v>0</v>
      </c>
      <c r="K334" s="202">
        <v>0</v>
      </c>
      <c r="L334" s="202">
        <v>0</v>
      </c>
      <c r="M334" s="202">
        <v>0</v>
      </c>
      <c r="N334" s="203">
        <v>0</v>
      </c>
    </row>
    <row r="335" spans="1:14">
      <c r="A335" s="192"/>
      <c r="B335" s="204" t="s">
        <v>1101</v>
      </c>
      <c r="C335" s="198">
        <v>5.0622142064372921</v>
      </c>
      <c r="D335" s="205">
        <v>0</v>
      </c>
      <c r="E335" s="205">
        <v>5.7216129032258065</v>
      </c>
      <c r="F335" s="205">
        <v>0</v>
      </c>
      <c r="G335" s="205">
        <v>5.7770763827919227</v>
      </c>
      <c r="H335" s="205">
        <v>5.6318226600985222</v>
      </c>
      <c r="I335" s="198">
        <v>5.3289676658807688</v>
      </c>
      <c r="J335" s="198">
        <v>3.6</v>
      </c>
      <c r="K335" s="205">
        <v>4.7566195652173917</v>
      </c>
      <c r="L335" s="205">
        <v>4.4047892720306514</v>
      </c>
      <c r="M335" s="205">
        <v>3.7651637043966324</v>
      </c>
      <c r="N335" s="206">
        <v>4.1941860465116267</v>
      </c>
    </row>
    <row r="336" spans="1:14">
      <c r="A336" s="192"/>
      <c r="B336" s="183" t="s">
        <v>303</v>
      </c>
      <c r="C336" s="195">
        <v>0</v>
      </c>
      <c r="D336" s="202">
        <v>0</v>
      </c>
      <c r="E336" s="202">
        <v>0</v>
      </c>
      <c r="F336" s="202">
        <v>0</v>
      </c>
      <c r="G336" s="202">
        <v>0</v>
      </c>
      <c r="H336" s="202">
        <v>0</v>
      </c>
      <c r="I336" s="195">
        <v>0</v>
      </c>
      <c r="J336" s="195">
        <v>0</v>
      </c>
      <c r="K336" s="202">
        <v>0</v>
      </c>
      <c r="L336" s="202">
        <v>0</v>
      </c>
      <c r="M336" s="202">
        <v>0</v>
      </c>
      <c r="N336" s="203">
        <v>0</v>
      </c>
    </row>
    <row r="337" spans="1:14">
      <c r="A337" s="192"/>
      <c r="B337" s="204" t="s">
        <v>1103</v>
      </c>
      <c r="C337" s="198">
        <v>5.4020408163265303</v>
      </c>
      <c r="D337" s="205">
        <v>0</v>
      </c>
      <c r="E337" s="205">
        <v>6.61</v>
      </c>
      <c r="F337" s="205">
        <v>0</v>
      </c>
      <c r="G337" s="205">
        <v>6.8533333333333326</v>
      </c>
      <c r="H337" s="205">
        <v>7.5861111111111121</v>
      </c>
      <c r="I337" s="198">
        <v>6.3991876750700287</v>
      </c>
      <c r="J337" s="198">
        <v>4.5</v>
      </c>
      <c r="K337" s="205">
        <v>6.373333333333334</v>
      </c>
      <c r="L337" s="205">
        <v>5.7876712328767121</v>
      </c>
      <c r="M337" s="205">
        <v>5.5635958904109595</v>
      </c>
      <c r="N337" s="206">
        <v>5.9929983660130715</v>
      </c>
    </row>
    <row r="338" spans="1:14">
      <c r="A338" s="192"/>
      <c r="B338" s="183" t="s">
        <v>305</v>
      </c>
      <c r="C338" s="195">
        <v>0</v>
      </c>
      <c r="D338" s="202">
        <v>0</v>
      </c>
      <c r="E338" s="202">
        <v>0</v>
      </c>
      <c r="F338" s="202">
        <v>0</v>
      </c>
      <c r="G338" s="202">
        <v>0</v>
      </c>
      <c r="H338" s="202">
        <v>0</v>
      </c>
      <c r="I338" s="195">
        <v>0</v>
      </c>
      <c r="J338" s="195">
        <v>0</v>
      </c>
      <c r="K338" s="202">
        <v>0</v>
      </c>
      <c r="L338" s="202">
        <v>0</v>
      </c>
      <c r="M338" s="202">
        <v>0</v>
      </c>
      <c r="N338" s="203">
        <v>0</v>
      </c>
    </row>
    <row r="339" spans="1:14">
      <c r="A339" s="192"/>
      <c r="B339" s="204" t="s">
        <v>1105</v>
      </c>
      <c r="C339" s="198">
        <v>0</v>
      </c>
      <c r="D339" s="205">
        <v>0</v>
      </c>
      <c r="E339" s="205">
        <v>0</v>
      </c>
      <c r="F339" s="205">
        <v>0</v>
      </c>
      <c r="G339" s="205">
        <v>0</v>
      </c>
      <c r="H339" s="205">
        <v>0</v>
      </c>
      <c r="I339" s="198">
        <v>0</v>
      </c>
      <c r="J339" s="198">
        <v>0</v>
      </c>
      <c r="K339" s="205">
        <v>0</v>
      </c>
      <c r="L339" s="205">
        <v>0</v>
      </c>
      <c r="M339" s="205">
        <v>0</v>
      </c>
      <c r="N339" s="206">
        <v>0</v>
      </c>
    </row>
    <row r="340" spans="1:14">
      <c r="A340" s="192"/>
      <c r="B340" s="183" t="s">
        <v>307</v>
      </c>
      <c r="C340" s="195">
        <v>0</v>
      </c>
      <c r="D340" s="202">
        <v>0</v>
      </c>
      <c r="E340" s="202">
        <v>0</v>
      </c>
      <c r="F340" s="202">
        <v>0</v>
      </c>
      <c r="G340" s="202">
        <v>0</v>
      </c>
      <c r="H340" s="202">
        <v>0</v>
      </c>
      <c r="I340" s="195">
        <v>0</v>
      </c>
      <c r="J340" s="195">
        <v>0</v>
      </c>
      <c r="K340" s="202">
        <v>0</v>
      </c>
      <c r="L340" s="202">
        <v>0</v>
      </c>
      <c r="M340" s="202">
        <v>0</v>
      </c>
      <c r="N340" s="203">
        <v>0</v>
      </c>
    </row>
    <row r="341" spans="1:14">
      <c r="A341" s="192"/>
      <c r="B341" s="204" t="s">
        <v>1107</v>
      </c>
      <c r="C341" s="198">
        <v>5.0712101566720689</v>
      </c>
      <c r="D341" s="205">
        <v>0</v>
      </c>
      <c r="E341" s="205">
        <v>5.8287234042553182</v>
      </c>
      <c r="F341" s="205">
        <v>0</v>
      </c>
      <c r="G341" s="205">
        <v>5.8679180064308687</v>
      </c>
      <c r="H341" s="205">
        <v>5.7909954751131218</v>
      </c>
      <c r="I341" s="198">
        <v>5.3896616362192216</v>
      </c>
      <c r="J341" s="198">
        <v>3.6885714285714291</v>
      </c>
      <c r="K341" s="205">
        <v>5.4005559189012429</v>
      </c>
      <c r="L341" s="205">
        <v>4.9008599508599513</v>
      </c>
      <c r="M341" s="205">
        <v>4.1510139603232918</v>
      </c>
      <c r="N341" s="206">
        <v>4.7420204030853448</v>
      </c>
    </row>
    <row r="342" spans="1:14">
      <c r="A342" s="192"/>
      <c r="B342" s="183" t="s">
        <v>309</v>
      </c>
      <c r="C342" s="195">
        <v>0</v>
      </c>
      <c r="D342" s="202">
        <v>0</v>
      </c>
      <c r="E342" s="202">
        <v>0</v>
      </c>
      <c r="F342" s="202">
        <v>0</v>
      </c>
      <c r="G342" s="202">
        <v>0</v>
      </c>
      <c r="H342" s="202">
        <v>0</v>
      </c>
      <c r="I342" s="195">
        <v>0</v>
      </c>
      <c r="J342" s="195">
        <v>0</v>
      </c>
      <c r="K342" s="202">
        <v>0</v>
      </c>
      <c r="L342" s="202">
        <v>0</v>
      </c>
      <c r="M342" s="202">
        <v>0</v>
      </c>
      <c r="N342" s="203">
        <v>0</v>
      </c>
    </row>
    <row r="343" spans="1:14">
      <c r="A343" s="192"/>
      <c r="B343" s="204" t="s">
        <v>1109</v>
      </c>
      <c r="C343" s="198">
        <v>1.0598223976319685</v>
      </c>
      <c r="D343" s="205">
        <v>0</v>
      </c>
      <c r="E343" s="205">
        <v>0.64379396984924631</v>
      </c>
      <c r="F343" s="205">
        <v>0</v>
      </c>
      <c r="G343" s="205">
        <v>1.2054025974025973</v>
      </c>
      <c r="H343" s="205">
        <v>1.5134817813765182</v>
      </c>
      <c r="I343" s="198">
        <v>0.98371838279227242</v>
      </c>
      <c r="J343" s="198">
        <v>0.9</v>
      </c>
      <c r="K343" s="205">
        <v>0.84946478873239439</v>
      </c>
      <c r="L343" s="205">
        <v>0.71896980461811721</v>
      </c>
      <c r="M343" s="205">
        <v>0.75857965451055653</v>
      </c>
      <c r="N343" s="206">
        <v>0.7912699228791773</v>
      </c>
    </row>
    <row r="344" spans="1:14">
      <c r="A344" s="192"/>
      <c r="B344" s="183" t="s">
        <v>311</v>
      </c>
      <c r="C344" s="195">
        <v>0</v>
      </c>
      <c r="D344" s="202">
        <v>0</v>
      </c>
      <c r="E344" s="202">
        <v>0</v>
      </c>
      <c r="F344" s="202">
        <v>0</v>
      </c>
      <c r="G344" s="202">
        <v>0</v>
      </c>
      <c r="H344" s="202">
        <v>0</v>
      </c>
      <c r="I344" s="195">
        <v>0</v>
      </c>
      <c r="J344" s="195">
        <v>0</v>
      </c>
      <c r="K344" s="202">
        <v>0</v>
      </c>
      <c r="L344" s="202">
        <v>0</v>
      </c>
      <c r="M344" s="202">
        <v>0</v>
      </c>
      <c r="N344" s="203">
        <v>0</v>
      </c>
    </row>
    <row r="345" spans="1:14">
      <c r="A345" s="192"/>
      <c r="B345" s="204" t="s">
        <v>1111</v>
      </c>
      <c r="C345" s="198">
        <v>0.42291925465838515</v>
      </c>
      <c r="D345" s="205">
        <v>0</v>
      </c>
      <c r="E345" s="205">
        <v>0.84326300984528824</v>
      </c>
      <c r="F345" s="205">
        <v>0</v>
      </c>
      <c r="G345" s="205">
        <v>1.7576540284360189</v>
      </c>
      <c r="H345" s="205">
        <v>1.7461038961038959</v>
      </c>
      <c r="I345" s="198">
        <v>0.90133498759305197</v>
      </c>
      <c r="J345" s="198">
        <v>0.23</v>
      </c>
      <c r="K345" s="205">
        <v>2.5653161592505853</v>
      </c>
      <c r="L345" s="205">
        <v>1.8718648648648646</v>
      </c>
      <c r="M345" s="205">
        <v>1.7346558704453441</v>
      </c>
      <c r="N345" s="206">
        <v>2.0250227066303368</v>
      </c>
    </row>
    <row r="346" spans="1:14">
      <c r="A346" s="192"/>
      <c r="B346" s="183" t="s">
        <v>313</v>
      </c>
      <c r="C346" s="195">
        <v>0</v>
      </c>
      <c r="D346" s="202">
        <v>0</v>
      </c>
      <c r="E346" s="202">
        <v>0</v>
      </c>
      <c r="F346" s="202">
        <v>0</v>
      </c>
      <c r="G346" s="202">
        <v>0</v>
      </c>
      <c r="H346" s="202">
        <v>0</v>
      </c>
      <c r="I346" s="195">
        <v>0</v>
      </c>
      <c r="J346" s="195">
        <v>0</v>
      </c>
      <c r="K346" s="202">
        <v>0</v>
      </c>
      <c r="L346" s="202">
        <v>0</v>
      </c>
      <c r="M346" s="202">
        <v>0</v>
      </c>
      <c r="N346" s="203">
        <v>0</v>
      </c>
    </row>
    <row r="347" spans="1:14">
      <c r="A347" s="192"/>
      <c r="B347" s="204" t="s">
        <v>1113</v>
      </c>
      <c r="C347" s="198">
        <v>0</v>
      </c>
      <c r="D347" s="205">
        <v>0</v>
      </c>
      <c r="E347" s="205">
        <v>0</v>
      </c>
      <c r="F347" s="205">
        <v>0</v>
      </c>
      <c r="G347" s="205">
        <v>0</v>
      </c>
      <c r="H347" s="205">
        <v>0</v>
      </c>
      <c r="I347" s="198">
        <v>0</v>
      </c>
      <c r="J347" s="198">
        <v>0</v>
      </c>
      <c r="K347" s="205">
        <v>0</v>
      </c>
      <c r="L347" s="205">
        <v>0</v>
      </c>
      <c r="M347" s="205">
        <v>0</v>
      </c>
      <c r="N347" s="206">
        <v>0</v>
      </c>
    </row>
    <row r="348" spans="1:14">
      <c r="A348" s="192"/>
      <c r="B348" s="183" t="s">
        <v>315</v>
      </c>
      <c r="C348" s="195">
        <v>0</v>
      </c>
      <c r="D348" s="202">
        <v>0</v>
      </c>
      <c r="E348" s="202">
        <v>0</v>
      </c>
      <c r="F348" s="202">
        <v>0</v>
      </c>
      <c r="G348" s="202">
        <v>0</v>
      </c>
      <c r="H348" s="202">
        <v>0</v>
      </c>
      <c r="I348" s="195">
        <v>0</v>
      </c>
      <c r="J348" s="195">
        <v>0</v>
      </c>
      <c r="K348" s="202">
        <v>0</v>
      </c>
      <c r="L348" s="202">
        <v>0</v>
      </c>
      <c r="M348" s="202">
        <v>0</v>
      </c>
      <c r="N348" s="203">
        <v>0</v>
      </c>
    </row>
    <row r="349" spans="1:14">
      <c r="A349" s="192"/>
      <c r="B349" s="204" t="s">
        <v>1115</v>
      </c>
      <c r="C349" s="198">
        <v>0.87692389006342497</v>
      </c>
      <c r="D349" s="205">
        <v>0</v>
      </c>
      <c r="E349" s="205">
        <v>0.70445793581960103</v>
      </c>
      <c r="F349" s="205">
        <v>0</v>
      </c>
      <c r="G349" s="205">
        <v>1.3523257287705956</v>
      </c>
      <c r="H349" s="205">
        <v>1.5639384615384615</v>
      </c>
      <c r="I349" s="198">
        <v>0.95862636582943095</v>
      </c>
      <c r="J349" s="198">
        <v>0.71639423076923081</v>
      </c>
      <c r="K349" s="205">
        <v>1.4925395430579962</v>
      </c>
      <c r="L349" s="205">
        <v>1.1761736334405144</v>
      </c>
      <c r="M349" s="205">
        <v>1.0725</v>
      </c>
      <c r="N349" s="206">
        <v>1.2368132589432228</v>
      </c>
    </row>
    <row r="350" spans="1:14">
      <c r="A350" s="192"/>
      <c r="B350" s="183" t="s">
        <v>333</v>
      </c>
      <c r="C350" s="195">
        <v>0</v>
      </c>
      <c r="D350" s="202">
        <v>0</v>
      </c>
      <c r="E350" s="202">
        <v>0</v>
      </c>
      <c r="F350" s="202">
        <v>0</v>
      </c>
      <c r="G350" s="202">
        <v>0</v>
      </c>
      <c r="H350" s="202">
        <v>0</v>
      </c>
      <c r="I350" s="195">
        <v>0</v>
      </c>
      <c r="J350" s="195">
        <v>0</v>
      </c>
      <c r="K350" s="202">
        <v>0</v>
      </c>
      <c r="L350" s="202">
        <v>0</v>
      </c>
      <c r="M350" s="202">
        <v>0</v>
      </c>
      <c r="N350" s="203">
        <v>0</v>
      </c>
    </row>
    <row r="351" spans="1:14">
      <c r="A351" s="192"/>
      <c r="B351" s="204" t="s">
        <v>1117</v>
      </c>
      <c r="C351" s="198">
        <v>0</v>
      </c>
      <c r="D351" s="205">
        <v>0</v>
      </c>
      <c r="E351" s="205">
        <v>0</v>
      </c>
      <c r="F351" s="205">
        <v>0</v>
      </c>
      <c r="G351" s="205">
        <v>0</v>
      </c>
      <c r="H351" s="205">
        <v>0</v>
      </c>
      <c r="I351" s="198">
        <v>0</v>
      </c>
      <c r="J351" s="198">
        <v>0</v>
      </c>
      <c r="K351" s="205">
        <v>0</v>
      </c>
      <c r="L351" s="205">
        <v>0</v>
      </c>
      <c r="M351" s="205">
        <v>0</v>
      </c>
      <c r="N351" s="206">
        <v>0</v>
      </c>
    </row>
    <row r="352" spans="1:14">
      <c r="A352" s="192"/>
      <c r="B352" s="183" t="s">
        <v>346</v>
      </c>
      <c r="C352" s="195">
        <v>0</v>
      </c>
      <c r="D352" s="202">
        <v>0</v>
      </c>
      <c r="E352" s="202">
        <v>0</v>
      </c>
      <c r="F352" s="202">
        <v>0</v>
      </c>
      <c r="G352" s="202">
        <v>0</v>
      </c>
      <c r="H352" s="202">
        <v>0</v>
      </c>
      <c r="I352" s="195">
        <v>0</v>
      </c>
      <c r="J352" s="195">
        <v>0</v>
      </c>
      <c r="K352" s="202">
        <v>0</v>
      </c>
      <c r="L352" s="202">
        <v>0</v>
      </c>
      <c r="M352" s="202">
        <v>0</v>
      </c>
      <c r="N352" s="203">
        <v>0</v>
      </c>
    </row>
    <row r="353" spans="1:14">
      <c r="A353" s="192"/>
      <c r="B353" s="204" t="s">
        <v>1119</v>
      </c>
      <c r="C353" s="198">
        <v>3.7345067087608523</v>
      </c>
      <c r="D353" s="205">
        <v>0</v>
      </c>
      <c r="E353" s="205">
        <v>2.763599712023038</v>
      </c>
      <c r="F353" s="205">
        <v>0</v>
      </c>
      <c r="G353" s="205">
        <v>3.5938745980707401</v>
      </c>
      <c r="H353" s="205">
        <v>3.4606625258799171</v>
      </c>
      <c r="I353" s="198">
        <v>3.4714035087719295</v>
      </c>
      <c r="J353" s="198">
        <v>2.6750657894736847</v>
      </c>
      <c r="K353" s="205">
        <v>3.074707884288145</v>
      </c>
      <c r="L353" s="205">
        <v>2.5521619365609349</v>
      </c>
      <c r="M353" s="205">
        <v>2.8079620323841428</v>
      </c>
      <c r="N353" s="206">
        <v>2.8277822580645169</v>
      </c>
    </row>
    <row r="354" spans="1:14">
      <c r="A354" s="192"/>
      <c r="B354" s="183" t="s">
        <v>348</v>
      </c>
      <c r="C354" s="195">
        <v>0</v>
      </c>
      <c r="D354" s="202">
        <v>0</v>
      </c>
      <c r="E354" s="202">
        <v>0</v>
      </c>
      <c r="F354" s="202">
        <v>0</v>
      </c>
      <c r="G354" s="202">
        <v>0</v>
      </c>
      <c r="H354" s="202">
        <v>0</v>
      </c>
      <c r="I354" s="195">
        <v>0</v>
      </c>
      <c r="J354" s="195">
        <v>0</v>
      </c>
      <c r="K354" s="202">
        <v>0</v>
      </c>
      <c r="L354" s="202">
        <v>0</v>
      </c>
      <c r="M354" s="202">
        <v>0</v>
      </c>
      <c r="N354" s="203">
        <v>0</v>
      </c>
    </row>
    <row r="355" spans="1:14">
      <c r="A355" s="192"/>
      <c r="B355" s="204" t="s">
        <v>1121</v>
      </c>
      <c r="C355" s="198">
        <v>1.105096566523605</v>
      </c>
      <c r="D355" s="205">
        <v>0</v>
      </c>
      <c r="E355" s="205">
        <v>1.8256046511627906</v>
      </c>
      <c r="F355" s="205">
        <v>0</v>
      </c>
      <c r="G355" s="205">
        <v>2.8418634686346862</v>
      </c>
      <c r="H355" s="205">
        <v>2.8697916666666665</v>
      </c>
      <c r="I355" s="198">
        <v>1.8171851851851852</v>
      </c>
      <c r="J355" s="198">
        <v>1.8531632653061225</v>
      </c>
      <c r="K355" s="205">
        <v>4.7699354838709676</v>
      </c>
      <c r="L355" s="205">
        <v>3.5926772793053545</v>
      </c>
      <c r="M355" s="205">
        <v>3.8782782608695654</v>
      </c>
      <c r="N355" s="206">
        <v>4.1116945692119229</v>
      </c>
    </row>
    <row r="356" spans="1:14">
      <c r="A356" s="192"/>
      <c r="B356" s="183" t="s">
        <v>388</v>
      </c>
      <c r="C356" s="195">
        <v>0</v>
      </c>
      <c r="D356" s="202">
        <v>0</v>
      </c>
      <c r="E356" s="202">
        <v>0</v>
      </c>
      <c r="F356" s="202">
        <v>0</v>
      </c>
      <c r="G356" s="202">
        <v>0</v>
      </c>
      <c r="H356" s="202">
        <v>0</v>
      </c>
      <c r="I356" s="195">
        <v>0</v>
      </c>
      <c r="J356" s="195">
        <v>0</v>
      </c>
      <c r="K356" s="202">
        <v>0</v>
      </c>
      <c r="L356" s="202">
        <v>0</v>
      </c>
      <c r="M356" s="202">
        <v>0</v>
      </c>
      <c r="N356" s="203">
        <v>0</v>
      </c>
    </row>
    <row r="357" spans="1:14">
      <c r="A357" s="192"/>
      <c r="B357" s="204" t="s">
        <v>1123</v>
      </c>
      <c r="C357" s="198">
        <v>3.3972822347598735</v>
      </c>
      <c r="D357" s="205">
        <v>0</v>
      </c>
      <c r="E357" s="205">
        <v>2.5418636613523913</v>
      </c>
      <c r="F357" s="205">
        <v>0</v>
      </c>
      <c r="G357" s="205">
        <v>3.4593564356435644</v>
      </c>
      <c r="H357" s="205">
        <v>3.3626943005181347</v>
      </c>
      <c r="I357" s="198">
        <v>3.1944467410775799</v>
      </c>
      <c r="J357" s="198">
        <v>2.5296750902527076</v>
      </c>
      <c r="K357" s="205">
        <v>3.7205372191011237</v>
      </c>
      <c r="L357" s="205">
        <v>2.9327845420857592</v>
      </c>
      <c r="M357" s="205">
        <v>3.0680769230769229</v>
      </c>
      <c r="N357" s="206">
        <v>3.2384262766096379</v>
      </c>
    </row>
    <row r="358" spans="1:14">
      <c r="A358" s="191" t="s">
        <v>286</v>
      </c>
      <c r="B358" s="183" t="s">
        <v>488</v>
      </c>
      <c r="C358" s="195">
        <v>0</v>
      </c>
      <c r="D358" s="202">
        <v>0</v>
      </c>
      <c r="E358" s="202">
        <v>0</v>
      </c>
      <c r="F358" s="202">
        <v>0</v>
      </c>
      <c r="G358" s="202">
        <v>0</v>
      </c>
      <c r="H358" s="202">
        <v>0</v>
      </c>
      <c r="I358" s="195">
        <v>0</v>
      </c>
      <c r="J358" s="195">
        <v>0</v>
      </c>
      <c r="K358" s="202">
        <v>0</v>
      </c>
      <c r="L358" s="202">
        <v>0</v>
      </c>
      <c r="M358" s="202">
        <v>0</v>
      </c>
      <c r="N358" s="203">
        <v>0</v>
      </c>
    </row>
    <row r="359" spans="1:14">
      <c r="A359" s="192"/>
      <c r="B359" s="204" t="s">
        <v>1093</v>
      </c>
      <c r="C359" s="198">
        <v>0</v>
      </c>
      <c r="D359" s="205">
        <v>0</v>
      </c>
      <c r="E359" s="205">
        <v>0</v>
      </c>
      <c r="F359" s="205">
        <v>0</v>
      </c>
      <c r="G359" s="205">
        <v>0</v>
      </c>
      <c r="H359" s="205">
        <v>0</v>
      </c>
      <c r="I359" s="198">
        <v>0</v>
      </c>
      <c r="J359" s="198">
        <v>0</v>
      </c>
      <c r="K359" s="205">
        <v>0</v>
      </c>
      <c r="L359" s="205">
        <v>0</v>
      </c>
      <c r="M359" s="205">
        <v>0</v>
      </c>
      <c r="N359" s="206">
        <v>0</v>
      </c>
    </row>
    <row r="360" spans="1:14">
      <c r="A360" s="192"/>
      <c r="B360" s="183" t="s">
        <v>490</v>
      </c>
      <c r="C360" s="195">
        <v>0</v>
      </c>
      <c r="D360" s="202">
        <v>0</v>
      </c>
      <c r="E360" s="202">
        <v>0</v>
      </c>
      <c r="F360" s="202">
        <v>0</v>
      </c>
      <c r="G360" s="202">
        <v>0</v>
      </c>
      <c r="H360" s="202">
        <v>0</v>
      </c>
      <c r="I360" s="195">
        <v>0</v>
      </c>
      <c r="J360" s="195">
        <v>0</v>
      </c>
      <c r="K360" s="202">
        <v>0</v>
      </c>
      <c r="L360" s="202">
        <v>0</v>
      </c>
      <c r="M360" s="202">
        <v>0</v>
      </c>
      <c r="N360" s="203">
        <v>0</v>
      </c>
    </row>
    <row r="361" spans="1:14">
      <c r="A361" s="192"/>
      <c r="B361" s="204" t="s">
        <v>1095</v>
      </c>
      <c r="C361" s="198">
        <v>0</v>
      </c>
      <c r="D361" s="205">
        <v>0</v>
      </c>
      <c r="E361" s="205">
        <v>0</v>
      </c>
      <c r="F361" s="205">
        <v>0</v>
      </c>
      <c r="G361" s="205">
        <v>0</v>
      </c>
      <c r="H361" s="205">
        <v>0</v>
      </c>
      <c r="I361" s="198">
        <v>0</v>
      </c>
      <c r="J361" s="198">
        <v>0</v>
      </c>
      <c r="K361" s="205">
        <v>0</v>
      </c>
      <c r="L361" s="205">
        <v>0</v>
      </c>
      <c r="M361" s="205">
        <v>0</v>
      </c>
      <c r="N361" s="206">
        <v>0</v>
      </c>
    </row>
    <row r="362" spans="1:14">
      <c r="A362" s="192"/>
      <c r="B362" s="183" t="s">
        <v>492</v>
      </c>
      <c r="C362" s="195">
        <v>0</v>
      </c>
      <c r="D362" s="202">
        <v>0</v>
      </c>
      <c r="E362" s="202">
        <v>0</v>
      </c>
      <c r="F362" s="202">
        <v>0</v>
      </c>
      <c r="G362" s="202">
        <v>0</v>
      </c>
      <c r="H362" s="202">
        <v>0</v>
      </c>
      <c r="I362" s="195">
        <v>0</v>
      </c>
      <c r="J362" s="195">
        <v>0</v>
      </c>
      <c r="K362" s="202">
        <v>0</v>
      </c>
      <c r="L362" s="202">
        <v>0</v>
      </c>
      <c r="M362" s="202">
        <v>0</v>
      </c>
      <c r="N362" s="203">
        <v>0</v>
      </c>
    </row>
    <row r="363" spans="1:14">
      <c r="A363" s="192"/>
      <c r="B363" s="204" t="s">
        <v>1097</v>
      </c>
      <c r="C363" s="198">
        <v>0</v>
      </c>
      <c r="D363" s="205">
        <v>0</v>
      </c>
      <c r="E363" s="205">
        <v>0</v>
      </c>
      <c r="F363" s="205">
        <v>0</v>
      </c>
      <c r="G363" s="205">
        <v>0</v>
      </c>
      <c r="H363" s="205">
        <v>0</v>
      </c>
      <c r="I363" s="198">
        <v>0</v>
      </c>
      <c r="J363" s="198">
        <v>0</v>
      </c>
      <c r="K363" s="205">
        <v>0</v>
      </c>
      <c r="L363" s="205">
        <v>0</v>
      </c>
      <c r="M363" s="205">
        <v>0</v>
      </c>
      <c r="N363" s="206">
        <v>0</v>
      </c>
    </row>
    <row r="364" spans="1:14">
      <c r="A364" s="192"/>
      <c r="B364" s="183" t="s">
        <v>494</v>
      </c>
      <c r="C364" s="195">
        <v>0</v>
      </c>
      <c r="D364" s="202">
        <v>0</v>
      </c>
      <c r="E364" s="202">
        <v>0</v>
      </c>
      <c r="F364" s="202">
        <v>0</v>
      </c>
      <c r="G364" s="202">
        <v>0</v>
      </c>
      <c r="H364" s="202">
        <v>0</v>
      </c>
      <c r="I364" s="195">
        <v>0</v>
      </c>
      <c r="J364" s="195">
        <v>0</v>
      </c>
      <c r="K364" s="202">
        <v>0</v>
      </c>
      <c r="L364" s="202">
        <v>0</v>
      </c>
      <c r="M364" s="202">
        <v>0</v>
      </c>
      <c r="N364" s="203">
        <v>0</v>
      </c>
    </row>
    <row r="365" spans="1:14">
      <c r="A365" s="192"/>
      <c r="B365" s="204" t="s">
        <v>1099</v>
      </c>
      <c r="C365" s="198">
        <v>0</v>
      </c>
      <c r="D365" s="205">
        <v>0</v>
      </c>
      <c r="E365" s="205">
        <v>0</v>
      </c>
      <c r="F365" s="205">
        <v>0</v>
      </c>
      <c r="G365" s="205">
        <v>0</v>
      </c>
      <c r="H365" s="205">
        <v>0</v>
      </c>
      <c r="I365" s="198">
        <v>0</v>
      </c>
      <c r="J365" s="198">
        <v>0</v>
      </c>
      <c r="K365" s="205">
        <v>0</v>
      </c>
      <c r="L365" s="205">
        <v>0</v>
      </c>
      <c r="M365" s="205">
        <v>0</v>
      </c>
      <c r="N365" s="206">
        <v>0</v>
      </c>
    </row>
    <row r="366" spans="1:14">
      <c r="A366" s="192"/>
      <c r="B366" s="183" t="s">
        <v>301</v>
      </c>
      <c r="C366" s="195">
        <v>0</v>
      </c>
      <c r="D366" s="202">
        <v>0</v>
      </c>
      <c r="E366" s="202">
        <v>0</v>
      </c>
      <c r="F366" s="202">
        <v>0</v>
      </c>
      <c r="G366" s="202">
        <v>0</v>
      </c>
      <c r="H366" s="202">
        <v>0</v>
      </c>
      <c r="I366" s="195">
        <v>0</v>
      </c>
      <c r="J366" s="195">
        <v>0</v>
      </c>
      <c r="K366" s="202">
        <v>0</v>
      </c>
      <c r="L366" s="202">
        <v>0</v>
      </c>
      <c r="M366" s="202">
        <v>0</v>
      </c>
      <c r="N366" s="203">
        <v>0</v>
      </c>
    </row>
    <row r="367" spans="1:14">
      <c r="A367" s="192"/>
      <c r="B367" s="204" t="s">
        <v>1101</v>
      </c>
      <c r="C367" s="198">
        <v>0</v>
      </c>
      <c r="D367" s="205">
        <v>0</v>
      </c>
      <c r="E367" s="205">
        <v>0</v>
      </c>
      <c r="F367" s="205">
        <v>0</v>
      </c>
      <c r="G367" s="205">
        <v>0</v>
      </c>
      <c r="H367" s="205">
        <v>0</v>
      </c>
      <c r="I367" s="198">
        <v>0</v>
      </c>
      <c r="J367" s="198">
        <v>0</v>
      </c>
      <c r="K367" s="205">
        <v>0</v>
      </c>
      <c r="L367" s="205">
        <v>0</v>
      </c>
      <c r="M367" s="205">
        <v>0</v>
      </c>
      <c r="N367" s="206">
        <v>0</v>
      </c>
    </row>
    <row r="368" spans="1:14">
      <c r="A368" s="192"/>
      <c r="B368" s="183" t="s">
        <v>303</v>
      </c>
      <c r="C368" s="195">
        <v>0</v>
      </c>
      <c r="D368" s="202">
        <v>0</v>
      </c>
      <c r="E368" s="202">
        <v>0</v>
      </c>
      <c r="F368" s="202">
        <v>0</v>
      </c>
      <c r="G368" s="202">
        <v>0</v>
      </c>
      <c r="H368" s="202">
        <v>0</v>
      </c>
      <c r="I368" s="195">
        <v>0</v>
      </c>
      <c r="J368" s="195">
        <v>0</v>
      </c>
      <c r="K368" s="202">
        <v>0</v>
      </c>
      <c r="L368" s="202">
        <v>0</v>
      </c>
      <c r="M368" s="202">
        <v>0</v>
      </c>
      <c r="N368" s="203">
        <v>0</v>
      </c>
    </row>
    <row r="369" spans="1:14">
      <c r="A369" s="192"/>
      <c r="B369" s="204" t="s">
        <v>1103</v>
      </c>
      <c r="C369" s="198">
        <v>0</v>
      </c>
      <c r="D369" s="205">
        <v>0</v>
      </c>
      <c r="E369" s="205">
        <v>0</v>
      </c>
      <c r="F369" s="205">
        <v>0</v>
      </c>
      <c r="G369" s="205">
        <v>0</v>
      </c>
      <c r="H369" s="205">
        <v>0</v>
      </c>
      <c r="I369" s="198">
        <v>0</v>
      </c>
      <c r="J369" s="198">
        <v>0</v>
      </c>
      <c r="K369" s="205">
        <v>0</v>
      </c>
      <c r="L369" s="205">
        <v>0</v>
      </c>
      <c r="M369" s="205">
        <v>0</v>
      </c>
      <c r="N369" s="206">
        <v>0</v>
      </c>
    </row>
    <row r="370" spans="1:14">
      <c r="A370" s="192"/>
      <c r="B370" s="183" t="s">
        <v>305</v>
      </c>
      <c r="C370" s="195">
        <v>0</v>
      </c>
      <c r="D370" s="202">
        <v>0</v>
      </c>
      <c r="E370" s="202">
        <v>0</v>
      </c>
      <c r="F370" s="202">
        <v>0</v>
      </c>
      <c r="G370" s="202">
        <v>0</v>
      </c>
      <c r="H370" s="202">
        <v>0</v>
      </c>
      <c r="I370" s="195">
        <v>0</v>
      </c>
      <c r="J370" s="195">
        <v>0</v>
      </c>
      <c r="K370" s="202">
        <v>0</v>
      </c>
      <c r="L370" s="202">
        <v>0</v>
      </c>
      <c r="M370" s="202">
        <v>0</v>
      </c>
      <c r="N370" s="203">
        <v>0</v>
      </c>
    </row>
    <row r="371" spans="1:14">
      <c r="A371" s="192"/>
      <c r="B371" s="204" t="s">
        <v>1105</v>
      </c>
      <c r="C371" s="198">
        <v>0</v>
      </c>
      <c r="D371" s="205">
        <v>0</v>
      </c>
      <c r="E371" s="205">
        <v>0</v>
      </c>
      <c r="F371" s="205">
        <v>0</v>
      </c>
      <c r="G371" s="205">
        <v>0</v>
      </c>
      <c r="H371" s="205">
        <v>0</v>
      </c>
      <c r="I371" s="198">
        <v>0</v>
      </c>
      <c r="J371" s="198">
        <v>0</v>
      </c>
      <c r="K371" s="205">
        <v>0</v>
      </c>
      <c r="L371" s="205">
        <v>0</v>
      </c>
      <c r="M371" s="205">
        <v>0</v>
      </c>
      <c r="N371" s="206">
        <v>0</v>
      </c>
    </row>
    <row r="372" spans="1:14">
      <c r="A372" s="192"/>
      <c r="B372" s="183" t="s">
        <v>307</v>
      </c>
      <c r="C372" s="195">
        <v>0</v>
      </c>
      <c r="D372" s="202">
        <v>0</v>
      </c>
      <c r="E372" s="202">
        <v>0</v>
      </c>
      <c r="F372" s="202">
        <v>0</v>
      </c>
      <c r="G372" s="202">
        <v>0</v>
      </c>
      <c r="H372" s="202">
        <v>0</v>
      </c>
      <c r="I372" s="195">
        <v>0</v>
      </c>
      <c r="J372" s="195">
        <v>0</v>
      </c>
      <c r="K372" s="202">
        <v>0</v>
      </c>
      <c r="L372" s="202">
        <v>0</v>
      </c>
      <c r="M372" s="202">
        <v>0</v>
      </c>
      <c r="N372" s="203">
        <v>0</v>
      </c>
    </row>
    <row r="373" spans="1:14">
      <c r="A373" s="192"/>
      <c r="B373" s="204" t="s">
        <v>1107</v>
      </c>
      <c r="C373" s="198">
        <v>0</v>
      </c>
      <c r="D373" s="205">
        <v>0</v>
      </c>
      <c r="E373" s="205">
        <v>0</v>
      </c>
      <c r="F373" s="205">
        <v>0</v>
      </c>
      <c r="G373" s="205">
        <v>0</v>
      </c>
      <c r="H373" s="205">
        <v>0</v>
      </c>
      <c r="I373" s="198">
        <v>0</v>
      </c>
      <c r="J373" s="198">
        <v>0</v>
      </c>
      <c r="K373" s="205">
        <v>0</v>
      </c>
      <c r="L373" s="205">
        <v>0</v>
      </c>
      <c r="M373" s="205">
        <v>0</v>
      </c>
      <c r="N373" s="206">
        <v>0</v>
      </c>
    </row>
    <row r="374" spans="1:14">
      <c r="A374" s="192"/>
      <c r="B374" s="183" t="s">
        <v>309</v>
      </c>
      <c r="C374" s="195">
        <v>0</v>
      </c>
      <c r="D374" s="202">
        <v>0</v>
      </c>
      <c r="E374" s="202">
        <v>0</v>
      </c>
      <c r="F374" s="202">
        <v>0</v>
      </c>
      <c r="G374" s="202">
        <v>0</v>
      </c>
      <c r="H374" s="202">
        <v>0</v>
      </c>
      <c r="I374" s="195">
        <v>0</v>
      </c>
      <c r="J374" s="195">
        <v>0</v>
      </c>
      <c r="K374" s="202">
        <v>0</v>
      </c>
      <c r="L374" s="202">
        <v>0</v>
      </c>
      <c r="M374" s="202">
        <v>0</v>
      </c>
      <c r="N374" s="203">
        <v>0</v>
      </c>
    </row>
    <row r="375" spans="1:14">
      <c r="A375" s="192"/>
      <c r="B375" s="204" t="s">
        <v>1109</v>
      </c>
      <c r="C375" s="198">
        <v>0</v>
      </c>
      <c r="D375" s="205">
        <v>0</v>
      </c>
      <c r="E375" s="205">
        <v>0</v>
      </c>
      <c r="F375" s="205">
        <v>0</v>
      </c>
      <c r="G375" s="205">
        <v>0</v>
      </c>
      <c r="H375" s="205">
        <v>0</v>
      </c>
      <c r="I375" s="198">
        <v>0</v>
      </c>
      <c r="J375" s="198">
        <v>0</v>
      </c>
      <c r="K375" s="205">
        <v>0</v>
      </c>
      <c r="L375" s="205">
        <v>0</v>
      </c>
      <c r="M375" s="205">
        <v>0</v>
      </c>
      <c r="N375" s="206">
        <v>0</v>
      </c>
    </row>
    <row r="376" spans="1:14">
      <c r="A376" s="192"/>
      <c r="B376" s="183" t="s">
        <v>311</v>
      </c>
      <c r="C376" s="195">
        <v>0</v>
      </c>
      <c r="D376" s="202">
        <v>0</v>
      </c>
      <c r="E376" s="202">
        <v>0</v>
      </c>
      <c r="F376" s="202">
        <v>0</v>
      </c>
      <c r="G376" s="202">
        <v>0</v>
      </c>
      <c r="H376" s="202">
        <v>0</v>
      </c>
      <c r="I376" s="195">
        <v>0</v>
      </c>
      <c r="J376" s="195">
        <v>0</v>
      </c>
      <c r="K376" s="202">
        <v>0</v>
      </c>
      <c r="L376" s="202">
        <v>0</v>
      </c>
      <c r="M376" s="202">
        <v>0</v>
      </c>
      <c r="N376" s="203">
        <v>0</v>
      </c>
    </row>
    <row r="377" spans="1:14">
      <c r="A377" s="192"/>
      <c r="B377" s="204" t="s">
        <v>1111</v>
      </c>
      <c r="C377" s="198">
        <v>0</v>
      </c>
      <c r="D377" s="205">
        <v>0</v>
      </c>
      <c r="E377" s="205">
        <v>0</v>
      </c>
      <c r="F377" s="205">
        <v>0</v>
      </c>
      <c r="G377" s="205">
        <v>0</v>
      </c>
      <c r="H377" s="205">
        <v>0</v>
      </c>
      <c r="I377" s="198">
        <v>0</v>
      </c>
      <c r="J377" s="198">
        <v>0</v>
      </c>
      <c r="K377" s="205">
        <v>0</v>
      </c>
      <c r="L377" s="205">
        <v>0</v>
      </c>
      <c r="M377" s="205">
        <v>0</v>
      </c>
      <c r="N377" s="206">
        <v>0</v>
      </c>
    </row>
    <row r="378" spans="1:14">
      <c r="A378" s="192"/>
      <c r="B378" s="183" t="s">
        <v>313</v>
      </c>
      <c r="C378" s="195">
        <v>0</v>
      </c>
      <c r="D378" s="202">
        <v>0</v>
      </c>
      <c r="E378" s="202">
        <v>0</v>
      </c>
      <c r="F378" s="202">
        <v>0</v>
      </c>
      <c r="G378" s="202">
        <v>0</v>
      </c>
      <c r="H378" s="202">
        <v>0</v>
      </c>
      <c r="I378" s="195">
        <v>0</v>
      </c>
      <c r="J378" s="195">
        <v>0</v>
      </c>
      <c r="K378" s="202">
        <v>0</v>
      </c>
      <c r="L378" s="202">
        <v>0</v>
      </c>
      <c r="M378" s="202">
        <v>0</v>
      </c>
      <c r="N378" s="203">
        <v>0</v>
      </c>
    </row>
    <row r="379" spans="1:14">
      <c r="A379" s="192"/>
      <c r="B379" s="204" t="s">
        <v>1113</v>
      </c>
      <c r="C379" s="198">
        <v>0</v>
      </c>
      <c r="D379" s="205">
        <v>0</v>
      </c>
      <c r="E379" s="205">
        <v>0</v>
      </c>
      <c r="F379" s="205">
        <v>0</v>
      </c>
      <c r="G379" s="205">
        <v>0</v>
      </c>
      <c r="H379" s="205">
        <v>0</v>
      </c>
      <c r="I379" s="198">
        <v>0</v>
      </c>
      <c r="J379" s="198">
        <v>0</v>
      </c>
      <c r="K379" s="205">
        <v>0</v>
      </c>
      <c r="L379" s="205">
        <v>0</v>
      </c>
      <c r="M379" s="205">
        <v>0</v>
      </c>
      <c r="N379" s="206">
        <v>0</v>
      </c>
    </row>
    <row r="380" spans="1:14">
      <c r="A380" s="192"/>
      <c r="B380" s="183" t="s">
        <v>315</v>
      </c>
      <c r="C380" s="195">
        <v>0</v>
      </c>
      <c r="D380" s="202">
        <v>0</v>
      </c>
      <c r="E380" s="202">
        <v>0</v>
      </c>
      <c r="F380" s="202">
        <v>0</v>
      </c>
      <c r="G380" s="202">
        <v>0</v>
      </c>
      <c r="H380" s="202">
        <v>0</v>
      </c>
      <c r="I380" s="195">
        <v>0</v>
      </c>
      <c r="J380" s="195">
        <v>0</v>
      </c>
      <c r="K380" s="202">
        <v>0</v>
      </c>
      <c r="L380" s="202">
        <v>0</v>
      </c>
      <c r="M380" s="202">
        <v>0</v>
      </c>
      <c r="N380" s="203">
        <v>0</v>
      </c>
    </row>
    <row r="381" spans="1:14">
      <c r="A381" s="192"/>
      <c r="B381" s="204" t="s">
        <v>1115</v>
      </c>
      <c r="C381" s="198">
        <v>0</v>
      </c>
      <c r="D381" s="205">
        <v>0</v>
      </c>
      <c r="E381" s="205">
        <v>0</v>
      </c>
      <c r="F381" s="205">
        <v>0</v>
      </c>
      <c r="G381" s="205">
        <v>0</v>
      </c>
      <c r="H381" s="205">
        <v>0</v>
      </c>
      <c r="I381" s="198">
        <v>0</v>
      </c>
      <c r="J381" s="198">
        <v>0</v>
      </c>
      <c r="K381" s="205">
        <v>0</v>
      </c>
      <c r="L381" s="205">
        <v>0</v>
      </c>
      <c r="M381" s="205">
        <v>0</v>
      </c>
      <c r="N381" s="206">
        <v>0</v>
      </c>
    </row>
    <row r="382" spans="1:14">
      <c r="A382" s="192"/>
      <c r="B382" s="183" t="s">
        <v>333</v>
      </c>
      <c r="C382" s="195">
        <v>0</v>
      </c>
      <c r="D382" s="202">
        <v>0</v>
      </c>
      <c r="E382" s="202">
        <v>0</v>
      </c>
      <c r="F382" s="202">
        <v>0</v>
      </c>
      <c r="G382" s="202">
        <v>0</v>
      </c>
      <c r="H382" s="202">
        <v>0</v>
      </c>
      <c r="I382" s="195">
        <v>0</v>
      </c>
      <c r="J382" s="195">
        <v>0</v>
      </c>
      <c r="K382" s="202">
        <v>0</v>
      </c>
      <c r="L382" s="202">
        <v>0</v>
      </c>
      <c r="M382" s="202">
        <v>0</v>
      </c>
      <c r="N382" s="203">
        <v>0</v>
      </c>
    </row>
    <row r="383" spans="1:14">
      <c r="A383" s="192"/>
      <c r="B383" s="204" t="s">
        <v>1117</v>
      </c>
      <c r="C383" s="198">
        <v>0</v>
      </c>
      <c r="D383" s="205">
        <v>0</v>
      </c>
      <c r="E383" s="205">
        <v>0</v>
      </c>
      <c r="F383" s="205">
        <v>0</v>
      </c>
      <c r="G383" s="205">
        <v>0</v>
      </c>
      <c r="H383" s="205">
        <v>0</v>
      </c>
      <c r="I383" s="198">
        <v>0</v>
      </c>
      <c r="J383" s="198">
        <v>0</v>
      </c>
      <c r="K383" s="205">
        <v>0</v>
      </c>
      <c r="L383" s="205">
        <v>0</v>
      </c>
      <c r="M383" s="205">
        <v>0</v>
      </c>
      <c r="N383" s="206">
        <v>0</v>
      </c>
    </row>
    <row r="384" spans="1:14">
      <c r="A384" s="192"/>
      <c r="B384" s="183" t="s">
        <v>346</v>
      </c>
      <c r="C384" s="195">
        <v>0</v>
      </c>
      <c r="D384" s="202">
        <v>0</v>
      </c>
      <c r="E384" s="202">
        <v>0</v>
      </c>
      <c r="F384" s="202">
        <v>0</v>
      </c>
      <c r="G384" s="202">
        <v>0</v>
      </c>
      <c r="H384" s="202">
        <v>0</v>
      </c>
      <c r="I384" s="195">
        <v>0</v>
      </c>
      <c r="J384" s="195">
        <v>0</v>
      </c>
      <c r="K384" s="202">
        <v>0</v>
      </c>
      <c r="L384" s="202">
        <v>0</v>
      </c>
      <c r="M384" s="202">
        <v>0</v>
      </c>
      <c r="N384" s="203">
        <v>0</v>
      </c>
    </row>
    <row r="385" spans="1:14">
      <c r="A385" s="192"/>
      <c r="B385" s="204" t="s">
        <v>1119</v>
      </c>
      <c r="C385" s="198">
        <v>0</v>
      </c>
      <c r="D385" s="205">
        <v>0</v>
      </c>
      <c r="E385" s="205">
        <v>0</v>
      </c>
      <c r="F385" s="205">
        <v>0</v>
      </c>
      <c r="G385" s="205">
        <v>0</v>
      </c>
      <c r="H385" s="205">
        <v>0</v>
      </c>
      <c r="I385" s="198">
        <v>0</v>
      </c>
      <c r="J385" s="198">
        <v>0</v>
      </c>
      <c r="K385" s="205">
        <v>0</v>
      </c>
      <c r="L385" s="205">
        <v>0</v>
      </c>
      <c r="M385" s="205">
        <v>0</v>
      </c>
      <c r="N385" s="206">
        <v>0</v>
      </c>
    </row>
    <row r="386" spans="1:14">
      <c r="A386" s="192"/>
      <c r="B386" s="183" t="s">
        <v>348</v>
      </c>
      <c r="C386" s="195">
        <v>0</v>
      </c>
      <c r="D386" s="202">
        <v>0</v>
      </c>
      <c r="E386" s="202">
        <v>0</v>
      </c>
      <c r="F386" s="202">
        <v>0</v>
      </c>
      <c r="G386" s="202">
        <v>0</v>
      </c>
      <c r="H386" s="202">
        <v>0</v>
      </c>
      <c r="I386" s="195">
        <v>0</v>
      </c>
      <c r="J386" s="195">
        <v>0</v>
      </c>
      <c r="K386" s="202">
        <v>0</v>
      </c>
      <c r="L386" s="202">
        <v>0</v>
      </c>
      <c r="M386" s="202">
        <v>0</v>
      </c>
      <c r="N386" s="203">
        <v>0</v>
      </c>
    </row>
    <row r="387" spans="1:14">
      <c r="A387" s="192"/>
      <c r="B387" s="204" t="s">
        <v>1121</v>
      </c>
      <c r="C387" s="198">
        <v>0</v>
      </c>
      <c r="D387" s="205">
        <v>0</v>
      </c>
      <c r="E387" s="205">
        <v>0</v>
      </c>
      <c r="F387" s="205">
        <v>0</v>
      </c>
      <c r="G387" s="205">
        <v>0</v>
      </c>
      <c r="H387" s="205">
        <v>0</v>
      </c>
      <c r="I387" s="198">
        <v>0</v>
      </c>
      <c r="J387" s="198">
        <v>0</v>
      </c>
      <c r="K387" s="205">
        <v>0</v>
      </c>
      <c r="L387" s="205">
        <v>0</v>
      </c>
      <c r="M387" s="205">
        <v>0</v>
      </c>
      <c r="N387" s="206">
        <v>0</v>
      </c>
    </row>
    <row r="388" spans="1:14">
      <c r="A388" s="192"/>
      <c r="B388" s="183" t="s">
        <v>388</v>
      </c>
      <c r="C388" s="195">
        <v>0</v>
      </c>
      <c r="D388" s="202">
        <v>0</v>
      </c>
      <c r="E388" s="202">
        <v>0</v>
      </c>
      <c r="F388" s="202">
        <v>0</v>
      </c>
      <c r="G388" s="202">
        <v>0</v>
      </c>
      <c r="H388" s="202">
        <v>0</v>
      </c>
      <c r="I388" s="195">
        <v>0</v>
      </c>
      <c r="J388" s="195">
        <v>0</v>
      </c>
      <c r="K388" s="202">
        <v>0</v>
      </c>
      <c r="L388" s="202">
        <v>0</v>
      </c>
      <c r="M388" s="202">
        <v>0</v>
      </c>
      <c r="N388" s="203">
        <v>0</v>
      </c>
    </row>
    <row r="389" spans="1:14">
      <c r="A389" s="192"/>
      <c r="B389" s="204" t="s">
        <v>1123</v>
      </c>
      <c r="C389" s="198">
        <v>0</v>
      </c>
      <c r="D389" s="205">
        <v>0</v>
      </c>
      <c r="E389" s="205">
        <v>0</v>
      </c>
      <c r="F389" s="205">
        <v>0</v>
      </c>
      <c r="G389" s="205">
        <v>0</v>
      </c>
      <c r="H389" s="205">
        <v>0</v>
      </c>
      <c r="I389" s="198">
        <v>0</v>
      </c>
      <c r="J389" s="198">
        <v>0</v>
      </c>
      <c r="K389" s="205">
        <v>0</v>
      </c>
      <c r="L389" s="205">
        <v>0</v>
      </c>
      <c r="M389" s="205">
        <v>0</v>
      </c>
      <c r="N389" s="206">
        <v>0</v>
      </c>
    </row>
    <row r="390" spans="1:14">
      <c r="A390" s="191" t="s">
        <v>120</v>
      </c>
      <c r="B390" s="183" t="s">
        <v>488</v>
      </c>
      <c r="C390" s="195">
        <v>4.5317796610169498</v>
      </c>
      <c r="D390" s="202">
        <v>0</v>
      </c>
      <c r="E390" s="202">
        <v>4.3455199999999996</v>
      </c>
      <c r="F390" s="202">
        <v>0</v>
      </c>
      <c r="G390" s="202">
        <v>4.49</v>
      </c>
      <c r="H390" s="202">
        <v>0</v>
      </c>
      <c r="I390" s="195">
        <v>4.4177416267942595</v>
      </c>
      <c r="J390" s="195">
        <v>0</v>
      </c>
      <c r="K390" s="202">
        <v>3.4370422535211262</v>
      </c>
      <c r="L390" s="202">
        <v>2.8294615384615383</v>
      </c>
      <c r="M390" s="202">
        <v>2.95</v>
      </c>
      <c r="N390" s="203">
        <v>2.9594186046511628</v>
      </c>
    </row>
    <row r="391" spans="1:14">
      <c r="A391" s="192"/>
      <c r="B391" s="204" t="s">
        <v>1093</v>
      </c>
      <c r="C391" s="198">
        <v>5.2397984886649871</v>
      </c>
      <c r="D391" s="205">
        <v>0</v>
      </c>
      <c r="E391" s="205">
        <v>4.7076208749040678</v>
      </c>
      <c r="F391" s="205">
        <v>0</v>
      </c>
      <c r="G391" s="205">
        <v>4.93</v>
      </c>
      <c r="H391" s="205">
        <v>0</v>
      </c>
      <c r="I391" s="198">
        <v>4.8408658471405666</v>
      </c>
      <c r="J391" s="198">
        <v>0</v>
      </c>
      <c r="K391" s="205">
        <v>3.8648648648648649</v>
      </c>
      <c r="L391" s="205">
        <v>3.4419745222929934</v>
      </c>
      <c r="M391" s="205">
        <v>3.73</v>
      </c>
      <c r="N391" s="206">
        <v>3.5303473945409434</v>
      </c>
    </row>
    <row r="392" spans="1:14">
      <c r="A392" s="192"/>
      <c r="B392" s="183" t="s">
        <v>490</v>
      </c>
      <c r="C392" s="195">
        <v>5.2117647058823522</v>
      </c>
      <c r="D392" s="202">
        <v>0</v>
      </c>
      <c r="E392" s="202">
        <v>4.7201612903225811</v>
      </c>
      <c r="F392" s="202">
        <v>0</v>
      </c>
      <c r="G392" s="202">
        <v>4.95</v>
      </c>
      <c r="H392" s="202">
        <v>0</v>
      </c>
      <c r="I392" s="195">
        <v>4.8548543689320391</v>
      </c>
      <c r="J392" s="195">
        <v>0</v>
      </c>
      <c r="K392" s="202">
        <v>3.5824489795918364</v>
      </c>
      <c r="L392" s="202">
        <v>3.3706896551724137</v>
      </c>
      <c r="M392" s="202">
        <v>3.33</v>
      </c>
      <c r="N392" s="203">
        <v>3.4282183908045982</v>
      </c>
    </row>
    <row r="393" spans="1:14">
      <c r="A393" s="192"/>
      <c r="B393" s="204" t="s">
        <v>1095</v>
      </c>
      <c r="C393" s="198">
        <v>4.4761904761904763</v>
      </c>
      <c r="D393" s="205">
        <v>0</v>
      </c>
      <c r="E393" s="205">
        <v>4.6694444444444443</v>
      </c>
      <c r="F393" s="205">
        <v>0</v>
      </c>
      <c r="G393" s="205">
        <v>4.7699999999999996</v>
      </c>
      <c r="H393" s="205">
        <v>0</v>
      </c>
      <c r="I393" s="198">
        <v>4.651632653061224</v>
      </c>
      <c r="J393" s="198">
        <v>0</v>
      </c>
      <c r="K393" s="205">
        <v>4.2125714285714286</v>
      </c>
      <c r="L393" s="205">
        <v>3.670330578512397</v>
      </c>
      <c r="M393" s="205">
        <v>4.67</v>
      </c>
      <c r="N393" s="206">
        <v>3.8973737373737376</v>
      </c>
    </row>
    <row r="394" spans="1:14">
      <c r="A394" s="192"/>
      <c r="B394" s="183" t="s">
        <v>492</v>
      </c>
      <c r="C394" s="195">
        <v>0</v>
      </c>
      <c r="D394" s="202">
        <v>0</v>
      </c>
      <c r="E394" s="202">
        <v>0</v>
      </c>
      <c r="F394" s="202">
        <v>0</v>
      </c>
      <c r="G394" s="202">
        <v>0</v>
      </c>
      <c r="H394" s="202">
        <v>0</v>
      </c>
      <c r="I394" s="195">
        <v>0</v>
      </c>
      <c r="J394" s="195">
        <v>0</v>
      </c>
      <c r="K394" s="202">
        <v>0</v>
      </c>
      <c r="L394" s="202">
        <v>0</v>
      </c>
      <c r="M394" s="202">
        <v>0</v>
      </c>
      <c r="N394" s="203">
        <v>0</v>
      </c>
    </row>
    <row r="395" spans="1:14">
      <c r="A395" s="192"/>
      <c r="B395" s="204" t="s">
        <v>1097</v>
      </c>
      <c r="C395" s="198">
        <v>0</v>
      </c>
      <c r="D395" s="205">
        <v>0</v>
      </c>
      <c r="E395" s="205">
        <v>0</v>
      </c>
      <c r="F395" s="205">
        <v>0</v>
      </c>
      <c r="G395" s="205">
        <v>0</v>
      </c>
      <c r="H395" s="205">
        <v>0</v>
      </c>
      <c r="I395" s="198">
        <v>0</v>
      </c>
      <c r="J395" s="198">
        <v>0</v>
      </c>
      <c r="K395" s="205">
        <v>0</v>
      </c>
      <c r="L395" s="205">
        <v>0</v>
      </c>
      <c r="M395" s="205">
        <v>0</v>
      </c>
      <c r="N395" s="206">
        <v>0</v>
      </c>
    </row>
    <row r="396" spans="1:14">
      <c r="A396" s="192"/>
      <c r="B396" s="183" t="s">
        <v>494</v>
      </c>
      <c r="C396" s="195">
        <v>4.5477241379310351</v>
      </c>
      <c r="D396" s="202">
        <v>0</v>
      </c>
      <c r="E396" s="202">
        <v>4.3632240853658537</v>
      </c>
      <c r="F396" s="202">
        <v>0</v>
      </c>
      <c r="G396" s="202">
        <v>4.5607692307692309</v>
      </c>
      <c r="H396" s="202">
        <v>0</v>
      </c>
      <c r="I396" s="195">
        <v>4.4382717738258091</v>
      </c>
      <c r="J396" s="195">
        <v>0</v>
      </c>
      <c r="K396" s="202">
        <v>3.4964166666666663</v>
      </c>
      <c r="L396" s="202">
        <v>2.9964361702127658</v>
      </c>
      <c r="M396" s="202">
        <v>3.105454545454545</v>
      </c>
      <c r="N396" s="203">
        <v>3.1168918918918922</v>
      </c>
    </row>
    <row r="397" spans="1:14">
      <c r="A397" s="192"/>
      <c r="B397" s="204" t="s">
        <v>1099</v>
      </c>
      <c r="C397" s="198">
        <v>5.2014354066985637</v>
      </c>
      <c r="D397" s="205">
        <v>0</v>
      </c>
      <c r="E397" s="205">
        <v>4.7061016949152545</v>
      </c>
      <c r="F397" s="205">
        <v>0</v>
      </c>
      <c r="G397" s="205">
        <v>4.9110309278350517</v>
      </c>
      <c r="H397" s="205">
        <v>0</v>
      </c>
      <c r="I397" s="198">
        <v>4.8314474352463179</v>
      </c>
      <c r="J397" s="198">
        <v>0</v>
      </c>
      <c r="K397" s="205">
        <v>4.0338888888888889</v>
      </c>
      <c r="L397" s="205">
        <v>3.5054942528735631</v>
      </c>
      <c r="M397" s="205">
        <v>4.0290909090909093</v>
      </c>
      <c r="N397" s="206">
        <v>3.65126455906822</v>
      </c>
    </row>
    <row r="398" spans="1:14">
      <c r="A398" s="192"/>
      <c r="B398" s="183" t="s">
        <v>301</v>
      </c>
      <c r="C398" s="195">
        <v>4.431177763819095</v>
      </c>
      <c r="D398" s="202">
        <v>0</v>
      </c>
      <c r="E398" s="202">
        <v>4.6101026067664996</v>
      </c>
      <c r="F398" s="202">
        <v>0</v>
      </c>
      <c r="G398" s="202">
        <v>4.34</v>
      </c>
      <c r="H398" s="202">
        <v>0</v>
      </c>
      <c r="I398" s="195">
        <v>4.5134531485800515</v>
      </c>
      <c r="J398" s="195">
        <v>0</v>
      </c>
      <c r="K398" s="202">
        <v>3.1981818181818178</v>
      </c>
      <c r="L398" s="202">
        <v>2.9002979942693408</v>
      </c>
      <c r="M398" s="202">
        <v>3.09</v>
      </c>
      <c r="N398" s="203">
        <v>2.9737393887945669</v>
      </c>
    </row>
    <row r="399" spans="1:14">
      <c r="A399" s="192"/>
      <c r="B399" s="204" t="s">
        <v>1101</v>
      </c>
      <c r="C399" s="198">
        <v>4.7432598171059706</v>
      </c>
      <c r="D399" s="205">
        <v>0</v>
      </c>
      <c r="E399" s="205">
        <v>4.8614871928907473</v>
      </c>
      <c r="F399" s="205">
        <v>0</v>
      </c>
      <c r="G399" s="205">
        <v>4.68</v>
      </c>
      <c r="H399" s="205">
        <v>0</v>
      </c>
      <c r="I399" s="198">
        <v>4.7953312655086844</v>
      </c>
      <c r="J399" s="198">
        <v>0</v>
      </c>
      <c r="K399" s="205">
        <v>4.1562797202797208</v>
      </c>
      <c r="L399" s="205">
        <v>3.5102782152230971</v>
      </c>
      <c r="M399" s="205">
        <v>3.82</v>
      </c>
      <c r="N399" s="206">
        <v>3.6907174556213014</v>
      </c>
    </row>
    <row r="400" spans="1:14">
      <c r="A400" s="192"/>
      <c r="B400" s="183" t="s">
        <v>303</v>
      </c>
      <c r="C400" s="195">
        <v>5.7271000000000001</v>
      </c>
      <c r="D400" s="202">
        <v>0</v>
      </c>
      <c r="E400" s="202">
        <v>5.471640625</v>
      </c>
      <c r="F400" s="202">
        <v>0</v>
      </c>
      <c r="G400" s="202">
        <v>4.74</v>
      </c>
      <c r="H400" s="202">
        <v>0</v>
      </c>
      <c r="I400" s="195">
        <v>5.558553191489362</v>
      </c>
      <c r="J400" s="195">
        <v>0</v>
      </c>
      <c r="K400" s="202">
        <v>3.9240816326530612</v>
      </c>
      <c r="L400" s="202">
        <v>3.7488617886178859</v>
      </c>
      <c r="M400" s="202">
        <v>3.28</v>
      </c>
      <c r="N400" s="203">
        <v>3.7915384615384609</v>
      </c>
    </row>
    <row r="401" spans="1:14">
      <c r="A401" s="192"/>
      <c r="B401" s="204" t="s">
        <v>1103</v>
      </c>
      <c r="C401" s="198">
        <v>4.9794782608695654</v>
      </c>
      <c r="D401" s="205">
        <v>0</v>
      </c>
      <c r="E401" s="205">
        <v>5.2692682926829262</v>
      </c>
      <c r="F401" s="205">
        <v>0</v>
      </c>
      <c r="G401" s="205">
        <v>6.18</v>
      </c>
      <c r="H401" s="205">
        <v>0</v>
      </c>
      <c r="I401" s="198">
        <v>5.203125</v>
      </c>
      <c r="J401" s="198">
        <v>0</v>
      </c>
      <c r="K401" s="205">
        <v>4.7098181818181812</v>
      </c>
      <c r="L401" s="205">
        <v>4.181210191082803</v>
      </c>
      <c r="M401" s="205">
        <v>3.9499999999999997</v>
      </c>
      <c r="N401" s="206">
        <v>4.3388169014084514</v>
      </c>
    </row>
    <row r="402" spans="1:14">
      <c r="A402" s="192"/>
      <c r="B402" s="183" t="s">
        <v>305</v>
      </c>
      <c r="C402" s="195">
        <v>0</v>
      </c>
      <c r="D402" s="202">
        <v>0</v>
      </c>
      <c r="E402" s="202">
        <v>0</v>
      </c>
      <c r="F402" s="202">
        <v>0</v>
      </c>
      <c r="G402" s="202">
        <v>0</v>
      </c>
      <c r="H402" s="202">
        <v>0</v>
      </c>
      <c r="I402" s="195">
        <v>0</v>
      </c>
      <c r="J402" s="195">
        <v>0</v>
      </c>
      <c r="K402" s="202">
        <v>0</v>
      </c>
      <c r="L402" s="202">
        <v>0</v>
      </c>
      <c r="M402" s="202">
        <v>0</v>
      </c>
      <c r="N402" s="203">
        <v>0</v>
      </c>
    </row>
    <row r="403" spans="1:14">
      <c r="A403" s="192"/>
      <c r="B403" s="204" t="s">
        <v>1105</v>
      </c>
      <c r="C403" s="198">
        <v>0</v>
      </c>
      <c r="D403" s="205">
        <v>0</v>
      </c>
      <c r="E403" s="205">
        <v>0</v>
      </c>
      <c r="F403" s="205">
        <v>0</v>
      </c>
      <c r="G403" s="205">
        <v>0</v>
      </c>
      <c r="H403" s="205">
        <v>0</v>
      </c>
      <c r="I403" s="198">
        <v>0</v>
      </c>
      <c r="J403" s="198">
        <v>0</v>
      </c>
      <c r="K403" s="205">
        <v>0</v>
      </c>
      <c r="L403" s="205">
        <v>0</v>
      </c>
      <c r="M403" s="205">
        <v>0</v>
      </c>
      <c r="N403" s="206">
        <v>0</v>
      </c>
    </row>
    <row r="404" spans="1:14">
      <c r="A404" s="192"/>
      <c r="B404" s="183" t="s">
        <v>307</v>
      </c>
      <c r="C404" s="195">
        <v>4.470639464068209</v>
      </c>
      <c r="D404" s="202">
        <v>0</v>
      </c>
      <c r="E404" s="202">
        <v>4.6396357793251211</v>
      </c>
      <c r="F404" s="202">
        <v>0</v>
      </c>
      <c r="G404" s="202">
        <v>4.345533596837944</v>
      </c>
      <c r="H404" s="202">
        <v>0</v>
      </c>
      <c r="I404" s="195">
        <v>4.5460951621477941</v>
      </c>
      <c r="J404" s="195">
        <v>0</v>
      </c>
      <c r="K404" s="202">
        <v>3.3946961325966853</v>
      </c>
      <c r="L404" s="202">
        <v>3.048415326395459</v>
      </c>
      <c r="M404" s="202">
        <v>3.1268932038834945</v>
      </c>
      <c r="N404" s="203">
        <v>3.1364093845630738</v>
      </c>
    </row>
    <row r="405" spans="1:14">
      <c r="A405" s="192"/>
      <c r="B405" s="204" t="s">
        <v>1107</v>
      </c>
      <c r="C405" s="198">
        <v>4.7503469866944954</v>
      </c>
      <c r="D405" s="205">
        <v>0</v>
      </c>
      <c r="E405" s="205">
        <v>4.8741884021271202</v>
      </c>
      <c r="F405" s="205">
        <v>0</v>
      </c>
      <c r="G405" s="205">
        <v>4.7305617977528076</v>
      </c>
      <c r="H405" s="205">
        <v>0</v>
      </c>
      <c r="I405" s="198">
        <v>4.8078848003847998</v>
      </c>
      <c r="J405" s="198">
        <v>0</v>
      </c>
      <c r="K405" s="205">
        <v>4.2865240641711226</v>
      </c>
      <c r="L405" s="205">
        <v>3.6432786195286195</v>
      </c>
      <c r="M405" s="205">
        <v>3.8439805825242721</v>
      </c>
      <c r="N405" s="206">
        <v>3.8255008787346219</v>
      </c>
    </row>
    <row r="406" spans="1:14">
      <c r="A406" s="192"/>
      <c r="B406" s="183" t="s">
        <v>309</v>
      </c>
      <c r="C406" s="195">
        <v>3.6893913043478261</v>
      </c>
      <c r="D406" s="202">
        <v>0</v>
      </c>
      <c r="E406" s="202">
        <v>3.4849429446145277</v>
      </c>
      <c r="F406" s="202">
        <v>0</v>
      </c>
      <c r="G406" s="202">
        <v>3.44</v>
      </c>
      <c r="H406" s="202">
        <v>0</v>
      </c>
      <c r="I406" s="195">
        <v>3.5353157474020787</v>
      </c>
      <c r="J406" s="195">
        <v>0</v>
      </c>
      <c r="K406" s="202">
        <v>2.0274514038876892</v>
      </c>
      <c r="L406" s="202">
        <v>2.0629773869346737</v>
      </c>
      <c r="M406" s="202">
        <v>2.0299999999999998</v>
      </c>
      <c r="N406" s="203">
        <v>2.049464285714286</v>
      </c>
    </row>
    <row r="407" spans="1:14">
      <c r="A407" s="192"/>
      <c r="B407" s="204" t="s">
        <v>1109</v>
      </c>
      <c r="C407" s="198">
        <v>3.2216511755057406</v>
      </c>
      <c r="D407" s="205">
        <v>0</v>
      </c>
      <c r="E407" s="205">
        <v>3.0612657601977751</v>
      </c>
      <c r="F407" s="205">
        <v>0</v>
      </c>
      <c r="G407" s="205">
        <v>2.97</v>
      </c>
      <c r="H407" s="205">
        <v>0</v>
      </c>
      <c r="I407" s="198">
        <v>3.1059292035398225</v>
      </c>
      <c r="J407" s="198">
        <v>0</v>
      </c>
      <c r="K407" s="205">
        <v>2.8772564102564107</v>
      </c>
      <c r="L407" s="205">
        <v>2.4501253132832082</v>
      </c>
      <c r="M407" s="205">
        <v>2.3099999999999996</v>
      </c>
      <c r="N407" s="206">
        <v>2.5836647493837308</v>
      </c>
    </row>
    <row r="408" spans="1:14">
      <c r="A408" s="192"/>
      <c r="B408" s="183" t="s">
        <v>311</v>
      </c>
      <c r="C408" s="195">
        <v>3.8945192307692311</v>
      </c>
      <c r="D408" s="202">
        <v>0</v>
      </c>
      <c r="E408" s="202">
        <v>3.6296196660482369</v>
      </c>
      <c r="F408" s="202">
        <v>0</v>
      </c>
      <c r="G408" s="202">
        <v>3.48</v>
      </c>
      <c r="H408" s="202">
        <v>0</v>
      </c>
      <c r="I408" s="195">
        <v>3.7153979820627798</v>
      </c>
      <c r="J408" s="195">
        <v>0</v>
      </c>
      <c r="K408" s="202">
        <v>2.940109589041096</v>
      </c>
      <c r="L408" s="202">
        <v>2.6474046434494194</v>
      </c>
      <c r="M408" s="202">
        <v>2.57</v>
      </c>
      <c r="N408" s="203">
        <v>2.7546267140680549</v>
      </c>
    </row>
    <row r="409" spans="1:14">
      <c r="A409" s="192"/>
      <c r="B409" s="204" t="s">
        <v>1111</v>
      </c>
      <c r="C409" s="198">
        <v>3.531391941391941</v>
      </c>
      <c r="D409" s="205">
        <v>0</v>
      </c>
      <c r="E409" s="205">
        <v>3.1208441558441558</v>
      </c>
      <c r="F409" s="205">
        <v>0</v>
      </c>
      <c r="G409" s="205">
        <v>2.4900000000000002</v>
      </c>
      <c r="H409" s="205">
        <v>0</v>
      </c>
      <c r="I409" s="198">
        <v>3.2310385756676561</v>
      </c>
      <c r="J409" s="198">
        <v>0</v>
      </c>
      <c r="K409" s="205">
        <v>3.0594961240310079</v>
      </c>
      <c r="L409" s="205">
        <v>2.7115029387069689</v>
      </c>
      <c r="M409" s="205">
        <v>2.21</v>
      </c>
      <c r="N409" s="206">
        <v>2.7990955631399319</v>
      </c>
    </row>
    <row r="410" spans="1:14">
      <c r="A410" s="192"/>
      <c r="B410" s="183" t="s">
        <v>313</v>
      </c>
      <c r="C410" s="195">
        <v>0</v>
      </c>
      <c r="D410" s="202">
        <v>0</v>
      </c>
      <c r="E410" s="202">
        <v>0</v>
      </c>
      <c r="F410" s="202">
        <v>0</v>
      </c>
      <c r="G410" s="202">
        <v>0</v>
      </c>
      <c r="H410" s="202">
        <v>0</v>
      </c>
      <c r="I410" s="195">
        <v>0</v>
      </c>
      <c r="J410" s="195">
        <v>0</v>
      </c>
      <c r="K410" s="202">
        <v>0</v>
      </c>
      <c r="L410" s="202">
        <v>0</v>
      </c>
      <c r="M410" s="202">
        <v>0</v>
      </c>
      <c r="N410" s="203">
        <v>0</v>
      </c>
    </row>
    <row r="411" spans="1:14">
      <c r="A411" s="192"/>
      <c r="B411" s="204" t="s">
        <v>1113</v>
      </c>
      <c r="C411" s="198">
        <v>0</v>
      </c>
      <c r="D411" s="205">
        <v>0</v>
      </c>
      <c r="E411" s="205">
        <v>0</v>
      </c>
      <c r="F411" s="205">
        <v>0</v>
      </c>
      <c r="G411" s="205">
        <v>0</v>
      </c>
      <c r="H411" s="205">
        <v>0</v>
      </c>
      <c r="I411" s="198">
        <v>0</v>
      </c>
      <c r="J411" s="198">
        <v>0</v>
      </c>
      <c r="K411" s="205">
        <v>0</v>
      </c>
      <c r="L411" s="205">
        <v>0</v>
      </c>
      <c r="M411" s="205">
        <v>0</v>
      </c>
      <c r="N411" s="206">
        <v>0</v>
      </c>
    </row>
    <row r="412" spans="1:14">
      <c r="A412" s="192"/>
      <c r="B412" s="183" t="s">
        <v>315</v>
      </c>
      <c r="C412" s="195">
        <v>3.7571519322392803</v>
      </c>
      <c r="D412" s="202">
        <v>0</v>
      </c>
      <c r="E412" s="202">
        <v>3.518332262898737</v>
      </c>
      <c r="F412" s="202">
        <v>0</v>
      </c>
      <c r="G412" s="202">
        <v>3.454385964912281</v>
      </c>
      <c r="H412" s="202">
        <v>0</v>
      </c>
      <c r="I412" s="195">
        <v>3.5826443724219215</v>
      </c>
      <c r="J412" s="195">
        <v>0</v>
      </c>
      <c r="K412" s="202">
        <v>2.5859094719195306</v>
      </c>
      <c r="L412" s="202">
        <v>2.4150349650349647</v>
      </c>
      <c r="M412" s="202">
        <v>2.3174193548387092</v>
      </c>
      <c r="N412" s="203">
        <v>2.4757660423702794</v>
      </c>
    </row>
    <row r="413" spans="1:14">
      <c r="A413" s="192"/>
      <c r="B413" s="204" t="s">
        <v>1115</v>
      </c>
      <c r="C413" s="198">
        <v>3.2928589473684209</v>
      </c>
      <c r="D413" s="205">
        <v>0</v>
      </c>
      <c r="E413" s="205">
        <v>3.0738024594963891</v>
      </c>
      <c r="F413" s="205">
        <v>0</v>
      </c>
      <c r="G413" s="205">
        <v>2.8686851211072666</v>
      </c>
      <c r="H413" s="205">
        <v>0</v>
      </c>
      <c r="I413" s="198">
        <v>3.1330011557724413</v>
      </c>
      <c r="J413" s="198">
        <v>0</v>
      </c>
      <c r="K413" s="205">
        <v>2.9810485651214127</v>
      </c>
      <c r="L413" s="205">
        <v>2.6066365007541474</v>
      </c>
      <c r="M413" s="205">
        <v>2.2462499999999999</v>
      </c>
      <c r="N413" s="206">
        <v>2.7109680672268905</v>
      </c>
    </row>
    <row r="414" spans="1:14">
      <c r="A414" s="192"/>
      <c r="B414" s="183" t="s">
        <v>333</v>
      </c>
      <c r="C414" s="195">
        <v>0</v>
      </c>
      <c r="D414" s="202">
        <v>0</v>
      </c>
      <c r="E414" s="202">
        <v>0</v>
      </c>
      <c r="F414" s="202">
        <v>0</v>
      </c>
      <c r="G414" s="202">
        <v>0</v>
      </c>
      <c r="H414" s="202">
        <v>0</v>
      </c>
      <c r="I414" s="195">
        <v>0</v>
      </c>
      <c r="J414" s="195">
        <v>0</v>
      </c>
      <c r="K414" s="202">
        <v>0</v>
      </c>
      <c r="L414" s="202">
        <v>0</v>
      </c>
      <c r="M414" s="202">
        <v>0</v>
      </c>
      <c r="N414" s="203">
        <v>0</v>
      </c>
    </row>
    <row r="415" spans="1:14">
      <c r="A415" s="192"/>
      <c r="B415" s="204" t="s">
        <v>1117</v>
      </c>
      <c r="C415" s="198">
        <v>0</v>
      </c>
      <c r="D415" s="205">
        <v>0</v>
      </c>
      <c r="E415" s="205">
        <v>0</v>
      </c>
      <c r="F415" s="205">
        <v>0</v>
      </c>
      <c r="G415" s="205">
        <v>0</v>
      </c>
      <c r="H415" s="205">
        <v>0</v>
      </c>
      <c r="I415" s="198">
        <v>0</v>
      </c>
      <c r="J415" s="198">
        <v>0</v>
      </c>
      <c r="K415" s="205">
        <v>0</v>
      </c>
      <c r="L415" s="205">
        <v>0</v>
      </c>
      <c r="M415" s="205">
        <v>0</v>
      </c>
      <c r="N415" s="206">
        <v>0</v>
      </c>
    </row>
    <row r="416" spans="1:14">
      <c r="A416" s="192"/>
      <c r="B416" s="183" t="s">
        <v>346</v>
      </c>
      <c r="C416" s="195">
        <v>4.2630308318789991</v>
      </c>
      <c r="D416" s="202">
        <v>0</v>
      </c>
      <c r="E416" s="202">
        <v>4.0924760326665872</v>
      </c>
      <c r="F416" s="202">
        <v>0</v>
      </c>
      <c r="G416" s="202">
        <v>4.1963706563706564</v>
      </c>
      <c r="H416" s="202">
        <v>0</v>
      </c>
      <c r="I416" s="195">
        <v>4.1592407703538896</v>
      </c>
      <c r="J416" s="195">
        <v>0</v>
      </c>
      <c r="K416" s="202">
        <v>2.7037476459510357</v>
      </c>
      <c r="L416" s="202">
        <v>2.6557693680828276</v>
      </c>
      <c r="M416" s="202">
        <v>2.82952</v>
      </c>
      <c r="N416" s="203">
        <v>2.6739919759277835</v>
      </c>
    </row>
    <row r="417" spans="1:14">
      <c r="A417" s="192"/>
      <c r="B417" s="204" t="s">
        <v>1119</v>
      </c>
      <c r="C417" s="198">
        <v>4.3082166890982503</v>
      </c>
      <c r="D417" s="205">
        <v>0</v>
      </c>
      <c r="E417" s="205">
        <v>4.0458796599084375</v>
      </c>
      <c r="F417" s="205">
        <v>0</v>
      </c>
      <c r="G417" s="205">
        <v>4.3006229508196716</v>
      </c>
      <c r="H417" s="205">
        <v>0</v>
      </c>
      <c r="I417" s="198">
        <v>4.1576754194473899</v>
      </c>
      <c r="J417" s="198">
        <v>0</v>
      </c>
      <c r="K417" s="205">
        <v>3.7149024597116198</v>
      </c>
      <c r="L417" s="205">
        <v>3.2227577063307922</v>
      </c>
      <c r="M417" s="205">
        <v>3.4673437499999999</v>
      </c>
      <c r="N417" s="206">
        <v>3.3641882516188715</v>
      </c>
    </row>
    <row r="418" spans="1:14">
      <c r="A418" s="192"/>
      <c r="B418" s="183" t="s">
        <v>348</v>
      </c>
      <c r="C418" s="195">
        <v>4.1720512820512825</v>
      </c>
      <c r="D418" s="202">
        <v>0</v>
      </c>
      <c r="E418" s="202">
        <v>3.8688880126182967</v>
      </c>
      <c r="F418" s="202">
        <v>0</v>
      </c>
      <c r="G418" s="202">
        <v>3.8702654867256641</v>
      </c>
      <c r="H418" s="202">
        <v>0</v>
      </c>
      <c r="I418" s="195">
        <v>3.9748256361922714</v>
      </c>
      <c r="J418" s="195">
        <v>0</v>
      </c>
      <c r="K418" s="202">
        <v>3.1701948717948722</v>
      </c>
      <c r="L418" s="202">
        <v>2.9373743347131871</v>
      </c>
      <c r="M418" s="202">
        <v>2.9093548387096773</v>
      </c>
      <c r="N418" s="203">
        <v>3.0199486803519062</v>
      </c>
    </row>
    <row r="419" spans="1:14">
      <c r="A419" s="192"/>
      <c r="B419" s="204" t="s">
        <v>1121</v>
      </c>
      <c r="C419" s="198">
        <v>3.80466275659824</v>
      </c>
      <c r="D419" s="205">
        <v>0</v>
      </c>
      <c r="E419" s="205">
        <v>3.3980398406374501</v>
      </c>
      <c r="F419" s="205">
        <v>0</v>
      </c>
      <c r="G419" s="205">
        <v>3.6552941176470592</v>
      </c>
      <c r="H419" s="205">
        <v>0</v>
      </c>
      <c r="I419" s="198">
        <v>3.5469151544874937</v>
      </c>
      <c r="J419" s="198">
        <v>0</v>
      </c>
      <c r="K419" s="205">
        <v>3.6100992555831271</v>
      </c>
      <c r="L419" s="205">
        <v>3.164812114413909</v>
      </c>
      <c r="M419" s="205">
        <v>2.8629870129870127</v>
      </c>
      <c r="N419" s="206">
        <v>3.290716429107277</v>
      </c>
    </row>
    <row r="420" spans="1:14">
      <c r="A420" s="192"/>
      <c r="B420" s="183" t="s">
        <v>388</v>
      </c>
      <c r="C420" s="195">
        <v>4.2516005425567993</v>
      </c>
      <c r="D420" s="202">
        <v>0</v>
      </c>
      <c r="E420" s="202">
        <v>4.0632993722342281</v>
      </c>
      <c r="F420" s="202">
        <v>0</v>
      </c>
      <c r="G420" s="202">
        <v>4.1549662921348318</v>
      </c>
      <c r="H420" s="202">
        <v>0</v>
      </c>
      <c r="I420" s="195">
        <v>4.1355310511966072</v>
      </c>
      <c r="J420" s="195">
        <v>0</v>
      </c>
      <c r="K420" s="202">
        <v>2.9270103092783502</v>
      </c>
      <c r="L420" s="202">
        <v>2.7617787177203916</v>
      </c>
      <c r="M420" s="202">
        <v>2.8559893048128338</v>
      </c>
      <c r="N420" s="203">
        <v>2.8145175699821321</v>
      </c>
    </row>
    <row r="421" spans="1:14">
      <c r="A421" s="192"/>
      <c r="B421" s="204" t="s">
        <v>1123</v>
      </c>
      <c r="C421" s="198">
        <v>4.2563869604587987</v>
      </c>
      <c r="D421" s="205">
        <v>0</v>
      </c>
      <c r="E421" s="205">
        <v>3.9679202224566108</v>
      </c>
      <c r="F421" s="205">
        <v>0</v>
      </c>
      <c r="G421" s="205">
        <v>4.2358997050147496</v>
      </c>
      <c r="H421" s="205">
        <v>0</v>
      </c>
      <c r="I421" s="198">
        <v>4.0887654935812305</v>
      </c>
      <c r="J421" s="198">
        <v>0</v>
      </c>
      <c r="K421" s="205">
        <v>3.6723476070528971</v>
      </c>
      <c r="L421" s="205">
        <v>3.2012333333333332</v>
      </c>
      <c r="M421" s="205">
        <v>3.2403414634146341</v>
      </c>
      <c r="N421" s="206">
        <v>3.3361659513590842</v>
      </c>
    </row>
    <row r="422" spans="1:14">
      <c r="A422" s="191" t="s">
        <v>287</v>
      </c>
      <c r="B422" s="183" t="s">
        <v>488</v>
      </c>
      <c r="C422" s="195">
        <v>4.4483163664839465</v>
      </c>
      <c r="D422" s="202">
        <v>4.7952286282306167</v>
      </c>
      <c r="E422" s="202">
        <v>4.5446614042376403</v>
      </c>
      <c r="F422" s="202">
        <v>4.4893617021276597</v>
      </c>
      <c r="G422" s="202">
        <v>5.166666666666667</v>
      </c>
      <c r="H422" s="202">
        <v>4.4285714285714288</v>
      </c>
      <c r="I422" s="195">
        <v>4.4991974317817016</v>
      </c>
      <c r="J422" s="195">
        <v>3.2311827956989245</v>
      </c>
      <c r="K422" s="202">
        <v>3.2015404364569959</v>
      </c>
      <c r="L422" s="202">
        <v>3.1211401425178149</v>
      </c>
      <c r="M422" s="202">
        <v>2.8923076923076922</v>
      </c>
      <c r="N422" s="203">
        <v>3.16815988973122</v>
      </c>
    </row>
    <row r="423" spans="1:14">
      <c r="A423" s="192"/>
      <c r="B423" s="204" t="s">
        <v>1093</v>
      </c>
      <c r="C423" s="198">
        <v>4.4495209368346353</v>
      </c>
      <c r="D423" s="205">
        <v>4.7944356120826708</v>
      </c>
      <c r="E423" s="205">
        <v>4.5745984310795667</v>
      </c>
      <c r="F423" s="205">
        <v>4.5999999999999996</v>
      </c>
      <c r="G423" s="205">
        <v>6</v>
      </c>
      <c r="H423" s="205">
        <v>4.3</v>
      </c>
      <c r="I423" s="198">
        <v>4.5118279569892481</v>
      </c>
      <c r="J423" s="198">
        <v>3.316814159292035</v>
      </c>
      <c r="K423" s="205">
        <v>3.2548086866597723</v>
      </c>
      <c r="L423" s="205">
        <v>2.9654440154440156</v>
      </c>
      <c r="M423" s="205">
        <v>2.6936708860759495</v>
      </c>
      <c r="N423" s="206">
        <v>3.1541340782122904</v>
      </c>
    </row>
    <row r="424" spans="1:14">
      <c r="A424" s="192"/>
      <c r="B424" s="183" t="s">
        <v>490</v>
      </c>
      <c r="C424" s="195">
        <v>4.4209039548022595</v>
      </c>
      <c r="D424" s="202">
        <v>4.8</v>
      </c>
      <c r="E424" s="202">
        <v>4.6220930232558137</v>
      </c>
      <c r="F424" s="202">
        <v>0</v>
      </c>
      <c r="G424" s="202">
        <v>0</v>
      </c>
      <c r="H424" s="202">
        <v>4</v>
      </c>
      <c r="I424" s="195">
        <v>4.5</v>
      </c>
      <c r="J424" s="195">
        <v>3.5185185185185186</v>
      </c>
      <c r="K424" s="202">
        <v>3.1003861003861002</v>
      </c>
      <c r="L424" s="202">
        <v>3.5263157894736841</v>
      </c>
      <c r="M424" s="202">
        <v>3.2965116279069768</v>
      </c>
      <c r="N424" s="203">
        <v>3.2737445414847159</v>
      </c>
    </row>
    <row r="425" spans="1:14">
      <c r="A425" s="192"/>
      <c r="B425" s="204" t="s">
        <v>1095</v>
      </c>
      <c r="C425" s="198">
        <v>4.543163538873995</v>
      </c>
      <c r="D425" s="205">
        <v>4.8619047619047624</v>
      </c>
      <c r="E425" s="205">
        <v>4.6784210526315793</v>
      </c>
      <c r="F425" s="205">
        <v>4.7</v>
      </c>
      <c r="G425" s="205">
        <v>0</v>
      </c>
      <c r="H425" s="205">
        <v>4</v>
      </c>
      <c r="I425" s="198">
        <v>4.6052373158756144</v>
      </c>
      <c r="J425" s="198">
        <v>3.2557142857142858</v>
      </c>
      <c r="K425" s="205">
        <v>3.1859649122807019</v>
      </c>
      <c r="L425" s="205">
        <v>3.2323193916349808</v>
      </c>
      <c r="M425" s="205">
        <v>3.0714285714285716</v>
      </c>
      <c r="N425" s="206">
        <v>3.1996647108130762</v>
      </c>
    </row>
    <row r="426" spans="1:14">
      <c r="A426" s="192"/>
      <c r="B426" s="183" t="s">
        <v>492</v>
      </c>
      <c r="C426" s="195">
        <v>0</v>
      </c>
      <c r="D426" s="202">
        <v>0</v>
      </c>
      <c r="E426" s="202">
        <v>0</v>
      </c>
      <c r="F426" s="202">
        <v>0</v>
      </c>
      <c r="G426" s="202">
        <v>0</v>
      </c>
      <c r="H426" s="202">
        <v>0</v>
      </c>
      <c r="I426" s="195">
        <v>0</v>
      </c>
      <c r="J426" s="195">
        <v>0</v>
      </c>
      <c r="K426" s="202">
        <v>0</v>
      </c>
      <c r="L426" s="202">
        <v>0</v>
      </c>
      <c r="M426" s="202">
        <v>0</v>
      </c>
      <c r="N426" s="203">
        <v>0</v>
      </c>
    </row>
    <row r="427" spans="1:14">
      <c r="A427" s="192"/>
      <c r="B427" s="204" t="s">
        <v>1097</v>
      </c>
      <c r="C427" s="198">
        <v>0</v>
      </c>
      <c r="D427" s="205">
        <v>0</v>
      </c>
      <c r="E427" s="205">
        <v>0</v>
      </c>
      <c r="F427" s="205">
        <v>0</v>
      </c>
      <c r="G427" s="205">
        <v>0</v>
      </c>
      <c r="H427" s="205">
        <v>0</v>
      </c>
      <c r="I427" s="198">
        <v>0</v>
      </c>
      <c r="J427" s="198">
        <v>0</v>
      </c>
      <c r="K427" s="205">
        <v>0</v>
      </c>
      <c r="L427" s="205">
        <v>0</v>
      </c>
      <c r="M427" s="205">
        <v>0</v>
      </c>
      <c r="N427" s="206">
        <v>0</v>
      </c>
    </row>
    <row r="428" spans="1:14">
      <c r="A428" s="192"/>
      <c r="B428" s="183" t="s">
        <v>494</v>
      </c>
      <c r="C428" s="195">
        <v>4.4465397290369824</v>
      </c>
      <c r="D428" s="202">
        <v>4.7954545454545459</v>
      </c>
      <c r="E428" s="202">
        <v>4.5498255137650254</v>
      </c>
      <c r="F428" s="202">
        <v>4.4893617021276597</v>
      </c>
      <c r="G428" s="202">
        <v>5.166666666666667</v>
      </c>
      <c r="H428" s="202">
        <v>4.4137931034482758</v>
      </c>
      <c r="I428" s="195">
        <v>4.4992486417755169</v>
      </c>
      <c r="J428" s="195">
        <v>3.3367346938775508</v>
      </c>
      <c r="K428" s="202">
        <v>3.1611410948342327</v>
      </c>
      <c r="L428" s="202">
        <v>3.2709580838323356</v>
      </c>
      <c r="M428" s="202">
        <v>3.0532407407407409</v>
      </c>
      <c r="N428" s="203">
        <v>3.2090198563582595</v>
      </c>
    </row>
    <row r="429" spans="1:14">
      <c r="A429" s="192"/>
      <c r="B429" s="204" t="s">
        <v>1099</v>
      </c>
      <c r="C429" s="198">
        <v>4.4553336661674159</v>
      </c>
      <c r="D429" s="205">
        <v>4.7986587183308487</v>
      </c>
      <c r="E429" s="205">
        <v>4.5814788978025813</v>
      </c>
      <c r="F429" s="205">
        <v>4.608108108108107</v>
      </c>
      <c r="G429" s="205">
        <v>6</v>
      </c>
      <c r="H429" s="205">
        <v>4.2780487804878051</v>
      </c>
      <c r="I429" s="198">
        <v>4.5177533222591366</v>
      </c>
      <c r="J429" s="198">
        <v>3.29344262295082</v>
      </c>
      <c r="K429" s="205">
        <v>3.2249414519906323</v>
      </c>
      <c r="L429" s="205">
        <v>3.0553137003841231</v>
      </c>
      <c r="M429" s="205">
        <v>2.8382812499999996</v>
      </c>
      <c r="N429" s="206">
        <v>3.172343278578611</v>
      </c>
    </row>
    <row r="430" spans="1:14">
      <c r="A430" s="192"/>
      <c r="B430" s="183" t="s">
        <v>301</v>
      </c>
      <c r="C430" s="195">
        <v>4.8528467956358305</v>
      </c>
      <c r="D430" s="202">
        <v>5.6956521739130439</v>
      </c>
      <c r="E430" s="202">
        <v>5.2642890515496026</v>
      </c>
      <c r="F430" s="202">
        <v>5.0166666666666666</v>
      </c>
      <c r="G430" s="202">
        <v>6.4099099099099099</v>
      </c>
      <c r="H430" s="202">
        <v>4.7816091954022992</v>
      </c>
      <c r="I430" s="195">
        <v>5.0945251058681187</v>
      </c>
      <c r="J430" s="195">
        <v>4.8724696356275308</v>
      </c>
      <c r="K430" s="202">
        <v>4.5992913512642941</v>
      </c>
      <c r="L430" s="202">
        <v>4.080993080993081</v>
      </c>
      <c r="M430" s="202">
        <v>3.6087866108786613</v>
      </c>
      <c r="N430" s="203">
        <v>4.4320398422909317</v>
      </c>
    </row>
    <row r="431" spans="1:14">
      <c r="A431" s="192"/>
      <c r="B431" s="204" t="s">
        <v>1101</v>
      </c>
      <c r="C431" s="198">
        <v>4.8037716986276466</v>
      </c>
      <c r="D431" s="205">
        <v>5.6805194805194805</v>
      </c>
      <c r="E431" s="205">
        <v>5.2740233144297415</v>
      </c>
      <c r="F431" s="205">
        <v>5</v>
      </c>
      <c r="G431" s="205">
        <v>6.5</v>
      </c>
      <c r="H431" s="205">
        <v>4.7</v>
      </c>
      <c r="I431" s="198">
        <v>5.0707362208662587</v>
      </c>
      <c r="J431" s="198">
        <v>4.9161458333333332</v>
      </c>
      <c r="K431" s="205">
        <v>4.6966099249855739</v>
      </c>
      <c r="L431" s="205">
        <v>4.1072452229299365</v>
      </c>
      <c r="M431" s="205">
        <v>3.6640918580375788</v>
      </c>
      <c r="N431" s="206">
        <v>4.5205352890751502</v>
      </c>
    </row>
    <row r="432" spans="1:14">
      <c r="A432" s="192"/>
      <c r="B432" s="183" t="s">
        <v>303</v>
      </c>
      <c r="C432" s="195">
        <v>5.1013363028953229</v>
      </c>
      <c r="D432" s="202">
        <v>6.2989130434782608</v>
      </c>
      <c r="E432" s="202">
        <v>5.8343434343434346</v>
      </c>
      <c r="F432" s="202">
        <v>6</v>
      </c>
      <c r="G432" s="202">
        <v>6.5111111111111111</v>
      </c>
      <c r="H432" s="202">
        <v>5.4666666666666668</v>
      </c>
      <c r="I432" s="195">
        <v>5.5</v>
      </c>
      <c r="J432" s="195">
        <v>5.2282608695652177</v>
      </c>
      <c r="K432" s="202">
        <v>5.0544253173361158</v>
      </c>
      <c r="L432" s="202">
        <v>5.0285913528591353</v>
      </c>
      <c r="M432" s="202">
        <v>4.4474708171206228</v>
      </c>
      <c r="N432" s="203">
        <v>5.0356309924850997</v>
      </c>
    </row>
    <row r="433" spans="1:14">
      <c r="A433" s="192"/>
      <c r="B433" s="204" t="s">
        <v>1103</v>
      </c>
      <c r="C433" s="198">
        <v>5.003636363636363</v>
      </c>
      <c r="D433" s="205">
        <v>6.319254658385093</v>
      </c>
      <c r="E433" s="205">
        <v>5.7436991869918703</v>
      </c>
      <c r="F433" s="205">
        <v>5.4</v>
      </c>
      <c r="G433" s="205">
        <v>7.4</v>
      </c>
      <c r="H433" s="205">
        <v>4.7</v>
      </c>
      <c r="I433" s="198">
        <v>5.4089252042740421</v>
      </c>
      <c r="J433" s="198">
        <v>5.3738853503184707</v>
      </c>
      <c r="K433" s="205">
        <v>5.0618816388467369</v>
      </c>
      <c r="L433" s="205">
        <v>5.1392265193370168</v>
      </c>
      <c r="M433" s="205">
        <v>4.0744444444444445</v>
      </c>
      <c r="N433" s="206">
        <v>5.0553119925771286</v>
      </c>
    </row>
    <row r="434" spans="1:14">
      <c r="A434" s="192"/>
      <c r="B434" s="183" t="s">
        <v>305</v>
      </c>
      <c r="C434" s="195">
        <v>0</v>
      </c>
      <c r="D434" s="202">
        <v>0</v>
      </c>
      <c r="E434" s="202">
        <v>0</v>
      </c>
      <c r="F434" s="202">
        <v>0</v>
      </c>
      <c r="G434" s="202">
        <v>0</v>
      </c>
      <c r="H434" s="202">
        <v>0</v>
      </c>
      <c r="I434" s="195">
        <v>0</v>
      </c>
      <c r="J434" s="195">
        <v>0</v>
      </c>
      <c r="K434" s="202">
        <v>0</v>
      </c>
      <c r="L434" s="202">
        <v>0</v>
      </c>
      <c r="M434" s="202">
        <v>0</v>
      </c>
      <c r="N434" s="203">
        <v>0</v>
      </c>
    </row>
    <row r="435" spans="1:14">
      <c r="A435" s="192"/>
      <c r="B435" s="204" t="s">
        <v>1105</v>
      </c>
      <c r="C435" s="198">
        <v>0</v>
      </c>
      <c r="D435" s="205">
        <v>0</v>
      </c>
      <c r="E435" s="205">
        <v>0</v>
      </c>
      <c r="F435" s="205">
        <v>0</v>
      </c>
      <c r="G435" s="205">
        <v>0</v>
      </c>
      <c r="H435" s="205">
        <v>0</v>
      </c>
      <c r="I435" s="198">
        <v>0</v>
      </c>
      <c r="J435" s="198">
        <v>0</v>
      </c>
      <c r="K435" s="205">
        <v>0</v>
      </c>
      <c r="L435" s="205">
        <v>0</v>
      </c>
      <c r="M435" s="205">
        <v>0</v>
      </c>
      <c r="N435" s="206">
        <v>0</v>
      </c>
    </row>
    <row r="436" spans="1:14">
      <c r="A436" s="192"/>
      <c r="B436" s="183" t="s">
        <v>307</v>
      </c>
      <c r="C436" s="195">
        <v>4.8717492587886486</v>
      </c>
      <c r="D436" s="202">
        <v>5.743435213086526</v>
      </c>
      <c r="E436" s="202">
        <v>5.3050896471949107</v>
      </c>
      <c r="F436" s="202">
        <v>5.0327868852459012</v>
      </c>
      <c r="G436" s="202">
        <v>6.4269662921348303</v>
      </c>
      <c r="H436" s="202">
        <v>4.882352941176471</v>
      </c>
      <c r="I436" s="195">
        <v>5.1254540374406261</v>
      </c>
      <c r="J436" s="195">
        <v>4.9999999999999991</v>
      </c>
      <c r="K436" s="202">
        <v>4.8181438127090299</v>
      </c>
      <c r="L436" s="202">
        <v>4.4302235929067075</v>
      </c>
      <c r="M436" s="202">
        <v>3.9020408163265308</v>
      </c>
      <c r="N436" s="203">
        <v>4.7004494123069831</v>
      </c>
    </row>
    <row r="437" spans="1:14">
      <c r="A437" s="192"/>
      <c r="B437" s="204" t="s">
        <v>1107</v>
      </c>
      <c r="C437" s="198">
        <v>4.8185727509888068</v>
      </c>
      <c r="D437" s="205">
        <v>5.722136786726022</v>
      </c>
      <c r="E437" s="205">
        <v>5.3078070175438601</v>
      </c>
      <c r="F437" s="205">
        <v>5.0228571428571431</v>
      </c>
      <c r="G437" s="205">
        <v>6.6262443438914032</v>
      </c>
      <c r="H437" s="205">
        <v>4.7</v>
      </c>
      <c r="I437" s="198">
        <v>5.0956636553161916</v>
      </c>
      <c r="J437" s="198">
        <v>5.0776404494382019</v>
      </c>
      <c r="K437" s="205">
        <v>4.8746265345363122</v>
      </c>
      <c r="L437" s="205">
        <v>4.4845959595959597</v>
      </c>
      <c r="M437" s="205">
        <v>3.8120160213618162</v>
      </c>
      <c r="N437" s="206">
        <v>4.7616756445792587</v>
      </c>
    </row>
    <row r="438" spans="1:14">
      <c r="A438" s="192"/>
      <c r="B438" s="183" t="s">
        <v>309</v>
      </c>
      <c r="C438" s="195">
        <v>3.6111963190184051</v>
      </c>
      <c r="D438" s="202">
        <v>3.6173469387755102</v>
      </c>
      <c r="E438" s="202">
        <v>3.481203007518797</v>
      </c>
      <c r="F438" s="202">
        <v>2.9092495636998255</v>
      </c>
      <c r="G438" s="202">
        <v>3.3655323819978045</v>
      </c>
      <c r="H438" s="202">
        <v>4.0113636363636367</v>
      </c>
      <c r="I438" s="195">
        <v>3.543759158119089</v>
      </c>
      <c r="J438" s="195">
        <v>4.1598360655737707</v>
      </c>
      <c r="K438" s="202">
        <v>3.4640619240692958</v>
      </c>
      <c r="L438" s="202">
        <v>3.0038402457757298</v>
      </c>
      <c r="M438" s="202">
        <v>2.6954887218045114</v>
      </c>
      <c r="N438" s="203">
        <v>3.3239779005524861</v>
      </c>
    </row>
    <row r="439" spans="1:14">
      <c r="A439" s="192"/>
      <c r="B439" s="204" t="s">
        <v>1109</v>
      </c>
      <c r="C439" s="198">
        <v>3.600228310502283</v>
      </c>
      <c r="D439" s="205">
        <v>3.6238587137620795</v>
      </c>
      <c r="E439" s="205">
        <v>3.471157340116279</v>
      </c>
      <c r="F439" s="205">
        <v>2.9751371115173675</v>
      </c>
      <c r="G439" s="205">
        <v>3.1119554204660589</v>
      </c>
      <c r="H439" s="205">
        <v>3.7</v>
      </c>
      <c r="I439" s="198">
        <v>3.5283065266516025</v>
      </c>
      <c r="J439" s="198">
        <v>3.9381132075471696</v>
      </c>
      <c r="K439" s="205">
        <v>3.5325808419768157</v>
      </c>
      <c r="L439" s="205">
        <v>3.0080088170462891</v>
      </c>
      <c r="M439" s="205">
        <v>2.8237762237762234</v>
      </c>
      <c r="N439" s="206">
        <v>3.3766666666666669</v>
      </c>
    </row>
    <row r="440" spans="1:14">
      <c r="A440" s="192"/>
      <c r="B440" s="183" t="s">
        <v>311</v>
      </c>
      <c r="C440" s="195">
        <v>3.7771084337349397</v>
      </c>
      <c r="D440" s="202">
        <v>3.6036036036036037</v>
      </c>
      <c r="E440" s="202">
        <v>3.5050692801622167</v>
      </c>
      <c r="F440" s="202">
        <v>3.2555555555555555</v>
      </c>
      <c r="G440" s="202">
        <v>3.5404595404595405</v>
      </c>
      <c r="H440" s="202">
        <v>3.1111111111111112</v>
      </c>
      <c r="I440" s="195">
        <v>3.5990559290516377</v>
      </c>
      <c r="J440" s="195">
        <v>4.1246684350132625</v>
      </c>
      <c r="K440" s="202">
        <v>3.8056756248825407</v>
      </c>
      <c r="L440" s="202">
        <v>3.370967741935484</v>
      </c>
      <c r="M440" s="202">
        <v>3.0611510791366907</v>
      </c>
      <c r="N440" s="203">
        <v>3.707395498392283</v>
      </c>
    </row>
    <row r="441" spans="1:14">
      <c r="A441" s="192"/>
      <c r="B441" s="204" t="s">
        <v>1111</v>
      </c>
      <c r="C441" s="198">
        <v>3.7198840838163179</v>
      </c>
      <c r="D441" s="205">
        <v>3.6096271563717308</v>
      </c>
      <c r="E441" s="205">
        <v>3.5527205882352941</v>
      </c>
      <c r="F441" s="205">
        <v>3.183704974271012</v>
      </c>
      <c r="G441" s="205">
        <v>3.6251730103806228</v>
      </c>
      <c r="H441" s="205">
        <v>3.8000000000000003</v>
      </c>
      <c r="I441" s="198">
        <v>3.6065351235071583</v>
      </c>
      <c r="J441" s="198">
        <v>3.9793023255813953</v>
      </c>
      <c r="K441" s="205">
        <v>3.8521002100210024</v>
      </c>
      <c r="L441" s="205">
        <v>3.25925457991156</v>
      </c>
      <c r="M441" s="205">
        <v>3.0592476489028213</v>
      </c>
      <c r="N441" s="206">
        <v>3.7257723938653036</v>
      </c>
    </row>
    <row r="442" spans="1:14">
      <c r="A442" s="192"/>
      <c r="B442" s="183" t="s">
        <v>313</v>
      </c>
      <c r="C442" s="195">
        <v>0</v>
      </c>
      <c r="D442" s="202">
        <v>0</v>
      </c>
      <c r="E442" s="202">
        <v>0</v>
      </c>
      <c r="F442" s="202">
        <v>0</v>
      </c>
      <c r="G442" s="202">
        <v>0</v>
      </c>
      <c r="H442" s="202">
        <v>0</v>
      </c>
      <c r="I442" s="195">
        <v>0</v>
      </c>
      <c r="J442" s="195">
        <v>0</v>
      </c>
      <c r="K442" s="202">
        <v>0</v>
      </c>
      <c r="L442" s="202">
        <v>0</v>
      </c>
      <c r="M442" s="202">
        <v>0</v>
      </c>
      <c r="N442" s="203">
        <v>0</v>
      </c>
    </row>
    <row r="443" spans="1:14">
      <c r="A443" s="192"/>
      <c r="B443" s="204" t="s">
        <v>1113</v>
      </c>
      <c r="C443" s="198">
        <v>0</v>
      </c>
      <c r="D443" s="205">
        <v>0</v>
      </c>
      <c r="E443" s="205">
        <v>0</v>
      </c>
      <c r="F443" s="205">
        <v>0</v>
      </c>
      <c r="G443" s="205">
        <v>0</v>
      </c>
      <c r="H443" s="205">
        <v>0</v>
      </c>
      <c r="I443" s="198">
        <v>0</v>
      </c>
      <c r="J443" s="198">
        <v>0</v>
      </c>
      <c r="K443" s="205">
        <v>0</v>
      </c>
      <c r="L443" s="205">
        <v>0</v>
      </c>
      <c r="M443" s="205">
        <v>0</v>
      </c>
      <c r="N443" s="206">
        <v>0</v>
      </c>
    </row>
    <row r="444" spans="1:14">
      <c r="A444" s="192"/>
      <c r="B444" s="183" t="s">
        <v>315</v>
      </c>
      <c r="C444" s="195">
        <v>3.6518007582139846</v>
      </c>
      <c r="D444" s="202">
        <v>3.6121713316369806</v>
      </c>
      <c r="E444" s="202">
        <v>3.4894675248683442</v>
      </c>
      <c r="F444" s="202">
        <v>3.0906068162926017</v>
      </c>
      <c r="G444" s="202">
        <v>3.4571129707112971</v>
      </c>
      <c r="H444" s="202">
        <v>3.9278350515463916</v>
      </c>
      <c r="I444" s="195">
        <v>3.5613269711429218</v>
      </c>
      <c r="J444" s="195">
        <v>4.1384863123993556</v>
      </c>
      <c r="K444" s="202">
        <v>3.690316156335574</v>
      </c>
      <c r="L444" s="202">
        <v>3.1996415770609321</v>
      </c>
      <c r="M444" s="202">
        <v>2.8823529411764706</v>
      </c>
      <c r="N444" s="203">
        <v>3.5626824589206771</v>
      </c>
    </row>
    <row r="445" spans="1:14">
      <c r="A445" s="192"/>
      <c r="B445" s="204" t="s">
        <v>1115</v>
      </c>
      <c r="C445" s="198">
        <v>3.6285691657866952</v>
      </c>
      <c r="D445" s="205">
        <v>3.6185285535639857</v>
      </c>
      <c r="E445" s="205">
        <v>3.498133511673152</v>
      </c>
      <c r="F445" s="205">
        <v>3.0827433628318586</v>
      </c>
      <c r="G445" s="205">
        <v>3.3888007466168926</v>
      </c>
      <c r="H445" s="205">
        <v>3.7166666666666668</v>
      </c>
      <c r="I445" s="198">
        <v>3.5525095816216465</v>
      </c>
      <c r="J445" s="198">
        <v>3.9635971223021587</v>
      </c>
      <c r="K445" s="205">
        <v>3.7467719227674983</v>
      </c>
      <c r="L445" s="205">
        <v>3.1431046195652179</v>
      </c>
      <c r="M445" s="205">
        <v>2.9479338842975205</v>
      </c>
      <c r="N445" s="206">
        <v>3.5980687905272069</v>
      </c>
    </row>
    <row r="446" spans="1:14">
      <c r="A446" s="192"/>
      <c r="B446" s="183" t="s">
        <v>333</v>
      </c>
      <c r="C446" s="195">
        <v>4.9963126843657815</v>
      </c>
      <c r="D446" s="202">
        <v>5.1379716981132075</v>
      </c>
      <c r="E446" s="202">
        <v>5.0374531835205989</v>
      </c>
      <c r="F446" s="202">
        <v>3.9772727272727271</v>
      </c>
      <c r="G446" s="202">
        <v>6.0187499999999998</v>
      </c>
      <c r="H446" s="202">
        <v>4</v>
      </c>
      <c r="I446" s="195">
        <v>5.0568129330254044</v>
      </c>
      <c r="J446" s="195">
        <v>5.3693693693693696</v>
      </c>
      <c r="K446" s="202">
        <v>5.1990419557317473</v>
      </c>
      <c r="L446" s="202">
        <v>4.9856716417910452</v>
      </c>
      <c r="M446" s="202">
        <v>5.64975845410628</v>
      </c>
      <c r="N446" s="203">
        <v>5.1765513126491642</v>
      </c>
    </row>
    <row r="447" spans="1:14">
      <c r="A447" s="192"/>
      <c r="B447" s="204" t="s">
        <v>1117</v>
      </c>
      <c r="C447" s="198">
        <v>4.509440104166667</v>
      </c>
      <c r="D447" s="205">
        <v>5.0168978562421183</v>
      </c>
      <c r="E447" s="205">
        <v>5.1592699884125146</v>
      </c>
      <c r="F447" s="205">
        <v>4.1421052631578954</v>
      </c>
      <c r="G447" s="205">
        <v>5.838461538461539</v>
      </c>
      <c r="H447" s="205">
        <v>3.6</v>
      </c>
      <c r="I447" s="198">
        <v>4.8979686057248388</v>
      </c>
      <c r="J447" s="198">
        <v>5.3994106090373286</v>
      </c>
      <c r="K447" s="205">
        <v>5.0382807253190061</v>
      </c>
      <c r="L447" s="205">
        <v>4.9651548672566372</v>
      </c>
      <c r="M447" s="205">
        <v>5.0609756097560972</v>
      </c>
      <c r="N447" s="206">
        <v>5.0439249523427288</v>
      </c>
    </row>
    <row r="448" spans="1:14">
      <c r="A448" s="192"/>
      <c r="B448" s="183" t="s">
        <v>346</v>
      </c>
      <c r="C448" s="195">
        <v>4.1981290556342437</v>
      </c>
      <c r="D448" s="202">
        <v>4.5198853457542096</v>
      </c>
      <c r="E448" s="202">
        <v>4.1816500000000003</v>
      </c>
      <c r="F448" s="202">
        <v>3.2044117647058825</v>
      </c>
      <c r="G448" s="202">
        <v>3.9683933274802459</v>
      </c>
      <c r="H448" s="202">
        <v>4.3990147783251228</v>
      </c>
      <c r="I448" s="195">
        <v>4.2079602505046321</v>
      </c>
      <c r="J448" s="195">
        <v>4.3538961038961039</v>
      </c>
      <c r="K448" s="202">
        <v>4.1695701474074838</v>
      </c>
      <c r="L448" s="202">
        <v>3.648803827751196</v>
      </c>
      <c r="M448" s="202">
        <v>3.250927070457355</v>
      </c>
      <c r="N448" s="203">
        <v>3.9934674010503395</v>
      </c>
    </row>
    <row r="449" spans="1:14">
      <c r="A449" s="192"/>
      <c r="B449" s="204" t="s">
        <v>1119</v>
      </c>
      <c r="C449" s="198">
        <v>4.1800759013282738</v>
      </c>
      <c r="D449" s="205">
        <v>4.5476262626262631</v>
      </c>
      <c r="E449" s="205">
        <v>4.1898966704936855</v>
      </c>
      <c r="F449" s="205">
        <v>3.2670788253477592</v>
      </c>
      <c r="G449" s="205">
        <v>3.6727195945945947</v>
      </c>
      <c r="H449" s="205">
        <v>4.1752380952380959</v>
      </c>
      <c r="I449" s="198">
        <v>4.2001674928519463</v>
      </c>
      <c r="J449" s="198">
        <v>4.334489222118088</v>
      </c>
      <c r="K449" s="205">
        <v>4.2304822403149318</v>
      </c>
      <c r="L449" s="205">
        <v>3.6318378501480306</v>
      </c>
      <c r="M449" s="205">
        <v>3.28850710900474</v>
      </c>
      <c r="N449" s="206">
        <v>4.0409577206934024</v>
      </c>
    </row>
    <row r="450" spans="1:14">
      <c r="A450" s="192"/>
      <c r="B450" s="183" t="s">
        <v>348</v>
      </c>
      <c r="C450" s="195">
        <v>4.01728813559322</v>
      </c>
      <c r="D450" s="202">
        <v>3.868513853904282</v>
      </c>
      <c r="E450" s="202">
        <v>3.7093394077448747</v>
      </c>
      <c r="F450" s="202">
        <v>3.2599049128367672</v>
      </c>
      <c r="G450" s="202">
        <v>3.6682600382409176</v>
      </c>
      <c r="H450" s="202">
        <v>4.5599999999999996</v>
      </c>
      <c r="I450" s="195">
        <v>3.822347266881029</v>
      </c>
      <c r="J450" s="195">
        <v>4.4388961892247041</v>
      </c>
      <c r="K450" s="202">
        <v>4.3937877480586716</v>
      </c>
      <c r="L450" s="202">
        <v>4.13316503628905</v>
      </c>
      <c r="M450" s="202">
        <v>3.695069204152249</v>
      </c>
      <c r="N450" s="203">
        <v>4.3195272704683809</v>
      </c>
    </row>
    <row r="451" spans="1:14">
      <c r="A451" s="192"/>
      <c r="B451" s="204" t="s">
        <v>1121</v>
      </c>
      <c r="C451" s="198">
        <v>3.9702387175466103</v>
      </c>
      <c r="D451" s="205">
        <v>3.85405</v>
      </c>
      <c r="E451" s="205">
        <v>3.763737340738321</v>
      </c>
      <c r="F451" s="205">
        <v>3.2064406779661017</v>
      </c>
      <c r="G451" s="205">
        <v>3.7237573715248531</v>
      </c>
      <c r="H451" s="205">
        <v>4.2733333333333334</v>
      </c>
      <c r="I451" s="198">
        <v>3.8282917809092658</v>
      </c>
      <c r="J451" s="198">
        <v>4.3600678733031675</v>
      </c>
      <c r="K451" s="205">
        <v>4.3864185182539117</v>
      </c>
      <c r="L451" s="205">
        <v>4.0835154826958115</v>
      </c>
      <c r="M451" s="205">
        <v>3.4898119122257052</v>
      </c>
      <c r="N451" s="206">
        <v>4.3017381597831266</v>
      </c>
    </row>
    <row r="452" spans="1:14">
      <c r="A452" s="192"/>
      <c r="B452" s="183" t="s">
        <v>388</v>
      </c>
      <c r="C452" s="195">
        <v>4.1687029427176698</v>
      </c>
      <c r="D452" s="202">
        <v>4.3490154618739263</v>
      </c>
      <c r="E452" s="202">
        <v>4.0646605228512316</v>
      </c>
      <c r="F452" s="202">
        <v>3.2311212814645307</v>
      </c>
      <c r="G452" s="202">
        <v>3.8247139588100687</v>
      </c>
      <c r="H452" s="202">
        <v>4.416666666666667</v>
      </c>
      <c r="I452" s="195">
        <v>4.1238416402508937</v>
      </c>
      <c r="J452" s="195">
        <v>4.3922848664688425</v>
      </c>
      <c r="K452" s="202">
        <v>4.2916255694894554</v>
      </c>
      <c r="L452" s="202">
        <v>3.8576677098925023</v>
      </c>
      <c r="M452" s="202">
        <v>3.4360129776496033</v>
      </c>
      <c r="N452" s="203">
        <v>4.1589855575176591</v>
      </c>
    </row>
    <row r="453" spans="1:14">
      <c r="A453" s="192"/>
      <c r="B453" s="204" t="s">
        <v>1123</v>
      </c>
      <c r="C453" s="198">
        <v>4.1473799956559514</v>
      </c>
      <c r="D453" s="205">
        <v>4.3729219143576827</v>
      </c>
      <c r="E453" s="205">
        <v>4.0901471993882614</v>
      </c>
      <c r="F453" s="205">
        <v>3.2381568310428457</v>
      </c>
      <c r="G453" s="205">
        <v>3.698270771826234</v>
      </c>
      <c r="H453" s="205">
        <v>4.1925490196078439</v>
      </c>
      <c r="I453" s="198">
        <v>4.1221874582163398</v>
      </c>
      <c r="J453" s="198">
        <v>4.3460789338800607</v>
      </c>
      <c r="K453" s="205">
        <v>4.3171843965996661</v>
      </c>
      <c r="L453" s="205">
        <v>3.8254391672088484</v>
      </c>
      <c r="M453" s="205">
        <v>3.375168690958164</v>
      </c>
      <c r="N453" s="206">
        <v>4.1761407472721253</v>
      </c>
    </row>
    <row r="454" spans="1:14">
      <c r="A454" s="191" t="s">
        <v>288</v>
      </c>
      <c r="B454" s="183" t="s">
        <v>488</v>
      </c>
      <c r="C454" s="195">
        <v>3.3333333333333335</v>
      </c>
      <c r="D454" s="202">
        <v>3.8275862068965449</v>
      </c>
      <c r="E454" s="202">
        <v>5.6666666666666599</v>
      </c>
      <c r="F454" s="202">
        <v>0</v>
      </c>
      <c r="G454" s="202">
        <v>4</v>
      </c>
      <c r="H454" s="202">
        <v>4.0333333333333297</v>
      </c>
      <c r="I454" s="195">
        <v>4.2605633802816856</v>
      </c>
      <c r="J454" s="195">
        <v>0</v>
      </c>
      <c r="K454" s="202">
        <v>2.2884615384615321</v>
      </c>
      <c r="L454" s="202">
        <v>2.2544642857142838</v>
      </c>
      <c r="M454" s="202">
        <v>2.1290322580645125</v>
      </c>
      <c r="N454" s="203">
        <v>2.2199999999999971</v>
      </c>
    </row>
    <row r="455" spans="1:14">
      <c r="A455" s="192"/>
      <c r="B455" s="204" t="s">
        <v>1093</v>
      </c>
      <c r="C455" s="198">
        <v>3.928571428571427</v>
      </c>
      <c r="D455" s="205">
        <v>4.117647058823529</v>
      </c>
      <c r="E455" s="205">
        <v>5.749999999999992</v>
      </c>
      <c r="F455" s="205">
        <v>4</v>
      </c>
      <c r="G455" s="205">
        <v>3.9565217391304297</v>
      </c>
      <c r="H455" s="205">
        <v>4.1111111111111098</v>
      </c>
      <c r="I455" s="198">
        <v>4.2590361445783103</v>
      </c>
      <c r="J455" s="198">
        <v>0</v>
      </c>
      <c r="K455" s="205">
        <v>2.7916666666666643</v>
      </c>
      <c r="L455" s="205">
        <v>2.4999999999999964</v>
      </c>
      <c r="M455" s="205">
        <v>2.5763888888888866</v>
      </c>
      <c r="N455" s="206">
        <v>2.5686619718309829</v>
      </c>
    </row>
    <row r="456" spans="1:14">
      <c r="A456" s="192"/>
      <c r="B456" s="183" t="s">
        <v>490</v>
      </c>
      <c r="C456" s="195">
        <v>4.333333333333333</v>
      </c>
      <c r="D456" s="202">
        <v>3.5</v>
      </c>
      <c r="E456" s="202">
        <v>0</v>
      </c>
      <c r="F456" s="202">
        <v>0</v>
      </c>
      <c r="G456" s="202">
        <v>6.75</v>
      </c>
      <c r="H456" s="202">
        <v>0</v>
      </c>
      <c r="I456" s="195">
        <v>4.7857142857142856</v>
      </c>
      <c r="J456" s="195">
        <v>0</v>
      </c>
      <c r="K456" s="202">
        <v>2.6451612903225787</v>
      </c>
      <c r="L456" s="202">
        <v>2.4927536231884035</v>
      </c>
      <c r="M456" s="202">
        <v>2.3428571428571403</v>
      </c>
      <c r="N456" s="203">
        <v>2.4888888888888867</v>
      </c>
    </row>
    <row r="457" spans="1:14">
      <c r="A457" s="192"/>
      <c r="B457" s="204" t="s">
        <v>1095</v>
      </c>
      <c r="C457" s="198">
        <v>9</v>
      </c>
      <c r="D457" s="205">
        <v>6.6666666666666599</v>
      </c>
      <c r="E457" s="205">
        <v>7</v>
      </c>
      <c r="F457" s="205">
        <v>5</v>
      </c>
      <c r="G457" s="205">
        <v>0</v>
      </c>
      <c r="H457" s="205">
        <v>4</v>
      </c>
      <c r="I457" s="198">
        <v>6.7499999999999973</v>
      </c>
      <c r="J457" s="198">
        <v>0</v>
      </c>
      <c r="K457" s="205">
        <v>3.1999999999999988</v>
      </c>
      <c r="L457" s="205">
        <v>3.1354166666666656</v>
      </c>
      <c r="M457" s="205">
        <v>2.9777777777777739</v>
      </c>
      <c r="N457" s="206">
        <v>3.1151832460732964</v>
      </c>
    </row>
    <row r="458" spans="1:14">
      <c r="A458" s="192"/>
      <c r="B458" s="183" t="s">
        <v>492</v>
      </c>
      <c r="C458" s="195">
        <v>0</v>
      </c>
      <c r="D458" s="202">
        <v>0</v>
      </c>
      <c r="E458" s="202">
        <v>0</v>
      </c>
      <c r="F458" s="202">
        <v>0</v>
      </c>
      <c r="G458" s="202">
        <v>0</v>
      </c>
      <c r="H458" s="202">
        <v>0</v>
      </c>
      <c r="I458" s="195">
        <v>0</v>
      </c>
      <c r="J458" s="195">
        <v>0</v>
      </c>
      <c r="K458" s="202">
        <v>0</v>
      </c>
      <c r="L458" s="202">
        <v>0</v>
      </c>
      <c r="M458" s="202">
        <v>0</v>
      </c>
      <c r="N458" s="203">
        <v>0</v>
      </c>
    </row>
    <row r="459" spans="1:14">
      <c r="A459" s="192"/>
      <c r="B459" s="204" t="s">
        <v>1097</v>
      </c>
      <c r="C459" s="198">
        <v>0</v>
      </c>
      <c r="D459" s="205">
        <v>0</v>
      </c>
      <c r="E459" s="205">
        <v>0</v>
      </c>
      <c r="F459" s="205">
        <v>0</v>
      </c>
      <c r="G459" s="205">
        <v>0</v>
      </c>
      <c r="H459" s="205">
        <v>0</v>
      </c>
      <c r="I459" s="198">
        <v>0</v>
      </c>
      <c r="J459" s="198">
        <v>0</v>
      </c>
      <c r="K459" s="205">
        <v>0</v>
      </c>
      <c r="L459" s="205">
        <v>0</v>
      </c>
      <c r="M459" s="205">
        <v>0</v>
      </c>
      <c r="N459" s="206">
        <v>0</v>
      </c>
    </row>
    <row r="460" spans="1:14">
      <c r="A460" s="192"/>
      <c r="B460" s="183" t="s">
        <v>494</v>
      </c>
      <c r="C460" s="195">
        <v>3.8333333333333335</v>
      </c>
      <c r="D460" s="202">
        <v>3.8064516129032193</v>
      </c>
      <c r="E460" s="202">
        <v>5.6666666666666599</v>
      </c>
      <c r="F460" s="202">
        <v>0</v>
      </c>
      <c r="G460" s="202">
        <v>4.5</v>
      </c>
      <c r="H460" s="202">
        <v>4.0333333333333297</v>
      </c>
      <c r="I460" s="195">
        <v>4.307692307692303</v>
      </c>
      <c r="J460" s="195">
        <v>0</v>
      </c>
      <c r="K460" s="202">
        <v>2.4216867469879468</v>
      </c>
      <c r="L460" s="202">
        <v>2.3105802047781552</v>
      </c>
      <c r="M460" s="202">
        <v>2.176100628930814</v>
      </c>
      <c r="N460" s="203">
        <v>2.2878504672897169</v>
      </c>
    </row>
    <row r="461" spans="1:14">
      <c r="A461" s="192"/>
      <c r="B461" s="204" t="s">
        <v>1099</v>
      </c>
      <c r="C461" s="198">
        <v>4.3695652173913029</v>
      </c>
      <c r="D461" s="205">
        <v>4.4999999999999982</v>
      </c>
      <c r="E461" s="205">
        <v>5.8461538461538387</v>
      </c>
      <c r="F461" s="205">
        <v>4.5</v>
      </c>
      <c r="G461" s="205">
        <v>3.9565217391304297</v>
      </c>
      <c r="H461" s="205">
        <v>4.0999999999999988</v>
      </c>
      <c r="I461" s="198">
        <v>4.4780219780219745</v>
      </c>
      <c r="J461" s="198">
        <v>0</v>
      </c>
      <c r="K461" s="205">
        <v>2.9999999999999982</v>
      </c>
      <c r="L461" s="205">
        <v>2.734615384615382</v>
      </c>
      <c r="M461" s="205">
        <v>2.7307692307692277</v>
      </c>
      <c r="N461" s="206">
        <v>2.7884210526315765</v>
      </c>
    </row>
    <row r="462" spans="1:14">
      <c r="A462" s="192"/>
      <c r="B462" s="183" t="s">
        <v>301</v>
      </c>
      <c r="C462" s="195">
        <v>4.4894305435720385</v>
      </c>
      <c r="D462" s="202">
        <v>4.5157665820949537</v>
      </c>
      <c r="E462" s="202">
        <v>4.4709917938762844</v>
      </c>
      <c r="F462" s="202">
        <v>4.4812206572769915</v>
      </c>
      <c r="G462" s="202">
        <v>4.2704447632711586</v>
      </c>
      <c r="H462" s="202">
        <v>4.57421875</v>
      </c>
      <c r="I462" s="195">
        <v>4.4735445493142674</v>
      </c>
      <c r="J462" s="195">
        <v>0</v>
      </c>
      <c r="K462" s="202">
        <v>3.8313449023861113</v>
      </c>
      <c r="L462" s="202">
        <v>3.786276223776218</v>
      </c>
      <c r="M462" s="202">
        <v>3.6629955947136552</v>
      </c>
      <c r="N462" s="203">
        <v>3.793555525751068</v>
      </c>
    </row>
    <row r="463" spans="1:14">
      <c r="A463" s="192"/>
      <c r="B463" s="204" t="s">
        <v>1101</v>
      </c>
      <c r="C463" s="198">
        <v>4.5133763349899505</v>
      </c>
      <c r="D463" s="205">
        <v>4.5750674763832597</v>
      </c>
      <c r="E463" s="205">
        <v>4.5407429598561961</v>
      </c>
      <c r="F463" s="205">
        <v>4.5641776476329863</v>
      </c>
      <c r="G463" s="205">
        <v>4.2607044198895005</v>
      </c>
      <c r="H463" s="205">
        <v>4.7130434782608699</v>
      </c>
      <c r="I463" s="198">
        <v>4.5152031387125051</v>
      </c>
      <c r="J463" s="198">
        <v>0</v>
      </c>
      <c r="K463" s="205">
        <v>3.860927152317875</v>
      </c>
      <c r="L463" s="205">
        <v>3.8962909211598178</v>
      </c>
      <c r="M463" s="205">
        <v>3.9594263413569069</v>
      </c>
      <c r="N463" s="206">
        <v>3.8851408092189912</v>
      </c>
    </row>
    <row r="464" spans="1:14">
      <c r="A464" s="192"/>
      <c r="B464" s="183" t="s">
        <v>303</v>
      </c>
      <c r="C464" s="195">
        <v>5.635258358662611</v>
      </c>
      <c r="D464" s="202">
        <v>5.8041338582677149</v>
      </c>
      <c r="E464" s="202">
        <v>5.6071428571428488</v>
      </c>
      <c r="F464" s="202">
        <v>5.4975728155339763</v>
      </c>
      <c r="G464" s="202">
        <v>4.848214285714282</v>
      </c>
      <c r="H464" s="202">
        <v>5.3148148148148104</v>
      </c>
      <c r="I464" s="195">
        <v>5.6362911795961725</v>
      </c>
      <c r="J464" s="195">
        <v>0</v>
      </c>
      <c r="K464" s="202">
        <v>5.2590733590733576</v>
      </c>
      <c r="L464" s="202">
        <v>5.7064836448598086</v>
      </c>
      <c r="M464" s="202">
        <v>5.8076256499133398</v>
      </c>
      <c r="N464" s="203">
        <v>5.4809387169501935</v>
      </c>
    </row>
    <row r="465" spans="1:14">
      <c r="A465" s="192"/>
      <c r="B465" s="204" t="s">
        <v>1103</v>
      </c>
      <c r="C465" s="198">
        <v>5.6470869149952216</v>
      </c>
      <c r="D465" s="205">
        <v>6.0039920159680555</v>
      </c>
      <c r="E465" s="205">
        <v>6.1483050847457577</v>
      </c>
      <c r="F465" s="205">
        <v>5.6271186440677932</v>
      </c>
      <c r="G465" s="205">
        <v>4.9765624999999973</v>
      </c>
      <c r="H465" s="205">
        <v>4.3125</v>
      </c>
      <c r="I465" s="198">
        <v>5.7355694227769076</v>
      </c>
      <c r="J465" s="198">
        <v>0</v>
      </c>
      <c r="K465" s="205">
        <v>5.4009259259259217</v>
      </c>
      <c r="L465" s="205">
        <v>5.9360716491661485</v>
      </c>
      <c r="M465" s="205">
        <v>5.7874531835205945</v>
      </c>
      <c r="N465" s="206">
        <v>5.6219864001648441</v>
      </c>
    </row>
    <row r="466" spans="1:14">
      <c r="A466" s="192"/>
      <c r="B466" s="183" t="s">
        <v>305</v>
      </c>
      <c r="C466" s="195">
        <v>0</v>
      </c>
      <c r="D466" s="202">
        <v>0</v>
      </c>
      <c r="E466" s="202">
        <v>0</v>
      </c>
      <c r="F466" s="202">
        <v>0</v>
      </c>
      <c r="G466" s="202">
        <v>0</v>
      </c>
      <c r="H466" s="202">
        <v>0</v>
      </c>
      <c r="I466" s="195">
        <v>0</v>
      </c>
      <c r="J466" s="195">
        <v>0</v>
      </c>
      <c r="K466" s="202">
        <v>0</v>
      </c>
      <c r="L466" s="202">
        <v>0</v>
      </c>
      <c r="M466" s="202">
        <v>0</v>
      </c>
      <c r="N466" s="203">
        <v>0</v>
      </c>
    </row>
    <row r="467" spans="1:14">
      <c r="A467" s="192"/>
      <c r="B467" s="204" t="s">
        <v>1105</v>
      </c>
      <c r="C467" s="198">
        <v>0</v>
      </c>
      <c r="D467" s="205">
        <v>0</v>
      </c>
      <c r="E467" s="205">
        <v>0</v>
      </c>
      <c r="F467" s="205">
        <v>0</v>
      </c>
      <c r="G467" s="205">
        <v>0</v>
      </c>
      <c r="H467" s="205">
        <v>0</v>
      </c>
      <c r="I467" s="198">
        <v>0</v>
      </c>
      <c r="J467" s="198">
        <v>0</v>
      </c>
      <c r="K467" s="205">
        <v>0</v>
      </c>
      <c r="L467" s="205">
        <v>0</v>
      </c>
      <c r="M467" s="205">
        <v>0</v>
      </c>
      <c r="N467" s="206">
        <v>0</v>
      </c>
    </row>
    <row r="468" spans="1:14">
      <c r="A468" s="192"/>
      <c r="B468" s="183" t="s">
        <v>307</v>
      </c>
      <c r="C468" s="195">
        <v>4.5996685836826146</v>
      </c>
      <c r="D468" s="202">
        <v>4.7161003979185718</v>
      </c>
      <c r="E468" s="202">
        <v>4.5043679342240432</v>
      </c>
      <c r="F468" s="202">
        <v>4.5798398492698968</v>
      </c>
      <c r="G468" s="202">
        <v>4.2927586206896517</v>
      </c>
      <c r="H468" s="202">
        <v>4.7032258064516119</v>
      </c>
      <c r="I468" s="195">
        <v>4.5798237702074465</v>
      </c>
      <c r="J468" s="195">
        <v>0</v>
      </c>
      <c r="K468" s="202">
        <v>4.8842539863325714</v>
      </c>
      <c r="L468" s="202">
        <v>5.1407859497321757</v>
      </c>
      <c r="M468" s="202">
        <v>5.2021144278606934</v>
      </c>
      <c r="N468" s="203">
        <v>5.0144872460329211</v>
      </c>
    </row>
    <row r="469" spans="1:14">
      <c r="A469" s="192"/>
      <c r="B469" s="204" t="s">
        <v>1107</v>
      </c>
      <c r="C469" s="198">
        <v>4.626380426504185</v>
      </c>
      <c r="D469" s="205">
        <v>4.7816738816738757</v>
      </c>
      <c r="E469" s="205">
        <v>4.5956307870370319</v>
      </c>
      <c r="F469" s="205">
        <v>4.6486972147349457</v>
      </c>
      <c r="G469" s="205">
        <v>4.2910052910052885</v>
      </c>
      <c r="H469" s="205">
        <v>4.66412213740458</v>
      </c>
      <c r="I469" s="198">
        <v>4.6254109138724484</v>
      </c>
      <c r="J469" s="198">
        <v>0</v>
      </c>
      <c r="K469" s="205">
        <v>5.0140044370493584</v>
      </c>
      <c r="L469" s="205">
        <v>5.3485358633947566</v>
      </c>
      <c r="M469" s="205">
        <v>5.2948112028006955</v>
      </c>
      <c r="N469" s="206">
        <v>5.1601236639853232</v>
      </c>
    </row>
    <row r="470" spans="1:14">
      <c r="A470" s="192"/>
      <c r="B470" s="183" t="s">
        <v>309</v>
      </c>
      <c r="C470" s="195">
        <v>3.2873597164796204</v>
      </c>
      <c r="D470" s="202">
        <v>3.5290753098188699</v>
      </c>
      <c r="E470" s="202">
        <v>3.4487107873804597</v>
      </c>
      <c r="F470" s="202">
        <v>3.3387356500960941</v>
      </c>
      <c r="G470" s="202">
        <v>3.2779783393501751</v>
      </c>
      <c r="H470" s="202">
        <v>3.3115942028985499</v>
      </c>
      <c r="I470" s="195">
        <v>3.3517944375995863</v>
      </c>
      <c r="J470" s="195">
        <v>0</v>
      </c>
      <c r="K470" s="202">
        <v>3.1111139440605742</v>
      </c>
      <c r="L470" s="202">
        <v>2.8003095975232175</v>
      </c>
      <c r="M470" s="202">
        <v>3.3660714285714235</v>
      </c>
      <c r="N470" s="203">
        <v>3.0048026048026011</v>
      </c>
    </row>
    <row r="471" spans="1:14">
      <c r="A471" s="192"/>
      <c r="B471" s="204" t="s">
        <v>1109</v>
      </c>
      <c r="C471" s="198">
        <v>3.3176996091568935</v>
      </c>
      <c r="D471" s="205">
        <v>3.5458440445586912</v>
      </c>
      <c r="E471" s="205">
        <v>3.4508196721311419</v>
      </c>
      <c r="F471" s="205">
        <v>3.3884120171673753</v>
      </c>
      <c r="G471" s="205">
        <v>3.1627906976744149</v>
      </c>
      <c r="H471" s="205">
        <v>3.375</v>
      </c>
      <c r="I471" s="198">
        <v>3.3749416342412419</v>
      </c>
      <c r="J471" s="198">
        <v>0</v>
      </c>
      <c r="K471" s="205">
        <v>3.2276507276507256</v>
      </c>
      <c r="L471" s="205">
        <v>2.8295819935691267</v>
      </c>
      <c r="M471" s="205">
        <v>2.5289855072463734</v>
      </c>
      <c r="N471" s="206">
        <v>3.0278745644599279</v>
      </c>
    </row>
    <row r="472" spans="1:14">
      <c r="A472" s="192"/>
      <c r="B472" s="183" t="s">
        <v>311</v>
      </c>
      <c r="C472" s="195">
        <v>4.3749999999999938</v>
      </c>
      <c r="D472" s="202">
        <v>4.2426035502958568</v>
      </c>
      <c r="E472" s="202">
        <v>4.0656108597285048</v>
      </c>
      <c r="F472" s="202">
        <v>4.1282051282051251</v>
      </c>
      <c r="G472" s="202">
        <v>4.3377192982456121</v>
      </c>
      <c r="H472" s="202">
        <v>3.7692307692307598</v>
      </c>
      <c r="I472" s="195">
        <v>4.2942925089179509</v>
      </c>
      <c r="J472" s="195">
        <v>0</v>
      </c>
      <c r="K472" s="202">
        <v>4.8785880527540675</v>
      </c>
      <c r="L472" s="202">
        <v>4.0798611111111063</v>
      </c>
      <c r="M472" s="202">
        <v>4.7738095238095202</v>
      </c>
      <c r="N472" s="203">
        <v>4.6030444964871142</v>
      </c>
    </row>
    <row r="473" spans="1:14">
      <c r="A473" s="192"/>
      <c r="B473" s="204" t="s">
        <v>1111</v>
      </c>
      <c r="C473" s="198">
        <v>4.2982062780268997</v>
      </c>
      <c r="D473" s="205">
        <v>4.289256198347104</v>
      </c>
      <c r="E473" s="205">
        <v>4.2094594594594579</v>
      </c>
      <c r="F473" s="205">
        <v>3.8743315508021348</v>
      </c>
      <c r="G473" s="205">
        <v>4.1739130434782563</v>
      </c>
      <c r="H473" s="205">
        <v>3.57692307692307</v>
      </c>
      <c r="I473" s="198">
        <v>4.2497069167643566</v>
      </c>
      <c r="J473" s="198">
        <v>0</v>
      </c>
      <c r="K473" s="205">
        <v>4.8452997779422606</v>
      </c>
      <c r="L473" s="205">
        <v>4.4672830725462287</v>
      </c>
      <c r="M473" s="205">
        <v>4.0064102564102528</v>
      </c>
      <c r="N473" s="206">
        <v>4.6658371040723958</v>
      </c>
    </row>
    <row r="474" spans="1:14">
      <c r="A474" s="192"/>
      <c r="B474" s="183" t="s">
        <v>313</v>
      </c>
      <c r="C474" s="195">
        <v>0</v>
      </c>
      <c r="D474" s="202">
        <v>0</v>
      </c>
      <c r="E474" s="202">
        <v>0</v>
      </c>
      <c r="F474" s="202">
        <v>0</v>
      </c>
      <c r="G474" s="202">
        <v>0</v>
      </c>
      <c r="H474" s="202">
        <v>0</v>
      </c>
      <c r="I474" s="195">
        <v>0</v>
      </c>
      <c r="J474" s="195">
        <v>0</v>
      </c>
      <c r="K474" s="202">
        <v>0</v>
      </c>
      <c r="L474" s="202">
        <v>0</v>
      </c>
      <c r="M474" s="202">
        <v>0</v>
      </c>
      <c r="N474" s="203">
        <v>0</v>
      </c>
    </row>
    <row r="475" spans="1:14">
      <c r="A475" s="192"/>
      <c r="B475" s="204" t="s">
        <v>1113</v>
      </c>
      <c r="C475" s="198">
        <v>0</v>
      </c>
      <c r="D475" s="205">
        <v>0</v>
      </c>
      <c r="E475" s="205">
        <v>0</v>
      </c>
      <c r="F475" s="205">
        <v>0</v>
      </c>
      <c r="G475" s="205">
        <v>0</v>
      </c>
      <c r="H475" s="205">
        <v>0</v>
      </c>
      <c r="I475" s="198">
        <v>0</v>
      </c>
      <c r="J475" s="198">
        <v>0</v>
      </c>
      <c r="K475" s="205">
        <v>0</v>
      </c>
      <c r="L475" s="205">
        <v>0</v>
      </c>
      <c r="M475" s="205">
        <v>0</v>
      </c>
      <c r="N475" s="206">
        <v>0</v>
      </c>
    </row>
    <row r="476" spans="1:14">
      <c r="A476" s="192"/>
      <c r="B476" s="183" t="s">
        <v>315</v>
      </c>
      <c r="C476" s="195">
        <v>3.6150433347090352</v>
      </c>
      <c r="D476" s="202">
        <v>3.761568123393312</v>
      </c>
      <c r="E476" s="202">
        <v>3.6020683981666441</v>
      </c>
      <c r="F476" s="202">
        <v>3.508280306738452</v>
      </c>
      <c r="G476" s="202">
        <v>3.5869565217391264</v>
      </c>
      <c r="H476" s="202">
        <v>3.436842105263155</v>
      </c>
      <c r="I476" s="195">
        <v>3.6255909412191878</v>
      </c>
      <c r="J476" s="195">
        <v>0</v>
      </c>
      <c r="K476" s="202">
        <v>4.4356919243547095</v>
      </c>
      <c r="L476" s="202">
        <v>3.6836049856184041</v>
      </c>
      <c r="M476" s="202">
        <v>4.3406593406593368</v>
      </c>
      <c r="N476" s="203">
        <v>4.163460139181697</v>
      </c>
    </row>
    <row r="477" spans="1:14">
      <c r="A477" s="192"/>
      <c r="B477" s="204" t="s">
        <v>1115</v>
      </c>
      <c r="C477" s="198">
        <v>3.6153023527124217</v>
      </c>
      <c r="D477" s="205">
        <v>3.7637795275590498</v>
      </c>
      <c r="E477" s="205">
        <v>3.6394176931690883</v>
      </c>
      <c r="F477" s="205">
        <v>3.4909706546275334</v>
      </c>
      <c r="G477" s="205">
        <v>3.4285714285714248</v>
      </c>
      <c r="H477" s="205">
        <v>3.4180327868852447</v>
      </c>
      <c r="I477" s="198">
        <v>3.6241095280498627</v>
      </c>
      <c r="J477" s="198">
        <v>0</v>
      </c>
      <c r="K477" s="205">
        <v>4.4205786026200835</v>
      </c>
      <c r="L477" s="205">
        <v>3.964990138067058</v>
      </c>
      <c r="M477" s="205">
        <v>3.5533333333333301</v>
      </c>
      <c r="N477" s="206">
        <v>4.2066102246825112</v>
      </c>
    </row>
    <row r="478" spans="1:14">
      <c r="A478" s="192"/>
      <c r="B478" s="183" t="s">
        <v>333</v>
      </c>
      <c r="C478" s="195">
        <v>5.7533588170029795</v>
      </c>
      <c r="D478" s="202">
        <v>5.471352665266032</v>
      </c>
      <c r="E478" s="202">
        <v>7.1027397260273908</v>
      </c>
      <c r="F478" s="202">
        <v>5.3222222222222149</v>
      </c>
      <c r="G478" s="202">
        <v>5.7741935483870952</v>
      </c>
      <c r="H478" s="202">
        <v>5.6363636363636296</v>
      </c>
      <c r="I478" s="195">
        <v>5.8541671543671896</v>
      </c>
      <c r="J478" s="195">
        <v>0</v>
      </c>
      <c r="K478" s="202">
        <v>7.0333909594513058</v>
      </c>
      <c r="L478" s="202">
        <v>6.5953462177584656</v>
      </c>
      <c r="M478" s="202">
        <v>7.8218871595330679</v>
      </c>
      <c r="N478" s="203">
        <v>6.9704554488193731</v>
      </c>
    </row>
    <row r="479" spans="1:14">
      <c r="A479" s="192"/>
      <c r="B479" s="204" t="s">
        <v>1117</v>
      </c>
      <c r="C479" s="198">
        <v>5.7645788336932977</v>
      </c>
      <c r="D479" s="205">
        <v>5.0624999999999964</v>
      </c>
      <c r="E479" s="205">
        <v>6.3883495145631048</v>
      </c>
      <c r="F479" s="205">
        <v>4.6962616822429872</v>
      </c>
      <c r="G479" s="205">
        <v>7.4782608695652177</v>
      </c>
      <c r="H479" s="205">
        <v>6.8181818181818103</v>
      </c>
      <c r="I479" s="198">
        <v>5.6013001083423584</v>
      </c>
      <c r="J479" s="198">
        <v>0</v>
      </c>
      <c r="K479" s="205">
        <v>5.2548778180185938</v>
      </c>
      <c r="L479" s="205">
        <v>4.7408132940401009</v>
      </c>
      <c r="M479" s="205">
        <v>5.419005478749721</v>
      </c>
      <c r="N479" s="206">
        <v>5.0853133107372672</v>
      </c>
    </row>
    <row r="480" spans="1:14">
      <c r="A480" s="192"/>
      <c r="B480" s="183" t="s">
        <v>346</v>
      </c>
      <c r="C480" s="195">
        <v>4.1676802780191089</v>
      </c>
      <c r="D480" s="202">
        <v>4.2408131352619156</v>
      </c>
      <c r="E480" s="202">
        <v>4.3014053135785657</v>
      </c>
      <c r="F480" s="202">
        <v>4.1714899309956301</v>
      </c>
      <c r="G480" s="202">
        <v>4.1053571428571383</v>
      </c>
      <c r="H480" s="202">
        <v>4.125</v>
      </c>
      <c r="I480" s="195">
        <v>4.1957952268577836</v>
      </c>
      <c r="J480" s="195">
        <v>0</v>
      </c>
      <c r="K480" s="202">
        <v>3.5533025693167981</v>
      </c>
      <c r="L480" s="202">
        <v>3.2620344690966685</v>
      </c>
      <c r="M480" s="202">
        <v>3.1547911547911518</v>
      </c>
      <c r="N480" s="203">
        <v>3.3809621372446639</v>
      </c>
    </row>
    <row r="481" spans="1:14">
      <c r="A481" s="192"/>
      <c r="B481" s="204" t="s">
        <v>1119</v>
      </c>
      <c r="C481" s="198">
        <v>4.1844946401225078</v>
      </c>
      <c r="D481" s="205">
        <v>4.2836306653808993</v>
      </c>
      <c r="E481" s="205">
        <v>4.3624720218850976</v>
      </c>
      <c r="F481" s="205">
        <v>4.265005456529642</v>
      </c>
      <c r="G481" s="205">
        <v>4.0928282244071683</v>
      </c>
      <c r="H481" s="205">
        <v>4.308139534883721</v>
      </c>
      <c r="I481" s="198">
        <v>4.231287916843768</v>
      </c>
      <c r="J481" s="198">
        <v>0</v>
      </c>
      <c r="K481" s="205">
        <v>3.6128919860627127</v>
      </c>
      <c r="L481" s="205">
        <v>3.4000624366014853</v>
      </c>
      <c r="M481" s="205">
        <v>3.3728017433352373</v>
      </c>
      <c r="N481" s="206">
        <v>3.50209353861763</v>
      </c>
    </row>
    <row r="482" spans="1:14">
      <c r="A482" s="192"/>
      <c r="B482" s="183" t="s">
        <v>348</v>
      </c>
      <c r="C482" s="195">
        <v>4.8826530612244854</v>
      </c>
      <c r="D482" s="202">
        <v>5.0211406096361832</v>
      </c>
      <c r="E482" s="202">
        <v>4.5391849529780526</v>
      </c>
      <c r="F482" s="202">
        <v>4.8316708229426402</v>
      </c>
      <c r="G482" s="202">
        <v>4.5319767441860437</v>
      </c>
      <c r="H482" s="202">
        <v>4.5566037735848992</v>
      </c>
      <c r="I482" s="195">
        <v>4.8675203989120543</v>
      </c>
      <c r="J482" s="195">
        <v>0</v>
      </c>
      <c r="K482" s="202">
        <v>5.1129156010230155</v>
      </c>
      <c r="L482" s="202">
        <v>5.1495401839264261</v>
      </c>
      <c r="M482" s="202">
        <v>5.466802168021677</v>
      </c>
      <c r="N482" s="203">
        <v>5.1622604560078313</v>
      </c>
    </row>
    <row r="483" spans="1:14">
      <c r="A483" s="192"/>
      <c r="B483" s="204" t="s">
        <v>1121</v>
      </c>
      <c r="C483" s="198">
        <v>4.8429118773946307</v>
      </c>
      <c r="D483" s="205">
        <v>5.1659919028340022</v>
      </c>
      <c r="E483" s="205">
        <v>4.8885630498533699</v>
      </c>
      <c r="F483" s="205">
        <v>4.7273972602739684</v>
      </c>
      <c r="G483" s="205">
        <v>4.5032051282051242</v>
      </c>
      <c r="H483" s="205">
        <v>3.9833333333333303</v>
      </c>
      <c r="I483" s="198">
        <v>4.8905345211581253</v>
      </c>
      <c r="J483" s="198">
        <v>0</v>
      </c>
      <c r="K483" s="205">
        <v>5.191050963179709</v>
      </c>
      <c r="L483" s="205">
        <v>5.3978494623655893</v>
      </c>
      <c r="M483" s="205">
        <v>5.2374149659863898</v>
      </c>
      <c r="N483" s="206">
        <v>5.2646815550041337</v>
      </c>
    </row>
    <row r="484" spans="1:14">
      <c r="A484" s="192"/>
      <c r="B484" s="183" t="s">
        <v>388</v>
      </c>
      <c r="C484" s="195">
        <v>4.2836013500099224</v>
      </c>
      <c r="D484" s="202">
        <v>4.404305727235263</v>
      </c>
      <c r="E484" s="202">
        <v>4.3192948666371587</v>
      </c>
      <c r="F484" s="202">
        <v>4.2588315798477421</v>
      </c>
      <c r="G484" s="202">
        <v>4.1449784017278573</v>
      </c>
      <c r="H484" s="202">
        <v>4.2113207547169793</v>
      </c>
      <c r="I484" s="195">
        <v>4.2967611062944151</v>
      </c>
      <c r="J484" s="195">
        <v>0</v>
      </c>
      <c r="K484" s="202">
        <v>4.7006378381731118</v>
      </c>
      <c r="L484" s="202">
        <v>4.5165260430507539</v>
      </c>
      <c r="M484" s="202">
        <v>4.6449781659388618</v>
      </c>
      <c r="N484" s="203">
        <v>4.6266338266546105</v>
      </c>
    </row>
    <row r="485" spans="1:14">
      <c r="A485" s="192"/>
      <c r="B485" s="204" t="s">
        <v>1123</v>
      </c>
      <c r="C485" s="198">
        <v>4.2941608168474756</v>
      </c>
      <c r="D485" s="205">
        <v>4.4533683800622983</v>
      </c>
      <c r="E485" s="205">
        <v>4.4035992663915584</v>
      </c>
      <c r="F485" s="205">
        <v>4.3192035966602385</v>
      </c>
      <c r="G485" s="205">
        <v>4.1267904509283788</v>
      </c>
      <c r="H485" s="205">
        <v>4.259900990099009</v>
      </c>
      <c r="I485" s="198">
        <v>4.3287562975402514</v>
      </c>
      <c r="J485" s="198">
        <v>0</v>
      </c>
      <c r="K485" s="205">
        <v>4.7819725433525972</v>
      </c>
      <c r="L485" s="205">
        <v>4.7615756914767955</v>
      </c>
      <c r="M485" s="205">
        <v>4.6500531120664554</v>
      </c>
      <c r="N485" s="206">
        <v>4.7609114445807785</v>
      </c>
    </row>
    <row r="486" spans="1:14">
      <c r="A486" s="191" t="s">
        <v>75</v>
      </c>
      <c r="B486" s="183" t="s">
        <v>488</v>
      </c>
      <c r="C486" s="195">
        <v>4.5</v>
      </c>
      <c r="D486" s="202">
        <v>0</v>
      </c>
      <c r="E486" s="202">
        <v>4.8</v>
      </c>
      <c r="F486" s="202">
        <v>0</v>
      </c>
      <c r="G486" s="202">
        <v>4.8</v>
      </c>
      <c r="H486" s="202">
        <v>4.6277056277056277</v>
      </c>
      <c r="I486" s="195">
        <v>4.6220101781170477</v>
      </c>
      <c r="J486" s="195">
        <v>3.5031914893617024</v>
      </c>
      <c r="K486" s="202">
        <v>0</v>
      </c>
      <c r="L486" s="202">
        <v>0</v>
      </c>
      <c r="M486" s="202">
        <v>3.4979381443298969</v>
      </c>
      <c r="N486" s="203">
        <v>3.5005235602094236</v>
      </c>
    </row>
    <row r="487" spans="1:14">
      <c r="A487" s="192"/>
      <c r="B487" s="204" t="s">
        <v>1093</v>
      </c>
      <c r="C487" s="198">
        <v>4.5</v>
      </c>
      <c r="D487" s="205">
        <v>0</v>
      </c>
      <c r="E487" s="205">
        <v>4.7</v>
      </c>
      <c r="F487" s="205">
        <v>0</v>
      </c>
      <c r="G487" s="205">
        <v>4.6626436781609195</v>
      </c>
      <c r="H487" s="205">
        <v>4.6600938967136152</v>
      </c>
      <c r="I487" s="198">
        <v>4.583921568627451</v>
      </c>
      <c r="J487" s="198">
        <v>3.4312499999999999</v>
      </c>
      <c r="K487" s="205">
        <v>0</v>
      </c>
      <c r="L487" s="205">
        <v>0</v>
      </c>
      <c r="M487" s="205">
        <v>3.5258064516129028</v>
      </c>
      <c r="N487" s="206">
        <v>3.4845454545454539</v>
      </c>
    </row>
    <row r="488" spans="1:14">
      <c r="A488" s="192"/>
      <c r="B488" s="183" t="s">
        <v>490</v>
      </c>
      <c r="C488" s="195">
        <v>0</v>
      </c>
      <c r="D488" s="202">
        <v>0</v>
      </c>
      <c r="E488" s="202">
        <v>0</v>
      </c>
      <c r="F488" s="202">
        <v>0</v>
      </c>
      <c r="G488" s="202">
        <v>6.5</v>
      </c>
      <c r="H488" s="202">
        <v>7.8666666666666671</v>
      </c>
      <c r="I488" s="195">
        <v>7.5250000000000004</v>
      </c>
      <c r="J488" s="195">
        <v>0</v>
      </c>
      <c r="K488" s="202">
        <v>0</v>
      </c>
      <c r="L488" s="202">
        <v>0</v>
      </c>
      <c r="M488" s="202">
        <v>4.2750000000000004</v>
      </c>
      <c r="N488" s="203">
        <v>4.2750000000000004</v>
      </c>
    </row>
    <row r="489" spans="1:14">
      <c r="A489" s="192"/>
      <c r="B489" s="204" t="s">
        <v>1095</v>
      </c>
      <c r="C489" s="198">
        <v>0</v>
      </c>
      <c r="D489" s="205">
        <v>0</v>
      </c>
      <c r="E489" s="205">
        <v>0</v>
      </c>
      <c r="F489" s="205">
        <v>0</v>
      </c>
      <c r="G489" s="205">
        <v>0</v>
      </c>
      <c r="H489" s="205">
        <v>0</v>
      </c>
      <c r="I489" s="198">
        <v>0</v>
      </c>
      <c r="J489" s="198">
        <v>9.5</v>
      </c>
      <c r="K489" s="205">
        <v>0</v>
      </c>
      <c r="L489" s="205">
        <v>0</v>
      </c>
      <c r="M489" s="205">
        <v>3.9444444444444446</v>
      </c>
      <c r="N489" s="206">
        <v>4.5</v>
      </c>
    </row>
    <row r="490" spans="1:14">
      <c r="A490" s="192"/>
      <c r="B490" s="183" t="s">
        <v>492</v>
      </c>
      <c r="C490" s="195">
        <v>0</v>
      </c>
      <c r="D490" s="202">
        <v>0</v>
      </c>
      <c r="E490" s="202">
        <v>0</v>
      </c>
      <c r="F490" s="202">
        <v>0</v>
      </c>
      <c r="G490" s="202">
        <v>0</v>
      </c>
      <c r="H490" s="202">
        <v>0</v>
      </c>
      <c r="I490" s="195">
        <v>0</v>
      </c>
      <c r="J490" s="195">
        <v>0</v>
      </c>
      <c r="K490" s="202">
        <v>0</v>
      </c>
      <c r="L490" s="202">
        <v>0</v>
      </c>
      <c r="M490" s="202">
        <v>0</v>
      </c>
      <c r="N490" s="203">
        <v>0</v>
      </c>
    </row>
    <row r="491" spans="1:14">
      <c r="A491" s="192"/>
      <c r="B491" s="204" t="s">
        <v>1097</v>
      </c>
      <c r="C491" s="198">
        <v>0</v>
      </c>
      <c r="D491" s="205">
        <v>0</v>
      </c>
      <c r="E491" s="205">
        <v>0</v>
      </c>
      <c r="F491" s="205">
        <v>0</v>
      </c>
      <c r="G491" s="205">
        <v>0</v>
      </c>
      <c r="H491" s="205">
        <v>0</v>
      </c>
      <c r="I491" s="198">
        <v>0</v>
      </c>
      <c r="J491" s="198">
        <v>0</v>
      </c>
      <c r="K491" s="205">
        <v>0</v>
      </c>
      <c r="L491" s="205">
        <v>0</v>
      </c>
      <c r="M491" s="205">
        <v>0</v>
      </c>
      <c r="N491" s="206">
        <v>0</v>
      </c>
    </row>
    <row r="492" spans="1:14">
      <c r="A492" s="192"/>
      <c r="B492" s="183" t="s">
        <v>494</v>
      </c>
      <c r="C492" s="195">
        <v>4.5</v>
      </c>
      <c r="D492" s="202">
        <v>0</v>
      </c>
      <c r="E492" s="202">
        <v>4.8</v>
      </c>
      <c r="F492" s="202">
        <v>0</v>
      </c>
      <c r="G492" s="202">
        <v>4.8087628865979379</v>
      </c>
      <c r="H492" s="202">
        <v>4.6692307692307686</v>
      </c>
      <c r="I492" s="195">
        <v>4.6293781725888321</v>
      </c>
      <c r="J492" s="195">
        <v>3.5031914893617024</v>
      </c>
      <c r="K492" s="202">
        <v>0</v>
      </c>
      <c r="L492" s="202">
        <v>0</v>
      </c>
      <c r="M492" s="202">
        <v>3.5287128712871283</v>
      </c>
      <c r="N492" s="203">
        <v>3.5164102564102562</v>
      </c>
    </row>
    <row r="493" spans="1:14">
      <c r="A493" s="192"/>
      <c r="B493" s="204" t="s">
        <v>1099</v>
      </c>
      <c r="C493" s="198">
        <v>4.5</v>
      </c>
      <c r="D493" s="205">
        <v>0</v>
      </c>
      <c r="E493" s="205">
        <v>4.7</v>
      </c>
      <c r="F493" s="205">
        <v>0</v>
      </c>
      <c r="G493" s="205">
        <v>4.6626436781609195</v>
      </c>
      <c r="H493" s="205">
        <v>4.6600938967136152</v>
      </c>
      <c r="I493" s="198">
        <v>4.583921568627451</v>
      </c>
      <c r="J493" s="198">
        <v>3.4938144329896903</v>
      </c>
      <c r="K493" s="205">
        <v>0</v>
      </c>
      <c r="L493" s="205">
        <v>0</v>
      </c>
      <c r="M493" s="205">
        <v>3.5541353383458643</v>
      </c>
      <c r="N493" s="206">
        <v>3.5286956521739126</v>
      </c>
    </row>
    <row r="494" spans="1:14">
      <c r="A494" s="192"/>
      <c r="B494" s="183" t="s">
        <v>301</v>
      </c>
      <c r="C494" s="195">
        <v>4.8</v>
      </c>
      <c r="D494" s="202">
        <v>0</v>
      </c>
      <c r="E494" s="202">
        <v>5.8</v>
      </c>
      <c r="F494" s="202">
        <v>0</v>
      </c>
      <c r="G494" s="202">
        <v>5.7230769230769223</v>
      </c>
      <c r="H494" s="202">
        <v>5.6634751773049645</v>
      </c>
      <c r="I494" s="195">
        <v>5.2264161685169368</v>
      </c>
      <c r="J494" s="195">
        <v>4.3580645161290317</v>
      </c>
      <c r="K494" s="202">
        <v>0</v>
      </c>
      <c r="L494" s="202">
        <v>0</v>
      </c>
      <c r="M494" s="202">
        <v>4.1525252525252512</v>
      </c>
      <c r="N494" s="203">
        <v>4.2086637298091043</v>
      </c>
    </row>
    <row r="495" spans="1:14">
      <c r="A495" s="192"/>
      <c r="B495" s="204" t="s">
        <v>1101</v>
      </c>
      <c r="C495" s="198">
        <v>4.7</v>
      </c>
      <c r="D495" s="205">
        <v>0</v>
      </c>
      <c r="E495" s="205">
        <v>5.7</v>
      </c>
      <c r="F495" s="205">
        <v>0</v>
      </c>
      <c r="G495" s="205">
        <v>5.6378378378378375</v>
      </c>
      <c r="H495" s="205">
        <v>5.6941838649155718</v>
      </c>
      <c r="I495" s="198">
        <v>5.1255917571707039</v>
      </c>
      <c r="J495" s="198">
        <v>4.2647826086956524</v>
      </c>
      <c r="K495" s="205">
        <v>0</v>
      </c>
      <c r="L495" s="205">
        <v>0</v>
      </c>
      <c r="M495" s="205">
        <v>4.0754797441364605</v>
      </c>
      <c r="N495" s="206">
        <v>4.1377682403433482</v>
      </c>
    </row>
    <row r="496" spans="1:14">
      <c r="A496" s="192"/>
      <c r="B496" s="183" t="s">
        <v>303</v>
      </c>
      <c r="C496" s="195">
        <v>6.7</v>
      </c>
      <c r="D496" s="202">
        <v>0</v>
      </c>
      <c r="E496" s="202">
        <v>9.8000000000000007</v>
      </c>
      <c r="F496" s="202">
        <v>0</v>
      </c>
      <c r="G496" s="202">
        <v>7.9571428571428555</v>
      </c>
      <c r="H496" s="202">
        <v>9.3650000000000002</v>
      </c>
      <c r="I496" s="195">
        <v>8.6483333333333317</v>
      </c>
      <c r="J496" s="195">
        <v>6.2785714285714294</v>
      </c>
      <c r="K496" s="202">
        <v>0</v>
      </c>
      <c r="L496" s="202">
        <v>0</v>
      </c>
      <c r="M496" s="202">
        <v>4.582945736434108</v>
      </c>
      <c r="N496" s="203">
        <v>4.8853503184713372</v>
      </c>
    </row>
    <row r="497" spans="1:14">
      <c r="A497" s="192"/>
      <c r="B497" s="204" t="s">
        <v>1103</v>
      </c>
      <c r="C497" s="198">
        <v>8</v>
      </c>
      <c r="D497" s="205">
        <v>0</v>
      </c>
      <c r="E497" s="205">
        <v>8.6999999999999993</v>
      </c>
      <c r="F497" s="205">
        <v>0</v>
      </c>
      <c r="G497" s="205">
        <v>9.9187499999999993</v>
      </c>
      <c r="H497" s="205">
        <v>9.0687499999999996</v>
      </c>
      <c r="I497" s="198">
        <v>9.0090909090909097</v>
      </c>
      <c r="J497" s="198">
        <v>5.67741935483871</v>
      </c>
      <c r="K497" s="205">
        <v>0</v>
      </c>
      <c r="L497" s="205">
        <v>0</v>
      </c>
      <c r="M497" s="205">
        <v>4.765079365079365</v>
      </c>
      <c r="N497" s="206">
        <v>4.945222929936306</v>
      </c>
    </row>
    <row r="498" spans="1:14">
      <c r="A498" s="192"/>
      <c r="B498" s="183" t="s">
        <v>305</v>
      </c>
      <c r="C498" s="195">
        <v>0</v>
      </c>
      <c r="D498" s="202">
        <v>0</v>
      </c>
      <c r="E498" s="202">
        <v>0</v>
      </c>
      <c r="F498" s="202">
        <v>0</v>
      </c>
      <c r="G498" s="202">
        <v>0</v>
      </c>
      <c r="H498" s="202">
        <v>0</v>
      </c>
      <c r="I498" s="195">
        <v>0</v>
      </c>
      <c r="J498" s="195">
        <v>0</v>
      </c>
      <c r="K498" s="202">
        <v>0</v>
      </c>
      <c r="L498" s="202">
        <v>0</v>
      </c>
      <c r="M498" s="202">
        <v>0</v>
      </c>
      <c r="N498" s="203">
        <v>0</v>
      </c>
    </row>
    <row r="499" spans="1:14">
      <c r="A499" s="192"/>
      <c r="B499" s="204" t="s">
        <v>1105</v>
      </c>
      <c r="C499" s="198">
        <v>0</v>
      </c>
      <c r="D499" s="205">
        <v>0</v>
      </c>
      <c r="E499" s="205">
        <v>0</v>
      </c>
      <c r="F499" s="205">
        <v>0</v>
      </c>
      <c r="G499" s="205">
        <v>0</v>
      </c>
      <c r="H499" s="205">
        <v>0</v>
      </c>
      <c r="I499" s="198">
        <v>0</v>
      </c>
      <c r="J499" s="198">
        <v>0</v>
      </c>
      <c r="K499" s="205">
        <v>0</v>
      </c>
      <c r="L499" s="205">
        <v>0</v>
      </c>
      <c r="M499" s="205">
        <v>0</v>
      </c>
      <c r="N499" s="206">
        <v>0</v>
      </c>
    </row>
    <row r="500" spans="1:14">
      <c r="A500" s="192"/>
      <c r="B500" s="183" t="s">
        <v>307</v>
      </c>
      <c r="C500" s="195">
        <v>4.8069669984284964</v>
      </c>
      <c r="D500" s="202">
        <v>0</v>
      </c>
      <c r="E500" s="202">
        <v>5.8812182741116743</v>
      </c>
      <c r="F500" s="202">
        <v>0</v>
      </c>
      <c r="G500" s="202">
        <v>5.8190184049079754</v>
      </c>
      <c r="H500" s="202">
        <v>5.790239726027397</v>
      </c>
      <c r="I500" s="195">
        <v>5.2838790931989923</v>
      </c>
      <c r="J500" s="195">
        <v>4.6093457943925236</v>
      </c>
      <c r="K500" s="202">
        <v>0</v>
      </c>
      <c r="L500" s="202">
        <v>0</v>
      </c>
      <c r="M500" s="202">
        <v>4.2415064102564104</v>
      </c>
      <c r="N500" s="203">
        <v>4.3354415274463003</v>
      </c>
    </row>
    <row r="501" spans="1:14">
      <c r="A501" s="192"/>
      <c r="B501" s="204" t="s">
        <v>1107</v>
      </c>
      <c r="C501" s="198">
        <v>4.7193737769080233</v>
      </c>
      <c r="D501" s="205">
        <v>0</v>
      </c>
      <c r="E501" s="205">
        <v>5.7556492411467115</v>
      </c>
      <c r="F501" s="205">
        <v>0</v>
      </c>
      <c r="G501" s="205">
        <v>5.7867391304347828</v>
      </c>
      <c r="H501" s="205">
        <v>5.7925318761384332</v>
      </c>
      <c r="I501" s="198">
        <v>5.1841744377399879</v>
      </c>
      <c r="J501" s="198">
        <v>4.4325670498084291</v>
      </c>
      <c r="K501" s="205">
        <v>0</v>
      </c>
      <c r="L501" s="205">
        <v>0</v>
      </c>
      <c r="M501" s="205">
        <v>4.2215126050420171</v>
      </c>
      <c r="N501" s="206">
        <v>4.2858644859813078</v>
      </c>
    </row>
    <row r="502" spans="1:14">
      <c r="A502" s="192"/>
      <c r="B502" s="183" t="s">
        <v>309</v>
      </c>
      <c r="C502" s="195">
        <v>3.7</v>
      </c>
      <c r="D502" s="202">
        <v>0</v>
      </c>
      <c r="E502" s="202">
        <v>4.3</v>
      </c>
      <c r="F502" s="202">
        <v>0</v>
      </c>
      <c r="G502" s="202">
        <v>3.7000000000000006</v>
      </c>
      <c r="H502" s="202">
        <v>4.2238549618320613</v>
      </c>
      <c r="I502" s="195">
        <v>3.9202188392007606</v>
      </c>
      <c r="J502" s="195">
        <v>3.5307692307692307</v>
      </c>
      <c r="K502" s="202">
        <v>0</v>
      </c>
      <c r="L502" s="202">
        <v>0</v>
      </c>
      <c r="M502" s="202">
        <v>4.4828125000000005</v>
      </c>
      <c r="N502" s="203">
        <v>4.3569491525423727</v>
      </c>
    </row>
    <row r="503" spans="1:14">
      <c r="A503" s="192"/>
      <c r="B503" s="204" t="s">
        <v>1109</v>
      </c>
      <c r="C503" s="198">
        <v>3.8</v>
      </c>
      <c r="D503" s="205">
        <v>0</v>
      </c>
      <c r="E503" s="205">
        <v>4.3</v>
      </c>
      <c r="F503" s="205">
        <v>0</v>
      </c>
      <c r="G503" s="205">
        <v>3.7512048192771084</v>
      </c>
      <c r="H503" s="205">
        <v>4.3931654676258995</v>
      </c>
      <c r="I503" s="198">
        <v>4.0156862745098039</v>
      </c>
      <c r="J503" s="198">
        <v>3.8941747572815535</v>
      </c>
      <c r="K503" s="205">
        <v>0</v>
      </c>
      <c r="L503" s="205">
        <v>0</v>
      </c>
      <c r="M503" s="205">
        <v>4.5818691588785052</v>
      </c>
      <c r="N503" s="206">
        <v>4.470846394984326</v>
      </c>
    </row>
    <row r="504" spans="1:14">
      <c r="A504" s="192"/>
      <c r="B504" s="183" t="s">
        <v>311</v>
      </c>
      <c r="C504" s="195">
        <v>3.5</v>
      </c>
      <c r="D504" s="202">
        <v>0</v>
      </c>
      <c r="E504" s="202">
        <v>4</v>
      </c>
      <c r="F504" s="202">
        <v>0</v>
      </c>
      <c r="G504" s="202">
        <v>4.8758064516129025</v>
      </c>
      <c r="H504" s="202">
        <v>5.1259259259259258</v>
      </c>
      <c r="I504" s="195">
        <v>4.5149572649572649</v>
      </c>
      <c r="J504" s="195">
        <v>3.1285714285714286</v>
      </c>
      <c r="K504" s="202">
        <v>0</v>
      </c>
      <c r="L504" s="202">
        <v>0</v>
      </c>
      <c r="M504" s="202">
        <v>3.6160377358490572</v>
      </c>
      <c r="N504" s="203">
        <v>3.5469635627530369</v>
      </c>
    </row>
    <row r="505" spans="1:14">
      <c r="A505" s="192"/>
      <c r="B505" s="204" t="s">
        <v>1111</v>
      </c>
      <c r="C505" s="198">
        <v>3.1</v>
      </c>
      <c r="D505" s="205">
        <v>0</v>
      </c>
      <c r="E505" s="205">
        <v>5.0999999999999996</v>
      </c>
      <c r="F505" s="205">
        <v>0</v>
      </c>
      <c r="G505" s="205">
        <v>4.3687500000000004</v>
      </c>
      <c r="H505" s="205">
        <v>5.4722891566265055</v>
      </c>
      <c r="I505" s="198">
        <v>4.5468634686346867</v>
      </c>
      <c r="J505" s="198">
        <v>4.1205882352941172</v>
      </c>
      <c r="K505" s="205">
        <v>0</v>
      </c>
      <c r="L505" s="205">
        <v>0</v>
      </c>
      <c r="M505" s="205">
        <v>3.5228448275862072</v>
      </c>
      <c r="N505" s="206">
        <v>3.5992481203007518</v>
      </c>
    </row>
    <row r="506" spans="1:14">
      <c r="A506" s="192"/>
      <c r="B506" s="183" t="s">
        <v>313</v>
      </c>
      <c r="C506" s="195">
        <v>0</v>
      </c>
      <c r="D506" s="202">
        <v>0</v>
      </c>
      <c r="E506" s="202">
        <v>0</v>
      </c>
      <c r="F506" s="202">
        <v>0</v>
      </c>
      <c r="G506" s="202">
        <v>0</v>
      </c>
      <c r="H506" s="202">
        <v>0</v>
      </c>
      <c r="I506" s="195">
        <v>0</v>
      </c>
      <c r="J506" s="195">
        <v>0</v>
      </c>
      <c r="K506" s="202">
        <v>0</v>
      </c>
      <c r="L506" s="202">
        <v>0</v>
      </c>
      <c r="M506" s="202">
        <v>0</v>
      </c>
      <c r="N506" s="203">
        <v>0</v>
      </c>
    </row>
    <row r="507" spans="1:14">
      <c r="A507" s="192"/>
      <c r="B507" s="204" t="s">
        <v>1113</v>
      </c>
      <c r="C507" s="198">
        <v>0</v>
      </c>
      <c r="D507" s="205">
        <v>0</v>
      </c>
      <c r="E507" s="205">
        <v>0</v>
      </c>
      <c r="F507" s="205">
        <v>0</v>
      </c>
      <c r="G507" s="205">
        <v>0</v>
      </c>
      <c r="H507" s="205">
        <v>0</v>
      </c>
      <c r="I507" s="198">
        <v>0</v>
      </c>
      <c r="J507" s="198">
        <v>0</v>
      </c>
      <c r="K507" s="205">
        <v>0</v>
      </c>
      <c r="L507" s="205">
        <v>0</v>
      </c>
      <c r="M507" s="205">
        <v>0</v>
      </c>
      <c r="N507" s="206">
        <v>0</v>
      </c>
    </row>
    <row r="508" spans="1:14">
      <c r="A508" s="192"/>
      <c r="B508" s="183" t="s">
        <v>315</v>
      </c>
      <c r="C508" s="195">
        <v>3.6884393063583816</v>
      </c>
      <c r="D508" s="202">
        <v>0</v>
      </c>
      <c r="E508" s="202">
        <v>4.2653521126760561</v>
      </c>
      <c r="F508" s="202">
        <v>0</v>
      </c>
      <c r="G508" s="202">
        <v>3.8426614481409</v>
      </c>
      <c r="H508" s="202">
        <v>4.344628099173554</v>
      </c>
      <c r="I508" s="195">
        <v>3.9797945205479448</v>
      </c>
      <c r="J508" s="195">
        <v>3.4061946902654867</v>
      </c>
      <c r="K508" s="202">
        <v>0</v>
      </c>
      <c r="L508" s="202">
        <v>0</v>
      </c>
      <c r="M508" s="202">
        <v>4.2290055248618783</v>
      </c>
      <c r="N508" s="203">
        <v>4.1179211469534049</v>
      </c>
    </row>
    <row r="509" spans="1:14">
      <c r="A509" s="192"/>
      <c r="B509" s="204" t="s">
        <v>1115</v>
      </c>
      <c r="C509" s="198">
        <v>3.7423124231242308</v>
      </c>
      <c r="D509" s="205">
        <v>0</v>
      </c>
      <c r="E509" s="205">
        <v>4.431034482758621</v>
      </c>
      <c r="F509" s="205">
        <v>0</v>
      </c>
      <c r="G509" s="205">
        <v>3.82153024911032</v>
      </c>
      <c r="H509" s="205">
        <v>4.5333333333333332</v>
      </c>
      <c r="I509" s="198">
        <v>4.0766299745977985</v>
      </c>
      <c r="J509" s="198">
        <v>3.9503649635036502</v>
      </c>
      <c r="K509" s="205">
        <v>0</v>
      </c>
      <c r="L509" s="205">
        <v>0</v>
      </c>
      <c r="M509" s="205">
        <v>4.2615384615384624</v>
      </c>
      <c r="N509" s="206">
        <v>4.2143805309734512</v>
      </c>
    </row>
    <row r="510" spans="1:14">
      <c r="A510" s="192"/>
      <c r="B510" s="183" t="s">
        <v>333</v>
      </c>
      <c r="C510" s="195">
        <v>7.5</v>
      </c>
      <c r="D510" s="202">
        <v>0</v>
      </c>
      <c r="E510" s="202">
        <v>7.5</v>
      </c>
      <c r="F510" s="202">
        <v>0</v>
      </c>
      <c r="G510" s="202">
        <v>6.9480000000000004</v>
      </c>
      <c r="H510" s="202">
        <v>7.0169398907103835</v>
      </c>
      <c r="I510" s="195">
        <v>7.264855072463769</v>
      </c>
      <c r="J510" s="195">
        <v>5.2874999999999996</v>
      </c>
      <c r="K510" s="202">
        <v>0</v>
      </c>
      <c r="L510" s="202">
        <v>0</v>
      </c>
      <c r="M510" s="202">
        <v>6.2131086142322101</v>
      </c>
      <c r="N510" s="203">
        <v>6.0165191740412984</v>
      </c>
    </row>
    <row r="511" spans="1:14">
      <c r="A511" s="192"/>
      <c r="B511" s="204" t="s">
        <v>1117</v>
      </c>
      <c r="C511" s="198">
        <v>5.2</v>
      </c>
      <c r="D511" s="205">
        <v>0</v>
      </c>
      <c r="E511" s="205">
        <v>5.2</v>
      </c>
      <c r="F511" s="205">
        <v>0</v>
      </c>
      <c r="G511" s="205">
        <v>7.5140845070422539</v>
      </c>
      <c r="H511" s="205">
        <v>7.5025641025641017</v>
      </c>
      <c r="I511" s="198">
        <v>6.2533199195171028</v>
      </c>
      <c r="J511" s="198">
        <v>5.7461538461538471</v>
      </c>
      <c r="K511" s="205">
        <v>0</v>
      </c>
      <c r="L511" s="205">
        <v>0</v>
      </c>
      <c r="M511" s="205">
        <v>6.5650602409638559</v>
      </c>
      <c r="N511" s="206">
        <v>6.3697247706422022</v>
      </c>
    </row>
    <row r="512" spans="1:14">
      <c r="A512" s="192"/>
      <c r="B512" s="183" t="s">
        <v>346</v>
      </c>
      <c r="C512" s="195">
        <v>4.4768552743815757</v>
      </c>
      <c r="D512" s="202">
        <v>0</v>
      </c>
      <c r="E512" s="202">
        <v>5.1400483481063652</v>
      </c>
      <c r="F512" s="202">
        <v>0</v>
      </c>
      <c r="G512" s="202">
        <v>4.7442342342342343</v>
      </c>
      <c r="H512" s="202">
        <v>4.9101592115238821</v>
      </c>
      <c r="I512" s="195">
        <v>4.7121886739947136</v>
      </c>
      <c r="J512" s="195">
        <v>3.9533519553072631</v>
      </c>
      <c r="K512" s="202">
        <v>0</v>
      </c>
      <c r="L512" s="202">
        <v>0</v>
      </c>
      <c r="M512" s="202">
        <v>4.2481884057971016</v>
      </c>
      <c r="N512" s="203">
        <v>4.1759917920656635</v>
      </c>
    </row>
    <row r="513" spans="1:14">
      <c r="A513" s="192"/>
      <c r="B513" s="204" t="s">
        <v>1119</v>
      </c>
      <c r="C513" s="198">
        <v>4.4677527151211356</v>
      </c>
      <c r="D513" s="205">
        <v>0</v>
      </c>
      <c r="E513" s="205">
        <v>5.0870324189526182</v>
      </c>
      <c r="F513" s="205">
        <v>0</v>
      </c>
      <c r="G513" s="205">
        <v>4.6439068100358423</v>
      </c>
      <c r="H513" s="205">
        <v>4.9694316436251924</v>
      </c>
      <c r="I513" s="198">
        <v>4.6888796450360504</v>
      </c>
      <c r="J513" s="198">
        <v>3.9892773892773894</v>
      </c>
      <c r="K513" s="205">
        <v>0</v>
      </c>
      <c r="L513" s="205">
        <v>0</v>
      </c>
      <c r="M513" s="205">
        <v>4.2552304964539003</v>
      </c>
      <c r="N513" s="206">
        <v>4.1819524727039177</v>
      </c>
    </row>
    <row r="514" spans="1:14">
      <c r="A514" s="192"/>
      <c r="B514" s="183" t="s">
        <v>348</v>
      </c>
      <c r="C514" s="195">
        <v>3.8929824561403508</v>
      </c>
      <c r="D514" s="202">
        <v>0</v>
      </c>
      <c r="E514" s="202">
        <v>5.3132075471698119</v>
      </c>
      <c r="F514" s="202">
        <v>0</v>
      </c>
      <c r="G514" s="202">
        <v>5.6654761904761903</v>
      </c>
      <c r="H514" s="202">
        <v>6.0201923076923078</v>
      </c>
      <c r="I514" s="195">
        <v>5.3875838926174486</v>
      </c>
      <c r="J514" s="195">
        <v>4.5285714285714276</v>
      </c>
      <c r="K514" s="202">
        <v>0</v>
      </c>
      <c r="L514" s="202">
        <v>0</v>
      </c>
      <c r="M514" s="202">
        <v>3.985217391304348</v>
      </c>
      <c r="N514" s="203">
        <v>4.0691176470588228</v>
      </c>
    </row>
    <row r="515" spans="1:14">
      <c r="A515" s="192"/>
      <c r="B515" s="204" t="s">
        <v>1121</v>
      </c>
      <c r="C515" s="198">
        <v>3.8443037974683549</v>
      </c>
      <c r="D515" s="205">
        <v>0</v>
      </c>
      <c r="E515" s="205">
        <v>5.6823529411764699</v>
      </c>
      <c r="F515" s="205">
        <v>0</v>
      </c>
      <c r="G515" s="205">
        <v>5.4787499999999998</v>
      </c>
      <c r="H515" s="205">
        <v>6.0535353535353531</v>
      </c>
      <c r="I515" s="198">
        <v>5.2996932515337418</v>
      </c>
      <c r="J515" s="198">
        <v>4.9333333333333336</v>
      </c>
      <c r="K515" s="205">
        <v>0</v>
      </c>
      <c r="L515" s="205">
        <v>0</v>
      </c>
      <c r="M515" s="205">
        <v>3.9596730245231608</v>
      </c>
      <c r="N515" s="206">
        <v>4.1080831408775982</v>
      </c>
    </row>
    <row r="516" spans="1:14">
      <c r="A516" s="192"/>
      <c r="B516" s="183" t="s">
        <v>388</v>
      </c>
      <c r="C516" s="195">
        <v>4.4675433687744821</v>
      </c>
      <c r="D516" s="202">
        <v>0</v>
      </c>
      <c r="E516" s="202">
        <v>5.1471406491499225</v>
      </c>
      <c r="F516" s="202">
        <v>0</v>
      </c>
      <c r="G516" s="202">
        <v>4.8090452261306531</v>
      </c>
      <c r="H516" s="202">
        <v>4.9912860154602949</v>
      </c>
      <c r="I516" s="195">
        <v>4.7390781563126252</v>
      </c>
      <c r="J516" s="195">
        <v>4.0394299287410931</v>
      </c>
      <c r="K516" s="202">
        <v>0</v>
      </c>
      <c r="L516" s="202">
        <v>0</v>
      </c>
      <c r="M516" s="202">
        <v>4.1855762594893031</v>
      </c>
      <c r="N516" s="203">
        <v>4.1526737967914436</v>
      </c>
    </row>
    <row r="517" spans="1:14">
      <c r="A517" s="192"/>
      <c r="B517" s="204" t="s">
        <v>1123</v>
      </c>
      <c r="C517" s="198">
        <v>4.4543324250681202</v>
      </c>
      <c r="D517" s="205">
        <v>0</v>
      </c>
      <c r="E517" s="205">
        <v>5.1188827694728554</v>
      </c>
      <c r="F517" s="205">
        <v>0</v>
      </c>
      <c r="G517" s="205">
        <v>4.6997491638795985</v>
      </c>
      <c r="H517" s="205">
        <v>5.0460385438972155</v>
      </c>
      <c r="I517" s="198">
        <v>4.7152958344388436</v>
      </c>
      <c r="J517" s="198">
        <v>4.1151515151515152</v>
      </c>
      <c r="K517" s="205">
        <v>0</v>
      </c>
      <c r="L517" s="205">
        <v>0</v>
      </c>
      <c r="M517" s="205">
        <v>4.1826755852842803</v>
      </c>
      <c r="N517" s="206">
        <v>4.1658793969849244</v>
      </c>
    </row>
    <row r="518" spans="1:14">
      <c r="A518" s="191" t="s">
        <v>489</v>
      </c>
      <c r="B518" s="183"/>
      <c r="C518" s="195">
        <v>4.5788840500816548</v>
      </c>
      <c r="D518" s="202">
        <v>4.8440201005025125</v>
      </c>
      <c r="E518" s="202">
        <v>4.622017199476538</v>
      </c>
      <c r="F518" s="202">
        <v>4.7597942386831269</v>
      </c>
      <c r="G518" s="202">
        <v>4.6940575916230367</v>
      </c>
      <c r="H518" s="202">
        <v>4.6276656151419555</v>
      </c>
      <c r="I518" s="195">
        <v>4.6103688444182849</v>
      </c>
      <c r="J518" s="195">
        <v>3.0564977973568284</v>
      </c>
      <c r="K518" s="202">
        <v>2.8699012202208021</v>
      </c>
      <c r="L518" s="202">
        <v>2.8611611704598237</v>
      </c>
      <c r="M518" s="202">
        <v>2.8224337748344359</v>
      </c>
      <c r="N518" s="203">
        <v>2.8870592373716053</v>
      </c>
    </row>
    <row r="519" spans="1:14">
      <c r="A519" s="192" t="s">
        <v>1094</v>
      </c>
      <c r="B519" s="204"/>
      <c r="C519" s="198">
        <v>4.5920307798007558</v>
      </c>
      <c r="D519" s="205">
        <v>4.7325584905660376</v>
      </c>
      <c r="E519" s="205">
        <v>4.7058090746462842</v>
      </c>
      <c r="F519" s="205">
        <v>4.6336896551724145</v>
      </c>
      <c r="G519" s="205">
        <v>4.8415131578947364</v>
      </c>
      <c r="H519" s="205">
        <v>4.6557917888563054</v>
      </c>
      <c r="I519" s="198">
        <v>4.6380092733739842</v>
      </c>
      <c r="J519" s="198">
        <v>3.0104688995215305</v>
      </c>
      <c r="K519" s="205">
        <v>3.0425526242710363</v>
      </c>
      <c r="L519" s="205">
        <v>3.0266374045801525</v>
      </c>
      <c r="M519" s="205">
        <v>3.1327771556550958</v>
      </c>
      <c r="N519" s="206">
        <v>3.0431660913400838</v>
      </c>
    </row>
    <row r="520" spans="1:14">
      <c r="A520" s="192" t="s">
        <v>491</v>
      </c>
      <c r="B520" s="183"/>
      <c r="C520" s="195">
        <v>4.7847846153846154</v>
      </c>
      <c r="D520" s="202">
        <v>5.1586885245901639</v>
      </c>
      <c r="E520" s="202">
        <v>4.7412237762237766</v>
      </c>
      <c r="F520" s="202">
        <v>5.1358695652173916</v>
      </c>
      <c r="G520" s="202">
        <v>5.302173913043478</v>
      </c>
      <c r="H520" s="202">
        <v>6.7519999999999998</v>
      </c>
      <c r="I520" s="195">
        <v>4.8751077943615266</v>
      </c>
      <c r="J520" s="195">
        <v>3.6743827160493829</v>
      </c>
      <c r="K520" s="202">
        <v>3.2952431011826535</v>
      </c>
      <c r="L520" s="202">
        <v>3.5121396396396398</v>
      </c>
      <c r="M520" s="202">
        <v>3.9107272727272719</v>
      </c>
      <c r="N520" s="203">
        <v>3.4563276836158194</v>
      </c>
    </row>
    <row r="521" spans="1:14">
      <c r="A521" s="192" t="s">
        <v>1096</v>
      </c>
      <c r="B521" s="204"/>
      <c r="C521" s="198">
        <v>4.804915514592933</v>
      </c>
      <c r="D521" s="205">
        <v>5.2687166666666663</v>
      </c>
      <c r="E521" s="205">
        <v>4.8137833333333333</v>
      </c>
      <c r="F521" s="205">
        <v>4.7055696202531658</v>
      </c>
      <c r="G521" s="205">
        <v>4.9318644067796615</v>
      </c>
      <c r="H521" s="205">
        <v>5.3250000000000002</v>
      </c>
      <c r="I521" s="198">
        <v>4.8574946764946763</v>
      </c>
      <c r="J521" s="198">
        <v>3.3939907192575403</v>
      </c>
      <c r="K521" s="205">
        <v>3.5102720079129583</v>
      </c>
      <c r="L521" s="205">
        <v>3.4415761353517365</v>
      </c>
      <c r="M521" s="205">
        <v>4.1025954198473285</v>
      </c>
      <c r="N521" s="206">
        <v>3.5368581506676748</v>
      </c>
    </row>
    <row r="522" spans="1:14">
      <c r="A522" s="192" t="s">
        <v>493</v>
      </c>
      <c r="B522" s="183"/>
      <c r="C522" s="195">
        <v>6</v>
      </c>
      <c r="D522" s="202">
        <v>0</v>
      </c>
      <c r="E522" s="202">
        <v>5.6785714285714288</v>
      </c>
      <c r="F522" s="202">
        <v>5.666666666666667</v>
      </c>
      <c r="G522" s="202">
        <v>0</v>
      </c>
      <c r="H522" s="202">
        <v>0</v>
      </c>
      <c r="I522" s="195">
        <v>5.729166666666667</v>
      </c>
      <c r="J522" s="195">
        <v>0.7</v>
      </c>
      <c r="K522" s="202">
        <v>0.74081967213114752</v>
      </c>
      <c r="L522" s="202">
        <v>2.8039999999999998</v>
      </c>
      <c r="M522" s="202">
        <v>4.7632142857142856</v>
      </c>
      <c r="N522" s="203">
        <v>0.99576319543509273</v>
      </c>
    </row>
    <row r="523" spans="1:14">
      <c r="A523" s="192" t="s">
        <v>1098</v>
      </c>
      <c r="B523" s="204"/>
      <c r="C523" s="198">
        <v>1.5</v>
      </c>
      <c r="D523" s="205">
        <v>2.1659999999999999</v>
      </c>
      <c r="E523" s="205">
        <v>3.58</v>
      </c>
      <c r="F523" s="205">
        <v>0</v>
      </c>
      <c r="G523" s="205">
        <v>9.34</v>
      </c>
      <c r="H523" s="205">
        <v>0</v>
      </c>
      <c r="I523" s="198">
        <v>5.9531999999999998</v>
      </c>
      <c r="J523" s="198">
        <v>0.74572649572649574</v>
      </c>
      <c r="K523" s="205">
        <v>0.80172413793103448</v>
      </c>
      <c r="L523" s="205">
        <v>1.1836363636363636</v>
      </c>
      <c r="M523" s="205">
        <v>2.7380952380952381</v>
      </c>
      <c r="N523" s="206">
        <v>0.85219567690557452</v>
      </c>
    </row>
    <row r="524" spans="1:14">
      <c r="A524" s="192" t="s">
        <v>495</v>
      </c>
      <c r="B524" s="183"/>
      <c r="C524" s="195">
        <v>4.5890000740137671</v>
      </c>
      <c r="D524" s="202">
        <v>4.8783885407341092</v>
      </c>
      <c r="E524" s="202">
        <v>4.6293707904998236</v>
      </c>
      <c r="F524" s="202">
        <v>4.8240275387263338</v>
      </c>
      <c r="G524" s="202">
        <v>4.7594158878504675</v>
      </c>
      <c r="H524" s="202">
        <v>4.6926299694189595</v>
      </c>
      <c r="I524" s="195">
        <v>4.6257673794316387</v>
      </c>
      <c r="J524" s="195">
        <v>2.9455861070911724</v>
      </c>
      <c r="K524" s="202">
        <v>2.7980704328686725</v>
      </c>
      <c r="L524" s="202">
        <v>3.0484395318595578</v>
      </c>
      <c r="M524" s="202">
        <v>3.212315325248071</v>
      </c>
      <c r="N524" s="203">
        <v>2.9228482943514837</v>
      </c>
    </row>
    <row r="525" spans="1:14">
      <c r="A525" s="192" t="s">
        <v>1100</v>
      </c>
      <c r="B525" s="204"/>
      <c r="C525" s="198">
        <v>4.6005331053981209</v>
      </c>
      <c r="D525" s="205">
        <v>4.7716740331491714</v>
      </c>
      <c r="E525" s="205">
        <v>4.7106565891472885</v>
      </c>
      <c r="F525" s="205">
        <v>4.6416094839609485</v>
      </c>
      <c r="G525" s="205">
        <v>4.9027259259259264</v>
      </c>
      <c r="H525" s="205">
        <v>4.6785410764872521</v>
      </c>
      <c r="I525" s="198">
        <v>4.6495865926283608</v>
      </c>
      <c r="J525" s="198">
        <v>2.7972222222222221</v>
      </c>
      <c r="K525" s="205">
        <v>2.9901696246627436</v>
      </c>
      <c r="L525" s="205">
        <v>3.1282703987325053</v>
      </c>
      <c r="M525" s="205">
        <v>3.418048967100229</v>
      </c>
      <c r="N525" s="206">
        <v>3.0456438429205916</v>
      </c>
    </row>
    <row r="526" spans="1:14">
      <c r="A526" s="192" t="s">
        <v>302</v>
      </c>
      <c r="B526" s="183"/>
      <c r="C526" s="195">
        <v>4.7619840008570957</v>
      </c>
      <c r="D526" s="202">
        <v>5.0756451181453386</v>
      </c>
      <c r="E526" s="202">
        <v>5.0546851022872756</v>
      </c>
      <c r="F526" s="202">
        <v>5.2197664897649716</v>
      </c>
      <c r="G526" s="202">
        <v>5.1020903277378089</v>
      </c>
      <c r="H526" s="202">
        <v>5.6452705675318962</v>
      </c>
      <c r="I526" s="195">
        <v>4.9348448010641039</v>
      </c>
      <c r="J526" s="195">
        <v>4.3054568760300311</v>
      </c>
      <c r="K526" s="202">
        <v>4.0906672746618025</v>
      </c>
      <c r="L526" s="202">
        <v>3.8981641221374042</v>
      </c>
      <c r="M526" s="202">
        <v>4.5455508996795633</v>
      </c>
      <c r="N526" s="203">
        <v>4.1123287323594955</v>
      </c>
    </row>
    <row r="527" spans="1:14">
      <c r="A527" s="192" t="s">
        <v>1102</v>
      </c>
      <c r="B527" s="204"/>
      <c r="C527" s="198">
        <v>4.7771150009124632</v>
      </c>
      <c r="D527" s="205">
        <v>5.1828678847041738</v>
      </c>
      <c r="E527" s="205">
        <v>5.1893298913810124</v>
      </c>
      <c r="F527" s="205">
        <v>5.2802318118397435</v>
      </c>
      <c r="G527" s="205">
        <v>5.292238520408163</v>
      </c>
      <c r="H527" s="205">
        <v>5.6068257177517191</v>
      </c>
      <c r="I527" s="198">
        <v>5.0071975048282891</v>
      </c>
      <c r="J527" s="198">
        <v>4.3701868752716209</v>
      </c>
      <c r="K527" s="205">
        <v>4.3019065678000565</v>
      </c>
      <c r="L527" s="205">
        <v>4.18968646801508</v>
      </c>
      <c r="M527" s="205">
        <v>4.589852685607652</v>
      </c>
      <c r="N527" s="206">
        <v>4.3157599073363677</v>
      </c>
    </row>
    <row r="528" spans="1:14">
      <c r="A528" s="192" t="s">
        <v>304</v>
      </c>
      <c r="B528" s="183"/>
      <c r="C528" s="195">
        <v>5.543325755853604</v>
      </c>
      <c r="D528" s="202">
        <v>5.6755704697986564</v>
      </c>
      <c r="E528" s="202">
        <v>6.299984848484848</v>
      </c>
      <c r="F528" s="202">
        <v>6.333077922077921</v>
      </c>
      <c r="G528" s="202">
        <v>6.2424295774647884</v>
      </c>
      <c r="H528" s="202">
        <v>9.1195698924731179</v>
      </c>
      <c r="I528" s="195">
        <v>5.8908077321366932</v>
      </c>
      <c r="J528" s="195">
        <v>5.4309882065880437</v>
      </c>
      <c r="K528" s="202">
        <v>5.0267670433378866</v>
      </c>
      <c r="L528" s="202">
        <v>5.1061026590818894</v>
      </c>
      <c r="M528" s="202">
        <v>5.6690719002201027</v>
      </c>
      <c r="N528" s="203">
        <v>5.1426977469670705</v>
      </c>
    </row>
    <row r="529" spans="1:14">
      <c r="A529" s="192" t="s">
        <v>1104</v>
      </c>
      <c r="B529" s="204"/>
      <c r="C529" s="198">
        <v>5.615311713191022</v>
      </c>
      <c r="D529" s="205">
        <v>6.0414794007490595</v>
      </c>
      <c r="E529" s="205">
        <v>6.37193984039288</v>
      </c>
      <c r="F529" s="205">
        <v>6.6723014804845215</v>
      </c>
      <c r="G529" s="205">
        <v>6.8110638297872326</v>
      </c>
      <c r="H529" s="205">
        <v>8.9155477031802111</v>
      </c>
      <c r="I529" s="198">
        <v>6.1127459048110397</v>
      </c>
      <c r="J529" s="198">
        <v>5.6019486846378701</v>
      </c>
      <c r="K529" s="205">
        <v>5.2597773363997486</v>
      </c>
      <c r="L529" s="205">
        <v>5.3739706239378497</v>
      </c>
      <c r="M529" s="205">
        <v>5.8098815241754727</v>
      </c>
      <c r="N529" s="206">
        <v>5.3703529727153576</v>
      </c>
    </row>
    <row r="530" spans="1:14">
      <c r="A530" s="192" t="s">
        <v>306</v>
      </c>
      <c r="B530" s="183"/>
      <c r="C530" s="195">
        <v>7.9840416666666671</v>
      </c>
      <c r="D530" s="202">
        <v>8.4464705882352966</v>
      </c>
      <c r="E530" s="202">
        <v>9.4895833333333339</v>
      </c>
      <c r="F530" s="202">
        <v>5.394117647058823</v>
      </c>
      <c r="G530" s="202">
        <v>8.25</v>
      </c>
      <c r="H530" s="202">
        <v>13.79</v>
      </c>
      <c r="I530" s="195">
        <v>8.1790737564322455</v>
      </c>
      <c r="J530" s="195">
        <v>3.3125</v>
      </c>
      <c r="K530" s="202">
        <v>3.3353048780487806</v>
      </c>
      <c r="L530" s="202">
        <v>8.2225735294117666</v>
      </c>
      <c r="M530" s="202">
        <v>11.806122448979592</v>
      </c>
      <c r="N530" s="203">
        <v>7.016650246305419</v>
      </c>
    </row>
    <row r="531" spans="1:14">
      <c r="A531" s="192" t="s">
        <v>1106</v>
      </c>
      <c r="B531" s="204"/>
      <c r="C531" s="198">
        <v>6.7398164556962028</v>
      </c>
      <c r="D531" s="205">
        <v>7.0302857142857142</v>
      </c>
      <c r="E531" s="205">
        <v>3.7655951903807612</v>
      </c>
      <c r="F531" s="205">
        <v>8.3866666666666667</v>
      </c>
      <c r="G531" s="205">
        <v>4.6984615384615385</v>
      </c>
      <c r="H531" s="205">
        <v>11.238947368421051</v>
      </c>
      <c r="I531" s="198">
        <v>5.5703573770491808</v>
      </c>
      <c r="J531" s="198">
        <v>4.25</v>
      </c>
      <c r="K531" s="205">
        <v>4.0306122448979593</v>
      </c>
      <c r="L531" s="205">
        <v>8.5520863309352517</v>
      </c>
      <c r="M531" s="205">
        <v>14.338028169014084</v>
      </c>
      <c r="N531" s="206">
        <v>6.9842516268980477</v>
      </c>
    </row>
    <row r="532" spans="1:14">
      <c r="A532" s="192" t="s">
        <v>308</v>
      </c>
      <c r="B532" s="183"/>
      <c r="C532" s="195">
        <v>4.8438425150290714</v>
      </c>
      <c r="D532" s="202">
        <v>5.1564921140548501</v>
      </c>
      <c r="E532" s="202">
        <v>5.1112323027523727</v>
      </c>
      <c r="F532" s="202">
        <v>5.3362950419940391</v>
      </c>
      <c r="G532" s="202">
        <v>5.1679966012084586</v>
      </c>
      <c r="H532" s="202">
        <v>6.0644561403508774</v>
      </c>
      <c r="I532" s="195">
        <v>5.0185652255484801</v>
      </c>
      <c r="J532" s="195">
        <v>4.6535570131180624</v>
      </c>
      <c r="K532" s="202">
        <v>4.5059460660427151</v>
      </c>
      <c r="L532" s="202">
        <v>4.414304699946892</v>
      </c>
      <c r="M532" s="202">
        <v>5.0940546432204634</v>
      </c>
      <c r="N532" s="203">
        <v>4.5560771257502219</v>
      </c>
    </row>
    <row r="533" spans="1:14">
      <c r="A533" s="192" t="s">
        <v>1108</v>
      </c>
      <c r="B533" s="204"/>
      <c r="C533" s="198">
        <v>4.8385523971331486</v>
      </c>
      <c r="D533" s="205">
        <v>5.2432255287752074</v>
      </c>
      <c r="E533" s="205">
        <v>5.2216943017592419</v>
      </c>
      <c r="F533" s="205">
        <v>5.3787174114592977</v>
      </c>
      <c r="G533" s="205">
        <v>5.375492957746479</v>
      </c>
      <c r="H533" s="205">
        <v>5.9828180180180182</v>
      </c>
      <c r="I533" s="198">
        <v>5.0714408940144597</v>
      </c>
      <c r="J533" s="198">
        <v>4.7498297957549065</v>
      </c>
      <c r="K533" s="205">
        <v>4.7218200172467109</v>
      </c>
      <c r="L533" s="205">
        <v>4.6937239434485951</v>
      </c>
      <c r="M533" s="205">
        <v>5.1106474250141494</v>
      </c>
      <c r="N533" s="206">
        <v>4.7588748750854295</v>
      </c>
    </row>
    <row r="534" spans="1:14">
      <c r="A534" s="192" t="s">
        <v>310</v>
      </c>
      <c r="B534" s="183"/>
      <c r="C534" s="195">
        <v>3.4529974938612251</v>
      </c>
      <c r="D534" s="202">
        <v>3.7076529926025548</v>
      </c>
      <c r="E534" s="202">
        <v>3.5471713451006335</v>
      </c>
      <c r="F534" s="202">
        <v>3.6134745227636049</v>
      </c>
      <c r="G534" s="202">
        <v>3.5950629206906637</v>
      </c>
      <c r="H534" s="202">
        <v>4.0612600370599132</v>
      </c>
      <c r="I534" s="195">
        <v>3.5363012822482833</v>
      </c>
      <c r="J534" s="195">
        <v>3.2626429479034305</v>
      </c>
      <c r="K534" s="202">
        <v>2.9465011567379986</v>
      </c>
      <c r="L534" s="202">
        <v>2.825382578766217</v>
      </c>
      <c r="M534" s="202">
        <v>3.5924613315400133</v>
      </c>
      <c r="N534" s="203">
        <v>3.0107382276216521</v>
      </c>
    </row>
    <row r="535" spans="1:14">
      <c r="A535" s="192" t="s">
        <v>1110</v>
      </c>
      <c r="B535" s="204"/>
      <c r="C535" s="198">
        <v>3.3904975647025117</v>
      </c>
      <c r="D535" s="205">
        <v>3.8133546092823916</v>
      </c>
      <c r="E535" s="205">
        <v>3.3916252223346013</v>
      </c>
      <c r="F535" s="205">
        <v>3.899091960670908</v>
      </c>
      <c r="G535" s="205">
        <v>2.962633437990581</v>
      </c>
      <c r="H535" s="205">
        <v>3.7319261880687562</v>
      </c>
      <c r="I535" s="198">
        <v>3.4604579433381493</v>
      </c>
      <c r="J535" s="198">
        <v>3.0769749518304432</v>
      </c>
      <c r="K535" s="205">
        <v>2.9829544646033437</v>
      </c>
      <c r="L535" s="205">
        <v>2.7030778920848202</v>
      </c>
      <c r="M535" s="205">
        <v>2.9413161182840484</v>
      </c>
      <c r="N535" s="206">
        <v>2.9225248974809608</v>
      </c>
    </row>
    <row r="536" spans="1:14">
      <c r="A536" s="192" t="s">
        <v>312</v>
      </c>
      <c r="B536" s="183"/>
      <c r="C536" s="195">
        <v>3.9834907120743028</v>
      </c>
      <c r="D536" s="202">
        <v>3.9667009908684672</v>
      </c>
      <c r="E536" s="202">
        <v>3.6539520153550864</v>
      </c>
      <c r="F536" s="202">
        <v>3.9821288714845138</v>
      </c>
      <c r="G536" s="202">
        <v>3.7384309730005092</v>
      </c>
      <c r="H536" s="202">
        <v>4.8219639934533545</v>
      </c>
      <c r="I536" s="195">
        <v>3.8876773467932191</v>
      </c>
      <c r="J536" s="195">
        <v>4.0800120772946862</v>
      </c>
      <c r="K536" s="202">
        <v>3.841681233509235</v>
      </c>
      <c r="L536" s="202">
        <v>3.2844422738816172</v>
      </c>
      <c r="M536" s="202">
        <v>3.6965243902439027</v>
      </c>
      <c r="N536" s="203">
        <v>3.7106757358397227</v>
      </c>
    </row>
    <row r="537" spans="1:14">
      <c r="A537" s="192" t="s">
        <v>1112</v>
      </c>
      <c r="B537" s="204"/>
      <c r="C537" s="198">
        <v>3.7146352324819905</v>
      </c>
      <c r="D537" s="205">
        <v>4.0259867054424596</v>
      </c>
      <c r="E537" s="205">
        <v>3.5089947520810711</v>
      </c>
      <c r="F537" s="205">
        <v>4.2598421229425592</v>
      </c>
      <c r="G537" s="205">
        <v>3.379611573523583</v>
      </c>
      <c r="H537" s="205">
        <v>4.6030434782608696</v>
      </c>
      <c r="I537" s="198">
        <v>3.7317001793890068</v>
      </c>
      <c r="J537" s="198">
        <v>4.0848816872427989</v>
      </c>
      <c r="K537" s="205">
        <v>4.0024931297833923</v>
      </c>
      <c r="L537" s="205">
        <v>3.4614354657801076</v>
      </c>
      <c r="M537" s="205">
        <v>3.6235608109766315</v>
      </c>
      <c r="N537" s="206">
        <v>3.8502847576658348</v>
      </c>
    </row>
    <row r="538" spans="1:14">
      <c r="A538" s="192" t="s">
        <v>314</v>
      </c>
      <c r="B538" s="183"/>
      <c r="C538" s="195">
        <v>7.5087940379403788</v>
      </c>
      <c r="D538" s="202">
        <v>9.8048571428571414</v>
      </c>
      <c r="E538" s="202">
        <v>5.3925067385444745</v>
      </c>
      <c r="F538" s="202">
        <v>0.53449999999999998</v>
      </c>
      <c r="G538" s="202">
        <v>7.8874509803921571</v>
      </c>
      <c r="H538" s="202">
        <v>5.5644444444444439</v>
      </c>
      <c r="I538" s="195">
        <v>4.9393225480283114</v>
      </c>
      <c r="J538" s="195">
        <v>4.3</v>
      </c>
      <c r="K538" s="202">
        <v>3.4335135135135131</v>
      </c>
      <c r="L538" s="202">
        <v>4.0611904761904762</v>
      </c>
      <c r="M538" s="202">
        <v>5.1661440677966093</v>
      </c>
      <c r="N538" s="203">
        <v>4.7206906077348059</v>
      </c>
    </row>
    <row r="539" spans="1:14">
      <c r="A539" s="192" t="s">
        <v>1114</v>
      </c>
      <c r="B539" s="204"/>
      <c r="C539" s="198">
        <v>2.7293016666666663</v>
      </c>
      <c r="D539" s="205">
        <v>3.0021612903225807</v>
      </c>
      <c r="E539" s="205">
        <v>2.8458865853658541</v>
      </c>
      <c r="F539" s="205">
        <v>1.825952380952381</v>
      </c>
      <c r="G539" s="205">
        <v>5.7461538461538453</v>
      </c>
      <c r="H539" s="205">
        <v>1.7549999999999997</v>
      </c>
      <c r="I539" s="198">
        <v>2.7520325644504751</v>
      </c>
      <c r="J539" s="198">
        <v>3.7</v>
      </c>
      <c r="K539" s="205">
        <v>3.510204081632653</v>
      </c>
      <c r="L539" s="205">
        <v>0.89898989898989901</v>
      </c>
      <c r="M539" s="205">
        <v>2.8358297872340428</v>
      </c>
      <c r="N539" s="206">
        <v>2.4379381443298973</v>
      </c>
    </row>
    <row r="540" spans="1:14">
      <c r="A540" s="192" t="s">
        <v>316</v>
      </c>
      <c r="B540" s="183"/>
      <c r="C540" s="195">
        <v>3.6542342811014437</v>
      </c>
      <c r="D540" s="202">
        <v>3.8615645013723694</v>
      </c>
      <c r="E540" s="202">
        <v>3.5956467473829479</v>
      </c>
      <c r="F540" s="202">
        <v>3.5025346230121919</v>
      </c>
      <c r="G540" s="202">
        <v>3.6871902043822495</v>
      </c>
      <c r="H540" s="202">
        <v>4.2800533807829177</v>
      </c>
      <c r="I540" s="195">
        <v>3.6622935786024047</v>
      </c>
      <c r="J540" s="195">
        <v>3.6826584234930446</v>
      </c>
      <c r="K540" s="202">
        <v>3.4667003161870409</v>
      </c>
      <c r="L540" s="202">
        <v>3.0986269487750562</v>
      </c>
      <c r="M540" s="202">
        <v>3.7598154859967052</v>
      </c>
      <c r="N540" s="203">
        <v>3.4192084112817063</v>
      </c>
    </row>
    <row r="541" spans="1:14">
      <c r="A541" s="192" t="s">
        <v>1116</v>
      </c>
      <c r="B541" s="204"/>
      <c r="C541" s="198">
        <v>3.425907797372624</v>
      </c>
      <c r="D541" s="205">
        <v>3.8451009084811898</v>
      </c>
      <c r="E541" s="205">
        <v>3.4125812553952395</v>
      </c>
      <c r="F541" s="205">
        <v>3.9623003068395515</v>
      </c>
      <c r="G541" s="205">
        <v>3.1097109221713541</v>
      </c>
      <c r="H541" s="205">
        <v>3.9464478052379208</v>
      </c>
      <c r="I541" s="198">
        <v>3.503365071815161</v>
      </c>
      <c r="J541" s="198">
        <v>3.5645490683229819</v>
      </c>
      <c r="K541" s="205">
        <v>3.565511315540026</v>
      </c>
      <c r="L541" s="205">
        <v>3.10514613540012</v>
      </c>
      <c r="M541" s="205">
        <v>3.2133951646921766</v>
      </c>
      <c r="N541" s="206">
        <v>3.4215925376653682</v>
      </c>
    </row>
    <row r="542" spans="1:14">
      <c r="A542" s="192" t="s">
        <v>334</v>
      </c>
      <c r="B542" s="183"/>
      <c r="C542" s="195">
        <v>5.5303470950744789</v>
      </c>
      <c r="D542" s="202">
        <v>5.4634412585910637</v>
      </c>
      <c r="E542" s="202">
        <v>5.4851477597712117</v>
      </c>
      <c r="F542" s="202">
        <v>4.8454481792717079</v>
      </c>
      <c r="G542" s="202">
        <v>6.4849112426035509</v>
      </c>
      <c r="H542" s="202">
        <v>6.7087654320987653</v>
      </c>
      <c r="I542" s="195">
        <v>5.5167454665358369</v>
      </c>
      <c r="J542" s="195">
        <v>5.0398952879581147</v>
      </c>
      <c r="K542" s="202">
        <v>5.4251926609924661</v>
      </c>
      <c r="L542" s="202">
        <v>5.3723856124882223</v>
      </c>
      <c r="M542" s="202">
        <v>6.2729211822660078</v>
      </c>
      <c r="N542" s="203">
        <v>5.4207296127907973</v>
      </c>
    </row>
    <row r="543" spans="1:14">
      <c r="A543" s="192" t="s">
        <v>1118</v>
      </c>
      <c r="B543" s="204"/>
      <c r="C543" s="198">
        <v>5.1468487538408993</v>
      </c>
      <c r="D543" s="205">
        <v>5.289497041420117</v>
      </c>
      <c r="E543" s="205">
        <v>5.4259876342336471</v>
      </c>
      <c r="F543" s="205">
        <v>5.1039348370927309</v>
      </c>
      <c r="G543" s="205">
        <v>5.7338095238095237</v>
      </c>
      <c r="H543" s="205">
        <v>7.6049751243781092</v>
      </c>
      <c r="I543" s="198">
        <v>5.3452640018325495</v>
      </c>
      <c r="J543" s="198">
        <v>5.1309696092619381</v>
      </c>
      <c r="K543" s="205">
        <v>5.0817578183292538</v>
      </c>
      <c r="L543" s="205">
        <v>4.8448751180533405</v>
      </c>
      <c r="M543" s="205">
        <v>5.4774499461464021</v>
      </c>
      <c r="N543" s="206">
        <v>5.0541159788266476</v>
      </c>
    </row>
    <row r="544" spans="1:14">
      <c r="A544" s="192" t="s">
        <v>347</v>
      </c>
      <c r="B544" s="183"/>
      <c r="C544" s="195">
        <v>4.2630832833479433</v>
      </c>
      <c r="D544" s="202">
        <v>4.4871682756009825</v>
      </c>
      <c r="E544" s="202">
        <v>4.390036295317616</v>
      </c>
      <c r="F544" s="202">
        <v>4.498794642200755</v>
      </c>
      <c r="G544" s="202">
        <v>4.4994115642394625</v>
      </c>
      <c r="H544" s="202">
        <v>4.9593371347113324</v>
      </c>
      <c r="I544" s="195">
        <v>4.3580669408125425</v>
      </c>
      <c r="J544" s="195">
        <v>3.9560367619287429</v>
      </c>
      <c r="K544" s="202">
        <v>3.6457320125909356</v>
      </c>
      <c r="L544" s="202">
        <v>3.5298920304717263</v>
      </c>
      <c r="M544" s="202">
        <v>4.145744957709824</v>
      </c>
      <c r="N544" s="203">
        <v>3.7022047976201358</v>
      </c>
    </row>
    <row r="545" spans="1:14">
      <c r="A545" s="192" t="s">
        <v>1120</v>
      </c>
      <c r="B545" s="204"/>
      <c r="C545" s="198">
        <v>4.2797870780310161</v>
      </c>
      <c r="D545" s="205">
        <v>4.6140370815575702</v>
      </c>
      <c r="E545" s="205">
        <v>4.4134499551709911</v>
      </c>
      <c r="F545" s="205">
        <v>4.7136831930861938</v>
      </c>
      <c r="G545" s="205">
        <v>4.2780678022712086</v>
      </c>
      <c r="H545" s="205">
        <v>4.7652452003338892</v>
      </c>
      <c r="I545" s="198">
        <v>4.3918932359569114</v>
      </c>
      <c r="J545" s="198">
        <v>3.9606085395051869</v>
      </c>
      <c r="K545" s="205">
        <v>3.7940618585481225</v>
      </c>
      <c r="L545" s="205">
        <v>3.6720322286409237</v>
      </c>
      <c r="M545" s="205">
        <v>3.9884456248424596</v>
      </c>
      <c r="N545" s="206">
        <v>3.80667542813989</v>
      </c>
    </row>
    <row r="546" spans="1:14">
      <c r="A546" s="192" t="s">
        <v>349</v>
      </c>
      <c r="B546" s="183"/>
      <c r="C546" s="195">
        <v>4.3426867124020818</v>
      </c>
      <c r="D546" s="202">
        <v>4.3932006369426748</v>
      </c>
      <c r="E546" s="202">
        <v>3.9702436387826379</v>
      </c>
      <c r="F546" s="202">
        <v>4.5041596295287381</v>
      </c>
      <c r="G546" s="202">
        <v>4.0799345835150458</v>
      </c>
      <c r="H546" s="202">
        <v>6.1756666666666673</v>
      </c>
      <c r="I546" s="195">
        <v>4.2889642078919552</v>
      </c>
      <c r="J546" s="195">
        <v>4.7987835097995051</v>
      </c>
      <c r="K546" s="202">
        <v>4.4551814760048387</v>
      </c>
      <c r="L546" s="202">
        <v>4.3143793306796407</v>
      </c>
      <c r="M546" s="202">
        <v>4.9569162995594693</v>
      </c>
      <c r="N546" s="203">
        <v>4.4893465068940364</v>
      </c>
    </row>
    <row r="547" spans="1:14">
      <c r="A547" s="192" t="s">
        <v>1122</v>
      </c>
      <c r="B547" s="204"/>
      <c r="C547" s="198">
        <v>4.1056873052362697</v>
      </c>
      <c r="D547" s="205">
        <v>4.4094711762745744</v>
      </c>
      <c r="E547" s="205">
        <v>3.8984234650643241</v>
      </c>
      <c r="F547" s="205">
        <v>4.7409344564359044</v>
      </c>
      <c r="G547" s="205">
        <v>3.8467545638945242</v>
      </c>
      <c r="H547" s="205">
        <v>5.8223908730158733</v>
      </c>
      <c r="I547" s="198">
        <v>4.1598858018694811</v>
      </c>
      <c r="J547" s="198">
        <v>4.8867290062339572</v>
      </c>
      <c r="K547" s="205">
        <v>4.6403656147781946</v>
      </c>
      <c r="L547" s="205">
        <v>4.4864639760955933</v>
      </c>
      <c r="M547" s="205">
        <v>4.9411458229214524</v>
      </c>
      <c r="N547" s="206">
        <v>4.6497282194415304</v>
      </c>
    </row>
    <row r="548" spans="1:14">
      <c r="A548" s="192" t="s">
        <v>389</v>
      </c>
      <c r="B548" s="183"/>
      <c r="C548" s="195">
        <v>4.2757742130656684</v>
      </c>
      <c r="D548" s="202">
        <v>4.4640181883024237</v>
      </c>
      <c r="E548" s="202">
        <v>4.3228368372406569</v>
      </c>
      <c r="F548" s="202">
        <v>4.5000054419352331</v>
      </c>
      <c r="G548" s="202">
        <v>4.4127262076423932</v>
      </c>
      <c r="H548" s="202">
        <v>5.1736054022313569</v>
      </c>
      <c r="I548" s="195">
        <v>4.345959890204532</v>
      </c>
      <c r="J548" s="195">
        <v>4.258165078339526</v>
      </c>
      <c r="K548" s="202">
        <v>4.0362626689888952</v>
      </c>
      <c r="L548" s="202">
        <v>3.8773294211746276</v>
      </c>
      <c r="M548" s="202">
        <v>4.480185450721728</v>
      </c>
      <c r="N548" s="203">
        <v>4.0581750393828004</v>
      </c>
    </row>
    <row r="549" spans="1:14">
      <c r="A549" s="192" t="s">
        <v>1124</v>
      </c>
      <c r="B549" s="204"/>
      <c r="C549" s="198">
        <v>4.2557481201946814</v>
      </c>
      <c r="D549" s="205">
        <v>4.5773369003138535</v>
      </c>
      <c r="E549" s="205">
        <v>4.3331410123966938</v>
      </c>
      <c r="F549" s="205">
        <v>4.7185238696404346</v>
      </c>
      <c r="G549" s="205">
        <v>4.1926369358510787</v>
      </c>
      <c r="H549" s="205">
        <v>4.9489698275862075</v>
      </c>
      <c r="I549" s="198">
        <v>4.3561397599419802</v>
      </c>
      <c r="J549" s="198">
        <v>4.2869466339320326</v>
      </c>
      <c r="K549" s="205">
        <v>4.1984432795552742</v>
      </c>
      <c r="L549" s="205">
        <v>4.0300752168886689</v>
      </c>
      <c r="M549" s="205">
        <v>4.3490091326442109</v>
      </c>
      <c r="N549" s="206">
        <v>4.1813856133886347</v>
      </c>
    </row>
    <row r="550" spans="1:14">
      <c r="A550"/>
      <c r="B550"/>
      <c r="C550"/>
      <c r="D550"/>
      <c r="E550"/>
      <c r="F550"/>
      <c r="G550"/>
      <c r="H550"/>
      <c r="I550"/>
      <c r="J550"/>
      <c r="K550"/>
      <c r="L550"/>
      <c r="M550"/>
      <c r="N550"/>
    </row>
    <row r="551" spans="1:14">
      <c r="A551"/>
      <c r="B551"/>
      <c r="C551"/>
      <c r="D551"/>
      <c r="E551"/>
      <c r="F551"/>
      <c r="G551"/>
      <c r="H551"/>
      <c r="I551"/>
      <c r="J551"/>
      <c r="K551"/>
      <c r="L551"/>
      <c r="M551"/>
      <c r="N551"/>
    </row>
    <row r="552" spans="1:14">
      <c r="A552"/>
      <c r="B552"/>
      <c r="C552"/>
      <c r="D552"/>
      <c r="E552"/>
      <c r="F552"/>
      <c r="G552"/>
      <c r="H552"/>
      <c r="I552"/>
      <c r="J552"/>
      <c r="K552"/>
      <c r="L552"/>
      <c r="M552"/>
      <c r="N552"/>
    </row>
    <row r="553" spans="1:14">
      <c r="A553"/>
      <c r="B553"/>
      <c r="C553"/>
      <c r="D553"/>
      <c r="E553"/>
      <c r="F553"/>
      <c r="G553"/>
      <c r="H553"/>
      <c r="I553"/>
      <c r="J553"/>
      <c r="K553"/>
      <c r="L553"/>
      <c r="M553"/>
      <c r="N553"/>
    </row>
    <row r="554" spans="1:14">
      <c r="A554"/>
      <c r="B554"/>
      <c r="C554"/>
      <c r="D554"/>
      <c r="E554"/>
      <c r="F554"/>
      <c r="G554"/>
      <c r="H554"/>
      <c r="I554"/>
      <c r="J554"/>
      <c r="K554"/>
      <c r="L554"/>
      <c r="M554"/>
      <c r="N554"/>
    </row>
    <row r="555" spans="1:14">
      <c r="A555"/>
      <c r="B555"/>
      <c r="C555"/>
      <c r="D555"/>
      <c r="E555"/>
      <c r="F555"/>
      <c r="G555"/>
      <c r="H555"/>
      <c r="I555"/>
      <c r="J555"/>
      <c r="K555"/>
      <c r="L555"/>
      <c r="M555"/>
      <c r="N555"/>
    </row>
    <row r="556" spans="1:14">
      <c r="A556"/>
      <c r="B556"/>
      <c r="C556"/>
      <c r="D556"/>
      <c r="E556"/>
      <c r="F556"/>
      <c r="G556"/>
      <c r="H556"/>
      <c r="I556"/>
      <c r="J556"/>
      <c r="K556"/>
      <c r="L556"/>
      <c r="M556"/>
      <c r="N556"/>
    </row>
    <row r="557" spans="1:14">
      <c r="A557"/>
      <c r="B557"/>
      <c r="C557"/>
      <c r="D557"/>
      <c r="E557"/>
      <c r="F557"/>
      <c r="G557"/>
      <c r="H557"/>
      <c r="I557"/>
      <c r="J557"/>
      <c r="K557"/>
      <c r="L557"/>
      <c r="M557"/>
      <c r="N557"/>
    </row>
    <row r="558" spans="1:14">
      <c r="A558"/>
      <c r="B558"/>
      <c r="C558"/>
      <c r="D558"/>
      <c r="E558"/>
      <c r="F558"/>
      <c r="G558"/>
      <c r="H558"/>
      <c r="I558"/>
      <c r="J558"/>
      <c r="K558"/>
      <c r="L558"/>
      <c r="M558"/>
      <c r="N558"/>
    </row>
    <row r="559" spans="1:14">
      <c r="A559"/>
      <c r="B559"/>
      <c r="C559"/>
      <c r="D559"/>
      <c r="E559"/>
      <c r="F559"/>
      <c r="G559"/>
      <c r="H559"/>
      <c r="I559"/>
      <c r="J559"/>
      <c r="K559"/>
      <c r="L559"/>
      <c r="M559"/>
      <c r="N559"/>
    </row>
    <row r="560" spans="1:14">
      <c r="A560"/>
      <c r="B560"/>
      <c r="C560"/>
      <c r="D560"/>
      <c r="E560"/>
      <c r="F560"/>
      <c r="G560"/>
      <c r="H560"/>
      <c r="I560"/>
      <c r="J560"/>
      <c r="K560"/>
      <c r="L560"/>
      <c r="M560"/>
      <c r="N560"/>
    </row>
    <row r="561" spans="1:14">
      <c r="A561"/>
      <c r="B561"/>
      <c r="C561"/>
      <c r="D561"/>
      <c r="E561"/>
      <c r="F561"/>
      <c r="G561"/>
      <c r="H561"/>
      <c r="I561"/>
      <c r="J561"/>
      <c r="K561"/>
      <c r="L561"/>
      <c r="M561"/>
      <c r="N561"/>
    </row>
    <row r="562" spans="1:14">
      <c r="A562"/>
      <c r="B562"/>
      <c r="C562"/>
      <c r="D562"/>
      <c r="E562"/>
      <c r="F562"/>
      <c r="G562"/>
      <c r="H562"/>
      <c r="I562"/>
      <c r="J562"/>
      <c r="K562"/>
      <c r="L562"/>
      <c r="M562"/>
      <c r="N562"/>
    </row>
    <row r="563" spans="1:14">
      <c r="A563"/>
      <c r="B563"/>
      <c r="C563"/>
      <c r="D563"/>
      <c r="E563"/>
      <c r="F563"/>
      <c r="G563"/>
      <c r="H563"/>
      <c r="I563"/>
      <c r="J563"/>
      <c r="K563"/>
      <c r="L563"/>
      <c r="M563"/>
      <c r="N563"/>
    </row>
    <row r="564" spans="1:14">
      <c r="A564"/>
      <c r="B564"/>
      <c r="C564"/>
      <c r="D564"/>
      <c r="E564"/>
      <c r="F564"/>
      <c r="G564"/>
      <c r="H564"/>
      <c r="I564"/>
      <c r="J564"/>
      <c r="K564"/>
      <c r="L564"/>
      <c r="M564"/>
      <c r="N564"/>
    </row>
    <row r="565" spans="1:14">
      <c r="A565"/>
      <c r="B565"/>
      <c r="C565"/>
      <c r="D565"/>
      <c r="E565"/>
      <c r="F565"/>
      <c r="G565"/>
      <c r="H565"/>
      <c r="I565"/>
      <c r="J565"/>
      <c r="K565"/>
      <c r="L565"/>
      <c r="M565"/>
      <c r="N565"/>
    </row>
    <row r="566" spans="1:14">
      <c r="A566"/>
      <c r="B566"/>
      <c r="C566"/>
      <c r="D566"/>
      <c r="E566"/>
      <c r="F566"/>
      <c r="G566"/>
      <c r="H566"/>
      <c r="I566"/>
      <c r="J566"/>
      <c r="K566"/>
      <c r="L566"/>
      <c r="M566"/>
      <c r="N566"/>
    </row>
  </sheetData>
  <phoneticPr fontId="25" type="noConversion"/>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Distribution Tables 44-55</vt:lpstr>
      <vt:lpstr>OLD Tables 44-55</vt:lpstr>
      <vt:lpstr>TTD Tables 56-67</vt:lpstr>
      <vt:lpstr>OLD Tables 56-67</vt:lpstr>
      <vt:lpstr>Typical Hours Required</vt:lpstr>
      <vt:lpstr>CTD Tables 68-79</vt:lpstr>
      <vt:lpstr>OLD Tables 68-79</vt:lpstr>
      <vt:lpstr>Distribution Pivot Table</vt:lpstr>
      <vt:lpstr>TTA Pivot Table</vt:lpstr>
      <vt:lpstr>CTA Pivot Table</vt:lpstr>
      <vt:lpstr>Time to Degree Data</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Tables 44-55'!Print_Area</vt:lpstr>
      <vt:lpstr>'OLD Tables 56-67'!Print_Area</vt:lpstr>
      <vt:lpstr>'OLD Tables 68-79'!Print_Area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A. Diaz</dc:creator>
  <cp:lastModifiedBy>jmarks</cp:lastModifiedBy>
  <cp:lastPrinted>2012-01-23T21:38:42Z</cp:lastPrinted>
  <dcterms:created xsi:type="dcterms:W3CDTF">2009-05-07T18:30:49Z</dcterms:created>
  <dcterms:modified xsi:type="dcterms:W3CDTF">2012-01-23T21:39:06Z</dcterms:modified>
</cp:coreProperties>
</file>